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8.xml" ContentType="application/vnd.openxmlformats-officedocument.drawing+xml"/>
  <Override PartName="/xl/tables/table4.xml" ContentType="application/vnd.openxmlformats-officedocument.spreadsheetml.table+xml"/>
  <Override PartName="/xl/slicers/slicer1.xml" ContentType="application/vnd.ms-excel.slicer+xml"/>
  <Override PartName="/xl/comments6.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9.xml" ContentType="application/vnd.openxmlformats-officedocument.drawing+xml"/>
  <Override PartName="/xl/tables/table5.xml" ContentType="application/vnd.openxmlformats-officedocument.spreadsheetml.table+xml"/>
  <Override PartName="/xl/slicers/slicer2.xml" ContentType="application/vnd.ms-excel.slicer+xml"/>
  <Override PartName="/xl/comments7.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pivotTables/pivotTable4.xml" ContentType="application/vnd.openxmlformats-officedocument.spreadsheetml.pivotTable+xml"/>
  <Override PartName="/xl/drawings/drawing10.xml" ContentType="application/vnd.openxmlformats-officedocument.drawing+xml"/>
  <Override PartName="/xl/ctrlProps/ctrlProp8.xml" ContentType="application/vnd.ms-excel.controlproperties+xml"/>
  <Override PartName="/xl/slicers/slicer3.xml" ContentType="application/vnd.ms-excel.slicer+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5.xml" ContentType="application/vnd.openxmlformats-officedocument.spreadsheetml.pivotTable+xml"/>
  <Override PartName="/xl/drawings/drawing11.xml" ContentType="application/vnd.openxmlformats-officedocument.drawing+xml"/>
  <Override PartName="/xl/slicers/slicer4.xml" ContentType="application/vnd.ms-excel.slicer+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mc:AlternateContent xmlns:mc="http://schemas.openxmlformats.org/markup-compatibility/2006">
    <mc:Choice Requires="x15">
      <x15ac:absPath xmlns:x15ac="http://schemas.microsoft.com/office/spreadsheetml/2010/11/ac" url="C:\Users\dvillodas\Desktop\simanfor-v1\web-backend\input\"/>
    </mc:Choice>
  </mc:AlternateContent>
  <xr:revisionPtr revIDLastSave="0" documentId="13_ncr:1_{18B3C115-5E1B-4C24-A4C3-84E90AC41513}" xr6:coauthVersionLast="47" xr6:coauthVersionMax="47" xr10:uidLastSave="{00000000-0000-0000-0000-000000000000}"/>
  <bookViews>
    <workbookView xWindow="-108" yWindow="-108" windowWidth="23256" windowHeight="12576" tabRatio="816" xr2:uid="{00000000-000D-0000-FFFF-FFFF00000000}"/>
  </bookViews>
  <sheets>
    <sheet name="Créditos" sheetId="28" r:id="rId1"/>
    <sheet name="Ayuda" sheetId="21" r:id="rId2"/>
    <sheet name="Inicio" sheetId="3" r:id="rId3"/>
    <sheet name="Tarifas" sheetId="24" state="hidden" r:id="rId4"/>
    <sheet name="Coordenadas" sheetId="22" r:id="rId5"/>
    <sheet name="Árboles" sheetId="25" r:id="rId6"/>
    <sheet name="Tipificación" sheetId="7" r:id="rId7"/>
    <sheet name="Precios" sheetId="26" r:id="rId8"/>
    <sheet name="Ecología" sheetId="9" r:id="rId9"/>
    <sheet name="Equipos" sheetId="10" r:id="rId10"/>
    <sheet name="Industrias" sheetId="11" r:id="rId11"/>
    <sheet name="Biomasa" sheetId="12" r:id="rId12"/>
    <sheet name="Resultados" sheetId="13" r:id="rId13"/>
    <sheet name="Resumen" sheetId="14" r:id="rId14"/>
    <sheet name="Gráficos" sheetId="15" r:id="rId15"/>
    <sheet name="Listes" sheetId="16" state="hidden" r:id="rId16"/>
    <sheet name="Hoja17" sheetId="17" state="hidden" r:id="rId17"/>
    <sheet name="Hoja18" sheetId="18" state="hidden" r:id="rId18"/>
    <sheet name="Hoja19" sheetId="19" state="hidden" r:id="rId19"/>
    <sheet name="Hoja20" sheetId="20" state="hidden" r:id="rId20"/>
  </sheets>
  <functionGroups builtInGroupCount="19"/>
  <definedNames>
    <definedName name="_xlnm._FilterDatabase" localSheetId="5" hidden="1">Árboles!$G$1:$G$1501</definedName>
    <definedName name="_xlnm._FilterDatabase" localSheetId="9" hidden="1">Equipos!$B$4:$B$6</definedName>
    <definedName name="Acct">INDEX(BaseAccts,MATCH(Árboles!$AA1,BaseAcctsDiam,0),MATCH(Essence,BaseAcctsEss,0))*IF(Árboles!$S1=1,0.8,1)</definedName>
    <definedName name="AcctD">INDEX(BaseArbres,0,MATCH("Crecimiento diametral",TitreArbres,0))</definedName>
    <definedName name="AcctV">INDEX(BaseArbres,0,MATCH("Crecimiento volumen",TitreArbres,0))</definedName>
    <definedName name="AcctV1">(VolSup-Vol)*Acct/5</definedName>
    <definedName name="AcctV2">(VolSup2-Volumen)*Acct/5</definedName>
    <definedName name="Angle">IF(Azimut+Rot&gt;400,Azimut+Rot-400,Azimut+Rot)</definedName>
    <definedName name="_xlnm.Extract" localSheetId="2">Inicio!$B$27</definedName>
    <definedName name="Azimut">Árboles!$E1048573</definedName>
    <definedName name="BaseArbres">OFFSET(Árboles!$A$1,1,0,NbArbres,COUNTA(Árboles!$1:$1))</definedName>
    <definedName name="BaseEssences">OFFSET(Essences,-1,0,COUNTA(Essences)+1,1)</definedName>
    <definedName name="BaseOp">OFFSET(BaseOperateurs,-1,0,COUNTA(BaseOperateurs)+1,1)</definedName>
    <definedName name="BaseOperateurs">OFFSET(Equipos!$B$4,1,0,COUNTA(Equipos!$B:$B)-1,4)</definedName>
    <definedName name="BasePU">OFFSET(#REF!,1,0,COUNTA(Precios!$B:$B),5)</definedName>
    <definedName name="BasePUIden">INDEX(BasePU,0,1)&amp;INDEX(BasePU,0,2)&amp;INDEX(BasePU,0,3)</definedName>
    <definedName name="BaseTarifs">Inicio!$F$6:$I$19</definedName>
    <definedName name="Beta">INDEX(Sauvegardes,MATCH(Árboles!$G1&amp;Qual&amp;Árboles!$AA1,BasePUIden,0))</definedName>
    <definedName name="Bilan">Resumen!$A$3:$A$54</definedName>
    <definedName name="Biomasa1">SUM(Biomasa!$S$18:$W$18)</definedName>
    <definedName name="ClasseDiams">INDEX(BaseArbres,0,MATCH("CD",TitreArbres,0))</definedName>
    <definedName name="ClasseDMA">INT(DMA/5+0.5)*5</definedName>
    <definedName name="ClasseDMB">INT(DMB/5+0.5)*5</definedName>
    <definedName name="ClasseDMC">INT(DMC/5+0.5)*5</definedName>
    <definedName name="Codes">OFFSET(Ecología!$B$4,1,0,NbreCodes,1)</definedName>
    <definedName name="CompoAvant">Resultados!$S$37:$S$50</definedName>
    <definedName name="CompoCoupe">Resultados!$T$37:$T$50</definedName>
    <definedName name="CompoReste">Resultados!$U$37:$U$50</definedName>
    <definedName name="Conserves">IF(NbCoupe=0,1,NA())</definedName>
    <definedName name="Conserves2">IF(NbCoupe2=0,1,NA())</definedName>
    <definedName name="Conso">VolA*PUA+VolB*PUB+VolC*PUC+VolD*PUD</definedName>
    <definedName name="Conso2">VolA*PUA+VolB*PUB+VolC2*PUC+VolD2*PUD</definedName>
    <definedName name="ConsoInd">Industrias!$S$5</definedName>
    <definedName name="Consommations">INDEX(BaseArbres,0,MATCH("Precio consumo",TitreArbres,0))</definedName>
    <definedName name="ConsoSup">VolASup*PUASup+VolBSup*PUBSup+VolCSup*PUCSup+VolDSup*PUDSup</definedName>
    <definedName name="ConsoSup2">VolASup*PUASup+VolBSup*PUBSup+VolC2Sup*PUCSup+VolD2Sup*PUDSup</definedName>
    <definedName name="CoordXArbres">INDEX(BaseArbres,0,MATCH("CoordX",TitreArbres,0))</definedName>
    <definedName name="CoordXPiquet">OFFSET(Coordenadas!$B$4,1,8,COUNTA(Coordenadas!$B:$B)-1,1)</definedName>
    <definedName name="CoordYArbres">INDEX(BaseArbres,0,MATCH("CoordY",TitreArbres,0))</definedName>
    <definedName name="CoordYPiquet">OFFSET(Coordenadas!$B$4,1,9,COUNTA(Coordenadas!$B:$B)-1,1)</definedName>
    <definedName name="Coupe">INDEX(BaseArbres,0,MATCH("Cortado",TitreArbres,0))</definedName>
    <definedName name="Cycle">Inicio!$C$12</definedName>
    <definedName name="Delta">INDEX(Deltas,NumEss)</definedName>
    <definedName name="Deltas">INDEX(BaseTarifs,0,4)</definedName>
    <definedName name="diam">Árboles!$Z1</definedName>
    <definedName name="Diams">INDEX(BaseArbres,0,MATCH("Diam",TitreArbres,0))</definedName>
    <definedName name="diamSup">diam+5</definedName>
    <definedName name="DMA">IF(Árboles!$L1=0,0,diam-Delta*(Árboles!$L1/2-1.3))</definedName>
    <definedName name="DMASup">IF(Árboles!$L1=0,0,diamSup-Delta*(Árboles!$L1/2-1.3))</definedName>
    <definedName name="DMB">IF(Árboles!$M1=0,0,diam-Delta*(SUM(Árboles!$L1:$M1)/2-1.3))</definedName>
    <definedName name="DMBSup">IF(Árboles!$M1=0,0,diamSup-Delta*(SUM(Árboles!$L1:$M1)/2-1.3))</definedName>
    <definedName name="DMC">IF(Árboles!$N1=0,0,diam-Delta*(SUM(Árboles!$L1:$N1)/2-1.3))</definedName>
    <definedName name="DMCSup">IF(Árboles!$N1=0,0,diamSup-Delta*(SUM(Árboles!$L1:$N1)/2-1.3))</definedName>
    <definedName name="Essence">Árboles!$G1</definedName>
    <definedName name="Essences">INDEX(BaseArbres,0,MATCH("Especie",TitreArbres,0))</definedName>
    <definedName name="ExtractEss">Inicio!$F$27</definedName>
    <definedName name="ExtractOperateur">Inicio!$B$27</definedName>
    <definedName name="Fonds">Inicio!$C$9</definedName>
    <definedName name="Forest">Inicio!$C$5</definedName>
    <definedName name="Forêt">Inicio!$C$4</definedName>
    <definedName name="Gain1">(ConsoSup-Conso)*Acct/5</definedName>
    <definedName name="Gain2">(ConsoSup2-Conso2)*Acct/5</definedName>
    <definedName name="Gains">INDEX(BaseArbres,0,MATCH("Ganancia",TitreArbres,0))</definedName>
    <definedName name="ListeEssences">INDEX(BaseTarifs,0,1)</definedName>
    <definedName name="ListeOperateurs">OFFSET(Inicio!$B$28,0,0,COUNTA(Inicio!$B$28:$B$47),1)</definedName>
    <definedName name="ListeTypeTarifs">OFFSET(Listes!$A$1,0,0,COUNTA(Listes!$A:$A),1)</definedName>
    <definedName name="ListPiquet">OFFSET(Coordenadas!$B$4,1,0,COUNTA(Coordenadas!$B:$B)-1,1)</definedName>
    <definedName name="MontantPU">INDEX(MontantPUs,MATCH(Árboles!$G1048573&amp;Árboles!$L1048573&amp;Árboles!$AA1048573,BasePUIden,0))</definedName>
    <definedName name="MontantPUs">INDEX(BasePU,0,4)</definedName>
    <definedName name="MontantPUSup">INDEX(MontantPUs,MATCH(Árboles!$G1048573&amp;Árboles!$L1048573&amp;(Árboles!$AA1048573+5),BasePUIden,0))</definedName>
    <definedName name="NbArbres">COUNTA(Árboles!$B:$B)-1</definedName>
    <definedName name="NbCoupe">INDEX(BaseArbres,0,CONCIDIR("Nº veces seleccionado",TitreArbres,0))</definedName>
    <definedName name="NbCoupe2">Gráficos!$H$5:$H$1185</definedName>
    <definedName name="NbEss">SUM(1*(CompoAvant&gt;0))</definedName>
    <definedName name="NbreCodes">COUNTA(Ecología!$A:$Z)-1</definedName>
    <definedName name="Nº_veces_seleccionado">Gráficos!$G$4</definedName>
    <definedName name="Notes">OFFSET(Ecología!$B$5,1,1,NbreCodes,4)</definedName>
    <definedName name="NotesEcolo">INDEX(BaseArbres,0,32)</definedName>
    <definedName name="NumArbres">INDEX(BaseArbres,0,2)</definedName>
    <definedName name="NumCoupes">INDEX(BaseOperateurs,0,2)</definedName>
    <definedName name="NumDMA">MATCH(Árboles!$G1&amp;"A"&amp;ClasseDMA,BasePUIden,0)</definedName>
    <definedName name="NumDMASup">MATCH(Árboles!$G1&amp;"A"&amp;ClasseDMA+5,BasePUIden,0)</definedName>
    <definedName name="NumDMB">MATCH(Árboles!$G1&amp;"B"&amp;ClasseDMB,BasePUIden,0)</definedName>
    <definedName name="NumDMBSup">MATCH(Árboles!$G1&amp;"B"&amp;ClasseDMB+5,BasePUIden,0)</definedName>
    <definedName name="NumDMC">MATCH(Árboles!$G1&amp;"C"&amp;ClasseDMC,BasePUIden,0)</definedName>
    <definedName name="NumDMCSup">MATCH(Árboles!$G1&amp;"C"&amp;ClasseDMC+5,BasePUIden,0)</definedName>
    <definedName name="NumDMD">MATCH(Árboles!$G1&amp;"D"&amp;Árboles!$AA1,BasePUIden,0)</definedName>
    <definedName name="NumDMDSup">MATCH(Árboles!$G1&amp;"D"&amp;Árboles!$AA1+5,BasePUIden,0)</definedName>
    <definedName name="NumEss">MATCH(Essence,ListeEssences,0)</definedName>
    <definedName name="NumTarif">INDEX(NumTarifs,NumEss)</definedName>
    <definedName name="NumTarifs">INDEX(BaseTarifs,0,3)</definedName>
    <definedName name="Operateur">Resultados!$R$3</definedName>
    <definedName name="Populations">INDEX(BaseArbres,0,MATCH("Poblaciones",TitreArbres,0))</definedName>
    <definedName name="PourcCompoAvant">YEssAvant/SUM(YEssAvant)</definedName>
    <definedName name="PourcCompoReste">YEssReste/SUM(YEssReste)</definedName>
    <definedName name="PUA">IF(ISNA(NumDMA),0,INDEX(MontantPUs,NumDMA))</definedName>
    <definedName name="PUASup">IF(ISNA(NumDMASup),0,INDEX(MontantPUs,NumDMASup))</definedName>
    <definedName name="PUB">IF(ISNA(NumDMB),0,INDEX(MontantPUs,NumDMB))</definedName>
    <definedName name="PuBF">Inicio!$C$11</definedName>
    <definedName name="PUBSup">IF(ISNA(NumDMBSup),0,INDEX(MontantPUs,NumDMBSup))</definedName>
    <definedName name="PUC">IF(ISNA(NumDMC),0,INDEX(MontantPUs,NumDMC))</definedName>
    <definedName name="PUCSup">IF(ISNA(NumDMCSup),0,INDEX(MontantPUs,NumDMCSup))</definedName>
    <definedName name="PUD">INDEX(MontantPUs,NumDMD)</definedName>
    <definedName name="PUDSup">INDEX(MontantPUs,NumDMDSup)</definedName>
    <definedName name="q">EXPONDIST(Rotation,1/Cycle,TRUE)</definedName>
    <definedName name="Qual">INDEX(BaseArbres,0,MATCH("Calidad",TitreArbres,0))</definedName>
    <definedName name="Raisons">INDEX(BaseOperateurs,0,4)</definedName>
    <definedName name="Rot">Inicio!$C$19</definedName>
    <definedName name="Rotation">Inicio!$C$17</definedName>
    <definedName name="Sauvegardes">INDEX(BasePU,0,5)</definedName>
    <definedName name="SchL">5/90000*(8+NumTarif)*(diam-5)*diam</definedName>
    <definedName name="SchLSup">5/90000*(8+NumTarif)*(diam+5)*diam</definedName>
    <definedName name="SchR">5/70000*(8+NumTarif)*(diam-5)*(diam-10)</definedName>
    <definedName name="SchRSup">5/70000*(8+NumTarif)*(diam-5)*diam</definedName>
    <definedName name="SchTL">5/101250*(8+NumTarif)*diam^2</definedName>
    <definedName name="SchTLSup">5/101250*(8+NumTarif)*(diam+5)^2</definedName>
    <definedName name="SegmentaciónDeDatos_Calidad">#N/A</definedName>
    <definedName name="SegmentaciónDeDatos_CD">#N/A</definedName>
    <definedName name="SegmentaciónDeDatos_CD1">#N/A</definedName>
    <definedName name="SegmentaciónDeDatos_Cortado">#N/A</definedName>
    <definedName name="SegmentaciónDeDatos_Cuadrante">#N/A</definedName>
    <definedName name="SegmentaciónDeDatos_Cuadrante1">#N/A</definedName>
    <definedName name="SegmentaciónDeDatos_Cuadrante2">#N/A</definedName>
    <definedName name="SegmentaciónDeDatos_Cuadrante3">#N/A</definedName>
    <definedName name="SegmentaciónDeDatos_Especie">#N/A</definedName>
    <definedName name="SegmentaciónDeDatos_Especie1">#N/A</definedName>
    <definedName name="SegmentaciónDeDatos_Especie2">#N/A</definedName>
    <definedName name="SegmentaciónDeDatos_Especie3">#N/A</definedName>
    <definedName name="SegmentaciónDeDatos_Nº_veces_seleccionado">#N/A</definedName>
    <definedName name="Suite">OFFSET(Resumen!$A$3,0,COUNTA(Resumen!$3:$3)+2,1,1)</definedName>
    <definedName name="Surface">Inicio!$C$7</definedName>
    <definedName name="Taux">Inicio!$C$10</definedName>
    <definedName name="TauxFonct">Árboles!#REF!</definedName>
    <definedName name="Tauxs">INDEX(BaseArbres,0,MATCH("Tasa de consumo",TitreArbres,0))</definedName>
    <definedName name="Temp">IF(INDEX(BaseOperateurs,0,1)&lt;&gt;Operateur,NA(),NumCoupes)</definedName>
    <definedName name="Temp1">IF(INDEX(BaseOperateurs,0,1)&lt;&gt;Operateur,FIXED(0),Raisons)</definedName>
    <definedName name="TitreArbres">Árboles!$A$1:$AI$1</definedName>
    <definedName name="_xlnm.Print_Titles">Resultados!$3:$3</definedName>
    <definedName name="TypeTarif">MATCH(INDEX(TypeTarifs,NumEss),ListeTypeTarifs,0)</definedName>
    <definedName name="TypeTarifs">INDEX(BaseTarifs,0,2)</definedName>
    <definedName name="ValPot">Gains/Taux</definedName>
    <definedName name="Vol">CHOOSE(TypeTarif,SchR,SchL,SchTL)</definedName>
    <definedName name="VolA">PI()/40000*DMA^2*Árboles!$L1</definedName>
    <definedName name="VolASup">PI()/40000*DMASup^2*Árboles!$L1</definedName>
    <definedName name="VolB">PI()/40000*DMB^2*Árboles!$M1</definedName>
    <definedName name="VolBSup">PI()/40000*DMBSup^2*Árboles!$M1</definedName>
    <definedName name="VolC">MIN(Vol-VolA-VolB,PI()/40000*DMC^2*Árboles!$N1)</definedName>
    <definedName name="VolC2">MIN(Volumen-VolA-VolB,PI()/40000*DMC^2*Árboles!$N1)</definedName>
    <definedName name="VolC2Sup">MIN(VolSup2-VolASup-VolBSup,PI()/40000*DMCSup^2*Árboles!$N1)</definedName>
    <definedName name="VolCSup">MIN(VolSup-VolASup-VolBSup,PI()/40000*DMCSup^2*Árboles!$N1)</definedName>
    <definedName name="VolD">Vol-(VolA+VolB+VolC)</definedName>
    <definedName name="VolD2">Volumen-(VolA+VolB+VolC2)</definedName>
    <definedName name="VolD2Sup">VolSup2-(VolASup+VolBSup+VolC2Sup)</definedName>
    <definedName name="VolDSup">VolSup-(VolASup+VolBSup+VolCSup)</definedName>
    <definedName name="VolSup">CHOOSE(TypeTarif,SchRSup,SchLSup,SchTLSup)</definedName>
    <definedName name="VolSup2">Volumen+(Volumen*0.08*5)</definedName>
    <definedName name="Volumen">Árboles!$P1</definedName>
    <definedName name="Volumes">INDEX(BaseArbres,0,IF(Inicio!$P$5="Si",MATCH("Volumen",TitreArbres,0),MATCH("Volumen | Volumen tarifas",TitreArbres,0)))</definedName>
    <definedName name="XEss">OFFSET(Resultados!$R$37,0,0,NbEss,1)</definedName>
    <definedName name="Y">MAX(Árboles!$W$2:$W$1501+10-Árboles!$W$2:$W$1501)</definedName>
    <definedName name="Ycoupe">IF(Coupe=1,Y,NA())</definedName>
    <definedName name="YEssAvant">OFFSET(CompoAvant,0,0,NbEss,1)</definedName>
    <definedName name="YEssCoupe">OFFSET(CompoCoupe,0,0,NbEss,1)</definedName>
    <definedName name="YEssReste">OFFSET(CompoReste,0,0,NbEss,1)</definedName>
    <definedName name="Ypop1">IF(Populations=1,Y,NA())</definedName>
    <definedName name="Ypop2">IF(Populations=2,Y,NA())</definedName>
    <definedName name="Ypop3">IF(Populations=3,Y,NA())</definedName>
  </definedNames>
  <calcPr calcId="191029" refMode="R1C1" iterateCount="0" calcOnSave="0" concurrentCalc="0"/>
  <pivotCaches>
    <pivotCache cacheId="6" r:id="rId21"/>
    <pivotCache cacheId="19" r:id="rId22"/>
    <pivotCache cacheId="23"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50" i="13" l="1" a="1"/>
  <c r="S50" i="13"/>
  <c r="S49" i="13" a="1"/>
  <c r="S49" i="13"/>
  <c r="S48" i="13" a="1"/>
  <c r="S48" i="13"/>
  <c r="S47" i="13" a="1"/>
  <c r="S47" i="13"/>
  <c r="S46" i="13" a="1"/>
  <c r="S46" i="13"/>
  <c r="S45" i="13" a="1"/>
  <c r="S45" i="13"/>
  <c r="S44" i="13" a="1"/>
  <c r="S44" i="13"/>
  <c r="S43" i="13" a="1"/>
  <c r="S43" i="13"/>
  <c r="S42" i="13" a="1"/>
  <c r="S42" i="13"/>
  <c r="S41" i="13" a="1"/>
  <c r="S41" i="13"/>
  <c r="S40" i="13" a="1"/>
  <c r="S40" i="13"/>
  <c r="S39" i="13" a="1"/>
  <c r="S39" i="13"/>
  <c r="S38" i="13" a="1"/>
  <c r="S38" i="13"/>
  <c r="S37" i="13" a="1"/>
  <c r="S37" i="13"/>
  <c r="N35" i="13" a="1"/>
  <c r="N35" i="13"/>
  <c r="N26" i="13" a="1"/>
  <c r="N26" i="13"/>
  <c r="N27" i="13" a="1"/>
  <c r="N27" i="13"/>
  <c r="N28" i="13" a="1"/>
  <c r="N29" i="13" a="1"/>
  <c r="N30" i="13" a="1"/>
  <c r="N31" i="13" a="1"/>
  <c r="N32" i="13" a="1"/>
  <c r="N33" i="13" a="1"/>
  <c r="N34" i="13" a="1"/>
  <c r="N28" i="13"/>
  <c r="N29" i="13"/>
  <c r="N30" i="13"/>
  <c r="N31" i="13"/>
  <c r="N32" i="13"/>
  <c r="N33" i="13"/>
  <c r="N34" i="13"/>
  <c r="N36" i="13"/>
  <c r="O35" i="13"/>
  <c r="A46" i="14"/>
  <c r="O34" i="13"/>
  <c r="A45" i="14"/>
  <c r="O33" i="13"/>
  <c r="A44" i="14"/>
  <c r="O32" i="13"/>
  <c r="A43" i="14"/>
  <c r="AF2" i="25" a="1"/>
  <c r="AF2" i="25"/>
  <c r="AF3" i="25" a="1"/>
  <c r="AF3" i="25"/>
  <c r="AF4" i="25" a="1"/>
  <c r="AF4" i="25"/>
  <c r="AF5" i="25" a="1"/>
  <c r="AF5" i="25"/>
  <c r="AF6" i="25" a="1"/>
  <c r="AF6" i="25"/>
  <c r="AF7" i="25" a="1"/>
  <c r="AF7" i="25"/>
  <c r="AF8" i="25" a="1"/>
  <c r="AF8" i="25"/>
  <c r="AF9" i="25" a="1"/>
  <c r="AF9" i="25"/>
  <c r="AF10" i="25" a="1"/>
  <c r="AF10" i="25"/>
  <c r="AF11" i="25" a="1"/>
  <c r="AF11" i="25"/>
  <c r="AF12" i="25" a="1"/>
  <c r="AF12" i="25"/>
  <c r="AF13" i="25" a="1"/>
  <c r="AF13" i="25"/>
  <c r="AF14" i="25" a="1"/>
  <c r="AF14" i="25"/>
  <c r="AF15" i="25" a="1"/>
  <c r="AF15" i="25"/>
  <c r="AF16" i="25" a="1"/>
  <c r="AF16" i="25"/>
  <c r="AF17" i="25" a="1"/>
  <c r="AF17" i="25"/>
  <c r="AF18" i="25" a="1"/>
  <c r="AF18" i="25"/>
  <c r="AF19" i="25" a="1"/>
  <c r="AF19" i="25"/>
  <c r="AF20" i="25" a="1"/>
  <c r="AF20" i="25"/>
  <c r="AF21" i="25" a="1"/>
  <c r="AF21" i="25"/>
  <c r="AF22" i="25" a="1"/>
  <c r="AF22" i="25"/>
  <c r="AF23" i="25" a="1"/>
  <c r="AF23" i="25"/>
  <c r="AF24" i="25" a="1"/>
  <c r="AF24" i="25"/>
  <c r="AF25" i="25" a="1"/>
  <c r="AF25" i="25"/>
  <c r="AF26" i="25" a="1"/>
  <c r="AF26" i="25"/>
  <c r="AF27" i="25" a="1"/>
  <c r="AF27" i="25"/>
  <c r="AF28" i="25" a="1"/>
  <c r="AF28" i="25"/>
  <c r="AF29" i="25" a="1"/>
  <c r="AF29" i="25"/>
  <c r="AF30" i="25" a="1"/>
  <c r="AF30" i="25"/>
  <c r="AF31" i="25" a="1"/>
  <c r="AF31" i="25"/>
  <c r="AF32" i="25" a="1"/>
  <c r="AF32" i="25"/>
  <c r="AF33" i="25" a="1"/>
  <c r="AF33" i="25"/>
  <c r="AF34" i="25" a="1"/>
  <c r="AF34" i="25"/>
  <c r="AF35" i="25" a="1"/>
  <c r="AF35" i="25"/>
  <c r="AF36" i="25" a="1"/>
  <c r="AF36" i="25"/>
  <c r="AF37" i="25" a="1"/>
  <c r="AF37" i="25"/>
  <c r="AF38" i="25" a="1"/>
  <c r="AF38" i="25"/>
  <c r="AF39" i="25" a="1"/>
  <c r="AF39" i="25"/>
  <c r="AF40" i="25" a="1"/>
  <c r="AF40" i="25"/>
  <c r="AF41" i="25" a="1"/>
  <c r="AF41" i="25"/>
  <c r="AF42" i="25" a="1"/>
  <c r="AF42" i="25"/>
  <c r="AF43" i="25" a="1"/>
  <c r="AF43" i="25"/>
  <c r="AF44" i="25" a="1"/>
  <c r="AF44" i="25"/>
  <c r="AF45" i="25" a="1"/>
  <c r="AF45" i="25"/>
  <c r="AF46" i="25" a="1"/>
  <c r="AF46" i="25"/>
  <c r="AF47" i="25" a="1"/>
  <c r="AF47" i="25"/>
  <c r="AF48" i="25" a="1"/>
  <c r="AF48" i="25"/>
  <c r="AF49" i="25" a="1"/>
  <c r="AF49" i="25"/>
  <c r="AF50" i="25" a="1"/>
  <c r="AF50" i="25"/>
  <c r="AF51" i="25" a="1"/>
  <c r="AF51" i="25"/>
  <c r="AF52" i="25" a="1"/>
  <c r="AF52" i="25"/>
  <c r="AF53" i="25" a="1"/>
  <c r="AF53" i="25"/>
  <c r="AF54" i="25" a="1"/>
  <c r="AF54" i="25"/>
  <c r="AF55" i="25" a="1"/>
  <c r="AF55" i="25"/>
  <c r="AF56" i="25" a="1"/>
  <c r="AF56" i="25"/>
  <c r="AF57" i="25" a="1"/>
  <c r="AF57" i="25"/>
  <c r="AF58" i="25" a="1"/>
  <c r="AF58" i="25"/>
  <c r="AF59" i="25" a="1"/>
  <c r="AF59" i="25"/>
  <c r="AF60" i="25" a="1"/>
  <c r="AF60" i="25"/>
  <c r="AF61" i="25" a="1"/>
  <c r="AF61" i="25"/>
  <c r="AF62" i="25" a="1"/>
  <c r="AF62" i="25"/>
  <c r="AF63" i="25" a="1"/>
  <c r="AF63" i="25"/>
  <c r="AF64" i="25" a="1"/>
  <c r="AF64" i="25"/>
  <c r="AF65" i="25" a="1"/>
  <c r="AF65" i="25"/>
  <c r="AF66" i="25" a="1"/>
  <c r="AF66" i="25"/>
  <c r="AF67" i="25" a="1"/>
  <c r="AF67" i="25"/>
  <c r="AF68" i="25" a="1"/>
  <c r="AF68" i="25"/>
  <c r="AF69" i="25" a="1"/>
  <c r="AF69" i="25"/>
  <c r="AF70" i="25" a="1"/>
  <c r="AF70" i="25"/>
  <c r="AF71" i="25" a="1"/>
  <c r="AF71" i="25"/>
  <c r="AF72" i="25" a="1"/>
  <c r="AF72" i="25"/>
  <c r="AF73" i="25" a="1"/>
  <c r="AF73" i="25"/>
  <c r="AF74" i="25" a="1"/>
  <c r="AF74" i="25"/>
  <c r="AF75" i="25" a="1"/>
  <c r="AF75" i="25"/>
  <c r="AF76" i="25" a="1"/>
  <c r="AF76" i="25"/>
  <c r="AF77" i="25" a="1"/>
  <c r="AF77" i="25"/>
  <c r="AF78" i="25" a="1"/>
  <c r="AF78" i="25"/>
  <c r="AF79" i="25" a="1"/>
  <c r="AF79" i="25"/>
  <c r="AF80" i="25" a="1"/>
  <c r="AF80" i="25"/>
  <c r="AF81" i="25" a="1"/>
  <c r="AF81" i="25"/>
  <c r="AF82" i="25" a="1"/>
  <c r="AF82" i="25"/>
  <c r="AF83" i="25" a="1"/>
  <c r="AF83" i="25"/>
  <c r="AF84" i="25" a="1"/>
  <c r="AF84" i="25"/>
  <c r="AF85" i="25" a="1"/>
  <c r="AF85" i="25"/>
  <c r="AF86" i="25" a="1"/>
  <c r="AF86" i="25"/>
  <c r="AF87" i="25" a="1"/>
  <c r="AF87" i="25"/>
  <c r="AF88" i="25" a="1"/>
  <c r="AF88" i="25"/>
  <c r="AF89" i="25" a="1"/>
  <c r="AF89" i="25"/>
  <c r="AF90" i="25" a="1"/>
  <c r="AF90" i="25"/>
  <c r="AF91" i="25" a="1"/>
  <c r="AF91" i="25"/>
  <c r="AF92" i="25" a="1"/>
  <c r="AF92" i="25"/>
  <c r="AF93" i="25" a="1"/>
  <c r="AF93" i="25"/>
  <c r="AF94" i="25" a="1"/>
  <c r="AF94" i="25"/>
  <c r="AF95" i="25" a="1"/>
  <c r="AF95" i="25"/>
  <c r="AF96" i="25" a="1"/>
  <c r="AF96" i="25"/>
  <c r="AF97" i="25" a="1"/>
  <c r="AF97" i="25"/>
  <c r="AF98" i="25" a="1"/>
  <c r="AF98" i="25"/>
  <c r="AF99" i="25" a="1"/>
  <c r="AF99" i="25"/>
  <c r="AF100" i="25" a="1"/>
  <c r="AF100" i="25"/>
  <c r="AF101" i="25" a="1"/>
  <c r="AF101" i="25"/>
  <c r="AF102" i="25" a="1"/>
  <c r="AF102" i="25"/>
  <c r="AF103" i="25" a="1"/>
  <c r="AF103" i="25"/>
  <c r="AF104" i="25" a="1"/>
  <c r="AF104" i="25"/>
  <c r="AF105" i="25" a="1"/>
  <c r="AF105" i="25"/>
  <c r="AF106" i="25" a="1"/>
  <c r="AF106" i="25"/>
  <c r="AF107" i="25" a="1"/>
  <c r="AF107" i="25"/>
  <c r="AF108" i="25" a="1"/>
  <c r="AF108" i="25"/>
  <c r="AF109" i="25" a="1"/>
  <c r="AF109" i="25"/>
  <c r="AF110" i="25" a="1"/>
  <c r="AF110" i="25"/>
  <c r="AF111" i="25" a="1"/>
  <c r="AF111" i="25"/>
  <c r="AF112" i="25" a="1"/>
  <c r="AF112" i="25"/>
  <c r="AF113" i="25" a="1"/>
  <c r="AF113" i="25"/>
  <c r="AF114" i="25" a="1"/>
  <c r="AF114" i="25"/>
  <c r="AF115" i="25" a="1"/>
  <c r="AF115" i="25"/>
  <c r="AF116" i="25" a="1"/>
  <c r="AF116" i="25"/>
  <c r="AF117" i="25" a="1"/>
  <c r="AF117" i="25"/>
  <c r="AF118" i="25" a="1"/>
  <c r="AF118" i="25"/>
  <c r="AF119" i="25" a="1"/>
  <c r="AF119" i="25"/>
  <c r="AF120" i="25" a="1"/>
  <c r="AF120" i="25"/>
  <c r="AF121" i="25" a="1"/>
  <c r="AF121" i="25"/>
  <c r="AF122" i="25" a="1"/>
  <c r="AF122" i="25"/>
  <c r="AF123" i="25" a="1"/>
  <c r="AF123" i="25"/>
  <c r="AF124" i="25" a="1"/>
  <c r="AF124" i="25"/>
  <c r="AF125" i="25" a="1"/>
  <c r="AF125" i="25"/>
  <c r="AF126" i="25" a="1"/>
  <c r="AF126" i="25"/>
  <c r="AF127" i="25" a="1"/>
  <c r="AF127" i="25"/>
  <c r="AF128" i="25" a="1"/>
  <c r="AF128" i="25"/>
  <c r="AF129" i="25" a="1"/>
  <c r="AF129" i="25"/>
  <c r="AF130" i="25" a="1"/>
  <c r="AF130" i="25"/>
  <c r="AF131" i="25" a="1"/>
  <c r="AF131" i="25"/>
  <c r="AF132" i="25" a="1"/>
  <c r="AF132" i="25"/>
  <c r="AF133" i="25" a="1"/>
  <c r="AF133" i="25"/>
  <c r="AF134" i="25" a="1"/>
  <c r="AF134" i="25"/>
  <c r="AF135" i="25" a="1"/>
  <c r="AF135" i="25"/>
  <c r="AF136" i="25" a="1"/>
  <c r="AF136" i="25"/>
  <c r="AF137" i="25" a="1"/>
  <c r="AF137" i="25"/>
  <c r="AF138" i="25" a="1"/>
  <c r="AF138" i="25"/>
  <c r="AF139" i="25" a="1"/>
  <c r="AF139" i="25"/>
  <c r="AF140" i="25" a="1"/>
  <c r="AF140" i="25"/>
  <c r="AF141" i="25" a="1"/>
  <c r="AF141" i="25"/>
  <c r="AF142" i="25" a="1"/>
  <c r="AF142" i="25"/>
  <c r="AF143" i="25" a="1"/>
  <c r="AF143" i="25"/>
  <c r="AF144" i="25" a="1"/>
  <c r="AF144" i="25"/>
  <c r="AF145" i="25" a="1"/>
  <c r="AF145" i="25"/>
  <c r="AF146" i="25" a="1"/>
  <c r="AF146" i="25"/>
  <c r="AF147" i="25" a="1"/>
  <c r="AF147" i="25"/>
  <c r="AF148" i="25" a="1"/>
  <c r="AF148" i="25"/>
  <c r="AF149" i="25" a="1"/>
  <c r="AF149" i="25"/>
  <c r="AF150" i="25" a="1"/>
  <c r="AF150" i="25"/>
  <c r="AF151" i="25" a="1"/>
  <c r="AF151" i="25"/>
  <c r="AF152" i="25" a="1"/>
  <c r="AF152" i="25"/>
  <c r="AF153" i="25" a="1"/>
  <c r="AF153" i="25"/>
  <c r="AF154" i="25" a="1"/>
  <c r="AF154" i="25"/>
  <c r="AF155" i="25" a="1"/>
  <c r="AF155" i="25"/>
  <c r="AF156" i="25" a="1"/>
  <c r="AF156" i="25"/>
  <c r="AF157" i="25" a="1"/>
  <c r="AF157" i="25"/>
  <c r="AF158" i="25" a="1"/>
  <c r="AF158" i="25"/>
  <c r="AF159" i="25" a="1"/>
  <c r="AF159" i="25"/>
  <c r="AF160" i="25" a="1"/>
  <c r="AF160" i="25"/>
  <c r="AF161" i="25" a="1"/>
  <c r="AF161" i="25"/>
  <c r="AF162" i="25" a="1"/>
  <c r="AF162" i="25"/>
  <c r="AF163" i="25" a="1"/>
  <c r="AF163" i="25"/>
  <c r="AF164" i="25" a="1"/>
  <c r="AF164" i="25"/>
  <c r="AF165" i="25" a="1"/>
  <c r="AF165" i="25"/>
  <c r="AF166" i="25" a="1"/>
  <c r="AF166" i="25"/>
  <c r="AF167" i="25" a="1"/>
  <c r="AF167" i="25"/>
  <c r="AF168" i="25" a="1"/>
  <c r="AF168" i="25"/>
  <c r="AF169" i="25" a="1"/>
  <c r="AF169" i="25"/>
  <c r="AF170" i="25" a="1"/>
  <c r="AF170" i="25"/>
  <c r="AF171" i="25" a="1"/>
  <c r="AF171" i="25"/>
  <c r="AF172" i="25" a="1"/>
  <c r="AF172" i="25"/>
  <c r="AF173" i="25" a="1"/>
  <c r="AF173" i="25"/>
  <c r="AF174" i="25" a="1"/>
  <c r="AF174" i="25"/>
  <c r="AF175" i="25" a="1"/>
  <c r="AF175" i="25"/>
  <c r="AF176" i="25" a="1"/>
  <c r="AF176" i="25"/>
  <c r="AF177" i="25" a="1"/>
  <c r="AF177" i="25"/>
  <c r="AF178" i="25" a="1"/>
  <c r="AF178" i="25"/>
  <c r="AF179" i="25" a="1"/>
  <c r="AF179" i="25"/>
  <c r="AF180" i="25" a="1"/>
  <c r="AF180" i="25"/>
  <c r="AF181" i="25" a="1"/>
  <c r="AF181" i="25"/>
  <c r="AF182" i="25" a="1"/>
  <c r="AF182" i="25"/>
  <c r="AF183" i="25" a="1"/>
  <c r="AF183" i="25"/>
  <c r="AF184" i="25" a="1"/>
  <c r="AF184" i="25"/>
  <c r="AF185" i="25" a="1"/>
  <c r="AF185" i="25"/>
  <c r="AF186" i="25" a="1"/>
  <c r="AF186" i="25"/>
  <c r="AF187" i="25" a="1"/>
  <c r="AF187" i="25"/>
  <c r="AF188" i="25" a="1"/>
  <c r="AF188" i="25"/>
  <c r="AF189" i="25" a="1"/>
  <c r="AF189" i="25"/>
  <c r="AF190" i="25" a="1"/>
  <c r="AF190" i="25"/>
  <c r="AF191" i="25" a="1"/>
  <c r="AF191" i="25"/>
  <c r="AF192" i="25" a="1"/>
  <c r="AF192" i="25"/>
  <c r="AF193" i="25" a="1"/>
  <c r="AF193" i="25"/>
  <c r="AF194" i="25" a="1"/>
  <c r="AF194" i="25"/>
  <c r="AF195" i="25" a="1"/>
  <c r="AF195" i="25"/>
  <c r="AF196" i="25" a="1"/>
  <c r="AF196" i="25"/>
  <c r="AF197" i="25" a="1"/>
  <c r="AF197" i="25"/>
  <c r="AF198" i="25" a="1"/>
  <c r="AF198" i="25"/>
  <c r="AF199" i="25" a="1"/>
  <c r="AF199" i="25"/>
  <c r="AF200" i="25" a="1"/>
  <c r="AF200" i="25"/>
  <c r="AF201" i="25" a="1"/>
  <c r="AF201" i="25"/>
  <c r="AF202" i="25" a="1"/>
  <c r="AF202" i="25"/>
  <c r="AF203" i="25" a="1"/>
  <c r="AF203" i="25"/>
  <c r="AF204" i="25" a="1"/>
  <c r="AF204" i="25"/>
  <c r="AF205" i="25" a="1"/>
  <c r="AF205" i="25"/>
  <c r="AF206" i="25" a="1"/>
  <c r="AF206" i="25"/>
  <c r="AF207" i="25" a="1"/>
  <c r="AF207" i="25"/>
  <c r="AF208" i="25" a="1"/>
  <c r="AF208" i="25"/>
  <c r="AF209" i="25" a="1"/>
  <c r="AF209" i="25"/>
  <c r="AF210" i="25" a="1"/>
  <c r="AF210" i="25"/>
  <c r="AF211" i="25" a="1"/>
  <c r="AF211" i="25"/>
  <c r="AF212" i="25" a="1"/>
  <c r="AF212" i="25"/>
  <c r="AF213" i="25" a="1"/>
  <c r="AF213" i="25"/>
  <c r="AF214" i="25" a="1"/>
  <c r="AF214" i="25"/>
  <c r="AF215" i="25" a="1"/>
  <c r="AF215" i="25"/>
  <c r="AF216" i="25" a="1"/>
  <c r="AF216" i="25"/>
  <c r="AF217" i="25" a="1"/>
  <c r="AF217" i="25"/>
  <c r="AF218" i="25" a="1"/>
  <c r="AF218" i="25"/>
  <c r="AF219" i="25" a="1"/>
  <c r="AF219" i="25"/>
  <c r="AF220" i="25" a="1"/>
  <c r="AF220" i="25"/>
  <c r="AF221" i="25" a="1"/>
  <c r="AF221" i="25"/>
  <c r="AF222" i="25" a="1"/>
  <c r="AF222" i="25"/>
  <c r="AF223" i="25" a="1"/>
  <c r="AF223" i="25"/>
  <c r="AF224" i="25" a="1"/>
  <c r="AF224" i="25"/>
  <c r="AF225" i="25" a="1"/>
  <c r="AF225" i="25"/>
  <c r="AF226" i="25" a="1"/>
  <c r="AF226" i="25"/>
  <c r="AF227" i="25" a="1"/>
  <c r="AF227" i="25"/>
  <c r="AF228" i="25" a="1"/>
  <c r="AF228" i="25"/>
  <c r="AF229" i="25" a="1"/>
  <c r="AF229" i="25"/>
  <c r="AF230" i="25" a="1"/>
  <c r="AF230" i="25"/>
  <c r="AF231" i="25" a="1"/>
  <c r="AF231" i="25"/>
  <c r="AF232" i="25" a="1"/>
  <c r="AF232" i="25"/>
  <c r="AF233" i="25" a="1"/>
  <c r="AF233" i="25"/>
  <c r="AF234" i="25" a="1"/>
  <c r="AF234" i="25"/>
  <c r="AF235" i="25" a="1"/>
  <c r="AF235" i="25"/>
  <c r="AF236" i="25" a="1"/>
  <c r="AF236" i="25"/>
  <c r="AF237" i="25" a="1"/>
  <c r="AF237" i="25"/>
  <c r="AF238" i="25" a="1"/>
  <c r="AF238" i="25"/>
  <c r="AF239" i="25" a="1"/>
  <c r="AF239" i="25"/>
  <c r="AF240" i="25" a="1"/>
  <c r="AF240" i="25"/>
  <c r="AF241" i="25" a="1"/>
  <c r="AF241" i="25"/>
  <c r="AF242" i="25" a="1"/>
  <c r="AF242" i="25"/>
  <c r="AF243" i="25" a="1"/>
  <c r="AF243" i="25"/>
  <c r="AF244" i="25" a="1"/>
  <c r="AF244" i="25"/>
  <c r="AF245" i="25" a="1"/>
  <c r="AF245" i="25"/>
  <c r="AF246" i="25" a="1"/>
  <c r="AF246" i="25"/>
  <c r="AF247" i="25" a="1"/>
  <c r="AF247" i="25"/>
  <c r="AF248" i="25" a="1"/>
  <c r="AF248" i="25"/>
  <c r="AF249" i="25" a="1"/>
  <c r="AF249" i="25"/>
  <c r="AF250" i="25" a="1"/>
  <c r="AF250" i="25"/>
  <c r="AF251" i="25" a="1"/>
  <c r="AF251" i="25"/>
  <c r="AF252" i="25" a="1"/>
  <c r="AF252" i="25"/>
  <c r="AF253" i="25" a="1"/>
  <c r="AF253" i="25"/>
  <c r="AF254" i="25" a="1"/>
  <c r="AF254" i="25"/>
  <c r="AF255" i="25" a="1"/>
  <c r="AF255" i="25"/>
  <c r="AF256" i="25" a="1"/>
  <c r="AF256" i="25"/>
  <c r="AF257" i="25" a="1"/>
  <c r="AF257" i="25"/>
  <c r="AF258" i="25" a="1"/>
  <c r="AF258" i="25"/>
  <c r="AF259" i="25" a="1"/>
  <c r="AF259" i="25"/>
  <c r="AF260" i="25" a="1"/>
  <c r="AF260" i="25"/>
  <c r="AF261" i="25" a="1"/>
  <c r="AF261" i="25"/>
  <c r="AF262" i="25" a="1"/>
  <c r="AF262" i="25"/>
  <c r="AF263" i="25" a="1"/>
  <c r="AF263" i="25"/>
  <c r="AF264" i="25" a="1"/>
  <c r="AF264" i="25"/>
  <c r="AF265" i="25" a="1"/>
  <c r="AF265" i="25"/>
  <c r="AF266" i="25" a="1"/>
  <c r="AF266" i="25"/>
  <c r="AF267" i="25" a="1"/>
  <c r="AF267" i="25"/>
  <c r="AF268" i="25" a="1"/>
  <c r="AF268" i="25"/>
  <c r="AF269" i="25" a="1"/>
  <c r="AF269" i="25"/>
  <c r="AF270" i="25" a="1"/>
  <c r="AF270" i="25"/>
  <c r="AF271" i="25" a="1"/>
  <c r="AF271" i="25"/>
  <c r="AF272" i="25" a="1"/>
  <c r="AF272" i="25"/>
  <c r="AF273" i="25" a="1"/>
  <c r="AF273" i="25"/>
  <c r="AF274" i="25" a="1"/>
  <c r="AF274" i="25"/>
  <c r="AF275" i="25" a="1"/>
  <c r="AF275" i="25"/>
  <c r="AF276" i="25" a="1"/>
  <c r="AF276" i="25"/>
  <c r="AF277" i="25" a="1"/>
  <c r="AF277" i="25"/>
  <c r="AF278" i="25" a="1"/>
  <c r="AF278" i="25"/>
  <c r="AF279" i="25" a="1"/>
  <c r="AF279" i="25"/>
  <c r="AF280" i="25" a="1"/>
  <c r="AF280" i="25"/>
  <c r="AF281" i="25" a="1"/>
  <c r="AF281" i="25"/>
  <c r="AF282" i="25" a="1"/>
  <c r="AF282" i="25"/>
  <c r="AF283" i="25" a="1"/>
  <c r="AF283" i="25"/>
  <c r="AF284" i="25" a="1"/>
  <c r="AF284" i="25"/>
  <c r="AF285" i="25" a="1"/>
  <c r="AF285" i="25"/>
  <c r="AF286" i="25" a="1"/>
  <c r="AF286" i="25"/>
  <c r="AF287" i="25" a="1"/>
  <c r="AF287" i="25"/>
  <c r="AF288" i="25" a="1"/>
  <c r="AF288" i="25"/>
  <c r="AF289" i="25" a="1"/>
  <c r="AF289" i="25"/>
  <c r="AF290" i="25" a="1"/>
  <c r="AF290" i="25"/>
  <c r="AF291" i="25" a="1"/>
  <c r="AF291" i="25"/>
  <c r="AF292" i="25" a="1"/>
  <c r="AF292" i="25"/>
  <c r="AF293" i="25" a="1"/>
  <c r="AF293" i="25"/>
  <c r="AF294" i="25" a="1"/>
  <c r="AF294" i="25"/>
  <c r="AF295" i="25" a="1"/>
  <c r="AF295" i="25"/>
  <c r="AF296" i="25" a="1"/>
  <c r="AF296" i="25"/>
  <c r="AF297" i="25" a="1"/>
  <c r="AF297" i="25"/>
  <c r="AF298" i="25" a="1"/>
  <c r="AF298" i="25"/>
  <c r="AF299" i="25" a="1"/>
  <c r="AF299" i="25"/>
  <c r="AF300" i="25" a="1"/>
  <c r="AF300" i="25"/>
  <c r="AF301" i="25" a="1"/>
  <c r="AF301" i="25"/>
  <c r="AF302" i="25" a="1"/>
  <c r="AF302" i="25"/>
  <c r="AF303" i="25" a="1"/>
  <c r="AF303" i="25"/>
  <c r="AF304" i="25" a="1"/>
  <c r="AF304" i="25"/>
  <c r="AF305" i="25" a="1"/>
  <c r="AF305" i="25"/>
  <c r="AF306" i="25" a="1"/>
  <c r="AF306" i="25"/>
  <c r="AF307" i="25" a="1"/>
  <c r="AF307" i="25"/>
  <c r="AF308" i="25" a="1"/>
  <c r="AF308" i="25"/>
  <c r="AF309" i="25" a="1"/>
  <c r="AF309" i="25"/>
  <c r="AF310" i="25" a="1"/>
  <c r="AF310" i="25"/>
  <c r="AF311" i="25" a="1"/>
  <c r="AF311" i="25"/>
  <c r="AF312" i="25" a="1"/>
  <c r="AF312" i="25"/>
  <c r="AF313" i="25" a="1"/>
  <c r="AF313" i="25"/>
  <c r="AF314" i="25" a="1"/>
  <c r="AF314" i="25"/>
  <c r="AF315" i="25" a="1"/>
  <c r="AF315" i="25"/>
  <c r="AF316" i="25" a="1"/>
  <c r="AF316" i="25"/>
  <c r="AF317" i="25" a="1"/>
  <c r="AF317" i="25"/>
  <c r="AF318" i="25" a="1"/>
  <c r="AF318" i="25"/>
  <c r="AF319" i="25" a="1"/>
  <c r="AF319" i="25"/>
  <c r="AF320" i="25" a="1"/>
  <c r="AF320" i="25"/>
  <c r="AF321" i="25" a="1"/>
  <c r="AF321" i="25"/>
  <c r="AF322" i="25" a="1"/>
  <c r="AF322" i="25"/>
  <c r="AF323" i="25" a="1"/>
  <c r="AF323" i="25"/>
  <c r="AF324" i="25" a="1"/>
  <c r="AF324" i="25"/>
  <c r="AF325" i="25" a="1"/>
  <c r="AF325" i="25"/>
  <c r="AF326" i="25" a="1"/>
  <c r="AF326" i="25"/>
  <c r="AF327" i="25" a="1"/>
  <c r="AF327" i="25"/>
  <c r="AF328" i="25" a="1"/>
  <c r="AF328" i="25"/>
  <c r="AF329" i="25" a="1"/>
  <c r="AF329" i="25"/>
  <c r="AF330" i="25" a="1"/>
  <c r="AF330" i="25"/>
  <c r="AF331" i="25" a="1"/>
  <c r="AF331" i="25"/>
  <c r="AF332" i="25" a="1"/>
  <c r="AF332" i="25"/>
  <c r="AF333" i="25" a="1"/>
  <c r="AF333" i="25"/>
  <c r="AF334" i="25" a="1"/>
  <c r="AF334" i="25"/>
  <c r="AF335" i="25" a="1"/>
  <c r="AF335" i="25"/>
  <c r="AF336" i="25" a="1"/>
  <c r="AF336" i="25"/>
  <c r="AF337" i="25" a="1"/>
  <c r="AF337" i="25"/>
  <c r="AF338" i="25" a="1"/>
  <c r="AF338" i="25"/>
  <c r="AF339" i="25" a="1"/>
  <c r="AF339" i="25"/>
  <c r="AF340" i="25" a="1"/>
  <c r="AF340" i="25"/>
  <c r="AF341" i="25" a="1"/>
  <c r="AF341" i="25"/>
  <c r="AF342" i="25" a="1"/>
  <c r="AF342" i="25"/>
  <c r="AF343" i="25" a="1"/>
  <c r="AF343" i="25"/>
  <c r="AF344" i="25" a="1"/>
  <c r="AF344" i="25"/>
  <c r="AF345" i="25" a="1"/>
  <c r="AF345" i="25"/>
  <c r="AF346" i="25" a="1"/>
  <c r="AF346" i="25"/>
  <c r="AF347" i="25" a="1"/>
  <c r="AF347" i="25"/>
  <c r="AF348" i="25" a="1"/>
  <c r="AF348" i="25"/>
  <c r="AF349" i="25" a="1"/>
  <c r="AF349" i="25"/>
  <c r="AF350" i="25" a="1"/>
  <c r="AF350" i="25"/>
  <c r="AF351" i="25" a="1"/>
  <c r="AF351" i="25"/>
  <c r="AF352" i="25" a="1"/>
  <c r="AF352" i="25"/>
  <c r="AF353" i="25" a="1"/>
  <c r="AF353" i="25"/>
  <c r="AF354" i="25" a="1"/>
  <c r="AF354" i="25"/>
  <c r="AF355" i="25" a="1"/>
  <c r="AF355" i="25"/>
  <c r="AF356" i="25" a="1"/>
  <c r="AF356" i="25"/>
  <c r="AF357" i="25" a="1"/>
  <c r="AF357" i="25"/>
  <c r="AF358" i="25" a="1"/>
  <c r="AF358" i="25"/>
  <c r="AF359" i="25" a="1"/>
  <c r="AF359" i="25"/>
  <c r="AF360" i="25" a="1"/>
  <c r="AF360" i="25"/>
  <c r="AF361" i="25" a="1"/>
  <c r="AF361" i="25"/>
  <c r="AF362" i="25" a="1"/>
  <c r="AF362" i="25"/>
  <c r="AF363" i="25" a="1"/>
  <c r="AF363" i="25"/>
  <c r="AF364" i="25" a="1"/>
  <c r="AF364" i="25"/>
  <c r="AF365" i="25" a="1"/>
  <c r="AF365" i="25"/>
  <c r="AF366" i="25" a="1"/>
  <c r="AF366" i="25"/>
  <c r="AF367" i="25" a="1"/>
  <c r="AF367" i="25"/>
  <c r="AF368" i="25" a="1"/>
  <c r="AF368" i="25"/>
  <c r="AF369" i="25" a="1"/>
  <c r="AF369" i="25"/>
  <c r="AF370" i="25" a="1"/>
  <c r="AF370" i="25"/>
  <c r="AF371" i="25" a="1"/>
  <c r="AF371" i="25"/>
  <c r="AF372" i="25" a="1"/>
  <c r="AF372" i="25"/>
  <c r="AF373" i="25" a="1"/>
  <c r="AF373" i="25"/>
  <c r="AF374" i="25" a="1"/>
  <c r="AF374" i="25"/>
  <c r="AF375" i="25" a="1"/>
  <c r="AF375" i="25"/>
  <c r="AF376" i="25" a="1"/>
  <c r="AF376" i="25"/>
  <c r="AF377" i="25" a="1"/>
  <c r="AF377" i="25"/>
  <c r="AF378" i="25" a="1"/>
  <c r="AF378" i="25"/>
  <c r="AF379" i="25" a="1"/>
  <c r="AF379" i="25"/>
  <c r="AF380" i="25" a="1"/>
  <c r="AF380" i="25"/>
  <c r="AF381" i="25" a="1"/>
  <c r="AF381" i="25"/>
  <c r="AF382" i="25" a="1"/>
  <c r="AF382" i="25"/>
  <c r="AF383" i="25" a="1"/>
  <c r="AF383" i="25"/>
  <c r="AF384" i="25" a="1"/>
  <c r="AF384" i="25"/>
  <c r="AF385" i="25" a="1"/>
  <c r="AF385" i="25"/>
  <c r="AF386" i="25" a="1"/>
  <c r="AF386" i="25"/>
  <c r="AF387" i="25" a="1"/>
  <c r="AF387" i="25"/>
  <c r="AF388" i="25" a="1"/>
  <c r="AF388" i="25"/>
  <c r="AF389" i="25" a="1"/>
  <c r="AF389" i="25"/>
  <c r="AF390" i="25" a="1"/>
  <c r="AF390" i="25"/>
  <c r="AF391" i="25" a="1"/>
  <c r="AF391" i="25"/>
  <c r="AF392" i="25" a="1"/>
  <c r="AF392" i="25"/>
  <c r="AF393" i="25" a="1"/>
  <c r="AF393" i="25"/>
  <c r="AF394" i="25" a="1"/>
  <c r="AF394" i="25"/>
  <c r="AF395" i="25" a="1"/>
  <c r="AF395" i="25"/>
  <c r="AF396" i="25" a="1"/>
  <c r="AF396" i="25"/>
  <c r="AF397" i="25" a="1"/>
  <c r="AF397" i="25"/>
  <c r="AF398" i="25" a="1"/>
  <c r="AF398" i="25"/>
  <c r="AF399" i="25" a="1"/>
  <c r="AF399" i="25"/>
  <c r="AF400" i="25" a="1"/>
  <c r="AF400" i="25"/>
  <c r="AF401" i="25" a="1"/>
  <c r="AF401" i="25"/>
  <c r="AF402" i="25" a="1"/>
  <c r="AF402" i="25"/>
  <c r="AF403" i="25" a="1"/>
  <c r="AF403" i="25"/>
  <c r="AF404" i="25" a="1"/>
  <c r="AF404" i="25"/>
  <c r="AF405" i="25" a="1"/>
  <c r="AF405" i="25"/>
  <c r="AF406" i="25" a="1"/>
  <c r="AF406" i="25"/>
  <c r="AF407" i="25" a="1"/>
  <c r="AF407" i="25"/>
  <c r="AF408" i="25" a="1"/>
  <c r="AF408" i="25"/>
  <c r="AF409" i="25" a="1"/>
  <c r="AF409" i="25"/>
  <c r="AF410" i="25" a="1"/>
  <c r="AF410" i="25"/>
  <c r="AF411" i="25" a="1"/>
  <c r="AF411" i="25"/>
  <c r="AF412" i="25" a="1"/>
  <c r="AF412" i="25"/>
  <c r="AF413" i="25" a="1"/>
  <c r="AF413" i="25"/>
  <c r="AF414" i="25" a="1"/>
  <c r="AF414" i="25"/>
  <c r="AF415" i="25" a="1"/>
  <c r="AF415" i="25"/>
  <c r="AF416" i="25" a="1"/>
  <c r="AF416" i="25"/>
  <c r="AF417" i="25" a="1"/>
  <c r="AF417" i="25"/>
  <c r="AF418" i="25" a="1"/>
  <c r="AF418" i="25"/>
  <c r="AF419" i="25" a="1"/>
  <c r="AF419" i="25"/>
  <c r="AF420" i="25" a="1"/>
  <c r="AF420" i="25"/>
  <c r="AF421" i="25" a="1"/>
  <c r="AF421" i="25"/>
  <c r="AF422" i="25" a="1"/>
  <c r="AF422" i="25"/>
  <c r="AF423" i="25" a="1"/>
  <c r="AF423" i="25"/>
  <c r="AF424" i="25" a="1"/>
  <c r="AF424" i="25"/>
  <c r="AF425" i="25" a="1"/>
  <c r="AF425" i="25"/>
  <c r="AF426" i="25" a="1"/>
  <c r="AF426" i="25"/>
  <c r="AF427" i="25" a="1"/>
  <c r="AF427" i="25"/>
  <c r="AF428" i="25" a="1"/>
  <c r="AF428" i="25"/>
  <c r="AF429" i="25" a="1"/>
  <c r="AF429" i="25"/>
  <c r="AF430" i="25" a="1"/>
  <c r="AF430" i="25"/>
  <c r="AF431" i="25" a="1"/>
  <c r="AF431" i="25"/>
  <c r="AF432" i="25" a="1"/>
  <c r="AF432" i="25"/>
  <c r="AF433" i="25" a="1"/>
  <c r="AF433" i="25"/>
  <c r="AF434" i="25" a="1"/>
  <c r="AF434" i="25"/>
  <c r="AF435" i="25" a="1"/>
  <c r="AF435" i="25"/>
  <c r="AF436" i="25" a="1"/>
  <c r="AF436" i="25"/>
  <c r="AF437" i="25" a="1"/>
  <c r="AF437" i="25"/>
  <c r="AF438" i="25" a="1"/>
  <c r="AF438" i="25"/>
  <c r="AF439" i="25" a="1"/>
  <c r="AF439" i="25"/>
  <c r="AF440" i="25" a="1"/>
  <c r="AF440" i="25"/>
  <c r="AF441" i="25" a="1"/>
  <c r="AF441" i="25"/>
  <c r="AF442" i="25" a="1"/>
  <c r="AF442" i="25"/>
  <c r="AF443" i="25" a="1"/>
  <c r="AF443" i="25"/>
  <c r="AF444" i="25" a="1"/>
  <c r="AF444" i="25"/>
  <c r="AF445" i="25" a="1"/>
  <c r="AF445" i="25"/>
  <c r="AF446" i="25" a="1"/>
  <c r="AF446" i="25"/>
  <c r="AF447" i="25" a="1"/>
  <c r="AF447" i="25"/>
  <c r="AF448" i="25" a="1"/>
  <c r="AF448" i="25"/>
  <c r="AF449" i="25" a="1"/>
  <c r="AF449" i="25"/>
  <c r="AF450" i="25" a="1"/>
  <c r="AF450" i="25"/>
  <c r="AF451" i="25" a="1"/>
  <c r="AF451" i="25"/>
  <c r="AF452" i="25" a="1"/>
  <c r="AF452" i="25"/>
  <c r="AF453" i="25" a="1"/>
  <c r="AF453" i="25"/>
  <c r="AF454" i="25" a="1"/>
  <c r="AF454" i="25"/>
  <c r="AF455" i="25" a="1"/>
  <c r="AF455" i="25"/>
  <c r="AF456" i="25" a="1"/>
  <c r="AF456" i="25"/>
  <c r="AF457" i="25" a="1"/>
  <c r="AF457" i="25"/>
  <c r="AF458" i="25" a="1"/>
  <c r="AF458" i="25"/>
  <c r="AF459" i="25" a="1"/>
  <c r="AF459" i="25"/>
  <c r="AF460" i="25" a="1"/>
  <c r="AF460" i="25"/>
  <c r="AF461" i="25" a="1"/>
  <c r="AF461" i="25"/>
  <c r="AF462" i="25" a="1"/>
  <c r="AF462" i="25"/>
  <c r="AF463" i="25" a="1"/>
  <c r="AF463" i="25"/>
  <c r="AF464" i="25" a="1"/>
  <c r="AF464" i="25"/>
  <c r="AF465" i="25" a="1"/>
  <c r="AF465" i="25"/>
  <c r="AF466" i="25" a="1"/>
  <c r="AF466" i="25"/>
  <c r="AF467" i="25" a="1"/>
  <c r="AF467" i="25"/>
  <c r="AF468" i="25" a="1"/>
  <c r="AF468" i="25"/>
  <c r="AF469" i="25" a="1"/>
  <c r="AF469" i="25"/>
  <c r="AF470" i="25" a="1"/>
  <c r="AF470" i="25"/>
  <c r="AF471" i="25" a="1"/>
  <c r="AF471" i="25"/>
  <c r="AF472" i="25" a="1"/>
  <c r="AF472" i="25"/>
  <c r="AF473" i="25" a="1"/>
  <c r="AF473" i="25"/>
  <c r="AF474" i="25" a="1"/>
  <c r="AF474" i="25"/>
  <c r="AF475" i="25" a="1"/>
  <c r="AF475" i="25"/>
  <c r="AF476" i="25" a="1"/>
  <c r="AF476" i="25"/>
  <c r="AF477" i="25" a="1"/>
  <c r="AF477" i="25"/>
  <c r="AF478" i="25" a="1"/>
  <c r="AF478" i="25"/>
  <c r="AF479" i="25" a="1"/>
  <c r="AF479" i="25"/>
  <c r="AF480" i="25" a="1"/>
  <c r="AF480" i="25"/>
  <c r="AF481" i="25" a="1"/>
  <c r="AF481" i="25"/>
  <c r="AF482" i="25" a="1"/>
  <c r="AF482" i="25"/>
  <c r="AF483" i="25" a="1"/>
  <c r="AF483" i="25"/>
  <c r="AF484" i="25" a="1"/>
  <c r="AF484" i="25"/>
  <c r="AF485" i="25" a="1"/>
  <c r="AF485" i="25"/>
  <c r="AF486" i="25" a="1"/>
  <c r="AF486" i="25"/>
  <c r="AF487" i="25" a="1"/>
  <c r="AF487" i="25"/>
  <c r="AF488" i="25" a="1"/>
  <c r="AF488" i="25"/>
  <c r="AF489" i="25" a="1"/>
  <c r="AF489" i="25"/>
  <c r="AF490" i="25" a="1"/>
  <c r="AF490" i="25"/>
  <c r="AF491" i="25" a="1"/>
  <c r="AF491" i="25"/>
  <c r="AF492" i="25" a="1"/>
  <c r="AF492" i="25"/>
  <c r="AF493" i="25" a="1"/>
  <c r="AF493" i="25"/>
  <c r="AF494" i="25" a="1"/>
  <c r="AF494" i="25"/>
  <c r="AF495" i="25" a="1"/>
  <c r="AF495" i="25"/>
  <c r="AF496" i="25" a="1"/>
  <c r="AF496" i="25"/>
  <c r="AF497" i="25" a="1"/>
  <c r="AF497" i="25"/>
  <c r="AF498" i="25" a="1"/>
  <c r="AF498" i="25"/>
  <c r="AF499" i="25" a="1"/>
  <c r="AF499" i="25"/>
  <c r="AF500" i="25" a="1"/>
  <c r="AF500" i="25"/>
  <c r="AF501" i="25" a="1"/>
  <c r="AF501" i="25"/>
  <c r="AF502" i="25" a="1"/>
  <c r="AF502" i="25"/>
  <c r="AF503" i="25" a="1"/>
  <c r="AF503" i="25"/>
  <c r="AF504" i="25" a="1"/>
  <c r="AF504" i="25"/>
  <c r="AF505" i="25" a="1"/>
  <c r="AF505" i="25"/>
  <c r="AF506" i="25" a="1"/>
  <c r="AF506" i="25"/>
  <c r="AF507" i="25" a="1"/>
  <c r="AF507" i="25"/>
  <c r="AF508" i="25" a="1"/>
  <c r="AF508" i="25"/>
  <c r="AF509" i="25" a="1"/>
  <c r="AF509" i="25"/>
  <c r="AF510" i="25" a="1"/>
  <c r="AF510" i="25"/>
  <c r="AF511" i="25" a="1"/>
  <c r="AF511" i="25"/>
  <c r="AF512" i="25" a="1"/>
  <c r="AF512" i="25"/>
  <c r="AF513" i="25" a="1"/>
  <c r="AF513" i="25"/>
  <c r="AF514" i="25" a="1"/>
  <c r="AF514" i="25"/>
  <c r="AF515" i="25" a="1"/>
  <c r="AF515" i="25"/>
  <c r="AF516" i="25" a="1"/>
  <c r="AF516" i="25"/>
  <c r="AF517" i="25" a="1"/>
  <c r="AF517" i="25"/>
  <c r="AF518" i="25" a="1"/>
  <c r="AF518" i="25"/>
  <c r="AF519" i="25" a="1"/>
  <c r="AF519" i="25"/>
  <c r="AF520" i="25" a="1"/>
  <c r="AF520" i="25"/>
  <c r="AF521" i="25" a="1"/>
  <c r="AF521" i="25"/>
  <c r="AF522" i="25" a="1"/>
  <c r="AF522" i="25"/>
  <c r="AF523" i="25" a="1"/>
  <c r="AF523" i="25"/>
  <c r="AF524" i="25" a="1"/>
  <c r="AF524" i="25"/>
  <c r="AF525" i="25" a="1"/>
  <c r="AF525" i="25"/>
  <c r="AF526" i="25" a="1"/>
  <c r="AF526" i="25"/>
  <c r="AF527" i="25" a="1"/>
  <c r="AF527" i="25"/>
  <c r="AF528" i="25" a="1"/>
  <c r="AF528" i="25"/>
  <c r="AF529" i="25" a="1"/>
  <c r="AF529" i="25"/>
  <c r="AF530" i="25" a="1"/>
  <c r="AF530" i="25"/>
  <c r="AF531" i="25" a="1"/>
  <c r="AF531" i="25"/>
  <c r="AF532" i="25" a="1"/>
  <c r="AF532" i="25"/>
  <c r="AF533" i="25" a="1"/>
  <c r="AF533" i="25"/>
  <c r="AF534" i="25" a="1"/>
  <c r="AF534" i="25"/>
  <c r="AF535" i="25" a="1"/>
  <c r="AF535" i="25"/>
  <c r="AF536" i="25" a="1"/>
  <c r="AF536" i="25"/>
  <c r="AF537" i="25" a="1"/>
  <c r="AF537" i="25"/>
  <c r="AF538" i="25" a="1"/>
  <c r="AF538" i="25"/>
  <c r="AF539" i="25" a="1"/>
  <c r="AF539" i="25"/>
  <c r="AF540" i="25" a="1"/>
  <c r="AF540" i="25"/>
  <c r="AF541" i="25" a="1"/>
  <c r="AF541" i="25"/>
  <c r="AF542" i="25" a="1"/>
  <c r="AF542" i="25"/>
  <c r="AF543" i="25" a="1"/>
  <c r="AF543" i="25"/>
  <c r="AF544" i="25" a="1"/>
  <c r="AF544" i="25"/>
  <c r="AF545" i="25" a="1"/>
  <c r="AF545" i="25"/>
  <c r="AF546" i="25" a="1"/>
  <c r="AF546" i="25"/>
  <c r="AF547" i="25" a="1"/>
  <c r="AF547" i="25"/>
  <c r="AF548" i="25" a="1"/>
  <c r="AF548" i="25"/>
  <c r="AF549" i="25" a="1"/>
  <c r="AF549" i="25"/>
  <c r="AF550" i="25" a="1"/>
  <c r="AF550" i="25"/>
  <c r="AF551" i="25" a="1"/>
  <c r="AF551" i="25"/>
  <c r="AF552" i="25" a="1"/>
  <c r="AF552" i="25"/>
  <c r="AF553" i="25" a="1"/>
  <c r="AF553" i="25"/>
  <c r="AF554" i="25" a="1"/>
  <c r="AF554" i="25"/>
  <c r="AF555" i="25" a="1"/>
  <c r="AF555" i="25"/>
  <c r="AF556" i="25" a="1"/>
  <c r="AF556" i="25"/>
  <c r="AF557" i="25" a="1"/>
  <c r="AF557" i="25"/>
  <c r="AF558" i="25" a="1"/>
  <c r="AF558" i="25"/>
  <c r="AF559" i="25" a="1"/>
  <c r="AF559" i="25"/>
  <c r="AF560" i="25" a="1"/>
  <c r="AF560" i="25"/>
  <c r="AF561" i="25" a="1"/>
  <c r="AF561" i="25"/>
  <c r="AF562" i="25" a="1"/>
  <c r="AF562" i="25"/>
  <c r="AF563" i="25" a="1"/>
  <c r="AF563" i="25"/>
  <c r="AF564" i="25" a="1"/>
  <c r="AF564" i="25"/>
  <c r="AF565" i="25" a="1"/>
  <c r="AF565" i="25"/>
  <c r="AF566" i="25" a="1"/>
  <c r="AF566" i="25"/>
  <c r="AF567" i="25" a="1"/>
  <c r="AF567" i="25"/>
  <c r="AF568" i="25" a="1"/>
  <c r="AF568" i="25"/>
  <c r="AF569" i="25" a="1"/>
  <c r="AF569" i="25"/>
  <c r="AF570" i="25" a="1"/>
  <c r="AF570" i="25"/>
  <c r="AF571" i="25" a="1"/>
  <c r="AF571" i="25"/>
  <c r="AF572" i="25" a="1"/>
  <c r="AF572" i="25"/>
  <c r="AF573" i="25" a="1"/>
  <c r="AF573" i="25"/>
  <c r="AF574" i="25" a="1"/>
  <c r="AF574" i="25"/>
  <c r="AF575" i="25" a="1"/>
  <c r="AF575" i="25"/>
  <c r="AF576" i="25" a="1"/>
  <c r="AF576" i="25"/>
  <c r="AF577" i="25" a="1"/>
  <c r="AF577" i="25"/>
  <c r="AF578" i="25" a="1"/>
  <c r="AF578" i="25"/>
  <c r="AF579" i="25" a="1"/>
  <c r="AF579" i="25"/>
  <c r="AF580" i="25" a="1"/>
  <c r="AF580" i="25"/>
  <c r="AF581" i="25" a="1"/>
  <c r="AF581" i="25"/>
  <c r="AF582" i="25" a="1"/>
  <c r="AF582" i="25"/>
  <c r="AF583" i="25" a="1"/>
  <c r="AF583" i="25"/>
  <c r="AF584" i="25" a="1"/>
  <c r="AF584" i="25"/>
  <c r="AF585" i="25" a="1"/>
  <c r="AF585" i="25"/>
  <c r="AF586" i="25" a="1"/>
  <c r="AF586" i="25"/>
  <c r="AF587" i="25" a="1"/>
  <c r="AF587" i="25"/>
  <c r="AF588" i="25" a="1"/>
  <c r="AF588" i="25"/>
  <c r="AF589" i="25" a="1"/>
  <c r="AF589" i="25"/>
  <c r="AF590" i="25" a="1"/>
  <c r="AF590" i="25"/>
  <c r="AF591" i="25" a="1"/>
  <c r="AF591" i="25"/>
  <c r="AF592" i="25" a="1"/>
  <c r="AF592" i="25"/>
  <c r="AF593" i="25" a="1"/>
  <c r="AF593" i="25"/>
  <c r="AF594" i="25" a="1"/>
  <c r="AF594" i="25"/>
  <c r="AF595" i="25" a="1"/>
  <c r="AF595" i="25"/>
  <c r="AF596" i="25" a="1"/>
  <c r="AF596" i="25"/>
  <c r="AF597" i="25" a="1"/>
  <c r="AF597" i="25"/>
  <c r="AF598" i="25" a="1"/>
  <c r="AF598" i="25"/>
  <c r="AF599" i="25" a="1"/>
  <c r="AF599" i="25"/>
  <c r="AF600" i="25" a="1"/>
  <c r="AF600" i="25"/>
  <c r="AF601" i="25" a="1"/>
  <c r="AF601" i="25"/>
  <c r="AF602" i="25" a="1"/>
  <c r="AF602" i="25"/>
  <c r="AF603" i="25" a="1"/>
  <c r="AF603" i="25"/>
  <c r="AF604" i="25" a="1"/>
  <c r="AF604" i="25"/>
  <c r="AF605" i="25" a="1"/>
  <c r="AF605" i="25"/>
  <c r="AF606" i="25" a="1"/>
  <c r="AF606" i="25"/>
  <c r="AF607" i="25" a="1"/>
  <c r="AF607" i="25"/>
  <c r="AF608" i="25" a="1"/>
  <c r="AF608" i="25"/>
  <c r="AF609" i="25" a="1"/>
  <c r="AF609" i="25"/>
  <c r="AF610" i="25" a="1"/>
  <c r="AF610" i="25"/>
  <c r="AF611" i="25" a="1"/>
  <c r="AF611" i="25"/>
  <c r="AF612" i="25" a="1"/>
  <c r="AF612" i="25"/>
  <c r="AF613" i="25" a="1"/>
  <c r="AF613" i="25"/>
  <c r="AF614" i="25" a="1"/>
  <c r="AF614" i="25"/>
  <c r="AF615" i="25" a="1"/>
  <c r="AF615" i="25"/>
  <c r="AF616" i="25" a="1"/>
  <c r="AF616" i="25"/>
  <c r="AF617" i="25" a="1"/>
  <c r="AF617" i="25"/>
  <c r="AF618" i="25" a="1"/>
  <c r="AF618" i="25"/>
  <c r="AF619" i="25" a="1"/>
  <c r="AF619" i="25"/>
  <c r="AF620" i="25" a="1"/>
  <c r="AF620" i="25"/>
  <c r="AF621" i="25" a="1"/>
  <c r="AF621" i="25"/>
  <c r="AF622" i="25" a="1"/>
  <c r="AF622" i="25"/>
  <c r="AF623" i="25" a="1"/>
  <c r="AF623" i="25"/>
  <c r="AF624" i="25" a="1"/>
  <c r="AF624" i="25"/>
  <c r="AF625" i="25" a="1"/>
  <c r="AF625" i="25"/>
  <c r="AF626" i="25" a="1"/>
  <c r="AF626" i="25"/>
  <c r="AF627" i="25" a="1"/>
  <c r="AF627" i="25"/>
  <c r="AF628" i="25" a="1"/>
  <c r="AF628" i="25"/>
  <c r="AF629" i="25" a="1"/>
  <c r="AF629" i="25"/>
  <c r="AF630" i="25" a="1"/>
  <c r="AF630" i="25"/>
  <c r="AF631" i="25" a="1"/>
  <c r="AF631" i="25"/>
  <c r="AF632" i="25" a="1"/>
  <c r="AF632" i="25"/>
  <c r="AF633" i="25" a="1"/>
  <c r="AF633" i="25"/>
  <c r="AF634" i="25" a="1"/>
  <c r="AF634" i="25"/>
  <c r="AF635" i="25" a="1"/>
  <c r="AF635" i="25"/>
  <c r="AF636" i="25" a="1"/>
  <c r="AF636" i="25"/>
  <c r="AF637" i="25" a="1"/>
  <c r="AF637" i="25"/>
  <c r="AF638" i="25" a="1"/>
  <c r="AF638" i="25"/>
  <c r="AF639" i="25" a="1"/>
  <c r="AF639" i="25"/>
  <c r="AF640" i="25" a="1"/>
  <c r="AF640" i="25"/>
  <c r="AF641" i="25" a="1"/>
  <c r="AF641" i="25"/>
  <c r="AF642" i="25" a="1"/>
  <c r="AF642" i="25"/>
  <c r="AF643" i="25" a="1"/>
  <c r="AF643" i="25"/>
  <c r="AF644" i="25" a="1"/>
  <c r="AF644" i="25"/>
  <c r="AF645" i="25" a="1"/>
  <c r="AF645" i="25"/>
  <c r="AF646" i="25" a="1"/>
  <c r="AF646" i="25"/>
  <c r="AF647" i="25" a="1"/>
  <c r="AF647" i="25"/>
  <c r="AF648" i="25" a="1"/>
  <c r="AF648" i="25"/>
  <c r="AF649" i="25" a="1"/>
  <c r="AF649" i="25"/>
  <c r="AF650" i="25" a="1"/>
  <c r="AF650" i="25"/>
  <c r="AF651" i="25" a="1"/>
  <c r="AF651" i="25"/>
  <c r="AF652" i="25" a="1"/>
  <c r="AF652" i="25"/>
  <c r="AF653" i="25" a="1"/>
  <c r="AF653" i="25"/>
  <c r="AF654" i="25" a="1"/>
  <c r="AF654" i="25"/>
  <c r="AF655" i="25" a="1"/>
  <c r="AF655" i="25"/>
  <c r="AF656" i="25" a="1"/>
  <c r="AF656" i="25"/>
  <c r="AF657" i="25" a="1"/>
  <c r="AF657" i="25"/>
  <c r="AF658" i="25" a="1"/>
  <c r="AF658" i="25"/>
  <c r="AF659" i="25" a="1"/>
  <c r="AF659" i="25"/>
  <c r="AF660" i="25" a="1"/>
  <c r="AF660" i="25"/>
  <c r="AF661" i="25" a="1"/>
  <c r="AF661" i="25"/>
  <c r="AF662" i="25" a="1"/>
  <c r="AF662" i="25"/>
  <c r="AF663" i="25" a="1"/>
  <c r="AF663" i="25"/>
  <c r="AF664" i="25" a="1"/>
  <c r="AF664" i="25"/>
  <c r="AF665" i="25" a="1"/>
  <c r="AF665" i="25"/>
  <c r="AF666" i="25" a="1"/>
  <c r="AF666" i="25"/>
  <c r="AF667" i="25" a="1"/>
  <c r="AF667" i="25"/>
  <c r="AF668" i="25" a="1"/>
  <c r="AF668" i="25"/>
  <c r="AF669" i="25" a="1"/>
  <c r="AF669" i="25"/>
  <c r="AF670" i="25" a="1"/>
  <c r="AF670" i="25"/>
  <c r="AF671" i="25" a="1"/>
  <c r="AF671" i="25"/>
  <c r="AF672" i="25" a="1"/>
  <c r="AF672" i="25"/>
  <c r="AF673" i="25" a="1"/>
  <c r="AF673" i="25"/>
  <c r="AF674" i="25" a="1"/>
  <c r="AF674" i="25"/>
  <c r="AF675" i="25" a="1"/>
  <c r="AF675" i="25"/>
  <c r="AF676" i="25" a="1"/>
  <c r="AF676" i="25"/>
  <c r="AF677" i="25" a="1"/>
  <c r="AF677" i="25"/>
  <c r="AF678" i="25" a="1"/>
  <c r="AF678" i="25"/>
  <c r="AF679" i="25" a="1"/>
  <c r="AF679" i="25"/>
  <c r="AF680" i="25" a="1"/>
  <c r="AF680" i="25"/>
  <c r="AF681" i="25" a="1"/>
  <c r="AF681" i="25"/>
  <c r="AF682" i="25" a="1"/>
  <c r="AF682" i="25"/>
  <c r="AF683" i="25" a="1"/>
  <c r="AF683" i="25"/>
  <c r="AF684" i="25" a="1"/>
  <c r="AF684" i="25"/>
  <c r="AF685" i="25" a="1"/>
  <c r="AF685" i="25"/>
  <c r="AF686" i="25" a="1"/>
  <c r="AF686" i="25"/>
  <c r="AF687" i="25" a="1"/>
  <c r="AF687" i="25"/>
  <c r="AF688" i="25" a="1"/>
  <c r="AF688" i="25"/>
  <c r="AF689" i="25" a="1"/>
  <c r="AF689" i="25"/>
  <c r="AF690" i="25" a="1"/>
  <c r="AF690" i="25"/>
  <c r="AF691" i="25" a="1"/>
  <c r="AF691" i="25"/>
  <c r="AF692" i="25" a="1"/>
  <c r="AF692" i="25"/>
  <c r="AF693" i="25" a="1"/>
  <c r="AF693" i="25"/>
  <c r="AF694" i="25" a="1"/>
  <c r="AF694" i="25"/>
  <c r="AF695" i="25" a="1"/>
  <c r="AF695" i="25"/>
  <c r="AF696" i="25" a="1"/>
  <c r="AF696" i="25"/>
  <c r="AF697" i="25" a="1"/>
  <c r="AF697" i="25"/>
  <c r="AF698" i="25" a="1"/>
  <c r="AF698" i="25"/>
  <c r="AF699" i="25" a="1"/>
  <c r="AF699" i="25"/>
  <c r="AF700" i="25" a="1"/>
  <c r="AF700" i="25"/>
  <c r="AF701" i="25" a="1"/>
  <c r="AF701" i="25"/>
  <c r="AF702" i="25" a="1"/>
  <c r="AF702" i="25"/>
  <c r="AF703" i="25" a="1"/>
  <c r="AF703" i="25"/>
  <c r="AF704" i="25" a="1"/>
  <c r="AF704" i="25"/>
  <c r="AF705" i="25" a="1"/>
  <c r="AF705" i="25"/>
  <c r="AF706" i="25" a="1"/>
  <c r="AF706" i="25"/>
  <c r="AF707" i="25" a="1"/>
  <c r="AF707" i="25"/>
  <c r="AF708" i="25" a="1"/>
  <c r="AF708" i="25"/>
  <c r="AF709" i="25" a="1"/>
  <c r="AF709" i="25"/>
  <c r="AF710" i="25" a="1"/>
  <c r="AF710" i="25"/>
  <c r="AF711" i="25" a="1"/>
  <c r="AF711" i="25"/>
  <c r="AF712" i="25" a="1"/>
  <c r="AF712" i="25"/>
  <c r="AF713" i="25" a="1"/>
  <c r="AF713" i="25"/>
  <c r="AF714" i="25" a="1"/>
  <c r="AF714" i="25"/>
  <c r="AF715" i="25" a="1"/>
  <c r="AF715" i="25"/>
  <c r="AF716" i="25" a="1"/>
  <c r="AF716" i="25"/>
  <c r="AF717" i="25" a="1"/>
  <c r="AF717" i="25"/>
  <c r="AF718" i="25" a="1"/>
  <c r="AF718" i="25"/>
  <c r="AF719" i="25" a="1"/>
  <c r="AF719" i="25"/>
  <c r="AF720" i="25" a="1"/>
  <c r="AF720" i="25"/>
  <c r="AF721" i="25" a="1"/>
  <c r="AF721" i="25"/>
  <c r="AF722" i="25" a="1"/>
  <c r="AF722" i="25"/>
  <c r="AF723" i="25" a="1"/>
  <c r="AF723" i="25"/>
  <c r="AF724" i="25" a="1"/>
  <c r="AF724" i="25"/>
  <c r="AF725" i="25" a="1"/>
  <c r="AF725" i="25"/>
  <c r="AF726" i="25" a="1"/>
  <c r="AF726" i="25"/>
  <c r="AF727" i="25" a="1"/>
  <c r="AF727" i="25"/>
  <c r="AF728" i="25" a="1"/>
  <c r="AF728" i="25"/>
  <c r="AF729" i="25" a="1"/>
  <c r="AF729" i="25"/>
  <c r="AF730" i="25" a="1"/>
  <c r="AF730" i="25"/>
  <c r="AF731" i="25" a="1"/>
  <c r="AF731" i="25"/>
  <c r="AF732" i="25" a="1"/>
  <c r="AF732" i="25"/>
  <c r="AF733" i="25" a="1"/>
  <c r="AF733" i="25"/>
  <c r="AF734" i="25" a="1"/>
  <c r="AF734" i="25"/>
  <c r="AF735" i="25" a="1"/>
  <c r="AF735" i="25"/>
  <c r="AF736" i="25" a="1"/>
  <c r="AF736" i="25"/>
  <c r="AF737" i="25" a="1"/>
  <c r="AF737" i="25"/>
  <c r="AF738" i="25" a="1"/>
  <c r="AF738" i="25"/>
  <c r="AF739" i="25" a="1"/>
  <c r="AF739" i="25"/>
  <c r="AF740" i="25" a="1"/>
  <c r="AF740" i="25"/>
  <c r="AF741" i="25" a="1"/>
  <c r="AF741" i="25"/>
  <c r="AF742" i="25" a="1"/>
  <c r="AF742" i="25"/>
  <c r="AF743" i="25" a="1"/>
  <c r="AF743" i="25"/>
  <c r="AF744" i="25" a="1"/>
  <c r="AF744" i="25"/>
  <c r="AF745" i="25" a="1"/>
  <c r="AF745" i="25"/>
  <c r="AF746" i="25" a="1"/>
  <c r="AF746" i="25"/>
  <c r="AF747" i="25" a="1"/>
  <c r="AF747" i="25"/>
  <c r="AF748" i="25" a="1"/>
  <c r="AF748" i="25"/>
  <c r="AF749" i="25" a="1"/>
  <c r="AF749" i="25"/>
  <c r="AF750" i="25" a="1"/>
  <c r="AF750" i="25"/>
  <c r="AF751" i="25" a="1"/>
  <c r="AF751" i="25"/>
  <c r="AF752" i="25" a="1"/>
  <c r="AF752" i="25"/>
  <c r="AF753" i="25" a="1"/>
  <c r="AF753" i="25"/>
  <c r="AF754" i="25" a="1"/>
  <c r="AF754" i="25"/>
  <c r="AF755" i="25" a="1"/>
  <c r="AF755" i="25"/>
  <c r="AF756" i="25" a="1"/>
  <c r="AF756" i="25"/>
  <c r="AF757" i="25" a="1"/>
  <c r="AF757" i="25"/>
  <c r="AF758" i="25" a="1"/>
  <c r="AF758" i="25"/>
  <c r="AF759" i="25" a="1"/>
  <c r="AF759" i="25"/>
  <c r="AF760" i="25" a="1"/>
  <c r="AF760" i="25"/>
  <c r="AF761" i="25" a="1"/>
  <c r="AF761" i="25"/>
  <c r="AF762" i="25" a="1"/>
  <c r="AF762" i="25"/>
  <c r="AF763" i="25" a="1"/>
  <c r="AF763" i="25"/>
  <c r="AF764" i="25" a="1"/>
  <c r="AF764" i="25"/>
  <c r="AF765" i="25" a="1"/>
  <c r="AF765" i="25"/>
  <c r="AF766" i="25" a="1"/>
  <c r="AF766" i="25"/>
  <c r="AF767" i="25" a="1"/>
  <c r="AF767" i="25"/>
  <c r="AF768" i="25" a="1"/>
  <c r="AF768" i="25"/>
  <c r="AF769" i="25" a="1"/>
  <c r="AF769" i="25"/>
  <c r="AF770" i="25" a="1"/>
  <c r="AF770" i="25"/>
  <c r="AF771" i="25" a="1"/>
  <c r="AF771" i="25"/>
  <c r="AF772" i="25" a="1"/>
  <c r="AF772" i="25"/>
  <c r="AF773" i="25" a="1"/>
  <c r="AF773" i="25"/>
  <c r="AF774" i="25" a="1"/>
  <c r="AF774" i="25"/>
  <c r="AF775" i="25" a="1"/>
  <c r="AF775" i="25"/>
  <c r="AF776" i="25" a="1"/>
  <c r="AF776" i="25"/>
  <c r="AF777" i="25" a="1"/>
  <c r="AF777" i="25"/>
  <c r="AF778" i="25" a="1"/>
  <c r="AF778" i="25"/>
  <c r="AF779" i="25" a="1"/>
  <c r="AF779" i="25"/>
  <c r="AF780" i="25" a="1"/>
  <c r="AF780" i="25"/>
  <c r="AF781" i="25" a="1"/>
  <c r="AF781" i="25"/>
  <c r="AF782" i="25" a="1"/>
  <c r="AF782" i="25"/>
  <c r="AF783" i="25" a="1"/>
  <c r="AF783" i="25"/>
  <c r="AF784" i="25" a="1"/>
  <c r="AF784" i="25"/>
  <c r="AF785" i="25" a="1"/>
  <c r="AF785" i="25"/>
  <c r="AF786" i="25" a="1"/>
  <c r="AF786" i="25"/>
  <c r="AF787" i="25" a="1"/>
  <c r="AF787" i="25"/>
  <c r="AF788" i="25" a="1"/>
  <c r="AF788" i="25"/>
  <c r="AF789" i="25" a="1"/>
  <c r="AF789" i="25"/>
  <c r="AF790" i="25" a="1"/>
  <c r="AF790" i="25"/>
  <c r="AF791" i="25" a="1"/>
  <c r="AF791" i="25"/>
  <c r="AF792" i="25" a="1"/>
  <c r="AF792" i="25"/>
  <c r="AF793" i="25" a="1"/>
  <c r="AF793" i="25"/>
  <c r="AF794" i="25" a="1"/>
  <c r="AF794" i="25"/>
  <c r="AF795" i="25" a="1"/>
  <c r="AF795" i="25"/>
  <c r="AF796" i="25" a="1"/>
  <c r="AF796" i="25"/>
  <c r="AF797" i="25" a="1"/>
  <c r="AF797" i="25"/>
  <c r="AF798" i="25" a="1"/>
  <c r="AF798" i="25"/>
  <c r="AF799" i="25" a="1"/>
  <c r="AF799" i="25"/>
  <c r="AF800" i="25" a="1"/>
  <c r="AF800" i="25"/>
  <c r="AF801" i="25" a="1"/>
  <c r="AF801" i="25"/>
  <c r="AF802" i="25" a="1"/>
  <c r="AF802" i="25"/>
  <c r="AF803" i="25" a="1"/>
  <c r="AF803" i="25"/>
  <c r="AF804" i="25" a="1"/>
  <c r="AF804" i="25"/>
  <c r="AF805" i="25" a="1"/>
  <c r="AF805" i="25"/>
  <c r="AF806" i="25" a="1"/>
  <c r="AF806" i="25"/>
  <c r="AF807" i="25" a="1"/>
  <c r="AF807" i="25"/>
  <c r="AF808" i="25" a="1"/>
  <c r="AF808" i="25"/>
  <c r="AF809" i="25" a="1"/>
  <c r="AF809" i="25"/>
  <c r="AF810" i="25" a="1"/>
  <c r="AF810" i="25"/>
  <c r="AF811" i="25" a="1"/>
  <c r="AF811" i="25"/>
  <c r="AF812" i="25" a="1"/>
  <c r="AF812" i="25"/>
  <c r="AF813" i="25" a="1"/>
  <c r="AF813" i="25"/>
  <c r="AF814" i="25" a="1"/>
  <c r="AF814" i="25"/>
  <c r="AF815" i="25" a="1"/>
  <c r="AF815" i="25"/>
  <c r="AF816" i="25" a="1"/>
  <c r="AF816" i="25"/>
  <c r="AF817" i="25" a="1"/>
  <c r="AF817" i="25"/>
  <c r="AF818" i="25" a="1"/>
  <c r="AF818" i="25"/>
  <c r="AF819" i="25" a="1"/>
  <c r="AF819" i="25"/>
  <c r="AF820" i="25" a="1"/>
  <c r="AF820" i="25"/>
  <c r="AF821" i="25" a="1"/>
  <c r="AF821" i="25"/>
  <c r="AF822" i="25" a="1"/>
  <c r="AF822" i="25"/>
  <c r="AF823" i="25" a="1"/>
  <c r="AF823" i="25"/>
  <c r="AF824" i="25" a="1"/>
  <c r="AF824" i="25"/>
  <c r="AF825" i="25" a="1"/>
  <c r="AF825" i="25"/>
  <c r="AF826" i="25" a="1"/>
  <c r="AF826" i="25"/>
  <c r="AF827" i="25" a="1"/>
  <c r="AF827" i="25"/>
  <c r="AF828" i="25" a="1"/>
  <c r="AF828" i="25"/>
  <c r="AF829" i="25" a="1"/>
  <c r="AF829" i="25"/>
  <c r="AF830" i="25" a="1"/>
  <c r="AF830" i="25"/>
  <c r="AF831" i="25" a="1"/>
  <c r="AF831" i="25"/>
  <c r="AF832" i="25" a="1"/>
  <c r="AF832" i="25"/>
  <c r="AF833" i="25" a="1"/>
  <c r="AF833" i="25"/>
  <c r="AF834" i="25" a="1"/>
  <c r="AF834" i="25"/>
  <c r="AF835" i="25" a="1"/>
  <c r="AF835" i="25"/>
  <c r="AF836" i="25" a="1"/>
  <c r="AF836" i="25"/>
  <c r="AF837" i="25" a="1"/>
  <c r="AF837" i="25"/>
  <c r="AF838" i="25" a="1"/>
  <c r="AF838" i="25"/>
  <c r="AF839" i="25" a="1"/>
  <c r="AF839" i="25"/>
  <c r="AF840" i="25" a="1"/>
  <c r="AF840" i="25"/>
  <c r="AF841" i="25" a="1"/>
  <c r="AF841" i="25"/>
  <c r="AF842" i="25" a="1"/>
  <c r="AF842" i="25"/>
  <c r="AF843" i="25" a="1"/>
  <c r="AF843" i="25"/>
  <c r="AF844" i="25" a="1"/>
  <c r="AF844" i="25"/>
  <c r="AF845" i="25" a="1"/>
  <c r="AF845" i="25"/>
  <c r="AF846" i="25" a="1"/>
  <c r="AF846" i="25"/>
  <c r="AF847" i="25" a="1"/>
  <c r="AF847" i="25"/>
  <c r="AF848" i="25" a="1"/>
  <c r="AF848" i="25"/>
  <c r="AF849" i="25" a="1"/>
  <c r="AF849" i="25"/>
  <c r="AF850" i="25" a="1"/>
  <c r="AF850" i="25"/>
  <c r="AF851" i="25" a="1"/>
  <c r="AF851" i="25"/>
  <c r="AF852" i="25" a="1"/>
  <c r="AF852" i="25"/>
  <c r="AF853" i="25" a="1"/>
  <c r="AF853" i="25"/>
  <c r="AF854" i="25" a="1"/>
  <c r="AF854" i="25"/>
  <c r="AF855" i="25" a="1"/>
  <c r="AF855" i="25"/>
  <c r="AF856" i="25" a="1"/>
  <c r="AF856" i="25"/>
  <c r="AF857" i="25" a="1"/>
  <c r="AF857" i="25"/>
  <c r="AF858" i="25" a="1"/>
  <c r="AF858" i="25"/>
  <c r="AF859" i="25" a="1"/>
  <c r="AF859" i="25"/>
  <c r="AF860" i="25" a="1"/>
  <c r="AF860" i="25"/>
  <c r="AF861" i="25" a="1"/>
  <c r="AF861" i="25"/>
  <c r="AF862" i="25" a="1"/>
  <c r="AF862" i="25"/>
  <c r="AF863" i="25" a="1"/>
  <c r="AF863" i="25"/>
  <c r="AF864" i="25" a="1"/>
  <c r="AF864" i="25"/>
  <c r="AF865" i="25" a="1"/>
  <c r="AF865" i="25"/>
  <c r="AF866" i="25" a="1"/>
  <c r="AF866" i="25"/>
  <c r="AF867" i="25" a="1"/>
  <c r="AF867" i="25"/>
  <c r="AF868" i="25" a="1"/>
  <c r="AF868" i="25"/>
  <c r="AF869" i="25" a="1"/>
  <c r="AF869" i="25"/>
  <c r="AF870" i="25" a="1"/>
  <c r="AF870" i="25"/>
  <c r="AF871" i="25" a="1"/>
  <c r="AF871" i="25"/>
  <c r="AF872" i="25" a="1"/>
  <c r="AF872" i="25"/>
  <c r="AF873" i="25" a="1"/>
  <c r="AF873" i="25"/>
  <c r="AF874" i="25" a="1"/>
  <c r="AF874" i="25"/>
  <c r="AF875" i="25" a="1"/>
  <c r="AF875" i="25"/>
  <c r="AF876" i="25" a="1"/>
  <c r="AF876" i="25"/>
  <c r="AF877" i="25" a="1"/>
  <c r="AF877" i="25"/>
  <c r="AF878" i="25" a="1"/>
  <c r="AF878" i="25"/>
  <c r="AF879" i="25" a="1"/>
  <c r="AF879" i="25"/>
  <c r="AF880" i="25" a="1"/>
  <c r="AF880" i="25"/>
  <c r="AF881" i="25" a="1"/>
  <c r="AF881" i="25"/>
  <c r="AF882" i="25" a="1"/>
  <c r="AF882" i="25"/>
  <c r="AF883" i="25" a="1"/>
  <c r="AF883" i="25"/>
  <c r="AF884" i="25" a="1"/>
  <c r="AF884" i="25"/>
  <c r="AF885" i="25" a="1"/>
  <c r="AF885" i="25"/>
  <c r="AF886" i="25" a="1"/>
  <c r="AF886" i="25"/>
  <c r="AF887" i="25" a="1"/>
  <c r="AF887" i="25"/>
  <c r="AF888" i="25" a="1"/>
  <c r="AF888" i="25"/>
  <c r="AF889" i="25" a="1"/>
  <c r="AF889" i="25"/>
  <c r="AF890" i="25" a="1"/>
  <c r="AF890" i="25"/>
  <c r="AF891" i="25" a="1"/>
  <c r="AF891" i="25"/>
  <c r="AF892" i="25" a="1"/>
  <c r="AF892" i="25"/>
  <c r="AF893" i="25" a="1"/>
  <c r="AF893" i="25"/>
  <c r="AF894" i="25" a="1"/>
  <c r="AF894" i="25"/>
  <c r="AF895" i="25" a="1"/>
  <c r="AF895" i="25"/>
  <c r="AF896" i="25" a="1"/>
  <c r="AF896" i="25"/>
  <c r="AF897" i="25" a="1"/>
  <c r="AF897" i="25"/>
  <c r="AF898" i="25" a="1"/>
  <c r="AF898" i="25"/>
  <c r="AF899" i="25" a="1"/>
  <c r="AF899" i="25"/>
  <c r="AF900" i="25" a="1"/>
  <c r="AF900" i="25"/>
  <c r="AF901" i="25" a="1"/>
  <c r="AF901" i="25"/>
  <c r="AF902" i="25" a="1"/>
  <c r="AF902" i="25"/>
  <c r="AF903" i="25" a="1"/>
  <c r="AF903" i="25"/>
  <c r="AF904" i="25" a="1"/>
  <c r="AF904" i="25"/>
  <c r="AF905" i="25" a="1"/>
  <c r="AF905" i="25"/>
  <c r="AF906" i="25" a="1"/>
  <c r="AF906" i="25"/>
  <c r="AF907" i="25" a="1"/>
  <c r="AF907" i="25"/>
  <c r="AF908" i="25" a="1"/>
  <c r="AF908" i="25"/>
  <c r="AF909" i="25" a="1"/>
  <c r="AF909" i="25"/>
  <c r="AF910" i="25" a="1"/>
  <c r="AF910" i="25"/>
  <c r="AF911" i="25" a="1"/>
  <c r="AF911" i="25"/>
  <c r="AF912" i="25" a="1"/>
  <c r="AF912" i="25"/>
  <c r="AF913" i="25" a="1"/>
  <c r="AF913" i="25"/>
  <c r="AF914" i="25" a="1"/>
  <c r="AF914" i="25"/>
  <c r="AF915" i="25" a="1"/>
  <c r="AF915" i="25"/>
  <c r="AF916" i="25" a="1"/>
  <c r="AF916" i="25"/>
  <c r="AF917" i="25" a="1"/>
  <c r="AF917" i="25"/>
  <c r="AF918" i="25" a="1"/>
  <c r="AF918" i="25"/>
  <c r="AF919" i="25" a="1"/>
  <c r="AF919" i="25"/>
  <c r="AF920" i="25" a="1"/>
  <c r="AF920" i="25"/>
  <c r="AF921" i="25" a="1"/>
  <c r="AF921" i="25"/>
  <c r="AF922" i="25" a="1"/>
  <c r="AF922" i="25"/>
  <c r="AF923" i="25" a="1"/>
  <c r="AF923" i="25"/>
  <c r="AF924" i="25" a="1"/>
  <c r="AF924" i="25"/>
  <c r="AF925" i="25" a="1"/>
  <c r="AF925" i="25"/>
  <c r="AF926" i="25" a="1"/>
  <c r="AF926" i="25"/>
  <c r="AF927" i="25" a="1"/>
  <c r="AF927" i="25"/>
  <c r="AF928" i="25" a="1"/>
  <c r="AF928" i="25"/>
  <c r="AF929" i="25" a="1"/>
  <c r="AF929" i="25"/>
  <c r="AF930" i="25" a="1"/>
  <c r="AF930" i="25"/>
  <c r="AF931" i="25" a="1"/>
  <c r="AF931" i="25"/>
  <c r="AF932" i="25" a="1"/>
  <c r="AF932" i="25"/>
  <c r="AF933" i="25" a="1"/>
  <c r="AF933" i="25"/>
  <c r="AF934" i="25" a="1"/>
  <c r="AF934" i="25"/>
  <c r="AF935" i="25" a="1"/>
  <c r="AF935" i="25"/>
  <c r="AF936" i="25" a="1"/>
  <c r="AF936" i="25"/>
  <c r="AF937" i="25" a="1"/>
  <c r="AF937" i="25"/>
  <c r="AF938" i="25" a="1"/>
  <c r="AF938" i="25"/>
  <c r="AF939" i="25" a="1"/>
  <c r="AF939" i="25"/>
  <c r="AF940" i="25" a="1"/>
  <c r="AF940" i="25"/>
  <c r="AF941" i="25" a="1"/>
  <c r="AF941" i="25"/>
  <c r="AF942" i="25" a="1"/>
  <c r="AF942" i="25"/>
  <c r="AF943" i="25" a="1"/>
  <c r="AF943" i="25"/>
  <c r="AF944" i="25" a="1"/>
  <c r="AF944" i="25"/>
  <c r="AF945" i="25" a="1"/>
  <c r="AF945" i="25"/>
  <c r="AF946" i="25" a="1"/>
  <c r="AF946" i="25"/>
  <c r="AF947" i="25" a="1"/>
  <c r="AF947" i="25"/>
  <c r="AF948" i="25" a="1"/>
  <c r="AF948" i="25"/>
  <c r="AF949" i="25" a="1"/>
  <c r="AF949" i="25"/>
  <c r="AF950" i="25" a="1"/>
  <c r="AF950" i="25"/>
  <c r="AF951" i="25" a="1"/>
  <c r="AF951" i="25"/>
  <c r="AF952" i="25" a="1"/>
  <c r="AF952" i="25"/>
  <c r="AF953" i="25" a="1"/>
  <c r="AF953" i="25"/>
  <c r="AF954" i="25" a="1"/>
  <c r="AF954" i="25"/>
  <c r="AF955" i="25" a="1"/>
  <c r="AF955" i="25"/>
  <c r="AF956" i="25" a="1"/>
  <c r="AF956" i="25"/>
  <c r="AF957" i="25" a="1"/>
  <c r="AF957" i="25"/>
  <c r="AF958" i="25" a="1"/>
  <c r="AF958" i="25"/>
  <c r="AF959" i="25" a="1"/>
  <c r="AF959" i="25"/>
  <c r="AF960" i="25" a="1"/>
  <c r="AF960" i="25"/>
  <c r="AF961" i="25" a="1"/>
  <c r="AF961" i="25"/>
  <c r="AF962" i="25" a="1"/>
  <c r="AF962" i="25"/>
  <c r="AF963" i="25" a="1"/>
  <c r="AF963" i="25"/>
  <c r="AF964" i="25" a="1"/>
  <c r="AF964" i="25"/>
  <c r="AF965" i="25" a="1"/>
  <c r="AF965" i="25"/>
  <c r="AF966" i="25" a="1"/>
  <c r="AF966" i="25"/>
  <c r="AF967" i="25" a="1"/>
  <c r="AF967" i="25"/>
  <c r="AF968" i="25" a="1"/>
  <c r="AF968" i="25"/>
  <c r="AF969" i="25" a="1"/>
  <c r="AF969" i="25"/>
  <c r="AF970" i="25" a="1"/>
  <c r="AF970" i="25"/>
  <c r="AF971" i="25" a="1"/>
  <c r="AF971" i="25"/>
  <c r="AF972" i="25" a="1"/>
  <c r="AF972" i="25"/>
  <c r="AF973" i="25" a="1"/>
  <c r="AF973" i="25"/>
  <c r="AF974" i="25" a="1"/>
  <c r="AF974" i="25"/>
  <c r="AF975" i="25" a="1"/>
  <c r="AF975" i="25"/>
  <c r="AF976" i="25" a="1"/>
  <c r="AF976" i="25"/>
  <c r="AF977" i="25" a="1"/>
  <c r="AF977" i="25"/>
  <c r="AF978" i="25" a="1"/>
  <c r="AF978" i="25"/>
  <c r="AF979" i="25" a="1"/>
  <c r="AF979" i="25"/>
  <c r="AF980" i="25" a="1"/>
  <c r="AF980" i="25"/>
  <c r="AF981" i="25" a="1"/>
  <c r="AF981" i="25"/>
  <c r="AF982" i="25" a="1"/>
  <c r="AF982" i="25"/>
  <c r="AF983" i="25" a="1"/>
  <c r="AF983" i="25"/>
  <c r="AF984" i="25" a="1"/>
  <c r="AF984" i="25"/>
  <c r="AF985" i="25" a="1"/>
  <c r="AF985" i="25"/>
  <c r="AF986" i="25" a="1"/>
  <c r="AF986" i="25"/>
  <c r="AF987" i="25" a="1"/>
  <c r="AF987" i="25"/>
  <c r="AF988" i="25" a="1"/>
  <c r="AF988" i="25"/>
  <c r="AF989" i="25" a="1"/>
  <c r="AF989" i="25"/>
  <c r="AF990" i="25" a="1"/>
  <c r="AF990" i="25"/>
  <c r="AF991" i="25" a="1"/>
  <c r="AF991" i="25"/>
  <c r="AF992" i="25" a="1"/>
  <c r="AF992" i="25"/>
  <c r="AF993" i="25" a="1"/>
  <c r="AF993" i="25"/>
  <c r="AF994" i="25" a="1"/>
  <c r="AF994" i="25"/>
  <c r="AF995" i="25" a="1"/>
  <c r="AF995" i="25"/>
  <c r="AF996" i="25" a="1"/>
  <c r="AF996" i="25"/>
  <c r="AF997" i="25" a="1"/>
  <c r="AF997" i="25"/>
  <c r="AF998" i="25" a="1"/>
  <c r="AF998" i="25"/>
  <c r="AF999" i="25" a="1"/>
  <c r="AF999" i="25"/>
  <c r="AF1000" i="25" a="1"/>
  <c r="AF1000" i="25"/>
  <c r="AF1001" i="25" a="1"/>
  <c r="AF1001" i="25"/>
  <c r="AF1002" i="25" a="1"/>
  <c r="AF1002" i="25"/>
  <c r="AF1003" i="25" a="1"/>
  <c r="AF1003" i="25"/>
  <c r="AF1004" i="25" a="1"/>
  <c r="AF1004" i="25"/>
  <c r="AF1005" i="25" a="1"/>
  <c r="AF1005" i="25"/>
  <c r="AF1006" i="25" a="1"/>
  <c r="AF1006" i="25"/>
  <c r="AF1007" i="25" a="1"/>
  <c r="AF1007" i="25"/>
  <c r="AF1008" i="25" a="1"/>
  <c r="AF1008" i="25"/>
  <c r="AF1009" i="25" a="1"/>
  <c r="AF1009" i="25"/>
  <c r="AF1010" i="25" a="1"/>
  <c r="AF1010" i="25"/>
  <c r="AF1011" i="25" a="1"/>
  <c r="AF1011" i="25"/>
  <c r="AF1012" i="25" a="1"/>
  <c r="AF1012" i="25"/>
  <c r="AF1013" i="25" a="1"/>
  <c r="AF1013" i="25"/>
  <c r="AF1014" i="25" a="1"/>
  <c r="AF1014" i="25"/>
  <c r="AF1015" i="25" a="1"/>
  <c r="AF1015" i="25"/>
  <c r="AF1016" i="25" a="1"/>
  <c r="AF1016" i="25"/>
  <c r="AF1017" i="25" a="1"/>
  <c r="AF1017" i="25"/>
  <c r="AF1018" i="25" a="1"/>
  <c r="AF1018" i="25"/>
  <c r="AF1019" i="25" a="1"/>
  <c r="AF1019" i="25"/>
  <c r="AF1020" i="25" a="1"/>
  <c r="AF1020" i="25"/>
  <c r="AF1021" i="25" a="1"/>
  <c r="AF1021" i="25"/>
  <c r="AF1022" i="25" a="1"/>
  <c r="AF1022" i="25"/>
  <c r="AF1023" i="25" a="1"/>
  <c r="AF1023" i="25"/>
  <c r="AF1024" i="25" a="1"/>
  <c r="AF1024" i="25"/>
  <c r="AF1025" i="25" a="1"/>
  <c r="AF1025" i="25"/>
  <c r="AF1026" i="25" a="1"/>
  <c r="AF1026" i="25"/>
  <c r="AF1027" i="25" a="1"/>
  <c r="AF1027" i="25"/>
  <c r="AF1028" i="25" a="1"/>
  <c r="AF1028" i="25"/>
  <c r="AF1029" i="25" a="1"/>
  <c r="AF1029" i="25"/>
  <c r="AF1030" i="25" a="1"/>
  <c r="AF1030" i="25"/>
  <c r="AF1031" i="25" a="1"/>
  <c r="AF1031" i="25"/>
  <c r="AF1032" i="25" a="1"/>
  <c r="AF1032" i="25"/>
  <c r="AF1033" i="25" a="1"/>
  <c r="AF1033" i="25"/>
  <c r="AF1034" i="25" a="1"/>
  <c r="AF1034" i="25"/>
  <c r="AF1035" i="25" a="1"/>
  <c r="AF1035" i="25"/>
  <c r="AF1036" i="25" a="1"/>
  <c r="AF1036" i="25"/>
  <c r="AF1037" i="25" a="1"/>
  <c r="AF1037" i="25"/>
  <c r="AF1038" i="25" a="1"/>
  <c r="AF1038" i="25"/>
  <c r="AF1039" i="25" a="1"/>
  <c r="AF1039" i="25"/>
  <c r="AF1040" i="25" a="1"/>
  <c r="AF1040" i="25"/>
  <c r="AF1041" i="25" a="1"/>
  <c r="AF1041" i="25"/>
  <c r="AF1042" i="25" a="1"/>
  <c r="AF1042" i="25"/>
  <c r="AF1043" i="25" a="1"/>
  <c r="AF1043" i="25"/>
  <c r="AF1044" i="25" a="1"/>
  <c r="AF1044" i="25"/>
  <c r="AF1045" i="25" a="1"/>
  <c r="AF1045" i="25"/>
  <c r="AF1046" i="25" a="1"/>
  <c r="AF1046" i="25"/>
  <c r="AF1047" i="25" a="1"/>
  <c r="AF1047" i="25"/>
  <c r="AF1048" i="25" a="1"/>
  <c r="AF1048" i="25"/>
  <c r="AF1049" i="25" a="1"/>
  <c r="AF1049" i="25"/>
  <c r="AF1050" i="25" a="1"/>
  <c r="AF1050" i="25"/>
  <c r="AF1051" i="25" a="1"/>
  <c r="AF1051" i="25"/>
  <c r="AF1052" i="25" a="1"/>
  <c r="AF1052" i="25"/>
  <c r="AF1053" i="25" a="1"/>
  <c r="AF1053" i="25"/>
  <c r="AF1054" i="25" a="1"/>
  <c r="AF1054" i="25"/>
  <c r="AF1055" i="25" a="1"/>
  <c r="AF1055" i="25"/>
  <c r="AF1056" i="25" a="1"/>
  <c r="AF1056" i="25"/>
  <c r="AF1057" i="25" a="1"/>
  <c r="AF1057" i="25"/>
  <c r="AF1058" i="25" a="1"/>
  <c r="AF1058" i="25"/>
  <c r="AF1059" i="25" a="1"/>
  <c r="AF1059" i="25"/>
  <c r="AF1060" i="25" a="1"/>
  <c r="AF1060" i="25"/>
  <c r="AF1061" i="25" a="1"/>
  <c r="AF1061" i="25"/>
  <c r="AF1062" i="25" a="1"/>
  <c r="AF1062" i="25"/>
  <c r="AF1063" i="25" a="1"/>
  <c r="AF1063" i="25"/>
  <c r="AF1064" i="25" a="1"/>
  <c r="AF1064" i="25"/>
  <c r="AF1065" i="25" a="1"/>
  <c r="AF1065" i="25"/>
  <c r="AF1066" i="25" a="1"/>
  <c r="AF1066" i="25"/>
  <c r="AF1067" i="25" a="1"/>
  <c r="AF1067" i="25"/>
  <c r="AF1068" i="25" a="1"/>
  <c r="AF1068" i="25"/>
  <c r="AF1069" i="25" a="1"/>
  <c r="AF1069" i="25"/>
  <c r="AF1070" i="25" a="1"/>
  <c r="AF1070" i="25"/>
  <c r="AF1071" i="25" a="1"/>
  <c r="AF1071" i="25"/>
  <c r="AF1072" i="25" a="1"/>
  <c r="AF1072" i="25"/>
  <c r="AF1073" i="25" a="1"/>
  <c r="AF1073" i="25"/>
  <c r="AF1074" i="25" a="1"/>
  <c r="AF1074" i="25"/>
  <c r="AF1075" i="25" a="1"/>
  <c r="AF1075" i="25"/>
  <c r="AF1076" i="25" a="1"/>
  <c r="AF1076" i="25"/>
  <c r="AF1077" i="25" a="1"/>
  <c r="AF1077" i="25"/>
  <c r="AF1078" i="25" a="1"/>
  <c r="AF1078" i="25"/>
  <c r="AF1079" i="25" a="1"/>
  <c r="AF1079" i="25"/>
  <c r="AF1080" i="25" a="1"/>
  <c r="AF1080" i="25"/>
  <c r="AF1081" i="25" a="1"/>
  <c r="AF1081" i="25"/>
  <c r="AF1082" i="25" a="1"/>
  <c r="AF1082" i="25"/>
  <c r="AF1083" i="25" a="1"/>
  <c r="AF1083" i="25"/>
  <c r="AF1084" i="25" a="1"/>
  <c r="AF1084" i="25"/>
  <c r="AF1085" i="25" a="1"/>
  <c r="AF1085" i="25"/>
  <c r="AF1086" i="25" a="1"/>
  <c r="AF1086" i="25"/>
  <c r="AF1087" i="25" a="1"/>
  <c r="AF1087" i="25"/>
  <c r="AF1088" i="25" a="1"/>
  <c r="AF1088" i="25"/>
  <c r="AF1089" i="25" a="1"/>
  <c r="AF1089" i="25"/>
  <c r="AF1090" i="25" a="1"/>
  <c r="AF1090" i="25"/>
  <c r="AF1091" i="25" a="1"/>
  <c r="AF1091" i="25"/>
  <c r="AF1092" i="25" a="1"/>
  <c r="AF1092" i="25"/>
  <c r="AF1093" i="25" a="1"/>
  <c r="AF1093" i="25"/>
  <c r="AF1094" i="25" a="1"/>
  <c r="AF1094" i="25"/>
  <c r="AF1095" i="25" a="1"/>
  <c r="AF1095" i="25"/>
  <c r="AF1096" i="25" a="1"/>
  <c r="AF1096" i="25"/>
  <c r="AF1097" i="25" a="1"/>
  <c r="AF1097" i="25"/>
  <c r="AF1098" i="25" a="1"/>
  <c r="AF1098" i="25"/>
  <c r="AF1099" i="25" a="1"/>
  <c r="AF1099" i="25"/>
  <c r="AF1100" i="25" a="1"/>
  <c r="AF1100" i="25"/>
  <c r="AF1101" i="25" a="1"/>
  <c r="AF1101" i="25"/>
  <c r="AF1102" i="25" a="1"/>
  <c r="AF1102" i="25"/>
  <c r="AF1103" i="25" a="1"/>
  <c r="AF1103" i="25"/>
  <c r="AF1104" i="25" a="1"/>
  <c r="AF1104" i="25"/>
  <c r="AF1105" i="25" a="1"/>
  <c r="AF1105" i="25"/>
  <c r="AF1106" i="25" a="1"/>
  <c r="AF1106" i="25"/>
  <c r="AF1107" i="25" a="1"/>
  <c r="AF1107" i="25"/>
  <c r="AF1108" i="25" a="1"/>
  <c r="AF1108" i="25"/>
  <c r="AF1109" i="25" a="1"/>
  <c r="AF1109" i="25"/>
  <c r="AF1110" i="25" a="1"/>
  <c r="AF1110" i="25"/>
  <c r="AF1111" i="25" a="1"/>
  <c r="AF1111" i="25"/>
  <c r="AF1112" i="25" a="1"/>
  <c r="AF1112" i="25"/>
  <c r="AF1113" i="25" a="1"/>
  <c r="AF1113" i="25"/>
  <c r="AF1114" i="25" a="1"/>
  <c r="AF1114" i="25"/>
  <c r="AF1115" i="25" a="1"/>
  <c r="AF1115" i="25"/>
  <c r="AF1116" i="25" a="1"/>
  <c r="AF1116" i="25"/>
  <c r="AF1117" i="25" a="1"/>
  <c r="AF1117" i="25"/>
  <c r="AF1118" i="25" a="1"/>
  <c r="AF1118" i="25"/>
  <c r="AF1119" i="25" a="1"/>
  <c r="AF1119" i="25"/>
  <c r="AF1120" i="25" a="1"/>
  <c r="AF1120" i="25"/>
  <c r="AF1121" i="25" a="1"/>
  <c r="AF1121" i="25"/>
  <c r="AF1122" i="25" a="1"/>
  <c r="AF1122" i="25"/>
  <c r="AF1123" i="25" a="1"/>
  <c r="AF1123" i="25"/>
  <c r="AF1124" i="25" a="1"/>
  <c r="AF1124" i="25"/>
  <c r="AF1125" i="25" a="1"/>
  <c r="AF1125" i="25"/>
  <c r="AF1126" i="25" a="1"/>
  <c r="AF1126" i="25"/>
  <c r="AF1127" i="25" a="1"/>
  <c r="AF1127" i="25"/>
  <c r="AF1128" i="25" a="1"/>
  <c r="AF1128" i="25"/>
  <c r="AF1129" i="25" a="1"/>
  <c r="AF1129" i="25"/>
  <c r="AF1130" i="25" a="1"/>
  <c r="AF1130" i="25"/>
  <c r="AF1131" i="25" a="1"/>
  <c r="AF1131" i="25"/>
  <c r="AF1132" i="25" a="1"/>
  <c r="AF1132" i="25"/>
  <c r="AF1133" i="25" a="1"/>
  <c r="AF1133" i="25"/>
  <c r="AF1134" i="25" a="1"/>
  <c r="AF1134" i="25"/>
  <c r="AF1135" i="25" a="1"/>
  <c r="AF1135" i="25"/>
  <c r="AF1136" i="25" a="1"/>
  <c r="AF1136" i="25"/>
  <c r="AF1137" i="25" a="1"/>
  <c r="AF1137" i="25"/>
  <c r="AF1138" i="25" a="1"/>
  <c r="AF1138" i="25"/>
  <c r="AF1139" i="25" a="1"/>
  <c r="AF1139" i="25"/>
  <c r="AF1140" i="25" a="1"/>
  <c r="AF1140" i="25"/>
  <c r="AF1141" i="25" a="1"/>
  <c r="AF1141" i="25"/>
  <c r="AF1142" i="25" a="1"/>
  <c r="AF1142" i="25"/>
  <c r="AF1143" i="25" a="1"/>
  <c r="AF1143" i="25"/>
  <c r="AF1144" i="25" a="1"/>
  <c r="AF1144" i="25"/>
  <c r="AF1145" i="25" a="1"/>
  <c r="AF1145" i="25"/>
  <c r="AF1146" i="25" a="1"/>
  <c r="AF1146" i="25"/>
  <c r="AF1147" i="25" a="1"/>
  <c r="AF1147" i="25"/>
  <c r="AF1148" i="25" a="1"/>
  <c r="AF1148" i="25"/>
  <c r="AF1149" i="25" a="1"/>
  <c r="AF1149" i="25"/>
  <c r="AF1150" i="25" a="1"/>
  <c r="AF1150" i="25"/>
  <c r="AF1151" i="25" a="1"/>
  <c r="AF1151" i="25"/>
  <c r="AF1152" i="25" a="1"/>
  <c r="AF1152" i="25"/>
  <c r="AF1153" i="25" a="1"/>
  <c r="AF1153" i="25"/>
  <c r="AF1154" i="25" a="1"/>
  <c r="AF1154" i="25"/>
  <c r="AF1155" i="25" a="1"/>
  <c r="AF1155" i="25"/>
  <c r="AF1156" i="25" a="1"/>
  <c r="AF1156" i="25"/>
  <c r="AF1157" i="25" a="1"/>
  <c r="AF1157" i="25"/>
  <c r="AF1158" i="25" a="1"/>
  <c r="AF1158" i="25"/>
  <c r="AF1159" i="25" a="1"/>
  <c r="AF1159" i="25"/>
  <c r="AF1160" i="25" a="1"/>
  <c r="AF1160" i="25"/>
  <c r="AF1161" i="25" a="1"/>
  <c r="AF1161" i="25"/>
  <c r="AF1162" i="25" a="1"/>
  <c r="AF1162" i="25"/>
  <c r="AF1163" i="25" a="1"/>
  <c r="AF1163" i="25"/>
  <c r="AF1164" i="25" a="1"/>
  <c r="AF1164" i="25"/>
  <c r="AF1165" i="25" a="1"/>
  <c r="AF1165" i="25"/>
  <c r="AF1166" i="25" a="1"/>
  <c r="AF1166" i="25"/>
  <c r="AF1167" i="25" a="1"/>
  <c r="AF1167" i="25"/>
  <c r="AF1168" i="25" a="1"/>
  <c r="AF1168" i="25"/>
  <c r="AF1169" i="25" a="1"/>
  <c r="AF1169" i="25"/>
  <c r="AF1170" i="25" a="1"/>
  <c r="AF1170" i="25"/>
  <c r="AF1171" i="25" a="1"/>
  <c r="AF1171" i="25"/>
  <c r="AF1172" i="25" a="1"/>
  <c r="AF1172" i="25"/>
  <c r="AF1173" i="25" a="1"/>
  <c r="AF1173" i="25"/>
  <c r="AF1174" i="25" a="1"/>
  <c r="AF1174" i="25"/>
  <c r="AF1175" i="25" a="1"/>
  <c r="AF1175" i="25"/>
  <c r="AF1176" i="25" a="1"/>
  <c r="AF1176" i="25"/>
  <c r="AF1177" i="25" a="1"/>
  <c r="AF1177" i="25"/>
  <c r="AF1178" i="25" a="1"/>
  <c r="AF1178" i="25"/>
  <c r="AF1179" i="25" a="1"/>
  <c r="AF1179" i="25"/>
  <c r="AF1180" i="25" a="1"/>
  <c r="AF1180" i="25"/>
  <c r="AF1181" i="25" a="1"/>
  <c r="AF1181" i="25"/>
  <c r="AF1182" i="25" a="1"/>
  <c r="AF1182" i="25"/>
  <c r="AF1183" i="25" a="1"/>
  <c r="AF1183" i="25"/>
  <c r="AF1184" i="25" a="1"/>
  <c r="AF1184" i="25"/>
  <c r="AF1185" i="25" a="1"/>
  <c r="AF1185" i="25"/>
  <c r="AF1186" i="25" a="1"/>
  <c r="AF1186" i="25"/>
  <c r="AF1187" i="25" a="1"/>
  <c r="AF1187" i="25"/>
  <c r="AF1188" i="25" a="1"/>
  <c r="AF1188" i="25"/>
  <c r="AF1189" i="25" a="1"/>
  <c r="AF1189" i="25"/>
  <c r="AF1190" i="25" a="1"/>
  <c r="AF1190" i="25"/>
  <c r="AF1191" i="25" a="1"/>
  <c r="AF1191" i="25"/>
  <c r="AF1192" i="25" a="1"/>
  <c r="AF1192" i="25"/>
  <c r="AF1193" i="25" a="1"/>
  <c r="AF1193" i="25"/>
  <c r="AF1194" i="25" a="1"/>
  <c r="AF1194" i="25"/>
  <c r="AF1195" i="25" a="1"/>
  <c r="AF1195" i="25"/>
  <c r="AF1196" i="25" a="1"/>
  <c r="AF1196" i="25"/>
  <c r="AF1197" i="25" a="1"/>
  <c r="AF1197" i="25"/>
  <c r="AF1198" i="25" a="1"/>
  <c r="AF1198" i="25"/>
  <c r="AF1199" i="25" a="1"/>
  <c r="AF1199" i="25"/>
  <c r="AF1200" i="25" a="1"/>
  <c r="AF1200" i="25"/>
  <c r="AF1201" i="25" a="1"/>
  <c r="AF1201" i="25"/>
  <c r="AF1202" i="25" a="1"/>
  <c r="AF1202" i="25"/>
  <c r="AF1203" i="25" a="1"/>
  <c r="AF1203" i="25"/>
  <c r="AF1204" i="25" a="1"/>
  <c r="AF1204" i="25"/>
  <c r="AF1205" i="25" a="1"/>
  <c r="AF1205" i="25"/>
  <c r="AF1206" i="25" a="1"/>
  <c r="AF1206" i="25"/>
  <c r="AF1207" i="25" a="1"/>
  <c r="AF1207" i="25"/>
  <c r="AF1208" i="25" a="1"/>
  <c r="AF1208" i="25"/>
  <c r="AF1209" i="25" a="1"/>
  <c r="AF1209" i="25"/>
  <c r="AF1210" i="25" a="1"/>
  <c r="AF1210" i="25"/>
  <c r="AF1211" i="25" a="1"/>
  <c r="AF1211" i="25"/>
  <c r="AF1212" i="25" a="1"/>
  <c r="AF1212" i="25"/>
  <c r="AF1213" i="25" a="1"/>
  <c r="AF1213" i="25"/>
  <c r="AF1214" i="25" a="1"/>
  <c r="AF1214" i="25"/>
  <c r="AF1215" i="25" a="1"/>
  <c r="AF1215" i="25"/>
  <c r="AF1216" i="25" a="1"/>
  <c r="AF1216" i="25"/>
  <c r="AF1217" i="25" a="1"/>
  <c r="AF1217" i="25"/>
  <c r="AF1218" i="25" a="1"/>
  <c r="AF1218" i="25"/>
  <c r="AF1219" i="25" a="1"/>
  <c r="AF1219" i="25"/>
  <c r="AF1220" i="25" a="1"/>
  <c r="AF1220" i="25"/>
  <c r="AF1221" i="25" a="1"/>
  <c r="AF1221" i="25"/>
  <c r="AF1222" i="25" a="1"/>
  <c r="AF1222" i="25"/>
  <c r="AF1223" i="25" a="1"/>
  <c r="AF1223" i="25"/>
  <c r="AF1224" i="25" a="1"/>
  <c r="AF1224" i="25"/>
  <c r="AF1225" i="25" a="1"/>
  <c r="AF1225" i="25"/>
  <c r="AF1226" i="25" a="1"/>
  <c r="AF1226" i="25"/>
  <c r="AF1227" i="25" a="1"/>
  <c r="AF1227" i="25"/>
  <c r="AF1228" i="25" a="1"/>
  <c r="AF1228" i="25"/>
  <c r="AF1229" i="25" a="1"/>
  <c r="AF1229" i="25"/>
  <c r="AF1230" i="25" a="1"/>
  <c r="AF1230" i="25"/>
  <c r="AF1231" i="25" a="1"/>
  <c r="AF1231" i="25"/>
  <c r="AF1232" i="25" a="1"/>
  <c r="AF1232" i="25"/>
  <c r="AF1233" i="25" a="1"/>
  <c r="AF1233" i="25"/>
  <c r="AF1234" i="25" a="1"/>
  <c r="AF1234" i="25"/>
  <c r="AF1235" i="25" a="1"/>
  <c r="AF1235" i="25"/>
  <c r="AF1236" i="25" a="1"/>
  <c r="AF1236" i="25"/>
  <c r="AF1237" i="25" a="1"/>
  <c r="AF1237" i="25"/>
  <c r="AF1238" i="25" a="1"/>
  <c r="AF1238" i="25"/>
  <c r="AF1239" i="25" a="1"/>
  <c r="AF1239" i="25"/>
  <c r="AF1240" i="25" a="1"/>
  <c r="AF1240" i="25"/>
  <c r="AF1241" i="25" a="1"/>
  <c r="AF1241" i="25"/>
  <c r="AF1242" i="25" a="1"/>
  <c r="AF1242" i="25"/>
  <c r="AF1243" i="25" a="1"/>
  <c r="AF1243" i="25"/>
  <c r="AF1244" i="25" a="1"/>
  <c r="AF1244" i="25"/>
  <c r="AF1245" i="25" a="1"/>
  <c r="AF1245" i="25"/>
  <c r="AF1246" i="25" a="1"/>
  <c r="AF1246" i="25"/>
  <c r="AF1247" i="25" a="1"/>
  <c r="AF1247" i="25"/>
  <c r="AF1248" i="25" a="1"/>
  <c r="AF1248" i="25"/>
  <c r="AF1249" i="25" a="1"/>
  <c r="AF1249" i="25"/>
  <c r="AF1250" i="25" a="1"/>
  <c r="AF1250" i="25"/>
  <c r="AF1251" i="25" a="1"/>
  <c r="AF1251" i="25"/>
  <c r="AF1252" i="25" a="1"/>
  <c r="AF1252" i="25"/>
  <c r="AF1253" i="25" a="1"/>
  <c r="AF1253" i="25"/>
  <c r="AF1254" i="25" a="1"/>
  <c r="AF1254" i="25"/>
  <c r="AF1255" i="25" a="1"/>
  <c r="AF1255" i="25"/>
  <c r="AF1256" i="25" a="1"/>
  <c r="AF1256" i="25"/>
  <c r="AF1257" i="25" a="1"/>
  <c r="AF1257" i="25"/>
  <c r="AF1258" i="25" a="1"/>
  <c r="AF1258" i="25"/>
  <c r="AF1259" i="25" a="1"/>
  <c r="AF1259" i="25"/>
  <c r="AF1260" i="25" a="1"/>
  <c r="AF1260" i="25"/>
  <c r="AF1261" i="25" a="1"/>
  <c r="AF1261" i="25"/>
  <c r="AF1262" i="25" a="1"/>
  <c r="AF1262" i="25"/>
  <c r="AF1263" i="25" a="1"/>
  <c r="AF1263" i="25"/>
  <c r="AF1264" i="25" a="1"/>
  <c r="AF1264" i="25"/>
  <c r="AF1265" i="25" a="1"/>
  <c r="AF1265" i="25"/>
  <c r="AF1266" i="25" a="1"/>
  <c r="AF1266" i="25"/>
  <c r="AF1267" i="25" a="1"/>
  <c r="AF1267" i="25"/>
  <c r="AF1268" i="25" a="1"/>
  <c r="AF1268" i="25"/>
  <c r="AF1269" i="25" a="1"/>
  <c r="AF1269" i="25"/>
  <c r="AF1270" i="25" a="1"/>
  <c r="AF1270" i="25"/>
  <c r="AF1271" i="25" a="1"/>
  <c r="AF1271" i="25"/>
  <c r="AF1272" i="25" a="1"/>
  <c r="AF1272" i="25"/>
  <c r="AF1273" i="25" a="1"/>
  <c r="AF1273" i="25"/>
  <c r="AF1274" i="25" a="1"/>
  <c r="AF1274" i="25"/>
  <c r="AF1275" i="25" a="1"/>
  <c r="AF1275" i="25"/>
  <c r="AF1276" i="25" a="1"/>
  <c r="AF1276" i="25"/>
  <c r="AF1277" i="25" a="1"/>
  <c r="AF1277" i="25"/>
  <c r="AF1278" i="25" a="1"/>
  <c r="AF1278" i="25"/>
  <c r="AF1279" i="25" a="1"/>
  <c r="AF1279" i="25"/>
  <c r="AF1280" i="25" a="1"/>
  <c r="AF1280" i="25"/>
  <c r="AF1281" i="25" a="1"/>
  <c r="AF1281" i="25"/>
  <c r="AF1282" i="25" a="1"/>
  <c r="AF1282" i="25"/>
  <c r="AF1283" i="25" a="1"/>
  <c r="AF1283" i="25"/>
  <c r="AF1284" i="25" a="1"/>
  <c r="AF1284" i="25"/>
  <c r="AF1285" i="25" a="1"/>
  <c r="AF1285" i="25"/>
  <c r="AF1286" i="25" a="1"/>
  <c r="AF1286" i="25"/>
  <c r="AF1287" i="25" a="1"/>
  <c r="AF1287" i="25"/>
  <c r="AF1288" i="25" a="1"/>
  <c r="AF1288" i="25"/>
  <c r="AF1289" i="25" a="1"/>
  <c r="AF1289" i="25"/>
  <c r="AF1290" i="25" a="1"/>
  <c r="AF1290" i="25"/>
  <c r="AF1291" i="25" a="1"/>
  <c r="AF1291" i="25"/>
  <c r="AF1292" i="25" a="1"/>
  <c r="AF1292" i="25"/>
  <c r="AF1293" i="25" a="1"/>
  <c r="AF1293" i="25"/>
  <c r="AF1294" i="25" a="1"/>
  <c r="AF1294" i="25"/>
  <c r="AF1295" i="25" a="1"/>
  <c r="AF1295" i="25"/>
  <c r="AF1296" i="25" a="1"/>
  <c r="AF1296" i="25"/>
  <c r="AF1297" i="25" a="1"/>
  <c r="AF1297" i="25"/>
  <c r="AF1298" i="25" a="1"/>
  <c r="AF1298" i="25"/>
  <c r="AF1299" i="25" a="1"/>
  <c r="AF1299" i="25"/>
  <c r="AF1300" i="25" a="1"/>
  <c r="AF1300" i="25"/>
  <c r="AF1301" i="25" a="1"/>
  <c r="AF1301" i="25"/>
  <c r="AF1302" i="25" a="1"/>
  <c r="AF1302" i="25"/>
  <c r="AF1303" i="25" a="1"/>
  <c r="AF1303" i="25"/>
  <c r="AF1304" i="25" a="1"/>
  <c r="AF1304" i="25"/>
  <c r="AF1305" i="25" a="1"/>
  <c r="AF1305" i="25"/>
  <c r="AF1306" i="25" a="1"/>
  <c r="AF1306" i="25"/>
  <c r="AF1307" i="25" a="1"/>
  <c r="AF1307" i="25"/>
  <c r="AF1308" i="25" a="1"/>
  <c r="AF1308" i="25"/>
  <c r="AF1309" i="25" a="1"/>
  <c r="AF1309" i="25"/>
  <c r="AF1310" i="25" a="1"/>
  <c r="AF1310" i="25"/>
  <c r="AF1311" i="25" a="1"/>
  <c r="AF1311" i="25"/>
  <c r="AF1312" i="25" a="1"/>
  <c r="AF1312" i="25"/>
  <c r="AF1313" i="25" a="1"/>
  <c r="AF1313" i="25"/>
  <c r="AF1314" i="25" a="1"/>
  <c r="AF1314" i="25"/>
  <c r="AF1315" i="25" a="1"/>
  <c r="AF1315" i="25"/>
  <c r="AF1316" i="25" a="1"/>
  <c r="AF1316" i="25"/>
  <c r="AF1317" i="25" a="1"/>
  <c r="AF1317" i="25"/>
  <c r="AF1318" i="25" a="1"/>
  <c r="AF1318" i="25"/>
  <c r="AF1319" i="25" a="1"/>
  <c r="AF1319" i="25"/>
  <c r="AF1320" i="25" a="1"/>
  <c r="AF1320" i="25"/>
  <c r="AF1321" i="25" a="1"/>
  <c r="AF1321" i="25"/>
  <c r="AF1322" i="25" a="1"/>
  <c r="AF1322" i="25"/>
  <c r="AF1323" i="25" a="1"/>
  <c r="AF1323" i="25"/>
  <c r="AF1324" i="25" a="1"/>
  <c r="AF1324" i="25"/>
  <c r="AF1325" i="25" a="1"/>
  <c r="AF1325" i="25"/>
  <c r="AF1326" i="25" a="1"/>
  <c r="AF1326" i="25"/>
  <c r="AF1327" i="25" a="1"/>
  <c r="AF1327" i="25"/>
  <c r="AF1328" i="25" a="1"/>
  <c r="AF1328" i="25"/>
  <c r="AF1329" i="25" a="1"/>
  <c r="AF1329" i="25"/>
  <c r="AF1330" i="25" a="1"/>
  <c r="AF1330" i="25"/>
  <c r="AF1331" i="25" a="1"/>
  <c r="AF1331" i="25"/>
  <c r="AF1332" i="25" a="1"/>
  <c r="AF1332" i="25"/>
  <c r="AF1333" i="25" a="1"/>
  <c r="AF1333" i="25"/>
  <c r="AF1334" i="25" a="1"/>
  <c r="AF1334" i="25"/>
  <c r="AF1335" i="25" a="1"/>
  <c r="AF1335" i="25"/>
  <c r="AF1336" i="25" a="1"/>
  <c r="AF1336" i="25"/>
  <c r="AF1337" i="25" a="1"/>
  <c r="AF1337" i="25"/>
  <c r="AF1338" i="25" a="1"/>
  <c r="AF1338" i="25"/>
  <c r="AF1339" i="25" a="1"/>
  <c r="AF1339" i="25"/>
  <c r="AF1340" i="25" a="1"/>
  <c r="AF1340" i="25"/>
  <c r="AF1341" i="25" a="1"/>
  <c r="AF1341" i="25"/>
  <c r="AF1342" i="25" a="1"/>
  <c r="AF1342" i="25"/>
  <c r="AF1343" i="25" a="1"/>
  <c r="AF1343" i="25"/>
  <c r="AF1344" i="25" a="1"/>
  <c r="AF1344" i="25"/>
  <c r="AF1345" i="25" a="1"/>
  <c r="AF1345" i="25"/>
  <c r="AF1346" i="25" a="1"/>
  <c r="AF1346" i="25"/>
  <c r="AF1347" i="25" a="1"/>
  <c r="AF1347" i="25"/>
  <c r="AF1348" i="25" a="1"/>
  <c r="AF1348" i="25"/>
  <c r="AF1349" i="25" a="1"/>
  <c r="AF1349" i="25"/>
  <c r="AF1350" i="25" a="1"/>
  <c r="AF1350" i="25"/>
  <c r="AF1351" i="25" a="1"/>
  <c r="AF1351" i="25"/>
  <c r="AF1352" i="25" a="1"/>
  <c r="AF1352" i="25"/>
  <c r="AF1353" i="25" a="1"/>
  <c r="AF1353" i="25"/>
  <c r="AF1354" i="25" a="1"/>
  <c r="AF1354" i="25"/>
  <c r="AF1355" i="25" a="1"/>
  <c r="AF1355" i="25"/>
  <c r="AF1356" i="25" a="1"/>
  <c r="AF1356" i="25"/>
  <c r="AF1357" i="25" a="1"/>
  <c r="AF1357" i="25"/>
  <c r="AF1358" i="25" a="1"/>
  <c r="AF1358" i="25"/>
  <c r="AF1359" i="25" a="1"/>
  <c r="AF1359" i="25"/>
  <c r="AF1360" i="25" a="1"/>
  <c r="AF1360" i="25"/>
  <c r="AF1361" i="25" a="1"/>
  <c r="AF1361" i="25"/>
  <c r="AF1362" i="25" a="1"/>
  <c r="AF1362" i="25"/>
  <c r="AF1363" i="25" a="1"/>
  <c r="AF1363" i="25"/>
  <c r="AF1364" i="25" a="1"/>
  <c r="AF1364" i="25"/>
  <c r="AF1365" i="25" a="1"/>
  <c r="AF1365" i="25"/>
  <c r="AF1366" i="25" a="1"/>
  <c r="AF1366" i="25"/>
  <c r="AF1367" i="25" a="1"/>
  <c r="AF1367" i="25"/>
  <c r="AF1368" i="25" a="1"/>
  <c r="AF1368" i="25"/>
  <c r="AF1369" i="25" a="1"/>
  <c r="AF1369" i="25"/>
  <c r="AF1370" i="25" a="1"/>
  <c r="AF1370" i="25"/>
  <c r="AF1371" i="25" a="1"/>
  <c r="AF1371" i="25"/>
  <c r="AF1372" i="25" a="1"/>
  <c r="AF1372" i="25"/>
  <c r="AF1373" i="25" a="1"/>
  <c r="AF1373" i="25"/>
  <c r="AF1374" i="25" a="1"/>
  <c r="AF1374" i="25"/>
  <c r="AF1375" i="25" a="1"/>
  <c r="AF1375" i="25"/>
  <c r="AF1376" i="25" a="1"/>
  <c r="AF1376" i="25"/>
  <c r="AF1377" i="25" a="1"/>
  <c r="AF1377" i="25"/>
  <c r="AF1378" i="25" a="1"/>
  <c r="AF1378" i="25"/>
  <c r="AF1379" i="25" a="1"/>
  <c r="AF1379" i="25"/>
  <c r="AF1380" i="25" a="1"/>
  <c r="AF1380" i="25"/>
  <c r="AF1381" i="25" a="1"/>
  <c r="AF1381" i="25"/>
  <c r="AF1382" i="25" a="1"/>
  <c r="AF1382" i="25"/>
  <c r="AF1383" i="25" a="1"/>
  <c r="AF1383" i="25"/>
  <c r="AF1384" i="25" a="1"/>
  <c r="AF1384" i="25"/>
  <c r="AF1385" i="25" a="1"/>
  <c r="AF1385" i="25"/>
  <c r="AF1386" i="25" a="1"/>
  <c r="AF1386" i="25"/>
  <c r="AF1387" i="25" a="1"/>
  <c r="AF1387" i="25"/>
  <c r="AF1388" i="25" a="1"/>
  <c r="AF1388" i="25"/>
  <c r="AF1389" i="25" a="1"/>
  <c r="AF1389" i="25"/>
  <c r="AF1390" i="25" a="1"/>
  <c r="AF1390" i="25"/>
  <c r="AF1391" i="25" a="1"/>
  <c r="AF1391" i="25"/>
  <c r="AF1392" i="25" a="1"/>
  <c r="AF1392" i="25"/>
  <c r="AF1393" i="25" a="1"/>
  <c r="AF1393" i="25"/>
  <c r="AF1394" i="25" a="1"/>
  <c r="AF1394" i="25"/>
  <c r="AF1395" i="25" a="1"/>
  <c r="AF1395" i="25"/>
  <c r="AF1396" i="25" a="1"/>
  <c r="AF1396" i="25"/>
  <c r="AF1397" i="25" a="1"/>
  <c r="AF1397" i="25"/>
  <c r="AF1398" i="25" a="1"/>
  <c r="AF1398" i="25"/>
  <c r="AF1399" i="25" a="1"/>
  <c r="AF1399" i="25"/>
  <c r="AF1400" i="25" a="1"/>
  <c r="AF1400" i="25"/>
  <c r="AF1401" i="25" a="1"/>
  <c r="AF1401" i="25"/>
  <c r="AF1402" i="25" a="1"/>
  <c r="AF1402" i="25"/>
  <c r="AF1403" i="25" a="1"/>
  <c r="AF1403" i="25"/>
  <c r="AF1404" i="25" a="1"/>
  <c r="AF1404" i="25"/>
  <c r="AF1405" i="25" a="1"/>
  <c r="AF1405" i="25"/>
  <c r="AF1406" i="25" a="1"/>
  <c r="AF1406" i="25"/>
  <c r="AF1407" i="25" a="1"/>
  <c r="AF1407" i="25"/>
  <c r="AF1408" i="25" a="1"/>
  <c r="AF1408" i="25"/>
  <c r="AF1409" i="25" a="1"/>
  <c r="AF1409" i="25"/>
  <c r="AF1410" i="25" a="1"/>
  <c r="AF1410" i="25"/>
  <c r="AF1411" i="25" a="1"/>
  <c r="AF1411" i="25"/>
  <c r="AF1412" i="25" a="1"/>
  <c r="AF1412" i="25"/>
  <c r="AF1413" i="25" a="1"/>
  <c r="AF1413" i="25"/>
  <c r="AF1414" i="25" a="1"/>
  <c r="AF1414" i="25"/>
  <c r="AF1415" i="25" a="1"/>
  <c r="AF1415" i="25"/>
  <c r="AF1416" i="25" a="1"/>
  <c r="AF1416" i="25"/>
  <c r="AF1417" i="25" a="1"/>
  <c r="AF1417" i="25"/>
  <c r="AF1418" i="25" a="1"/>
  <c r="AF1418" i="25"/>
  <c r="AF1419" i="25" a="1"/>
  <c r="AF1419" i="25"/>
  <c r="AF1420" i="25" a="1"/>
  <c r="AF1420" i="25"/>
  <c r="AF1421" i="25" a="1"/>
  <c r="AF1421" i="25"/>
  <c r="AF1422" i="25" a="1"/>
  <c r="AF1422" i="25"/>
  <c r="AF1423" i="25" a="1"/>
  <c r="AF1423" i="25"/>
  <c r="AF1424" i="25" a="1"/>
  <c r="AF1424" i="25"/>
  <c r="AF1425" i="25" a="1"/>
  <c r="AF1425" i="25"/>
  <c r="AF1426" i="25" a="1"/>
  <c r="AF1426" i="25"/>
  <c r="AF1427" i="25" a="1"/>
  <c r="AF1427" i="25"/>
  <c r="AF1428" i="25" a="1"/>
  <c r="AF1428" i="25"/>
  <c r="AF1429" i="25" a="1"/>
  <c r="AF1429" i="25"/>
  <c r="AF1430" i="25" a="1"/>
  <c r="AF1430" i="25"/>
  <c r="AF1431" i="25" a="1"/>
  <c r="AF1431" i="25"/>
  <c r="AF1432" i="25" a="1"/>
  <c r="AF1432" i="25"/>
  <c r="AF1433" i="25" a="1"/>
  <c r="AF1433" i="25"/>
  <c r="AF1434" i="25" a="1"/>
  <c r="AF1434" i="25"/>
  <c r="AF1435" i="25" a="1"/>
  <c r="AF1435" i="25"/>
  <c r="AF1436" i="25" a="1"/>
  <c r="AF1436" i="25"/>
  <c r="AF1437" i="25" a="1"/>
  <c r="AF1437" i="25"/>
  <c r="AF1438" i="25" a="1"/>
  <c r="AF1438" i="25"/>
  <c r="AF1439" i="25" a="1"/>
  <c r="AF1439" i="25"/>
  <c r="AF1440" i="25" a="1"/>
  <c r="AF1440" i="25"/>
  <c r="AF1441" i="25" a="1"/>
  <c r="AF1441" i="25"/>
  <c r="AF1442" i="25" a="1"/>
  <c r="AF1442" i="25"/>
  <c r="AF1443" i="25" a="1"/>
  <c r="AF1443" i="25"/>
  <c r="AF1444" i="25" a="1"/>
  <c r="AF1444" i="25"/>
  <c r="AF1445" i="25" a="1"/>
  <c r="AF1445" i="25"/>
  <c r="AF1446" i="25" a="1"/>
  <c r="AF1446" i="25"/>
  <c r="AF1447" i="25" a="1"/>
  <c r="AF1447" i="25"/>
  <c r="AF1448" i="25" a="1"/>
  <c r="AF1448" i="25"/>
  <c r="AF1449" i="25" a="1"/>
  <c r="AF1449" i="25"/>
  <c r="AF1450" i="25" a="1"/>
  <c r="AF1450" i="25"/>
  <c r="AF1451" i="25" a="1"/>
  <c r="AF1451" i="25"/>
  <c r="AF1452" i="25" a="1"/>
  <c r="AF1452" i="25"/>
  <c r="AF1453" i="25" a="1"/>
  <c r="AF1453" i="25"/>
  <c r="AF1454" i="25" a="1"/>
  <c r="AF1454" i="25"/>
  <c r="AF1455" i="25" a="1"/>
  <c r="AF1455" i="25"/>
  <c r="AF1456" i="25" a="1"/>
  <c r="AF1456" i="25"/>
  <c r="AF1457" i="25" a="1"/>
  <c r="AF1457" i="25"/>
  <c r="AF1458" i="25" a="1"/>
  <c r="AF1458" i="25"/>
  <c r="AF1459" i="25" a="1"/>
  <c r="AF1459" i="25"/>
  <c r="AF1460" i="25" a="1"/>
  <c r="AF1460" i="25"/>
  <c r="AF1461" i="25" a="1"/>
  <c r="AF1461" i="25"/>
  <c r="AF1462" i="25" a="1"/>
  <c r="AF1462" i="25"/>
  <c r="AF1463" i="25" a="1"/>
  <c r="AF1463" i="25"/>
  <c r="AF1464" i="25" a="1"/>
  <c r="AF1464" i="25"/>
  <c r="AF1465" i="25" a="1"/>
  <c r="AF1465" i="25"/>
  <c r="AF1466" i="25" a="1"/>
  <c r="AF1466" i="25"/>
  <c r="AF1467" i="25" a="1"/>
  <c r="AF1467" i="25"/>
  <c r="AF1468" i="25" a="1"/>
  <c r="AF1468" i="25"/>
  <c r="AF1469" i="25" a="1"/>
  <c r="AF1469" i="25"/>
  <c r="AF1470" i="25" a="1"/>
  <c r="AF1470" i="25"/>
  <c r="AF1471" i="25" a="1"/>
  <c r="AF1471" i="25"/>
  <c r="AF1472" i="25" a="1"/>
  <c r="AF1472" i="25"/>
  <c r="AF1473" i="25" a="1"/>
  <c r="AF1473" i="25"/>
  <c r="AF1474" i="25" a="1"/>
  <c r="AF1474" i="25"/>
  <c r="AF1475" i="25" a="1"/>
  <c r="AF1475" i="25"/>
  <c r="AF1476" i="25" a="1"/>
  <c r="AF1476" i="25"/>
  <c r="AF1477" i="25" a="1"/>
  <c r="AF1477" i="25"/>
  <c r="AF1478" i="25" a="1"/>
  <c r="AF1478" i="25"/>
  <c r="AF1479" i="25" a="1"/>
  <c r="AF1479" i="25"/>
  <c r="AF1480" i="25" a="1"/>
  <c r="AF1480" i="25"/>
  <c r="AF1481" i="25" a="1"/>
  <c r="AF1481" i="25"/>
  <c r="AF1482" i="25" a="1"/>
  <c r="AF1482" i="25"/>
  <c r="AF1483" i="25" a="1"/>
  <c r="AF1483" i="25"/>
  <c r="AF1484" i="25" a="1"/>
  <c r="AF1484" i="25"/>
  <c r="AF1485" i="25" a="1"/>
  <c r="AF1485" i="25"/>
  <c r="AF1486" i="25" a="1"/>
  <c r="AF1486" i="25"/>
  <c r="AF1487" i="25" a="1"/>
  <c r="AF1487" i="25"/>
  <c r="AF1488" i="25" a="1"/>
  <c r="AF1488" i="25"/>
  <c r="AF1489" i="25" a="1"/>
  <c r="AF1489" i="25"/>
  <c r="AF1490" i="25" a="1"/>
  <c r="AF1490" i="25"/>
  <c r="AF1491" i="25" a="1"/>
  <c r="AF1491" i="25"/>
  <c r="AF1492" i="25" a="1"/>
  <c r="AF1492" i="25"/>
  <c r="AF1493" i="25" a="1"/>
  <c r="AF1493" i="25"/>
  <c r="AF1494" i="25" a="1"/>
  <c r="AF1494" i="25"/>
  <c r="AF1495" i="25" a="1"/>
  <c r="AF1495" i="25"/>
  <c r="AF1496" i="25" a="1"/>
  <c r="AF1496" i="25"/>
  <c r="AF1497" i="25" a="1"/>
  <c r="AF1497" i="25"/>
  <c r="AF1498" i="25" a="1"/>
  <c r="AF1498" i="25"/>
  <c r="AF1499" i="25" a="1"/>
  <c r="AF1499" i="25"/>
  <c r="AF1500" i="25" a="1"/>
  <c r="AF1500" i="25"/>
  <c r="AF1501" i="25" a="1"/>
  <c r="AF1501" i="25"/>
  <c r="R50" i="13"/>
  <c r="R49" i="13"/>
  <c r="R48" i="13"/>
  <c r="R47" i="13"/>
  <c r="R46" i="13"/>
  <c r="R45" i="13"/>
  <c r="R44" i="13"/>
  <c r="R43" i="13"/>
  <c r="R42" i="13"/>
  <c r="R41" i="13"/>
  <c r="R40" i="13"/>
  <c r="R39" i="13"/>
  <c r="R38" i="13"/>
  <c r="R37" i="13"/>
  <c r="AE2" i="25"/>
  <c r="AE3" i="25"/>
  <c r="AE4" i="25"/>
  <c r="AE5" i="25"/>
  <c r="AE6" i="25"/>
  <c r="AE7" i="25"/>
  <c r="AE8" i="25"/>
  <c r="AE9" i="25"/>
  <c r="AE10" i="25"/>
  <c r="AE11" i="25"/>
  <c r="AE12" i="25"/>
  <c r="AE13" i="25"/>
  <c r="AE14" i="25"/>
  <c r="AE15" i="25"/>
  <c r="AE16" i="25"/>
  <c r="AE17" i="25"/>
  <c r="AE18" i="25"/>
  <c r="AE19" i="25"/>
  <c r="AE20" i="25"/>
  <c r="AE21" i="25"/>
  <c r="AE22" i="25"/>
  <c r="AE23" i="25"/>
  <c r="AE24" i="25"/>
  <c r="AE25" i="25"/>
  <c r="AE26" i="25"/>
  <c r="AE27" i="25"/>
  <c r="AE28" i="25"/>
  <c r="AE29" i="25"/>
  <c r="AE30" i="25"/>
  <c r="AE31" i="25"/>
  <c r="AE32" i="25"/>
  <c r="AE33" i="25"/>
  <c r="AE34" i="25"/>
  <c r="AE35" i="25"/>
  <c r="AE36" i="25"/>
  <c r="AE37" i="25"/>
  <c r="AE38" i="25"/>
  <c r="AE39" i="25"/>
  <c r="AE40" i="25"/>
  <c r="AE41" i="25"/>
  <c r="AE42" i="25"/>
  <c r="AE43" i="25"/>
  <c r="AE44" i="25"/>
  <c r="AE45" i="25"/>
  <c r="AE46" i="25"/>
  <c r="AE47" i="25"/>
  <c r="AE48" i="25"/>
  <c r="AE49" i="25"/>
  <c r="AE50" i="25"/>
  <c r="AE51" i="25"/>
  <c r="AE52" i="25"/>
  <c r="AE53" i="25"/>
  <c r="AE54" i="25"/>
  <c r="AE55" i="25"/>
  <c r="AE56" i="25"/>
  <c r="AE57" i="25"/>
  <c r="AE58" i="25"/>
  <c r="AE59" i="25"/>
  <c r="AE60" i="25"/>
  <c r="AE61" i="25"/>
  <c r="AE62" i="25"/>
  <c r="AE63" i="25"/>
  <c r="AE64" i="25"/>
  <c r="AE65" i="25"/>
  <c r="AE66" i="25"/>
  <c r="AE67" i="25"/>
  <c r="AE68" i="25"/>
  <c r="AE69" i="25"/>
  <c r="AE70" i="25"/>
  <c r="AE71" i="25"/>
  <c r="AE72" i="25"/>
  <c r="AE73" i="25"/>
  <c r="AE74" i="25"/>
  <c r="AE75" i="25"/>
  <c r="AE76" i="25"/>
  <c r="AE77" i="25"/>
  <c r="AE78" i="25"/>
  <c r="AE79" i="25"/>
  <c r="AE80" i="25"/>
  <c r="AE81" i="25"/>
  <c r="AE82" i="25"/>
  <c r="AE83" i="25"/>
  <c r="AE84" i="25"/>
  <c r="AE85" i="25"/>
  <c r="AE86" i="25"/>
  <c r="AE87" i="25"/>
  <c r="AE88" i="25"/>
  <c r="AE89" i="25"/>
  <c r="AE90" i="25"/>
  <c r="AE91" i="25"/>
  <c r="AE92" i="25"/>
  <c r="AE93" i="25"/>
  <c r="AE94" i="25"/>
  <c r="AE95" i="25"/>
  <c r="AE96" i="25"/>
  <c r="AE97" i="25"/>
  <c r="AE98" i="25"/>
  <c r="AE99" i="25"/>
  <c r="AE100" i="25"/>
  <c r="AE101" i="25"/>
  <c r="AE102" i="25"/>
  <c r="AE103" i="25"/>
  <c r="AE104" i="25"/>
  <c r="AE105" i="25"/>
  <c r="AE106" i="25"/>
  <c r="AE107" i="25"/>
  <c r="AE108" i="25"/>
  <c r="AE109" i="25"/>
  <c r="AE110" i="25"/>
  <c r="AE111" i="25"/>
  <c r="AE112" i="25"/>
  <c r="AE113" i="25"/>
  <c r="AE114" i="25"/>
  <c r="AE115" i="25"/>
  <c r="AE116" i="25"/>
  <c r="AE117" i="25"/>
  <c r="AE118" i="25"/>
  <c r="AE119" i="25"/>
  <c r="AE120" i="25"/>
  <c r="AE121" i="25"/>
  <c r="AE122" i="25"/>
  <c r="AE123" i="25"/>
  <c r="AE124" i="25"/>
  <c r="AE125" i="25"/>
  <c r="AE126" i="25"/>
  <c r="AE127" i="25"/>
  <c r="AE128" i="25"/>
  <c r="AE129" i="25"/>
  <c r="AE130" i="25"/>
  <c r="AE131" i="25"/>
  <c r="AE132" i="25"/>
  <c r="AE133" i="25"/>
  <c r="AE134" i="25"/>
  <c r="AE135" i="25"/>
  <c r="AE136" i="25"/>
  <c r="AE137" i="25"/>
  <c r="AE138" i="25"/>
  <c r="AE139" i="25"/>
  <c r="AE140" i="25"/>
  <c r="AE141" i="25"/>
  <c r="AE142" i="25"/>
  <c r="AE143" i="25"/>
  <c r="AE144" i="25"/>
  <c r="AE145" i="25"/>
  <c r="AE146" i="25"/>
  <c r="AE147" i="25"/>
  <c r="AE148" i="25"/>
  <c r="AE149" i="25"/>
  <c r="AE150" i="25"/>
  <c r="AE151" i="25"/>
  <c r="AE152" i="25"/>
  <c r="AE153" i="25"/>
  <c r="AE154" i="25"/>
  <c r="AE155" i="25"/>
  <c r="AE156" i="25"/>
  <c r="AE157" i="25"/>
  <c r="AE158" i="25"/>
  <c r="AE159" i="25"/>
  <c r="AE160" i="25"/>
  <c r="AE161" i="25"/>
  <c r="AE162" i="25"/>
  <c r="AE163" i="25"/>
  <c r="AE164" i="25"/>
  <c r="AE165" i="25"/>
  <c r="AE166" i="25"/>
  <c r="AE167" i="25"/>
  <c r="AE168" i="25"/>
  <c r="AE169" i="25"/>
  <c r="AE170" i="25"/>
  <c r="AE171" i="25"/>
  <c r="AE172" i="25"/>
  <c r="AE173" i="25"/>
  <c r="AE174" i="25"/>
  <c r="AE175" i="25"/>
  <c r="AE176" i="25"/>
  <c r="AE177" i="25"/>
  <c r="AE178" i="25"/>
  <c r="AE179" i="25"/>
  <c r="AE180" i="25"/>
  <c r="AE181" i="25"/>
  <c r="AE182" i="25"/>
  <c r="AE183" i="25"/>
  <c r="AE184" i="25"/>
  <c r="AE185" i="25"/>
  <c r="AE186" i="25"/>
  <c r="AE187" i="25"/>
  <c r="AE188" i="25"/>
  <c r="AE189" i="25"/>
  <c r="AE190" i="25"/>
  <c r="AE191" i="25"/>
  <c r="AE192" i="25"/>
  <c r="AE193" i="25"/>
  <c r="AE194" i="25"/>
  <c r="AE195" i="25"/>
  <c r="AE196" i="25"/>
  <c r="AE197" i="25"/>
  <c r="AE198" i="25"/>
  <c r="AE199" i="25"/>
  <c r="AE200" i="25"/>
  <c r="AE201" i="25"/>
  <c r="AE202" i="25"/>
  <c r="AE203" i="25"/>
  <c r="AE204" i="25"/>
  <c r="AE205" i="25"/>
  <c r="AE206" i="25"/>
  <c r="AE207" i="25"/>
  <c r="AE208" i="25"/>
  <c r="AE209" i="25"/>
  <c r="AE210" i="25"/>
  <c r="AE211" i="25"/>
  <c r="AE212" i="25"/>
  <c r="AE213" i="25"/>
  <c r="AE214" i="25"/>
  <c r="AE215" i="25"/>
  <c r="AE216" i="25"/>
  <c r="AE217" i="25"/>
  <c r="AE218" i="25"/>
  <c r="AE219" i="25"/>
  <c r="AE220" i="25"/>
  <c r="AE221" i="25"/>
  <c r="AE222" i="25"/>
  <c r="AE223" i="25"/>
  <c r="AE224" i="25"/>
  <c r="AE225" i="25"/>
  <c r="AE226" i="25"/>
  <c r="AE227" i="25"/>
  <c r="AE228" i="25"/>
  <c r="AE229" i="25"/>
  <c r="AE230" i="25"/>
  <c r="AE231" i="25"/>
  <c r="AE232" i="25"/>
  <c r="AE233" i="25"/>
  <c r="AE234" i="25"/>
  <c r="AE235" i="25"/>
  <c r="AE236" i="25"/>
  <c r="AE237" i="25"/>
  <c r="AE238" i="25"/>
  <c r="AE239" i="25"/>
  <c r="AE240" i="25"/>
  <c r="AE241" i="25"/>
  <c r="AE242" i="25"/>
  <c r="AE243" i="25"/>
  <c r="AE244" i="25"/>
  <c r="AE245" i="25"/>
  <c r="AE246" i="25"/>
  <c r="AE247" i="25"/>
  <c r="AE248" i="25"/>
  <c r="AE249" i="25"/>
  <c r="AE250" i="25"/>
  <c r="AE251" i="25"/>
  <c r="AE252" i="25"/>
  <c r="AE253" i="25"/>
  <c r="AE254" i="25"/>
  <c r="AE255" i="25"/>
  <c r="AE256" i="25"/>
  <c r="AE257" i="25"/>
  <c r="AE258" i="25"/>
  <c r="AE259" i="25"/>
  <c r="AE260" i="25"/>
  <c r="AE261" i="25"/>
  <c r="AE262" i="25"/>
  <c r="AE263" i="25"/>
  <c r="AE264" i="25"/>
  <c r="AE265" i="25"/>
  <c r="AE266" i="25"/>
  <c r="AE267" i="25"/>
  <c r="AE268" i="25"/>
  <c r="AE269" i="25"/>
  <c r="AE270" i="25"/>
  <c r="AE271" i="25"/>
  <c r="AE272" i="25"/>
  <c r="AE273" i="25"/>
  <c r="AE274" i="25"/>
  <c r="AE275" i="25"/>
  <c r="AE276" i="25"/>
  <c r="AE277" i="25"/>
  <c r="AE278" i="25"/>
  <c r="AE279" i="25"/>
  <c r="AE280" i="25"/>
  <c r="AE281" i="25"/>
  <c r="AE282" i="25"/>
  <c r="AE283" i="25"/>
  <c r="AE284" i="25"/>
  <c r="AE285" i="25"/>
  <c r="AE286" i="25"/>
  <c r="AE287" i="25"/>
  <c r="AE288" i="25"/>
  <c r="AE289" i="25"/>
  <c r="AE290" i="25"/>
  <c r="AE291" i="25"/>
  <c r="AE292" i="25"/>
  <c r="AE293" i="25"/>
  <c r="AE294" i="25"/>
  <c r="AE295" i="25"/>
  <c r="AE296" i="25"/>
  <c r="AE297" i="25"/>
  <c r="AE298" i="25"/>
  <c r="AE299" i="25"/>
  <c r="AE300" i="25"/>
  <c r="AE301" i="25"/>
  <c r="AE302" i="25"/>
  <c r="AE303" i="25"/>
  <c r="AE304" i="25"/>
  <c r="AE305" i="25"/>
  <c r="AE306" i="25"/>
  <c r="AE307" i="25"/>
  <c r="AE308" i="25"/>
  <c r="AE309" i="25"/>
  <c r="AE310" i="25"/>
  <c r="AE311" i="25"/>
  <c r="AE312" i="25"/>
  <c r="AE313" i="25"/>
  <c r="AE314" i="25"/>
  <c r="AE315" i="25"/>
  <c r="AE316" i="25"/>
  <c r="AE317" i="25"/>
  <c r="AE318" i="25"/>
  <c r="AE319" i="25"/>
  <c r="AE320" i="25"/>
  <c r="AE321" i="25"/>
  <c r="AE322" i="25"/>
  <c r="AE323" i="25"/>
  <c r="AE324" i="25"/>
  <c r="AE325" i="25"/>
  <c r="AE326" i="25"/>
  <c r="AE327" i="25"/>
  <c r="AE328" i="25"/>
  <c r="AE329" i="25"/>
  <c r="AE330" i="25"/>
  <c r="AE331" i="25"/>
  <c r="AE332" i="25"/>
  <c r="AE333" i="25"/>
  <c r="AE334" i="25"/>
  <c r="AE335" i="25"/>
  <c r="AE336" i="25"/>
  <c r="AE337" i="25"/>
  <c r="AE338" i="25"/>
  <c r="AE339" i="25"/>
  <c r="AE340" i="25"/>
  <c r="AE341" i="25"/>
  <c r="AE342" i="25"/>
  <c r="AE343" i="25"/>
  <c r="AE344" i="25"/>
  <c r="AE345" i="25"/>
  <c r="AE346" i="25"/>
  <c r="AE347" i="25"/>
  <c r="AE348" i="25"/>
  <c r="AE349" i="25"/>
  <c r="AE350" i="25"/>
  <c r="AE351" i="25"/>
  <c r="AE352" i="25"/>
  <c r="AE353" i="25"/>
  <c r="AE354" i="25"/>
  <c r="AE355" i="25"/>
  <c r="AE356" i="25"/>
  <c r="AE357" i="25"/>
  <c r="AE358" i="25"/>
  <c r="AE359" i="25"/>
  <c r="AE360" i="25"/>
  <c r="AE361" i="25"/>
  <c r="AE362" i="25"/>
  <c r="AE363" i="25"/>
  <c r="AE364" i="25"/>
  <c r="AE365" i="25"/>
  <c r="AE366" i="25"/>
  <c r="AE367" i="25"/>
  <c r="AE368" i="25"/>
  <c r="AE369" i="25"/>
  <c r="AE370" i="25"/>
  <c r="AE371" i="25"/>
  <c r="AE372" i="25"/>
  <c r="AE373" i="25"/>
  <c r="AE374" i="25"/>
  <c r="AE375" i="25"/>
  <c r="AE376" i="25"/>
  <c r="AE377" i="25"/>
  <c r="AE378" i="25"/>
  <c r="AE379" i="25"/>
  <c r="AE380" i="25"/>
  <c r="AE381" i="25"/>
  <c r="AE382" i="25"/>
  <c r="AE383" i="25"/>
  <c r="AE384" i="25"/>
  <c r="AE385" i="25"/>
  <c r="AE386" i="25"/>
  <c r="AE387" i="25"/>
  <c r="AE388" i="25"/>
  <c r="AE389" i="25"/>
  <c r="AE390" i="25"/>
  <c r="AE391" i="25"/>
  <c r="AE392" i="25"/>
  <c r="AE393" i="25"/>
  <c r="AE394" i="25"/>
  <c r="AE395" i="25"/>
  <c r="AE396" i="25"/>
  <c r="AE397" i="25"/>
  <c r="AE398" i="25"/>
  <c r="AE399" i="25"/>
  <c r="AE400" i="25"/>
  <c r="AE401" i="25"/>
  <c r="AE402" i="25"/>
  <c r="AE403" i="25"/>
  <c r="AE404" i="25"/>
  <c r="AE405" i="25"/>
  <c r="AE406" i="25"/>
  <c r="AE407" i="25"/>
  <c r="AE408" i="25"/>
  <c r="AE409" i="25"/>
  <c r="AE410" i="25"/>
  <c r="AE411" i="25"/>
  <c r="AE412" i="25"/>
  <c r="AE413" i="25"/>
  <c r="AE414" i="25"/>
  <c r="AE415" i="25"/>
  <c r="AE416" i="25"/>
  <c r="AE417" i="25"/>
  <c r="AE418" i="25"/>
  <c r="AE419" i="25"/>
  <c r="AE420" i="25"/>
  <c r="AE421" i="25"/>
  <c r="AE422" i="25"/>
  <c r="AE423" i="25"/>
  <c r="AE424" i="25"/>
  <c r="AE425" i="25"/>
  <c r="AE426" i="25"/>
  <c r="AE427" i="25"/>
  <c r="AE428" i="25"/>
  <c r="AE429" i="25"/>
  <c r="AE430" i="25"/>
  <c r="AE431" i="25"/>
  <c r="AE432" i="25"/>
  <c r="AE433" i="25"/>
  <c r="AE434" i="25"/>
  <c r="AE435" i="25"/>
  <c r="AE436" i="25"/>
  <c r="AE437" i="25"/>
  <c r="AE438" i="25"/>
  <c r="AE439" i="25"/>
  <c r="AE440" i="25"/>
  <c r="AE441" i="25"/>
  <c r="AE442" i="25"/>
  <c r="AE443" i="25"/>
  <c r="AE444" i="25"/>
  <c r="AE445" i="25"/>
  <c r="AE446" i="25"/>
  <c r="AE447" i="25"/>
  <c r="AE448" i="25"/>
  <c r="AE449" i="25"/>
  <c r="AE450" i="25"/>
  <c r="AE451" i="25"/>
  <c r="AE452" i="25"/>
  <c r="AE453" i="25"/>
  <c r="AE454" i="25"/>
  <c r="AE455" i="25"/>
  <c r="AE456" i="25"/>
  <c r="AE457" i="25"/>
  <c r="AE458" i="25"/>
  <c r="AE459" i="25"/>
  <c r="AE460" i="25"/>
  <c r="AE461" i="25"/>
  <c r="AE462" i="25"/>
  <c r="AE463" i="25"/>
  <c r="AE464" i="25"/>
  <c r="AE465" i="25"/>
  <c r="AE466" i="25"/>
  <c r="AE467" i="25"/>
  <c r="AE468" i="25"/>
  <c r="AE469" i="25"/>
  <c r="AE470" i="25"/>
  <c r="AE471" i="25"/>
  <c r="AE472" i="25"/>
  <c r="AE473" i="25"/>
  <c r="AE474" i="25"/>
  <c r="AE475" i="25"/>
  <c r="AE476" i="25"/>
  <c r="AE477" i="25"/>
  <c r="AE478" i="25"/>
  <c r="AE479" i="25"/>
  <c r="AE480" i="25"/>
  <c r="AE481" i="25"/>
  <c r="AE482" i="25"/>
  <c r="AE483" i="25"/>
  <c r="AE484" i="25"/>
  <c r="AE485" i="25"/>
  <c r="AE486" i="25"/>
  <c r="AE487" i="25"/>
  <c r="AE488" i="25"/>
  <c r="AE489" i="25"/>
  <c r="AE490" i="25"/>
  <c r="AE491" i="25"/>
  <c r="AE492" i="25"/>
  <c r="AE493" i="25"/>
  <c r="AE494" i="25"/>
  <c r="AE495" i="25"/>
  <c r="AE496" i="25"/>
  <c r="AE497" i="25"/>
  <c r="AE498" i="25"/>
  <c r="AE499" i="25"/>
  <c r="AE500" i="25"/>
  <c r="AE501" i="25"/>
  <c r="AE502" i="25"/>
  <c r="AE503" i="25"/>
  <c r="AE504" i="25"/>
  <c r="AE505" i="25"/>
  <c r="AE506" i="25"/>
  <c r="AE507" i="25"/>
  <c r="AE508" i="25"/>
  <c r="AE509" i="25"/>
  <c r="AE510" i="25"/>
  <c r="AE511" i="25"/>
  <c r="AE512" i="25"/>
  <c r="AE513" i="25"/>
  <c r="AE514" i="25"/>
  <c r="AE515" i="25"/>
  <c r="AE516" i="25"/>
  <c r="AE517" i="25"/>
  <c r="AE518" i="25"/>
  <c r="AE519" i="25"/>
  <c r="AE520" i="25"/>
  <c r="AE521" i="25"/>
  <c r="AE522" i="25"/>
  <c r="AE523" i="25"/>
  <c r="AE524" i="25"/>
  <c r="AE525" i="25"/>
  <c r="AE526" i="25"/>
  <c r="AE527" i="25"/>
  <c r="AE528" i="25"/>
  <c r="AE529" i="25"/>
  <c r="AE530" i="25"/>
  <c r="AE531" i="25"/>
  <c r="AE532" i="25"/>
  <c r="AE533" i="25"/>
  <c r="AE534" i="25"/>
  <c r="AE535" i="25"/>
  <c r="AE536" i="25"/>
  <c r="AE537" i="25"/>
  <c r="AE538" i="25"/>
  <c r="AE539" i="25"/>
  <c r="AE540" i="25"/>
  <c r="AE541" i="25"/>
  <c r="AE542" i="25"/>
  <c r="AE543" i="25"/>
  <c r="AE544" i="25"/>
  <c r="AE545" i="25"/>
  <c r="AE546" i="25"/>
  <c r="AE547" i="25"/>
  <c r="AE548" i="25"/>
  <c r="AE549" i="25"/>
  <c r="AE550" i="25"/>
  <c r="AE551" i="25"/>
  <c r="AE552" i="25"/>
  <c r="AE553" i="25"/>
  <c r="AE554" i="25"/>
  <c r="AE555" i="25"/>
  <c r="AE556" i="25"/>
  <c r="AE557" i="25"/>
  <c r="AE558" i="25"/>
  <c r="AE559" i="25"/>
  <c r="AE560" i="25"/>
  <c r="AE561" i="25"/>
  <c r="AE562" i="25"/>
  <c r="AE563" i="25"/>
  <c r="AE564" i="25"/>
  <c r="AE565" i="25"/>
  <c r="AE566" i="25"/>
  <c r="AE567" i="25"/>
  <c r="AE568" i="25"/>
  <c r="AE569" i="25"/>
  <c r="AE570" i="25"/>
  <c r="AE571" i="25"/>
  <c r="AE572" i="25"/>
  <c r="AE573" i="25"/>
  <c r="AE574" i="25"/>
  <c r="AE575" i="25"/>
  <c r="AE576" i="25"/>
  <c r="AE577" i="25"/>
  <c r="AE578" i="25"/>
  <c r="AE579" i="25"/>
  <c r="AE580" i="25"/>
  <c r="AE581" i="25"/>
  <c r="AE582" i="25"/>
  <c r="AE583" i="25"/>
  <c r="AE584" i="25"/>
  <c r="AE585" i="25"/>
  <c r="AE586" i="25"/>
  <c r="AE587" i="25"/>
  <c r="AE588" i="25"/>
  <c r="AE589" i="25"/>
  <c r="AE590" i="25"/>
  <c r="AE591" i="25"/>
  <c r="AE592" i="25"/>
  <c r="AE593" i="25"/>
  <c r="AE594" i="25"/>
  <c r="AE595" i="25"/>
  <c r="AE596" i="25"/>
  <c r="AE597" i="25"/>
  <c r="AE598" i="25"/>
  <c r="AE599" i="25"/>
  <c r="AE600" i="25"/>
  <c r="AE601" i="25"/>
  <c r="AE602" i="25"/>
  <c r="AE603" i="25"/>
  <c r="AE604" i="25"/>
  <c r="AE605" i="25"/>
  <c r="AE606" i="25"/>
  <c r="AE607" i="25"/>
  <c r="AE608" i="25"/>
  <c r="AE609" i="25"/>
  <c r="AE610" i="25"/>
  <c r="AE611" i="25"/>
  <c r="AE612" i="25"/>
  <c r="AE613" i="25"/>
  <c r="AE614" i="25"/>
  <c r="AE615" i="25"/>
  <c r="AE616" i="25"/>
  <c r="AE617" i="25"/>
  <c r="AE618" i="25"/>
  <c r="AE619" i="25"/>
  <c r="AE620" i="25"/>
  <c r="AE621" i="25"/>
  <c r="AE622" i="25"/>
  <c r="AE623" i="25"/>
  <c r="AE624" i="25"/>
  <c r="AE625" i="25"/>
  <c r="AE626" i="25"/>
  <c r="AE627" i="25"/>
  <c r="AE628" i="25"/>
  <c r="AE629" i="25"/>
  <c r="AE630" i="25"/>
  <c r="AE631" i="25"/>
  <c r="AE632" i="25"/>
  <c r="AE633" i="25"/>
  <c r="AE634" i="25"/>
  <c r="AE635" i="25"/>
  <c r="AE636" i="25"/>
  <c r="AE637" i="25"/>
  <c r="AE638" i="25"/>
  <c r="AE639" i="25"/>
  <c r="AE640" i="25"/>
  <c r="AE641" i="25"/>
  <c r="AE642" i="25"/>
  <c r="AE643" i="25"/>
  <c r="AE644" i="25"/>
  <c r="AE645" i="25"/>
  <c r="AE646" i="25"/>
  <c r="AE647" i="25"/>
  <c r="AE648" i="25"/>
  <c r="AE649" i="25"/>
  <c r="AE650" i="25"/>
  <c r="AE651" i="25"/>
  <c r="AE652" i="25"/>
  <c r="AE653" i="25"/>
  <c r="AE654" i="25"/>
  <c r="AE655" i="25"/>
  <c r="AE656" i="25"/>
  <c r="AE657" i="25"/>
  <c r="AE658" i="25"/>
  <c r="AE659" i="25"/>
  <c r="AE660" i="25"/>
  <c r="AE661" i="25"/>
  <c r="AE662" i="25"/>
  <c r="AE663" i="25"/>
  <c r="AE664" i="25"/>
  <c r="AE665" i="25"/>
  <c r="AE666" i="25"/>
  <c r="AE667" i="25"/>
  <c r="AE668" i="25"/>
  <c r="AE669" i="25"/>
  <c r="AE670" i="25"/>
  <c r="AE671" i="25"/>
  <c r="AE672" i="25"/>
  <c r="AE673" i="25"/>
  <c r="AE674" i="25"/>
  <c r="AE675" i="25"/>
  <c r="AE676" i="25"/>
  <c r="AE677" i="25"/>
  <c r="AE678" i="25"/>
  <c r="AE679" i="25"/>
  <c r="AE680" i="25"/>
  <c r="AE681" i="25"/>
  <c r="AE682" i="25"/>
  <c r="AE683" i="25"/>
  <c r="AE684" i="25"/>
  <c r="AE685" i="25"/>
  <c r="AE686" i="25"/>
  <c r="AE687" i="25"/>
  <c r="AE688" i="25"/>
  <c r="AE689" i="25"/>
  <c r="AE690" i="25"/>
  <c r="AE691" i="25"/>
  <c r="AE692" i="25"/>
  <c r="AE693" i="25"/>
  <c r="AE694" i="25"/>
  <c r="AE695" i="25"/>
  <c r="AE696" i="25"/>
  <c r="AE697" i="25"/>
  <c r="AE698" i="25"/>
  <c r="AE699" i="25"/>
  <c r="AE700" i="25"/>
  <c r="AE701" i="25"/>
  <c r="AE702" i="25"/>
  <c r="AE703" i="25"/>
  <c r="AE704" i="25"/>
  <c r="AE705" i="25"/>
  <c r="AE706" i="25"/>
  <c r="AE707" i="25"/>
  <c r="AE708" i="25"/>
  <c r="AE709" i="25"/>
  <c r="AE710" i="25"/>
  <c r="AE711" i="25"/>
  <c r="AE712" i="25"/>
  <c r="AE713" i="25"/>
  <c r="AE714" i="25"/>
  <c r="AE715" i="25"/>
  <c r="AE716" i="25"/>
  <c r="AE717" i="25"/>
  <c r="AE718" i="25"/>
  <c r="AE719" i="25"/>
  <c r="AE720" i="25"/>
  <c r="AE721" i="25"/>
  <c r="AE722" i="25"/>
  <c r="AE723" i="25"/>
  <c r="AE724" i="25"/>
  <c r="AE725" i="25"/>
  <c r="AE726" i="25"/>
  <c r="AE727" i="25"/>
  <c r="AE728" i="25"/>
  <c r="AE729" i="25"/>
  <c r="AE730" i="25"/>
  <c r="AE731" i="25"/>
  <c r="AE732" i="25"/>
  <c r="AE733" i="25"/>
  <c r="AE734" i="25"/>
  <c r="AE735" i="25"/>
  <c r="AE736" i="25"/>
  <c r="AE737" i="25"/>
  <c r="AE738" i="25"/>
  <c r="AE739" i="25"/>
  <c r="AE740" i="25"/>
  <c r="AE741" i="25"/>
  <c r="AE742" i="25"/>
  <c r="AE743" i="25"/>
  <c r="AE744" i="25"/>
  <c r="AE745" i="25"/>
  <c r="AE746" i="25"/>
  <c r="AE747" i="25"/>
  <c r="AE748" i="25"/>
  <c r="AE749" i="25"/>
  <c r="AE750" i="25"/>
  <c r="AE751" i="25"/>
  <c r="AE752" i="25"/>
  <c r="AE753" i="25"/>
  <c r="AE754" i="25"/>
  <c r="AE755" i="25"/>
  <c r="AE756" i="25"/>
  <c r="AE757" i="25"/>
  <c r="AE758" i="25"/>
  <c r="AE759" i="25"/>
  <c r="AE760" i="25"/>
  <c r="AE761" i="25"/>
  <c r="AE762" i="25"/>
  <c r="AE763" i="25"/>
  <c r="AE764" i="25"/>
  <c r="AE765" i="25"/>
  <c r="AE766" i="25"/>
  <c r="AE767" i="25"/>
  <c r="AE768" i="25"/>
  <c r="AE769" i="25"/>
  <c r="AE770" i="25"/>
  <c r="AE771" i="25"/>
  <c r="AE772" i="25"/>
  <c r="AE773" i="25"/>
  <c r="AE774" i="25"/>
  <c r="AE775" i="25"/>
  <c r="AE776" i="25"/>
  <c r="AE777" i="25"/>
  <c r="AE778" i="25"/>
  <c r="AE779" i="25"/>
  <c r="AE780" i="25"/>
  <c r="AE781" i="25"/>
  <c r="AE782" i="25"/>
  <c r="AE783" i="25"/>
  <c r="AE784" i="25"/>
  <c r="AE785" i="25"/>
  <c r="AE786" i="25"/>
  <c r="AE787" i="25"/>
  <c r="AE788" i="25"/>
  <c r="AE789" i="25"/>
  <c r="AE790" i="25"/>
  <c r="AE791" i="25"/>
  <c r="AE792" i="25"/>
  <c r="AE793" i="25"/>
  <c r="AE794" i="25"/>
  <c r="AE795" i="25"/>
  <c r="AE796" i="25"/>
  <c r="AE797" i="25"/>
  <c r="AE798" i="25"/>
  <c r="AE799" i="25"/>
  <c r="AE800" i="25"/>
  <c r="AE801" i="25"/>
  <c r="AE802" i="25"/>
  <c r="AE803" i="25"/>
  <c r="AE804" i="25"/>
  <c r="AE805" i="25"/>
  <c r="AE806" i="25"/>
  <c r="AE807" i="25"/>
  <c r="AE808" i="25"/>
  <c r="AE809" i="25"/>
  <c r="AE810" i="25"/>
  <c r="AE811" i="25"/>
  <c r="AE812" i="25"/>
  <c r="AE813" i="25"/>
  <c r="AE814" i="25"/>
  <c r="AE815" i="25"/>
  <c r="AE816" i="25"/>
  <c r="AE817" i="25"/>
  <c r="AE818" i="25"/>
  <c r="AE819" i="25"/>
  <c r="AE820" i="25"/>
  <c r="AE821" i="25"/>
  <c r="AE822" i="25"/>
  <c r="AE823" i="25"/>
  <c r="AE824" i="25"/>
  <c r="AE825" i="25"/>
  <c r="AE826" i="25"/>
  <c r="AE827" i="25"/>
  <c r="AE828" i="25"/>
  <c r="AE829" i="25"/>
  <c r="AE830" i="25"/>
  <c r="AE831" i="25"/>
  <c r="AE832" i="25"/>
  <c r="AE833" i="25"/>
  <c r="AE834" i="25"/>
  <c r="AE835" i="25"/>
  <c r="AE836" i="25"/>
  <c r="AE837" i="25"/>
  <c r="AE838" i="25"/>
  <c r="AE839" i="25"/>
  <c r="AE840" i="25"/>
  <c r="AE841" i="25"/>
  <c r="AE842" i="25"/>
  <c r="AE843" i="25"/>
  <c r="AE844" i="25"/>
  <c r="AE845" i="25"/>
  <c r="AE846" i="25"/>
  <c r="AE847" i="25"/>
  <c r="AE848" i="25"/>
  <c r="AE849" i="25"/>
  <c r="AE850" i="25"/>
  <c r="AE851" i="25"/>
  <c r="AE852" i="25"/>
  <c r="AE853" i="25"/>
  <c r="AE854" i="25"/>
  <c r="AE855" i="25"/>
  <c r="AE856" i="25"/>
  <c r="AE857" i="25"/>
  <c r="AE858" i="25"/>
  <c r="AE859" i="25"/>
  <c r="AE860" i="25"/>
  <c r="AE861" i="25"/>
  <c r="AE862" i="25"/>
  <c r="AE863" i="25"/>
  <c r="AE864" i="25"/>
  <c r="AE865" i="25"/>
  <c r="AE866" i="25"/>
  <c r="AE867" i="25"/>
  <c r="AE868" i="25"/>
  <c r="AE869" i="25"/>
  <c r="AE870" i="25"/>
  <c r="AE871" i="25"/>
  <c r="AE872" i="25"/>
  <c r="AE873" i="25"/>
  <c r="AE874" i="25"/>
  <c r="AE875" i="25"/>
  <c r="AE876" i="25"/>
  <c r="AE877" i="25"/>
  <c r="AE878" i="25"/>
  <c r="AE879" i="25"/>
  <c r="AE880" i="25"/>
  <c r="AE881" i="25"/>
  <c r="AE882" i="25"/>
  <c r="AE883" i="25"/>
  <c r="AE884" i="25"/>
  <c r="AE885" i="25"/>
  <c r="AE886" i="25"/>
  <c r="AE887" i="25"/>
  <c r="AE888" i="25"/>
  <c r="AE889" i="25"/>
  <c r="AE890" i="25"/>
  <c r="AE891" i="25"/>
  <c r="AE892" i="25"/>
  <c r="AE893" i="25"/>
  <c r="AE894" i="25"/>
  <c r="AE895" i="25"/>
  <c r="AE896" i="25"/>
  <c r="AE897" i="25"/>
  <c r="AE898" i="25"/>
  <c r="AE899" i="25"/>
  <c r="AE900" i="25"/>
  <c r="AE901" i="25"/>
  <c r="AE902" i="25"/>
  <c r="AE903" i="25"/>
  <c r="AE904" i="25"/>
  <c r="AE905" i="25"/>
  <c r="AE906" i="25"/>
  <c r="AE907" i="25"/>
  <c r="AE908" i="25"/>
  <c r="AE909" i="25"/>
  <c r="AE910" i="25"/>
  <c r="AE911" i="25"/>
  <c r="AE912" i="25"/>
  <c r="AE913" i="25"/>
  <c r="AE914" i="25"/>
  <c r="AE915" i="25"/>
  <c r="AE916" i="25"/>
  <c r="AE917" i="25"/>
  <c r="AE918" i="25"/>
  <c r="AE919" i="25"/>
  <c r="AE920" i="25"/>
  <c r="AE921" i="25"/>
  <c r="AE922" i="25"/>
  <c r="AE923" i="25"/>
  <c r="AE924" i="25"/>
  <c r="AE925" i="25"/>
  <c r="AE926" i="25"/>
  <c r="AE927" i="25"/>
  <c r="AE928" i="25"/>
  <c r="AE929" i="25"/>
  <c r="AE930" i="25"/>
  <c r="AE931" i="25"/>
  <c r="AE932" i="25"/>
  <c r="AE933" i="25"/>
  <c r="AE934" i="25"/>
  <c r="AE935" i="25"/>
  <c r="AE936" i="25"/>
  <c r="AE937" i="25"/>
  <c r="AE938" i="25"/>
  <c r="AE939" i="25"/>
  <c r="AE940" i="25"/>
  <c r="AE941" i="25"/>
  <c r="AE942" i="25"/>
  <c r="AE943" i="25"/>
  <c r="AE944" i="25"/>
  <c r="AE945" i="25"/>
  <c r="AE946" i="25"/>
  <c r="AE947" i="25"/>
  <c r="AE948" i="25"/>
  <c r="AE949" i="25"/>
  <c r="AE950" i="25"/>
  <c r="AE951" i="25"/>
  <c r="AE952" i="25"/>
  <c r="AE953" i="25"/>
  <c r="AE954" i="25"/>
  <c r="AE955" i="25"/>
  <c r="AE956" i="25"/>
  <c r="AE957" i="25"/>
  <c r="AE958" i="25"/>
  <c r="AE959" i="25"/>
  <c r="AE960" i="25"/>
  <c r="AE961" i="25"/>
  <c r="AE962" i="25"/>
  <c r="AE963" i="25"/>
  <c r="AE964" i="25"/>
  <c r="AE965" i="25"/>
  <c r="AE966" i="25"/>
  <c r="AE967" i="25"/>
  <c r="AE968" i="25"/>
  <c r="AE969" i="25"/>
  <c r="AE970" i="25"/>
  <c r="AE971" i="25"/>
  <c r="AE972" i="25"/>
  <c r="AE973" i="25"/>
  <c r="AE974" i="25"/>
  <c r="AE975" i="25"/>
  <c r="AE976" i="25"/>
  <c r="AE977" i="25"/>
  <c r="AE978" i="25"/>
  <c r="AE979" i="25"/>
  <c r="AE980" i="25"/>
  <c r="AE981" i="25"/>
  <c r="AE982" i="25"/>
  <c r="AE983" i="25"/>
  <c r="AE984" i="25"/>
  <c r="AE985" i="25"/>
  <c r="AE986" i="25"/>
  <c r="AE987" i="25"/>
  <c r="AE988" i="25"/>
  <c r="AE989" i="25"/>
  <c r="AE990" i="25"/>
  <c r="AE991" i="25"/>
  <c r="AE992" i="25"/>
  <c r="AE993" i="25"/>
  <c r="AE994" i="25"/>
  <c r="AE995" i="25"/>
  <c r="AE996" i="25"/>
  <c r="AE997" i="25"/>
  <c r="AE998" i="25"/>
  <c r="AE999" i="25"/>
  <c r="AE1000" i="25"/>
  <c r="AE1001" i="25"/>
  <c r="AE1002" i="25"/>
  <c r="AE1003" i="25"/>
  <c r="AE1004" i="25"/>
  <c r="AE1005" i="25"/>
  <c r="AE1006" i="25"/>
  <c r="AE1007" i="25"/>
  <c r="AE1008" i="25"/>
  <c r="AE1009" i="25"/>
  <c r="AE1010" i="25"/>
  <c r="AE1011" i="25"/>
  <c r="AE1012" i="25"/>
  <c r="AE1013" i="25"/>
  <c r="AE1014" i="25"/>
  <c r="AE1015" i="25"/>
  <c r="AE1016" i="25"/>
  <c r="AE1017" i="25"/>
  <c r="AE1018" i="25"/>
  <c r="AE1019" i="25"/>
  <c r="AE1020" i="25"/>
  <c r="AE1021" i="25"/>
  <c r="AE1022" i="25"/>
  <c r="AE1023" i="25"/>
  <c r="AE1024" i="25"/>
  <c r="AE1025" i="25"/>
  <c r="AE1026" i="25"/>
  <c r="AE1027" i="25"/>
  <c r="AE1028" i="25"/>
  <c r="AE1029" i="25"/>
  <c r="AE1030" i="25"/>
  <c r="AE1031" i="25"/>
  <c r="AE1032" i="25"/>
  <c r="AE1033" i="25"/>
  <c r="AE1034" i="25"/>
  <c r="AE1035" i="25"/>
  <c r="AE1036" i="25"/>
  <c r="AE1037" i="25"/>
  <c r="AE1038" i="25"/>
  <c r="AE1039" i="25"/>
  <c r="AE1040" i="25"/>
  <c r="AE1041" i="25"/>
  <c r="AE1042" i="25"/>
  <c r="AE1043" i="25"/>
  <c r="AE1044" i="25"/>
  <c r="AE1045" i="25"/>
  <c r="AE1046" i="25"/>
  <c r="AE1047" i="25"/>
  <c r="AE1048" i="25"/>
  <c r="AE1049" i="25"/>
  <c r="AE1050" i="25"/>
  <c r="AE1051" i="25"/>
  <c r="AE1052" i="25"/>
  <c r="AE1053" i="25"/>
  <c r="AE1054" i="25"/>
  <c r="AE1055" i="25"/>
  <c r="AE1056" i="25"/>
  <c r="AE1057" i="25"/>
  <c r="AE1058" i="25"/>
  <c r="AE1059" i="25"/>
  <c r="AE1060" i="25"/>
  <c r="AE1061" i="25"/>
  <c r="AE1062" i="25"/>
  <c r="AE1063" i="25"/>
  <c r="AE1064" i="25"/>
  <c r="AE1065" i="25"/>
  <c r="AE1066" i="25"/>
  <c r="AE1067" i="25"/>
  <c r="AE1068" i="25"/>
  <c r="AE1069" i="25"/>
  <c r="AE1070" i="25"/>
  <c r="AE1071" i="25"/>
  <c r="AE1072" i="25"/>
  <c r="AE1073" i="25"/>
  <c r="AE1074" i="25"/>
  <c r="AE1075" i="25"/>
  <c r="AE1076" i="25"/>
  <c r="AE1077" i="25"/>
  <c r="AE1078" i="25"/>
  <c r="AE1079" i="25"/>
  <c r="AE1080" i="25"/>
  <c r="AE1081" i="25"/>
  <c r="AE1082" i="25"/>
  <c r="AE1083" i="25"/>
  <c r="AE1084" i="25"/>
  <c r="AE1085" i="25"/>
  <c r="AE1086" i="25"/>
  <c r="AE1087" i="25"/>
  <c r="AE1088" i="25"/>
  <c r="AE1089" i="25"/>
  <c r="AE1090" i="25"/>
  <c r="AE1091" i="25"/>
  <c r="AE1092" i="25"/>
  <c r="AE1093" i="25"/>
  <c r="AE1094" i="25"/>
  <c r="AE1095" i="25"/>
  <c r="AE1096" i="25"/>
  <c r="AE1097" i="25"/>
  <c r="AE1098" i="25"/>
  <c r="AE1099" i="25"/>
  <c r="AE1100" i="25"/>
  <c r="AE1101" i="25"/>
  <c r="AE1102" i="25"/>
  <c r="AE1103" i="25"/>
  <c r="AE1104" i="25"/>
  <c r="AE1105" i="25"/>
  <c r="AE1106" i="25"/>
  <c r="AE1107" i="25"/>
  <c r="AE1108" i="25"/>
  <c r="AE1109" i="25"/>
  <c r="AE1110" i="25"/>
  <c r="AE1111" i="25"/>
  <c r="AE1112" i="25"/>
  <c r="AE1113" i="25"/>
  <c r="AE1114" i="25"/>
  <c r="AE1115" i="25"/>
  <c r="AE1116" i="25"/>
  <c r="AE1117" i="25"/>
  <c r="AE1118" i="25"/>
  <c r="AE1119" i="25"/>
  <c r="AE1120" i="25"/>
  <c r="AE1121" i="25"/>
  <c r="AE1122" i="25"/>
  <c r="AE1123" i="25"/>
  <c r="AE1124" i="25"/>
  <c r="AE1125" i="25"/>
  <c r="AE1126" i="25"/>
  <c r="AE1127" i="25"/>
  <c r="AE1128" i="25"/>
  <c r="AE1129" i="25"/>
  <c r="AE1130" i="25"/>
  <c r="AE1131" i="25"/>
  <c r="AE1132" i="25"/>
  <c r="AE1133" i="25"/>
  <c r="AE1134" i="25"/>
  <c r="AE1135" i="25"/>
  <c r="AE1136" i="25"/>
  <c r="AE1137" i="25"/>
  <c r="AE1138" i="25"/>
  <c r="AE1139" i="25"/>
  <c r="AE1140" i="25"/>
  <c r="AE1141" i="25"/>
  <c r="AE1142" i="25"/>
  <c r="AE1143" i="25"/>
  <c r="AE1144" i="25"/>
  <c r="AE1145" i="25"/>
  <c r="AE1146" i="25"/>
  <c r="AE1147" i="25"/>
  <c r="AE1148" i="25"/>
  <c r="AE1149" i="25"/>
  <c r="AE1150" i="25"/>
  <c r="AE1151" i="25"/>
  <c r="AE1152" i="25"/>
  <c r="AE1153" i="25"/>
  <c r="AE1154" i="25"/>
  <c r="AE1155" i="25"/>
  <c r="AE1156" i="25"/>
  <c r="AE1157" i="25"/>
  <c r="AE1158" i="25"/>
  <c r="AE1159" i="25"/>
  <c r="AE1160" i="25"/>
  <c r="AE1161" i="25"/>
  <c r="AE1162" i="25"/>
  <c r="AE1163" i="25"/>
  <c r="AE1164" i="25"/>
  <c r="AE1165" i="25"/>
  <c r="AE1166" i="25"/>
  <c r="AE1167" i="25"/>
  <c r="AE1168" i="25"/>
  <c r="AE1169" i="25"/>
  <c r="AE1170" i="25"/>
  <c r="AE1171" i="25"/>
  <c r="AE1172" i="25"/>
  <c r="AE1173" i="25"/>
  <c r="AE1174" i="25"/>
  <c r="AE1175" i="25"/>
  <c r="AE1176" i="25"/>
  <c r="AE1177" i="25"/>
  <c r="AE1178" i="25"/>
  <c r="AE1179" i="25"/>
  <c r="AE1180" i="25"/>
  <c r="AE1181" i="25"/>
  <c r="AE1182" i="25"/>
  <c r="AE1183" i="25"/>
  <c r="AE1184" i="25"/>
  <c r="AE1185" i="25"/>
  <c r="AE1186" i="25"/>
  <c r="AE1187" i="25"/>
  <c r="AE1188" i="25"/>
  <c r="AE1189" i="25"/>
  <c r="AE1190" i="25"/>
  <c r="AE1191" i="25"/>
  <c r="AE1192" i="25"/>
  <c r="AE1193" i="25"/>
  <c r="AE1194" i="25"/>
  <c r="AE1195" i="25"/>
  <c r="AE1196" i="25"/>
  <c r="AE1197" i="25"/>
  <c r="AE1198" i="25"/>
  <c r="AE1199" i="25"/>
  <c r="AE1200" i="25"/>
  <c r="AE1201" i="25"/>
  <c r="AE1202" i="25"/>
  <c r="AE1203" i="25"/>
  <c r="AE1204" i="25"/>
  <c r="AE1205" i="25"/>
  <c r="AE1206" i="25"/>
  <c r="AE1207" i="25"/>
  <c r="AE1208" i="25"/>
  <c r="AE1209" i="25"/>
  <c r="AE1210" i="25"/>
  <c r="AE1211" i="25"/>
  <c r="AE1212" i="25"/>
  <c r="AE1213" i="25"/>
  <c r="AE1214" i="25"/>
  <c r="AE1215" i="25"/>
  <c r="AE1216" i="25"/>
  <c r="AE1217" i="25"/>
  <c r="AE1218" i="25"/>
  <c r="AE1219" i="25"/>
  <c r="AE1220" i="25"/>
  <c r="AE1221" i="25"/>
  <c r="AE1222" i="25"/>
  <c r="AE1223" i="25"/>
  <c r="AE1224" i="25"/>
  <c r="AE1225" i="25"/>
  <c r="AE1226" i="25"/>
  <c r="AE1227" i="25"/>
  <c r="AE1228" i="25"/>
  <c r="AE1229" i="25"/>
  <c r="AE1230" i="25"/>
  <c r="AE1231" i="25"/>
  <c r="AE1232" i="25"/>
  <c r="AE1233" i="25"/>
  <c r="AE1234" i="25"/>
  <c r="AE1235" i="25"/>
  <c r="AE1236" i="25"/>
  <c r="AE1237" i="25"/>
  <c r="AE1238" i="25"/>
  <c r="AE1239" i="25"/>
  <c r="AE1240" i="25"/>
  <c r="AE1241" i="25"/>
  <c r="AE1242" i="25"/>
  <c r="AE1243" i="25"/>
  <c r="AE1244" i="25"/>
  <c r="AE1245" i="25"/>
  <c r="AE1246" i="25"/>
  <c r="AE1247" i="25"/>
  <c r="AE1248" i="25"/>
  <c r="AE1249" i="25"/>
  <c r="AE1250" i="25"/>
  <c r="AE1251" i="25"/>
  <c r="AE1252" i="25"/>
  <c r="AE1253" i="25"/>
  <c r="AE1254" i="25"/>
  <c r="AE1255" i="25"/>
  <c r="AE1256" i="25"/>
  <c r="AE1257" i="25"/>
  <c r="AE1258" i="25"/>
  <c r="AE1259" i="25"/>
  <c r="AE1260" i="25"/>
  <c r="AE1261" i="25"/>
  <c r="AE1262" i="25"/>
  <c r="AE1263" i="25"/>
  <c r="AE1264" i="25"/>
  <c r="AE1265" i="25"/>
  <c r="AE1266" i="25"/>
  <c r="AE1267" i="25"/>
  <c r="AE1268" i="25"/>
  <c r="AE1269" i="25"/>
  <c r="AE1270" i="25"/>
  <c r="AE1271" i="25"/>
  <c r="AE1272" i="25"/>
  <c r="AE1273" i="25"/>
  <c r="AE1274" i="25"/>
  <c r="AE1275" i="25"/>
  <c r="AE1276" i="25"/>
  <c r="AE1277" i="25"/>
  <c r="AE1278" i="25"/>
  <c r="AE1279" i="25"/>
  <c r="AE1280" i="25"/>
  <c r="AE1281" i="25"/>
  <c r="AE1282" i="25"/>
  <c r="AE1283" i="25"/>
  <c r="AE1284" i="25"/>
  <c r="AE1285" i="25"/>
  <c r="AE1286" i="25"/>
  <c r="AE1287" i="25"/>
  <c r="AE1288" i="25"/>
  <c r="AE1289" i="25"/>
  <c r="AE1290" i="25"/>
  <c r="AE1291" i="25"/>
  <c r="AE1292" i="25"/>
  <c r="AE1293" i="25"/>
  <c r="AE1294" i="25"/>
  <c r="AE1295" i="25"/>
  <c r="AE1296" i="25"/>
  <c r="AE1297" i="25"/>
  <c r="AE1298" i="25"/>
  <c r="AE1299" i="25"/>
  <c r="AE1300" i="25"/>
  <c r="AE1301" i="25"/>
  <c r="AE1302" i="25"/>
  <c r="AE1303" i="25"/>
  <c r="AE1304" i="25"/>
  <c r="AE1305" i="25"/>
  <c r="AE1306" i="25"/>
  <c r="AE1307" i="25"/>
  <c r="AE1308" i="25"/>
  <c r="AE1309" i="25"/>
  <c r="AE1310" i="25"/>
  <c r="AE1311" i="25"/>
  <c r="AE1312" i="25"/>
  <c r="AE1313" i="25"/>
  <c r="AE1314" i="25"/>
  <c r="AE1315" i="25"/>
  <c r="AE1316" i="25"/>
  <c r="AE1317" i="25"/>
  <c r="AE1318" i="25"/>
  <c r="AE1319" i="25"/>
  <c r="AE1320" i="25"/>
  <c r="AE1321" i="25"/>
  <c r="AE1322" i="25"/>
  <c r="AE1323" i="25"/>
  <c r="AE1324" i="25"/>
  <c r="AE1325" i="25"/>
  <c r="AE1326" i="25"/>
  <c r="AE1327" i="25"/>
  <c r="AE1328" i="25"/>
  <c r="AE1329" i="25"/>
  <c r="AE1330" i="25"/>
  <c r="AE1331" i="25"/>
  <c r="AE1332" i="25"/>
  <c r="AE1333" i="25"/>
  <c r="AE1334" i="25"/>
  <c r="AE1335" i="25"/>
  <c r="AE1336" i="25"/>
  <c r="AE1337" i="25"/>
  <c r="AE1338" i="25"/>
  <c r="AE1339" i="25"/>
  <c r="AE1340" i="25"/>
  <c r="AE1341" i="25"/>
  <c r="AE1342" i="25"/>
  <c r="AE1343" i="25"/>
  <c r="AE1344" i="25"/>
  <c r="AE1345" i="25"/>
  <c r="AE1346" i="25"/>
  <c r="AE1347" i="25"/>
  <c r="AE1348" i="25"/>
  <c r="AE1349" i="25"/>
  <c r="AE1350" i="25"/>
  <c r="AE1351" i="25"/>
  <c r="AE1352" i="25"/>
  <c r="AE1353" i="25"/>
  <c r="AE1354" i="25"/>
  <c r="AE1355" i="25"/>
  <c r="AE1356" i="25"/>
  <c r="AE1357" i="25"/>
  <c r="AE1358" i="25"/>
  <c r="AE1359" i="25"/>
  <c r="AE1360" i="25"/>
  <c r="AE1361" i="25"/>
  <c r="AE1362" i="25"/>
  <c r="AE1363" i="25"/>
  <c r="AE1364" i="25"/>
  <c r="AE1365" i="25"/>
  <c r="AE1366" i="25"/>
  <c r="AE1367" i="25"/>
  <c r="AE1368" i="25"/>
  <c r="AE1369" i="25"/>
  <c r="AE1370" i="25"/>
  <c r="AE1371" i="25"/>
  <c r="AE1372" i="25"/>
  <c r="AE1373" i="25"/>
  <c r="AE1374" i="25"/>
  <c r="AE1375" i="25"/>
  <c r="AE1376" i="25"/>
  <c r="AE1377" i="25"/>
  <c r="AE1378" i="25"/>
  <c r="AE1379" i="25"/>
  <c r="AE1380" i="25"/>
  <c r="AE1381" i="25"/>
  <c r="AE1382" i="25"/>
  <c r="AE1383" i="25"/>
  <c r="AE1384" i="25"/>
  <c r="AE1385" i="25"/>
  <c r="AE1386" i="25"/>
  <c r="AE1387" i="25"/>
  <c r="AE1388" i="25"/>
  <c r="AE1389" i="25"/>
  <c r="AE1390" i="25"/>
  <c r="AE1391" i="25"/>
  <c r="AE1392" i="25"/>
  <c r="AE1393" i="25"/>
  <c r="AE1394" i="25"/>
  <c r="AE1395" i="25"/>
  <c r="AE1396" i="25"/>
  <c r="AE1397" i="25"/>
  <c r="AE1398" i="25"/>
  <c r="AE1399" i="25"/>
  <c r="AE1400" i="25"/>
  <c r="AE1401" i="25"/>
  <c r="AE1402" i="25"/>
  <c r="AE1403" i="25"/>
  <c r="AE1404" i="25"/>
  <c r="AE1405" i="25"/>
  <c r="AE1406" i="25"/>
  <c r="AE1407" i="25"/>
  <c r="AE1408" i="25"/>
  <c r="AE1409" i="25"/>
  <c r="AE1410" i="25"/>
  <c r="AE1411" i="25"/>
  <c r="AE1412" i="25"/>
  <c r="AE1413" i="25"/>
  <c r="AE1414" i="25"/>
  <c r="AE1415" i="25"/>
  <c r="AE1416" i="25"/>
  <c r="AE1417" i="25"/>
  <c r="AE1418" i="25"/>
  <c r="AE1419" i="25"/>
  <c r="AE1420" i="25"/>
  <c r="AE1421" i="25"/>
  <c r="AE1422" i="25"/>
  <c r="AE1423" i="25"/>
  <c r="AE1424" i="25"/>
  <c r="AE1425" i="25"/>
  <c r="AE1426" i="25"/>
  <c r="AE1427" i="25"/>
  <c r="AE1428" i="25"/>
  <c r="AE1429" i="25"/>
  <c r="AE1430" i="25"/>
  <c r="AE1431" i="25"/>
  <c r="AE1432" i="25"/>
  <c r="AE1433" i="25"/>
  <c r="AE1434" i="25"/>
  <c r="AE1435" i="25"/>
  <c r="AE1436" i="25"/>
  <c r="AE1437" i="25"/>
  <c r="AE1438" i="25"/>
  <c r="AE1439" i="25"/>
  <c r="AE1440" i="25"/>
  <c r="AE1441" i="25"/>
  <c r="AE1442" i="25"/>
  <c r="AE1443" i="25"/>
  <c r="AE1444" i="25"/>
  <c r="AE1445" i="25"/>
  <c r="AE1446" i="25"/>
  <c r="AE1447" i="25"/>
  <c r="AE1448" i="25"/>
  <c r="AE1449" i="25"/>
  <c r="AE1450" i="25"/>
  <c r="AE1451" i="25"/>
  <c r="AE1452" i="25"/>
  <c r="AE1453" i="25"/>
  <c r="AE1454" i="25"/>
  <c r="AE1455" i="25"/>
  <c r="AE1456" i="25"/>
  <c r="AE1457" i="25"/>
  <c r="AE1458" i="25"/>
  <c r="AE1459" i="25"/>
  <c r="AE1460" i="25"/>
  <c r="AE1461" i="25"/>
  <c r="AE1462" i="25"/>
  <c r="AE1463" i="25"/>
  <c r="AE1464" i="25"/>
  <c r="AE1465" i="25"/>
  <c r="AE1466" i="25"/>
  <c r="AE1467" i="25"/>
  <c r="AE1468" i="25"/>
  <c r="AE1469" i="25"/>
  <c r="AE1470" i="25"/>
  <c r="AE1471" i="25"/>
  <c r="AE1472" i="25"/>
  <c r="AE1473" i="25"/>
  <c r="AE1474" i="25"/>
  <c r="AE1475" i="25"/>
  <c r="AE1476" i="25"/>
  <c r="AE1477" i="25"/>
  <c r="AE1478" i="25"/>
  <c r="AE1479" i="25"/>
  <c r="AE1480" i="25"/>
  <c r="AE1481" i="25"/>
  <c r="AE1482" i="25"/>
  <c r="AE1483" i="25"/>
  <c r="AE1484" i="25"/>
  <c r="AE1485" i="25"/>
  <c r="AE1486" i="25"/>
  <c r="AE1487" i="25"/>
  <c r="AE1488" i="25"/>
  <c r="AE1489" i="25"/>
  <c r="AE1490" i="25"/>
  <c r="AE1491" i="25"/>
  <c r="AE1492" i="25"/>
  <c r="AE1493" i="25"/>
  <c r="AE1494" i="25"/>
  <c r="AE1495" i="25"/>
  <c r="AE1496" i="25"/>
  <c r="AE1497" i="25"/>
  <c r="AE1498" i="25"/>
  <c r="AE1499" i="25"/>
  <c r="AE1500" i="25"/>
  <c r="AE1501" i="25"/>
  <c r="AC2" i="25"/>
  <c r="AC3" i="25"/>
  <c r="AC4" i="25"/>
  <c r="AC5" i="25"/>
  <c r="AC6" i="25"/>
  <c r="AC7" i="25"/>
  <c r="AC8" i="25"/>
  <c r="AC9" i="25"/>
  <c r="AC10" i="25"/>
  <c r="AC11" i="25"/>
  <c r="AC12" i="25"/>
  <c r="AC13" i="25"/>
  <c r="AC14" i="25"/>
  <c r="AC15" i="25"/>
  <c r="AC16" i="25"/>
  <c r="AC17" i="25"/>
  <c r="AC18" i="25"/>
  <c r="AC19" i="25"/>
  <c r="AC20" i="25"/>
  <c r="AC21" i="25"/>
  <c r="AC22" i="25"/>
  <c r="AC23" i="25"/>
  <c r="AC24" i="25"/>
  <c r="AC25" i="25"/>
  <c r="AC26" i="25"/>
  <c r="AC27" i="25"/>
  <c r="AC28" i="25"/>
  <c r="AC29" i="25"/>
  <c r="AC30" i="25"/>
  <c r="AC31" i="25"/>
  <c r="AC32" i="25"/>
  <c r="AC33" i="25"/>
  <c r="AC34" i="25"/>
  <c r="AC35" i="25"/>
  <c r="AC36" i="25"/>
  <c r="AC37" i="25"/>
  <c r="AC38" i="25"/>
  <c r="AC39" i="25"/>
  <c r="AC40" i="25"/>
  <c r="AC41" i="25"/>
  <c r="AC42" i="25"/>
  <c r="AC43" i="25"/>
  <c r="AC44" i="25"/>
  <c r="AC45" i="25"/>
  <c r="AC46" i="25"/>
  <c r="AC47" i="25"/>
  <c r="AC48" i="25"/>
  <c r="AC49" i="25"/>
  <c r="AC50" i="25"/>
  <c r="AC51" i="25"/>
  <c r="AC52" i="25"/>
  <c r="AC53" i="25"/>
  <c r="AC54" i="25"/>
  <c r="AC55" i="25"/>
  <c r="AC56" i="25"/>
  <c r="AC57" i="25"/>
  <c r="AC58" i="25"/>
  <c r="AC59" i="25"/>
  <c r="AC60" i="25"/>
  <c r="AC61" i="25"/>
  <c r="AC62" i="25"/>
  <c r="AC63" i="25"/>
  <c r="AC64" i="25"/>
  <c r="AC65" i="25"/>
  <c r="AC66" i="25"/>
  <c r="AC67" i="25"/>
  <c r="AC68" i="25"/>
  <c r="AC69" i="25"/>
  <c r="AC70" i="25"/>
  <c r="AC71" i="25"/>
  <c r="AC72" i="25"/>
  <c r="AC73" i="25"/>
  <c r="AC74" i="25"/>
  <c r="AC75" i="25"/>
  <c r="AC76" i="25"/>
  <c r="AC77" i="25"/>
  <c r="AC78" i="25"/>
  <c r="AC79" i="25"/>
  <c r="AC80" i="25"/>
  <c r="AC81" i="25"/>
  <c r="AC82" i="25"/>
  <c r="AC83" i="25"/>
  <c r="AC84" i="25"/>
  <c r="AC85" i="25"/>
  <c r="AC86" i="25"/>
  <c r="AC87" i="25"/>
  <c r="AC88" i="25"/>
  <c r="AC89" i="25"/>
  <c r="AC90" i="25"/>
  <c r="AC91" i="25"/>
  <c r="AC92" i="25"/>
  <c r="AC93" i="25"/>
  <c r="AC94" i="25"/>
  <c r="AC95" i="25"/>
  <c r="AC96" i="25"/>
  <c r="AC97" i="25"/>
  <c r="AC98" i="25"/>
  <c r="AC99" i="25"/>
  <c r="AC100" i="25"/>
  <c r="AC101" i="25"/>
  <c r="AC102" i="25"/>
  <c r="AC103" i="25"/>
  <c r="AC104" i="25"/>
  <c r="AC105" i="25"/>
  <c r="AC106" i="25"/>
  <c r="AC107" i="25"/>
  <c r="AC108" i="25"/>
  <c r="AC109" i="25"/>
  <c r="AC110" i="25"/>
  <c r="AC111" i="25"/>
  <c r="AC112" i="25"/>
  <c r="AC113" i="25"/>
  <c r="AC114" i="25"/>
  <c r="AC115" i="25"/>
  <c r="AC116" i="25"/>
  <c r="AC117" i="25"/>
  <c r="AC118" i="25"/>
  <c r="AC119" i="25"/>
  <c r="AC120" i="25"/>
  <c r="AC121" i="25"/>
  <c r="AC122" i="25"/>
  <c r="AC123" i="25"/>
  <c r="AC124" i="25"/>
  <c r="AC125" i="25"/>
  <c r="AC126" i="25"/>
  <c r="AC127" i="25"/>
  <c r="AC128" i="25"/>
  <c r="AC129" i="25"/>
  <c r="AC130" i="25"/>
  <c r="AC131" i="25"/>
  <c r="AC132" i="25"/>
  <c r="AC133" i="25"/>
  <c r="AC134" i="25"/>
  <c r="AC135" i="25"/>
  <c r="AC136" i="25"/>
  <c r="AC137" i="25"/>
  <c r="AC138" i="25"/>
  <c r="AC139" i="25"/>
  <c r="AC140" i="25"/>
  <c r="AC141" i="25"/>
  <c r="AC142" i="25"/>
  <c r="AC143" i="25"/>
  <c r="AC144" i="25"/>
  <c r="AC145" i="25"/>
  <c r="AC146" i="25"/>
  <c r="AC147" i="25"/>
  <c r="AC148" i="25"/>
  <c r="AC149" i="25"/>
  <c r="AC150" i="25"/>
  <c r="AC151" i="25"/>
  <c r="AC152" i="25"/>
  <c r="AC153" i="25"/>
  <c r="AC154" i="25"/>
  <c r="AC155" i="25"/>
  <c r="AC156" i="25"/>
  <c r="AC157" i="25"/>
  <c r="AC158" i="25"/>
  <c r="AC159" i="25"/>
  <c r="AC160" i="25"/>
  <c r="AC161" i="25"/>
  <c r="AC162" i="25"/>
  <c r="AC163" i="25"/>
  <c r="AC164" i="25"/>
  <c r="AC165" i="25"/>
  <c r="AC166" i="25"/>
  <c r="AC167" i="25"/>
  <c r="AC168" i="25"/>
  <c r="AC169" i="25"/>
  <c r="AC170" i="25"/>
  <c r="AC171" i="25"/>
  <c r="AC172" i="25"/>
  <c r="AC173" i="25"/>
  <c r="AC174" i="25"/>
  <c r="AC175" i="25"/>
  <c r="AC176" i="25"/>
  <c r="AC177" i="25"/>
  <c r="AC178" i="25"/>
  <c r="AC179" i="25"/>
  <c r="AC180" i="25"/>
  <c r="AC181" i="25"/>
  <c r="AC182" i="25"/>
  <c r="AC183" i="25"/>
  <c r="AC184" i="25"/>
  <c r="AC185" i="25"/>
  <c r="AC186" i="25"/>
  <c r="AC187" i="25"/>
  <c r="AC188" i="25"/>
  <c r="AC189" i="25"/>
  <c r="AC190" i="25"/>
  <c r="AC191" i="25"/>
  <c r="AC192" i="25"/>
  <c r="AC193" i="25"/>
  <c r="AC194" i="25"/>
  <c r="AC195" i="25"/>
  <c r="AC196" i="25"/>
  <c r="AC197" i="25"/>
  <c r="AC198" i="25"/>
  <c r="AC199" i="25"/>
  <c r="AC200" i="25"/>
  <c r="AC201" i="25"/>
  <c r="AC202" i="25"/>
  <c r="AC203" i="25"/>
  <c r="AC204" i="25"/>
  <c r="AC205" i="25"/>
  <c r="AC206" i="25"/>
  <c r="AC207" i="25"/>
  <c r="AC208" i="25"/>
  <c r="AC209" i="25"/>
  <c r="AC210" i="25"/>
  <c r="AC211" i="25"/>
  <c r="AC212" i="25"/>
  <c r="AC213" i="25"/>
  <c r="AC214" i="25"/>
  <c r="AC215" i="25"/>
  <c r="AC216" i="25"/>
  <c r="AC217" i="25"/>
  <c r="AC218" i="25"/>
  <c r="AC219" i="25"/>
  <c r="AC220" i="25"/>
  <c r="AC221" i="25"/>
  <c r="AC222" i="25"/>
  <c r="AC223" i="25"/>
  <c r="AC224" i="25"/>
  <c r="AC225" i="25"/>
  <c r="AC226" i="25"/>
  <c r="AC227" i="25"/>
  <c r="AC228" i="25"/>
  <c r="AC229" i="25"/>
  <c r="AC230" i="25"/>
  <c r="AC231" i="25"/>
  <c r="AC232" i="25"/>
  <c r="AC233" i="25"/>
  <c r="AC234" i="25"/>
  <c r="AC235" i="25"/>
  <c r="AC236" i="25"/>
  <c r="AC237" i="25"/>
  <c r="AC238" i="25"/>
  <c r="AC239" i="25"/>
  <c r="AC240" i="25"/>
  <c r="AC241" i="25"/>
  <c r="AC242" i="25"/>
  <c r="AC243" i="25"/>
  <c r="AC244" i="25"/>
  <c r="AC245" i="25"/>
  <c r="AC246" i="25"/>
  <c r="AC247" i="25"/>
  <c r="AC248" i="25"/>
  <c r="AC249" i="25"/>
  <c r="AC250" i="25"/>
  <c r="AC251" i="25"/>
  <c r="AC252" i="25"/>
  <c r="AC253" i="25"/>
  <c r="AC254" i="25"/>
  <c r="AC255" i="25"/>
  <c r="AC256" i="25"/>
  <c r="AC257" i="25"/>
  <c r="AC258" i="25"/>
  <c r="AC259" i="25"/>
  <c r="AC260" i="25"/>
  <c r="AC261" i="25"/>
  <c r="AC262" i="25"/>
  <c r="AC263" i="25"/>
  <c r="AC264" i="25"/>
  <c r="AC265" i="25"/>
  <c r="AC266" i="25"/>
  <c r="AC267" i="25"/>
  <c r="AC268" i="25"/>
  <c r="AC269" i="25"/>
  <c r="AC270" i="25"/>
  <c r="AC271" i="25"/>
  <c r="AC272" i="25"/>
  <c r="AC273" i="25"/>
  <c r="AC274" i="25"/>
  <c r="AC275" i="25"/>
  <c r="AC276" i="25"/>
  <c r="AC277" i="25"/>
  <c r="AC278" i="25"/>
  <c r="AC279" i="25"/>
  <c r="AC280" i="25"/>
  <c r="AC281" i="25"/>
  <c r="AC282" i="25"/>
  <c r="AC283" i="25"/>
  <c r="AC284" i="25"/>
  <c r="AC285" i="25"/>
  <c r="AC286" i="25"/>
  <c r="AC287" i="25"/>
  <c r="AC288" i="25"/>
  <c r="AC289" i="25"/>
  <c r="AC290" i="25"/>
  <c r="AC291" i="25"/>
  <c r="AC292" i="25"/>
  <c r="AC293" i="25"/>
  <c r="AC294" i="25"/>
  <c r="AC295" i="25"/>
  <c r="AC296" i="25"/>
  <c r="AC297" i="25"/>
  <c r="AC298" i="25"/>
  <c r="AC299" i="25"/>
  <c r="AC300" i="25"/>
  <c r="AC301" i="25"/>
  <c r="AC302" i="25"/>
  <c r="AC303" i="25"/>
  <c r="AC304" i="25"/>
  <c r="AC305" i="25"/>
  <c r="AC306" i="25"/>
  <c r="AC307" i="25"/>
  <c r="AC308" i="25"/>
  <c r="AC309" i="25"/>
  <c r="AC310" i="25"/>
  <c r="AC311" i="25"/>
  <c r="AC312" i="25"/>
  <c r="AC313" i="25"/>
  <c r="AC314" i="25"/>
  <c r="AC315" i="25"/>
  <c r="AC316" i="25"/>
  <c r="AC317" i="25"/>
  <c r="AC318" i="25"/>
  <c r="AC319" i="25"/>
  <c r="AC320" i="25"/>
  <c r="AC321" i="25"/>
  <c r="AC322" i="25"/>
  <c r="AC323" i="25"/>
  <c r="AC324" i="25"/>
  <c r="AC325" i="25"/>
  <c r="AC326" i="25"/>
  <c r="AC327" i="25"/>
  <c r="AC328" i="25"/>
  <c r="AC329" i="25"/>
  <c r="AC330" i="25"/>
  <c r="AC331" i="25"/>
  <c r="AC332" i="25"/>
  <c r="AC333" i="25"/>
  <c r="AC334" i="25"/>
  <c r="AC335" i="25"/>
  <c r="AC336" i="25"/>
  <c r="AC337" i="25"/>
  <c r="AC338" i="25"/>
  <c r="AC339" i="25"/>
  <c r="AC340" i="25"/>
  <c r="AC341" i="25"/>
  <c r="AC342" i="25"/>
  <c r="AC343" i="25"/>
  <c r="AC344" i="25"/>
  <c r="AC345" i="25"/>
  <c r="AC346" i="25"/>
  <c r="AC347" i="25"/>
  <c r="AC348" i="25"/>
  <c r="AC349" i="25"/>
  <c r="AC350" i="25"/>
  <c r="AC351" i="25"/>
  <c r="AC352" i="25"/>
  <c r="AC353" i="25"/>
  <c r="AC354" i="25"/>
  <c r="AC355" i="25"/>
  <c r="AC356" i="25"/>
  <c r="AC357" i="25"/>
  <c r="AC358" i="25"/>
  <c r="AC359" i="25"/>
  <c r="AC360" i="25"/>
  <c r="AC361" i="25"/>
  <c r="AC362" i="25"/>
  <c r="AC363" i="25"/>
  <c r="AC364" i="25"/>
  <c r="AC365" i="25"/>
  <c r="AC366" i="25"/>
  <c r="AC367" i="25"/>
  <c r="AC368" i="25"/>
  <c r="AC369" i="25"/>
  <c r="AC370" i="25"/>
  <c r="AC371" i="25"/>
  <c r="AC372" i="25"/>
  <c r="AC373" i="25"/>
  <c r="AC374" i="25"/>
  <c r="AC375" i="25"/>
  <c r="AC376" i="25"/>
  <c r="AC377" i="25"/>
  <c r="AC378" i="25"/>
  <c r="AC379" i="25"/>
  <c r="AC380" i="25"/>
  <c r="AC381" i="25"/>
  <c r="AC382" i="25"/>
  <c r="AC383" i="25"/>
  <c r="AC384" i="25"/>
  <c r="AC385" i="25"/>
  <c r="AC386" i="25"/>
  <c r="AC387" i="25"/>
  <c r="AC388" i="25"/>
  <c r="AC389" i="25"/>
  <c r="AC390" i="25"/>
  <c r="AC391" i="25"/>
  <c r="AC392" i="25"/>
  <c r="AC393" i="25"/>
  <c r="AC394" i="25"/>
  <c r="AC395" i="25"/>
  <c r="AC396" i="25"/>
  <c r="AC397" i="25"/>
  <c r="AC398" i="25"/>
  <c r="AC399" i="25"/>
  <c r="AC400" i="25"/>
  <c r="AC401" i="25"/>
  <c r="AC402" i="25"/>
  <c r="AC403" i="25"/>
  <c r="AC404" i="25"/>
  <c r="AC405" i="25"/>
  <c r="AC406" i="25"/>
  <c r="AC407" i="25"/>
  <c r="AC408" i="25"/>
  <c r="AC409" i="25"/>
  <c r="AC410" i="25"/>
  <c r="AC411" i="25"/>
  <c r="AC412" i="25"/>
  <c r="AC413" i="25"/>
  <c r="AC414" i="25"/>
  <c r="AC415" i="25"/>
  <c r="AC416" i="25"/>
  <c r="AC417" i="25"/>
  <c r="AC418" i="25"/>
  <c r="AC419" i="25"/>
  <c r="AC420" i="25"/>
  <c r="AC421" i="25"/>
  <c r="AC422" i="25"/>
  <c r="AC423" i="25"/>
  <c r="AC424" i="25"/>
  <c r="AC425" i="25"/>
  <c r="AC426" i="25"/>
  <c r="AC427" i="25"/>
  <c r="AC428" i="25"/>
  <c r="AC429" i="25"/>
  <c r="AC430" i="25"/>
  <c r="AC431" i="25"/>
  <c r="AC432" i="25"/>
  <c r="AC433" i="25"/>
  <c r="AC434" i="25"/>
  <c r="AC435" i="25"/>
  <c r="AC436" i="25"/>
  <c r="AC437" i="25"/>
  <c r="AC438" i="25"/>
  <c r="AC439" i="25"/>
  <c r="AC440" i="25"/>
  <c r="AC441" i="25"/>
  <c r="AC442" i="25"/>
  <c r="AC443" i="25"/>
  <c r="AC444" i="25"/>
  <c r="AC445" i="25"/>
  <c r="AC446" i="25"/>
  <c r="AC447" i="25"/>
  <c r="AC448" i="25"/>
  <c r="AC449" i="25"/>
  <c r="AC450" i="25"/>
  <c r="AC451" i="25"/>
  <c r="AC452" i="25"/>
  <c r="AC453" i="25"/>
  <c r="AC454" i="25"/>
  <c r="AC455" i="25"/>
  <c r="AC456" i="25"/>
  <c r="AC457" i="25"/>
  <c r="AC458" i="25"/>
  <c r="AC459" i="25"/>
  <c r="AC460" i="25"/>
  <c r="AC461" i="25"/>
  <c r="AC462" i="25"/>
  <c r="AC463" i="25"/>
  <c r="AC464" i="25"/>
  <c r="AC465" i="25"/>
  <c r="AC466" i="25"/>
  <c r="AC467" i="25"/>
  <c r="AC468" i="25"/>
  <c r="AC469" i="25"/>
  <c r="AC470" i="25"/>
  <c r="AC471" i="25"/>
  <c r="AC472" i="25"/>
  <c r="AC473" i="25"/>
  <c r="AC474" i="25"/>
  <c r="AC475" i="25"/>
  <c r="AC476" i="25"/>
  <c r="AC477" i="25"/>
  <c r="AC478" i="25"/>
  <c r="AC479" i="25"/>
  <c r="AC480" i="25"/>
  <c r="AC481" i="25"/>
  <c r="AC482" i="25"/>
  <c r="AC483" i="25"/>
  <c r="AC484" i="25"/>
  <c r="AC485" i="25"/>
  <c r="AC486" i="25"/>
  <c r="AC487" i="25"/>
  <c r="AC488" i="25"/>
  <c r="AC489" i="25"/>
  <c r="AC490" i="25"/>
  <c r="AC491" i="25"/>
  <c r="AC492" i="25"/>
  <c r="AC493" i="25"/>
  <c r="AC494" i="25"/>
  <c r="AC495" i="25"/>
  <c r="AC496" i="25"/>
  <c r="AC497" i="25"/>
  <c r="AC498" i="25"/>
  <c r="AC499" i="25"/>
  <c r="AC500" i="25"/>
  <c r="AC501" i="25"/>
  <c r="AC502" i="25"/>
  <c r="AC503" i="25"/>
  <c r="AC504" i="25"/>
  <c r="AC505" i="25"/>
  <c r="AC506" i="25"/>
  <c r="AC507" i="25"/>
  <c r="AC508" i="25"/>
  <c r="AC509" i="25"/>
  <c r="AC510" i="25"/>
  <c r="AC511" i="25"/>
  <c r="AC512" i="25"/>
  <c r="AC513" i="25"/>
  <c r="AC514" i="25"/>
  <c r="AC515" i="25"/>
  <c r="AC516" i="25"/>
  <c r="AC517" i="25"/>
  <c r="AC518" i="25"/>
  <c r="AC519" i="25"/>
  <c r="AC520" i="25"/>
  <c r="AC521" i="25"/>
  <c r="AC522" i="25"/>
  <c r="AC523" i="25"/>
  <c r="AC524" i="25"/>
  <c r="AC525" i="25"/>
  <c r="AC526" i="25"/>
  <c r="AC527" i="25"/>
  <c r="AC528" i="25"/>
  <c r="AC529" i="25"/>
  <c r="AC530" i="25"/>
  <c r="AC531" i="25"/>
  <c r="AC532" i="25"/>
  <c r="AC533" i="25"/>
  <c r="AC534" i="25"/>
  <c r="AC535" i="25"/>
  <c r="AC536" i="25"/>
  <c r="AC537" i="25"/>
  <c r="AC538" i="25"/>
  <c r="AC539" i="25"/>
  <c r="AC540" i="25"/>
  <c r="AC541" i="25"/>
  <c r="AC542" i="25"/>
  <c r="AC543" i="25"/>
  <c r="AC544" i="25"/>
  <c r="AC545" i="25"/>
  <c r="AC546" i="25"/>
  <c r="AC547" i="25"/>
  <c r="AC548" i="25"/>
  <c r="AC549" i="25"/>
  <c r="AC550" i="25"/>
  <c r="AC551" i="25"/>
  <c r="AC552" i="25"/>
  <c r="AC553" i="25"/>
  <c r="AC554" i="25"/>
  <c r="AC555" i="25"/>
  <c r="AC556" i="25"/>
  <c r="AC557" i="25"/>
  <c r="AC558" i="25"/>
  <c r="AC559" i="25"/>
  <c r="AC560" i="25"/>
  <c r="AC561" i="25"/>
  <c r="AC562" i="25"/>
  <c r="AC563" i="25"/>
  <c r="AC564" i="25"/>
  <c r="AC565" i="25"/>
  <c r="AC566" i="25"/>
  <c r="AC567" i="25"/>
  <c r="AC568" i="25"/>
  <c r="AC569" i="25"/>
  <c r="AC570" i="25"/>
  <c r="AC571" i="25"/>
  <c r="AC572" i="25"/>
  <c r="AC573" i="25"/>
  <c r="AC574" i="25"/>
  <c r="AC575" i="25"/>
  <c r="AC576" i="25"/>
  <c r="AC577" i="25"/>
  <c r="AC578" i="25"/>
  <c r="AC579" i="25"/>
  <c r="AC580" i="25"/>
  <c r="AC581" i="25"/>
  <c r="AC582" i="25"/>
  <c r="AC583" i="25"/>
  <c r="AC584" i="25"/>
  <c r="AC585" i="25"/>
  <c r="AC586" i="25"/>
  <c r="AC587" i="25"/>
  <c r="AC588" i="25"/>
  <c r="AC589" i="25"/>
  <c r="AC590" i="25"/>
  <c r="AC591" i="25"/>
  <c r="AC592" i="25"/>
  <c r="AC593" i="25"/>
  <c r="AC594" i="25"/>
  <c r="AC595" i="25"/>
  <c r="AC596" i="25"/>
  <c r="AC597" i="25"/>
  <c r="AC598" i="25"/>
  <c r="AC599" i="25"/>
  <c r="AC600" i="25"/>
  <c r="AC601" i="25"/>
  <c r="AC602" i="25"/>
  <c r="AC603" i="25"/>
  <c r="AC604" i="25"/>
  <c r="AC605" i="25"/>
  <c r="AC606" i="25"/>
  <c r="AC607" i="25"/>
  <c r="AC608" i="25"/>
  <c r="AC609" i="25"/>
  <c r="AC610" i="25"/>
  <c r="AC611" i="25"/>
  <c r="AC612" i="25"/>
  <c r="AC613" i="25"/>
  <c r="AC614" i="25"/>
  <c r="AC615" i="25"/>
  <c r="AC616" i="25"/>
  <c r="AC617" i="25"/>
  <c r="AC618" i="25"/>
  <c r="AC619" i="25"/>
  <c r="AC620" i="25"/>
  <c r="AC621" i="25"/>
  <c r="AC622" i="25"/>
  <c r="AC623" i="25"/>
  <c r="AC624" i="25"/>
  <c r="AC625" i="25"/>
  <c r="AC626" i="25"/>
  <c r="AC627" i="25"/>
  <c r="AC628" i="25"/>
  <c r="AC629" i="25"/>
  <c r="AC630" i="25"/>
  <c r="AC631" i="25"/>
  <c r="AC632" i="25"/>
  <c r="AC633" i="25"/>
  <c r="AC634" i="25"/>
  <c r="AC635" i="25"/>
  <c r="AC636" i="25"/>
  <c r="AC637" i="25"/>
  <c r="AC638" i="25"/>
  <c r="AC639" i="25"/>
  <c r="AC640" i="25"/>
  <c r="AC641" i="25"/>
  <c r="AC642" i="25"/>
  <c r="AC643" i="25"/>
  <c r="AC644" i="25"/>
  <c r="AC645" i="25"/>
  <c r="AC646" i="25"/>
  <c r="AC647" i="25"/>
  <c r="AC648" i="25"/>
  <c r="AC649" i="25"/>
  <c r="AC650" i="25"/>
  <c r="AC651" i="25"/>
  <c r="AC652" i="25"/>
  <c r="AC653" i="25"/>
  <c r="AC654" i="25"/>
  <c r="AC655" i="25"/>
  <c r="AC656" i="25"/>
  <c r="AC657" i="25"/>
  <c r="AC658" i="25"/>
  <c r="AC659" i="25"/>
  <c r="AC660" i="25"/>
  <c r="AC661" i="25"/>
  <c r="AC662" i="25"/>
  <c r="AC663" i="25"/>
  <c r="AC664" i="25"/>
  <c r="AC665" i="25"/>
  <c r="AC666" i="25"/>
  <c r="AC667" i="25"/>
  <c r="AC668" i="25"/>
  <c r="AC669" i="25"/>
  <c r="AC670" i="25"/>
  <c r="AC671" i="25"/>
  <c r="AC672" i="25"/>
  <c r="AC673" i="25"/>
  <c r="AC674" i="25"/>
  <c r="AC675" i="25"/>
  <c r="AC676" i="25"/>
  <c r="AC677" i="25"/>
  <c r="AC678" i="25"/>
  <c r="AC679" i="25"/>
  <c r="AC680" i="25"/>
  <c r="AC681" i="25"/>
  <c r="AC682" i="25"/>
  <c r="AC683" i="25"/>
  <c r="AC684" i="25"/>
  <c r="AC685" i="25"/>
  <c r="AC686" i="25"/>
  <c r="AC687" i="25"/>
  <c r="AC688" i="25"/>
  <c r="AC689" i="25"/>
  <c r="AC690" i="25"/>
  <c r="AC691" i="25"/>
  <c r="AC692" i="25"/>
  <c r="AC693" i="25"/>
  <c r="AC694" i="25"/>
  <c r="AC695" i="25"/>
  <c r="AC696" i="25"/>
  <c r="AC697" i="25"/>
  <c r="AC698" i="25"/>
  <c r="AC699" i="25"/>
  <c r="AC700" i="25"/>
  <c r="AC701" i="25"/>
  <c r="AC702" i="25"/>
  <c r="AC703" i="25"/>
  <c r="AC704" i="25"/>
  <c r="AC705" i="25"/>
  <c r="AC706" i="25"/>
  <c r="AC707" i="25"/>
  <c r="AC708" i="25"/>
  <c r="AC709" i="25"/>
  <c r="AC710" i="25"/>
  <c r="AC711" i="25"/>
  <c r="AC712" i="25"/>
  <c r="AC713" i="25"/>
  <c r="AC714" i="25"/>
  <c r="AC715" i="25"/>
  <c r="AC716" i="25"/>
  <c r="AC717" i="25"/>
  <c r="AC718" i="25"/>
  <c r="AC719" i="25"/>
  <c r="AC720" i="25"/>
  <c r="AC721" i="25"/>
  <c r="AC722" i="25"/>
  <c r="AC723" i="25"/>
  <c r="AC724" i="25"/>
  <c r="AC725" i="25"/>
  <c r="AC726" i="25"/>
  <c r="AC727" i="25"/>
  <c r="AC728" i="25"/>
  <c r="AC729" i="25"/>
  <c r="AC730" i="25"/>
  <c r="AC731" i="25"/>
  <c r="AC732" i="25"/>
  <c r="AC733" i="25"/>
  <c r="AC734" i="25"/>
  <c r="AC735" i="25"/>
  <c r="AC736" i="25"/>
  <c r="AC737" i="25"/>
  <c r="AC738" i="25"/>
  <c r="AC739" i="25"/>
  <c r="AC740" i="25"/>
  <c r="AC741" i="25"/>
  <c r="AC742" i="25"/>
  <c r="AC743" i="25"/>
  <c r="AC744" i="25"/>
  <c r="AC745" i="25"/>
  <c r="AC746" i="25"/>
  <c r="AC747" i="25"/>
  <c r="AC748" i="25"/>
  <c r="AC749" i="25"/>
  <c r="AC750" i="25"/>
  <c r="AC751" i="25"/>
  <c r="AC752" i="25"/>
  <c r="AC753" i="25"/>
  <c r="AC754" i="25"/>
  <c r="AC755" i="25"/>
  <c r="AC756" i="25"/>
  <c r="AC757" i="25"/>
  <c r="AC758" i="25"/>
  <c r="AC759" i="25"/>
  <c r="AC760" i="25"/>
  <c r="AC761" i="25"/>
  <c r="AC762" i="25"/>
  <c r="AC763" i="25"/>
  <c r="AC764" i="25"/>
  <c r="AC765" i="25"/>
  <c r="AC766" i="25"/>
  <c r="AC767" i="25"/>
  <c r="AC768" i="25"/>
  <c r="AC769" i="25"/>
  <c r="AC770" i="25"/>
  <c r="AC771" i="25"/>
  <c r="AC772" i="25"/>
  <c r="AC773" i="25"/>
  <c r="AC774" i="25"/>
  <c r="AC775" i="25"/>
  <c r="AC776" i="25"/>
  <c r="AC777" i="25"/>
  <c r="AC778" i="25"/>
  <c r="AC779" i="25"/>
  <c r="AC780" i="25"/>
  <c r="AC781" i="25"/>
  <c r="AC782" i="25"/>
  <c r="AC783" i="25"/>
  <c r="AC784" i="25"/>
  <c r="AC785" i="25"/>
  <c r="AC786" i="25"/>
  <c r="AC787" i="25"/>
  <c r="AC788" i="25"/>
  <c r="AC789" i="25"/>
  <c r="AC790" i="25"/>
  <c r="AC791" i="25"/>
  <c r="AC792" i="25"/>
  <c r="AC793" i="25"/>
  <c r="AC794" i="25"/>
  <c r="AC795" i="25"/>
  <c r="AC796" i="25"/>
  <c r="AC797" i="25"/>
  <c r="AC798" i="25"/>
  <c r="AC799" i="25"/>
  <c r="AC800" i="25"/>
  <c r="AC801" i="25"/>
  <c r="AC802" i="25"/>
  <c r="AC803" i="25"/>
  <c r="AC804" i="25"/>
  <c r="AC805" i="25"/>
  <c r="AC806" i="25"/>
  <c r="AC807" i="25"/>
  <c r="AC808" i="25"/>
  <c r="AC809" i="25"/>
  <c r="AC810" i="25"/>
  <c r="AC811" i="25"/>
  <c r="AC812" i="25"/>
  <c r="AC813" i="25"/>
  <c r="AC814" i="25"/>
  <c r="AC815" i="25"/>
  <c r="AC816" i="25"/>
  <c r="AC817" i="25"/>
  <c r="AC818" i="25"/>
  <c r="AC819" i="25"/>
  <c r="AC820" i="25"/>
  <c r="AC821" i="25"/>
  <c r="AC822" i="25"/>
  <c r="AC823" i="25"/>
  <c r="AC824" i="25"/>
  <c r="AC825" i="25"/>
  <c r="AC826" i="25"/>
  <c r="AC827" i="25"/>
  <c r="AC828" i="25"/>
  <c r="AC829" i="25"/>
  <c r="AC830" i="25"/>
  <c r="AC831" i="25"/>
  <c r="AC832" i="25"/>
  <c r="AC833" i="25"/>
  <c r="AC834" i="25"/>
  <c r="AC835" i="25"/>
  <c r="AC836" i="25"/>
  <c r="AC837" i="25"/>
  <c r="AC838" i="25"/>
  <c r="AC839" i="25"/>
  <c r="AC840" i="25"/>
  <c r="AC841" i="25"/>
  <c r="AC842" i="25"/>
  <c r="AC843" i="25"/>
  <c r="AC844" i="25"/>
  <c r="AC845" i="25"/>
  <c r="AC846" i="25"/>
  <c r="AC847" i="25"/>
  <c r="AC848" i="25"/>
  <c r="AC849" i="25"/>
  <c r="AC850" i="25"/>
  <c r="AC851" i="25"/>
  <c r="AC852" i="25"/>
  <c r="AC853" i="25"/>
  <c r="AC854" i="25"/>
  <c r="AC855" i="25"/>
  <c r="AC856" i="25"/>
  <c r="AC857" i="25"/>
  <c r="AC858" i="25"/>
  <c r="AC859" i="25"/>
  <c r="AC860" i="25"/>
  <c r="AC861" i="25"/>
  <c r="AC862" i="25"/>
  <c r="AC863" i="25"/>
  <c r="AC864" i="25"/>
  <c r="AC865" i="25"/>
  <c r="AC866" i="25"/>
  <c r="AC867" i="25"/>
  <c r="AC868" i="25"/>
  <c r="AC869" i="25"/>
  <c r="AC870" i="25"/>
  <c r="AC871" i="25"/>
  <c r="AC872" i="25"/>
  <c r="AC873" i="25"/>
  <c r="AC874" i="25"/>
  <c r="AC875" i="25"/>
  <c r="AC876" i="25"/>
  <c r="AC877" i="25"/>
  <c r="AC878" i="25"/>
  <c r="AC879" i="25"/>
  <c r="AC880" i="25"/>
  <c r="AC881" i="25"/>
  <c r="AC882" i="25"/>
  <c r="AC883" i="25"/>
  <c r="AC884" i="25"/>
  <c r="AC885" i="25"/>
  <c r="AC886" i="25"/>
  <c r="AC887" i="25"/>
  <c r="AC888" i="25"/>
  <c r="AC889" i="25"/>
  <c r="AC890" i="25"/>
  <c r="AC891" i="25"/>
  <c r="AC892" i="25"/>
  <c r="AC893" i="25"/>
  <c r="AC894" i="25"/>
  <c r="AC895" i="25"/>
  <c r="AC896" i="25"/>
  <c r="AC897" i="25"/>
  <c r="AC898" i="25"/>
  <c r="AC899" i="25"/>
  <c r="AC900" i="25"/>
  <c r="AC901" i="25"/>
  <c r="AC902" i="25"/>
  <c r="AC903" i="25"/>
  <c r="AC904" i="25"/>
  <c r="AC905" i="25"/>
  <c r="AC906" i="25"/>
  <c r="AC907" i="25"/>
  <c r="AC908" i="25"/>
  <c r="AC909" i="25"/>
  <c r="AC910" i="25"/>
  <c r="AC911" i="25"/>
  <c r="AC912" i="25"/>
  <c r="AC913" i="25"/>
  <c r="AC914" i="25"/>
  <c r="AC915" i="25"/>
  <c r="AC916" i="25"/>
  <c r="AC917" i="25"/>
  <c r="AC918" i="25"/>
  <c r="AC919" i="25"/>
  <c r="AC920" i="25"/>
  <c r="AC921" i="25"/>
  <c r="AC922" i="25"/>
  <c r="AC923" i="25"/>
  <c r="AC924" i="25"/>
  <c r="AC925" i="25"/>
  <c r="AC926" i="25"/>
  <c r="AC927" i="25"/>
  <c r="AC928" i="25"/>
  <c r="AC929" i="25"/>
  <c r="AC930" i="25"/>
  <c r="AC931" i="25"/>
  <c r="AC932" i="25"/>
  <c r="AC933" i="25"/>
  <c r="AC934" i="25"/>
  <c r="AC935" i="25"/>
  <c r="AC936" i="25"/>
  <c r="AC937" i="25"/>
  <c r="AC938" i="25"/>
  <c r="AC939" i="25"/>
  <c r="AC940" i="25"/>
  <c r="AC941" i="25"/>
  <c r="AC942" i="25"/>
  <c r="AC943" i="25"/>
  <c r="AC944" i="25"/>
  <c r="AC945" i="25"/>
  <c r="AC946" i="25"/>
  <c r="AC947" i="25"/>
  <c r="AC948" i="25"/>
  <c r="AC949" i="25"/>
  <c r="AC950" i="25"/>
  <c r="AC951" i="25"/>
  <c r="AC952" i="25"/>
  <c r="AC953" i="25"/>
  <c r="AC954" i="25"/>
  <c r="AC955" i="25"/>
  <c r="AC956" i="25"/>
  <c r="AC957" i="25"/>
  <c r="AC958" i="25"/>
  <c r="AC959" i="25"/>
  <c r="AC960" i="25"/>
  <c r="AC961" i="25"/>
  <c r="AC962" i="25"/>
  <c r="AC963" i="25"/>
  <c r="AC964" i="25"/>
  <c r="AC965" i="25"/>
  <c r="AC966" i="25"/>
  <c r="AC967" i="25"/>
  <c r="AC968" i="25"/>
  <c r="AC969" i="25"/>
  <c r="AC970" i="25"/>
  <c r="AC971" i="25"/>
  <c r="AC972" i="25"/>
  <c r="AC973" i="25"/>
  <c r="AC974" i="25"/>
  <c r="AC975" i="25"/>
  <c r="AC976" i="25"/>
  <c r="AC977" i="25"/>
  <c r="AC978" i="25"/>
  <c r="AC979" i="25"/>
  <c r="AC980" i="25"/>
  <c r="AC981" i="25"/>
  <c r="AC982" i="25"/>
  <c r="AC983" i="25"/>
  <c r="AC984" i="25"/>
  <c r="AC985" i="25"/>
  <c r="AC986" i="25"/>
  <c r="AC987" i="25"/>
  <c r="AC988" i="25"/>
  <c r="AC989" i="25"/>
  <c r="AC990" i="25"/>
  <c r="AC991" i="25"/>
  <c r="AC992" i="25"/>
  <c r="AC993" i="25"/>
  <c r="AC994" i="25"/>
  <c r="AC995" i="25"/>
  <c r="AC996" i="25"/>
  <c r="AC997" i="25"/>
  <c r="AC998" i="25"/>
  <c r="AC999" i="25"/>
  <c r="AC1000" i="25"/>
  <c r="AC1001" i="25"/>
  <c r="AC1002" i="25"/>
  <c r="AC1003" i="25"/>
  <c r="AC1004" i="25"/>
  <c r="AC1005" i="25"/>
  <c r="AC1006" i="25"/>
  <c r="AC1007" i="25"/>
  <c r="AC1008" i="25"/>
  <c r="AC1009" i="25"/>
  <c r="AC1010" i="25"/>
  <c r="AC1011" i="25"/>
  <c r="AC1012" i="25"/>
  <c r="AC1013" i="25"/>
  <c r="AC1014" i="25"/>
  <c r="AC1015" i="25"/>
  <c r="AC1016" i="25"/>
  <c r="AC1017" i="25"/>
  <c r="AC1018" i="25"/>
  <c r="AC1019" i="25"/>
  <c r="AC1020" i="25"/>
  <c r="AC1021" i="25"/>
  <c r="AC1022" i="25"/>
  <c r="AC1023" i="25"/>
  <c r="AC1024" i="25"/>
  <c r="AC1025" i="25"/>
  <c r="AC1026" i="25"/>
  <c r="AC1027" i="25"/>
  <c r="AC1028" i="25"/>
  <c r="AC1029" i="25"/>
  <c r="AC1030" i="25"/>
  <c r="AC1031" i="25"/>
  <c r="AC1032" i="25"/>
  <c r="AC1033" i="25"/>
  <c r="AC1034" i="25"/>
  <c r="AC1035" i="25"/>
  <c r="AC1036" i="25"/>
  <c r="AC1037" i="25"/>
  <c r="AC1038" i="25"/>
  <c r="AC1039" i="25"/>
  <c r="AC1040" i="25"/>
  <c r="AC1041" i="25"/>
  <c r="AC1042" i="25"/>
  <c r="AC1043" i="25"/>
  <c r="AC1044" i="25"/>
  <c r="AC1045" i="25"/>
  <c r="AC1046" i="25"/>
  <c r="AC1047" i="25"/>
  <c r="AC1048" i="25"/>
  <c r="AC1049" i="25"/>
  <c r="AC1050" i="25"/>
  <c r="AC1051" i="25"/>
  <c r="AC1052" i="25"/>
  <c r="AC1053" i="25"/>
  <c r="AC1054" i="25"/>
  <c r="AC1055" i="25"/>
  <c r="AC1056" i="25"/>
  <c r="AC1057" i="25"/>
  <c r="AC1058" i="25"/>
  <c r="AC1059" i="25"/>
  <c r="AC1060" i="25"/>
  <c r="AC1061" i="25"/>
  <c r="AC1062" i="25"/>
  <c r="AC1063" i="25"/>
  <c r="AC1064" i="25"/>
  <c r="AC1065" i="25"/>
  <c r="AC1066" i="25"/>
  <c r="AC1067" i="25"/>
  <c r="AC1068" i="25"/>
  <c r="AC1069" i="25"/>
  <c r="AC1070" i="25"/>
  <c r="AC1071" i="25"/>
  <c r="AC1072" i="25"/>
  <c r="AC1073" i="25"/>
  <c r="AC1074" i="25"/>
  <c r="AC1075" i="25"/>
  <c r="AC1076" i="25"/>
  <c r="AC1077" i="25"/>
  <c r="AC1078" i="25"/>
  <c r="AC1079" i="25"/>
  <c r="AC1080" i="25"/>
  <c r="AC1081" i="25"/>
  <c r="AC1082" i="25"/>
  <c r="AC1083" i="25"/>
  <c r="AC1084" i="25"/>
  <c r="AC1085" i="25"/>
  <c r="AC1086" i="25"/>
  <c r="AC1087" i="25"/>
  <c r="AC1088" i="25"/>
  <c r="AC1089" i="25"/>
  <c r="AC1090" i="25"/>
  <c r="AC1091" i="25"/>
  <c r="AC1092" i="25"/>
  <c r="AC1093" i="25"/>
  <c r="AC1094" i="25"/>
  <c r="AC1095" i="25"/>
  <c r="AC1096" i="25"/>
  <c r="AC1097" i="25"/>
  <c r="AC1098" i="25"/>
  <c r="AC1099" i="25"/>
  <c r="AC1100" i="25"/>
  <c r="AC1101" i="25"/>
  <c r="AC1102" i="25"/>
  <c r="AC1103" i="25"/>
  <c r="AC1104" i="25"/>
  <c r="AC1105" i="25"/>
  <c r="AC1106" i="25"/>
  <c r="AC1107" i="25"/>
  <c r="AC1108" i="25"/>
  <c r="AC1109" i="25"/>
  <c r="AC1110" i="25"/>
  <c r="AC1111" i="25"/>
  <c r="AC1112" i="25"/>
  <c r="AC1113" i="25"/>
  <c r="AC1114" i="25"/>
  <c r="AC1115" i="25"/>
  <c r="AC1116" i="25"/>
  <c r="AC1117" i="25"/>
  <c r="AC1118" i="25"/>
  <c r="AC1119" i="25"/>
  <c r="AC1120" i="25"/>
  <c r="AC1121" i="25"/>
  <c r="AC1122" i="25"/>
  <c r="AC1123" i="25"/>
  <c r="AC1124" i="25"/>
  <c r="AC1125" i="25"/>
  <c r="AC1126" i="25"/>
  <c r="AC1127" i="25"/>
  <c r="AC1128" i="25"/>
  <c r="AC1129" i="25"/>
  <c r="AC1130" i="25"/>
  <c r="AC1131" i="25"/>
  <c r="AC1132" i="25"/>
  <c r="AC1133" i="25"/>
  <c r="AC1134" i="25"/>
  <c r="AC1135" i="25"/>
  <c r="AC1136" i="25"/>
  <c r="AC1137" i="25"/>
  <c r="AC1138" i="25"/>
  <c r="AC1139" i="25"/>
  <c r="AC1140" i="25"/>
  <c r="AC1141" i="25"/>
  <c r="AC1142" i="25"/>
  <c r="AC1143" i="25"/>
  <c r="AC1144" i="25"/>
  <c r="AC1145" i="25"/>
  <c r="AC1146" i="25"/>
  <c r="AC1147" i="25"/>
  <c r="AC1148" i="25"/>
  <c r="AC1149" i="25"/>
  <c r="AC1150" i="25"/>
  <c r="AC1151" i="25"/>
  <c r="AC1152" i="25"/>
  <c r="AC1153" i="25"/>
  <c r="AC1154" i="25"/>
  <c r="AC1155" i="25"/>
  <c r="AC1156" i="25"/>
  <c r="AC1157" i="25"/>
  <c r="AC1158" i="25"/>
  <c r="AC1159" i="25"/>
  <c r="AC1160" i="25"/>
  <c r="AC1161" i="25"/>
  <c r="AC1162" i="25"/>
  <c r="AC1163" i="25"/>
  <c r="AC1164" i="25"/>
  <c r="AC1165" i="25"/>
  <c r="AC1166" i="25"/>
  <c r="AC1167" i="25"/>
  <c r="AC1168" i="25"/>
  <c r="AC1169" i="25"/>
  <c r="AC1170" i="25"/>
  <c r="AC1171" i="25"/>
  <c r="AC1172" i="25"/>
  <c r="AC1173" i="25"/>
  <c r="AC1174" i="25"/>
  <c r="AC1175" i="25"/>
  <c r="AC1176" i="25"/>
  <c r="AC1177" i="25"/>
  <c r="AC1178" i="25"/>
  <c r="AC1179" i="25"/>
  <c r="AC1180" i="25"/>
  <c r="AC1181" i="25"/>
  <c r="AC1182" i="25"/>
  <c r="AC1183" i="25"/>
  <c r="AC1184" i="25"/>
  <c r="AC1185" i="25"/>
  <c r="AC1186" i="25"/>
  <c r="AC1187" i="25"/>
  <c r="AC1188" i="25"/>
  <c r="AC1189" i="25"/>
  <c r="AC1190" i="25"/>
  <c r="AC1191" i="25"/>
  <c r="AC1192" i="25"/>
  <c r="AC1193" i="25"/>
  <c r="AC1194" i="25"/>
  <c r="AC1195" i="25"/>
  <c r="AC1196" i="25"/>
  <c r="AC1197" i="25"/>
  <c r="AC1198" i="25"/>
  <c r="AC1199" i="25"/>
  <c r="AC1200" i="25"/>
  <c r="AC1201" i="25"/>
  <c r="AC1202" i="25"/>
  <c r="AC1203" i="25"/>
  <c r="AC1204" i="25"/>
  <c r="AC1205" i="25"/>
  <c r="AC1206" i="25"/>
  <c r="AC1207" i="25"/>
  <c r="AC1208" i="25"/>
  <c r="AC1209" i="25"/>
  <c r="AC1210" i="25"/>
  <c r="AC1211" i="25"/>
  <c r="AC1212" i="25"/>
  <c r="AC1213" i="25"/>
  <c r="AC1214" i="25"/>
  <c r="AC1215" i="25"/>
  <c r="AC1216" i="25"/>
  <c r="AC1217" i="25"/>
  <c r="AC1218" i="25"/>
  <c r="AC1219" i="25"/>
  <c r="AC1220" i="25"/>
  <c r="AC1221" i="25"/>
  <c r="AC1222" i="25"/>
  <c r="AC1223" i="25"/>
  <c r="AC1224" i="25"/>
  <c r="AC1225" i="25"/>
  <c r="AC1226" i="25"/>
  <c r="AC1227" i="25"/>
  <c r="AC1228" i="25"/>
  <c r="AC1229" i="25"/>
  <c r="AC1230" i="25"/>
  <c r="AC1231" i="25"/>
  <c r="AC1232" i="25"/>
  <c r="AC1233" i="25"/>
  <c r="AC1234" i="25"/>
  <c r="AC1235" i="25"/>
  <c r="AC1236" i="25"/>
  <c r="AC1237" i="25"/>
  <c r="AC1238" i="25"/>
  <c r="AC1239" i="25"/>
  <c r="AC1240" i="25"/>
  <c r="AC1241" i="25"/>
  <c r="AC1242" i="25"/>
  <c r="AC1243" i="25"/>
  <c r="AC1244" i="25"/>
  <c r="AC1245" i="25"/>
  <c r="AC1246" i="25"/>
  <c r="AC1247" i="25"/>
  <c r="AC1248" i="25"/>
  <c r="AC1249" i="25"/>
  <c r="AC1250" i="25"/>
  <c r="AC1251" i="25"/>
  <c r="AC1252" i="25"/>
  <c r="AC1253" i="25"/>
  <c r="AC1254" i="25"/>
  <c r="AC1255" i="25"/>
  <c r="AC1256" i="25"/>
  <c r="AC1257" i="25"/>
  <c r="AC1258" i="25"/>
  <c r="AC1259" i="25"/>
  <c r="AC1260" i="25"/>
  <c r="AC1261" i="25"/>
  <c r="AC1262" i="25"/>
  <c r="AC1263" i="25"/>
  <c r="AC1264" i="25"/>
  <c r="AC1265" i="25"/>
  <c r="AC1266" i="25"/>
  <c r="AC1267" i="25"/>
  <c r="AC1268" i="25"/>
  <c r="AC1269" i="25"/>
  <c r="AC1270" i="25"/>
  <c r="AC1271" i="25"/>
  <c r="AC1272" i="25"/>
  <c r="AC1273" i="25"/>
  <c r="AC1274" i="25"/>
  <c r="AC1275" i="25"/>
  <c r="AC1276" i="25"/>
  <c r="AC1277" i="25"/>
  <c r="AC1278" i="25"/>
  <c r="AC1279" i="25"/>
  <c r="AC1280" i="25"/>
  <c r="AC1281" i="25"/>
  <c r="AC1282" i="25"/>
  <c r="AC1283" i="25"/>
  <c r="AC1284" i="25"/>
  <c r="AC1285" i="25"/>
  <c r="AC1286" i="25"/>
  <c r="AC1287" i="25"/>
  <c r="AC1288" i="25"/>
  <c r="AC1289" i="25"/>
  <c r="AC1290" i="25"/>
  <c r="AC1291" i="25"/>
  <c r="AC1292" i="25"/>
  <c r="AC1293" i="25"/>
  <c r="AC1294" i="25"/>
  <c r="AC1295" i="25"/>
  <c r="AC1296" i="25"/>
  <c r="AC1297" i="25"/>
  <c r="AC1298" i="25"/>
  <c r="AC1299" i="25"/>
  <c r="AC1300" i="25"/>
  <c r="AC1301" i="25"/>
  <c r="AC1302" i="25"/>
  <c r="AC1303" i="25"/>
  <c r="AC1304" i="25"/>
  <c r="AC1305" i="25"/>
  <c r="AC1306" i="25"/>
  <c r="AC1307" i="25"/>
  <c r="AC1308" i="25"/>
  <c r="AC1309" i="25"/>
  <c r="AC1310" i="25"/>
  <c r="AC1311" i="25"/>
  <c r="AC1312" i="25"/>
  <c r="AC1313" i="25"/>
  <c r="AC1314" i="25"/>
  <c r="AC1315" i="25"/>
  <c r="AC1316" i="25"/>
  <c r="AC1317" i="25"/>
  <c r="AC1318" i="25"/>
  <c r="AC1319" i="25"/>
  <c r="AC1320" i="25"/>
  <c r="AC1321" i="25"/>
  <c r="AC1322" i="25"/>
  <c r="AC1323" i="25"/>
  <c r="AC1324" i="25"/>
  <c r="AC1325" i="25"/>
  <c r="AC1326" i="25"/>
  <c r="AC1327" i="25"/>
  <c r="AC1328" i="25"/>
  <c r="AC1329" i="25"/>
  <c r="AC1330" i="25"/>
  <c r="AC1331" i="25"/>
  <c r="AC1332" i="25"/>
  <c r="AC1333" i="25"/>
  <c r="AC1334" i="25"/>
  <c r="AC1335" i="25"/>
  <c r="AC1336" i="25"/>
  <c r="AC1337" i="25"/>
  <c r="AC1338" i="25"/>
  <c r="AC1339" i="25"/>
  <c r="AC1340" i="25"/>
  <c r="AC1341" i="25"/>
  <c r="AC1342" i="25"/>
  <c r="AC1343" i="25"/>
  <c r="AC1344" i="25"/>
  <c r="AC1345" i="25"/>
  <c r="AC1346" i="25"/>
  <c r="AC1347" i="25"/>
  <c r="AC1348" i="25"/>
  <c r="AC1349" i="25"/>
  <c r="AC1350" i="25"/>
  <c r="AC1351" i="25"/>
  <c r="AC1352" i="25"/>
  <c r="AC1353" i="25"/>
  <c r="AC1354" i="25"/>
  <c r="AC1355" i="25"/>
  <c r="AC1356" i="25"/>
  <c r="AC1357" i="25"/>
  <c r="AC1358" i="25"/>
  <c r="AC1359" i="25"/>
  <c r="AC1360" i="25"/>
  <c r="AC1361" i="25"/>
  <c r="AC1362" i="25"/>
  <c r="AC1363" i="25"/>
  <c r="AC1364" i="25"/>
  <c r="AC1365" i="25"/>
  <c r="AC1366" i="25"/>
  <c r="AC1367" i="25"/>
  <c r="AC1368" i="25"/>
  <c r="AC1369" i="25"/>
  <c r="AC1370" i="25"/>
  <c r="AC1371" i="25"/>
  <c r="AC1372" i="25"/>
  <c r="AC1373" i="25"/>
  <c r="AC1374" i="25"/>
  <c r="AC1375" i="25"/>
  <c r="AC1376" i="25"/>
  <c r="AC1377" i="25"/>
  <c r="AC1378" i="25"/>
  <c r="AC1379" i="25"/>
  <c r="AC1380" i="25"/>
  <c r="AC1381" i="25"/>
  <c r="AC1382" i="25"/>
  <c r="AC1383" i="25"/>
  <c r="AC1384" i="25"/>
  <c r="AC1385" i="25"/>
  <c r="AC1386" i="25"/>
  <c r="AC1387" i="25"/>
  <c r="AC1388" i="25"/>
  <c r="AC1389" i="25"/>
  <c r="AC1390" i="25"/>
  <c r="AC1391" i="25"/>
  <c r="AC1392" i="25"/>
  <c r="AC1393" i="25"/>
  <c r="AC1394" i="25"/>
  <c r="AC1395" i="25"/>
  <c r="AC1396" i="25"/>
  <c r="AC1397" i="25"/>
  <c r="AC1398" i="25"/>
  <c r="AC1399" i="25"/>
  <c r="AC1400" i="25"/>
  <c r="AC1401" i="25"/>
  <c r="AC1402" i="25"/>
  <c r="AC1403" i="25"/>
  <c r="AC1404" i="25"/>
  <c r="AC1405" i="25"/>
  <c r="AC1406" i="25"/>
  <c r="AC1407" i="25"/>
  <c r="AC1408" i="25"/>
  <c r="AC1409" i="25"/>
  <c r="AC1410" i="25"/>
  <c r="AC1411" i="25"/>
  <c r="AC1412" i="25"/>
  <c r="AC1413" i="25"/>
  <c r="AC1414" i="25"/>
  <c r="AC1415" i="25"/>
  <c r="AC1416" i="25"/>
  <c r="AC1417" i="25"/>
  <c r="AC1418" i="25"/>
  <c r="AC1419" i="25"/>
  <c r="AC1420" i="25"/>
  <c r="AC1421" i="25"/>
  <c r="AC1422" i="25"/>
  <c r="AC1423" i="25"/>
  <c r="AC1424" i="25"/>
  <c r="AC1425" i="25"/>
  <c r="AC1426" i="25"/>
  <c r="AC1427" i="25"/>
  <c r="AC1428" i="25"/>
  <c r="AC1429" i="25"/>
  <c r="AC1430" i="25"/>
  <c r="AC1431" i="25"/>
  <c r="AC1432" i="25"/>
  <c r="AC1433" i="25"/>
  <c r="AC1434" i="25"/>
  <c r="AC1435" i="25"/>
  <c r="AC1436" i="25"/>
  <c r="AC1437" i="25"/>
  <c r="AC1438" i="25"/>
  <c r="AC1439" i="25"/>
  <c r="AC1440" i="25"/>
  <c r="AC1441" i="25"/>
  <c r="AC1442" i="25"/>
  <c r="AC1443" i="25"/>
  <c r="AC1444" i="25"/>
  <c r="AC1445" i="25"/>
  <c r="AC1446" i="25"/>
  <c r="AC1447" i="25"/>
  <c r="AC1448" i="25"/>
  <c r="AC1449" i="25"/>
  <c r="AC1450" i="25"/>
  <c r="AC1451" i="25"/>
  <c r="AC1452" i="25"/>
  <c r="AC1453" i="25"/>
  <c r="AC1454" i="25"/>
  <c r="AC1455" i="25"/>
  <c r="AC1456" i="25"/>
  <c r="AC1457" i="25"/>
  <c r="AC1458" i="25"/>
  <c r="AC1459" i="25"/>
  <c r="AC1460" i="25"/>
  <c r="AC1461" i="25"/>
  <c r="AC1462" i="25"/>
  <c r="AC1463" i="25"/>
  <c r="AC1464" i="25"/>
  <c r="AC1465" i="25"/>
  <c r="AC1466" i="25"/>
  <c r="AC1467" i="25"/>
  <c r="AC1468" i="25"/>
  <c r="AC1469" i="25"/>
  <c r="AC1470" i="25"/>
  <c r="AC1471" i="25"/>
  <c r="AC1472" i="25"/>
  <c r="AC1473" i="25"/>
  <c r="AC1474" i="25"/>
  <c r="AC1475" i="25"/>
  <c r="AC1476" i="25"/>
  <c r="AC1477" i="25"/>
  <c r="AC1478" i="25"/>
  <c r="AC1479" i="25"/>
  <c r="AC1480" i="25"/>
  <c r="AC1481" i="25"/>
  <c r="AC1482" i="25"/>
  <c r="AC1483" i="25"/>
  <c r="AC1484" i="25"/>
  <c r="AC1485" i="25"/>
  <c r="AC1486" i="25"/>
  <c r="AC1487" i="25"/>
  <c r="AC1488" i="25"/>
  <c r="AC1489" i="25"/>
  <c r="AC1490" i="25"/>
  <c r="AC1491" i="25"/>
  <c r="AC1492" i="25"/>
  <c r="AC1493" i="25"/>
  <c r="AC1494" i="25"/>
  <c r="AC1495" i="25"/>
  <c r="AC1496" i="25"/>
  <c r="AC1497" i="25"/>
  <c r="AC1498" i="25"/>
  <c r="AC1499" i="25"/>
  <c r="AC1500" i="25"/>
  <c r="AC1501" i="25"/>
  <c r="S5" i="1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7" i="11"/>
  <c r="S138"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S225" i="11"/>
  <c r="S226" i="11"/>
  <c r="S227" i="11"/>
  <c r="S228" i="11"/>
  <c r="S229" i="11"/>
  <c r="S230" i="11"/>
  <c r="S231" i="11"/>
  <c r="S232" i="11"/>
  <c r="S233" i="11"/>
  <c r="S234" i="11"/>
  <c r="S235" i="11"/>
  <c r="S236" i="11"/>
  <c r="S237" i="11"/>
  <c r="S238" i="11"/>
  <c r="S239" i="11"/>
  <c r="S240" i="11"/>
  <c r="S241" i="11"/>
  <c r="S242" i="11"/>
  <c r="S243" i="11"/>
  <c r="S244" i="11"/>
  <c r="S245" i="11"/>
  <c r="S246" i="11"/>
  <c r="S247" i="11"/>
  <c r="S248" i="11"/>
  <c r="S249" i="11"/>
  <c r="S250" i="11"/>
  <c r="S251" i="11"/>
  <c r="S252" i="11"/>
  <c r="S253" i="11"/>
  <c r="S254" i="11"/>
  <c r="S255" i="11"/>
  <c r="S256" i="11"/>
  <c r="S257" i="11"/>
  <c r="S258" i="11"/>
  <c r="S259" i="11"/>
  <c r="S260" i="11"/>
  <c r="S261" i="11"/>
  <c r="S262" i="11"/>
  <c r="S263" i="11"/>
  <c r="S264" i="11"/>
  <c r="S265" i="11"/>
  <c r="S266" i="11"/>
  <c r="S267" i="11"/>
  <c r="S268" i="11"/>
  <c r="S269" i="11"/>
  <c r="S270" i="11"/>
  <c r="S271" i="11"/>
  <c r="S272" i="11"/>
  <c r="S273" i="11"/>
  <c r="S274" i="11"/>
  <c r="S275" i="11"/>
  <c r="S276" i="11"/>
  <c r="S277" i="11"/>
  <c r="S278" i="11"/>
  <c r="S279" i="11"/>
  <c r="S280" i="11"/>
  <c r="S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332" i="11"/>
  <c r="S333" i="11"/>
  <c r="S334" i="11"/>
  <c r="S335" i="11"/>
  <c r="S336" i="11"/>
  <c r="S337" i="11"/>
  <c r="S338" i="11"/>
  <c r="S339" i="11"/>
  <c r="S340" i="11"/>
  <c r="S341" i="11"/>
  <c r="S342" i="11"/>
  <c r="S343" i="11"/>
  <c r="S344" i="11"/>
  <c r="S345" i="11"/>
  <c r="S346" i="11"/>
  <c r="S347" i="11"/>
  <c r="S348" i="11"/>
  <c r="S349" i="11"/>
  <c r="S350" i="11"/>
  <c r="S351" i="11"/>
  <c r="S352" i="11"/>
  <c r="S353" i="11"/>
  <c r="S354" i="11"/>
  <c r="S355" i="11"/>
  <c r="S356" i="11"/>
  <c r="S357" i="11"/>
  <c r="S358" i="11"/>
  <c r="S359" i="11"/>
  <c r="S360" i="11"/>
  <c r="S361" i="11"/>
  <c r="S362" i="11"/>
  <c r="S363" i="11"/>
  <c r="S364" i="11"/>
  <c r="S365" i="11"/>
  <c r="S366" i="11"/>
  <c r="S367" i="11"/>
  <c r="S368" i="11"/>
  <c r="S369" i="11"/>
  <c r="S370" i="11"/>
  <c r="S371" i="11"/>
  <c r="S372" i="11"/>
  <c r="S373" i="11"/>
  <c r="S374" i="11"/>
  <c r="S375" i="11"/>
  <c r="S376" i="11"/>
  <c r="S377" i="11"/>
  <c r="S378" i="11"/>
  <c r="S379" i="11"/>
  <c r="S380" i="11"/>
  <c r="S381" i="11"/>
  <c r="S382" i="11"/>
  <c r="S383" i="11"/>
  <c r="S384" i="11"/>
  <c r="S385" i="11"/>
  <c r="S386" i="11"/>
  <c r="S387" i="11"/>
  <c r="S388" i="11"/>
  <c r="S389" i="11"/>
  <c r="S390" i="11"/>
  <c r="S391" i="11"/>
  <c r="S392" i="11"/>
  <c r="S393" i="11"/>
  <c r="S394" i="11"/>
  <c r="S395" i="11"/>
  <c r="S396" i="11"/>
  <c r="S397" i="11"/>
  <c r="S398" i="11"/>
  <c r="S399" i="11"/>
  <c r="S400" i="11"/>
  <c r="S401" i="11"/>
  <c r="S402" i="11"/>
  <c r="S403" i="11"/>
  <c r="S404" i="11"/>
  <c r="S405" i="11"/>
  <c r="S406" i="11"/>
  <c r="S407" i="11"/>
  <c r="S408" i="11"/>
  <c r="S409" i="11"/>
  <c r="S410" i="11"/>
  <c r="S411" i="11"/>
  <c r="S412" i="11"/>
  <c r="S413" i="11"/>
  <c r="S414" i="11"/>
  <c r="S415" i="11"/>
  <c r="S416" i="11"/>
  <c r="S417" i="11"/>
  <c r="S418" i="11"/>
  <c r="S419" i="11"/>
  <c r="S420" i="11"/>
  <c r="S421" i="11"/>
  <c r="S422" i="11"/>
  <c r="S423" i="11"/>
  <c r="S424" i="11"/>
  <c r="S425" i="11"/>
  <c r="S426" i="11"/>
  <c r="S427" i="11"/>
  <c r="S428" i="11"/>
  <c r="S429" i="11"/>
  <c r="S430" i="11"/>
  <c r="S431" i="11"/>
  <c r="S432" i="11"/>
  <c r="S433" i="11"/>
  <c r="S434" i="11"/>
  <c r="S435" i="11"/>
  <c r="S436" i="11"/>
  <c r="S437" i="11"/>
  <c r="S438" i="11"/>
  <c r="S439" i="11"/>
  <c r="S440" i="11"/>
  <c r="S441" i="11"/>
  <c r="S442" i="11"/>
  <c r="S443" i="11"/>
  <c r="S444" i="11"/>
  <c r="S445" i="11"/>
  <c r="S446" i="11"/>
  <c r="S447" i="11"/>
  <c r="S448" i="11"/>
  <c r="S449" i="11"/>
  <c r="S450" i="11"/>
  <c r="S451" i="11"/>
  <c r="S452" i="11"/>
  <c r="S453" i="11"/>
  <c r="S454" i="11"/>
  <c r="S455" i="11"/>
  <c r="S456" i="11"/>
  <c r="S457" i="11"/>
  <c r="S458" i="11"/>
  <c r="S459" i="11"/>
  <c r="S460" i="11"/>
  <c r="S461" i="11"/>
  <c r="S462" i="11"/>
  <c r="S463" i="11"/>
  <c r="S464" i="11"/>
  <c r="S465" i="11"/>
  <c r="S466" i="11"/>
  <c r="S467" i="11"/>
  <c r="S468" i="11"/>
  <c r="S469" i="11"/>
  <c r="S470" i="11"/>
  <c r="S471" i="11"/>
  <c r="S472" i="11"/>
  <c r="S473" i="11"/>
  <c r="S474" i="11"/>
  <c r="S475" i="11"/>
  <c r="S476" i="11"/>
  <c r="S477" i="11"/>
  <c r="S478" i="11"/>
  <c r="S479" i="11"/>
  <c r="S480" i="11"/>
  <c r="S481" i="11"/>
  <c r="S482" i="11"/>
  <c r="S483" i="11"/>
  <c r="S484" i="11"/>
  <c r="S485" i="11"/>
  <c r="S486" i="11"/>
  <c r="S487" i="11"/>
  <c r="S488" i="11"/>
  <c r="S489" i="11"/>
  <c r="S490" i="11"/>
  <c r="S491" i="11"/>
  <c r="S492" i="11"/>
  <c r="S493" i="11"/>
  <c r="S494" i="11"/>
  <c r="S495" i="11"/>
  <c r="S496" i="11"/>
  <c r="S497" i="11"/>
  <c r="S498" i="11"/>
  <c r="S499" i="11"/>
  <c r="S500" i="11"/>
  <c r="S501" i="11"/>
  <c r="S502" i="11"/>
  <c r="S503" i="11"/>
  <c r="S504" i="11"/>
  <c r="S505" i="11"/>
  <c r="S506" i="11"/>
  <c r="S507" i="11"/>
  <c r="S508" i="11"/>
  <c r="S509" i="11"/>
  <c r="S510" i="11"/>
  <c r="S511" i="11"/>
  <c r="S512" i="11"/>
  <c r="S513" i="11"/>
  <c r="S514" i="11"/>
  <c r="S515" i="11"/>
  <c r="S516" i="11"/>
  <c r="S517" i="11"/>
  <c r="S518" i="11"/>
  <c r="S519" i="11"/>
  <c r="S520" i="11"/>
  <c r="S521" i="11"/>
  <c r="S522" i="11"/>
  <c r="S523" i="11"/>
  <c r="S524" i="11"/>
  <c r="S525" i="11"/>
  <c r="S526" i="11"/>
  <c r="S527" i="11"/>
  <c r="S528" i="11"/>
  <c r="S529" i="11"/>
  <c r="S530" i="11"/>
  <c r="S531" i="11"/>
  <c r="S532" i="11"/>
  <c r="S533" i="11"/>
  <c r="S534" i="11"/>
  <c r="S535" i="11"/>
  <c r="S536" i="11"/>
  <c r="S537" i="11"/>
  <c r="S538" i="11"/>
  <c r="S539" i="11"/>
  <c r="S540" i="11"/>
  <c r="S541" i="11"/>
  <c r="S542" i="11"/>
  <c r="S543" i="11"/>
  <c r="S544" i="11"/>
  <c r="S545" i="11"/>
  <c r="S546" i="11"/>
  <c r="S547" i="11"/>
  <c r="S548" i="11"/>
  <c r="S549" i="11"/>
  <c r="S550" i="11"/>
  <c r="S551" i="11"/>
  <c r="S552" i="11"/>
  <c r="S553" i="11"/>
  <c r="S554" i="11"/>
  <c r="S555" i="11"/>
  <c r="S556" i="11"/>
  <c r="S557" i="11"/>
  <c r="S558" i="11"/>
  <c r="S559" i="11"/>
  <c r="S560" i="11"/>
  <c r="S561" i="11"/>
  <c r="S562" i="11"/>
  <c r="S563" i="11"/>
  <c r="S564" i="11"/>
  <c r="S565" i="11"/>
  <c r="S566" i="11"/>
  <c r="S567" i="11"/>
  <c r="S568" i="11"/>
  <c r="S569" i="11"/>
  <c r="S570" i="11"/>
  <c r="S571" i="11"/>
  <c r="S572" i="11"/>
  <c r="S573" i="11"/>
  <c r="S574" i="11"/>
  <c r="S575" i="11"/>
  <c r="S576" i="11"/>
  <c r="S577" i="11"/>
  <c r="S578" i="11"/>
  <c r="S579" i="11"/>
  <c r="S580" i="11"/>
  <c r="S581" i="11"/>
  <c r="S582" i="11"/>
  <c r="S583" i="11"/>
  <c r="S584" i="11"/>
  <c r="S585" i="11"/>
  <c r="S586" i="11"/>
  <c r="S587" i="11"/>
  <c r="S588" i="11"/>
  <c r="S589" i="11"/>
  <c r="S590" i="11"/>
  <c r="S591" i="11"/>
  <c r="S592" i="11"/>
  <c r="S593" i="11"/>
  <c r="S594" i="11"/>
  <c r="S595" i="11"/>
  <c r="S596" i="11"/>
  <c r="S597" i="11"/>
  <c r="S598" i="11"/>
  <c r="S599" i="11"/>
  <c r="S600" i="11"/>
  <c r="S601" i="11"/>
  <c r="S602" i="11"/>
  <c r="S603" i="11"/>
  <c r="S604" i="11"/>
  <c r="S605" i="11"/>
  <c r="S606" i="11"/>
  <c r="S607" i="11"/>
  <c r="S608" i="11"/>
  <c r="S609" i="11"/>
  <c r="S610" i="11"/>
  <c r="S611" i="11"/>
  <c r="S612" i="11"/>
  <c r="S613" i="11"/>
  <c r="S614" i="11"/>
  <c r="S615" i="11"/>
  <c r="S616" i="11"/>
  <c r="S617" i="11"/>
  <c r="S618" i="11"/>
  <c r="S619" i="11"/>
  <c r="S620" i="11"/>
  <c r="S621" i="11"/>
  <c r="S622" i="11"/>
  <c r="S623" i="11"/>
  <c r="S624" i="11"/>
  <c r="S625" i="11"/>
  <c r="S626" i="11"/>
  <c r="S627" i="11"/>
  <c r="S628" i="11"/>
  <c r="S629" i="11"/>
  <c r="S630" i="11"/>
  <c r="S631" i="11"/>
  <c r="S632" i="11"/>
  <c r="S633" i="11"/>
  <c r="S634" i="11"/>
  <c r="S635" i="11"/>
  <c r="S636" i="11"/>
  <c r="S637" i="11"/>
  <c r="S638" i="11"/>
  <c r="S639" i="11"/>
  <c r="S640" i="11"/>
  <c r="S641" i="11"/>
  <c r="S642" i="11"/>
  <c r="S643" i="11"/>
  <c r="S644" i="11"/>
  <c r="S645" i="11"/>
  <c r="S646" i="11"/>
  <c r="S647" i="11"/>
  <c r="S648" i="11"/>
  <c r="S649" i="11"/>
  <c r="S650" i="11"/>
  <c r="S651" i="11"/>
  <c r="S652" i="11"/>
  <c r="S653" i="11"/>
  <c r="S654" i="11"/>
  <c r="S655" i="11"/>
  <c r="S656" i="11"/>
  <c r="S657" i="11"/>
  <c r="S658" i="11"/>
  <c r="S659" i="11"/>
  <c r="S660" i="11"/>
  <c r="S661" i="11"/>
  <c r="S662" i="11"/>
  <c r="S663" i="11"/>
  <c r="S664" i="11"/>
  <c r="S665" i="11"/>
  <c r="S666" i="11"/>
  <c r="S667" i="11"/>
  <c r="S668" i="11"/>
  <c r="S669" i="11"/>
  <c r="S670" i="11"/>
  <c r="S671" i="11"/>
  <c r="S672" i="11"/>
  <c r="S673" i="11"/>
  <c r="S674" i="11"/>
  <c r="S675" i="11"/>
  <c r="S676" i="11"/>
  <c r="S677" i="11"/>
  <c r="S678" i="11"/>
  <c r="S679" i="11"/>
  <c r="S680" i="11"/>
  <c r="S681" i="11"/>
  <c r="S682" i="11"/>
  <c r="S683" i="11"/>
  <c r="S684" i="11"/>
  <c r="S685" i="11"/>
  <c r="S686" i="11"/>
  <c r="S687" i="11"/>
  <c r="S688" i="11"/>
  <c r="S689" i="11"/>
  <c r="S690" i="11"/>
  <c r="S691" i="11"/>
  <c r="S692" i="11"/>
  <c r="S693" i="11"/>
  <c r="S694" i="11"/>
  <c r="S695" i="11"/>
  <c r="S696" i="11"/>
  <c r="S697" i="11"/>
  <c r="S698" i="11"/>
  <c r="S699" i="11"/>
  <c r="S700" i="11"/>
  <c r="S701" i="11"/>
  <c r="S702" i="11"/>
  <c r="S703" i="11"/>
  <c r="S704" i="11"/>
  <c r="S705" i="11"/>
  <c r="S706" i="11"/>
  <c r="S707" i="11"/>
  <c r="S708" i="11"/>
  <c r="S709" i="11"/>
  <c r="S710" i="11"/>
  <c r="S711" i="11"/>
  <c r="S712" i="11"/>
  <c r="S713" i="11"/>
  <c r="S714" i="11"/>
  <c r="S715" i="11"/>
  <c r="S716" i="11"/>
  <c r="S717" i="11"/>
  <c r="S718" i="11"/>
  <c r="S719" i="11"/>
  <c r="S720" i="11"/>
  <c r="S721" i="11"/>
  <c r="S722" i="11"/>
  <c r="S723" i="11"/>
  <c r="S724" i="11"/>
  <c r="S725" i="11"/>
  <c r="S726" i="11"/>
  <c r="S727" i="11"/>
  <c r="S728" i="11"/>
  <c r="S729" i="11"/>
  <c r="S730" i="11"/>
  <c r="S731" i="11"/>
  <c r="S732" i="11"/>
  <c r="S733" i="11"/>
  <c r="S734" i="11"/>
  <c r="S735" i="11"/>
  <c r="S736" i="11"/>
  <c r="S737" i="11"/>
  <c r="S738" i="11"/>
  <c r="S739" i="11"/>
  <c r="S740" i="11"/>
  <c r="S741" i="11"/>
  <c r="S742" i="11"/>
  <c r="S743" i="11"/>
  <c r="S744" i="11"/>
  <c r="S745" i="11"/>
  <c r="S746" i="11"/>
  <c r="S747" i="11"/>
  <c r="S748" i="11"/>
  <c r="S749" i="11"/>
  <c r="S750" i="11"/>
  <c r="S751" i="11"/>
  <c r="S752" i="11"/>
  <c r="S753" i="11"/>
  <c r="S754" i="11"/>
  <c r="S755" i="11"/>
  <c r="S756" i="11"/>
  <c r="S757" i="11"/>
  <c r="S758" i="11"/>
  <c r="S759" i="11"/>
  <c r="S760" i="11"/>
  <c r="S761" i="11"/>
  <c r="S762" i="11"/>
  <c r="S763" i="11"/>
  <c r="S764" i="11"/>
  <c r="S765" i="11"/>
  <c r="S766" i="11"/>
  <c r="S767" i="11"/>
  <c r="S768" i="11"/>
  <c r="S769" i="11"/>
  <c r="S770" i="11"/>
  <c r="S771" i="11"/>
  <c r="S772" i="11"/>
  <c r="S773" i="11"/>
  <c r="S774" i="11"/>
  <c r="S775" i="11"/>
  <c r="S776" i="11"/>
  <c r="S777" i="11"/>
  <c r="S778" i="11"/>
  <c r="S779" i="11"/>
  <c r="S780" i="11"/>
  <c r="S781" i="11"/>
  <c r="S782" i="11"/>
  <c r="S783" i="11"/>
  <c r="S784" i="11"/>
  <c r="S785" i="11"/>
  <c r="S786" i="11"/>
  <c r="S787" i="11"/>
  <c r="S788" i="11"/>
  <c r="S789" i="11"/>
  <c r="S790" i="11"/>
  <c r="S791" i="11"/>
  <c r="S792" i="11"/>
  <c r="S793" i="11"/>
  <c r="S794" i="11"/>
  <c r="S795" i="11"/>
  <c r="S796" i="11"/>
  <c r="S797" i="11"/>
  <c r="S798" i="11"/>
  <c r="S799" i="11"/>
  <c r="S800" i="11"/>
  <c r="S801" i="11"/>
  <c r="S802" i="11"/>
  <c r="S803" i="11"/>
  <c r="S804" i="11"/>
  <c r="S805" i="11"/>
  <c r="S806" i="11"/>
  <c r="S807" i="11"/>
  <c r="S808" i="11"/>
  <c r="S809" i="11"/>
  <c r="S810" i="11"/>
  <c r="S811" i="11"/>
  <c r="S812" i="11"/>
  <c r="S813" i="11"/>
  <c r="S814" i="11"/>
  <c r="S815" i="11"/>
  <c r="S816" i="11"/>
  <c r="S817" i="1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944" i="11"/>
  <c r="S945" i="11"/>
  <c r="S946" i="11"/>
  <c r="S947" i="11"/>
  <c r="S948" i="11"/>
  <c r="S949" i="11"/>
  <c r="S950" i="11"/>
  <c r="S951" i="11"/>
  <c r="S952" i="11"/>
  <c r="S953" i="11"/>
  <c r="S954" i="11"/>
  <c r="S955" i="11"/>
  <c r="S956" i="11"/>
  <c r="S957" i="11"/>
  <c r="S958" i="11"/>
  <c r="S959" i="11"/>
  <c r="S960" i="11"/>
  <c r="S961" i="11"/>
  <c r="S962" i="11"/>
  <c r="S963" i="11"/>
  <c r="S964" i="11"/>
  <c r="S965" i="11"/>
  <c r="S966" i="11"/>
  <c r="S967" i="11"/>
  <c r="S968" i="11"/>
  <c r="S969" i="11"/>
  <c r="S970" i="11"/>
  <c r="S971" i="11"/>
  <c r="S972" i="11"/>
  <c r="S973" i="11"/>
  <c r="S974" i="11"/>
  <c r="S975" i="11"/>
  <c r="S976" i="11"/>
  <c r="S977" i="11"/>
  <c r="S978" i="11"/>
  <c r="S979" i="11"/>
  <c r="S980" i="11"/>
  <c r="S981" i="11"/>
  <c r="S982" i="11"/>
  <c r="S983" i="11"/>
  <c r="S984" i="11"/>
  <c r="S985" i="11"/>
  <c r="S986" i="11"/>
  <c r="S987" i="11"/>
  <c r="S988" i="11"/>
  <c r="S989" i="11"/>
  <c r="S990" i="11"/>
  <c r="S991" i="11"/>
  <c r="S992" i="11"/>
  <c r="S993" i="11"/>
  <c r="S994" i="11"/>
  <c r="S995" i="11"/>
  <c r="S996" i="11"/>
  <c r="S997" i="11"/>
  <c r="S998" i="11"/>
  <c r="S999" i="11"/>
  <c r="S1000" i="11"/>
  <c r="S1001" i="11"/>
  <c r="S1002" i="11"/>
  <c r="S1003" i="11"/>
  <c r="S1004" i="11"/>
  <c r="S1005" i="11"/>
  <c r="S1006" i="11"/>
  <c r="S1007" i="11"/>
  <c r="S1008" i="11"/>
  <c r="S1009" i="11"/>
  <c r="S1010" i="11"/>
  <c r="S1011" i="11"/>
  <c r="S1012" i="11"/>
  <c r="S1013" i="11"/>
  <c r="S1014" i="11"/>
  <c r="S1015" i="11"/>
  <c r="S1016" i="11"/>
  <c r="S1017" i="11"/>
  <c r="S1018" i="11"/>
  <c r="S1019" i="11"/>
  <c r="S1020" i="11"/>
  <c r="S1021" i="11"/>
  <c r="S1022" i="11"/>
  <c r="S1023" i="11"/>
  <c r="S1024" i="11"/>
  <c r="S1025" i="11"/>
  <c r="S1026" i="11"/>
  <c r="S1027" i="11"/>
  <c r="S1028" i="11"/>
  <c r="S1029" i="11"/>
  <c r="S1030" i="11"/>
  <c r="S1031" i="11"/>
  <c r="S1032" i="11"/>
  <c r="S1033" i="11"/>
  <c r="S1034" i="11"/>
  <c r="S1035" i="11"/>
  <c r="S1036" i="11"/>
  <c r="S1037" i="11"/>
  <c r="S1038" i="11"/>
  <c r="S1039" i="11"/>
  <c r="S1040" i="11"/>
  <c r="S1041" i="11"/>
  <c r="S1042" i="11"/>
  <c r="S1043" i="11"/>
  <c r="S1044" i="11"/>
  <c r="S1045" i="11"/>
  <c r="S1046" i="11"/>
  <c r="S1047" i="11"/>
  <c r="S1048" i="11"/>
  <c r="S1049" i="11"/>
  <c r="S1050" i="11"/>
  <c r="S1051" i="11"/>
  <c r="S1052" i="11"/>
  <c r="S1053" i="11"/>
  <c r="S1054" i="11"/>
  <c r="S1055" i="11"/>
  <c r="S1056" i="11"/>
  <c r="S1057" i="11"/>
  <c r="S1058" i="11"/>
  <c r="S1059" i="11"/>
  <c r="S1060" i="11"/>
  <c r="S1061" i="11"/>
  <c r="S1062" i="11"/>
  <c r="S1063" i="11"/>
  <c r="S1064" i="11"/>
  <c r="S1065" i="11"/>
  <c r="S1066" i="11"/>
  <c r="S1067" i="11"/>
  <c r="S1068" i="11"/>
  <c r="S1069" i="11"/>
  <c r="S1070" i="11"/>
  <c r="S1071" i="11"/>
  <c r="S1072" i="11"/>
  <c r="S1073" i="11"/>
  <c r="S1074" i="11"/>
  <c r="S1075" i="11"/>
  <c r="S1076" i="11"/>
  <c r="S1077" i="11"/>
  <c r="S1078" i="11"/>
  <c r="S1079" i="11"/>
  <c r="S1080" i="11"/>
  <c r="S1081" i="11"/>
  <c r="S1082" i="11"/>
  <c r="S1083" i="11"/>
  <c r="S1084" i="11"/>
  <c r="S1085" i="11"/>
  <c r="S1086" i="11"/>
  <c r="S1087" i="11"/>
  <c r="S1088" i="11"/>
  <c r="S1089" i="11"/>
  <c r="S1090" i="11"/>
  <c r="S1091" i="11"/>
  <c r="S1092" i="11"/>
  <c r="S1093" i="11"/>
  <c r="S1094" i="11"/>
  <c r="S1095" i="11"/>
  <c r="S1096" i="11"/>
  <c r="S1097" i="11"/>
  <c r="S1098" i="11"/>
  <c r="S1099" i="11"/>
  <c r="S1100" i="11"/>
  <c r="S1101" i="11"/>
  <c r="S1102" i="11"/>
  <c r="S1103" i="11"/>
  <c r="S1104" i="11"/>
  <c r="S1105" i="11"/>
  <c r="S1106" i="11"/>
  <c r="S1107" i="11"/>
  <c r="S1108" i="11"/>
  <c r="S1109" i="11"/>
  <c r="S1110" i="11"/>
  <c r="S1111" i="11"/>
  <c r="S1112" i="11"/>
  <c r="S1113" i="11"/>
  <c r="S1114" i="11"/>
  <c r="S1115" i="11"/>
  <c r="S1116" i="11"/>
  <c r="S1117" i="11"/>
  <c r="S1118" i="11"/>
  <c r="S1119" i="11"/>
  <c r="S1120" i="11"/>
  <c r="S1121" i="11"/>
  <c r="S1122" i="11"/>
  <c r="S1123" i="11"/>
  <c r="S1124" i="11"/>
  <c r="S1125" i="11"/>
  <c r="S1126" i="11"/>
  <c r="S1127" i="11"/>
  <c r="S1128" i="11"/>
  <c r="S1129" i="11"/>
  <c r="S1130" i="11"/>
  <c r="S1131" i="11"/>
  <c r="S1132" i="11"/>
  <c r="S1133" i="11"/>
  <c r="S1134" i="11"/>
  <c r="S1135" i="11"/>
  <c r="S1136" i="11"/>
  <c r="S1137" i="11"/>
  <c r="S1138" i="11"/>
  <c r="S1139" i="11"/>
  <c r="S1140" i="11"/>
  <c r="S1141" i="11"/>
  <c r="S1142" i="11"/>
  <c r="S1143" i="11"/>
  <c r="S1144" i="11"/>
  <c r="S1145" i="11"/>
  <c r="S1146" i="11"/>
  <c r="S1147" i="11"/>
  <c r="S1148" i="11"/>
  <c r="S1149" i="11"/>
  <c r="S1150" i="11"/>
  <c r="S1151" i="11"/>
  <c r="S1152" i="11"/>
  <c r="S1153" i="11"/>
  <c r="S1154" i="11"/>
  <c r="S1155" i="11"/>
  <c r="S1156" i="11"/>
  <c r="S1157" i="11"/>
  <c r="S1158" i="11"/>
  <c r="S1159" i="11"/>
  <c r="S1160" i="11"/>
  <c r="S1161" i="11"/>
  <c r="S1162" i="11"/>
  <c r="S1163" i="11"/>
  <c r="S1164" i="11"/>
  <c r="S1165" i="11"/>
  <c r="S1166" i="11"/>
  <c r="S1167" i="11"/>
  <c r="S1168" i="11"/>
  <c r="S1169" i="11"/>
  <c r="S1170" i="11"/>
  <c r="S1171" i="11"/>
  <c r="S1172" i="11"/>
  <c r="S1173" i="11"/>
  <c r="S1174" i="11"/>
  <c r="S1175" i="11"/>
  <c r="S1176" i="11"/>
  <c r="S1177" i="11"/>
  <c r="S1178" i="11"/>
  <c r="S1179" i="11"/>
  <c r="S1180" i="11"/>
  <c r="S1181" i="11"/>
  <c r="S1182" i="11"/>
  <c r="S1183" i="11"/>
  <c r="S1184" i="11"/>
  <c r="S1185" i="11"/>
  <c r="S1186" i="11"/>
  <c r="S1187" i="11"/>
  <c r="S1188" i="11"/>
  <c r="S1189" i="11"/>
  <c r="S1190" i="11"/>
  <c r="S1191" i="11"/>
  <c r="S1192" i="11"/>
  <c r="S1193" i="11"/>
  <c r="S1194" i="11"/>
  <c r="S1195" i="11"/>
  <c r="S1196" i="11"/>
  <c r="S1197" i="11"/>
  <c r="S1198" i="11"/>
  <c r="S1199" i="11"/>
  <c r="S1200" i="11"/>
  <c r="S1201" i="11"/>
  <c r="S1202" i="11"/>
  <c r="S1203" i="11"/>
  <c r="S1204" i="11"/>
  <c r="S1205" i="11"/>
  <c r="S1206" i="11"/>
  <c r="S1207" i="11"/>
  <c r="S1208" i="11"/>
  <c r="S1209" i="11"/>
  <c r="S1210" i="11"/>
  <c r="S1211" i="11"/>
  <c r="S1212" i="11"/>
  <c r="S1213" i="11"/>
  <c r="S1214" i="11"/>
  <c r="S1215" i="11"/>
  <c r="S1216" i="11"/>
  <c r="S1217" i="11"/>
  <c r="S1218" i="11"/>
  <c r="S1219" i="11"/>
  <c r="S1220" i="11"/>
  <c r="S1221" i="11"/>
  <c r="S1222" i="11"/>
  <c r="S1223" i="11"/>
  <c r="S1224" i="11"/>
  <c r="S1225" i="11"/>
  <c r="S1226" i="11"/>
  <c r="S1227" i="11"/>
  <c r="S1228" i="11"/>
  <c r="S1229" i="11"/>
  <c r="S1230" i="11"/>
  <c r="S1231" i="11"/>
  <c r="S1232" i="11"/>
  <c r="S1233" i="11"/>
  <c r="S1234" i="11"/>
  <c r="S1235" i="11"/>
  <c r="S1236" i="11"/>
  <c r="S1237" i="11"/>
  <c r="S1238" i="11"/>
  <c r="S1239" i="11"/>
  <c r="S1240" i="11"/>
  <c r="S1241" i="11"/>
  <c r="S1242" i="11"/>
  <c r="S1243" i="11"/>
  <c r="S1244" i="11"/>
  <c r="S1245" i="11"/>
  <c r="S1246" i="11"/>
  <c r="S1247" i="11"/>
  <c r="S1248" i="11"/>
  <c r="S1249" i="11"/>
  <c r="S1250" i="11"/>
  <c r="S1251" i="11"/>
  <c r="S1252" i="11"/>
  <c r="S1253" i="11"/>
  <c r="S1254" i="11"/>
  <c r="S1255" i="11"/>
  <c r="S1256" i="11"/>
  <c r="S1257" i="11"/>
  <c r="S1258" i="11"/>
  <c r="S1259" i="11"/>
  <c r="S1260" i="11"/>
  <c r="S1261" i="11"/>
  <c r="S1262" i="11"/>
  <c r="S1263" i="11"/>
  <c r="S1264" i="11"/>
  <c r="S1265" i="11"/>
  <c r="S1266" i="11"/>
  <c r="S1267" i="11"/>
  <c r="S1268" i="11"/>
  <c r="S1269" i="11"/>
  <c r="S1270" i="11"/>
  <c r="S1271" i="11"/>
  <c r="S1272" i="11"/>
  <c r="S1273" i="11"/>
  <c r="S1274" i="11"/>
  <c r="S1275" i="11"/>
  <c r="S1276" i="11"/>
  <c r="S1277" i="11"/>
  <c r="S1278" i="11"/>
  <c r="S1279" i="11"/>
  <c r="S1280" i="11"/>
  <c r="S1281" i="11"/>
  <c r="S1282" i="11"/>
  <c r="S1283" i="11"/>
  <c r="S1284" i="11"/>
  <c r="S1285" i="11"/>
  <c r="S1286" i="11"/>
  <c r="S1287" i="11"/>
  <c r="S1288" i="11"/>
  <c r="S1289" i="11"/>
  <c r="S1290" i="11"/>
  <c r="S1291" i="11"/>
  <c r="S1292" i="11"/>
  <c r="S1293" i="11"/>
  <c r="S1294" i="11"/>
  <c r="S1295" i="11"/>
  <c r="S1296" i="11"/>
  <c r="S1297" i="11"/>
  <c r="S1298" i="11"/>
  <c r="S1299" i="11"/>
  <c r="S1300" i="11"/>
  <c r="S1301" i="11"/>
  <c r="S1302" i="11"/>
  <c r="S1303" i="11"/>
  <c r="S1304" i="11"/>
  <c r="S1305" i="11"/>
  <c r="S1306" i="11"/>
  <c r="S1307" i="11"/>
  <c r="S1308" i="11"/>
  <c r="S1309" i="11"/>
  <c r="S1310" i="11"/>
  <c r="S1311" i="11"/>
  <c r="S1312" i="11"/>
  <c r="S1313" i="11"/>
  <c r="S1314" i="11"/>
  <c r="S1315" i="11"/>
  <c r="S1316" i="11"/>
  <c r="S1317" i="11"/>
  <c r="S1318" i="11"/>
  <c r="S1319" i="11"/>
  <c r="S1320" i="11"/>
  <c r="S1321" i="11"/>
  <c r="S1322" i="11"/>
  <c r="S1323" i="11"/>
  <c r="S1324" i="11"/>
  <c r="S1325" i="11"/>
  <c r="S1326" i="11"/>
  <c r="S1327" i="11"/>
  <c r="S1328" i="11"/>
  <c r="S1329" i="11"/>
  <c r="S1330" i="11"/>
  <c r="S1331" i="11"/>
  <c r="S1332" i="11"/>
  <c r="S1333" i="11"/>
  <c r="S1334" i="11"/>
  <c r="S1335" i="11"/>
  <c r="S1336" i="11"/>
  <c r="S1337" i="11"/>
  <c r="S1338" i="11"/>
  <c r="S1339" i="11"/>
  <c r="S1340" i="11"/>
  <c r="S1341" i="11"/>
  <c r="S1342" i="11"/>
  <c r="S1343" i="11"/>
  <c r="S1344" i="11"/>
  <c r="S1345" i="11"/>
  <c r="S1346" i="11"/>
  <c r="S1347" i="11"/>
  <c r="S1348" i="11"/>
  <c r="S1349" i="11"/>
  <c r="S1350" i="11"/>
  <c r="S1351" i="11"/>
  <c r="S1352" i="11"/>
  <c r="S1353" i="11"/>
  <c r="S1354" i="11"/>
  <c r="S1355" i="11"/>
  <c r="S1356" i="11"/>
  <c r="S1357" i="11"/>
  <c r="S1358" i="11"/>
  <c r="S1359" i="11"/>
  <c r="S1360" i="11"/>
  <c r="S1361" i="11"/>
  <c r="S1362" i="11"/>
  <c r="S1363" i="11"/>
  <c r="S1364" i="11"/>
  <c r="S1365" i="11"/>
  <c r="S1366" i="11"/>
  <c r="S1367" i="11"/>
  <c r="S1368" i="11"/>
  <c r="S1369" i="11"/>
  <c r="S1370" i="11"/>
  <c r="S1371" i="11"/>
  <c r="S1372" i="11"/>
  <c r="S1373" i="11"/>
  <c r="S1374" i="11"/>
  <c r="S1375" i="11"/>
  <c r="S1376" i="11"/>
  <c r="S1377" i="11"/>
  <c r="S1378" i="11"/>
  <c r="S1379" i="11"/>
  <c r="S1380" i="11"/>
  <c r="S1381" i="11"/>
  <c r="S1382" i="11"/>
  <c r="S1383" i="11"/>
  <c r="S1384" i="11"/>
  <c r="S1385" i="11"/>
  <c r="S1386" i="11"/>
  <c r="S1387" i="11"/>
  <c r="S1388" i="11"/>
  <c r="S1389" i="11"/>
  <c r="S1390" i="11"/>
  <c r="S1391" i="11"/>
  <c r="S1392" i="11"/>
  <c r="S1393" i="11"/>
  <c r="S1394" i="11"/>
  <c r="S1395" i="11"/>
  <c r="S1396" i="11"/>
  <c r="S1397" i="11"/>
  <c r="S1398" i="11"/>
  <c r="S1399" i="11"/>
  <c r="S1400" i="11"/>
  <c r="S1401" i="11"/>
  <c r="S1402" i="11"/>
  <c r="S1403" i="11"/>
  <c r="S1404" i="11"/>
  <c r="S1405" i="11"/>
  <c r="S1406" i="11"/>
  <c r="S1407" i="11"/>
  <c r="S1408" i="11"/>
  <c r="S1409" i="11"/>
  <c r="S1410" i="11"/>
  <c r="S1411" i="11"/>
  <c r="S1412" i="11"/>
  <c r="S1413" i="11"/>
  <c r="S1414" i="11"/>
  <c r="S1415" i="11"/>
  <c r="S1416" i="11"/>
  <c r="S1417" i="11"/>
  <c r="S1418" i="11"/>
  <c r="S1419" i="11"/>
  <c r="S1420" i="11"/>
  <c r="S1421" i="11"/>
  <c r="S1422" i="11"/>
  <c r="S1423" i="11"/>
  <c r="S1424" i="11"/>
  <c r="S1425" i="11"/>
  <c r="S1426" i="11"/>
  <c r="S1427" i="11"/>
  <c r="S1428" i="11"/>
  <c r="S1429" i="11"/>
  <c r="S1430" i="11"/>
  <c r="S1431" i="11"/>
  <c r="S1432" i="11"/>
  <c r="S1433" i="11"/>
  <c r="S1434" i="11"/>
  <c r="S1435" i="11"/>
  <c r="S1436" i="11"/>
  <c r="S1437" i="11"/>
  <c r="S1438" i="11"/>
  <c r="S1439" i="11"/>
  <c r="S1440" i="11"/>
  <c r="S1441" i="11"/>
  <c r="S1442" i="11"/>
  <c r="S1443" i="11"/>
  <c r="S1444" i="11"/>
  <c r="S1445" i="11"/>
  <c r="S1446" i="11"/>
  <c r="S1447" i="11"/>
  <c r="S1448" i="11"/>
  <c r="S1449" i="11"/>
  <c r="S1450" i="11"/>
  <c r="S1451" i="11"/>
  <c r="S1452" i="11"/>
  <c r="S1453" i="11"/>
  <c r="S1454" i="11"/>
  <c r="S1455" i="11"/>
  <c r="S1456" i="11"/>
  <c r="S1457" i="11"/>
  <c r="S1458" i="11"/>
  <c r="S1459" i="11"/>
  <c r="S1460" i="11"/>
  <c r="S1461" i="11"/>
  <c r="S1462" i="11"/>
  <c r="S1463" i="11"/>
  <c r="S1464" i="11"/>
  <c r="S1465" i="11"/>
  <c r="S1466" i="11"/>
  <c r="S1467" i="11"/>
  <c r="S1468" i="11"/>
  <c r="S1469" i="11"/>
  <c r="S1470" i="11"/>
  <c r="S1471" i="11"/>
  <c r="S1472" i="11"/>
  <c r="S1473" i="11"/>
  <c r="S1474" i="11"/>
  <c r="S1475" i="11"/>
  <c r="S1476" i="11"/>
  <c r="S1477" i="11"/>
  <c r="S1478" i="11"/>
  <c r="S1479" i="11"/>
  <c r="S1480" i="11"/>
  <c r="S1481" i="11"/>
  <c r="S1482" i="11"/>
  <c r="S1483" i="11"/>
  <c r="S1484" i="11"/>
  <c r="S1485" i="11"/>
  <c r="S1486" i="11"/>
  <c r="S1487" i="11"/>
  <c r="S1488" i="11"/>
  <c r="S1489" i="11"/>
  <c r="S1490" i="11"/>
  <c r="S1491" i="11"/>
  <c r="S1492" i="11"/>
  <c r="S1493" i="11"/>
  <c r="S1494" i="11"/>
  <c r="S1495" i="11"/>
  <c r="S1496" i="11"/>
  <c r="S1497" i="11"/>
  <c r="S1498" i="11"/>
  <c r="S1499" i="11"/>
  <c r="S1500" i="11"/>
  <c r="S1501" i="11"/>
  <c r="S1502" i="11"/>
  <c r="S1503" i="11"/>
  <c r="S1504" i="11"/>
  <c r="S1505" i="11"/>
  <c r="S1506" i="11"/>
  <c r="S18" i="12"/>
  <c r="T18" i="12"/>
  <c r="U18" i="12"/>
  <c r="V18" i="12"/>
  <c r="W18" i="12"/>
  <c r="X18" i="12"/>
  <c r="X8" i="12"/>
  <c r="X9" i="12"/>
  <c r="X10" i="12"/>
  <c r="X11" i="12"/>
  <c r="X12" i="12"/>
  <c r="X13" i="12"/>
  <c r="X14" i="12"/>
  <c r="X15" i="12"/>
  <c r="X16" i="12"/>
  <c r="X17" i="12"/>
  <c r="X19" i="12"/>
  <c r="S19" i="12"/>
  <c r="AL16" i="11"/>
  <c r="AM16" i="11"/>
  <c r="AN16" i="11"/>
  <c r="AO16" i="11"/>
  <c r="AP16" i="11"/>
  <c r="AQ16" i="11"/>
  <c r="AR16" i="11"/>
  <c r="AR11" i="11"/>
  <c r="AR12" i="11"/>
  <c r="AR13" i="11"/>
  <c r="AR14" i="11"/>
  <c r="AR15" i="11"/>
  <c r="AF6" i="11"/>
  <c r="AF16" i="11"/>
  <c r="Y16" i="11"/>
  <c r="Z16" i="11"/>
  <c r="AA16" i="11"/>
  <c r="AB16" i="11"/>
  <c r="AC16" i="11"/>
  <c r="AD16" i="11"/>
  <c r="AE16" i="11"/>
  <c r="X16" i="11"/>
  <c r="AF11" i="11"/>
  <c r="AF12" i="11"/>
  <c r="AF13" i="11"/>
  <c r="AF14" i="11"/>
  <c r="AF15" i="11"/>
  <c r="B8" i="26"/>
  <c r="B9" i="26"/>
  <c r="B10" i="26"/>
  <c r="B11" i="26"/>
  <c r="B12" i="26"/>
  <c r="B13" i="26"/>
  <c r="B14" i="26"/>
  <c r="B15" i="26"/>
  <c r="B16" i="26"/>
  <c r="B17" i="26"/>
  <c r="B18" i="26"/>
  <c r="B19" i="26"/>
  <c r="B7" i="26"/>
  <c r="BK10" i="7" a="1"/>
  <c r="BK10" i="7"/>
  <c r="BK11" i="7" a="1"/>
  <c r="BK11" i="7"/>
  <c r="BK12" i="7" a="1"/>
  <c r="BK12" i="7"/>
  <c r="BK13" i="7" a="1"/>
  <c r="BK13" i="7"/>
  <c r="BK14" i="7" a="1"/>
  <c r="BK14" i="7"/>
  <c r="BK15" i="7" a="1"/>
  <c r="BK15" i="7"/>
  <c r="BK16" i="7" a="1"/>
  <c r="BK16" i="7"/>
  <c r="BK17" i="7" a="1"/>
  <c r="BK17" i="7"/>
  <c r="BK18" i="7" a="1"/>
  <c r="BK18" i="7"/>
  <c r="BK19" i="7" a="1"/>
  <c r="BK19" i="7"/>
  <c r="BK20" i="7" a="1"/>
  <c r="BK20" i="7"/>
  <c r="BK21" i="7" a="1"/>
  <c r="BK21" i="7"/>
  <c r="BK22" i="7" a="1"/>
  <c r="BK22" i="7"/>
  <c r="BK23" i="7" a="1"/>
  <c r="BK23" i="7"/>
  <c r="BK24" i="7" a="1"/>
  <c r="BK24" i="7"/>
  <c r="BK9" i="7" a="1"/>
  <c r="BK9" i="7"/>
  <c r="BJ9" i="7" a="1"/>
  <c r="BJ9" i="7"/>
  <c r="BJ10" i="7" a="1"/>
  <c r="BJ10" i="7"/>
  <c r="BJ11" i="7" a="1"/>
  <c r="BJ11" i="7"/>
  <c r="BJ12" i="7" a="1"/>
  <c r="BJ12" i="7"/>
  <c r="BJ13" i="7" a="1"/>
  <c r="BJ13" i="7"/>
  <c r="BJ14" i="7" a="1"/>
  <c r="BJ14" i="7"/>
  <c r="BJ15" i="7" a="1"/>
  <c r="BJ15" i="7"/>
  <c r="BJ16" i="7" a="1"/>
  <c r="BJ16" i="7"/>
  <c r="BJ17" i="7" a="1"/>
  <c r="BJ17" i="7"/>
  <c r="BJ18" i="7" a="1"/>
  <c r="BJ18" i="7"/>
  <c r="BJ19" i="7" a="1"/>
  <c r="BJ19" i="7"/>
  <c r="BJ20" i="7" a="1"/>
  <c r="BJ20" i="7"/>
  <c r="BJ21" i="7" a="1"/>
  <c r="BJ21" i="7"/>
  <c r="BJ22" i="7" a="1"/>
  <c r="BJ22" i="7"/>
  <c r="BJ23" i="7" a="1"/>
  <c r="BJ23" i="7"/>
  <c r="BJ24" i="7" a="1"/>
  <c r="BJ24" i="7"/>
  <c r="BI9" i="7" a="1"/>
  <c r="BI9" i="7"/>
  <c r="BI10" i="7" a="1"/>
  <c r="BI10" i="7"/>
  <c r="BI11" i="7" a="1"/>
  <c r="BI11" i="7"/>
  <c r="BI12" i="7" a="1"/>
  <c r="BI12" i="7"/>
  <c r="BI13" i="7" a="1"/>
  <c r="BI13" i="7"/>
  <c r="BI14" i="7" a="1"/>
  <c r="BI14" i="7"/>
  <c r="BI15" i="7" a="1"/>
  <c r="BI15" i="7"/>
  <c r="BI16" i="7" a="1"/>
  <c r="BI16" i="7"/>
  <c r="BI17" i="7" a="1"/>
  <c r="BI17" i="7"/>
  <c r="BI18" i="7" a="1"/>
  <c r="BI18" i="7"/>
  <c r="BI19" i="7" a="1"/>
  <c r="BI19" i="7"/>
  <c r="BI20" i="7" a="1"/>
  <c r="BI20" i="7"/>
  <c r="BI21" i="7" a="1"/>
  <c r="BI21" i="7"/>
  <c r="BI22" i="7" a="1"/>
  <c r="BI22" i="7"/>
  <c r="BI23" i="7" a="1"/>
  <c r="BI23" i="7"/>
  <c r="BI24" i="7" a="1"/>
  <c r="BI24" i="7"/>
  <c r="BH9" i="7" a="1"/>
  <c r="BH9" i="7"/>
  <c r="BH10" i="7" a="1"/>
  <c r="BH10" i="7"/>
  <c r="BH11" i="7" a="1"/>
  <c r="BH11" i="7"/>
  <c r="BH12" i="7" a="1"/>
  <c r="BH12" i="7"/>
  <c r="BH13" i="7" a="1"/>
  <c r="BH13" i="7"/>
  <c r="BH14" i="7" a="1"/>
  <c r="BH14" i="7"/>
  <c r="BH15" i="7" a="1"/>
  <c r="BH15" i="7"/>
  <c r="BH16" i="7" a="1"/>
  <c r="BH16" i="7"/>
  <c r="BH17" i="7" a="1"/>
  <c r="BH17" i="7"/>
  <c r="BH18" i="7" a="1"/>
  <c r="BH18" i="7"/>
  <c r="BH19" i="7" a="1"/>
  <c r="BH19" i="7"/>
  <c r="BH20" i="7" a="1"/>
  <c r="BH20" i="7"/>
  <c r="BH21" i="7" a="1"/>
  <c r="BH21" i="7"/>
  <c r="BH22" i="7" a="1"/>
  <c r="BH22" i="7"/>
  <c r="BH23" i="7" a="1"/>
  <c r="BH23" i="7"/>
  <c r="BH24" i="7" a="1"/>
  <c r="BH24" i="7"/>
  <c r="BG9" i="7" a="1"/>
  <c r="BG9" i="7"/>
  <c r="BK8" i="7"/>
  <c r="BJ8" i="7"/>
  <c r="BI8" i="7"/>
  <c r="BH8" i="7"/>
  <c r="BH25" i="7"/>
  <c r="BI25" i="7"/>
  <c r="BJ25" i="7"/>
  <c r="BK25" i="7"/>
  <c r="AT8" i="7"/>
  <c r="AT9" i="7"/>
  <c r="AT10" i="7"/>
  <c r="AT11" i="7"/>
  <c r="AT12" i="7"/>
  <c r="AT13" i="7"/>
  <c r="AT14" i="7"/>
  <c r="AT15" i="7"/>
  <c r="AT16" i="7"/>
  <c r="AT17" i="7"/>
  <c r="AT18" i="7"/>
  <c r="AT19" i="7"/>
  <c r="AT20" i="7"/>
  <c r="AT21" i="7"/>
  <c r="AT22" i="7"/>
  <c r="AT23" i="7"/>
  <c r="AT24" i="7"/>
  <c r="AT25" i="7"/>
  <c r="P8" i="7"/>
  <c r="P25" i="7"/>
  <c r="BC25" i="7"/>
  <c r="P10" i="7"/>
  <c r="BC10" i="7"/>
  <c r="P11" i="7"/>
  <c r="BC11" i="7"/>
  <c r="P12" i="7"/>
  <c r="BC12" i="7"/>
  <c r="P13" i="7"/>
  <c r="BC13" i="7"/>
  <c r="P14" i="7"/>
  <c r="BC14" i="7"/>
  <c r="P15" i="7"/>
  <c r="BC15" i="7"/>
  <c r="P16" i="7"/>
  <c r="BC16" i="7"/>
  <c r="P17" i="7"/>
  <c r="BC17" i="7"/>
  <c r="P18" i="7"/>
  <c r="BC18" i="7"/>
  <c r="P19" i="7"/>
  <c r="BC19" i="7"/>
  <c r="P20" i="7"/>
  <c r="BC20" i="7"/>
  <c r="P21" i="7"/>
  <c r="BC21" i="7"/>
  <c r="P22" i="7"/>
  <c r="BC22" i="7"/>
  <c r="P23" i="7"/>
  <c r="BC23" i="7"/>
  <c r="P24" i="7"/>
  <c r="BC24" i="7"/>
  <c r="P9" i="7"/>
  <c r="BC9" i="7"/>
  <c r="BC8" i="7"/>
  <c r="BB8" i="7"/>
  <c r="BA8" i="7"/>
  <c r="AZ8" i="7"/>
  <c r="AR8" i="7"/>
  <c r="AR9" i="7"/>
  <c r="AR10" i="7"/>
  <c r="AR11" i="7"/>
  <c r="AR12" i="7"/>
  <c r="AR13" i="7"/>
  <c r="AR14" i="7"/>
  <c r="AR15" i="7"/>
  <c r="AR16" i="7"/>
  <c r="AR17" i="7"/>
  <c r="AR18" i="7"/>
  <c r="AR19" i="7"/>
  <c r="AR20" i="7"/>
  <c r="AR21" i="7"/>
  <c r="AR22" i="7"/>
  <c r="AR23" i="7"/>
  <c r="AR24" i="7"/>
  <c r="AR25" i="7"/>
  <c r="N8" i="7"/>
  <c r="N25" i="7"/>
  <c r="BB25" i="7"/>
  <c r="AP8" i="7"/>
  <c r="AP9" i="7"/>
  <c r="AP10" i="7"/>
  <c r="AP11" i="7"/>
  <c r="AP12" i="7"/>
  <c r="AP13" i="7"/>
  <c r="AP14" i="7"/>
  <c r="AP15" i="7"/>
  <c r="AP16" i="7"/>
  <c r="AP17" i="7"/>
  <c r="AP18" i="7"/>
  <c r="AP19" i="7"/>
  <c r="AP20" i="7"/>
  <c r="AP21" i="7"/>
  <c r="AP22" i="7"/>
  <c r="AP23" i="7"/>
  <c r="AP24" i="7"/>
  <c r="AP25" i="7"/>
  <c r="L8" i="7"/>
  <c r="L25" i="7"/>
  <c r="BA25" i="7"/>
  <c r="N10" i="7"/>
  <c r="BB10" i="7"/>
  <c r="N11" i="7"/>
  <c r="BB11" i="7"/>
  <c r="N12" i="7"/>
  <c r="BB12" i="7"/>
  <c r="N13" i="7"/>
  <c r="BB13" i="7"/>
  <c r="N14" i="7"/>
  <c r="BB14" i="7"/>
  <c r="N15" i="7"/>
  <c r="BB15" i="7"/>
  <c r="N16" i="7"/>
  <c r="BB16" i="7"/>
  <c r="N17" i="7"/>
  <c r="BB17" i="7"/>
  <c r="N18" i="7"/>
  <c r="BB18" i="7"/>
  <c r="N19" i="7"/>
  <c r="BB19" i="7"/>
  <c r="N20" i="7"/>
  <c r="BB20" i="7"/>
  <c r="N21" i="7"/>
  <c r="BB21" i="7"/>
  <c r="N22" i="7"/>
  <c r="BB22" i="7"/>
  <c r="N23" i="7"/>
  <c r="BB23" i="7"/>
  <c r="N24" i="7"/>
  <c r="BB24" i="7"/>
  <c r="N9" i="7"/>
  <c r="BB9" i="7"/>
  <c r="L10" i="7"/>
  <c r="BA10" i="7"/>
  <c r="L11" i="7"/>
  <c r="BA11" i="7"/>
  <c r="L12" i="7"/>
  <c r="BA12" i="7"/>
  <c r="L13" i="7"/>
  <c r="BA13" i="7"/>
  <c r="L14" i="7"/>
  <c r="BA14" i="7"/>
  <c r="L15" i="7"/>
  <c r="BA15" i="7"/>
  <c r="L16" i="7"/>
  <c r="BA16" i="7"/>
  <c r="L17" i="7"/>
  <c r="BA17" i="7"/>
  <c r="L18" i="7"/>
  <c r="BA18" i="7"/>
  <c r="L19" i="7"/>
  <c r="BA19" i="7"/>
  <c r="L20" i="7"/>
  <c r="BA20" i="7"/>
  <c r="L21" i="7"/>
  <c r="BA21" i="7"/>
  <c r="L22" i="7"/>
  <c r="BA22" i="7"/>
  <c r="L23" i="7"/>
  <c r="BA23" i="7"/>
  <c r="L24" i="7"/>
  <c r="BA24" i="7"/>
  <c r="L9" i="7"/>
  <c r="BA9" i="7"/>
  <c r="AN8" i="7"/>
  <c r="AN9" i="7"/>
  <c r="AN10" i="7"/>
  <c r="AN11" i="7"/>
  <c r="AN12" i="7"/>
  <c r="AN13" i="7"/>
  <c r="AN14" i="7"/>
  <c r="AN15" i="7"/>
  <c r="AN16" i="7"/>
  <c r="AN17" i="7"/>
  <c r="AN18" i="7"/>
  <c r="AN19" i="7"/>
  <c r="AN20" i="7"/>
  <c r="AN21" i="7"/>
  <c r="AN22" i="7"/>
  <c r="AN23" i="7"/>
  <c r="AN24" i="7"/>
  <c r="AN25" i="7"/>
  <c r="J8" i="7"/>
  <c r="J25" i="7"/>
  <c r="AZ25" i="7"/>
  <c r="AL8" i="7"/>
  <c r="AL9" i="7"/>
  <c r="AL10" i="7"/>
  <c r="AL11" i="7"/>
  <c r="AL12" i="7"/>
  <c r="AL13" i="7"/>
  <c r="AL14" i="7"/>
  <c r="AL15" i="7"/>
  <c r="AL16" i="7"/>
  <c r="AL17" i="7"/>
  <c r="AL18" i="7"/>
  <c r="AL19" i="7"/>
  <c r="AL20" i="7"/>
  <c r="AL21" i="7"/>
  <c r="AL22" i="7"/>
  <c r="AL23" i="7"/>
  <c r="AL24" i="7"/>
  <c r="AL25" i="7"/>
  <c r="H8" i="7"/>
  <c r="H25" i="7"/>
  <c r="AY25" i="7"/>
  <c r="J10" i="7"/>
  <c r="AZ10" i="7"/>
  <c r="J11" i="7"/>
  <c r="AZ11" i="7"/>
  <c r="J12" i="7"/>
  <c r="AZ12" i="7"/>
  <c r="J13" i="7"/>
  <c r="AZ13" i="7"/>
  <c r="J14" i="7"/>
  <c r="AZ14" i="7"/>
  <c r="J15" i="7"/>
  <c r="AZ15" i="7"/>
  <c r="J16" i="7"/>
  <c r="AZ16" i="7"/>
  <c r="J17" i="7"/>
  <c r="AZ17" i="7"/>
  <c r="J18" i="7"/>
  <c r="AZ18" i="7"/>
  <c r="J19" i="7"/>
  <c r="AZ19" i="7"/>
  <c r="J20" i="7"/>
  <c r="AZ20" i="7"/>
  <c r="J21" i="7"/>
  <c r="AZ21" i="7"/>
  <c r="J22" i="7"/>
  <c r="AZ22" i="7"/>
  <c r="J23" i="7"/>
  <c r="AZ23" i="7"/>
  <c r="J24" i="7"/>
  <c r="AZ24" i="7"/>
  <c r="J9" i="7"/>
  <c r="AZ9" i="7"/>
  <c r="AH8" i="7"/>
  <c r="AH9" i="7"/>
  <c r="D8" i="7"/>
  <c r="D9" i="7"/>
  <c r="AW9" i="7"/>
  <c r="AJ8" i="7"/>
  <c r="AJ9" i="7"/>
  <c r="AG9" i="7"/>
  <c r="AH10" i="7"/>
  <c r="AJ10" i="7"/>
  <c r="AG10" i="7"/>
  <c r="AH11" i="7"/>
  <c r="AJ11" i="7"/>
  <c r="AG11" i="7"/>
  <c r="AH12" i="7"/>
  <c r="AJ12" i="7"/>
  <c r="AG12" i="7"/>
  <c r="AH13" i="7"/>
  <c r="AJ13" i="7"/>
  <c r="AG13" i="7"/>
  <c r="AH14" i="7"/>
  <c r="AJ14" i="7"/>
  <c r="AG14" i="7"/>
  <c r="AH15" i="7"/>
  <c r="AJ15" i="7"/>
  <c r="AG15" i="7"/>
  <c r="AH16" i="7"/>
  <c r="AJ16" i="7"/>
  <c r="AG16" i="7"/>
  <c r="AH17" i="7"/>
  <c r="AJ17" i="7"/>
  <c r="AG17" i="7"/>
  <c r="AH18" i="7"/>
  <c r="AJ18" i="7"/>
  <c r="AG18" i="7"/>
  <c r="AH19" i="7"/>
  <c r="AJ19" i="7"/>
  <c r="AG19" i="7"/>
  <c r="AH20" i="7"/>
  <c r="AJ20" i="7"/>
  <c r="AG20" i="7"/>
  <c r="AH21" i="7"/>
  <c r="AJ21" i="7"/>
  <c r="AG21" i="7"/>
  <c r="AH22" i="7"/>
  <c r="AJ22" i="7"/>
  <c r="AG22" i="7"/>
  <c r="AH23" i="7"/>
  <c r="AJ23" i="7"/>
  <c r="AG23" i="7"/>
  <c r="AH24" i="7"/>
  <c r="AJ24" i="7"/>
  <c r="AG24" i="7"/>
  <c r="AG25" i="7"/>
  <c r="AU10" i="7"/>
  <c r="AU11" i="7"/>
  <c r="AU12" i="7"/>
  <c r="AU13" i="7"/>
  <c r="AU14" i="7"/>
  <c r="AU15" i="7"/>
  <c r="AU16" i="7"/>
  <c r="AU17" i="7"/>
  <c r="AU18" i="7"/>
  <c r="AU19" i="7"/>
  <c r="AU20" i="7"/>
  <c r="AU21" i="7"/>
  <c r="AU22" i="7"/>
  <c r="AU23" i="7"/>
  <c r="AU24" i="7"/>
  <c r="AH25" i="7"/>
  <c r="AJ25" i="7"/>
  <c r="AU25" i="7"/>
  <c r="AU9" i="7"/>
  <c r="AS9" i="7"/>
  <c r="AS10" i="7"/>
  <c r="AS11" i="7"/>
  <c r="AS12" i="7"/>
  <c r="AS13" i="7"/>
  <c r="AS14" i="7"/>
  <c r="AS15" i="7"/>
  <c r="AS16" i="7"/>
  <c r="AS17" i="7"/>
  <c r="AS18" i="7"/>
  <c r="AS19" i="7"/>
  <c r="AS20" i="7"/>
  <c r="AS21" i="7"/>
  <c r="AS22" i="7"/>
  <c r="AS23" i="7"/>
  <c r="AS24" i="7"/>
  <c r="AS25" i="7"/>
  <c r="AQ9" i="7"/>
  <c r="AQ25" i="7"/>
  <c r="AQ10" i="7"/>
  <c r="AQ11" i="7"/>
  <c r="AQ12" i="7"/>
  <c r="AQ13" i="7"/>
  <c r="AQ14" i="7"/>
  <c r="AQ15" i="7"/>
  <c r="AQ16" i="7"/>
  <c r="AQ17" i="7"/>
  <c r="AQ18" i="7"/>
  <c r="AQ19" i="7"/>
  <c r="AQ20" i="7"/>
  <c r="AQ21" i="7"/>
  <c r="AQ22" i="7"/>
  <c r="AQ23" i="7"/>
  <c r="AQ24" i="7"/>
  <c r="AO9" i="7"/>
  <c r="AO10" i="7"/>
  <c r="AO11" i="7"/>
  <c r="AO12" i="7"/>
  <c r="AO13" i="7"/>
  <c r="AO14" i="7"/>
  <c r="AO15" i="7"/>
  <c r="AO16" i="7"/>
  <c r="AO17" i="7"/>
  <c r="AO18" i="7"/>
  <c r="AO19" i="7"/>
  <c r="AO20" i="7"/>
  <c r="AO21" i="7"/>
  <c r="AO22" i="7"/>
  <c r="AO23" i="7"/>
  <c r="AO24" i="7"/>
  <c r="AO25" i="7"/>
  <c r="AM9" i="7"/>
  <c r="AM10" i="7"/>
  <c r="AM11" i="7"/>
  <c r="AM12" i="7"/>
  <c r="AM13" i="7"/>
  <c r="AM14" i="7"/>
  <c r="AM15" i="7"/>
  <c r="AM16" i="7"/>
  <c r="AM17" i="7"/>
  <c r="AM18" i="7"/>
  <c r="AM19" i="7"/>
  <c r="AM20" i="7"/>
  <c r="AM21" i="7"/>
  <c r="AM22" i="7"/>
  <c r="AM23" i="7"/>
  <c r="AM24" i="7"/>
  <c r="AM25" i="7"/>
  <c r="AK10" i="7"/>
  <c r="AK11" i="7"/>
  <c r="AK12" i="7"/>
  <c r="AK13" i="7"/>
  <c r="AK14" i="7"/>
  <c r="AK15" i="7"/>
  <c r="AK16" i="7"/>
  <c r="AK17" i="7"/>
  <c r="AK18" i="7"/>
  <c r="AK19" i="7"/>
  <c r="AK20" i="7"/>
  <c r="AK21" i="7"/>
  <c r="AK22" i="7"/>
  <c r="AK23" i="7"/>
  <c r="AK24" i="7"/>
  <c r="AK25" i="7"/>
  <c r="AK9" i="7"/>
  <c r="AI9" i="7"/>
  <c r="AI10" i="7"/>
  <c r="AI11" i="7"/>
  <c r="AI12" i="7"/>
  <c r="AI13" i="7"/>
  <c r="AI14" i="7"/>
  <c r="AI15" i="7"/>
  <c r="AI16" i="7"/>
  <c r="AI17" i="7"/>
  <c r="AI18" i="7"/>
  <c r="AI19" i="7"/>
  <c r="AI20" i="7"/>
  <c r="AI21" i="7"/>
  <c r="AI22" i="7"/>
  <c r="AI23" i="7"/>
  <c r="AI24" i="7"/>
  <c r="AI25" i="7"/>
  <c r="AE8" i="7"/>
  <c r="AE10" i="7"/>
  <c r="AE11" i="7"/>
  <c r="AE12" i="7"/>
  <c r="AE13" i="7"/>
  <c r="AE14" i="7"/>
  <c r="AE15" i="7"/>
  <c r="AE16" i="7"/>
  <c r="AE17" i="7"/>
  <c r="AE18" i="7"/>
  <c r="AE19" i="7"/>
  <c r="AE20" i="7"/>
  <c r="AE21" i="7"/>
  <c r="AE22" i="7"/>
  <c r="AE23" i="7"/>
  <c r="AE24" i="7"/>
  <c r="AE9" i="7"/>
  <c r="AC8" i="7"/>
  <c r="AC9" i="7"/>
  <c r="S8" i="7"/>
  <c r="S10" i="7"/>
  <c r="U8" i="7"/>
  <c r="U10" i="7"/>
  <c r="W8" i="7"/>
  <c r="W10" i="7"/>
  <c r="Y8" i="7"/>
  <c r="Y10" i="7"/>
  <c r="AA8" i="7"/>
  <c r="AA10" i="7"/>
  <c r="AC10" i="7"/>
  <c r="AF10" i="7"/>
  <c r="S11" i="7"/>
  <c r="U11" i="7"/>
  <c r="W11" i="7"/>
  <c r="Y11" i="7"/>
  <c r="AA11" i="7"/>
  <c r="AC11" i="7"/>
  <c r="AF11" i="7"/>
  <c r="S12" i="7"/>
  <c r="U12" i="7"/>
  <c r="W12" i="7"/>
  <c r="Y12" i="7"/>
  <c r="AA12" i="7"/>
  <c r="AC12" i="7"/>
  <c r="AF12" i="7"/>
  <c r="S13" i="7"/>
  <c r="U13" i="7"/>
  <c r="W13" i="7"/>
  <c r="Y13" i="7"/>
  <c r="AA13" i="7"/>
  <c r="AC13" i="7"/>
  <c r="AF13" i="7"/>
  <c r="S14" i="7"/>
  <c r="U14" i="7"/>
  <c r="W14" i="7"/>
  <c r="Y14" i="7"/>
  <c r="AA14" i="7"/>
  <c r="AC14" i="7"/>
  <c r="AF14" i="7"/>
  <c r="S15" i="7"/>
  <c r="U15" i="7"/>
  <c r="W15" i="7"/>
  <c r="Y15" i="7"/>
  <c r="AA15" i="7"/>
  <c r="AC15" i="7"/>
  <c r="AF15" i="7"/>
  <c r="S16" i="7"/>
  <c r="U16" i="7"/>
  <c r="W16" i="7"/>
  <c r="Y16" i="7"/>
  <c r="AA16" i="7"/>
  <c r="AC16" i="7"/>
  <c r="AF16" i="7"/>
  <c r="S17" i="7"/>
  <c r="U17" i="7"/>
  <c r="W17" i="7"/>
  <c r="Y17" i="7"/>
  <c r="AA17" i="7"/>
  <c r="AC17" i="7"/>
  <c r="AF17" i="7"/>
  <c r="S18" i="7"/>
  <c r="U18" i="7"/>
  <c r="W18" i="7"/>
  <c r="Y18" i="7"/>
  <c r="AA18" i="7"/>
  <c r="AC18" i="7"/>
  <c r="AF18" i="7"/>
  <c r="S19" i="7"/>
  <c r="U19" i="7"/>
  <c r="W19" i="7"/>
  <c r="Y19" i="7"/>
  <c r="AA19" i="7"/>
  <c r="AC19" i="7"/>
  <c r="AF19" i="7"/>
  <c r="S20" i="7"/>
  <c r="U20" i="7"/>
  <c r="W20" i="7"/>
  <c r="Y20" i="7"/>
  <c r="AA20" i="7"/>
  <c r="AC20" i="7"/>
  <c r="AF20" i="7"/>
  <c r="S21" i="7"/>
  <c r="U21" i="7"/>
  <c r="W21" i="7"/>
  <c r="Y21" i="7"/>
  <c r="AA21" i="7"/>
  <c r="AC21" i="7"/>
  <c r="AF21" i="7"/>
  <c r="S22" i="7"/>
  <c r="U22" i="7"/>
  <c r="W22" i="7"/>
  <c r="Y22" i="7"/>
  <c r="AA22" i="7"/>
  <c r="AC22" i="7"/>
  <c r="AF22" i="7"/>
  <c r="S23" i="7"/>
  <c r="U23" i="7"/>
  <c r="W23" i="7"/>
  <c r="Y23" i="7"/>
  <c r="AA23" i="7"/>
  <c r="AC23" i="7"/>
  <c r="AF23" i="7"/>
  <c r="S24" i="7"/>
  <c r="U24" i="7"/>
  <c r="W24" i="7"/>
  <c r="Y24" i="7"/>
  <c r="AA24" i="7"/>
  <c r="AC24" i="7"/>
  <c r="AF24" i="7"/>
  <c r="AE25" i="7"/>
  <c r="S25" i="7"/>
  <c r="U25" i="7"/>
  <c r="W25" i="7"/>
  <c r="Y25" i="7"/>
  <c r="AA25" i="7"/>
  <c r="AC25" i="7"/>
  <c r="AF25" i="7"/>
  <c r="S9" i="7"/>
  <c r="U9" i="7"/>
  <c r="W9" i="7"/>
  <c r="Y9" i="7"/>
  <c r="AA9" i="7"/>
  <c r="AF9" i="7"/>
  <c r="AD9" i="7"/>
  <c r="AD25" i="7"/>
  <c r="AD10" i="7"/>
  <c r="AD11" i="7"/>
  <c r="AD12" i="7"/>
  <c r="AD13" i="7"/>
  <c r="AD14" i="7"/>
  <c r="AD15" i="7"/>
  <c r="AD16" i="7"/>
  <c r="AD17" i="7"/>
  <c r="AD18" i="7"/>
  <c r="AD19" i="7"/>
  <c r="AD20" i="7"/>
  <c r="AD21" i="7"/>
  <c r="AD22" i="7"/>
  <c r="AD23" i="7"/>
  <c r="AD24" i="7"/>
  <c r="AB9" i="7"/>
  <c r="R9" i="7"/>
  <c r="R10" i="7"/>
  <c r="R11" i="7"/>
  <c r="R12" i="7"/>
  <c r="R13" i="7"/>
  <c r="R14" i="7"/>
  <c r="R15" i="7"/>
  <c r="R16" i="7"/>
  <c r="R17" i="7"/>
  <c r="R18" i="7"/>
  <c r="R19" i="7"/>
  <c r="R20" i="7"/>
  <c r="R21" i="7"/>
  <c r="R22" i="7"/>
  <c r="R23" i="7"/>
  <c r="R24" i="7"/>
  <c r="R25" i="7"/>
  <c r="AB25" i="7"/>
  <c r="AB10" i="7"/>
  <c r="AB11" i="7"/>
  <c r="AB12" i="7"/>
  <c r="AB13" i="7"/>
  <c r="AB14" i="7"/>
  <c r="AB15" i="7"/>
  <c r="AB16" i="7"/>
  <c r="AB17" i="7"/>
  <c r="AB18" i="7"/>
  <c r="AB19" i="7"/>
  <c r="AB20" i="7"/>
  <c r="AB21" i="7"/>
  <c r="AB22" i="7"/>
  <c r="AB23" i="7"/>
  <c r="AB24" i="7"/>
  <c r="Z9" i="7"/>
  <c r="Z25" i="7"/>
  <c r="Z24" i="7"/>
  <c r="Z10" i="7"/>
  <c r="Z11" i="7"/>
  <c r="Z12" i="7"/>
  <c r="Z13" i="7"/>
  <c r="Z14" i="7"/>
  <c r="Z15" i="7"/>
  <c r="Z16" i="7"/>
  <c r="Z17" i="7"/>
  <c r="Z18" i="7"/>
  <c r="Z19" i="7"/>
  <c r="Z20" i="7"/>
  <c r="Z21" i="7"/>
  <c r="Z22" i="7"/>
  <c r="Z23" i="7"/>
  <c r="X9" i="7"/>
  <c r="X25" i="7"/>
  <c r="X10" i="7"/>
  <c r="X11" i="7"/>
  <c r="X12" i="7"/>
  <c r="X13" i="7"/>
  <c r="X14" i="7"/>
  <c r="X15" i="7"/>
  <c r="X16" i="7"/>
  <c r="X17" i="7"/>
  <c r="X18" i="7"/>
  <c r="X19" i="7"/>
  <c r="X20" i="7"/>
  <c r="X21" i="7"/>
  <c r="X22" i="7"/>
  <c r="X23" i="7"/>
  <c r="X24" i="7"/>
  <c r="V25" i="7"/>
  <c r="V10" i="7"/>
  <c r="V11" i="7"/>
  <c r="V12" i="7"/>
  <c r="V13" i="7"/>
  <c r="V14" i="7"/>
  <c r="V15" i="7"/>
  <c r="V16" i="7"/>
  <c r="V17" i="7"/>
  <c r="V18" i="7"/>
  <c r="V19" i="7"/>
  <c r="V20" i="7"/>
  <c r="V21" i="7"/>
  <c r="V22" i="7"/>
  <c r="V23" i="7"/>
  <c r="V24" i="7"/>
  <c r="V9" i="7"/>
  <c r="T25" i="7"/>
  <c r="T10" i="7"/>
  <c r="T11" i="7"/>
  <c r="T12" i="7"/>
  <c r="T13" i="7"/>
  <c r="T14" i="7"/>
  <c r="T15" i="7"/>
  <c r="T16" i="7"/>
  <c r="T17" i="7"/>
  <c r="T18" i="7"/>
  <c r="T19" i="7"/>
  <c r="T20" i="7"/>
  <c r="T21" i="7"/>
  <c r="T22" i="7"/>
  <c r="T23" i="7"/>
  <c r="T24" i="7"/>
  <c r="T9" i="7"/>
  <c r="D25" i="7"/>
  <c r="F8" i="7"/>
  <c r="F25" i="7"/>
  <c r="Q25" i="7"/>
  <c r="D10" i="7"/>
  <c r="F10" i="7"/>
  <c r="H10" i="7"/>
  <c r="Q10" i="7"/>
  <c r="D11" i="7"/>
  <c r="F11" i="7"/>
  <c r="H11" i="7"/>
  <c r="Q11" i="7"/>
  <c r="D12" i="7"/>
  <c r="F12" i="7"/>
  <c r="H12" i="7"/>
  <c r="Q12" i="7"/>
  <c r="D13" i="7"/>
  <c r="F13" i="7"/>
  <c r="H13" i="7"/>
  <c r="Q13" i="7"/>
  <c r="D14" i="7"/>
  <c r="F14" i="7"/>
  <c r="H14" i="7"/>
  <c r="Q14" i="7"/>
  <c r="D15" i="7"/>
  <c r="F15" i="7"/>
  <c r="H15" i="7"/>
  <c r="Q15" i="7"/>
  <c r="D16" i="7"/>
  <c r="F16" i="7"/>
  <c r="H16" i="7"/>
  <c r="Q16" i="7"/>
  <c r="D17" i="7"/>
  <c r="F17" i="7"/>
  <c r="H17" i="7"/>
  <c r="Q17" i="7"/>
  <c r="D18" i="7"/>
  <c r="F18" i="7"/>
  <c r="H18" i="7"/>
  <c r="Q18" i="7"/>
  <c r="D19" i="7"/>
  <c r="F19" i="7"/>
  <c r="H19" i="7"/>
  <c r="Q19" i="7"/>
  <c r="D20" i="7"/>
  <c r="F20" i="7"/>
  <c r="H20" i="7"/>
  <c r="Q20" i="7"/>
  <c r="D21" i="7"/>
  <c r="F21" i="7"/>
  <c r="H21" i="7"/>
  <c r="Q21" i="7"/>
  <c r="D22" i="7"/>
  <c r="F22" i="7"/>
  <c r="H22" i="7"/>
  <c r="Q22" i="7"/>
  <c r="D23" i="7"/>
  <c r="F23" i="7"/>
  <c r="H23" i="7"/>
  <c r="Q23" i="7"/>
  <c r="D24" i="7"/>
  <c r="F24" i="7"/>
  <c r="H24" i="7"/>
  <c r="Q24" i="7"/>
  <c r="F9" i="7"/>
  <c r="H9" i="7"/>
  <c r="Q9" i="7"/>
  <c r="O9" i="7"/>
  <c r="O25" i="7"/>
  <c r="M25" i="7"/>
  <c r="O10" i="7"/>
  <c r="O11" i="7"/>
  <c r="O12" i="7"/>
  <c r="O13" i="7"/>
  <c r="O14" i="7"/>
  <c r="O15" i="7"/>
  <c r="O16" i="7"/>
  <c r="O17" i="7"/>
  <c r="O18" i="7"/>
  <c r="O19" i="7"/>
  <c r="O20" i="7"/>
  <c r="O21" i="7"/>
  <c r="O22" i="7"/>
  <c r="O23" i="7"/>
  <c r="O24" i="7"/>
  <c r="M10" i="7"/>
  <c r="M11" i="7"/>
  <c r="M12" i="7"/>
  <c r="M13" i="7"/>
  <c r="M14" i="7"/>
  <c r="M15" i="7"/>
  <c r="M16" i="7"/>
  <c r="M17" i="7"/>
  <c r="M18" i="7"/>
  <c r="M19" i="7"/>
  <c r="M20" i="7"/>
  <c r="M21" i="7"/>
  <c r="M22" i="7"/>
  <c r="M23" i="7"/>
  <c r="M24" i="7"/>
  <c r="M9" i="7"/>
  <c r="K25" i="7"/>
  <c r="I25" i="7"/>
  <c r="G25" i="7"/>
  <c r="E25" i="7"/>
  <c r="K10" i="7"/>
  <c r="K11" i="7"/>
  <c r="K12" i="7"/>
  <c r="K13" i="7"/>
  <c r="K14" i="7"/>
  <c r="K15" i="7"/>
  <c r="K16" i="7"/>
  <c r="K17" i="7"/>
  <c r="K18" i="7"/>
  <c r="K19" i="7"/>
  <c r="K20" i="7"/>
  <c r="K21" i="7"/>
  <c r="K22" i="7"/>
  <c r="K23" i="7"/>
  <c r="K24" i="7"/>
  <c r="K9" i="7"/>
  <c r="I10" i="7"/>
  <c r="I11" i="7"/>
  <c r="I12" i="7"/>
  <c r="I13" i="7"/>
  <c r="I14" i="7"/>
  <c r="I15" i="7"/>
  <c r="I16" i="7"/>
  <c r="I17" i="7"/>
  <c r="I18" i="7"/>
  <c r="I19" i="7"/>
  <c r="I20" i="7"/>
  <c r="I21" i="7"/>
  <c r="I22" i="7"/>
  <c r="I23" i="7"/>
  <c r="I24" i="7"/>
  <c r="I9" i="7"/>
  <c r="C9" i="7"/>
  <c r="G10" i="7"/>
  <c r="G11" i="7"/>
  <c r="G12" i="7"/>
  <c r="G13" i="7"/>
  <c r="G14" i="7"/>
  <c r="G15" i="7"/>
  <c r="G16" i="7"/>
  <c r="G17" i="7"/>
  <c r="G18" i="7"/>
  <c r="G19" i="7"/>
  <c r="G20" i="7"/>
  <c r="G21" i="7"/>
  <c r="G22" i="7"/>
  <c r="G23" i="7"/>
  <c r="G24" i="7"/>
  <c r="G9" i="7"/>
  <c r="E10" i="7"/>
  <c r="E11" i="7"/>
  <c r="E12" i="7"/>
  <c r="E13" i="7"/>
  <c r="E14" i="7"/>
  <c r="E15" i="7"/>
  <c r="E16" i="7"/>
  <c r="E17" i="7"/>
  <c r="E18" i="7"/>
  <c r="E19" i="7"/>
  <c r="E20" i="7"/>
  <c r="E21" i="7"/>
  <c r="E22" i="7"/>
  <c r="E23" i="7"/>
  <c r="E24" i="7"/>
  <c r="E9" i="7"/>
  <c r="C10" i="7"/>
  <c r="C11" i="7"/>
  <c r="C12" i="7"/>
  <c r="C13" i="7"/>
  <c r="C14" i="7"/>
  <c r="C15" i="7"/>
  <c r="C16" i="7"/>
  <c r="C17" i="7"/>
  <c r="C18" i="7"/>
  <c r="C19" i="7"/>
  <c r="C20" i="7"/>
  <c r="C21" i="7"/>
  <c r="C22" i="7"/>
  <c r="C23" i="7"/>
  <c r="C24" i="7"/>
  <c r="C25" i="7"/>
  <c r="BD10" i="7" a="1"/>
  <c r="BD10" i="7"/>
  <c r="BD11" i="7" a="1"/>
  <c r="BD11" i="7"/>
  <c r="BD12" i="7" a="1"/>
  <c r="BD12" i="7"/>
  <c r="BD13" i="7" a="1"/>
  <c r="BD13" i="7"/>
  <c r="BD14" i="7" a="1"/>
  <c r="BD14" i="7"/>
  <c r="BD15" i="7" a="1"/>
  <c r="BD15" i="7"/>
  <c r="BD16" i="7" a="1"/>
  <c r="BD16" i="7"/>
  <c r="BD17" i="7" a="1"/>
  <c r="BD17" i="7"/>
  <c r="BD18" i="7" a="1"/>
  <c r="BD18" i="7"/>
  <c r="BD19" i="7" a="1"/>
  <c r="BD19" i="7"/>
  <c r="BD20" i="7" a="1"/>
  <c r="BD20" i="7"/>
  <c r="BD21" i="7" a="1"/>
  <c r="BD21" i="7"/>
  <c r="BD22" i="7" a="1"/>
  <c r="BD22" i="7"/>
  <c r="BD23" i="7" a="1"/>
  <c r="BD23" i="7"/>
  <c r="BD24" i="7" a="1"/>
  <c r="BD24" i="7"/>
  <c r="BD9" i="7" a="1"/>
  <c r="BD9" i="7"/>
  <c r="BG8" i="7"/>
  <c r="BG10" i="7" a="1"/>
  <c r="BG10" i="7"/>
  <c r="BG11" i="7" a="1"/>
  <c r="BG11" i="7"/>
  <c r="BG12" i="7" a="1"/>
  <c r="BG12" i="7"/>
  <c r="BG13" i="7" a="1"/>
  <c r="BG13" i="7"/>
  <c r="BG14" i="7" a="1"/>
  <c r="BG14" i="7"/>
  <c r="BG15" i="7" a="1"/>
  <c r="BG15" i="7"/>
  <c r="BG16" i="7" a="1"/>
  <c r="BG16" i="7"/>
  <c r="BG17" i="7" a="1"/>
  <c r="BG17" i="7"/>
  <c r="BG18" i="7" a="1"/>
  <c r="BG18" i="7"/>
  <c r="BG19" i="7" a="1"/>
  <c r="BG19" i="7"/>
  <c r="BG20" i="7" a="1"/>
  <c r="BG20" i="7"/>
  <c r="BG21" i="7" a="1"/>
  <c r="BG21" i="7"/>
  <c r="BG22" i="7" a="1"/>
  <c r="BG22" i="7"/>
  <c r="BG23" i="7" a="1"/>
  <c r="BG23" i="7"/>
  <c r="BG24" i="7" a="1"/>
  <c r="BG24" i="7"/>
  <c r="BF8" i="7"/>
  <c r="BF10" i="7" a="1"/>
  <c r="BF10" i="7"/>
  <c r="BF11" i="7" a="1"/>
  <c r="BF11" i="7"/>
  <c r="BF12" i="7" a="1"/>
  <c r="BF12" i="7"/>
  <c r="BF13" i="7" a="1"/>
  <c r="BF13" i="7"/>
  <c r="BF14" i="7" a="1"/>
  <c r="BF14" i="7"/>
  <c r="BF15" i="7" a="1"/>
  <c r="BF15" i="7"/>
  <c r="BF16" i="7" a="1"/>
  <c r="BF16" i="7"/>
  <c r="BF17" i="7" a="1"/>
  <c r="BF17" i="7"/>
  <c r="BF18" i="7" a="1"/>
  <c r="BF18" i="7"/>
  <c r="BF19" i="7" a="1"/>
  <c r="BF19" i="7"/>
  <c r="BF20" i="7" a="1"/>
  <c r="BF20" i="7"/>
  <c r="BF21" i="7" a="1"/>
  <c r="BF21" i="7"/>
  <c r="BF22" i="7" a="1"/>
  <c r="BF22" i="7"/>
  <c r="BF23" i="7" a="1"/>
  <c r="BF23" i="7"/>
  <c r="BF24" i="7" a="1"/>
  <c r="BF24" i="7"/>
  <c r="BF9" i="7" a="1"/>
  <c r="BF9" i="7"/>
  <c r="BF25" i="7"/>
  <c r="BG25" i="7"/>
  <c r="BE8" i="7"/>
  <c r="BE9" i="7" a="1"/>
  <c r="BE9" i="7"/>
  <c r="BE10" i="7" a="1"/>
  <c r="BE10" i="7"/>
  <c r="BE11" i="7" a="1"/>
  <c r="BE12" i="7" a="1"/>
  <c r="BE13" i="7" a="1"/>
  <c r="BE14" i="7" a="1"/>
  <c r="BE15" i="7" a="1"/>
  <c r="BE16" i="7" a="1"/>
  <c r="BE17" i="7" a="1"/>
  <c r="BE18" i="7" a="1"/>
  <c r="BE19" i="7" a="1"/>
  <c r="BE20" i="7" a="1"/>
  <c r="BE21" i="7" a="1"/>
  <c r="BE22" i="7" a="1"/>
  <c r="BE23" i="7" a="1"/>
  <c r="BE24" i="7" a="1"/>
  <c r="BE11" i="7"/>
  <c r="BE12" i="7"/>
  <c r="BE13" i="7"/>
  <c r="BE14" i="7"/>
  <c r="BE15" i="7"/>
  <c r="BE16" i="7"/>
  <c r="BE17" i="7"/>
  <c r="BE18" i="7"/>
  <c r="BE19" i="7"/>
  <c r="BE20" i="7"/>
  <c r="BE21" i="7"/>
  <c r="BE22" i="7"/>
  <c r="BE23" i="7"/>
  <c r="BE24" i="7"/>
  <c r="BE25" i="7"/>
  <c r="AX25" i="7"/>
  <c r="AW25" i="7"/>
  <c r="AV25" i="7"/>
  <c r="AV10" i="7"/>
  <c r="AV11" i="7"/>
  <c r="AV12" i="7"/>
  <c r="AV13" i="7"/>
  <c r="AV14" i="7"/>
  <c r="AV15" i="7"/>
  <c r="AV16" i="7"/>
  <c r="AV17" i="7"/>
  <c r="AV18" i="7"/>
  <c r="AV19" i="7"/>
  <c r="AV20" i="7"/>
  <c r="AV21" i="7"/>
  <c r="AV22" i="7"/>
  <c r="AV23" i="7"/>
  <c r="AV24" i="7"/>
  <c r="AV9" i="7"/>
  <c r="AY10" i="7"/>
  <c r="AY11" i="7"/>
  <c r="AY12" i="7"/>
  <c r="AY13" i="7"/>
  <c r="AY14" i="7"/>
  <c r="AY15" i="7"/>
  <c r="AY16" i="7"/>
  <c r="AY17" i="7"/>
  <c r="AY18" i="7"/>
  <c r="AY19" i="7"/>
  <c r="AY20" i="7"/>
  <c r="AY21" i="7"/>
  <c r="AY22" i="7"/>
  <c r="AY23" i="7"/>
  <c r="AY24" i="7"/>
  <c r="AY9" i="7"/>
  <c r="AX10" i="7"/>
  <c r="AX11" i="7"/>
  <c r="AX12" i="7"/>
  <c r="AX13" i="7"/>
  <c r="AX14" i="7"/>
  <c r="AX15" i="7"/>
  <c r="AX16" i="7"/>
  <c r="AX17" i="7"/>
  <c r="AX18" i="7"/>
  <c r="AX19" i="7"/>
  <c r="AX20" i="7"/>
  <c r="AX21" i="7"/>
  <c r="AX22" i="7"/>
  <c r="AX23" i="7"/>
  <c r="AX24" i="7"/>
  <c r="AX9" i="7"/>
  <c r="AW10" i="7"/>
  <c r="AW11" i="7"/>
  <c r="AW12" i="7"/>
  <c r="AW13" i="7"/>
  <c r="AW14" i="7"/>
  <c r="AW15" i="7"/>
  <c r="AW16" i="7"/>
  <c r="AW17" i="7"/>
  <c r="AW18" i="7"/>
  <c r="AW19" i="7"/>
  <c r="AW20" i="7"/>
  <c r="AW21" i="7"/>
  <c r="AW22" i="7"/>
  <c r="AW23" i="7"/>
  <c r="AW24" i="7"/>
  <c r="AY8" i="7"/>
  <c r="AX8" i="7"/>
  <c r="AW8" i="7"/>
  <c r="Z2" i="25"/>
  <c r="AG2" i="25"/>
  <c r="Z3" i="25"/>
  <c r="AG3" i="25"/>
  <c r="Z4" i="25"/>
  <c r="AG4" i="25"/>
  <c r="Z5" i="25"/>
  <c r="AG5" i="25"/>
  <c r="Z6" i="25"/>
  <c r="AG6" i="25"/>
  <c r="Z7" i="25"/>
  <c r="AG7" i="25"/>
  <c r="Z8" i="25"/>
  <c r="AG8" i="25"/>
  <c r="Z9" i="25"/>
  <c r="AG9" i="25"/>
  <c r="Z10" i="25"/>
  <c r="AG10" i="25"/>
  <c r="Z11" i="25"/>
  <c r="AG11" i="25"/>
  <c r="Z12" i="25"/>
  <c r="AG12" i="25"/>
  <c r="Z13" i="25"/>
  <c r="AG13" i="25"/>
  <c r="Z14" i="25"/>
  <c r="AG14" i="25"/>
  <c r="Z15" i="25"/>
  <c r="AG15" i="25"/>
  <c r="Z16" i="25"/>
  <c r="AG16" i="25"/>
  <c r="Z17" i="25"/>
  <c r="AG17" i="25"/>
  <c r="Z18" i="25"/>
  <c r="AG18" i="25"/>
  <c r="Z19" i="25"/>
  <c r="AG19" i="25"/>
  <c r="Z20" i="25"/>
  <c r="AG20" i="25"/>
  <c r="Z21" i="25"/>
  <c r="AG21" i="25"/>
  <c r="Z22" i="25"/>
  <c r="AG22" i="25"/>
  <c r="Z23" i="25"/>
  <c r="AG23" i="25"/>
  <c r="Z24" i="25"/>
  <c r="AG24" i="25"/>
  <c r="Z25" i="25"/>
  <c r="AG25" i="25"/>
  <c r="Z26" i="25"/>
  <c r="AG26" i="25"/>
  <c r="Z27" i="25"/>
  <c r="AG27" i="25"/>
  <c r="Z28" i="25"/>
  <c r="AG28" i="25"/>
  <c r="Z29" i="25"/>
  <c r="AG29" i="25"/>
  <c r="Z30" i="25"/>
  <c r="AG30" i="25"/>
  <c r="Z31" i="25"/>
  <c r="AG31" i="25"/>
  <c r="Z32" i="25"/>
  <c r="AG32" i="25"/>
  <c r="Z33" i="25"/>
  <c r="AG33" i="25"/>
  <c r="Z34" i="25"/>
  <c r="AG34" i="25"/>
  <c r="Z35" i="25"/>
  <c r="AG35" i="25"/>
  <c r="Z36" i="25"/>
  <c r="AG36" i="25"/>
  <c r="Z37" i="25"/>
  <c r="AG37" i="25"/>
  <c r="Z38" i="25"/>
  <c r="AG38" i="25"/>
  <c r="Z39" i="25"/>
  <c r="AG39" i="25"/>
  <c r="Z40" i="25"/>
  <c r="AG40" i="25"/>
  <c r="Z41" i="25"/>
  <c r="AG41" i="25"/>
  <c r="Z42" i="25"/>
  <c r="AG42" i="25"/>
  <c r="Z43" i="25"/>
  <c r="AG43" i="25"/>
  <c r="Z44" i="25"/>
  <c r="AG44" i="25"/>
  <c r="Z45" i="25"/>
  <c r="AG45" i="25"/>
  <c r="Z46" i="25"/>
  <c r="AG46" i="25"/>
  <c r="Z47" i="25"/>
  <c r="AG47" i="25"/>
  <c r="Z48" i="25"/>
  <c r="AG48" i="25"/>
  <c r="Z49" i="25"/>
  <c r="AG49" i="25"/>
  <c r="Z50" i="25"/>
  <c r="AG50" i="25"/>
  <c r="Z51" i="25"/>
  <c r="AG51" i="25"/>
  <c r="Z52" i="25"/>
  <c r="AG52" i="25"/>
  <c r="Z53" i="25"/>
  <c r="AG53" i="25"/>
  <c r="Z54" i="25"/>
  <c r="AG54" i="25"/>
  <c r="Z55" i="25"/>
  <c r="AG55" i="25"/>
  <c r="Z56" i="25"/>
  <c r="AG56" i="25"/>
  <c r="Z57" i="25"/>
  <c r="AG57" i="25"/>
  <c r="Z58" i="25"/>
  <c r="AG58" i="25"/>
  <c r="Z59" i="25"/>
  <c r="AG59" i="25"/>
  <c r="Z60" i="25"/>
  <c r="AG60" i="25"/>
  <c r="Z61" i="25"/>
  <c r="AG61" i="25"/>
  <c r="Z62" i="25"/>
  <c r="AG62" i="25"/>
  <c r="Z63" i="25"/>
  <c r="AG63" i="25"/>
  <c r="Z64" i="25"/>
  <c r="AG64" i="25"/>
  <c r="Z65" i="25"/>
  <c r="AG65" i="25"/>
  <c r="Z66" i="25"/>
  <c r="AG66" i="25"/>
  <c r="Z67" i="25"/>
  <c r="AG67" i="25"/>
  <c r="Z68" i="25"/>
  <c r="AG68" i="25"/>
  <c r="Z69" i="25"/>
  <c r="AG69" i="25"/>
  <c r="Z70" i="25"/>
  <c r="AG70" i="25"/>
  <c r="Z71" i="25"/>
  <c r="AG71" i="25"/>
  <c r="Z72" i="25"/>
  <c r="AG72" i="25"/>
  <c r="Z73" i="25"/>
  <c r="AG73" i="25"/>
  <c r="Z74" i="25"/>
  <c r="AG74" i="25"/>
  <c r="Z75" i="25"/>
  <c r="AG75" i="25"/>
  <c r="Z76" i="25"/>
  <c r="AG76" i="25"/>
  <c r="Z77" i="25"/>
  <c r="AG77" i="25"/>
  <c r="Z78" i="25"/>
  <c r="AG78" i="25"/>
  <c r="Z79" i="25"/>
  <c r="AG79" i="25"/>
  <c r="Z80" i="25"/>
  <c r="AG80" i="25"/>
  <c r="Z81" i="25"/>
  <c r="AG81" i="25"/>
  <c r="Z82" i="25"/>
  <c r="AG82" i="25"/>
  <c r="Z83" i="25"/>
  <c r="AG83" i="25"/>
  <c r="Z84" i="25"/>
  <c r="AG84" i="25"/>
  <c r="Z85" i="25"/>
  <c r="AG85" i="25"/>
  <c r="Z86" i="25"/>
  <c r="AG86" i="25"/>
  <c r="Z87" i="25"/>
  <c r="AG87" i="25"/>
  <c r="Z88" i="25"/>
  <c r="AG88" i="25"/>
  <c r="Z89" i="25"/>
  <c r="AG89" i="25"/>
  <c r="Z90" i="25"/>
  <c r="AG90" i="25"/>
  <c r="Z91" i="25"/>
  <c r="AG91" i="25"/>
  <c r="Z92" i="25"/>
  <c r="AG92" i="25"/>
  <c r="Z93" i="25"/>
  <c r="AG93" i="25"/>
  <c r="Z94" i="25"/>
  <c r="AG94" i="25"/>
  <c r="Z95" i="25"/>
  <c r="AG95" i="25"/>
  <c r="Z96" i="25"/>
  <c r="AG96" i="25"/>
  <c r="Z97" i="25"/>
  <c r="AG97" i="25"/>
  <c r="Z98" i="25"/>
  <c r="AG98" i="25"/>
  <c r="Z99" i="25"/>
  <c r="AG99" i="25"/>
  <c r="Z100" i="25"/>
  <c r="AG100" i="25"/>
  <c r="Z101" i="25"/>
  <c r="AG101" i="25"/>
  <c r="Z102" i="25"/>
  <c r="AG102" i="25"/>
  <c r="Z103" i="25"/>
  <c r="AG103" i="25"/>
  <c r="Z104" i="25"/>
  <c r="AG104" i="25"/>
  <c r="Z105" i="25"/>
  <c r="AG105" i="25"/>
  <c r="Z106" i="25"/>
  <c r="AG106" i="25"/>
  <c r="Z107" i="25"/>
  <c r="AG107" i="25"/>
  <c r="Z108" i="25"/>
  <c r="AG108" i="25"/>
  <c r="Z109" i="25"/>
  <c r="AG109" i="25"/>
  <c r="Z110" i="25"/>
  <c r="AG110" i="25"/>
  <c r="Z111" i="25"/>
  <c r="AG111" i="25"/>
  <c r="Z112" i="25"/>
  <c r="AG112" i="25"/>
  <c r="Z113" i="25"/>
  <c r="AG113" i="25"/>
  <c r="Z114" i="25"/>
  <c r="AG114" i="25"/>
  <c r="Z115" i="25"/>
  <c r="AG115" i="25"/>
  <c r="Z116" i="25"/>
  <c r="AG116" i="25"/>
  <c r="Z117" i="25"/>
  <c r="AG117" i="25"/>
  <c r="Z118" i="25"/>
  <c r="AG118" i="25"/>
  <c r="Z119" i="25"/>
  <c r="AG119" i="25"/>
  <c r="Z120" i="25"/>
  <c r="AG120" i="25"/>
  <c r="Z121" i="25"/>
  <c r="AG121" i="25"/>
  <c r="Z122" i="25"/>
  <c r="AG122" i="25"/>
  <c r="Z123" i="25"/>
  <c r="AG123" i="25"/>
  <c r="Z124" i="25"/>
  <c r="AG124" i="25"/>
  <c r="Z125" i="25"/>
  <c r="AG125" i="25"/>
  <c r="Z126" i="25"/>
  <c r="AG126" i="25"/>
  <c r="Z127" i="25"/>
  <c r="AG127" i="25"/>
  <c r="Z128" i="25"/>
  <c r="AG128" i="25"/>
  <c r="Z129" i="25"/>
  <c r="AG129" i="25"/>
  <c r="Z130" i="25"/>
  <c r="AG130" i="25"/>
  <c r="Z131" i="25"/>
  <c r="AG131" i="25"/>
  <c r="Z132" i="25"/>
  <c r="AG132" i="25"/>
  <c r="Z133" i="25"/>
  <c r="AG133" i="25"/>
  <c r="Z134" i="25"/>
  <c r="AG134" i="25"/>
  <c r="Z135" i="25"/>
  <c r="AG135" i="25"/>
  <c r="Z136" i="25"/>
  <c r="AG136" i="25"/>
  <c r="Z137" i="25"/>
  <c r="AG137" i="25"/>
  <c r="Z138" i="25"/>
  <c r="AG138" i="25"/>
  <c r="Z139" i="25"/>
  <c r="AG139" i="25"/>
  <c r="Z140" i="25"/>
  <c r="AG140" i="25"/>
  <c r="Z141" i="25"/>
  <c r="AG141" i="25"/>
  <c r="Z142" i="25"/>
  <c r="AG142" i="25"/>
  <c r="Z143" i="25"/>
  <c r="AG143" i="25"/>
  <c r="Z144" i="25"/>
  <c r="AG144" i="25"/>
  <c r="Z145" i="25"/>
  <c r="AG145" i="25"/>
  <c r="Z146" i="25"/>
  <c r="AG146" i="25"/>
  <c r="Z147" i="25"/>
  <c r="AG147" i="25"/>
  <c r="Z148" i="25"/>
  <c r="AG148" i="25"/>
  <c r="Z149" i="25"/>
  <c r="AG149" i="25"/>
  <c r="Z150" i="25"/>
  <c r="AG150" i="25"/>
  <c r="Z151" i="25"/>
  <c r="AG151" i="25"/>
  <c r="Z152" i="25"/>
  <c r="AG152" i="25"/>
  <c r="Z153" i="25"/>
  <c r="AG153" i="25"/>
  <c r="Z154" i="25"/>
  <c r="AG154" i="25"/>
  <c r="Z155" i="25"/>
  <c r="AG155" i="25"/>
  <c r="Z156" i="25"/>
  <c r="AG156" i="25"/>
  <c r="Z157" i="25"/>
  <c r="AG157" i="25"/>
  <c r="Z158" i="25"/>
  <c r="AG158" i="25"/>
  <c r="Z159" i="25"/>
  <c r="AG159" i="25"/>
  <c r="Z160" i="25"/>
  <c r="AG160" i="25"/>
  <c r="Z161" i="25"/>
  <c r="AG161" i="25"/>
  <c r="Z162" i="25"/>
  <c r="AG162" i="25"/>
  <c r="Z163" i="25"/>
  <c r="AG163" i="25"/>
  <c r="Z164" i="25"/>
  <c r="AG164" i="25"/>
  <c r="Z165" i="25"/>
  <c r="AG165" i="25"/>
  <c r="Z166" i="25"/>
  <c r="AG166" i="25"/>
  <c r="Z167" i="25"/>
  <c r="AG167" i="25"/>
  <c r="Z168" i="25"/>
  <c r="AG168" i="25"/>
  <c r="Z169" i="25"/>
  <c r="AG169" i="25"/>
  <c r="Z170" i="25"/>
  <c r="AG170" i="25"/>
  <c r="Z171" i="25"/>
  <c r="AG171" i="25"/>
  <c r="Z172" i="25"/>
  <c r="AG172" i="25"/>
  <c r="Z173" i="25"/>
  <c r="AG173" i="25"/>
  <c r="Z174" i="25"/>
  <c r="AG174" i="25"/>
  <c r="Z175" i="25"/>
  <c r="AG175" i="25"/>
  <c r="Z176" i="25"/>
  <c r="AG176" i="25"/>
  <c r="Z177" i="25"/>
  <c r="AG177" i="25"/>
  <c r="Z178" i="25"/>
  <c r="AG178" i="25"/>
  <c r="Z179" i="25"/>
  <c r="AG179" i="25"/>
  <c r="Z180" i="25"/>
  <c r="AG180" i="25"/>
  <c r="Z181" i="25"/>
  <c r="AG181" i="25"/>
  <c r="Z182" i="25"/>
  <c r="AG182" i="25"/>
  <c r="Z183" i="25"/>
  <c r="AG183" i="25"/>
  <c r="Z184" i="25"/>
  <c r="AG184" i="25"/>
  <c r="Z185" i="25"/>
  <c r="AG185" i="25"/>
  <c r="Z186" i="25"/>
  <c r="AG186" i="25"/>
  <c r="Z187" i="25"/>
  <c r="AG187" i="25"/>
  <c r="Z188" i="25"/>
  <c r="AG188" i="25"/>
  <c r="Z189" i="25"/>
  <c r="AG189" i="25"/>
  <c r="Z190" i="25"/>
  <c r="AG190" i="25"/>
  <c r="Z191" i="25"/>
  <c r="AG191" i="25"/>
  <c r="Z192" i="25"/>
  <c r="AG192" i="25"/>
  <c r="Z193" i="25"/>
  <c r="AG193" i="25"/>
  <c r="Z194" i="25"/>
  <c r="AG194" i="25"/>
  <c r="Z195" i="25"/>
  <c r="AG195" i="25"/>
  <c r="Z196" i="25"/>
  <c r="AG196" i="25"/>
  <c r="Z197" i="25"/>
  <c r="AG197" i="25"/>
  <c r="Z198" i="25"/>
  <c r="AG198" i="25"/>
  <c r="Z199" i="25"/>
  <c r="AG199" i="25"/>
  <c r="Z200" i="25"/>
  <c r="AG200" i="25"/>
  <c r="Z201" i="25"/>
  <c r="AG201" i="25"/>
  <c r="Z202" i="25"/>
  <c r="AG202" i="25"/>
  <c r="Z203" i="25"/>
  <c r="AG203" i="25"/>
  <c r="Z204" i="25"/>
  <c r="AG204" i="25"/>
  <c r="Z205" i="25"/>
  <c r="AG205" i="25"/>
  <c r="Z206" i="25"/>
  <c r="AG206" i="25"/>
  <c r="Z207" i="25"/>
  <c r="AG207" i="25"/>
  <c r="Z208" i="25"/>
  <c r="AG208" i="25"/>
  <c r="Z209" i="25"/>
  <c r="AG209" i="25"/>
  <c r="Z210" i="25"/>
  <c r="AG210" i="25"/>
  <c r="Z211" i="25"/>
  <c r="AG211" i="25"/>
  <c r="Z212" i="25"/>
  <c r="AG212" i="25"/>
  <c r="Z213" i="25"/>
  <c r="AG213" i="25"/>
  <c r="Z214" i="25"/>
  <c r="AG214" i="25"/>
  <c r="Z215" i="25"/>
  <c r="AG215" i="25"/>
  <c r="Z216" i="25"/>
  <c r="AG216" i="25"/>
  <c r="Z217" i="25"/>
  <c r="AG217" i="25"/>
  <c r="Z218" i="25"/>
  <c r="AG218" i="25"/>
  <c r="Z219" i="25"/>
  <c r="AG219" i="25"/>
  <c r="Z220" i="25"/>
  <c r="AG220" i="25"/>
  <c r="Z221" i="25"/>
  <c r="AG221" i="25"/>
  <c r="Z222" i="25"/>
  <c r="AG222" i="25"/>
  <c r="Z223" i="25"/>
  <c r="AG223" i="25"/>
  <c r="Z224" i="25"/>
  <c r="AG224" i="25"/>
  <c r="Z225" i="25"/>
  <c r="AG225" i="25"/>
  <c r="Z226" i="25"/>
  <c r="AG226" i="25"/>
  <c r="Z227" i="25"/>
  <c r="AG227" i="25"/>
  <c r="Z228" i="25"/>
  <c r="AG228" i="25"/>
  <c r="Z229" i="25"/>
  <c r="AG229" i="25"/>
  <c r="Z230" i="25"/>
  <c r="AG230" i="25"/>
  <c r="Z231" i="25"/>
  <c r="AG231" i="25"/>
  <c r="Z232" i="25"/>
  <c r="AG232" i="25"/>
  <c r="Z233" i="25"/>
  <c r="AG233" i="25"/>
  <c r="Z234" i="25"/>
  <c r="AG234" i="25"/>
  <c r="Z235" i="25"/>
  <c r="AG235" i="25"/>
  <c r="Z236" i="25"/>
  <c r="AG236" i="25"/>
  <c r="Z237" i="25"/>
  <c r="AG237" i="25"/>
  <c r="Z238" i="25"/>
  <c r="AG238" i="25"/>
  <c r="Z239" i="25"/>
  <c r="AG239" i="25"/>
  <c r="Z240" i="25"/>
  <c r="AG240" i="25"/>
  <c r="Z241" i="25"/>
  <c r="AG241" i="25"/>
  <c r="Z242" i="25"/>
  <c r="AG242" i="25"/>
  <c r="Z243" i="25"/>
  <c r="AG243" i="25"/>
  <c r="Z244" i="25"/>
  <c r="AG244" i="25"/>
  <c r="Z245" i="25"/>
  <c r="AG245" i="25"/>
  <c r="Z246" i="25"/>
  <c r="AG246" i="25"/>
  <c r="Z247" i="25"/>
  <c r="AG247" i="25"/>
  <c r="Z248" i="25"/>
  <c r="AG248" i="25"/>
  <c r="Z249" i="25"/>
  <c r="AG249" i="25"/>
  <c r="Z250" i="25"/>
  <c r="AG250" i="25"/>
  <c r="Z251" i="25"/>
  <c r="AG251" i="25"/>
  <c r="Z252" i="25"/>
  <c r="AG252" i="25"/>
  <c r="Z253" i="25"/>
  <c r="AG253" i="25"/>
  <c r="Z254" i="25"/>
  <c r="AG254" i="25"/>
  <c r="Z255" i="25"/>
  <c r="AG255" i="25"/>
  <c r="Z256" i="25"/>
  <c r="AG256" i="25"/>
  <c r="Z257" i="25"/>
  <c r="AG257" i="25"/>
  <c r="Z258" i="25"/>
  <c r="AG258" i="25"/>
  <c r="Z259" i="25"/>
  <c r="AG259" i="25"/>
  <c r="Z260" i="25"/>
  <c r="AG260" i="25"/>
  <c r="Z261" i="25"/>
  <c r="AG261" i="25"/>
  <c r="Z262" i="25"/>
  <c r="AG262" i="25"/>
  <c r="Z263" i="25"/>
  <c r="AG263" i="25"/>
  <c r="Z264" i="25"/>
  <c r="AG264" i="25"/>
  <c r="Z265" i="25"/>
  <c r="AG265" i="25"/>
  <c r="Z266" i="25"/>
  <c r="AG266" i="25"/>
  <c r="Z267" i="25"/>
  <c r="AG267" i="25"/>
  <c r="Z268" i="25"/>
  <c r="AG268" i="25"/>
  <c r="Z269" i="25"/>
  <c r="AG269" i="25"/>
  <c r="Z270" i="25"/>
  <c r="AG270" i="25"/>
  <c r="Z271" i="25"/>
  <c r="AG271" i="25"/>
  <c r="Z272" i="25"/>
  <c r="AG272" i="25"/>
  <c r="Z273" i="25"/>
  <c r="AG273" i="25"/>
  <c r="Z274" i="25"/>
  <c r="AG274" i="25"/>
  <c r="Z275" i="25"/>
  <c r="AG275" i="25"/>
  <c r="Z276" i="25"/>
  <c r="AG276" i="25"/>
  <c r="Z277" i="25"/>
  <c r="AG277" i="25"/>
  <c r="Z278" i="25"/>
  <c r="AG278" i="25"/>
  <c r="Z279" i="25"/>
  <c r="AG279" i="25"/>
  <c r="Z280" i="25"/>
  <c r="AG280" i="25"/>
  <c r="Z281" i="25"/>
  <c r="AG281" i="25"/>
  <c r="Z282" i="25"/>
  <c r="AG282" i="25"/>
  <c r="Z283" i="25"/>
  <c r="AG283" i="25"/>
  <c r="Z284" i="25"/>
  <c r="AG284" i="25"/>
  <c r="Z285" i="25"/>
  <c r="AG285" i="25"/>
  <c r="Z286" i="25"/>
  <c r="AG286" i="25"/>
  <c r="Z287" i="25"/>
  <c r="AG287" i="25"/>
  <c r="Z288" i="25"/>
  <c r="AG288" i="25"/>
  <c r="Z289" i="25"/>
  <c r="AG289" i="25"/>
  <c r="Z290" i="25"/>
  <c r="AG290" i="25"/>
  <c r="Z291" i="25"/>
  <c r="AG291" i="25"/>
  <c r="Z292" i="25"/>
  <c r="AG292" i="25"/>
  <c r="Z293" i="25"/>
  <c r="AG293" i="25"/>
  <c r="Z294" i="25"/>
  <c r="AG294" i="25"/>
  <c r="Z295" i="25"/>
  <c r="AG295" i="25"/>
  <c r="Z296" i="25"/>
  <c r="AG296" i="25"/>
  <c r="Z297" i="25"/>
  <c r="AG297" i="25"/>
  <c r="Z298" i="25"/>
  <c r="AG298" i="25"/>
  <c r="Z299" i="25"/>
  <c r="AG299" i="25"/>
  <c r="Z300" i="25"/>
  <c r="AG300" i="25"/>
  <c r="Z301" i="25"/>
  <c r="AG301" i="25"/>
  <c r="Z302" i="25"/>
  <c r="AG302" i="25"/>
  <c r="Z303" i="25"/>
  <c r="AG303" i="25"/>
  <c r="Z304" i="25"/>
  <c r="AG304" i="25"/>
  <c r="Z305" i="25"/>
  <c r="AG305" i="25"/>
  <c r="Z306" i="25"/>
  <c r="AG306" i="25"/>
  <c r="Z307" i="25"/>
  <c r="AG307" i="25"/>
  <c r="Z308" i="25"/>
  <c r="AG308" i="25"/>
  <c r="Z309" i="25"/>
  <c r="AG309" i="25"/>
  <c r="Z310" i="25"/>
  <c r="AG310" i="25"/>
  <c r="Z311" i="25"/>
  <c r="AG311" i="25"/>
  <c r="Z312" i="25"/>
  <c r="AG312" i="25"/>
  <c r="Z313" i="25"/>
  <c r="AG313" i="25"/>
  <c r="Z314" i="25"/>
  <c r="AG314" i="25"/>
  <c r="Z315" i="25"/>
  <c r="AG315" i="25"/>
  <c r="Z316" i="25"/>
  <c r="AG316" i="25"/>
  <c r="Z317" i="25"/>
  <c r="AG317" i="25"/>
  <c r="Z318" i="25"/>
  <c r="AG318" i="25"/>
  <c r="Z319" i="25"/>
  <c r="AG319" i="25"/>
  <c r="Z320" i="25"/>
  <c r="AG320" i="25"/>
  <c r="Z321" i="25"/>
  <c r="AG321" i="25"/>
  <c r="Z322" i="25"/>
  <c r="AG322" i="25"/>
  <c r="Z323" i="25"/>
  <c r="AG323" i="25"/>
  <c r="Z324" i="25"/>
  <c r="AG324" i="25"/>
  <c r="Z325" i="25"/>
  <c r="AG325" i="25"/>
  <c r="Z326" i="25"/>
  <c r="AG326" i="25"/>
  <c r="Z327" i="25"/>
  <c r="AG327" i="25"/>
  <c r="Z328" i="25"/>
  <c r="AG328" i="25"/>
  <c r="Z329" i="25"/>
  <c r="AG329" i="25"/>
  <c r="Z330" i="25"/>
  <c r="AG330" i="25"/>
  <c r="Z331" i="25"/>
  <c r="AG331" i="25"/>
  <c r="Z332" i="25"/>
  <c r="AG332" i="25"/>
  <c r="Z333" i="25"/>
  <c r="AG333" i="25"/>
  <c r="Z334" i="25"/>
  <c r="AG334" i="25"/>
  <c r="Z335" i="25"/>
  <c r="AG335" i="25"/>
  <c r="Z336" i="25"/>
  <c r="AG336" i="25"/>
  <c r="Z337" i="25"/>
  <c r="AG337" i="25"/>
  <c r="Z338" i="25"/>
  <c r="AG338" i="25"/>
  <c r="Z339" i="25"/>
  <c r="AG339" i="25"/>
  <c r="Z340" i="25"/>
  <c r="AG340" i="25"/>
  <c r="Z341" i="25"/>
  <c r="AG341" i="25"/>
  <c r="Z342" i="25"/>
  <c r="AG342" i="25"/>
  <c r="Z343" i="25"/>
  <c r="AG343" i="25"/>
  <c r="Z344" i="25"/>
  <c r="AG344" i="25"/>
  <c r="Z345" i="25"/>
  <c r="AG345" i="25"/>
  <c r="Z346" i="25"/>
  <c r="AG346" i="25"/>
  <c r="Z347" i="25"/>
  <c r="AG347" i="25"/>
  <c r="Z348" i="25"/>
  <c r="AG348" i="25"/>
  <c r="Z349" i="25"/>
  <c r="AG349" i="25"/>
  <c r="Z350" i="25"/>
  <c r="AG350" i="25"/>
  <c r="Z351" i="25"/>
  <c r="AG351" i="25"/>
  <c r="Z352" i="25"/>
  <c r="AG352" i="25"/>
  <c r="Z353" i="25"/>
  <c r="AG353" i="25"/>
  <c r="Z354" i="25"/>
  <c r="AG354" i="25"/>
  <c r="Z355" i="25"/>
  <c r="AG355" i="25"/>
  <c r="Z356" i="25"/>
  <c r="AG356" i="25"/>
  <c r="Z357" i="25"/>
  <c r="AG357" i="25"/>
  <c r="Z358" i="25"/>
  <c r="AG358" i="25"/>
  <c r="Z359" i="25"/>
  <c r="AG359" i="25"/>
  <c r="Z360" i="25"/>
  <c r="AG360" i="25"/>
  <c r="Z361" i="25"/>
  <c r="AG361" i="25"/>
  <c r="Z362" i="25"/>
  <c r="AG362" i="25"/>
  <c r="Z363" i="25"/>
  <c r="AG363" i="25"/>
  <c r="Z364" i="25"/>
  <c r="AG364" i="25"/>
  <c r="Z365" i="25"/>
  <c r="AG365" i="25"/>
  <c r="Z366" i="25"/>
  <c r="AG366" i="25"/>
  <c r="Z367" i="25"/>
  <c r="AG367" i="25"/>
  <c r="Z368" i="25"/>
  <c r="AG368" i="25"/>
  <c r="Z369" i="25"/>
  <c r="AG369" i="25"/>
  <c r="Z370" i="25"/>
  <c r="AG370" i="25"/>
  <c r="Z371" i="25"/>
  <c r="AG371" i="25"/>
  <c r="Z372" i="25"/>
  <c r="AG372" i="25"/>
  <c r="Z373" i="25"/>
  <c r="AG373" i="25"/>
  <c r="Z374" i="25"/>
  <c r="AG374" i="25"/>
  <c r="Z375" i="25"/>
  <c r="AG375" i="25"/>
  <c r="Z376" i="25"/>
  <c r="AG376" i="25"/>
  <c r="Z377" i="25"/>
  <c r="AG377" i="25"/>
  <c r="Z378" i="25"/>
  <c r="AG378" i="25"/>
  <c r="Z379" i="25"/>
  <c r="AG379" i="25"/>
  <c r="Z380" i="25"/>
  <c r="AG380" i="25"/>
  <c r="Z381" i="25"/>
  <c r="AG381" i="25"/>
  <c r="Z382" i="25"/>
  <c r="AG382" i="25"/>
  <c r="Z383" i="25"/>
  <c r="AG383" i="25"/>
  <c r="Z384" i="25"/>
  <c r="AG384" i="25"/>
  <c r="Z385" i="25"/>
  <c r="AG385" i="25"/>
  <c r="Z386" i="25"/>
  <c r="AG386" i="25"/>
  <c r="Z387" i="25"/>
  <c r="AG387" i="25"/>
  <c r="Z388" i="25"/>
  <c r="AG388" i="25"/>
  <c r="Z389" i="25"/>
  <c r="AG389" i="25"/>
  <c r="Z390" i="25"/>
  <c r="AG390" i="25"/>
  <c r="Z391" i="25"/>
  <c r="AG391" i="25"/>
  <c r="Z392" i="25"/>
  <c r="AG392" i="25"/>
  <c r="Z393" i="25"/>
  <c r="AG393" i="25"/>
  <c r="Z394" i="25"/>
  <c r="AG394" i="25"/>
  <c r="Z395" i="25"/>
  <c r="AG395" i="25"/>
  <c r="Z396" i="25"/>
  <c r="AG396" i="25"/>
  <c r="Z397" i="25"/>
  <c r="AG397" i="25"/>
  <c r="Z398" i="25"/>
  <c r="AG398" i="25"/>
  <c r="Z399" i="25"/>
  <c r="AG399" i="25"/>
  <c r="Z400" i="25"/>
  <c r="AG400" i="25"/>
  <c r="Z401" i="25"/>
  <c r="AG401" i="25"/>
  <c r="Z402" i="25"/>
  <c r="AG402" i="25"/>
  <c r="Z403" i="25"/>
  <c r="AG403" i="25"/>
  <c r="Z404" i="25"/>
  <c r="AG404" i="25"/>
  <c r="Z405" i="25"/>
  <c r="AG405" i="25"/>
  <c r="Z406" i="25"/>
  <c r="AG406" i="25"/>
  <c r="Z407" i="25"/>
  <c r="AG407" i="25"/>
  <c r="Z408" i="25"/>
  <c r="AG408" i="25"/>
  <c r="Z409" i="25"/>
  <c r="AG409" i="25"/>
  <c r="Z410" i="25"/>
  <c r="AG410" i="25"/>
  <c r="Z411" i="25"/>
  <c r="AG411" i="25"/>
  <c r="Z412" i="25"/>
  <c r="AG412" i="25"/>
  <c r="Z413" i="25"/>
  <c r="AG413" i="25"/>
  <c r="Z414" i="25"/>
  <c r="AG414" i="25"/>
  <c r="Z415" i="25"/>
  <c r="AG415" i="25"/>
  <c r="Z416" i="25"/>
  <c r="AG416" i="25"/>
  <c r="Z417" i="25"/>
  <c r="AG417" i="25"/>
  <c r="Z418" i="25"/>
  <c r="AG418" i="25"/>
  <c r="Z419" i="25"/>
  <c r="AG419" i="25"/>
  <c r="Z420" i="25"/>
  <c r="AG420" i="25"/>
  <c r="Z421" i="25"/>
  <c r="AG421" i="25"/>
  <c r="Z422" i="25"/>
  <c r="AG422" i="25"/>
  <c r="Z423" i="25"/>
  <c r="AG423" i="25"/>
  <c r="Z424" i="25"/>
  <c r="AG424" i="25"/>
  <c r="Z425" i="25"/>
  <c r="AG425" i="25"/>
  <c r="Z426" i="25"/>
  <c r="AG426" i="25"/>
  <c r="Z427" i="25"/>
  <c r="AG427" i="25"/>
  <c r="Z428" i="25"/>
  <c r="AG428" i="25"/>
  <c r="Z429" i="25"/>
  <c r="AG429" i="25"/>
  <c r="Z430" i="25"/>
  <c r="AG430" i="25"/>
  <c r="Z431" i="25"/>
  <c r="AG431" i="25"/>
  <c r="Z432" i="25"/>
  <c r="AG432" i="25"/>
  <c r="Z433" i="25"/>
  <c r="AG433" i="25"/>
  <c r="Z434" i="25"/>
  <c r="AG434" i="25"/>
  <c r="Z435" i="25"/>
  <c r="AG435" i="25"/>
  <c r="Z436" i="25"/>
  <c r="AG436" i="25"/>
  <c r="Z437" i="25"/>
  <c r="AG437" i="25"/>
  <c r="Z438" i="25"/>
  <c r="AG438" i="25"/>
  <c r="Z439" i="25"/>
  <c r="AG439" i="25"/>
  <c r="Z440" i="25"/>
  <c r="AG440" i="25"/>
  <c r="Z441" i="25"/>
  <c r="AG441" i="25"/>
  <c r="Z442" i="25"/>
  <c r="AG442" i="25"/>
  <c r="Z443" i="25"/>
  <c r="AG443" i="25"/>
  <c r="Z444" i="25"/>
  <c r="AG444" i="25"/>
  <c r="Z445" i="25"/>
  <c r="AG445" i="25"/>
  <c r="Z446" i="25"/>
  <c r="AG446" i="25"/>
  <c r="Z447" i="25"/>
  <c r="AG447" i="25"/>
  <c r="Z448" i="25"/>
  <c r="AG448" i="25"/>
  <c r="Z449" i="25"/>
  <c r="AG449" i="25"/>
  <c r="Z450" i="25"/>
  <c r="AG450" i="25"/>
  <c r="Z451" i="25"/>
  <c r="AG451" i="25"/>
  <c r="Z452" i="25"/>
  <c r="AG452" i="25"/>
  <c r="Z453" i="25"/>
  <c r="AG453" i="25"/>
  <c r="Z454" i="25"/>
  <c r="AG454" i="25"/>
  <c r="Z455" i="25"/>
  <c r="AG455" i="25"/>
  <c r="Z456" i="25"/>
  <c r="AG456" i="25"/>
  <c r="Z457" i="25"/>
  <c r="AG457" i="25"/>
  <c r="Z458" i="25"/>
  <c r="AG458" i="25"/>
  <c r="Z459" i="25"/>
  <c r="AG459" i="25"/>
  <c r="Z460" i="25"/>
  <c r="AG460" i="25"/>
  <c r="Z461" i="25"/>
  <c r="AG461" i="25"/>
  <c r="Z462" i="25"/>
  <c r="AG462" i="25"/>
  <c r="Z463" i="25"/>
  <c r="AG463" i="25"/>
  <c r="Z464" i="25"/>
  <c r="AG464" i="25"/>
  <c r="Z465" i="25"/>
  <c r="AG465" i="25"/>
  <c r="Z466" i="25"/>
  <c r="AG466" i="25"/>
  <c r="Z467" i="25"/>
  <c r="AG467" i="25"/>
  <c r="Z468" i="25"/>
  <c r="AG468" i="25"/>
  <c r="Z469" i="25"/>
  <c r="AG469" i="25"/>
  <c r="Z470" i="25"/>
  <c r="AG470" i="25"/>
  <c r="Z471" i="25"/>
  <c r="AG471" i="25"/>
  <c r="Z472" i="25"/>
  <c r="AG472" i="25"/>
  <c r="Z473" i="25"/>
  <c r="AG473" i="25"/>
  <c r="Z474" i="25"/>
  <c r="AG474" i="25"/>
  <c r="Z475" i="25"/>
  <c r="AG475" i="25"/>
  <c r="Z476" i="25"/>
  <c r="AG476" i="25"/>
  <c r="Z477" i="25"/>
  <c r="AG477" i="25"/>
  <c r="Z478" i="25"/>
  <c r="AG478" i="25"/>
  <c r="Z479" i="25"/>
  <c r="AG479" i="25"/>
  <c r="Z480" i="25"/>
  <c r="AG480" i="25"/>
  <c r="Z481" i="25"/>
  <c r="AG481" i="25"/>
  <c r="Z482" i="25"/>
  <c r="AG482" i="25"/>
  <c r="Z483" i="25"/>
  <c r="AG483" i="25"/>
  <c r="Z484" i="25"/>
  <c r="AG484" i="25"/>
  <c r="Z485" i="25"/>
  <c r="AG485" i="25"/>
  <c r="Z486" i="25"/>
  <c r="AG486" i="25"/>
  <c r="Z487" i="25"/>
  <c r="AG487" i="25"/>
  <c r="Z488" i="25"/>
  <c r="AG488" i="25"/>
  <c r="Z489" i="25"/>
  <c r="AG489" i="25"/>
  <c r="Z490" i="25"/>
  <c r="AG490" i="25"/>
  <c r="Z491" i="25"/>
  <c r="AG491" i="25"/>
  <c r="Z492" i="25"/>
  <c r="AG492" i="25"/>
  <c r="Z493" i="25"/>
  <c r="AG493" i="25"/>
  <c r="Z494" i="25"/>
  <c r="AG494" i="25"/>
  <c r="Z495" i="25"/>
  <c r="AG495" i="25"/>
  <c r="Z496" i="25"/>
  <c r="AG496" i="25"/>
  <c r="Z497" i="25"/>
  <c r="AG497" i="25"/>
  <c r="Z498" i="25"/>
  <c r="AG498" i="25"/>
  <c r="Z499" i="25"/>
  <c r="AG499" i="25"/>
  <c r="Z500" i="25"/>
  <c r="AG500" i="25"/>
  <c r="Z501" i="25"/>
  <c r="AG501" i="25"/>
  <c r="Z502" i="25"/>
  <c r="AG502" i="25"/>
  <c r="Z503" i="25"/>
  <c r="AG503" i="25"/>
  <c r="Z504" i="25"/>
  <c r="AG504" i="25"/>
  <c r="Z505" i="25"/>
  <c r="AG505" i="25"/>
  <c r="Z506" i="25"/>
  <c r="AG506" i="25"/>
  <c r="Z507" i="25"/>
  <c r="AG507" i="25"/>
  <c r="Z508" i="25"/>
  <c r="AG508" i="25"/>
  <c r="Z509" i="25"/>
  <c r="AG509" i="25"/>
  <c r="Z510" i="25"/>
  <c r="AG510" i="25"/>
  <c r="Z511" i="25"/>
  <c r="AG511" i="25"/>
  <c r="Z512" i="25"/>
  <c r="AG512" i="25"/>
  <c r="Z513" i="25"/>
  <c r="AG513" i="25"/>
  <c r="Z514" i="25"/>
  <c r="AG514" i="25"/>
  <c r="Z515" i="25"/>
  <c r="AG515" i="25"/>
  <c r="Z516" i="25"/>
  <c r="AG516" i="25"/>
  <c r="Z517" i="25"/>
  <c r="AG517" i="25"/>
  <c r="Z518" i="25"/>
  <c r="AG518" i="25"/>
  <c r="Z519" i="25"/>
  <c r="AG519" i="25"/>
  <c r="Z520" i="25"/>
  <c r="AG520" i="25"/>
  <c r="Z521" i="25"/>
  <c r="AG521" i="25"/>
  <c r="Z522" i="25"/>
  <c r="AG522" i="25"/>
  <c r="Z523" i="25"/>
  <c r="AG523" i="25"/>
  <c r="Z524" i="25"/>
  <c r="AG524" i="25"/>
  <c r="Z525" i="25"/>
  <c r="AG525" i="25"/>
  <c r="Z526" i="25"/>
  <c r="AG526" i="25"/>
  <c r="Z527" i="25"/>
  <c r="AG527" i="25"/>
  <c r="Z528" i="25"/>
  <c r="AG528" i="25"/>
  <c r="Z529" i="25"/>
  <c r="AG529" i="25"/>
  <c r="Z530" i="25"/>
  <c r="AG530" i="25"/>
  <c r="Z531" i="25"/>
  <c r="AG531" i="25"/>
  <c r="Z532" i="25"/>
  <c r="AG532" i="25"/>
  <c r="Z533" i="25"/>
  <c r="AG533" i="25"/>
  <c r="Z534" i="25"/>
  <c r="AG534" i="25"/>
  <c r="Z535" i="25"/>
  <c r="AG535" i="25"/>
  <c r="Z536" i="25"/>
  <c r="AG536" i="25"/>
  <c r="Z537" i="25"/>
  <c r="AG537" i="25"/>
  <c r="Z538" i="25"/>
  <c r="AG538" i="25"/>
  <c r="Z539" i="25"/>
  <c r="AG539" i="25"/>
  <c r="Z540" i="25"/>
  <c r="AG540" i="25"/>
  <c r="Z541" i="25"/>
  <c r="AG541" i="25"/>
  <c r="Z542" i="25"/>
  <c r="AG542" i="25"/>
  <c r="Z543" i="25"/>
  <c r="AG543" i="25"/>
  <c r="Z544" i="25"/>
  <c r="AG544" i="25"/>
  <c r="Z545" i="25"/>
  <c r="AG545" i="25"/>
  <c r="Z546" i="25"/>
  <c r="AG546" i="25"/>
  <c r="Z547" i="25"/>
  <c r="AG547" i="25"/>
  <c r="Z548" i="25"/>
  <c r="AG548" i="25"/>
  <c r="Z549" i="25"/>
  <c r="AG549" i="25"/>
  <c r="Z550" i="25"/>
  <c r="AG550" i="25"/>
  <c r="Z551" i="25"/>
  <c r="AG551" i="25"/>
  <c r="Z552" i="25"/>
  <c r="AG552" i="25"/>
  <c r="Z553" i="25"/>
  <c r="AG553" i="25"/>
  <c r="Z554" i="25"/>
  <c r="AG554" i="25"/>
  <c r="Z555" i="25"/>
  <c r="AG555" i="25"/>
  <c r="Z556" i="25"/>
  <c r="AG556" i="25"/>
  <c r="Z557" i="25"/>
  <c r="AG557" i="25"/>
  <c r="Z558" i="25"/>
  <c r="AG558" i="25"/>
  <c r="Z559" i="25"/>
  <c r="AG559" i="25"/>
  <c r="Z560" i="25"/>
  <c r="AG560" i="25"/>
  <c r="Z561" i="25"/>
  <c r="AG561" i="25"/>
  <c r="Z562" i="25"/>
  <c r="AG562" i="25"/>
  <c r="Z563" i="25"/>
  <c r="AG563" i="25"/>
  <c r="Z564" i="25"/>
  <c r="AG564" i="25"/>
  <c r="Z565" i="25"/>
  <c r="AG565" i="25"/>
  <c r="Z566" i="25"/>
  <c r="AG566" i="25"/>
  <c r="Z567" i="25"/>
  <c r="AG567" i="25"/>
  <c r="Z568" i="25"/>
  <c r="AG568" i="25"/>
  <c r="Z569" i="25"/>
  <c r="AG569" i="25"/>
  <c r="Z570" i="25"/>
  <c r="AG570" i="25"/>
  <c r="Z571" i="25"/>
  <c r="AG571" i="25"/>
  <c r="Z572" i="25"/>
  <c r="AG572" i="25"/>
  <c r="Z573" i="25"/>
  <c r="AG573" i="25"/>
  <c r="Z574" i="25"/>
  <c r="AG574" i="25"/>
  <c r="Z575" i="25"/>
  <c r="AG575" i="25"/>
  <c r="Z576" i="25"/>
  <c r="AG576" i="25"/>
  <c r="Z577" i="25"/>
  <c r="AG577" i="25"/>
  <c r="Z578" i="25"/>
  <c r="AG578" i="25"/>
  <c r="Z579" i="25"/>
  <c r="AG579" i="25"/>
  <c r="Z580" i="25"/>
  <c r="AG580" i="25"/>
  <c r="Z581" i="25"/>
  <c r="AG581" i="25"/>
  <c r="Z582" i="25"/>
  <c r="AG582" i="25"/>
  <c r="Z583" i="25"/>
  <c r="AG583" i="25"/>
  <c r="Z584" i="25"/>
  <c r="AG584" i="25"/>
  <c r="Z585" i="25"/>
  <c r="AG585" i="25"/>
  <c r="Z586" i="25"/>
  <c r="AG586" i="25"/>
  <c r="Z587" i="25"/>
  <c r="AG587" i="25"/>
  <c r="Z588" i="25"/>
  <c r="AG588" i="25"/>
  <c r="Z589" i="25"/>
  <c r="AG589" i="25"/>
  <c r="Z590" i="25"/>
  <c r="AG590" i="25"/>
  <c r="Z591" i="25"/>
  <c r="AG591" i="25"/>
  <c r="Z592" i="25"/>
  <c r="AG592" i="25"/>
  <c r="Z593" i="25"/>
  <c r="AG593" i="25"/>
  <c r="Z594" i="25"/>
  <c r="AG594" i="25"/>
  <c r="Z595" i="25"/>
  <c r="AG595" i="25"/>
  <c r="Z596" i="25"/>
  <c r="AG596" i="25"/>
  <c r="Z597" i="25"/>
  <c r="AG597" i="25"/>
  <c r="Z598" i="25"/>
  <c r="AG598" i="25"/>
  <c r="Z599" i="25"/>
  <c r="AG599" i="25"/>
  <c r="Z600" i="25"/>
  <c r="AG600" i="25"/>
  <c r="Z601" i="25"/>
  <c r="AG601" i="25"/>
  <c r="Z602" i="25"/>
  <c r="AG602" i="25"/>
  <c r="Z603" i="25"/>
  <c r="AG603" i="25"/>
  <c r="Z604" i="25"/>
  <c r="AG604" i="25"/>
  <c r="Z605" i="25"/>
  <c r="AG605" i="25"/>
  <c r="Z606" i="25"/>
  <c r="AG606" i="25"/>
  <c r="Z607" i="25"/>
  <c r="AG607" i="25"/>
  <c r="Z608" i="25"/>
  <c r="AG608" i="25"/>
  <c r="Z609" i="25"/>
  <c r="AG609" i="25"/>
  <c r="Z610" i="25"/>
  <c r="AG610" i="25"/>
  <c r="Z611" i="25"/>
  <c r="AG611" i="25"/>
  <c r="Z612" i="25"/>
  <c r="AG612" i="25"/>
  <c r="Z613" i="25"/>
  <c r="AG613" i="25"/>
  <c r="Z614" i="25"/>
  <c r="AG614" i="25"/>
  <c r="Z615" i="25"/>
  <c r="AG615" i="25"/>
  <c r="Z616" i="25"/>
  <c r="AG616" i="25"/>
  <c r="Z617" i="25"/>
  <c r="AG617" i="25"/>
  <c r="Z618" i="25"/>
  <c r="AG618" i="25"/>
  <c r="Z619" i="25"/>
  <c r="AG619" i="25"/>
  <c r="Z620" i="25"/>
  <c r="AG620" i="25"/>
  <c r="Z621" i="25"/>
  <c r="AG621" i="25"/>
  <c r="Z622" i="25"/>
  <c r="AG622" i="25"/>
  <c r="Z623" i="25"/>
  <c r="AG623" i="25"/>
  <c r="Z624" i="25"/>
  <c r="AG624" i="25"/>
  <c r="Z625" i="25"/>
  <c r="AG625" i="25"/>
  <c r="Z626" i="25"/>
  <c r="AG626" i="25"/>
  <c r="Z627" i="25"/>
  <c r="AG627" i="25"/>
  <c r="Z628" i="25"/>
  <c r="AG628" i="25"/>
  <c r="Z629" i="25"/>
  <c r="AG629" i="25"/>
  <c r="Z630" i="25"/>
  <c r="AG630" i="25"/>
  <c r="Z631" i="25"/>
  <c r="AG631" i="25"/>
  <c r="Z632" i="25"/>
  <c r="AG632" i="25"/>
  <c r="Z633" i="25"/>
  <c r="AG633" i="25"/>
  <c r="Z634" i="25"/>
  <c r="AG634" i="25"/>
  <c r="Z635" i="25"/>
  <c r="AG635" i="25"/>
  <c r="Z636" i="25"/>
  <c r="AG636" i="25"/>
  <c r="Z637" i="25"/>
  <c r="AG637" i="25"/>
  <c r="Z638" i="25"/>
  <c r="AG638" i="25"/>
  <c r="Z639" i="25"/>
  <c r="AG639" i="25"/>
  <c r="Z640" i="25"/>
  <c r="AG640" i="25"/>
  <c r="Z641" i="25"/>
  <c r="AG641" i="25"/>
  <c r="Z642" i="25"/>
  <c r="AG642" i="25"/>
  <c r="Z643" i="25"/>
  <c r="AG643" i="25"/>
  <c r="Z644" i="25"/>
  <c r="AG644" i="25"/>
  <c r="Z645" i="25"/>
  <c r="AG645" i="25"/>
  <c r="Z646" i="25"/>
  <c r="AG646" i="25"/>
  <c r="Z647" i="25"/>
  <c r="AG647" i="25"/>
  <c r="Z648" i="25"/>
  <c r="AG648" i="25"/>
  <c r="Z649" i="25"/>
  <c r="AG649" i="25"/>
  <c r="Z650" i="25"/>
  <c r="AG650" i="25"/>
  <c r="Z651" i="25"/>
  <c r="AG651" i="25"/>
  <c r="Z652" i="25"/>
  <c r="AG652" i="25"/>
  <c r="Z653" i="25"/>
  <c r="AG653" i="25"/>
  <c r="Z654" i="25"/>
  <c r="AG654" i="25"/>
  <c r="Z655" i="25"/>
  <c r="AG655" i="25"/>
  <c r="Z656" i="25"/>
  <c r="AG656" i="25"/>
  <c r="Z657" i="25"/>
  <c r="AG657" i="25"/>
  <c r="Z658" i="25"/>
  <c r="AG658" i="25"/>
  <c r="Z659" i="25"/>
  <c r="AG659" i="25"/>
  <c r="Z660" i="25"/>
  <c r="AG660" i="25"/>
  <c r="Z661" i="25"/>
  <c r="AG661" i="25"/>
  <c r="Z662" i="25"/>
  <c r="AG662" i="25"/>
  <c r="Z663" i="25"/>
  <c r="AG663" i="25"/>
  <c r="Z664" i="25"/>
  <c r="AG664" i="25"/>
  <c r="Z665" i="25"/>
  <c r="AG665" i="25"/>
  <c r="Z666" i="25"/>
  <c r="AG666" i="25"/>
  <c r="Z667" i="25"/>
  <c r="AG667" i="25"/>
  <c r="Z668" i="25"/>
  <c r="AG668" i="25"/>
  <c r="Z669" i="25"/>
  <c r="AG669" i="25"/>
  <c r="Z670" i="25"/>
  <c r="AG670" i="25"/>
  <c r="Z671" i="25"/>
  <c r="AG671" i="25"/>
  <c r="Z672" i="25"/>
  <c r="AG672" i="25"/>
  <c r="Z673" i="25"/>
  <c r="AG673" i="25"/>
  <c r="Z674" i="25"/>
  <c r="AG674" i="25"/>
  <c r="Z675" i="25"/>
  <c r="AG675" i="25"/>
  <c r="Z676" i="25"/>
  <c r="AG676" i="25"/>
  <c r="Z677" i="25"/>
  <c r="AG677" i="25"/>
  <c r="Z678" i="25"/>
  <c r="AG678" i="25"/>
  <c r="Z679" i="25"/>
  <c r="AG679" i="25"/>
  <c r="Z680" i="25"/>
  <c r="AG680" i="25"/>
  <c r="Z681" i="25"/>
  <c r="AG681" i="25"/>
  <c r="Z682" i="25"/>
  <c r="AG682" i="25"/>
  <c r="Z683" i="25"/>
  <c r="AG683" i="25"/>
  <c r="Z684" i="25"/>
  <c r="AG684" i="25"/>
  <c r="Z685" i="25"/>
  <c r="AG685" i="25"/>
  <c r="Z686" i="25"/>
  <c r="AG686" i="25"/>
  <c r="Z687" i="25"/>
  <c r="AG687" i="25"/>
  <c r="Z688" i="25"/>
  <c r="AG688" i="25"/>
  <c r="Z689" i="25"/>
  <c r="AG689" i="25"/>
  <c r="Z690" i="25"/>
  <c r="AG690" i="25"/>
  <c r="Z691" i="25"/>
  <c r="AG691" i="25"/>
  <c r="Z692" i="25"/>
  <c r="AG692" i="25"/>
  <c r="Z693" i="25"/>
  <c r="AG693" i="25"/>
  <c r="Z694" i="25"/>
  <c r="AG694" i="25"/>
  <c r="Z695" i="25"/>
  <c r="AG695" i="25"/>
  <c r="Z696" i="25"/>
  <c r="AG696" i="25"/>
  <c r="Z697" i="25"/>
  <c r="AG697" i="25"/>
  <c r="Z698" i="25"/>
  <c r="AG698" i="25"/>
  <c r="Z699" i="25"/>
  <c r="AG699" i="25"/>
  <c r="Z700" i="25"/>
  <c r="AG700" i="25"/>
  <c r="Z701" i="25"/>
  <c r="AG701" i="25"/>
  <c r="Z702" i="25"/>
  <c r="AG702" i="25"/>
  <c r="Z703" i="25"/>
  <c r="AG703" i="25"/>
  <c r="Z704" i="25"/>
  <c r="AG704" i="25"/>
  <c r="Z705" i="25"/>
  <c r="AG705" i="25"/>
  <c r="Z706" i="25"/>
  <c r="AG706" i="25"/>
  <c r="Z707" i="25"/>
  <c r="AG707" i="25"/>
  <c r="Z708" i="25"/>
  <c r="AG708" i="25"/>
  <c r="Z709" i="25"/>
  <c r="AG709" i="25"/>
  <c r="Z710" i="25"/>
  <c r="AG710" i="25"/>
  <c r="Z711" i="25"/>
  <c r="AG711" i="25"/>
  <c r="Z712" i="25"/>
  <c r="AG712" i="25"/>
  <c r="Z713" i="25"/>
  <c r="AG713" i="25"/>
  <c r="Z714" i="25"/>
  <c r="AG714" i="25"/>
  <c r="Z715" i="25"/>
  <c r="AG715" i="25"/>
  <c r="Z716" i="25"/>
  <c r="AG716" i="25"/>
  <c r="Z717" i="25"/>
  <c r="AG717" i="25"/>
  <c r="Z718" i="25"/>
  <c r="AG718" i="25"/>
  <c r="Z719" i="25"/>
  <c r="AG719" i="25"/>
  <c r="Z720" i="25"/>
  <c r="AG720" i="25"/>
  <c r="Z721" i="25"/>
  <c r="AG721" i="25"/>
  <c r="Z722" i="25"/>
  <c r="AG722" i="25"/>
  <c r="Z723" i="25"/>
  <c r="AG723" i="25"/>
  <c r="Z724" i="25"/>
  <c r="AG724" i="25"/>
  <c r="Z725" i="25"/>
  <c r="AG725" i="25"/>
  <c r="Z726" i="25"/>
  <c r="AG726" i="25"/>
  <c r="Z727" i="25"/>
  <c r="AG727" i="25"/>
  <c r="Z728" i="25"/>
  <c r="AG728" i="25"/>
  <c r="Z729" i="25"/>
  <c r="AG729" i="25"/>
  <c r="Z730" i="25"/>
  <c r="AG730" i="25"/>
  <c r="Z731" i="25"/>
  <c r="AG731" i="25"/>
  <c r="Z732" i="25"/>
  <c r="AG732" i="25"/>
  <c r="Z733" i="25"/>
  <c r="AG733" i="25"/>
  <c r="Z734" i="25"/>
  <c r="AG734" i="25"/>
  <c r="Z735" i="25"/>
  <c r="AG735" i="25"/>
  <c r="Z736" i="25"/>
  <c r="AG736" i="25"/>
  <c r="Z737" i="25"/>
  <c r="AG737" i="25"/>
  <c r="Z738" i="25"/>
  <c r="AG738" i="25"/>
  <c r="Z739" i="25"/>
  <c r="AG739" i="25"/>
  <c r="Z740" i="25"/>
  <c r="AG740" i="25"/>
  <c r="Z741" i="25"/>
  <c r="AG741" i="25"/>
  <c r="Z742" i="25"/>
  <c r="AG742" i="25"/>
  <c r="Z743" i="25"/>
  <c r="AG743" i="25"/>
  <c r="Z744" i="25"/>
  <c r="AG744" i="25"/>
  <c r="Z745" i="25"/>
  <c r="AG745" i="25"/>
  <c r="Z746" i="25"/>
  <c r="AG746" i="25"/>
  <c r="Z747" i="25"/>
  <c r="AG747" i="25"/>
  <c r="Z748" i="25"/>
  <c r="AG748" i="25"/>
  <c r="Z749" i="25"/>
  <c r="AG749" i="25"/>
  <c r="Z750" i="25"/>
  <c r="AG750" i="25"/>
  <c r="Z751" i="25"/>
  <c r="AG751" i="25"/>
  <c r="Z752" i="25"/>
  <c r="AG752" i="25"/>
  <c r="Z753" i="25"/>
  <c r="AG753" i="25"/>
  <c r="Z754" i="25"/>
  <c r="AG754" i="25"/>
  <c r="Z755" i="25"/>
  <c r="AG755" i="25"/>
  <c r="Z756" i="25"/>
  <c r="AG756" i="25"/>
  <c r="Z757" i="25"/>
  <c r="AG757" i="25"/>
  <c r="Z758" i="25"/>
  <c r="AG758" i="25"/>
  <c r="Z759" i="25"/>
  <c r="AG759" i="25"/>
  <c r="Z760" i="25"/>
  <c r="AG760" i="25"/>
  <c r="Z761" i="25"/>
  <c r="AG761" i="25"/>
  <c r="Z762" i="25"/>
  <c r="AG762" i="25"/>
  <c r="Z763" i="25"/>
  <c r="AG763" i="25"/>
  <c r="Z764" i="25"/>
  <c r="AG764" i="25"/>
  <c r="Z765" i="25"/>
  <c r="AG765" i="25"/>
  <c r="Z766" i="25"/>
  <c r="AG766" i="25"/>
  <c r="Z767" i="25"/>
  <c r="AG767" i="25"/>
  <c r="Z768" i="25"/>
  <c r="AG768" i="25"/>
  <c r="Z769" i="25"/>
  <c r="AG769" i="25"/>
  <c r="Z770" i="25"/>
  <c r="AG770" i="25"/>
  <c r="Z771" i="25"/>
  <c r="AG771" i="25"/>
  <c r="Z772" i="25"/>
  <c r="AG772" i="25"/>
  <c r="Z773" i="25"/>
  <c r="AG773" i="25"/>
  <c r="Z774" i="25"/>
  <c r="AG774" i="25"/>
  <c r="Z775" i="25"/>
  <c r="AG775" i="25"/>
  <c r="Z776" i="25"/>
  <c r="AG776" i="25"/>
  <c r="Z777" i="25"/>
  <c r="AG777" i="25"/>
  <c r="Z778" i="25"/>
  <c r="AG778" i="25"/>
  <c r="Z779" i="25"/>
  <c r="AG779" i="25"/>
  <c r="Z780" i="25"/>
  <c r="AG780" i="25"/>
  <c r="Z781" i="25"/>
  <c r="AG781" i="25"/>
  <c r="Z782" i="25"/>
  <c r="AG782" i="25"/>
  <c r="Z783" i="25"/>
  <c r="AG783" i="25"/>
  <c r="Z784" i="25"/>
  <c r="AG784" i="25"/>
  <c r="Z785" i="25"/>
  <c r="AG785" i="25"/>
  <c r="Z786" i="25"/>
  <c r="AG786" i="25"/>
  <c r="Z787" i="25"/>
  <c r="AG787" i="25"/>
  <c r="Z788" i="25"/>
  <c r="AG788" i="25"/>
  <c r="Z789" i="25"/>
  <c r="AG789" i="25"/>
  <c r="Z790" i="25"/>
  <c r="AG790" i="25"/>
  <c r="Z791" i="25"/>
  <c r="AG791" i="25"/>
  <c r="Z792" i="25"/>
  <c r="AG792" i="25"/>
  <c r="Z793" i="25"/>
  <c r="AG793" i="25"/>
  <c r="Z794" i="25"/>
  <c r="AG794" i="25"/>
  <c r="Z795" i="25"/>
  <c r="AG795" i="25"/>
  <c r="Z796" i="25"/>
  <c r="AG796" i="25"/>
  <c r="Z797" i="25"/>
  <c r="AG797" i="25"/>
  <c r="Z798" i="25"/>
  <c r="AG798" i="25"/>
  <c r="Z799" i="25"/>
  <c r="AG799" i="25"/>
  <c r="Z800" i="25"/>
  <c r="AG800" i="25"/>
  <c r="Z801" i="25"/>
  <c r="AG801" i="25"/>
  <c r="Z802" i="25"/>
  <c r="AG802" i="25"/>
  <c r="Z803" i="25"/>
  <c r="AG803" i="25"/>
  <c r="Z804" i="25"/>
  <c r="AG804" i="25"/>
  <c r="Z805" i="25"/>
  <c r="AG805" i="25"/>
  <c r="Z806" i="25"/>
  <c r="AG806" i="25"/>
  <c r="Z807" i="25"/>
  <c r="AG807" i="25"/>
  <c r="Z808" i="25"/>
  <c r="AG808" i="25"/>
  <c r="Z809" i="25"/>
  <c r="AG809" i="25"/>
  <c r="Z810" i="25"/>
  <c r="AG810" i="25"/>
  <c r="Z811" i="25"/>
  <c r="AG811" i="25"/>
  <c r="Z812" i="25"/>
  <c r="AG812" i="25"/>
  <c r="Z813" i="25"/>
  <c r="AG813" i="25"/>
  <c r="Z814" i="25"/>
  <c r="AG814" i="25"/>
  <c r="Z815" i="25"/>
  <c r="AG815" i="25"/>
  <c r="Z816" i="25"/>
  <c r="AG816" i="25"/>
  <c r="Z817" i="25"/>
  <c r="AG817" i="25"/>
  <c r="Z818" i="25"/>
  <c r="AG818" i="25"/>
  <c r="Z819" i="25"/>
  <c r="AG819" i="25"/>
  <c r="Z820" i="25"/>
  <c r="AG820" i="25"/>
  <c r="Z821" i="25"/>
  <c r="AG821" i="25"/>
  <c r="Z822" i="25"/>
  <c r="AG822" i="25"/>
  <c r="Z823" i="25"/>
  <c r="AG823" i="25"/>
  <c r="Z824" i="25"/>
  <c r="AG824" i="25"/>
  <c r="Z825" i="25"/>
  <c r="AG825" i="25"/>
  <c r="Z826" i="25"/>
  <c r="AG826" i="25"/>
  <c r="Z827" i="25"/>
  <c r="AG827" i="25"/>
  <c r="Z828" i="25"/>
  <c r="AG828" i="25"/>
  <c r="Z829" i="25"/>
  <c r="AG829" i="25"/>
  <c r="Z830" i="25"/>
  <c r="AG830" i="25"/>
  <c r="Z831" i="25"/>
  <c r="AG831" i="25"/>
  <c r="Z832" i="25"/>
  <c r="AG832" i="25"/>
  <c r="Z833" i="25"/>
  <c r="AG833" i="25"/>
  <c r="Z834" i="25"/>
  <c r="AG834" i="25"/>
  <c r="Z835" i="25"/>
  <c r="AG835" i="25"/>
  <c r="Z836" i="25"/>
  <c r="AG836" i="25"/>
  <c r="Z837" i="25"/>
  <c r="AG837" i="25"/>
  <c r="Z838" i="25"/>
  <c r="AG838" i="25"/>
  <c r="Z839" i="25"/>
  <c r="AG839" i="25"/>
  <c r="Z840" i="25"/>
  <c r="AG840" i="25"/>
  <c r="Z841" i="25"/>
  <c r="AG841" i="25"/>
  <c r="Z842" i="25"/>
  <c r="AG842" i="25"/>
  <c r="Z843" i="25"/>
  <c r="AG843" i="25"/>
  <c r="Z844" i="25"/>
  <c r="AG844" i="25"/>
  <c r="Z845" i="25"/>
  <c r="AG845" i="25"/>
  <c r="Z846" i="25"/>
  <c r="AG846" i="25"/>
  <c r="Z847" i="25"/>
  <c r="AG847" i="25"/>
  <c r="Z848" i="25"/>
  <c r="AG848" i="25"/>
  <c r="Z849" i="25"/>
  <c r="AG849" i="25"/>
  <c r="Z850" i="25"/>
  <c r="AG850" i="25"/>
  <c r="Z851" i="25"/>
  <c r="AG851" i="25"/>
  <c r="Z852" i="25"/>
  <c r="AG852" i="25"/>
  <c r="Z853" i="25"/>
  <c r="AG853" i="25"/>
  <c r="Z854" i="25"/>
  <c r="AG854" i="25"/>
  <c r="Z855" i="25"/>
  <c r="AG855" i="25"/>
  <c r="Z856" i="25"/>
  <c r="AG856" i="25"/>
  <c r="Z857" i="25"/>
  <c r="AG857" i="25"/>
  <c r="Z858" i="25"/>
  <c r="AG858" i="25"/>
  <c r="Z859" i="25"/>
  <c r="AG859" i="25"/>
  <c r="Z860" i="25"/>
  <c r="AG860" i="25"/>
  <c r="Z861" i="25"/>
  <c r="AG861" i="25"/>
  <c r="Z862" i="25"/>
  <c r="AG862" i="25"/>
  <c r="Z863" i="25"/>
  <c r="AG863" i="25"/>
  <c r="Z864" i="25"/>
  <c r="AG864" i="25"/>
  <c r="Z865" i="25"/>
  <c r="AG865" i="25"/>
  <c r="Z866" i="25"/>
  <c r="AG866" i="25"/>
  <c r="Z867" i="25"/>
  <c r="AG867" i="25"/>
  <c r="Z868" i="25"/>
  <c r="AG868" i="25"/>
  <c r="Z869" i="25"/>
  <c r="AG869" i="25"/>
  <c r="Z870" i="25"/>
  <c r="AG870" i="25"/>
  <c r="Z871" i="25"/>
  <c r="AG871" i="25"/>
  <c r="Z872" i="25"/>
  <c r="AG872" i="25"/>
  <c r="Z873" i="25"/>
  <c r="AG873" i="25"/>
  <c r="Z874" i="25"/>
  <c r="AG874" i="25"/>
  <c r="Z875" i="25"/>
  <c r="AG875" i="25"/>
  <c r="Z876" i="25"/>
  <c r="AG876" i="25"/>
  <c r="Z877" i="25"/>
  <c r="AG877" i="25"/>
  <c r="Z878" i="25"/>
  <c r="AG878" i="25"/>
  <c r="Z879" i="25"/>
  <c r="AG879" i="25"/>
  <c r="Z880" i="25"/>
  <c r="AG880" i="25"/>
  <c r="Z881" i="25"/>
  <c r="AG881" i="25"/>
  <c r="Z882" i="25"/>
  <c r="AG882" i="25"/>
  <c r="Z883" i="25"/>
  <c r="AG883" i="25"/>
  <c r="Z884" i="25"/>
  <c r="AG884" i="25"/>
  <c r="Z885" i="25"/>
  <c r="AG885" i="25"/>
  <c r="Z886" i="25"/>
  <c r="AG886" i="25"/>
  <c r="Z887" i="25"/>
  <c r="AG887" i="25"/>
  <c r="Z888" i="25"/>
  <c r="AG888" i="25"/>
  <c r="Z889" i="25"/>
  <c r="AG889" i="25"/>
  <c r="Z890" i="25"/>
  <c r="AG890" i="25"/>
  <c r="Z891" i="25"/>
  <c r="AG891" i="25"/>
  <c r="Z892" i="25"/>
  <c r="AG892" i="25"/>
  <c r="Z893" i="25"/>
  <c r="AG893" i="25"/>
  <c r="Z894" i="25"/>
  <c r="AG894" i="25"/>
  <c r="Z895" i="25"/>
  <c r="AG895" i="25"/>
  <c r="Z896" i="25"/>
  <c r="AG896" i="25"/>
  <c r="Z897" i="25"/>
  <c r="AG897" i="25"/>
  <c r="Z898" i="25"/>
  <c r="AG898" i="25"/>
  <c r="Z899" i="25"/>
  <c r="AG899" i="25"/>
  <c r="Z900" i="25"/>
  <c r="AG900" i="25"/>
  <c r="Z901" i="25"/>
  <c r="AG901" i="25"/>
  <c r="Z902" i="25"/>
  <c r="AG902" i="25"/>
  <c r="Z903" i="25"/>
  <c r="AG903" i="25"/>
  <c r="Z904" i="25"/>
  <c r="AG904" i="25"/>
  <c r="Z905" i="25"/>
  <c r="AG905" i="25"/>
  <c r="Z906" i="25"/>
  <c r="AG906" i="25"/>
  <c r="Z907" i="25"/>
  <c r="AG907" i="25"/>
  <c r="Z908" i="25"/>
  <c r="AG908" i="25"/>
  <c r="Z909" i="25"/>
  <c r="AG909" i="25"/>
  <c r="Z910" i="25"/>
  <c r="AG910" i="25"/>
  <c r="Z911" i="25"/>
  <c r="AG911" i="25"/>
  <c r="Z912" i="25"/>
  <c r="AG912" i="25"/>
  <c r="Z913" i="25"/>
  <c r="AG913" i="25"/>
  <c r="Z914" i="25"/>
  <c r="AG914" i="25"/>
  <c r="Z915" i="25"/>
  <c r="AG915" i="25"/>
  <c r="Z916" i="25"/>
  <c r="AG916" i="25"/>
  <c r="Z917" i="25"/>
  <c r="AG917" i="25"/>
  <c r="Z918" i="25"/>
  <c r="AG918" i="25"/>
  <c r="Z919" i="25"/>
  <c r="AG919" i="25"/>
  <c r="Z920" i="25"/>
  <c r="AG920" i="25"/>
  <c r="Z921" i="25"/>
  <c r="AG921" i="25"/>
  <c r="Z922" i="25"/>
  <c r="AG922" i="25"/>
  <c r="Z923" i="25"/>
  <c r="AG923" i="25"/>
  <c r="Z924" i="25"/>
  <c r="AG924" i="25"/>
  <c r="Z925" i="25"/>
  <c r="AG925" i="25"/>
  <c r="Z926" i="25"/>
  <c r="AG926" i="25"/>
  <c r="Z927" i="25"/>
  <c r="AG927" i="25"/>
  <c r="Z928" i="25"/>
  <c r="AG928" i="25"/>
  <c r="Z929" i="25"/>
  <c r="AG929" i="25"/>
  <c r="Z930" i="25"/>
  <c r="AG930" i="25"/>
  <c r="Z931" i="25"/>
  <c r="AG931" i="25"/>
  <c r="Z932" i="25"/>
  <c r="AG932" i="25"/>
  <c r="Z933" i="25"/>
  <c r="AG933" i="25"/>
  <c r="Z934" i="25"/>
  <c r="AG934" i="25"/>
  <c r="Z935" i="25"/>
  <c r="AG935" i="25"/>
  <c r="Z936" i="25"/>
  <c r="AG936" i="25"/>
  <c r="Z937" i="25"/>
  <c r="AG937" i="25"/>
  <c r="Z938" i="25"/>
  <c r="AG938" i="25"/>
  <c r="Z939" i="25"/>
  <c r="AG939" i="25"/>
  <c r="Z940" i="25"/>
  <c r="AG940" i="25"/>
  <c r="Z941" i="25"/>
  <c r="AG941" i="25"/>
  <c r="Z942" i="25"/>
  <c r="AG942" i="25"/>
  <c r="Z943" i="25"/>
  <c r="AG943" i="25"/>
  <c r="Z944" i="25"/>
  <c r="AG944" i="25"/>
  <c r="Z945" i="25"/>
  <c r="AG945" i="25"/>
  <c r="Z946" i="25"/>
  <c r="AG946" i="25"/>
  <c r="Z947" i="25"/>
  <c r="AG947" i="25"/>
  <c r="Z948" i="25"/>
  <c r="AG948" i="25"/>
  <c r="Z949" i="25"/>
  <c r="AG949" i="25"/>
  <c r="Z950" i="25"/>
  <c r="AG950" i="25"/>
  <c r="Z951" i="25"/>
  <c r="AG951" i="25"/>
  <c r="Z952" i="25"/>
  <c r="AG952" i="25"/>
  <c r="Z953" i="25"/>
  <c r="AG953" i="25"/>
  <c r="Z954" i="25"/>
  <c r="AG954" i="25"/>
  <c r="Z955" i="25"/>
  <c r="AG955" i="25"/>
  <c r="Z956" i="25"/>
  <c r="AG956" i="25"/>
  <c r="Z957" i="25"/>
  <c r="AG957" i="25"/>
  <c r="Z958" i="25"/>
  <c r="AG958" i="25"/>
  <c r="Z959" i="25"/>
  <c r="AG959" i="25"/>
  <c r="Z960" i="25"/>
  <c r="AG960" i="25"/>
  <c r="Z961" i="25"/>
  <c r="AG961" i="25"/>
  <c r="Z962" i="25"/>
  <c r="AG962" i="25"/>
  <c r="Z963" i="25"/>
  <c r="AG963" i="25"/>
  <c r="Z964" i="25"/>
  <c r="AG964" i="25"/>
  <c r="Z965" i="25"/>
  <c r="AG965" i="25"/>
  <c r="Z966" i="25"/>
  <c r="AG966" i="25"/>
  <c r="Z967" i="25"/>
  <c r="AG967" i="25"/>
  <c r="Z968" i="25"/>
  <c r="AG968" i="25"/>
  <c r="Z969" i="25"/>
  <c r="AG969" i="25"/>
  <c r="Z970" i="25"/>
  <c r="AG970" i="25"/>
  <c r="Z971" i="25"/>
  <c r="AG971" i="25"/>
  <c r="Z972" i="25"/>
  <c r="AG972" i="25"/>
  <c r="Z973" i="25"/>
  <c r="AG973" i="25"/>
  <c r="Z974" i="25"/>
  <c r="AG974" i="25"/>
  <c r="Z975" i="25"/>
  <c r="AG975" i="25"/>
  <c r="Z976" i="25"/>
  <c r="AG976" i="25"/>
  <c r="Z977" i="25"/>
  <c r="AG977" i="25"/>
  <c r="Z978" i="25"/>
  <c r="AG978" i="25"/>
  <c r="Z979" i="25"/>
  <c r="AG979" i="25"/>
  <c r="Z980" i="25"/>
  <c r="AG980" i="25"/>
  <c r="Z981" i="25"/>
  <c r="AG981" i="25"/>
  <c r="Z982" i="25"/>
  <c r="AG982" i="25"/>
  <c r="Z983" i="25"/>
  <c r="AG983" i="25"/>
  <c r="Z984" i="25"/>
  <c r="AG984" i="25"/>
  <c r="Z985" i="25"/>
  <c r="AG985" i="25"/>
  <c r="Z986" i="25"/>
  <c r="AG986" i="25"/>
  <c r="Z987" i="25"/>
  <c r="AG987" i="25"/>
  <c r="Z988" i="25"/>
  <c r="AG988" i="25"/>
  <c r="Z989" i="25"/>
  <c r="AG989" i="25"/>
  <c r="Z990" i="25"/>
  <c r="AG990" i="25"/>
  <c r="Z991" i="25"/>
  <c r="AG991" i="25"/>
  <c r="Z992" i="25"/>
  <c r="AG992" i="25"/>
  <c r="Z993" i="25"/>
  <c r="AG993" i="25"/>
  <c r="Z994" i="25"/>
  <c r="AG994" i="25"/>
  <c r="Z995" i="25"/>
  <c r="AG995" i="25"/>
  <c r="Z996" i="25"/>
  <c r="AG996" i="25"/>
  <c r="Z997" i="25"/>
  <c r="AG997" i="25"/>
  <c r="Z998" i="25"/>
  <c r="AG998" i="25"/>
  <c r="Z999" i="25"/>
  <c r="AG999" i="25"/>
  <c r="Z1000" i="25"/>
  <c r="AG1000" i="25"/>
  <c r="Z1001" i="25"/>
  <c r="AG1001" i="25"/>
  <c r="Z1002" i="25"/>
  <c r="AG1002" i="25"/>
  <c r="Z1003" i="25"/>
  <c r="AG1003" i="25"/>
  <c r="Z1004" i="25"/>
  <c r="AG1004" i="25"/>
  <c r="Z1005" i="25"/>
  <c r="AG1005" i="25"/>
  <c r="Z1006" i="25"/>
  <c r="AG1006" i="25"/>
  <c r="Z1007" i="25"/>
  <c r="AG1007" i="25"/>
  <c r="Z1008" i="25"/>
  <c r="AG1008" i="25"/>
  <c r="Z1009" i="25"/>
  <c r="AG1009" i="25"/>
  <c r="Z1010" i="25"/>
  <c r="AG1010" i="25"/>
  <c r="Z1011" i="25"/>
  <c r="AG1011" i="25"/>
  <c r="Z1012" i="25"/>
  <c r="AG1012" i="25"/>
  <c r="Z1013" i="25"/>
  <c r="AG1013" i="25"/>
  <c r="Z1014" i="25"/>
  <c r="AG1014" i="25"/>
  <c r="Z1015" i="25"/>
  <c r="AG1015" i="25"/>
  <c r="Z1016" i="25"/>
  <c r="AG1016" i="25"/>
  <c r="Z1017" i="25"/>
  <c r="AG1017" i="25"/>
  <c r="Z1018" i="25"/>
  <c r="AG1018" i="25"/>
  <c r="Z1019" i="25"/>
  <c r="AG1019" i="25"/>
  <c r="Z1020" i="25"/>
  <c r="AG1020" i="25"/>
  <c r="Z1021" i="25"/>
  <c r="AG1021" i="25"/>
  <c r="Z1022" i="25"/>
  <c r="AG1022" i="25"/>
  <c r="Z1023" i="25"/>
  <c r="AG1023" i="25"/>
  <c r="Z1024" i="25"/>
  <c r="AG1024" i="25"/>
  <c r="Z1025" i="25"/>
  <c r="AG1025" i="25"/>
  <c r="Z1026" i="25"/>
  <c r="AG1026" i="25"/>
  <c r="Z1027" i="25"/>
  <c r="AG1027" i="25"/>
  <c r="Z1028" i="25"/>
  <c r="AG1028" i="25"/>
  <c r="Z1029" i="25"/>
  <c r="AG1029" i="25"/>
  <c r="Z1030" i="25"/>
  <c r="AG1030" i="25"/>
  <c r="Z1031" i="25"/>
  <c r="AG1031" i="25"/>
  <c r="Z1032" i="25"/>
  <c r="AG1032" i="25"/>
  <c r="Z1033" i="25"/>
  <c r="AG1033" i="25"/>
  <c r="Z1034" i="25"/>
  <c r="AG1034" i="25"/>
  <c r="Z1035" i="25"/>
  <c r="AG1035" i="25"/>
  <c r="Z1036" i="25"/>
  <c r="AG1036" i="25"/>
  <c r="Z1037" i="25"/>
  <c r="AG1037" i="25"/>
  <c r="Z1038" i="25"/>
  <c r="AG1038" i="25"/>
  <c r="Z1039" i="25"/>
  <c r="AG1039" i="25"/>
  <c r="Z1040" i="25"/>
  <c r="AG1040" i="25"/>
  <c r="Z1041" i="25"/>
  <c r="AG1041" i="25"/>
  <c r="Z1042" i="25"/>
  <c r="AG1042" i="25"/>
  <c r="Z1043" i="25"/>
  <c r="AG1043" i="25"/>
  <c r="Z1044" i="25"/>
  <c r="AG1044" i="25"/>
  <c r="Z1045" i="25"/>
  <c r="AG1045" i="25"/>
  <c r="Z1046" i="25"/>
  <c r="AG1046" i="25"/>
  <c r="Z1047" i="25"/>
  <c r="AG1047" i="25"/>
  <c r="Z1048" i="25"/>
  <c r="AG1048" i="25"/>
  <c r="Z1049" i="25"/>
  <c r="AG1049" i="25"/>
  <c r="Z1050" i="25"/>
  <c r="AG1050" i="25"/>
  <c r="Z1051" i="25"/>
  <c r="AG1051" i="25"/>
  <c r="Z1052" i="25"/>
  <c r="AG1052" i="25"/>
  <c r="Z1053" i="25"/>
  <c r="AG1053" i="25"/>
  <c r="Z1054" i="25"/>
  <c r="AG1054" i="25"/>
  <c r="Z1055" i="25"/>
  <c r="AG1055" i="25"/>
  <c r="Z1056" i="25"/>
  <c r="AG1056" i="25"/>
  <c r="Z1057" i="25"/>
  <c r="AG1057" i="25"/>
  <c r="Z1058" i="25"/>
  <c r="AG1058" i="25"/>
  <c r="Z1059" i="25"/>
  <c r="AG1059" i="25"/>
  <c r="Z1060" i="25"/>
  <c r="AG1060" i="25"/>
  <c r="Z1061" i="25"/>
  <c r="AG1061" i="25"/>
  <c r="Z1062" i="25"/>
  <c r="AG1062" i="25"/>
  <c r="Z1063" i="25"/>
  <c r="AG1063" i="25"/>
  <c r="Z1064" i="25"/>
  <c r="AG1064" i="25"/>
  <c r="Z1065" i="25"/>
  <c r="AG1065" i="25"/>
  <c r="Z1066" i="25"/>
  <c r="AG1066" i="25"/>
  <c r="Z1067" i="25"/>
  <c r="AG1067" i="25"/>
  <c r="Z1068" i="25"/>
  <c r="AG1068" i="25"/>
  <c r="Z1069" i="25"/>
  <c r="AG1069" i="25"/>
  <c r="Z1070" i="25"/>
  <c r="AG1070" i="25"/>
  <c r="Z1071" i="25"/>
  <c r="AG1071" i="25"/>
  <c r="Z1072" i="25"/>
  <c r="AG1072" i="25"/>
  <c r="Z1073" i="25"/>
  <c r="AG1073" i="25"/>
  <c r="Z1074" i="25"/>
  <c r="AG1074" i="25"/>
  <c r="Z1075" i="25"/>
  <c r="AG1075" i="25"/>
  <c r="Z1076" i="25"/>
  <c r="AG1076" i="25"/>
  <c r="Z1077" i="25"/>
  <c r="AG1077" i="25"/>
  <c r="Z1078" i="25"/>
  <c r="AG1078" i="25"/>
  <c r="Z1079" i="25"/>
  <c r="AG1079" i="25"/>
  <c r="Z1080" i="25"/>
  <c r="AG1080" i="25"/>
  <c r="Z1081" i="25"/>
  <c r="AG1081" i="25"/>
  <c r="Z1082" i="25"/>
  <c r="AG1082" i="25"/>
  <c r="Z1083" i="25"/>
  <c r="AG1083" i="25"/>
  <c r="Z1084" i="25"/>
  <c r="AG1084" i="25"/>
  <c r="Z1085" i="25"/>
  <c r="AG1085" i="25"/>
  <c r="Z1086" i="25"/>
  <c r="AG1086" i="25"/>
  <c r="Z1087" i="25"/>
  <c r="AG1087" i="25"/>
  <c r="Z1088" i="25"/>
  <c r="AG1088" i="25"/>
  <c r="Z1089" i="25"/>
  <c r="AG1089" i="25"/>
  <c r="Z1090" i="25"/>
  <c r="AG1090" i="25"/>
  <c r="Z1091" i="25"/>
  <c r="AG1091" i="25"/>
  <c r="Z1092" i="25"/>
  <c r="AG1092" i="25"/>
  <c r="Z1093" i="25"/>
  <c r="AG1093" i="25"/>
  <c r="Z1094" i="25"/>
  <c r="AG1094" i="25"/>
  <c r="Z1095" i="25"/>
  <c r="AG1095" i="25"/>
  <c r="Z1096" i="25"/>
  <c r="AG1096" i="25"/>
  <c r="Z1097" i="25"/>
  <c r="AG1097" i="25"/>
  <c r="Z1098" i="25"/>
  <c r="AG1098" i="25"/>
  <c r="Z1099" i="25"/>
  <c r="AG1099" i="25"/>
  <c r="Z1100" i="25"/>
  <c r="AG1100" i="25"/>
  <c r="Z1101" i="25"/>
  <c r="AG1101" i="25"/>
  <c r="Z1102" i="25"/>
  <c r="AG1102" i="25"/>
  <c r="Z1103" i="25"/>
  <c r="AG1103" i="25"/>
  <c r="Z1104" i="25"/>
  <c r="AG1104" i="25"/>
  <c r="Z1105" i="25"/>
  <c r="AG1105" i="25"/>
  <c r="Z1106" i="25"/>
  <c r="AG1106" i="25"/>
  <c r="Z1107" i="25"/>
  <c r="AG1107" i="25"/>
  <c r="Z1108" i="25"/>
  <c r="AG1108" i="25"/>
  <c r="Z1109" i="25"/>
  <c r="AG1109" i="25"/>
  <c r="Z1110" i="25"/>
  <c r="AG1110" i="25"/>
  <c r="Z1111" i="25"/>
  <c r="AG1111" i="25"/>
  <c r="Z1112" i="25"/>
  <c r="AG1112" i="25"/>
  <c r="Z1113" i="25"/>
  <c r="AG1113" i="25"/>
  <c r="Z1114" i="25"/>
  <c r="AG1114" i="25"/>
  <c r="Z1115" i="25"/>
  <c r="AG1115" i="25"/>
  <c r="Z1116" i="25"/>
  <c r="AG1116" i="25"/>
  <c r="Z1117" i="25"/>
  <c r="AG1117" i="25"/>
  <c r="Z1118" i="25"/>
  <c r="AG1118" i="25"/>
  <c r="Z1119" i="25"/>
  <c r="AG1119" i="25"/>
  <c r="Z1120" i="25"/>
  <c r="AG1120" i="25"/>
  <c r="Z1121" i="25"/>
  <c r="AG1121" i="25"/>
  <c r="Z1122" i="25"/>
  <c r="AG1122" i="25"/>
  <c r="Z1123" i="25"/>
  <c r="AG1123" i="25"/>
  <c r="Z1124" i="25"/>
  <c r="AG1124" i="25"/>
  <c r="Z1125" i="25"/>
  <c r="AG1125" i="25"/>
  <c r="Z1126" i="25"/>
  <c r="AG1126" i="25"/>
  <c r="Z1127" i="25"/>
  <c r="AG1127" i="25"/>
  <c r="Z1128" i="25"/>
  <c r="AG1128" i="25"/>
  <c r="Z1129" i="25"/>
  <c r="AG1129" i="25"/>
  <c r="Z1130" i="25"/>
  <c r="AG1130" i="25"/>
  <c r="Z1131" i="25"/>
  <c r="AG1131" i="25"/>
  <c r="Z1132" i="25"/>
  <c r="AG1132" i="25"/>
  <c r="Z1133" i="25"/>
  <c r="AG1133" i="25"/>
  <c r="Z1134" i="25"/>
  <c r="AG1134" i="25"/>
  <c r="Z1135" i="25"/>
  <c r="AG1135" i="25"/>
  <c r="Z1136" i="25"/>
  <c r="AG1136" i="25"/>
  <c r="Z1137" i="25"/>
  <c r="AG1137" i="25"/>
  <c r="Z1138" i="25"/>
  <c r="AG1138" i="25"/>
  <c r="Z1139" i="25"/>
  <c r="AG1139" i="25"/>
  <c r="Z1140" i="25"/>
  <c r="AG1140" i="25"/>
  <c r="Z1141" i="25"/>
  <c r="AG1141" i="25"/>
  <c r="Z1142" i="25"/>
  <c r="AG1142" i="25"/>
  <c r="Z1143" i="25"/>
  <c r="AG1143" i="25"/>
  <c r="Z1144" i="25"/>
  <c r="AG1144" i="25"/>
  <c r="Z1145" i="25"/>
  <c r="AG1145" i="25"/>
  <c r="Z1146" i="25"/>
  <c r="AG1146" i="25"/>
  <c r="Z1147" i="25"/>
  <c r="AG1147" i="25"/>
  <c r="Z1148" i="25"/>
  <c r="AG1148" i="25"/>
  <c r="Z1149" i="25"/>
  <c r="AG1149" i="25"/>
  <c r="Z1150" i="25"/>
  <c r="AG1150" i="25"/>
  <c r="Z1151" i="25"/>
  <c r="AG1151" i="25"/>
  <c r="Z1152" i="25"/>
  <c r="AG1152" i="25"/>
  <c r="Z1153" i="25"/>
  <c r="AG1153" i="25"/>
  <c r="Z1154" i="25"/>
  <c r="AG1154" i="25"/>
  <c r="Z1155" i="25"/>
  <c r="AG1155" i="25"/>
  <c r="Z1156" i="25"/>
  <c r="AG1156" i="25"/>
  <c r="Z1157" i="25"/>
  <c r="AG1157" i="25"/>
  <c r="Z1158" i="25"/>
  <c r="AG1158" i="25"/>
  <c r="Z1159" i="25"/>
  <c r="AG1159" i="25"/>
  <c r="Z1160" i="25"/>
  <c r="AG1160" i="25"/>
  <c r="Z1161" i="25"/>
  <c r="AG1161" i="25"/>
  <c r="Z1162" i="25"/>
  <c r="AG1162" i="25"/>
  <c r="Z1163" i="25"/>
  <c r="AG1163" i="25"/>
  <c r="Z1164" i="25"/>
  <c r="AG1164" i="25"/>
  <c r="Z1165" i="25"/>
  <c r="AG1165" i="25"/>
  <c r="Z1166" i="25"/>
  <c r="AG1166" i="25"/>
  <c r="Z1167" i="25"/>
  <c r="AG1167" i="25"/>
  <c r="Z1168" i="25"/>
  <c r="AG1168" i="25"/>
  <c r="Z1169" i="25"/>
  <c r="AG1169" i="25"/>
  <c r="Z1170" i="25"/>
  <c r="AG1170" i="25"/>
  <c r="Z1171" i="25"/>
  <c r="AG1171" i="25"/>
  <c r="Z1172" i="25"/>
  <c r="AG1172" i="25"/>
  <c r="Z1173" i="25"/>
  <c r="AG1173" i="25"/>
  <c r="Z1174" i="25"/>
  <c r="AG1174" i="25"/>
  <c r="Z1175" i="25"/>
  <c r="AG1175" i="25"/>
  <c r="Z1176" i="25"/>
  <c r="AG1176" i="25"/>
  <c r="Z1177" i="25"/>
  <c r="AG1177" i="25"/>
  <c r="Z1178" i="25"/>
  <c r="AG1178" i="25"/>
  <c r="Z1179" i="25"/>
  <c r="AG1179" i="25"/>
  <c r="Z1180" i="25"/>
  <c r="AG1180" i="25"/>
  <c r="Z1181" i="25"/>
  <c r="AG1181" i="25"/>
  <c r="Z1182" i="25"/>
  <c r="AG1182" i="25"/>
  <c r="Z1183" i="25"/>
  <c r="AG1183" i="25"/>
  <c r="Z1184" i="25"/>
  <c r="AG1184" i="25"/>
  <c r="Z1185" i="25"/>
  <c r="AG1185" i="25"/>
  <c r="Z1186" i="25"/>
  <c r="AG1186" i="25"/>
  <c r="Z1187" i="25"/>
  <c r="AG1187" i="25"/>
  <c r="Z1188" i="25"/>
  <c r="AG1188" i="25"/>
  <c r="Z1189" i="25"/>
  <c r="AG1189" i="25"/>
  <c r="Z1190" i="25"/>
  <c r="AG1190" i="25"/>
  <c r="Z1191" i="25"/>
  <c r="AG1191" i="25"/>
  <c r="Z1192" i="25"/>
  <c r="AG1192" i="25"/>
  <c r="Z1193" i="25"/>
  <c r="AG1193" i="25"/>
  <c r="Z1194" i="25"/>
  <c r="AG1194" i="25"/>
  <c r="Z1195" i="25"/>
  <c r="AG1195" i="25"/>
  <c r="Z1196" i="25"/>
  <c r="AG1196" i="25"/>
  <c r="Z1197" i="25"/>
  <c r="AG1197" i="25"/>
  <c r="Z1198" i="25"/>
  <c r="AG1198" i="25"/>
  <c r="Z1199" i="25"/>
  <c r="AG1199" i="25"/>
  <c r="Z1200" i="25"/>
  <c r="AG1200" i="25"/>
  <c r="Z1201" i="25"/>
  <c r="AG1201" i="25"/>
  <c r="Z1202" i="25"/>
  <c r="AG1202" i="25"/>
  <c r="Z1203" i="25"/>
  <c r="AG1203" i="25"/>
  <c r="Z1204" i="25"/>
  <c r="AG1204" i="25"/>
  <c r="Z1205" i="25"/>
  <c r="AG1205" i="25"/>
  <c r="Z1206" i="25"/>
  <c r="AG1206" i="25"/>
  <c r="Z1207" i="25"/>
  <c r="AG1207" i="25"/>
  <c r="Z1208" i="25"/>
  <c r="AG1208" i="25"/>
  <c r="Z1209" i="25"/>
  <c r="AG1209" i="25"/>
  <c r="Z1210" i="25"/>
  <c r="AG1210" i="25"/>
  <c r="Z1211" i="25"/>
  <c r="AG1211" i="25"/>
  <c r="Z1212" i="25"/>
  <c r="AG1212" i="25"/>
  <c r="Z1213" i="25"/>
  <c r="AG1213" i="25"/>
  <c r="Z1214" i="25"/>
  <c r="AG1214" i="25"/>
  <c r="Z1215" i="25"/>
  <c r="AG1215" i="25"/>
  <c r="Z1216" i="25"/>
  <c r="AG1216" i="25"/>
  <c r="Z1217" i="25"/>
  <c r="AG1217" i="25"/>
  <c r="Z1218" i="25"/>
  <c r="AG1218" i="25"/>
  <c r="Z1219" i="25"/>
  <c r="AG1219" i="25"/>
  <c r="Z1220" i="25"/>
  <c r="AG1220" i="25"/>
  <c r="Z1221" i="25"/>
  <c r="AG1221" i="25"/>
  <c r="Z1222" i="25"/>
  <c r="AG1222" i="25"/>
  <c r="Z1223" i="25"/>
  <c r="AG1223" i="25"/>
  <c r="Z1224" i="25"/>
  <c r="AG1224" i="25"/>
  <c r="Z1225" i="25"/>
  <c r="AG1225" i="25"/>
  <c r="Z1226" i="25"/>
  <c r="AG1226" i="25"/>
  <c r="Z1227" i="25"/>
  <c r="AG1227" i="25"/>
  <c r="Z1228" i="25"/>
  <c r="AG1228" i="25"/>
  <c r="Z1229" i="25"/>
  <c r="AG1229" i="25"/>
  <c r="Z1230" i="25"/>
  <c r="AG1230" i="25"/>
  <c r="Z1231" i="25"/>
  <c r="AG1231" i="25"/>
  <c r="Z1232" i="25"/>
  <c r="AG1232" i="25"/>
  <c r="Z1233" i="25"/>
  <c r="AG1233" i="25"/>
  <c r="Z1234" i="25"/>
  <c r="AG1234" i="25"/>
  <c r="Z1235" i="25"/>
  <c r="AG1235" i="25"/>
  <c r="Z1236" i="25"/>
  <c r="AG1236" i="25"/>
  <c r="Z1237" i="25"/>
  <c r="AG1237" i="25"/>
  <c r="Z1238" i="25"/>
  <c r="AG1238" i="25"/>
  <c r="Z1239" i="25"/>
  <c r="AG1239" i="25"/>
  <c r="Z1240" i="25"/>
  <c r="AG1240" i="25"/>
  <c r="Z1241" i="25"/>
  <c r="AG1241" i="25"/>
  <c r="Z1242" i="25"/>
  <c r="AG1242" i="25"/>
  <c r="Z1243" i="25"/>
  <c r="AG1243" i="25"/>
  <c r="Z1244" i="25"/>
  <c r="AG1244" i="25"/>
  <c r="Z1245" i="25"/>
  <c r="AG1245" i="25"/>
  <c r="Z1246" i="25"/>
  <c r="AG1246" i="25"/>
  <c r="Z1247" i="25"/>
  <c r="AG1247" i="25"/>
  <c r="Z1248" i="25"/>
  <c r="AG1248" i="25"/>
  <c r="Z1249" i="25"/>
  <c r="AG1249" i="25"/>
  <c r="Z1250" i="25"/>
  <c r="AG1250" i="25"/>
  <c r="Z1251" i="25"/>
  <c r="AG1251" i="25"/>
  <c r="Z1252" i="25"/>
  <c r="AG1252" i="25"/>
  <c r="Z1253" i="25"/>
  <c r="AG1253" i="25"/>
  <c r="Z1254" i="25"/>
  <c r="AG1254" i="25"/>
  <c r="Z1255" i="25"/>
  <c r="AG1255" i="25"/>
  <c r="Z1256" i="25"/>
  <c r="AG1256" i="25"/>
  <c r="Z1257" i="25"/>
  <c r="AG1257" i="25"/>
  <c r="Z1258" i="25"/>
  <c r="AG1258" i="25"/>
  <c r="Z1259" i="25"/>
  <c r="AG1259" i="25"/>
  <c r="Z1260" i="25"/>
  <c r="AG1260" i="25"/>
  <c r="Z1261" i="25"/>
  <c r="AG1261" i="25"/>
  <c r="Z1262" i="25"/>
  <c r="AG1262" i="25"/>
  <c r="Z1263" i="25"/>
  <c r="AG1263" i="25"/>
  <c r="Z1264" i="25"/>
  <c r="AG1264" i="25"/>
  <c r="Z1265" i="25"/>
  <c r="AG1265" i="25"/>
  <c r="Z1266" i="25"/>
  <c r="AG1266" i="25"/>
  <c r="Z1267" i="25"/>
  <c r="AG1267" i="25"/>
  <c r="Z1268" i="25"/>
  <c r="AG1268" i="25"/>
  <c r="Z1269" i="25"/>
  <c r="AG1269" i="25"/>
  <c r="Z1270" i="25"/>
  <c r="AG1270" i="25"/>
  <c r="Z1271" i="25"/>
  <c r="AG1271" i="25"/>
  <c r="Z1272" i="25"/>
  <c r="AG1272" i="25"/>
  <c r="Z1273" i="25"/>
  <c r="AG1273" i="25"/>
  <c r="Z1274" i="25"/>
  <c r="AG1274" i="25"/>
  <c r="Z1275" i="25"/>
  <c r="AG1275" i="25"/>
  <c r="Z1276" i="25"/>
  <c r="AG1276" i="25"/>
  <c r="Z1277" i="25"/>
  <c r="AG1277" i="25"/>
  <c r="Z1278" i="25"/>
  <c r="AG1278" i="25"/>
  <c r="Z1279" i="25"/>
  <c r="AG1279" i="25"/>
  <c r="Z1280" i="25"/>
  <c r="AG1280" i="25"/>
  <c r="Z1281" i="25"/>
  <c r="AG1281" i="25"/>
  <c r="Z1282" i="25"/>
  <c r="AG1282" i="25"/>
  <c r="Z1283" i="25"/>
  <c r="AG1283" i="25"/>
  <c r="Z1284" i="25"/>
  <c r="AG1284" i="25"/>
  <c r="Z1285" i="25"/>
  <c r="AG1285" i="25"/>
  <c r="Z1286" i="25"/>
  <c r="AG1286" i="25"/>
  <c r="Z1287" i="25"/>
  <c r="AG1287" i="25"/>
  <c r="Z1288" i="25"/>
  <c r="AG1288" i="25"/>
  <c r="Z1289" i="25"/>
  <c r="AG1289" i="25"/>
  <c r="Z1290" i="25"/>
  <c r="AG1290" i="25"/>
  <c r="Z1291" i="25"/>
  <c r="AG1291" i="25"/>
  <c r="Z1292" i="25"/>
  <c r="AG1292" i="25"/>
  <c r="Z1293" i="25"/>
  <c r="AG1293" i="25"/>
  <c r="Z1294" i="25"/>
  <c r="AG1294" i="25"/>
  <c r="Z1295" i="25"/>
  <c r="AG1295" i="25"/>
  <c r="Z1296" i="25"/>
  <c r="AG1296" i="25"/>
  <c r="Z1297" i="25"/>
  <c r="AG1297" i="25"/>
  <c r="Z1298" i="25"/>
  <c r="AG1298" i="25"/>
  <c r="Z1299" i="25"/>
  <c r="AG1299" i="25"/>
  <c r="Z1300" i="25"/>
  <c r="AG1300" i="25"/>
  <c r="Z1301" i="25"/>
  <c r="AG1301" i="25"/>
  <c r="Z1302" i="25"/>
  <c r="AG1302" i="25"/>
  <c r="Z1303" i="25"/>
  <c r="AG1303" i="25"/>
  <c r="Z1304" i="25"/>
  <c r="AG1304" i="25"/>
  <c r="Z1305" i="25"/>
  <c r="AG1305" i="25"/>
  <c r="Z1306" i="25"/>
  <c r="AG1306" i="25"/>
  <c r="Z1307" i="25"/>
  <c r="AG1307" i="25"/>
  <c r="Z1308" i="25"/>
  <c r="AG1308" i="25"/>
  <c r="Z1309" i="25"/>
  <c r="AG1309" i="25"/>
  <c r="Z1310" i="25"/>
  <c r="AG1310" i="25"/>
  <c r="Z1311" i="25"/>
  <c r="AG1311" i="25"/>
  <c r="Z1312" i="25"/>
  <c r="AG1312" i="25"/>
  <c r="Z1313" i="25"/>
  <c r="AG1313" i="25"/>
  <c r="Z1314" i="25"/>
  <c r="AG1314" i="25"/>
  <c r="Z1315" i="25"/>
  <c r="AG1315" i="25"/>
  <c r="Z1316" i="25"/>
  <c r="AG1316" i="25"/>
  <c r="Z1317" i="25"/>
  <c r="AG1317" i="25"/>
  <c r="Z1318" i="25"/>
  <c r="AG1318" i="25"/>
  <c r="Z1319" i="25"/>
  <c r="AG1319" i="25"/>
  <c r="Z1320" i="25"/>
  <c r="AG1320" i="25"/>
  <c r="Z1321" i="25"/>
  <c r="AG1321" i="25"/>
  <c r="Z1322" i="25"/>
  <c r="AG1322" i="25"/>
  <c r="Z1323" i="25"/>
  <c r="AG1323" i="25"/>
  <c r="Z1324" i="25"/>
  <c r="AG1324" i="25"/>
  <c r="Z1325" i="25"/>
  <c r="AG1325" i="25"/>
  <c r="Z1326" i="25"/>
  <c r="AG1326" i="25"/>
  <c r="Z1327" i="25"/>
  <c r="AG1327" i="25"/>
  <c r="Z1328" i="25"/>
  <c r="AG1328" i="25"/>
  <c r="Z1329" i="25"/>
  <c r="AG1329" i="25"/>
  <c r="Z1330" i="25"/>
  <c r="AG1330" i="25"/>
  <c r="Z1331" i="25"/>
  <c r="AG1331" i="25"/>
  <c r="Z1332" i="25"/>
  <c r="AG1332" i="25"/>
  <c r="Z1333" i="25"/>
  <c r="AG1333" i="25"/>
  <c r="Z1334" i="25"/>
  <c r="AG1334" i="25"/>
  <c r="Z1335" i="25"/>
  <c r="AG1335" i="25"/>
  <c r="Z1336" i="25"/>
  <c r="AG1336" i="25"/>
  <c r="Z1337" i="25"/>
  <c r="AG1337" i="25"/>
  <c r="Z1338" i="25"/>
  <c r="AG1338" i="25"/>
  <c r="Z1339" i="25"/>
  <c r="AG1339" i="25"/>
  <c r="Z1340" i="25"/>
  <c r="AG1340" i="25"/>
  <c r="Z1341" i="25"/>
  <c r="AG1341" i="25"/>
  <c r="Z1342" i="25"/>
  <c r="AG1342" i="25"/>
  <c r="Z1343" i="25"/>
  <c r="AG1343" i="25"/>
  <c r="Z1344" i="25"/>
  <c r="AG1344" i="25"/>
  <c r="Z1345" i="25"/>
  <c r="AG1345" i="25"/>
  <c r="Z1346" i="25"/>
  <c r="AG1346" i="25"/>
  <c r="Z1347" i="25"/>
  <c r="AG1347" i="25"/>
  <c r="Z1348" i="25"/>
  <c r="AG1348" i="25"/>
  <c r="Z1349" i="25"/>
  <c r="AG1349" i="25"/>
  <c r="Z1350" i="25"/>
  <c r="AG1350" i="25"/>
  <c r="Z1351" i="25"/>
  <c r="AG1351" i="25"/>
  <c r="Z1352" i="25"/>
  <c r="AG1352" i="25"/>
  <c r="Z1353" i="25"/>
  <c r="AG1353" i="25"/>
  <c r="Z1354" i="25"/>
  <c r="AG1354" i="25"/>
  <c r="Z1355" i="25"/>
  <c r="AG1355" i="25"/>
  <c r="Z1356" i="25"/>
  <c r="AG1356" i="25"/>
  <c r="Z1357" i="25"/>
  <c r="AG1357" i="25"/>
  <c r="Z1358" i="25"/>
  <c r="AG1358" i="25"/>
  <c r="Z1359" i="25"/>
  <c r="AG1359" i="25"/>
  <c r="Z1360" i="25"/>
  <c r="AG1360" i="25"/>
  <c r="Z1361" i="25"/>
  <c r="AG1361" i="25"/>
  <c r="Z1362" i="25"/>
  <c r="AG1362" i="25"/>
  <c r="Z1363" i="25"/>
  <c r="AG1363" i="25"/>
  <c r="Z1364" i="25"/>
  <c r="AG1364" i="25"/>
  <c r="Z1365" i="25"/>
  <c r="AG1365" i="25"/>
  <c r="Z1366" i="25"/>
  <c r="AG1366" i="25"/>
  <c r="Z1367" i="25"/>
  <c r="AG1367" i="25"/>
  <c r="Z1368" i="25"/>
  <c r="AG1368" i="25"/>
  <c r="Z1369" i="25"/>
  <c r="AG1369" i="25"/>
  <c r="Z1370" i="25"/>
  <c r="AG1370" i="25"/>
  <c r="Z1371" i="25"/>
  <c r="AG1371" i="25"/>
  <c r="Z1372" i="25"/>
  <c r="AG1372" i="25"/>
  <c r="Z1373" i="25"/>
  <c r="AG1373" i="25"/>
  <c r="Z1374" i="25"/>
  <c r="AG1374" i="25"/>
  <c r="Z1375" i="25"/>
  <c r="AG1375" i="25"/>
  <c r="Z1376" i="25"/>
  <c r="AG1376" i="25"/>
  <c r="Z1377" i="25"/>
  <c r="AG1377" i="25"/>
  <c r="Z1378" i="25"/>
  <c r="AG1378" i="25"/>
  <c r="Z1379" i="25"/>
  <c r="AG1379" i="25"/>
  <c r="Z1380" i="25"/>
  <c r="AG1380" i="25"/>
  <c r="Z1381" i="25"/>
  <c r="AG1381" i="25"/>
  <c r="Z1382" i="25"/>
  <c r="AG1382" i="25"/>
  <c r="Z1383" i="25"/>
  <c r="AG1383" i="25"/>
  <c r="Z1384" i="25"/>
  <c r="AG1384" i="25"/>
  <c r="Z1385" i="25"/>
  <c r="AG1385" i="25"/>
  <c r="Z1386" i="25"/>
  <c r="AG1386" i="25"/>
  <c r="Z1387" i="25"/>
  <c r="AG1387" i="25"/>
  <c r="Z1388" i="25"/>
  <c r="AG1388" i="25"/>
  <c r="Z1389" i="25"/>
  <c r="AG1389" i="25"/>
  <c r="Z1390" i="25"/>
  <c r="AG1390" i="25"/>
  <c r="Z1391" i="25"/>
  <c r="AG1391" i="25"/>
  <c r="Z1392" i="25"/>
  <c r="AG1392" i="25"/>
  <c r="Z1393" i="25"/>
  <c r="AG1393" i="25"/>
  <c r="Z1394" i="25"/>
  <c r="AG1394" i="25"/>
  <c r="Z1395" i="25"/>
  <c r="AG1395" i="25"/>
  <c r="Z1396" i="25"/>
  <c r="AG1396" i="25"/>
  <c r="Z1397" i="25"/>
  <c r="AG1397" i="25"/>
  <c r="Z1398" i="25"/>
  <c r="AG1398" i="25"/>
  <c r="Z1399" i="25"/>
  <c r="AG1399" i="25"/>
  <c r="Z1400" i="25"/>
  <c r="AG1400" i="25"/>
  <c r="Z1401" i="25"/>
  <c r="AG1401" i="25"/>
  <c r="Z1402" i="25"/>
  <c r="AG1402" i="25"/>
  <c r="Z1403" i="25"/>
  <c r="AG1403" i="25"/>
  <c r="Z1404" i="25"/>
  <c r="AG1404" i="25"/>
  <c r="Z1405" i="25"/>
  <c r="AG1405" i="25"/>
  <c r="Z1406" i="25"/>
  <c r="AG1406" i="25"/>
  <c r="Z1407" i="25"/>
  <c r="AG1407" i="25"/>
  <c r="Z1408" i="25"/>
  <c r="AG1408" i="25"/>
  <c r="Z1409" i="25"/>
  <c r="AG1409" i="25"/>
  <c r="Z1410" i="25"/>
  <c r="AG1410" i="25"/>
  <c r="Z1411" i="25"/>
  <c r="AG1411" i="25"/>
  <c r="Z1412" i="25"/>
  <c r="AG1412" i="25"/>
  <c r="Z1413" i="25"/>
  <c r="AG1413" i="25"/>
  <c r="Z1414" i="25"/>
  <c r="AG1414" i="25"/>
  <c r="Z1415" i="25"/>
  <c r="AG1415" i="25"/>
  <c r="Z1416" i="25"/>
  <c r="AG1416" i="25"/>
  <c r="Z1417" i="25"/>
  <c r="AG1417" i="25"/>
  <c r="Z1418" i="25"/>
  <c r="AG1418" i="25"/>
  <c r="Z1419" i="25"/>
  <c r="AG1419" i="25"/>
  <c r="Z1420" i="25"/>
  <c r="AG1420" i="25"/>
  <c r="Z1421" i="25"/>
  <c r="AG1421" i="25"/>
  <c r="Z1422" i="25"/>
  <c r="AG1422" i="25"/>
  <c r="Z1423" i="25"/>
  <c r="AG1423" i="25"/>
  <c r="Z1424" i="25"/>
  <c r="AG1424" i="25"/>
  <c r="Z1425" i="25"/>
  <c r="AG1425" i="25"/>
  <c r="Z1426" i="25"/>
  <c r="AG1426" i="25"/>
  <c r="Z1427" i="25"/>
  <c r="AG1427" i="25"/>
  <c r="Z1428" i="25"/>
  <c r="AG1428" i="25"/>
  <c r="Z1429" i="25"/>
  <c r="AG1429" i="25"/>
  <c r="Z1430" i="25"/>
  <c r="AG1430" i="25"/>
  <c r="Z1431" i="25"/>
  <c r="AG1431" i="25"/>
  <c r="Z1432" i="25"/>
  <c r="AG1432" i="25"/>
  <c r="Z1433" i="25"/>
  <c r="AG1433" i="25"/>
  <c r="Z1434" i="25"/>
  <c r="AG1434" i="25"/>
  <c r="Z1435" i="25"/>
  <c r="AG1435" i="25"/>
  <c r="Z1436" i="25"/>
  <c r="AG1436" i="25"/>
  <c r="Z1437" i="25"/>
  <c r="AG1437" i="25"/>
  <c r="Z1438" i="25"/>
  <c r="AG1438" i="25"/>
  <c r="Z1439" i="25"/>
  <c r="AG1439" i="25"/>
  <c r="Z1440" i="25"/>
  <c r="AG1440" i="25"/>
  <c r="Z1441" i="25"/>
  <c r="AG1441" i="25"/>
  <c r="Z1442" i="25"/>
  <c r="AG1442" i="25"/>
  <c r="Z1443" i="25"/>
  <c r="AG1443" i="25"/>
  <c r="Z1444" i="25"/>
  <c r="AG1444" i="25"/>
  <c r="Z1445" i="25"/>
  <c r="AG1445" i="25"/>
  <c r="Z1446" i="25"/>
  <c r="AG1446" i="25"/>
  <c r="Z1447" i="25"/>
  <c r="AG1447" i="25"/>
  <c r="Z1448" i="25"/>
  <c r="AG1448" i="25"/>
  <c r="Z1449" i="25"/>
  <c r="AG1449" i="25"/>
  <c r="Z1450" i="25"/>
  <c r="AG1450" i="25"/>
  <c r="Z1451" i="25"/>
  <c r="AG1451" i="25"/>
  <c r="Z1452" i="25"/>
  <c r="AG1452" i="25"/>
  <c r="Z1453" i="25"/>
  <c r="AG1453" i="25"/>
  <c r="Z1454" i="25"/>
  <c r="AG1454" i="25"/>
  <c r="Z1455" i="25"/>
  <c r="AG1455" i="25"/>
  <c r="Z1456" i="25"/>
  <c r="AG1456" i="25"/>
  <c r="Z1457" i="25"/>
  <c r="AG1457" i="25"/>
  <c r="Z1458" i="25"/>
  <c r="AG1458" i="25"/>
  <c r="Z1459" i="25"/>
  <c r="AG1459" i="25"/>
  <c r="Z1460" i="25"/>
  <c r="AG1460" i="25"/>
  <c r="Z1461" i="25"/>
  <c r="AG1461" i="25"/>
  <c r="Z1462" i="25"/>
  <c r="AG1462" i="25"/>
  <c r="Z1463" i="25"/>
  <c r="AG1463" i="25"/>
  <c r="Z1464" i="25"/>
  <c r="AG1464" i="25"/>
  <c r="Z1465" i="25"/>
  <c r="AG1465" i="25"/>
  <c r="Z1466" i="25"/>
  <c r="AG1466" i="25"/>
  <c r="Z1467" i="25"/>
  <c r="AG1467" i="25"/>
  <c r="Z1468" i="25"/>
  <c r="AG1468" i="25"/>
  <c r="Z1469" i="25"/>
  <c r="AG1469" i="25"/>
  <c r="Z1470" i="25"/>
  <c r="AG1470" i="25"/>
  <c r="Z1471" i="25"/>
  <c r="AG1471" i="25"/>
  <c r="Z1472" i="25"/>
  <c r="AG1472" i="25"/>
  <c r="Z1473" i="25"/>
  <c r="AG1473" i="25"/>
  <c r="Z1474" i="25"/>
  <c r="AG1474" i="25"/>
  <c r="Z1475" i="25"/>
  <c r="AG1475" i="25"/>
  <c r="Z1476" i="25"/>
  <c r="AG1476" i="25"/>
  <c r="Z1477" i="25"/>
  <c r="AG1477" i="25"/>
  <c r="Z1478" i="25"/>
  <c r="AG1478" i="25"/>
  <c r="Z1479" i="25"/>
  <c r="AG1479" i="25"/>
  <c r="Z1480" i="25"/>
  <c r="AG1480" i="25"/>
  <c r="Z1481" i="25"/>
  <c r="AG1481" i="25"/>
  <c r="Z1482" i="25"/>
  <c r="AG1482" i="25"/>
  <c r="Z1483" i="25"/>
  <c r="AG1483" i="25"/>
  <c r="Z1484" i="25"/>
  <c r="AG1484" i="25"/>
  <c r="Z1485" i="25"/>
  <c r="AG1485" i="25"/>
  <c r="Z1486" i="25"/>
  <c r="AG1486" i="25"/>
  <c r="Z1487" i="25"/>
  <c r="AG1487" i="25"/>
  <c r="Z1488" i="25"/>
  <c r="AG1488" i="25"/>
  <c r="Z1489" i="25"/>
  <c r="AG1489" i="25"/>
  <c r="Z1490" i="25"/>
  <c r="AG1490" i="25"/>
  <c r="Z1491" i="25"/>
  <c r="AG1491" i="25"/>
  <c r="Z1492" i="25"/>
  <c r="AG1492" i="25"/>
  <c r="Z1493" i="25"/>
  <c r="AG1493" i="25"/>
  <c r="Z1494" i="25"/>
  <c r="AG1494" i="25"/>
  <c r="Z1495" i="25"/>
  <c r="AG1495" i="25"/>
  <c r="Z1496" i="25"/>
  <c r="AG1496" i="25"/>
  <c r="Z1497" i="25"/>
  <c r="AG1497" i="25"/>
  <c r="Z1498" i="25"/>
  <c r="AG1498" i="25"/>
  <c r="Z1499" i="25"/>
  <c r="AG1499" i="25"/>
  <c r="Z1500" i="25"/>
  <c r="AG1500" i="25"/>
  <c r="Z1501" i="25"/>
  <c r="AG1501" i="25"/>
  <c r="O26" i="13"/>
  <c r="O36" i="13"/>
  <c r="AH2" i="25"/>
  <c r="AH3" i="25"/>
  <c r="AH4" i="25"/>
  <c r="AH5" i="25"/>
  <c r="AH6" i="25"/>
  <c r="AH7" i="25"/>
  <c r="AH8" i="25"/>
  <c r="AH9" i="25"/>
  <c r="AH10" i="25"/>
  <c r="AH11" i="25"/>
  <c r="AH12" i="25"/>
  <c r="AH13" i="25"/>
  <c r="AH14" i="25"/>
  <c r="AH15" i="25"/>
  <c r="AH16" i="25"/>
  <c r="AH17" i="25"/>
  <c r="AH18" i="25"/>
  <c r="AH19" i="25"/>
  <c r="AH20" i="25"/>
  <c r="AH21" i="25"/>
  <c r="AH22" i="25"/>
  <c r="AH23" i="25"/>
  <c r="AH24" i="25"/>
  <c r="AH25" i="25"/>
  <c r="AH26" i="25"/>
  <c r="AH27" i="25"/>
  <c r="AH28" i="25"/>
  <c r="AH29" i="25"/>
  <c r="AH30" i="25"/>
  <c r="AH31" i="25"/>
  <c r="AH32" i="25"/>
  <c r="AH33" i="25"/>
  <c r="AH34" i="25"/>
  <c r="AH35" i="25"/>
  <c r="AH36" i="25"/>
  <c r="AH37" i="25"/>
  <c r="AH38" i="25"/>
  <c r="AH39" i="25"/>
  <c r="AH40" i="25"/>
  <c r="AH41" i="25"/>
  <c r="AH42" i="25"/>
  <c r="AH43" i="25"/>
  <c r="AH44" i="25"/>
  <c r="AH45" i="25"/>
  <c r="AH46" i="25"/>
  <c r="AH47" i="25"/>
  <c r="AH48" i="25"/>
  <c r="AH49" i="25"/>
  <c r="AH50" i="25"/>
  <c r="AH51" i="25"/>
  <c r="AH52" i="25"/>
  <c r="AH53" i="25"/>
  <c r="AH54" i="25"/>
  <c r="AH55" i="25"/>
  <c r="AH56" i="25"/>
  <c r="AH57" i="25"/>
  <c r="AH58" i="25"/>
  <c r="AH59" i="25"/>
  <c r="AH60" i="25"/>
  <c r="AH61" i="25"/>
  <c r="AH62" i="25"/>
  <c r="AH63" i="25"/>
  <c r="AH64" i="25"/>
  <c r="AH65" i="25"/>
  <c r="AH66" i="25"/>
  <c r="AH67" i="25"/>
  <c r="AH68" i="25"/>
  <c r="AH69" i="25"/>
  <c r="AH70" i="25"/>
  <c r="AH71" i="25"/>
  <c r="AH72" i="25"/>
  <c r="AH73" i="25"/>
  <c r="AH74" i="25"/>
  <c r="AH75" i="25"/>
  <c r="AH76" i="25"/>
  <c r="AH77" i="25"/>
  <c r="AH78" i="25"/>
  <c r="AH79" i="25"/>
  <c r="AH80" i="25"/>
  <c r="AH81" i="25"/>
  <c r="AH82" i="25"/>
  <c r="AH83" i="25"/>
  <c r="AH84" i="25"/>
  <c r="AH85" i="25"/>
  <c r="AH86" i="25"/>
  <c r="AH87" i="25"/>
  <c r="AH88" i="25"/>
  <c r="AH89" i="25"/>
  <c r="AH90" i="25"/>
  <c r="AH91" i="25"/>
  <c r="AH92" i="25"/>
  <c r="AH93" i="25"/>
  <c r="AH94" i="25"/>
  <c r="AH95" i="25"/>
  <c r="AH96" i="25"/>
  <c r="AH97" i="25"/>
  <c r="AH98" i="25"/>
  <c r="AH99" i="25"/>
  <c r="AH100" i="25"/>
  <c r="AH101" i="25"/>
  <c r="AH102" i="25"/>
  <c r="AH103" i="25"/>
  <c r="AH104" i="25"/>
  <c r="AH105" i="25"/>
  <c r="AH106" i="25"/>
  <c r="AH107" i="25"/>
  <c r="AH108" i="25"/>
  <c r="AH109" i="25"/>
  <c r="AH110" i="25"/>
  <c r="AH111" i="25"/>
  <c r="AH112" i="25"/>
  <c r="AH113" i="25"/>
  <c r="AH114" i="25"/>
  <c r="AH115" i="25"/>
  <c r="AH116" i="25"/>
  <c r="AH117" i="25"/>
  <c r="AH118" i="25"/>
  <c r="AH119" i="25"/>
  <c r="AH120" i="25"/>
  <c r="AH121" i="25"/>
  <c r="AH122" i="25"/>
  <c r="AH123" i="25"/>
  <c r="AH124" i="25"/>
  <c r="AH125" i="25"/>
  <c r="AH126" i="25"/>
  <c r="AH127" i="25"/>
  <c r="AH128" i="25"/>
  <c r="AH129" i="25"/>
  <c r="AH130" i="25"/>
  <c r="AH131" i="25"/>
  <c r="AH132" i="25"/>
  <c r="AH133" i="25"/>
  <c r="AH134" i="25"/>
  <c r="AH135" i="25"/>
  <c r="AH136" i="25"/>
  <c r="AH137" i="25"/>
  <c r="AH138" i="25"/>
  <c r="AH139" i="25"/>
  <c r="AH140" i="25"/>
  <c r="AH141" i="25"/>
  <c r="AH142" i="25"/>
  <c r="AH143" i="25"/>
  <c r="AH144" i="25"/>
  <c r="AH145" i="25"/>
  <c r="AH146" i="25"/>
  <c r="AH147" i="25"/>
  <c r="AH148" i="25"/>
  <c r="AH149" i="25"/>
  <c r="AH150" i="25"/>
  <c r="AH151" i="25"/>
  <c r="AH152" i="25"/>
  <c r="AH153" i="25"/>
  <c r="AH154" i="25"/>
  <c r="AH155" i="25"/>
  <c r="AH156" i="25"/>
  <c r="AH157" i="25"/>
  <c r="AH158" i="25"/>
  <c r="AH159" i="25"/>
  <c r="AH160" i="25"/>
  <c r="AH161" i="25"/>
  <c r="AH162" i="25"/>
  <c r="AH163" i="25"/>
  <c r="AH164" i="25"/>
  <c r="AH165" i="25"/>
  <c r="AH166" i="25"/>
  <c r="AH167" i="25"/>
  <c r="AH168" i="25"/>
  <c r="AH169" i="25"/>
  <c r="AH170" i="25"/>
  <c r="AH171" i="25"/>
  <c r="AH172" i="25"/>
  <c r="AH173" i="25"/>
  <c r="AH174" i="25"/>
  <c r="AH175" i="25"/>
  <c r="AH176" i="25"/>
  <c r="AH177" i="25"/>
  <c r="AH178" i="25"/>
  <c r="AH179" i="25"/>
  <c r="AH180" i="25"/>
  <c r="AH181" i="25"/>
  <c r="AH182" i="25"/>
  <c r="AH183" i="25"/>
  <c r="AH184" i="25"/>
  <c r="AH185" i="25"/>
  <c r="AH186" i="25"/>
  <c r="AH187" i="25"/>
  <c r="AH188" i="25"/>
  <c r="AH189" i="25"/>
  <c r="AH190" i="25"/>
  <c r="AH191" i="25"/>
  <c r="AH192" i="25"/>
  <c r="AH193" i="25"/>
  <c r="AH194" i="25"/>
  <c r="AH195" i="25"/>
  <c r="AH196" i="25"/>
  <c r="AH197" i="25"/>
  <c r="AH198" i="25"/>
  <c r="AH199" i="25"/>
  <c r="AH200" i="25"/>
  <c r="AH201" i="25"/>
  <c r="AH202" i="25"/>
  <c r="AH203" i="25"/>
  <c r="AH204" i="25"/>
  <c r="AH205" i="25"/>
  <c r="AH206" i="25"/>
  <c r="AH207" i="25"/>
  <c r="AH208" i="25"/>
  <c r="AH209" i="25"/>
  <c r="AH210" i="25"/>
  <c r="AH211" i="25"/>
  <c r="AH212" i="25"/>
  <c r="AH213" i="25"/>
  <c r="AH214" i="25"/>
  <c r="AH215" i="25"/>
  <c r="AH216" i="25"/>
  <c r="AH217" i="25"/>
  <c r="AH218" i="25"/>
  <c r="AH219" i="25"/>
  <c r="AH220" i="25"/>
  <c r="AH221" i="25"/>
  <c r="AH222" i="25"/>
  <c r="AH223" i="25"/>
  <c r="AH224" i="25"/>
  <c r="AH225" i="25"/>
  <c r="AH226" i="25"/>
  <c r="AH227" i="25"/>
  <c r="AH228" i="25"/>
  <c r="AH229" i="25"/>
  <c r="AH230" i="25"/>
  <c r="AH231" i="25"/>
  <c r="AH232" i="25"/>
  <c r="AH233" i="25"/>
  <c r="AH234" i="25"/>
  <c r="AH235" i="25"/>
  <c r="AH236" i="25"/>
  <c r="AH237" i="25"/>
  <c r="AH238" i="25"/>
  <c r="AH239" i="25"/>
  <c r="AH240" i="25"/>
  <c r="AH241" i="25"/>
  <c r="AH242" i="25"/>
  <c r="AH243" i="25"/>
  <c r="AH244" i="25"/>
  <c r="AH245" i="25"/>
  <c r="AH246" i="25"/>
  <c r="AH247" i="25"/>
  <c r="AH248" i="25"/>
  <c r="AH249" i="25"/>
  <c r="AH250" i="25"/>
  <c r="AH251" i="25"/>
  <c r="AH252" i="25"/>
  <c r="AH253" i="25"/>
  <c r="AH254" i="25"/>
  <c r="AH255" i="25"/>
  <c r="AH256" i="25"/>
  <c r="AH257" i="25"/>
  <c r="AH258" i="25"/>
  <c r="AH259" i="25"/>
  <c r="AH260" i="25"/>
  <c r="AH261" i="25"/>
  <c r="AH262" i="25"/>
  <c r="AH263" i="25"/>
  <c r="AH264" i="25"/>
  <c r="AH265" i="25"/>
  <c r="AH266" i="25"/>
  <c r="AH267" i="25"/>
  <c r="AH268" i="25"/>
  <c r="AH269" i="25"/>
  <c r="AH270" i="25"/>
  <c r="AH271" i="25"/>
  <c r="AH272" i="25"/>
  <c r="AH273" i="25"/>
  <c r="AH274" i="25"/>
  <c r="AH275" i="25"/>
  <c r="AH276" i="25"/>
  <c r="AH277" i="25"/>
  <c r="AH278" i="25"/>
  <c r="AH279" i="25"/>
  <c r="AH280" i="25"/>
  <c r="AH281" i="25"/>
  <c r="AH282" i="25"/>
  <c r="AH283" i="25"/>
  <c r="AH284" i="25"/>
  <c r="AH285" i="25"/>
  <c r="AH286" i="25"/>
  <c r="AH287" i="25"/>
  <c r="AH288" i="25"/>
  <c r="AH289" i="25"/>
  <c r="AH290" i="25"/>
  <c r="AH291" i="25"/>
  <c r="AH292" i="25"/>
  <c r="AH293" i="25"/>
  <c r="AH294" i="25"/>
  <c r="AH295" i="25"/>
  <c r="AH296" i="25"/>
  <c r="AH297" i="25"/>
  <c r="AH298" i="25"/>
  <c r="AH299" i="25"/>
  <c r="AH300" i="25"/>
  <c r="AH301" i="25"/>
  <c r="AH302" i="25"/>
  <c r="AH303" i="25"/>
  <c r="AH304" i="25"/>
  <c r="AH305" i="25"/>
  <c r="AH306" i="25"/>
  <c r="AH307" i="25"/>
  <c r="AH308" i="25"/>
  <c r="AH309" i="25"/>
  <c r="AH310" i="25"/>
  <c r="AH311" i="25"/>
  <c r="AH312" i="25"/>
  <c r="AH313" i="25"/>
  <c r="AH314" i="25"/>
  <c r="AH315" i="25"/>
  <c r="AH316" i="25"/>
  <c r="AH317" i="25"/>
  <c r="AH318" i="25"/>
  <c r="AH319" i="25"/>
  <c r="AH320" i="25"/>
  <c r="AH321" i="25"/>
  <c r="AH322" i="25"/>
  <c r="AH323" i="25"/>
  <c r="AH324" i="25"/>
  <c r="AH325" i="25"/>
  <c r="AH326" i="25"/>
  <c r="AH327" i="25"/>
  <c r="AH328" i="25"/>
  <c r="AH329" i="25"/>
  <c r="AH330" i="25"/>
  <c r="AH331" i="25"/>
  <c r="AH332" i="25"/>
  <c r="AH333" i="25"/>
  <c r="AH334" i="25"/>
  <c r="AH335" i="25"/>
  <c r="AH336" i="25"/>
  <c r="AH337" i="25"/>
  <c r="AH338" i="25"/>
  <c r="AH339" i="25"/>
  <c r="AH340" i="25"/>
  <c r="AH341" i="25"/>
  <c r="AH342" i="25"/>
  <c r="AH343" i="25"/>
  <c r="AH344" i="25"/>
  <c r="AH345" i="25"/>
  <c r="AH346" i="25"/>
  <c r="AH347" i="25"/>
  <c r="AH348" i="25"/>
  <c r="AH349" i="25"/>
  <c r="AH350" i="25"/>
  <c r="AH351" i="25"/>
  <c r="AH352" i="25"/>
  <c r="AH353" i="25"/>
  <c r="AH354" i="25"/>
  <c r="AH355" i="25"/>
  <c r="AH356" i="25"/>
  <c r="AH357" i="25"/>
  <c r="AH358" i="25"/>
  <c r="AH359" i="25"/>
  <c r="AH360" i="25"/>
  <c r="AH361" i="25"/>
  <c r="AH362" i="25"/>
  <c r="AH363" i="25"/>
  <c r="AH364" i="25"/>
  <c r="AH365" i="25"/>
  <c r="AH366" i="25"/>
  <c r="AH367" i="25"/>
  <c r="AH368" i="25"/>
  <c r="AH369" i="25"/>
  <c r="AH370" i="25"/>
  <c r="AH371" i="25"/>
  <c r="AH372" i="25"/>
  <c r="AH373" i="25"/>
  <c r="AH374" i="25"/>
  <c r="AH375" i="25"/>
  <c r="AH376" i="25"/>
  <c r="AH377" i="25"/>
  <c r="AH378" i="25"/>
  <c r="AH379" i="25"/>
  <c r="AH380" i="25"/>
  <c r="AH381" i="25"/>
  <c r="AH382" i="25"/>
  <c r="AH383" i="25"/>
  <c r="AH384" i="25"/>
  <c r="AH385" i="25"/>
  <c r="AH386" i="25"/>
  <c r="AH387" i="25"/>
  <c r="AH388" i="25"/>
  <c r="AH389" i="25"/>
  <c r="AH390" i="25"/>
  <c r="AH391" i="25"/>
  <c r="AH392" i="25"/>
  <c r="AH393" i="25"/>
  <c r="AH394" i="25"/>
  <c r="AH395" i="25"/>
  <c r="AH396" i="25"/>
  <c r="AH397" i="25"/>
  <c r="AH398" i="25"/>
  <c r="AH399" i="25"/>
  <c r="AH400" i="25"/>
  <c r="AH401" i="25"/>
  <c r="AH402" i="25"/>
  <c r="AH403" i="25"/>
  <c r="AH404" i="25"/>
  <c r="AH405" i="25"/>
  <c r="AH406" i="25"/>
  <c r="AH407" i="25"/>
  <c r="AH408" i="25"/>
  <c r="AH409" i="25"/>
  <c r="AH410" i="25"/>
  <c r="AH411" i="25"/>
  <c r="AH412" i="25"/>
  <c r="AH413" i="25"/>
  <c r="AH414" i="25"/>
  <c r="AH415" i="25"/>
  <c r="AH416" i="25"/>
  <c r="AH417" i="25"/>
  <c r="AH418" i="25"/>
  <c r="AH419" i="25"/>
  <c r="AH420" i="25"/>
  <c r="AH421" i="25"/>
  <c r="AH422" i="25"/>
  <c r="AH423" i="25"/>
  <c r="AH424" i="25"/>
  <c r="AH425" i="25"/>
  <c r="AH426" i="25"/>
  <c r="AH427" i="25"/>
  <c r="AH428" i="25"/>
  <c r="AH429" i="25"/>
  <c r="AH430" i="25"/>
  <c r="AH431" i="25"/>
  <c r="AH432" i="25"/>
  <c r="AH433" i="25"/>
  <c r="AH434" i="25"/>
  <c r="AH435" i="25"/>
  <c r="AH436" i="25"/>
  <c r="AH437" i="25"/>
  <c r="AH438" i="25"/>
  <c r="AH439" i="25"/>
  <c r="AH440" i="25"/>
  <c r="AH441" i="25"/>
  <c r="AH442" i="25"/>
  <c r="AH443" i="25"/>
  <c r="AH444" i="25"/>
  <c r="AH445" i="25"/>
  <c r="AH446" i="25"/>
  <c r="AH447" i="25"/>
  <c r="AH448" i="25"/>
  <c r="AH449" i="25"/>
  <c r="AH450" i="25"/>
  <c r="AH451" i="25"/>
  <c r="AH452" i="25"/>
  <c r="AH453" i="25"/>
  <c r="AH454" i="25"/>
  <c r="AH455" i="25"/>
  <c r="AH456" i="25"/>
  <c r="AH457" i="25"/>
  <c r="AH458" i="25"/>
  <c r="AH459" i="25"/>
  <c r="AH460" i="25"/>
  <c r="AH461" i="25"/>
  <c r="AH462" i="25"/>
  <c r="AH463" i="25"/>
  <c r="AH464" i="25"/>
  <c r="AH465" i="25"/>
  <c r="AH466" i="25"/>
  <c r="AH467" i="25"/>
  <c r="AH468" i="25"/>
  <c r="AH469" i="25"/>
  <c r="AH470" i="25"/>
  <c r="AH471" i="25"/>
  <c r="AH472" i="25"/>
  <c r="AH473" i="25"/>
  <c r="AH474" i="25"/>
  <c r="AH475" i="25"/>
  <c r="AH476" i="25"/>
  <c r="AH477" i="25"/>
  <c r="AH478" i="25"/>
  <c r="AH479" i="25"/>
  <c r="AH480" i="25"/>
  <c r="AH481" i="25"/>
  <c r="AH482" i="25"/>
  <c r="AH483" i="25"/>
  <c r="AH484" i="25"/>
  <c r="AH485" i="25"/>
  <c r="AH486" i="25"/>
  <c r="AH487" i="25"/>
  <c r="AH488" i="25"/>
  <c r="AH489" i="25"/>
  <c r="AH490" i="25"/>
  <c r="AH491" i="25"/>
  <c r="AH492" i="25"/>
  <c r="AH493" i="25"/>
  <c r="AH494" i="25"/>
  <c r="AH495" i="25"/>
  <c r="AH496" i="25"/>
  <c r="AH497" i="25"/>
  <c r="AH498" i="25"/>
  <c r="AH499" i="25"/>
  <c r="AH500" i="25"/>
  <c r="AH501" i="25"/>
  <c r="AH502" i="25"/>
  <c r="AH503" i="25"/>
  <c r="AH504" i="25"/>
  <c r="AH505" i="25"/>
  <c r="AH506" i="25"/>
  <c r="AH507" i="25"/>
  <c r="AH508" i="25"/>
  <c r="AH509" i="25"/>
  <c r="AH510" i="25"/>
  <c r="AH511" i="25"/>
  <c r="AH512" i="25"/>
  <c r="AH513" i="25"/>
  <c r="AH514" i="25"/>
  <c r="AH515" i="25"/>
  <c r="AH516" i="25"/>
  <c r="AH517" i="25"/>
  <c r="AH518" i="25"/>
  <c r="AH519" i="25"/>
  <c r="AH520" i="25"/>
  <c r="AH521" i="25"/>
  <c r="AH522" i="25"/>
  <c r="AH523" i="25"/>
  <c r="AH524" i="25"/>
  <c r="AH525" i="25"/>
  <c r="AH526" i="25"/>
  <c r="AH527" i="25"/>
  <c r="AH528" i="25"/>
  <c r="AH529" i="25"/>
  <c r="AH530" i="25"/>
  <c r="AH531" i="25"/>
  <c r="AH532" i="25"/>
  <c r="AH533" i="25"/>
  <c r="AH534" i="25"/>
  <c r="AH535" i="25"/>
  <c r="AH536" i="25"/>
  <c r="AH537" i="25"/>
  <c r="AH538" i="25"/>
  <c r="AH539" i="25"/>
  <c r="AH540" i="25"/>
  <c r="AH541" i="25"/>
  <c r="AH542" i="25"/>
  <c r="AH543" i="25"/>
  <c r="AH544" i="25"/>
  <c r="AH545" i="25"/>
  <c r="AH546" i="25"/>
  <c r="AH547" i="25"/>
  <c r="AH548" i="25"/>
  <c r="AH549" i="25"/>
  <c r="AH550" i="25"/>
  <c r="AH551" i="25"/>
  <c r="AH552" i="25"/>
  <c r="AH553" i="25"/>
  <c r="AH554" i="25"/>
  <c r="AH555" i="25"/>
  <c r="AH556" i="25"/>
  <c r="AH557" i="25"/>
  <c r="AH558" i="25"/>
  <c r="AH559" i="25"/>
  <c r="AH560" i="25"/>
  <c r="AH561" i="25"/>
  <c r="AH562" i="25"/>
  <c r="AH563" i="25"/>
  <c r="AH564" i="25"/>
  <c r="AH565" i="25"/>
  <c r="AH566" i="25"/>
  <c r="AH567" i="25"/>
  <c r="AH568" i="25"/>
  <c r="AH569" i="25"/>
  <c r="AH570" i="25"/>
  <c r="AH571" i="25"/>
  <c r="AH572" i="25"/>
  <c r="AH573" i="25"/>
  <c r="AH574" i="25"/>
  <c r="AH575" i="25"/>
  <c r="AH576" i="25"/>
  <c r="AH577" i="25"/>
  <c r="AH578" i="25"/>
  <c r="AH579" i="25"/>
  <c r="AH580" i="25"/>
  <c r="AH581" i="25"/>
  <c r="AH582" i="25"/>
  <c r="AH583" i="25"/>
  <c r="AH584" i="25"/>
  <c r="AH585" i="25"/>
  <c r="AH586" i="25"/>
  <c r="AH587" i="25"/>
  <c r="AH588" i="25"/>
  <c r="AH589" i="25"/>
  <c r="AH590" i="25"/>
  <c r="AH591" i="25"/>
  <c r="AH592" i="25"/>
  <c r="AH593" i="25"/>
  <c r="AH594" i="25"/>
  <c r="AH595" i="25"/>
  <c r="AH596" i="25"/>
  <c r="AH597" i="25"/>
  <c r="AH598" i="25"/>
  <c r="AH599" i="25"/>
  <c r="AH600" i="25"/>
  <c r="AH601" i="25"/>
  <c r="AH602" i="25"/>
  <c r="AH603" i="25"/>
  <c r="AH604" i="25"/>
  <c r="AH605" i="25"/>
  <c r="AH606" i="25"/>
  <c r="AH607" i="25"/>
  <c r="AH608" i="25"/>
  <c r="AH609" i="25"/>
  <c r="AH610" i="25"/>
  <c r="AH611" i="25"/>
  <c r="AH612" i="25"/>
  <c r="AH613" i="25"/>
  <c r="AH614" i="25"/>
  <c r="AH615" i="25"/>
  <c r="AH616" i="25"/>
  <c r="AH617" i="25"/>
  <c r="AH618" i="25"/>
  <c r="AH619" i="25"/>
  <c r="AH620" i="25"/>
  <c r="AH621" i="25"/>
  <c r="AH622" i="25"/>
  <c r="AH623" i="25"/>
  <c r="AH624" i="25"/>
  <c r="AH625" i="25"/>
  <c r="AH626" i="25"/>
  <c r="AH627" i="25"/>
  <c r="AH628" i="25"/>
  <c r="AH629" i="25"/>
  <c r="AH630" i="25"/>
  <c r="AH631" i="25"/>
  <c r="AH632" i="25"/>
  <c r="AH633" i="25"/>
  <c r="AH634" i="25"/>
  <c r="AH635" i="25"/>
  <c r="AH636" i="25"/>
  <c r="AH637" i="25"/>
  <c r="AH638" i="25"/>
  <c r="AH639" i="25"/>
  <c r="AH640" i="25"/>
  <c r="AH641" i="25"/>
  <c r="AH642" i="25"/>
  <c r="AH643" i="25"/>
  <c r="AH644" i="25"/>
  <c r="AH645" i="25"/>
  <c r="AH646" i="25"/>
  <c r="AH647" i="25"/>
  <c r="AH648" i="25"/>
  <c r="AH649" i="25"/>
  <c r="AH650" i="25"/>
  <c r="AH651" i="25"/>
  <c r="AH652" i="25"/>
  <c r="AH653" i="25"/>
  <c r="AH654" i="25"/>
  <c r="AH655" i="25"/>
  <c r="AH656" i="25"/>
  <c r="AH657" i="25"/>
  <c r="AH658" i="25"/>
  <c r="AH659" i="25"/>
  <c r="AH660" i="25"/>
  <c r="AH661" i="25"/>
  <c r="AH662" i="25"/>
  <c r="AH663" i="25"/>
  <c r="AH664" i="25"/>
  <c r="AH665" i="25"/>
  <c r="AH666" i="25"/>
  <c r="AH667" i="25"/>
  <c r="AH668" i="25"/>
  <c r="AH669" i="25"/>
  <c r="AH670" i="25"/>
  <c r="AH671" i="25"/>
  <c r="AH672" i="25"/>
  <c r="AH673" i="25"/>
  <c r="AH674" i="25"/>
  <c r="AH675" i="25"/>
  <c r="AH676" i="25"/>
  <c r="AH677" i="25"/>
  <c r="AH678" i="25"/>
  <c r="AH679" i="25"/>
  <c r="AH680" i="25"/>
  <c r="AH681" i="25"/>
  <c r="AH682" i="25"/>
  <c r="AH683" i="25"/>
  <c r="AH684" i="25"/>
  <c r="AH685" i="25"/>
  <c r="AH686" i="25"/>
  <c r="AH687" i="25"/>
  <c r="AH688" i="25"/>
  <c r="AH689" i="25"/>
  <c r="AH690" i="25"/>
  <c r="AH691" i="25"/>
  <c r="AH692" i="25"/>
  <c r="AH693" i="25"/>
  <c r="AH694" i="25"/>
  <c r="AH695" i="25"/>
  <c r="AH696" i="25"/>
  <c r="AH697" i="25"/>
  <c r="AH698" i="25"/>
  <c r="AH699" i="25"/>
  <c r="AH700" i="25"/>
  <c r="AH701" i="25"/>
  <c r="AH702" i="25"/>
  <c r="AH703" i="25"/>
  <c r="AH704" i="25"/>
  <c r="AH705" i="25"/>
  <c r="AH706" i="25"/>
  <c r="AH707" i="25"/>
  <c r="AH708" i="25"/>
  <c r="AH709" i="25"/>
  <c r="AH710" i="25"/>
  <c r="AH711" i="25"/>
  <c r="AH712" i="25"/>
  <c r="AH713" i="25"/>
  <c r="AH714" i="25"/>
  <c r="AH715" i="25"/>
  <c r="AH716" i="25"/>
  <c r="AH717" i="25"/>
  <c r="AH718" i="25"/>
  <c r="AH719" i="25"/>
  <c r="AH720" i="25"/>
  <c r="AH721" i="25"/>
  <c r="AH722" i="25"/>
  <c r="AH723" i="25"/>
  <c r="AH724" i="25"/>
  <c r="AH725" i="25"/>
  <c r="AH726" i="25"/>
  <c r="AH727" i="25"/>
  <c r="AH728" i="25"/>
  <c r="AH729" i="25"/>
  <c r="AH730" i="25"/>
  <c r="AH731" i="25"/>
  <c r="AH732" i="25"/>
  <c r="AH733" i="25"/>
  <c r="AH734" i="25"/>
  <c r="AH735" i="25"/>
  <c r="AH736" i="25"/>
  <c r="AH737" i="25"/>
  <c r="AH738" i="25"/>
  <c r="AH739" i="25"/>
  <c r="AH740" i="25"/>
  <c r="AH741" i="25"/>
  <c r="AH742" i="25"/>
  <c r="AH743" i="25"/>
  <c r="AH744" i="25"/>
  <c r="AH745" i="25"/>
  <c r="AH746" i="25"/>
  <c r="AH747" i="25"/>
  <c r="AH748" i="25"/>
  <c r="AH749" i="25"/>
  <c r="AH750" i="25"/>
  <c r="AH751" i="25"/>
  <c r="AH752" i="25"/>
  <c r="AH753" i="25"/>
  <c r="AH754" i="25"/>
  <c r="AH755" i="25"/>
  <c r="AH756" i="25"/>
  <c r="AH757" i="25"/>
  <c r="AH758" i="25"/>
  <c r="AH759" i="25"/>
  <c r="AH760" i="25"/>
  <c r="AH761" i="25"/>
  <c r="AH762" i="25"/>
  <c r="AH763" i="25"/>
  <c r="AH764" i="25"/>
  <c r="AH765" i="25"/>
  <c r="AH766" i="25"/>
  <c r="AH767" i="25"/>
  <c r="AH768" i="25"/>
  <c r="AH769" i="25"/>
  <c r="AH770" i="25"/>
  <c r="AH771" i="25"/>
  <c r="AH772" i="25"/>
  <c r="AH773" i="25"/>
  <c r="AH774" i="25"/>
  <c r="AH775" i="25"/>
  <c r="AH776" i="25"/>
  <c r="AH777" i="25"/>
  <c r="AH778" i="25"/>
  <c r="AH779" i="25"/>
  <c r="AH780" i="25"/>
  <c r="AH781" i="25"/>
  <c r="AH782" i="25"/>
  <c r="AH783" i="25"/>
  <c r="AH784" i="25"/>
  <c r="AH785" i="25"/>
  <c r="AH786" i="25"/>
  <c r="AH787" i="25"/>
  <c r="AH788" i="25"/>
  <c r="AH789" i="25"/>
  <c r="AH790" i="25"/>
  <c r="AH791" i="25"/>
  <c r="AH792" i="25"/>
  <c r="AH793" i="25"/>
  <c r="AH794" i="25"/>
  <c r="AH795" i="25"/>
  <c r="AH796" i="25"/>
  <c r="AH797" i="25"/>
  <c r="AH798" i="25"/>
  <c r="AH799" i="25"/>
  <c r="AH800" i="25"/>
  <c r="AH801" i="25"/>
  <c r="AH802" i="25"/>
  <c r="AH803" i="25"/>
  <c r="AH804" i="25"/>
  <c r="AH805" i="25"/>
  <c r="AH806" i="25"/>
  <c r="AH807" i="25"/>
  <c r="AH808" i="25"/>
  <c r="AH809" i="25"/>
  <c r="AH810" i="25"/>
  <c r="AH811" i="25"/>
  <c r="AH812" i="25"/>
  <c r="AH813" i="25"/>
  <c r="AH814" i="25"/>
  <c r="AH815" i="25"/>
  <c r="AH816" i="25"/>
  <c r="AH817" i="25"/>
  <c r="AH818" i="25"/>
  <c r="AH819" i="25"/>
  <c r="AH820" i="25"/>
  <c r="AH821" i="25"/>
  <c r="AH822" i="25"/>
  <c r="AH823" i="25"/>
  <c r="AH824" i="25"/>
  <c r="AH825" i="25"/>
  <c r="AH826" i="25"/>
  <c r="AH827" i="25"/>
  <c r="AH828" i="25"/>
  <c r="AH829" i="25"/>
  <c r="AH830" i="25"/>
  <c r="AH831" i="25"/>
  <c r="AH832" i="25"/>
  <c r="AH833" i="25"/>
  <c r="AH834" i="25"/>
  <c r="AH835" i="25"/>
  <c r="AH836" i="25"/>
  <c r="AH837" i="25"/>
  <c r="AH838" i="25"/>
  <c r="AH839" i="25"/>
  <c r="AH840" i="25"/>
  <c r="AH841" i="25"/>
  <c r="AH842" i="25"/>
  <c r="AH843" i="25"/>
  <c r="AH844" i="25"/>
  <c r="AH845" i="25"/>
  <c r="AH846" i="25"/>
  <c r="AH847" i="25"/>
  <c r="AH848" i="25"/>
  <c r="AH849" i="25"/>
  <c r="AH850" i="25"/>
  <c r="AH851" i="25"/>
  <c r="AH852" i="25"/>
  <c r="AH853" i="25"/>
  <c r="AH854" i="25"/>
  <c r="AH855" i="25"/>
  <c r="AH856" i="25"/>
  <c r="AH857" i="25"/>
  <c r="AH858" i="25"/>
  <c r="AH859" i="25"/>
  <c r="AH860" i="25"/>
  <c r="AH861" i="25"/>
  <c r="AH862" i="25"/>
  <c r="AH863" i="25"/>
  <c r="AH864" i="25"/>
  <c r="AH865" i="25"/>
  <c r="AH866" i="25"/>
  <c r="AH867" i="25"/>
  <c r="AH868" i="25"/>
  <c r="AH869" i="25"/>
  <c r="AH870" i="25"/>
  <c r="AH871" i="25"/>
  <c r="AH872" i="25"/>
  <c r="AH873" i="25"/>
  <c r="AH874" i="25"/>
  <c r="AH875" i="25"/>
  <c r="AH876" i="25"/>
  <c r="AH877" i="25"/>
  <c r="AH878" i="25"/>
  <c r="AH879" i="25"/>
  <c r="AH880" i="25"/>
  <c r="AH881" i="25"/>
  <c r="AH882" i="25"/>
  <c r="AH883" i="25"/>
  <c r="AH884" i="25"/>
  <c r="AH885" i="25"/>
  <c r="AH886" i="25"/>
  <c r="AH887" i="25"/>
  <c r="AH888" i="25"/>
  <c r="AH889" i="25"/>
  <c r="AH890" i="25"/>
  <c r="AH891" i="25"/>
  <c r="AH892" i="25"/>
  <c r="AH893" i="25"/>
  <c r="AH894" i="25"/>
  <c r="AH895" i="25"/>
  <c r="AH896" i="25"/>
  <c r="AH897" i="25"/>
  <c r="AH898" i="25"/>
  <c r="AH899" i="25"/>
  <c r="AH900" i="25"/>
  <c r="AH901" i="25"/>
  <c r="AH902" i="25"/>
  <c r="AH903" i="25"/>
  <c r="AH904" i="25"/>
  <c r="AH905" i="25"/>
  <c r="AH906" i="25"/>
  <c r="AH907" i="25"/>
  <c r="AH908" i="25"/>
  <c r="AH909" i="25"/>
  <c r="AH910" i="25"/>
  <c r="AH911" i="25"/>
  <c r="AH912" i="25"/>
  <c r="AH913" i="25"/>
  <c r="AH914" i="25"/>
  <c r="AH915" i="25"/>
  <c r="AH916" i="25"/>
  <c r="AH917" i="25"/>
  <c r="AH918" i="25"/>
  <c r="AH919" i="25"/>
  <c r="AH920" i="25"/>
  <c r="AH921" i="25"/>
  <c r="AH922" i="25"/>
  <c r="AH923" i="25"/>
  <c r="AH924" i="25"/>
  <c r="AH925" i="25"/>
  <c r="AH926" i="25"/>
  <c r="AH927" i="25"/>
  <c r="AH928" i="25"/>
  <c r="AH929" i="25"/>
  <c r="AH930" i="25"/>
  <c r="AH931" i="25"/>
  <c r="AH932" i="25"/>
  <c r="AH933" i="25"/>
  <c r="AH934" i="25"/>
  <c r="AH935" i="25"/>
  <c r="AH936" i="25"/>
  <c r="AH937" i="25"/>
  <c r="AH938" i="25"/>
  <c r="AH939" i="25"/>
  <c r="AH940" i="25"/>
  <c r="AH941" i="25"/>
  <c r="AH942" i="25"/>
  <c r="AH943" i="25"/>
  <c r="AH944" i="25"/>
  <c r="AH945" i="25"/>
  <c r="AH946" i="25"/>
  <c r="AH947" i="25"/>
  <c r="AH948" i="25"/>
  <c r="AH949" i="25"/>
  <c r="AH950" i="25"/>
  <c r="AH951" i="25"/>
  <c r="AH952" i="25"/>
  <c r="AH953" i="25"/>
  <c r="AH954" i="25"/>
  <c r="AH955" i="25"/>
  <c r="AH956" i="25"/>
  <c r="AH957" i="25"/>
  <c r="AH958" i="25"/>
  <c r="AH959" i="25"/>
  <c r="AH960" i="25"/>
  <c r="AH961" i="25"/>
  <c r="AH962" i="25"/>
  <c r="AH963" i="25"/>
  <c r="AH964" i="25"/>
  <c r="AH965" i="25"/>
  <c r="AH966" i="25"/>
  <c r="AH967" i="25"/>
  <c r="AH968" i="25"/>
  <c r="AH969" i="25"/>
  <c r="AH970" i="25"/>
  <c r="AH971" i="25"/>
  <c r="AH972" i="25"/>
  <c r="AH973" i="25"/>
  <c r="AH974" i="25"/>
  <c r="AH975" i="25"/>
  <c r="AH976" i="25"/>
  <c r="AH977" i="25"/>
  <c r="AH978" i="25"/>
  <c r="AH979" i="25"/>
  <c r="AH980" i="25"/>
  <c r="AH981" i="25"/>
  <c r="AH982" i="25"/>
  <c r="AH983" i="25"/>
  <c r="AH984" i="25"/>
  <c r="AH985" i="25"/>
  <c r="AH986" i="25"/>
  <c r="AH987" i="25"/>
  <c r="AH988" i="25"/>
  <c r="AH989" i="25"/>
  <c r="AH990" i="25"/>
  <c r="AH991" i="25"/>
  <c r="AH992" i="25"/>
  <c r="AH993" i="25"/>
  <c r="AH994" i="25"/>
  <c r="AH995" i="25"/>
  <c r="AH996" i="25"/>
  <c r="AH997" i="25"/>
  <c r="AH998" i="25"/>
  <c r="AH999" i="25"/>
  <c r="AH1000" i="25"/>
  <c r="AH1001" i="25"/>
  <c r="AH1002" i="25"/>
  <c r="AH1003" i="25"/>
  <c r="AH1004" i="25"/>
  <c r="AH1005" i="25"/>
  <c r="AH1006" i="25"/>
  <c r="AH1007" i="25"/>
  <c r="AH1008" i="25"/>
  <c r="AH1009" i="25"/>
  <c r="AH1010" i="25"/>
  <c r="AH1011" i="25"/>
  <c r="AH1012" i="25"/>
  <c r="AH1013" i="25"/>
  <c r="AH1014" i="25"/>
  <c r="AH1015" i="25"/>
  <c r="AH1016" i="25"/>
  <c r="AH1017" i="25"/>
  <c r="AH1018" i="25"/>
  <c r="AH1019" i="25"/>
  <c r="AH1020" i="25"/>
  <c r="AH1021" i="25"/>
  <c r="AH1022" i="25"/>
  <c r="AH1023" i="25"/>
  <c r="AH1024" i="25"/>
  <c r="AH1025" i="25"/>
  <c r="AH1026" i="25"/>
  <c r="AH1027" i="25"/>
  <c r="AH1028" i="25"/>
  <c r="AH1029" i="25"/>
  <c r="AH1030" i="25"/>
  <c r="AH1031" i="25"/>
  <c r="AH1032" i="25"/>
  <c r="AH1033" i="25"/>
  <c r="AH1034" i="25"/>
  <c r="AH1035" i="25"/>
  <c r="AH1036" i="25"/>
  <c r="AH1037" i="25"/>
  <c r="AH1038" i="25"/>
  <c r="AH1039" i="25"/>
  <c r="AH1040" i="25"/>
  <c r="AH1041" i="25"/>
  <c r="AH1042" i="25"/>
  <c r="AH1043" i="25"/>
  <c r="AH1044" i="25"/>
  <c r="AH1045" i="25"/>
  <c r="AH1046" i="25"/>
  <c r="AH1047" i="25"/>
  <c r="AH1048" i="25"/>
  <c r="AH1049" i="25"/>
  <c r="AH1050" i="25"/>
  <c r="AH1051" i="25"/>
  <c r="AH1052" i="25"/>
  <c r="AH1053" i="25"/>
  <c r="AH1054" i="25"/>
  <c r="AH1055" i="25"/>
  <c r="AH1056" i="25"/>
  <c r="AH1057" i="25"/>
  <c r="AH1058" i="25"/>
  <c r="AH1059" i="25"/>
  <c r="AH1060" i="25"/>
  <c r="AH1061" i="25"/>
  <c r="AH1062" i="25"/>
  <c r="AH1063" i="25"/>
  <c r="AH1064" i="25"/>
  <c r="AH1065" i="25"/>
  <c r="AH1066" i="25"/>
  <c r="AH1067" i="25"/>
  <c r="AH1068" i="25"/>
  <c r="AH1069" i="25"/>
  <c r="AH1070" i="25"/>
  <c r="AH1071" i="25"/>
  <c r="AH1072" i="25"/>
  <c r="AH1073" i="25"/>
  <c r="AH1074" i="25"/>
  <c r="AH1075" i="25"/>
  <c r="AH1076" i="25"/>
  <c r="AH1077" i="25"/>
  <c r="AH1078" i="25"/>
  <c r="AH1079" i="25"/>
  <c r="AH1080" i="25"/>
  <c r="AH1081" i="25"/>
  <c r="AH1082" i="25"/>
  <c r="AH1083" i="25"/>
  <c r="AH1084" i="25"/>
  <c r="AH1085" i="25"/>
  <c r="AH1086" i="25"/>
  <c r="AH1087" i="25"/>
  <c r="AH1088" i="25"/>
  <c r="AH1089" i="25"/>
  <c r="AH1090" i="25"/>
  <c r="AH1091" i="25"/>
  <c r="AH1092" i="25"/>
  <c r="AH1093" i="25"/>
  <c r="AH1094" i="25"/>
  <c r="AH1095" i="25"/>
  <c r="AH1096" i="25"/>
  <c r="AH1097" i="25"/>
  <c r="AH1098" i="25"/>
  <c r="AH1099" i="25"/>
  <c r="AH1100" i="25"/>
  <c r="AH1101" i="25"/>
  <c r="AH1102" i="25"/>
  <c r="AH1103" i="25"/>
  <c r="AH1104" i="25"/>
  <c r="AH1105" i="25"/>
  <c r="AH1106" i="25"/>
  <c r="AH1107" i="25"/>
  <c r="AH1108" i="25"/>
  <c r="AH1109" i="25"/>
  <c r="AH1110" i="25"/>
  <c r="AH1111" i="25"/>
  <c r="AH1112" i="25"/>
  <c r="AH1113" i="25"/>
  <c r="AH1114" i="25"/>
  <c r="AH1115" i="25"/>
  <c r="AH1116" i="25"/>
  <c r="AH1117" i="25"/>
  <c r="AH1118" i="25"/>
  <c r="AH1119" i="25"/>
  <c r="AH1120" i="25"/>
  <c r="AH1121" i="25"/>
  <c r="AH1122" i="25"/>
  <c r="AH1123" i="25"/>
  <c r="AH1124" i="25"/>
  <c r="AH1125" i="25"/>
  <c r="AH1126" i="25"/>
  <c r="AH1127" i="25"/>
  <c r="AH1128" i="25"/>
  <c r="AH1129" i="25"/>
  <c r="AH1130" i="25"/>
  <c r="AH1131" i="25"/>
  <c r="AH1132" i="25"/>
  <c r="AH1133" i="25"/>
  <c r="AH1134" i="25"/>
  <c r="AH1135" i="25"/>
  <c r="AH1136" i="25"/>
  <c r="AH1137" i="25"/>
  <c r="AH1138" i="25"/>
  <c r="AH1139" i="25"/>
  <c r="AH1140" i="25"/>
  <c r="AH1141" i="25"/>
  <c r="AH1142" i="25"/>
  <c r="AH1143" i="25"/>
  <c r="AH1144" i="25"/>
  <c r="AH1145" i="25"/>
  <c r="AH1146" i="25"/>
  <c r="AH1147" i="25"/>
  <c r="AH1148" i="25"/>
  <c r="AH1149" i="25"/>
  <c r="AH1150" i="25"/>
  <c r="AH1151" i="25"/>
  <c r="AH1152" i="25"/>
  <c r="AH1153" i="25"/>
  <c r="AH1154" i="25"/>
  <c r="AH1155" i="25"/>
  <c r="AH1156" i="25"/>
  <c r="AH1157" i="25"/>
  <c r="AH1158" i="25"/>
  <c r="AH1159" i="25"/>
  <c r="AH1160" i="25"/>
  <c r="AH1161" i="25"/>
  <c r="AH1162" i="25"/>
  <c r="AH1163" i="25"/>
  <c r="AH1164" i="25"/>
  <c r="AH1165" i="25"/>
  <c r="AH1166" i="25"/>
  <c r="AH1167" i="25"/>
  <c r="AH1168" i="25"/>
  <c r="AH1169" i="25"/>
  <c r="AH1170" i="25"/>
  <c r="AH1171" i="25"/>
  <c r="AH1172" i="25"/>
  <c r="AH1173" i="25"/>
  <c r="AH1174" i="25"/>
  <c r="AH1175" i="25"/>
  <c r="AH1176" i="25"/>
  <c r="AH1177" i="25"/>
  <c r="AH1178" i="25"/>
  <c r="AH1179" i="25"/>
  <c r="AH1180" i="25"/>
  <c r="AH1181" i="25"/>
  <c r="AH1182" i="25"/>
  <c r="AH1183" i="25"/>
  <c r="AH1184" i="25"/>
  <c r="AH1185" i="25"/>
  <c r="AH1186" i="25"/>
  <c r="AH1187" i="25"/>
  <c r="AH1188" i="25"/>
  <c r="AH1189" i="25"/>
  <c r="AH1190" i="25"/>
  <c r="AH1191" i="25"/>
  <c r="AH1192" i="25"/>
  <c r="AH1193" i="25"/>
  <c r="AH1194" i="25"/>
  <c r="AH1195" i="25"/>
  <c r="AH1196" i="25"/>
  <c r="AH1197" i="25"/>
  <c r="AH1198" i="25"/>
  <c r="AH1199" i="25"/>
  <c r="AH1200" i="25"/>
  <c r="AH1201" i="25"/>
  <c r="AH1202" i="25"/>
  <c r="AH1203" i="25"/>
  <c r="AH1204" i="25"/>
  <c r="AH1205" i="25"/>
  <c r="AH1206" i="25"/>
  <c r="AH1207" i="25"/>
  <c r="AH1208" i="25"/>
  <c r="AH1209" i="25"/>
  <c r="AH1210" i="25"/>
  <c r="AH1211" i="25"/>
  <c r="AH1212" i="25"/>
  <c r="AH1213" i="25"/>
  <c r="AH1214" i="25"/>
  <c r="AH1215" i="25"/>
  <c r="AH1216" i="25"/>
  <c r="AH1217" i="25"/>
  <c r="AH1218" i="25"/>
  <c r="AH1219" i="25"/>
  <c r="AH1220" i="25"/>
  <c r="AH1221" i="25"/>
  <c r="AH1222" i="25"/>
  <c r="AH1223" i="25"/>
  <c r="AH1224" i="25"/>
  <c r="AH1225" i="25"/>
  <c r="AH1226" i="25"/>
  <c r="AH1227" i="25"/>
  <c r="AH1228" i="25"/>
  <c r="AH1229" i="25"/>
  <c r="AH1230" i="25"/>
  <c r="AH1231" i="25"/>
  <c r="AH1232" i="25"/>
  <c r="AH1233" i="25"/>
  <c r="AH1234" i="25"/>
  <c r="AH1235" i="25"/>
  <c r="AH1236" i="25"/>
  <c r="AH1237" i="25"/>
  <c r="AH1238" i="25"/>
  <c r="AH1239" i="25"/>
  <c r="AH1240" i="25"/>
  <c r="AH1241" i="25"/>
  <c r="AH1242" i="25"/>
  <c r="AH1243" i="25"/>
  <c r="AH1244" i="25"/>
  <c r="AH1245" i="25"/>
  <c r="AH1246" i="25"/>
  <c r="AH1247" i="25"/>
  <c r="AH1248" i="25"/>
  <c r="AH1249" i="25"/>
  <c r="AH1250" i="25"/>
  <c r="AH1251" i="25"/>
  <c r="AH1252" i="25"/>
  <c r="AH1253" i="25"/>
  <c r="AH1254" i="25"/>
  <c r="AH1255" i="25"/>
  <c r="AH1256" i="25"/>
  <c r="AH1257" i="25"/>
  <c r="AH1258" i="25"/>
  <c r="AH1259" i="25"/>
  <c r="AH1260" i="25"/>
  <c r="AH1261" i="25"/>
  <c r="AH1262" i="25"/>
  <c r="AH1263" i="25"/>
  <c r="AH1264" i="25"/>
  <c r="AH1265" i="25"/>
  <c r="AH1266" i="25"/>
  <c r="AH1267" i="25"/>
  <c r="AH1268" i="25"/>
  <c r="AH1269" i="25"/>
  <c r="AH1270" i="25"/>
  <c r="AH1271" i="25"/>
  <c r="AH1272" i="25"/>
  <c r="AH1273" i="25"/>
  <c r="AH1274" i="25"/>
  <c r="AH1275" i="25"/>
  <c r="AH1276" i="25"/>
  <c r="AH1277" i="25"/>
  <c r="AH1278" i="25"/>
  <c r="AH1279" i="25"/>
  <c r="AH1280" i="25"/>
  <c r="AH1281" i="25"/>
  <c r="AH1282" i="25"/>
  <c r="AH1283" i="25"/>
  <c r="AH1284" i="25"/>
  <c r="AH1285" i="25"/>
  <c r="AH1286" i="25"/>
  <c r="AH1287" i="25"/>
  <c r="AH1288" i="25"/>
  <c r="AH1289" i="25"/>
  <c r="AH1290" i="25"/>
  <c r="AH1291" i="25"/>
  <c r="AH1292" i="25"/>
  <c r="AH1293" i="25"/>
  <c r="AH1294" i="25"/>
  <c r="AH1295" i="25"/>
  <c r="AH1296" i="25"/>
  <c r="AH1297" i="25"/>
  <c r="AH1298" i="25"/>
  <c r="AH1299" i="25"/>
  <c r="AH1300" i="25"/>
  <c r="AH1301" i="25"/>
  <c r="AH1302" i="25"/>
  <c r="AH1303" i="25"/>
  <c r="AH1304" i="25"/>
  <c r="AH1305" i="25"/>
  <c r="AH1306" i="25"/>
  <c r="AH1307" i="25"/>
  <c r="AH1308" i="25"/>
  <c r="AH1309" i="25"/>
  <c r="AH1310" i="25"/>
  <c r="AH1311" i="25"/>
  <c r="AH1312" i="25"/>
  <c r="AH1313" i="25"/>
  <c r="AH1314" i="25"/>
  <c r="AH1315" i="25"/>
  <c r="AH1316" i="25"/>
  <c r="AH1317" i="25"/>
  <c r="AH1318" i="25"/>
  <c r="AH1319" i="25"/>
  <c r="AH1320" i="25"/>
  <c r="AH1321" i="25"/>
  <c r="AH1322" i="25"/>
  <c r="AH1323" i="25"/>
  <c r="AH1324" i="25"/>
  <c r="AH1325" i="25"/>
  <c r="AH1326" i="25"/>
  <c r="AH1327" i="25"/>
  <c r="AH1328" i="25"/>
  <c r="AH1329" i="25"/>
  <c r="AH1330" i="25"/>
  <c r="AH1331" i="25"/>
  <c r="AH1332" i="25"/>
  <c r="AH1333" i="25"/>
  <c r="AH1334" i="25"/>
  <c r="AH1335" i="25"/>
  <c r="AH1336" i="25"/>
  <c r="AH1337" i="25"/>
  <c r="AH1338" i="25"/>
  <c r="AH1339" i="25"/>
  <c r="AH1340" i="25"/>
  <c r="AH1341" i="25"/>
  <c r="AH1342" i="25"/>
  <c r="AH1343" i="25"/>
  <c r="AH1344" i="25"/>
  <c r="AH1345" i="25"/>
  <c r="AH1346" i="25"/>
  <c r="AH1347" i="25"/>
  <c r="AH1348" i="25"/>
  <c r="AH1349" i="25"/>
  <c r="AH1350" i="25"/>
  <c r="AH1351" i="25"/>
  <c r="AH1352" i="25"/>
  <c r="AH1353" i="25"/>
  <c r="AH1354" i="25"/>
  <c r="AH1355" i="25"/>
  <c r="AH1356" i="25"/>
  <c r="AH1357" i="25"/>
  <c r="AH1358" i="25"/>
  <c r="AH1359" i="25"/>
  <c r="AH1360" i="25"/>
  <c r="AH1361" i="25"/>
  <c r="AH1362" i="25"/>
  <c r="AH1363" i="25"/>
  <c r="AH1364" i="25"/>
  <c r="AH1365" i="25"/>
  <c r="AH1366" i="25"/>
  <c r="AH1367" i="25"/>
  <c r="AH1368" i="25"/>
  <c r="AH1369" i="25"/>
  <c r="AH1370" i="25"/>
  <c r="AH1371" i="25"/>
  <c r="AH1372" i="25"/>
  <c r="AH1373" i="25"/>
  <c r="AH1374" i="25"/>
  <c r="AH1375" i="25"/>
  <c r="AH1376" i="25"/>
  <c r="AH1377" i="25"/>
  <c r="AH1378" i="25"/>
  <c r="AH1379" i="25"/>
  <c r="AH1380" i="25"/>
  <c r="AH1381" i="25"/>
  <c r="AH1382" i="25"/>
  <c r="AH1383" i="25"/>
  <c r="AH1384" i="25"/>
  <c r="AH1385" i="25"/>
  <c r="AH1386" i="25"/>
  <c r="AH1387" i="25"/>
  <c r="AH1388" i="25"/>
  <c r="AH1389" i="25"/>
  <c r="AH1390" i="25"/>
  <c r="AH1391" i="25"/>
  <c r="AH1392" i="25"/>
  <c r="AH1393" i="25"/>
  <c r="AH1394" i="25"/>
  <c r="AH1395" i="25"/>
  <c r="AH1396" i="25"/>
  <c r="AH1397" i="25"/>
  <c r="AH1398" i="25"/>
  <c r="AH1399" i="25"/>
  <c r="AH1400" i="25"/>
  <c r="AH1401" i="25"/>
  <c r="AH1402" i="25"/>
  <c r="AH1403" i="25"/>
  <c r="AH1404" i="25"/>
  <c r="AH1405" i="25"/>
  <c r="AH1406" i="25"/>
  <c r="AH1407" i="25"/>
  <c r="AH1408" i="25"/>
  <c r="AH1409" i="25"/>
  <c r="AH1410" i="25"/>
  <c r="AH1411" i="25"/>
  <c r="AH1412" i="25"/>
  <c r="AH1413" i="25"/>
  <c r="AH1414" i="25"/>
  <c r="AH1415" i="25"/>
  <c r="AH1416" i="25"/>
  <c r="AH1417" i="25"/>
  <c r="AH1418" i="25"/>
  <c r="AH1419" i="25"/>
  <c r="AH1420" i="25"/>
  <c r="AH1421" i="25"/>
  <c r="AH1422" i="25"/>
  <c r="AH1423" i="25"/>
  <c r="AH1424" i="25"/>
  <c r="AH1425" i="25"/>
  <c r="AH1426" i="25"/>
  <c r="AH1427" i="25"/>
  <c r="AH1428" i="25"/>
  <c r="AH1429" i="25"/>
  <c r="AH1430" i="25"/>
  <c r="AH1431" i="25"/>
  <c r="AH1432" i="25"/>
  <c r="AH1433" i="25"/>
  <c r="AH1434" i="25"/>
  <c r="AH1435" i="25"/>
  <c r="AH1436" i="25"/>
  <c r="AH1437" i="25"/>
  <c r="AH1438" i="25"/>
  <c r="AH1439" i="25"/>
  <c r="AH1440" i="25"/>
  <c r="AH1441" i="25"/>
  <c r="AH1442" i="25"/>
  <c r="AH1443" i="25"/>
  <c r="AH1444" i="25"/>
  <c r="AH1445" i="25"/>
  <c r="AH1446" i="25"/>
  <c r="AH1447" i="25"/>
  <c r="AH1448" i="25"/>
  <c r="AH1449" i="25"/>
  <c r="AH1450" i="25"/>
  <c r="AH1451" i="25"/>
  <c r="AH1452" i="25"/>
  <c r="AH1453" i="25"/>
  <c r="AH1454" i="25"/>
  <c r="AH1455" i="25"/>
  <c r="AH1456" i="25"/>
  <c r="AH1457" i="25"/>
  <c r="AH1458" i="25"/>
  <c r="AH1459" i="25"/>
  <c r="AH1460" i="25"/>
  <c r="AH1461" i="25"/>
  <c r="AH1462" i="25"/>
  <c r="AH1463" i="25"/>
  <c r="AH1464" i="25"/>
  <c r="AH1465" i="25"/>
  <c r="AH1466" i="25"/>
  <c r="AH1467" i="25"/>
  <c r="AH1468" i="25"/>
  <c r="AH1469" i="25"/>
  <c r="AH1470" i="25"/>
  <c r="AH1471" i="25"/>
  <c r="AH1472" i="25"/>
  <c r="AH1473" i="25"/>
  <c r="AH1474" i="25"/>
  <c r="AH1475" i="25"/>
  <c r="AH1476" i="25"/>
  <c r="AH1477" i="25"/>
  <c r="AH1478" i="25"/>
  <c r="AH1479" i="25"/>
  <c r="AH1480" i="25"/>
  <c r="AH1481" i="25"/>
  <c r="AH1482" i="25"/>
  <c r="AH1483" i="25"/>
  <c r="AH1484" i="25"/>
  <c r="AH1485" i="25"/>
  <c r="AH1486" i="25"/>
  <c r="AH1487" i="25"/>
  <c r="AH1488" i="25"/>
  <c r="AH1489" i="25"/>
  <c r="AH1490" i="25"/>
  <c r="AH1491" i="25"/>
  <c r="AH1492" i="25"/>
  <c r="AH1493" i="25"/>
  <c r="AH1494" i="25"/>
  <c r="AH1495" i="25"/>
  <c r="AH1496" i="25"/>
  <c r="AH1497" i="25"/>
  <c r="AH1498" i="25"/>
  <c r="AH1499" i="25"/>
  <c r="AH1500" i="25"/>
  <c r="AH1501" i="25"/>
  <c r="C40" i="13" a="1"/>
  <c r="C40" i="13"/>
  <c r="N15" i="13"/>
  <c r="J37" i="13" a="1"/>
  <c r="J37" i="13"/>
  <c r="I37" i="13" a="1"/>
  <c r="I37" i="13"/>
  <c r="N18" i="13"/>
  <c r="C39" i="13" a="1"/>
  <c r="C39" i="13"/>
  <c r="I47" i="13"/>
  <c r="M6" i="11"/>
  <c r="N6" i="11"/>
  <c r="O6" i="11"/>
  <c r="P6" i="11"/>
  <c r="Q6" i="11"/>
  <c r="R6" i="11"/>
  <c r="M7" i="11"/>
  <c r="N7" i="11"/>
  <c r="O7" i="11"/>
  <c r="P7" i="11"/>
  <c r="Q7" i="11"/>
  <c r="R7" i="11"/>
  <c r="M8" i="11"/>
  <c r="N8" i="11"/>
  <c r="O8" i="11"/>
  <c r="P8" i="11"/>
  <c r="Q8" i="11"/>
  <c r="R8" i="11"/>
  <c r="M9" i="11"/>
  <c r="N9" i="11"/>
  <c r="O9" i="11"/>
  <c r="P9" i="11"/>
  <c r="Q9" i="11"/>
  <c r="R9" i="11"/>
  <c r="M10" i="11"/>
  <c r="N10" i="11"/>
  <c r="O10" i="11"/>
  <c r="P10" i="11"/>
  <c r="Q10" i="11"/>
  <c r="R10" i="11"/>
  <c r="M11" i="11"/>
  <c r="N11" i="11"/>
  <c r="O11" i="11"/>
  <c r="P11" i="11"/>
  <c r="Q11" i="11"/>
  <c r="R11" i="11"/>
  <c r="M12" i="11"/>
  <c r="N12" i="11"/>
  <c r="O12" i="11"/>
  <c r="P12" i="11"/>
  <c r="Q12" i="11"/>
  <c r="R12" i="11"/>
  <c r="M13" i="11"/>
  <c r="N13" i="11"/>
  <c r="O13" i="11"/>
  <c r="P13" i="11"/>
  <c r="Q13" i="11"/>
  <c r="R13" i="11"/>
  <c r="M14" i="11"/>
  <c r="N14" i="11"/>
  <c r="O14" i="11"/>
  <c r="P14" i="11"/>
  <c r="Q14" i="11"/>
  <c r="R14" i="11"/>
  <c r="M15" i="11"/>
  <c r="N15" i="11"/>
  <c r="O15" i="11"/>
  <c r="P15" i="11"/>
  <c r="Q15" i="11"/>
  <c r="R15" i="11"/>
  <c r="M16" i="11"/>
  <c r="N16" i="11"/>
  <c r="O16" i="11"/>
  <c r="P16" i="11"/>
  <c r="Q16" i="11"/>
  <c r="R16" i="11"/>
  <c r="M17" i="11"/>
  <c r="N17" i="11"/>
  <c r="O17" i="11"/>
  <c r="P17" i="11"/>
  <c r="Q17" i="11"/>
  <c r="R17" i="11"/>
  <c r="M18" i="11"/>
  <c r="N18" i="11"/>
  <c r="O18" i="11"/>
  <c r="P18" i="11"/>
  <c r="Q18" i="11"/>
  <c r="R18" i="11"/>
  <c r="M19" i="11"/>
  <c r="N19" i="11"/>
  <c r="O19" i="11"/>
  <c r="P19" i="11"/>
  <c r="Q19" i="11"/>
  <c r="R19" i="11"/>
  <c r="M20" i="11"/>
  <c r="N20" i="11"/>
  <c r="O20" i="11"/>
  <c r="P20" i="11"/>
  <c r="Q20" i="11"/>
  <c r="R20" i="11"/>
  <c r="M21" i="11"/>
  <c r="N21" i="11"/>
  <c r="O21" i="11"/>
  <c r="P21" i="11"/>
  <c r="Q21" i="11"/>
  <c r="R21" i="11"/>
  <c r="M22" i="11"/>
  <c r="N22" i="11"/>
  <c r="O22" i="11"/>
  <c r="P22" i="11"/>
  <c r="Q22" i="11"/>
  <c r="R22" i="11"/>
  <c r="M23" i="11"/>
  <c r="N23" i="11"/>
  <c r="O23" i="11"/>
  <c r="P23" i="11"/>
  <c r="Q23" i="11"/>
  <c r="R23" i="11"/>
  <c r="M24" i="11"/>
  <c r="N24" i="11"/>
  <c r="O24" i="11"/>
  <c r="P24" i="11"/>
  <c r="Q24" i="11"/>
  <c r="R24" i="11"/>
  <c r="M25" i="11"/>
  <c r="N25" i="11"/>
  <c r="O25" i="11"/>
  <c r="P25" i="11"/>
  <c r="Q25" i="11"/>
  <c r="R25" i="11"/>
  <c r="M26" i="11"/>
  <c r="N26" i="11"/>
  <c r="O26" i="11"/>
  <c r="P26" i="11"/>
  <c r="Q26" i="11"/>
  <c r="R26" i="11"/>
  <c r="M27" i="11"/>
  <c r="N27" i="11"/>
  <c r="O27" i="11"/>
  <c r="P27" i="11"/>
  <c r="Q27" i="11"/>
  <c r="R27" i="11"/>
  <c r="M28" i="11"/>
  <c r="N28" i="11"/>
  <c r="O28" i="11"/>
  <c r="P28" i="11"/>
  <c r="Q28" i="11"/>
  <c r="R28" i="11"/>
  <c r="M29" i="11"/>
  <c r="N29" i="11"/>
  <c r="O29" i="11"/>
  <c r="P29" i="11"/>
  <c r="Q29" i="11"/>
  <c r="R29" i="11"/>
  <c r="M30" i="11"/>
  <c r="N30" i="11"/>
  <c r="O30" i="11"/>
  <c r="P30" i="11"/>
  <c r="Q30" i="11"/>
  <c r="R30" i="11"/>
  <c r="M31" i="11"/>
  <c r="N31" i="11"/>
  <c r="O31" i="11"/>
  <c r="P31" i="11"/>
  <c r="Q31" i="11"/>
  <c r="R31" i="11"/>
  <c r="M32" i="11"/>
  <c r="N32" i="11"/>
  <c r="O32" i="11"/>
  <c r="P32" i="11"/>
  <c r="Q32" i="11"/>
  <c r="R32" i="11"/>
  <c r="M33" i="11"/>
  <c r="N33" i="11"/>
  <c r="O33" i="11"/>
  <c r="P33" i="11"/>
  <c r="Q33" i="11"/>
  <c r="R33" i="11"/>
  <c r="M34" i="11"/>
  <c r="N34" i="11"/>
  <c r="O34" i="11"/>
  <c r="P34" i="11"/>
  <c r="Q34" i="11"/>
  <c r="R34" i="11"/>
  <c r="M35" i="11"/>
  <c r="N35" i="11"/>
  <c r="O35" i="11"/>
  <c r="P35" i="11"/>
  <c r="Q35" i="11"/>
  <c r="R35" i="11"/>
  <c r="M36" i="11"/>
  <c r="N36" i="11"/>
  <c r="O36" i="11"/>
  <c r="P36" i="11"/>
  <c r="Q36" i="11"/>
  <c r="R36" i="11"/>
  <c r="M37" i="11"/>
  <c r="N37" i="11"/>
  <c r="O37" i="11"/>
  <c r="P37" i="11"/>
  <c r="Q37" i="11"/>
  <c r="R37" i="11"/>
  <c r="M38" i="11"/>
  <c r="N38" i="11"/>
  <c r="O38" i="11"/>
  <c r="P38" i="11"/>
  <c r="Q38" i="11"/>
  <c r="R38" i="11"/>
  <c r="M39" i="11"/>
  <c r="N39" i="11"/>
  <c r="O39" i="11"/>
  <c r="P39" i="11"/>
  <c r="Q39" i="11"/>
  <c r="R39" i="11"/>
  <c r="M40" i="11"/>
  <c r="N40" i="11"/>
  <c r="O40" i="11"/>
  <c r="P40" i="11"/>
  <c r="Q40" i="11"/>
  <c r="R40" i="11"/>
  <c r="M41" i="11"/>
  <c r="N41" i="11"/>
  <c r="O41" i="11"/>
  <c r="P41" i="11"/>
  <c r="Q41" i="11"/>
  <c r="R41" i="11"/>
  <c r="M42" i="11"/>
  <c r="N42" i="11"/>
  <c r="O42" i="11"/>
  <c r="P42" i="11"/>
  <c r="Q42" i="11"/>
  <c r="R42" i="11"/>
  <c r="M43" i="11"/>
  <c r="N43" i="11"/>
  <c r="O43" i="11"/>
  <c r="P43" i="11"/>
  <c r="Q43" i="11"/>
  <c r="R43" i="11"/>
  <c r="M44" i="11"/>
  <c r="N44" i="11"/>
  <c r="O44" i="11"/>
  <c r="P44" i="11"/>
  <c r="Q44" i="11"/>
  <c r="R44" i="11"/>
  <c r="M45" i="11"/>
  <c r="N45" i="11"/>
  <c r="O45" i="11"/>
  <c r="P45" i="11"/>
  <c r="Q45" i="11"/>
  <c r="R45" i="11"/>
  <c r="M46" i="11"/>
  <c r="N46" i="11"/>
  <c r="O46" i="11"/>
  <c r="P46" i="11"/>
  <c r="Q46" i="11"/>
  <c r="R46" i="11"/>
  <c r="M47" i="11"/>
  <c r="N47" i="11"/>
  <c r="O47" i="11"/>
  <c r="P47" i="11"/>
  <c r="Q47" i="11"/>
  <c r="R47" i="11"/>
  <c r="M48" i="11"/>
  <c r="N48" i="11"/>
  <c r="O48" i="11"/>
  <c r="P48" i="11"/>
  <c r="Q48" i="11"/>
  <c r="R48" i="11"/>
  <c r="M49" i="11"/>
  <c r="N49" i="11"/>
  <c r="O49" i="11"/>
  <c r="P49" i="11"/>
  <c r="Q49" i="11"/>
  <c r="R49" i="11"/>
  <c r="M50" i="11"/>
  <c r="N50" i="11"/>
  <c r="O50" i="11"/>
  <c r="P50" i="11"/>
  <c r="Q50" i="11"/>
  <c r="R50" i="11"/>
  <c r="M51" i="11"/>
  <c r="N51" i="11"/>
  <c r="O51" i="11"/>
  <c r="P51" i="11"/>
  <c r="Q51" i="11"/>
  <c r="R51" i="11"/>
  <c r="M52" i="11"/>
  <c r="N52" i="11"/>
  <c r="O52" i="11"/>
  <c r="P52" i="11"/>
  <c r="Q52" i="11"/>
  <c r="R52" i="11"/>
  <c r="M53" i="11"/>
  <c r="N53" i="11"/>
  <c r="O53" i="11"/>
  <c r="P53" i="11"/>
  <c r="Q53" i="11"/>
  <c r="R53" i="11"/>
  <c r="M54" i="11"/>
  <c r="N54" i="11"/>
  <c r="O54" i="11"/>
  <c r="P54" i="11"/>
  <c r="Q54" i="11"/>
  <c r="R54" i="11"/>
  <c r="M55" i="11"/>
  <c r="N55" i="11"/>
  <c r="O55" i="11"/>
  <c r="P55" i="11"/>
  <c r="Q55" i="11"/>
  <c r="R55" i="11"/>
  <c r="M56" i="11"/>
  <c r="N56" i="11"/>
  <c r="O56" i="11"/>
  <c r="P56" i="11"/>
  <c r="Q56" i="11"/>
  <c r="R56" i="11"/>
  <c r="M57" i="11"/>
  <c r="N57" i="11"/>
  <c r="O57" i="11"/>
  <c r="P57" i="11"/>
  <c r="Q57" i="11"/>
  <c r="R57" i="11"/>
  <c r="M58" i="11"/>
  <c r="N58" i="11"/>
  <c r="O58" i="11"/>
  <c r="P58" i="11"/>
  <c r="Q58" i="11"/>
  <c r="R58" i="11"/>
  <c r="M59" i="11"/>
  <c r="N59" i="11"/>
  <c r="O59" i="11"/>
  <c r="P59" i="11"/>
  <c r="Q59" i="11"/>
  <c r="R59" i="11"/>
  <c r="M60" i="11"/>
  <c r="N60" i="11"/>
  <c r="O60" i="11"/>
  <c r="P60" i="11"/>
  <c r="Q60" i="11"/>
  <c r="R60" i="11"/>
  <c r="M61" i="11"/>
  <c r="N61" i="11"/>
  <c r="O61" i="11"/>
  <c r="P61" i="11"/>
  <c r="Q61" i="11"/>
  <c r="R61" i="11"/>
  <c r="M62" i="11"/>
  <c r="N62" i="11"/>
  <c r="O62" i="11"/>
  <c r="P62" i="11"/>
  <c r="Q62" i="11"/>
  <c r="R62" i="11"/>
  <c r="M63" i="11"/>
  <c r="N63" i="11"/>
  <c r="O63" i="11"/>
  <c r="P63" i="11"/>
  <c r="Q63" i="11"/>
  <c r="R63" i="11"/>
  <c r="M64" i="11"/>
  <c r="N64" i="11"/>
  <c r="O64" i="11"/>
  <c r="P64" i="11"/>
  <c r="Q64" i="11"/>
  <c r="R64" i="11"/>
  <c r="M65" i="11"/>
  <c r="N65" i="11"/>
  <c r="O65" i="11"/>
  <c r="P65" i="11"/>
  <c r="Q65" i="11"/>
  <c r="R65" i="11"/>
  <c r="M66" i="11"/>
  <c r="N66" i="11"/>
  <c r="O66" i="11"/>
  <c r="P66" i="11"/>
  <c r="Q66" i="11"/>
  <c r="R66" i="11"/>
  <c r="M67" i="11"/>
  <c r="N67" i="11"/>
  <c r="O67" i="11"/>
  <c r="P67" i="11"/>
  <c r="Q67" i="11"/>
  <c r="R67" i="11"/>
  <c r="M68" i="11"/>
  <c r="N68" i="11"/>
  <c r="O68" i="11"/>
  <c r="P68" i="11"/>
  <c r="Q68" i="11"/>
  <c r="R68" i="11"/>
  <c r="M69" i="11"/>
  <c r="N69" i="11"/>
  <c r="O69" i="11"/>
  <c r="P69" i="11"/>
  <c r="Q69" i="11"/>
  <c r="R69" i="11"/>
  <c r="M70" i="11"/>
  <c r="N70" i="11"/>
  <c r="O70" i="11"/>
  <c r="P70" i="11"/>
  <c r="Q70" i="11"/>
  <c r="R70" i="11"/>
  <c r="M71" i="11"/>
  <c r="N71" i="11"/>
  <c r="O71" i="11"/>
  <c r="P71" i="11"/>
  <c r="Q71" i="11"/>
  <c r="R71" i="11"/>
  <c r="M72" i="11"/>
  <c r="N72" i="11"/>
  <c r="O72" i="11"/>
  <c r="P72" i="11"/>
  <c r="Q72" i="11"/>
  <c r="R72" i="11"/>
  <c r="M73" i="11"/>
  <c r="N73" i="11"/>
  <c r="O73" i="11"/>
  <c r="P73" i="11"/>
  <c r="Q73" i="11"/>
  <c r="R73" i="11"/>
  <c r="M74" i="11"/>
  <c r="N74" i="11"/>
  <c r="O74" i="11"/>
  <c r="P74" i="11"/>
  <c r="Q74" i="11"/>
  <c r="R74" i="11"/>
  <c r="M75" i="11"/>
  <c r="N75" i="11"/>
  <c r="O75" i="11"/>
  <c r="P75" i="11"/>
  <c r="Q75" i="11"/>
  <c r="R75" i="11"/>
  <c r="M76" i="11"/>
  <c r="N76" i="11"/>
  <c r="O76" i="11"/>
  <c r="P76" i="11"/>
  <c r="Q76" i="11"/>
  <c r="R76" i="11"/>
  <c r="M77" i="11"/>
  <c r="N77" i="11"/>
  <c r="O77" i="11"/>
  <c r="P77" i="11"/>
  <c r="Q77" i="11"/>
  <c r="R77" i="11"/>
  <c r="M78" i="11"/>
  <c r="N78" i="11"/>
  <c r="O78" i="11"/>
  <c r="P78" i="11"/>
  <c r="Q78" i="11"/>
  <c r="R78" i="11"/>
  <c r="M79" i="11"/>
  <c r="N79" i="11"/>
  <c r="O79" i="11"/>
  <c r="P79" i="11"/>
  <c r="Q79" i="11"/>
  <c r="R79" i="11"/>
  <c r="M80" i="11"/>
  <c r="N80" i="11"/>
  <c r="O80" i="11"/>
  <c r="P80" i="11"/>
  <c r="Q80" i="11"/>
  <c r="R80" i="11"/>
  <c r="M81" i="11"/>
  <c r="N81" i="11"/>
  <c r="O81" i="11"/>
  <c r="P81" i="11"/>
  <c r="Q81" i="11"/>
  <c r="R81" i="11"/>
  <c r="M82" i="11"/>
  <c r="N82" i="11"/>
  <c r="O82" i="11"/>
  <c r="P82" i="11"/>
  <c r="Q82" i="11"/>
  <c r="R82" i="11"/>
  <c r="M83" i="11"/>
  <c r="N83" i="11"/>
  <c r="O83" i="11"/>
  <c r="P83" i="11"/>
  <c r="Q83" i="11"/>
  <c r="R83" i="11"/>
  <c r="M84" i="11"/>
  <c r="N84" i="11"/>
  <c r="O84" i="11"/>
  <c r="P84" i="11"/>
  <c r="Q84" i="11"/>
  <c r="R84" i="11"/>
  <c r="M85" i="11"/>
  <c r="N85" i="11"/>
  <c r="O85" i="11"/>
  <c r="P85" i="11"/>
  <c r="Q85" i="11"/>
  <c r="R85" i="11"/>
  <c r="M86" i="11"/>
  <c r="N86" i="11"/>
  <c r="O86" i="11"/>
  <c r="P86" i="11"/>
  <c r="Q86" i="11"/>
  <c r="R86" i="11"/>
  <c r="M87" i="11"/>
  <c r="N87" i="11"/>
  <c r="O87" i="11"/>
  <c r="P87" i="11"/>
  <c r="Q87" i="11"/>
  <c r="R87" i="11"/>
  <c r="M88" i="11"/>
  <c r="N88" i="11"/>
  <c r="O88" i="11"/>
  <c r="P88" i="11"/>
  <c r="Q88" i="11"/>
  <c r="R88" i="11"/>
  <c r="M89" i="11"/>
  <c r="N89" i="11"/>
  <c r="O89" i="11"/>
  <c r="P89" i="11"/>
  <c r="Q89" i="11"/>
  <c r="R89" i="11"/>
  <c r="M90" i="11"/>
  <c r="N90" i="11"/>
  <c r="O90" i="11"/>
  <c r="P90" i="11"/>
  <c r="Q90" i="11"/>
  <c r="R90" i="11"/>
  <c r="M91" i="11"/>
  <c r="N91" i="11"/>
  <c r="O91" i="11"/>
  <c r="P91" i="11"/>
  <c r="Q91" i="11"/>
  <c r="R91" i="11"/>
  <c r="M92" i="11"/>
  <c r="N92" i="11"/>
  <c r="O92" i="11"/>
  <c r="P92" i="11"/>
  <c r="Q92" i="11"/>
  <c r="R92" i="11"/>
  <c r="M93" i="11"/>
  <c r="N93" i="11"/>
  <c r="O93" i="11"/>
  <c r="P93" i="11"/>
  <c r="Q93" i="11"/>
  <c r="R93" i="11"/>
  <c r="M94" i="11"/>
  <c r="N94" i="11"/>
  <c r="O94" i="11"/>
  <c r="P94" i="11"/>
  <c r="Q94" i="11"/>
  <c r="R94" i="11"/>
  <c r="M95" i="11"/>
  <c r="N95" i="11"/>
  <c r="O95" i="11"/>
  <c r="P95" i="11"/>
  <c r="Q95" i="11"/>
  <c r="R95" i="11"/>
  <c r="M96" i="11"/>
  <c r="N96" i="11"/>
  <c r="O96" i="11"/>
  <c r="P96" i="11"/>
  <c r="Q96" i="11"/>
  <c r="R96" i="11"/>
  <c r="M97" i="11"/>
  <c r="N97" i="11"/>
  <c r="O97" i="11"/>
  <c r="P97" i="11"/>
  <c r="Q97" i="11"/>
  <c r="R97" i="11"/>
  <c r="M98" i="11"/>
  <c r="N98" i="11"/>
  <c r="O98" i="11"/>
  <c r="P98" i="11"/>
  <c r="Q98" i="11"/>
  <c r="R98" i="11"/>
  <c r="M99" i="11"/>
  <c r="N99" i="11"/>
  <c r="O99" i="11"/>
  <c r="P99" i="11"/>
  <c r="Q99" i="11"/>
  <c r="R99" i="11"/>
  <c r="M100" i="11"/>
  <c r="N100" i="11"/>
  <c r="O100" i="11"/>
  <c r="P100" i="11"/>
  <c r="Q100" i="11"/>
  <c r="R100" i="11"/>
  <c r="M101" i="11"/>
  <c r="N101" i="11"/>
  <c r="O101" i="11"/>
  <c r="P101" i="11"/>
  <c r="Q101" i="11"/>
  <c r="R101" i="11"/>
  <c r="M102" i="11"/>
  <c r="N102" i="11"/>
  <c r="O102" i="11"/>
  <c r="P102" i="11"/>
  <c r="Q102" i="11"/>
  <c r="R102" i="11"/>
  <c r="M103" i="11"/>
  <c r="N103" i="11"/>
  <c r="O103" i="11"/>
  <c r="P103" i="11"/>
  <c r="Q103" i="11"/>
  <c r="R103" i="11"/>
  <c r="M104" i="11"/>
  <c r="N104" i="11"/>
  <c r="O104" i="11"/>
  <c r="P104" i="11"/>
  <c r="Q104" i="11"/>
  <c r="R104" i="11"/>
  <c r="M105" i="11"/>
  <c r="N105" i="11"/>
  <c r="O105" i="11"/>
  <c r="P105" i="11"/>
  <c r="Q105" i="11"/>
  <c r="R105" i="11"/>
  <c r="M106" i="11"/>
  <c r="N106" i="11"/>
  <c r="O106" i="11"/>
  <c r="P106" i="11"/>
  <c r="Q106" i="11"/>
  <c r="R106" i="11"/>
  <c r="M107" i="11"/>
  <c r="N107" i="11"/>
  <c r="O107" i="11"/>
  <c r="P107" i="11"/>
  <c r="Q107" i="11"/>
  <c r="R107" i="11"/>
  <c r="M108" i="11"/>
  <c r="N108" i="11"/>
  <c r="O108" i="11"/>
  <c r="P108" i="11"/>
  <c r="Q108" i="11"/>
  <c r="R108" i="11"/>
  <c r="M109" i="11"/>
  <c r="N109" i="11"/>
  <c r="O109" i="11"/>
  <c r="P109" i="11"/>
  <c r="Q109" i="11"/>
  <c r="R109" i="11"/>
  <c r="M110" i="11"/>
  <c r="N110" i="11"/>
  <c r="O110" i="11"/>
  <c r="P110" i="11"/>
  <c r="Q110" i="11"/>
  <c r="R110" i="11"/>
  <c r="M111" i="11"/>
  <c r="N111" i="11"/>
  <c r="O111" i="11"/>
  <c r="P111" i="11"/>
  <c r="Q111" i="11"/>
  <c r="R111" i="11"/>
  <c r="M112" i="11"/>
  <c r="N112" i="11"/>
  <c r="O112" i="11"/>
  <c r="P112" i="11"/>
  <c r="Q112" i="11"/>
  <c r="R112" i="11"/>
  <c r="M113" i="11"/>
  <c r="N113" i="11"/>
  <c r="O113" i="11"/>
  <c r="P113" i="11"/>
  <c r="Q113" i="11"/>
  <c r="R113" i="11"/>
  <c r="M114" i="11"/>
  <c r="N114" i="11"/>
  <c r="O114" i="11"/>
  <c r="P114" i="11"/>
  <c r="Q114" i="11"/>
  <c r="R114" i="11"/>
  <c r="M115" i="11"/>
  <c r="N115" i="11"/>
  <c r="O115" i="11"/>
  <c r="P115" i="11"/>
  <c r="Q115" i="11"/>
  <c r="R115" i="11"/>
  <c r="M116" i="11"/>
  <c r="N116" i="11"/>
  <c r="O116" i="11"/>
  <c r="P116" i="11"/>
  <c r="Q116" i="11"/>
  <c r="R116" i="11"/>
  <c r="M117" i="11"/>
  <c r="N117" i="11"/>
  <c r="O117" i="11"/>
  <c r="P117" i="11"/>
  <c r="Q117" i="11"/>
  <c r="R117" i="11"/>
  <c r="M118" i="11"/>
  <c r="N118" i="11"/>
  <c r="O118" i="11"/>
  <c r="P118" i="11"/>
  <c r="Q118" i="11"/>
  <c r="R118" i="11"/>
  <c r="M119" i="11"/>
  <c r="N119" i="11"/>
  <c r="O119" i="11"/>
  <c r="P119" i="11"/>
  <c r="Q119" i="11"/>
  <c r="R119" i="11"/>
  <c r="M120" i="11"/>
  <c r="N120" i="11"/>
  <c r="O120" i="11"/>
  <c r="P120" i="11"/>
  <c r="Q120" i="11"/>
  <c r="R120" i="11"/>
  <c r="M121" i="11"/>
  <c r="N121" i="11"/>
  <c r="O121" i="11"/>
  <c r="P121" i="11"/>
  <c r="Q121" i="11"/>
  <c r="R121" i="11"/>
  <c r="M122" i="11"/>
  <c r="N122" i="11"/>
  <c r="O122" i="11"/>
  <c r="P122" i="11"/>
  <c r="Q122" i="11"/>
  <c r="R122" i="11"/>
  <c r="M123" i="11"/>
  <c r="N123" i="11"/>
  <c r="O123" i="11"/>
  <c r="P123" i="11"/>
  <c r="Q123" i="11"/>
  <c r="R123" i="11"/>
  <c r="M124" i="11"/>
  <c r="N124" i="11"/>
  <c r="O124" i="11"/>
  <c r="P124" i="11"/>
  <c r="Q124" i="11"/>
  <c r="R124" i="11"/>
  <c r="M125" i="11"/>
  <c r="N125" i="11"/>
  <c r="O125" i="11"/>
  <c r="P125" i="11"/>
  <c r="Q125" i="11"/>
  <c r="R125" i="11"/>
  <c r="M126" i="11"/>
  <c r="N126" i="11"/>
  <c r="O126" i="11"/>
  <c r="P126" i="11"/>
  <c r="Q126" i="11"/>
  <c r="R126" i="11"/>
  <c r="M127" i="11"/>
  <c r="N127" i="11"/>
  <c r="O127" i="11"/>
  <c r="P127" i="11"/>
  <c r="Q127" i="11"/>
  <c r="R127" i="11"/>
  <c r="M128" i="11"/>
  <c r="N128" i="11"/>
  <c r="O128" i="11"/>
  <c r="P128" i="11"/>
  <c r="Q128" i="11"/>
  <c r="R128" i="11"/>
  <c r="M129" i="11"/>
  <c r="N129" i="11"/>
  <c r="O129" i="11"/>
  <c r="P129" i="11"/>
  <c r="Q129" i="11"/>
  <c r="R129" i="11"/>
  <c r="M130" i="11"/>
  <c r="N130" i="11"/>
  <c r="O130" i="11"/>
  <c r="P130" i="11"/>
  <c r="Q130" i="11"/>
  <c r="R130" i="11"/>
  <c r="M131" i="11"/>
  <c r="N131" i="11"/>
  <c r="O131" i="11"/>
  <c r="P131" i="11"/>
  <c r="Q131" i="11"/>
  <c r="R131" i="11"/>
  <c r="M132" i="11"/>
  <c r="N132" i="11"/>
  <c r="O132" i="11"/>
  <c r="P132" i="11"/>
  <c r="Q132" i="11"/>
  <c r="R132" i="11"/>
  <c r="M133" i="11"/>
  <c r="N133" i="11"/>
  <c r="O133" i="11"/>
  <c r="P133" i="11"/>
  <c r="Q133" i="11"/>
  <c r="R133" i="11"/>
  <c r="M134" i="11"/>
  <c r="N134" i="11"/>
  <c r="O134" i="11"/>
  <c r="P134" i="11"/>
  <c r="Q134" i="11"/>
  <c r="R134" i="11"/>
  <c r="M135" i="11"/>
  <c r="N135" i="11"/>
  <c r="O135" i="11"/>
  <c r="P135" i="11"/>
  <c r="Q135" i="11"/>
  <c r="R135" i="11"/>
  <c r="M136" i="11"/>
  <c r="N136" i="11"/>
  <c r="O136" i="11"/>
  <c r="P136" i="11"/>
  <c r="Q136" i="11"/>
  <c r="R136" i="11"/>
  <c r="M137" i="11"/>
  <c r="N137" i="11"/>
  <c r="O137" i="11"/>
  <c r="P137" i="11"/>
  <c r="Q137" i="11"/>
  <c r="R137" i="11"/>
  <c r="M138" i="11"/>
  <c r="N138" i="11"/>
  <c r="O138" i="11"/>
  <c r="P138" i="11"/>
  <c r="Q138" i="11"/>
  <c r="R138" i="11"/>
  <c r="M139" i="11"/>
  <c r="N139" i="11"/>
  <c r="O139" i="11"/>
  <c r="P139" i="11"/>
  <c r="Q139" i="11"/>
  <c r="R139" i="11"/>
  <c r="M140" i="11"/>
  <c r="N140" i="11"/>
  <c r="O140" i="11"/>
  <c r="P140" i="11"/>
  <c r="Q140" i="11"/>
  <c r="R140" i="11"/>
  <c r="M141" i="11"/>
  <c r="N141" i="11"/>
  <c r="O141" i="11"/>
  <c r="P141" i="11"/>
  <c r="Q141" i="11"/>
  <c r="R141" i="11"/>
  <c r="M142" i="11"/>
  <c r="N142" i="11"/>
  <c r="O142" i="11"/>
  <c r="P142" i="11"/>
  <c r="Q142" i="11"/>
  <c r="R142" i="11"/>
  <c r="M143" i="11"/>
  <c r="N143" i="11"/>
  <c r="O143" i="11"/>
  <c r="P143" i="11"/>
  <c r="Q143" i="11"/>
  <c r="R143" i="11"/>
  <c r="M144" i="11"/>
  <c r="N144" i="11"/>
  <c r="O144" i="11"/>
  <c r="P144" i="11"/>
  <c r="Q144" i="11"/>
  <c r="R144" i="11"/>
  <c r="M145" i="11"/>
  <c r="N145" i="11"/>
  <c r="O145" i="11"/>
  <c r="P145" i="11"/>
  <c r="Q145" i="11"/>
  <c r="R145" i="11"/>
  <c r="M146" i="11"/>
  <c r="N146" i="11"/>
  <c r="O146" i="11"/>
  <c r="P146" i="11"/>
  <c r="Q146" i="11"/>
  <c r="R146" i="11"/>
  <c r="M147" i="11"/>
  <c r="N147" i="11"/>
  <c r="O147" i="11"/>
  <c r="P147" i="11"/>
  <c r="Q147" i="11"/>
  <c r="R147" i="11"/>
  <c r="M148" i="11"/>
  <c r="N148" i="11"/>
  <c r="O148" i="11"/>
  <c r="P148" i="11"/>
  <c r="Q148" i="11"/>
  <c r="R148" i="11"/>
  <c r="M149" i="11"/>
  <c r="N149" i="11"/>
  <c r="O149" i="11"/>
  <c r="P149" i="11"/>
  <c r="Q149" i="11"/>
  <c r="R149" i="11"/>
  <c r="M150" i="11"/>
  <c r="N150" i="11"/>
  <c r="O150" i="11"/>
  <c r="P150" i="11"/>
  <c r="Q150" i="11"/>
  <c r="R150" i="11"/>
  <c r="M151" i="11"/>
  <c r="N151" i="11"/>
  <c r="O151" i="11"/>
  <c r="P151" i="11"/>
  <c r="Q151" i="11"/>
  <c r="R151" i="11"/>
  <c r="M152" i="11"/>
  <c r="N152" i="11"/>
  <c r="O152" i="11"/>
  <c r="P152" i="11"/>
  <c r="Q152" i="11"/>
  <c r="R152" i="11"/>
  <c r="M153" i="11"/>
  <c r="N153" i="11"/>
  <c r="O153" i="11"/>
  <c r="P153" i="11"/>
  <c r="Q153" i="11"/>
  <c r="R153" i="11"/>
  <c r="M154" i="11"/>
  <c r="N154" i="11"/>
  <c r="O154" i="11"/>
  <c r="P154" i="11"/>
  <c r="Q154" i="11"/>
  <c r="R154" i="11"/>
  <c r="M155" i="11"/>
  <c r="N155" i="11"/>
  <c r="O155" i="11"/>
  <c r="P155" i="11"/>
  <c r="Q155" i="11"/>
  <c r="R155" i="11"/>
  <c r="M156" i="11"/>
  <c r="N156" i="11"/>
  <c r="O156" i="11"/>
  <c r="P156" i="11"/>
  <c r="Q156" i="11"/>
  <c r="R156" i="11"/>
  <c r="M157" i="11"/>
  <c r="N157" i="11"/>
  <c r="O157" i="11"/>
  <c r="P157" i="11"/>
  <c r="Q157" i="11"/>
  <c r="R157" i="11"/>
  <c r="M158" i="11"/>
  <c r="N158" i="11"/>
  <c r="O158" i="11"/>
  <c r="P158" i="11"/>
  <c r="Q158" i="11"/>
  <c r="R158" i="11"/>
  <c r="M159" i="11"/>
  <c r="N159" i="11"/>
  <c r="O159" i="11"/>
  <c r="P159" i="11"/>
  <c r="Q159" i="11"/>
  <c r="R159" i="11"/>
  <c r="M160" i="11"/>
  <c r="N160" i="11"/>
  <c r="O160" i="11"/>
  <c r="P160" i="11"/>
  <c r="Q160" i="11"/>
  <c r="R160" i="11"/>
  <c r="M161" i="11"/>
  <c r="N161" i="11"/>
  <c r="O161" i="11"/>
  <c r="P161" i="11"/>
  <c r="Q161" i="11"/>
  <c r="R161" i="11"/>
  <c r="M162" i="11"/>
  <c r="N162" i="11"/>
  <c r="O162" i="11"/>
  <c r="P162" i="11"/>
  <c r="Q162" i="11"/>
  <c r="R162" i="11"/>
  <c r="M163" i="11"/>
  <c r="N163" i="11"/>
  <c r="O163" i="11"/>
  <c r="P163" i="11"/>
  <c r="Q163" i="11"/>
  <c r="R163" i="11"/>
  <c r="M164" i="11"/>
  <c r="N164" i="11"/>
  <c r="O164" i="11"/>
  <c r="P164" i="11"/>
  <c r="Q164" i="11"/>
  <c r="R164" i="11"/>
  <c r="M165" i="11"/>
  <c r="N165" i="11"/>
  <c r="O165" i="11"/>
  <c r="P165" i="11"/>
  <c r="Q165" i="11"/>
  <c r="R165" i="11"/>
  <c r="M166" i="11"/>
  <c r="N166" i="11"/>
  <c r="O166" i="11"/>
  <c r="P166" i="11"/>
  <c r="Q166" i="11"/>
  <c r="R166" i="11"/>
  <c r="M167" i="11"/>
  <c r="N167" i="11"/>
  <c r="O167" i="11"/>
  <c r="P167" i="11"/>
  <c r="Q167" i="11"/>
  <c r="R167" i="11"/>
  <c r="M168" i="11"/>
  <c r="N168" i="11"/>
  <c r="O168" i="11"/>
  <c r="P168" i="11"/>
  <c r="Q168" i="11"/>
  <c r="R168" i="11"/>
  <c r="M169" i="11"/>
  <c r="N169" i="11"/>
  <c r="O169" i="11"/>
  <c r="P169" i="11"/>
  <c r="Q169" i="11"/>
  <c r="R169" i="11"/>
  <c r="M170" i="11"/>
  <c r="N170" i="11"/>
  <c r="O170" i="11"/>
  <c r="P170" i="11"/>
  <c r="Q170" i="11"/>
  <c r="R170" i="11"/>
  <c r="M171" i="11"/>
  <c r="N171" i="11"/>
  <c r="O171" i="11"/>
  <c r="P171" i="11"/>
  <c r="Q171" i="11"/>
  <c r="R171" i="11"/>
  <c r="M172" i="11"/>
  <c r="N172" i="11"/>
  <c r="O172" i="11"/>
  <c r="P172" i="11"/>
  <c r="Q172" i="11"/>
  <c r="R172" i="11"/>
  <c r="M173" i="11"/>
  <c r="N173" i="11"/>
  <c r="O173" i="11"/>
  <c r="P173" i="11"/>
  <c r="Q173" i="11"/>
  <c r="R173" i="11"/>
  <c r="M174" i="11"/>
  <c r="N174" i="11"/>
  <c r="O174" i="11"/>
  <c r="P174" i="11"/>
  <c r="Q174" i="11"/>
  <c r="R174" i="11"/>
  <c r="M175" i="11"/>
  <c r="N175" i="11"/>
  <c r="O175" i="11"/>
  <c r="P175" i="11"/>
  <c r="Q175" i="11"/>
  <c r="R175" i="11"/>
  <c r="M176" i="11"/>
  <c r="N176" i="11"/>
  <c r="O176" i="11"/>
  <c r="P176" i="11"/>
  <c r="Q176" i="11"/>
  <c r="R176" i="11"/>
  <c r="M177" i="11"/>
  <c r="N177" i="11"/>
  <c r="O177" i="11"/>
  <c r="P177" i="11"/>
  <c r="Q177" i="11"/>
  <c r="R177" i="11"/>
  <c r="M178" i="11"/>
  <c r="N178" i="11"/>
  <c r="O178" i="11"/>
  <c r="P178" i="11"/>
  <c r="Q178" i="11"/>
  <c r="R178" i="11"/>
  <c r="M179" i="11"/>
  <c r="N179" i="11"/>
  <c r="O179" i="11"/>
  <c r="P179" i="11"/>
  <c r="Q179" i="11"/>
  <c r="R179" i="11"/>
  <c r="M180" i="11"/>
  <c r="N180" i="11"/>
  <c r="O180" i="11"/>
  <c r="P180" i="11"/>
  <c r="Q180" i="11"/>
  <c r="R180" i="11"/>
  <c r="M181" i="11"/>
  <c r="N181" i="11"/>
  <c r="O181" i="11"/>
  <c r="P181" i="11"/>
  <c r="Q181" i="11"/>
  <c r="R181" i="11"/>
  <c r="M182" i="11"/>
  <c r="N182" i="11"/>
  <c r="O182" i="11"/>
  <c r="P182" i="11"/>
  <c r="Q182" i="11"/>
  <c r="R182" i="11"/>
  <c r="M183" i="11"/>
  <c r="N183" i="11"/>
  <c r="O183" i="11"/>
  <c r="P183" i="11"/>
  <c r="Q183" i="11"/>
  <c r="R183" i="11"/>
  <c r="M184" i="11"/>
  <c r="N184" i="11"/>
  <c r="O184" i="11"/>
  <c r="P184" i="11"/>
  <c r="Q184" i="11"/>
  <c r="R184" i="11"/>
  <c r="M185" i="11"/>
  <c r="N185" i="11"/>
  <c r="O185" i="11"/>
  <c r="P185" i="11"/>
  <c r="Q185" i="11"/>
  <c r="R185" i="11"/>
  <c r="M186" i="11"/>
  <c r="N186" i="11"/>
  <c r="O186" i="11"/>
  <c r="P186" i="11"/>
  <c r="Q186" i="11"/>
  <c r="R186" i="11"/>
  <c r="M187" i="11"/>
  <c r="N187" i="11"/>
  <c r="O187" i="11"/>
  <c r="P187" i="11"/>
  <c r="Q187" i="11"/>
  <c r="R187" i="11"/>
  <c r="M188" i="11"/>
  <c r="N188" i="11"/>
  <c r="O188" i="11"/>
  <c r="P188" i="11"/>
  <c r="Q188" i="11"/>
  <c r="R188" i="11"/>
  <c r="M189" i="11"/>
  <c r="N189" i="11"/>
  <c r="O189" i="11"/>
  <c r="P189" i="11"/>
  <c r="Q189" i="11"/>
  <c r="R189" i="11"/>
  <c r="M190" i="11"/>
  <c r="N190" i="11"/>
  <c r="O190" i="11"/>
  <c r="P190" i="11"/>
  <c r="Q190" i="11"/>
  <c r="R190" i="11"/>
  <c r="M191" i="11"/>
  <c r="N191" i="11"/>
  <c r="O191" i="11"/>
  <c r="P191" i="11"/>
  <c r="Q191" i="11"/>
  <c r="R191" i="11"/>
  <c r="M192" i="11"/>
  <c r="N192" i="11"/>
  <c r="O192" i="11"/>
  <c r="P192" i="11"/>
  <c r="Q192" i="11"/>
  <c r="R192" i="11"/>
  <c r="M193" i="11"/>
  <c r="N193" i="11"/>
  <c r="O193" i="11"/>
  <c r="P193" i="11"/>
  <c r="Q193" i="11"/>
  <c r="R193" i="11"/>
  <c r="M194" i="11"/>
  <c r="N194" i="11"/>
  <c r="O194" i="11"/>
  <c r="P194" i="11"/>
  <c r="Q194" i="11"/>
  <c r="R194" i="11"/>
  <c r="M195" i="11"/>
  <c r="N195" i="11"/>
  <c r="O195" i="11"/>
  <c r="P195" i="11"/>
  <c r="Q195" i="11"/>
  <c r="R195" i="11"/>
  <c r="M196" i="11"/>
  <c r="N196" i="11"/>
  <c r="O196" i="11"/>
  <c r="P196" i="11"/>
  <c r="Q196" i="11"/>
  <c r="R196" i="11"/>
  <c r="M197" i="11"/>
  <c r="N197" i="11"/>
  <c r="O197" i="11"/>
  <c r="P197" i="11"/>
  <c r="Q197" i="11"/>
  <c r="R197" i="11"/>
  <c r="M198" i="11"/>
  <c r="N198" i="11"/>
  <c r="O198" i="11"/>
  <c r="P198" i="11"/>
  <c r="Q198" i="11"/>
  <c r="R198" i="11"/>
  <c r="M199" i="11"/>
  <c r="N199" i="11"/>
  <c r="O199" i="11"/>
  <c r="P199" i="11"/>
  <c r="Q199" i="11"/>
  <c r="R199" i="11"/>
  <c r="M200" i="11"/>
  <c r="N200" i="11"/>
  <c r="O200" i="11"/>
  <c r="P200" i="11"/>
  <c r="Q200" i="11"/>
  <c r="R200" i="11"/>
  <c r="M201" i="11"/>
  <c r="N201" i="11"/>
  <c r="O201" i="11"/>
  <c r="P201" i="11"/>
  <c r="Q201" i="11"/>
  <c r="R201" i="11"/>
  <c r="M202" i="11"/>
  <c r="N202" i="11"/>
  <c r="O202" i="11"/>
  <c r="P202" i="11"/>
  <c r="Q202" i="11"/>
  <c r="R202" i="11"/>
  <c r="M203" i="11"/>
  <c r="N203" i="11"/>
  <c r="O203" i="11"/>
  <c r="P203" i="11"/>
  <c r="Q203" i="11"/>
  <c r="R203" i="11"/>
  <c r="M204" i="11"/>
  <c r="N204" i="11"/>
  <c r="O204" i="11"/>
  <c r="P204" i="11"/>
  <c r="Q204" i="11"/>
  <c r="R204" i="11"/>
  <c r="M205" i="11"/>
  <c r="N205" i="11"/>
  <c r="O205" i="11"/>
  <c r="P205" i="11"/>
  <c r="Q205" i="11"/>
  <c r="R205" i="11"/>
  <c r="M206" i="11"/>
  <c r="N206" i="11"/>
  <c r="O206" i="11"/>
  <c r="P206" i="11"/>
  <c r="Q206" i="11"/>
  <c r="R206" i="11"/>
  <c r="M207" i="11"/>
  <c r="N207" i="11"/>
  <c r="O207" i="11"/>
  <c r="P207" i="11"/>
  <c r="Q207" i="11"/>
  <c r="R207" i="11"/>
  <c r="M208" i="11"/>
  <c r="N208" i="11"/>
  <c r="O208" i="11"/>
  <c r="P208" i="11"/>
  <c r="Q208" i="11"/>
  <c r="R208" i="11"/>
  <c r="M209" i="11"/>
  <c r="N209" i="11"/>
  <c r="O209" i="11"/>
  <c r="P209" i="11"/>
  <c r="Q209" i="11"/>
  <c r="R209" i="11"/>
  <c r="M210" i="11"/>
  <c r="N210" i="11"/>
  <c r="O210" i="11"/>
  <c r="P210" i="11"/>
  <c r="Q210" i="11"/>
  <c r="R210" i="11"/>
  <c r="M211" i="11"/>
  <c r="N211" i="11"/>
  <c r="O211" i="11"/>
  <c r="P211" i="11"/>
  <c r="Q211" i="11"/>
  <c r="R211" i="11"/>
  <c r="M212" i="11"/>
  <c r="N212" i="11"/>
  <c r="O212" i="11"/>
  <c r="P212" i="11"/>
  <c r="Q212" i="11"/>
  <c r="R212" i="11"/>
  <c r="M213" i="11"/>
  <c r="N213" i="11"/>
  <c r="O213" i="11"/>
  <c r="P213" i="11"/>
  <c r="Q213" i="11"/>
  <c r="R213" i="11"/>
  <c r="M214" i="11"/>
  <c r="N214" i="11"/>
  <c r="O214" i="11"/>
  <c r="P214" i="11"/>
  <c r="Q214" i="11"/>
  <c r="R214" i="11"/>
  <c r="M215" i="11"/>
  <c r="N215" i="11"/>
  <c r="O215" i="11"/>
  <c r="P215" i="11"/>
  <c r="Q215" i="11"/>
  <c r="R215" i="11"/>
  <c r="M216" i="11"/>
  <c r="N216" i="11"/>
  <c r="O216" i="11"/>
  <c r="P216" i="11"/>
  <c r="Q216" i="11"/>
  <c r="R216" i="11"/>
  <c r="M217" i="11"/>
  <c r="N217" i="11"/>
  <c r="O217" i="11"/>
  <c r="P217" i="11"/>
  <c r="Q217" i="11"/>
  <c r="R217" i="11"/>
  <c r="M218" i="11"/>
  <c r="N218" i="11"/>
  <c r="O218" i="11"/>
  <c r="P218" i="11"/>
  <c r="Q218" i="11"/>
  <c r="R218" i="11"/>
  <c r="M219" i="11"/>
  <c r="N219" i="11"/>
  <c r="O219" i="11"/>
  <c r="P219" i="11"/>
  <c r="Q219" i="11"/>
  <c r="R219" i="11"/>
  <c r="M220" i="11"/>
  <c r="N220" i="11"/>
  <c r="O220" i="11"/>
  <c r="P220" i="11"/>
  <c r="Q220" i="11"/>
  <c r="R220" i="11"/>
  <c r="M221" i="11"/>
  <c r="N221" i="11"/>
  <c r="O221" i="11"/>
  <c r="P221" i="11"/>
  <c r="Q221" i="11"/>
  <c r="R221" i="11"/>
  <c r="M222" i="11"/>
  <c r="N222" i="11"/>
  <c r="O222" i="11"/>
  <c r="P222" i="11"/>
  <c r="Q222" i="11"/>
  <c r="R222" i="11"/>
  <c r="M223" i="11"/>
  <c r="N223" i="11"/>
  <c r="O223" i="11"/>
  <c r="P223" i="11"/>
  <c r="Q223" i="11"/>
  <c r="R223" i="11"/>
  <c r="M224" i="11"/>
  <c r="N224" i="11"/>
  <c r="O224" i="11"/>
  <c r="P224" i="11"/>
  <c r="Q224" i="11"/>
  <c r="R224" i="11"/>
  <c r="M225" i="11"/>
  <c r="N225" i="11"/>
  <c r="O225" i="11"/>
  <c r="P225" i="11"/>
  <c r="Q225" i="11"/>
  <c r="R225" i="11"/>
  <c r="M226" i="11"/>
  <c r="N226" i="11"/>
  <c r="O226" i="11"/>
  <c r="P226" i="11"/>
  <c r="Q226" i="11"/>
  <c r="R226" i="11"/>
  <c r="M227" i="11"/>
  <c r="N227" i="11"/>
  <c r="O227" i="11"/>
  <c r="P227" i="11"/>
  <c r="Q227" i="11"/>
  <c r="R227" i="11"/>
  <c r="M228" i="11"/>
  <c r="N228" i="11"/>
  <c r="O228" i="11"/>
  <c r="P228" i="11"/>
  <c r="Q228" i="11"/>
  <c r="R228" i="11"/>
  <c r="M229" i="11"/>
  <c r="N229" i="11"/>
  <c r="O229" i="11"/>
  <c r="P229" i="11"/>
  <c r="Q229" i="11"/>
  <c r="R229" i="11"/>
  <c r="M230" i="11"/>
  <c r="N230" i="11"/>
  <c r="O230" i="11"/>
  <c r="P230" i="11"/>
  <c r="Q230" i="11"/>
  <c r="R230" i="11"/>
  <c r="M231" i="11"/>
  <c r="N231" i="11"/>
  <c r="O231" i="11"/>
  <c r="P231" i="11"/>
  <c r="Q231" i="11"/>
  <c r="R231" i="11"/>
  <c r="M232" i="11"/>
  <c r="N232" i="11"/>
  <c r="O232" i="11"/>
  <c r="P232" i="11"/>
  <c r="Q232" i="11"/>
  <c r="R232" i="11"/>
  <c r="M233" i="11"/>
  <c r="N233" i="11"/>
  <c r="O233" i="11"/>
  <c r="P233" i="11"/>
  <c r="Q233" i="11"/>
  <c r="R233" i="11"/>
  <c r="M234" i="11"/>
  <c r="N234" i="11"/>
  <c r="O234" i="11"/>
  <c r="P234" i="11"/>
  <c r="Q234" i="11"/>
  <c r="R234" i="11"/>
  <c r="M235" i="11"/>
  <c r="N235" i="11"/>
  <c r="O235" i="11"/>
  <c r="P235" i="11"/>
  <c r="Q235" i="11"/>
  <c r="R235" i="11"/>
  <c r="M236" i="11"/>
  <c r="N236" i="11"/>
  <c r="O236" i="11"/>
  <c r="P236" i="11"/>
  <c r="Q236" i="11"/>
  <c r="R236" i="11"/>
  <c r="M237" i="11"/>
  <c r="N237" i="11"/>
  <c r="O237" i="11"/>
  <c r="P237" i="11"/>
  <c r="Q237" i="11"/>
  <c r="R237" i="11"/>
  <c r="M238" i="11"/>
  <c r="N238" i="11"/>
  <c r="O238" i="11"/>
  <c r="P238" i="11"/>
  <c r="Q238" i="11"/>
  <c r="R238" i="11"/>
  <c r="M239" i="11"/>
  <c r="N239" i="11"/>
  <c r="O239" i="11"/>
  <c r="P239" i="11"/>
  <c r="Q239" i="11"/>
  <c r="R239" i="11"/>
  <c r="M240" i="11"/>
  <c r="N240" i="11"/>
  <c r="O240" i="11"/>
  <c r="P240" i="11"/>
  <c r="Q240" i="11"/>
  <c r="R240" i="11"/>
  <c r="M241" i="11"/>
  <c r="N241" i="11"/>
  <c r="O241" i="11"/>
  <c r="P241" i="11"/>
  <c r="Q241" i="11"/>
  <c r="R241" i="11"/>
  <c r="M242" i="11"/>
  <c r="N242" i="11"/>
  <c r="O242" i="11"/>
  <c r="P242" i="11"/>
  <c r="Q242" i="11"/>
  <c r="R242" i="11"/>
  <c r="M243" i="11"/>
  <c r="N243" i="11"/>
  <c r="O243" i="11"/>
  <c r="P243" i="11"/>
  <c r="Q243" i="11"/>
  <c r="R243" i="11"/>
  <c r="M244" i="11"/>
  <c r="N244" i="11"/>
  <c r="O244" i="11"/>
  <c r="P244" i="11"/>
  <c r="Q244" i="11"/>
  <c r="R244" i="11"/>
  <c r="M245" i="11"/>
  <c r="N245" i="11"/>
  <c r="O245" i="11"/>
  <c r="P245" i="11"/>
  <c r="Q245" i="11"/>
  <c r="R245" i="11"/>
  <c r="M246" i="11"/>
  <c r="N246" i="11"/>
  <c r="O246" i="11"/>
  <c r="P246" i="11"/>
  <c r="Q246" i="11"/>
  <c r="R246" i="11"/>
  <c r="M247" i="11"/>
  <c r="N247" i="11"/>
  <c r="O247" i="11"/>
  <c r="P247" i="11"/>
  <c r="Q247" i="11"/>
  <c r="R247" i="11"/>
  <c r="M248" i="11"/>
  <c r="N248" i="11"/>
  <c r="O248" i="11"/>
  <c r="P248" i="11"/>
  <c r="Q248" i="11"/>
  <c r="R248" i="11"/>
  <c r="M249" i="11"/>
  <c r="N249" i="11"/>
  <c r="O249" i="11"/>
  <c r="P249" i="11"/>
  <c r="Q249" i="11"/>
  <c r="R249" i="11"/>
  <c r="M250" i="11"/>
  <c r="N250" i="11"/>
  <c r="O250" i="11"/>
  <c r="P250" i="11"/>
  <c r="Q250" i="11"/>
  <c r="R250" i="11"/>
  <c r="M251" i="11"/>
  <c r="N251" i="11"/>
  <c r="O251" i="11"/>
  <c r="P251" i="11"/>
  <c r="Q251" i="11"/>
  <c r="R251" i="11"/>
  <c r="M252" i="11"/>
  <c r="N252" i="11"/>
  <c r="O252" i="11"/>
  <c r="P252" i="11"/>
  <c r="Q252" i="11"/>
  <c r="R252" i="11"/>
  <c r="M253" i="11"/>
  <c r="N253" i="11"/>
  <c r="O253" i="11"/>
  <c r="P253" i="11"/>
  <c r="Q253" i="11"/>
  <c r="R253" i="11"/>
  <c r="M254" i="11"/>
  <c r="N254" i="11"/>
  <c r="O254" i="11"/>
  <c r="P254" i="11"/>
  <c r="Q254" i="11"/>
  <c r="R254" i="11"/>
  <c r="M255" i="11"/>
  <c r="N255" i="11"/>
  <c r="O255" i="11"/>
  <c r="P255" i="11"/>
  <c r="Q255" i="11"/>
  <c r="R255" i="11"/>
  <c r="M256" i="11"/>
  <c r="N256" i="11"/>
  <c r="O256" i="11"/>
  <c r="P256" i="11"/>
  <c r="Q256" i="11"/>
  <c r="R256" i="11"/>
  <c r="M257" i="11"/>
  <c r="N257" i="11"/>
  <c r="O257" i="11"/>
  <c r="P257" i="11"/>
  <c r="Q257" i="11"/>
  <c r="R257" i="11"/>
  <c r="M258" i="11"/>
  <c r="N258" i="11"/>
  <c r="O258" i="11"/>
  <c r="P258" i="11"/>
  <c r="Q258" i="11"/>
  <c r="R258" i="11"/>
  <c r="M259" i="11"/>
  <c r="N259" i="11"/>
  <c r="O259" i="11"/>
  <c r="P259" i="11"/>
  <c r="Q259" i="11"/>
  <c r="R259" i="11"/>
  <c r="M260" i="11"/>
  <c r="N260" i="11"/>
  <c r="O260" i="11"/>
  <c r="P260" i="11"/>
  <c r="Q260" i="11"/>
  <c r="R260" i="11"/>
  <c r="M261" i="11"/>
  <c r="N261" i="11"/>
  <c r="O261" i="11"/>
  <c r="P261" i="11"/>
  <c r="Q261" i="11"/>
  <c r="R261" i="11"/>
  <c r="M262" i="11"/>
  <c r="N262" i="11"/>
  <c r="O262" i="11"/>
  <c r="P262" i="11"/>
  <c r="Q262" i="11"/>
  <c r="R262" i="11"/>
  <c r="M263" i="11"/>
  <c r="N263" i="11"/>
  <c r="O263" i="11"/>
  <c r="P263" i="11"/>
  <c r="Q263" i="11"/>
  <c r="R263" i="11"/>
  <c r="M264" i="11"/>
  <c r="N264" i="11"/>
  <c r="O264" i="11"/>
  <c r="P264" i="11"/>
  <c r="Q264" i="11"/>
  <c r="R264" i="11"/>
  <c r="M265" i="11"/>
  <c r="N265" i="11"/>
  <c r="O265" i="11"/>
  <c r="P265" i="11"/>
  <c r="Q265" i="11"/>
  <c r="R265" i="11"/>
  <c r="M266" i="11"/>
  <c r="N266" i="11"/>
  <c r="O266" i="11"/>
  <c r="P266" i="11"/>
  <c r="Q266" i="11"/>
  <c r="R266" i="11"/>
  <c r="M267" i="11"/>
  <c r="N267" i="11"/>
  <c r="O267" i="11"/>
  <c r="P267" i="11"/>
  <c r="Q267" i="11"/>
  <c r="R267" i="11"/>
  <c r="M268" i="11"/>
  <c r="N268" i="11"/>
  <c r="O268" i="11"/>
  <c r="P268" i="11"/>
  <c r="Q268" i="11"/>
  <c r="R268" i="11"/>
  <c r="M269" i="11"/>
  <c r="N269" i="11"/>
  <c r="O269" i="11"/>
  <c r="P269" i="11"/>
  <c r="Q269" i="11"/>
  <c r="R269" i="11"/>
  <c r="M270" i="11"/>
  <c r="N270" i="11"/>
  <c r="O270" i="11"/>
  <c r="P270" i="11"/>
  <c r="Q270" i="11"/>
  <c r="R270" i="11"/>
  <c r="M271" i="11"/>
  <c r="N271" i="11"/>
  <c r="O271" i="11"/>
  <c r="P271" i="11"/>
  <c r="Q271" i="11"/>
  <c r="R271" i="11"/>
  <c r="M272" i="11"/>
  <c r="N272" i="11"/>
  <c r="O272" i="11"/>
  <c r="P272" i="11"/>
  <c r="Q272" i="11"/>
  <c r="R272" i="11"/>
  <c r="M273" i="11"/>
  <c r="N273" i="11"/>
  <c r="O273" i="11"/>
  <c r="P273" i="11"/>
  <c r="Q273" i="11"/>
  <c r="R273" i="11"/>
  <c r="M274" i="11"/>
  <c r="N274" i="11"/>
  <c r="O274" i="11"/>
  <c r="P274" i="11"/>
  <c r="Q274" i="11"/>
  <c r="R274" i="11"/>
  <c r="M275" i="11"/>
  <c r="N275" i="11"/>
  <c r="O275" i="11"/>
  <c r="P275" i="11"/>
  <c r="Q275" i="11"/>
  <c r="R275" i="11"/>
  <c r="M276" i="11"/>
  <c r="N276" i="11"/>
  <c r="O276" i="11"/>
  <c r="P276" i="11"/>
  <c r="Q276" i="11"/>
  <c r="R276" i="11"/>
  <c r="M277" i="11"/>
  <c r="N277" i="11"/>
  <c r="O277" i="11"/>
  <c r="P277" i="11"/>
  <c r="Q277" i="11"/>
  <c r="R277" i="11"/>
  <c r="M278" i="11"/>
  <c r="N278" i="11"/>
  <c r="O278" i="11"/>
  <c r="P278" i="11"/>
  <c r="Q278" i="11"/>
  <c r="R278" i="11"/>
  <c r="M279" i="11"/>
  <c r="N279" i="11"/>
  <c r="O279" i="11"/>
  <c r="P279" i="11"/>
  <c r="Q279" i="11"/>
  <c r="R279" i="11"/>
  <c r="M280" i="11"/>
  <c r="N280" i="11"/>
  <c r="O280" i="11"/>
  <c r="P280" i="11"/>
  <c r="Q280" i="11"/>
  <c r="R280" i="11"/>
  <c r="M281" i="11"/>
  <c r="N281" i="11"/>
  <c r="O281" i="11"/>
  <c r="P281" i="11"/>
  <c r="Q281" i="11"/>
  <c r="R281" i="11"/>
  <c r="M282" i="11"/>
  <c r="N282" i="11"/>
  <c r="O282" i="11"/>
  <c r="P282" i="11"/>
  <c r="Q282" i="11"/>
  <c r="R282" i="11"/>
  <c r="M283" i="11"/>
  <c r="N283" i="11"/>
  <c r="O283" i="11"/>
  <c r="P283" i="11"/>
  <c r="Q283" i="11"/>
  <c r="R283" i="11"/>
  <c r="M284" i="11"/>
  <c r="N284" i="11"/>
  <c r="O284" i="11"/>
  <c r="P284" i="11"/>
  <c r="Q284" i="11"/>
  <c r="R284" i="11"/>
  <c r="M285" i="11"/>
  <c r="N285" i="11"/>
  <c r="O285" i="11"/>
  <c r="P285" i="11"/>
  <c r="Q285" i="11"/>
  <c r="R285" i="11"/>
  <c r="M286" i="11"/>
  <c r="N286" i="11"/>
  <c r="O286" i="11"/>
  <c r="P286" i="11"/>
  <c r="Q286" i="11"/>
  <c r="R286" i="11"/>
  <c r="M287" i="11"/>
  <c r="N287" i="11"/>
  <c r="O287" i="11"/>
  <c r="P287" i="11"/>
  <c r="Q287" i="11"/>
  <c r="R287" i="11"/>
  <c r="M288" i="11"/>
  <c r="N288" i="11"/>
  <c r="O288" i="11"/>
  <c r="P288" i="11"/>
  <c r="Q288" i="11"/>
  <c r="R288" i="11"/>
  <c r="M289" i="11"/>
  <c r="N289" i="11"/>
  <c r="O289" i="11"/>
  <c r="P289" i="11"/>
  <c r="Q289" i="11"/>
  <c r="R289" i="11"/>
  <c r="M290" i="11"/>
  <c r="N290" i="11"/>
  <c r="O290" i="11"/>
  <c r="P290" i="11"/>
  <c r="Q290" i="11"/>
  <c r="R290" i="11"/>
  <c r="M291" i="11"/>
  <c r="N291" i="11"/>
  <c r="O291" i="11"/>
  <c r="P291" i="11"/>
  <c r="Q291" i="11"/>
  <c r="R291" i="11"/>
  <c r="M292" i="11"/>
  <c r="N292" i="11"/>
  <c r="O292" i="11"/>
  <c r="P292" i="11"/>
  <c r="Q292" i="11"/>
  <c r="R292" i="11"/>
  <c r="M293" i="11"/>
  <c r="N293" i="11"/>
  <c r="O293" i="11"/>
  <c r="P293" i="11"/>
  <c r="Q293" i="11"/>
  <c r="R293" i="11"/>
  <c r="M294" i="11"/>
  <c r="N294" i="11"/>
  <c r="O294" i="11"/>
  <c r="P294" i="11"/>
  <c r="Q294" i="11"/>
  <c r="R294" i="11"/>
  <c r="M295" i="11"/>
  <c r="N295" i="11"/>
  <c r="O295" i="11"/>
  <c r="P295" i="11"/>
  <c r="Q295" i="11"/>
  <c r="R295" i="11"/>
  <c r="M296" i="11"/>
  <c r="N296" i="11"/>
  <c r="O296" i="11"/>
  <c r="P296" i="11"/>
  <c r="Q296" i="11"/>
  <c r="R296" i="11"/>
  <c r="M297" i="11"/>
  <c r="N297" i="11"/>
  <c r="O297" i="11"/>
  <c r="P297" i="11"/>
  <c r="Q297" i="11"/>
  <c r="R297" i="11"/>
  <c r="M298" i="11"/>
  <c r="N298" i="11"/>
  <c r="O298" i="11"/>
  <c r="P298" i="11"/>
  <c r="Q298" i="11"/>
  <c r="R298" i="11"/>
  <c r="M299" i="11"/>
  <c r="N299" i="11"/>
  <c r="O299" i="11"/>
  <c r="P299" i="11"/>
  <c r="Q299" i="11"/>
  <c r="R299" i="11"/>
  <c r="M300" i="11"/>
  <c r="N300" i="11"/>
  <c r="O300" i="11"/>
  <c r="P300" i="11"/>
  <c r="Q300" i="11"/>
  <c r="R300" i="11"/>
  <c r="M301" i="11"/>
  <c r="N301" i="11"/>
  <c r="O301" i="11"/>
  <c r="P301" i="11"/>
  <c r="Q301" i="11"/>
  <c r="R301" i="11"/>
  <c r="M302" i="11"/>
  <c r="N302" i="11"/>
  <c r="O302" i="11"/>
  <c r="P302" i="11"/>
  <c r="Q302" i="11"/>
  <c r="R302" i="11"/>
  <c r="M303" i="11"/>
  <c r="N303" i="11"/>
  <c r="O303" i="11"/>
  <c r="P303" i="11"/>
  <c r="Q303" i="11"/>
  <c r="R303" i="11"/>
  <c r="M304" i="11"/>
  <c r="N304" i="11"/>
  <c r="O304" i="11"/>
  <c r="P304" i="11"/>
  <c r="Q304" i="11"/>
  <c r="R304" i="11"/>
  <c r="M305" i="11"/>
  <c r="N305" i="11"/>
  <c r="O305" i="11"/>
  <c r="P305" i="11"/>
  <c r="Q305" i="11"/>
  <c r="R305" i="11"/>
  <c r="M306" i="11"/>
  <c r="N306" i="11"/>
  <c r="O306" i="11"/>
  <c r="P306" i="11"/>
  <c r="Q306" i="11"/>
  <c r="R306" i="11"/>
  <c r="M307" i="11"/>
  <c r="N307" i="11"/>
  <c r="O307" i="11"/>
  <c r="P307" i="11"/>
  <c r="Q307" i="11"/>
  <c r="R307" i="11"/>
  <c r="M308" i="11"/>
  <c r="N308" i="11"/>
  <c r="O308" i="11"/>
  <c r="P308" i="11"/>
  <c r="Q308" i="11"/>
  <c r="R308" i="11"/>
  <c r="M309" i="11"/>
  <c r="N309" i="11"/>
  <c r="O309" i="11"/>
  <c r="P309" i="11"/>
  <c r="Q309" i="11"/>
  <c r="R309" i="11"/>
  <c r="M310" i="11"/>
  <c r="N310" i="11"/>
  <c r="O310" i="11"/>
  <c r="P310" i="11"/>
  <c r="Q310" i="11"/>
  <c r="R310" i="11"/>
  <c r="M311" i="11"/>
  <c r="N311" i="11"/>
  <c r="O311" i="11"/>
  <c r="P311" i="11"/>
  <c r="Q311" i="11"/>
  <c r="R311" i="11"/>
  <c r="M312" i="11"/>
  <c r="N312" i="11"/>
  <c r="O312" i="11"/>
  <c r="P312" i="11"/>
  <c r="Q312" i="11"/>
  <c r="R312" i="11"/>
  <c r="M313" i="11"/>
  <c r="N313" i="11"/>
  <c r="O313" i="11"/>
  <c r="P313" i="11"/>
  <c r="Q313" i="11"/>
  <c r="R313" i="11"/>
  <c r="M314" i="11"/>
  <c r="N314" i="11"/>
  <c r="O314" i="11"/>
  <c r="P314" i="11"/>
  <c r="Q314" i="11"/>
  <c r="R314" i="11"/>
  <c r="M315" i="11"/>
  <c r="N315" i="11"/>
  <c r="O315" i="11"/>
  <c r="P315" i="11"/>
  <c r="Q315" i="11"/>
  <c r="R315" i="11"/>
  <c r="M316" i="11"/>
  <c r="N316" i="11"/>
  <c r="O316" i="11"/>
  <c r="P316" i="11"/>
  <c r="Q316" i="11"/>
  <c r="R316" i="11"/>
  <c r="M317" i="11"/>
  <c r="N317" i="11"/>
  <c r="O317" i="11"/>
  <c r="P317" i="11"/>
  <c r="Q317" i="11"/>
  <c r="R317" i="11"/>
  <c r="M318" i="11"/>
  <c r="N318" i="11"/>
  <c r="O318" i="11"/>
  <c r="P318" i="11"/>
  <c r="Q318" i="11"/>
  <c r="R318" i="11"/>
  <c r="M319" i="11"/>
  <c r="N319" i="11"/>
  <c r="O319" i="11"/>
  <c r="P319" i="11"/>
  <c r="Q319" i="11"/>
  <c r="R319" i="11"/>
  <c r="M320" i="11"/>
  <c r="N320" i="11"/>
  <c r="O320" i="11"/>
  <c r="P320" i="11"/>
  <c r="Q320" i="11"/>
  <c r="R320" i="11"/>
  <c r="M321" i="11"/>
  <c r="N321" i="11"/>
  <c r="O321" i="11"/>
  <c r="P321" i="11"/>
  <c r="Q321" i="11"/>
  <c r="R321" i="11"/>
  <c r="M322" i="11"/>
  <c r="N322" i="11"/>
  <c r="O322" i="11"/>
  <c r="P322" i="11"/>
  <c r="Q322" i="11"/>
  <c r="R322" i="11"/>
  <c r="M323" i="11"/>
  <c r="N323" i="11"/>
  <c r="O323" i="11"/>
  <c r="P323" i="11"/>
  <c r="Q323" i="11"/>
  <c r="R323" i="11"/>
  <c r="M324" i="11"/>
  <c r="N324" i="11"/>
  <c r="O324" i="11"/>
  <c r="P324" i="11"/>
  <c r="Q324" i="11"/>
  <c r="R324" i="11"/>
  <c r="M325" i="11"/>
  <c r="N325" i="11"/>
  <c r="O325" i="11"/>
  <c r="P325" i="11"/>
  <c r="Q325" i="11"/>
  <c r="R325" i="11"/>
  <c r="M326" i="11"/>
  <c r="N326" i="11"/>
  <c r="O326" i="11"/>
  <c r="P326" i="11"/>
  <c r="Q326" i="11"/>
  <c r="R326" i="11"/>
  <c r="M327" i="11"/>
  <c r="N327" i="11"/>
  <c r="O327" i="11"/>
  <c r="P327" i="11"/>
  <c r="Q327" i="11"/>
  <c r="R327" i="11"/>
  <c r="M328" i="11"/>
  <c r="N328" i="11"/>
  <c r="O328" i="11"/>
  <c r="P328" i="11"/>
  <c r="Q328" i="11"/>
  <c r="R328" i="11"/>
  <c r="M329" i="11"/>
  <c r="N329" i="11"/>
  <c r="O329" i="11"/>
  <c r="P329" i="11"/>
  <c r="Q329" i="11"/>
  <c r="R329" i="11"/>
  <c r="M330" i="11"/>
  <c r="N330" i="11"/>
  <c r="O330" i="11"/>
  <c r="P330" i="11"/>
  <c r="Q330" i="11"/>
  <c r="R330" i="11"/>
  <c r="M331" i="11"/>
  <c r="N331" i="11"/>
  <c r="O331" i="11"/>
  <c r="P331" i="11"/>
  <c r="Q331" i="11"/>
  <c r="R331" i="11"/>
  <c r="M332" i="11"/>
  <c r="N332" i="11"/>
  <c r="O332" i="11"/>
  <c r="P332" i="11"/>
  <c r="Q332" i="11"/>
  <c r="R332" i="11"/>
  <c r="M333" i="11"/>
  <c r="N333" i="11"/>
  <c r="O333" i="11"/>
  <c r="P333" i="11"/>
  <c r="Q333" i="11"/>
  <c r="R333" i="11"/>
  <c r="M334" i="11"/>
  <c r="N334" i="11"/>
  <c r="O334" i="11"/>
  <c r="P334" i="11"/>
  <c r="Q334" i="11"/>
  <c r="R334" i="11"/>
  <c r="M335" i="11"/>
  <c r="N335" i="11"/>
  <c r="O335" i="11"/>
  <c r="P335" i="11"/>
  <c r="Q335" i="11"/>
  <c r="R335" i="11"/>
  <c r="M336" i="11"/>
  <c r="N336" i="11"/>
  <c r="O336" i="11"/>
  <c r="P336" i="11"/>
  <c r="Q336" i="11"/>
  <c r="R336" i="11"/>
  <c r="M337" i="11"/>
  <c r="N337" i="11"/>
  <c r="O337" i="11"/>
  <c r="P337" i="11"/>
  <c r="Q337" i="11"/>
  <c r="R337" i="11"/>
  <c r="M338" i="11"/>
  <c r="N338" i="11"/>
  <c r="O338" i="11"/>
  <c r="P338" i="11"/>
  <c r="Q338" i="11"/>
  <c r="R338" i="11"/>
  <c r="M339" i="11"/>
  <c r="N339" i="11"/>
  <c r="O339" i="11"/>
  <c r="P339" i="11"/>
  <c r="Q339" i="11"/>
  <c r="R339" i="11"/>
  <c r="M340" i="11"/>
  <c r="N340" i="11"/>
  <c r="O340" i="11"/>
  <c r="P340" i="11"/>
  <c r="Q340" i="11"/>
  <c r="R340" i="11"/>
  <c r="M341" i="11"/>
  <c r="N341" i="11"/>
  <c r="O341" i="11"/>
  <c r="P341" i="11"/>
  <c r="Q341" i="11"/>
  <c r="R341" i="11"/>
  <c r="M342" i="11"/>
  <c r="N342" i="11"/>
  <c r="O342" i="11"/>
  <c r="P342" i="11"/>
  <c r="Q342" i="11"/>
  <c r="R342" i="11"/>
  <c r="M343" i="11"/>
  <c r="N343" i="11"/>
  <c r="O343" i="11"/>
  <c r="P343" i="11"/>
  <c r="Q343" i="11"/>
  <c r="R343" i="11"/>
  <c r="M344" i="11"/>
  <c r="N344" i="11"/>
  <c r="O344" i="11"/>
  <c r="P344" i="11"/>
  <c r="Q344" i="11"/>
  <c r="R344" i="11"/>
  <c r="M345" i="11"/>
  <c r="N345" i="11"/>
  <c r="O345" i="11"/>
  <c r="P345" i="11"/>
  <c r="Q345" i="11"/>
  <c r="R345" i="11"/>
  <c r="M346" i="11"/>
  <c r="N346" i="11"/>
  <c r="O346" i="11"/>
  <c r="P346" i="11"/>
  <c r="Q346" i="11"/>
  <c r="R346" i="11"/>
  <c r="M347" i="11"/>
  <c r="N347" i="11"/>
  <c r="O347" i="11"/>
  <c r="P347" i="11"/>
  <c r="Q347" i="11"/>
  <c r="R347" i="11"/>
  <c r="M348" i="11"/>
  <c r="N348" i="11"/>
  <c r="O348" i="11"/>
  <c r="P348" i="11"/>
  <c r="Q348" i="11"/>
  <c r="R348" i="11"/>
  <c r="M349" i="11"/>
  <c r="N349" i="11"/>
  <c r="O349" i="11"/>
  <c r="P349" i="11"/>
  <c r="Q349" i="11"/>
  <c r="R349" i="11"/>
  <c r="M350" i="11"/>
  <c r="N350" i="11"/>
  <c r="O350" i="11"/>
  <c r="P350" i="11"/>
  <c r="Q350" i="11"/>
  <c r="R350" i="11"/>
  <c r="M351" i="11"/>
  <c r="N351" i="11"/>
  <c r="O351" i="11"/>
  <c r="P351" i="11"/>
  <c r="Q351" i="11"/>
  <c r="R351" i="11"/>
  <c r="M352" i="11"/>
  <c r="N352" i="11"/>
  <c r="O352" i="11"/>
  <c r="P352" i="11"/>
  <c r="Q352" i="11"/>
  <c r="R352" i="11"/>
  <c r="M353" i="11"/>
  <c r="N353" i="11"/>
  <c r="O353" i="11"/>
  <c r="P353" i="11"/>
  <c r="Q353" i="11"/>
  <c r="R353" i="11"/>
  <c r="M354" i="11"/>
  <c r="N354" i="11"/>
  <c r="O354" i="11"/>
  <c r="P354" i="11"/>
  <c r="Q354" i="11"/>
  <c r="R354" i="11"/>
  <c r="M355" i="11"/>
  <c r="N355" i="11"/>
  <c r="O355" i="11"/>
  <c r="P355" i="11"/>
  <c r="Q355" i="11"/>
  <c r="R355" i="11"/>
  <c r="M356" i="11"/>
  <c r="N356" i="11"/>
  <c r="O356" i="11"/>
  <c r="P356" i="11"/>
  <c r="Q356" i="11"/>
  <c r="R356" i="11"/>
  <c r="M357" i="11"/>
  <c r="N357" i="11"/>
  <c r="O357" i="11"/>
  <c r="P357" i="11"/>
  <c r="Q357" i="11"/>
  <c r="R357" i="11"/>
  <c r="M358" i="11"/>
  <c r="N358" i="11"/>
  <c r="O358" i="11"/>
  <c r="P358" i="11"/>
  <c r="Q358" i="11"/>
  <c r="R358" i="11"/>
  <c r="M359" i="11"/>
  <c r="N359" i="11"/>
  <c r="O359" i="11"/>
  <c r="P359" i="11"/>
  <c r="Q359" i="11"/>
  <c r="R359" i="11"/>
  <c r="M360" i="11"/>
  <c r="N360" i="11"/>
  <c r="O360" i="11"/>
  <c r="P360" i="11"/>
  <c r="Q360" i="11"/>
  <c r="R360" i="11"/>
  <c r="M361" i="11"/>
  <c r="N361" i="11"/>
  <c r="O361" i="11"/>
  <c r="P361" i="11"/>
  <c r="Q361" i="11"/>
  <c r="R361" i="11"/>
  <c r="M362" i="11"/>
  <c r="N362" i="11"/>
  <c r="O362" i="11"/>
  <c r="P362" i="11"/>
  <c r="Q362" i="11"/>
  <c r="R362" i="11"/>
  <c r="M363" i="11"/>
  <c r="N363" i="11"/>
  <c r="O363" i="11"/>
  <c r="P363" i="11"/>
  <c r="Q363" i="11"/>
  <c r="R363" i="11"/>
  <c r="M364" i="11"/>
  <c r="N364" i="11"/>
  <c r="O364" i="11"/>
  <c r="P364" i="11"/>
  <c r="Q364" i="11"/>
  <c r="R364" i="11"/>
  <c r="M365" i="11"/>
  <c r="N365" i="11"/>
  <c r="O365" i="11"/>
  <c r="P365" i="11"/>
  <c r="Q365" i="11"/>
  <c r="R365" i="11"/>
  <c r="M366" i="11"/>
  <c r="N366" i="11"/>
  <c r="O366" i="11"/>
  <c r="P366" i="11"/>
  <c r="Q366" i="11"/>
  <c r="R366" i="11"/>
  <c r="M367" i="11"/>
  <c r="N367" i="11"/>
  <c r="O367" i="11"/>
  <c r="P367" i="11"/>
  <c r="Q367" i="11"/>
  <c r="R367" i="11"/>
  <c r="M368" i="11"/>
  <c r="N368" i="11"/>
  <c r="O368" i="11"/>
  <c r="P368" i="11"/>
  <c r="Q368" i="11"/>
  <c r="R368" i="11"/>
  <c r="M369" i="11"/>
  <c r="N369" i="11"/>
  <c r="O369" i="11"/>
  <c r="P369" i="11"/>
  <c r="Q369" i="11"/>
  <c r="R369" i="11"/>
  <c r="M370" i="11"/>
  <c r="N370" i="11"/>
  <c r="O370" i="11"/>
  <c r="P370" i="11"/>
  <c r="Q370" i="11"/>
  <c r="R370" i="11"/>
  <c r="M371" i="11"/>
  <c r="N371" i="11"/>
  <c r="O371" i="11"/>
  <c r="P371" i="11"/>
  <c r="Q371" i="11"/>
  <c r="R371" i="11"/>
  <c r="M372" i="11"/>
  <c r="N372" i="11"/>
  <c r="O372" i="11"/>
  <c r="P372" i="11"/>
  <c r="Q372" i="11"/>
  <c r="R372" i="11"/>
  <c r="M373" i="11"/>
  <c r="N373" i="11"/>
  <c r="O373" i="11"/>
  <c r="P373" i="11"/>
  <c r="Q373" i="11"/>
  <c r="R373" i="11"/>
  <c r="M374" i="11"/>
  <c r="N374" i="11"/>
  <c r="O374" i="11"/>
  <c r="P374" i="11"/>
  <c r="Q374" i="11"/>
  <c r="R374" i="11"/>
  <c r="M375" i="11"/>
  <c r="N375" i="11"/>
  <c r="O375" i="11"/>
  <c r="P375" i="11"/>
  <c r="Q375" i="11"/>
  <c r="R375" i="11"/>
  <c r="M376" i="11"/>
  <c r="N376" i="11"/>
  <c r="O376" i="11"/>
  <c r="P376" i="11"/>
  <c r="Q376" i="11"/>
  <c r="R376" i="11"/>
  <c r="M377" i="11"/>
  <c r="N377" i="11"/>
  <c r="O377" i="11"/>
  <c r="P377" i="11"/>
  <c r="Q377" i="11"/>
  <c r="R377" i="11"/>
  <c r="M378" i="11"/>
  <c r="N378" i="11"/>
  <c r="O378" i="11"/>
  <c r="P378" i="11"/>
  <c r="Q378" i="11"/>
  <c r="R378" i="11"/>
  <c r="M379" i="11"/>
  <c r="N379" i="11"/>
  <c r="O379" i="11"/>
  <c r="P379" i="11"/>
  <c r="Q379" i="11"/>
  <c r="R379" i="11"/>
  <c r="M380" i="11"/>
  <c r="N380" i="11"/>
  <c r="O380" i="11"/>
  <c r="P380" i="11"/>
  <c r="Q380" i="11"/>
  <c r="R380" i="11"/>
  <c r="M381" i="11"/>
  <c r="N381" i="11"/>
  <c r="O381" i="11"/>
  <c r="P381" i="11"/>
  <c r="Q381" i="11"/>
  <c r="R381" i="11"/>
  <c r="M382" i="11"/>
  <c r="N382" i="11"/>
  <c r="O382" i="11"/>
  <c r="P382" i="11"/>
  <c r="Q382" i="11"/>
  <c r="R382" i="11"/>
  <c r="M383" i="11"/>
  <c r="N383" i="11"/>
  <c r="O383" i="11"/>
  <c r="P383" i="11"/>
  <c r="Q383" i="11"/>
  <c r="R383" i="11"/>
  <c r="M384" i="11"/>
  <c r="N384" i="11"/>
  <c r="O384" i="11"/>
  <c r="P384" i="11"/>
  <c r="Q384" i="11"/>
  <c r="R384" i="11"/>
  <c r="M385" i="11"/>
  <c r="N385" i="11"/>
  <c r="O385" i="11"/>
  <c r="P385" i="11"/>
  <c r="Q385" i="11"/>
  <c r="R385" i="11"/>
  <c r="M386" i="11"/>
  <c r="N386" i="11"/>
  <c r="O386" i="11"/>
  <c r="P386" i="11"/>
  <c r="Q386" i="11"/>
  <c r="R386" i="11"/>
  <c r="M387" i="11"/>
  <c r="N387" i="11"/>
  <c r="O387" i="11"/>
  <c r="P387" i="11"/>
  <c r="Q387" i="11"/>
  <c r="R387" i="11"/>
  <c r="M388" i="11"/>
  <c r="N388" i="11"/>
  <c r="O388" i="11"/>
  <c r="P388" i="11"/>
  <c r="Q388" i="11"/>
  <c r="R388" i="11"/>
  <c r="M389" i="11"/>
  <c r="N389" i="11"/>
  <c r="O389" i="11"/>
  <c r="P389" i="11"/>
  <c r="Q389" i="11"/>
  <c r="R389" i="11"/>
  <c r="M390" i="11"/>
  <c r="N390" i="11"/>
  <c r="O390" i="11"/>
  <c r="P390" i="11"/>
  <c r="Q390" i="11"/>
  <c r="R390" i="11"/>
  <c r="M391" i="11"/>
  <c r="N391" i="11"/>
  <c r="O391" i="11"/>
  <c r="P391" i="11"/>
  <c r="Q391" i="11"/>
  <c r="R391" i="11"/>
  <c r="M392" i="11"/>
  <c r="N392" i="11"/>
  <c r="O392" i="11"/>
  <c r="P392" i="11"/>
  <c r="Q392" i="11"/>
  <c r="R392" i="11"/>
  <c r="M393" i="11"/>
  <c r="N393" i="11"/>
  <c r="O393" i="11"/>
  <c r="P393" i="11"/>
  <c r="Q393" i="11"/>
  <c r="R393" i="11"/>
  <c r="M394" i="11"/>
  <c r="N394" i="11"/>
  <c r="O394" i="11"/>
  <c r="P394" i="11"/>
  <c r="Q394" i="11"/>
  <c r="R394" i="11"/>
  <c r="M395" i="11"/>
  <c r="N395" i="11"/>
  <c r="O395" i="11"/>
  <c r="P395" i="11"/>
  <c r="Q395" i="11"/>
  <c r="R395" i="11"/>
  <c r="M396" i="11"/>
  <c r="N396" i="11"/>
  <c r="O396" i="11"/>
  <c r="P396" i="11"/>
  <c r="Q396" i="11"/>
  <c r="R396" i="11"/>
  <c r="M397" i="11"/>
  <c r="N397" i="11"/>
  <c r="O397" i="11"/>
  <c r="P397" i="11"/>
  <c r="Q397" i="11"/>
  <c r="R397" i="11"/>
  <c r="M398" i="11"/>
  <c r="N398" i="11"/>
  <c r="O398" i="11"/>
  <c r="P398" i="11"/>
  <c r="Q398" i="11"/>
  <c r="R398" i="11"/>
  <c r="M399" i="11"/>
  <c r="N399" i="11"/>
  <c r="O399" i="11"/>
  <c r="P399" i="11"/>
  <c r="Q399" i="11"/>
  <c r="R399" i="11"/>
  <c r="M400" i="11"/>
  <c r="N400" i="11"/>
  <c r="O400" i="11"/>
  <c r="P400" i="11"/>
  <c r="Q400" i="11"/>
  <c r="R400" i="11"/>
  <c r="M401" i="11"/>
  <c r="N401" i="11"/>
  <c r="O401" i="11"/>
  <c r="P401" i="11"/>
  <c r="Q401" i="11"/>
  <c r="R401" i="11"/>
  <c r="M402" i="11"/>
  <c r="N402" i="11"/>
  <c r="O402" i="11"/>
  <c r="P402" i="11"/>
  <c r="Q402" i="11"/>
  <c r="R402" i="11"/>
  <c r="M403" i="11"/>
  <c r="N403" i="11"/>
  <c r="O403" i="11"/>
  <c r="P403" i="11"/>
  <c r="Q403" i="11"/>
  <c r="R403" i="11"/>
  <c r="M404" i="11"/>
  <c r="N404" i="11"/>
  <c r="O404" i="11"/>
  <c r="P404" i="11"/>
  <c r="Q404" i="11"/>
  <c r="R404" i="11"/>
  <c r="M405" i="11"/>
  <c r="N405" i="11"/>
  <c r="O405" i="11"/>
  <c r="P405" i="11"/>
  <c r="Q405" i="11"/>
  <c r="R405" i="11"/>
  <c r="M406" i="11"/>
  <c r="N406" i="11"/>
  <c r="O406" i="11"/>
  <c r="P406" i="11"/>
  <c r="Q406" i="11"/>
  <c r="R406" i="11"/>
  <c r="M407" i="11"/>
  <c r="N407" i="11"/>
  <c r="O407" i="11"/>
  <c r="P407" i="11"/>
  <c r="Q407" i="11"/>
  <c r="R407" i="11"/>
  <c r="M408" i="11"/>
  <c r="N408" i="11"/>
  <c r="O408" i="11"/>
  <c r="P408" i="11"/>
  <c r="Q408" i="11"/>
  <c r="R408" i="11"/>
  <c r="M409" i="11"/>
  <c r="N409" i="11"/>
  <c r="O409" i="11"/>
  <c r="P409" i="11"/>
  <c r="Q409" i="11"/>
  <c r="R409" i="11"/>
  <c r="M410" i="11"/>
  <c r="N410" i="11"/>
  <c r="O410" i="11"/>
  <c r="P410" i="11"/>
  <c r="Q410" i="11"/>
  <c r="R410" i="11"/>
  <c r="M411" i="11"/>
  <c r="N411" i="11"/>
  <c r="O411" i="11"/>
  <c r="P411" i="11"/>
  <c r="Q411" i="11"/>
  <c r="R411" i="11"/>
  <c r="M412" i="11"/>
  <c r="N412" i="11"/>
  <c r="O412" i="11"/>
  <c r="P412" i="11"/>
  <c r="Q412" i="11"/>
  <c r="R412" i="11"/>
  <c r="M413" i="11"/>
  <c r="N413" i="11"/>
  <c r="O413" i="11"/>
  <c r="P413" i="11"/>
  <c r="Q413" i="11"/>
  <c r="R413" i="11"/>
  <c r="M414" i="11"/>
  <c r="N414" i="11"/>
  <c r="O414" i="11"/>
  <c r="P414" i="11"/>
  <c r="Q414" i="11"/>
  <c r="R414" i="11"/>
  <c r="M415" i="11"/>
  <c r="N415" i="11"/>
  <c r="O415" i="11"/>
  <c r="P415" i="11"/>
  <c r="Q415" i="11"/>
  <c r="R415" i="11"/>
  <c r="M416" i="11"/>
  <c r="N416" i="11"/>
  <c r="O416" i="11"/>
  <c r="P416" i="11"/>
  <c r="Q416" i="11"/>
  <c r="R416" i="11"/>
  <c r="M417" i="11"/>
  <c r="N417" i="11"/>
  <c r="O417" i="11"/>
  <c r="P417" i="11"/>
  <c r="Q417" i="11"/>
  <c r="R417" i="11"/>
  <c r="M418" i="11"/>
  <c r="N418" i="11"/>
  <c r="O418" i="11"/>
  <c r="P418" i="11"/>
  <c r="Q418" i="11"/>
  <c r="R418" i="11"/>
  <c r="M419" i="11"/>
  <c r="N419" i="11"/>
  <c r="O419" i="11"/>
  <c r="P419" i="11"/>
  <c r="Q419" i="11"/>
  <c r="R419" i="11"/>
  <c r="M420" i="11"/>
  <c r="N420" i="11"/>
  <c r="O420" i="11"/>
  <c r="P420" i="11"/>
  <c r="Q420" i="11"/>
  <c r="R420" i="11"/>
  <c r="M421" i="11"/>
  <c r="N421" i="11"/>
  <c r="O421" i="11"/>
  <c r="P421" i="11"/>
  <c r="Q421" i="11"/>
  <c r="R421" i="11"/>
  <c r="M422" i="11"/>
  <c r="N422" i="11"/>
  <c r="O422" i="11"/>
  <c r="P422" i="11"/>
  <c r="Q422" i="11"/>
  <c r="R422" i="11"/>
  <c r="M423" i="11"/>
  <c r="N423" i="11"/>
  <c r="O423" i="11"/>
  <c r="P423" i="11"/>
  <c r="Q423" i="11"/>
  <c r="R423" i="11"/>
  <c r="M424" i="11"/>
  <c r="N424" i="11"/>
  <c r="O424" i="11"/>
  <c r="P424" i="11"/>
  <c r="Q424" i="11"/>
  <c r="R424" i="11"/>
  <c r="M425" i="11"/>
  <c r="N425" i="11"/>
  <c r="O425" i="11"/>
  <c r="P425" i="11"/>
  <c r="Q425" i="11"/>
  <c r="R425" i="11"/>
  <c r="M426" i="11"/>
  <c r="N426" i="11"/>
  <c r="O426" i="11"/>
  <c r="P426" i="11"/>
  <c r="Q426" i="11"/>
  <c r="R426" i="11"/>
  <c r="M427" i="11"/>
  <c r="N427" i="11"/>
  <c r="O427" i="11"/>
  <c r="P427" i="11"/>
  <c r="Q427" i="11"/>
  <c r="R427" i="11"/>
  <c r="M428" i="11"/>
  <c r="N428" i="11"/>
  <c r="O428" i="11"/>
  <c r="P428" i="11"/>
  <c r="Q428" i="11"/>
  <c r="R428" i="11"/>
  <c r="M429" i="11"/>
  <c r="N429" i="11"/>
  <c r="O429" i="11"/>
  <c r="P429" i="11"/>
  <c r="Q429" i="11"/>
  <c r="R429" i="11"/>
  <c r="M430" i="11"/>
  <c r="N430" i="11"/>
  <c r="O430" i="11"/>
  <c r="P430" i="11"/>
  <c r="Q430" i="11"/>
  <c r="R430" i="11"/>
  <c r="M431" i="11"/>
  <c r="N431" i="11"/>
  <c r="O431" i="11"/>
  <c r="P431" i="11"/>
  <c r="Q431" i="11"/>
  <c r="R431" i="11"/>
  <c r="M432" i="11"/>
  <c r="N432" i="11"/>
  <c r="O432" i="11"/>
  <c r="P432" i="11"/>
  <c r="Q432" i="11"/>
  <c r="R432" i="11"/>
  <c r="M433" i="11"/>
  <c r="N433" i="11"/>
  <c r="O433" i="11"/>
  <c r="P433" i="11"/>
  <c r="Q433" i="11"/>
  <c r="R433" i="11"/>
  <c r="M434" i="11"/>
  <c r="N434" i="11"/>
  <c r="O434" i="11"/>
  <c r="P434" i="11"/>
  <c r="Q434" i="11"/>
  <c r="R434" i="11"/>
  <c r="M435" i="11"/>
  <c r="N435" i="11"/>
  <c r="O435" i="11"/>
  <c r="P435" i="11"/>
  <c r="Q435" i="11"/>
  <c r="R435" i="11"/>
  <c r="M436" i="11"/>
  <c r="N436" i="11"/>
  <c r="O436" i="11"/>
  <c r="P436" i="11"/>
  <c r="Q436" i="11"/>
  <c r="R436" i="11"/>
  <c r="M437" i="11"/>
  <c r="N437" i="11"/>
  <c r="O437" i="11"/>
  <c r="P437" i="11"/>
  <c r="Q437" i="11"/>
  <c r="R437" i="11"/>
  <c r="M438" i="11"/>
  <c r="N438" i="11"/>
  <c r="O438" i="11"/>
  <c r="P438" i="11"/>
  <c r="Q438" i="11"/>
  <c r="R438" i="11"/>
  <c r="M439" i="11"/>
  <c r="N439" i="11"/>
  <c r="O439" i="11"/>
  <c r="P439" i="11"/>
  <c r="Q439" i="11"/>
  <c r="R439" i="11"/>
  <c r="M440" i="11"/>
  <c r="N440" i="11"/>
  <c r="O440" i="11"/>
  <c r="P440" i="11"/>
  <c r="Q440" i="11"/>
  <c r="R440" i="11"/>
  <c r="M441" i="11"/>
  <c r="N441" i="11"/>
  <c r="O441" i="11"/>
  <c r="P441" i="11"/>
  <c r="Q441" i="11"/>
  <c r="R441" i="11"/>
  <c r="M442" i="11"/>
  <c r="N442" i="11"/>
  <c r="O442" i="11"/>
  <c r="P442" i="11"/>
  <c r="Q442" i="11"/>
  <c r="R442" i="11"/>
  <c r="M443" i="11"/>
  <c r="N443" i="11"/>
  <c r="O443" i="11"/>
  <c r="P443" i="11"/>
  <c r="Q443" i="11"/>
  <c r="R443" i="11"/>
  <c r="M444" i="11"/>
  <c r="N444" i="11"/>
  <c r="O444" i="11"/>
  <c r="P444" i="11"/>
  <c r="Q444" i="11"/>
  <c r="R444" i="11"/>
  <c r="M445" i="11"/>
  <c r="N445" i="11"/>
  <c r="O445" i="11"/>
  <c r="P445" i="11"/>
  <c r="Q445" i="11"/>
  <c r="R445" i="11"/>
  <c r="M446" i="11"/>
  <c r="N446" i="11"/>
  <c r="O446" i="11"/>
  <c r="P446" i="11"/>
  <c r="Q446" i="11"/>
  <c r="R446" i="11"/>
  <c r="M447" i="11"/>
  <c r="N447" i="11"/>
  <c r="O447" i="11"/>
  <c r="P447" i="11"/>
  <c r="Q447" i="11"/>
  <c r="R447" i="11"/>
  <c r="M448" i="11"/>
  <c r="N448" i="11"/>
  <c r="O448" i="11"/>
  <c r="P448" i="11"/>
  <c r="Q448" i="11"/>
  <c r="R448" i="11"/>
  <c r="M449" i="11"/>
  <c r="N449" i="11"/>
  <c r="O449" i="11"/>
  <c r="P449" i="11"/>
  <c r="Q449" i="11"/>
  <c r="R449" i="11"/>
  <c r="M450" i="11"/>
  <c r="N450" i="11"/>
  <c r="O450" i="11"/>
  <c r="P450" i="11"/>
  <c r="Q450" i="11"/>
  <c r="R450" i="11"/>
  <c r="M451" i="11"/>
  <c r="N451" i="11"/>
  <c r="O451" i="11"/>
  <c r="P451" i="11"/>
  <c r="Q451" i="11"/>
  <c r="R451" i="11"/>
  <c r="M452" i="11"/>
  <c r="N452" i="11"/>
  <c r="O452" i="11"/>
  <c r="P452" i="11"/>
  <c r="Q452" i="11"/>
  <c r="R452" i="11"/>
  <c r="M453" i="11"/>
  <c r="N453" i="11"/>
  <c r="O453" i="11"/>
  <c r="P453" i="11"/>
  <c r="Q453" i="11"/>
  <c r="R453" i="11"/>
  <c r="M454" i="11"/>
  <c r="N454" i="11"/>
  <c r="O454" i="11"/>
  <c r="P454" i="11"/>
  <c r="Q454" i="11"/>
  <c r="R454" i="11"/>
  <c r="M455" i="11"/>
  <c r="N455" i="11"/>
  <c r="O455" i="11"/>
  <c r="P455" i="11"/>
  <c r="Q455" i="11"/>
  <c r="R455" i="11"/>
  <c r="M456" i="11"/>
  <c r="N456" i="11"/>
  <c r="O456" i="11"/>
  <c r="P456" i="11"/>
  <c r="Q456" i="11"/>
  <c r="R456" i="11"/>
  <c r="M457" i="11"/>
  <c r="N457" i="11"/>
  <c r="O457" i="11"/>
  <c r="P457" i="11"/>
  <c r="Q457" i="11"/>
  <c r="R457" i="11"/>
  <c r="M458" i="11"/>
  <c r="N458" i="11"/>
  <c r="O458" i="11"/>
  <c r="P458" i="11"/>
  <c r="Q458" i="11"/>
  <c r="R458" i="11"/>
  <c r="M459" i="11"/>
  <c r="N459" i="11"/>
  <c r="O459" i="11"/>
  <c r="P459" i="11"/>
  <c r="Q459" i="11"/>
  <c r="R459" i="11"/>
  <c r="M460" i="11"/>
  <c r="N460" i="11"/>
  <c r="O460" i="11"/>
  <c r="P460" i="11"/>
  <c r="Q460" i="11"/>
  <c r="R460" i="11"/>
  <c r="M461" i="11"/>
  <c r="N461" i="11"/>
  <c r="O461" i="11"/>
  <c r="P461" i="11"/>
  <c r="Q461" i="11"/>
  <c r="R461" i="11"/>
  <c r="M462" i="11"/>
  <c r="N462" i="11"/>
  <c r="O462" i="11"/>
  <c r="P462" i="11"/>
  <c r="Q462" i="11"/>
  <c r="R462" i="11"/>
  <c r="M463" i="11"/>
  <c r="N463" i="11"/>
  <c r="O463" i="11"/>
  <c r="P463" i="11"/>
  <c r="Q463" i="11"/>
  <c r="R463" i="11"/>
  <c r="M464" i="11"/>
  <c r="N464" i="11"/>
  <c r="O464" i="11"/>
  <c r="P464" i="11"/>
  <c r="Q464" i="11"/>
  <c r="R464" i="11"/>
  <c r="M465" i="11"/>
  <c r="N465" i="11"/>
  <c r="O465" i="11"/>
  <c r="P465" i="11"/>
  <c r="Q465" i="11"/>
  <c r="R465" i="11"/>
  <c r="M466" i="11"/>
  <c r="N466" i="11"/>
  <c r="O466" i="11"/>
  <c r="P466" i="11"/>
  <c r="Q466" i="11"/>
  <c r="R466" i="11"/>
  <c r="M467" i="11"/>
  <c r="N467" i="11"/>
  <c r="O467" i="11"/>
  <c r="P467" i="11"/>
  <c r="Q467" i="11"/>
  <c r="R467" i="11"/>
  <c r="M468" i="11"/>
  <c r="N468" i="11"/>
  <c r="O468" i="11"/>
  <c r="P468" i="11"/>
  <c r="Q468" i="11"/>
  <c r="R468" i="11"/>
  <c r="M469" i="11"/>
  <c r="N469" i="11"/>
  <c r="O469" i="11"/>
  <c r="P469" i="11"/>
  <c r="Q469" i="11"/>
  <c r="R469" i="11"/>
  <c r="M470" i="11"/>
  <c r="N470" i="11"/>
  <c r="O470" i="11"/>
  <c r="P470" i="11"/>
  <c r="Q470" i="11"/>
  <c r="R470" i="11"/>
  <c r="M471" i="11"/>
  <c r="N471" i="11"/>
  <c r="O471" i="11"/>
  <c r="P471" i="11"/>
  <c r="Q471" i="11"/>
  <c r="R471" i="11"/>
  <c r="M472" i="11"/>
  <c r="N472" i="11"/>
  <c r="O472" i="11"/>
  <c r="P472" i="11"/>
  <c r="Q472" i="11"/>
  <c r="R472" i="11"/>
  <c r="M473" i="11"/>
  <c r="N473" i="11"/>
  <c r="O473" i="11"/>
  <c r="P473" i="11"/>
  <c r="Q473" i="11"/>
  <c r="R473" i="11"/>
  <c r="M474" i="11"/>
  <c r="N474" i="11"/>
  <c r="O474" i="11"/>
  <c r="P474" i="11"/>
  <c r="Q474" i="11"/>
  <c r="R474" i="11"/>
  <c r="M475" i="11"/>
  <c r="N475" i="11"/>
  <c r="O475" i="11"/>
  <c r="P475" i="11"/>
  <c r="Q475" i="11"/>
  <c r="R475" i="11"/>
  <c r="M476" i="11"/>
  <c r="N476" i="11"/>
  <c r="O476" i="11"/>
  <c r="P476" i="11"/>
  <c r="Q476" i="11"/>
  <c r="R476" i="11"/>
  <c r="M477" i="11"/>
  <c r="N477" i="11"/>
  <c r="O477" i="11"/>
  <c r="P477" i="11"/>
  <c r="Q477" i="11"/>
  <c r="R477" i="11"/>
  <c r="M478" i="11"/>
  <c r="N478" i="11"/>
  <c r="O478" i="11"/>
  <c r="P478" i="11"/>
  <c r="Q478" i="11"/>
  <c r="R478" i="11"/>
  <c r="M479" i="11"/>
  <c r="N479" i="11"/>
  <c r="O479" i="11"/>
  <c r="P479" i="11"/>
  <c r="Q479" i="11"/>
  <c r="R479" i="11"/>
  <c r="M480" i="11"/>
  <c r="N480" i="11"/>
  <c r="O480" i="11"/>
  <c r="P480" i="11"/>
  <c r="Q480" i="11"/>
  <c r="R480" i="11"/>
  <c r="M481" i="11"/>
  <c r="N481" i="11"/>
  <c r="O481" i="11"/>
  <c r="P481" i="11"/>
  <c r="Q481" i="11"/>
  <c r="R481" i="11"/>
  <c r="M482" i="11"/>
  <c r="N482" i="11"/>
  <c r="O482" i="11"/>
  <c r="P482" i="11"/>
  <c r="Q482" i="11"/>
  <c r="R482" i="11"/>
  <c r="M483" i="11"/>
  <c r="N483" i="11"/>
  <c r="O483" i="11"/>
  <c r="P483" i="11"/>
  <c r="Q483" i="11"/>
  <c r="R483" i="11"/>
  <c r="M484" i="11"/>
  <c r="N484" i="11"/>
  <c r="O484" i="11"/>
  <c r="P484" i="11"/>
  <c r="Q484" i="11"/>
  <c r="R484" i="11"/>
  <c r="M485" i="11"/>
  <c r="N485" i="11"/>
  <c r="O485" i="11"/>
  <c r="P485" i="11"/>
  <c r="Q485" i="11"/>
  <c r="R485" i="11"/>
  <c r="M486" i="11"/>
  <c r="N486" i="11"/>
  <c r="O486" i="11"/>
  <c r="P486" i="11"/>
  <c r="Q486" i="11"/>
  <c r="R486" i="11"/>
  <c r="M487" i="11"/>
  <c r="N487" i="11"/>
  <c r="O487" i="11"/>
  <c r="P487" i="11"/>
  <c r="Q487" i="11"/>
  <c r="R487" i="11"/>
  <c r="M488" i="11"/>
  <c r="N488" i="11"/>
  <c r="O488" i="11"/>
  <c r="P488" i="11"/>
  <c r="Q488" i="11"/>
  <c r="R488" i="11"/>
  <c r="M489" i="11"/>
  <c r="N489" i="11"/>
  <c r="O489" i="11"/>
  <c r="P489" i="11"/>
  <c r="Q489" i="11"/>
  <c r="R489" i="11"/>
  <c r="M490" i="11"/>
  <c r="N490" i="11"/>
  <c r="O490" i="11"/>
  <c r="P490" i="11"/>
  <c r="Q490" i="11"/>
  <c r="R490" i="11"/>
  <c r="M491" i="11"/>
  <c r="N491" i="11"/>
  <c r="O491" i="11"/>
  <c r="P491" i="11"/>
  <c r="Q491" i="11"/>
  <c r="R491" i="11"/>
  <c r="M492" i="11"/>
  <c r="N492" i="11"/>
  <c r="O492" i="11"/>
  <c r="P492" i="11"/>
  <c r="Q492" i="11"/>
  <c r="R492" i="11"/>
  <c r="M493" i="11"/>
  <c r="N493" i="11"/>
  <c r="O493" i="11"/>
  <c r="P493" i="11"/>
  <c r="Q493" i="11"/>
  <c r="R493" i="11"/>
  <c r="M494" i="11"/>
  <c r="N494" i="11"/>
  <c r="O494" i="11"/>
  <c r="P494" i="11"/>
  <c r="Q494" i="11"/>
  <c r="R494" i="11"/>
  <c r="M495" i="11"/>
  <c r="N495" i="11"/>
  <c r="O495" i="11"/>
  <c r="P495" i="11"/>
  <c r="Q495" i="11"/>
  <c r="R495" i="11"/>
  <c r="M496" i="11"/>
  <c r="N496" i="11"/>
  <c r="O496" i="11"/>
  <c r="P496" i="11"/>
  <c r="Q496" i="11"/>
  <c r="R496" i="11"/>
  <c r="M497" i="11"/>
  <c r="N497" i="11"/>
  <c r="O497" i="11"/>
  <c r="P497" i="11"/>
  <c r="Q497" i="11"/>
  <c r="R497" i="11"/>
  <c r="M498" i="11"/>
  <c r="N498" i="11"/>
  <c r="O498" i="11"/>
  <c r="P498" i="11"/>
  <c r="Q498" i="11"/>
  <c r="R498" i="11"/>
  <c r="M499" i="11"/>
  <c r="N499" i="11"/>
  <c r="O499" i="11"/>
  <c r="P499" i="11"/>
  <c r="Q499" i="11"/>
  <c r="R499" i="11"/>
  <c r="M500" i="11"/>
  <c r="N500" i="11"/>
  <c r="O500" i="11"/>
  <c r="P500" i="11"/>
  <c r="Q500" i="11"/>
  <c r="R500" i="11"/>
  <c r="M501" i="11"/>
  <c r="N501" i="11"/>
  <c r="O501" i="11"/>
  <c r="P501" i="11"/>
  <c r="Q501" i="11"/>
  <c r="R501" i="11"/>
  <c r="M502" i="11"/>
  <c r="N502" i="11"/>
  <c r="O502" i="11"/>
  <c r="P502" i="11"/>
  <c r="Q502" i="11"/>
  <c r="R502" i="11"/>
  <c r="M503" i="11"/>
  <c r="N503" i="11"/>
  <c r="O503" i="11"/>
  <c r="P503" i="11"/>
  <c r="Q503" i="11"/>
  <c r="R503" i="11"/>
  <c r="M504" i="11"/>
  <c r="N504" i="11"/>
  <c r="O504" i="11"/>
  <c r="P504" i="11"/>
  <c r="Q504" i="11"/>
  <c r="R504" i="11"/>
  <c r="M505" i="11"/>
  <c r="N505" i="11"/>
  <c r="O505" i="11"/>
  <c r="P505" i="11"/>
  <c r="Q505" i="11"/>
  <c r="R505" i="11"/>
  <c r="M506" i="11"/>
  <c r="N506" i="11"/>
  <c r="O506" i="11"/>
  <c r="P506" i="11"/>
  <c r="Q506" i="11"/>
  <c r="R506" i="11"/>
  <c r="M507" i="11"/>
  <c r="N507" i="11"/>
  <c r="O507" i="11"/>
  <c r="P507" i="11"/>
  <c r="Q507" i="11"/>
  <c r="R507" i="11"/>
  <c r="M508" i="11"/>
  <c r="N508" i="11"/>
  <c r="O508" i="11"/>
  <c r="P508" i="11"/>
  <c r="Q508" i="11"/>
  <c r="R508" i="11"/>
  <c r="M509" i="11"/>
  <c r="N509" i="11"/>
  <c r="O509" i="11"/>
  <c r="P509" i="11"/>
  <c r="Q509" i="11"/>
  <c r="R509" i="11"/>
  <c r="M510" i="11"/>
  <c r="N510" i="11"/>
  <c r="O510" i="11"/>
  <c r="P510" i="11"/>
  <c r="Q510" i="11"/>
  <c r="R510" i="11"/>
  <c r="M511" i="11"/>
  <c r="N511" i="11"/>
  <c r="O511" i="11"/>
  <c r="P511" i="11"/>
  <c r="Q511" i="11"/>
  <c r="R511" i="11"/>
  <c r="M512" i="11"/>
  <c r="N512" i="11"/>
  <c r="O512" i="11"/>
  <c r="P512" i="11"/>
  <c r="Q512" i="11"/>
  <c r="R512" i="11"/>
  <c r="M513" i="11"/>
  <c r="N513" i="11"/>
  <c r="O513" i="11"/>
  <c r="P513" i="11"/>
  <c r="Q513" i="11"/>
  <c r="R513" i="11"/>
  <c r="M514" i="11"/>
  <c r="N514" i="11"/>
  <c r="O514" i="11"/>
  <c r="P514" i="11"/>
  <c r="Q514" i="11"/>
  <c r="R514" i="11"/>
  <c r="M515" i="11"/>
  <c r="N515" i="11"/>
  <c r="O515" i="11"/>
  <c r="P515" i="11"/>
  <c r="Q515" i="11"/>
  <c r="R515" i="11"/>
  <c r="M516" i="11"/>
  <c r="N516" i="11"/>
  <c r="O516" i="11"/>
  <c r="P516" i="11"/>
  <c r="Q516" i="11"/>
  <c r="R516" i="11"/>
  <c r="M517" i="11"/>
  <c r="N517" i="11"/>
  <c r="O517" i="11"/>
  <c r="P517" i="11"/>
  <c r="Q517" i="11"/>
  <c r="R517" i="11"/>
  <c r="M518" i="11"/>
  <c r="N518" i="11"/>
  <c r="O518" i="11"/>
  <c r="P518" i="11"/>
  <c r="Q518" i="11"/>
  <c r="R518" i="11"/>
  <c r="M519" i="11"/>
  <c r="N519" i="11"/>
  <c r="O519" i="11"/>
  <c r="P519" i="11"/>
  <c r="Q519" i="11"/>
  <c r="R519" i="11"/>
  <c r="M520" i="11"/>
  <c r="N520" i="11"/>
  <c r="O520" i="11"/>
  <c r="P520" i="11"/>
  <c r="Q520" i="11"/>
  <c r="R520" i="11"/>
  <c r="M521" i="11"/>
  <c r="N521" i="11"/>
  <c r="O521" i="11"/>
  <c r="P521" i="11"/>
  <c r="Q521" i="11"/>
  <c r="R521" i="11"/>
  <c r="M522" i="11"/>
  <c r="N522" i="11"/>
  <c r="O522" i="11"/>
  <c r="P522" i="11"/>
  <c r="Q522" i="11"/>
  <c r="R522" i="11"/>
  <c r="M523" i="11"/>
  <c r="N523" i="11"/>
  <c r="O523" i="11"/>
  <c r="P523" i="11"/>
  <c r="Q523" i="11"/>
  <c r="R523" i="11"/>
  <c r="M524" i="11"/>
  <c r="N524" i="11"/>
  <c r="O524" i="11"/>
  <c r="P524" i="11"/>
  <c r="Q524" i="11"/>
  <c r="R524" i="11"/>
  <c r="M525" i="11"/>
  <c r="N525" i="11"/>
  <c r="O525" i="11"/>
  <c r="P525" i="11"/>
  <c r="Q525" i="11"/>
  <c r="R525" i="11"/>
  <c r="M526" i="11"/>
  <c r="N526" i="11"/>
  <c r="O526" i="11"/>
  <c r="P526" i="11"/>
  <c r="Q526" i="11"/>
  <c r="R526" i="11"/>
  <c r="M527" i="11"/>
  <c r="N527" i="11"/>
  <c r="O527" i="11"/>
  <c r="P527" i="11"/>
  <c r="Q527" i="11"/>
  <c r="R527" i="11"/>
  <c r="M528" i="11"/>
  <c r="N528" i="11"/>
  <c r="O528" i="11"/>
  <c r="P528" i="11"/>
  <c r="Q528" i="11"/>
  <c r="R528" i="11"/>
  <c r="M529" i="11"/>
  <c r="N529" i="11"/>
  <c r="O529" i="11"/>
  <c r="P529" i="11"/>
  <c r="Q529" i="11"/>
  <c r="R529" i="11"/>
  <c r="M530" i="11"/>
  <c r="N530" i="11"/>
  <c r="O530" i="11"/>
  <c r="P530" i="11"/>
  <c r="Q530" i="11"/>
  <c r="R530" i="11"/>
  <c r="M531" i="11"/>
  <c r="N531" i="11"/>
  <c r="O531" i="11"/>
  <c r="P531" i="11"/>
  <c r="Q531" i="11"/>
  <c r="R531" i="11"/>
  <c r="M532" i="11"/>
  <c r="N532" i="11"/>
  <c r="O532" i="11"/>
  <c r="P532" i="11"/>
  <c r="Q532" i="11"/>
  <c r="R532" i="11"/>
  <c r="M533" i="11"/>
  <c r="N533" i="11"/>
  <c r="O533" i="11"/>
  <c r="P533" i="11"/>
  <c r="Q533" i="11"/>
  <c r="R533" i="11"/>
  <c r="M534" i="11"/>
  <c r="N534" i="11"/>
  <c r="O534" i="11"/>
  <c r="P534" i="11"/>
  <c r="Q534" i="11"/>
  <c r="R534" i="11"/>
  <c r="M535" i="11"/>
  <c r="N535" i="11"/>
  <c r="O535" i="11"/>
  <c r="P535" i="11"/>
  <c r="Q535" i="11"/>
  <c r="R535" i="11"/>
  <c r="M536" i="11"/>
  <c r="N536" i="11"/>
  <c r="O536" i="11"/>
  <c r="P536" i="11"/>
  <c r="Q536" i="11"/>
  <c r="R536" i="11"/>
  <c r="M537" i="11"/>
  <c r="N537" i="11"/>
  <c r="O537" i="11"/>
  <c r="P537" i="11"/>
  <c r="Q537" i="11"/>
  <c r="R537" i="11"/>
  <c r="M538" i="11"/>
  <c r="N538" i="11"/>
  <c r="O538" i="11"/>
  <c r="P538" i="11"/>
  <c r="Q538" i="11"/>
  <c r="R538" i="11"/>
  <c r="M539" i="11"/>
  <c r="N539" i="11"/>
  <c r="O539" i="11"/>
  <c r="P539" i="11"/>
  <c r="Q539" i="11"/>
  <c r="R539" i="11"/>
  <c r="M540" i="11"/>
  <c r="N540" i="11"/>
  <c r="O540" i="11"/>
  <c r="P540" i="11"/>
  <c r="Q540" i="11"/>
  <c r="R540" i="11"/>
  <c r="M541" i="11"/>
  <c r="N541" i="11"/>
  <c r="O541" i="11"/>
  <c r="P541" i="11"/>
  <c r="Q541" i="11"/>
  <c r="R541" i="11"/>
  <c r="M542" i="11"/>
  <c r="N542" i="11"/>
  <c r="O542" i="11"/>
  <c r="P542" i="11"/>
  <c r="Q542" i="11"/>
  <c r="R542" i="11"/>
  <c r="M543" i="11"/>
  <c r="N543" i="11"/>
  <c r="O543" i="11"/>
  <c r="P543" i="11"/>
  <c r="Q543" i="11"/>
  <c r="R543" i="11"/>
  <c r="M544" i="11"/>
  <c r="N544" i="11"/>
  <c r="O544" i="11"/>
  <c r="P544" i="11"/>
  <c r="Q544" i="11"/>
  <c r="R544" i="11"/>
  <c r="M545" i="11"/>
  <c r="N545" i="11"/>
  <c r="O545" i="11"/>
  <c r="P545" i="11"/>
  <c r="Q545" i="11"/>
  <c r="R545" i="11"/>
  <c r="M546" i="11"/>
  <c r="N546" i="11"/>
  <c r="O546" i="11"/>
  <c r="P546" i="11"/>
  <c r="Q546" i="11"/>
  <c r="R546" i="11"/>
  <c r="M547" i="11"/>
  <c r="N547" i="11"/>
  <c r="O547" i="11"/>
  <c r="P547" i="11"/>
  <c r="Q547" i="11"/>
  <c r="R547" i="11"/>
  <c r="M548" i="11"/>
  <c r="N548" i="11"/>
  <c r="O548" i="11"/>
  <c r="P548" i="11"/>
  <c r="Q548" i="11"/>
  <c r="R548" i="11"/>
  <c r="M549" i="11"/>
  <c r="N549" i="11"/>
  <c r="O549" i="11"/>
  <c r="P549" i="11"/>
  <c r="Q549" i="11"/>
  <c r="R549" i="11"/>
  <c r="M550" i="11"/>
  <c r="N550" i="11"/>
  <c r="O550" i="11"/>
  <c r="P550" i="11"/>
  <c r="Q550" i="11"/>
  <c r="R550" i="11"/>
  <c r="M551" i="11"/>
  <c r="N551" i="11"/>
  <c r="O551" i="11"/>
  <c r="P551" i="11"/>
  <c r="Q551" i="11"/>
  <c r="R551" i="11"/>
  <c r="M552" i="11"/>
  <c r="N552" i="11"/>
  <c r="O552" i="11"/>
  <c r="P552" i="11"/>
  <c r="Q552" i="11"/>
  <c r="R552" i="11"/>
  <c r="M553" i="11"/>
  <c r="N553" i="11"/>
  <c r="O553" i="11"/>
  <c r="P553" i="11"/>
  <c r="Q553" i="11"/>
  <c r="R553" i="11"/>
  <c r="M554" i="11"/>
  <c r="N554" i="11"/>
  <c r="O554" i="11"/>
  <c r="P554" i="11"/>
  <c r="Q554" i="11"/>
  <c r="R554" i="11"/>
  <c r="M555" i="11"/>
  <c r="N555" i="11"/>
  <c r="O555" i="11"/>
  <c r="P555" i="11"/>
  <c r="Q555" i="11"/>
  <c r="R555" i="11"/>
  <c r="M556" i="11"/>
  <c r="N556" i="11"/>
  <c r="O556" i="11"/>
  <c r="P556" i="11"/>
  <c r="Q556" i="11"/>
  <c r="R556" i="11"/>
  <c r="M557" i="11"/>
  <c r="N557" i="11"/>
  <c r="O557" i="11"/>
  <c r="P557" i="11"/>
  <c r="Q557" i="11"/>
  <c r="R557" i="11"/>
  <c r="M558" i="11"/>
  <c r="N558" i="11"/>
  <c r="O558" i="11"/>
  <c r="P558" i="11"/>
  <c r="Q558" i="11"/>
  <c r="R558" i="11"/>
  <c r="M559" i="11"/>
  <c r="N559" i="11"/>
  <c r="O559" i="11"/>
  <c r="P559" i="11"/>
  <c r="Q559" i="11"/>
  <c r="R559" i="11"/>
  <c r="M560" i="11"/>
  <c r="N560" i="11"/>
  <c r="O560" i="11"/>
  <c r="P560" i="11"/>
  <c r="Q560" i="11"/>
  <c r="R560" i="11"/>
  <c r="M561" i="11"/>
  <c r="N561" i="11"/>
  <c r="O561" i="11"/>
  <c r="P561" i="11"/>
  <c r="Q561" i="11"/>
  <c r="R561" i="11"/>
  <c r="M562" i="11"/>
  <c r="N562" i="11"/>
  <c r="O562" i="11"/>
  <c r="P562" i="11"/>
  <c r="Q562" i="11"/>
  <c r="R562" i="11"/>
  <c r="M563" i="11"/>
  <c r="N563" i="11"/>
  <c r="O563" i="11"/>
  <c r="P563" i="11"/>
  <c r="Q563" i="11"/>
  <c r="R563" i="11"/>
  <c r="M564" i="11"/>
  <c r="N564" i="11"/>
  <c r="O564" i="11"/>
  <c r="P564" i="11"/>
  <c r="Q564" i="11"/>
  <c r="R564" i="11"/>
  <c r="M565" i="11"/>
  <c r="N565" i="11"/>
  <c r="O565" i="11"/>
  <c r="P565" i="11"/>
  <c r="Q565" i="11"/>
  <c r="R565" i="11"/>
  <c r="M566" i="11"/>
  <c r="N566" i="11"/>
  <c r="O566" i="11"/>
  <c r="P566" i="11"/>
  <c r="Q566" i="11"/>
  <c r="R566" i="11"/>
  <c r="M567" i="11"/>
  <c r="N567" i="11"/>
  <c r="O567" i="11"/>
  <c r="P567" i="11"/>
  <c r="Q567" i="11"/>
  <c r="R567" i="11"/>
  <c r="M568" i="11"/>
  <c r="N568" i="11"/>
  <c r="O568" i="11"/>
  <c r="P568" i="11"/>
  <c r="Q568" i="11"/>
  <c r="R568" i="11"/>
  <c r="M569" i="11"/>
  <c r="N569" i="11"/>
  <c r="O569" i="11"/>
  <c r="P569" i="11"/>
  <c r="Q569" i="11"/>
  <c r="R569" i="11"/>
  <c r="M570" i="11"/>
  <c r="N570" i="11"/>
  <c r="O570" i="11"/>
  <c r="P570" i="11"/>
  <c r="Q570" i="11"/>
  <c r="R570" i="11"/>
  <c r="M571" i="11"/>
  <c r="N571" i="11"/>
  <c r="O571" i="11"/>
  <c r="P571" i="11"/>
  <c r="Q571" i="11"/>
  <c r="R571" i="11"/>
  <c r="M572" i="11"/>
  <c r="N572" i="11"/>
  <c r="O572" i="11"/>
  <c r="P572" i="11"/>
  <c r="Q572" i="11"/>
  <c r="R572" i="11"/>
  <c r="M573" i="11"/>
  <c r="N573" i="11"/>
  <c r="O573" i="11"/>
  <c r="P573" i="11"/>
  <c r="Q573" i="11"/>
  <c r="R573" i="11"/>
  <c r="M574" i="11"/>
  <c r="N574" i="11"/>
  <c r="O574" i="11"/>
  <c r="P574" i="11"/>
  <c r="Q574" i="11"/>
  <c r="R574" i="11"/>
  <c r="M575" i="11"/>
  <c r="N575" i="11"/>
  <c r="O575" i="11"/>
  <c r="P575" i="11"/>
  <c r="Q575" i="11"/>
  <c r="R575" i="11"/>
  <c r="M576" i="11"/>
  <c r="N576" i="11"/>
  <c r="O576" i="11"/>
  <c r="P576" i="11"/>
  <c r="Q576" i="11"/>
  <c r="R576" i="11"/>
  <c r="M577" i="11"/>
  <c r="N577" i="11"/>
  <c r="O577" i="11"/>
  <c r="P577" i="11"/>
  <c r="Q577" i="11"/>
  <c r="R577" i="11"/>
  <c r="M578" i="11"/>
  <c r="N578" i="11"/>
  <c r="O578" i="11"/>
  <c r="P578" i="11"/>
  <c r="Q578" i="11"/>
  <c r="R578" i="11"/>
  <c r="M579" i="11"/>
  <c r="N579" i="11"/>
  <c r="O579" i="11"/>
  <c r="P579" i="11"/>
  <c r="Q579" i="11"/>
  <c r="R579" i="11"/>
  <c r="M580" i="11"/>
  <c r="N580" i="11"/>
  <c r="O580" i="11"/>
  <c r="P580" i="11"/>
  <c r="Q580" i="11"/>
  <c r="R580" i="11"/>
  <c r="M581" i="11"/>
  <c r="N581" i="11"/>
  <c r="O581" i="11"/>
  <c r="P581" i="11"/>
  <c r="Q581" i="11"/>
  <c r="R581" i="11"/>
  <c r="M582" i="11"/>
  <c r="N582" i="11"/>
  <c r="O582" i="11"/>
  <c r="P582" i="11"/>
  <c r="Q582" i="11"/>
  <c r="R582" i="11"/>
  <c r="M583" i="11"/>
  <c r="N583" i="11"/>
  <c r="O583" i="11"/>
  <c r="P583" i="11"/>
  <c r="Q583" i="11"/>
  <c r="R583" i="11"/>
  <c r="M584" i="11"/>
  <c r="N584" i="11"/>
  <c r="O584" i="11"/>
  <c r="P584" i="11"/>
  <c r="Q584" i="11"/>
  <c r="R584" i="11"/>
  <c r="M585" i="11"/>
  <c r="N585" i="11"/>
  <c r="O585" i="11"/>
  <c r="P585" i="11"/>
  <c r="Q585" i="11"/>
  <c r="R585" i="11"/>
  <c r="M586" i="11"/>
  <c r="N586" i="11"/>
  <c r="O586" i="11"/>
  <c r="P586" i="11"/>
  <c r="Q586" i="11"/>
  <c r="R586" i="11"/>
  <c r="M587" i="11"/>
  <c r="N587" i="11"/>
  <c r="O587" i="11"/>
  <c r="P587" i="11"/>
  <c r="Q587" i="11"/>
  <c r="R587" i="11"/>
  <c r="M588" i="11"/>
  <c r="N588" i="11"/>
  <c r="O588" i="11"/>
  <c r="P588" i="11"/>
  <c r="Q588" i="11"/>
  <c r="R588" i="11"/>
  <c r="M589" i="11"/>
  <c r="N589" i="11"/>
  <c r="O589" i="11"/>
  <c r="P589" i="11"/>
  <c r="Q589" i="11"/>
  <c r="R589" i="11"/>
  <c r="M590" i="11"/>
  <c r="N590" i="11"/>
  <c r="O590" i="11"/>
  <c r="P590" i="11"/>
  <c r="Q590" i="11"/>
  <c r="R590" i="11"/>
  <c r="M591" i="11"/>
  <c r="N591" i="11"/>
  <c r="O591" i="11"/>
  <c r="P591" i="11"/>
  <c r="Q591" i="11"/>
  <c r="R591" i="11"/>
  <c r="M592" i="11"/>
  <c r="N592" i="11"/>
  <c r="O592" i="11"/>
  <c r="P592" i="11"/>
  <c r="Q592" i="11"/>
  <c r="R592" i="11"/>
  <c r="M593" i="11"/>
  <c r="N593" i="11"/>
  <c r="O593" i="11"/>
  <c r="P593" i="11"/>
  <c r="Q593" i="11"/>
  <c r="R593" i="11"/>
  <c r="M594" i="11"/>
  <c r="N594" i="11"/>
  <c r="O594" i="11"/>
  <c r="P594" i="11"/>
  <c r="Q594" i="11"/>
  <c r="R594" i="11"/>
  <c r="M595" i="11"/>
  <c r="N595" i="11"/>
  <c r="O595" i="11"/>
  <c r="P595" i="11"/>
  <c r="Q595" i="11"/>
  <c r="R595" i="11"/>
  <c r="M596" i="11"/>
  <c r="N596" i="11"/>
  <c r="O596" i="11"/>
  <c r="P596" i="11"/>
  <c r="Q596" i="11"/>
  <c r="R596" i="11"/>
  <c r="M597" i="11"/>
  <c r="N597" i="11"/>
  <c r="O597" i="11"/>
  <c r="P597" i="11"/>
  <c r="Q597" i="11"/>
  <c r="R597" i="11"/>
  <c r="M598" i="11"/>
  <c r="N598" i="11"/>
  <c r="O598" i="11"/>
  <c r="P598" i="11"/>
  <c r="Q598" i="11"/>
  <c r="R598" i="11"/>
  <c r="M599" i="11"/>
  <c r="N599" i="11"/>
  <c r="O599" i="11"/>
  <c r="P599" i="11"/>
  <c r="Q599" i="11"/>
  <c r="R599" i="11"/>
  <c r="M600" i="11"/>
  <c r="N600" i="11"/>
  <c r="O600" i="11"/>
  <c r="P600" i="11"/>
  <c r="Q600" i="11"/>
  <c r="R600" i="11"/>
  <c r="M601" i="11"/>
  <c r="N601" i="11"/>
  <c r="O601" i="11"/>
  <c r="P601" i="11"/>
  <c r="Q601" i="11"/>
  <c r="R601" i="11"/>
  <c r="M602" i="11"/>
  <c r="N602" i="11"/>
  <c r="O602" i="11"/>
  <c r="P602" i="11"/>
  <c r="Q602" i="11"/>
  <c r="R602" i="11"/>
  <c r="M603" i="11"/>
  <c r="N603" i="11"/>
  <c r="O603" i="11"/>
  <c r="P603" i="11"/>
  <c r="Q603" i="11"/>
  <c r="R603" i="11"/>
  <c r="M604" i="11"/>
  <c r="N604" i="11"/>
  <c r="O604" i="11"/>
  <c r="P604" i="11"/>
  <c r="Q604" i="11"/>
  <c r="R604" i="11"/>
  <c r="M605" i="11"/>
  <c r="N605" i="11"/>
  <c r="O605" i="11"/>
  <c r="P605" i="11"/>
  <c r="Q605" i="11"/>
  <c r="R605" i="11"/>
  <c r="M606" i="11"/>
  <c r="N606" i="11"/>
  <c r="O606" i="11"/>
  <c r="P606" i="11"/>
  <c r="Q606" i="11"/>
  <c r="R606" i="11"/>
  <c r="M607" i="11"/>
  <c r="N607" i="11"/>
  <c r="O607" i="11"/>
  <c r="P607" i="11"/>
  <c r="Q607" i="11"/>
  <c r="R607" i="11"/>
  <c r="M608" i="11"/>
  <c r="N608" i="11"/>
  <c r="O608" i="11"/>
  <c r="P608" i="11"/>
  <c r="Q608" i="11"/>
  <c r="R608" i="11"/>
  <c r="M609" i="11"/>
  <c r="N609" i="11"/>
  <c r="O609" i="11"/>
  <c r="P609" i="11"/>
  <c r="Q609" i="11"/>
  <c r="R609" i="11"/>
  <c r="M610" i="11"/>
  <c r="N610" i="11"/>
  <c r="O610" i="11"/>
  <c r="P610" i="11"/>
  <c r="Q610" i="11"/>
  <c r="R610" i="11"/>
  <c r="M611" i="11"/>
  <c r="N611" i="11"/>
  <c r="O611" i="11"/>
  <c r="P611" i="11"/>
  <c r="Q611" i="11"/>
  <c r="R611" i="11"/>
  <c r="M612" i="11"/>
  <c r="N612" i="11"/>
  <c r="O612" i="11"/>
  <c r="P612" i="11"/>
  <c r="Q612" i="11"/>
  <c r="R612" i="11"/>
  <c r="M613" i="11"/>
  <c r="N613" i="11"/>
  <c r="O613" i="11"/>
  <c r="P613" i="11"/>
  <c r="Q613" i="11"/>
  <c r="R613" i="11"/>
  <c r="M614" i="11"/>
  <c r="N614" i="11"/>
  <c r="O614" i="11"/>
  <c r="P614" i="11"/>
  <c r="Q614" i="11"/>
  <c r="R614" i="11"/>
  <c r="M615" i="11"/>
  <c r="N615" i="11"/>
  <c r="O615" i="11"/>
  <c r="P615" i="11"/>
  <c r="Q615" i="11"/>
  <c r="R615" i="11"/>
  <c r="M616" i="11"/>
  <c r="N616" i="11"/>
  <c r="O616" i="11"/>
  <c r="P616" i="11"/>
  <c r="Q616" i="11"/>
  <c r="R616" i="11"/>
  <c r="M617" i="11"/>
  <c r="N617" i="11"/>
  <c r="O617" i="11"/>
  <c r="P617" i="11"/>
  <c r="Q617" i="11"/>
  <c r="R617" i="11"/>
  <c r="M618" i="11"/>
  <c r="N618" i="11"/>
  <c r="O618" i="11"/>
  <c r="P618" i="11"/>
  <c r="Q618" i="11"/>
  <c r="R618" i="11"/>
  <c r="M619" i="11"/>
  <c r="N619" i="11"/>
  <c r="O619" i="11"/>
  <c r="P619" i="11"/>
  <c r="Q619" i="11"/>
  <c r="R619" i="11"/>
  <c r="M620" i="11"/>
  <c r="N620" i="11"/>
  <c r="O620" i="11"/>
  <c r="P620" i="11"/>
  <c r="Q620" i="11"/>
  <c r="R620" i="11"/>
  <c r="M621" i="11"/>
  <c r="N621" i="11"/>
  <c r="O621" i="11"/>
  <c r="P621" i="11"/>
  <c r="Q621" i="11"/>
  <c r="R621" i="11"/>
  <c r="M622" i="11"/>
  <c r="N622" i="11"/>
  <c r="O622" i="11"/>
  <c r="P622" i="11"/>
  <c r="Q622" i="11"/>
  <c r="R622" i="11"/>
  <c r="M623" i="11"/>
  <c r="N623" i="11"/>
  <c r="O623" i="11"/>
  <c r="P623" i="11"/>
  <c r="Q623" i="11"/>
  <c r="R623" i="11"/>
  <c r="M624" i="11"/>
  <c r="N624" i="11"/>
  <c r="O624" i="11"/>
  <c r="P624" i="11"/>
  <c r="Q624" i="11"/>
  <c r="R624" i="11"/>
  <c r="M625" i="11"/>
  <c r="N625" i="11"/>
  <c r="O625" i="11"/>
  <c r="P625" i="11"/>
  <c r="Q625" i="11"/>
  <c r="R625" i="11"/>
  <c r="M626" i="11"/>
  <c r="N626" i="11"/>
  <c r="O626" i="11"/>
  <c r="P626" i="11"/>
  <c r="Q626" i="11"/>
  <c r="R626" i="11"/>
  <c r="M627" i="11"/>
  <c r="N627" i="11"/>
  <c r="O627" i="11"/>
  <c r="P627" i="11"/>
  <c r="Q627" i="11"/>
  <c r="R627" i="11"/>
  <c r="M628" i="11"/>
  <c r="N628" i="11"/>
  <c r="O628" i="11"/>
  <c r="P628" i="11"/>
  <c r="Q628" i="11"/>
  <c r="R628" i="11"/>
  <c r="M629" i="11"/>
  <c r="N629" i="11"/>
  <c r="O629" i="11"/>
  <c r="P629" i="11"/>
  <c r="Q629" i="11"/>
  <c r="R629" i="11"/>
  <c r="M630" i="11"/>
  <c r="N630" i="11"/>
  <c r="O630" i="11"/>
  <c r="P630" i="11"/>
  <c r="Q630" i="11"/>
  <c r="R630" i="11"/>
  <c r="M631" i="11"/>
  <c r="N631" i="11"/>
  <c r="O631" i="11"/>
  <c r="P631" i="11"/>
  <c r="Q631" i="11"/>
  <c r="R631" i="11"/>
  <c r="M632" i="11"/>
  <c r="N632" i="11"/>
  <c r="O632" i="11"/>
  <c r="P632" i="11"/>
  <c r="Q632" i="11"/>
  <c r="R632" i="11"/>
  <c r="M633" i="11"/>
  <c r="N633" i="11"/>
  <c r="O633" i="11"/>
  <c r="P633" i="11"/>
  <c r="Q633" i="11"/>
  <c r="R633" i="11"/>
  <c r="M634" i="11"/>
  <c r="N634" i="11"/>
  <c r="O634" i="11"/>
  <c r="P634" i="11"/>
  <c r="Q634" i="11"/>
  <c r="R634" i="11"/>
  <c r="M635" i="11"/>
  <c r="N635" i="11"/>
  <c r="O635" i="11"/>
  <c r="P635" i="11"/>
  <c r="Q635" i="11"/>
  <c r="R635" i="11"/>
  <c r="M636" i="11"/>
  <c r="N636" i="11"/>
  <c r="O636" i="11"/>
  <c r="P636" i="11"/>
  <c r="Q636" i="11"/>
  <c r="R636" i="11"/>
  <c r="M637" i="11"/>
  <c r="N637" i="11"/>
  <c r="O637" i="11"/>
  <c r="P637" i="11"/>
  <c r="Q637" i="11"/>
  <c r="R637" i="11"/>
  <c r="M638" i="11"/>
  <c r="N638" i="11"/>
  <c r="O638" i="11"/>
  <c r="P638" i="11"/>
  <c r="Q638" i="11"/>
  <c r="R638" i="11"/>
  <c r="M639" i="11"/>
  <c r="N639" i="11"/>
  <c r="O639" i="11"/>
  <c r="P639" i="11"/>
  <c r="Q639" i="11"/>
  <c r="R639" i="11"/>
  <c r="M640" i="11"/>
  <c r="N640" i="11"/>
  <c r="O640" i="11"/>
  <c r="P640" i="11"/>
  <c r="Q640" i="11"/>
  <c r="R640" i="11"/>
  <c r="M641" i="11"/>
  <c r="N641" i="11"/>
  <c r="O641" i="11"/>
  <c r="P641" i="11"/>
  <c r="Q641" i="11"/>
  <c r="R641" i="11"/>
  <c r="M642" i="11"/>
  <c r="N642" i="11"/>
  <c r="O642" i="11"/>
  <c r="P642" i="11"/>
  <c r="Q642" i="11"/>
  <c r="R642" i="11"/>
  <c r="M643" i="11"/>
  <c r="N643" i="11"/>
  <c r="O643" i="11"/>
  <c r="P643" i="11"/>
  <c r="Q643" i="11"/>
  <c r="R643" i="11"/>
  <c r="M644" i="11"/>
  <c r="N644" i="11"/>
  <c r="O644" i="11"/>
  <c r="P644" i="11"/>
  <c r="Q644" i="11"/>
  <c r="R644" i="11"/>
  <c r="M645" i="11"/>
  <c r="N645" i="11"/>
  <c r="O645" i="11"/>
  <c r="P645" i="11"/>
  <c r="Q645" i="11"/>
  <c r="R645" i="11"/>
  <c r="M646" i="11"/>
  <c r="N646" i="11"/>
  <c r="O646" i="11"/>
  <c r="P646" i="11"/>
  <c r="Q646" i="11"/>
  <c r="R646" i="11"/>
  <c r="M647" i="11"/>
  <c r="N647" i="11"/>
  <c r="O647" i="11"/>
  <c r="P647" i="11"/>
  <c r="Q647" i="11"/>
  <c r="R647" i="11"/>
  <c r="M648" i="11"/>
  <c r="N648" i="11"/>
  <c r="O648" i="11"/>
  <c r="P648" i="11"/>
  <c r="Q648" i="11"/>
  <c r="R648" i="11"/>
  <c r="M649" i="11"/>
  <c r="N649" i="11"/>
  <c r="O649" i="11"/>
  <c r="P649" i="11"/>
  <c r="Q649" i="11"/>
  <c r="R649" i="11"/>
  <c r="M650" i="11"/>
  <c r="N650" i="11"/>
  <c r="O650" i="11"/>
  <c r="P650" i="11"/>
  <c r="Q650" i="11"/>
  <c r="R650" i="11"/>
  <c r="M651" i="11"/>
  <c r="N651" i="11"/>
  <c r="O651" i="11"/>
  <c r="P651" i="11"/>
  <c r="Q651" i="11"/>
  <c r="R651" i="11"/>
  <c r="M652" i="11"/>
  <c r="N652" i="11"/>
  <c r="O652" i="11"/>
  <c r="P652" i="11"/>
  <c r="Q652" i="11"/>
  <c r="R652" i="11"/>
  <c r="M653" i="11"/>
  <c r="N653" i="11"/>
  <c r="O653" i="11"/>
  <c r="P653" i="11"/>
  <c r="Q653" i="11"/>
  <c r="R653" i="11"/>
  <c r="M654" i="11"/>
  <c r="N654" i="11"/>
  <c r="O654" i="11"/>
  <c r="P654" i="11"/>
  <c r="Q654" i="11"/>
  <c r="R654" i="11"/>
  <c r="M655" i="11"/>
  <c r="N655" i="11"/>
  <c r="O655" i="11"/>
  <c r="P655" i="11"/>
  <c r="Q655" i="11"/>
  <c r="R655" i="11"/>
  <c r="M656" i="11"/>
  <c r="N656" i="11"/>
  <c r="O656" i="11"/>
  <c r="P656" i="11"/>
  <c r="Q656" i="11"/>
  <c r="R656" i="11"/>
  <c r="M657" i="11"/>
  <c r="N657" i="11"/>
  <c r="O657" i="11"/>
  <c r="P657" i="11"/>
  <c r="Q657" i="11"/>
  <c r="R657" i="11"/>
  <c r="M658" i="11"/>
  <c r="N658" i="11"/>
  <c r="O658" i="11"/>
  <c r="P658" i="11"/>
  <c r="Q658" i="11"/>
  <c r="R658" i="11"/>
  <c r="M659" i="11"/>
  <c r="N659" i="11"/>
  <c r="O659" i="11"/>
  <c r="P659" i="11"/>
  <c r="Q659" i="11"/>
  <c r="R659" i="11"/>
  <c r="M660" i="11"/>
  <c r="N660" i="11"/>
  <c r="O660" i="11"/>
  <c r="P660" i="11"/>
  <c r="Q660" i="11"/>
  <c r="R660" i="11"/>
  <c r="M661" i="11"/>
  <c r="N661" i="11"/>
  <c r="O661" i="11"/>
  <c r="P661" i="11"/>
  <c r="Q661" i="11"/>
  <c r="R661" i="11"/>
  <c r="M662" i="11"/>
  <c r="N662" i="11"/>
  <c r="O662" i="11"/>
  <c r="P662" i="11"/>
  <c r="Q662" i="11"/>
  <c r="R662" i="11"/>
  <c r="M663" i="11"/>
  <c r="N663" i="11"/>
  <c r="O663" i="11"/>
  <c r="P663" i="11"/>
  <c r="Q663" i="11"/>
  <c r="R663" i="11"/>
  <c r="M664" i="11"/>
  <c r="N664" i="11"/>
  <c r="O664" i="11"/>
  <c r="P664" i="11"/>
  <c r="Q664" i="11"/>
  <c r="R664" i="11"/>
  <c r="M665" i="11"/>
  <c r="N665" i="11"/>
  <c r="O665" i="11"/>
  <c r="P665" i="11"/>
  <c r="Q665" i="11"/>
  <c r="R665" i="11"/>
  <c r="M666" i="11"/>
  <c r="N666" i="11"/>
  <c r="O666" i="11"/>
  <c r="P666" i="11"/>
  <c r="Q666" i="11"/>
  <c r="R666" i="11"/>
  <c r="M667" i="11"/>
  <c r="N667" i="11"/>
  <c r="O667" i="11"/>
  <c r="P667" i="11"/>
  <c r="Q667" i="11"/>
  <c r="R667" i="11"/>
  <c r="M668" i="11"/>
  <c r="N668" i="11"/>
  <c r="O668" i="11"/>
  <c r="P668" i="11"/>
  <c r="Q668" i="11"/>
  <c r="R668" i="11"/>
  <c r="M669" i="11"/>
  <c r="N669" i="11"/>
  <c r="O669" i="11"/>
  <c r="P669" i="11"/>
  <c r="Q669" i="11"/>
  <c r="R669" i="11"/>
  <c r="M670" i="11"/>
  <c r="N670" i="11"/>
  <c r="O670" i="11"/>
  <c r="P670" i="11"/>
  <c r="Q670" i="11"/>
  <c r="R670" i="11"/>
  <c r="M671" i="11"/>
  <c r="N671" i="11"/>
  <c r="O671" i="11"/>
  <c r="P671" i="11"/>
  <c r="Q671" i="11"/>
  <c r="R671" i="11"/>
  <c r="M672" i="11"/>
  <c r="N672" i="11"/>
  <c r="O672" i="11"/>
  <c r="P672" i="11"/>
  <c r="Q672" i="11"/>
  <c r="R672" i="11"/>
  <c r="M673" i="11"/>
  <c r="N673" i="11"/>
  <c r="O673" i="11"/>
  <c r="P673" i="11"/>
  <c r="Q673" i="11"/>
  <c r="R673" i="11"/>
  <c r="M674" i="11"/>
  <c r="N674" i="11"/>
  <c r="O674" i="11"/>
  <c r="P674" i="11"/>
  <c r="Q674" i="11"/>
  <c r="R674" i="11"/>
  <c r="M675" i="11"/>
  <c r="N675" i="11"/>
  <c r="O675" i="11"/>
  <c r="P675" i="11"/>
  <c r="Q675" i="11"/>
  <c r="R675" i="11"/>
  <c r="M676" i="11"/>
  <c r="N676" i="11"/>
  <c r="O676" i="11"/>
  <c r="P676" i="11"/>
  <c r="Q676" i="11"/>
  <c r="R676" i="11"/>
  <c r="M677" i="11"/>
  <c r="N677" i="11"/>
  <c r="O677" i="11"/>
  <c r="P677" i="11"/>
  <c r="Q677" i="11"/>
  <c r="R677" i="11"/>
  <c r="M678" i="11"/>
  <c r="N678" i="11"/>
  <c r="O678" i="11"/>
  <c r="P678" i="11"/>
  <c r="Q678" i="11"/>
  <c r="R678" i="11"/>
  <c r="M679" i="11"/>
  <c r="N679" i="11"/>
  <c r="O679" i="11"/>
  <c r="P679" i="11"/>
  <c r="Q679" i="11"/>
  <c r="R679" i="11"/>
  <c r="M680" i="11"/>
  <c r="N680" i="11"/>
  <c r="O680" i="11"/>
  <c r="P680" i="11"/>
  <c r="Q680" i="11"/>
  <c r="R680" i="11"/>
  <c r="M681" i="11"/>
  <c r="N681" i="11"/>
  <c r="O681" i="11"/>
  <c r="P681" i="11"/>
  <c r="Q681" i="11"/>
  <c r="R681" i="11"/>
  <c r="M682" i="11"/>
  <c r="N682" i="11"/>
  <c r="O682" i="11"/>
  <c r="P682" i="11"/>
  <c r="Q682" i="11"/>
  <c r="R682" i="11"/>
  <c r="M683" i="11"/>
  <c r="N683" i="11"/>
  <c r="O683" i="11"/>
  <c r="P683" i="11"/>
  <c r="Q683" i="11"/>
  <c r="R683" i="11"/>
  <c r="M684" i="11"/>
  <c r="N684" i="11"/>
  <c r="O684" i="11"/>
  <c r="P684" i="11"/>
  <c r="Q684" i="11"/>
  <c r="R684" i="11"/>
  <c r="M685" i="11"/>
  <c r="N685" i="11"/>
  <c r="O685" i="11"/>
  <c r="P685" i="11"/>
  <c r="Q685" i="11"/>
  <c r="R685" i="11"/>
  <c r="M686" i="11"/>
  <c r="N686" i="11"/>
  <c r="O686" i="11"/>
  <c r="P686" i="11"/>
  <c r="Q686" i="11"/>
  <c r="R686" i="11"/>
  <c r="M687" i="11"/>
  <c r="N687" i="11"/>
  <c r="O687" i="11"/>
  <c r="P687" i="11"/>
  <c r="Q687" i="11"/>
  <c r="R687" i="11"/>
  <c r="M688" i="11"/>
  <c r="N688" i="11"/>
  <c r="O688" i="11"/>
  <c r="P688" i="11"/>
  <c r="Q688" i="11"/>
  <c r="R688" i="11"/>
  <c r="M689" i="11"/>
  <c r="N689" i="11"/>
  <c r="O689" i="11"/>
  <c r="P689" i="11"/>
  <c r="Q689" i="11"/>
  <c r="R689" i="11"/>
  <c r="M690" i="11"/>
  <c r="N690" i="11"/>
  <c r="O690" i="11"/>
  <c r="P690" i="11"/>
  <c r="Q690" i="11"/>
  <c r="R690" i="11"/>
  <c r="M691" i="11"/>
  <c r="N691" i="11"/>
  <c r="O691" i="11"/>
  <c r="P691" i="11"/>
  <c r="Q691" i="11"/>
  <c r="R691" i="11"/>
  <c r="M692" i="11"/>
  <c r="N692" i="11"/>
  <c r="O692" i="11"/>
  <c r="P692" i="11"/>
  <c r="Q692" i="11"/>
  <c r="R692" i="11"/>
  <c r="M693" i="11"/>
  <c r="N693" i="11"/>
  <c r="O693" i="11"/>
  <c r="P693" i="11"/>
  <c r="Q693" i="11"/>
  <c r="R693" i="11"/>
  <c r="M694" i="11"/>
  <c r="N694" i="11"/>
  <c r="O694" i="11"/>
  <c r="P694" i="11"/>
  <c r="Q694" i="11"/>
  <c r="R694" i="11"/>
  <c r="M695" i="11"/>
  <c r="N695" i="11"/>
  <c r="O695" i="11"/>
  <c r="P695" i="11"/>
  <c r="Q695" i="11"/>
  <c r="R695" i="11"/>
  <c r="M696" i="11"/>
  <c r="N696" i="11"/>
  <c r="O696" i="11"/>
  <c r="P696" i="11"/>
  <c r="Q696" i="11"/>
  <c r="R696" i="11"/>
  <c r="M697" i="11"/>
  <c r="N697" i="11"/>
  <c r="O697" i="11"/>
  <c r="P697" i="11"/>
  <c r="Q697" i="11"/>
  <c r="R697" i="11"/>
  <c r="M698" i="11"/>
  <c r="N698" i="11"/>
  <c r="O698" i="11"/>
  <c r="P698" i="11"/>
  <c r="Q698" i="11"/>
  <c r="R698" i="11"/>
  <c r="M699" i="11"/>
  <c r="N699" i="11"/>
  <c r="O699" i="11"/>
  <c r="P699" i="11"/>
  <c r="Q699" i="11"/>
  <c r="R699" i="11"/>
  <c r="M700" i="11"/>
  <c r="N700" i="11"/>
  <c r="O700" i="11"/>
  <c r="P700" i="11"/>
  <c r="Q700" i="11"/>
  <c r="R700" i="11"/>
  <c r="M701" i="11"/>
  <c r="N701" i="11"/>
  <c r="O701" i="11"/>
  <c r="P701" i="11"/>
  <c r="Q701" i="11"/>
  <c r="R701" i="11"/>
  <c r="M702" i="11"/>
  <c r="N702" i="11"/>
  <c r="O702" i="11"/>
  <c r="P702" i="11"/>
  <c r="Q702" i="11"/>
  <c r="R702" i="11"/>
  <c r="M703" i="11"/>
  <c r="N703" i="11"/>
  <c r="O703" i="11"/>
  <c r="P703" i="11"/>
  <c r="Q703" i="11"/>
  <c r="R703" i="11"/>
  <c r="M704" i="11"/>
  <c r="N704" i="11"/>
  <c r="O704" i="11"/>
  <c r="P704" i="11"/>
  <c r="Q704" i="11"/>
  <c r="R704" i="11"/>
  <c r="M705" i="11"/>
  <c r="N705" i="11"/>
  <c r="O705" i="11"/>
  <c r="P705" i="11"/>
  <c r="Q705" i="11"/>
  <c r="R705" i="11"/>
  <c r="M706" i="11"/>
  <c r="N706" i="11"/>
  <c r="O706" i="11"/>
  <c r="P706" i="11"/>
  <c r="Q706" i="11"/>
  <c r="R706" i="11"/>
  <c r="M707" i="11"/>
  <c r="N707" i="11"/>
  <c r="O707" i="11"/>
  <c r="P707" i="11"/>
  <c r="Q707" i="11"/>
  <c r="R707" i="11"/>
  <c r="M708" i="11"/>
  <c r="N708" i="11"/>
  <c r="O708" i="11"/>
  <c r="P708" i="11"/>
  <c r="Q708" i="11"/>
  <c r="R708" i="11"/>
  <c r="M709" i="11"/>
  <c r="N709" i="11"/>
  <c r="O709" i="11"/>
  <c r="P709" i="11"/>
  <c r="Q709" i="11"/>
  <c r="R709" i="11"/>
  <c r="M710" i="11"/>
  <c r="N710" i="11"/>
  <c r="O710" i="11"/>
  <c r="P710" i="11"/>
  <c r="Q710" i="11"/>
  <c r="R710" i="11"/>
  <c r="M711" i="11"/>
  <c r="N711" i="11"/>
  <c r="O711" i="11"/>
  <c r="P711" i="11"/>
  <c r="Q711" i="11"/>
  <c r="R711" i="11"/>
  <c r="M712" i="11"/>
  <c r="N712" i="11"/>
  <c r="O712" i="11"/>
  <c r="P712" i="11"/>
  <c r="Q712" i="11"/>
  <c r="R712" i="11"/>
  <c r="M713" i="11"/>
  <c r="N713" i="11"/>
  <c r="O713" i="11"/>
  <c r="P713" i="11"/>
  <c r="Q713" i="11"/>
  <c r="R713" i="11"/>
  <c r="M714" i="11"/>
  <c r="N714" i="11"/>
  <c r="O714" i="11"/>
  <c r="P714" i="11"/>
  <c r="Q714" i="11"/>
  <c r="R714" i="11"/>
  <c r="M715" i="11"/>
  <c r="N715" i="11"/>
  <c r="O715" i="11"/>
  <c r="P715" i="11"/>
  <c r="Q715" i="11"/>
  <c r="R715" i="11"/>
  <c r="M716" i="11"/>
  <c r="N716" i="11"/>
  <c r="O716" i="11"/>
  <c r="P716" i="11"/>
  <c r="Q716" i="11"/>
  <c r="R716" i="11"/>
  <c r="M717" i="11"/>
  <c r="N717" i="11"/>
  <c r="O717" i="11"/>
  <c r="P717" i="11"/>
  <c r="Q717" i="11"/>
  <c r="R717" i="11"/>
  <c r="M718" i="11"/>
  <c r="N718" i="11"/>
  <c r="O718" i="11"/>
  <c r="P718" i="11"/>
  <c r="Q718" i="11"/>
  <c r="R718" i="11"/>
  <c r="M719" i="11"/>
  <c r="N719" i="11"/>
  <c r="O719" i="11"/>
  <c r="P719" i="11"/>
  <c r="Q719" i="11"/>
  <c r="R719" i="11"/>
  <c r="M720" i="11"/>
  <c r="N720" i="11"/>
  <c r="O720" i="11"/>
  <c r="P720" i="11"/>
  <c r="Q720" i="11"/>
  <c r="R720" i="11"/>
  <c r="M721" i="11"/>
  <c r="N721" i="11"/>
  <c r="O721" i="11"/>
  <c r="P721" i="11"/>
  <c r="Q721" i="11"/>
  <c r="R721" i="11"/>
  <c r="M722" i="11"/>
  <c r="N722" i="11"/>
  <c r="O722" i="11"/>
  <c r="P722" i="11"/>
  <c r="Q722" i="11"/>
  <c r="R722" i="11"/>
  <c r="M723" i="11"/>
  <c r="N723" i="11"/>
  <c r="O723" i="11"/>
  <c r="P723" i="11"/>
  <c r="Q723" i="11"/>
  <c r="R723" i="11"/>
  <c r="M724" i="11"/>
  <c r="N724" i="11"/>
  <c r="O724" i="11"/>
  <c r="P724" i="11"/>
  <c r="Q724" i="11"/>
  <c r="R724" i="11"/>
  <c r="M725" i="11"/>
  <c r="N725" i="11"/>
  <c r="O725" i="11"/>
  <c r="P725" i="11"/>
  <c r="Q725" i="11"/>
  <c r="R725" i="11"/>
  <c r="M726" i="11"/>
  <c r="N726" i="11"/>
  <c r="O726" i="11"/>
  <c r="P726" i="11"/>
  <c r="Q726" i="11"/>
  <c r="R726" i="11"/>
  <c r="M727" i="11"/>
  <c r="N727" i="11"/>
  <c r="O727" i="11"/>
  <c r="P727" i="11"/>
  <c r="Q727" i="11"/>
  <c r="R727" i="11"/>
  <c r="M728" i="11"/>
  <c r="N728" i="11"/>
  <c r="O728" i="11"/>
  <c r="P728" i="11"/>
  <c r="Q728" i="11"/>
  <c r="R728" i="11"/>
  <c r="M729" i="11"/>
  <c r="N729" i="11"/>
  <c r="O729" i="11"/>
  <c r="P729" i="11"/>
  <c r="Q729" i="11"/>
  <c r="R729" i="11"/>
  <c r="M730" i="11"/>
  <c r="N730" i="11"/>
  <c r="O730" i="11"/>
  <c r="P730" i="11"/>
  <c r="Q730" i="11"/>
  <c r="R730" i="11"/>
  <c r="M731" i="11"/>
  <c r="N731" i="11"/>
  <c r="O731" i="11"/>
  <c r="P731" i="11"/>
  <c r="Q731" i="11"/>
  <c r="R731" i="11"/>
  <c r="M732" i="11"/>
  <c r="N732" i="11"/>
  <c r="O732" i="11"/>
  <c r="P732" i="11"/>
  <c r="Q732" i="11"/>
  <c r="R732" i="11"/>
  <c r="M733" i="11"/>
  <c r="N733" i="11"/>
  <c r="O733" i="11"/>
  <c r="P733" i="11"/>
  <c r="Q733" i="11"/>
  <c r="R733" i="11"/>
  <c r="M734" i="11"/>
  <c r="N734" i="11"/>
  <c r="O734" i="11"/>
  <c r="P734" i="11"/>
  <c r="Q734" i="11"/>
  <c r="R734" i="11"/>
  <c r="M735" i="11"/>
  <c r="N735" i="11"/>
  <c r="O735" i="11"/>
  <c r="P735" i="11"/>
  <c r="Q735" i="11"/>
  <c r="R735" i="11"/>
  <c r="M736" i="11"/>
  <c r="N736" i="11"/>
  <c r="O736" i="11"/>
  <c r="P736" i="11"/>
  <c r="Q736" i="11"/>
  <c r="R736" i="11"/>
  <c r="M737" i="11"/>
  <c r="N737" i="11"/>
  <c r="O737" i="11"/>
  <c r="P737" i="11"/>
  <c r="Q737" i="11"/>
  <c r="R737" i="11"/>
  <c r="M738" i="11"/>
  <c r="N738" i="11"/>
  <c r="O738" i="11"/>
  <c r="P738" i="11"/>
  <c r="Q738" i="11"/>
  <c r="R738" i="11"/>
  <c r="M739" i="11"/>
  <c r="N739" i="11"/>
  <c r="O739" i="11"/>
  <c r="P739" i="11"/>
  <c r="Q739" i="11"/>
  <c r="R739" i="11"/>
  <c r="M740" i="11"/>
  <c r="N740" i="11"/>
  <c r="O740" i="11"/>
  <c r="P740" i="11"/>
  <c r="Q740" i="11"/>
  <c r="R740" i="11"/>
  <c r="M741" i="11"/>
  <c r="N741" i="11"/>
  <c r="O741" i="11"/>
  <c r="P741" i="11"/>
  <c r="Q741" i="11"/>
  <c r="R741" i="11"/>
  <c r="M742" i="11"/>
  <c r="N742" i="11"/>
  <c r="O742" i="11"/>
  <c r="P742" i="11"/>
  <c r="Q742" i="11"/>
  <c r="R742" i="11"/>
  <c r="M743" i="11"/>
  <c r="N743" i="11"/>
  <c r="O743" i="11"/>
  <c r="P743" i="11"/>
  <c r="Q743" i="11"/>
  <c r="R743" i="11"/>
  <c r="M744" i="11"/>
  <c r="N744" i="11"/>
  <c r="O744" i="11"/>
  <c r="P744" i="11"/>
  <c r="Q744" i="11"/>
  <c r="R744" i="11"/>
  <c r="M745" i="11"/>
  <c r="N745" i="11"/>
  <c r="O745" i="11"/>
  <c r="P745" i="11"/>
  <c r="Q745" i="11"/>
  <c r="R745" i="11"/>
  <c r="M746" i="11"/>
  <c r="N746" i="11"/>
  <c r="O746" i="11"/>
  <c r="P746" i="11"/>
  <c r="Q746" i="11"/>
  <c r="R746" i="11"/>
  <c r="M747" i="11"/>
  <c r="N747" i="11"/>
  <c r="O747" i="11"/>
  <c r="P747" i="11"/>
  <c r="Q747" i="11"/>
  <c r="R747" i="11"/>
  <c r="M748" i="11"/>
  <c r="N748" i="11"/>
  <c r="O748" i="11"/>
  <c r="P748" i="11"/>
  <c r="Q748" i="11"/>
  <c r="R748" i="11"/>
  <c r="M749" i="11"/>
  <c r="N749" i="11"/>
  <c r="O749" i="11"/>
  <c r="P749" i="11"/>
  <c r="Q749" i="11"/>
  <c r="R749" i="11"/>
  <c r="M750" i="11"/>
  <c r="N750" i="11"/>
  <c r="O750" i="11"/>
  <c r="P750" i="11"/>
  <c r="Q750" i="11"/>
  <c r="R750" i="11"/>
  <c r="M751" i="11"/>
  <c r="N751" i="11"/>
  <c r="O751" i="11"/>
  <c r="P751" i="11"/>
  <c r="Q751" i="11"/>
  <c r="R751" i="11"/>
  <c r="M752" i="11"/>
  <c r="N752" i="11"/>
  <c r="O752" i="11"/>
  <c r="P752" i="11"/>
  <c r="Q752" i="11"/>
  <c r="R752" i="11"/>
  <c r="M753" i="11"/>
  <c r="N753" i="11"/>
  <c r="O753" i="11"/>
  <c r="P753" i="11"/>
  <c r="Q753" i="11"/>
  <c r="R753" i="11"/>
  <c r="M754" i="11"/>
  <c r="N754" i="11"/>
  <c r="O754" i="11"/>
  <c r="P754" i="11"/>
  <c r="Q754" i="11"/>
  <c r="R754" i="11"/>
  <c r="M755" i="11"/>
  <c r="N755" i="11"/>
  <c r="O755" i="11"/>
  <c r="P755" i="11"/>
  <c r="Q755" i="11"/>
  <c r="R755" i="11"/>
  <c r="M756" i="11"/>
  <c r="N756" i="11"/>
  <c r="O756" i="11"/>
  <c r="P756" i="11"/>
  <c r="Q756" i="11"/>
  <c r="R756" i="11"/>
  <c r="M757" i="11"/>
  <c r="N757" i="11"/>
  <c r="O757" i="11"/>
  <c r="P757" i="11"/>
  <c r="Q757" i="11"/>
  <c r="R757" i="11"/>
  <c r="M758" i="11"/>
  <c r="N758" i="11"/>
  <c r="O758" i="11"/>
  <c r="P758" i="11"/>
  <c r="Q758" i="11"/>
  <c r="R758" i="11"/>
  <c r="M759" i="11"/>
  <c r="N759" i="11"/>
  <c r="O759" i="11"/>
  <c r="P759" i="11"/>
  <c r="Q759" i="11"/>
  <c r="R759" i="11"/>
  <c r="M760" i="11"/>
  <c r="N760" i="11"/>
  <c r="O760" i="11"/>
  <c r="P760" i="11"/>
  <c r="Q760" i="11"/>
  <c r="R760" i="11"/>
  <c r="M761" i="11"/>
  <c r="N761" i="11"/>
  <c r="O761" i="11"/>
  <c r="P761" i="11"/>
  <c r="Q761" i="11"/>
  <c r="R761" i="11"/>
  <c r="M762" i="11"/>
  <c r="N762" i="11"/>
  <c r="O762" i="11"/>
  <c r="P762" i="11"/>
  <c r="Q762" i="11"/>
  <c r="R762" i="11"/>
  <c r="M763" i="11"/>
  <c r="N763" i="11"/>
  <c r="O763" i="11"/>
  <c r="P763" i="11"/>
  <c r="Q763" i="11"/>
  <c r="R763" i="11"/>
  <c r="M764" i="11"/>
  <c r="N764" i="11"/>
  <c r="O764" i="11"/>
  <c r="P764" i="11"/>
  <c r="Q764" i="11"/>
  <c r="R764" i="11"/>
  <c r="M765" i="11"/>
  <c r="N765" i="11"/>
  <c r="O765" i="11"/>
  <c r="P765" i="11"/>
  <c r="Q765" i="11"/>
  <c r="R765" i="11"/>
  <c r="M766" i="11"/>
  <c r="N766" i="11"/>
  <c r="O766" i="11"/>
  <c r="P766" i="11"/>
  <c r="Q766" i="11"/>
  <c r="R766" i="11"/>
  <c r="M767" i="11"/>
  <c r="N767" i="11"/>
  <c r="O767" i="11"/>
  <c r="P767" i="11"/>
  <c r="Q767" i="11"/>
  <c r="R767" i="11"/>
  <c r="M768" i="11"/>
  <c r="N768" i="11"/>
  <c r="O768" i="11"/>
  <c r="P768" i="11"/>
  <c r="Q768" i="11"/>
  <c r="R768" i="11"/>
  <c r="M769" i="11"/>
  <c r="N769" i="11"/>
  <c r="O769" i="11"/>
  <c r="P769" i="11"/>
  <c r="Q769" i="11"/>
  <c r="R769" i="11"/>
  <c r="M770" i="11"/>
  <c r="N770" i="11"/>
  <c r="O770" i="11"/>
  <c r="P770" i="11"/>
  <c r="Q770" i="11"/>
  <c r="R770" i="11"/>
  <c r="M771" i="11"/>
  <c r="N771" i="11"/>
  <c r="O771" i="11"/>
  <c r="P771" i="11"/>
  <c r="Q771" i="11"/>
  <c r="R771" i="11"/>
  <c r="M772" i="11"/>
  <c r="N772" i="11"/>
  <c r="O772" i="11"/>
  <c r="P772" i="11"/>
  <c r="Q772" i="11"/>
  <c r="R772" i="11"/>
  <c r="M773" i="11"/>
  <c r="N773" i="11"/>
  <c r="O773" i="11"/>
  <c r="P773" i="11"/>
  <c r="Q773" i="11"/>
  <c r="R773" i="11"/>
  <c r="M774" i="11"/>
  <c r="N774" i="11"/>
  <c r="O774" i="11"/>
  <c r="P774" i="11"/>
  <c r="Q774" i="11"/>
  <c r="R774" i="11"/>
  <c r="M775" i="11"/>
  <c r="N775" i="11"/>
  <c r="O775" i="11"/>
  <c r="P775" i="11"/>
  <c r="Q775" i="11"/>
  <c r="R775" i="11"/>
  <c r="M776" i="11"/>
  <c r="N776" i="11"/>
  <c r="O776" i="11"/>
  <c r="P776" i="11"/>
  <c r="Q776" i="11"/>
  <c r="R776" i="11"/>
  <c r="M777" i="11"/>
  <c r="N777" i="11"/>
  <c r="O777" i="11"/>
  <c r="P777" i="11"/>
  <c r="Q777" i="11"/>
  <c r="R777" i="11"/>
  <c r="M778" i="11"/>
  <c r="N778" i="11"/>
  <c r="O778" i="11"/>
  <c r="P778" i="11"/>
  <c r="Q778" i="11"/>
  <c r="R778" i="11"/>
  <c r="M779" i="11"/>
  <c r="N779" i="11"/>
  <c r="O779" i="11"/>
  <c r="P779" i="11"/>
  <c r="Q779" i="11"/>
  <c r="R779" i="11"/>
  <c r="M780" i="11"/>
  <c r="N780" i="11"/>
  <c r="O780" i="11"/>
  <c r="P780" i="11"/>
  <c r="Q780" i="11"/>
  <c r="R780" i="11"/>
  <c r="M781" i="11"/>
  <c r="N781" i="11"/>
  <c r="O781" i="11"/>
  <c r="P781" i="11"/>
  <c r="Q781" i="11"/>
  <c r="R781" i="11"/>
  <c r="M782" i="11"/>
  <c r="N782" i="11"/>
  <c r="O782" i="11"/>
  <c r="P782" i="11"/>
  <c r="Q782" i="11"/>
  <c r="R782" i="11"/>
  <c r="M783" i="11"/>
  <c r="N783" i="11"/>
  <c r="O783" i="11"/>
  <c r="P783" i="11"/>
  <c r="Q783" i="11"/>
  <c r="R783" i="11"/>
  <c r="M784" i="11"/>
  <c r="N784" i="11"/>
  <c r="O784" i="11"/>
  <c r="P784" i="11"/>
  <c r="Q784" i="11"/>
  <c r="R784" i="11"/>
  <c r="M785" i="11"/>
  <c r="N785" i="11"/>
  <c r="O785" i="11"/>
  <c r="P785" i="11"/>
  <c r="Q785" i="11"/>
  <c r="R785" i="11"/>
  <c r="M786" i="11"/>
  <c r="N786" i="11"/>
  <c r="O786" i="11"/>
  <c r="P786" i="11"/>
  <c r="Q786" i="11"/>
  <c r="R786" i="11"/>
  <c r="M787" i="11"/>
  <c r="N787" i="11"/>
  <c r="O787" i="11"/>
  <c r="P787" i="11"/>
  <c r="Q787" i="11"/>
  <c r="R787" i="11"/>
  <c r="M788" i="11"/>
  <c r="N788" i="11"/>
  <c r="O788" i="11"/>
  <c r="P788" i="11"/>
  <c r="Q788" i="11"/>
  <c r="R788" i="11"/>
  <c r="M789" i="11"/>
  <c r="N789" i="11"/>
  <c r="O789" i="11"/>
  <c r="P789" i="11"/>
  <c r="Q789" i="11"/>
  <c r="R789" i="11"/>
  <c r="M790" i="11"/>
  <c r="N790" i="11"/>
  <c r="O790" i="11"/>
  <c r="P790" i="11"/>
  <c r="Q790" i="11"/>
  <c r="R790" i="11"/>
  <c r="M791" i="11"/>
  <c r="N791" i="11"/>
  <c r="O791" i="11"/>
  <c r="P791" i="11"/>
  <c r="Q791" i="11"/>
  <c r="R791" i="11"/>
  <c r="M792" i="11"/>
  <c r="N792" i="11"/>
  <c r="O792" i="11"/>
  <c r="P792" i="11"/>
  <c r="Q792" i="11"/>
  <c r="R792" i="11"/>
  <c r="M793" i="11"/>
  <c r="N793" i="11"/>
  <c r="O793" i="11"/>
  <c r="P793" i="11"/>
  <c r="Q793" i="11"/>
  <c r="R793" i="11"/>
  <c r="M794" i="11"/>
  <c r="N794" i="11"/>
  <c r="O794" i="11"/>
  <c r="P794" i="11"/>
  <c r="Q794" i="11"/>
  <c r="R794" i="11"/>
  <c r="M795" i="11"/>
  <c r="N795" i="11"/>
  <c r="O795" i="11"/>
  <c r="P795" i="11"/>
  <c r="Q795" i="11"/>
  <c r="R795" i="11"/>
  <c r="M796" i="11"/>
  <c r="N796" i="11"/>
  <c r="O796" i="11"/>
  <c r="P796" i="11"/>
  <c r="Q796" i="11"/>
  <c r="R796" i="11"/>
  <c r="M797" i="11"/>
  <c r="N797" i="11"/>
  <c r="O797" i="11"/>
  <c r="P797" i="11"/>
  <c r="Q797" i="11"/>
  <c r="R797" i="11"/>
  <c r="M798" i="11"/>
  <c r="N798" i="11"/>
  <c r="O798" i="11"/>
  <c r="P798" i="11"/>
  <c r="Q798" i="11"/>
  <c r="R798" i="11"/>
  <c r="M799" i="11"/>
  <c r="N799" i="11"/>
  <c r="O799" i="11"/>
  <c r="P799" i="11"/>
  <c r="Q799" i="11"/>
  <c r="R799" i="11"/>
  <c r="M800" i="11"/>
  <c r="N800" i="11"/>
  <c r="O800" i="11"/>
  <c r="P800" i="11"/>
  <c r="Q800" i="11"/>
  <c r="R800" i="11"/>
  <c r="M801" i="11"/>
  <c r="N801" i="11"/>
  <c r="O801" i="11"/>
  <c r="P801" i="11"/>
  <c r="Q801" i="11"/>
  <c r="R801" i="11"/>
  <c r="M802" i="11"/>
  <c r="N802" i="11"/>
  <c r="O802" i="11"/>
  <c r="P802" i="11"/>
  <c r="Q802" i="11"/>
  <c r="R802" i="11"/>
  <c r="M803" i="11"/>
  <c r="N803" i="11"/>
  <c r="O803" i="11"/>
  <c r="P803" i="11"/>
  <c r="Q803" i="11"/>
  <c r="R803" i="11"/>
  <c r="M804" i="11"/>
  <c r="N804" i="11"/>
  <c r="O804" i="11"/>
  <c r="P804" i="11"/>
  <c r="Q804" i="11"/>
  <c r="R804" i="11"/>
  <c r="M805" i="11"/>
  <c r="N805" i="11"/>
  <c r="O805" i="11"/>
  <c r="P805" i="11"/>
  <c r="Q805" i="11"/>
  <c r="R805" i="11"/>
  <c r="M806" i="11"/>
  <c r="N806" i="11"/>
  <c r="O806" i="11"/>
  <c r="P806" i="11"/>
  <c r="Q806" i="11"/>
  <c r="R806" i="11"/>
  <c r="M807" i="11"/>
  <c r="N807" i="11"/>
  <c r="O807" i="11"/>
  <c r="P807" i="11"/>
  <c r="Q807" i="11"/>
  <c r="R807" i="11"/>
  <c r="M808" i="11"/>
  <c r="N808" i="11"/>
  <c r="O808" i="11"/>
  <c r="P808" i="11"/>
  <c r="Q808" i="11"/>
  <c r="R808" i="11"/>
  <c r="M809" i="11"/>
  <c r="N809" i="11"/>
  <c r="O809" i="11"/>
  <c r="P809" i="11"/>
  <c r="Q809" i="11"/>
  <c r="R809" i="11"/>
  <c r="M810" i="11"/>
  <c r="N810" i="11"/>
  <c r="O810" i="11"/>
  <c r="P810" i="11"/>
  <c r="Q810" i="11"/>
  <c r="R810" i="11"/>
  <c r="M811" i="11"/>
  <c r="N811" i="11"/>
  <c r="O811" i="11"/>
  <c r="P811" i="11"/>
  <c r="Q811" i="11"/>
  <c r="R811" i="11"/>
  <c r="M812" i="11"/>
  <c r="N812" i="11"/>
  <c r="O812" i="11"/>
  <c r="P812" i="11"/>
  <c r="Q812" i="11"/>
  <c r="R812" i="11"/>
  <c r="M813" i="11"/>
  <c r="N813" i="11"/>
  <c r="O813" i="11"/>
  <c r="P813" i="11"/>
  <c r="Q813" i="11"/>
  <c r="R813" i="11"/>
  <c r="M814" i="11"/>
  <c r="N814" i="11"/>
  <c r="O814" i="11"/>
  <c r="P814" i="11"/>
  <c r="Q814" i="11"/>
  <c r="R814" i="11"/>
  <c r="M815" i="11"/>
  <c r="N815" i="11"/>
  <c r="O815" i="11"/>
  <c r="P815" i="11"/>
  <c r="Q815" i="11"/>
  <c r="R815" i="11"/>
  <c r="M816" i="11"/>
  <c r="N816" i="11"/>
  <c r="O816" i="11"/>
  <c r="P816" i="11"/>
  <c r="Q816" i="11"/>
  <c r="R816" i="11"/>
  <c r="M817" i="11"/>
  <c r="N817" i="11"/>
  <c r="O817" i="11"/>
  <c r="P817" i="11"/>
  <c r="Q817" i="11"/>
  <c r="R817" i="11"/>
  <c r="M818" i="11"/>
  <c r="N818" i="11"/>
  <c r="O818" i="11"/>
  <c r="P818" i="11"/>
  <c r="Q818" i="11"/>
  <c r="R818" i="11"/>
  <c r="M819" i="11"/>
  <c r="N819" i="11"/>
  <c r="O819" i="11"/>
  <c r="P819" i="11"/>
  <c r="Q819" i="11"/>
  <c r="R819" i="11"/>
  <c r="M820" i="11"/>
  <c r="N820" i="11"/>
  <c r="O820" i="11"/>
  <c r="P820" i="11"/>
  <c r="Q820" i="11"/>
  <c r="R820" i="11"/>
  <c r="M821" i="11"/>
  <c r="N821" i="11"/>
  <c r="O821" i="11"/>
  <c r="P821" i="11"/>
  <c r="Q821" i="11"/>
  <c r="R821" i="11"/>
  <c r="M822" i="11"/>
  <c r="N822" i="11"/>
  <c r="O822" i="11"/>
  <c r="P822" i="11"/>
  <c r="Q822" i="11"/>
  <c r="R822" i="11"/>
  <c r="M823" i="11"/>
  <c r="N823" i="11"/>
  <c r="O823" i="11"/>
  <c r="P823" i="11"/>
  <c r="Q823" i="11"/>
  <c r="R823" i="11"/>
  <c r="M824" i="11"/>
  <c r="N824" i="11"/>
  <c r="O824" i="11"/>
  <c r="P824" i="11"/>
  <c r="Q824" i="11"/>
  <c r="R824" i="11"/>
  <c r="M825" i="11"/>
  <c r="N825" i="11"/>
  <c r="O825" i="11"/>
  <c r="P825" i="11"/>
  <c r="Q825" i="11"/>
  <c r="R825" i="11"/>
  <c r="M826" i="11"/>
  <c r="N826" i="11"/>
  <c r="O826" i="11"/>
  <c r="P826" i="11"/>
  <c r="Q826" i="11"/>
  <c r="R826" i="11"/>
  <c r="M827" i="11"/>
  <c r="N827" i="11"/>
  <c r="O827" i="11"/>
  <c r="P827" i="11"/>
  <c r="Q827" i="11"/>
  <c r="R827" i="11"/>
  <c r="M828" i="11"/>
  <c r="N828" i="11"/>
  <c r="O828" i="11"/>
  <c r="P828" i="11"/>
  <c r="Q828" i="11"/>
  <c r="R828" i="11"/>
  <c r="M829" i="11"/>
  <c r="N829" i="11"/>
  <c r="O829" i="11"/>
  <c r="P829" i="11"/>
  <c r="Q829" i="11"/>
  <c r="R829" i="11"/>
  <c r="M830" i="11"/>
  <c r="N830" i="11"/>
  <c r="O830" i="11"/>
  <c r="P830" i="11"/>
  <c r="Q830" i="11"/>
  <c r="R830" i="11"/>
  <c r="M831" i="11"/>
  <c r="N831" i="11"/>
  <c r="O831" i="11"/>
  <c r="P831" i="11"/>
  <c r="Q831" i="11"/>
  <c r="R831" i="11"/>
  <c r="M832" i="11"/>
  <c r="N832" i="11"/>
  <c r="O832" i="11"/>
  <c r="P832" i="11"/>
  <c r="Q832" i="11"/>
  <c r="R832" i="11"/>
  <c r="M833" i="11"/>
  <c r="N833" i="11"/>
  <c r="O833" i="11"/>
  <c r="P833" i="11"/>
  <c r="Q833" i="11"/>
  <c r="R833" i="11"/>
  <c r="M834" i="11"/>
  <c r="N834" i="11"/>
  <c r="O834" i="11"/>
  <c r="P834" i="11"/>
  <c r="Q834" i="11"/>
  <c r="R834" i="11"/>
  <c r="M835" i="11"/>
  <c r="N835" i="11"/>
  <c r="O835" i="11"/>
  <c r="P835" i="11"/>
  <c r="Q835" i="11"/>
  <c r="R835" i="11"/>
  <c r="M836" i="11"/>
  <c r="N836" i="11"/>
  <c r="O836" i="11"/>
  <c r="P836" i="11"/>
  <c r="Q836" i="11"/>
  <c r="R836" i="11"/>
  <c r="M837" i="11"/>
  <c r="N837" i="11"/>
  <c r="O837" i="11"/>
  <c r="P837" i="11"/>
  <c r="Q837" i="11"/>
  <c r="R837" i="11"/>
  <c r="M838" i="11"/>
  <c r="N838" i="11"/>
  <c r="O838" i="11"/>
  <c r="P838" i="11"/>
  <c r="Q838" i="11"/>
  <c r="R838" i="11"/>
  <c r="M839" i="11"/>
  <c r="N839" i="11"/>
  <c r="O839" i="11"/>
  <c r="P839" i="11"/>
  <c r="Q839" i="11"/>
  <c r="R839" i="11"/>
  <c r="M840" i="11"/>
  <c r="N840" i="11"/>
  <c r="O840" i="11"/>
  <c r="P840" i="11"/>
  <c r="Q840" i="11"/>
  <c r="R840" i="11"/>
  <c r="M841" i="11"/>
  <c r="N841" i="11"/>
  <c r="O841" i="11"/>
  <c r="P841" i="11"/>
  <c r="Q841" i="11"/>
  <c r="R841" i="11"/>
  <c r="M842" i="11"/>
  <c r="N842" i="11"/>
  <c r="O842" i="11"/>
  <c r="P842" i="11"/>
  <c r="Q842" i="11"/>
  <c r="R842" i="11"/>
  <c r="M843" i="11"/>
  <c r="N843" i="11"/>
  <c r="O843" i="11"/>
  <c r="P843" i="11"/>
  <c r="Q843" i="11"/>
  <c r="R843" i="11"/>
  <c r="M844" i="11"/>
  <c r="N844" i="11"/>
  <c r="O844" i="11"/>
  <c r="P844" i="11"/>
  <c r="Q844" i="11"/>
  <c r="R844" i="11"/>
  <c r="M845" i="11"/>
  <c r="N845" i="11"/>
  <c r="O845" i="11"/>
  <c r="P845" i="11"/>
  <c r="Q845" i="11"/>
  <c r="R845" i="11"/>
  <c r="M846" i="11"/>
  <c r="N846" i="11"/>
  <c r="O846" i="11"/>
  <c r="P846" i="11"/>
  <c r="Q846" i="11"/>
  <c r="R846" i="11"/>
  <c r="M847" i="11"/>
  <c r="N847" i="11"/>
  <c r="O847" i="11"/>
  <c r="P847" i="11"/>
  <c r="Q847" i="11"/>
  <c r="R847" i="11"/>
  <c r="M848" i="11"/>
  <c r="N848" i="11"/>
  <c r="O848" i="11"/>
  <c r="P848" i="11"/>
  <c r="Q848" i="11"/>
  <c r="R848" i="11"/>
  <c r="M849" i="11"/>
  <c r="N849" i="11"/>
  <c r="O849" i="11"/>
  <c r="P849" i="11"/>
  <c r="Q849" i="11"/>
  <c r="R849" i="11"/>
  <c r="M850" i="11"/>
  <c r="N850" i="11"/>
  <c r="O850" i="11"/>
  <c r="P850" i="11"/>
  <c r="Q850" i="11"/>
  <c r="R850" i="11"/>
  <c r="M851" i="11"/>
  <c r="N851" i="11"/>
  <c r="O851" i="11"/>
  <c r="P851" i="11"/>
  <c r="Q851" i="11"/>
  <c r="R851" i="11"/>
  <c r="M852" i="11"/>
  <c r="N852" i="11"/>
  <c r="O852" i="11"/>
  <c r="P852" i="11"/>
  <c r="Q852" i="11"/>
  <c r="R852" i="11"/>
  <c r="M853" i="11"/>
  <c r="N853" i="11"/>
  <c r="O853" i="11"/>
  <c r="P853" i="11"/>
  <c r="Q853" i="11"/>
  <c r="R853" i="11"/>
  <c r="M854" i="11"/>
  <c r="N854" i="11"/>
  <c r="O854" i="11"/>
  <c r="P854" i="11"/>
  <c r="Q854" i="11"/>
  <c r="R854" i="11"/>
  <c r="M855" i="11"/>
  <c r="N855" i="11"/>
  <c r="O855" i="11"/>
  <c r="P855" i="11"/>
  <c r="Q855" i="11"/>
  <c r="R855" i="11"/>
  <c r="M856" i="11"/>
  <c r="N856" i="11"/>
  <c r="O856" i="11"/>
  <c r="P856" i="11"/>
  <c r="Q856" i="11"/>
  <c r="R856" i="11"/>
  <c r="M857" i="11"/>
  <c r="N857" i="11"/>
  <c r="O857" i="11"/>
  <c r="P857" i="11"/>
  <c r="Q857" i="11"/>
  <c r="R857" i="11"/>
  <c r="M858" i="11"/>
  <c r="N858" i="11"/>
  <c r="O858" i="11"/>
  <c r="P858" i="11"/>
  <c r="Q858" i="11"/>
  <c r="R858" i="11"/>
  <c r="M859" i="11"/>
  <c r="N859" i="11"/>
  <c r="O859" i="11"/>
  <c r="P859" i="11"/>
  <c r="Q859" i="11"/>
  <c r="R859" i="11"/>
  <c r="M860" i="11"/>
  <c r="N860" i="11"/>
  <c r="O860" i="11"/>
  <c r="P860" i="11"/>
  <c r="Q860" i="11"/>
  <c r="R860" i="11"/>
  <c r="M861" i="11"/>
  <c r="N861" i="11"/>
  <c r="O861" i="11"/>
  <c r="P861" i="11"/>
  <c r="Q861" i="11"/>
  <c r="R861" i="11"/>
  <c r="M862" i="11"/>
  <c r="N862" i="11"/>
  <c r="O862" i="11"/>
  <c r="P862" i="11"/>
  <c r="Q862" i="11"/>
  <c r="R862" i="11"/>
  <c r="M863" i="11"/>
  <c r="N863" i="11"/>
  <c r="O863" i="11"/>
  <c r="P863" i="11"/>
  <c r="Q863" i="11"/>
  <c r="R863" i="11"/>
  <c r="M864" i="11"/>
  <c r="N864" i="11"/>
  <c r="O864" i="11"/>
  <c r="P864" i="11"/>
  <c r="Q864" i="11"/>
  <c r="R864" i="11"/>
  <c r="M865" i="11"/>
  <c r="N865" i="11"/>
  <c r="O865" i="11"/>
  <c r="P865" i="11"/>
  <c r="Q865" i="11"/>
  <c r="R865" i="11"/>
  <c r="M866" i="11"/>
  <c r="N866" i="11"/>
  <c r="O866" i="11"/>
  <c r="P866" i="11"/>
  <c r="Q866" i="11"/>
  <c r="R866" i="11"/>
  <c r="M867" i="11"/>
  <c r="N867" i="11"/>
  <c r="O867" i="11"/>
  <c r="P867" i="11"/>
  <c r="Q867" i="11"/>
  <c r="R867" i="11"/>
  <c r="M868" i="11"/>
  <c r="N868" i="11"/>
  <c r="O868" i="11"/>
  <c r="P868" i="11"/>
  <c r="Q868" i="11"/>
  <c r="R868" i="11"/>
  <c r="M869" i="11"/>
  <c r="N869" i="11"/>
  <c r="O869" i="11"/>
  <c r="P869" i="11"/>
  <c r="Q869" i="11"/>
  <c r="R869" i="11"/>
  <c r="M870" i="11"/>
  <c r="N870" i="11"/>
  <c r="O870" i="11"/>
  <c r="P870" i="11"/>
  <c r="Q870" i="11"/>
  <c r="R870" i="11"/>
  <c r="M871" i="11"/>
  <c r="N871" i="11"/>
  <c r="O871" i="11"/>
  <c r="P871" i="11"/>
  <c r="Q871" i="11"/>
  <c r="R871" i="11"/>
  <c r="M872" i="11"/>
  <c r="N872" i="11"/>
  <c r="O872" i="11"/>
  <c r="P872" i="11"/>
  <c r="Q872" i="11"/>
  <c r="R872" i="11"/>
  <c r="M873" i="11"/>
  <c r="N873" i="11"/>
  <c r="O873" i="11"/>
  <c r="P873" i="11"/>
  <c r="Q873" i="11"/>
  <c r="R873" i="11"/>
  <c r="M874" i="11"/>
  <c r="N874" i="11"/>
  <c r="O874" i="11"/>
  <c r="P874" i="11"/>
  <c r="Q874" i="11"/>
  <c r="R874" i="11"/>
  <c r="M875" i="11"/>
  <c r="N875" i="11"/>
  <c r="O875" i="11"/>
  <c r="P875" i="11"/>
  <c r="Q875" i="11"/>
  <c r="R875" i="11"/>
  <c r="M876" i="11"/>
  <c r="N876" i="11"/>
  <c r="O876" i="11"/>
  <c r="P876" i="11"/>
  <c r="Q876" i="11"/>
  <c r="R876" i="11"/>
  <c r="M877" i="11"/>
  <c r="N877" i="11"/>
  <c r="O877" i="11"/>
  <c r="P877" i="11"/>
  <c r="Q877" i="11"/>
  <c r="R877" i="11"/>
  <c r="M878" i="11"/>
  <c r="N878" i="11"/>
  <c r="O878" i="11"/>
  <c r="P878" i="11"/>
  <c r="Q878" i="11"/>
  <c r="R878" i="11"/>
  <c r="M879" i="11"/>
  <c r="N879" i="11"/>
  <c r="O879" i="11"/>
  <c r="P879" i="11"/>
  <c r="Q879" i="11"/>
  <c r="R879" i="11"/>
  <c r="M880" i="11"/>
  <c r="N880" i="11"/>
  <c r="O880" i="11"/>
  <c r="P880" i="11"/>
  <c r="Q880" i="11"/>
  <c r="R880" i="11"/>
  <c r="M881" i="11"/>
  <c r="N881" i="11"/>
  <c r="O881" i="11"/>
  <c r="P881" i="11"/>
  <c r="Q881" i="11"/>
  <c r="R881" i="11"/>
  <c r="M882" i="11"/>
  <c r="N882" i="11"/>
  <c r="O882" i="11"/>
  <c r="P882" i="11"/>
  <c r="Q882" i="11"/>
  <c r="R882" i="11"/>
  <c r="M883" i="11"/>
  <c r="N883" i="11"/>
  <c r="O883" i="11"/>
  <c r="P883" i="11"/>
  <c r="Q883" i="11"/>
  <c r="R883" i="11"/>
  <c r="M884" i="11"/>
  <c r="N884" i="11"/>
  <c r="O884" i="11"/>
  <c r="P884" i="11"/>
  <c r="Q884" i="11"/>
  <c r="R884" i="11"/>
  <c r="M885" i="11"/>
  <c r="N885" i="11"/>
  <c r="O885" i="11"/>
  <c r="P885" i="11"/>
  <c r="Q885" i="11"/>
  <c r="R885" i="11"/>
  <c r="M886" i="11"/>
  <c r="N886" i="11"/>
  <c r="O886" i="11"/>
  <c r="P886" i="11"/>
  <c r="Q886" i="11"/>
  <c r="R886" i="11"/>
  <c r="M887" i="11"/>
  <c r="N887" i="11"/>
  <c r="O887" i="11"/>
  <c r="P887" i="11"/>
  <c r="Q887" i="11"/>
  <c r="R887" i="11"/>
  <c r="M888" i="11"/>
  <c r="N888" i="11"/>
  <c r="O888" i="11"/>
  <c r="P888" i="11"/>
  <c r="Q888" i="11"/>
  <c r="R888" i="11"/>
  <c r="M889" i="11"/>
  <c r="N889" i="11"/>
  <c r="O889" i="11"/>
  <c r="P889" i="11"/>
  <c r="Q889" i="11"/>
  <c r="R889" i="11"/>
  <c r="M890" i="11"/>
  <c r="N890" i="11"/>
  <c r="O890" i="11"/>
  <c r="P890" i="11"/>
  <c r="Q890" i="11"/>
  <c r="R890" i="11"/>
  <c r="M891" i="11"/>
  <c r="N891" i="11"/>
  <c r="O891" i="11"/>
  <c r="P891" i="11"/>
  <c r="Q891" i="11"/>
  <c r="R891" i="11"/>
  <c r="M892" i="11"/>
  <c r="N892" i="11"/>
  <c r="O892" i="11"/>
  <c r="P892" i="11"/>
  <c r="Q892" i="11"/>
  <c r="R892" i="11"/>
  <c r="M893" i="11"/>
  <c r="N893" i="11"/>
  <c r="O893" i="11"/>
  <c r="P893" i="11"/>
  <c r="Q893" i="11"/>
  <c r="R893" i="11"/>
  <c r="M894" i="11"/>
  <c r="N894" i="11"/>
  <c r="O894" i="11"/>
  <c r="P894" i="11"/>
  <c r="Q894" i="11"/>
  <c r="R894" i="11"/>
  <c r="M895" i="11"/>
  <c r="N895" i="11"/>
  <c r="O895" i="11"/>
  <c r="P895" i="11"/>
  <c r="Q895" i="11"/>
  <c r="R895" i="11"/>
  <c r="M896" i="11"/>
  <c r="N896" i="11"/>
  <c r="O896" i="11"/>
  <c r="P896" i="11"/>
  <c r="Q896" i="11"/>
  <c r="R896" i="11"/>
  <c r="M897" i="11"/>
  <c r="N897" i="11"/>
  <c r="O897" i="11"/>
  <c r="P897" i="11"/>
  <c r="Q897" i="11"/>
  <c r="R897" i="11"/>
  <c r="M898" i="11"/>
  <c r="N898" i="11"/>
  <c r="O898" i="11"/>
  <c r="P898" i="11"/>
  <c r="Q898" i="11"/>
  <c r="R898" i="11"/>
  <c r="M899" i="11"/>
  <c r="N899" i="11"/>
  <c r="O899" i="11"/>
  <c r="P899" i="11"/>
  <c r="Q899" i="11"/>
  <c r="R899" i="11"/>
  <c r="M900" i="11"/>
  <c r="N900" i="11"/>
  <c r="O900" i="11"/>
  <c r="P900" i="11"/>
  <c r="Q900" i="11"/>
  <c r="R900" i="11"/>
  <c r="M901" i="11"/>
  <c r="N901" i="11"/>
  <c r="O901" i="11"/>
  <c r="P901" i="11"/>
  <c r="Q901" i="11"/>
  <c r="R901" i="11"/>
  <c r="M902" i="11"/>
  <c r="N902" i="11"/>
  <c r="O902" i="11"/>
  <c r="P902" i="11"/>
  <c r="Q902" i="11"/>
  <c r="R902" i="11"/>
  <c r="M903" i="11"/>
  <c r="N903" i="11"/>
  <c r="O903" i="11"/>
  <c r="P903" i="11"/>
  <c r="Q903" i="11"/>
  <c r="R903" i="11"/>
  <c r="M904" i="11"/>
  <c r="N904" i="11"/>
  <c r="O904" i="11"/>
  <c r="P904" i="11"/>
  <c r="Q904" i="11"/>
  <c r="R904" i="11"/>
  <c r="M905" i="11"/>
  <c r="N905" i="11"/>
  <c r="O905" i="11"/>
  <c r="P905" i="11"/>
  <c r="Q905" i="11"/>
  <c r="R905" i="11"/>
  <c r="M906" i="11"/>
  <c r="N906" i="11"/>
  <c r="O906" i="11"/>
  <c r="P906" i="11"/>
  <c r="Q906" i="11"/>
  <c r="R906" i="11"/>
  <c r="M907" i="11"/>
  <c r="N907" i="11"/>
  <c r="O907" i="11"/>
  <c r="P907" i="11"/>
  <c r="Q907" i="11"/>
  <c r="R907" i="11"/>
  <c r="M908" i="11"/>
  <c r="N908" i="11"/>
  <c r="O908" i="11"/>
  <c r="P908" i="11"/>
  <c r="Q908" i="11"/>
  <c r="R908" i="11"/>
  <c r="M909" i="11"/>
  <c r="N909" i="11"/>
  <c r="O909" i="11"/>
  <c r="P909" i="11"/>
  <c r="Q909" i="11"/>
  <c r="R909" i="11"/>
  <c r="M910" i="11"/>
  <c r="N910" i="11"/>
  <c r="O910" i="11"/>
  <c r="P910" i="11"/>
  <c r="Q910" i="11"/>
  <c r="R910" i="11"/>
  <c r="M911" i="11"/>
  <c r="N911" i="11"/>
  <c r="O911" i="11"/>
  <c r="P911" i="11"/>
  <c r="Q911" i="11"/>
  <c r="R911" i="11"/>
  <c r="M912" i="11"/>
  <c r="N912" i="11"/>
  <c r="O912" i="11"/>
  <c r="P912" i="11"/>
  <c r="Q912" i="11"/>
  <c r="R912" i="11"/>
  <c r="M913" i="11"/>
  <c r="N913" i="11"/>
  <c r="O913" i="11"/>
  <c r="P913" i="11"/>
  <c r="Q913" i="11"/>
  <c r="R913" i="11"/>
  <c r="M914" i="11"/>
  <c r="N914" i="11"/>
  <c r="O914" i="11"/>
  <c r="P914" i="11"/>
  <c r="Q914" i="11"/>
  <c r="R914" i="11"/>
  <c r="M915" i="11"/>
  <c r="N915" i="11"/>
  <c r="O915" i="11"/>
  <c r="P915" i="11"/>
  <c r="Q915" i="11"/>
  <c r="R915" i="11"/>
  <c r="M916" i="11"/>
  <c r="N916" i="11"/>
  <c r="O916" i="11"/>
  <c r="P916" i="11"/>
  <c r="Q916" i="11"/>
  <c r="R916" i="11"/>
  <c r="M917" i="11"/>
  <c r="N917" i="11"/>
  <c r="O917" i="11"/>
  <c r="P917" i="11"/>
  <c r="Q917" i="11"/>
  <c r="R917" i="11"/>
  <c r="M918" i="11"/>
  <c r="N918" i="11"/>
  <c r="O918" i="11"/>
  <c r="P918" i="11"/>
  <c r="Q918" i="11"/>
  <c r="R918" i="11"/>
  <c r="M919" i="11"/>
  <c r="N919" i="11"/>
  <c r="O919" i="11"/>
  <c r="P919" i="11"/>
  <c r="Q919" i="11"/>
  <c r="R919" i="11"/>
  <c r="M920" i="11"/>
  <c r="N920" i="11"/>
  <c r="O920" i="11"/>
  <c r="P920" i="11"/>
  <c r="Q920" i="11"/>
  <c r="R920" i="11"/>
  <c r="M921" i="11"/>
  <c r="N921" i="11"/>
  <c r="O921" i="11"/>
  <c r="P921" i="11"/>
  <c r="Q921" i="11"/>
  <c r="R921" i="11"/>
  <c r="M922" i="11"/>
  <c r="N922" i="11"/>
  <c r="O922" i="11"/>
  <c r="P922" i="11"/>
  <c r="Q922" i="11"/>
  <c r="R922" i="11"/>
  <c r="M923" i="11"/>
  <c r="N923" i="11"/>
  <c r="O923" i="11"/>
  <c r="P923" i="11"/>
  <c r="Q923" i="11"/>
  <c r="R923" i="11"/>
  <c r="M924" i="11"/>
  <c r="N924" i="11"/>
  <c r="O924" i="11"/>
  <c r="P924" i="11"/>
  <c r="Q924" i="11"/>
  <c r="R924" i="11"/>
  <c r="M925" i="11"/>
  <c r="N925" i="11"/>
  <c r="O925" i="11"/>
  <c r="P925" i="11"/>
  <c r="Q925" i="11"/>
  <c r="R925" i="11"/>
  <c r="M926" i="11"/>
  <c r="N926" i="11"/>
  <c r="O926" i="11"/>
  <c r="P926" i="11"/>
  <c r="Q926" i="11"/>
  <c r="R926" i="11"/>
  <c r="M927" i="11"/>
  <c r="N927" i="11"/>
  <c r="O927" i="11"/>
  <c r="P927" i="11"/>
  <c r="Q927" i="11"/>
  <c r="R927" i="11"/>
  <c r="M928" i="11"/>
  <c r="N928" i="11"/>
  <c r="O928" i="11"/>
  <c r="P928" i="11"/>
  <c r="Q928" i="11"/>
  <c r="R928" i="11"/>
  <c r="M929" i="11"/>
  <c r="N929" i="11"/>
  <c r="O929" i="11"/>
  <c r="P929" i="11"/>
  <c r="Q929" i="11"/>
  <c r="R929" i="11"/>
  <c r="M930" i="11"/>
  <c r="N930" i="11"/>
  <c r="O930" i="11"/>
  <c r="P930" i="11"/>
  <c r="Q930" i="11"/>
  <c r="R930" i="11"/>
  <c r="M931" i="11"/>
  <c r="N931" i="11"/>
  <c r="O931" i="11"/>
  <c r="P931" i="11"/>
  <c r="Q931" i="11"/>
  <c r="R931" i="11"/>
  <c r="M932" i="11"/>
  <c r="N932" i="11"/>
  <c r="O932" i="11"/>
  <c r="P932" i="11"/>
  <c r="Q932" i="11"/>
  <c r="R932" i="11"/>
  <c r="M933" i="11"/>
  <c r="N933" i="11"/>
  <c r="O933" i="11"/>
  <c r="P933" i="11"/>
  <c r="Q933" i="11"/>
  <c r="R933" i="11"/>
  <c r="M934" i="11"/>
  <c r="N934" i="11"/>
  <c r="O934" i="11"/>
  <c r="P934" i="11"/>
  <c r="Q934" i="11"/>
  <c r="R934" i="11"/>
  <c r="M935" i="11"/>
  <c r="N935" i="11"/>
  <c r="O935" i="11"/>
  <c r="P935" i="11"/>
  <c r="Q935" i="11"/>
  <c r="R935" i="11"/>
  <c r="M936" i="11"/>
  <c r="N936" i="11"/>
  <c r="O936" i="11"/>
  <c r="P936" i="11"/>
  <c r="Q936" i="11"/>
  <c r="R936" i="11"/>
  <c r="M937" i="11"/>
  <c r="N937" i="11"/>
  <c r="O937" i="11"/>
  <c r="P937" i="11"/>
  <c r="Q937" i="11"/>
  <c r="R937" i="11"/>
  <c r="M938" i="11"/>
  <c r="N938" i="11"/>
  <c r="O938" i="11"/>
  <c r="P938" i="11"/>
  <c r="Q938" i="11"/>
  <c r="R938" i="11"/>
  <c r="M939" i="11"/>
  <c r="N939" i="11"/>
  <c r="O939" i="11"/>
  <c r="P939" i="11"/>
  <c r="Q939" i="11"/>
  <c r="R939" i="11"/>
  <c r="M940" i="11"/>
  <c r="N940" i="11"/>
  <c r="O940" i="11"/>
  <c r="P940" i="11"/>
  <c r="Q940" i="11"/>
  <c r="R940" i="11"/>
  <c r="M941" i="11"/>
  <c r="N941" i="11"/>
  <c r="O941" i="11"/>
  <c r="P941" i="11"/>
  <c r="Q941" i="11"/>
  <c r="R941" i="11"/>
  <c r="M942" i="11"/>
  <c r="N942" i="11"/>
  <c r="O942" i="11"/>
  <c r="P942" i="11"/>
  <c r="Q942" i="11"/>
  <c r="R942" i="11"/>
  <c r="M943" i="11"/>
  <c r="N943" i="11"/>
  <c r="O943" i="11"/>
  <c r="P943" i="11"/>
  <c r="Q943" i="11"/>
  <c r="R943" i="11"/>
  <c r="M944" i="11"/>
  <c r="N944" i="11"/>
  <c r="O944" i="11"/>
  <c r="P944" i="11"/>
  <c r="Q944" i="11"/>
  <c r="R944" i="11"/>
  <c r="M945" i="11"/>
  <c r="N945" i="11"/>
  <c r="O945" i="11"/>
  <c r="P945" i="11"/>
  <c r="Q945" i="11"/>
  <c r="R945" i="11"/>
  <c r="M946" i="11"/>
  <c r="N946" i="11"/>
  <c r="O946" i="11"/>
  <c r="P946" i="11"/>
  <c r="Q946" i="11"/>
  <c r="R946" i="11"/>
  <c r="M947" i="11"/>
  <c r="N947" i="11"/>
  <c r="O947" i="11"/>
  <c r="P947" i="11"/>
  <c r="Q947" i="11"/>
  <c r="R947" i="11"/>
  <c r="M948" i="11"/>
  <c r="N948" i="11"/>
  <c r="O948" i="11"/>
  <c r="P948" i="11"/>
  <c r="Q948" i="11"/>
  <c r="R948" i="11"/>
  <c r="M949" i="11"/>
  <c r="N949" i="11"/>
  <c r="O949" i="11"/>
  <c r="P949" i="11"/>
  <c r="Q949" i="11"/>
  <c r="R949" i="11"/>
  <c r="M950" i="11"/>
  <c r="N950" i="11"/>
  <c r="O950" i="11"/>
  <c r="P950" i="11"/>
  <c r="Q950" i="11"/>
  <c r="R950" i="11"/>
  <c r="M951" i="11"/>
  <c r="N951" i="11"/>
  <c r="O951" i="11"/>
  <c r="P951" i="11"/>
  <c r="Q951" i="11"/>
  <c r="R951" i="11"/>
  <c r="M952" i="11"/>
  <c r="N952" i="11"/>
  <c r="O952" i="11"/>
  <c r="P952" i="11"/>
  <c r="Q952" i="11"/>
  <c r="R952" i="11"/>
  <c r="M953" i="11"/>
  <c r="N953" i="11"/>
  <c r="O953" i="11"/>
  <c r="P953" i="11"/>
  <c r="Q953" i="11"/>
  <c r="R953" i="11"/>
  <c r="M954" i="11"/>
  <c r="N954" i="11"/>
  <c r="O954" i="11"/>
  <c r="P954" i="11"/>
  <c r="Q954" i="11"/>
  <c r="R954" i="11"/>
  <c r="M955" i="11"/>
  <c r="N955" i="11"/>
  <c r="O955" i="11"/>
  <c r="P955" i="11"/>
  <c r="Q955" i="11"/>
  <c r="R955" i="11"/>
  <c r="M956" i="11"/>
  <c r="N956" i="11"/>
  <c r="O956" i="11"/>
  <c r="P956" i="11"/>
  <c r="Q956" i="11"/>
  <c r="R956" i="11"/>
  <c r="M957" i="11"/>
  <c r="N957" i="11"/>
  <c r="O957" i="11"/>
  <c r="P957" i="11"/>
  <c r="Q957" i="11"/>
  <c r="R957" i="11"/>
  <c r="M958" i="11"/>
  <c r="N958" i="11"/>
  <c r="O958" i="11"/>
  <c r="P958" i="11"/>
  <c r="Q958" i="11"/>
  <c r="R958" i="11"/>
  <c r="M959" i="11"/>
  <c r="N959" i="11"/>
  <c r="O959" i="11"/>
  <c r="P959" i="11"/>
  <c r="Q959" i="11"/>
  <c r="R959" i="11"/>
  <c r="M960" i="11"/>
  <c r="N960" i="11"/>
  <c r="O960" i="11"/>
  <c r="P960" i="11"/>
  <c r="Q960" i="11"/>
  <c r="R960" i="11"/>
  <c r="M961" i="11"/>
  <c r="N961" i="11"/>
  <c r="O961" i="11"/>
  <c r="P961" i="11"/>
  <c r="Q961" i="11"/>
  <c r="R961" i="11"/>
  <c r="M962" i="11"/>
  <c r="N962" i="11"/>
  <c r="O962" i="11"/>
  <c r="P962" i="11"/>
  <c r="Q962" i="11"/>
  <c r="R962" i="11"/>
  <c r="M963" i="11"/>
  <c r="N963" i="11"/>
  <c r="O963" i="11"/>
  <c r="P963" i="11"/>
  <c r="Q963" i="11"/>
  <c r="R963" i="11"/>
  <c r="M964" i="11"/>
  <c r="N964" i="11"/>
  <c r="O964" i="11"/>
  <c r="P964" i="11"/>
  <c r="Q964" i="11"/>
  <c r="R964" i="11"/>
  <c r="M965" i="11"/>
  <c r="N965" i="11"/>
  <c r="O965" i="11"/>
  <c r="P965" i="11"/>
  <c r="Q965" i="11"/>
  <c r="R965" i="11"/>
  <c r="M966" i="11"/>
  <c r="N966" i="11"/>
  <c r="O966" i="11"/>
  <c r="P966" i="11"/>
  <c r="Q966" i="11"/>
  <c r="R966" i="11"/>
  <c r="M967" i="11"/>
  <c r="N967" i="11"/>
  <c r="O967" i="11"/>
  <c r="P967" i="11"/>
  <c r="Q967" i="11"/>
  <c r="R967" i="11"/>
  <c r="M968" i="11"/>
  <c r="N968" i="11"/>
  <c r="O968" i="11"/>
  <c r="P968" i="11"/>
  <c r="Q968" i="11"/>
  <c r="R968" i="11"/>
  <c r="M969" i="11"/>
  <c r="N969" i="11"/>
  <c r="O969" i="11"/>
  <c r="P969" i="11"/>
  <c r="Q969" i="11"/>
  <c r="R969" i="11"/>
  <c r="M970" i="11"/>
  <c r="N970" i="11"/>
  <c r="O970" i="11"/>
  <c r="P970" i="11"/>
  <c r="Q970" i="11"/>
  <c r="R970" i="11"/>
  <c r="M971" i="11"/>
  <c r="N971" i="11"/>
  <c r="O971" i="11"/>
  <c r="P971" i="11"/>
  <c r="Q971" i="11"/>
  <c r="R971" i="11"/>
  <c r="M972" i="11"/>
  <c r="N972" i="11"/>
  <c r="O972" i="11"/>
  <c r="P972" i="11"/>
  <c r="Q972" i="11"/>
  <c r="R972" i="11"/>
  <c r="M973" i="11"/>
  <c r="N973" i="11"/>
  <c r="O973" i="11"/>
  <c r="P973" i="11"/>
  <c r="Q973" i="11"/>
  <c r="R973" i="11"/>
  <c r="M974" i="11"/>
  <c r="N974" i="11"/>
  <c r="O974" i="11"/>
  <c r="P974" i="11"/>
  <c r="Q974" i="11"/>
  <c r="R974" i="11"/>
  <c r="M975" i="11"/>
  <c r="N975" i="11"/>
  <c r="O975" i="11"/>
  <c r="P975" i="11"/>
  <c r="Q975" i="11"/>
  <c r="R975" i="11"/>
  <c r="M976" i="11"/>
  <c r="N976" i="11"/>
  <c r="O976" i="11"/>
  <c r="P976" i="11"/>
  <c r="Q976" i="11"/>
  <c r="R976" i="11"/>
  <c r="M977" i="11"/>
  <c r="N977" i="11"/>
  <c r="O977" i="11"/>
  <c r="P977" i="11"/>
  <c r="Q977" i="11"/>
  <c r="R977" i="11"/>
  <c r="M978" i="11"/>
  <c r="N978" i="11"/>
  <c r="O978" i="11"/>
  <c r="P978" i="11"/>
  <c r="Q978" i="11"/>
  <c r="R978" i="11"/>
  <c r="M979" i="11"/>
  <c r="N979" i="11"/>
  <c r="O979" i="11"/>
  <c r="P979" i="11"/>
  <c r="Q979" i="11"/>
  <c r="R979" i="11"/>
  <c r="M980" i="11"/>
  <c r="N980" i="11"/>
  <c r="O980" i="11"/>
  <c r="P980" i="11"/>
  <c r="Q980" i="11"/>
  <c r="R980" i="11"/>
  <c r="M981" i="11"/>
  <c r="N981" i="11"/>
  <c r="O981" i="11"/>
  <c r="P981" i="11"/>
  <c r="Q981" i="11"/>
  <c r="R981" i="11"/>
  <c r="M982" i="11"/>
  <c r="N982" i="11"/>
  <c r="O982" i="11"/>
  <c r="P982" i="11"/>
  <c r="Q982" i="11"/>
  <c r="R982" i="11"/>
  <c r="M983" i="11"/>
  <c r="N983" i="11"/>
  <c r="O983" i="11"/>
  <c r="P983" i="11"/>
  <c r="Q983" i="11"/>
  <c r="R983" i="11"/>
  <c r="M984" i="11"/>
  <c r="N984" i="11"/>
  <c r="O984" i="11"/>
  <c r="P984" i="11"/>
  <c r="Q984" i="11"/>
  <c r="R984" i="11"/>
  <c r="M985" i="11"/>
  <c r="N985" i="11"/>
  <c r="O985" i="11"/>
  <c r="P985" i="11"/>
  <c r="Q985" i="11"/>
  <c r="R985" i="11"/>
  <c r="M986" i="11"/>
  <c r="N986" i="11"/>
  <c r="O986" i="11"/>
  <c r="P986" i="11"/>
  <c r="Q986" i="11"/>
  <c r="R986" i="11"/>
  <c r="M987" i="11"/>
  <c r="N987" i="11"/>
  <c r="O987" i="11"/>
  <c r="P987" i="11"/>
  <c r="Q987" i="11"/>
  <c r="R987" i="11"/>
  <c r="M988" i="11"/>
  <c r="N988" i="11"/>
  <c r="O988" i="11"/>
  <c r="P988" i="11"/>
  <c r="Q988" i="11"/>
  <c r="R988" i="11"/>
  <c r="M989" i="11"/>
  <c r="N989" i="11"/>
  <c r="O989" i="11"/>
  <c r="P989" i="11"/>
  <c r="Q989" i="11"/>
  <c r="R989" i="11"/>
  <c r="M990" i="11"/>
  <c r="N990" i="11"/>
  <c r="O990" i="11"/>
  <c r="P990" i="11"/>
  <c r="Q990" i="11"/>
  <c r="R990" i="11"/>
  <c r="M991" i="11"/>
  <c r="N991" i="11"/>
  <c r="O991" i="11"/>
  <c r="P991" i="11"/>
  <c r="Q991" i="11"/>
  <c r="R991" i="11"/>
  <c r="M992" i="11"/>
  <c r="N992" i="11"/>
  <c r="O992" i="11"/>
  <c r="P992" i="11"/>
  <c r="Q992" i="11"/>
  <c r="R992" i="11"/>
  <c r="M993" i="11"/>
  <c r="N993" i="11"/>
  <c r="O993" i="11"/>
  <c r="P993" i="11"/>
  <c r="Q993" i="11"/>
  <c r="R993" i="11"/>
  <c r="M994" i="11"/>
  <c r="N994" i="11"/>
  <c r="O994" i="11"/>
  <c r="P994" i="11"/>
  <c r="Q994" i="11"/>
  <c r="R994" i="11"/>
  <c r="M995" i="11"/>
  <c r="N995" i="11"/>
  <c r="O995" i="11"/>
  <c r="P995" i="11"/>
  <c r="Q995" i="11"/>
  <c r="R995" i="11"/>
  <c r="M996" i="11"/>
  <c r="N996" i="11"/>
  <c r="O996" i="11"/>
  <c r="P996" i="11"/>
  <c r="Q996" i="11"/>
  <c r="R996" i="11"/>
  <c r="M997" i="11"/>
  <c r="N997" i="11"/>
  <c r="O997" i="11"/>
  <c r="P997" i="11"/>
  <c r="Q997" i="11"/>
  <c r="R997" i="11"/>
  <c r="M998" i="11"/>
  <c r="N998" i="11"/>
  <c r="O998" i="11"/>
  <c r="P998" i="11"/>
  <c r="Q998" i="11"/>
  <c r="R998" i="11"/>
  <c r="M999" i="11"/>
  <c r="N999" i="11"/>
  <c r="O999" i="11"/>
  <c r="P999" i="11"/>
  <c r="Q999" i="11"/>
  <c r="R999" i="11"/>
  <c r="M1000" i="11"/>
  <c r="N1000" i="11"/>
  <c r="O1000" i="11"/>
  <c r="P1000" i="11"/>
  <c r="Q1000" i="11"/>
  <c r="R1000" i="11"/>
  <c r="M1001" i="11"/>
  <c r="N1001" i="11"/>
  <c r="O1001" i="11"/>
  <c r="P1001" i="11"/>
  <c r="Q1001" i="11"/>
  <c r="R1001" i="11"/>
  <c r="M1002" i="11"/>
  <c r="N1002" i="11"/>
  <c r="O1002" i="11"/>
  <c r="P1002" i="11"/>
  <c r="Q1002" i="11"/>
  <c r="R1002" i="11"/>
  <c r="M1003" i="11"/>
  <c r="N1003" i="11"/>
  <c r="O1003" i="11"/>
  <c r="P1003" i="11"/>
  <c r="Q1003" i="11"/>
  <c r="R1003" i="11"/>
  <c r="M1004" i="11"/>
  <c r="N1004" i="11"/>
  <c r="O1004" i="11"/>
  <c r="P1004" i="11"/>
  <c r="Q1004" i="11"/>
  <c r="R1004" i="11"/>
  <c r="M1005" i="11"/>
  <c r="N1005" i="11"/>
  <c r="O1005" i="11"/>
  <c r="P1005" i="11"/>
  <c r="Q1005" i="11"/>
  <c r="R1005" i="11"/>
  <c r="M1006" i="11"/>
  <c r="N1006" i="11"/>
  <c r="O1006" i="11"/>
  <c r="P1006" i="11"/>
  <c r="Q1006" i="11"/>
  <c r="R1006" i="11"/>
  <c r="M1007" i="11"/>
  <c r="N1007" i="11"/>
  <c r="O1007" i="11"/>
  <c r="P1007" i="11"/>
  <c r="Q1007" i="11"/>
  <c r="R1007" i="11"/>
  <c r="M1008" i="11"/>
  <c r="N1008" i="11"/>
  <c r="O1008" i="11"/>
  <c r="P1008" i="11"/>
  <c r="Q1008" i="11"/>
  <c r="R1008" i="11"/>
  <c r="M1009" i="11"/>
  <c r="N1009" i="11"/>
  <c r="O1009" i="11"/>
  <c r="P1009" i="11"/>
  <c r="Q1009" i="11"/>
  <c r="R1009" i="11"/>
  <c r="M1010" i="11"/>
  <c r="N1010" i="11"/>
  <c r="O1010" i="11"/>
  <c r="P1010" i="11"/>
  <c r="Q1010" i="11"/>
  <c r="R1010" i="11"/>
  <c r="M1011" i="11"/>
  <c r="N1011" i="11"/>
  <c r="O1011" i="11"/>
  <c r="P1011" i="11"/>
  <c r="Q1011" i="11"/>
  <c r="R1011" i="11"/>
  <c r="M1012" i="11"/>
  <c r="N1012" i="11"/>
  <c r="O1012" i="11"/>
  <c r="P1012" i="11"/>
  <c r="Q1012" i="11"/>
  <c r="R1012" i="11"/>
  <c r="M1013" i="11"/>
  <c r="N1013" i="11"/>
  <c r="O1013" i="11"/>
  <c r="P1013" i="11"/>
  <c r="Q1013" i="11"/>
  <c r="R1013" i="11"/>
  <c r="M1014" i="11"/>
  <c r="N1014" i="11"/>
  <c r="O1014" i="11"/>
  <c r="P1014" i="11"/>
  <c r="Q1014" i="11"/>
  <c r="R1014" i="11"/>
  <c r="M1015" i="11"/>
  <c r="N1015" i="11"/>
  <c r="O1015" i="11"/>
  <c r="P1015" i="11"/>
  <c r="Q1015" i="11"/>
  <c r="R1015" i="11"/>
  <c r="M1016" i="11"/>
  <c r="N1016" i="11"/>
  <c r="O1016" i="11"/>
  <c r="P1016" i="11"/>
  <c r="Q1016" i="11"/>
  <c r="R1016" i="11"/>
  <c r="M1017" i="11"/>
  <c r="N1017" i="11"/>
  <c r="O1017" i="11"/>
  <c r="P1017" i="11"/>
  <c r="Q1017" i="11"/>
  <c r="R1017" i="11"/>
  <c r="M1018" i="11"/>
  <c r="N1018" i="11"/>
  <c r="O1018" i="11"/>
  <c r="P1018" i="11"/>
  <c r="Q1018" i="11"/>
  <c r="R1018" i="11"/>
  <c r="M1019" i="11"/>
  <c r="N1019" i="11"/>
  <c r="O1019" i="11"/>
  <c r="P1019" i="11"/>
  <c r="Q1019" i="11"/>
  <c r="R1019" i="11"/>
  <c r="M1020" i="11"/>
  <c r="N1020" i="11"/>
  <c r="O1020" i="11"/>
  <c r="P1020" i="11"/>
  <c r="Q1020" i="11"/>
  <c r="R1020" i="11"/>
  <c r="M1021" i="11"/>
  <c r="N1021" i="11"/>
  <c r="O1021" i="11"/>
  <c r="P1021" i="11"/>
  <c r="Q1021" i="11"/>
  <c r="R1021" i="11"/>
  <c r="M1022" i="11"/>
  <c r="N1022" i="11"/>
  <c r="O1022" i="11"/>
  <c r="P1022" i="11"/>
  <c r="Q1022" i="11"/>
  <c r="R1022" i="11"/>
  <c r="M1023" i="11"/>
  <c r="N1023" i="11"/>
  <c r="O1023" i="11"/>
  <c r="P1023" i="11"/>
  <c r="Q1023" i="11"/>
  <c r="R1023" i="11"/>
  <c r="M1024" i="11"/>
  <c r="N1024" i="11"/>
  <c r="O1024" i="11"/>
  <c r="P1024" i="11"/>
  <c r="Q1024" i="11"/>
  <c r="R1024" i="11"/>
  <c r="M1025" i="11"/>
  <c r="N1025" i="11"/>
  <c r="O1025" i="11"/>
  <c r="P1025" i="11"/>
  <c r="Q1025" i="11"/>
  <c r="R1025" i="11"/>
  <c r="M1026" i="11"/>
  <c r="N1026" i="11"/>
  <c r="O1026" i="11"/>
  <c r="P1026" i="11"/>
  <c r="Q1026" i="11"/>
  <c r="R1026" i="11"/>
  <c r="M1027" i="11"/>
  <c r="N1027" i="11"/>
  <c r="O1027" i="11"/>
  <c r="P1027" i="11"/>
  <c r="Q1027" i="11"/>
  <c r="R1027" i="11"/>
  <c r="M1028" i="11"/>
  <c r="N1028" i="11"/>
  <c r="O1028" i="11"/>
  <c r="P1028" i="11"/>
  <c r="Q1028" i="11"/>
  <c r="R1028" i="11"/>
  <c r="M1029" i="11"/>
  <c r="N1029" i="11"/>
  <c r="O1029" i="11"/>
  <c r="P1029" i="11"/>
  <c r="Q1029" i="11"/>
  <c r="R1029" i="11"/>
  <c r="M1030" i="11"/>
  <c r="N1030" i="11"/>
  <c r="O1030" i="11"/>
  <c r="P1030" i="11"/>
  <c r="Q1030" i="11"/>
  <c r="R1030" i="11"/>
  <c r="M1031" i="11"/>
  <c r="N1031" i="11"/>
  <c r="O1031" i="11"/>
  <c r="P1031" i="11"/>
  <c r="Q1031" i="11"/>
  <c r="R1031" i="11"/>
  <c r="M1032" i="11"/>
  <c r="N1032" i="11"/>
  <c r="O1032" i="11"/>
  <c r="P1032" i="11"/>
  <c r="Q1032" i="11"/>
  <c r="R1032" i="11"/>
  <c r="M1033" i="11"/>
  <c r="N1033" i="11"/>
  <c r="O1033" i="11"/>
  <c r="P1033" i="11"/>
  <c r="Q1033" i="11"/>
  <c r="R1033" i="11"/>
  <c r="M1034" i="11"/>
  <c r="N1034" i="11"/>
  <c r="O1034" i="11"/>
  <c r="P1034" i="11"/>
  <c r="Q1034" i="11"/>
  <c r="R1034" i="11"/>
  <c r="M1035" i="11"/>
  <c r="N1035" i="11"/>
  <c r="O1035" i="11"/>
  <c r="P1035" i="11"/>
  <c r="Q1035" i="11"/>
  <c r="R1035" i="11"/>
  <c r="M1036" i="11"/>
  <c r="N1036" i="11"/>
  <c r="O1036" i="11"/>
  <c r="P1036" i="11"/>
  <c r="Q1036" i="11"/>
  <c r="R1036" i="11"/>
  <c r="M1037" i="11"/>
  <c r="N1037" i="11"/>
  <c r="O1037" i="11"/>
  <c r="P1037" i="11"/>
  <c r="Q1037" i="11"/>
  <c r="R1037" i="11"/>
  <c r="M1038" i="11"/>
  <c r="N1038" i="11"/>
  <c r="O1038" i="11"/>
  <c r="P1038" i="11"/>
  <c r="Q1038" i="11"/>
  <c r="R1038" i="11"/>
  <c r="M1039" i="11"/>
  <c r="N1039" i="11"/>
  <c r="O1039" i="11"/>
  <c r="P1039" i="11"/>
  <c r="Q1039" i="11"/>
  <c r="R1039" i="11"/>
  <c r="M1040" i="11"/>
  <c r="N1040" i="11"/>
  <c r="O1040" i="11"/>
  <c r="P1040" i="11"/>
  <c r="Q1040" i="11"/>
  <c r="R1040" i="11"/>
  <c r="M1041" i="11"/>
  <c r="N1041" i="11"/>
  <c r="O1041" i="11"/>
  <c r="P1041" i="11"/>
  <c r="Q1041" i="11"/>
  <c r="R1041" i="11"/>
  <c r="M1042" i="11"/>
  <c r="N1042" i="11"/>
  <c r="O1042" i="11"/>
  <c r="P1042" i="11"/>
  <c r="Q1042" i="11"/>
  <c r="R1042" i="11"/>
  <c r="M1043" i="11"/>
  <c r="N1043" i="11"/>
  <c r="O1043" i="11"/>
  <c r="P1043" i="11"/>
  <c r="Q1043" i="11"/>
  <c r="R1043" i="11"/>
  <c r="M1044" i="11"/>
  <c r="N1044" i="11"/>
  <c r="O1044" i="11"/>
  <c r="P1044" i="11"/>
  <c r="Q1044" i="11"/>
  <c r="R1044" i="11"/>
  <c r="M1045" i="11"/>
  <c r="N1045" i="11"/>
  <c r="O1045" i="11"/>
  <c r="P1045" i="11"/>
  <c r="Q1045" i="11"/>
  <c r="R1045" i="11"/>
  <c r="M1046" i="11"/>
  <c r="N1046" i="11"/>
  <c r="O1046" i="11"/>
  <c r="P1046" i="11"/>
  <c r="Q1046" i="11"/>
  <c r="R1046" i="11"/>
  <c r="M1047" i="11"/>
  <c r="N1047" i="11"/>
  <c r="O1047" i="11"/>
  <c r="P1047" i="11"/>
  <c r="Q1047" i="11"/>
  <c r="R1047" i="11"/>
  <c r="M1048" i="11"/>
  <c r="N1048" i="11"/>
  <c r="O1048" i="11"/>
  <c r="P1048" i="11"/>
  <c r="Q1048" i="11"/>
  <c r="R1048" i="11"/>
  <c r="M1049" i="11"/>
  <c r="N1049" i="11"/>
  <c r="O1049" i="11"/>
  <c r="P1049" i="11"/>
  <c r="Q1049" i="11"/>
  <c r="R1049" i="11"/>
  <c r="M1050" i="11"/>
  <c r="N1050" i="11"/>
  <c r="O1050" i="11"/>
  <c r="P1050" i="11"/>
  <c r="Q1050" i="11"/>
  <c r="R1050" i="11"/>
  <c r="M1051" i="11"/>
  <c r="N1051" i="11"/>
  <c r="O1051" i="11"/>
  <c r="P1051" i="11"/>
  <c r="Q1051" i="11"/>
  <c r="R1051" i="11"/>
  <c r="M1052" i="11"/>
  <c r="N1052" i="11"/>
  <c r="O1052" i="11"/>
  <c r="P1052" i="11"/>
  <c r="Q1052" i="11"/>
  <c r="R1052" i="11"/>
  <c r="M1053" i="11"/>
  <c r="N1053" i="11"/>
  <c r="O1053" i="11"/>
  <c r="P1053" i="11"/>
  <c r="Q1053" i="11"/>
  <c r="R1053" i="11"/>
  <c r="M1054" i="11"/>
  <c r="N1054" i="11"/>
  <c r="O1054" i="11"/>
  <c r="P1054" i="11"/>
  <c r="Q1054" i="11"/>
  <c r="R1054" i="11"/>
  <c r="M1055" i="11"/>
  <c r="N1055" i="11"/>
  <c r="O1055" i="11"/>
  <c r="P1055" i="11"/>
  <c r="Q1055" i="11"/>
  <c r="R1055" i="11"/>
  <c r="M1056" i="11"/>
  <c r="N1056" i="11"/>
  <c r="O1056" i="11"/>
  <c r="P1056" i="11"/>
  <c r="Q1056" i="11"/>
  <c r="R1056" i="11"/>
  <c r="M1057" i="11"/>
  <c r="N1057" i="11"/>
  <c r="O1057" i="11"/>
  <c r="P1057" i="11"/>
  <c r="Q1057" i="11"/>
  <c r="R1057" i="11"/>
  <c r="M1058" i="11"/>
  <c r="N1058" i="11"/>
  <c r="O1058" i="11"/>
  <c r="P1058" i="11"/>
  <c r="Q1058" i="11"/>
  <c r="R1058" i="11"/>
  <c r="M1059" i="11"/>
  <c r="N1059" i="11"/>
  <c r="O1059" i="11"/>
  <c r="P1059" i="11"/>
  <c r="Q1059" i="11"/>
  <c r="R1059" i="11"/>
  <c r="M1060" i="11"/>
  <c r="N1060" i="11"/>
  <c r="O1060" i="11"/>
  <c r="P1060" i="11"/>
  <c r="Q1060" i="11"/>
  <c r="R1060" i="11"/>
  <c r="M1061" i="11"/>
  <c r="N1061" i="11"/>
  <c r="O1061" i="11"/>
  <c r="P1061" i="11"/>
  <c r="Q1061" i="11"/>
  <c r="R1061" i="11"/>
  <c r="M1062" i="11"/>
  <c r="N1062" i="11"/>
  <c r="O1062" i="11"/>
  <c r="P1062" i="11"/>
  <c r="Q1062" i="11"/>
  <c r="R1062" i="11"/>
  <c r="M1063" i="11"/>
  <c r="N1063" i="11"/>
  <c r="O1063" i="11"/>
  <c r="P1063" i="11"/>
  <c r="Q1063" i="11"/>
  <c r="R1063" i="11"/>
  <c r="M1064" i="11"/>
  <c r="N1064" i="11"/>
  <c r="O1064" i="11"/>
  <c r="P1064" i="11"/>
  <c r="Q1064" i="11"/>
  <c r="R1064" i="11"/>
  <c r="M1065" i="11"/>
  <c r="N1065" i="11"/>
  <c r="O1065" i="11"/>
  <c r="P1065" i="11"/>
  <c r="Q1065" i="11"/>
  <c r="R1065" i="11"/>
  <c r="M1066" i="11"/>
  <c r="N1066" i="11"/>
  <c r="O1066" i="11"/>
  <c r="P1066" i="11"/>
  <c r="Q1066" i="11"/>
  <c r="R1066" i="11"/>
  <c r="M1067" i="11"/>
  <c r="N1067" i="11"/>
  <c r="O1067" i="11"/>
  <c r="P1067" i="11"/>
  <c r="Q1067" i="11"/>
  <c r="R1067" i="11"/>
  <c r="M1068" i="11"/>
  <c r="N1068" i="11"/>
  <c r="O1068" i="11"/>
  <c r="P1068" i="11"/>
  <c r="Q1068" i="11"/>
  <c r="R1068" i="11"/>
  <c r="M1069" i="11"/>
  <c r="N1069" i="11"/>
  <c r="O1069" i="11"/>
  <c r="P1069" i="11"/>
  <c r="Q1069" i="11"/>
  <c r="R1069" i="11"/>
  <c r="M1070" i="11"/>
  <c r="N1070" i="11"/>
  <c r="O1070" i="11"/>
  <c r="P1070" i="11"/>
  <c r="Q1070" i="11"/>
  <c r="R1070" i="11"/>
  <c r="M1071" i="11"/>
  <c r="N1071" i="11"/>
  <c r="O1071" i="11"/>
  <c r="P1071" i="11"/>
  <c r="Q1071" i="11"/>
  <c r="R1071" i="11"/>
  <c r="M1072" i="11"/>
  <c r="N1072" i="11"/>
  <c r="O1072" i="11"/>
  <c r="P1072" i="11"/>
  <c r="Q1072" i="11"/>
  <c r="R1072" i="11"/>
  <c r="M1073" i="11"/>
  <c r="N1073" i="11"/>
  <c r="O1073" i="11"/>
  <c r="P1073" i="11"/>
  <c r="Q1073" i="11"/>
  <c r="R1073" i="11"/>
  <c r="M1074" i="11"/>
  <c r="N1074" i="11"/>
  <c r="O1074" i="11"/>
  <c r="P1074" i="11"/>
  <c r="Q1074" i="11"/>
  <c r="R1074" i="11"/>
  <c r="M1075" i="11"/>
  <c r="N1075" i="11"/>
  <c r="O1075" i="11"/>
  <c r="P1075" i="11"/>
  <c r="Q1075" i="11"/>
  <c r="R1075" i="11"/>
  <c r="M1076" i="11"/>
  <c r="N1076" i="11"/>
  <c r="O1076" i="11"/>
  <c r="P1076" i="11"/>
  <c r="Q1076" i="11"/>
  <c r="R1076" i="11"/>
  <c r="M1077" i="11"/>
  <c r="N1077" i="11"/>
  <c r="O1077" i="11"/>
  <c r="P1077" i="11"/>
  <c r="Q1077" i="11"/>
  <c r="R1077" i="11"/>
  <c r="M1078" i="11"/>
  <c r="N1078" i="11"/>
  <c r="O1078" i="11"/>
  <c r="P1078" i="11"/>
  <c r="Q1078" i="11"/>
  <c r="R1078" i="11"/>
  <c r="M1079" i="11"/>
  <c r="N1079" i="11"/>
  <c r="O1079" i="11"/>
  <c r="P1079" i="11"/>
  <c r="Q1079" i="11"/>
  <c r="R1079" i="11"/>
  <c r="M1080" i="11"/>
  <c r="N1080" i="11"/>
  <c r="O1080" i="11"/>
  <c r="P1080" i="11"/>
  <c r="Q1080" i="11"/>
  <c r="R1080" i="11"/>
  <c r="M1081" i="11"/>
  <c r="N1081" i="11"/>
  <c r="O1081" i="11"/>
  <c r="P1081" i="11"/>
  <c r="Q1081" i="11"/>
  <c r="R1081" i="11"/>
  <c r="M1082" i="11"/>
  <c r="N1082" i="11"/>
  <c r="O1082" i="11"/>
  <c r="P1082" i="11"/>
  <c r="Q1082" i="11"/>
  <c r="R1082" i="11"/>
  <c r="M1083" i="11"/>
  <c r="N1083" i="11"/>
  <c r="O1083" i="11"/>
  <c r="P1083" i="11"/>
  <c r="Q1083" i="11"/>
  <c r="R1083" i="11"/>
  <c r="M1084" i="11"/>
  <c r="N1084" i="11"/>
  <c r="O1084" i="11"/>
  <c r="P1084" i="11"/>
  <c r="Q1084" i="11"/>
  <c r="R1084" i="11"/>
  <c r="M1085" i="11"/>
  <c r="N1085" i="11"/>
  <c r="O1085" i="11"/>
  <c r="P1085" i="11"/>
  <c r="Q1085" i="11"/>
  <c r="R1085" i="11"/>
  <c r="M1086" i="11"/>
  <c r="N1086" i="11"/>
  <c r="O1086" i="11"/>
  <c r="P1086" i="11"/>
  <c r="Q1086" i="11"/>
  <c r="R1086" i="11"/>
  <c r="M1087" i="11"/>
  <c r="N1087" i="11"/>
  <c r="O1087" i="11"/>
  <c r="P1087" i="11"/>
  <c r="Q1087" i="11"/>
  <c r="R1087" i="11"/>
  <c r="M1088" i="11"/>
  <c r="N1088" i="11"/>
  <c r="O1088" i="11"/>
  <c r="P1088" i="11"/>
  <c r="Q1088" i="11"/>
  <c r="R1088" i="11"/>
  <c r="M1089" i="11"/>
  <c r="N1089" i="11"/>
  <c r="O1089" i="11"/>
  <c r="P1089" i="11"/>
  <c r="Q1089" i="11"/>
  <c r="R1089" i="11"/>
  <c r="M1090" i="11"/>
  <c r="N1090" i="11"/>
  <c r="O1090" i="11"/>
  <c r="P1090" i="11"/>
  <c r="Q1090" i="11"/>
  <c r="R1090" i="11"/>
  <c r="M1091" i="11"/>
  <c r="N1091" i="11"/>
  <c r="O1091" i="11"/>
  <c r="P1091" i="11"/>
  <c r="Q1091" i="11"/>
  <c r="R1091" i="11"/>
  <c r="M1092" i="11"/>
  <c r="N1092" i="11"/>
  <c r="O1092" i="11"/>
  <c r="P1092" i="11"/>
  <c r="Q1092" i="11"/>
  <c r="R1092" i="11"/>
  <c r="M1093" i="11"/>
  <c r="N1093" i="11"/>
  <c r="O1093" i="11"/>
  <c r="P1093" i="11"/>
  <c r="Q1093" i="11"/>
  <c r="R1093" i="11"/>
  <c r="M1094" i="11"/>
  <c r="N1094" i="11"/>
  <c r="O1094" i="11"/>
  <c r="P1094" i="11"/>
  <c r="Q1094" i="11"/>
  <c r="R1094" i="11"/>
  <c r="M1095" i="11"/>
  <c r="N1095" i="11"/>
  <c r="O1095" i="11"/>
  <c r="P1095" i="11"/>
  <c r="Q1095" i="11"/>
  <c r="R1095" i="11"/>
  <c r="M1096" i="11"/>
  <c r="N1096" i="11"/>
  <c r="O1096" i="11"/>
  <c r="P1096" i="11"/>
  <c r="Q1096" i="11"/>
  <c r="R1096" i="11"/>
  <c r="M1097" i="11"/>
  <c r="N1097" i="11"/>
  <c r="O1097" i="11"/>
  <c r="P1097" i="11"/>
  <c r="Q1097" i="11"/>
  <c r="R1097" i="11"/>
  <c r="M1098" i="11"/>
  <c r="N1098" i="11"/>
  <c r="O1098" i="11"/>
  <c r="P1098" i="11"/>
  <c r="Q1098" i="11"/>
  <c r="R1098" i="11"/>
  <c r="M1099" i="11"/>
  <c r="N1099" i="11"/>
  <c r="O1099" i="11"/>
  <c r="P1099" i="11"/>
  <c r="Q1099" i="11"/>
  <c r="R1099" i="11"/>
  <c r="M1100" i="11"/>
  <c r="N1100" i="11"/>
  <c r="O1100" i="11"/>
  <c r="P1100" i="11"/>
  <c r="Q1100" i="11"/>
  <c r="R1100" i="11"/>
  <c r="M1101" i="11"/>
  <c r="N1101" i="11"/>
  <c r="O1101" i="11"/>
  <c r="P1101" i="11"/>
  <c r="Q1101" i="11"/>
  <c r="R1101" i="11"/>
  <c r="M1102" i="11"/>
  <c r="N1102" i="11"/>
  <c r="O1102" i="11"/>
  <c r="P1102" i="11"/>
  <c r="Q1102" i="11"/>
  <c r="R1102" i="11"/>
  <c r="M1103" i="11"/>
  <c r="N1103" i="11"/>
  <c r="O1103" i="11"/>
  <c r="P1103" i="11"/>
  <c r="Q1103" i="11"/>
  <c r="R1103" i="11"/>
  <c r="M1104" i="11"/>
  <c r="N1104" i="11"/>
  <c r="O1104" i="11"/>
  <c r="P1104" i="11"/>
  <c r="Q1104" i="11"/>
  <c r="R1104" i="11"/>
  <c r="M1105" i="11"/>
  <c r="N1105" i="11"/>
  <c r="O1105" i="11"/>
  <c r="P1105" i="11"/>
  <c r="Q1105" i="11"/>
  <c r="R1105" i="11"/>
  <c r="M1106" i="11"/>
  <c r="N1106" i="11"/>
  <c r="O1106" i="11"/>
  <c r="P1106" i="11"/>
  <c r="Q1106" i="11"/>
  <c r="R1106" i="11"/>
  <c r="M1107" i="11"/>
  <c r="N1107" i="11"/>
  <c r="O1107" i="11"/>
  <c r="P1107" i="11"/>
  <c r="Q1107" i="11"/>
  <c r="R1107" i="11"/>
  <c r="M1108" i="11"/>
  <c r="N1108" i="11"/>
  <c r="O1108" i="11"/>
  <c r="P1108" i="11"/>
  <c r="Q1108" i="11"/>
  <c r="R1108" i="11"/>
  <c r="M1109" i="11"/>
  <c r="N1109" i="11"/>
  <c r="O1109" i="11"/>
  <c r="P1109" i="11"/>
  <c r="Q1109" i="11"/>
  <c r="R1109" i="11"/>
  <c r="M1110" i="11"/>
  <c r="N1110" i="11"/>
  <c r="O1110" i="11"/>
  <c r="P1110" i="11"/>
  <c r="Q1110" i="11"/>
  <c r="R1110" i="11"/>
  <c r="M1111" i="11"/>
  <c r="N1111" i="11"/>
  <c r="O1111" i="11"/>
  <c r="P1111" i="11"/>
  <c r="Q1111" i="11"/>
  <c r="R1111" i="11"/>
  <c r="M1112" i="11"/>
  <c r="N1112" i="11"/>
  <c r="O1112" i="11"/>
  <c r="P1112" i="11"/>
  <c r="Q1112" i="11"/>
  <c r="R1112" i="11"/>
  <c r="M1113" i="11"/>
  <c r="N1113" i="11"/>
  <c r="O1113" i="11"/>
  <c r="P1113" i="11"/>
  <c r="Q1113" i="11"/>
  <c r="R1113" i="11"/>
  <c r="M1114" i="11"/>
  <c r="N1114" i="11"/>
  <c r="O1114" i="11"/>
  <c r="P1114" i="11"/>
  <c r="Q1114" i="11"/>
  <c r="R1114" i="11"/>
  <c r="M1115" i="11"/>
  <c r="N1115" i="11"/>
  <c r="O1115" i="11"/>
  <c r="P1115" i="11"/>
  <c r="Q1115" i="11"/>
  <c r="R1115" i="11"/>
  <c r="M1116" i="11"/>
  <c r="N1116" i="11"/>
  <c r="O1116" i="11"/>
  <c r="P1116" i="11"/>
  <c r="Q1116" i="11"/>
  <c r="R1116" i="11"/>
  <c r="M1117" i="11"/>
  <c r="N1117" i="11"/>
  <c r="O1117" i="11"/>
  <c r="P1117" i="11"/>
  <c r="Q1117" i="11"/>
  <c r="R1117" i="11"/>
  <c r="M1118" i="11"/>
  <c r="N1118" i="11"/>
  <c r="O1118" i="11"/>
  <c r="P1118" i="11"/>
  <c r="Q1118" i="11"/>
  <c r="R1118" i="11"/>
  <c r="M1119" i="11"/>
  <c r="N1119" i="11"/>
  <c r="O1119" i="11"/>
  <c r="P1119" i="11"/>
  <c r="Q1119" i="11"/>
  <c r="R1119" i="11"/>
  <c r="M1120" i="11"/>
  <c r="N1120" i="11"/>
  <c r="O1120" i="11"/>
  <c r="P1120" i="11"/>
  <c r="Q1120" i="11"/>
  <c r="R1120" i="11"/>
  <c r="M1121" i="11"/>
  <c r="N1121" i="11"/>
  <c r="O1121" i="11"/>
  <c r="P1121" i="11"/>
  <c r="Q1121" i="11"/>
  <c r="R1121" i="11"/>
  <c r="M1122" i="11"/>
  <c r="N1122" i="11"/>
  <c r="O1122" i="11"/>
  <c r="P1122" i="11"/>
  <c r="Q1122" i="11"/>
  <c r="R1122" i="11"/>
  <c r="M1123" i="11"/>
  <c r="N1123" i="11"/>
  <c r="O1123" i="11"/>
  <c r="P1123" i="11"/>
  <c r="Q1123" i="11"/>
  <c r="R1123" i="11"/>
  <c r="M1124" i="11"/>
  <c r="N1124" i="11"/>
  <c r="O1124" i="11"/>
  <c r="P1124" i="11"/>
  <c r="Q1124" i="11"/>
  <c r="R1124" i="11"/>
  <c r="M1125" i="11"/>
  <c r="N1125" i="11"/>
  <c r="O1125" i="11"/>
  <c r="P1125" i="11"/>
  <c r="Q1125" i="11"/>
  <c r="R1125" i="11"/>
  <c r="M1126" i="11"/>
  <c r="N1126" i="11"/>
  <c r="O1126" i="11"/>
  <c r="P1126" i="11"/>
  <c r="Q1126" i="11"/>
  <c r="R1126" i="11"/>
  <c r="M1127" i="11"/>
  <c r="N1127" i="11"/>
  <c r="O1127" i="11"/>
  <c r="P1127" i="11"/>
  <c r="Q1127" i="11"/>
  <c r="R1127" i="11"/>
  <c r="M1128" i="11"/>
  <c r="N1128" i="11"/>
  <c r="O1128" i="11"/>
  <c r="P1128" i="11"/>
  <c r="Q1128" i="11"/>
  <c r="R1128" i="11"/>
  <c r="M1129" i="11"/>
  <c r="N1129" i="11"/>
  <c r="O1129" i="11"/>
  <c r="P1129" i="11"/>
  <c r="Q1129" i="11"/>
  <c r="R1129" i="11"/>
  <c r="M1130" i="11"/>
  <c r="N1130" i="11"/>
  <c r="O1130" i="11"/>
  <c r="P1130" i="11"/>
  <c r="Q1130" i="11"/>
  <c r="R1130" i="11"/>
  <c r="M1131" i="11"/>
  <c r="N1131" i="11"/>
  <c r="O1131" i="11"/>
  <c r="P1131" i="11"/>
  <c r="Q1131" i="11"/>
  <c r="R1131" i="11"/>
  <c r="M1132" i="11"/>
  <c r="N1132" i="11"/>
  <c r="O1132" i="11"/>
  <c r="P1132" i="11"/>
  <c r="Q1132" i="11"/>
  <c r="R1132" i="11"/>
  <c r="M1133" i="11"/>
  <c r="N1133" i="11"/>
  <c r="O1133" i="11"/>
  <c r="P1133" i="11"/>
  <c r="Q1133" i="11"/>
  <c r="R1133" i="11"/>
  <c r="M1134" i="11"/>
  <c r="N1134" i="11"/>
  <c r="O1134" i="11"/>
  <c r="P1134" i="11"/>
  <c r="Q1134" i="11"/>
  <c r="R1134" i="11"/>
  <c r="M1135" i="11"/>
  <c r="N1135" i="11"/>
  <c r="O1135" i="11"/>
  <c r="P1135" i="11"/>
  <c r="Q1135" i="11"/>
  <c r="R1135" i="11"/>
  <c r="M1136" i="11"/>
  <c r="N1136" i="11"/>
  <c r="O1136" i="11"/>
  <c r="P1136" i="11"/>
  <c r="Q1136" i="11"/>
  <c r="R1136" i="11"/>
  <c r="M1137" i="11"/>
  <c r="N1137" i="11"/>
  <c r="O1137" i="11"/>
  <c r="P1137" i="11"/>
  <c r="Q1137" i="11"/>
  <c r="R1137" i="11"/>
  <c r="M1138" i="11"/>
  <c r="N1138" i="11"/>
  <c r="O1138" i="11"/>
  <c r="P1138" i="11"/>
  <c r="Q1138" i="11"/>
  <c r="R1138" i="11"/>
  <c r="M1139" i="11"/>
  <c r="N1139" i="11"/>
  <c r="O1139" i="11"/>
  <c r="P1139" i="11"/>
  <c r="Q1139" i="11"/>
  <c r="R1139" i="11"/>
  <c r="M1140" i="11"/>
  <c r="N1140" i="11"/>
  <c r="O1140" i="11"/>
  <c r="P1140" i="11"/>
  <c r="Q1140" i="11"/>
  <c r="R1140" i="11"/>
  <c r="M1141" i="11"/>
  <c r="N1141" i="11"/>
  <c r="O1141" i="11"/>
  <c r="P1141" i="11"/>
  <c r="Q1141" i="11"/>
  <c r="R1141" i="11"/>
  <c r="M1142" i="11"/>
  <c r="N1142" i="11"/>
  <c r="O1142" i="11"/>
  <c r="P1142" i="11"/>
  <c r="Q1142" i="11"/>
  <c r="R1142" i="11"/>
  <c r="M1143" i="11"/>
  <c r="N1143" i="11"/>
  <c r="O1143" i="11"/>
  <c r="P1143" i="11"/>
  <c r="Q1143" i="11"/>
  <c r="R1143" i="11"/>
  <c r="M1144" i="11"/>
  <c r="N1144" i="11"/>
  <c r="O1144" i="11"/>
  <c r="P1144" i="11"/>
  <c r="Q1144" i="11"/>
  <c r="R1144" i="11"/>
  <c r="M1145" i="11"/>
  <c r="N1145" i="11"/>
  <c r="O1145" i="11"/>
  <c r="P1145" i="11"/>
  <c r="Q1145" i="11"/>
  <c r="R1145" i="11"/>
  <c r="M1146" i="11"/>
  <c r="N1146" i="11"/>
  <c r="O1146" i="11"/>
  <c r="P1146" i="11"/>
  <c r="Q1146" i="11"/>
  <c r="R1146" i="11"/>
  <c r="M1147" i="11"/>
  <c r="N1147" i="11"/>
  <c r="O1147" i="11"/>
  <c r="P1147" i="11"/>
  <c r="Q1147" i="11"/>
  <c r="R1147" i="11"/>
  <c r="M1148" i="11"/>
  <c r="N1148" i="11"/>
  <c r="O1148" i="11"/>
  <c r="P1148" i="11"/>
  <c r="Q1148" i="11"/>
  <c r="R1148" i="11"/>
  <c r="M1149" i="11"/>
  <c r="N1149" i="11"/>
  <c r="O1149" i="11"/>
  <c r="P1149" i="11"/>
  <c r="Q1149" i="11"/>
  <c r="R1149" i="11"/>
  <c r="M1150" i="11"/>
  <c r="N1150" i="11"/>
  <c r="O1150" i="11"/>
  <c r="P1150" i="11"/>
  <c r="Q1150" i="11"/>
  <c r="R1150" i="11"/>
  <c r="M1151" i="11"/>
  <c r="N1151" i="11"/>
  <c r="O1151" i="11"/>
  <c r="P1151" i="11"/>
  <c r="Q1151" i="11"/>
  <c r="R1151" i="11"/>
  <c r="M1152" i="11"/>
  <c r="N1152" i="11"/>
  <c r="O1152" i="11"/>
  <c r="P1152" i="11"/>
  <c r="Q1152" i="11"/>
  <c r="R1152" i="11"/>
  <c r="M1153" i="11"/>
  <c r="N1153" i="11"/>
  <c r="O1153" i="11"/>
  <c r="P1153" i="11"/>
  <c r="Q1153" i="11"/>
  <c r="R1153" i="11"/>
  <c r="M1154" i="11"/>
  <c r="N1154" i="11"/>
  <c r="O1154" i="11"/>
  <c r="P1154" i="11"/>
  <c r="Q1154" i="11"/>
  <c r="R1154" i="11"/>
  <c r="M1155" i="11"/>
  <c r="N1155" i="11"/>
  <c r="O1155" i="11"/>
  <c r="P1155" i="11"/>
  <c r="Q1155" i="11"/>
  <c r="R1155" i="11"/>
  <c r="M1156" i="11"/>
  <c r="N1156" i="11"/>
  <c r="O1156" i="11"/>
  <c r="P1156" i="11"/>
  <c r="Q1156" i="11"/>
  <c r="R1156" i="11"/>
  <c r="M1157" i="11"/>
  <c r="N1157" i="11"/>
  <c r="O1157" i="11"/>
  <c r="P1157" i="11"/>
  <c r="Q1157" i="11"/>
  <c r="R1157" i="11"/>
  <c r="M1158" i="11"/>
  <c r="N1158" i="11"/>
  <c r="O1158" i="11"/>
  <c r="P1158" i="11"/>
  <c r="Q1158" i="11"/>
  <c r="R1158" i="11"/>
  <c r="M1159" i="11"/>
  <c r="N1159" i="11"/>
  <c r="O1159" i="11"/>
  <c r="P1159" i="11"/>
  <c r="Q1159" i="11"/>
  <c r="R1159" i="11"/>
  <c r="M1160" i="11"/>
  <c r="N1160" i="11"/>
  <c r="O1160" i="11"/>
  <c r="P1160" i="11"/>
  <c r="Q1160" i="11"/>
  <c r="R1160" i="11"/>
  <c r="M1161" i="11"/>
  <c r="N1161" i="11"/>
  <c r="O1161" i="11"/>
  <c r="P1161" i="11"/>
  <c r="Q1161" i="11"/>
  <c r="R1161" i="11"/>
  <c r="M1162" i="11"/>
  <c r="N1162" i="11"/>
  <c r="O1162" i="11"/>
  <c r="P1162" i="11"/>
  <c r="Q1162" i="11"/>
  <c r="R1162" i="11"/>
  <c r="M1163" i="11"/>
  <c r="N1163" i="11"/>
  <c r="O1163" i="11"/>
  <c r="P1163" i="11"/>
  <c r="Q1163" i="11"/>
  <c r="R1163" i="11"/>
  <c r="M1164" i="11"/>
  <c r="N1164" i="11"/>
  <c r="O1164" i="11"/>
  <c r="P1164" i="11"/>
  <c r="Q1164" i="11"/>
  <c r="R1164" i="11"/>
  <c r="M1165" i="11"/>
  <c r="N1165" i="11"/>
  <c r="O1165" i="11"/>
  <c r="P1165" i="11"/>
  <c r="Q1165" i="11"/>
  <c r="R1165" i="11"/>
  <c r="M1166" i="11"/>
  <c r="N1166" i="11"/>
  <c r="O1166" i="11"/>
  <c r="P1166" i="11"/>
  <c r="Q1166" i="11"/>
  <c r="R1166" i="11"/>
  <c r="M1167" i="11"/>
  <c r="N1167" i="11"/>
  <c r="O1167" i="11"/>
  <c r="P1167" i="11"/>
  <c r="Q1167" i="11"/>
  <c r="R1167" i="11"/>
  <c r="M1168" i="11"/>
  <c r="N1168" i="11"/>
  <c r="O1168" i="11"/>
  <c r="P1168" i="11"/>
  <c r="Q1168" i="11"/>
  <c r="R1168" i="11"/>
  <c r="M1169" i="11"/>
  <c r="N1169" i="11"/>
  <c r="O1169" i="11"/>
  <c r="P1169" i="11"/>
  <c r="Q1169" i="11"/>
  <c r="R1169" i="11"/>
  <c r="M1170" i="11"/>
  <c r="N1170" i="11"/>
  <c r="O1170" i="11"/>
  <c r="P1170" i="11"/>
  <c r="Q1170" i="11"/>
  <c r="R1170" i="11"/>
  <c r="M1171" i="11"/>
  <c r="N1171" i="11"/>
  <c r="O1171" i="11"/>
  <c r="P1171" i="11"/>
  <c r="Q1171" i="11"/>
  <c r="R1171" i="11"/>
  <c r="M1172" i="11"/>
  <c r="N1172" i="11"/>
  <c r="O1172" i="11"/>
  <c r="P1172" i="11"/>
  <c r="Q1172" i="11"/>
  <c r="R1172" i="11"/>
  <c r="M1173" i="11"/>
  <c r="N1173" i="11"/>
  <c r="O1173" i="11"/>
  <c r="P1173" i="11"/>
  <c r="Q1173" i="11"/>
  <c r="R1173" i="11"/>
  <c r="M1174" i="11"/>
  <c r="N1174" i="11"/>
  <c r="O1174" i="11"/>
  <c r="P1174" i="11"/>
  <c r="Q1174" i="11"/>
  <c r="R1174" i="11"/>
  <c r="M1175" i="11"/>
  <c r="N1175" i="11"/>
  <c r="O1175" i="11"/>
  <c r="P1175" i="11"/>
  <c r="Q1175" i="11"/>
  <c r="R1175" i="11"/>
  <c r="M1176" i="11"/>
  <c r="N1176" i="11"/>
  <c r="O1176" i="11"/>
  <c r="P1176" i="11"/>
  <c r="Q1176" i="11"/>
  <c r="R1176" i="11"/>
  <c r="M1177" i="11"/>
  <c r="N1177" i="11"/>
  <c r="O1177" i="11"/>
  <c r="P1177" i="11"/>
  <c r="Q1177" i="11"/>
  <c r="R1177" i="11"/>
  <c r="M1178" i="11"/>
  <c r="N1178" i="11"/>
  <c r="O1178" i="11"/>
  <c r="P1178" i="11"/>
  <c r="Q1178" i="11"/>
  <c r="R1178" i="11"/>
  <c r="M1179" i="11"/>
  <c r="N1179" i="11"/>
  <c r="O1179" i="11"/>
  <c r="P1179" i="11"/>
  <c r="Q1179" i="11"/>
  <c r="R1179" i="11"/>
  <c r="M1180" i="11"/>
  <c r="N1180" i="11"/>
  <c r="O1180" i="11"/>
  <c r="P1180" i="11"/>
  <c r="Q1180" i="11"/>
  <c r="R1180" i="11"/>
  <c r="M1181" i="11"/>
  <c r="N1181" i="11"/>
  <c r="O1181" i="11"/>
  <c r="P1181" i="11"/>
  <c r="Q1181" i="11"/>
  <c r="R1181" i="11"/>
  <c r="M1182" i="11"/>
  <c r="N1182" i="11"/>
  <c r="O1182" i="11"/>
  <c r="P1182" i="11"/>
  <c r="Q1182" i="11"/>
  <c r="R1182" i="11"/>
  <c r="M1183" i="11"/>
  <c r="N1183" i="11"/>
  <c r="O1183" i="11"/>
  <c r="P1183" i="11"/>
  <c r="Q1183" i="11"/>
  <c r="R1183" i="11"/>
  <c r="M1184" i="11"/>
  <c r="N1184" i="11"/>
  <c r="O1184" i="11"/>
  <c r="P1184" i="11"/>
  <c r="Q1184" i="11"/>
  <c r="R1184" i="11"/>
  <c r="M1185" i="11"/>
  <c r="N1185" i="11"/>
  <c r="O1185" i="11"/>
  <c r="P1185" i="11"/>
  <c r="Q1185" i="11"/>
  <c r="R1185" i="11"/>
  <c r="M1186" i="11"/>
  <c r="N1186" i="11"/>
  <c r="O1186" i="11"/>
  <c r="P1186" i="11"/>
  <c r="Q1186" i="11"/>
  <c r="R1186" i="11"/>
  <c r="M1187" i="11"/>
  <c r="N1187" i="11"/>
  <c r="O1187" i="11"/>
  <c r="P1187" i="11"/>
  <c r="Q1187" i="11"/>
  <c r="R1187" i="11"/>
  <c r="M1188" i="11"/>
  <c r="N1188" i="11"/>
  <c r="O1188" i="11"/>
  <c r="P1188" i="11"/>
  <c r="Q1188" i="11"/>
  <c r="R1188" i="11"/>
  <c r="M1189" i="11"/>
  <c r="N1189" i="11"/>
  <c r="O1189" i="11"/>
  <c r="P1189" i="11"/>
  <c r="Q1189" i="11"/>
  <c r="R1189" i="11"/>
  <c r="M1190" i="11"/>
  <c r="N1190" i="11"/>
  <c r="O1190" i="11"/>
  <c r="P1190" i="11"/>
  <c r="Q1190" i="11"/>
  <c r="R1190" i="11"/>
  <c r="M1191" i="11"/>
  <c r="N1191" i="11"/>
  <c r="O1191" i="11"/>
  <c r="P1191" i="11"/>
  <c r="Q1191" i="11"/>
  <c r="R1191" i="11"/>
  <c r="M1192" i="11"/>
  <c r="N1192" i="11"/>
  <c r="O1192" i="11"/>
  <c r="P1192" i="11"/>
  <c r="Q1192" i="11"/>
  <c r="R1192" i="11"/>
  <c r="M1193" i="11"/>
  <c r="N1193" i="11"/>
  <c r="O1193" i="11"/>
  <c r="P1193" i="11"/>
  <c r="Q1193" i="11"/>
  <c r="R1193" i="11"/>
  <c r="M1194" i="11"/>
  <c r="N1194" i="11"/>
  <c r="O1194" i="11"/>
  <c r="P1194" i="11"/>
  <c r="Q1194" i="11"/>
  <c r="R1194" i="11"/>
  <c r="M1195" i="11"/>
  <c r="N1195" i="11"/>
  <c r="O1195" i="11"/>
  <c r="P1195" i="11"/>
  <c r="Q1195" i="11"/>
  <c r="R1195" i="11"/>
  <c r="M1196" i="11"/>
  <c r="N1196" i="11"/>
  <c r="O1196" i="11"/>
  <c r="P1196" i="11"/>
  <c r="Q1196" i="11"/>
  <c r="R1196" i="11"/>
  <c r="M1197" i="11"/>
  <c r="N1197" i="11"/>
  <c r="O1197" i="11"/>
  <c r="P1197" i="11"/>
  <c r="Q1197" i="11"/>
  <c r="R1197" i="11"/>
  <c r="M1198" i="11"/>
  <c r="N1198" i="11"/>
  <c r="O1198" i="11"/>
  <c r="P1198" i="11"/>
  <c r="Q1198" i="11"/>
  <c r="R1198" i="11"/>
  <c r="M1199" i="11"/>
  <c r="N1199" i="11"/>
  <c r="O1199" i="11"/>
  <c r="P1199" i="11"/>
  <c r="Q1199" i="11"/>
  <c r="R1199" i="11"/>
  <c r="M1200" i="11"/>
  <c r="N1200" i="11"/>
  <c r="O1200" i="11"/>
  <c r="P1200" i="11"/>
  <c r="Q1200" i="11"/>
  <c r="R1200" i="11"/>
  <c r="M1201" i="11"/>
  <c r="N1201" i="11"/>
  <c r="O1201" i="11"/>
  <c r="P1201" i="11"/>
  <c r="Q1201" i="11"/>
  <c r="R1201" i="11"/>
  <c r="M1202" i="11"/>
  <c r="N1202" i="11"/>
  <c r="O1202" i="11"/>
  <c r="P1202" i="11"/>
  <c r="Q1202" i="11"/>
  <c r="R1202" i="11"/>
  <c r="M1203" i="11"/>
  <c r="N1203" i="11"/>
  <c r="O1203" i="11"/>
  <c r="P1203" i="11"/>
  <c r="Q1203" i="11"/>
  <c r="R1203" i="11"/>
  <c r="M1204" i="11"/>
  <c r="N1204" i="11"/>
  <c r="O1204" i="11"/>
  <c r="P1204" i="11"/>
  <c r="Q1204" i="11"/>
  <c r="R1204" i="11"/>
  <c r="M1205" i="11"/>
  <c r="N1205" i="11"/>
  <c r="O1205" i="11"/>
  <c r="P1205" i="11"/>
  <c r="Q1205" i="11"/>
  <c r="R1205" i="11"/>
  <c r="M1206" i="11"/>
  <c r="N1206" i="11"/>
  <c r="O1206" i="11"/>
  <c r="P1206" i="11"/>
  <c r="Q1206" i="11"/>
  <c r="R1206" i="11"/>
  <c r="M1207" i="11"/>
  <c r="N1207" i="11"/>
  <c r="O1207" i="11"/>
  <c r="P1207" i="11"/>
  <c r="Q1207" i="11"/>
  <c r="R1207" i="11"/>
  <c r="M1208" i="11"/>
  <c r="N1208" i="11"/>
  <c r="O1208" i="11"/>
  <c r="P1208" i="11"/>
  <c r="Q1208" i="11"/>
  <c r="R1208" i="11"/>
  <c r="M1209" i="11"/>
  <c r="N1209" i="11"/>
  <c r="O1209" i="11"/>
  <c r="P1209" i="11"/>
  <c r="Q1209" i="11"/>
  <c r="R1209" i="11"/>
  <c r="M1210" i="11"/>
  <c r="N1210" i="11"/>
  <c r="O1210" i="11"/>
  <c r="P1210" i="11"/>
  <c r="Q1210" i="11"/>
  <c r="R1210" i="11"/>
  <c r="M1211" i="11"/>
  <c r="N1211" i="11"/>
  <c r="O1211" i="11"/>
  <c r="P1211" i="11"/>
  <c r="Q1211" i="11"/>
  <c r="R1211" i="11"/>
  <c r="M1212" i="11"/>
  <c r="N1212" i="11"/>
  <c r="O1212" i="11"/>
  <c r="P1212" i="11"/>
  <c r="Q1212" i="11"/>
  <c r="R1212" i="11"/>
  <c r="M1213" i="11"/>
  <c r="N1213" i="11"/>
  <c r="O1213" i="11"/>
  <c r="P1213" i="11"/>
  <c r="Q1213" i="11"/>
  <c r="R1213" i="11"/>
  <c r="M1214" i="11"/>
  <c r="N1214" i="11"/>
  <c r="O1214" i="11"/>
  <c r="P1214" i="11"/>
  <c r="Q1214" i="11"/>
  <c r="R1214" i="11"/>
  <c r="M1215" i="11"/>
  <c r="N1215" i="11"/>
  <c r="O1215" i="11"/>
  <c r="P1215" i="11"/>
  <c r="Q1215" i="11"/>
  <c r="R1215" i="11"/>
  <c r="M1216" i="11"/>
  <c r="N1216" i="11"/>
  <c r="O1216" i="11"/>
  <c r="P1216" i="11"/>
  <c r="Q1216" i="11"/>
  <c r="R1216" i="11"/>
  <c r="M1217" i="11"/>
  <c r="N1217" i="11"/>
  <c r="O1217" i="11"/>
  <c r="P1217" i="11"/>
  <c r="Q1217" i="11"/>
  <c r="R1217" i="11"/>
  <c r="M1218" i="11"/>
  <c r="N1218" i="11"/>
  <c r="O1218" i="11"/>
  <c r="P1218" i="11"/>
  <c r="Q1218" i="11"/>
  <c r="R1218" i="11"/>
  <c r="M1219" i="11"/>
  <c r="N1219" i="11"/>
  <c r="O1219" i="11"/>
  <c r="P1219" i="11"/>
  <c r="Q1219" i="11"/>
  <c r="R1219" i="11"/>
  <c r="M1220" i="11"/>
  <c r="N1220" i="11"/>
  <c r="O1220" i="11"/>
  <c r="P1220" i="11"/>
  <c r="Q1220" i="11"/>
  <c r="R1220" i="11"/>
  <c r="M1221" i="11"/>
  <c r="N1221" i="11"/>
  <c r="O1221" i="11"/>
  <c r="P1221" i="11"/>
  <c r="Q1221" i="11"/>
  <c r="R1221" i="11"/>
  <c r="M1222" i="11"/>
  <c r="N1222" i="11"/>
  <c r="O1222" i="11"/>
  <c r="P1222" i="11"/>
  <c r="Q1222" i="11"/>
  <c r="R1222" i="11"/>
  <c r="M1223" i="11"/>
  <c r="N1223" i="11"/>
  <c r="O1223" i="11"/>
  <c r="P1223" i="11"/>
  <c r="Q1223" i="11"/>
  <c r="R1223" i="11"/>
  <c r="M1224" i="11"/>
  <c r="N1224" i="11"/>
  <c r="O1224" i="11"/>
  <c r="P1224" i="11"/>
  <c r="Q1224" i="11"/>
  <c r="R1224" i="11"/>
  <c r="M1225" i="11"/>
  <c r="N1225" i="11"/>
  <c r="O1225" i="11"/>
  <c r="P1225" i="11"/>
  <c r="Q1225" i="11"/>
  <c r="R1225" i="11"/>
  <c r="M1226" i="11"/>
  <c r="N1226" i="11"/>
  <c r="O1226" i="11"/>
  <c r="P1226" i="11"/>
  <c r="Q1226" i="11"/>
  <c r="R1226" i="11"/>
  <c r="M1227" i="11"/>
  <c r="N1227" i="11"/>
  <c r="O1227" i="11"/>
  <c r="P1227" i="11"/>
  <c r="Q1227" i="11"/>
  <c r="R1227" i="11"/>
  <c r="M1228" i="11"/>
  <c r="N1228" i="11"/>
  <c r="O1228" i="11"/>
  <c r="P1228" i="11"/>
  <c r="Q1228" i="11"/>
  <c r="R1228" i="11"/>
  <c r="M1229" i="11"/>
  <c r="N1229" i="11"/>
  <c r="O1229" i="11"/>
  <c r="P1229" i="11"/>
  <c r="Q1229" i="11"/>
  <c r="R1229" i="11"/>
  <c r="M1230" i="11"/>
  <c r="N1230" i="11"/>
  <c r="O1230" i="11"/>
  <c r="P1230" i="11"/>
  <c r="Q1230" i="11"/>
  <c r="R1230" i="11"/>
  <c r="M1231" i="11"/>
  <c r="N1231" i="11"/>
  <c r="O1231" i="11"/>
  <c r="P1231" i="11"/>
  <c r="Q1231" i="11"/>
  <c r="R1231" i="11"/>
  <c r="M1232" i="11"/>
  <c r="N1232" i="11"/>
  <c r="O1232" i="11"/>
  <c r="P1232" i="11"/>
  <c r="Q1232" i="11"/>
  <c r="R1232" i="11"/>
  <c r="M1233" i="11"/>
  <c r="N1233" i="11"/>
  <c r="O1233" i="11"/>
  <c r="P1233" i="11"/>
  <c r="Q1233" i="11"/>
  <c r="R1233" i="11"/>
  <c r="M1234" i="11"/>
  <c r="N1234" i="11"/>
  <c r="O1234" i="11"/>
  <c r="P1234" i="11"/>
  <c r="Q1234" i="11"/>
  <c r="R1234" i="11"/>
  <c r="M1235" i="11"/>
  <c r="N1235" i="11"/>
  <c r="O1235" i="11"/>
  <c r="P1235" i="11"/>
  <c r="Q1235" i="11"/>
  <c r="R1235" i="11"/>
  <c r="M1236" i="11"/>
  <c r="N1236" i="11"/>
  <c r="O1236" i="11"/>
  <c r="P1236" i="11"/>
  <c r="Q1236" i="11"/>
  <c r="R1236" i="11"/>
  <c r="M1237" i="11"/>
  <c r="N1237" i="11"/>
  <c r="O1237" i="11"/>
  <c r="P1237" i="11"/>
  <c r="Q1237" i="11"/>
  <c r="R1237" i="11"/>
  <c r="M1238" i="11"/>
  <c r="N1238" i="11"/>
  <c r="O1238" i="11"/>
  <c r="P1238" i="11"/>
  <c r="Q1238" i="11"/>
  <c r="R1238" i="11"/>
  <c r="M1239" i="11"/>
  <c r="N1239" i="11"/>
  <c r="O1239" i="11"/>
  <c r="P1239" i="11"/>
  <c r="Q1239" i="11"/>
  <c r="R1239" i="11"/>
  <c r="M1240" i="11"/>
  <c r="N1240" i="11"/>
  <c r="O1240" i="11"/>
  <c r="P1240" i="11"/>
  <c r="Q1240" i="11"/>
  <c r="R1240" i="11"/>
  <c r="M1241" i="11"/>
  <c r="N1241" i="11"/>
  <c r="O1241" i="11"/>
  <c r="P1241" i="11"/>
  <c r="Q1241" i="11"/>
  <c r="R1241" i="11"/>
  <c r="M1242" i="11"/>
  <c r="N1242" i="11"/>
  <c r="O1242" i="11"/>
  <c r="P1242" i="11"/>
  <c r="Q1242" i="11"/>
  <c r="R1242" i="11"/>
  <c r="M1243" i="11"/>
  <c r="N1243" i="11"/>
  <c r="O1243" i="11"/>
  <c r="P1243" i="11"/>
  <c r="Q1243" i="11"/>
  <c r="R1243" i="11"/>
  <c r="M1244" i="11"/>
  <c r="N1244" i="11"/>
  <c r="O1244" i="11"/>
  <c r="P1244" i="11"/>
  <c r="Q1244" i="11"/>
  <c r="R1244" i="11"/>
  <c r="M1245" i="11"/>
  <c r="N1245" i="11"/>
  <c r="O1245" i="11"/>
  <c r="P1245" i="11"/>
  <c r="Q1245" i="11"/>
  <c r="R1245" i="11"/>
  <c r="M1246" i="11"/>
  <c r="N1246" i="11"/>
  <c r="O1246" i="11"/>
  <c r="P1246" i="11"/>
  <c r="Q1246" i="11"/>
  <c r="R1246" i="11"/>
  <c r="M1247" i="11"/>
  <c r="N1247" i="11"/>
  <c r="O1247" i="11"/>
  <c r="P1247" i="11"/>
  <c r="Q1247" i="11"/>
  <c r="R1247" i="11"/>
  <c r="M1248" i="11"/>
  <c r="N1248" i="11"/>
  <c r="O1248" i="11"/>
  <c r="P1248" i="11"/>
  <c r="Q1248" i="11"/>
  <c r="R1248" i="11"/>
  <c r="M1249" i="11"/>
  <c r="N1249" i="11"/>
  <c r="O1249" i="11"/>
  <c r="P1249" i="11"/>
  <c r="Q1249" i="11"/>
  <c r="R1249" i="11"/>
  <c r="M1250" i="11"/>
  <c r="N1250" i="11"/>
  <c r="O1250" i="11"/>
  <c r="P1250" i="11"/>
  <c r="Q1250" i="11"/>
  <c r="R1250" i="11"/>
  <c r="M1251" i="11"/>
  <c r="N1251" i="11"/>
  <c r="O1251" i="11"/>
  <c r="P1251" i="11"/>
  <c r="Q1251" i="11"/>
  <c r="R1251" i="11"/>
  <c r="M1252" i="11"/>
  <c r="N1252" i="11"/>
  <c r="O1252" i="11"/>
  <c r="P1252" i="11"/>
  <c r="Q1252" i="11"/>
  <c r="R1252" i="11"/>
  <c r="M1253" i="11"/>
  <c r="N1253" i="11"/>
  <c r="O1253" i="11"/>
  <c r="P1253" i="11"/>
  <c r="Q1253" i="11"/>
  <c r="R1253" i="11"/>
  <c r="M1254" i="11"/>
  <c r="N1254" i="11"/>
  <c r="O1254" i="11"/>
  <c r="P1254" i="11"/>
  <c r="Q1254" i="11"/>
  <c r="R1254" i="11"/>
  <c r="M1255" i="11"/>
  <c r="N1255" i="11"/>
  <c r="O1255" i="11"/>
  <c r="P1255" i="11"/>
  <c r="Q1255" i="11"/>
  <c r="R1255" i="11"/>
  <c r="M1256" i="11"/>
  <c r="N1256" i="11"/>
  <c r="O1256" i="11"/>
  <c r="P1256" i="11"/>
  <c r="Q1256" i="11"/>
  <c r="R1256" i="11"/>
  <c r="M1257" i="11"/>
  <c r="N1257" i="11"/>
  <c r="O1257" i="11"/>
  <c r="P1257" i="11"/>
  <c r="Q1257" i="11"/>
  <c r="R1257" i="11"/>
  <c r="M1258" i="11"/>
  <c r="N1258" i="11"/>
  <c r="O1258" i="11"/>
  <c r="P1258" i="11"/>
  <c r="Q1258" i="11"/>
  <c r="R1258" i="11"/>
  <c r="M1259" i="11"/>
  <c r="N1259" i="11"/>
  <c r="O1259" i="11"/>
  <c r="P1259" i="11"/>
  <c r="Q1259" i="11"/>
  <c r="R1259" i="11"/>
  <c r="M1260" i="11"/>
  <c r="N1260" i="11"/>
  <c r="O1260" i="11"/>
  <c r="P1260" i="11"/>
  <c r="Q1260" i="11"/>
  <c r="R1260" i="11"/>
  <c r="M1261" i="11"/>
  <c r="N1261" i="11"/>
  <c r="O1261" i="11"/>
  <c r="P1261" i="11"/>
  <c r="Q1261" i="11"/>
  <c r="R1261" i="11"/>
  <c r="M1262" i="11"/>
  <c r="N1262" i="11"/>
  <c r="O1262" i="11"/>
  <c r="P1262" i="11"/>
  <c r="Q1262" i="11"/>
  <c r="R1262" i="11"/>
  <c r="M1263" i="11"/>
  <c r="N1263" i="11"/>
  <c r="O1263" i="11"/>
  <c r="P1263" i="11"/>
  <c r="Q1263" i="11"/>
  <c r="R1263" i="11"/>
  <c r="M1264" i="11"/>
  <c r="N1264" i="11"/>
  <c r="O1264" i="11"/>
  <c r="P1264" i="11"/>
  <c r="Q1264" i="11"/>
  <c r="R1264" i="11"/>
  <c r="M1265" i="11"/>
  <c r="N1265" i="11"/>
  <c r="O1265" i="11"/>
  <c r="P1265" i="11"/>
  <c r="Q1265" i="11"/>
  <c r="R1265" i="11"/>
  <c r="M1266" i="11"/>
  <c r="N1266" i="11"/>
  <c r="O1266" i="11"/>
  <c r="P1266" i="11"/>
  <c r="Q1266" i="11"/>
  <c r="R1266" i="11"/>
  <c r="M1267" i="11"/>
  <c r="N1267" i="11"/>
  <c r="O1267" i="11"/>
  <c r="P1267" i="11"/>
  <c r="Q1267" i="11"/>
  <c r="R1267" i="11"/>
  <c r="M1268" i="11"/>
  <c r="N1268" i="11"/>
  <c r="O1268" i="11"/>
  <c r="P1268" i="11"/>
  <c r="Q1268" i="11"/>
  <c r="R1268" i="11"/>
  <c r="M1269" i="11"/>
  <c r="N1269" i="11"/>
  <c r="O1269" i="11"/>
  <c r="P1269" i="11"/>
  <c r="Q1269" i="11"/>
  <c r="R1269" i="11"/>
  <c r="M1270" i="11"/>
  <c r="N1270" i="11"/>
  <c r="O1270" i="11"/>
  <c r="P1270" i="11"/>
  <c r="Q1270" i="11"/>
  <c r="R1270" i="11"/>
  <c r="M1271" i="11"/>
  <c r="N1271" i="11"/>
  <c r="O1271" i="11"/>
  <c r="P1271" i="11"/>
  <c r="Q1271" i="11"/>
  <c r="R1271" i="11"/>
  <c r="M1272" i="11"/>
  <c r="N1272" i="11"/>
  <c r="O1272" i="11"/>
  <c r="P1272" i="11"/>
  <c r="Q1272" i="11"/>
  <c r="R1272" i="11"/>
  <c r="M1273" i="11"/>
  <c r="N1273" i="11"/>
  <c r="O1273" i="11"/>
  <c r="P1273" i="11"/>
  <c r="Q1273" i="11"/>
  <c r="R1273" i="11"/>
  <c r="M1274" i="11"/>
  <c r="N1274" i="11"/>
  <c r="O1274" i="11"/>
  <c r="P1274" i="11"/>
  <c r="Q1274" i="11"/>
  <c r="R1274" i="11"/>
  <c r="M1275" i="11"/>
  <c r="N1275" i="11"/>
  <c r="O1275" i="11"/>
  <c r="P1275" i="11"/>
  <c r="Q1275" i="11"/>
  <c r="R1275" i="11"/>
  <c r="M1276" i="11"/>
  <c r="N1276" i="11"/>
  <c r="O1276" i="11"/>
  <c r="P1276" i="11"/>
  <c r="Q1276" i="11"/>
  <c r="R1276" i="11"/>
  <c r="M1277" i="11"/>
  <c r="N1277" i="11"/>
  <c r="O1277" i="11"/>
  <c r="P1277" i="11"/>
  <c r="Q1277" i="11"/>
  <c r="R1277" i="11"/>
  <c r="M1278" i="11"/>
  <c r="N1278" i="11"/>
  <c r="O1278" i="11"/>
  <c r="P1278" i="11"/>
  <c r="Q1278" i="11"/>
  <c r="R1278" i="11"/>
  <c r="M1279" i="11"/>
  <c r="N1279" i="11"/>
  <c r="O1279" i="11"/>
  <c r="P1279" i="11"/>
  <c r="Q1279" i="11"/>
  <c r="R1279" i="11"/>
  <c r="M1280" i="11"/>
  <c r="N1280" i="11"/>
  <c r="O1280" i="11"/>
  <c r="P1280" i="11"/>
  <c r="Q1280" i="11"/>
  <c r="R1280" i="11"/>
  <c r="M1281" i="11"/>
  <c r="N1281" i="11"/>
  <c r="O1281" i="11"/>
  <c r="P1281" i="11"/>
  <c r="Q1281" i="11"/>
  <c r="R1281" i="11"/>
  <c r="M1282" i="11"/>
  <c r="N1282" i="11"/>
  <c r="O1282" i="11"/>
  <c r="P1282" i="11"/>
  <c r="Q1282" i="11"/>
  <c r="R1282" i="11"/>
  <c r="M1283" i="11"/>
  <c r="N1283" i="11"/>
  <c r="O1283" i="11"/>
  <c r="P1283" i="11"/>
  <c r="Q1283" i="11"/>
  <c r="R1283" i="11"/>
  <c r="M1284" i="11"/>
  <c r="N1284" i="11"/>
  <c r="O1284" i="11"/>
  <c r="P1284" i="11"/>
  <c r="Q1284" i="11"/>
  <c r="R1284" i="11"/>
  <c r="M1285" i="11"/>
  <c r="N1285" i="11"/>
  <c r="O1285" i="11"/>
  <c r="P1285" i="11"/>
  <c r="Q1285" i="11"/>
  <c r="R1285" i="11"/>
  <c r="M1286" i="11"/>
  <c r="N1286" i="11"/>
  <c r="O1286" i="11"/>
  <c r="P1286" i="11"/>
  <c r="Q1286" i="11"/>
  <c r="R1286" i="11"/>
  <c r="M1287" i="11"/>
  <c r="N1287" i="11"/>
  <c r="O1287" i="11"/>
  <c r="P1287" i="11"/>
  <c r="Q1287" i="11"/>
  <c r="R1287" i="11"/>
  <c r="M1288" i="11"/>
  <c r="N1288" i="11"/>
  <c r="O1288" i="11"/>
  <c r="P1288" i="11"/>
  <c r="Q1288" i="11"/>
  <c r="R1288" i="11"/>
  <c r="M1289" i="11"/>
  <c r="N1289" i="11"/>
  <c r="O1289" i="11"/>
  <c r="P1289" i="11"/>
  <c r="Q1289" i="11"/>
  <c r="R1289" i="11"/>
  <c r="M1290" i="11"/>
  <c r="N1290" i="11"/>
  <c r="O1290" i="11"/>
  <c r="P1290" i="11"/>
  <c r="Q1290" i="11"/>
  <c r="R1290" i="11"/>
  <c r="M1291" i="11"/>
  <c r="N1291" i="11"/>
  <c r="O1291" i="11"/>
  <c r="P1291" i="11"/>
  <c r="Q1291" i="11"/>
  <c r="R1291" i="11"/>
  <c r="M1292" i="11"/>
  <c r="N1292" i="11"/>
  <c r="O1292" i="11"/>
  <c r="P1292" i="11"/>
  <c r="Q1292" i="11"/>
  <c r="R1292" i="11"/>
  <c r="M1293" i="11"/>
  <c r="N1293" i="11"/>
  <c r="O1293" i="11"/>
  <c r="P1293" i="11"/>
  <c r="Q1293" i="11"/>
  <c r="R1293" i="11"/>
  <c r="M1294" i="11"/>
  <c r="N1294" i="11"/>
  <c r="O1294" i="11"/>
  <c r="P1294" i="11"/>
  <c r="Q1294" i="11"/>
  <c r="R1294" i="11"/>
  <c r="M1295" i="11"/>
  <c r="N1295" i="11"/>
  <c r="O1295" i="11"/>
  <c r="P1295" i="11"/>
  <c r="Q1295" i="11"/>
  <c r="R1295" i="11"/>
  <c r="M1296" i="11"/>
  <c r="N1296" i="11"/>
  <c r="O1296" i="11"/>
  <c r="P1296" i="11"/>
  <c r="Q1296" i="11"/>
  <c r="R1296" i="11"/>
  <c r="M1297" i="11"/>
  <c r="N1297" i="11"/>
  <c r="O1297" i="11"/>
  <c r="P1297" i="11"/>
  <c r="Q1297" i="11"/>
  <c r="R1297" i="11"/>
  <c r="M1298" i="11"/>
  <c r="N1298" i="11"/>
  <c r="O1298" i="11"/>
  <c r="P1298" i="11"/>
  <c r="Q1298" i="11"/>
  <c r="R1298" i="11"/>
  <c r="M1299" i="11"/>
  <c r="N1299" i="11"/>
  <c r="O1299" i="11"/>
  <c r="P1299" i="11"/>
  <c r="Q1299" i="11"/>
  <c r="R1299" i="11"/>
  <c r="M1300" i="11"/>
  <c r="N1300" i="11"/>
  <c r="O1300" i="11"/>
  <c r="P1300" i="11"/>
  <c r="Q1300" i="11"/>
  <c r="R1300" i="11"/>
  <c r="M1301" i="11"/>
  <c r="N1301" i="11"/>
  <c r="O1301" i="11"/>
  <c r="P1301" i="11"/>
  <c r="Q1301" i="11"/>
  <c r="R1301" i="11"/>
  <c r="M1302" i="11"/>
  <c r="N1302" i="11"/>
  <c r="O1302" i="11"/>
  <c r="P1302" i="11"/>
  <c r="Q1302" i="11"/>
  <c r="R1302" i="11"/>
  <c r="M1303" i="11"/>
  <c r="N1303" i="11"/>
  <c r="O1303" i="11"/>
  <c r="P1303" i="11"/>
  <c r="Q1303" i="11"/>
  <c r="R1303" i="11"/>
  <c r="M1304" i="11"/>
  <c r="N1304" i="11"/>
  <c r="O1304" i="11"/>
  <c r="P1304" i="11"/>
  <c r="Q1304" i="11"/>
  <c r="R1304" i="11"/>
  <c r="M1305" i="11"/>
  <c r="N1305" i="11"/>
  <c r="O1305" i="11"/>
  <c r="P1305" i="11"/>
  <c r="Q1305" i="11"/>
  <c r="R1305" i="11"/>
  <c r="M1306" i="11"/>
  <c r="N1306" i="11"/>
  <c r="O1306" i="11"/>
  <c r="P1306" i="11"/>
  <c r="Q1306" i="11"/>
  <c r="R1306" i="11"/>
  <c r="M1307" i="11"/>
  <c r="N1307" i="11"/>
  <c r="O1307" i="11"/>
  <c r="P1307" i="11"/>
  <c r="Q1307" i="11"/>
  <c r="R1307" i="11"/>
  <c r="M1308" i="11"/>
  <c r="N1308" i="11"/>
  <c r="O1308" i="11"/>
  <c r="P1308" i="11"/>
  <c r="Q1308" i="11"/>
  <c r="R1308" i="11"/>
  <c r="M1309" i="11"/>
  <c r="N1309" i="11"/>
  <c r="O1309" i="11"/>
  <c r="P1309" i="11"/>
  <c r="Q1309" i="11"/>
  <c r="R1309" i="11"/>
  <c r="M1310" i="11"/>
  <c r="N1310" i="11"/>
  <c r="O1310" i="11"/>
  <c r="P1310" i="11"/>
  <c r="Q1310" i="11"/>
  <c r="R1310" i="11"/>
  <c r="M1311" i="11"/>
  <c r="N1311" i="11"/>
  <c r="O1311" i="11"/>
  <c r="P1311" i="11"/>
  <c r="Q1311" i="11"/>
  <c r="R1311" i="11"/>
  <c r="M1312" i="11"/>
  <c r="N1312" i="11"/>
  <c r="O1312" i="11"/>
  <c r="P1312" i="11"/>
  <c r="Q1312" i="11"/>
  <c r="R1312" i="11"/>
  <c r="M1313" i="11"/>
  <c r="N1313" i="11"/>
  <c r="O1313" i="11"/>
  <c r="P1313" i="11"/>
  <c r="Q1313" i="11"/>
  <c r="R1313" i="11"/>
  <c r="M1314" i="11"/>
  <c r="N1314" i="11"/>
  <c r="O1314" i="11"/>
  <c r="P1314" i="11"/>
  <c r="Q1314" i="11"/>
  <c r="R1314" i="11"/>
  <c r="M1315" i="11"/>
  <c r="N1315" i="11"/>
  <c r="O1315" i="11"/>
  <c r="P1315" i="11"/>
  <c r="Q1315" i="11"/>
  <c r="R1315" i="11"/>
  <c r="M1316" i="11"/>
  <c r="N1316" i="11"/>
  <c r="O1316" i="11"/>
  <c r="P1316" i="11"/>
  <c r="Q1316" i="11"/>
  <c r="R1316" i="11"/>
  <c r="M1317" i="11"/>
  <c r="N1317" i="11"/>
  <c r="O1317" i="11"/>
  <c r="P1317" i="11"/>
  <c r="Q1317" i="11"/>
  <c r="R1317" i="11"/>
  <c r="M1318" i="11"/>
  <c r="N1318" i="11"/>
  <c r="O1318" i="11"/>
  <c r="P1318" i="11"/>
  <c r="Q1318" i="11"/>
  <c r="R1318" i="11"/>
  <c r="M1319" i="11"/>
  <c r="N1319" i="11"/>
  <c r="O1319" i="11"/>
  <c r="P1319" i="11"/>
  <c r="Q1319" i="11"/>
  <c r="R1319" i="11"/>
  <c r="M1320" i="11"/>
  <c r="N1320" i="11"/>
  <c r="O1320" i="11"/>
  <c r="P1320" i="11"/>
  <c r="Q1320" i="11"/>
  <c r="R1320" i="11"/>
  <c r="M1321" i="11"/>
  <c r="N1321" i="11"/>
  <c r="O1321" i="11"/>
  <c r="P1321" i="11"/>
  <c r="Q1321" i="11"/>
  <c r="R1321" i="11"/>
  <c r="M1322" i="11"/>
  <c r="N1322" i="11"/>
  <c r="O1322" i="11"/>
  <c r="P1322" i="11"/>
  <c r="Q1322" i="11"/>
  <c r="R1322" i="11"/>
  <c r="M1323" i="11"/>
  <c r="N1323" i="11"/>
  <c r="O1323" i="11"/>
  <c r="P1323" i="11"/>
  <c r="Q1323" i="11"/>
  <c r="R1323" i="11"/>
  <c r="M1324" i="11"/>
  <c r="N1324" i="11"/>
  <c r="O1324" i="11"/>
  <c r="P1324" i="11"/>
  <c r="Q1324" i="11"/>
  <c r="R1324" i="11"/>
  <c r="M1325" i="11"/>
  <c r="N1325" i="11"/>
  <c r="O1325" i="11"/>
  <c r="P1325" i="11"/>
  <c r="Q1325" i="11"/>
  <c r="R1325" i="11"/>
  <c r="M1326" i="11"/>
  <c r="N1326" i="11"/>
  <c r="O1326" i="11"/>
  <c r="P1326" i="11"/>
  <c r="Q1326" i="11"/>
  <c r="R1326" i="11"/>
  <c r="M1327" i="11"/>
  <c r="N1327" i="11"/>
  <c r="O1327" i="11"/>
  <c r="P1327" i="11"/>
  <c r="Q1327" i="11"/>
  <c r="R1327" i="11"/>
  <c r="M1328" i="11"/>
  <c r="N1328" i="11"/>
  <c r="O1328" i="11"/>
  <c r="P1328" i="11"/>
  <c r="Q1328" i="11"/>
  <c r="R1328" i="11"/>
  <c r="M1329" i="11"/>
  <c r="N1329" i="11"/>
  <c r="O1329" i="11"/>
  <c r="P1329" i="11"/>
  <c r="Q1329" i="11"/>
  <c r="R1329" i="11"/>
  <c r="M1330" i="11"/>
  <c r="N1330" i="11"/>
  <c r="O1330" i="11"/>
  <c r="P1330" i="11"/>
  <c r="Q1330" i="11"/>
  <c r="R1330" i="11"/>
  <c r="M1331" i="11"/>
  <c r="N1331" i="11"/>
  <c r="O1331" i="11"/>
  <c r="P1331" i="11"/>
  <c r="Q1331" i="11"/>
  <c r="R1331" i="11"/>
  <c r="M1332" i="11"/>
  <c r="N1332" i="11"/>
  <c r="O1332" i="11"/>
  <c r="P1332" i="11"/>
  <c r="Q1332" i="11"/>
  <c r="R1332" i="11"/>
  <c r="M1333" i="11"/>
  <c r="N1333" i="11"/>
  <c r="O1333" i="11"/>
  <c r="P1333" i="11"/>
  <c r="Q1333" i="11"/>
  <c r="R1333" i="11"/>
  <c r="M1334" i="11"/>
  <c r="N1334" i="11"/>
  <c r="O1334" i="11"/>
  <c r="P1334" i="11"/>
  <c r="Q1334" i="11"/>
  <c r="R1334" i="11"/>
  <c r="M1335" i="11"/>
  <c r="N1335" i="11"/>
  <c r="O1335" i="11"/>
  <c r="P1335" i="11"/>
  <c r="Q1335" i="11"/>
  <c r="R1335" i="11"/>
  <c r="M1336" i="11"/>
  <c r="N1336" i="11"/>
  <c r="O1336" i="11"/>
  <c r="P1336" i="11"/>
  <c r="Q1336" i="11"/>
  <c r="R1336" i="11"/>
  <c r="M1337" i="11"/>
  <c r="N1337" i="11"/>
  <c r="O1337" i="11"/>
  <c r="P1337" i="11"/>
  <c r="Q1337" i="11"/>
  <c r="R1337" i="11"/>
  <c r="M1338" i="11"/>
  <c r="N1338" i="11"/>
  <c r="O1338" i="11"/>
  <c r="P1338" i="11"/>
  <c r="Q1338" i="11"/>
  <c r="R1338" i="11"/>
  <c r="M1339" i="11"/>
  <c r="N1339" i="11"/>
  <c r="O1339" i="11"/>
  <c r="P1339" i="11"/>
  <c r="Q1339" i="11"/>
  <c r="R1339" i="11"/>
  <c r="M1340" i="11"/>
  <c r="N1340" i="11"/>
  <c r="O1340" i="11"/>
  <c r="P1340" i="11"/>
  <c r="Q1340" i="11"/>
  <c r="R1340" i="11"/>
  <c r="M1341" i="11"/>
  <c r="N1341" i="11"/>
  <c r="O1341" i="11"/>
  <c r="P1341" i="11"/>
  <c r="Q1341" i="11"/>
  <c r="R1341" i="11"/>
  <c r="M1342" i="11"/>
  <c r="N1342" i="11"/>
  <c r="O1342" i="11"/>
  <c r="P1342" i="11"/>
  <c r="Q1342" i="11"/>
  <c r="R1342" i="11"/>
  <c r="M1343" i="11"/>
  <c r="N1343" i="11"/>
  <c r="O1343" i="11"/>
  <c r="P1343" i="11"/>
  <c r="Q1343" i="11"/>
  <c r="R1343" i="11"/>
  <c r="M1344" i="11"/>
  <c r="N1344" i="11"/>
  <c r="O1344" i="11"/>
  <c r="P1344" i="11"/>
  <c r="Q1344" i="11"/>
  <c r="R1344" i="11"/>
  <c r="M1345" i="11"/>
  <c r="N1345" i="11"/>
  <c r="O1345" i="11"/>
  <c r="P1345" i="11"/>
  <c r="Q1345" i="11"/>
  <c r="R1345" i="11"/>
  <c r="M1346" i="11"/>
  <c r="N1346" i="11"/>
  <c r="O1346" i="11"/>
  <c r="P1346" i="11"/>
  <c r="Q1346" i="11"/>
  <c r="R1346" i="11"/>
  <c r="M1347" i="11"/>
  <c r="N1347" i="11"/>
  <c r="O1347" i="11"/>
  <c r="P1347" i="11"/>
  <c r="Q1347" i="11"/>
  <c r="R1347" i="11"/>
  <c r="M1348" i="11"/>
  <c r="N1348" i="11"/>
  <c r="O1348" i="11"/>
  <c r="P1348" i="11"/>
  <c r="Q1348" i="11"/>
  <c r="R1348" i="11"/>
  <c r="M1349" i="11"/>
  <c r="N1349" i="11"/>
  <c r="O1349" i="11"/>
  <c r="P1349" i="11"/>
  <c r="Q1349" i="11"/>
  <c r="R1349" i="11"/>
  <c r="M1350" i="11"/>
  <c r="N1350" i="11"/>
  <c r="O1350" i="11"/>
  <c r="P1350" i="11"/>
  <c r="Q1350" i="11"/>
  <c r="R1350" i="11"/>
  <c r="M1351" i="11"/>
  <c r="N1351" i="11"/>
  <c r="O1351" i="11"/>
  <c r="P1351" i="11"/>
  <c r="Q1351" i="11"/>
  <c r="R1351" i="11"/>
  <c r="M1352" i="11"/>
  <c r="N1352" i="11"/>
  <c r="O1352" i="11"/>
  <c r="P1352" i="11"/>
  <c r="Q1352" i="11"/>
  <c r="R1352" i="11"/>
  <c r="M1353" i="11"/>
  <c r="N1353" i="11"/>
  <c r="O1353" i="11"/>
  <c r="P1353" i="11"/>
  <c r="Q1353" i="11"/>
  <c r="R1353" i="11"/>
  <c r="M1354" i="11"/>
  <c r="N1354" i="11"/>
  <c r="O1354" i="11"/>
  <c r="P1354" i="11"/>
  <c r="Q1354" i="11"/>
  <c r="R1354" i="11"/>
  <c r="M1355" i="11"/>
  <c r="N1355" i="11"/>
  <c r="O1355" i="11"/>
  <c r="P1355" i="11"/>
  <c r="Q1355" i="11"/>
  <c r="R1355" i="11"/>
  <c r="M1356" i="11"/>
  <c r="N1356" i="11"/>
  <c r="O1356" i="11"/>
  <c r="P1356" i="11"/>
  <c r="Q1356" i="11"/>
  <c r="R1356" i="11"/>
  <c r="M1357" i="11"/>
  <c r="N1357" i="11"/>
  <c r="O1357" i="11"/>
  <c r="P1357" i="11"/>
  <c r="Q1357" i="11"/>
  <c r="R1357" i="11"/>
  <c r="M1358" i="11"/>
  <c r="N1358" i="11"/>
  <c r="O1358" i="11"/>
  <c r="P1358" i="11"/>
  <c r="Q1358" i="11"/>
  <c r="R1358" i="11"/>
  <c r="M1359" i="11"/>
  <c r="N1359" i="11"/>
  <c r="O1359" i="11"/>
  <c r="P1359" i="11"/>
  <c r="Q1359" i="11"/>
  <c r="R1359" i="11"/>
  <c r="M1360" i="11"/>
  <c r="N1360" i="11"/>
  <c r="O1360" i="11"/>
  <c r="P1360" i="11"/>
  <c r="Q1360" i="11"/>
  <c r="R1360" i="11"/>
  <c r="M1361" i="11"/>
  <c r="N1361" i="11"/>
  <c r="O1361" i="11"/>
  <c r="P1361" i="11"/>
  <c r="Q1361" i="11"/>
  <c r="R1361" i="11"/>
  <c r="M1362" i="11"/>
  <c r="N1362" i="11"/>
  <c r="O1362" i="11"/>
  <c r="P1362" i="11"/>
  <c r="Q1362" i="11"/>
  <c r="R1362" i="11"/>
  <c r="M1363" i="11"/>
  <c r="N1363" i="11"/>
  <c r="O1363" i="11"/>
  <c r="P1363" i="11"/>
  <c r="Q1363" i="11"/>
  <c r="R1363" i="11"/>
  <c r="M1364" i="11"/>
  <c r="N1364" i="11"/>
  <c r="O1364" i="11"/>
  <c r="P1364" i="11"/>
  <c r="Q1364" i="11"/>
  <c r="R1364" i="11"/>
  <c r="M1365" i="11"/>
  <c r="N1365" i="11"/>
  <c r="O1365" i="11"/>
  <c r="P1365" i="11"/>
  <c r="Q1365" i="11"/>
  <c r="R1365" i="11"/>
  <c r="M1366" i="11"/>
  <c r="N1366" i="11"/>
  <c r="O1366" i="11"/>
  <c r="P1366" i="11"/>
  <c r="Q1366" i="11"/>
  <c r="R1366" i="11"/>
  <c r="M1367" i="11"/>
  <c r="N1367" i="11"/>
  <c r="O1367" i="11"/>
  <c r="P1367" i="11"/>
  <c r="Q1367" i="11"/>
  <c r="R1367" i="11"/>
  <c r="M1368" i="11"/>
  <c r="N1368" i="11"/>
  <c r="O1368" i="11"/>
  <c r="P1368" i="11"/>
  <c r="Q1368" i="11"/>
  <c r="R1368" i="11"/>
  <c r="M1369" i="11"/>
  <c r="N1369" i="11"/>
  <c r="O1369" i="11"/>
  <c r="P1369" i="11"/>
  <c r="Q1369" i="11"/>
  <c r="R1369" i="11"/>
  <c r="M1370" i="11"/>
  <c r="N1370" i="11"/>
  <c r="O1370" i="11"/>
  <c r="P1370" i="11"/>
  <c r="Q1370" i="11"/>
  <c r="R1370" i="11"/>
  <c r="M1371" i="11"/>
  <c r="N1371" i="11"/>
  <c r="O1371" i="11"/>
  <c r="P1371" i="11"/>
  <c r="Q1371" i="11"/>
  <c r="R1371" i="11"/>
  <c r="M1372" i="11"/>
  <c r="N1372" i="11"/>
  <c r="O1372" i="11"/>
  <c r="P1372" i="11"/>
  <c r="Q1372" i="11"/>
  <c r="R1372" i="11"/>
  <c r="M1373" i="11"/>
  <c r="N1373" i="11"/>
  <c r="O1373" i="11"/>
  <c r="P1373" i="11"/>
  <c r="Q1373" i="11"/>
  <c r="R1373" i="11"/>
  <c r="M1374" i="11"/>
  <c r="N1374" i="11"/>
  <c r="O1374" i="11"/>
  <c r="P1374" i="11"/>
  <c r="Q1374" i="11"/>
  <c r="R1374" i="11"/>
  <c r="M1375" i="11"/>
  <c r="N1375" i="11"/>
  <c r="O1375" i="11"/>
  <c r="P1375" i="11"/>
  <c r="Q1375" i="11"/>
  <c r="R1375" i="11"/>
  <c r="M1376" i="11"/>
  <c r="N1376" i="11"/>
  <c r="O1376" i="11"/>
  <c r="P1376" i="11"/>
  <c r="Q1376" i="11"/>
  <c r="R1376" i="11"/>
  <c r="M1377" i="11"/>
  <c r="N1377" i="11"/>
  <c r="O1377" i="11"/>
  <c r="P1377" i="11"/>
  <c r="Q1377" i="11"/>
  <c r="R1377" i="11"/>
  <c r="M1378" i="11"/>
  <c r="N1378" i="11"/>
  <c r="O1378" i="11"/>
  <c r="P1378" i="11"/>
  <c r="Q1378" i="11"/>
  <c r="R1378" i="11"/>
  <c r="M1379" i="11"/>
  <c r="N1379" i="11"/>
  <c r="O1379" i="11"/>
  <c r="P1379" i="11"/>
  <c r="Q1379" i="11"/>
  <c r="R1379" i="11"/>
  <c r="M1380" i="11"/>
  <c r="N1380" i="11"/>
  <c r="O1380" i="11"/>
  <c r="P1380" i="11"/>
  <c r="Q1380" i="11"/>
  <c r="R1380" i="11"/>
  <c r="M1381" i="11"/>
  <c r="N1381" i="11"/>
  <c r="O1381" i="11"/>
  <c r="P1381" i="11"/>
  <c r="Q1381" i="11"/>
  <c r="R1381" i="11"/>
  <c r="M1382" i="11"/>
  <c r="N1382" i="11"/>
  <c r="O1382" i="11"/>
  <c r="P1382" i="11"/>
  <c r="Q1382" i="11"/>
  <c r="R1382" i="11"/>
  <c r="M1383" i="11"/>
  <c r="N1383" i="11"/>
  <c r="O1383" i="11"/>
  <c r="P1383" i="11"/>
  <c r="Q1383" i="11"/>
  <c r="R1383" i="11"/>
  <c r="M1384" i="11"/>
  <c r="N1384" i="11"/>
  <c r="O1384" i="11"/>
  <c r="P1384" i="11"/>
  <c r="Q1384" i="11"/>
  <c r="R1384" i="11"/>
  <c r="M1385" i="11"/>
  <c r="N1385" i="11"/>
  <c r="O1385" i="11"/>
  <c r="P1385" i="11"/>
  <c r="Q1385" i="11"/>
  <c r="R1385" i="11"/>
  <c r="M1386" i="11"/>
  <c r="N1386" i="11"/>
  <c r="O1386" i="11"/>
  <c r="P1386" i="11"/>
  <c r="Q1386" i="11"/>
  <c r="R1386" i="11"/>
  <c r="M1387" i="11"/>
  <c r="N1387" i="11"/>
  <c r="O1387" i="11"/>
  <c r="P1387" i="11"/>
  <c r="Q1387" i="11"/>
  <c r="R1387" i="11"/>
  <c r="M1388" i="11"/>
  <c r="N1388" i="11"/>
  <c r="O1388" i="11"/>
  <c r="P1388" i="11"/>
  <c r="Q1388" i="11"/>
  <c r="R1388" i="11"/>
  <c r="M1389" i="11"/>
  <c r="N1389" i="11"/>
  <c r="O1389" i="11"/>
  <c r="P1389" i="11"/>
  <c r="Q1389" i="11"/>
  <c r="R1389" i="11"/>
  <c r="M1390" i="11"/>
  <c r="N1390" i="11"/>
  <c r="O1390" i="11"/>
  <c r="P1390" i="11"/>
  <c r="Q1390" i="11"/>
  <c r="R1390" i="11"/>
  <c r="M1391" i="11"/>
  <c r="N1391" i="11"/>
  <c r="O1391" i="11"/>
  <c r="P1391" i="11"/>
  <c r="Q1391" i="11"/>
  <c r="R1391" i="11"/>
  <c r="M1392" i="11"/>
  <c r="N1392" i="11"/>
  <c r="O1392" i="11"/>
  <c r="P1392" i="11"/>
  <c r="Q1392" i="11"/>
  <c r="R1392" i="11"/>
  <c r="M1393" i="11"/>
  <c r="N1393" i="11"/>
  <c r="O1393" i="11"/>
  <c r="P1393" i="11"/>
  <c r="Q1393" i="11"/>
  <c r="R1393" i="11"/>
  <c r="M1394" i="11"/>
  <c r="N1394" i="11"/>
  <c r="O1394" i="11"/>
  <c r="P1394" i="11"/>
  <c r="Q1394" i="11"/>
  <c r="R1394" i="11"/>
  <c r="M1395" i="11"/>
  <c r="N1395" i="11"/>
  <c r="O1395" i="11"/>
  <c r="P1395" i="11"/>
  <c r="Q1395" i="11"/>
  <c r="R1395" i="11"/>
  <c r="M1396" i="11"/>
  <c r="N1396" i="11"/>
  <c r="O1396" i="11"/>
  <c r="P1396" i="11"/>
  <c r="Q1396" i="11"/>
  <c r="R1396" i="11"/>
  <c r="M1397" i="11"/>
  <c r="N1397" i="11"/>
  <c r="O1397" i="11"/>
  <c r="P1397" i="11"/>
  <c r="Q1397" i="11"/>
  <c r="R1397" i="11"/>
  <c r="M1398" i="11"/>
  <c r="N1398" i="11"/>
  <c r="O1398" i="11"/>
  <c r="P1398" i="11"/>
  <c r="Q1398" i="11"/>
  <c r="R1398" i="11"/>
  <c r="M1399" i="11"/>
  <c r="N1399" i="11"/>
  <c r="O1399" i="11"/>
  <c r="P1399" i="11"/>
  <c r="Q1399" i="11"/>
  <c r="R1399" i="11"/>
  <c r="M1400" i="11"/>
  <c r="N1400" i="11"/>
  <c r="O1400" i="11"/>
  <c r="P1400" i="11"/>
  <c r="Q1400" i="11"/>
  <c r="R1400" i="11"/>
  <c r="M1401" i="11"/>
  <c r="N1401" i="11"/>
  <c r="O1401" i="11"/>
  <c r="P1401" i="11"/>
  <c r="Q1401" i="11"/>
  <c r="R1401" i="11"/>
  <c r="M1402" i="11"/>
  <c r="N1402" i="11"/>
  <c r="O1402" i="11"/>
  <c r="P1402" i="11"/>
  <c r="Q1402" i="11"/>
  <c r="R1402" i="11"/>
  <c r="M1403" i="11"/>
  <c r="N1403" i="11"/>
  <c r="O1403" i="11"/>
  <c r="P1403" i="11"/>
  <c r="Q1403" i="11"/>
  <c r="R1403" i="11"/>
  <c r="M1404" i="11"/>
  <c r="N1404" i="11"/>
  <c r="O1404" i="11"/>
  <c r="P1404" i="11"/>
  <c r="Q1404" i="11"/>
  <c r="R1404" i="11"/>
  <c r="M1405" i="11"/>
  <c r="N1405" i="11"/>
  <c r="O1405" i="11"/>
  <c r="P1405" i="11"/>
  <c r="Q1405" i="11"/>
  <c r="R1405" i="11"/>
  <c r="M1406" i="11"/>
  <c r="N1406" i="11"/>
  <c r="O1406" i="11"/>
  <c r="P1406" i="11"/>
  <c r="Q1406" i="11"/>
  <c r="R1406" i="11"/>
  <c r="M1407" i="11"/>
  <c r="N1407" i="11"/>
  <c r="O1407" i="11"/>
  <c r="P1407" i="11"/>
  <c r="Q1407" i="11"/>
  <c r="R1407" i="11"/>
  <c r="M1408" i="11"/>
  <c r="N1408" i="11"/>
  <c r="O1408" i="11"/>
  <c r="P1408" i="11"/>
  <c r="Q1408" i="11"/>
  <c r="R1408" i="11"/>
  <c r="M1409" i="11"/>
  <c r="N1409" i="11"/>
  <c r="O1409" i="11"/>
  <c r="P1409" i="11"/>
  <c r="Q1409" i="11"/>
  <c r="R1409" i="11"/>
  <c r="M1410" i="11"/>
  <c r="N1410" i="11"/>
  <c r="O1410" i="11"/>
  <c r="P1410" i="11"/>
  <c r="Q1410" i="11"/>
  <c r="R1410" i="11"/>
  <c r="M1411" i="11"/>
  <c r="N1411" i="11"/>
  <c r="O1411" i="11"/>
  <c r="P1411" i="11"/>
  <c r="Q1411" i="11"/>
  <c r="R1411" i="11"/>
  <c r="M1412" i="11"/>
  <c r="N1412" i="11"/>
  <c r="O1412" i="11"/>
  <c r="P1412" i="11"/>
  <c r="Q1412" i="11"/>
  <c r="R1412" i="11"/>
  <c r="M1413" i="11"/>
  <c r="N1413" i="11"/>
  <c r="O1413" i="11"/>
  <c r="P1413" i="11"/>
  <c r="Q1413" i="11"/>
  <c r="R1413" i="11"/>
  <c r="M1414" i="11"/>
  <c r="N1414" i="11"/>
  <c r="O1414" i="11"/>
  <c r="P1414" i="11"/>
  <c r="Q1414" i="11"/>
  <c r="R1414" i="11"/>
  <c r="M1415" i="11"/>
  <c r="N1415" i="11"/>
  <c r="O1415" i="11"/>
  <c r="P1415" i="11"/>
  <c r="Q1415" i="11"/>
  <c r="R1415" i="11"/>
  <c r="M1416" i="11"/>
  <c r="N1416" i="11"/>
  <c r="O1416" i="11"/>
  <c r="P1416" i="11"/>
  <c r="Q1416" i="11"/>
  <c r="R1416" i="11"/>
  <c r="M1417" i="11"/>
  <c r="N1417" i="11"/>
  <c r="O1417" i="11"/>
  <c r="P1417" i="11"/>
  <c r="Q1417" i="11"/>
  <c r="R1417" i="11"/>
  <c r="M1418" i="11"/>
  <c r="N1418" i="11"/>
  <c r="O1418" i="11"/>
  <c r="P1418" i="11"/>
  <c r="Q1418" i="11"/>
  <c r="R1418" i="11"/>
  <c r="M1419" i="11"/>
  <c r="N1419" i="11"/>
  <c r="O1419" i="11"/>
  <c r="P1419" i="11"/>
  <c r="Q1419" i="11"/>
  <c r="R1419" i="11"/>
  <c r="M1420" i="11"/>
  <c r="N1420" i="11"/>
  <c r="O1420" i="11"/>
  <c r="P1420" i="11"/>
  <c r="Q1420" i="11"/>
  <c r="R1420" i="11"/>
  <c r="M1421" i="11"/>
  <c r="N1421" i="11"/>
  <c r="O1421" i="11"/>
  <c r="P1421" i="11"/>
  <c r="Q1421" i="11"/>
  <c r="R1421" i="11"/>
  <c r="M1422" i="11"/>
  <c r="N1422" i="11"/>
  <c r="O1422" i="11"/>
  <c r="P1422" i="11"/>
  <c r="Q1422" i="11"/>
  <c r="R1422" i="11"/>
  <c r="M1423" i="11"/>
  <c r="N1423" i="11"/>
  <c r="O1423" i="11"/>
  <c r="P1423" i="11"/>
  <c r="Q1423" i="11"/>
  <c r="R1423" i="11"/>
  <c r="M1424" i="11"/>
  <c r="N1424" i="11"/>
  <c r="O1424" i="11"/>
  <c r="P1424" i="11"/>
  <c r="Q1424" i="11"/>
  <c r="R1424" i="11"/>
  <c r="M1425" i="11"/>
  <c r="N1425" i="11"/>
  <c r="O1425" i="11"/>
  <c r="P1425" i="11"/>
  <c r="Q1425" i="11"/>
  <c r="R1425" i="11"/>
  <c r="M1426" i="11"/>
  <c r="N1426" i="11"/>
  <c r="O1426" i="11"/>
  <c r="P1426" i="11"/>
  <c r="Q1426" i="11"/>
  <c r="R1426" i="11"/>
  <c r="M1427" i="11"/>
  <c r="N1427" i="11"/>
  <c r="O1427" i="11"/>
  <c r="P1427" i="11"/>
  <c r="Q1427" i="11"/>
  <c r="R1427" i="11"/>
  <c r="M1428" i="11"/>
  <c r="N1428" i="11"/>
  <c r="O1428" i="11"/>
  <c r="P1428" i="11"/>
  <c r="Q1428" i="11"/>
  <c r="R1428" i="11"/>
  <c r="M1429" i="11"/>
  <c r="N1429" i="11"/>
  <c r="O1429" i="11"/>
  <c r="P1429" i="11"/>
  <c r="Q1429" i="11"/>
  <c r="R1429" i="11"/>
  <c r="M1430" i="11"/>
  <c r="N1430" i="11"/>
  <c r="O1430" i="11"/>
  <c r="P1430" i="11"/>
  <c r="Q1430" i="11"/>
  <c r="R1430" i="11"/>
  <c r="M1431" i="11"/>
  <c r="N1431" i="11"/>
  <c r="O1431" i="11"/>
  <c r="P1431" i="11"/>
  <c r="Q1431" i="11"/>
  <c r="R1431" i="11"/>
  <c r="M1432" i="11"/>
  <c r="N1432" i="11"/>
  <c r="O1432" i="11"/>
  <c r="P1432" i="11"/>
  <c r="Q1432" i="11"/>
  <c r="R1432" i="11"/>
  <c r="M1433" i="11"/>
  <c r="N1433" i="11"/>
  <c r="O1433" i="11"/>
  <c r="P1433" i="11"/>
  <c r="Q1433" i="11"/>
  <c r="R1433" i="11"/>
  <c r="M1434" i="11"/>
  <c r="N1434" i="11"/>
  <c r="O1434" i="11"/>
  <c r="P1434" i="11"/>
  <c r="Q1434" i="11"/>
  <c r="R1434" i="11"/>
  <c r="M1435" i="11"/>
  <c r="N1435" i="11"/>
  <c r="O1435" i="11"/>
  <c r="P1435" i="11"/>
  <c r="Q1435" i="11"/>
  <c r="R1435" i="11"/>
  <c r="M1436" i="11"/>
  <c r="N1436" i="11"/>
  <c r="O1436" i="11"/>
  <c r="P1436" i="11"/>
  <c r="Q1436" i="11"/>
  <c r="R1436" i="11"/>
  <c r="M1437" i="11"/>
  <c r="N1437" i="11"/>
  <c r="O1437" i="11"/>
  <c r="P1437" i="11"/>
  <c r="Q1437" i="11"/>
  <c r="R1437" i="11"/>
  <c r="M1438" i="11"/>
  <c r="N1438" i="11"/>
  <c r="O1438" i="11"/>
  <c r="P1438" i="11"/>
  <c r="Q1438" i="11"/>
  <c r="R1438" i="11"/>
  <c r="M1439" i="11"/>
  <c r="N1439" i="11"/>
  <c r="O1439" i="11"/>
  <c r="P1439" i="11"/>
  <c r="Q1439" i="11"/>
  <c r="R1439" i="11"/>
  <c r="M1440" i="11"/>
  <c r="N1440" i="11"/>
  <c r="O1440" i="11"/>
  <c r="P1440" i="11"/>
  <c r="Q1440" i="11"/>
  <c r="R1440" i="11"/>
  <c r="M1441" i="11"/>
  <c r="N1441" i="11"/>
  <c r="O1441" i="11"/>
  <c r="P1441" i="11"/>
  <c r="Q1441" i="11"/>
  <c r="R1441" i="11"/>
  <c r="M1442" i="11"/>
  <c r="N1442" i="11"/>
  <c r="O1442" i="11"/>
  <c r="P1442" i="11"/>
  <c r="Q1442" i="11"/>
  <c r="R1442" i="11"/>
  <c r="M1443" i="11"/>
  <c r="N1443" i="11"/>
  <c r="O1443" i="11"/>
  <c r="P1443" i="11"/>
  <c r="Q1443" i="11"/>
  <c r="R1443" i="11"/>
  <c r="M1444" i="11"/>
  <c r="N1444" i="11"/>
  <c r="O1444" i="11"/>
  <c r="P1444" i="11"/>
  <c r="Q1444" i="11"/>
  <c r="R1444" i="11"/>
  <c r="M1445" i="11"/>
  <c r="N1445" i="11"/>
  <c r="O1445" i="11"/>
  <c r="P1445" i="11"/>
  <c r="Q1445" i="11"/>
  <c r="R1445" i="11"/>
  <c r="M1446" i="11"/>
  <c r="N1446" i="11"/>
  <c r="O1446" i="11"/>
  <c r="P1446" i="11"/>
  <c r="Q1446" i="11"/>
  <c r="R1446" i="11"/>
  <c r="M1447" i="11"/>
  <c r="N1447" i="11"/>
  <c r="O1447" i="11"/>
  <c r="P1447" i="11"/>
  <c r="Q1447" i="11"/>
  <c r="R1447" i="11"/>
  <c r="M1448" i="11"/>
  <c r="N1448" i="11"/>
  <c r="O1448" i="11"/>
  <c r="P1448" i="11"/>
  <c r="Q1448" i="11"/>
  <c r="R1448" i="11"/>
  <c r="M1449" i="11"/>
  <c r="N1449" i="11"/>
  <c r="O1449" i="11"/>
  <c r="P1449" i="11"/>
  <c r="Q1449" i="11"/>
  <c r="R1449" i="11"/>
  <c r="M1450" i="11"/>
  <c r="N1450" i="11"/>
  <c r="O1450" i="11"/>
  <c r="P1450" i="11"/>
  <c r="Q1450" i="11"/>
  <c r="R1450" i="11"/>
  <c r="M1451" i="11"/>
  <c r="N1451" i="11"/>
  <c r="O1451" i="11"/>
  <c r="P1451" i="11"/>
  <c r="Q1451" i="11"/>
  <c r="R1451" i="11"/>
  <c r="M1452" i="11"/>
  <c r="N1452" i="11"/>
  <c r="O1452" i="11"/>
  <c r="P1452" i="11"/>
  <c r="Q1452" i="11"/>
  <c r="R1452" i="11"/>
  <c r="M1453" i="11"/>
  <c r="N1453" i="11"/>
  <c r="O1453" i="11"/>
  <c r="P1453" i="11"/>
  <c r="Q1453" i="11"/>
  <c r="R1453" i="11"/>
  <c r="M1454" i="11"/>
  <c r="N1454" i="11"/>
  <c r="O1454" i="11"/>
  <c r="P1454" i="11"/>
  <c r="Q1454" i="11"/>
  <c r="R1454" i="11"/>
  <c r="M1455" i="11"/>
  <c r="N1455" i="11"/>
  <c r="O1455" i="11"/>
  <c r="P1455" i="11"/>
  <c r="Q1455" i="11"/>
  <c r="R1455" i="11"/>
  <c r="M1456" i="11"/>
  <c r="N1456" i="11"/>
  <c r="O1456" i="11"/>
  <c r="P1456" i="11"/>
  <c r="Q1456" i="11"/>
  <c r="R1456" i="11"/>
  <c r="M1457" i="11"/>
  <c r="N1457" i="11"/>
  <c r="O1457" i="11"/>
  <c r="P1457" i="11"/>
  <c r="Q1457" i="11"/>
  <c r="R1457" i="11"/>
  <c r="M1458" i="11"/>
  <c r="N1458" i="11"/>
  <c r="O1458" i="11"/>
  <c r="P1458" i="11"/>
  <c r="Q1458" i="11"/>
  <c r="R1458" i="11"/>
  <c r="M1459" i="11"/>
  <c r="N1459" i="11"/>
  <c r="O1459" i="11"/>
  <c r="P1459" i="11"/>
  <c r="Q1459" i="11"/>
  <c r="R1459" i="11"/>
  <c r="M1460" i="11"/>
  <c r="N1460" i="11"/>
  <c r="O1460" i="11"/>
  <c r="P1460" i="11"/>
  <c r="Q1460" i="11"/>
  <c r="R1460" i="11"/>
  <c r="M1461" i="11"/>
  <c r="N1461" i="11"/>
  <c r="O1461" i="11"/>
  <c r="P1461" i="11"/>
  <c r="Q1461" i="11"/>
  <c r="R1461" i="11"/>
  <c r="M1462" i="11"/>
  <c r="N1462" i="11"/>
  <c r="O1462" i="11"/>
  <c r="P1462" i="11"/>
  <c r="Q1462" i="11"/>
  <c r="R1462" i="11"/>
  <c r="M1463" i="11"/>
  <c r="N1463" i="11"/>
  <c r="O1463" i="11"/>
  <c r="P1463" i="11"/>
  <c r="Q1463" i="11"/>
  <c r="R1463" i="11"/>
  <c r="M1464" i="11"/>
  <c r="N1464" i="11"/>
  <c r="O1464" i="11"/>
  <c r="P1464" i="11"/>
  <c r="Q1464" i="11"/>
  <c r="R1464" i="11"/>
  <c r="M1465" i="11"/>
  <c r="N1465" i="11"/>
  <c r="O1465" i="11"/>
  <c r="P1465" i="11"/>
  <c r="Q1465" i="11"/>
  <c r="R1465" i="11"/>
  <c r="M1466" i="11"/>
  <c r="N1466" i="11"/>
  <c r="O1466" i="11"/>
  <c r="P1466" i="11"/>
  <c r="Q1466" i="11"/>
  <c r="R1466" i="11"/>
  <c r="M1467" i="11"/>
  <c r="N1467" i="11"/>
  <c r="O1467" i="11"/>
  <c r="P1467" i="11"/>
  <c r="Q1467" i="11"/>
  <c r="R1467" i="11"/>
  <c r="M1468" i="11"/>
  <c r="N1468" i="11"/>
  <c r="O1468" i="11"/>
  <c r="P1468" i="11"/>
  <c r="Q1468" i="11"/>
  <c r="R1468" i="11"/>
  <c r="M1469" i="11"/>
  <c r="N1469" i="11"/>
  <c r="O1469" i="11"/>
  <c r="P1469" i="11"/>
  <c r="Q1469" i="11"/>
  <c r="R1469" i="11"/>
  <c r="M1470" i="11"/>
  <c r="N1470" i="11"/>
  <c r="O1470" i="11"/>
  <c r="P1470" i="11"/>
  <c r="Q1470" i="11"/>
  <c r="R1470" i="11"/>
  <c r="M1471" i="11"/>
  <c r="N1471" i="11"/>
  <c r="O1471" i="11"/>
  <c r="P1471" i="11"/>
  <c r="Q1471" i="11"/>
  <c r="R1471" i="11"/>
  <c r="M1472" i="11"/>
  <c r="N1472" i="11"/>
  <c r="O1472" i="11"/>
  <c r="P1472" i="11"/>
  <c r="Q1472" i="11"/>
  <c r="R1472" i="11"/>
  <c r="M1473" i="11"/>
  <c r="N1473" i="11"/>
  <c r="O1473" i="11"/>
  <c r="P1473" i="11"/>
  <c r="Q1473" i="11"/>
  <c r="R1473" i="11"/>
  <c r="M1474" i="11"/>
  <c r="N1474" i="11"/>
  <c r="O1474" i="11"/>
  <c r="P1474" i="11"/>
  <c r="Q1474" i="11"/>
  <c r="R1474" i="11"/>
  <c r="M1475" i="11"/>
  <c r="N1475" i="11"/>
  <c r="O1475" i="11"/>
  <c r="P1475" i="11"/>
  <c r="Q1475" i="11"/>
  <c r="R1475" i="11"/>
  <c r="M1476" i="11"/>
  <c r="N1476" i="11"/>
  <c r="O1476" i="11"/>
  <c r="P1476" i="11"/>
  <c r="Q1476" i="11"/>
  <c r="R1476" i="11"/>
  <c r="M1477" i="11"/>
  <c r="N1477" i="11"/>
  <c r="O1477" i="11"/>
  <c r="P1477" i="11"/>
  <c r="Q1477" i="11"/>
  <c r="R1477" i="11"/>
  <c r="M1478" i="11"/>
  <c r="N1478" i="11"/>
  <c r="O1478" i="11"/>
  <c r="P1478" i="11"/>
  <c r="Q1478" i="11"/>
  <c r="R1478" i="11"/>
  <c r="M1479" i="11"/>
  <c r="N1479" i="11"/>
  <c r="O1479" i="11"/>
  <c r="P1479" i="11"/>
  <c r="Q1479" i="11"/>
  <c r="R1479" i="11"/>
  <c r="M1480" i="11"/>
  <c r="N1480" i="11"/>
  <c r="O1480" i="11"/>
  <c r="P1480" i="11"/>
  <c r="Q1480" i="11"/>
  <c r="R1480" i="11"/>
  <c r="M1481" i="11"/>
  <c r="N1481" i="11"/>
  <c r="O1481" i="11"/>
  <c r="P1481" i="11"/>
  <c r="Q1481" i="11"/>
  <c r="R1481" i="11"/>
  <c r="M1482" i="11"/>
  <c r="N1482" i="11"/>
  <c r="O1482" i="11"/>
  <c r="P1482" i="11"/>
  <c r="Q1482" i="11"/>
  <c r="R1482" i="11"/>
  <c r="M1483" i="11"/>
  <c r="N1483" i="11"/>
  <c r="O1483" i="11"/>
  <c r="P1483" i="11"/>
  <c r="Q1483" i="11"/>
  <c r="R1483" i="11"/>
  <c r="M1484" i="11"/>
  <c r="N1484" i="11"/>
  <c r="O1484" i="11"/>
  <c r="P1484" i="11"/>
  <c r="Q1484" i="11"/>
  <c r="R1484" i="11"/>
  <c r="M1485" i="11"/>
  <c r="N1485" i="11"/>
  <c r="O1485" i="11"/>
  <c r="P1485" i="11"/>
  <c r="Q1485" i="11"/>
  <c r="R1485" i="11"/>
  <c r="M1486" i="11"/>
  <c r="N1486" i="11"/>
  <c r="O1486" i="11"/>
  <c r="P1486" i="11"/>
  <c r="Q1486" i="11"/>
  <c r="R1486" i="11"/>
  <c r="M1487" i="11"/>
  <c r="N1487" i="11"/>
  <c r="O1487" i="11"/>
  <c r="P1487" i="11"/>
  <c r="Q1487" i="11"/>
  <c r="R1487" i="11"/>
  <c r="M1488" i="11"/>
  <c r="N1488" i="11"/>
  <c r="O1488" i="11"/>
  <c r="P1488" i="11"/>
  <c r="Q1488" i="11"/>
  <c r="R1488" i="11"/>
  <c r="M1489" i="11"/>
  <c r="N1489" i="11"/>
  <c r="O1489" i="11"/>
  <c r="P1489" i="11"/>
  <c r="Q1489" i="11"/>
  <c r="R1489" i="11"/>
  <c r="M1490" i="11"/>
  <c r="N1490" i="11"/>
  <c r="O1490" i="11"/>
  <c r="P1490" i="11"/>
  <c r="Q1490" i="11"/>
  <c r="R1490" i="11"/>
  <c r="M1491" i="11"/>
  <c r="N1491" i="11"/>
  <c r="O1491" i="11"/>
  <c r="P1491" i="11"/>
  <c r="Q1491" i="11"/>
  <c r="R1491" i="11"/>
  <c r="M1492" i="11"/>
  <c r="N1492" i="11"/>
  <c r="O1492" i="11"/>
  <c r="P1492" i="11"/>
  <c r="Q1492" i="11"/>
  <c r="R1492" i="11"/>
  <c r="M1493" i="11"/>
  <c r="N1493" i="11"/>
  <c r="O1493" i="11"/>
  <c r="P1493" i="11"/>
  <c r="Q1493" i="11"/>
  <c r="R1493" i="11"/>
  <c r="M1494" i="11"/>
  <c r="N1494" i="11"/>
  <c r="O1494" i="11"/>
  <c r="P1494" i="11"/>
  <c r="Q1494" i="11"/>
  <c r="R1494" i="11"/>
  <c r="M1495" i="11"/>
  <c r="N1495" i="11"/>
  <c r="O1495" i="11"/>
  <c r="P1495" i="11"/>
  <c r="Q1495" i="11"/>
  <c r="R1495" i="11"/>
  <c r="M1496" i="11"/>
  <c r="N1496" i="11"/>
  <c r="O1496" i="11"/>
  <c r="P1496" i="11"/>
  <c r="Q1496" i="11"/>
  <c r="R1496" i="11"/>
  <c r="M1497" i="11"/>
  <c r="N1497" i="11"/>
  <c r="O1497" i="11"/>
  <c r="P1497" i="11"/>
  <c r="Q1497" i="11"/>
  <c r="R1497" i="11"/>
  <c r="M1498" i="11"/>
  <c r="N1498" i="11"/>
  <c r="O1498" i="11"/>
  <c r="P1498" i="11"/>
  <c r="Q1498" i="11"/>
  <c r="R1498" i="11"/>
  <c r="M1499" i="11"/>
  <c r="N1499" i="11"/>
  <c r="O1499" i="11"/>
  <c r="P1499" i="11"/>
  <c r="Q1499" i="11"/>
  <c r="R1499" i="11"/>
  <c r="M1500" i="11"/>
  <c r="N1500" i="11"/>
  <c r="O1500" i="11"/>
  <c r="P1500" i="11"/>
  <c r="Q1500" i="11"/>
  <c r="R1500" i="11"/>
  <c r="M1501" i="11"/>
  <c r="N1501" i="11"/>
  <c r="O1501" i="11"/>
  <c r="P1501" i="11"/>
  <c r="Q1501" i="11"/>
  <c r="R1501" i="11"/>
  <c r="M1502" i="11"/>
  <c r="N1502" i="11"/>
  <c r="O1502" i="11"/>
  <c r="P1502" i="11"/>
  <c r="Q1502" i="11"/>
  <c r="R1502" i="11"/>
  <c r="M1503" i="11"/>
  <c r="N1503" i="11"/>
  <c r="O1503" i="11"/>
  <c r="P1503" i="11"/>
  <c r="Q1503" i="11"/>
  <c r="R1503" i="11"/>
  <c r="M1504" i="11"/>
  <c r="N1504" i="11"/>
  <c r="O1504" i="11"/>
  <c r="P1504" i="11"/>
  <c r="Q1504" i="11"/>
  <c r="R1504" i="11"/>
  <c r="M5" i="11"/>
  <c r="N5" i="11"/>
  <c r="O5" i="11"/>
  <c r="P5" i="11"/>
  <c r="Q5" i="11"/>
  <c r="R5" i="11"/>
  <c r="C10" i="13" a="1"/>
  <c r="C10" i="13"/>
  <c r="X7" i="12"/>
  <c r="O1505" i="11"/>
  <c r="P1505" i="11"/>
  <c r="Q1505" i="11"/>
  <c r="R1505" i="11"/>
  <c r="O1506" i="11"/>
  <c r="P1506" i="11"/>
  <c r="Q1506" i="11"/>
  <c r="R1506" i="11"/>
  <c r="N1505" i="11"/>
  <c r="N1506" i="11"/>
  <c r="M1505" i="11"/>
  <c r="M1506"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 r="C274" i="11"/>
  <c r="C275" i="11"/>
  <c r="C276" i="11"/>
  <c r="C277" i="11"/>
  <c r="C278" i="11"/>
  <c r="C279" i="11"/>
  <c r="C280" i="11"/>
  <c r="C281" i="11"/>
  <c r="C282" i="11"/>
  <c r="C283" i="11"/>
  <c r="C284" i="11"/>
  <c r="C285" i="11"/>
  <c r="C286" i="11"/>
  <c r="C287" i="11"/>
  <c r="C288" i="11"/>
  <c r="C289" i="11"/>
  <c r="C290" i="11"/>
  <c r="C291" i="11"/>
  <c r="C292" i="11"/>
  <c r="C293" i="11"/>
  <c r="C294" i="11"/>
  <c r="C295" i="11"/>
  <c r="C296" i="11"/>
  <c r="C297" i="11"/>
  <c r="C298" i="11"/>
  <c r="C299" i="11"/>
  <c r="C300" i="11"/>
  <c r="C301" i="11"/>
  <c r="C302" i="11"/>
  <c r="C303" i="11"/>
  <c r="C304" i="11"/>
  <c r="C305" i="11"/>
  <c r="C306" i="11"/>
  <c r="C307" i="11"/>
  <c r="C308" i="11"/>
  <c r="C309" i="11"/>
  <c r="C310" i="11"/>
  <c r="C311" i="11"/>
  <c r="C312" i="11"/>
  <c r="C313" i="11"/>
  <c r="C314" i="11"/>
  <c r="C315" i="11"/>
  <c r="C316" i="11"/>
  <c r="C317" i="11"/>
  <c r="C318" i="11"/>
  <c r="C319" i="11"/>
  <c r="C320" i="11"/>
  <c r="C321" i="11"/>
  <c r="C322" i="11"/>
  <c r="C323" i="11"/>
  <c r="C324" i="11"/>
  <c r="C325" i="11"/>
  <c r="C326" i="11"/>
  <c r="C327" i="11"/>
  <c r="C328" i="11"/>
  <c r="C329" i="11"/>
  <c r="C330" i="11"/>
  <c r="C331" i="11"/>
  <c r="C332" i="11"/>
  <c r="C333" i="11"/>
  <c r="C334" i="11"/>
  <c r="C335" i="11"/>
  <c r="C336" i="11"/>
  <c r="C337" i="11"/>
  <c r="C338" i="11"/>
  <c r="C339" i="11"/>
  <c r="C340" i="11"/>
  <c r="C341" i="11"/>
  <c r="C342" i="11"/>
  <c r="C343" i="11"/>
  <c r="C344" i="11"/>
  <c r="C345" i="11"/>
  <c r="C346" i="11"/>
  <c r="C347" i="11"/>
  <c r="C348" i="11"/>
  <c r="C349" i="11"/>
  <c r="C350" i="11"/>
  <c r="C351" i="11"/>
  <c r="C352" i="11"/>
  <c r="C353" i="11"/>
  <c r="C354" i="11"/>
  <c r="C355" i="11"/>
  <c r="C356" i="11"/>
  <c r="C357" i="11"/>
  <c r="C358" i="11"/>
  <c r="C359" i="11"/>
  <c r="C360" i="11"/>
  <c r="C361" i="11"/>
  <c r="C362" i="11"/>
  <c r="C363" i="11"/>
  <c r="C364" i="11"/>
  <c r="C365" i="11"/>
  <c r="C366" i="11"/>
  <c r="C367" i="11"/>
  <c r="C368" i="11"/>
  <c r="C369" i="11"/>
  <c r="C370" i="11"/>
  <c r="C371" i="11"/>
  <c r="C372" i="11"/>
  <c r="C373" i="11"/>
  <c r="C374" i="11"/>
  <c r="C375" i="11"/>
  <c r="C376" i="11"/>
  <c r="C377" i="11"/>
  <c r="C378" i="11"/>
  <c r="C379" i="11"/>
  <c r="C380" i="11"/>
  <c r="C381" i="11"/>
  <c r="C382" i="11"/>
  <c r="C383" i="11"/>
  <c r="C384" i="11"/>
  <c r="C385" i="11"/>
  <c r="C386" i="11"/>
  <c r="C387" i="11"/>
  <c r="C388" i="11"/>
  <c r="C389" i="11"/>
  <c r="C390" i="11"/>
  <c r="C391" i="11"/>
  <c r="C392" i="11"/>
  <c r="C393" i="11"/>
  <c r="C394" i="11"/>
  <c r="C395" i="11"/>
  <c r="C396" i="11"/>
  <c r="C397" i="11"/>
  <c r="C398" i="11"/>
  <c r="C399" i="11"/>
  <c r="C400" i="11"/>
  <c r="C401" i="11"/>
  <c r="C402" i="11"/>
  <c r="C403" i="11"/>
  <c r="C404" i="11"/>
  <c r="C405" i="11"/>
  <c r="C406" i="11"/>
  <c r="C407" i="11"/>
  <c r="C408" i="11"/>
  <c r="C409" i="11"/>
  <c r="C410" i="11"/>
  <c r="C411" i="11"/>
  <c r="C412" i="11"/>
  <c r="C413" i="11"/>
  <c r="C414" i="11"/>
  <c r="C415" i="11"/>
  <c r="C416" i="11"/>
  <c r="C417" i="11"/>
  <c r="C418" i="11"/>
  <c r="C419" i="11"/>
  <c r="C420" i="11"/>
  <c r="C421" i="11"/>
  <c r="C422" i="11"/>
  <c r="C423" i="11"/>
  <c r="C424" i="11"/>
  <c r="C425" i="11"/>
  <c r="C426" i="11"/>
  <c r="C427" i="11"/>
  <c r="C428" i="11"/>
  <c r="C429" i="11"/>
  <c r="C430" i="11"/>
  <c r="C431" i="11"/>
  <c r="C432" i="11"/>
  <c r="C433" i="11"/>
  <c r="C434" i="11"/>
  <c r="C435" i="11"/>
  <c r="C436" i="11"/>
  <c r="C437" i="11"/>
  <c r="C438" i="11"/>
  <c r="C439" i="11"/>
  <c r="C440" i="11"/>
  <c r="C441" i="11"/>
  <c r="C442" i="11"/>
  <c r="C443" i="11"/>
  <c r="C444" i="11"/>
  <c r="C445" i="11"/>
  <c r="C446" i="11"/>
  <c r="C447" i="11"/>
  <c r="C448" i="11"/>
  <c r="C449" i="11"/>
  <c r="C450" i="11"/>
  <c r="C451" i="11"/>
  <c r="C452" i="11"/>
  <c r="C453" i="11"/>
  <c r="C454" i="11"/>
  <c r="C455" i="11"/>
  <c r="C456" i="11"/>
  <c r="C457" i="11"/>
  <c r="C458" i="11"/>
  <c r="C459" i="11"/>
  <c r="C460" i="11"/>
  <c r="C461" i="11"/>
  <c r="C462" i="11"/>
  <c r="C463" i="11"/>
  <c r="C464" i="11"/>
  <c r="C465" i="11"/>
  <c r="C466" i="11"/>
  <c r="C467" i="11"/>
  <c r="C468" i="11"/>
  <c r="C469" i="11"/>
  <c r="C470" i="11"/>
  <c r="C471" i="11"/>
  <c r="C472" i="11"/>
  <c r="C473" i="11"/>
  <c r="C474" i="11"/>
  <c r="C475" i="11"/>
  <c r="C476" i="11"/>
  <c r="C477" i="11"/>
  <c r="C478" i="11"/>
  <c r="C479" i="11"/>
  <c r="C480" i="11"/>
  <c r="C481" i="11"/>
  <c r="C482" i="11"/>
  <c r="C483" i="11"/>
  <c r="C484" i="11"/>
  <c r="C485" i="11"/>
  <c r="C486" i="11"/>
  <c r="C487" i="11"/>
  <c r="C488" i="11"/>
  <c r="C489" i="11"/>
  <c r="C490" i="11"/>
  <c r="C491" i="11"/>
  <c r="C492" i="11"/>
  <c r="C493" i="11"/>
  <c r="C494" i="11"/>
  <c r="C495" i="11"/>
  <c r="C496" i="11"/>
  <c r="C497" i="11"/>
  <c r="C498" i="11"/>
  <c r="C499" i="11"/>
  <c r="C500" i="11"/>
  <c r="C501" i="11"/>
  <c r="C502" i="11"/>
  <c r="C503" i="11"/>
  <c r="C504" i="11"/>
  <c r="C505" i="11"/>
  <c r="C506" i="11"/>
  <c r="C507" i="11"/>
  <c r="C508" i="11"/>
  <c r="C509" i="11"/>
  <c r="C510" i="11"/>
  <c r="C511" i="11"/>
  <c r="C512" i="11"/>
  <c r="C513" i="11"/>
  <c r="C514" i="11"/>
  <c r="C515" i="11"/>
  <c r="C516" i="11"/>
  <c r="C517" i="11"/>
  <c r="C518" i="11"/>
  <c r="C519" i="11"/>
  <c r="C520" i="11"/>
  <c r="C521" i="11"/>
  <c r="C522" i="11"/>
  <c r="C523" i="11"/>
  <c r="C524" i="11"/>
  <c r="C525" i="11"/>
  <c r="C526" i="11"/>
  <c r="C527" i="11"/>
  <c r="C528" i="11"/>
  <c r="C529" i="11"/>
  <c r="C530" i="11"/>
  <c r="C531" i="11"/>
  <c r="C532" i="11"/>
  <c r="C533" i="11"/>
  <c r="C534" i="11"/>
  <c r="C535" i="11"/>
  <c r="C536" i="11"/>
  <c r="C537" i="11"/>
  <c r="C538" i="11"/>
  <c r="C539" i="11"/>
  <c r="C540" i="11"/>
  <c r="C541" i="11"/>
  <c r="C542" i="11"/>
  <c r="C543" i="11"/>
  <c r="C544" i="11"/>
  <c r="C545" i="11"/>
  <c r="C546" i="11"/>
  <c r="C547" i="11"/>
  <c r="C548" i="11"/>
  <c r="C549" i="11"/>
  <c r="C550" i="11"/>
  <c r="C551" i="11"/>
  <c r="C552" i="11"/>
  <c r="C553" i="11"/>
  <c r="C554" i="11"/>
  <c r="C555" i="11"/>
  <c r="C556" i="11"/>
  <c r="C557" i="11"/>
  <c r="C558" i="11"/>
  <c r="C559" i="11"/>
  <c r="C560" i="11"/>
  <c r="C561" i="11"/>
  <c r="C562" i="11"/>
  <c r="C563" i="11"/>
  <c r="C564" i="11"/>
  <c r="C565" i="11"/>
  <c r="C566" i="11"/>
  <c r="C567" i="11"/>
  <c r="C568" i="11"/>
  <c r="C569" i="11"/>
  <c r="C570" i="11"/>
  <c r="C571" i="11"/>
  <c r="C572" i="11"/>
  <c r="C573" i="11"/>
  <c r="C574" i="11"/>
  <c r="C575" i="11"/>
  <c r="C576" i="11"/>
  <c r="C577" i="11"/>
  <c r="C578" i="11"/>
  <c r="C579" i="11"/>
  <c r="C580" i="11"/>
  <c r="C581" i="11"/>
  <c r="C582" i="11"/>
  <c r="C583" i="11"/>
  <c r="C584" i="11"/>
  <c r="C585" i="11"/>
  <c r="C586" i="11"/>
  <c r="C587" i="11"/>
  <c r="C588" i="11"/>
  <c r="C589" i="11"/>
  <c r="C590" i="11"/>
  <c r="C591" i="11"/>
  <c r="C592" i="11"/>
  <c r="C593" i="11"/>
  <c r="C594" i="11"/>
  <c r="C595" i="11"/>
  <c r="C596" i="11"/>
  <c r="C597" i="11"/>
  <c r="C598" i="11"/>
  <c r="C599" i="11"/>
  <c r="C600" i="11"/>
  <c r="C601" i="11"/>
  <c r="C602" i="11"/>
  <c r="C603" i="11"/>
  <c r="C604" i="11"/>
  <c r="C605" i="11"/>
  <c r="C606" i="11"/>
  <c r="C607" i="11"/>
  <c r="C608" i="11"/>
  <c r="C609" i="11"/>
  <c r="C610" i="11"/>
  <c r="C611" i="11"/>
  <c r="C612" i="11"/>
  <c r="C613" i="11"/>
  <c r="C614" i="11"/>
  <c r="C615" i="11"/>
  <c r="C616" i="11"/>
  <c r="C617" i="11"/>
  <c r="C618" i="11"/>
  <c r="C619" i="11"/>
  <c r="C620" i="11"/>
  <c r="C621" i="11"/>
  <c r="C622" i="11"/>
  <c r="C623" i="11"/>
  <c r="C624" i="11"/>
  <c r="C625" i="11"/>
  <c r="C626" i="11"/>
  <c r="C627" i="11"/>
  <c r="C628" i="11"/>
  <c r="C629" i="11"/>
  <c r="C630" i="11"/>
  <c r="C631" i="11"/>
  <c r="C632" i="11"/>
  <c r="C633" i="11"/>
  <c r="C634" i="11"/>
  <c r="C635" i="11"/>
  <c r="C636" i="11"/>
  <c r="C637" i="11"/>
  <c r="C638" i="11"/>
  <c r="C639" i="11"/>
  <c r="C640" i="11"/>
  <c r="C641" i="11"/>
  <c r="C642" i="11"/>
  <c r="C643" i="11"/>
  <c r="C644" i="11"/>
  <c r="C645" i="11"/>
  <c r="C646" i="11"/>
  <c r="C647" i="11"/>
  <c r="C648" i="11"/>
  <c r="C649" i="11"/>
  <c r="C650" i="11"/>
  <c r="C651" i="11"/>
  <c r="C652" i="11"/>
  <c r="C653" i="11"/>
  <c r="C654" i="11"/>
  <c r="C655" i="11"/>
  <c r="C656" i="11"/>
  <c r="C657" i="11"/>
  <c r="C658" i="11"/>
  <c r="C659" i="11"/>
  <c r="C660" i="11"/>
  <c r="C661" i="11"/>
  <c r="C662" i="11"/>
  <c r="C663" i="11"/>
  <c r="C664" i="11"/>
  <c r="C665" i="11"/>
  <c r="C666" i="11"/>
  <c r="C667" i="11"/>
  <c r="C668" i="11"/>
  <c r="C669" i="11"/>
  <c r="C670" i="11"/>
  <c r="C671" i="11"/>
  <c r="C672" i="11"/>
  <c r="C673" i="11"/>
  <c r="C674" i="11"/>
  <c r="C675" i="11"/>
  <c r="C676" i="11"/>
  <c r="C677" i="11"/>
  <c r="C678" i="11"/>
  <c r="C679" i="11"/>
  <c r="C680" i="11"/>
  <c r="C681" i="11"/>
  <c r="C682" i="11"/>
  <c r="C683" i="11"/>
  <c r="C684" i="11"/>
  <c r="C685" i="11"/>
  <c r="C686" i="11"/>
  <c r="C687" i="11"/>
  <c r="C688" i="11"/>
  <c r="C689" i="11"/>
  <c r="C690" i="11"/>
  <c r="C691" i="11"/>
  <c r="C692" i="11"/>
  <c r="C693" i="11"/>
  <c r="C694" i="11"/>
  <c r="C695" i="11"/>
  <c r="C696" i="11"/>
  <c r="C697" i="11"/>
  <c r="C698" i="11"/>
  <c r="C699" i="11"/>
  <c r="C700" i="11"/>
  <c r="C701" i="11"/>
  <c r="C702" i="11"/>
  <c r="C703" i="11"/>
  <c r="C704" i="11"/>
  <c r="C705" i="11"/>
  <c r="C706" i="11"/>
  <c r="C707" i="11"/>
  <c r="C708" i="11"/>
  <c r="C709" i="11"/>
  <c r="C710" i="11"/>
  <c r="C711" i="11"/>
  <c r="C712" i="11"/>
  <c r="C713" i="11"/>
  <c r="C714" i="11"/>
  <c r="C715" i="11"/>
  <c r="C716" i="11"/>
  <c r="C717" i="11"/>
  <c r="C718" i="11"/>
  <c r="C719" i="11"/>
  <c r="C720" i="11"/>
  <c r="C721" i="11"/>
  <c r="C722" i="11"/>
  <c r="C723" i="11"/>
  <c r="C724" i="11"/>
  <c r="C725" i="11"/>
  <c r="C726" i="11"/>
  <c r="C727" i="11"/>
  <c r="C728" i="11"/>
  <c r="C729" i="11"/>
  <c r="C730" i="11"/>
  <c r="C731" i="11"/>
  <c r="C732" i="11"/>
  <c r="C733" i="11"/>
  <c r="C734" i="11"/>
  <c r="C735" i="11"/>
  <c r="C736" i="11"/>
  <c r="C737" i="11"/>
  <c r="C738" i="11"/>
  <c r="C739" i="11"/>
  <c r="C740" i="11"/>
  <c r="C741" i="11"/>
  <c r="C742" i="11"/>
  <c r="C743" i="11"/>
  <c r="C744" i="11"/>
  <c r="C745" i="11"/>
  <c r="C746" i="11"/>
  <c r="C747" i="11"/>
  <c r="C748" i="11"/>
  <c r="C749" i="11"/>
  <c r="C750" i="11"/>
  <c r="C751" i="11"/>
  <c r="C752" i="11"/>
  <c r="C753" i="11"/>
  <c r="C754" i="11"/>
  <c r="C755" i="11"/>
  <c r="C756" i="11"/>
  <c r="C757" i="11"/>
  <c r="C758" i="11"/>
  <c r="C759" i="11"/>
  <c r="C760" i="11"/>
  <c r="C761" i="11"/>
  <c r="C762" i="11"/>
  <c r="C763" i="11"/>
  <c r="C764" i="11"/>
  <c r="C765" i="11"/>
  <c r="C766" i="11"/>
  <c r="C767" i="11"/>
  <c r="C768" i="11"/>
  <c r="C769" i="11"/>
  <c r="C770" i="11"/>
  <c r="C771" i="11"/>
  <c r="C772" i="11"/>
  <c r="C773" i="11"/>
  <c r="C774" i="11"/>
  <c r="C775" i="11"/>
  <c r="C776" i="11"/>
  <c r="C777" i="11"/>
  <c r="C778" i="11"/>
  <c r="C779" i="11"/>
  <c r="C780" i="11"/>
  <c r="C781" i="11"/>
  <c r="C782" i="11"/>
  <c r="C783" i="11"/>
  <c r="C784" i="11"/>
  <c r="C785" i="11"/>
  <c r="C786" i="11"/>
  <c r="C787" i="11"/>
  <c r="C788" i="11"/>
  <c r="C789" i="11"/>
  <c r="C790" i="11"/>
  <c r="C791" i="11"/>
  <c r="C792" i="11"/>
  <c r="C793" i="11"/>
  <c r="C794" i="11"/>
  <c r="C795" i="11"/>
  <c r="C796" i="11"/>
  <c r="C797" i="11"/>
  <c r="C798" i="11"/>
  <c r="C799" i="11"/>
  <c r="C800" i="11"/>
  <c r="C801" i="11"/>
  <c r="C802" i="11"/>
  <c r="C803" i="11"/>
  <c r="C804" i="11"/>
  <c r="C805" i="11"/>
  <c r="C806" i="11"/>
  <c r="C807" i="11"/>
  <c r="C808" i="11"/>
  <c r="C809" i="11"/>
  <c r="C810" i="11"/>
  <c r="C811" i="11"/>
  <c r="C812" i="11"/>
  <c r="C813" i="11"/>
  <c r="C814" i="11"/>
  <c r="C815" i="11"/>
  <c r="C816" i="11"/>
  <c r="C817" i="11"/>
  <c r="C818" i="11"/>
  <c r="C819" i="11"/>
  <c r="C820" i="11"/>
  <c r="C821" i="11"/>
  <c r="C822" i="11"/>
  <c r="C823" i="11"/>
  <c r="C824" i="11"/>
  <c r="C825" i="11"/>
  <c r="C826" i="11"/>
  <c r="C827" i="11"/>
  <c r="C828" i="11"/>
  <c r="C829" i="11"/>
  <c r="C830" i="11"/>
  <c r="C831" i="11"/>
  <c r="C832" i="11"/>
  <c r="C833" i="11"/>
  <c r="C834" i="11"/>
  <c r="C835" i="11"/>
  <c r="C836" i="11"/>
  <c r="C837" i="11"/>
  <c r="C838" i="11"/>
  <c r="C839" i="11"/>
  <c r="C840" i="11"/>
  <c r="C841" i="11"/>
  <c r="C842" i="11"/>
  <c r="C843" i="11"/>
  <c r="C844" i="11"/>
  <c r="C845" i="11"/>
  <c r="C846" i="11"/>
  <c r="C847" i="11"/>
  <c r="C848" i="11"/>
  <c r="C849" i="11"/>
  <c r="C850" i="11"/>
  <c r="C851" i="11"/>
  <c r="C852" i="11"/>
  <c r="C853" i="11"/>
  <c r="C854" i="11"/>
  <c r="C855" i="11"/>
  <c r="C856" i="11"/>
  <c r="C857" i="11"/>
  <c r="C858" i="11"/>
  <c r="C859" i="11"/>
  <c r="C860" i="11"/>
  <c r="C861" i="11"/>
  <c r="C862" i="11"/>
  <c r="C863" i="11"/>
  <c r="C864" i="11"/>
  <c r="C865" i="11"/>
  <c r="C866" i="11"/>
  <c r="C867" i="11"/>
  <c r="C868" i="11"/>
  <c r="C869" i="11"/>
  <c r="C870" i="11"/>
  <c r="C871" i="11"/>
  <c r="C872" i="11"/>
  <c r="C873" i="11"/>
  <c r="C874" i="11"/>
  <c r="C875" i="11"/>
  <c r="C876" i="11"/>
  <c r="C877" i="11"/>
  <c r="C878" i="11"/>
  <c r="C879" i="11"/>
  <c r="C880" i="11"/>
  <c r="C881" i="11"/>
  <c r="C882" i="11"/>
  <c r="C883" i="11"/>
  <c r="C884" i="11"/>
  <c r="C885" i="11"/>
  <c r="C886" i="11"/>
  <c r="C887" i="11"/>
  <c r="C888" i="11"/>
  <c r="C889" i="11"/>
  <c r="C890" i="11"/>
  <c r="C891" i="11"/>
  <c r="C892" i="11"/>
  <c r="C893" i="11"/>
  <c r="C894" i="11"/>
  <c r="C895" i="11"/>
  <c r="C896" i="11"/>
  <c r="C897" i="11"/>
  <c r="C898" i="11"/>
  <c r="C899" i="11"/>
  <c r="C900" i="11"/>
  <c r="C901" i="11"/>
  <c r="C902" i="11"/>
  <c r="C903" i="11"/>
  <c r="C904" i="11"/>
  <c r="C905" i="11"/>
  <c r="C906" i="11"/>
  <c r="C907" i="11"/>
  <c r="C908" i="11"/>
  <c r="C909" i="11"/>
  <c r="C910" i="11"/>
  <c r="C911" i="11"/>
  <c r="C912" i="11"/>
  <c r="C913" i="11"/>
  <c r="C914" i="11"/>
  <c r="C915" i="11"/>
  <c r="C916" i="11"/>
  <c r="C917" i="11"/>
  <c r="C918" i="11"/>
  <c r="C919" i="11"/>
  <c r="C920" i="11"/>
  <c r="C921" i="11"/>
  <c r="C922" i="11"/>
  <c r="C923" i="11"/>
  <c r="C924" i="11"/>
  <c r="C925" i="11"/>
  <c r="C926" i="11"/>
  <c r="C927" i="11"/>
  <c r="C928" i="11"/>
  <c r="C929" i="11"/>
  <c r="C930" i="11"/>
  <c r="C931" i="11"/>
  <c r="C932" i="11"/>
  <c r="C933" i="11"/>
  <c r="C934" i="11"/>
  <c r="C935" i="11"/>
  <c r="C936" i="11"/>
  <c r="C937" i="11"/>
  <c r="C938" i="11"/>
  <c r="C939" i="11"/>
  <c r="C940" i="11"/>
  <c r="C941" i="11"/>
  <c r="C942" i="11"/>
  <c r="C943" i="11"/>
  <c r="C944" i="11"/>
  <c r="C945" i="11"/>
  <c r="C946" i="11"/>
  <c r="C947" i="11"/>
  <c r="C948" i="11"/>
  <c r="C949" i="11"/>
  <c r="C950" i="11"/>
  <c r="C951" i="11"/>
  <c r="C952" i="11"/>
  <c r="C953" i="11"/>
  <c r="C954" i="11"/>
  <c r="C955" i="11"/>
  <c r="C956" i="11"/>
  <c r="C957" i="11"/>
  <c r="C958" i="11"/>
  <c r="C959" i="11"/>
  <c r="C960" i="11"/>
  <c r="C961" i="11"/>
  <c r="C962" i="11"/>
  <c r="C963" i="11"/>
  <c r="C964" i="11"/>
  <c r="C965" i="11"/>
  <c r="C966" i="11"/>
  <c r="C967" i="11"/>
  <c r="C968" i="11"/>
  <c r="C969" i="11"/>
  <c r="C970" i="11"/>
  <c r="C971" i="11"/>
  <c r="C972" i="11"/>
  <c r="C973" i="11"/>
  <c r="C974" i="11"/>
  <c r="C975" i="11"/>
  <c r="C976" i="11"/>
  <c r="C977" i="11"/>
  <c r="C978" i="11"/>
  <c r="C979" i="11"/>
  <c r="C980" i="11"/>
  <c r="C981" i="11"/>
  <c r="C982" i="11"/>
  <c r="C983" i="11"/>
  <c r="C984" i="11"/>
  <c r="C985" i="11"/>
  <c r="C986" i="11"/>
  <c r="C987" i="11"/>
  <c r="C988" i="11"/>
  <c r="C989" i="11"/>
  <c r="C990" i="11"/>
  <c r="C991" i="11"/>
  <c r="C992" i="11"/>
  <c r="C993" i="11"/>
  <c r="C994" i="11"/>
  <c r="C995" i="11"/>
  <c r="C996" i="11"/>
  <c r="C997" i="11"/>
  <c r="C998" i="11"/>
  <c r="C999" i="11"/>
  <c r="C1000" i="11"/>
  <c r="C1001" i="11"/>
  <c r="C1002" i="11"/>
  <c r="C1003" i="11"/>
  <c r="C1004" i="11"/>
  <c r="C1005" i="11"/>
  <c r="C1006" i="11"/>
  <c r="C1007" i="11"/>
  <c r="C1008" i="11"/>
  <c r="C1009" i="11"/>
  <c r="C1010" i="11"/>
  <c r="C1011" i="11"/>
  <c r="C1012" i="11"/>
  <c r="C1013" i="11"/>
  <c r="C1014" i="11"/>
  <c r="C1015" i="11"/>
  <c r="C1016" i="11"/>
  <c r="C1017" i="11"/>
  <c r="C1018" i="11"/>
  <c r="C1019" i="11"/>
  <c r="C1020" i="11"/>
  <c r="C1021" i="11"/>
  <c r="C1022" i="11"/>
  <c r="C1023" i="11"/>
  <c r="C1024" i="11"/>
  <c r="C1025" i="11"/>
  <c r="C1026" i="11"/>
  <c r="C1027" i="11"/>
  <c r="C1028" i="11"/>
  <c r="C1029" i="11"/>
  <c r="C1030" i="11"/>
  <c r="C1031" i="11"/>
  <c r="C1032" i="11"/>
  <c r="C1033" i="11"/>
  <c r="C1034" i="11"/>
  <c r="C1035" i="11"/>
  <c r="C1036" i="11"/>
  <c r="C1037" i="11"/>
  <c r="C1038" i="11"/>
  <c r="C1039" i="11"/>
  <c r="C1040" i="11"/>
  <c r="C1041" i="11"/>
  <c r="C1042" i="11"/>
  <c r="C1043" i="11"/>
  <c r="C1044" i="11"/>
  <c r="C1045" i="11"/>
  <c r="C1046" i="11"/>
  <c r="C1047" i="11"/>
  <c r="C1048" i="11"/>
  <c r="C1049" i="11"/>
  <c r="C1050" i="11"/>
  <c r="C1051" i="11"/>
  <c r="C1052" i="11"/>
  <c r="C1053" i="11"/>
  <c r="C1054" i="11"/>
  <c r="C1055" i="11"/>
  <c r="C1056" i="11"/>
  <c r="C1057" i="11"/>
  <c r="C1058" i="11"/>
  <c r="C1059" i="11"/>
  <c r="C1060" i="11"/>
  <c r="C1061" i="11"/>
  <c r="C1062" i="11"/>
  <c r="C1063" i="11"/>
  <c r="C1064" i="11"/>
  <c r="C1065" i="11"/>
  <c r="C1066" i="11"/>
  <c r="C1067" i="11"/>
  <c r="C1068" i="11"/>
  <c r="C1069" i="11"/>
  <c r="C1070" i="11"/>
  <c r="C1071" i="11"/>
  <c r="C1072" i="11"/>
  <c r="C1073" i="11"/>
  <c r="C1074" i="11"/>
  <c r="C1075" i="11"/>
  <c r="C1076" i="11"/>
  <c r="C1077" i="11"/>
  <c r="C1078" i="11"/>
  <c r="C1079" i="11"/>
  <c r="C1080" i="11"/>
  <c r="C1081" i="11"/>
  <c r="C1082" i="11"/>
  <c r="C1083" i="11"/>
  <c r="C1084" i="11"/>
  <c r="C1085" i="11"/>
  <c r="C1086" i="11"/>
  <c r="C1087" i="11"/>
  <c r="C1088" i="11"/>
  <c r="C1089" i="11"/>
  <c r="C1090" i="11"/>
  <c r="C1091" i="11"/>
  <c r="C1092" i="11"/>
  <c r="C1093" i="11"/>
  <c r="C1094" i="11"/>
  <c r="C1095" i="11"/>
  <c r="C1096" i="11"/>
  <c r="C1097" i="11"/>
  <c r="C1098" i="11"/>
  <c r="C1099" i="11"/>
  <c r="C1100" i="11"/>
  <c r="C1101" i="11"/>
  <c r="C1102" i="11"/>
  <c r="C1103" i="11"/>
  <c r="C1104" i="11"/>
  <c r="C1105" i="11"/>
  <c r="C1106" i="11"/>
  <c r="C1107" i="11"/>
  <c r="C1108" i="11"/>
  <c r="C1109" i="11"/>
  <c r="C1110" i="11"/>
  <c r="C1111" i="11"/>
  <c r="C1112" i="11"/>
  <c r="C1113" i="11"/>
  <c r="C1114" i="11"/>
  <c r="C1115" i="11"/>
  <c r="C1116" i="11"/>
  <c r="C1117" i="11"/>
  <c r="C1118" i="11"/>
  <c r="C1119" i="11"/>
  <c r="C1120" i="11"/>
  <c r="C1121" i="11"/>
  <c r="C1122" i="11"/>
  <c r="C1123" i="11"/>
  <c r="C1124" i="11"/>
  <c r="C1125" i="11"/>
  <c r="C1126" i="11"/>
  <c r="C1127" i="11"/>
  <c r="C1128" i="11"/>
  <c r="C1129" i="11"/>
  <c r="C1130" i="11"/>
  <c r="C1131" i="11"/>
  <c r="C1132" i="11"/>
  <c r="C1133" i="11"/>
  <c r="C1134" i="11"/>
  <c r="C1135" i="11"/>
  <c r="C1136" i="11"/>
  <c r="C1137" i="11"/>
  <c r="C1138" i="11"/>
  <c r="C1139" i="11"/>
  <c r="C1140" i="11"/>
  <c r="C1141" i="11"/>
  <c r="C1142" i="11"/>
  <c r="C1143" i="11"/>
  <c r="C1144" i="11"/>
  <c r="C1145" i="11"/>
  <c r="C1146" i="11"/>
  <c r="C1147" i="11"/>
  <c r="C1148" i="11"/>
  <c r="C1149" i="11"/>
  <c r="C1150" i="11"/>
  <c r="C1151" i="11"/>
  <c r="C1152" i="11"/>
  <c r="C1153" i="11"/>
  <c r="C1154" i="11"/>
  <c r="C1155" i="11"/>
  <c r="C1156" i="11"/>
  <c r="C1157" i="11"/>
  <c r="C1158" i="11"/>
  <c r="C1159" i="11"/>
  <c r="C1160" i="11"/>
  <c r="C1161" i="11"/>
  <c r="C1162" i="11"/>
  <c r="C1163" i="11"/>
  <c r="C1164" i="11"/>
  <c r="C1165" i="11"/>
  <c r="C1166" i="11"/>
  <c r="C1167" i="11"/>
  <c r="C1168" i="11"/>
  <c r="C1169" i="11"/>
  <c r="C1170" i="11"/>
  <c r="C1171" i="11"/>
  <c r="C1172" i="11"/>
  <c r="C1173" i="11"/>
  <c r="C1174" i="11"/>
  <c r="C1175" i="11"/>
  <c r="C1176" i="11"/>
  <c r="C1177" i="11"/>
  <c r="C1178" i="11"/>
  <c r="C1179" i="11"/>
  <c r="C1180" i="11"/>
  <c r="C1181" i="11"/>
  <c r="C1182" i="11"/>
  <c r="C1183" i="11"/>
  <c r="C1184" i="11"/>
  <c r="C1185" i="11"/>
  <c r="C1186" i="11"/>
  <c r="C1187" i="11"/>
  <c r="C1188" i="11"/>
  <c r="C1189" i="11"/>
  <c r="C1190" i="11"/>
  <c r="C1191" i="11"/>
  <c r="C1192" i="11"/>
  <c r="C1193" i="11"/>
  <c r="C1194" i="11"/>
  <c r="C1195" i="11"/>
  <c r="C1196" i="11"/>
  <c r="C1197" i="11"/>
  <c r="C1198" i="11"/>
  <c r="C1199" i="11"/>
  <c r="C1200" i="11"/>
  <c r="C1201" i="11"/>
  <c r="C1202" i="11"/>
  <c r="C1203" i="11"/>
  <c r="C1204" i="11"/>
  <c r="C1205" i="11"/>
  <c r="C1206" i="11"/>
  <c r="C1207" i="11"/>
  <c r="C1208" i="11"/>
  <c r="C1209" i="11"/>
  <c r="C1210" i="11"/>
  <c r="C1211" i="11"/>
  <c r="C1212" i="11"/>
  <c r="C1213" i="11"/>
  <c r="C1214" i="11"/>
  <c r="C1215" i="11"/>
  <c r="C1216" i="11"/>
  <c r="C1217" i="11"/>
  <c r="C1218" i="11"/>
  <c r="C1219" i="11"/>
  <c r="C1220" i="11"/>
  <c r="C1221" i="11"/>
  <c r="C1222" i="11"/>
  <c r="C1223" i="11"/>
  <c r="C1224" i="11"/>
  <c r="C1225" i="11"/>
  <c r="C1226" i="11"/>
  <c r="C1227" i="11"/>
  <c r="C1228" i="11"/>
  <c r="C1229" i="11"/>
  <c r="C1230" i="11"/>
  <c r="C1231" i="11"/>
  <c r="C1232" i="11"/>
  <c r="C1233" i="11"/>
  <c r="C1234" i="11"/>
  <c r="C1235" i="11"/>
  <c r="C1236" i="11"/>
  <c r="C1237" i="11"/>
  <c r="C1238" i="11"/>
  <c r="C1239" i="11"/>
  <c r="C1240" i="11"/>
  <c r="C1241" i="11"/>
  <c r="C1242" i="11"/>
  <c r="C1243" i="11"/>
  <c r="C1244" i="11"/>
  <c r="C1245" i="11"/>
  <c r="C1246" i="11"/>
  <c r="C1247" i="11"/>
  <c r="C1248" i="11"/>
  <c r="C1249" i="11"/>
  <c r="C1250" i="11"/>
  <c r="C1251" i="11"/>
  <c r="C1252" i="11"/>
  <c r="C1253" i="11"/>
  <c r="C1254" i="11"/>
  <c r="C1255" i="11"/>
  <c r="C1256" i="11"/>
  <c r="C1257" i="11"/>
  <c r="C1258" i="11"/>
  <c r="C1259" i="11"/>
  <c r="C1260" i="11"/>
  <c r="C1261" i="11"/>
  <c r="C1262" i="11"/>
  <c r="C1263" i="11"/>
  <c r="C1264" i="11"/>
  <c r="C1265" i="11"/>
  <c r="C1266" i="11"/>
  <c r="C1267" i="11"/>
  <c r="C1268" i="11"/>
  <c r="C1269" i="11"/>
  <c r="C1270" i="11"/>
  <c r="C1271" i="11"/>
  <c r="C1272" i="11"/>
  <c r="C1273" i="11"/>
  <c r="C1274" i="11"/>
  <c r="C1275" i="11"/>
  <c r="C1276" i="11"/>
  <c r="C1277" i="11"/>
  <c r="C1278" i="11"/>
  <c r="C1279" i="11"/>
  <c r="C1280" i="11"/>
  <c r="C1281" i="11"/>
  <c r="C1282" i="11"/>
  <c r="C1283" i="11"/>
  <c r="C1284" i="11"/>
  <c r="C1285" i="11"/>
  <c r="C1286" i="11"/>
  <c r="C1287" i="11"/>
  <c r="C1288" i="11"/>
  <c r="C1289" i="11"/>
  <c r="C1290" i="11"/>
  <c r="C1291" i="11"/>
  <c r="C1292" i="11"/>
  <c r="C1293" i="11"/>
  <c r="C1294" i="11"/>
  <c r="C1295" i="11"/>
  <c r="C1296" i="11"/>
  <c r="C1297" i="11"/>
  <c r="C1298" i="11"/>
  <c r="C1299" i="11"/>
  <c r="C1300" i="11"/>
  <c r="C1301" i="11"/>
  <c r="C1302" i="11"/>
  <c r="C1303" i="11"/>
  <c r="C1304" i="11"/>
  <c r="C1305" i="11"/>
  <c r="C1306" i="11"/>
  <c r="C1307" i="11"/>
  <c r="C1308" i="11"/>
  <c r="C1309" i="11"/>
  <c r="C1310" i="11"/>
  <c r="C1311" i="11"/>
  <c r="C1312" i="11"/>
  <c r="C1313" i="11"/>
  <c r="C1314" i="11"/>
  <c r="C1315" i="11"/>
  <c r="C1316" i="11"/>
  <c r="C1317" i="11"/>
  <c r="C1318" i="11"/>
  <c r="C1319" i="11"/>
  <c r="C1320" i="11"/>
  <c r="C1321" i="11"/>
  <c r="C1322" i="11"/>
  <c r="C1323" i="11"/>
  <c r="C1324" i="11"/>
  <c r="C1325" i="11"/>
  <c r="C1326" i="11"/>
  <c r="C1327" i="11"/>
  <c r="C1328" i="11"/>
  <c r="C1329" i="11"/>
  <c r="C1330" i="11"/>
  <c r="C1331" i="11"/>
  <c r="C1332" i="11"/>
  <c r="C1333" i="11"/>
  <c r="C1334" i="11"/>
  <c r="C1335" i="11"/>
  <c r="C1336" i="11"/>
  <c r="C1337" i="11"/>
  <c r="C1338" i="11"/>
  <c r="C1339" i="11"/>
  <c r="C1340" i="11"/>
  <c r="C1341" i="11"/>
  <c r="C1342" i="11"/>
  <c r="C1343" i="11"/>
  <c r="C1344" i="11"/>
  <c r="C1345" i="11"/>
  <c r="C1346" i="11"/>
  <c r="C1347" i="11"/>
  <c r="C1348" i="11"/>
  <c r="C1349" i="11"/>
  <c r="C1350" i="11"/>
  <c r="C1351" i="11"/>
  <c r="C1352" i="11"/>
  <c r="C1353" i="11"/>
  <c r="C1354" i="11"/>
  <c r="C1355" i="11"/>
  <c r="C1356" i="11"/>
  <c r="C1357" i="11"/>
  <c r="C1358" i="11"/>
  <c r="C1359" i="11"/>
  <c r="C1360" i="11"/>
  <c r="C1361" i="11"/>
  <c r="C1362" i="11"/>
  <c r="C1363" i="11"/>
  <c r="C1364" i="11"/>
  <c r="C1365" i="11"/>
  <c r="C1366" i="11"/>
  <c r="C1367" i="11"/>
  <c r="C1368" i="11"/>
  <c r="C1369" i="11"/>
  <c r="C1370" i="11"/>
  <c r="C1371" i="11"/>
  <c r="C1372" i="11"/>
  <c r="C1373" i="11"/>
  <c r="C1374" i="11"/>
  <c r="C1375" i="11"/>
  <c r="C1376" i="11"/>
  <c r="C1377" i="11"/>
  <c r="C1378" i="11"/>
  <c r="C1379" i="11"/>
  <c r="C1380" i="11"/>
  <c r="C1381" i="11"/>
  <c r="C1382" i="11"/>
  <c r="C1383" i="11"/>
  <c r="C1384" i="11"/>
  <c r="C1385" i="11"/>
  <c r="C1386" i="11"/>
  <c r="C1387" i="11"/>
  <c r="C1388" i="11"/>
  <c r="C1389" i="11"/>
  <c r="C1390" i="11"/>
  <c r="C1391" i="11"/>
  <c r="C1392" i="11"/>
  <c r="C1393" i="11"/>
  <c r="C1394" i="11"/>
  <c r="C1395" i="11"/>
  <c r="C1396" i="11"/>
  <c r="C1397" i="11"/>
  <c r="C1398" i="11"/>
  <c r="C1399" i="11"/>
  <c r="C1400" i="11"/>
  <c r="C1401" i="11"/>
  <c r="C1402" i="11"/>
  <c r="C1403" i="11"/>
  <c r="C1404" i="11"/>
  <c r="C1405" i="11"/>
  <c r="C1406" i="11"/>
  <c r="C1407" i="11"/>
  <c r="C1408" i="11"/>
  <c r="C1409" i="11"/>
  <c r="C1410" i="11"/>
  <c r="C1411" i="11"/>
  <c r="C1412" i="11"/>
  <c r="C1413" i="11"/>
  <c r="C1414" i="11"/>
  <c r="C1415" i="11"/>
  <c r="C1416" i="11"/>
  <c r="C1417" i="11"/>
  <c r="C1418" i="11"/>
  <c r="C1419" i="11"/>
  <c r="C1420" i="11"/>
  <c r="C1421" i="11"/>
  <c r="C1422" i="11"/>
  <c r="C1423" i="11"/>
  <c r="C1424" i="11"/>
  <c r="C1425" i="11"/>
  <c r="C1426" i="11"/>
  <c r="C1427" i="11"/>
  <c r="C1428" i="11"/>
  <c r="C1429" i="11"/>
  <c r="C1430" i="11"/>
  <c r="C1431" i="11"/>
  <c r="C1432" i="11"/>
  <c r="C1433" i="11"/>
  <c r="C1434" i="11"/>
  <c r="C1435" i="11"/>
  <c r="C1436" i="11"/>
  <c r="C1437" i="11"/>
  <c r="C1438" i="11"/>
  <c r="C1439" i="11"/>
  <c r="C1440" i="11"/>
  <c r="C1441" i="11"/>
  <c r="C1442" i="11"/>
  <c r="C1443" i="11"/>
  <c r="C1444" i="11"/>
  <c r="C1445" i="11"/>
  <c r="C1446" i="11"/>
  <c r="C1447" i="11"/>
  <c r="C1448" i="11"/>
  <c r="C1449" i="11"/>
  <c r="C1450" i="11"/>
  <c r="C1451" i="11"/>
  <c r="C1452" i="11"/>
  <c r="C1453" i="11"/>
  <c r="C1454" i="11"/>
  <c r="C1455" i="11"/>
  <c r="C1456" i="11"/>
  <c r="C1457" i="11"/>
  <c r="C1458" i="11"/>
  <c r="C1459" i="11"/>
  <c r="C1460" i="11"/>
  <c r="C1461" i="11"/>
  <c r="C1462" i="11"/>
  <c r="C1463" i="11"/>
  <c r="C1464" i="11"/>
  <c r="C1465" i="11"/>
  <c r="C1466" i="11"/>
  <c r="C1467" i="11"/>
  <c r="C1468" i="11"/>
  <c r="C1469" i="11"/>
  <c r="C1470" i="11"/>
  <c r="C1471" i="11"/>
  <c r="C1472" i="11"/>
  <c r="C1473" i="11"/>
  <c r="C1474" i="11"/>
  <c r="C1475" i="11"/>
  <c r="C1476" i="11"/>
  <c r="C1477" i="11"/>
  <c r="C1478" i="11"/>
  <c r="C1479" i="11"/>
  <c r="C1480" i="11"/>
  <c r="C1481" i="11"/>
  <c r="C1482" i="11"/>
  <c r="C1483" i="11"/>
  <c r="C1484" i="11"/>
  <c r="C1485" i="11"/>
  <c r="C1486" i="11"/>
  <c r="C1487" i="11"/>
  <c r="C1488" i="11"/>
  <c r="C1489" i="11"/>
  <c r="C1490" i="11"/>
  <c r="C1491" i="11"/>
  <c r="C1492" i="11"/>
  <c r="C1493" i="11"/>
  <c r="C1494" i="11"/>
  <c r="C1495" i="11"/>
  <c r="C1496" i="11"/>
  <c r="C1497" i="11"/>
  <c r="C1498" i="11"/>
  <c r="C1499" i="11"/>
  <c r="C1500" i="11"/>
  <c r="C1501" i="11"/>
  <c r="C1502" i="11"/>
  <c r="C1503" i="11"/>
  <c r="C1504" i="11"/>
  <c r="C1505" i="11"/>
  <c r="C1506"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891" i="11"/>
  <c r="B892" i="11"/>
  <c r="B893" i="11"/>
  <c r="B894" i="11"/>
  <c r="B895" i="11"/>
  <c r="B896" i="11"/>
  <c r="B897" i="11"/>
  <c r="B898" i="11"/>
  <c r="B899" i="11"/>
  <c r="B900" i="11"/>
  <c r="B901" i="11"/>
  <c r="B902" i="11"/>
  <c r="B903" i="11"/>
  <c r="B904" i="11"/>
  <c r="B905" i="11"/>
  <c r="B906" i="11"/>
  <c r="B907" i="11"/>
  <c r="B908" i="11"/>
  <c r="B909" i="11"/>
  <c r="B910" i="11"/>
  <c r="B911" i="11"/>
  <c r="B912" i="11"/>
  <c r="B913" i="11"/>
  <c r="B914" i="11"/>
  <c r="B915" i="11"/>
  <c r="B916" i="11"/>
  <c r="B917" i="11"/>
  <c r="B918" i="11"/>
  <c r="B919" i="11"/>
  <c r="B920" i="11"/>
  <c r="B921" i="11"/>
  <c r="B922" i="11"/>
  <c r="B923" i="11"/>
  <c r="B924" i="11"/>
  <c r="B925" i="11"/>
  <c r="B926" i="11"/>
  <c r="B927" i="11"/>
  <c r="B928" i="11"/>
  <c r="B929" i="11"/>
  <c r="B930" i="11"/>
  <c r="B931" i="11"/>
  <c r="B932" i="11"/>
  <c r="B933" i="11"/>
  <c r="B934" i="11"/>
  <c r="B935" i="11"/>
  <c r="B936" i="11"/>
  <c r="B937" i="11"/>
  <c r="B938" i="11"/>
  <c r="B939" i="11"/>
  <c r="B940" i="11"/>
  <c r="B941" i="11"/>
  <c r="B942" i="11"/>
  <c r="B943" i="11"/>
  <c r="B944" i="11"/>
  <c r="B945" i="11"/>
  <c r="B946" i="11"/>
  <c r="B947" i="11"/>
  <c r="B948" i="11"/>
  <c r="B949" i="11"/>
  <c r="B950" i="11"/>
  <c r="B951" i="11"/>
  <c r="B952" i="11"/>
  <c r="B953" i="11"/>
  <c r="B954" i="11"/>
  <c r="B955" i="11"/>
  <c r="B956" i="11"/>
  <c r="B957" i="11"/>
  <c r="B958" i="11"/>
  <c r="B959" i="11"/>
  <c r="B960" i="11"/>
  <c r="B961" i="11"/>
  <c r="B962" i="11"/>
  <c r="B963" i="11"/>
  <c r="B964" i="11"/>
  <c r="B965" i="11"/>
  <c r="B966" i="11"/>
  <c r="B967" i="11"/>
  <c r="B968" i="11"/>
  <c r="B969" i="11"/>
  <c r="B970" i="11"/>
  <c r="B971" i="11"/>
  <c r="B972" i="11"/>
  <c r="B973" i="11"/>
  <c r="B974" i="11"/>
  <c r="B975" i="11"/>
  <c r="B976" i="11"/>
  <c r="B977" i="11"/>
  <c r="B978" i="11"/>
  <c r="B979" i="11"/>
  <c r="B980" i="11"/>
  <c r="B981" i="11"/>
  <c r="B982" i="11"/>
  <c r="B983" i="11"/>
  <c r="B984" i="11"/>
  <c r="B985" i="11"/>
  <c r="B986" i="11"/>
  <c r="B987" i="11"/>
  <c r="B988" i="11"/>
  <c r="B989" i="11"/>
  <c r="B990" i="11"/>
  <c r="B991" i="11"/>
  <c r="B992" i="11"/>
  <c r="B993" i="11"/>
  <c r="B994" i="11"/>
  <c r="B995" i="11"/>
  <c r="B996" i="11"/>
  <c r="B997" i="11"/>
  <c r="B998" i="11"/>
  <c r="B999" i="11"/>
  <c r="B1000" i="11"/>
  <c r="B1001" i="11"/>
  <c r="B1002" i="11"/>
  <c r="B1003" i="11"/>
  <c r="B1004" i="11"/>
  <c r="B1005" i="11"/>
  <c r="B1006" i="11"/>
  <c r="B1007" i="11"/>
  <c r="B1008" i="11"/>
  <c r="B1009" i="11"/>
  <c r="B1010" i="11"/>
  <c r="B1011" i="11"/>
  <c r="B1012" i="11"/>
  <c r="B1013" i="11"/>
  <c r="B1014" i="11"/>
  <c r="B1015" i="11"/>
  <c r="B1016" i="11"/>
  <c r="B1017" i="11"/>
  <c r="B1018" i="11"/>
  <c r="B1019" i="11"/>
  <c r="B1020" i="11"/>
  <c r="B1021" i="11"/>
  <c r="B1022" i="11"/>
  <c r="B1023" i="11"/>
  <c r="B1024" i="11"/>
  <c r="B1025" i="11"/>
  <c r="B1026" i="11"/>
  <c r="B1027" i="11"/>
  <c r="B1028" i="11"/>
  <c r="B1029" i="11"/>
  <c r="B1030" i="11"/>
  <c r="B1031" i="11"/>
  <c r="B1032" i="11"/>
  <c r="B1033" i="11"/>
  <c r="B1034" i="11"/>
  <c r="B1035" i="11"/>
  <c r="B1036" i="11"/>
  <c r="B1037" i="11"/>
  <c r="B1038" i="11"/>
  <c r="B1039" i="11"/>
  <c r="B1040" i="11"/>
  <c r="B1041" i="11"/>
  <c r="B1042" i="11"/>
  <c r="B1043" i="11"/>
  <c r="B1044" i="11"/>
  <c r="B1045" i="11"/>
  <c r="B1046" i="11"/>
  <c r="B1047" i="11"/>
  <c r="B1048" i="11"/>
  <c r="B1049" i="11"/>
  <c r="B1050" i="11"/>
  <c r="B1051" i="11"/>
  <c r="B1052" i="11"/>
  <c r="B1053" i="11"/>
  <c r="B1054" i="11"/>
  <c r="B1055" i="11"/>
  <c r="B1056" i="11"/>
  <c r="B1057" i="11"/>
  <c r="B1058" i="11"/>
  <c r="B1059" i="11"/>
  <c r="B1060" i="11"/>
  <c r="B1061" i="11"/>
  <c r="B1062" i="11"/>
  <c r="B1063" i="11"/>
  <c r="B1064" i="11"/>
  <c r="B1065" i="11"/>
  <c r="B1066" i="11"/>
  <c r="B1067" i="11"/>
  <c r="B1068" i="11"/>
  <c r="B1069" i="11"/>
  <c r="B1070" i="11"/>
  <c r="B1071" i="11"/>
  <c r="B1072" i="11"/>
  <c r="B1073" i="11"/>
  <c r="B1074" i="11"/>
  <c r="B1075" i="11"/>
  <c r="B1076" i="11"/>
  <c r="B1077" i="11"/>
  <c r="B1078" i="11"/>
  <c r="B1079" i="11"/>
  <c r="B1080" i="11"/>
  <c r="B1081" i="11"/>
  <c r="B1082" i="11"/>
  <c r="B1083" i="11"/>
  <c r="B1084" i="11"/>
  <c r="B1085" i="11"/>
  <c r="B1086" i="11"/>
  <c r="B1087" i="11"/>
  <c r="B1088" i="11"/>
  <c r="B1089" i="11"/>
  <c r="B1090" i="11"/>
  <c r="B1091" i="11"/>
  <c r="B1092" i="11"/>
  <c r="B1093" i="11"/>
  <c r="B1094" i="11"/>
  <c r="B1095" i="11"/>
  <c r="B1096" i="11"/>
  <c r="B1097" i="11"/>
  <c r="B1098" i="11"/>
  <c r="B1099" i="11"/>
  <c r="B1100" i="11"/>
  <c r="B1101" i="11"/>
  <c r="B1102" i="11"/>
  <c r="B1103" i="11"/>
  <c r="B1104" i="11"/>
  <c r="B1105" i="11"/>
  <c r="B1106" i="11"/>
  <c r="B1107" i="11"/>
  <c r="B1108" i="11"/>
  <c r="B1109" i="11"/>
  <c r="B1110" i="11"/>
  <c r="B1111" i="11"/>
  <c r="B1112" i="11"/>
  <c r="B1113" i="11"/>
  <c r="B1114" i="11"/>
  <c r="B1115" i="11"/>
  <c r="B1116" i="11"/>
  <c r="B1117" i="11"/>
  <c r="B1118" i="11"/>
  <c r="B1119" i="11"/>
  <c r="B1120" i="11"/>
  <c r="B1121" i="11"/>
  <c r="B1122" i="11"/>
  <c r="B1123" i="11"/>
  <c r="B1124" i="11"/>
  <c r="B1125" i="11"/>
  <c r="B1126" i="11"/>
  <c r="B1127" i="11"/>
  <c r="B1128" i="11"/>
  <c r="B1129" i="11"/>
  <c r="B1130" i="11"/>
  <c r="B1131" i="11"/>
  <c r="B1132" i="11"/>
  <c r="B1133" i="11"/>
  <c r="B1134" i="11"/>
  <c r="B1135" i="11"/>
  <c r="B1136" i="11"/>
  <c r="B1137" i="11"/>
  <c r="B1138" i="11"/>
  <c r="B1139" i="11"/>
  <c r="B1140" i="11"/>
  <c r="B1141" i="11"/>
  <c r="B1142" i="11"/>
  <c r="B1143" i="11"/>
  <c r="B1144" i="11"/>
  <c r="B1145" i="11"/>
  <c r="B1146" i="11"/>
  <c r="B1147" i="11"/>
  <c r="B1148" i="11"/>
  <c r="B1149" i="11"/>
  <c r="B1150" i="11"/>
  <c r="B1151" i="11"/>
  <c r="B1152" i="11"/>
  <c r="B1153" i="11"/>
  <c r="B1154" i="11"/>
  <c r="B1155" i="11"/>
  <c r="B1156" i="11"/>
  <c r="B1157" i="11"/>
  <c r="B1158" i="11"/>
  <c r="B1159" i="11"/>
  <c r="B1160" i="11"/>
  <c r="B1161" i="11"/>
  <c r="B1162" i="11"/>
  <c r="B1163" i="11"/>
  <c r="B1164" i="11"/>
  <c r="B1165" i="11"/>
  <c r="B1166" i="11"/>
  <c r="B1167" i="11"/>
  <c r="B1168" i="11"/>
  <c r="B1169" i="11"/>
  <c r="B1170" i="11"/>
  <c r="B1171" i="11"/>
  <c r="B1172" i="11"/>
  <c r="B1173" i="11"/>
  <c r="B1174" i="11"/>
  <c r="B1175" i="11"/>
  <c r="B1176" i="11"/>
  <c r="B1177" i="11"/>
  <c r="B1178" i="11"/>
  <c r="B1179" i="11"/>
  <c r="B1180" i="11"/>
  <c r="B1181" i="11"/>
  <c r="B1182" i="11"/>
  <c r="B1183" i="11"/>
  <c r="B1184" i="11"/>
  <c r="B1185" i="11"/>
  <c r="B1186" i="11"/>
  <c r="B1187" i="11"/>
  <c r="B1188" i="11"/>
  <c r="B1189" i="11"/>
  <c r="B1190" i="11"/>
  <c r="B1191" i="11"/>
  <c r="B1192" i="11"/>
  <c r="B1193" i="11"/>
  <c r="B1194" i="11"/>
  <c r="B1195" i="11"/>
  <c r="B1196" i="11"/>
  <c r="B1197" i="11"/>
  <c r="B1198" i="11"/>
  <c r="B1199" i="11"/>
  <c r="B1200" i="11"/>
  <c r="B1201" i="11"/>
  <c r="B1202" i="11"/>
  <c r="B1203" i="11"/>
  <c r="B1204" i="11"/>
  <c r="B1205" i="11"/>
  <c r="B1206" i="11"/>
  <c r="B1207" i="11"/>
  <c r="B1208" i="11"/>
  <c r="B1209" i="11"/>
  <c r="B1210" i="11"/>
  <c r="B1211" i="11"/>
  <c r="B1212" i="11"/>
  <c r="B1213" i="11"/>
  <c r="B1214" i="11"/>
  <c r="B1215" i="11"/>
  <c r="B1216" i="11"/>
  <c r="B1217" i="11"/>
  <c r="B1218" i="11"/>
  <c r="B1219" i="11"/>
  <c r="B1220" i="11"/>
  <c r="B1221" i="11"/>
  <c r="B1222" i="11"/>
  <c r="B1223" i="11"/>
  <c r="B1224" i="11"/>
  <c r="B1225" i="11"/>
  <c r="B1226" i="11"/>
  <c r="B1227" i="11"/>
  <c r="B1228" i="11"/>
  <c r="B1229" i="11"/>
  <c r="B1230" i="11"/>
  <c r="B1231" i="11"/>
  <c r="B1232" i="11"/>
  <c r="B1233" i="11"/>
  <c r="B1234" i="11"/>
  <c r="B1235" i="11"/>
  <c r="B1236" i="11"/>
  <c r="B1237" i="11"/>
  <c r="B1238" i="11"/>
  <c r="B1239" i="11"/>
  <c r="B1240" i="11"/>
  <c r="B1241" i="11"/>
  <c r="B1242" i="11"/>
  <c r="B1243" i="11"/>
  <c r="B1244" i="11"/>
  <c r="B1245" i="11"/>
  <c r="B1246" i="11"/>
  <c r="B1247" i="11"/>
  <c r="B1248" i="11"/>
  <c r="B1249" i="11"/>
  <c r="B1250" i="11"/>
  <c r="B1251" i="11"/>
  <c r="B1252" i="11"/>
  <c r="B1253" i="11"/>
  <c r="B1254" i="11"/>
  <c r="B1255" i="11"/>
  <c r="B1256" i="11"/>
  <c r="B1257" i="11"/>
  <c r="B1258" i="11"/>
  <c r="B1259" i="11"/>
  <c r="B1260" i="11"/>
  <c r="B1261" i="11"/>
  <c r="B1262" i="11"/>
  <c r="B1263" i="11"/>
  <c r="B1264" i="11"/>
  <c r="B1265" i="11"/>
  <c r="B1266" i="11"/>
  <c r="B1267" i="11"/>
  <c r="B1268" i="11"/>
  <c r="B1269" i="11"/>
  <c r="B1270" i="11"/>
  <c r="B1271" i="11"/>
  <c r="B1272" i="11"/>
  <c r="B1273" i="11"/>
  <c r="B1274" i="11"/>
  <c r="B1275" i="11"/>
  <c r="B1276" i="11"/>
  <c r="B1277" i="11"/>
  <c r="B1278" i="11"/>
  <c r="B1279" i="11"/>
  <c r="B1280" i="11"/>
  <c r="B1281" i="11"/>
  <c r="B1282" i="11"/>
  <c r="B1283" i="11"/>
  <c r="B1284" i="11"/>
  <c r="B1285" i="11"/>
  <c r="B1286" i="11"/>
  <c r="B1287" i="11"/>
  <c r="B1288" i="11"/>
  <c r="B1289" i="11"/>
  <c r="B1290" i="11"/>
  <c r="B1291" i="11"/>
  <c r="B1292" i="11"/>
  <c r="B1293" i="11"/>
  <c r="B1294" i="11"/>
  <c r="B1295" i="11"/>
  <c r="B1296" i="11"/>
  <c r="B1297" i="11"/>
  <c r="B1298" i="11"/>
  <c r="B1299" i="11"/>
  <c r="B1300" i="11"/>
  <c r="B1301" i="11"/>
  <c r="B1302" i="11"/>
  <c r="B1303" i="11"/>
  <c r="B1304" i="11"/>
  <c r="B1305" i="11"/>
  <c r="B1306" i="11"/>
  <c r="B1307" i="11"/>
  <c r="B1308" i="11"/>
  <c r="B1309" i="11"/>
  <c r="B1310" i="11"/>
  <c r="B1311" i="11"/>
  <c r="B1312" i="11"/>
  <c r="B1313" i="11"/>
  <c r="B1314" i="11"/>
  <c r="B1315" i="11"/>
  <c r="B1316" i="11"/>
  <c r="B1317" i="11"/>
  <c r="B1318" i="11"/>
  <c r="B1319" i="11"/>
  <c r="B1320" i="11"/>
  <c r="B1321" i="11"/>
  <c r="B1322" i="11"/>
  <c r="B1323" i="11"/>
  <c r="B1324" i="11"/>
  <c r="B1325" i="11"/>
  <c r="B1326" i="11"/>
  <c r="B1327" i="11"/>
  <c r="B1328" i="11"/>
  <c r="B1329" i="11"/>
  <c r="B1330" i="11"/>
  <c r="B1331" i="11"/>
  <c r="B1332" i="11"/>
  <c r="B1333" i="11"/>
  <c r="B1334" i="11"/>
  <c r="B1335" i="11"/>
  <c r="B1336" i="11"/>
  <c r="B1337" i="11"/>
  <c r="B1338" i="11"/>
  <c r="B1339" i="11"/>
  <c r="B1340" i="11"/>
  <c r="B1341" i="11"/>
  <c r="B1342" i="11"/>
  <c r="B1343" i="11"/>
  <c r="B1344" i="11"/>
  <c r="B1345" i="11"/>
  <c r="B1346" i="11"/>
  <c r="B1347" i="11"/>
  <c r="B1348" i="11"/>
  <c r="B1349" i="11"/>
  <c r="B1350" i="11"/>
  <c r="B1351" i="11"/>
  <c r="B1352" i="11"/>
  <c r="B1353" i="11"/>
  <c r="B1354" i="11"/>
  <c r="B1355" i="11"/>
  <c r="B1356" i="11"/>
  <c r="B1357" i="11"/>
  <c r="B1358" i="11"/>
  <c r="B1359" i="11"/>
  <c r="B1360" i="11"/>
  <c r="B1361" i="11"/>
  <c r="B1362" i="11"/>
  <c r="B1363" i="11"/>
  <c r="B1364" i="11"/>
  <c r="B1365" i="11"/>
  <c r="B1366" i="11"/>
  <c r="B1367" i="11"/>
  <c r="B1368" i="11"/>
  <c r="B1369" i="11"/>
  <c r="B1370" i="11"/>
  <c r="B1371" i="11"/>
  <c r="B1372" i="11"/>
  <c r="B1373" i="11"/>
  <c r="B1374" i="11"/>
  <c r="B1375" i="11"/>
  <c r="B1376" i="11"/>
  <c r="B1377" i="11"/>
  <c r="B1378" i="11"/>
  <c r="B1379" i="11"/>
  <c r="B1380" i="11"/>
  <c r="B1381" i="11"/>
  <c r="B1382" i="11"/>
  <c r="B1383" i="11"/>
  <c r="B1384" i="11"/>
  <c r="B1385" i="11"/>
  <c r="B1386" i="11"/>
  <c r="B1387" i="11"/>
  <c r="B1388" i="11"/>
  <c r="B1389" i="11"/>
  <c r="B1390" i="11"/>
  <c r="B1391" i="11"/>
  <c r="B1392" i="11"/>
  <c r="B1393" i="11"/>
  <c r="B1394" i="11"/>
  <c r="B1395" i="11"/>
  <c r="B1396" i="11"/>
  <c r="B1397" i="11"/>
  <c r="B1398" i="11"/>
  <c r="B1399" i="11"/>
  <c r="B1400" i="11"/>
  <c r="B1401" i="11"/>
  <c r="B1402" i="11"/>
  <c r="B1403" i="11"/>
  <c r="B1404" i="11"/>
  <c r="B1405" i="11"/>
  <c r="B1406" i="11"/>
  <c r="B1407" i="11"/>
  <c r="B1408" i="11"/>
  <c r="B1409" i="11"/>
  <c r="B1410" i="11"/>
  <c r="B1411" i="11"/>
  <c r="B1412" i="11"/>
  <c r="B1413" i="11"/>
  <c r="B1414" i="11"/>
  <c r="B1415" i="11"/>
  <c r="B1416" i="11"/>
  <c r="B1417" i="11"/>
  <c r="B1418" i="11"/>
  <c r="B1419" i="11"/>
  <c r="B1420" i="11"/>
  <c r="B1421" i="11"/>
  <c r="B1422" i="11"/>
  <c r="B1423" i="11"/>
  <c r="B1424" i="11"/>
  <c r="B1425" i="11"/>
  <c r="B1426" i="11"/>
  <c r="B1427" i="11"/>
  <c r="B1428" i="11"/>
  <c r="B1429" i="11"/>
  <c r="B1430" i="11"/>
  <c r="B1431" i="11"/>
  <c r="B1432" i="11"/>
  <c r="B1433" i="11"/>
  <c r="B1434" i="11"/>
  <c r="B1435" i="11"/>
  <c r="B1436" i="11"/>
  <c r="B1437" i="11"/>
  <c r="B1438" i="11"/>
  <c r="B1439" i="11"/>
  <c r="B1440" i="11"/>
  <c r="B1441" i="11"/>
  <c r="B1442" i="11"/>
  <c r="B1443" i="11"/>
  <c r="B1444" i="11"/>
  <c r="B1445" i="11"/>
  <c r="B1446" i="11"/>
  <c r="B1447" i="11"/>
  <c r="B1448" i="11"/>
  <c r="B1449" i="11"/>
  <c r="B1450" i="11"/>
  <c r="B1451" i="11"/>
  <c r="B1452" i="11"/>
  <c r="B1453" i="11"/>
  <c r="B1454" i="11"/>
  <c r="B1455" i="11"/>
  <c r="B1456" i="11"/>
  <c r="B1457" i="11"/>
  <c r="B1458" i="11"/>
  <c r="B1459" i="11"/>
  <c r="B1460" i="11"/>
  <c r="B1461" i="11"/>
  <c r="B1462" i="11"/>
  <c r="B1463" i="11"/>
  <c r="B1464" i="11"/>
  <c r="B1465" i="11"/>
  <c r="B1466" i="11"/>
  <c r="B1467" i="11"/>
  <c r="B1468" i="11"/>
  <c r="B1469" i="11"/>
  <c r="B1470" i="11"/>
  <c r="B1471" i="11"/>
  <c r="B1472" i="11"/>
  <c r="B1473" i="11"/>
  <c r="B1474" i="11"/>
  <c r="B1475" i="11"/>
  <c r="B1476" i="11"/>
  <c r="B1477" i="11"/>
  <c r="B1478" i="11"/>
  <c r="B1479" i="11"/>
  <c r="B1480" i="11"/>
  <c r="B1481" i="11"/>
  <c r="B1482" i="11"/>
  <c r="B1483" i="11"/>
  <c r="B1484" i="11"/>
  <c r="B1485" i="11"/>
  <c r="B1486" i="11"/>
  <c r="B1487" i="11"/>
  <c r="B1488" i="11"/>
  <c r="B1489" i="11"/>
  <c r="B1490" i="11"/>
  <c r="B1491" i="11"/>
  <c r="B1492" i="11"/>
  <c r="B1493" i="11"/>
  <c r="B1494" i="11"/>
  <c r="B1495" i="11"/>
  <c r="B1496" i="11"/>
  <c r="B1497" i="11"/>
  <c r="B1498" i="11"/>
  <c r="B1499" i="11"/>
  <c r="B1500" i="11"/>
  <c r="B1501" i="11"/>
  <c r="B1502" i="11"/>
  <c r="B1503" i="11"/>
  <c r="B1504" i="11"/>
  <c r="B1505" i="11"/>
  <c r="B1506"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239" i="11"/>
  <c r="E240" i="11"/>
  <c r="E241" i="11"/>
  <c r="E242" i="11"/>
  <c r="E243" i="11"/>
  <c r="E244" i="11"/>
  <c r="E245" i="11"/>
  <c r="E246" i="11"/>
  <c r="E247" i="11"/>
  <c r="E248" i="11"/>
  <c r="E249" i="11"/>
  <c r="E250" i="11"/>
  <c r="E251" i="11"/>
  <c r="E252" i="11"/>
  <c r="E253" i="11"/>
  <c r="E254" i="11"/>
  <c r="E255" i="11"/>
  <c r="E256" i="11"/>
  <c r="E257" i="11"/>
  <c r="E258" i="11"/>
  <c r="E259" i="11"/>
  <c r="E260" i="11"/>
  <c r="E261" i="11"/>
  <c r="E262" i="11"/>
  <c r="E263" i="11"/>
  <c r="E264" i="11"/>
  <c r="E265" i="11"/>
  <c r="E266" i="11"/>
  <c r="E267" i="11"/>
  <c r="E268" i="11"/>
  <c r="E269" i="11"/>
  <c r="E270" i="11"/>
  <c r="E271" i="11"/>
  <c r="E272" i="11"/>
  <c r="E273" i="11"/>
  <c r="E274" i="11"/>
  <c r="E275" i="11"/>
  <c r="E276" i="11"/>
  <c r="E277" i="11"/>
  <c r="E278" i="11"/>
  <c r="E279" i="11"/>
  <c r="E280" i="11"/>
  <c r="E281" i="11"/>
  <c r="E282" i="11"/>
  <c r="E283" i="11"/>
  <c r="E284" i="11"/>
  <c r="E285" i="11"/>
  <c r="E286" i="11"/>
  <c r="E287" i="11"/>
  <c r="E288" i="11"/>
  <c r="E289" i="11"/>
  <c r="E290" i="11"/>
  <c r="E291" i="11"/>
  <c r="E292" i="11"/>
  <c r="E293" i="11"/>
  <c r="E294" i="11"/>
  <c r="E295" i="11"/>
  <c r="E296" i="11"/>
  <c r="E297" i="11"/>
  <c r="E298" i="11"/>
  <c r="E299" i="11"/>
  <c r="E300" i="11"/>
  <c r="E301" i="11"/>
  <c r="E302" i="11"/>
  <c r="E303" i="11"/>
  <c r="E304" i="11"/>
  <c r="E305" i="11"/>
  <c r="E306" i="11"/>
  <c r="E307" i="11"/>
  <c r="E308" i="11"/>
  <c r="E309" i="11"/>
  <c r="E310" i="11"/>
  <c r="E311" i="11"/>
  <c r="E312" i="11"/>
  <c r="E313" i="11"/>
  <c r="E314" i="11"/>
  <c r="E315" i="11"/>
  <c r="E316" i="11"/>
  <c r="E317" i="11"/>
  <c r="E318" i="11"/>
  <c r="E319" i="11"/>
  <c r="E320" i="11"/>
  <c r="E321" i="11"/>
  <c r="E322" i="11"/>
  <c r="E323" i="11"/>
  <c r="E324" i="11"/>
  <c r="E325" i="11"/>
  <c r="E326" i="11"/>
  <c r="E327" i="11"/>
  <c r="E328" i="11"/>
  <c r="E329" i="11"/>
  <c r="E330" i="11"/>
  <c r="E331" i="11"/>
  <c r="E332" i="11"/>
  <c r="E333" i="11"/>
  <c r="E334" i="11"/>
  <c r="E335" i="11"/>
  <c r="E336" i="11"/>
  <c r="E337" i="11"/>
  <c r="E338" i="11"/>
  <c r="E339" i="11"/>
  <c r="E340" i="11"/>
  <c r="E341" i="11"/>
  <c r="E342" i="11"/>
  <c r="E343" i="11"/>
  <c r="E344" i="11"/>
  <c r="E345" i="11"/>
  <c r="E346" i="11"/>
  <c r="E347" i="11"/>
  <c r="E348" i="11"/>
  <c r="E349" i="11"/>
  <c r="E350" i="11"/>
  <c r="E351" i="11"/>
  <c r="E352" i="11"/>
  <c r="E353" i="11"/>
  <c r="E354" i="11"/>
  <c r="E355" i="11"/>
  <c r="E356" i="11"/>
  <c r="E357" i="11"/>
  <c r="E358" i="11"/>
  <c r="E359" i="11"/>
  <c r="E360" i="11"/>
  <c r="E361" i="11"/>
  <c r="E362" i="11"/>
  <c r="E363" i="11"/>
  <c r="E364" i="11"/>
  <c r="E365" i="11"/>
  <c r="E366" i="11"/>
  <c r="E367" i="11"/>
  <c r="E368" i="11"/>
  <c r="E369" i="11"/>
  <c r="E370" i="11"/>
  <c r="E371" i="11"/>
  <c r="E372" i="11"/>
  <c r="E373" i="11"/>
  <c r="E374" i="11"/>
  <c r="E375" i="11"/>
  <c r="E376" i="11"/>
  <c r="E377" i="11"/>
  <c r="E378" i="11"/>
  <c r="E379" i="11"/>
  <c r="E380" i="11"/>
  <c r="E381" i="11"/>
  <c r="E382" i="11"/>
  <c r="E383" i="11"/>
  <c r="E384" i="11"/>
  <c r="E385" i="11"/>
  <c r="E386" i="11"/>
  <c r="E387" i="11"/>
  <c r="E388" i="11"/>
  <c r="E389" i="11"/>
  <c r="E390" i="11"/>
  <c r="E391" i="11"/>
  <c r="E392" i="11"/>
  <c r="E393" i="11"/>
  <c r="E394" i="11"/>
  <c r="E395" i="11"/>
  <c r="E396" i="11"/>
  <c r="E397" i="11"/>
  <c r="E398" i="11"/>
  <c r="E399" i="11"/>
  <c r="E400" i="11"/>
  <c r="E401" i="11"/>
  <c r="E402" i="11"/>
  <c r="E403" i="11"/>
  <c r="E404" i="11"/>
  <c r="E405" i="11"/>
  <c r="E406" i="11"/>
  <c r="E407" i="11"/>
  <c r="E408" i="11"/>
  <c r="E409" i="11"/>
  <c r="E410" i="11"/>
  <c r="E411" i="11"/>
  <c r="E412" i="11"/>
  <c r="E413" i="11"/>
  <c r="E414" i="11"/>
  <c r="E415" i="11"/>
  <c r="E416" i="11"/>
  <c r="E417" i="11"/>
  <c r="E418" i="11"/>
  <c r="E419" i="11"/>
  <c r="E420" i="11"/>
  <c r="E421" i="11"/>
  <c r="E422" i="11"/>
  <c r="E423" i="11"/>
  <c r="E424" i="11"/>
  <c r="E425" i="11"/>
  <c r="E426" i="11"/>
  <c r="E427" i="11"/>
  <c r="E428" i="11"/>
  <c r="E429" i="11"/>
  <c r="E430" i="11"/>
  <c r="E431" i="11"/>
  <c r="E432" i="11"/>
  <c r="E433" i="11"/>
  <c r="E434" i="11"/>
  <c r="E435" i="11"/>
  <c r="E436" i="11"/>
  <c r="E437" i="11"/>
  <c r="E438" i="11"/>
  <c r="E439" i="11"/>
  <c r="E440" i="11"/>
  <c r="E441" i="11"/>
  <c r="E442" i="11"/>
  <c r="E443" i="11"/>
  <c r="E444" i="11"/>
  <c r="E445" i="11"/>
  <c r="E446" i="11"/>
  <c r="E447" i="11"/>
  <c r="E448" i="11"/>
  <c r="E449" i="11"/>
  <c r="E450" i="11"/>
  <c r="E451" i="11"/>
  <c r="E452" i="11"/>
  <c r="E453" i="11"/>
  <c r="E454" i="11"/>
  <c r="E455" i="11"/>
  <c r="E456" i="11"/>
  <c r="E457" i="11"/>
  <c r="E458" i="11"/>
  <c r="E459" i="11"/>
  <c r="E460" i="11"/>
  <c r="E461" i="11"/>
  <c r="E462" i="11"/>
  <c r="E463" i="11"/>
  <c r="E464" i="11"/>
  <c r="E465" i="11"/>
  <c r="E466" i="11"/>
  <c r="E467" i="11"/>
  <c r="E468" i="11"/>
  <c r="E469" i="11"/>
  <c r="E470" i="11"/>
  <c r="E471" i="11"/>
  <c r="E472" i="11"/>
  <c r="E473" i="11"/>
  <c r="E474" i="11"/>
  <c r="E475" i="11"/>
  <c r="E476" i="11"/>
  <c r="E477" i="11"/>
  <c r="E478" i="11"/>
  <c r="E479" i="11"/>
  <c r="E480" i="11"/>
  <c r="E481" i="11"/>
  <c r="E482" i="11"/>
  <c r="E483" i="11"/>
  <c r="E484" i="11"/>
  <c r="E485" i="11"/>
  <c r="E486" i="11"/>
  <c r="E487" i="11"/>
  <c r="E488" i="11"/>
  <c r="E489" i="11"/>
  <c r="E490" i="11"/>
  <c r="E491" i="11"/>
  <c r="E492" i="11"/>
  <c r="E493" i="11"/>
  <c r="E494" i="11"/>
  <c r="E495" i="11"/>
  <c r="E496" i="11"/>
  <c r="E497" i="11"/>
  <c r="E498" i="11"/>
  <c r="E499" i="11"/>
  <c r="E500" i="11"/>
  <c r="E501" i="11"/>
  <c r="E502" i="11"/>
  <c r="E503" i="11"/>
  <c r="E504" i="11"/>
  <c r="E505" i="11"/>
  <c r="E506" i="11"/>
  <c r="E507" i="11"/>
  <c r="E508" i="11"/>
  <c r="E509" i="11"/>
  <c r="E510" i="11"/>
  <c r="E511" i="11"/>
  <c r="E512" i="11"/>
  <c r="E513" i="11"/>
  <c r="E514" i="11"/>
  <c r="E515" i="11"/>
  <c r="E516" i="11"/>
  <c r="E517" i="11"/>
  <c r="E518" i="11"/>
  <c r="E519" i="11"/>
  <c r="E520" i="11"/>
  <c r="E521" i="11"/>
  <c r="E522" i="11"/>
  <c r="E523" i="11"/>
  <c r="E524" i="11"/>
  <c r="E525" i="11"/>
  <c r="E526" i="11"/>
  <c r="E527" i="11"/>
  <c r="E528" i="11"/>
  <c r="E529" i="11"/>
  <c r="E530" i="11"/>
  <c r="E531" i="11"/>
  <c r="E532" i="11"/>
  <c r="E533" i="11"/>
  <c r="E534" i="11"/>
  <c r="E535" i="11"/>
  <c r="E536" i="11"/>
  <c r="E537" i="11"/>
  <c r="E538" i="11"/>
  <c r="E539" i="11"/>
  <c r="E540" i="11"/>
  <c r="E541" i="11"/>
  <c r="E542" i="11"/>
  <c r="E543" i="11"/>
  <c r="E544" i="11"/>
  <c r="E545" i="11"/>
  <c r="E546" i="11"/>
  <c r="E547" i="11"/>
  <c r="E548" i="11"/>
  <c r="E549" i="11"/>
  <c r="E550" i="11"/>
  <c r="E551" i="11"/>
  <c r="E552" i="11"/>
  <c r="E553" i="11"/>
  <c r="E554" i="11"/>
  <c r="E555" i="11"/>
  <c r="E556" i="11"/>
  <c r="E557" i="11"/>
  <c r="E558" i="11"/>
  <c r="E559" i="11"/>
  <c r="E560" i="11"/>
  <c r="E561" i="11"/>
  <c r="E562" i="11"/>
  <c r="E563" i="11"/>
  <c r="E564" i="11"/>
  <c r="E565" i="11"/>
  <c r="E566" i="11"/>
  <c r="E567" i="11"/>
  <c r="E568" i="11"/>
  <c r="E569" i="11"/>
  <c r="E570" i="11"/>
  <c r="E571" i="11"/>
  <c r="E572" i="11"/>
  <c r="E573" i="11"/>
  <c r="E574" i="11"/>
  <c r="E575" i="11"/>
  <c r="E576" i="11"/>
  <c r="E577" i="11"/>
  <c r="E578" i="11"/>
  <c r="E579" i="11"/>
  <c r="E580" i="11"/>
  <c r="E581" i="11"/>
  <c r="E582" i="11"/>
  <c r="E583" i="11"/>
  <c r="E584" i="11"/>
  <c r="E585" i="11"/>
  <c r="E586" i="11"/>
  <c r="E587" i="11"/>
  <c r="E588" i="11"/>
  <c r="E589" i="11"/>
  <c r="E590" i="11"/>
  <c r="E591" i="11"/>
  <c r="E592" i="11"/>
  <c r="E593" i="11"/>
  <c r="E594" i="11"/>
  <c r="E595" i="11"/>
  <c r="E596" i="11"/>
  <c r="E597" i="11"/>
  <c r="E598" i="11"/>
  <c r="E599" i="11"/>
  <c r="E600" i="11"/>
  <c r="E601" i="11"/>
  <c r="E602" i="11"/>
  <c r="E603" i="11"/>
  <c r="E604" i="11"/>
  <c r="E605" i="11"/>
  <c r="E606" i="11"/>
  <c r="E607" i="11"/>
  <c r="E608" i="11"/>
  <c r="E609" i="11"/>
  <c r="E610" i="11"/>
  <c r="E611" i="11"/>
  <c r="E612" i="11"/>
  <c r="E613" i="11"/>
  <c r="E614" i="11"/>
  <c r="E615" i="11"/>
  <c r="E616" i="11"/>
  <c r="E617" i="11"/>
  <c r="E618" i="11"/>
  <c r="E619" i="11"/>
  <c r="E620" i="11"/>
  <c r="E621" i="11"/>
  <c r="E622" i="11"/>
  <c r="E623" i="11"/>
  <c r="E624" i="11"/>
  <c r="E625" i="11"/>
  <c r="E626" i="11"/>
  <c r="E627" i="11"/>
  <c r="E628" i="11"/>
  <c r="E629" i="11"/>
  <c r="E630" i="11"/>
  <c r="E631" i="11"/>
  <c r="E632" i="11"/>
  <c r="E633" i="11"/>
  <c r="E634" i="11"/>
  <c r="E635" i="11"/>
  <c r="E636" i="11"/>
  <c r="E637" i="11"/>
  <c r="E638" i="11"/>
  <c r="E639" i="11"/>
  <c r="E640" i="11"/>
  <c r="E641" i="11"/>
  <c r="E642" i="11"/>
  <c r="E643" i="11"/>
  <c r="E644" i="11"/>
  <c r="E645" i="11"/>
  <c r="E646" i="11"/>
  <c r="E647" i="11"/>
  <c r="E648" i="11"/>
  <c r="E649" i="11"/>
  <c r="E650" i="11"/>
  <c r="E651" i="11"/>
  <c r="E652" i="11"/>
  <c r="E653" i="11"/>
  <c r="E654" i="11"/>
  <c r="E655" i="11"/>
  <c r="E656" i="11"/>
  <c r="E657" i="11"/>
  <c r="E658" i="11"/>
  <c r="E659" i="11"/>
  <c r="E660" i="11"/>
  <c r="E661" i="11"/>
  <c r="E662" i="11"/>
  <c r="E663" i="11"/>
  <c r="E664" i="11"/>
  <c r="E665" i="11"/>
  <c r="E666" i="11"/>
  <c r="E667" i="11"/>
  <c r="E668" i="11"/>
  <c r="E669" i="11"/>
  <c r="E670" i="11"/>
  <c r="E671" i="11"/>
  <c r="E672" i="11"/>
  <c r="E673" i="11"/>
  <c r="E674" i="11"/>
  <c r="E675" i="11"/>
  <c r="E676" i="11"/>
  <c r="E677" i="11"/>
  <c r="E678" i="11"/>
  <c r="E679" i="11"/>
  <c r="E680" i="11"/>
  <c r="E681" i="11"/>
  <c r="E682" i="11"/>
  <c r="E683" i="11"/>
  <c r="E684" i="11"/>
  <c r="E685" i="11"/>
  <c r="E686" i="11"/>
  <c r="E687" i="11"/>
  <c r="E688" i="11"/>
  <c r="E689" i="11"/>
  <c r="E690" i="11"/>
  <c r="E691" i="11"/>
  <c r="E692" i="11"/>
  <c r="E693" i="11"/>
  <c r="E694" i="11"/>
  <c r="E695" i="11"/>
  <c r="E696" i="11"/>
  <c r="E697" i="11"/>
  <c r="E698" i="11"/>
  <c r="E699" i="11"/>
  <c r="E700" i="11"/>
  <c r="E701" i="11"/>
  <c r="E702" i="11"/>
  <c r="E703" i="11"/>
  <c r="E704" i="11"/>
  <c r="E705" i="11"/>
  <c r="E706" i="11"/>
  <c r="E707" i="11"/>
  <c r="E708" i="11"/>
  <c r="E709" i="11"/>
  <c r="E710" i="11"/>
  <c r="E711" i="11"/>
  <c r="E712" i="11"/>
  <c r="E713" i="11"/>
  <c r="E714" i="11"/>
  <c r="E715" i="11"/>
  <c r="E716" i="11"/>
  <c r="E717" i="11"/>
  <c r="E718" i="11"/>
  <c r="E719" i="11"/>
  <c r="E720" i="11"/>
  <c r="E721" i="11"/>
  <c r="E722" i="11"/>
  <c r="E723" i="11"/>
  <c r="E724" i="11"/>
  <c r="E725" i="11"/>
  <c r="E726" i="11"/>
  <c r="E727" i="11"/>
  <c r="E728" i="11"/>
  <c r="E729" i="11"/>
  <c r="E730" i="11"/>
  <c r="E731" i="11"/>
  <c r="E732" i="11"/>
  <c r="E733" i="11"/>
  <c r="E734" i="11"/>
  <c r="E735" i="11"/>
  <c r="E736" i="11"/>
  <c r="E737" i="11"/>
  <c r="E738" i="11"/>
  <c r="E739" i="11"/>
  <c r="E740" i="11"/>
  <c r="E741" i="11"/>
  <c r="E742" i="11"/>
  <c r="E743" i="11"/>
  <c r="E744" i="11"/>
  <c r="E745" i="11"/>
  <c r="E746" i="11"/>
  <c r="E747" i="11"/>
  <c r="E748" i="11"/>
  <c r="E749" i="11"/>
  <c r="E750" i="11"/>
  <c r="E751" i="11"/>
  <c r="E752" i="11"/>
  <c r="E753" i="11"/>
  <c r="E754" i="11"/>
  <c r="E755" i="11"/>
  <c r="E756" i="11"/>
  <c r="E757" i="11"/>
  <c r="E758" i="11"/>
  <c r="E759" i="11"/>
  <c r="E760" i="11"/>
  <c r="E761" i="11"/>
  <c r="E762" i="11"/>
  <c r="E763" i="11"/>
  <c r="E764" i="11"/>
  <c r="E765" i="11"/>
  <c r="E766" i="11"/>
  <c r="E767" i="11"/>
  <c r="E768" i="11"/>
  <c r="E769" i="11"/>
  <c r="E770" i="11"/>
  <c r="E771" i="11"/>
  <c r="E772" i="11"/>
  <c r="E773" i="11"/>
  <c r="E774" i="11"/>
  <c r="E775" i="11"/>
  <c r="E776" i="11"/>
  <c r="E777" i="11"/>
  <c r="E778" i="11"/>
  <c r="E779" i="11"/>
  <c r="E780" i="11"/>
  <c r="E781" i="11"/>
  <c r="E782" i="11"/>
  <c r="E783" i="11"/>
  <c r="E784" i="11"/>
  <c r="E785" i="11"/>
  <c r="E786" i="11"/>
  <c r="E787" i="11"/>
  <c r="E788" i="11"/>
  <c r="E789" i="11"/>
  <c r="E790" i="11"/>
  <c r="E791" i="11"/>
  <c r="E792" i="11"/>
  <c r="E793" i="11"/>
  <c r="E794" i="11"/>
  <c r="E795" i="11"/>
  <c r="E796" i="11"/>
  <c r="E797" i="11"/>
  <c r="E798" i="11"/>
  <c r="E799" i="11"/>
  <c r="E800" i="11"/>
  <c r="E801" i="11"/>
  <c r="E802" i="11"/>
  <c r="E803" i="11"/>
  <c r="E804" i="11"/>
  <c r="E805" i="11"/>
  <c r="E806" i="11"/>
  <c r="E807" i="11"/>
  <c r="E808" i="11"/>
  <c r="E809" i="11"/>
  <c r="E810" i="11"/>
  <c r="E811" i="11"/>
  <c r="E812" i="11"/>
  <c r="E813" i="11"/>
  <c r="E814" i="11"/>
  <c r="E815" i="11"/>
  <c r="E816" i="11"/>
  <c r="E817" i="11"/>
  <c r="E818" i="11"/>
  <c r="E819" i="11"/>
  <c r="E820" i="11"/>
  <c r="E821" i="11"/>
  <c r="E822" i="11"/>
  <c r="E823" i="11"/>
  <c r="E824" i="11"/>
  <c r="E825" i="11"/>
  <c r="E826" i="11"/>
  <c r="E827" i="11"/>
  <c r="E828" i="11"/>
  <c r="E829" i="11"/>
  <c r="E830" i="11"/>
  <c r="E831" i="11"/>
  <c r="E832" i="11"/>
  <c r="E833" i="11"/>
  <c r="E834" i="11"/>
  <c r="E835" i="11"/>
  <c r="E836" i="11"/>
  <c r="E837" i="11"/>
  <c r="E838" i="11"/>
  <c r="E839" i="11"/>
  <c r="E840" i="11"/>
  <c r="E841" i="11"/>
  <c r="E842" i="11"/>
  <c r="E843" i="11"/>
  <c r="E844" i="11"/>
  <c r="E845" i="11"/>
  <c r="E846" i="11"/>
  <c r="E847" i="11"/>
  <c r="E848" i="11"/>
  <c r="E849" i="11"/>
  <c r="E850" i="11"/>
  <c r="E851" i="11"/>
  <c r="E852" i="11"/>
  <c r="E853" i="11"/>
  <c r="E854" i="11"/>
  <c r="E855" i="11"/>
  <c r="E856" i="11"/>
  <c r="E857" i="11"/>
  <c r="E858" i="11"/>
  <c r="E859" i="11"/>
  <c r="E860" i="11"/>
  <c r="E861" i="11"/>
  <c r="E862" i="11"/>
  <c r="E863" i="11"/>
  <c r="E864" i="11"/>
  <c r="E865" i="11"/>
  <c r="E866" i="11"/>
  <c r="E867" i="11"/>
  <c r="E868" i="11"/>
  <c r="E869" i="11"/>
  <c r="E870" i="11"/>
  <c r="E871" i="11"/>
  <c r="E872" i="11"/>
  <c r="E873" i="11"/>
  <c r="E874" i="11"/>
  <c r="E875" i="11"/>
  <c r="E876" i="11"/>
  <c r="E877" i="11"/>
  <c r="E878" i="11"/>
  <c r="E879" i="11"/>
  <c r="E880" i="11"/>
  <c r="E881" i="11"/>
  <c r="E882" i="11"/>
  <c r="E883" i="11"/>
  <c r="E884" i="11"/>
  <c r="E885" i="11"/>
  <c r="E886" i="11"/>
  <c r="E887" i="11"/>
  <c r="E888" i="11"/>
  <c r="E889" i="11"/>
  <c r="E890" i="11"/>
  <c r="E891" i="11"/>
  <c r="E892" i="11"/>
  <c r="E893" i="11"/>
  <c r="E894" i="11"/>
  <c r="E895" i="11"/>
  <c r="E896" i="11"/>
  <c r="E897" i="11"/>
  <c r="E898" i="11"/>
  <c r="E899" i="11"/>
  <c r="E900" i="11"/>
  <c r="E901" i="11"/>
  <c r="E902" i="11"/>
  <c r="E903" i="11"/>
  <c r="E904" i="11"/>
  <c r="E905" i="11"/>
  <c r="E906" i="11"/>
  <c r="E907" i="11"/>
  <c r="E908" i="11"/>
  <c r="E909" i="11"/>
  <c r="E910" i="11"/>
  <c r="E911" i="11"/>
  <c r="E912" i="11"/>
  <c r="E913" i="11"/>
  <c r="E914" i="11"/>
  <c r="E915" i="11"/>
  <c r="E916" i="11"/>
  <c r="E917" i="11"/>
  <c r="E918" i="11"/>
  <c r="E919" i="11"/>
  <c r="E920" i="11"/>
  <c r="E921" i="11"/>
  <c r="E922" i="11"/>
  <c r="E923" i="11"/>
  <c r="E924" i="11"/>
  <c r="E925" i="11"/>
  <c r="E926" i="11"/>
  <c r="E927" i="11"/>
  <c r="E928" i="11"/>
  <c r="E929" i="11"/>
  <c r="E930" i="11"/>
  <c r="E931" i="11"/>
  <c r="E932" i="11"/>
  <c r="E933" i="11"/>
  <c r="E934" i="11"/>
  <c r="E935" i="11"/>
  <c r="E936" i="11"/>
  <c r="E937" i="11"/>
  <c r="E938" i="11"/>
  <c r="E939" i="11"/>
  <c r="E940" i="11"/>
  <c r="E941" i="11"/>
  <c r="E942" i="11"/>
  <c r="E943" i="11"/>
  <c r="E944" i="11"/>
  <c r="E945" i="11"/>
  <c r="E946" i="11"/>
  <c r="E947" i="11"/>
  <c r="E948" i="11"/>
  <c r="E949" i="11"/>
  <c r="E950" i="11"/>
  <c r="E951" i="11"/>
  <c r="E952" i="11"/>
  <c r="E953" i="11"/>
  <c r="E954" i="11"/>
  <c r="E955" i="11"/>
  <c r="E956" i="11"/>
  <c r="E957" i="11"/>
  <c r="E958" i="11"/>
  <c r="E959" i="11"/>
  <c r="E960" i="11"/>
  <c r="E961" i="11"/>
  <c r="E962" i="11"/>
  <c r="E963" i="11"/>
  <c r="E964" i="11"/>
  <c r="E965" i="11"/>
  <c r="E966" i="11"/>
  <c r="E967" i="11"/>
  <c r="E968" i="11"/>
  <c r="E969" i="11"/>
  <c r="E970" i="11"/>
  <c r="E971" i="11"/>
  <c r="E972" i="11"/>
  <c r="E973" i="11"/>
  <c r="E974" i="11"/>
  <c r="E975" i="11"/>
  <c r="E976" i="11"/>
  <c r="E977" i="11"/>
  <c r="E978" i="11"/>
  <c r="E979" i="11"/>
  <c r="E980" i="11"/>
  <c r="E981" i="11"/>
  <c r="E982" i="11"/>
  <c r="E983" i="11"/>
  <c r="E984" i="11"/>
  <c r="E985" i="11"/>
  <c r="E986" i="11"/>
  <c r="E987" i="11"/>
  <c r="E988" i="11"/>
  <c r="E989" i="11"/>
  <c r="E990" i="11"/>
  <c r="E991" i="11"/>
  <c r="E992" i="11"/>
  <c r="E993" i="11"/>
  <c r="E994" i="11"/>
  <c r="E995" i="11"/>
  <c r="E996" i="11"/>
  <c r="E997" i="11"/>
  <c r="E998" i="11"/>
  <c r="E999" i="11"/>
  <c r="E1000" i="11"/>
  <c r="E1001" i="11"/>
  <c r="E1002" i="11"/>
  <c r="E1003" i="11"/>
  <c r="E1004" i="11"/>
  <c r="E1005" i="11"/>
  <c r="E1006" i="11"/>
  <c r="E1007" i="11"/>
  <c r="E1008" i="11"/>
  <c r="E1009" i="11"/>
  <c r="E1010" i="11"/>
  <c r="E1011" i="11"/>
  <c r="E1012" i="11"/>
  <c r="E1013" i="11"/>
  <c r="E1014" i="11"/>
  <c r="E1015" i="11"/>
  <c r="E1016" i="11"/>
  <c r="E1017" i="11"/>
  <c r="E1018" i="11"/>
  <c r="E1019" i="11"/>
  <c r="E1020" i="11"/>
  <c r="E1021" i="11"/>
  <c r="E1022" i="11"/>
  <c r="E1023" i="11"/>
  <c r="E1024" i="11"/>
  <c r="E1025" i="11"/>
  <c r="E1026" i="11"/>
  <c r="E1027" i="11"/>
  <c r="E1028" i="11"/>
  <c r="E1029" i="11"/>
  <c r="E1030" i="11"/>
  <c r="E1031" i="11"/>
  <c r="E1032" i="11"/>
  <c r="E1033" i="11"/>
  <c r="E1034" i="11"/>
  <c r="E1035" i="11"/>
  <c r="E1036" i="11"/>
  <c r="E1037" i="11"/>
  <c r="E1038" i="11"/>
  <c r="E1039" i="11"/>
  <c r="E1040" i="11"/>
  <c r="E1041" i="11"/>
  <c r="E1042" i="11"/>
  <c r="E1043" i="11"/>
  <c r="E1044" i="11"/>
  <c r="E1045" i="11"/>
  <c r="E1046" i="11"/>
  <c r="E1047" i="11"/>
  <c r="E1048" i="11"/>
  <c r="E1049" i="11"/>
  <c r="E1050" i="11"/>
  <c r="E1051" i="11"/>
  <c r="E1052" i="11"/>
  <c r="E1053" i="11"/>
  <c r="E1054" i="11"/>
  <c r="E1055" i="11"/>
  <c r="E1056" i="11"/>
  <c r="E1057" i="11"/>
  <c r="E1058" i="11"/>
  <c r="E1059" i="11"/>
  <c r="E1060" i="11"/>
  <c r="E1061" i="11"/>
  <c r="E1062" i="11"/>
  <c r="E1063" i="11"/>
  <c r="E1064" i="11"/>
  <c r="E1065" i="11"/>
  <c r="E1066" i="11"/>
  <c r="E1067" i="11"/>
  <c r="E1068" i="11"/>
  <c r="E1069" i="11"/>
  <c r="E1070" i="11"/>
  <c r="E1071" i="11"/>
  <c r="E1072" i="11"/>
  <c r="E1073" i="11"/>
  <c r="E1074" i="11"/>
  <c r="E1075" i="11"/>
  <c r="E1076" i="11"/>
  <c r="E1077" i="11"/>
  <c r="E1078" i="11"/>
  <c r="E1079" i="11"/>
  <c r="E1080" i="11"/>
  <c r="E1081" i="11"/>
  <c r="E1082" i="11"/>
  <c r="E1083" i="11"/>
  <c r="E1084" i="11"/>
  <c r="E1085" i="11"/>
  <c r="E1086" i="11"/>
  <c r="E1087" i="11"/>
  <c r="E1088" i="11"/>
  <c r="E1089" i="11"/>
  <c r="E1090" i="11"/>
  <c r="E1091" i="11"/>
  <c r="E1092" i="11"/>
  <c r="E1093" i="11"/>
  <c r="E1094" i="11"/>
  <c r="E1095" i="11"/>
  <c r="E1096" i="11"/>
  <c r="E1097" i="11"/>
  <c r="E1098" i="11"/>
  <c r="E1099" i="11"/>
  <c r="E1100" i="11"/>
  <c r="E1101" i="11"/>
  <c r="E1102" i="11"/>
  <c r="E1103" i="11"/>
  <c r="E1104" i="11"/>
  <c r="E1105" i="11"/>
  <c r="E1106" i="11"/>
  <c r="E1107" i="11"/>
  <c r="E1108" i="11"/>
  <c r="E1109" i="11"/>
  <c r="E1110" i="11"/>
  <c r="E1111" i="11"/>
  <c r="E1112" i="11"/>
  <c r="E1113" i="11"/>
  <c r="E1114" i="11"/>
  <c r="E1115" i="11"/>
  <c r="E1116" i="11"/>
  <c r="E1117" i="11"/>
  <c r="E1118" i="11"/>
  <c r="E1119" i="11"/>
  <c r="E1120" i="11"/>
  <c r="E1121" i="11"/>
  <c r="E1122" i="11"/>
  <c r="E1123" i="11"/>
  <c r="E1124" i="11"/>
  <c r="E1125" i="11"/>
  <c r="E1126" i="11"/>
  <c r="E1127" i="11"/>
  <c r="E1128" i="11"/>
  <c r="E1129" i="11"/>
  <c r="E1130" i="11"/>
  <c r="E1131" i="11"/>
  <c r="E1132" i="11"/>
  <c r="E1133" i="11"/>
  <c r="E1134" i="11"/>
  <c r="E1135" i="11"/>
  <c r="E1136" i="11"/>
  <c r="E1137" i="11"/>
  <c r="E1138" i="11"/>
  <c r="E1139" i="11"/>
  <c r="E1140" i="11"/>
  <c r="E1141" i="11"/>
  <c r="E1142" i="11"/>
  <c r="E1143" i="11"/>
  <c r="E1144" i="11"/>
  <c r="E1145" i="11"/>
  <c r="E1146" i="11"/>
  <c r="E1147" i="11"/>
  <c r="E1148" i="11"/>
  <c r="E1149" i="11"/>
  <c r="E1150" i="11"/>
  <c r="E1151" i="11"/>
  <c r="E1152" i="11"/>
  <c r="E1153" i="11"/>
  <c r="E1154" i="11"/>
  <c r="E1155" i="11"/>
  <c r="E1156" i="11"/>
  <c r="E1157" i="11"/>
  <c r="E1158" i="11"/>
  <c r="E1159" i="11"/>
  <c r="E1160" i="11"/>
  <c r="E1161" i="11"/>
  <c r="E1162" i="11"/>
  <c r="E1163" i="11"/>
  <c r="E1164" i="11"/>
  <c r="E1165" i="11"/>
  <c r="E1166" i="11"/>
  <c r="E1167" i="11"/>
  <c r="E1168" i="11"/>
  <c r="E1169" i="11"/>
  <c r="E1170" i="11"/>
  <c r="E1171" i="11"/>
  <c r="E1172" i="11"/>
  <c r="E1173" i="11"/>
  <c r="E1174" i="11"/>
  <c r="E1175" i="11"/>
  <c r="E1176" i="11"/>
  <c r="E1177" i="11"/>
  <c r="E1178" i="11"/>
  <c r="E1179" i="11"/>
  <c r="E1180" i="11"/>
  <c r="E1181" i="11"/>
  <c r="E1182" i="11"/>
  <c r="E1183" i="11"/>
  <c r="E1184" i="11"/>
  <c r="E1185" i="11"/>
  <c r="E1186" i="11"/>
  <c r="E1187" i="11"/>
  <c r="E1188" i="11"/>
  <c r="E1189" i="11"/>
  <c r="E1190" i="11"/>
  <c r="E1191" i="11"/>
  <c r="E1192" i="11"/>
  <c r="E1193" i="11"/>
  <c r="E1194" i="11"/>
  <c r="E1195" i="11"/>
  <c r="E1196" i="11"/>
  <c r="E1197" i="11"/>
  <c r="E1198" i="11"/>
  <c r="E1199" i="11"/>
  <c r="E1200" i="11"/>
  <c r="E1201" i="11"/>
  <c r="E1202" i="11"/>
  <c r="E1203" i="11"/>
  <c r="E1204" i="11"/>
  <c r="E1205" i="11"/>
  <c r="E1206" i="11"/>
  <c r="E1207" i="11"/>
  <c r="E1208" i="11"/>
  <c r="E1209" i="11"/>
  <c r="E1210" i="11"/>
  <c r="E1211" i="11"/>
  <c r="E1212" i="11"/>
  <c r="E1213" i="11"/>
  <c r="E1214" i="11"/>
  <c r="E1215" i="11"/>
  <c r="E1216" i="11"/>
  <c r="E1217" i="11"/>
  <c r="E1218" i="11"/>
  <c r="E1219" i="11"/>
  <c r="E1220" i="11"/>
  <c r="E1221" i="11"/>
  <c r="E1222" i="11"/>
  <c r="E1223" i="11"/>
  <c r="E1224" i="11"/>
  <c r="E1225" i="11"/>
  <c r="E1226" i="11"/>
  <c r="E1227" i="11"/>
  <c r="E1228" i="11"/>
  <c r="E1229" i="11"/>
  <c r="E1230" i="11"/>
  <c r="E1231" i="11"/>
  <c r="E1232" i="11"/>
  <c r="E1233" i="11"/>
  <c r="E1234" i="11"/>
  <c r="E1235" i="11"/>
  <c r="E1236" i="11"/>
  <c r="E1237" i="11"/>
  <c r="E1238" i="11"/>
  <c r="E1239" i="11"/>
  <c r="E1240" i="11"/>
  <c r="E1241" i="11"/>
  <c r="E1242" i="11"/>
  <c r="E1243" i="11"/>
  <c r="E1244" i="11"/>
  <c r="E1245" i="11"/>
  <c r="E1246" i="11"/>
  <c r="E1247" i="11"/>
  <c r="E1248" i="11"/>
  <c r="E1249" i="11"/>
  <c r="E1250" i="11"/>
  <c r="E1251" i="11"/>
  <c r="E1252" i="11"/>
  <c r="E1253" i="11"/>
  <c r="E1254" i="11"/>
  <c r="E1255" i="11"/>
  <c r="E1256" i="11"/>
  <c r="E1257" i="11"/>
  <c r="E1258" i="11"/>
  <c r="E1259" i="11"/>
  <c r="E1260" i="11"/>
  <c r="E1261" i="11"/>
  <c r="E1262" i="11"/>
  <c r="E1263" i="11"/>
  <c r="E1264" i="11"/>
  <c r="E1265" i="11"/>
  <c r="E1266" i="11"/>
  <c r="E1267" i="11"/>
  <c r="E1268" i="11"/>
  <c r="E1269" i="11"/>
  <c r="E1270" i="11"/>
  <c r="E1271" i="11"/>
  <c r="E1272" i="11"/>
  <c r="E1273" i="11"/>
  <c r="E1274" i="11"/>
  <c r="E1275" i="11"/>
  <c r="E1276" i="11"/>
  <c r="E1277" i="11"/>
  <c r="E1278" i="11"/>
  <c r="E1279" i="11"/>
  <c r="E1280" i="11"/>
  <c r="E1281" i="11"/>
  <c r="E1282" i="11"/>
  <c r="E1283" i="11"/>
  <c r="E1284" i="11"/>
  <c r="E1285" i="11"/>
  <c r="E1286" i="11"/>
  <c r="E1287" i="11"/>
  <c r="E1288" i="11"/>
  <c r="E1289" i="11"/>
  <c r="E1290" i="11"/>
  <c r="E1291" i="11"/>
  <c r="E1292" i="11"/>
  <c r="E1293" i="11"/>
  <c r="E1294" i="11"/>
  <c r="E1295" i="11"/>
  <c r="E1296" i="11"/>
  <c r="E1297" i="11"/>
  <c r="E1298" i="11"/>
  <c r="E1299" i="11"/>
  <c r="E1300" i="11"/>
  <c r="E1301" i="11"/>
  <c r="E1302" i="11"/>
  <c r="E1303" i="11"/>
  <c r="E1304" i="11"/>
  <c r="E1305" i="11"/>
  <c r="E1306" i="11"/>
  <c r="E1307" i="11"/>
  <c r="E1308" i="11"/>
  <c r="E1309" i="11"/>
  <c r="E1310" i="11"/>
  <c r="E1311" i="11"/>
  <c r="E1312" i="11"/>
  <c r="E1313" i="11"/>
  <c r="E1314" i="11"/>
  <c r="E1315" i="11"/>
  <c r="E1316" i="11"/>
  <c r="E1317" i="11"/>
  <c r="E1318" i="11"/>
  <c r="E1319" i="11"/>
  <c r="E1320" i="11"/>
  <c r="E1321" i="11"/>
  <c r="E1322" i="11"/>
  <c r="E1323" i="11"/>
  <c r="E1324" i="11"/>
  <c r="E1325" i="11"/>
  <c r="E1326" i="11"/>
  <c r="E1327" i="11"/>
  <c r="E1328" i="11"/>
  <c r="E1329" i="11"/>
  <c r="E1330" i="11"/>
  <c r="E1331" i="11"/>
  <c r="E1332" i="11"/>
  <c r="E1333" i="11"/>
  <c r="E1334" i="11"/>
  <c r="E1335" i="11"/>
  <c r="E1336" i="11"/>
  <c r="E1337" i="11"/>
  <c r="E1338" i="11"/>
  <c r="E1339" i="11"/>
  <c r="E1340" i="11"/>
  <c r="E1341" i="11"/>
  <c r="E1342" i="11"/>
  <c r="E1343" i="11"/>
  <c r="E1344" i="11"/>
  <c r="E1345" i="11"/>
  <c r="E1346" i="11"/>
  <c r="E1347" i="11"/>
  <c r="E1348" i="11"/>
  <c r="E1349" i="11"/>
  <c r="E1350" i="11"/>
  <c r="E1351" i="11"/>
  <c r="E1352" i="11"/>
  <c r="E1353" i="11"/>
  <c r="E1354" i="11"/>
  <c r="E1355" i="11"/>
  <c r="E1356" i="11"/>
  <c r="E1357" i="11"/>
  <c r="E1358" i="11"/>
  <c r="E1359" i="11"/>
  <c r="E1360" i="11"/>
  <c r="E1361" i="11"/>
  <c r="E1362" i="11"/>
  <c r="E1363" i="11"/>
  <c r="E1364" i="11"/>
  <c r="E1365" i="11"/>
  <c r="E1366" i="11"/>
  <c r="E1367" i="11"/>
  <c r="E1368" i="11"/>
  <c r="E1369" i="11"/>
  <c r="E1370" i="11"/>
  <c r="E1371" i="11"/>
  <c r="E1372" i="11"/>
  <c r="E1373" i="11"/>
  <c r="E1374" i="11"/>
  <c r="E1375" i="11"/>
  <c r="E1376" i="11"/>
  <c r="E1377" i="11"/>
  <c r="E1378" i="11"/>
  <c r="E1379" i="11"/>
  <c r="E1380" i="11"/>
  <c r="E1381" i="11"/>
  <c r="E1382" i="11"/>
  <c r="E1383" i="11"/>
  <c r="E1384" i="11"/>
  <c r="E1385" i="11"/>
  <c r="E1386" i="11"/>
  <c r="E1387" i="11"/>
  <c r="E1388" i="11"/>
  <c r="E1389" i="11"/>
  <c r="E1390" i="11"/>
  <c r="E1391" i="11"/>
  <c r="E1392" i="11"/>
  <c r="E1393" i="11"/>
  <c r="E1394" i="11"/>
  <c r="E1395" i="11"/>
  <c r="E1396" i="11"/>
  <c r="E1397" i="11"/>
  <c r="E1398" i="11"/>
  <c r="E1399" i="11"/>
  <c r="E1400" i="11"/>
  <c r="E1401" i="11"/>
  <c r="E1402" i="11"/>
  <c r="E1403" i="11"/>
  <c r="E1404" i="11"/>
  <c r="E1405" i="11"/>
  <c r="E1406" i="11"/>
  <c r="E1407" i="11"/>
  <c r="E1408" i="11"/>
  <c r="E1409" i="11"/>
  <c r="E1410" i="11"/>
  <c r="E1411" i="11"/>
  <c r="E1412" i="11"/>
  <c r="E1413" i="11"/>
  <c r="E1414" i="11"/>
  <c r="E1415" i="11"/>
  <c r="E1416" i="11"/>
  <c r="E1417" i="11"/>
  <c r="E1418" i="11"/>
  <c r="E1419" i="11"/>
  <c r="E1420" i="11"/>
  <c r="E1421" i="11"/>
  <c r="E1422" i="11"/>
  <c r="E1423" i="11"/>
  <c r="E1424" i="11"/>
  <c r="E1425" i="11"/>
  <c r="E1426" i="11"/>
  <c r="E1427" i="11"/>
  <c r="E1428" i="11"/>
  <c r="E1429" i="11"/>
  <c r="E1430" i="11"/>
  <c r="E1431" i="11"/>
  <c r="E1432" i="11"/>
  <c r="E1433" i="11"/>
  <c r="E1434" i="11"/>
  <c r="E1435" i="11"/>
  <c r="E1436" i="11"/>
  <c r="E1437" i="11"/>
  <c r="E1438" i="11"/>
  <c r="E1439" i="11"/>
  <c r="E1440" i="11"/>
  <c r="E1441" i="11"/>
  <c r="E1442" i="11"/>
  <c r="E1443" i="11"/>
  <c r="E1444" i="11"/>
  <c r="E1445" i="11"/>
  <c r="E1446" i="11"/>
  <c r="E1447" i="11"/>
  <c r="E1448" i="11"/>
  <c r="E1449" i="11"/>
  <c r="E1450" i="11"/>
  <c r="E1451" i="11"/>
  <c r="E1452" i="11"/>
  <c r="E1453" i="11"/>
  <c r="E1454" i="11"/>
  <c r="E1455" i="11"/>
  <c r="E1456" i="11"/>
  <c r="E1457" i="11"/>
  <c r="E1458" i="11"/>
  <c r="E1459" i="11"/>
  <c r="E1460" i="11"/>
  <c r="E1461" i="11"/>
  <c r="E1462" i="11"/>
  <c r="E1463" i="11"/>
  <c r="E1464" i="11"/>
  <c r="E1465" i="11"/>
  <c r="E1466" i="11"/>
  <c r="E1467" i="11"/>
  <c r="E1468" i="11"/>
  <c r="E1469" i="11"/>
  <c r="E1470" i="11"/>
  <c r="E1471" i="11"/>
  <c r="E1472" i="11"/>
  <c r="E1473" i="11"/>
  <c r="E1474" i="11"/>
  <c r="E1475" i="11"/>
  <c r="E1476" i="11"/>
  <c r="E1477" i="11"/>
  <c r="E1478" i="11"/>
  <c r="E1479" i="11"/>
  <c r="E1480" i="11"/>
  <c r="E1481" i="11"/>
  <c r="E1482" i="11"/>
  <c r="E1483" i="11"/>
  <c r="E1484" i="11"/>
  <c r="E1485" i="11"/>
  <c r="E1486" i="11"/>
  <c r="E1487" i="11"/>
  <c r="E1488" i="11"/>
  <c r="E1489" i="11"/>
  <c r="E1490" i="11"/>
  <c r="E1491" i="11"/>
  <c r="E1492" i="11"/>
  <c r="E1493" i="11"/>
  <c r="E1494" i="11"/>
  <c r="E1495" i="11"/>
  <c r="E1496" i="11"/>
  <c r="E1497" i="11"/>
  <c r="E1498" i="11"/>
  <c r="E1499" i="11"/>
  <c r="E1500" i="11"/>
  <c r="E1501" i="11"/>
  <c r="E1502" i="11"/>
  <c r="E1503" i="11"/>
  <c r="E1504" i="11"/>
  <c r="E1505" i="11"/>
  <c r="E1506" i="11"/>
  <c r="D1482" i="11"/>
  <c r="D1483" i="11"/>
  <c r="D1484" i="11"/>
  <c r="D1485" i="11"/>
  <c r="D1486" i="11"/>
  <c r="D1487" i="11"/>
  <c r="D1488" i="11"/>
  <c r="D1489" i="11"/>
  <c r="D1490" i="11"/>
  <c r="D1491" i="11"/>
  <c r="D1492" i="11"/>
  <c r="D1493" i="11"/>
  <c r="D1494" i="11"/>
  <c r="D1495" i="11"/>
  <c r="D1496" i="11"/>
  <c r="D1497" i="11"/>
  <c r="D1498" i="11"/>
  <c r="D1499" i="11"/>
  <c r="D1500" i="11"/>
  <c r="D1501" i="11"/>
  <c r="D1502" i="11"/>
  <c r="D1503" i="11"/>
  <c r="D1504" i="11"/>
  <c r="D1505" i="11"/>
  <c r="D1506"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4"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D729" i="11"/>
  <c r="D730" i="11"/>
  <c r="D731" i="11"/>
  <c r="D732" i="11"/>
  <c r="D733" i="11"/>
  <c r="D734" i="11"/>
  <c r="D735" i="11"/>
  <c r="D736" i="11"/>
  <c r="D737" i="11"/>
  <c r="D738" i="11"/>
  <c r="D739" i="11"/>
  <c r="D740" i="11"/>
  <c r="D741" i="11"/>
  <c r="D742" i="11"/>
  <c r="D743" i="11"/>
  <c r="D744" i="11"/>
  <c r="D745" i="11"/>
  <c r="D746" i="11"/>
  <c r="D747" i="11"/>
  <c r="D748" i="11"/>
  <c r="D749" i="11"/>
  <c r="D750" i="11"/>
  <c r="D751" i="11"/>
  <c r="D752" i="11"/>
  <c r="D753" i="11"/>
  <c r="D754" i="11"/>
  <c r="D755" i="11"/>
  <c r="D756" i="11"/>
  <c r="D757" i="11"/>
  <c r="D758" i="11"/>
  <c r="D759" i="11"/>
  <c r="D760" i="11"/>
  <c r="D761" i="11"/>
  <c r="D762" i="11"/>
  <c r="D763" i="11"/>
  <c r="D764" i="11"/>
  <c r="D765" i="11"/>
  <c r="D766" i="11"/>
  <c r="D767" i="11"/>
  <c r="D768" i="11"/>
  <c r="D769" i="11"/>
  <c r="D770" i="11"/>
  <c r="D771" i="11"/>
  <c r="D772" i="11"/>
  <c r="D773" i="11"/>
  <c r="D774" i="11"/>
  <c r="D775" i="11"/>
  <c r="D776" i="11"/>
  <c r="D777" i="11"/>
  <c r="D778" i="11"/>
  <c r="D779" i="11"/>
  <c r="D780" i="11"/>
  <c r="D781" i="11"/>
  <c r="D782" i="11"/>
  <c r="D783" i="11"/>
  <c r="D784" i="11"/>
  <c r="D785" i="11"/>
  <c r="D786" i="11"/>
  <c r="D787" i="11"/>
  <c r="D788" i="11"/>
  <c r="D789" i="11"/>
  <c r="D790" i="11"/>
  <c r="D791" i="11"/>
  <c r="D792" i="11"/>
  <c r="D793" i="11"/>
  <c r="D794" i="11"/>
  <c r="D795" i="11"/>
  <c r="D796" i="11"/>
  <c r="D797" i="11"/>
  <c r="D798" i="11"/>
  <c r="D799" i="11"/>
  <c r="D800" i="11"/>
  <c r="D801" i="11"/>
  <c r="D802" i="11"/>
  <c r="D803" i="11"/>
  <c r="D804" i="11"/>
  <c r="D805" i="11"/>
  <c r="D806" i="11"/>
  <c r="D807" i="11"/>
  <c r="D808" i="11"/>
  <c r="D809" i="11"/>
  <c r="D810" i="11"/>
  <c r="D811" i="11"/>
  <c r="D812" i="11"/>
  <c r="D813" i="11"/>
  <c r="D814" i="11"/>
  <c r="D815" i="11"/>
  <c r="D816" i="11"/>
  <c r="D817" i="11"/>
  <c r="D818" i="11"/>
  <c r="D819" i="11"/>
  <c r="D820" i="11"/>
  <c r="D821" i="11"/>
  <c r="D822" i="11"/>
  <c r="D823" i="11"/>
  <c r="D824" i="11"/>
  <c r="D825" i="11"/>
  <c r="D826" i="11"/>
  <c r="D827" i="11"/>
  <c r="D828" i="11"/>
  <c r="D829" i="11"/>
  <c r="D830" i="11"/>
  <c r="D831" i="11"/>
  <c r="D832" i="11"/>
  <c r="D833" i="11"/>
  <c r="D834" i="11"/>
  <c r="D835" i="11"/>
  <c r="D836" i="11"/>
  <c r="D837" i="11"/>
  <c r="D838" i="11"/>
  <c r="D839" i="11"/>
  <c r="D840" i="11"/>
  <c r="D841" i="11"/>
  <c r="D842" i="11"/>
  <c r="D843" i="11"/>
  <c r="D844" i="11"/>
  <c r="D845" i="11"/>
  <c r="D846" i="11"/>
  <c r="D847" i="11"/>
  <c r="D848" i="11"/>
  <c r="D849" i="11"/>
  <c r="D850" i="11"/>
  <c r="D851" i="11"/>
  <c r="D852" i="11"/>
  <c r="D853" i="11"/>
  <c r="D854" i="11"/>
  <c r="D855" i="11"/>
  <c r="D856" i="11"/>
  <c r="D857" i="11"/>
  <c r="D858" i="11"/>
  <c r="D859" i="11"/>
  <c r="D860" i="11"/>
  <c r="D861" i="11"/>
  <c r="D862" i="11"/>
  <c r="D863" i="11"/>
  <c r="D864" i="11"/>
  <c r="D865" i="11"/>
  <c r="D866" i="11"/>
  <c r="D867" i="11"/>
  <c r="D868" i="11"/>
  <c r="D869" i="11"/>
  <c r="D870" i="11"/>
  <c r="D871" i="11"/>
  <c r="D872" i="11"/>
  <c r="D873" i="11"/>
  <c r="D874" i="11"/>
  <c r="D875" i="11"/>
  <c r="D876" i="11"/>
  <c r="D877" i="11"/>
  <c r="D878" i="11"/>
  <c r="D879" i="11"/>
  <c r="D880" i="11"/>
  <c r="D881" i="11"/>
  <c r="D882" i="11"/>
  <c r="D883" i="11"/>
  <c r="D884" i="11"/>
  <c r="D885" i="11"/>
  <c r="D886" i="11"/>
  <c r="D887" i="11"/>
  <c r="D888" i="11"/>
  <c r="D889" i="11"/>
  <c r="D890" i="11"/>
  <c r="D891" i="11"/>
  <c r="D892" i="11"/>
  <c r="D893" i="11"/>
  <c r="D894" i="11"/>
  <c r="D895" i="11"/>
  <c r="D896" i="11"/>
  <c r="D897" i="11"/>
  <c r="D898" i="11"/>
  <c r="D899" i="11"/>
  <c r="D900" i="11"/>
  <c r="D901" i="11"/>
  <c r="D902" i="11"/>
  <c r="D903" i="11"/>
  <c r="D904" i="11"/>
  <c r="D905" i="11"/>
  <c r="D906" i="11"/>
  <c r="D907" i="11"/>
  <c r="D908" i="11"/>
  <c r="D909" i="11"/>
  <c r="D910" i="11"/>
  <c r="D911" i="11"/>
  <c r="D912" i="11"/>
  <c r="D913" i="11"/>
  <c r="D914" i="11"/>
  <c r="D915" i="11"/>
  <c r="D916" i="11"/>
  <c r="D917" i="11"/>
  <c r="D918" i="11"/>
  <c r="D919" i="11"/>
  <c r="D920" i="11"/>
  <c r="D921" i="11"/>
  <c r="D922" i="11"/>
  <c r="D923" i="11"/>
  <c r="D924" i="11"/>
  <c r="D925" i="11"/>
  <c r="D926" i="11"/>
  <c r="D927" i="11"/>
  <c r="D928" i="11"/>
  <c r="D929" i="11"/>
  <c r="D930" i="11"/>
  <c r="D931" i="11"/>
  <c r="D932" i="11"/>
  <c r="D933" i="11"/>
  <c r="D934" i="11"/>
  <c r="D935" i="11"/>
  <c r="D936" i="11"/>
  <c r="D937" i="11"/>
  <c r="D938" i="11"/>
  <c r="D939" i="11"/>
  <c r="D940" i="11"/>
  <c r="D941" i="11"/>
  <c r="D942" i="11"/>
  <c r="D943" i="11"/>
  <c r="D944" i="11"/>
  <c r="D945" i="11"/>
  <c r="D946" i="11"/>
  <c r="D947" i="11"/>
  <c r="D948" i="11"/>
  <c r="D949" i="11"/>
  <c r="D950" i="11"/>
  <c r="D951" i="11"/>
  <c r="D952" i="11"/>
  <c r="D953" i="11"/>
  <c r="D954" i="11"/>
  <c r="D955" i="11"/>
  <c r="D956" i="11"/>
  <c r="D957" i="11"/>
  <c r="D958" i="11"/>
  <c r="D959" i="11"/>
  <c r="D960" i="11"/>
  <c r="D961" i="11"/>
  <c r="D962" i="11"/>
  <c r="D963" i="11"/>
  <c r="D964" i="11"/>
  <c r="D965" i="11"/>
  <c r="D966" i="11"/>
  <c r="D967" i="11"/>
  <c r="D968" i="11"/>
  <c r="D969" i="11"/>
  <c r="D970" i="11"/>
  <c r="D971" i="11"/>
  <c r="D972" i="11"/>
  <c r="D973" i="11"/>
  <c r="D974" i="11"/>
  <c r="D975" i="11"/>
  <c r="D976" i="11"/>
  <c r="D977" i="11"/>
  <c r="D978" i="11"/>
  <c r="D979" i="11"/>
  <c r="D980" i="11"/>
  <c r="D981" i="11"/>
  <c r="D982" i="11"/>
  <c r="D983" i="11"/>
  <c r="D984" i="11"/>
  <c r="D985" i="11"/>
  <c r="D986" i="11"/>
  <c r="D987" i="11"/>
  <c r="D988" i="11"/>
  <c r="D989" i="11"/>
  <c r="D990" i="11"/>
  <c r="D991" i="11"/>
  <c r="D992" i="11"/>
  <c r="D993" i="11"/>
  <c r="D994" i="11"/>
  <c r="D995" i="11"/>
  <c r="D996" i="11"/>
  <c r="D997" i="11"/>
  <c r="D998" i="11"/>
  <c r="D999" i="11"/>
  <c r="D1000" i="11"/>
  <c r="D1001" i="11"/>
  <c r="D1002" i="11"/>
  <c r="D1003" i="11"/>
  <c r="D1004" i="11"/>
  <c r="D1005" i="11"/>
  <c r="D1006" i="11"/>
  <c r="D1007" i="11"/>
  <c r="D1008" i="11"/>
  <c r="D1009" i="11"/>
  <c r="D1010" i="11"/>
  <c r="D1011" i="11"/>
  <c r="D1012" i="11"/>
  <c r="D1013" i="11"/>
  <c r="D1014" i="11"/>
  <c r="D1015" i="11"/>
  <c r="D1016" i="11"/>
  <c r="D1017" i="11"/>
  <c r="D1018" i="11"/>
  <c r="D1019" i="11"/>
  <c r="D1020" i="11"/>
  <c r="D1021" i="11"/>
  <c r="D1022" i="11"/>
  <c r="D1023" i="11"/>
  <c r="D1024" i="11"/>
  <c r="D1025" i="11"/>
  <c r="D1026" i="11"/>
  <c r="D1027" i="11"/>
  <c r="D1028" i="11"/>
  <c r="D1029" i="11"/>
  <c r="D1030" i="11"/>
  <c r="D1031" i="11"/>
  <c r="D1032" i="11"/>
  <c r="D1033" i="11"/>
  <c r="D1034" i="11"/>
  <c r="D1035" i="11"/>
  <c r="D1036" i="11"/>
  <c r="D1037" i="11"/>
  <c r="D1038" i="11"/>
  <c r="D1039" i="11"/>
  <c r="D1040" i="11"/>
  <c r="D1041" i="11"/>
  <c r="D1042" i="11"/>
  <c r="D1043" i="11"/>
  <c r="D1044" i="11"/>
  <c r="D1045" i="11"/>
  <c r="D1046" i="11"/>
  <c r="D1047" i="11"/>
  <c r="D1048" i="11"/>
  <c r="D1049" i="11"/>
  <c r="D1050" i="11"/>
  <c r="D1051" i="11"/>
  <c r="D1052" i="11"/>
  <c r="D1053" i="11"/>
  <c r="D1054" i="11"/>
  <c r="D1055" i="11"/>
  <c r="D1056" i="11"/>
  <c r="D1057" i="11"/>
  <c r="D1058" i="11"/>
  <c r="D1059" i="11"/>
  <c r="D1060" i="11"/>
  <c r="D1061" i="11"/>
  <c r="D1062" i="11"/>
  <c r="D1063" i="11"/>
  <c r="D1064" i="11"/>
  <c r="D1065" i="11"/>
  <c r="D1066" i="11"/>
  <c r="D1067" i="11"/>
  <c r="D1068" i="11"/>
  <c r="D1069" i="11"/>
  <c r="D1070" i="11"/>
  <c r="D1071" i="11"/>
  <c r="D1072" i="11"/>
  <c r="D1073" i="11"/>
  <c r="D1074" i="11"/>
  <c r="D1075" i="11"/>
  <c r="D1076" i="11"/>
  <c r="D1077" i="11"/>
  <c r="D1078" i="1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102" i="1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26" i="11"/>
  <c r="D1127" i="11"/>
  <c r="D1128" i="11"/>
  <c r="D1129" i="11"/>
  <c r="D1130" i="11"/>
  <c r="D1131" i="11"/>
  <c r="D1132" i="11"/>
  <c r="D1133" i="11"/>
  <c r="D1134" i="11"/>
  <c r="D1135" i="11"/>
  <c r="D1136" i="11"/>
  <c r="D1137" i="11"/>
  <c r="D1138" i="11"/>
  <c r="D1139" i="11"/>
  <c r="D1140" i="11"/>
  <c r="D1141" i="11"/>
  <c r="D1142" i="11"/>
  <c r="D1143" i="11"/>
  <c r="D1144" i="11"/>
  <c r="D1145" i="11"/>
  <c r="D1146" i="11"/>
  <c r="D1147" i="11"/>
  <c r="D1148" i="11"/>
  <c r="D1149" i="11"/>
  <c r="D1150" i="11"/>
  <c r="D1151" i="11"/>
  <c r="D1152" i="11"/>
  <c r="D1153" i="11"/>
  <c r="D1154" i="11"/>
  <c r="D1155" i="11"/>
  <c r="D1156" i="11"/>
  <c r="D1157" i="11"/>
  <c r="D1158" i="11"/>
  <c r="D1159" i="11"/>
  <c r="D1160" i="11"/>
  <c r="D1161" i="11"/>
  <c r="D1162" i="11"/>
  <c r="D1163" i="11"/>
  <c r="D1164" i="11"/>
  <c r="D1165" i="11"/>
  <c r="D1166" i="11"/>
  <c r="D1167" i="11"/>
  <c r="D1168" i="11"/>
  <c r="D1169" i="11"/>
  <c r="D1170" i="11"/>
  <c r="D1171" i="11"/>
  <c r="D1172" i="11"/>
  <c r="D1173" i="11"/>
  <c r="D1174" i="11"/>
  <c r="D1175" i="11"/>
  <c r="D1176" i="11"/>
  <c r="D1177" i="11"/>
  <c r="D1178" i="11"/>
  <c r="D1179" i="11"/>
  <c r="D1180" i="11"/>
  <c r="D1181" i="11"/>
  <c r="D1182" i="11"/>
  <c r="D1183" i="11"/>
  <c r="D1184" i="11"/>
  <c r="D1185" i="11"/>
  <c r="D1186" i="11"/>
  <c r="D1187" i="11"/>
  <c r="D1188" i="11"/>
  <c r="D1189" i="11"/>
  <c r="D1190" i="11"/>
  <c r="D1191" i="11"/>
  <c r="D1192" i="11"/>
  <c r="D1193" i="11"/>
  <c r="D1194" i="11"/>
  <c r="D1195" i="11"/>
  <c r="D1196" i="11"/>
  <c r="D1197" i="11"/>
  <c r="D1198" i="11"/>
  <c r="D1199" i="11"/>
  <c r="D1200" i="11"/>
  <c r="D1201" i="11"/>
  <c r="D1202" i="11"/>
  <c r="D1203" i="11"/>
  <c r="D1204" i="11"/>
  <c r="D1205" i="11"/>
  <c r="D1206" i="11"/>
  <c r="D1207" i="11"/>
  <c r="D1208" i="11"/>
  <c r="D1209" i="11"/>
  <c r="D1210" i="11"/>
  <c r="D1211" i="11"/>
  <c r="D1212" i="11"/>
  <c r="D1213" i="11"/>
  <c r="D1214" i="11"/>
  <c r="D1215" i="11"/>
  <c r="D1216" i="11"/>
  <c r="D1217" i="11"/>
  <c r="D1218" i="11"/>
  <c r="D1219" i="11"/>
  <c r="D1220" i="11"/>
  <c r="D1221" i="11"/>
  <c r="D1222" i="11"/>
  <c r="D1223" i="11"/>
  <c r="D1224" i="11"/>
  <c r="D1225" i="11"/>
  <c r="D1226" i="11"/>
  <c r="D1227" i="11"/>
  <c r="D1228" i="11"/>
  <c r="D1229" i="11"/>
  <c r="D1230" i="11"/>
  <c r="D1231" i="11"/>
  <c r="D1232" i="11"/>
  <c r="D1233" i="11"/>
  <c r="D1234" i="11"/>
  <c r="D1235" i="11"/>
  <c r="D1236" i="11"/>
  <c r="D1237" i="11"/>
  <c r="D1238" i="11"/>
  <c r="D1239" i="11"/>
  <c r="D1240" i="11"/>
  <c r="D1241" i="11"/>
  <c r="D1242" i="11"/>
  <c r="D1243" i="11"/>
  <c r="D1244" i="11"/>
  <c r="D1245" i="11"/>
  <c r="D1246" i="11"/>
  <c r="D1247" i="11"/>
  <c r="D1248" i="11"/>
  <c r="D1249" i="11"/>
  <c r="D1250" i="11"/>
  <c r="D1251" i="11"/>
  <c r="D1252" i="11"/>
  <c r="D1253" i="11"/>
  <c r="D1254" i="11"/>
  <c r="D1255" i="11"/>
  <c r="D1256" i="11"/>
  <c r="D1257" i="11"/>
  <c r="D1258" i="11"/>
  <c r="D1259" i="11"/>
  <c r="D1260" i="11"/>
  <c r="D1261" i="11"/>
  <c r="D1262" i="11"/>
  <c r="D1263" i="11"/>
  <c r="D1264" i="11"/>
  <c r="D1265" i="11"/>
  <c r="D1266" i="11"/>
  <c r="D1267" i="11"/>
  <c r="D1268" i="11"/>
  <c r="D1269" i="11"/>
  <c r="D1270" i="11"/>
  <c r="D1271" i="11"/>
  <c r="D1272" i="11"/>
  <c r="D1273" i="11"/>
  <c r="D1274" i="11"/>
  <c r="D1275" i="11"/>
  <c r="D1276" i="11"/>
  <c r="D1277" i="11"/>
  <c r="D1278" i="11"/>
  <c r="D1279" i="11"/>
  <c r="D1280" i="11"/>
  <c r="D1281" i="11"/>
  <c r="D1282" i="11"/>
  <c r="D1283" i="11"/>
  <c r="D1284" i="11"/>
  <c r="D1285" i="11"/>
  <c r="D1286" i="11"/>
  <c r="D1287" i="11"/>
  <c r="D1288" i="11"/>
  <c r="D1289" i="11"/>
  <c r="D1290" i="11"/>
  <c r="D1291" i="11"/>
  <c r="D1292" i="11"/>
  <c r="D1293" i="11"/>
  <c r="D1294" i="11"/>
  <c r="D1295" i="11"/>
  <c r="D1296" i="11"/>
  <c r="D1297" i="11"/>
  <c r="D1298" i="11"/>
  <c r="D1299" i="11"/>
  <c r="D1300" i="11"/>
  <c r="D1301" i="11"/>
  <c r="D1302" i="11"/>
  <c r="D1303" i="11"/>
  <c r="D1304" i="11"/>
  <c r="D1305" i="11"/>
  <c r="D1306" i="11"/>
  <c r="D1307" i="11"/>
  <c r="D1308" i="11"/>
  <c r="D1309" i="11"/>
  <c r="D1310" i="11"/>
  <c r="D1311" i="11"/>
  <c r="D1312" i="11"/>
  <c r="D1313" i="11"/>
  <c r="D1314" i="11"/>
  <c r="D1315" i="11"/>
  <c r="D1316" i="11"/>
  <c r="D1317" i="11"/>
  <c r="D1318" i="11"/>
  <c r="D1319" i="11"/>
  <c r="D1320" i="11"/>
  <c r="D1321" i="11"/>
  <c r="D1322" i="11"/>
  <c r="D1323" i="11"/>
  <c r="D1324" i="11"/>
  <c r="D1325" i="11"/>
  <c r="D1326" i="11"/>
  <c r="D1327" i="11"/>
  <c r="D1328" i="11"/>
  <c r="D1329" i="11"/>
  <c r="D1330" i="11"/>
  <c r="D1331" i="11"/>
  <c r="D1332" i="11"/>
  <c r="D1333" i="11"/>
  <c r="D1334" i="11"/>
  <c r="D1335" i="11"/>
  <c r="D1336" i="11"/>
  <c r="D1337" i="11"/>
  <c r="D1338" i="11"/>
  <c r="D1339" i="11"/>
  <c r="D1340" i="11"/>
  <c r="D1341" i="11"/>
  <c r="D1342" i="11"/>
  <c r="D1343" i="11"/>
  <c r="D1344" i="11"/>
  <c r="D1345" i="11"/>
  <c r="D1346" i="11"/>
  <c r="D1347" i="11"/>
  <c r="D1348" i="11"/>
  <c r="D1349" i="11"/>
  <c r="D1350" i="11"/>
  <c r="D1351" i="11"/>
  <c r="D1352" i="11"/>
  <c r="D1353" i="11"/>
  <c r="D1354" i="11"/>
  <c r="D1355" i="11"/>
  <c r="D1356" i="11"/>
  <c r="D1357" i="11"/>
  <c r="D1358" i="11"/>
  <c r="D1359" i="11"/>
  <c r="D1360" i="11"/>
  <c r="D1361" i="11"/>
  <c r="D1362" i="11"/>
  <c r="D1363" i="11"/>
  <c r="D1364" i="11"/>
  <c r="D1365" i="11"/>
  <c r="D1366" i="11"/>
  <c r="D1367" i="11"/>
  <c r="D1368" i="11"/>
  <c r="D1369" i="11"/>
  <c r="D1370" i="11"/>
  <c r="D1371" i="11"/>
  <c r="D1372" i="11"/>
  <c r="D1373" i="11"/>
  <c r="D1374" i="11"/>
  <c r="D1375" i="11"/>
  <c r="D1376" i="11"/>
  <c r="D1377" i="11"/>
  <c r="D1378" i="11"/>
  <c r="D1379" i="11"/>
  <c r="D1380" i="11"/>
  <c r="D1381" i="11"/>
  <c r="D1382" i="11"/>
  <c r="D1383" i="11"/>
  <c r="D1384" i="11"/>
  <c r="D1385" i="11"/>
  <c r="D1386" i="11"/>
  <c r="D1387" i="11"/>
  <c r="D1388" i="11"/>
  <c r="D1389" i="11"/>
  <c r="D1390" i="11"/>
  <c r="D1391" i="11"/>
  <c r="D1392" i="11"/>
  <c r="D1393" i="11"/>
  <c r="D1394" i="11"/>
  <c r="D1395" i="11"/>
  <c r="D1396" i="11"/>
  <c r="D1397" i="11"/>
  <c r="D1398" i="11"/>
  <c r="D1399" i="11"/>
  <c r="D1400" i="11"/>
  <c r="D1401" i="11"/>
  <c r="D1402" i="11"/>
  <c r="D1403" i="11"/>
  <c r="D1404" i="11"/>
  <c r="D1405" i="11"/>
  <c r="D1406" i="11"/>
  <c r="D1407" i="11"/>
  <c r="D1408" i="11"/>
  <c r="D1409" i="11"/>
  <c r="D1410" i="11"/>
  <c r="D1411" i="11"/>
  <c r="D1412" i="11"/>
  <c r="D1413" i="11"/>
  <c r="D1414" i="11"/>
  <c r="D1415" i="11"/>
  <c r="D1416" i="11"/>
  <c r="D1417" i="11"/>
  <c r="D1418" i="11"/>
  <c r="D1419" i="11"/>
  <c r="D1420" i="11"/>
  <c r="D1421" i="11"/>
  <c r="D1422" i="11"/>
  <c r="D1423" i="11"/>
  <c r="D1424" i="11"/>
  <c r="D1425" i="11"/>
  <c r="D1426" i="11"/>
  <c r="D1427" i="11"/>
  <c r="D1428" i="11"/>
  <c r="D1429" i="11"/>
  <c r="D1430" i="11"/>
  <c r="D1431" i="11"/>
  <c r="D1432" i="11"/>
  <c r="D1433" i="11"/>
  <c r="D1434" i="11"/>
  <c r="D1435" i="11"/>
  <c r="D1436" i="11"/>
  <c r="D1437" i="11"/>
  <c r="D1438" i="11"/>
  <c r="D1439" i="11"/>
  <c r="D1440" i="11"/>
  <c r="D1441" i="11"/>
  <c r="D1442" i="11"/>
  <c r="D1443" i="11"/>
  <c r="D1444" i="11"/>
  <c r="D1445" i="11"/>
  <c r="D1446" i="11"/>
  <c r="D1447" i="11"/>
  <c r="D1448" i="11"/>
  <c r="D1449" i="11"/>
  <c r="D1450" i="11"/>
  <c r="D1451" i="11"/>
  <c r="D1452" i="11"/>
  <c r="D1453" i="11"/>
  <c r="D1454" i="11"/>
  <c r="D1455" i="11"/>
  <c r="D1456" i="11"/>
  <c r="D1457" i="11"/>
  <c r="D1458" i="11"/>
  <c r="D1459" i="11"/>
  <c r="D1460" i="11"/>
  <c r="D1461" i="11"/>
  <c r="D1462" i="11"/>
  <c r="D1463" i="11"/>
  <c r="D1464" i="11"/>
  <c r="D1465" i="11"/>
  <c r="D1466" i="11"/>
  <c r="D1467" i="11"/>
  <c r="D1468" i="11"/>
  <c r="D1469" i="11"/>
  <c r="D1470" i="11"/>
  <c r="D1471" i="11"/>
  <c r="D1472" i="11"/>
  <c r="D1473" i="11"/>
  <c r="D1474" i="11"/>
  <c r="D1475" i="11"/>
  <c r="D1476" i="11"/>
  <c r="D1477" i="11"/>
  <c r="D1478" i="11"/>
  <c r="D1479" i="11"/>
  <c r="D1480" i="11"/>
  <c r="D1481" i="11"/>
  <c r="D5" i="11"/>
  <c r="AR9" i="11"/>
  <c r="AF9" i="11"/>
  <c r="E5" i="11"/>
  <c r="D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5" i="11"/>
  <c r="C5" i="11"/>
  <c r="J1503"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AI2" i="25" a="1"/>
  <c r="AI2" i="25"/>
  <c r="AA1183" i="25"/>
  <c r="AB1183" i="25"/>
  <c r="AD1183" i="25"/>
  <c r="AI1183" i="25" a="1"/>
  <c r="AI1183" i="25"/>
  <c r="AA1184" i="25"/>
  <c r="AB1184" i="25"/>
  <c r="AD1184" i="25"/>
  <c r="AI1184" i="25" a="1"/>
  <c r="AI1184" i="25"/>
  <c r="AA1185" i="25"/>
  <c r="AB1185" i="25"/>
  <c r="AD1185" i="25"/>
  <c r="AI1185" i="25" a="1"/>
  <c r="AI1185" i="25"/>
  <c r="AA1186" i="25"/>
  <c r="AB1186" i="25"/>
  <c r="AD1186" i="25"/>
  <c r="AI1186" i="25" a="1"/>
  <c r="AI1186" i="25"/>
  <c r="AA1187" i="25"/>
  <c r="AB1187" i="25"/>
  <c r="AD1187" i="25"/>
  <c r="AI1187" i="25" a="1"/>
  <c r="AI1187" i="25"/>
  <c r="AA1188" i="25"/>
  <c r="AB1188" i="25"/>
  <c r="AD1188" i="25"/>
  <c r="AI1188" i="25" a="1"/>
  <c r="AI1188" i="25"/>
  <c r="AA1189" i="25"/>
  <c r="AB1189" i="25"/>
  <c r="AD1189" i="25"/>
  <c r="AI1189" i="25" a="1"/>
  <c r="AI1189" i="25"/>
  <c r="AA1190" i="25"/>
  <c r="AB1190" i="25"/>
  <c r="AD1190" i="25"/>
  <c r="AI1190" i="25" a="1"/>
  <c r="AI1190" i="25"/>
  <c r="AA1191" i="25"/>
  <c r="AB1191" i="25"/>
  <c r="AD1191" i="25"/>
  <c r="AI1191" i="25" a="1"/>
  <c r="AI1191" i="25"/>
  <c r="AA1192" i="25"/>
  <c r="AB1192" i="25"/>
  <c r="AD1192" i="25"/>
  <c r="AI1192" i="25" a="1"/>
  <c r="AI1192" i="25"/>
  <c r="AA1193" i="25"/>
  <c r="AB1193" i="25"/>
  <c r="AD1193" i="25"/>
  <c r="AI1193" i="25" a="1"/>
  <c r="AI1193" i="25"/>
  <c r="AA1194" i="25"/>
  <c r="AB1194" i="25"/>
  <c r="AD1194" i="25"/>
  <c r="AI1194" i="25" a="1"/>
  <c r="AI1194" i="25"/>
  <c r="AA1195" i="25"/>
  <c r="AB1195" i="25"/>
  <c r="AD1195" i="25"/>
  <c r="AI1195" i="25" a="1"/>
  <c r="AI1195" i="25"/>
  <c r="AA1196" i="25"/>
  <c r="AB1196" i="25"/>
  <c r="AD1196" i="25"/>
  <c r="AI1196" i="25" a="1"/>
  <c r="AI1196" i="25"/>
  <c r="AA1197" i="25"/>
  <c r="AB1197" i="25"/>
  <c r="AD1197" i="25"/>
  <c r="AI1197" i="25" a="1"/>
  <c r="AI1197" i="25"/>
  <c r="AA1198" i="25"/>
  <c r="AB1198" i="25"/>
  <c r="AD1198" i="25"/>
  <c r="AI1198" i="25" a="1"/>
  <c r="AI1198" i="25"/>
  <c r="AA1199" i="25"/>
  <c r="AB1199" i="25"/>
  <c r="AD1199" i="25"/>
  <c r="AI1199" i="25" a="1"/>
  <c r="AI1199" i="25"/>
  <c r="AA1200" i="25"/>
  <c r="AB1200" i="25"/>
  <c r="AD1200" i="25"/>
  <c r="AI1200" i="25" a="1"/>
  <c r="AI1200" i="25"/>
  <c r="AA1201" i="25"/>
  <c r="AB1201" i="25"/>
  <c r="AD1201" i="25"/>
  <c r="AI1201" i="25" a="1"/>
  <c r="AI1201" i="25"/>
  <c r="AA1202" i="25"/>
  <c r="AB1202" i="25"/>
  <c r="AD1202" i="25"/>
  <c r="AI1202" i="25" a="1"/>
  <c r="AI1202" i="25"/>
  <c r="AA1203" i="25"/>
  <c r="AB1203" i="25"/>
  <c r="AD1203" i="25"/>
  <c r="AI1203" i="25" a="1"/>
  <c r="AI1203" i="25"/>
  <c r="AA1204" i="25"/>
  <c r="AB1204" i="25"/>
  <c r="AD1204" i="25"/>
  <c r="AI1204" i="25" a="1"/>
  <c r="AI1204" i="25"/>
  <c r="AA1205" i="25"/>
  <c r="AB1205" i="25"/>
  <c r="AD1205" i="25"/>
  <c r="AI1205" i="25" a="1"/>
  <c r="AI1205" i="25"/>
  <c r="AA1206" i="25"/>
  <c r="AB1206" i="25"/>
  <c r="AD1206" i="25"/>
  <c r="AI1206" i="25" a="1"/>
  <c r="AI1206" i="25"/>
  <c r="AA1207" i="25"/>
  <c r="AB1207" i="25"/>
  <c r="AD1207" i="25"/>
  <c r="AI1207" i="25" a="1"/>
  <c r="AI1207" i="25"/>
  <c r="AA1208" i="25"/>
  <c r="AB1208" i="25"/>
  <c r="AD1208" i="25"/>
  <c r="AI1208" i="25" a="1"/>
  <c r="AI1208" i="25"/>
  <c r="AA1209" i="25"/>
  <c r="AB1209" i="25"/>
  <c r="AD1209" i="25"/>
  <c r="AI1209" i="25" a="1"/>
  <c r="AI1209" i="25"/>
  <c r="AA1210" i="25"/>
  <c r="AB1210" i="25"/>
  <c r="AD1210" i="25"/>
  <c r="AI1210" i="25" a="1"/>
  <c r="AI1210" i="25"/>
  <c r="AA1211" i="25"/>
  <c r="AB1211" i="25"/>
  <c r="AD1211" i="25"/>
  <c r="AI1211" i="25" a="1"/>
  <c r="AI1211" i="25"/>
  <c r="AA1212" i="25"/>
  <c r="AB1212" i="25"/>
  <c r="AD1212" i="25"/>
  <c r="AI1212" i="25" a="1"/>
  <c r="AI1212" i="25"/>
  <c r="AA1213" i="25"/>
  <c r="AB1213" i="25"/>
  <c r="AD1213" i="25"/>
  <c r="AI1213" i="25" a="1"/>
  <c r="AI1213" i="25"/>
  <c r="AA1214" i="25"/>
  <c r="AB1214" i="25"/>
  <c r="AD1214" i="25"/>
  <c r="AI1214" i="25" a="1"/>
  <c r="AI1214" i="25"/>
  <c r="AA1215" i="25"/>
  <c r="AB1215" i="25"/>
  <c r="AD1215" i="25"/>
  <c r="AI1215" i="25" a="1"/>
  <c r="AI1215" i="25"/>
  <c r="AA1216" i="25"/>
  <c r="AB1216" i="25"/>
  <c r="AD1216" i="25"/>
  <c r="AI1216" i="25" a="1"/>
  <c r="AI1216" i="25"/>
  <c r="AA1217" i="25"/>
  <c r="AB1217" i="25"/>
  <c r="AD1217" i="25"/>
  <c r="AI1217" i="25" a="1"/>
  <c r="AI1217" i="25"/>
  <c r="AA1218" i="25"/>
  <c r="AB1218" i="25"/>
  <c r="AD1218" i="25"/>
  <c r="AI1218" i="25" a="1"/>
  <c r="AI1218" i="25"/>
  <c r="AA1219" i="25"/>
  <c r="AB1219" i="25"/>
  <c r="AD1219" i="25"/>
  <c r="AI1219" i="25" a="1"/>
  <c r="AI1219" i="25"/>
  <c r="AA1220" i="25"/>
  <c r="AB1220" i="25"/>
  <c r="AD1220" i="25"/>
  <c r="AI1220" i="25" a="1"/>
  <c r="AI1220" i="25"/>
  <c r="AA1221" i="25"/>
  <c r="AB1221" i="25"/>
  <c r="AD1221" i="25"/>
  <c r="AI1221" i="25" a="1"/>
  <c r="AI1221" i="25"/>
  <c r="AA1222" i="25"/>
  <c r="AB1222" i="25"/>
  <c r="AD1222" i="25"/>
  <c r="AI1222" i="25" a="1"/>
  <c r="AI1222" i="25"/>
  <c r="AA1223" i="25"/>
  <c r="AB1223" i="25"/>
  <c r="AD1223" i="25"/>
  <c r="AI1223" i="25" a="1"/>
  <c r="AI1223" i="25"/>
  <c r="AA1224" i="25"/>
  <c r="AB1224" i="25"/>
  <c r="AD1224" i="25"/>
  <c r="AI1224" i="25" a="1"/>
  <c r="AI1224" i="25"/>
  <c r="AA1225" i="25"/>
  <c r="AB1225" i="25"/>
  <c r="AD1225" i="25"/>
  <c r="AI1225" i="25" a="1"/>
  <c r="AI1225" i="25"/>
  <c r="AA1226" i="25"/>
  <c r="AB1226" i="25"/>
  <c r="AD1226" i="25"/>
  <c r="AI1226" i="25" a="1"/>
  <c r="AI1226" i="25"/>
  <c r="AA1227" i="25"/>
  <c r="AB1227" i="25"/>
  <c r="AD1227" i="25"/>
  <c r="AI1227" i="25" a="1"/>
  <c r="AI1227" i="25"/>
  <c r="AA1228" i="25"/>
  <c r="AB1228" i="25"/>
  <c r="AD1228" i="25"/>
  <c r="AI1228" i="25" a="1"/>
  <c r="AI1228" i="25"/>
  <c r="AA1229" i="25"/>
  <c r="AB1229" i="25"/>
  <c r="AD1229" i="25"/>
  <c r="AI1229" i="25" a="1"/>
  <c r="AI1229" i="25"/>
  <c r="AA1230" i="25"/>
  <c r="AB1230" i="25"/>
  <c r="AD1230" i="25"/>
  <c r="AI1230" i="25" a="1"/>
  <c r="AI1230" i="25"/>
  <c r="AA1231" i="25"/>
  <c r="AB1231" i="25"/>
  <c r="AD1231" i="25"/>
  <c r="AI1231" i="25" a="1"/>
  <c r="AI1231" i="25"/>
  <c r="AA1232" i="25"/>
  <c r="AB1232" i="25"/>
  <c r="AD1232" i="25"/>
  <c r="AI1232" i="25" a="1"/>
  <c r="AI1232" i="25"/>
  <c r="AA1233" i="25"/>
  <c r="AB1233" i="25"/>
  <c r="AD1233" i="25"/>
  <c r="AI1233" i="25" a="1"/>
  <c r="AI1233" i="25"/>
  <c r="AA1234" i="25"/>
  <c r="AB1234" i="25"/>
  <c r="AD1234" i="25"/>
  <c r="AI1234" i="25" a="1"/>
  <c r="AI1234" i="25"/>
  <c r="AA1235" i="25"/>
  <c r="AB1235" i="25"/>
  <c r="AD1235" i="25"/>
  <c r="AI1235" i="25" a="1"/>
  <c r="AI1235" i="25"/>
  <c r="AA1236" i="25"/>
  <c r="AB1236" i="25"/>
  <c r="AD1236" i="25"/>
  <c r="AI1236" i="25" a="1"/>
  <c r="AI1236" i="25"/>
  <c r="AA1237" i="25"/>
  <c r="AB1237" i="25"/>
  <c r="AD1237" i="25"/>
  <c r="AI1237" i="25" a="1"/>
  <c r="AI1237" i="25"/>
  <c r="AA1238" i="25"/>
  <c r="AB1238" i="25"/>
  <c r="AD1238" i="25"/>
  <c r="AI1238" i="25" a="1"/>
  <c r="AI1238" i="25"/>
  <c r="AA1239" i="25"/>
  <c r="AB1239" i="25"/>
  <c r="AD1239" i="25"/>
  <c r="AI1239" i="25" a="1"/>
  <c r="AI1239" i="25"/>
  <c r="AA1240" i="25"/>
  <c r="AB1240" i="25"/>
  <c r="AD1240" i="25"/>
  <c r="AI1240" i="25" a="1"/>
  <c r="AI1240" i="25"/>
  <c r="AA1241" i="25"/>
  <c r="AB1241" i="25"/>
  <c r="AD1241" i="25"/>
  <c r="AI1241" i="25" a="1"/>
  <c r="AI1241" i="25"/>
  <c r="AA1242" i="25"/>
  <c r="AB1242" i="25"/>
  <c r="AD1242" i="25"/>
  <c r="AI1242" i="25" a="1"/>
  <c r="AI1242" i="25"/>
  <c r="AA1243" i="25"/>
  <c r="AB1243" i="25"/>
  <c r="AD1243" i="25"/>
  <c r="AI1243" i="25" a="1"/>
  <c r="AI1243" i="25"/>
  <c r="AA1244" i="25"/>
  <c r="AB1244" i="25"/>
  <c r="AD1244" i="25"/>
  <c r="AI1244" i="25" a="1"/>
  <c r="AI1244" i="25"/>
  <c r="AA1245" i="25"/>
  <c r="AB1245" i="25"/>
  <c r="AD1245" i="25"/>
  <c r="AI1245" i="25" a="1"/>
  <c r="AI1245" i="25"/>
  <c r="AA1246" i="25"/>
  <c r="AB1246" i="25"/>
  <c r="AD1246" i="25"/>
  <c r="AI1246" i="25" a="1"/>
  <c r="AI1246" i="25"/>
  <c r="AA1247" i="25"/>
  <c r="AB1247" i="25"/>
  <c r="AD1247" i="25"/>
  <c r="AI1247" i="25" a="1"/>
  <c r="AI1247" i="25"/>
  <c r="AA1248" i="25"/>
  <c r="AB1248" i="25"/>
  <c r="AD1248" i="25"/>
  <c r="AI1248" i="25" a="1"/>
  <c r="AI1248" i="25"/>
  <c r="AA1249" i="25"/>
  <c r="AB1249" i="25"/>
  <c r="AD1249" i="25"/>
  <c r="AI1249" i="25" a="1"/>
  <c r="AI1249" i="25"/>
  <c r="AA1250" i="25"/>
  <c r="AB1250" i="25"/>
  <c r="AD1250" i="25"/>
  <c r="AI1250" i="25" a="1"/>
  <c r="AI1250" i="25"/>
  <c r="AA1251" i="25"/>
  <c r="AB1251" i="25"/>
  <c r="AD1251" i="25"/>
  <c r="AI1251" i="25" a="1"/>
  <c r="AI1251" i="25"/>
  <c r="AA1252" i="25"/>
  <c r="AB1252" i="25"/>
  <c r="AD1252" i="25"/>
  <c r="AI1252" i="25" a="1"/>
  <c r="AI1252" i="25"/>
  <c r="AA1253" i="25"/>
  <c r="AB1253" i="25"/>
  <c r="AD1253" i="25"/>
  <c r="AI1253" i="25" a="1"/>
  <c r="AI1253" i="25"/>
  <c r="AA1254" i="25"/>
  <c r="AB1254" i="25"/>
  <c r="AD1254" i="25"/>
  <c r="AI1254" i="25" a="1"/>
  <c r="AI1254" i="25"/>
  <c r="AA1255" i="25"/>
  <c r="AB1255" i="25"/>
  <c r="AD1255" i="25"/>
  <c r="AI1255" i="25" a="1"/>
  <c r="AI1255" i="25"/>
  <c r="AA1256" i="25"/>
  <c r="AB1256" i="25"/>
  <c r="AD1256" i="25"/>
  <c r="AI1256" i="25" a="1"/>
  <c r="AI1256" i="25"/>
  <c r="AA1257" i="25"/>
  <c r="AB1257" i="25"/>
  <c r="AD1257" i="25"/>
  <c r="AI1257" i="25" a="1"/>
  <c r="AI1257" i="25"/>
  <c r="AA1258" i="25"/>
  <c r="AB1258" i="25"/>
  <c r="AD1258" i="25"/>
  <c r="AI1258" i="25" a="1"/>
  <c r="AI1258" i="25"/>
  <c r="AA1259" i="25"/>
  <c r="AB1259" i="25"/>
  <c r="AD1259" i="25"/>
  <c r="AI1259" i="25" a="1"/>
  <c r="AI1259" i="25"/>
  <c r="AA1260" i="25"/>
  <c r="AB1260" i="25"/>
  <c r="AD1260" i="25"/>
  <c r="AI1260" i="25" a="1"/>
  <c r="AI1260" i="25"/>
  <c r="AA1261" i="25"/>
  <c r="AB1261" i="25"/>
  <c r="AD1261" i="25"/>
  <c r="AI1261" i="25" a="1"/>
  <c r="AI1261" i="25"/>
  <c r="AA1262" i="25"/>
  <c r="AB1262" i="25"/>
  <c r="AD1262" i="25"/>
  <c r="AI1262" i="25" a="1"/>
  <c r="AI1262" i="25"/>
  <c r="AA1263" i="25"/>
  <c r="AB1263" i="25"/>
  <c r="AD1263" i="25"/>
  <c r="AI1263" i="25" a="1"/>
  <c r="AI1263" i="25"/>
  <c r="AA1264" i="25"/>
  <c r="AB1264" i="25"/>
  <c r="AD1264" i="25"/>
  <c r="AI1264" i="25" a="1"/>
  <c r="AI1264" i="25"/>
  <c r="AA1265" i="25"/>
  <c r="AB1265" i="25"/>
  <c r="AD1265" i="25"/>
  <c r="AI1265" i="25" a="1"/>
  <c r="AI1265" i="25"/>
  <c r="AA1266" i="25"/>
  <c r="AB1266" i="25"/>
  <c r="AD1266" i="25"/>
  <c r="AI1266" i="25" a="1"/>
  <c r="AI1266" i="25"/>
  <c r="AA1267" i="25"/>
  <c r="AB1267" i="25"/>
  <c r="AD1267" i="25"/>
  <c r="AI1267" i="25" a="1"/>
  <c r="AI1267" i="25"/>
  <c r="AA1268" i="25"/>
  <c r="AB1268" i="25"/>
  <c r="AD1268" i="25"/>
  <c r="AI1268" i="25" a="1"/>
  <c r="AI1268" i="25"/>
  <c r="AA1269" i="25"/>
  <c r="AB1269" i="25"/>
  <c r="AD1269" i="25"/>
  <c r="AI1269" i="25" a="1"/>
  <c r="AI1269" i="25"/>
  <c r="AA1270" i="25"/>
  <c r="AB1270" i="25"/>
  <c r="AD1270" i="25"/>
  <c r="AI1270" i="25" a="1"/>
  <c r="AI1270" i="25"/>
  <c r="AA1271" i="25"/>
  <c r="AB1271" i="25"/>
  <c r="AD1271" i="25"/>
  <c r="AI1271" i="25" a="1"/>
  <c r="AI1271" i="25"/>
  <c r="AA1272" i="25"/>
  <c r="AB1272" i="25"/>
  <c r="AD1272" i="25"/>
  <c r="AI1272" i="25" a="1"/>
  <c r="AI1272" i="25"/>
  <c r="AA1273" i="25"/>
  <c r="AB1273" i="25"/>
  <c r="AD1273" i="25"/>
  <c r="AI1273" i="25" a="1"/>
  <c r="AI1273" i="25"/>
  <c r="AA1274" i="25"/>
  <c r="AB1274" i="25"/>
  <c r="AD1274" i="25"/>
  <c r="AI1274" i="25" a="1"/>
  <c r="AI1274" i="25"/>
  <c r="AA1275" i="25"/>
  <c r="AB1275" i="25"/>
  <c r="AD1275" i="25"/>
  <c r="AI1275" i="25" a="1"/>
  <c r="AI1275" i="25"/>
  <c r="AA1276" i="25"/>
  <c r="AB1276" i="25"/>
  <c r="AD1276" i="25"/>
  <c r="AI1276" i="25" a="1"/>
  <c r="AI1276" i="25"/>
  <c r="AA1277" i="25"/>
  <c r="AB1277" i="25"/>
  <c r="AD1277" i="25"/>
  <c r="AI1277" i="25" a="1"/>
  <c r="AI1277" i="25"/>
  <c r="AA1278" i="25"/>
  <c r="AB1278" i="25"/>
  <c r="AD1278" i="25"/>
  <c r="AI1278" i="25" a="1"/>
  <c r="AI1278" i="25"/>
  <c r="AA1279" i="25"/>
  <c r="AB1279" i="25"/>
  <c r="AD1279" i="25"/>
  <c r="AI1279" i="25" a="1"/>
  <c r="AI1279" i="25"/>
  <c r="AA1280" i="25"/>
  <c r="AB1280" i="25"/>
  <c r="AD1280" i="25"/>
  <c r="AI1280" i="25" a="1"/>
  <c r="AI1280" i="25"/>
  <c r="AA1281" i="25"/>
  <c r="AB1281" i="25"/>
  <c r="AD1281" i="25"/>
  <c r="AI1281" i="25" a="1"/>
  <c r="AI1281" i="25"/>
  <c r="AA1282" i="25"/>
  <c r="AB1282" i="25"/>
  <c r="AD1282" i="25"/>
  <c r="AI1282" i="25" a="1"/>
  <c r="AI1282" i="25"/>
  <c r="AA1283" i="25"/>
  <c r="AB1283" i="25"/>
  <c r="AD1283" i="25"/>
  <c r="AI1283" i="25" a="1"/>
  <c r="AI1283" i="25"/>
  <c r="AA1284" i="25"/>
  <c r="AB1284" i="25"/>
  <c r="AD1284" i="25"/>
  <c r="AI1284" i="25" a="1"/>
  <c r="AI1284" i="25"/>
  <c r="AA1285" i="25"/>
  <c r="AB1285" i="25"/>
  <c r="AD1285" i="25"/>
  <c r="AI1285" i="25" a="1"/>
  <c r="AI1285" i="25"/>
  <c r="AA1286" i="25"/>
  <c r="AB1286" i="25"/>
  <c r="AD1286" i="25"/>
  <c r="AI1286" i="25" a="1"/>
  <c r="AI1286" i="25"/>
  <c r="AA1287" i="25"/>
  <c r="AB1287" i="25"/>
  <c r="AD1287" i="25"/>
  <c r="AI1287" i="25" a="1"/>
  <c r="AI1287" i="25"/>
  <c r="AA1288" i="25"/>
  <c r="AB1288" i="25"/>
  <c r="AD1288" i="25"/>
  <c r="AI1288" i="25" a="1"/>
  <c r="AI1288" i="25"/>
  <c r="AA1289" i="25"/>
  <c r="AB1289" i="25"/>
  <c r="AD1289" i="25"/>
  <c r="AI1289" i="25" a="1"/>
  <c r="AI1289" i="25"/>
  <c r="AA1290" i="25"/>
  <c r="AB1290" i="25"/>
  <c r="AD1290" i="25"/>
  <c r="AI1290" i="25" a="1"/>
  <c r="AI1290" i="25"/>
  <c r="AA1291" i="25"/>
  <c r="AB1291" i="25"/>
  <c r="AD1291" i="25"/>
  <c r="AI1291" i="25" a="1"/>
  <c r="AI1291" i="25"/>
  <c r="AA1292" i="25"/>
  <c r="AB1292" i="25"/>
  <c r="AD1292" i="25"/>
  <c r="AI1292" i="25" a="1"/>
  <c r="AI1292" i="25"/>
  <c r="AA1293" i="25"/>
  <c r="AB1293" i="25"/>
  <c r="AD1293" i="25"/>
  <c r="AI1293" i="25" a="1"/>
  <c r="AI1293" i="25"/>
  <c r="AA1294" i="25"/>
  <c r="AB1294" i="25"/>
  <c r="AD1294" i="25"/>
  <c r="AI1294" i="25" a="1"/>
  <c r="AI1294" i="25"/>
  <c r="AA1295" i="25"/>
  <c r="AB1295" i="25"/>
  <c r="AD1295" i="25"/>
  <c r="AI1295" i="25" a="1"/>
  <c r="AI1295" i="25"/>
  <c r="AA1296" i="25"/>
  <c r="AB1296" i="25"/>
  <c r="AD1296" i="25"/>
  <c r="AI1296" i="25" a="1"/>
  <c r="AI1296" i="25"/>
  <c r="AA1297" i="25"/>
  <c r="AB1297" i="25"/>
  <c r="AD1297" i="25"/>
  <c r="AI1297" i="25" a="1"/>
  <c r="AI1297" i="25"/>
  <c r="AA1298" i="25"/>
  <c r="AB1298" i="25"/>
  <c r="AD1298" i="25"/>
  <c r="AI1298" i="25" a="1"/>
  <c r="AI1298" i="25"/>
  <c r="AA1299" i="25"/>
  <c r="AB1299" i="25"/>
  <c r="AD1299" i="25"/>
  <c r="AI1299" i="25" a="1"/>
  <c r="AI1299" i="25"/>
  <c r="AA1300" i="25"/>
  <c r="AB1300" i="25"/>
  <c r="AD1300" i="25"/>
  <c r="AI1300" i="25" a="1"/>
  <c r="AI1300" i="25"/>
  <c r="AA1301" i="25"/>
  <c r="AB1301" i="25"/>
  <c r="AD1301" i="25"/>
  <c r="AI1301" i="25" a="1"/>
  <c r="AI1301" i="25"/>
  <c r="AA1302" i="25"/>
  <c r="AB1302" i="25"/>
  <c r="AD1302" i="25"/>
  <c r="AI1302" i="25" a="1"/>
  <c r="AI1302" i="25"/>
  <c r="AA1303" i="25"/>
  <c r="AB1303" i="25"/>
  <c r="AD1303" i="25"/>
  <c r="AI1303" i="25" a="1"/>
  <c r="AI1303" i="25"/>
  <c r="AA1304" i="25"/>
  <c r="AB1304" i="25"/>
  <c r="AD1304" i="25"/>
  <c r="AI1304" i="25" a="1"/>
  <c r="AI1304" i="25"/>
  <c r="AA1305" i="25"/>
  <c r="AB1305" i="25"/>
  <c r="AD1305" i="25"/>
  <c r="AI1305" i="25" a="1"/>
  <c r="AI1305" i="25"/>
  <c r="AA1306" i="25"/>
  <c r="AB1306" i="25"/>
  <c r="AD1306" i="25"/>
  <c r="AI1306" i="25" a="1"/>
  <c r="AI1306" i="25"/>
  <c r="AA1307" i="25"/>
  <c r="AB1307" i="25"/>
  <c r="AD1307" i="25"/>
  <c r="AI1307" i="25" a="1"/>
  <c r="AI1307" i="25"/>
  <c r="AA1308" i="25"/>
  <c r="AB1308" i="25"/>
  <c r="AD1308" i="25"/>
  <c r="AI1308" i="25" a="1"/>
  <c r="AI1308" i="25"/>
  <c r="AA1309" i="25"/>
  <c r="AB1309" i="25"/>
  <c r="AD1309" i="25"/>
  <c r="AI1309" i="25" a="1"/>
  <c r="AI1309" i="25"/>
  <c r="AA1310" i="25"/>
  <c r="AB1310" i="25"/>
  <c r="AD1310" i="25"/>
  <c r="AI1310" i="25" a="1"/>
  <c r="AI1310" i="25"/>
  <c r="AA1311" i="25"/>
  <c r="AB1311" i="25"/>
  <c r="AD1311" i="25"/>
  <c r="AI1311" i="25" a="1"/>
  <c r="AI1311" i="25"/>
  <c r="AA1312" i="25"/>
  <c r="AB1312" i="25"/>
  <c r="AD1312" i="25"/>
  <c r="AI1312" i="25" a="1"/>
  <c r="AI1312" i="25"/>
  <c r="AA1313" i="25"/>
  <c r="AB1313" i="25"/>
  <c r="AD1313" i="25"/>
  <c r="AI1313" i="25" a="1"/>
  <c r="AI1313" i="25"/>
  <c r="AA1314" i="25"/>
  <c r="AB1314" i="25"/>
  <c r="AD1314" i="25"/>
  <c r="AI1314" i="25" a="1"/>
  <c r="AI1314" i="25"/>
  <c r="AA1315" i="25"/>
  <c r="AB1315" i="25"/>
  <c r="AD1315" i="25"/>
  <c r="AI1315" i="25" a="1"/>
  <c r="AI1315" i="25"/>
  <c r="AA1316" i="25"/>
  <c r="AB1316" i="25"/>
  <c r="AD1316" i="25"/>
  <c r="AI1316" i="25" a="1"/>
  <c r="AI1316" i="25"/>
  <c r="AA1317" i="25"/>
  <c r="AB1317" i="25"/>
  <c r="AD1317" i="25"/>
  <c r="AI1317" i="25" a="1"/>
  <c r="AI1317" i="25"/>
  <c r="AA1318" i="25"/>
  <c r="AB1318" i="25"/>
  <c r="AD1318" i="25"/>
  <c r="AI1318" i="25" a="1"/>
  <c r="AI1318" i="25"/>
  <c r="AA1319" i="25"/>
  <c r="AB1319" i="25"/>
  <c r="AD1319" i="25"/>
  <c r="AI1319" i="25" a="1"/>
  <c r="AI1319" i="25"/>
  <c r="AA1320" i="25"/>
  <c r="AB1320" i="25"/>
  <c r="AD1320" i="25"/>
  <c r="AI1320" i="25" a="1"/>
  <c r="AI1320" i="25"/>
  <c r="AA1321" i="25"/>
  <c r="AB1321" i="25"/>
  <c r="AD1321" i="25"/>
  <c r="AI1321" i="25" a="1"/>
  <c r="AI1321" i="25"/>
  <c r="AA1322" i="25"/>
  <c r="AB1322" i="25"/>
  <c r="AD1322" i="25"/>
  <c r="AI1322" i="25" a="1"/>
  <c r="AI1322" i="25"/>
  <c r="AA1323" i="25"/>
  <c r="AB1323" i="25"/>
  <c r="AD1323" i="25"/>
  <c r="AI1323" i="25" a="1"/>
  <c r="AI1323" i="25"/>
  <c r="AA1324" i="25"/>
  <c r="AB1324" i="25"/>
  <c r="AD1324" i="25"/>
  <c r="AI1324" i="25" a="1"/>
  <c r="AI1324" i="25"/>
  <c r="AA1325" i="25"/>
  <c r="AB1325" i="25"/>
  <c r="AD1325" i="25"/>
  <c r="AI1325" i="25" a="1"/>
  <c r="AI1325" i="25"/>
  <c r="AA1326" i="25"/>
  <c r="AB1326" i="25"/>
  <c r="AD1326" i="25"/>
  <c r="AI1326" i="25" a="1"/>
  <c r="AI1326" i="25"/>
  <c r="AA1327" i="25"/>
  <c r="AB1327" i="25"/>
  <c r="AD1327" i="25"/>
  <c r="AI1327" i="25" a="1"/>
  <c r="AI1327" i="25"/>
  <c r="AA1328" i="25"/>
  <c r="AB1328" i="25"/>
  <c r="AD1328" i="25"/>
  <c r="AI1328" i="25" a="1"/>
  <c r="AI1328" i="25"/>
  <c r="AA1329" i="25"/>
  <c r="AB1329" i="25"/>
  <c r="AD1329" i="25"/>
  <c r="AI1329" i="25" a="1"/>
  <c r="AI1329" i="25"/>
  <c r="AA1330" i="25"/>
  <c r="AB1330" i="25"/>
  <c r="AD1330" i="25"/>
  <c r="AI1330" i="25" a="1"/>
  <c r="AI1330" i="25"/>
  <c r="AA1331" i="25"/>
  <c r="AB1331" i="25"/>
  <c r="AD1331" i="25"/>
  <c r="AI1331" i="25" a="1"/>
  <c r="AI1331" i="25"/>
  <c r="AA1332" i="25"/>
  <c r="AB1332" i="25"/>
  <c r="AD1332" i="25"/>
  <c r="AI1332" i="25" a="1"/>
  <c r="AI1332" i="25"/>
  <c r="AA1333" i="25"/>
  <c r="AB1333" i="25"/>
  <c r="AD1333" i="25"/>
  <c r="AI1333" i="25" a="1"/>
  <c r="AI1333" i="25"/>
  <c r="AA1334" i="25"/>
  <c r="AB1334" i="25"/>
  <c r="AD1334" i="25"/>
  <c r="AI1334" i="25" a="1"/>
  <c r="AI1334" i="25"/>
  <c r="AA1335" i="25"/>
  <c r="AB1335" i="25"/>
  <c r="AD1335" i="25"/>
  <c r="AI1335" i="25" a="1"/>
  <c r="AI1335" i="25"/>
  <c r="AA1336" i="25"/>
  <c r="AB1336" i="25"/>
  <c r="AD1336" i="25"/>
  <c r="AI1336" i="25" a="1"/>
  <c r="AI1336" i="25"/>
  <c r="AA1337" i="25"/>
  <c r="AB1337" i="25"/>
  <c r="AD1337" i="25"/>
  <c r="AI1337" i="25" a="1"/>
  <c r="AI1337" i="25"/>
  <c r="AA1338" i="25"/>
  <c r="AB1338" i="25"/>
  <c r="AD1338" i="25"/>
  <c r="AI1338" i="25" a="1"/>
  <c r="AI1338" i="25"/>
  <c r="AA1339" i="25"/>
  <c r="AB1339" i="25"/>
  <c r="AD1339" i="25"/>
  <c r="AI1339" i="25" a="1"/>
  <c r="AI1339" i="25"/>
  <c r="AA1340" i="25"/>
  <c r="AB1340" i="25"/>
  <c r="AD1340" i="25"/>
  <c r="AI1340" i="25" a="1"/>
  <c r="AI1340" i="25"/>
  <c r="AA1341" i="25"/>
  <c r="AB1341" i="25"/>
  <c r="AD1341" i="25"/>
  <c r="AI1341" i="25" a="1"/>
  <c r="AI1341" i="25"/>
  <c r="AA1342" i="25"/>
  <c r="AB1342" i="25"/>
  <c r="AD1342" i="25"/>
  <c r="AI1342" i="25" a="1"/>
  <c r="AI1342" i="25"/>
  <c r="AA1343" i="25"/>
  <c r="AB1343" i="25"/>
  <c r="AD1343" i="25"/>
  <c r="AI1343" i="25" a="1"/>
  <c r="AI1343" i="25"/>
  <c r="AA1344" i="25"/>
  <c r="AB1344" i="25"/>
  <c r="AD1344" i="25"/>
  <c r="AI1344" i="25" a="1"/>
  <c r="AI1344" i="25"/>
  <c r="AA1345" i="25"/>
  <c r="AB1345" i="25"/>
  <c r="AD1345" i="25"/>
  <c r="AI1345" i="25" a="1"/>
  <c r="AI1345" i="25"/>
  <c r="AA1346" i="25"/>
  <c r="AB1346" i="25"/>
  <c r="AD1346" i="25"/>
  <c r="AI1346" i="25" a="1"/>
  <c r="AI1346" i="25"/>
  <c r="AA1347" i="25"/>
  <c r="AB1347" i="25"/>
  <c r="AD1347" i="25"/>
  <c r="AI1347" i="25" a="1"/>
  <c r="AI1347" i="25"/>
  <c r="AA1348" i="25"/>
  <c r="AB1348" i="25"/>
  <c r="AD1348" i="25"/>
  <c r="AI1348" i="25" a="1"/>
  <c r="AI1348" i="25"/>
  <c r="AA1349" i="25"/>
  <c r="AB1349" i="25"/>
  <c r="AD1349" i="25"/>
  <c r="AI1349" i="25" a="1"/>
  <c r="AI1349" i="25"/>
  <c r="AA1350" i="25"/>
  <c r="AB1350" i="25"/>
  <c r="AD1350" i="25"/>
  <c r="AI1350" i="25" a="1"/>
  <c r="AI1350" i="25"/>
  <c r="AA1351" i="25"/>
  <c r="AB1351" i="25"/>
  <c r="AD1351" i="25"/>
  <c r="AI1351" i="25" a="1"/>
  <c r="AI1351" i="25"/>
  <c r="AA1352" i="25"/>
  <c r="AB1352" i="25"/>
  <c r="AD1352" i="25"/>
  <c r="AI1352" i="25" a="1"/>
  <c r="AI1352" i="25"/>
  <c r="AA1353" i="25"/>
  <c r="AB1353" i="25"/>
  <c r="AD1353" i="25"/>
  <c r="AI1353" i="25" a="1"/>
  <c r="AI1353" i="25"/>
  <c r="AA1354" i="25"/>
  <c r="AB1354" i="25"/>
  <c r="AD1354" i="25"/>
  <c r="AI1354" i="25" a="1"/>
  <c r="AI1354" i="25"/>
  <c r="AA1355" i="25"/>
  <c r="AB1355" i="25"/>
  <c r="AD1355" i="25"/>
  <c r="AI1355" i="25" a="1"/>
  <c r="AI1355" i="25"/>
  <c r="AA1356" i="25"/>
  <c r="AB1356" i="25"/>
  <c r="AD1356" i="25"/>
  <c r="AI1356" i="25" a="1"/>
  <c r="AI1356" i="25"/>
  <c r="AA1357" i="25"/>
  <c r="AB1357" i="25"/>
  <c r="AD1357" i="25"/>
  <c r="AI1357" i="25" a="1"/>
  <c r="AI1357" i="25"/>
  <c r="AA1358" i="25"/>
  <c r="AB1358" i="25"/>
  <c r="AD1358" i="25"/>
  <c r="AI1358" i="25" a="1"/>
  <c r="AI1358" i="25"/>
  <c r="AA1359" i="25"/>
  <c r="AB1359" i="25"/>
  <c r="AD1359" i="25"/>
  <c r="AI1359" i="25" a="1"/>
  <c r="AI1359" i="25"/>
  <c r="AA1360" i="25"/>
  <c r="AB1360" i="25"/>
  <c r="AD1360" i="25"/>
  <c r="AI1360" i="25" a="1"/>
  <c r="AI1360" i="25"/>
  <c r="AA1361" i="25"/>
  <c r="AB1361" i="25"/>
  <c r="AD1361" i="25"/>
  <c r="AI1361" i="25" a="1"/>
  <c r="AI1361" i="25"/>
  <c r="AA1362" i="25"/>
  <c r="AB1362" i="25"/>
  <c r="AD1362" i="25"/>
  <c r="AI1362" i="25" a="1"/>
  <c r="AI1362" i="25"/>
  <c r="AA1363" i="25"/>
  <c r="AB1363" i="25"/>
  <c r="AD1363" i="25"/>
  <c r="AI1363" i="25" a="1"/>
  <c r="AI1363" i="25"/>
  <c r="AA1364" i="25"/>
  <c r="AB1364" i="25"/>
  <c r="AD1364" i="25"/>
  <c r="AI1364" i="25" a="1"/>
  <c r="AI1364" i="25"/>
  <c r="AA1365" i="25"/>
  <c r="AB1365" i="25"/>
  <c r="AD1365" i="25"/>
  <c r="AI1365" i="25" a="1"/>
  <c r="AI1365" i="25"/>
  <c r="AA1366" i="25"/>
  <c r="AB1366" i="25"/>
  <c r="AD1366" i="25"/>
  <c r="AI1366" i="25" a="1"/>
  <c r="AI1366" i="25"/>
  <c r="AA1367" i="25"/>
  <c r="AB1367" i="25"/>
  <c r="AD1367" i="25"/>
  <c r="AI1367" i="25" a="1"/>
  <c r="AI1367" i="25"/>
  <c r="AA1368" i="25"/>
  <c r="AB1368" i="25"/>
  <c r="AD1368" i="25"/>
  <c r="AI1368" i="25" a="1"/>
  <c r="AI1368" i="25"/>
  <c r="AA1369" i="25"/>
  <c r="AB1369" i="25"/>
  <c r="AD1369" i="25"/>
  <c r="AI1369" i="25" a="1"/>
  <c r="AI1369" i="25"/>
  <c r="AA1370" i="25"/>
  <c r="AB1370" i="25"/>
  <c r="AD1370" i="25"/>
  <c r="AI1370" i="25" a="1"/>
  <c r="AI1370" i="25"/>
  <c r="AA1371" i="25"/>
  <c r="AB1371" i="25"/>
  <c r="AD1371" i="25"/>
  <c r="AI1371" i="25" a="1"/>
  <c r="AI1371" i="25"/>
  <c r="AA1372" i="25"/>
  <c r="AB1372" i="25"/>
  <c r="AD1372" i="25"/>
  <c r="AI1372" i="25" a="1"/>
  <c r="AI1372" i="25"/>
  <c r="AA1373" i="25"/>
  <c r="AB1373" i="25"/>
  <c r="AD1373" i="25"/>
  <c r="AI1373" i="25" a="1"/>
  <c r="AI1373" i="25"/>
  <c r="AA1374" i="25"/>
  <c r="AB1374" i="25"/>
  <c r="AD1374" i="25"/>
  <c r="AI1374" i="25" a="1"/>
  <c r="AI1374" i="25"/>
  <c r="AA1375" i="25"/>
  <c r="AB1375" i="25"/>
  <c r="AD1375" i="25"/>
  <c r="AI1375" i="25" a="1"/>
  <c r="AI1375" i="25"/>
  <c r="AA1376" i="25"/>
  <c r="AB1376" i="25"/>
  <c r="AD1376" i="25"/>
  <c r="AI1376" i="25" a="1"/>
  <c r="AI1376" i="25"/>
  <c r="AA1377" i="25"/>
  <c r="AB1377" i="25"/>
  <c r="AD1377" i="25"/>
  <c r="AI1377" i="25" a="1"/>
  <c r="AI1377" i="25"/>
  <c r="AA1378" i="25"/>
  <c r="AB1378" i="25"/>
  <c r="AD1378" i="25"/>
  <c r="AI1378" i="25" a="1"/>
  <c r="AI1378" i="25"/>
  <c r="AA1379" i="25"/>
  <c r="AB1379" i="25"/>
  <c r="AD1379" i="25"/>
  <c r="AI1379" i="25" a="1"/>
  <c r="AI1379" i="25"/>
  <c r="AA1380" i="25"/>
  <c r="AB1380" i="25"/>
  <c r="AD1380" i="25"/>
  <c r="AI1380" i="25" a="1"/>
  <c r="AI1380" i="25"/>
  <c r="AA1381" i="25"/>
  <c r="AB1381" i="25"/>
  <c r="AD1381" i="25"/>
  <c r="AI1381" i="25" a="1"/>
  <c r="AI1381" i="25"/>
  <c r="AA1382" i="25"/>
  <c r="AB1382" i="25"/>
  <c r="AD1382" i="25"/>
  <c r="AI1382" i="25" a="1"/>
  <c r="AI1382" i="25"/>
  <c r="AA1383" i="25"/>
  <c r="AB1383" i="25"/>
  <c r="AD1383" i="25"/>
  <c r="AI1383" i="25" a="1"/>
  <c r="AI1383" i="25"/>
  <c r="AA1384" i="25"/>
  <c r="AB1384" i="25"/>
  <c r="AD1384" i="25"/>
  <c r="AI1384" i="25" a="1"/>
  <c r="AI1384" i="25"/>
  <c r="AA1385" i="25"/>
  <c r="AB1385" i="25"/>
  <c r="AD1385" i="25"/>
  <c r="AI1385" i="25" a="1"/>
  <c r="AI1385" i="25"/>
  <c r="AA1386" i="25"/>
  <c r="AB1386" i="25"/>
  <c r="AD1386" i="25"/>
  <c r="AI1386" i="25" a="1"/>
  <c r="AI1386" i="25"/>
  <c r="AA1387" i="25"/>
  <c r="AB1387" i="25"/>
  <c r="AD1387" i="25"/>
  <c r="AI1387" i="25" a="1"/>
  <c r="AI1387" i="25"/>
  <c r="AA1388" i="25"/>
  <c r="AB1388" i="25"/>
  <c r="AD1388" i="25"/>
  <c r="AI1388" i="25" a="1"/>
  <c r="AI1388" i="25"/>
  <c r="AA1389" i="25"/>
  <c r="AB1389" i="25"/>
  <c r="AD1389" i="25"/>
  <c r="AI1389" i="25" a="1"/>
  <c r="AI1389" i="25"/>
  <c r="AA1390" i="25"/>
  <c r="AB1390" i="25"/>
  <c r="AD1390" i="25"/>
  <c r="AI1390" i="25" a="1"/>
  <c r="AI1390" i="25"/>
  <c r="AA1391" i="25"/>
  <c r="AB1391" i="25"/>
  <c r="AD1391" i="25"/>
  <c r="AI1391" i="25" a="1"/>
  <c r="AI1391" i="25"/>
  <c r="AA1392" i="25"/>
  <c r="AB1392" i="25"/>
  <c r="AD1392" i="25"/>
  <c r="AI1392" i="25" a="1"/>
  <c r="AI1392" i="25"/>
  <c r="AA1393" i="25"/>
  <c r="AB1393" i="25"/>
  <c r="AD1393" i="25"/>
  <c r="AI1393" i="25" a="1"/>
  <c r="AI1393" i="25"/>
  <c r="AA1394" i="25"/>
  <c r="AB1394" i="25"/>
  <c r="AD1394" i="25"/>
  <c r="AI1394" i="25" a="1"/>
  <c r="AI1394" i="25"/>
  <c r="AA1395" i="25"/>
  <c r="AB1395" i="25"/>
  <c r="AD1395" i="25"/>
  <c r="AI1395" i="25" a="1"/>
  <c r="AI1395" i="25"/>
  <c r="AA1396" i="25"/>
  <c r="AB1396" i="25"/>
  <c r="AD1396" i="25"/>
  <c r="AI1396" i="25" a="1"/>
  <c r="AI1396" i="25"/>
  <c r="AA1397" i="25"/>
  <c r="AB1397" i="25"/>
  <c r="AD1397" i="25"/>
  <c r="AI1397" i="25" a="1"/>
  <c r="AI1397" i="25"/>
  <c r="AA1398" i="25"/>
  <c r="AB1398" i="25"/>
  <c r="AD1398" i="25"/>
  <c r="AI1398" i="25" a="1"/>
  <c r="AI1398" i="25"/>
  <c r="AA1399" i="25"/>
  <c r="AB1399" i="25"/>
  <c r="AD1399" i="25"/>
  <c r="AI1399" i="25" a="1"/>
  <c r="AI1399" i="25"/>
  <c r="AA1400" i="25"/>
  <c r="AB1400" i="25"/>
  <c r="AD1400" i="25"/>
  <c r="AI1400" i="25" a="1"/>
  <c r="AI1400" i="25"/>
  <c r="AA1401" i="25"/>
  <c r="AB1401" i="25"/>
  <c r="AD1401" i="25"/>
  <c r="AI1401" i="25" a="1"/>
  <c r="AI1401" i="25"/>
  <c r="AA1402" i="25"/>
  <c r="AB1402" i="25"/>
  <c r="AD1402" i="25"/>
  <c r="AI1402" i="25" a="1"/>
  <c r="AI1402" i="25"/>
  <c r="AA1403" i="25"/>
  <c r="AB1403" i="25"/>
  <c r="AD1403" i="25"/>
  <c r="AI1403" i="25" a="1"/>
  <c r="AI1403" i="25"/>
  <c r="AA1404" i="25"/>
  <c r="AB1404" i="25"/>
  <c r="AD1404" i="25"/>
  <c r="AI1404" i="25" a="1"/>
  <c r="AI1404" i="25"/>
  <c r="AA1405" i="25"/>
  <c r="AB1405" i="25"/>
  <c r="AD1405" i="25"/>
  <c r="AI1405" i="25" a="1"/>
  <c r="AI1405" i="25"/>
  <c r="AA1406" i="25"/>
  <c r="AB1406" i="25"/>
  <c r="AD1406" i="25"/>
  <c r="AI1406" i="25" a="1"/>
  <c r="AI1406" i="25"/>
  <c r="AA1407" i="25"/>
  <c r="AB1407" i="25"/>
  <c r="AD1407" i="25"/>
  <c r="AI1407" i="25" a="1"/>
  <c r="AI1407" i="25"/>
  <c r="AA1408" i="25"/>
  <c r="AB1408" i="25"/>
  <c r="AD1408" i="25"/>
  <c r="AI1408" i="25" a="1"/>
  <c r="AI1408" i="25"/>
  <c r="AA1409" i="25"/>
  <c r="AB1409" i="25"/>
  <c r="AD1409" i="25"/>
  <c r="AI1409" i="25" a="1"/>
  <c r="AI1409" i="25"/>
  <c r="AA1410" i="25"/>
  <c r="AB1410" i="25"/>
  <c r="AD1410" i="25"/>
  <c r="AI1410" i="25" a="1"/>
  <c r="AI1410" i="25"/>
  <c r="AA1411" i="25"/>
  <c r="AB1411" i="25"/>
  <c r="AD1411" i="25"/>
  <c r="AI1411" i="25" a="1"/>
  <c r="AI1411" i="25"/>
  <c r="AA1412" i="25"/>
  <c r="AB1412" i="25"/>
  <c r="AD1412" i="25"/>
  <c r="AI1412" i="25" a="1"/>
  <c r="AI1412" i="25"/>
  <c r="AA1413" i="25"/>
  <c r="AB1413" i="25"/>
  <c r="AD1413" i="25"/>
  <c r="AI1413" i="25" a="1"/>
  <c r="AI1413" i="25"/>
  <c r="AA1414" i="25"/>
  <c r="AB1414" i="25"/>
  <c r="AD1414" i="25"/>
  <c r="AI1414" i="25" a="1"/>
  <c r="AI1414" i="25"/>
  <c r="AA1415" i="25"/>
  <c r="AB1415" i="25"/>
  <c r="AD1415" i="25"/>
  <c r="AI1415" i="25" a="1"/>
  <c r="AI1415" i="25"/>
  <c r="AA1416" i="25"/>
  <c r="AB1416" i="25"/>
  <c r="AD1416" i="25"/>
  <c r="AI1416" i="25" a="1"/>
  <c r="AI1416" i="25"/>
  <c r="AA1417" i="25"/>
  <c r="AB1417" i="25"/>
  <c r="AD1417" i="25"/>
  <c r="AI1417" i="25" a="1"/>
  <c r="AI1417" i="25"/>
  <c r="AA1418" i="25"/>
  <c r="AB1418" i="25"/>
  <c r="AD1418" i="25"/>
  <c r="AI1418" i="25" a="1"/>
  <c r="AI1418" i="25"/>
  <c r="AA1419" i="25"/>
  <c r="AB1419" i="25"/>
  <c r="AD1419" i="25"/>
  <c r="AI1419" i="25" a="1"/>
  <c r="AI1419" i="25"/>
  <c r="AA1420" i="25"/>
  <c r="AB1420" i="25"/>
  <c r="AD1420" i="25"/>
  <c r="AI1420" i="25" a="1"/>
  <c r="AI1420" i="25"/>
  <c r="AA1421" i="25"/>
  <c r="AB1421" i="25"/>
  <c r="AD1421" i="25"/>
  <c r="AI1421" i="25" a="1"/>
  <c r="AI1421" i="25"/>
  <c r="AA1422" i="25"/>
  <c r="AB1422" i="25"/>
  <c r="AD1422" i="25"/>
  <c r="AI1422" i="25" a="1"/>
  <c r="AI1422" i="25"/>
  <c r="AA1423" i="25"/>
  <c r="AB1423" i="25"/>
  <c r="AD1423" i="25"/>
  <c r="AI1423" i="25" a="1"/>
  <c r="AI1423" i="25"/>
  <c r="AA1424" i="25"/>
  <c r="AB1424" i="25"/>
  <c r="AD1424" i="25"/>
  <c r="AI1424" i="25" a="1"/>
  <c r="AI1424" i="25"/>
  <c r="AA1425" i="25"/>
  <c r="AB1425" i="25"/>
  <c r="AD1425" i="25"/>
  <c r="AI1425" i="25" a="1"/>
  <c r="AI1425" i="25"/>
  <c r="AA1426" i="25"/>
  <c r="AB1426" i="25"/>
  <c r="AD1426" i="25"/>
  <c r="AI1426" i="25" a="1"/>
  <c r="AI1426" i="25"/>
  <c r="AA1427" i="25"/>
  <c r="AB1427" i="25"/>
  <c r="AD1427" i="25"/>
  <c r="AI1427" i="25" a="1"/>
  <c r="AI1427" i="25"/>
  <c r="AA1428" i="25"/>
  <c r="AB1428" i="25"/>
  <c r="AD1428" i="25"/>
  <c r="AI1428" i="25" a="1"/>
  <c r="AI1428" i="25"/>
  <c r="AA1429" i="25"/>
  <c r="AB1429" i="25"/>
  <c r="AD1429" i="25"/>
  <c r="AI1429" i="25" a="1"/>
  <c r="AI1429" i="25"/>
  <c r="AA1430" i="25"/>
  <c r="AB1430" i="25"/>
  <c r="AD1430" i="25"/>
  <c r="AI1430" i="25" a="1"/>
  <c r="AI1430" i="25"/>
  <c r="AA1431" i="25"/>
  <c r="AB1431" i="25"/>
  <c r="AD1431" i="25"/>
  <c r="AI1431" i="25" a="1"/>
  <c r="AI1431" i="25"/>
  <c r="AA1432" i="25"/>
  <c r="AB1432" i="25"/>
  <c r="AD1432" i="25"/>
  <c r="AI1432" i="25" a="1"/>
  <c r="AI1432" i="25"/>
  <c r="AA1433" i="25"/>
  <c r="AB1433" i="25"/>
  <c r="AD1433" i="25"/>
  <c r="AI1433" i="25" a="1"/>
  <c r="AI1433" i="25"/>
  <c r="AA1434" i="25"/>
  <c r="AB1434" i="25"/>
  <c r="AD1434" i="25"/>
  <c r="AI1434" i="25" a="1"/>
  <c r="AI1434" i="25"/>
  <c r="AA1435" i="25"/>
  <c r="AB1435" i="25"/>
  <c r="AD1435" i="25"/>
  <c r="AI1435" i="25" a="1"/>
  <c r="AI1435" i="25"/>
  <c r="AA1436" i="25"/>
  <c r="AB1436" i="25"/>
  <c r="AD1436" i="25"/>
  <c r="AI1436" i="25" a="1"/>
  <c r="AI1436" i="25"/>
  <c r="AA1437" i="25"/>
  <c r="AB1437" i="25"/>
  <c r="AD1437" i="25"/>
  <c r="AI1437" i="25" a="1"/>
  <c r="AI1437" i="25"/>
  <c r="AA1438" i="25"/>
  <c r="AB1438" i="25"/>
  <c r="AD1438" i="25"/>
  <c r="AI1438" i="25" a="1"/>
  <c r="AI1438" i="25"/>
  <c r="AA1439" i="25"/>
  <c r="AB1439" i="25"/>
  <c r="AD1439" i="25"/>
  <c r="AI1439" i="25" a="1"/>
  <c r="AI1439" i="25"/>
  <c r="AA1440" i="25"/>
  <c r="AB1440" i="25"/>
  <c r="AD1440" i="25"/>
  <c r="AI1440" i="25" a="1"/>
  <c r="AI1440" i="25"/>
  <c r="AA1441" i="25"/>
  <c r="AB1441" i="25"/>
  <c r="AD1441" i="25"/>
  <c r="AI1441" i="25" a="1"/>
  <c r="AI1441" i="25"/>
  <c r="AA1442" i="25"/>
  <c r="AB1442" i="25"/>
  <c r="AD1442" i="25"/>
  <c r="AI1442" i="25" a="1"/>
  <c r="AI1442" i="25"/>
  <c r="AA1443" i="25"/>
  <c r="AB1443" i="25"/>
  <c r="AD1443" i="25"/>
  <c r="AI1443" i="25" a="1"/>
  <c r="AI1443" i="25"/>
  <c r="AA1444" i="25"/>
  <c r="AB1444" i="25"/>
  <c r="AD1444" i="25"/>
  <c r="AI1444" i="25" a="1"/>
  <c r="AI1444" i="25"/>
  <c r="AA1445" i="25"/>
  <c r="AB1445" i="25"/>
  <c r="AD1445" i="25"/>
  <c r="AI1445" i="25" a="1"/>
  <c r="AI1445" i="25"/>
  <c r="AA1446" i="25"/>
  <c r="AB1446" i="25"/>
  <c r="AD1446" i="25"/>
  <c r="AI1446" i="25" a="1"/>
  <c r="AI1446" i="25"/>
  <c r="AA1447" i="25"/>
  <c r="AB1447" i="25"/>
  <c r="AD1447" i="25"/>
  <c r="AI1447" i="25" a="1"/>
  <c r="AI1447" i="25"/>
  <c r="AA1448" i="25"/>
  <c r="AB1448" i="25"/>
  <c r="AD1448" i="25"/>
  <c r="AI1448" i="25" a="1"/>
  <c r="AI1448" i="25"/>
  <c r="AA1449" i="25"/>
  <c r="AB1449" i="25"/>
  <c r="AD1449" i="25"/>
  <c r="AI1449" i="25" a="1"/>
  <c r="AI1449" i="25"/>
  <c r="AA1450" i="25"/>
  <c r="AB1450" i="25"/>
  <c r="AD1450" i="25"/>
  <c r="AI1450" i="25" a="1"/>
  <c r="AI1450" i="25"/>
  <c r="AA1451" i="25"/>
  <c r="AB1451" i="25"/>
  <c r="AD1451" i="25"/>
  <c r="AI1451" i="25" a="1"/>
  <c r="AI1451" i="25"/>
  <c r="AA1452" i="25"/>
  <c r="AB1452" i="25"/>
  <c r="AD1452" i="25"/>
  <c r="AI1452" i="25" a="1"/>
  <c r="AI1452" i="25"/>
  <c r="AA1453" i="25"/>
  <c r="AB1453" i="25"/>
  <c r="AD1453" i="25"/>
  <c r="AI1453" i="25" a="1"/>
  <c r="AI1453" i="25"/>
  <c r="AA1454" i="25"/>
  <c r="AB1454" i="25"/>
  <c r="AD1454" i="25"/>
  <c r="AI1454" i="25" a="1"/>
  <c r="AI1454" i="25"/>
  <c r="AA1455" i="25"/>
  <c r="AB1455" i="25"/>
  <c r="AD1455" i="25"/>
  <c r="AI1455" i="25" a="1"/>
  <c r="AI1455" i="25"/>
  <c r="AA1456" i="25"/>
  <c r="AB1456" i="25"/>
  <c r="AD1456" i="25"/>
  <c r="AI1456" i="25" a="1"/>
  <c r="AI1456" i="25"/>
  <c r="AA1457" i="25"/>
  <c r="AB1457" i="25"/>
  <c r="AD1457" i="25"/>
  <c r="AI1457" i="25" a="1"/>
  <c r="AI1457" i="25"/>
  <c r="AA1458" i="25"/>
  <c r="AB1458" i="25"/>
  <c r="AD1458" i="25"/>
  <c r="AI1458" i="25" a="1"/>
  <c r="AI1458" i="25"/>
  <c r="AA1459" i="25"/>
  <c r="AB1459" i="25"/>
  <c r="AD1459" i="25"/>
  <c r="AI1459" i="25" a="1"/>
  <c r="AI1459" i="25"/>
  <c r="AA1460" i="25"/>
  <c r="AB1460" i="25"/>
  <c r="AD1460" i="25"/>
  <c r="AI1460" i="25" a="1"/>
  <c r="AI1460" i="25"/>
  <c r="AA1461" i="25"/>
  <c r="AB1461" i="25"/>
  <c r="AD1461" i="25"/>
  <c r="AI1461" i="25" a="1"/>
  <c r="AI1461" i="25"/>
  <c r="AA1462" i="25"/>
  <c r="AB1462" i="25"/>
  <c r="AD1462" i="25"/>
  <c r="AI1462" i="25" a="1"/>
  <c r="AI1462" i="25"/>
  <c r="AA1463" i="25"/>
  <c r="AB1463" i="25"/>
  <c r="AD1463" i="25"/>
  <c r="AI1463" i="25" a="1"/>
  <c r="AI1463" i="25"/>
  <c r="AA1464" i="25"/>
  <c r="AB1464" i="25"/>
  <c r="AD1464" i="25"/>
  <c r="AI1464" i="25" a="1"/>
  <c r="AI1464" i="25"/>
  <c r="AA1465" i="25"/>
  <c r="AB1465" i="25"/>
  <c r="AD1465" i="25"/>
  <c r="AI1465" i="25" a="1"/>
  <c r="AI1465" i="25"/>
  <c r="AA1466" i="25"/>
  <c r="AB1466" i="25"/>
  <c r="AD1466" i="25"/>
  <c r="AI1466" i="25" a="1"/>
  <c r="AI1466" i="25"/>
  <c r="AA1467" i="25"/>
  <c r="AB1467" i="25"/>
  <c r="AD1467" i="25"/>
  <c r="AI1467" i="25" a="1"/>
  <c r="AI1467" i="25"/>
  <c r="AA1468" i="25"/>
  <c r="AB1468" i="25"/>
  <c r="AD1468" i="25"/>
  <c r="AI1468" i="25" a="1"/>
  <c r="AI1468" i="25"/>
  <c r="AA1469" i="25"/>
  <c r="AB1469" i="25"/>
  <c r="AD1469" i="25"/>
  <c r="AI1469" i="25" a="1"/>
  <c r="AI1469" i="25"/>
  <c r="AA1470" i="25"/>
  <c r="AB1470" i="25"/>
  <c r="AD1470" i="25"/>
  <c r="AI1470" i="25" a="1"/>
  <c r="AI1470" i="25"/>
  <c r="AA1471" i="25"/>
  <c r="AB1471" i="25"/>
  <c r="AD1471" i="25"/>
  <c r="AI1471" i="25" a="1"/>
  <c r="AI1471" i="25"/>
  <c r="AA1472" i="25"/>
  <c r="AB1472" i="25"/>
  <c r="AD1472" i="25"/>
  <c r="AI1472" i="25" a="1"/>
  <c r="AI1472" i="25"/>
  <c r="AA1473" i="25"/>
  <c r="AB1473" i="25"/>
  <c r="AD1473" i="25"/>
  <c r="AI1473" i="25" a="1"/>
  <c r="AI1473" i="25"/>
  <c r="AA1474" i="25"/>
  <c r="AB1474" i="25"/>
  <c r="AD1474" i="25"/>
  <c r="AI1474" i="25" a="1"/>
  <c r="AI1474" i="25"/>
  <c r="AA1475" i="25"/>
  <c r="AB1475" i="25"/>
  <c r="AD1475" i="25"/>
  <c r="AI1475" i="25" a="1"/>
  <c r="AI1475" i="25"/>
  <c r="AA1476" i="25"/>
  <c r="AB1476" i="25"/>
  <c r="AD1476" i="25"/>
  <c r="AI1476" i="25" a="1"/>
  <c r="AI1476" i="25"/>
  <c r="AA1477" i="25"/>
  <c r="AB1477" i="25"/>
  <c r="AD1477" i="25"/>
  <c r="AI1477" i="25" a="1"/>
  <c r="AI1477" i="25"/>
  <c r="AA1478" i="25"/>
  <c r="AB1478" i="25"/>
  <c r="AD1478" i="25"/>
  <c r="AI1478" i="25" a="1"/>
  <c r="AI1478" i="25"/>
  <c r="AA1479" i="25"/>
  <c r="AB1479" i="25"/>
  <c r="AD1479" i="25"/>
  <c r="AI1479" i="25" a="1"/>
  <c r="AI1479" i="25"/>
  <c r="AA1480" i="25"/>
  <c r="AB1480" i="25"/>
  <c r="AD1480" i="25"/>
  <c r="AI1480" i="25" a="1"/>
  <c r="AI1480" i="25"/>
  <c r="AA1481" i="25"/>
  <c r="AB1481" i="25"/>
  <c r="AD1481" i="25"/>
  <c r="AI1481" i="25" a="1"/>
  <c r="AI1481" i="25"/>
  <c r="AA1482" i="25"/>
  <c r="AB1482" i="25"/>
  <c r="AD1482" i="25"/>
  <c r="AI1482" i="25" a="1"/>
  <c r="AI1482" i="25"/>
  <c r="AA1483" i="25"/>
  <c r="AB1483" i="25"/>
  <c r="AD1483" i="25"/>
  <c r="AI1483" i="25" a="1"/>
  <c r="AI1483" i="25"/>
  <c r="AA1484" i="25"/>
  <c r="AB1484" i="25"/>
  <c r="AD1484" i="25"/>
  <c r="AI1484" i="25" a="1"/>
  <c r="AI1484" i="25"/>
  <c r="AA1485" i="25"/>
  <c r="AB1485" i="25"/>
  <c r="AD1485" i="25"/>
  <c r="AI1485" i="25" a="1"/>
  <c r="AI1485" i="25"/>
  <c r="AA1486" i="25"/>
  <c r="AB1486" i="25"/>
  <c r="AD1486" i="25"/>
  <c r="AI1486" i="25" a="1"/>
  <c r="AI1486" i="25"/>
  <c r="AA1487" i="25"/>
  <c r="AB1487" i="25"/>
  <c r="AD1487" i="25"/>
  <c r="AI1487" i="25" a="1"/>
  <c r="AI1487" i="25"/>
  <c r="AA1488" i="25"/>
  <c r="AB1488" i="25"/>
  <c r="AD1488" i="25"/>
  <c r="AI1488" i="25" a="1"/>
  <c r="AI1488" i="25"/>
  <c r="AA1489" i="25"/>
  <c r="AB1489" i="25"/>
  <c r="AD1489" i="25"/>
  <c r="AI1489" i="25" a="1"/>
  <c r="AI1489" i="25"/>
  <c r="AA1490" i="25"/>
  <c r="AB1490" i="25"/>
  <c r="AD1490" i="25"/>
  <c r="AI1490" i="25" a="1"/>
  <c r="AI1490" i="25"/>
  <c r="AA1491" i="25"/>
  <c r="AB1491" i="25"/>
  <c r="AD1491" i="25"/>
  <c r="AI1491" i="25" a="1"/>
  <c r="AI1491" i="25"/>
  <c r="AA1492" i="25"/>
  <c r="AB1492" i="25"/>
  <c r="AD1492" i="25"/>
  <c r="AI1492" i="25" a="1"/>
  <c r="AI1492" i="25"/>
  <c r="AA1493" i="25"/>
  <c r="AB1493" i="25"/>
  <c r="AD1493" i="25"/>
  <c r="AI1493" i="25" a="1"/>
  <c r="AI1493" i="25"/>
  <c r="AA1494" i="25"/>
  <c r="AB1494" i="25"/>
  <c r="AD1494" i="25"/>
  <c r="AI1494" i="25" a="1"/>
  <c r="AI1494" i="25"/>
  <c r="AA1495" i="25"/>
  <c r="AB1495" i="25"/>
  <c r="AD1495" i="25"/>
  <c r="AI1495" i="25" a="1"/>
  <c r="AI1495" i="25"/>
  <c r="AA1496" i="25"/>
  <c r="AB1496" i="25"/>
  <c r="AD1496" i="25"/>
  <c r="AI1496" i="25" a="1"/>
  <c r="AI1496" i="25"/>
  <c r="AA1497" i="25"/>
  <c r="AB1497" i="25"/>
  <c r="AD1497" i="25"/>
  <c r="AI1497" i="25" a="1"/>
  <c r="AI1497" i="25"/>
  <c r="AA1498" i="25"/>
  <c r="AB1498" i="25"/>
  <c r="AD1498" i="25"/>
  <c r="AI1498" i="25" a="1"/>
  <c r="AI1498" i="25"/>
  <c r="AA1499" i="25"/>
  <c r="AB1499" i="25"/>
  <c r="AD1499" i="25"/>
  <c r="AI1499" i="25" a="1"/>
  <c r="AI1499" i="25"/>
  <c r="AA1500" i="25"/>
  <c r="AB1500" i="25"/>
  <c r="AD1500" i="25"/>
  <c r="AI1500" i="25" a="1"/>
  <c r="AI1500" i="25"/>
  <c r="AA1501" i="25"/>
  <c r="AB1501" i="25"/>
  <c r="AD1501" i="25"/>
  <c r="AI1501" i="25" a="1"/>
  <c r="AI1501" i="25"/>
  <c r="BP1189" i="22"/>
  <c r="BQ1189" i="22"/>
  <c r="BR1189" i="22"/>
  <c r="BS1189" i="22"/>
  <c r="BT1189" i="22"/>
  <c r="BU1189" i="22"/>
  <c r="BV1189" i="22"/>
  <c r="BW1189" i="22"/>
  <c r="BX1189" i="22"/>
  <c r="BY1189" i="22"/>
  <c r="BZ1189" i="22"/>
  <c r="CA1189" i="22"/>
  <c r="CB1189" i="22"/>
  <c r="CC1189" i="22"/>
  <c r="CD1189" i="22"/>
  <c r="CE1189" i="22"/>
  <c r="BP1190" i="22"/>
  <c r="BQ1190" i="22"/>
  <c r="BR1190" i="22"/>
  <c r="BS1190" i="22"/>
  <c r="BT1190" i="22"/>
  <c r="BU1190" i="22"/>
  <c r="BV1190" i="22"/>
  <c r="BW1190" i="22"/>
  <c r="BX1190" i="22"/>
  <c r="BY1190" i="22"/>
  <c r="BZ1190" i="22"/>
  <c r="CA1190" i="22"/>
  <c r="CB1190" i="22"/>
  <c r="CC1190" i="22"/>
  <c r="CD1190" i="22"/>
  <c r="CE1190" i="22"/>
  <c r="BP1191" i="22"/>
  <c r="BQ1191" i="22"/>
  <c r="BR1191" i="22"/>
  <c r="BS1191" i="22"/>
  <c r="BT1191" i="22"/>
  <c r="BU1191" i="22"/>
  <c r="BV1191" i="22"/>
  <c r="BW1191" i="22"/>
  <c r="BX1191" i="22"/>
  <c r="BY1191" i="22"/>
  <c r="BZ1191" i="22"/>
  <c r="CA1191" i="22"/>
  <c r="CB1191" i="22"/>
  <c r="CC1191" i="22"/>
  <c r="CD1191" i="22"/>
  <c r="CE1191" i="22"/>
  <c r="BP1192" i="22"/>
  <c r="BQ1192" i="22"/>
  <c r="BR1192" i="22"/>
  <c r="BS1192" i="22"/>
  <c r="BT1192" i="22"/>
  <c r="BU1192" i="22"/>
  <c r="BV1192" i="22"/>
  <c r="BW1192" i="22"/>
  <c r="BX1192" i="22"/>
  <c r="BY1192" i="22"/>
  <c r="BZ1192" i="22"/>
  <c r="CA1192" i="22"/>
  <c r="CB1192" i="22"/>
  <c r="CC1192" i="22"/>
  <c r="CD1192" i="22"/>
  <c r="CE1192" i="22"/>
  <c r="BP1193" i="22"/>
  <c r="BQ1193" i="22"/>
  <c r="BR1193" i="22"/>
  <c r="BS1193" i="22"/>
  <c r="BT1193" i="22"/>
  <c r="BU1193" i="22"/>
  <c r="BV1193" i="22"/>
  <c r="BW1193" i="22"/>
  <c r="BX1193" i="22"/>
  <c r="BY1193" i="22"/>
  <c r="BZ1193" i="22"/>
  <c r="CA1193" i="22"/>
  <c r="CB1193" i="22"/>
  <c r="CC1193" i="22"/>
  <c r="CD1193" i="22"/>
  <c r="CE1193" i="22"/>
  <c r="BP1194" i="22"/>
  <c r="BQ1194" i="22"/>
  <c r="BR1194" i="22"/>
  <c r="BS1194" i="22"/>
  <c r="BT1194" i="22"/>
  <c r="BU1194" i="22"/>
  <c r="BV1194" i="22"/>
  <c r="BW1194" i="22"/>
  <c r="BX1194" i="22"/>
  <c r="BY1194" i="22"/>
  <c r="BZ1194" i="22"/>
  <c r="CA1194" i="22"/>
  <c r="CB1194" i="22"/>
  <c r="CC1194" i="22"/>
  <c r="CD1194" i="22"/>
  <c r="CE1194" i="22"/>
  <c r="BP1195" i="22"/>
  <c r="BQ1195" i="22"/>
  <c r="BR1195" i="22"/>
  <c r="BS1195" i="22"/>
  <c r="BT1195" i="22"/>
  <c r="BU1195" i="22"/>
  <c r="BV1195" i="22"/>
  <c r="BW1195" i="22"/>
  <c r="BX1195" i="22"/>
  <c r="BY1195" i="22"/>
  <c r="BZ1195" i="22"/>
  <c r="CA1195" i="22"/>
  <c r="CB1195" i="22"/>
  <c r="CC1195" i="22"/>
  <c r="CD1195" i="22"/>
  <c r="CE1195" i="22"/>
  <c r="BP1196" i="22"/>
  <c r="BQ1196" i="22"/>
  <c r="BR1196" i="22"/>
  <c r="BS1196" i="22"/>
  <c r="BT1196" i="22"/>
  <c r="BU1196" i="22"/>
  <c r="BV1196" i="22"/>
  <c r="BW1196" i="22"/>
  <c r="BX1196" i="22"/>
  <c r="BY1196" i="22"/>
  <c r="BZ1196" i="22"/>
  <c r="CA1196" i="22"/>
  <c r="CB1196" i="22"/>
  <c r="CC1196" i="22"/>
  <c r="CD1196" i="22"/>
  <c r="CE1196" i="22"/>
  <c r="BP1197" i="22"/>
  <c r="BQ1197" i="22"/>
  <c r="BR1197" i="22"/>
  <c r="BS1197" i="22"/>
  <c r="BT1197" i="22"/>
  <c r="BU1197" i="22"/>
  <c r="BV1197" i="22"/>
  <c r="BW1197" i="22"/>
  <c r="BX1197" i="22"/>
  <c r="BY1197" i="22"/>
  <c r="BZ1197" i="22"/>
  <c r="CA1197" i="22"/>
  <c r="CB1197" i="22"/>
  <c r="CC1197" i="22"/>
  <c r="CD1197" i="22"/>
  <c r="CE1197" i="22"/>
  <c r="BP1198" i="22"/>
  <c r="BQ1198" i="22"/>
  <c r="BR1198" i="22"/>
  <c r="BS1198" i="22"/>
  <c r="BT1198" i="22"/>
  <c r="BU1198" i="22"/>
  <c r="BV1198" i="22"/>
  <c r="BW1198" i="22"/>
  <c r="BX1198" i="22"/>
  <c r="BY1198" i="22"/>
  <c r="BZ1198" i="22"/>
  <c r="CA1198" i="22"/>
  <c r="CB1198" i="22"/>
  <c r="CC1198" i="22"/>
  <c r="CD1198" i="22"/>
  <c r="CE1198" i="22"/>
  <c r="BP1199" i="22"/>
  <c r="BQ1199" i="22"/>
  <c r="BR1199" i="22"/>
  <c r="BS1199" i="22"/>
  <c r="BT1199" i="22"/>
  <c r="BU1199" i="22"/>
  <c r="BV1199" i="22"/>
  <c r="BW1199" i="22"/>
  <c r="BX1199" i="22"/>
  <c r="BY1199" i="22"/>
  <c r="BZ1199" i="22"/>
  <c r="CA1199" i="22"/>
  <c r="CB1199" i="22"/>
  <c r="CC1199" i="22"/>
  <c r="CD1199" i="22"/>
  <c r="CE1199" i="22"/>
  <c r="BP1200" i="22"/>
  <c r="BQ1200" i="22"/>
  <c r="BR1200" i="22"/>
  <c r="BS1200" i="22"/>
  <c r="BT1200" i="22"/>
  <c r="BU1200" i="22"/>
  <c r="BV1200" i="22"/>
  <c r="BW1200" i="22"/>
  <c r="BX1200" i="22"/>
  <c r="BY1200" i="22"/>
  <c r="BZ1200" i="22"/>
  <c r="CA1200" i="22"/>
  <c r="CB1200" i="22"/>
  <c r="CC1200" i="22"/>
  <c r="CD1200" i="22"/>
  <c r="CE1200" i="22"/>
  <c r="BP1201" i="22"/>
  <c r="BQ1201" i="22"/>
  <c r="BR1201" i="22"/>
  <c r="BS1201" i="22"/>
  <c r="BT1201" i="22"/>
  <c r="BU1201" i="22"/>
  <c r="BV1201" i="22"/>
  <c r="BW1201" i="22"/>
  <c r="BX1201" i="22"/>
  <c r="BY1201" i="22"/>
  <c r="BZ1201" i="22"/>
  <c r="CA1201" i="22"/>
  <c r="CB1201" i="22"/>
  <c r="CC1201" i="22"/>
  <c r="CD1201" i="22"/>
  <c r="CE1201" i="22"/>
  <c r="BP1202" i="22"/>
  <c r="BQ1202" i="22"/>
  <c r="BR1202" i="22"/>
  <c r="BS1202" i="22"/>
  <c r="BT1202" i="22"/>
  <c r="BU1202" i="22"/>
  <c r="BV1202" i="22"/>
  <c r="BW1202" i="22"/>
  <c r="BX1202" i="22"/>
  <c r="BY1202" i="22"/>
  <c r="BZ1202" i="22"/>
  <c r="CA1202" i="22"/>
  <c r="CB1202" i="22"/>
  <c r="CC1202" i="22"/>
  <c r="CD1202" i="22"/>
  <c r="CE1202" i="22"/>
  <c r="BP1203" i="22"/>
  <c r="BQ1203" i="22"/>
  <c r="BR1203" i="22"/>
  <c r="BS1203" i="22"/>
  <c r="BT1203" i="22"/>
  <c r="BU1203" i="22"/>
  <c r="BV1203" i="22"/>
  <c r="BW1203" i="22"/>
  <c r="BX1203" i="22"/>
  <c r="BY1203" i="22"/>
  <c r="BZ1203" i="22"/>
  <c r="CA1203" i="22"/>
  <c r="CB1203" i="22"/>
  <c r="CC1203" i="22"/>
  <c r="CD1203" i="22"/>
  <c r="CE1203" i="22"/>
  <c r="BP1204" i="22"/>
  <c r="BQ1204" i="22"/>
  <c r="BR1204" i="22"/>
  <c r="BS1204" i="22"/>
  <c r="BT1204" i="22"/>
  <c r="BU1204" i="22"/>
  <c r="BV1204" i="22"/>
  <c r="BW1204" i="22"/>
  <c r="BX1204" i="22"/>
  <c r="BY1204" i="22"/>
  <c r="BZ1204" i="22"/>
  <c r="CA1204" i="22"/>
  <c r="CB1204" i="22"/>
  <c r="CC1204" i="22"/>
  <c r="CD1204" i="22"/>
  <c r="CE1204" i="22"/>
  <c r="BP1205" i="22"/>
  <c r="BQ1205" i="22"/>
  <c r="BR1205" i="22"/>
  <c r="BS1205" i="22"/>
  <c r="BT1205" i="22"/>
  <c r="BU1205" i="22"/>
  <c r="BV1205" i="22"/>
  <c r="BW1205" i="22"/>
  <c r="BX1205" i="22"/>
  <c r="BY1205" i="22"/>
  <c r="BZ1205" i="22"/>
  <c r="CA1205" i="22"/>
  <c r="CB1205" i="22"/>
  <c r="CC1205" i="22"/>
  <c r="CD1205" i="22"/>
  <c r="CE1205" i="22"/>
  <c r="BP1206" i="22"/>
  <c r="BQ1206" i="22"/>
  <c r="BR1206" i="22"/>
  <c r="BS1206" i="22"/>
  <c r="BT1206" i="22"/>
  <c r="BU1206" i="22"/>
  <c r="BV1206" i="22"/>
  <c r="BW1206" i="22"/>
  <c r="BX1206" i="22"/>
  <c r="BY1206" i="22"/>
  <c r="BZ1206" i="22"/>
  <c r="CA1206" i="22"/>
  <c r="CB1206" i="22"/>
  <c r="CC1206" i="22"/>
  <c r="CD1206" i="22"/>
  <c r="CE1206" i="22"/>
  <c r="BP1207" i="22"/>
  <c r="BQ1207" i="22"/>
  <c r="BR1207" i="22"/>
  <c r="BS1207" i="22"/>
  <c r="BT1207" i="22"/>
  <c r="BU1207" i="22"/>
  <c r="BV1207" i="22"/>
  <c r="BW1207" i="22"/>
  <c r="BX1207" i="22"/>
  <c r="BY1207" i="22"/>
  <c r="BZ1207" i="22"/>
  <c r="CA1207" i="22"/>
  <c r="CB1207" i="22"/>
  <c r="CC1207" i="22"/>
  <c r="CD1207" i="22"/>
  <c r="CE1207" i="22"/>
  <c r="BP1208" i="22"/>
  <c r="BQ1208" i="22"/>
  <c r="BR1208" i="22"/>
  <c r="BS1208" i="22"/>
  <c r="BT1208" i="22"/>
  <c r="BU1208" i="22"/>
  <c r="BV1208" i="22"/>
  <c r="BW1208" i="22"/>
  <c r="BX1208" i="22"/>
  <c r="BY1208" i="22"/>
  <c r="BZ1208" i="22"/>
  <c r="CA1208" i="22"/>
  <c r="CB1208" i="22"/>
  <c r="CC1208" i="22"/>
  <c r="CD1208" i="22"/>
  <c r="CE1208" i="22"/>
  <c r="BP1209" i="22"/>
  <c r="BQ1209" i="22"/>
  <c r="BR1209" i="22"/>
  <c r="BS1209" i="22"/>
  <c r="BT1209" i="22"/>
  <c r="BU1209" i="22"/>
  <c r="BV1209" i="22"/>
  <c r="BW1209" i="22"/>
  <c r="BX1209" i="22"/>
  <c r="BY1209" i="22"/>
  <c r="BZ1209" i="22"/>
  <c r="CA1209" i="22"/>
  <c r="CB1209" i="22"/>
  <c r="CC1209" i="22"/>
  <c r="CD1209" i="22"/>
  <c r="CE1209" i="22"/>
  <c r="BP1210" i="22"/>
  <c r="BQ1210" i="22"/>
  <c r="BR1210" i="22"/>
  <c r="BS1210" i="22"/>
  <c r="BT1210" i="22"/>
  <c r="BU1210" i="22"/>
  <c r="BV1210" i="22"/>
  <c r="BW1210" i="22"/>
  <c r="BX1210" i="22"/>
  <c r="BY1210" i="22"/>
  <c r="BZ1210" i="22"/>
  <c r="CA1210" i="22"/>
  <c r="CB1210" i="22"/>
  <c r="CC1210" i="22"/>
  <c r="CD1210" i="22"/>
  <c r="CE1210" i="22"/>
  <c r="BP1211" i="22"/>
  <c r="BQ1211" i="22"/>
  <c r="BR1211" i="22"/>
  <c r="BS1211" i="22"/>
  <c r="BT1211" i="22"/>
  <c r="BU1211" i="22"/>
  <c r="BV1211" i="22"/>
  <c r="BW1211" i="22"/>
  <c r="BX1211" i="22"/>
  <c r="BY1211" i="22"/>
  <c r="BZ1211" i="22"/>
  <c r="CA1211" i="22"/>
  <c r="CB1211" i="22"/>
  <c r="CC1211" i="22"/>
  <c r="CD1211" i="22"/>
  <c r="CE1211" i="22"/>
  <c r="BP1212" i="22"/>
  <c r="BQ1212" i="22"/>
  <c r="BR1212" i="22"/>
  <c r="BS1212" i="22"/>
  <c r="BT1212" i="22"/>
  <c r="BU1212" i="22"/>
  <c r="BV1212" i="22"/>
  <c r="BW1212" i="22"/>
  <c r="BX1212" i="22"/>
  <c r="BY1212" i="22"/>
  <c r="BZ1212" i="22"/>
  <c r="CA1212" i="22"/>
  <c r="CB1212" i="22"/>
  <c r="CC1212" i="22"/>
  <c r="CD1212" i="22"/>
  <c r="CE1212" i="22"/>
  <c r="BP1213" i="22"/>
  <c r="BQ1213" i="22"/>
  <c r="BR1213" i="22"/>
  <c r="BS1213" i="22"/>
  <c r="BT1213" i="22"/>
  <c r="BU1213" i="22"/>
  <c r="BV1213" i="22"/>
  <c r="BW1213" i="22"/>
  <c r="BX1213" i="22"/>
  <c r="BY1213" i="22"/>
  <c r="BZ1213" i="22"/>
  <c r="CA1213" i="22"/>
  <c r="CB1213" i="22"/>
  <c r="CC1213" i="22"/>
  <c r="CD1213" i="22"/>
  <c r="CE1213" i="22"/>
  <c r="BP1214" i="22"/>
  <c r="BQ1214" i="22"/>
  <c r="BR1214" i="22"/>
  <c r="BS1214" i="22"/>
  <c r="BT1214" i="22"/>
  <c r="BU1214" i="22"/>
  <c r="BV1214" i="22"/>
  <c r="BW1214" i="22"/>
  <c r="BX1214" i="22"/>
  <c r="BY1214" i="22"/>
  <c r="BZ1214" i="22"/>
  <c r="CA1214" i="22"/>
  <c r="CB1214" i="22"/>
  <c r="CC1214" i="22"/>
  <c r="CD1214" i="22"/>
  <c r="CE1214" i="22"/>
  <c r="BP1215" i="22"/>
  <c r="BQ1215" i="22"/>
  <c r="BR1215" i="22"/>
  <c r="BS1215" i="22"/>
  <c r="BT1215" i="22"/>
  <c r="BU1215" i="22"/>
  <c r="BV1215" i="22"/>
  <c r="BW1215" i="22"/>
  <c r="BX1215" i="22"/>
  <c r="BY1215" i="22"/>
  <c r="BZ1215" i="22"/>
  <c r="CA1215" i="22"/>
  <c r="CB1215" i="22"/>
  <c r="CC1215" i="22"/>
  <c r="CD1215" i="22"/>
  <c r="CE1215" i="22"/>
  <c r="BP1216" i="22"/>
  <c r="BQ1216" i="22"/>
  <c r="BR1216" i="22"/>
  <c r="BS1216" i="22"/>
  <c r="BT1216" i="22"/>
  <c r="BU1216" i="22"/>
  <c r="BV1216" i="22"/>
  <c r="BW1216" i="22"/>
  <c r="BX1216" i="22"/>
  <c r="BY1216" i="22"/>
  <c r="BZ1216" i="22"/>
  <c r="CA1216" i="22"/>
  <c r="CB1216" i="22"/>
  <c r="CC1216" i="22"/>
  <c r="CD1216" i="22"/>
  <c r="CE1216" i="22"/>
  <c r="BP1217" i="22"/>
  <c r="BQ1217" i="22"/>
  <c r="BR1217" i="22"/>
  <c r="BS1217" i="22"/>
  <c r="BT1217" i="22"/>
  <c r="BU1217" i="22"/>
  <c r="BV1217" i="22"/>
  <c r="BW1217" i="22"/>
  <c r="BX1217" i="22"/>
  <c r="BY1217" i="22"/>
  <c r="BZ1217" i="22"/>
  <c r="CA1217" i="22"/>
  <c r="CB1217" i="22"/>
  <c r="CC1217" i="22"/>
  <c r="CD1217" i="22"/>
  <c r="CE1217" i="22"/>
  <c r="BP1218" i="22"/>
  <c r="BQ1218" i="22"/>
  <c r="BR1218" i="22"/>
  <c r="BS1218" i="22"/>
  <c r="BT1218" i="22"/>
  <c r="BU1218" i="22"/>
  <c r="BV1218" i="22"/>
  <c r="BW1218" i="22"/>
  <c r="BX1218" i="22"/>
  <c r="BY1218" i="22"/>
  <c r="BZ1218" i="22"/>
  <c r="CA1218" i="22"/>
  <c r="CB1218" i="22"/>
  <c r="CC1218" i="22"/>
  <c r="CD1218" i="22"/>
  <c r="CE1218" i="22"/>
  <c r="BP1219" i="22"/>
  <c r="BQ1219" i="22"/>
  <c r="BR1219" i="22"/>
  <c r="BS1219" i="22"/>
  <c r="BT1219" i="22"/>
  <c r="BU1219" i="22"/>
  <c r="BV1219" i="22"/>
  <c r="BW1219" i="22"/>
  <c r="BX1219" i="22"/>
  <c r="BY1219" i="22"/>
  <c r="BZ1219" i="22"/>
  <c r="CA1219" i="22"/>
  <c r="CB1219" i="22"/>
  <c r="CC1219" i="22"/>
  <c r="CD1219" i="22"/>
  <c r="CE1219" i="22"/>
  <c r="BP1220" i="22"/>
  <c r="BQ1220" i="22"/>
  <c r="BR1220" i="22"/>
  <c r="BS1220" i="22"/>
  <c r="BT1220" i="22"/>
  <c r="BU1220" i="22"/>
  <c r="BV1220" i="22"/>
  <c r="BW1220" i="22"/>
  <c r="BX1220" i="22"/>
  <c r="BY1220" i="22"/>
  <c r="BZ1220" i="22"/>
  <c r="CA1220" i="22"/>
  <c r="CB1220" i="22"/>
  <c r="CC1220" i="22"/>
  <c r="CD1220" i="22"/>
  <c r="CE1220" i="22"/>
  <c r="BP1221" i="22"/>
  <c r="BQ1221" i="22"/>
  <c r="BR1221" i="22"/>
  <c r="BS1221" i="22"/>
  <c r="BT1221" i="22"/>
  <c r="BU1221" i="22"/>
  <c r="BV1221" i="22"/>
  <c r="BW1221" i="22"/>
  <c r="BX1221" i="22"/>
  <c r="BY1221" i="22"/>
  <c r="BZ1221" i="22"/>
  <c r="CA1221" i="22"/>
  <c r="CB1221" i="22"/>
  <c r="CC1221" i="22"/>
  <c r="CD1221" i="22"/>
  <c r="CE1221" i="22"/>
  <c r="BP1222" i="22"/>
  <c r="BQ1222" i="22"/>
  <c r="BR1222" i="22"/>
  <c r="BS1222" i="22"/>
  <c r="BT1222" i="22"/>
  <c r="BU1222" i="22"/>
  <c r="BV1222" i="22"/>
  <c r="BW1222" i="22"/>
  <c r="BX1222" i="22"/>
  <c r="BY1222" i="22"/>
  <c r="BZ1222" i="22"/>
  <c r="CA1222" i="22"/>
  <c r="CB1222" i="22"/>
  <c r="CC1222" i="22"/>
  <c r="CD1222" i="22"/>
  <c r="CE1222" i="22"/>
  <c r="BP1223" i="22"/>
  <c r="BQ1223" i="22"/>
  <c r="BR1223" i="22"/>
  <c r="BS1223" i="22"/>
  <c r="BT1223" i="22"/>
  <c r="BU1223" i="22"/>
  <c r="BV1223" i="22"/>
  <c r="BW1223" i="22"/>
  <c r="BX1223" i="22"/>
  <c r="BY1223" i="22"/>
  <c r="BZ1223" i="22"/>
  <c r="CA1223" i="22"/>
  <c r="CB1223" i="22"/>
  <c r="CC1223" i="22"/>
  <c r="CD1223" i="22"/>
  <c r="CE1223" i="22"/>
  <c r="BP1224" i="22"/>
  <c r="BQ1224" i="22"/>
  <c r="BR1224" i="22"/>
  <c r="BS1224" i="22"/>
  <c r="BT1224" i="22"/>
  <c r="BU1224" i="22"/>
  <c r="BV1224" i="22"/>
  <c r="BW1224" i="22"/>
  <c r="BX1224" i="22"/>
  <c r="BY1224" i="22"/>
  <c r="BZ1224" i="22"/>
  <c r="CA1224" i="22"/>
  <c r="CB1224" i="22"/>
  <c r="CC1224" i="22"/>
  <c r="CD1224" i="22"/>
  <c r="CE1224" i="22"/>
  <c r="BP1225" i="22"/>
  <c r="BQ1225" i="22"/>
  <c r="BR1225" i="22"/>
  <c r="BS1225" i="22"/>
  <c r="BT1225" i="22"/>
  <c r="BU1225" i="22"/>
  <c r="BV1225" i="22"/>
  <c r="BW1225" i="22"/>
  <c r="BX1225" i="22"/>
  <c r="BY1225" i="22"/>
  <c r="BZ1225" i="22"/>
  <c r="CA1225" i="22"/>
  <c r="CB1225" i="22"/>
  <c r="CC1225" i="22"/>
  <c r="CD1225" i="22"/>
  <c r="CE1225" i="22"/>
  <c r="BP1226" i="22"/>
  <c r="BQ1226" i="22"/>
  <c r="BR1226" i="22"/>
  <c r="BS1226" i="22"/>
  <c r="BT1226" i="22"/>
  <c r="BU1226" i="22"/>
  <c r="BV1226" i="22"/>
  <c r="BW1226" i="22"/>
  <c r="BX1226" i="22"/>
  <c r="BY1226" i="22"/>
  <c r="BZ1226" i="22"/>
  <c r="CA1226" i="22"/>
  <c r="CB1226" i="22"/>
  <c r="CC1226" i="22"/>
  <c r="CD1226" i="22"/>
  <c r="CE1226" i="22"/>
  <c r="BP1227" i="22"/>
  <c r="BQ1227" i="22"/>
  <c r="BR1227" i="22"/>
  <c r="BS1227" i="22"/>
  <c r="BT1227" i="22"/>
  <c r="BU1227" i="22"/>
  <c r="BV1227" i="22"/>
  <c r="BW1227" i="22"/>
  <c r="BX1227" i="22"/>
  <c r="BY1227" i="22"/>
  <c r="BZ1227" i="22"/>
  <c r="CA1227" i="22"/>
  <c r="CB1227" i="22"/>
  <c r="CC1227" i="22"/>
  <c r="CD1227" i="22"/>
  <c r="CE1227" i="22"/>
  <c r="BP1228" i="22"/>
  <c r="BQ1228" i="22"/>
  <c r="BR1228" i="22"/>
  <c r="BS1228" i="22"/>
  <c r="BT1228" i="22"/>
  <c r="BU1228" i="22"/>
  <c r="BV1228" i="22"/>
  <c r="BW1228" i="22"/>
  <c r="BX1228" i="22"/>
  <c r="BY1228" i="22"/>
  <c r="BZ1228" i="22"/>
  <c r="CA1228" i="22"/>
  <c r="CB1228" i="22"/>
  <c r="CC1228" i="22"/>
  <c r="CD1228" i="22"/>
  <c r="CE1228" i="22"/>
  <c r="BP1229" i="22"/>
  <c r="BQ1229" i="22"/>
  <c r="BR1229" i="22"/>
  <c r="BS1229" i="22"/>
  <c r="BT1229" i="22"/>
  <c r="BU1229" i="22"/>
  <c r="BV1229" i="22"/>
  <c r="BW1229" i="22"/>
  <c r="BX1229" i="22"/>
  <c r="BY1229" i="22"/>
  <c r="BZ1229" i="22"/>
  <c r="CA1229" i="22"/>
  <c r="CB1229" i="22"/>
  <c r="CC1229" i="22"/>
  <c r="CD1229" i="22"/>
  <c r="CE1229" i="22"/>
  <c r="BP1230" i="22"/>
  <c r="BQ1230" i="22"/>
  <c r="BR1230" i="22"/>
  <c r="BS1230" i="22"/>
  <c r="BT1230" i="22"/>
  <c r="BU1230" i="22"/>
  <c r="BV1230" i="22"/>
  <c r="BW1230" i="22"/>
  <c r="BX1230" i="22"/>
  <c r="BY1230" i="22"/>
  <c r="BZ1230" i="22"/>
  <c r="CA1230" i="22"/>
  <c r="CB1230" i="22"/>
  <c r="CC1230" i="22"/>
  <c r="CD1230" i="22"/>
  <c r="CE1230" i="22"/>
  <c r="BP1231" i="22"/>
  <c r="BQ1231" i="22"/>
  <c r="BR1231" i="22"/>
  <c r="BS1231" i="22"/>
  <c r="BT1231" i="22"/>
  <c r="BU1231" i="22"/>
  <c r="BV1231" i="22"/>
  <c r="BW1231" i="22"/>
  <c r="BX1231" i="22"/>
  <c r="BY1231" i="22"/>
  <c r="BZ1231" i="22"/>
  <c r="CA1231" i="22"/>
  <c r="CB1231" i="22"/>
  <c r="CC1231" i="22"/>
  <c r="CD1231" i="22"/>
  <c r="CE1231" i="22"/>
  <c r="BP1232" i="22"/>
  <c r="BQ1232" i="22"/>
  <c r="BR1232" i="22"/>
  <c r="BS1232" i="22"/>
  <c r="BT1232" i="22"/>
  <c r="BU1232" i="22"/>
  <c r="BV1232" i="22"/>
  <c r="BW1232" i="22"/>
  <c r="BX1232" i="22"/>
  <c r="BY1232" i="22"/>
  <c r="BZ1232" i="22"/>
  <c r="CA1232" i="22"/>
  <c r="CB1232" i="22"/>
  <c r="CC1232" i="22"/>
  <c r="CD1232" i="22"/>
  <c r="CE1232" i="22"/>
  <c r="BP1233" i="22"/>
  <c r="BQ1233" i="22"/>
  <c r="BR1233" i="22"/>
  <c r="BS1233" i="22"/>
  <c r="BT1233" i="22"/>
  <c r="BU1233" i="22"/>
  <c r="BV1233" i="22"/>
  <c r="BW1233" i="22"/>
  <c r="BX1233" i="22"/>
  <c r="BY1233" i="22"/>
  <c r="BZ1233" i="22"/>
  <c r="CA1233" i="22"/>
  <c r="CB1233" i="22"/>
  <c r="CC1233" i="22"/>
  <c r="CD1233" i="22"/>
  <c r="CE1233" i="22"/>
  <c r="BP1234" i="22"/>
  <c r="BQ1234" i="22"/>
  <c r="BR1234" i="22"/>
  <c r="BS1234" i="22"/>
  <c r="BT1234" i="22"/>
  <c r="BU1234" i="22"/>
  <c r="BV1234" i="22"/>
  <c r="BW1234" i="22"/>
  <c r="BX1234" i="22"/>
  <c r="BY1234" i="22"/>
  <c r="BZ1234" i="22"/>
  <c r="CA1234" i="22"/>
  <c r="CB1234" i="22"/>
  <c r="CC1234" i="22"/>
  <c r="CD1234" i="22"/>
  <c r="CE1234" i="22"/>
  <c r="BP1235" i="22"/>
  <c r="BQ1235" i="22"/>
  <c r="BR1235" i="22"/>
  <c r="BS1235" i="22"/>
  <c r="BT1235" i="22"/>
  <c r="BU1235" i="22"/>
  <c r="BV1235" i="22"/>
  <c r="BW1235" i="22"/>
  <c r="BX1235" i="22"/>
  <c r="BY1235" i="22"/>
  <c r="BZ1235" i="22"/>
  <c r="CA1235" i="22"/>
  <c r="CB1235" i="22"/>
  <c r="CC1235" i="22"/>
  <c r="CD1235" i="22"/>
  <c r="CE1235" i="22"/>
  <c r="BP1236" i="22"/>
  <c r="BQ1236" i="22"/>
  <c r="BR1236" i="22"/>
  <c r="BS1236" i="22"/>
  <c r="BT1236" i="22"/>
  <c r="BU1236" i="22"/>
  <c r="BV1236" i="22"/>
  <c r="BW1236" i="22"/>
  <c r="BX1236" i="22"/>
  <c r="BY1236" i="22"/>
  <c r="BZ1236" i="22"/>
  <c r="CA1236" i="22"/>
  <c r="CB1236" i="22"/>
  <c r="CC1236" i="22"/>
  <c r="CD1236" i="22"/>
  <c r="CE1236" i="22"/>
  <c r="BP1237" i="22"/>
  <c r="BQ1237" i="22"/>
  <c r="BR1237" i="22"/>
  <c r="BS1237" i="22"/>
  <c r="BT1237" i="22"/>
  <c r="BU1237" i="22"/>
  <c r="BV1237" i="22"/>
  <c r="BW1237" i="22"/>
  <c r="BX1237" i="22"/>
  <c r="BY1237" i="22"/>
  <c r="BZ1237" i="22"/>
  <c r="CA1237" i="22"/>
  <c r="CB1237" i="22"/>
  <c r="CC1237" i="22"/>
  <c r="CD1237" i="22"/>
  <c r="CE1237" i="22"/>
  <c r="BP1238" i="22"/>
  <c r="BQ1238" i="22"/>
  <c r="BR1238" i="22"/>
  <c r="BS1238" i="22"/>
  <c r="BT1238" i="22"/>
  <c r="BU1238" i="22"/>
  <c r="BV1238" i="22"/>
  <c r="BW1238" i="22"/>
  <c r="BX1238" i="22"/>
  <c r="BY1238" i="22"/>
  <c r="BZ1238" i="22"/>
  <c r="CA1238" i="22"/>
  <c r="CB1238" i="22"/>
  <c r="CC1238" i="22"/>
  <c r="CD1238" i="22"/>
  <c r="CE1238" i="22"/>
  <c r="BP1239" i="22"/>
  <c r="BQ1239" i="22"/>
  <c r="BR1239" i="22"/>
  <c r="BS1239" i="22"/>
  <c r="BT1239" i="22"/>
  <c r="BU1239" i="22"/>
  <c r="BV1239" i="22"/>
  <c r="BW1239" i="22"/>
  <c r="BX1239" i="22"/>
  <c r="BY1239" i="22"/>
  <c r="BZ1239" i="22"/>
  <c r="CA1239" i="22"/>
  <c r="CB1239" i="22"/>
  <c r="CC1239" i="22"/>
  <c r="CD1239" i="22"/>
  <c r="CE1239" i="22"/>
  <c r="BP1240" i="22"/>
  <c r="BQ1240" i="22"/>
  <c r="BR1240" i="22"/>
  <c r="BS1240" i="22"/>
  <c r="BT1240" i="22"/>
  <c r="BU1240" i="22"/>
  <c r="BV1240" i="22"/>
  <c r="BW1240" i="22"/>
  <c r="BX1240" i="22"/>
  <c r="BY1240" i="22"/>
  <c r="BZ1240" i="22"/>
  <c r="CA1240" i="22"/>
  <c r="CB1240" i="22"/>
  <c r="CC1240" i="22"/>
  <c r="CD1240" i="22"/>
  <c r="CE1240" i="22"/>
  <c r="BP1241" i="22"/>
  <c r="BQ1241" i="22"/>
  <c r="BR1241" i="22"/>
  <c r="BS1241" i="22"/>
  <c r="BT1241" i="22"/>
  <c r="BU1241" i="22"/>
  <c r="BV1241" i="22"/>
  <c r="BW1241" i="22"/>
  <c r="BX1241" i="22"/>
  <c r="BY1241" i="22"/>
  <c r="BZ1241" i="22"/>
  <c r="CA1241" i="22"/>
  <c r="CB1241" i="22"/>
  <c r="CC1241" i="22"/>
  <c r="CD1241" i="22"/>
  <c r="CE1241" i="22"/>
  <c r="BP1242" i="22"/>
  <c r="BQ1242" i="22"/>
  <c r="BR1242" i="22"/>
  <c r="BS1242" i="22"/>
  <c r="BT1242" i="22"/>
  <c r="BU1242" i="22"/>
  <c r="BV1242" i="22"/>
  <c r="BW1242" i="22"/>
  <c r="BX1242" i="22"/>
  <c r="BY1242" i="22"/>
  <c r="BZ1242" i="22"/>
  <c r="CA1242" i="22"/>
  <c r="CB1242" i="22"/>
  <c r="CC1242" i="22"/>
  <c r="CD1242" i="22"/>
  <c r="CE1242" i="22"/>
  <c r="BP1243" i="22"/>
  <c r="BQ1243" i="22"/>
  <c r="BR1243" i="22"/>
  <c r="BS1243" i="22"/>
  <c r="BT1243" i="22"/>
  <c r="BU1243" i="22"/>
  <c r="BV1243" i="22"/>
  <c r="BW1243" i="22"/>
  <c r="BX1243" i="22"/>
  <c r="BY1243" i="22"/>
  <c r="BZ1243" i="22"/>
  <c r="CA1243" i="22"/>
  <c r="CB1243" i="22"/>
  <c r="CC1243" i="22"/>
  <c r="CD1243" i="22"/>
  <c r="CE1243" i="22"/>
  <c r="BP1244" i="22"/>
  <c r="BQ1244" i="22"/>
  <c r="BR1244" i="22"/>
  <c r="BS1244" i="22"/>
  <c r="BT1244" i="22"/>
  <c r="BU1244" i="22"/>
  <c r="BV1244" i="22"/>
  <c r="BW1244" i="22"/>
  <c r="BX1244" i="22"/>
  <c r="BY1244" i="22"/>
  <c r="BZ1244" i="22"/>
  <c r="CA1244" i="22"/>
  <c r="CB1244" i="22"/>
  <c r="CC1244" i="22"/>
  <c r="CD1244" i="22"/>
  <c r="CE1244" i="22"/>
  <c r="BP1245" i="22"/>
  <c r="BQ1245" i="22"/>
  <c r="BR1245" i="22"/>
  <c r="BS1245" i="22"/>
  <c r="BT1245" i="22"/>
  <c r="BU1245" i="22"/>
  <c r="BV1245" i="22"/>
  <c r="BW1245" i="22"/>
  <c r="BX1245" i="22"/>
  <c r="BY1245" i="22"/>
  <c r="BZ1245" i="22"/>
  <c r="CA1245" i="22"/>
  <c r="CB1245" i="22"/>
  <c r="CC1245" i="22"/>
  <c r="CD1245" i="22"/>
  <c r="CE1245" i="22"/>
  <c r="BP1246" i="22"/>
  <c r="BQ1246" i="22"/>
  <c r="BR1246" i="22"/>
  <c r="BS1246" i="22"/>
  <c r="BT1246" i="22"/>
  <c r="BU1246" i="22"/>
  <c r="BV1246" i="22"/>
  <c r="BW1246" i="22"/>
  <c r="BX1246" i="22"/>
  <c r="BY1246" i="22"/>
  <c r="BZ1246" i="22"/>
  <c r="CA1246" i="22"/>
  <c r="CB1246" i="22"/>
  <c r="CC1246" i="22"/>
  <c r="CD1246" i="22"/>
  <c r="CE1246" i="22"/>
  <c r="BP1247" i="22"/>
  <c r="BQ1247" i="22"/>
  <c r="BR1247" i="22"/>
  <c r="BS1247" i="22"/>
  <c r="BT1247" i="22"/>
  <c r="BU1247" i="22"/>
  <c r="BV1247" i="22"/>
  <c r="BW1247" i="22"/>
  <c r="BX1247" i="22"/>
  <c r="BY1247" i="22"/>
  <c r="BZ1247" i="22"/>
  <c r="CA1247" i="22"/>
  <c r="CB1247" i="22"/>
  <c r="CC1247" i="22"/>
  <c r="CD1247" i="22"/>
  <c r="CE1247" i="22"/>
  <c r="BP1248" i="22"/>
  <c r="BQ1248" i="22"/>
  <c r="BR1248" i="22"/>
  <c r="BS1248" i="22"/>
  <c r="BT1248" i="22"/>
  <c r="BU1248" i="22"/>
  <c r="BV1248" i="22"/>
  <c r="BW1248" i="22"/>
  <c r="BX1248" i="22"/>
  <c r="BY1248" i="22"/>
  <c r="BZ1248" i="22"/>
  <c r="CA1248" i="22"/>
  <c r="CB1248" i="22"/>
  <c r="CC1248" i="22"/>
  <c r="CD1248" i="22"/>
  <c r="CE1248" i="22"/>
  <c r="BP1249" i="22"/>
  <c r="BQ1249" i="22"/>
  <c r="BR1249" i="22"/>
  <c r="BS1249" i="22"/>
  <c r="BT1249" i="22"/>
  <c r="BU1249" i="22"/>
  <c r="BV1249" i="22"/>
  <c r="BW1249" i="22"/>
  <c r="BX1249" i="22"/>
  <c r="BY1249" i="22"/>
  <c r="BZ1249" i="22"/>
  <c r="CA1249" i="22"/>
  <c r="CB1249" i="22"/>
  <c r="CC1249" i="22"/>
  <c r="CD1249" i="22"/>
  <c r="CE1249" i="22"/>
  <c r="BP1250" i="22"/>
  <c r="BQ1250" i="22"/>
  <c r="BR1250" i="22"/>
  <c r="BS1250" i="22"/>
  <c r="BT1250" i="22"/>
  <c r="BU1250" i="22"/>
  <c r="BV1250" i="22"/>
  <c r="BW1250" i="22"/>
  <c r="BX1250" i="22"/>
  <c r="BY1250" i="22"/>
  <c r="BZ1250" i="22"/>
  <c r="CA1250" i="22"/>
  <c r="CB1250" i="22"/>
  <c r="CC1250" i="22"/>
  <c r="CD1250" i="22"/>
  <c r="CE1250" i="22"/>
  <c r="BP1251" i="22"/>
  <c r="BQ1251" i="22"/>
  <c r="BR1251" i="22"/>
  <c r="BS1251" i="22"/>
  <c r="BT1251" i="22"/>
  <c r="BU1251" i="22"/>
  <c r="BV1251" i="22"/>
  <c r="BW1251" i="22"/>
  <c r="BX1251" i="22"/>
  <c r="BY1251" i="22"/>
  <c r="BZ1251" i="22"/>
  <c r="CA1251" i="22"/>
  <c r="CB1251" i="22"/>
  <c r="CC1251" i="22"/>
  <c r="CD1251" i="22"/>
  <c r="CE1251" i="22"/>
  <c r="BP1252" i="22"/>
  <c r="BQ1252" i="22"/>
  <c r="BR1252" i="22"/>
  <c r="BS1252" i="22"/>
  <c r="BT1252" i="22"/>
  <c r="BU1252" i="22"/>
  <c r="BV1252" i="22"/>
  <c r="BW1252" i="22"/>
  <c r="BX1252" i="22"/>
  <c r="BY1252" i="22"/>
  <c r="BZ1252" i="22"/>
  <c r="CA1252" i="22"/>
  <c r="CB1252" i="22"/>
  <c r="CC1252" i="22"/>
  <c r="CD1252" i="22"/>
  <c r="CE1252" i="22"/>
  <c r="BP1253" i="22"/>
  <c r="BQ1253" i="22"/>
  <c r="BR1253" i="22"/>
  <c r="BS1253" i="22"/>
  <c r="BT1253" i="22"/>
  <c r="BU1253" i="22"/>
  <c r="BV1253" i="22"/>
  <c r="BW1253" i="22"/>
  <c r="BX1253" i="22"/>
  <c r="BY1253" i="22"/>
  <c r="BZ1253" i="22"/>
  <c r="CA1253" i="22"/>
  <c r="CB1253" i="22"/>
  <c r="CC1253" i="22"/>
  <c r="CD1253" i="22"/>
  <c r="CE1253" i="22"/>
  <c r="BP1254" i="22"/>
  <c r="BQ1254" i="22"/>
  <c r="BR1254" i="22"/>
  <c r="BS1254" i="22"/>
  <c r="BT1254" i="22"/>
  <c r="BU1254" i="22"/>
  <c r="BV1254" i="22"/>
  <c r="BW1254" i="22"/>
  <c r="BX1254" i="22"/>
  <c r="BY1254" i="22"/>
  <c r="BZ1254" i="22"/>
  <c r="CA1254" i="22"/>
  <c r="CB1254" i="22"/>
  <c r="CC1254" i="22"/>
  <c r="CD1254" i="22"/>
  <c r="CE1254" i="22"/>
  <c r="BP1255" i="22"/>
  <c r="BQ1255" i="22"/>
  <c r="BR1255" i="22"/>
  <c r="BS1255" i="22"/>
  <c r="BT1255" i="22"/>
  <c r="BU1255" i="22"/>
  <c r="BV1255" i="22"/>
  <c r="BW1255" i="22"/>
  <c r="BX1255" i="22"/>
  <c r="BY1255" i="22"/>
  <c r="BZ1255" i="22"/>
  <c r="CA1255" i="22"/>
  <c r="CB1255" i="22"/>
  <c r="CC1255" i="22"/>
  <c r="CD1255" i="22"/>
  <c r="CE1255" i="22"/>
  <c r="BP1256" i="22"/>
  <c r="BQ1256" i="22"/>
  <c r="BR1256" i="22"/>
  <c r="BS1256" i="22"/>
  <c r="BT1256" i="22"/>
  <c r="BU1256" i="22"/>
  <c r="BV1256" i="22"/>
  <c r="BW1256" i="22"/>
  <c r="BX1256" i="22"/>
  <c r="BY1256" i="22"/>
  <c r="BZ1256" i="22"/>
  <c r="CA1256" i="22"/>
  <c r="CB1256" i="22"/>
  <c r="CC1256" i="22"/>
  <c r="CD1256" i="22"/>
  <c r="CE1256" i="22"/>
  <c r="BP1257" i="22"/>
  <c r="BQ1257" i="22"/>
  <c r="BR1257" i="22"/>
  <c r="BS1257" i="22"/>
  <c r="BT1257" i="22"/>
  <c r="BU1257" i="22"/>
  <c r="BV1257" i="22"/>
  <c r="BW1257" i="22"/>
  <c r="BX1257" i="22"/>
  <c r="BY1257" i="22"/>
  <c r="BZ1257" i="22"/>
  <c r="CA1257" i="22"/>
  <c r="CB1257" i="22"/>
  <c r="CC1257" i="22"/>
  <c r="CD1257" i="22"/>
  <c r="CE1257" i="22"/>
  <c r="BP1258" i="22"/>
  <c r="BQ1258" i="22"/>
  <c r="BR1258" i="22"/>
  <c r="BS1258" i="22"/>
  <c r="BT1258" i="22"/>
  <c r="BU1258" i="22"/>
  <c r="BV1258" i="22"/>
  <c r="BW1258" i="22"/>
  <c r="BX1258" i="22"/>
  <c r="BY1258" i="22"/>
  <c r="BZ1258" i="22"/>
  <c r="CA1258" i="22"/>
  <c r="CB1258" i="22"/>
  <c r="CC1258" i="22"/>
  <c r="CD1258" i="22"/>
  <c r="CE1258" i="22"/>
  <c r="BP1259" i="22"/>
  <c r="BQ1259" i="22"/>
  <c r="BR1259" i="22"/>
  <c r="BS1259" i="22"/>
  <c r="BT1259" i="22"/>
  <c r="BU1259" i="22"/>
  <c r="BV1259" i="22"/>
  <c r="BW1259" i="22"/>
  <c r="BX1259" i="22"/>
  <c r="BY1259" i="22"/>
  <c r="BZ1259" i="22"/>
  <c r="CA1259" i="22"/>
  <c r="CB1259" i="22"/>
  <c r="CC1259" i="22"/>
  <c r="CD1259" i="22"/>
  <c r="CE1259" i="22"/>
  <c r="BP1260" i="22"/>
  <c r="BQ1260" i="22"/>
  <c r="BR1260" i="22"/>
  <c r="BS1260" i="22"/>
  <c r="BT1260" i="22"/>
  <c r="BU1260" i="22"/>
  <c r="BV1260" i="22"/>
  <c r="BW1260" i="22"/>
  <c r="BX1260" i="22"/>
  <c r="BY1260" i="22"/>
  <c r="BZ1260" i="22"/>
  <c r="CA1260" i="22"/>
  <c r="CB1260" i="22"/>
  <c r="CC1260" i="22"/>
  <c r="CD1260" i="22"/>
  <c r="CE1260" i="22"/>
  <c r="BP1261" i="22"/>
  <c r="BQ1261" i="22"/>
  <c r="BR1261" i="22"/>
  <c r="BS1261" i="22"/>
  <c r="BT1261" i="22"/>
  <c r="BU1261" i="22"/>
  <c r="BV1261" i="22"/>
  <c r="BW1261" i="22"/>
  <c r="BX1261" i="22"/>
  <c r="BY1261" i="22"/>
  <c r="BZ1261" i="22"/>
  <c r="CA1261" i="22"/>
  <c r="CB1261" i="22"/>
  <c r="CC1261" i="22"/>
  <c r="CD1261" i="22"/>
  <c r="CE1261" i="22"/>
  <c r="BP1262" i="22"/>
  <c r="BQ1262" i="22"/>
  <c r="BR1262" i="22"/>
  <c r="BS1262" i="22"/>
  <c r="BT1262" i="22"/>
  <c r="BU1262" i="22"/>
  <c r="BV1262" i="22"/>
  <c r="BW1262" i="22"/>
  <c r="BX1262" i="22"/>
  <c r="BY1262" i="22"/>
  <c r="BZ1262" i="22"/>
  <c r="CA1262" i="22"/>
  <c r="CB1262" i="22"/>
  <c r="CC1262" i="22"/>
  <c r="CD1262" i="22"/>
  <c r="CE1262" i="22"/>
  <c r="BP1263" i="22"/>
  <c r="BQ1263" i="22"/>
  <c r="BR1263" i="22"/>
  <c r="BS1263" i="22"/>
  <c r="BT1263" i="22"/>
  <c r="BU1263" i="22"/>
  <c r="BV1263" i="22"/>
  <c r="BW1263" i="22"/>
  <c r="BX1263" i="22"/>
  <c r="BY1263" i="22"/>
  <c r="BZ1263" i="22"/>
  <c r="CA1263" i="22"/>
  <c r="CB1263" i="22"/>
  <c r="CC1263" i="22"/>
  <c r="CD1263" i="22"/>
  <c r="CE1263" i="22"/>
  <c r="BP1264" i="22"/>
  <c r="BQ1264" i="22"/>
  <c r="BR1264" i="22"/>
  <c r="BS1264" i="22"/>
  <c r="BT1264" i="22"/>
  <c r="BU1264" i="22"/>
  <c r="BV1264" i="22"/>
  <c r="BW1264" i="22"/>
  <c r="BX1264" i="22"/>
  <c r="BY1264" i="22"/>
  <c r="BZ1264" i="22"/>
  <c r="CA1264" i="22"/>
  <c r="CB1264" i="22"/>
  <c r="CC1264" i="22"/>
  <c r="CD1264" i="22"/>
  <c r="CE1264" i="22"/>
  <c r="BP1265" i="22"/>
  <c r="BQ1265" i="22"/>
  <c r="BR1265" i="22"/>
  <c r="BS1265" i="22"/>
  <c r="BT1265" i="22"/>
  <c r="BU1265" i="22"/>
  <c r="BV1265" i="22"/>
  <c r="BW1265" i="22"/>
  <c r="BX1265" i="22"/>
  <c r="BY1265" i="22"/>
  <c r="BZ1265" i="22"/>
  <c r="CA1265" i="22"/>
  <c r="CB1265" i="22"/>
  <c r="CC1265" i="22"/>
  <c r="CD1265" i="22"/>
  <c r="CE1265" i="22"/>
  <c r="BP1266" i="22"/>
  <c r="BQ1266" i="22"/>
  <c r="BR1266" i="22"/>
  <c r="BS1266" i="22"/>
  <c r="BT1266" i="22"/>
  <c r="BU1266" i="22"/>
  <c r="BV1266" i="22"/>
  <c r="BW1266" i="22"/>
  <c r="BX1266" i="22"/>
  <c r="BY1266" i="22"/>
  <c r="BZ1266" i="22"/>
  <c r="CA1266" i="22"/>
  <c r="CB1266" i="22"/>
  <c r="CC1266" i="22"/>
  <c r="CD1266" i="22"/>
  <c r="CE1266" i="22"/>
  <c r="BP1267" i="22"/>
  <c r="BQ1267" i="22"/>
  <c r="BR1267" i="22"/>
  <c r="BS1267" i="22"/>
  <c r="BT1267" i="22"/>
  <c r="BU1267" i="22"/>
  <c r="BV1267" i="22"/>
  <c r="BW1267" i="22"/>
  <c r="BX1267" i="22"/>
  <c r="BY1267" i="22"/>
  <c r="BZ1267" i="22"/>
  <c r="CA1267" i="22"/>
  <c r="CB1267" i="22"/>
  <c r="CC1267" i="22"/>
  <c r="CD1267" i="22"/>
  <c r="CE1267" i="22"/>
  <c r="BP1268" i="22"/>
  <c r="BQ1268" i="22"/>
  <c r="BR1268" i="22"/>
  <c r="BS1268" i="22"/>
  <c r="BT1268" i="22"/>
  <c r="BU1268" i="22"/>
  <c r="BV1268" i="22"/>
  <c r="BW1268" i="22"/>
  <c r="BX1268" i="22"/>
  <c r="BY1268" i="22"/>
  <c r="BZ1268" i="22"/>
  <c r="CA1268" i="22"/>
  <c r="CB1268" i="22"/>
  <c r="CC1268" i="22"/>
  <c r="CD1268" i="22"/>
  <c r="CE1268" i="22"/>
  <c r="BP1269" i="22"/>
  <c r="BQ1269" i="22"/>
  <c r="BR1269" i="22"/>
  <c r="BS1269" i="22"/>
  <c r="BT1269" i="22"/>
  <c r="BU1269" i="22"/>
  <c r="BV1269" i="22"/>
  <c r="BW1269" i="22"/>
  <c r="BX1269" i="22"/>
  <c r="BY1269" i="22"/>
  <c r="BZ1269" i="22"/>
  <c r="CA1269" i="22"/>
  <c r="CB1269" i="22"/>
  <c r="CC1269" i="22"/>
  <c r="CD1269" i="22"/>
  <c r="CE1269" i="22"/>
  <c r="BP1270" i="22"/>
  <c r="BQ1270" i="22"/>
  <c r="BR1270" i="22"/>
  <c r="BS1270" i="22"/>
  <c r="BT1270" i="22"/>
  <c r="BU1270" i="22"/>
  <c r="BV1270" i="22"/>
  <c r="BW1270" i="22"/>
  <c r="BX1270" i="22"/>
  <c r="BY1270" i="22"/>
  <c r="BZ1270" i="22"/>
  <c r="CA1270" i="22"/>
  <c r="CB1270" i="22"/>
  <c r="CC1270" i="22"/>
  <c r="CD1270" i="22"/>
  <c r="CE1270" i="22"/>
  <c r="BP1271" i="22"/>
  <c r="BQ1271" i="22"/>
  <c r="BR1271" i="22"/>
  <c r="BS1271" i="22"/>
  <c r="BT1271" i="22"/>
  <c r="BU1271" i="22"/>
  <c r="BV1271" i="22"/>
  <c r="BW1271" i="22"/>
  <c r="BX1271" i="22"/>
  <c r="BY1271" i="22"/>
  <c r="BZ1271" i="22"/>
  <c r="CA1271" i="22"/>
  <c r="CB1271" i="22"/>
  <c r="CC1271" i="22"/>
  <c r="CD1271" i="22"/>
  <c r="CE1271" i="22"/>
  <c r="BP1272" i="22"/>
  <c r="BQ1272" i="22"/>
  <c r="BR1272" i="22"/>
  <c r="BS1272" i="22"/>
  <c r="BT1272" i="22"/>
  <c r="BU1272" i="22"/>
  <c r="BV1272" i="22"/>
  <c r="BW1272" i="22"/>
  <c r="BX1272" i="22"/>
  <c r="BY1272" i="22"/>
  <c r="BZ1272" i="22"/>
  <c r="CA1272" i="22"/>
  <c r="CB1272" i="22"/>
  <c r="CC1272" i="22"/>
  <c r="CD1272" i="22"/>
  <c r="CE1272" i="22"/>
  <c r="BP1273" i="22"/>
  <c r="BQ1273" i="22"/>
  <c r="BR1273" i="22"/>
  <c r="BS1273" i="22"/>
  <c r="BT1273" i="22"/>
  <c r="BU1273" i="22"/>
  <c r="BV1273" i="22"/>
  <c r="BW1273" i="22"/>
  <c r="BX1273" i="22"/>
  <c r="BY1273" i="22"/>
  <c r="BZ1273" i="22"/>
  <c r="CA1273" i="22"/>
  <c r="CB1273" i="22"/>
  <c r="CC1273" i="22"/>
  <c r="CD1273" i="22"/>
  <c r="CE1273" i="22"/>
  <c r="BP1274" i="22"/>
  <c r="BQ1274" i="22"/>
  <c r="BR1274" i="22"/>
  <c r="BS1274" i="22"/>
  <c r="BT1274" i="22"/>
  <c r="BU1274" i="22"/>
  <c r="BV1274" i="22"/>
  <c r="BW1274" i="22"/>
  <c r="BX1274" i="22"/>
  <c r="BY1274" i="22"/>
  <c r="BZ1274" i="22"/>
  <c r="CA1274" i="22"/>
  <c r="CB1274" i="22"/>
  <c r="CC1274" i="22"/>
  <c r="CD1274" i="22"/>
  <c r="CE1274" i="22"/>
  <c r="BP1275" i="22"/>
  <c r="BQ1275" i="22"/>
  <c r="BR1275" i="22"/>
  <c r="BS1275" i="22"/>
  <c r="BT1275" i="22"/>
  <c r="BU1275" i="22"/>
  <c r="BV1275" i="22"/>
  <c r="BW1275" i="22"/>
  <c r="BX1275" i="22"/>
  <c r="BY1275" i="22"/>
  <c r="BZ1275" i="22"/>
  <c r="CA1275" i="22"/>
  <c r="CB1275" i="22"/>
  <c r="CC1275" i="22"/>
  <c r="CD1275" i="22"/>
  <c r="CE1275" i="22"/>
  <c r="BP1276" i="22"/>
  <c r="BQ1276" i="22"/>
  <c r="BR1276" i="22"/>
  <c r="BS1276" i="22"/>
  <c r="BT1276" i="22"/>
  <c r="BU1276" i="22"/>
  <c r="BV1276" i="22"/>
  <c r="BW1276" i="22"/>
  <c r="BX1276" i="22"/>
  <c r="BY1276" i="22"/>
  <c r="BZ1276" i="22"/>
  <c r="CA1276" i="22"/>
  <c r="CB1276" i="22"/>
  <c r="CC1276" i="22"/>
  <c r="CD1276" i="22"/>
  <c r="CE1276" i="22"/>
  <c r="BP1277" i="22"/>
  <c r="BQ1277" i="22"/>
  <c r="BR1277" i="22"/>
  <c r="BS1277" i="22"/>
  <c r="BT1277" i="22"/>
  <c r="BU1277" i="22"/>
  <c r="BV1277" i="22"/>
  <c r="BW1277" i="22"/>
  <c r="BX1277" i="22"/>
  <c r="BY1277" i="22"/>
  <c r="BZ1277" i="22"/>
  <c r="CA1277" i="22"/>
  <c r="CB1277" i="22"/>
  <c r="CC1277" i="22"/>
  <c r="CD1277" i="22"/>
  <c r="CE1277" i="22"/>
  <c r="BP1278" i="22"/>
  <c r="BQ1278" i="22"/>
  <c r="BR1278" i="22"/>
  <c r="BS1278" i="22"/>
  <c r="BT1278" i="22"/>
  <c r="BU1278" i="22"/>
  <c r="BV1278" i="22"/>
  <c r="BW1278" i="22"/>
  <c r="BX1278" i="22"/>
  <c r="BY1278" i="22"/>
  <c r="BZ1278" i="22"/>
  <c r="CA1278" i="22"/>
  <c r="CB1278" i="22"/>
  <c r="CC1278" i="22"/>
  <c r="CD1278" i="22"/>
  <c r="CE1278" i="22"/>
  <c r="BP1279" i="22"/>
  <c r="BQ1279" i="22"/>
  <c r="BR1279" i="22"/>
  <c r="BS1279" i="22"/>
  <c r="BT1279" i="22"/>
  <c r="BU1279" i="22"/>
  <c r="BV1279" i="22"/>
  <c r="BW1279" i="22"/>
  <c r="BX1279" i="22"/>
  <c r="BY1279" i="22"/>
  <c r="BZ1279" i="22"/>
  <c r="CA1279" i="22"/>
  <c r="CB1279" i="22"/>
  <c r="CC1279" i="22"/>
  <c r="CD1279" i="22"/>
  <c r="CE1279" i="22"/>
  <c r="BP1280" i="22"/>
  <c r="BQ1280" i="22"/>
  <c r="BR1280" i="22"/>
  <c r="BS1280" i="22"/>
  <c r="BT1280" i="22"/>
  <c r="BU1280" i="22"/>
  <c r="BV1280" i="22"/>
  <c r="BW1280" i="22"/>
  <c r="BX1280" i="22"/>
  <c r="BY1280" i="22"/>
  <c r="BZ1280" i="22"/>
  <c r="CA1280" i="22"/>
  <c r="CB1280" i="22"/>
  <c r="CC1280" i="22"/>
  <c r="CD1280" i="22"/>
  <c r="CE1280" i="22"/>
  <c r="BP1281" i="22"/>
  <c r="BQ1281" i="22"/>
  <c r="BR1281" i="22"/>
  <c r="BS1281" i="22"/>
  <c r="BT1281" i="22"/>
  <c r="BU1281" i="22"/>
  <c r="BV1281" i="22"/>
  <c r="BW1281" i="22"/>
  <c r="BX1281" i="22"/>
  <c r="BY1281" i="22"/>
  <c r="BZ1281" i="22"/>
  <c r="CA1281" i="22"/>
  <c r="CB1281" i="22"/>
  <c r="CC1281" i="22"/>
  <c r="CD1281" i="22"/>
  <c r="CE1281" i="22"/>
  <c r="BP1282" i="22"/>
  <c r="BQ1282" i="22"/>
  <c r="BR1282" i="22"/>
  <c r="BS1282" i="22"/>
  <c r="BT1282" i="22"/>
  <c r="BU1282" i="22"/>
  <c r="BV1282" i="22"/>
  <c r="BW1282" i="22"/>
  <c r="BX1282" i="22"/>
  <c r="BY1282" i="22"/>
  <c r="BZ1282" i="22"/>
  <c r="CA1282" i="22"/>
  <c r="CB1282" i="22"/>
  <c r="CC1282" i="22"/>
  <c r="CD1282" i="22"/>
  <c r="CE1282" i="22"/>
  <c r="BP1283" i="22"/>
  <c r="BQ1283" i="22"/>
  <c r="BR1283" i="22"/>
  <c r="BS1283" i="22"/>
  <c r="BT1283" i="22"/>
  <c r="BU1283" i="22"/>
  <c r="BV1283" i="22"/>
  <c r="BW1283" i="22"/>
  <c r="BX1283" i="22"/>
  <c r="BY1283" i="22"/>
  <c r="BZ1283" i="22"/>
  <c r="CA1283" i="22"/>
  <c r="CB1283" i="22"/>
  <c r="CC1283" i="22"/>
  <c r="CD1283" i="22"/>
  <c r="CE1283" i="22"/>
  <c r="BP1284" i="22"/>
  <c r="BQ1284" i="22"/>
  <c r="BR1284" i="22"/>
  <c r="BS1284" i="22"/>
  <c r="BT1284" i="22"/>
  <c r="BU1284" i="22"/>
  <c r="BV1284" i="22"/>
  <c r="BW1284" i="22"/>
  <c r="BX1284" i="22"/>
  <c r="BY1284" i="22"/>
  <c r="BZ1284" i="22"/>
  <c r="CA1284" i="22"/>
  <c r="CB1284" i="22"/>
  <c r="CC1284" i="22"/>
  <c r="CD1284" i="22"/>
  <c r="CE1284" i="22"/>
  <c r="BP1285" i="22"/>
  <c r="BQ1285" i="22"/>
  <c r="BR1285" i="22"/>
  <c r="BS1285" i="22"/>
  <c r="BT1285" i="22"/>
  <c r="BU1285" i="22"/>
  <c r="BV1285" i="22"/>
  <c r="BW1285" i="22"/>
  <c r="BX1285" i="22"/>
  <c r="BY1285" i="22"/>
  <c r="BZ1285" i="22"/>
  <c r="CA1285" i="22"/>
  <c r="CB1285" i="22"/>
  <c r="CC1285" i="22"/>
  <c r="CD1285" i="22"/>
  <c r="CE1285" i="22"/>
  <c r="BP1286" i="22"/>
  <c r="BQ1286" i="22"/>
  <c r="BR1286" i="22"/>
  <c r="BS1286" i="22"/>
  <c r="BT1286" i="22"/>
  <c r="BU1286" i="22"/>
  <c r="BV1286" i="22"/>
  <c r="BW1286" i="22"/>
  <c r="BX1286" i="22"/>
  <c r="BY1286" i="22"/>
  <c r="BZ1286" i="22"/>
  <c r="CA1286" i="22"/>
  <c r="CB1286" i="22"/>
  <c r="CC1286" i="22"/>
  <c r="CD1286" i="22"/>
  <c r="CE1286" i="22"/>
  <c r="BP1287" i="22"/>
  <c r="BQ1287" i="22"/>
  <c r="BR1287" i="22"/>
  <c r="BS1287" i="22"/>
  <c r="BT1287" i="22"/>
  <c r="BU1287" i="22"/>
  <c r="BV1287" i="22"/>
  <c r="BW1287" i="22"/>
  <c r="BX1287" i="22"/>
  <c r="BY1287" i="22"/>
  <c r="BZ1287" i="22"/>
  <c r="CA1287" i="22"/>
  <c r="CB1287" i="22"/>
  <c r="CC1287" i="22"/>
  <c r="CD1287" i="22"/>
  <c r="CE1287" i="22"/>
  <c r="BP1288" i="22"/>
  <c r="BQ1288" i="22"/>
  <c r="BR1288" i="22"/>
  <c r="BS1288" i="22"/>
  <c r="BT1288" i="22"/>
  <c r="BU1288" i="22"/>
  <c r="BV1288" i="22"/>
  <c r="BW1288" i="22"/>
  <c r="BX1288" i="22"/>
  <c r="BY1288" i="22"/>
  <c r="BZ1288" i="22"/>
  <c r="CA1288" i="22"/>
  <c r="CB1288" i="22"/>
  <c r="CC1288" i="22"/>
  <c r="CD1288" i="22"/>
  <c r="CE1288" i="22"/>
  <c r="BP1289" i="22"/>
  <c r="BQ1289" i="22"/>
  <c r="BR1289" i="22"/>
  <c r="BS1289" i="22"/>
  <c r="BT1289" i="22"/>
  <c r="BU1289" i="22"/>
  <c r="BV1289" i="22"/>
  <c r="BW1289" i="22"/>
  <c r="BX1289" i="22"/>
  <c r="BY1289" i="22"/>
  <c r="BZ1289" i="22"/>
  <c r="CA1289" i="22"/>
  <c r="CB1289" i="22"/>
  <c r="CC1289" i="22"/>
  <c r="CD1289" i="22"/>
  <c r="CE1289" i="22"/>
  <c r="BP1290" i="22"/>
  <c r="BQ1290" i="22"/>
  <c r="BR1290" i="22"/>
  <c r="BS1290" i="22"/>
  <c r="BT1290" i="22"/>
  <c r="BU1290" i="22"/>
  <c r="BV1290" i="22"/>
  <c r="BW1290" i="22"/>
  <c r="BX1290" i="22"/>
  <c r="BY1290" i="22"/>
  <c r="BZ1290" i="22"/>
  <c r="CA1290" i="22"/>
  <c r="CB1290" i="22"/>
  <c r="CC1290" i="22"/>
  <c r="CD1290" i="22"/>
  <c r="CE1290" i="22"/>
  <c r="BP1291" i="22"/>
  <c r="BQ1291" i="22"/>
  <c r="BR1291" i="22"/>
  <c r="BS1291" i="22"/>
  <c r="BT1291" i="22"/>
  <c r="BU1291" i="22"/>
  <c r="BV1291" i="22"/>
  <c r="BW1291" i="22"/>
  <c r="BX1291" i="22"/>
  <c r="BY1291" i="22"/>
  <c r="BZ1291" i="22"/>
  <c r="CA1291" i="22"/>
  <c r="CB1291" i="22"/>
  <c r="CC1291" i="22"/>
  <c r="CD1291" i="22"/>
  <c r="CE1291" i="22"/>
  <c r="BP1292" i="22"/>
  <c r="BQ1292" i="22"/>
  <c r="BR1292" i="22"/>
  <c r="BS1292" i="22"/>
  <c r="BT1292" i="22"/>
  <c r="BU1292" i="22"/>
  <c r="BV1292" i="22"/>
  <c r="BW1292" i="22"/>
  <c r="BX1292" i="22"/>
  <c r="BY1292" i="22"/>
  <c r="BZ1292" i="22"/>
  <c r="CA1292" i="22"/>
  <c r="CB1292" i="22"/>
  <c r="CC1292" i="22"/>
  <c r="CD1292" i="22"/>
  <c r="CE1292" i="22"/>
  <c r="BP1293" i="22"/>
  <c r="BQ1293" i="22"/>
  <c r="BR1293" i="22"/>
  <c r="BS1293" i="22"/>
  <c r="BT1293" i="22"/>
  <c r="BU1293" i="22"/>
  <c r="BV1293" i="22"/>
  <c r="BW1293" i="22"/>
  <c r="BX1293" i="22"/>
  <c r="BY1293" i="22"/>
  <c r="BZ1293" i="22"/>
  <c r="CA1293" i="22"/>
  <c r="CB1293" i="22"/>
  <c r="CC1293" i="22"/>
  <c r="CD1293" i="22"/>
  <c r="CE1293" i="22"/>
  <c r="BP1294" i="22"/>
  <c r="BQ1294" i="22"/>
  <c r="BR1294" i="22"/>
  <c r="BS1294" i="22"/>
  <c r="BT1294" i="22"/>
  <c r="BU1294" i="22"/>
  <c r="BV1294" i="22"/>
  <c r="BW1294" i="22"/>
  <c r="BX1294" i="22"/>
  <c r="BY1294" i="22"/>
  <c r="BZ1294" i="22"/>
  <c r="CA1294" i="22"/>
  <c r="CB1294" i="22"/>
  <c r="CC1294" i="22"/>
  <c r="CD1294" i="22"/>
  <c r="CE1294" i="22"/>
  <c r="BP1295" i="22"/>
  <c r="BQ1295" i="22"/>
  <c r="BR1295" i="22"/>
  <c r="BS1295" i="22"/>
  <c r="BT1295" i="22"/>
  <c r="BU1295" i="22"/>
  <c r="BV1295" i="22"/>
  <c r="BW1295" i="22"/>
  <c r="BX1295" i="22"/>
  <c r="BY1295" i="22"/>
  <c r="BZ1295" i="22"/>
  <c r="CA1295" i="22"/>
  <c r="CB1295" i="22"/>
  <c r="CC1295" i="22"/>
  <c r="CD1295" i="22"/>
  <c r="CE1295" i="22"/>
  <c r="BP1296" i="22"/>
  <c r="BQ1296" i="22"/>
  <c r="BR1296" i="22"/>
  <c r="BS1296" i="22"/>
  <c r="BT1296" i="22"/>
  <c r="BU1296" i="22"/>
  <c r="BV1296" i="22"/>
  <c r="BW1296" i="22"/>
  <c r="BX1296" i="22"/>
  <c r="BY1296" i="22"/>
  <c r="BZ1296" i="22"/>
  <c r="CA1296" i="22"/>
  <c r="CB1296" i="22"/>
  <c r="CC1296" i="22"/>
  <c r="CD1296" i="22"/>
  <c r="CE1296" i="22"/>
  <c r="BP1297" i="22"/>
  <c r="BQ1297" i="22"/>
  <c r="BR1297" i="22"/>
  <c r="BS1297" i="22"/>
  <c r="BT1297" i="22"/>
  <c r="BU1297" i="22"/>
  <c r="BV1297" i="22"/>
  <c r="BW1297" i="22"/>
  <c r="BX1297" i="22"/>
  <c r="BY1297" i="22"/>
  <c r="BZ1297" i="22"/>
  <c r="CA1297" i="22"/>
  <c r="CB1297" i="22"/>
  <c r="CC1297" i="22"/>
  <c r="CD1297" i="22"/>
  <c r="CE1297" i="22"/>
  <c r="BP1298" i="22"/>
  <c r="BQ1298" i="22"/>
  <c r="BR1298" i="22"/>
  <c r="BS1298" i="22"/>
  <c r="BT1298" i="22"/>
  <c r="BU1298" i="22"/>
  <c r="BV1298" i="22"/>
  <c r="BW1298" i="22"/>
  <c r="BX1298" i="22"/>
  <c r="BY1298" i="22"/>
  <c r="BZ1298" i="22"/>
  <c r="CA1298" i="22"/>
  <c r="CB1298" i="22"/>
  <c r="CC1298" i="22"/>
  <c r="CD1298" i="22"/>
  <c r="CE1298" i="22"/>
  <c r="BP1299" i="22"/>
  <c r="BQ1299" i="22"/>
  <c r="BR1299" i="22"/>
  <c r="BS1299" i="22"/>
  <c r="BT1299" i="22"/>
  <c r="BU1299" i="22"/>
  <c r="BV1299" i="22"/>
  <c r="BW1299" i="22"/>
  <c r="BX1299" i="22"/>
  <c r="BY1299" i="22"/>
  <c r="BZ1299" i="22"/>
  <c r="CA1299" i="22"/>
  <c r="CB1299" i="22"/>
  <c r="CC1299" i="22"/>
  <c r="CD1299" i="22"/>
  <c r="CE1299" i="22"/>
  <c r="BP1300" i="22"/>
  <c r="BQ1300" i="22"/>
  <c r="BR1300" i="22"/>
  <c r="BS1300" i="22"/>
  <c r="BT1300" i="22"/>
  <c r="BU1300" i="22"/>
  <c r="BV1300" i="22"/>
  <c r="BW1300" i="22"/>
  <c r="BX1300" i="22"/>
  <c r="BY1300" i="22"/>
  <c r="BZ1300" i="22"/>
  <c r="CA1300" i="22"/>
  <c r="CB1300" i="22"/>
  <c r="CC1300" i="22"/>
  <c r="CD1300" i="22"/>
  <c r="CE1300" i="22"/>
  <c r="BP1301" i="22"/>
  <c r="BQ1301" i="22"/>
  <c r="BR1301" i="22"/>
  <c r="BS1301" i="22"/>
  <c r="BT1301" i="22"/>
  <c r="BU1301" i="22"/>
  <c r="BV1301" i="22"/>
  <c r="BW1301" i="22"/>
  <c r="BX1301" i="22"/>
  <c r="BY1301" i="22"/>
  <c r="BZ1301" i="22"/>
  <c r="CA1301" i="22"/>
  <c r="CB1301" i="22"/>
  <c r="CC1301" i="22"/>
  <c r="CD1301" i="22"/>
  <c r="CE1301" i="22"/>
  <c r="BP1302" i="22"/>
  <c r="BQ1302" i="22"/>
  <c r="BR1302" i="22"/>
  <c r="BS1302" i="22"/>
  <c r="BT1302" i="22"/>
  <c r="BU1302" i="22"/>
  <c r="BV1302" i="22"/>
  <c r="BW1302" i="22"/>
  <c r="BX1302" i="22"/>
  <c r="BY1302" i="22"/>
  <c r="BZ1302" i="22"/>
  <c r="CA1302" i="22"/>
  <c r="CB1302" i="22"/>
  <c r="CC1302" i="22"/>
  <c r="CD1302" i="22"/>
  <c r="CE1302" i="22"/>
  <c r="BP1303" i="22"/>
  <c r="BQ1303" i="22"/>
  <c r="BR1303" i="22"/>
  <c r="BS1303" i="22"/>
  <c r="BT1303" i="22"/>
  <c r="BU1303" i="22"/>
  <c r="BV1303" i="22"/>
  <c r="BW1303" i="22"/>
  <c r="BX1303" i="22"/>
  <c r="BY1303" i="22"/>
  <c r="BZ1303" i="22"/>
  <c r="CA1303" i="22"/>
  <c r="CB1303" i="22"/>
  <c r="CC1303" i="22"/>
  <c r="CD1303" i="22"/>
  <c r="CE1303" i="22"/>
  <c r="BP1304" i="22"/>
  <c r="BQ1304" i="22"/>
  <c r="BR1304" i="22"/>
  <c r="BS1304" i="22"/>
  <c r="BT1304" i="22"/>
  <c r="BU1304" i="22"/>
  <c r="BV1304" i="22"/>
  <c r="BW1304" i="22"/>
  <c r="BX1304" i="22"/>
  <c r="BY1304" i="22"/>
  <c r="BZ1304" i="22"/>
  <c r="CA1304" i="22"/>
  <c r="CB1304" i="22"/>
  <c r="CC1304" i="22"/>
  <c r="CD1304" i="22"/>
  <c r="CE1304" i="22"/>
  <c r="BP1305" i="22"/>
  <c r="BQ1305" i="22"/>
  <c r="BR1305" i="22"/>
  <c r="BS1305" i="22"/>
  <c r="BT1305" i="22"/>
  <c r="BU1305" i="22"/>
  <c r="BV1305" i="22"/>
  <c r="BW1305" i="22"/>
  <c r="BX1305" i="22"/>
  <c r="BY1305" i="22"/>
  <c r="BZ1305" i="22"/>
  <c r="CA1305" i="22"/>
  <c r="CB1305" i="22"/>
  <c r="CC1305" i="22"/>
  <c r="CD1305" i="22"/>
  <c r="CE1305" i="22"/>
  <c r="BP1306" i="22"/>
  <c r="BQ1306" i="22"/>
  <c r="BR1306" i="22"/>
  <c r="BS1306" i="22"/>
  <c r="BT1306" i="22"/>
  <c r="BU1306" i="22"/>
  <c r="BV1306" i="22"/>
  <c r="BW1306" i="22"/>
  <c r="BX1306" i="22"/>
  <c r="BY1306" i="22"/>
  <c r="BZ1306" i="22"/>
  <c r="CA1306" i="22"/>
  <c r="CB1306" i="22"/>
  <c r="CC1306" i="22"/>
  <c r="CD1306" i="22"/>
  <c r="CE1306" i="22"/>
  <c r="BP1307" i="22"/>
  <c r="BQ1307" i="22"/>
  <c r="BR1307" i="22"/>
  <c r="BS1307" i="22"/>
  <c r="BT1307" i="22"/>
  <c r="BU1307" i="22"/>
  <c r="BV1307" i="22"/>
  <c r="BW1307" i="22"/>
  <c r="BX1307" i="22"/>
  <c r="BY1307" i="22"/>
  <c r="BZ1307" i="22"/>
  <c r="CA1307" i="22"/>
  <c r="CB1307" i="22"/>
  <c r="CC1307" i="22"/>
  <c r="CD1307" i="22"/>
  <c r="CE1307" i="22"/>
  <c r="BP1308" i="22"/>
  <c r="BQ1308" i="22"/>
  <c r="BR1308" i="22"/>
  <c r="BS1308" i="22"/>
  <c r="BT1308" i="22"/>
  <c r="BU1308" i="22"/>
  <c r="BV1308" i="22"/>
  <c r="BW1308" i="22"/>
  <c r="BX1308" i="22"/>
  <c r="BY1308" i="22"/>
  <c r="BZ1308" i="22"/>
  <c r="CA1308" i="22"/>
  <c r="CB1308" i="22"/>
  <c r="CC1308" i="22"/>
  <c r="CD1308" i="22"/>
  <c r="CE1308" i="22"/>
  <c r="BP1309" i="22"/>
  <c r="BQ1309" i="22"/>
  <c r="BR1309" i="22"/>
  <c r="BS1309" i="22"/>
  <c r="BT1309" i="22"/>
  <c r="BU1309" i="22"/>
  <c r="BV1309" i="22"/>
  <c r="BW1309" i="22"/>
  <c r="BX1309" i="22"/>
  <c r="BY1309" i="22"/>
  <c r="BZ1309" i="22"/>
  <c r="CA1309" i="22"/>
  <c r="CB1309" i="22"/>
  <c r="CC1309" i="22"/>
  <c r="CD1309" i="22"/>
  <c r="CE1309" i="22"/>
  <c r="BP1310" i="22"/>
  <c r="BQ1310" i="22"/>
  <c r="BR1310" i="22"/>
  <c r="BS1310" i="22"/>
  <c r="BT1310" i="22"/>
  <c r="BU1310" i="22"/>
  <c r="BV1310" i="22"/>
  <c r="BW1310" i="22"/>
  <c r="BX1310" i="22"/>
  <c r="BY1310" i="22"/>
  <c r="BZ1310" i="22"/>
  <c r="CA1310" i="22"/>
  <c r="CB1310" i="22"/>
  <c r="CC1310" i="22"/>
  <c r="CD1310" i="22"/>
  <c r="CE1310" i="22"/>
  <c r="BP1311" i="22"/>
  <c r="BQ1311" i="22"/>
  <c r="BR1311" i="22"/>
  <c r="BS1311" i="22"/>
  <c r="BT1311" i="22"/>
  <c r="BU1311" i="22"/>
  <c r="BV1311" i="22"/>
  <c r="BW1311" i="22"/>
  <c r="BX1311" i="22"/>
  <c r="BY1311" i="22"/>
  <c r="BZ1311" i="22"/>
  <c r="CA1311" i="22"/>
  <c r="CB1311" i="22"/>
  <c r="CC1311" i="22"/>
  <c r="CD1311" i="22"/>
  <c r="CE1311" i="22"/>
  <c r="BP1312" i="22"/>
  <c r="BQ1312" i="22"/>
  <c r="BR1312" i="22"/>
  <c r="BS1312" i="22"/>
  <c r="BT1312" i="22"/>
  <c r="BU1312" i="22"/>
  <c r="BV1312" i="22"/>
  <c r="BW1312" i="22"/>
  <c r="BX1312" i="22"/>
  <c r="BY1312" i="22"/>
  <c r="BZ1312" i="22"/>
  <c r="CA1312" i="22"/>
  <c r="CB1312" i="22"/>
  <c r="CC1312" i="22"/>
  <c r="CD1312" i="22"/>
  <c r="CE1312" i="22"/>
  <c r="BP1313" i="22"/>
  <c r="BQ1313" i="22"/>
  <c r="BR1313" i="22"/>
  <c r="BS1313" i="22"/>
  <c r="BT1313" i="22"/>
  <c r="BU1313" i="22"/>
  <c r="BV1313" i="22"/>
  <c r="BW1313" i="22"/>
  <c r="BX1313" i="22"/>
  <c r="BY1313" i="22"/>
  <c r="BZ1313" i="22"/>
  <c r="CA1313" i="22"/>
  <c r="CB1313" i="22"/>
  <c r="CC1313" i="22"/>
  <c r="CD1313" i="22"/>
  <c r="CE1313" i="22"/>
  <c r="BP1314" i="22"/>
  <c r="BQ1314" i="22"/>
  <c r="BR1314" i="22"/>
  <c r="BS1314" i="22"/>
  <c r="BT1314" i="22"/>
  <c r="BU1314" i="22"/>
  <c r="BV1314" i="22"/>
  <c r="BW1314" i="22"/>
  <c r="BX1314" i="22"/>
  <c r="BY1314" i="22"/>
  <c r="BZ1314" i="22"/>
  <c r="CA1314" i="22"/>
  <c r="CB1314" i="22"/>
  <c r="CC1314" i="22"/>
  <c r="CD1314" i="22"/>
  <c r="CE1314" i="22"/>
  <c r="BP1315" i="22"/>
  <c r="BQ1315" i="22"/>
  <c r="BR1315" i="22"/>
  <c r="BS1315" i="22"/>
  <c r="BT1315" i="22"/>
  <c r="BU1315" i="22"/>
  <c r="BV1315" i="22"/>
  <c r="BW1315" i="22"/>
  <c r="BX1315" i="22"/>
  <c r="BY1315" i="22"/>
  <c r="BZ1315" i="22"/>
  <c r="CA1315" i="22"/>
  <c r="CB1315" i="22"/>
  <c r="CC1315" i="22"/>
  <c r="CD1315" i="22"/>
  <c r="CE1315" i="22"/>
  <c r="BP1316" i="22"/>
  <c r="BQ1316" i="22"/>
  <c r="BR1316" i="22"/>
  <c r="BS1316" i="22"/>
  <c r="BT1316" i="22"/>
  <c r="BU1316" i="22"/>
  <c r="BV1316" i="22"/>
  <c r="BW1316" i="22"/>
  <c r="BX1316" i="22"/>
  <c r="BY1316" i="22"/>
  <c r="BZ1316" i="22"/>
  <c r="CA1316" i="22"/>
  <c r="CB1316" i="22"/>
  <c r="CC1316" i="22"/>
  <c r="CD1316" i="22"/>
  <c r="CE1316" i="22"/>
  <c r="BP1317" i="22"/>
  <c r="BQ1317" i="22"/>
  <c r="BR1317" i="22"/>
  <c r="BS1317" i="22"/>
  <c r="BT1317" i="22"/>
  <c r="BU1317" i="22"/>
  <c r="BV1317" i="22"/>
  <c r="BW1317" i="22"/>
  <c r="BX1317" i="22"/>
  <c r="BY1317" i="22"/>
  <c r="BZ1317" i="22"/>
  <c r="CA1317" i="22"/>
  <c r="CB1317" i="22"/>
  <c r="CC1317" i="22"/>
  <c r="CD1317" i="22"/>
  <c r="CE1317" i="22"/>
  <c r="BP1318" i="22"/>
  <c r="BQ1318" i="22"/>
  <c r="BR1318" i="22"/>
  <c r="BS1318" i="22"/>
  <c r="BT1318" i="22"/>
  <c r="BU1318" i="22"/>
  <c r="BV1318" i="22"/>
  <c r="BW1318" i="22"/>
  <c r="BX1318" i="22"/>
  <c r="BY1318" i="22"/>
  <c r="BZ1318" i="22"/>
  <c r="CA1318" i="22"/>
  <c r="CB1318" i="22"/>
  <c r="CC1318" i="22"/>
  <c r="CD1318" i="22"/>
  <c r="CE1318" i="22"/>
  <c r="BP1319" i="22"/>
  <c r="BQ1319" i="22"/>
  <c r="BR1319" i="22"/>
  <c r="BS1319" i="22"/>
  <c r="BT1319" i="22"/>
  <c r="BU1319" i="22"/>
  <c r="BV1319" i="22"/>
  <c r="BW1319" i="22"/>
  <c r="BX1319" i="22"/>
  <c r="BY1319" i="22"/>
  <c r="BZ1319" i="22"/>
  <c r="CA1319" i="22"/>
  <c r="CB1319" i="22"/>
  <c r="CC1319" i="22"/>
  <c r="CD1319" i="22"/>
  <c r="CE1319" i="22"/>
  <c r="BP1320" i="22"/>
  <c r="BQ1320" i="22"/>
  <c r="BR1320" i="22"/>
  <c r="BS1320" i="22"/>
  <c r="BT1320" i="22"/>
  <c r="BU1320" i="22"/>
  <c r="BV1320" i="22"/>
  <c r="BW1320" i="22"/>
  <c r="BX1320" i="22"/>
  <c r="BY1320" i="22"/>
  <c r="BZ1320" i="22"/>
  <c r="CA1320" i="22"/>
  <c r="CB1320" i="22"/>
  <c r="CC1320" i="22"/>
  <c r="CD1320" i="22"/>
  <c r="CE1320" i="22"/>
  <c r="BP1321" i="22"/>
  <c r="BQ1321" i="22"/>
  <c r="BR1321" i="22"/>
  <c r="BS1321" i="22"/>
  <c r="BT1321" i="22"/>
  <c r="BU1321" i="22"/>
  <c r="BV1321" i="22"/>
  <c r="BW1321" i="22"/>
  <c r="BX1321" i="22"/>
  <c r="BY1321" i="22"/>
  <c r="BZ1321" i="22"/>
  <c r="CA1321" i="22"/>
  <c r="CB1321" i="22"/>
  <c r="CC1321" i="22"/>
  <c r="CD1321" i="22"/>
  <c r="CE1321" i="22"/>
  <c r="BP1322" i="22"/>
  <c r="BQ1322" i="22"/>
  <c r="BR1322" i="22"/>
  <c r="BS1322" i="22"/>
  <c r="BT1322" i="22"/>
  <c r="BU1322" i="22"/>
  <c r="BV1322" i="22"/>
  <c r="BW1322" i="22"/>
  <c r="BX1322" i="22"/>
  <c r="BY1322" i="22"/>
  <c r="BZ1322" i="22"/>
  <c r="CA1322" i="22"/>
  <c r="CB1322" i="22"/>
  <c r="CC1322" i="22"/>
  <c r="CD1322" i="22"/>
  <c r="CE1322" i="22"/>
  <c r="BP1323" i="22"/>
  <c r="BQ1323" i="22"/>
  <c r="BR1323" i="22"/>
  <c r="BS1323" i="22"/>
  <c r="BT1323" i="22"/>
  <c r="BU1323" i="22"/>
  <c r="BV1323" i="22"/>
  <c r="BW1323" i="22"/>
  <c r="BX1323" i="22"/>
  <c r="BY1323" i="22"/>
  <c r="BZ1323" i="22"/>
  <c r="CA1323" i="22"/>
  <c r="CB1323" i="22"/>
  <c r="CC1323" i="22"/>
  <c r="CD1323" i="22"/>
  <c r="CE1323" i="22"/>
  <c r="BP1324" i="22"/>
  <c r="BQ1324" i="22"/>
  <c r="BR1324" i="22"/>
  <c r="BS1324" i="22"/>
  <c r="BT1324" i="22"/>
  <c r="BU1324" i="22"/>
  <c r="BV1324" i="22"/>
  <c r="BW1324" i="22"/>
  <c r="BX1324" i="22"/>
  <c r="BY1324" i="22"/>
  <c r="BZ1324" i="22"/>
  <c r="CA1324" i="22"/>
  <c r="CB1324" i="22"/>
  <c r="CC1324" i="22"/>
  <c r="CD1324" i="22"/>
  <c r="CE1324" i="22"/>
  <c r="BP1325" i="22"/>
  <c r="BQ1325" i="22"/>
  <c r="BR1325" i="22"/>
  <c r="BS1325" i="22"/>
  <c r="BT1325" i="22"/>
  <c r="BU1325" i="22"/>
  <c r="BV1325" i="22"/>
  <c r="BW1325" i="22"/>
  <c r="BX1325" i="22"/>
  <c r="BY1325" i="22"/>
  <c r="BZ1325" i="22"/>
  <c r="CA1325" i="22"/>
  <c r="CB1325" i="22"/>
  <c r="CC1325" i="22"/>
  <c r="CD1325" i="22"/>
  <c r="CE1325" i="22"/>
  <c r="BP1326" i="22"/>
  <c r="BQ1326" i="22"/>
  <c r="BR1326" i="22"/>
  <c r="BS1326" i="22"/>
  <c r="BT1326" i="22"/>
  <c r="BU1326" i="22"/>
  <c r="BV1326" i="22"/>
  <c r="BW1326" i="22"/>
  <c r="BX1326" i="22"/>
  <c r="BY1326" i="22"/>
  <c r="BZ1326" i="22"/>
  <c r="CA1326" i="22"/>
  <c r="CB1326" i="22"/>
  <c r="CC1326" i="22"/>
  <c r="CD1326" i="22"/>
  <c r="CE1326" i="22"/>
  <c r="BP1327" i="22"/>
  <c r="BQ1327" i="22"/>
  <c r="BR1327" i="22"/>
  <c r="BS1327" i="22"/>
  <c r="BT1327" i="22"/>
  <c r="BU1327" i="22"/>
  <c r="BV1327" i="22"/>
  <c r="BW1327" i="22"/>
  <c r="BX1327" i="22"/>
  <c r="BY1327" i="22"/>
  <c r="BZ1327" i="22"/>
  <c r="CA1327" i="22"/>
  <c r="CB1327" i="22"/>
  <c r="CC1327" i="22"/>
  <c r="CD1327" i="22"/>
  <c r="CE1327" i="22"/>
  <c r="BP1328" i="22"/>
  <c r="BQ1328" i="22"/>
  <c r="BR1328" i="22"/>
  <c r="BS1328" i="22"/>
  <c r="BT1328" i="22"/>
  <c r="BU1328" i="22"/>
  <c r="BV1328" i="22"/>
  <c r="BW1328" i="22"/>
  <c r="BX1328" i="22"/>
  <c r="BY1328" i="22"/>
  <c r="BZ1328" i="22"/>
  <c r="CA1328" i="22"/>
  <c r="CB1328" i="22"/>
  <c r="CC1328" i="22"/>
  <c r="CD1328" i="22"/>
  <c r="CE1328" i="22"/>
  <c r="BP1329" i="22"/>
  <c r="BQ1329" i="22"/>
  <c r="BR1329" i="22"/>
  <c r="BS1329" i="22"/>
  <c r="BT1329" i="22"/>
  <c r="BU1329" i="22"/>
  <c r="BV1329" i="22"/>
  <c r="BW1329" i="22"/>
  <c r="BX1329" i="22"/>
  <c r="BY1329" i="22"/>
  <c r="BZ1329" i="22"/>
  <c r="CA1329" i="22"/>
  <c r="CB1329" i="22"/>
  <c r="CC1329" i="22"/>
  <c r="CD1329" i="22"/>
  <c r="CE1329" i="22"/>
  <c r="BP1330" i="22"/>
  <c r="BQ1330" i="22"/>
  <c r="BR1330" i="22"/>
  <c r="BS1330" i="22"/>
  <c r="BT1330" i="22"/>
  <c r="BU1330" i="22"/>
  <c r="BV1330" i="22"/>
  <c r="BW1330" i="22"/>
  <c r="BX1330" i="22"/>
  <c r="BY1330" i="22"/>
  <c r="BZ1330" i="22"/>
  <c r="CA1330" i="22"/>
  <c r="CB1330" i="22"/>
  <c r="CC1330" i="22"/>
  <c r="CD1330" i="22"/>
  <c r="CE1330" i="22"/>
  <c r="BP1331" i="22"/>
  <c r="BQ1331" i="22"/>
  <c r="BR1331" i="22"/>
  <c r="BS1331" i="22"/>
  <c r="BT1331" i="22"/>
  <c r="BU1331" i="22"/>
  <c r="BV1331" i="22"/>
  <c r="BW1331" i="22"/>
  <c r="BX1331" i="22"/>
  <c r="BY1331" i="22"/>
  <c r="BZ1331" i="22"/>
  <c r="CA1331" i="22"/>
  <c r="CB1331" i="22"/>
  <c r="CC1331" i="22"/>
  <c r="CD1331" i="22"/>
  <c r="CE1331" i="22"/>
  <c r="BP1332" i="22"/>
  <c r="BQ1332" i="22"/>
  <c r="BR1332" i="22"/>
  <c r="BS1332" i="22"/>
  <c r="BT1332" i="22"/>
  <c r="BU1332" i="22"/>
  <c r="BV1332" i="22"/>
  <c r="BW1332" i="22"/>
  <c r="BX1332" i="22"/>
  <c r="BY1332" i="22"/>
  <c r="BZ1332" i="22"/>
  <c r="CA1332" i="22"/>
  <c r="CB1332" i="22"/>
  <c r="CC1332" i="22"/>
  <c r="CD1332" i="22"/>
  <c r="CE1332" i="22"/>
  <c r="BP1333" i="22"/>
  <c r="BQ1333" i="22"/>
  <c r="BR1333" i="22"/>
  <c r="BS1333" i="22"/>
  <c r="BT1333" i="22"/>
  <c r="BU1333" i="22"/>
  <c r="BV1333" i="22"/>
  <c r="BW1333" i="22"/>
  <c r="BX1333" i="22"/>
  <c r="BY1333" i="22"/>
  <c r="BZ1333" i="22"/>
  <c r="CA1333" i="22"/>
  <c r="CB1333" i="22"/>
  <c r="CC1333" i="22"/>
  <c r="CD1333" i="22"/>
  <c r="CE1333" i="22"/>
  <c r="BP1334" i="22"/>
  <c r="BQ1334" i="22"/>
  <c r="BR1334" i="22"/>
  <c r="BS1334" i="22"/>
  <c r="BT1334" i="22"/>
  <c r="BU1334" i="22"/>
  <c r="BV1334" i="22"/>
  <c r="BW1334" i="22"/>
  <c r="BX1334" i="22"/>
  <c r="BY1334" i="22"/>
  <c r="BZ1334" i="22"/>
  <c r="CA1334" i="22"/>
  <c r="CB1334" i="22"/>
  <c r="CC1334" i="22"/>
  <c r="CD1334" i="22"/>
  <c r="CE1334" i="22"/>
  <c r="BP1335" i="22"/>
  <c r="BQ1335" i="22"/>
  <c r="BR1335" i="22"/>
  <c r="BS1335" i="22"/>
  <c r="BT1335" i="22"/>
  <c r="BU1335" i="22"/>
  <c r="BV1335" i="22"/>
  <c r="BW1335" i="22"/>
  <c r="BX1335" i="22"/>
  <c r="BY1335" i="22"/>
  <c r="BZ1335" i="22"/>
  <c r="CA1335" i="22"/>
  <c r="CB1335" i="22"/>
  <c r="CC1335" i="22"/>
  <c r="CD1335" i="22"/>
  <c r="CE1335" i="22"/>
  <c r="BP1336" i="22"/>
  <c r="BQ1336" i="22"/>
  <c r="BR1336" i="22"/>
  <c r="BS1336" i="22"/>
  <c r="BT1336" i="22"/>
  <c r="BU1336" i="22"/>
  <c r="BV1336" i="22"/>
  <c r="BW1336" i="22"/>
  <c r="BX1336" i="22"/>
  <c r="BY1336" i="22"/>
  <c r="BZ1336" i="22"/>
  <c r="CA1336" i="22"/>
  <c r="CB1336" i="22"/>
  <c r="CC1336" i="22"/>
  <c r="CD1336" i="22"/>
  <c r="CE1336" i="22"/>
  <c r="BP1337" i="22"/>
  <c r="BQ1337" i="22"/>
  <c r="BR1337" i="22"/>
  <c r="BS1337" i="22"/>
  <c r="BT1337" i="22"/>
  <c r="BU1337" i="22"/>
  <c r="BV1337" i="22"/>
  <c r="BW1337" i="22"/>
  <c r="BX1337" i="22"/>
  <c r="BY1337" i="22"/>
  <c r="BZ1337" i="22"/>
  <c r="CA1337" i="22"/>
  <c r="CB1337" i="22"/>
  <c r="CC1337" i="22"/>
  <c r="CD1337" i="22"/>
  <c r="CE1337" i="22"/>
  <c r="BP1338" i="22"/>
  <c r="BQ1338" i="22"/>
  <c r="BR1338" i="22"/>
  <c r="BS1338" i="22"/>
  <c r="BT1338" i="22"/>
  <c r="BU1338" i="22"/>
  <c r="BV1338" i="22"/>
  <c r="BW1338" i="22"/>
  <c r="BX1338" i="22"/>
  <c r="BY1338" i="22"/>
  <c r="BZ1338" i="22"/>
  <c r="CA1338" i="22"/>
  <c r="CB1338" i="22"/>
  <c r="CC1338" i="22"/>
  <c r="CD1338" i="22"/>
  <c r="CE1338" i="22"/>
  <c r="BP1339" i="22"/>
  <c r="BQ1339" i="22"/>
  <c r="BR1339" i="22"/>
  <c r="BS1339" i="22"/>
  <c r="BT1339" i="22"/>
  <c r="BU1339" i="22"/>
  <c r="BV1339" i="22"/>
  <c r="BW1339" i="22"/>
  <c r="BX1339" i="22"/>
  <c r="BY1339" i="22"/>
  <c r="BZ1339" i="22"/>
  <c r="CA1339" i="22"/>
  <c r="CB1339" i="22"/>
  <c r="CC1339" i="22"/>
  <c r="CD1339" i="22"/>
  <c r="CE1339" i="22"/>
  <c r="BP1340" i="22"/>
  <c r="BQ1340" i="22"/>
  <c r="BR1340" i="22"/>
  <c r="BS1340" i="22"/>
  <c r="BT1340" i="22"/>
  <c r="BU1340" i="22"/>
  <c r="BV1340" i="22"/>
  <c r="BW1340" i="22"/>
  <c r="BX1340" i="22"/>
  <c r="BY1340" i="22"/>
  <c r="BZ1340" i="22"/>
  <c r="CA1340" i="22"/>
  <c r="CB1340" i="22"/>
  <c r="CC1340" i="22"/>
  <c r="CD1340" i="22"/>
  <c r="CE1340" i="22"/>
  <c r="BP1341" i="22"/>
  <c r="BQ1341" i="22"/>
  <c r="BR1341" i="22"/>
  <c r="BS1341" i="22"/>
  <c r="BT1341" i="22"/>
  <c r="BU1341" i="22"/>
  <c r="BV1341" i="22"/>
  <c r="BW1341" i="22"/>
  <c r="BX1341" i="22"/>
  <c r="BY1341" i="22"/>
  <c r="BZ1341" i="22"/>
  <c r="CA1341" i="22"/>
  <c r="CB1341" i="22"/>
  <c r="CC1341" i="22"/>
  <c r="CD1341" i="22"/>
  <c r="CE1341" i="22"/>
  <c r="BP1342" i="22"/>
  <c r="BQ1342" i="22"/>
  <c r="BR1342" i="22"/>
  <c r="BS1342" i="22"/>
  <c r="BT1342" i="22"/>
  <c r="BU1342" i="22"/>
  <c r="BV1342" i="22"/>
  <c r="BW1342" i="22"/>
  <c r="BX1342" i="22"/>
  <c r="BY1342" i="22"/>
  <c r="BZ1342" i="22"/>
  <c r="CA1342" i="22"/>
  <c r="CB1342" i="22"/>
  <c r="CC1342" i="22"/>
  <c r="CD1342" i="22"/>
  <c r="CE1342" i="22"/>
  <c r="BP1343" i="22"/>
  <c r="BQ1343" i="22"/>
  <c r="BR1343" i="22"/>
  <c r="BS1343" i="22"/>
  <c r="BT1343" i="22"/>
  <c r="BU1343" i="22"/>
  <c r="BV1343" i="22"/>
  <c r="BW1343" i="22"/>
  <c r="BX1343" i="22"/>
  <c r="BY1343" i="22"/>
  <c r="BZ1343" i="22"/>
  <c r="CA1343" i="22"/>
  <c r="CB1343" i="22"/>
  <c r="CC1343" i="22"/>
  <c r="CD1343" i="22"/>
  <c r="CE1343" i="22"/>
  <c r="BP1344" i="22"/>
  <c r="BQ1344" i="22"/>
  <c r="BR1344" i="22"/>
  <c r="BS1344" i="22"/>
  <c r="BT1344" i="22"/>
  <c r="BU1344" i="22"/>
  <c r="BV1344" i="22"/>
  <c r="BW1344" i="22"/>
  <c r="BX1344" i="22"/>
  <c r="BY1344" i="22"/>
  <c r="BZ1344" i="22"/>
  <c r="CA1344" i="22"/>
  <c r="CB1344" i="22"/>
  <c r="CC1344" i="22"/>
  <c r="CD1344" i="22"/>
  <c r="CE1344" i="22"/>
  <c r="BP1345" i="22"/>
  <c r="BQ1345" i="22"/>
  <c r="BR1345" i="22"/>
  <c r="BS1345" i="22"/>
  <c r="BT1345" i="22"/>
  <c r="BU1345" i="22"/>
  <c r="BV1345" i="22"/>
  <c r="BW1345" i="22"/>
  <c r="BX1345" i="22"/>
  <c r="BY1345" i="22"/>
  <c r="BZ1345" i="22"/>
  <c r="CA1345" i="22"/>
  <c r="CB1345" i="22"/>
  <c r="CC1345" i="22"/>
  <c r="CD1345" i="22"/>
  <c r="CE1345" i="22"/>
  <c r="BP1346" i="22"/>
  <c r="BQ1346" i="22"/>
  <c r="BR1346" i="22"/>
  <c r="BS1346" i="22"/>
  <c r="BT1346" i="22"/>
  <c r="BU1346" i="22"/>
  <c r="BV1346" i="22"/>
  <c r="BW1346" i="22"/>
  <c r="BX1346" i="22"/>
  <c r="BY1346" i="22"/>
  <c r="BZ1346" i="22"/>
  <c r="CA1346" i="22"/>
  <c r="CB1346" i="22"/>
  <c r="CC1346" i="22"/>
  <c r="CD1346" i="22"/>
  <c r="CE1346" i="22"/>
  <c r="BP1347" i="22"/>
  <c r="BQ1347" i="22"/>
  <c r="BR1347" i="22"/>
  <c r="BS1347" i="22"/>
  <c r="BT1347" i="22"/>
  <c r="BU1347" i="22"/>
  <c r="BV1347" i="22"/>
  <c r="BW1347" i="22"/>
  <c r="BX1347" i="22"/>
  <c r="BY1347" i="22"/>
  <c r="BZ1347" i="22"/>
  <c r="CA1347" i="22"/>
  <c r="CB1347" i="22"/>
  <c r="CC1347" i="22"/>
  <c r="CD1347" i="22"/>
  <c r="CE1347" i="22"/>
  <c r="BP1348" i="22"/>
  <c r="BQ1348" i="22"/>
  <c r="BR1348" i="22"/>
  <c r="BS1348" i="22"/>
  <c r="BT1348" i="22"/>
  <c r="BU1348" i="22"/>
  <c r="BV1348" i="22"/>
  <c r="BW1348" i="22"/>
  <c r="BX1348" i="22"/>
  <c r="BY1348" i="22"/>
  <c r="BZ1348" i="22"/>
  <c r="CA1348" i="22"/>
  <c r="CB1348" i="22"/>
  <c r="CC1348" i="22"/>
  <c r="CD1348" i="22"/>
  <c r="CE1348" i="22"/>
  <c r="BP1349" i="22"/>
  <c r="BQ1349" i="22"/>
  <c r="BR1349" i="22"/>
  <c r="BS1349" i="22"/>
  <c r="BT1349" i="22"/>
  <c r="BU1349" i="22"/>
  <c r="BV1349" i="22"/>
  <c r="BW1349" i="22"/>
  <c r="BX1349" i="22"/>
  <c r="BY1349" i="22"/>
  <c r="BZ1349" i="22"/>
  <c r="CA1349" i="22"/>
  <c r="CB1349" i="22"/>
  <c r="CC1349" i="22"/>
  <c r="CD1349" i="22"/>
  <c r="CE1349" i="22"/>
  <c r="BP1350" i="22"/>
  <c r="BQ1350" i="22"/>
  <c r="BR1350" i="22"/>
  <c r="BS1350" i="22"/>
  <c r="BT1350" i="22"/>
  <c r="BU1350" i="22"/>
  <c r="BV1350" i="22"/>
  <c r="BW1350" i="22"/>
  <c r="BX1350" i="22"/>
  <c r="BY1350" i="22"/>
  <c r="BZ1350" i="22"/>
  <c r="CA1350" i="22"/>
  <c r="CB1350" i="22"/>
  <c r="CC1350" i="22"/>
  <c r="CD1350" i="22"/>
  <c r="CE1350" i="22"/>
  <c r="BP1351" i="22"/>
  <c r="BQ1351" i="22"/>
  <c r="BR1351" i="22"/>
  <c r="BS1351" i="22"/>
  <c r="BT1351" i="22"/>
  <c r="BU1351" i="22"/>
  <c r="BV1351" i="22"/>
  <c r="BW1351" i="22"/>
  <c r="BX1351" i="22"/>
  <c r="BY1351" i="22"/>
  <c r="BZ1351" i="22"/>
  <c r="CA1351" i="22"/>
  <c r="CB1351" i="22"/>
  <c r="CC1351" i="22"/>
  <c r="CD1351" i="22"/>
  <c r="CE1351" i="22"/>
  <c r="BP1352" i="22"/>
  <c r="BQ1352" i="22"/>
  <c r="BR1352" i="22"/>
  <c r="BS1352" i="22"/>
  <c r="BT1352" i="22"/>
  <c r="BU1352" i="22"/>
  <c r="BV1352" i="22"/>
  <c r="BW1352" i="22"/>
  <c r="BX1352" i="22"/>
  <c r="BY1352" i="22"/>
  <c r="BZ1352" i="22"/>
  <c r="CA1352" i="22"/>
  <c r="CB1352" i="22"/>
  <c r="CC1352" i="22"/>
  <c r="CD1352" i="22"/>
  <c r="CE1352" i="22"/>
  <c r="BP1353" i="22"/>
  <c r="BQ1353" i="22"/>
  <c r="BR1353" i="22"/>
  <c r="BS1353" i="22"/>
  <c r="BT1353" i="22"/>
  <c r="BU1353" i="22"/>
  <c r="BV1353" i="22"/>
  <c r="BW1353" i="22"/>
  <c r="BX1353" i="22"/>
  <c r="BY1353" i="22"/>
  <c r="BZ1353" i="22"/>
  <c r="CA1353" i="22"/>
  <c r="CB1353" i="22"/>
  <c r="CC1353" i="22"/>
  <c r="CD1353" i="22"/>
  <c r="CE1353" i="22"/>
  <c r="BP1354" i="22"/>
  <c r="BQ1354" i="22"/>
  <c r="BR1354" i="22"/>
  <c r="BS1354" i="22"/>
  <c r="BT1354" i="22"/>
  <c r="BU1354" i="22"/>
  <c r="BV1354" i="22"/>
  <c r="BW1354" i="22"/>
  <c r="BX1354" i="22"/>
  <c r="BY1354" i="22"/>
  <c r="BZ1354" i="22"/>
  <c r="CA1354" i="22"/>
  <c r="CB1354" i="22"/>
  <c r="CC1354" i="22"/>
  <c r="CD1354" i="22"/>
  <c r="CE1354" i="22"/>
  <c r="BP1355" i="22"/>
  <c r="BQ1355" i="22"/>
  <c r="BR1355" i="22"/>
  <c r="BS1355" i="22"/>
  <c r="BT1355" i="22"/>
  <c r="BU1355" i="22"/>
  <c r="BV1355" i="22"/>
  <c r="BW1355" i="22"/>
  <c r="BX1355" i="22"/>
  <c r="BY1355" i="22"/>
  <c r="BZ1355" i="22"/>
  <c r="CA1355" i="22"/>
  <c r="CB1355" i="22"/>
  <c r="CC1355" i="22"/>
  <c r="CD1355" i="22"/>
  <c r="CE1355" i="22"/>
  <c r="BP1356" i="22"/>
  <c r="BQ1356" i="22"/>
  <c r="BR1356" i="22"/>
  <c r="BS1356" i="22"/>
  <c r="BT1356" i="22"/>
  <c r="BU1356" i="22"/>
  <c r="BV1356" i="22"/>
  <c r="BW1356" i="22"/>
  <c r="BX1356" i="22"/>
  <c r="BY1356" i="22"/>
  <c r="BZ1356" i="22"/>
  <c r="CA1356" i="22"/>
  <c r="CB1356" i="22"/>
  <c r="CC1356" i="22"/>
  <c r="CD1356" i="22"/>
  <c r="CE1356" i="22"/>
  <c r="BP1357" i="22"/>
  <c r="BQ1357" i="22"/>
  <c r="BR1357" i="22"/>
  <c r="BS1357" i="22"/>
  <c r="BT1357" i="22"/>
  <c r="BU1357" i="22"/>
  <c r="BV1357" i="22"/>
  <c r="BW1357" i="22"/>
  <c r="BX1357" i="22"/>
  <c r="BY1357" i="22"/>
  <c r="BZ1357" i="22"/>
  <c r="CA1357" i="22"/>
  <c r="CB1357" i="22"/>
  <c r="CC1357" i="22"/>
  <c r="CD1357" i="22"/>
  <c r="CE1357" i="22"/>
  <c r="BP1358" i="22"/>
  <c r="BQ1358" i="22"/>
  <c r="BR1358" i="22"/>
  <c r="BS1358" i="22"/>
  <c r="BT1358" i="22"/>
  <c r="BU1358" i="22"/>
  <c r="BV1358" i="22"/>
  <c r="BW1358" i="22"/>
  <c r="BX1358" i="22"/>
  <c r="BY1358" i="22"/>
  <c r="BZ1358" i="22"/>
  <c r="CA1358" i="22"/>
  <c r="CB1358" i="22"/>
  <c r="CC1358" i="22"/>
  <c r="CD1358" i="22"/>
  <c r="CE1358" i="22"/>
  <c r="BP1359" i="22"/>
  <c r="BQ1359" i="22"/>
  <c r="BR1359" i="22"/>
  <c r="BS1359" i="22"/>
  <c r="BT1359" i="22"/>
  <c r="BU1359" i="22"/>
  <c r="BV1359" i="22"/>
  <c r="BW1359" i="22"/>
  <c r="BX1359" i="22"/>
  <c r="BY1359" i="22"/>
  <c r="BZ1359" i="22"/>
  <c r="CA1359" i="22"/>
  <c r="CB1359" i="22"/>
  <c r="CC1359" i="22"/>
  <c r="CD1359" i="22"/>
  <c r="CE1359" i="22"/>
  <c r="BP1360" i="22"/>
  <c r="BQ1360" i="22"/>
  <c r="BR1360" i="22"/>
  <c r="BS1360" i="22"/>
  <c r="BT1360" i="22"/>
  <c r="BU1360" i="22"/>
  <c r="BV1360" i="22"/>
  <c r="BW1360" i="22"/>
  <c r="BX1360" i="22"/>
  <c r="BY1360" i="22"/>
  <c r="BZ1360" i="22"/>
  <c r="CA1360" i="22"/>
  <c r="CB1360" i="22"/>
  <c r="CC1360" i="22"/>
  <c r="CD1360" i="22"/>
  <c r="CE1360" i="22"/>
  <c r="BP1361" i="22"/>
  <c r="BQ1361" i="22"/>
  <c r="BR1361" i="22"/>
  <c r="BS1361" i="22"/>
  <c r="BT1361" i="22"/>
  <c r="BU1361" i="22"/>
  <c r="BV1361" i="22"/>
  <c r="BW1361" i="22"/>
  <c r="BX1361" i="22"/>
  <c r="BY1361" i="22"/>
  <c r="BZ1361" i="22"/>
  <c r="CA1361" i="22"/>
  <c r="CB1361" i="22"/>
  <c r="CC1361" i="22"/>
  <c r="CD1361" i="22"/>
  <c r="CE1361" i="22"/>
  <c r="BP1362" i="22"/>
  <c r="BQ1362" i="22"/>
  <c r="BR1362" i="22"/>
  <c r="BS1362" i="22"/>
  <c r="BT1362" i="22"/>
  <c r="BU1362" i="22"/>
  <c r="BV1362" i="22"/>
  <c r="BW1362" i="22"/>
  <c r="BX1362" i="22"/>
  <c r="BY1362" i="22"/>
  <c r="BZ1362" i="22"/>
  <c r="CA1362" i="22"/>
  <c r="CB1362" i="22"/>
  <c r="CC1362" i="22"/>
  <c r="CD1362" i="22"/>
  <c r="CE1362" i="22"/>
  <c r="BP1363" i="22"/>
  <c r="BQ1363" i="22"/>
  <c r="BR1363" i="22"/>
  <c r="BS1363" i="22"/>
  <c r="BT1363" i="22"/>
  <c r="BU1363" i="22"/>
  <c r="BV1363" i="22"/>
  <c r="BW1363" i="22"/>
  <c r="BX1363" i="22"/>
  <c r="BY1363" i="22"/>
  <c r="BZ1363" i="22"/>
  <c r="CA1363" i="22"/>
  <c r="CB1363" i="22"/>
  <c r="CC1363" i="22"/>
  <c r="CD1363" i="22"/>
  <c r="CE1363" i="22"/>
  <c r="BP1364" i="22"/>
  <c r="BQ1364" i="22"/>
  <c r="BR1364" i="22"/>
  <c r="BS1364" i="22"/>
  <c r="BT1364" i="22"/>
  <c r="BU1364" i="22"/>
  <c r="BV1364" i="22"/>
  <c r="BW1364" i="22"/>
  <c r="BX1364" i="22"/>
  <c r="BY1364" i="22"/>
  <c r="BZ1364" i="22"/>
  <c r="CA1364" i="22"/>
  <c r="CB1364" i="22"/>
  <c r="CC1364" i="22"/>
  <c r="CD1364" i="22"/>
  <c r="CE1364" i="22"/>
  <c r="BP1365" i="22"/>
  <c r="BQ1365" i="22"/>
  <c r="BR1365" i="22"/>
  <c r="BS1365" i="22"/>
  <c r="BT1365" i="22"/>
  <c r="BU1365" i="22"/>
  <c r="BV1365" i="22"/>
  <c r="BW1365" i="22"/>
  <c r="BX1365" i="22"/>
  <c r="BY1365" i="22"/>
  <c r="BZ1365" i="22"/>
  <c r="CA1365" i="22"/>
  <c r="CB1365" i="22"/>
  <c r="CC1365" i="22"/>
  <c r="CD1365" i="22"/>
  <c r="CE1365" i="22"/>
  <c r="BP1366" i="22"/>
  <c r="BQ1366" i="22"/>
  <c r="BR1366" i="22"/>
  <c r="BS1366" i="22"/>
  <c r="BT1366" i="22"/>
  <c r="BU1366" i="22"/>
  <c r="BV1366" i="22"/>
  <c r="BW1366" i="22"/>
  <c r="BX1366" i="22"/>
  <c r="BY1366" i="22"/>
  <c r="BZ1366" i="22"/>
  <c r="CA1366" i="22"/>
  <c r="CB1366" i="22"/>
  <c r="CC1366" i="22"/>
  <c r="CD1366" i="22"/>
  <c r="CE1366" i="22"/>
  <c r="BP1367" i="22"/>
  <c r="BQ1367" i="22"/>
  <c r="BR1367" i="22"/>
  <c r="BS1367" i="22"/>
  <c r="BT1367" i="22"/>
  <c r="BU1367" i="22"/>
  <c r="BV1367" i="22"/>
  <c r="BW1367" i="22"/>
  <c r="BX1367" i="22"/>
  <c r="BY1367" i="22"/>
  <c r="BZ1367" i="22"/>
  <c r="CA1367" i="22"/>
  <c r="CB1367" i="22"/>
  <c r="CC1367" i="22"/>
  <c r="CD1367" i="22"/>
  <c r="CE1367" i="22"/>
  <c r="BP1368" i="22"/>
  <c r="BQ1368" i="22"/>
  <c r="BR1368" i="22"/>
  <c r="BS1368" i="22"/>
  <c r="BT1368" i="22"/>
  <c r="BU1368" i="22"/>
  <c r="BV1368" i="22"/>
  <c r="BW1368" i="22"/>
  <c r="BX1368" i="22"/>
  <c r="BY1368" i="22"/>
  <c r="BZ1368" i="22"/>
  <c r="CA1368" i="22"/>
  <c r="CB1368" i="22"/>
  <c r="CC1368" i="22"/>
  <c r="CD1368" i="22"/>
  <c r="CE1368" i="22"/>
  <c r="BP1369" i="22"/>
  <c r="BQ1369" i="22"/>
  <c r="BR1369" i="22"/>
  <c r="BS1369" i="22"/>
  <c r="BT1369" i="22"/>
  <c r="BU1369" i="22"/>
  <c r="BV1369" i="22"/>
  <c r="BW1369" i="22"/>
  <c r="BX1369" i="22"/>
  <c r="BY1369" i="22"/>
  <c r="BZ1369" i="22"/>
  <c r="CA1369" i="22"/>
  <c r="CB1369" i="22"/>
  <c r="CC1369" i="22"/>
  <c r="CD1369" i="22"/>
  <c r="CE1369" i="22"/>
  <c r="BP1370" i="22"/>
  <c r="BQ1370" i="22"/>
  <c r="BR1370" i="22"/>
  <c r="BS1370" i="22"/>
  <c r="BT1370" i="22"/>
  <c r="BU1370" i="22"/>
  <c r="BV1370" i="22"/>
  <c r="BW1370" i="22"/>
  <c r="BX1370" i="22"/>
  <c r="BY1370" i="22"/>
  <c r="BZ1370" i="22"/>
  <c r="CA1370" i="22"/>
  <c r="CB1370" i="22"/>
  <c r="CC1370" i="22"/>
  <c r="CD1370" i="22"/>
  <c r="CE1370" i="22"/>
  <c r="BP1371" i="22"/>
  <c r="BQ1371" i="22"/>
  <c r="BR1371" i="22"/>
  <c r="BS1371" i="22"/>
  <c r="BT1371" i="22"/>
  <c r="BU1371" i="22"/>
  <c r="BV1371" i="22"/>
  <c r="BW1371" i="22"/>
  <c r="BX1371" i="22"/>
  <c r="BY1371" i="22"/>
  <c r="BZ1371" i="22"/>
  <c r="CA1371" i="22"/>
  <c r="CB1371" i="22"/>
  <c r="CC1371" i="22"/>
  <c r="CD1371" i="22"/>
  <c r="CE1371" i="22"/>
  <c r="BP1372" i="22"/>
  <c r="BQ1372" i="22"/>
  <c r="BR1372" i="22"/>
  <c r="BS1372" i="22"/>
  <c r="BT1372" i="22"/>
  <c r="BU1372" i="22"/>
  <c r="BV1372" i="22"/>
  <c r="BW1372" i="22"/>
  <c r="BX1372" i="22"/>
  <c r="BY1372" i="22"/>
  <c r="BZ1372" i="22"/>
  <c r="CA1372" i="22"/>
  <c r="CB1372" i="22"/>
  <c r="CC1372" i="22"/>
  <c r="CD1372" i="22"/>
  <c r="CE1372" i="22"/>
  <c r="BP1373" i="22"/>
  <c r="BQ1373" i="22"/>
  <c r="BR1373" i="22"/>
  <c r="BS1373" i="22"/>
  <c r="BT1373" i="22"/>
  <c r="BU1373" i="22"/>
  <c r="BV1373" i="22"/>
  <c r="BW1373" i="22"/>
  <c r="BX1373" i="22"/>
  <c r="BY1373" i="22"/>
  <c r="BZ1373" i="22"/>
  <c r="CA1373" i="22"/>
  <c r="CB1373" i="22"/>
  <c r="CC1373" i="22"/>
  <c r="CD1373" i="22"/>
  <c r="CE1373" i="22"/>
  <c r="BP1374" i="22"/>
  <c r="BQ1374" i="22"/>
  <c r="BR1374" i="22"/>
  <c r="BS1374" i="22"/>
  <c r="BT1374" i="22"/>
  <c r="BU1374" i="22"/>
  <c r="BV1374" i="22"/>
  <c r="BW1374" i="22"/>
  <c r="BX1374" i="22"/>
  <c r="BY1374" i="22"/>
  <c r="BZ1374" i="22"/>
  <c r="CA1374" i="22"/>
  <c r="CB1374" i="22"/>
  <c r="CC1374" i="22"/>
  <c r="CD1374" i="22"/>
  <c r="CE1374" i="22"/>
  <c r="BP1375" i="22"/>
  <c r="BQ1375" i="22"/>
  <c r="BR1375" i="22"/>
  <c r="BS1375" i="22"/>
  <c r="BT1375" i="22"/>
  <c r="BU1375" i="22"/>
  <c r="BV1375" i="22"/>
  <c r="BW1375" i="22"/>
  <c r="BX1375" i="22"/>
  <c r="BY1375" i="22"/>
  <c r="BZ1375" i="22"/>
  <c r="CA1375" i="22"/>
  <c r="CB1375" i="22"/>
  <c r="CC1375" i="22"/>
  <c r="CD1375" i="22"/>
  <c r="CE1375" i="22"/>
  <c r="BP1376" i="22"/>
  <c r="BQ1376" i="22"/>
  <c r="BR1376" i="22"/>
  <c r="BS1376" i="22"/>
  <c r="BT1376" i="22"/>
  <c r="BU1376" i="22"/>
  <c r="BV1376" i="22"/>
  <c r="BW1376" i="22"/>
  <c r="BX1376" i="22"/>
  <c r="BY1376" i="22"/>
  <c r="BZ1376" i="22"/>
  <c r="CA1376" i="22"/>
  <c r="CB1376" i="22"/>
  <c r="CC1376" i="22"/>
  <c r="CD1376" i="22"/>
  <c r="CE1376" i="22"/>
  <c r="BP1377" i="22"/>
  <c r="BQ1377" i="22"/>
  <c r="BR1377" i="22"/>
  <c r="BS1377" i="22"/>
  <c r="BT1377" i="22"/>
  <c r="BU1377" i="22"/>
  <c r="BV1377" i="22"/>
  <c r="BW1377" i="22"/>
  <c r="BX1377" i="22"/>
  <c r="BY1377" i="22"/>
  <c r="BZ1377" i="22"/>
  <c r="CA1377" i="22"/>
  <c r="CB1377" i="22"/>
  <c r="CC1377" i="22"/>
  <c r="CD1377" i="22"/>
  <c r="CE1377" i="22"/>
  <c r="BP1378" i="22"/>
  <c r="BQ1378" i="22"/>
  <c r="BR1378" i="22"/>
  <c r="BS1378" i="22"/>
  <c r="BT1378" i="22"/>
  <c r="BU1378" i="22"/>
  <c r="BV1378" i="22"/>
  <c r="BW1378" i="22"/>
  <c r="BX1378" i="22"/>
  <c r="BY1378" i="22"/>
  <c r="BZ1378" i="22"/>
  <c r="CA1378" i="22"/>
  <c r="CB1378" i="22"/>
  <c r="CC1378" i="22"/>
  <c r="CD1378" i="22"/>
  <c r="CE1378" i="22"/>
  <c r="BP1379" i="22"/>
  <c r="BQ1379" i="22"/>
  <c r="BR1379" i="22"/>
  <c r="BS1379" i="22"/>
  <c r="BT1379" i="22"/>
  <c r="BU1379" i="22"/>
  <c r="BV1379" i="22"/>
  <c r="BW1379" i="22"/>
  <c r="BX1379" i="22"/>
  <c r="BY1379" i="22"/>
  <c r="BZ1379" i="22"/>
  <c r="CA1379" i="22"/>
  <c r="CB1379" i="22"/>
  <c r="CC1379" i="22"/>
  <c r="CD1379" i="22"/>
  <c r="CE1379" i="22"/>
  <c r="BP1380" i="22"/>
  <c r="BQ1380" i="22"/>
  <c r="BR1380" i="22"/>
  <c r="BS1380" i="22"/>
  <c r="BT1380" i="22"/>
  <c r="BU1380" i="22"/>
  <c r="BV1380" i="22"/>
  <c r="BW1380" i="22"/>
  <c r="BX1380" i="22"/>
  <c r="BY1380" i="22"/>
  <c r="BZ1380" i="22"/>
  <c r="CA1380" i="22"/>
  <c r="CB1380" i="22"/>
  <c r="CC1380" i="22"/>
  <c r="CD1380" i="22"/>
  <c r="CE1380" i="22"/>
  <c r="BP1381" i="22"/>
  <c r="BQ1381" i="22"/>
  <c r="BR1381" i="22"/>
  <c r="BS1381" i="22"/>
  <c r="BT1381" i="22"/>
  <c r="BU1381" i="22"/>
  <c r="BV1381" i="22"/>
  <c r="BW1381" i="22"/>
  <c r="BX1381" i="22"/>
  <c r="BY1381" i="22"/>
  <c r="BZ1381" i="22"/>
  <c r="CA1381" i="22"/>
  <c r="CB1381" i="22"/>
  <c r="CC1381" i="22"/>
  <c r="CD1381" i="22"/>
  <c r="CE1381" i="22"/>
  <c r="BP1382" i="22"/>
  <c r="BQ1382" i="22"/>
  <c r="BR1382" i="22"/>
  <c r="BS1382" i="22"/>
  <c r="BT1382" i="22"/>
  <c r="BU1382" i="22"/>
  <c r="BV1382" i="22"/>
  <c r="BW1382" i="22"/>
  <c r="BX1382" i="22"/>
  <c r="BY1382" i="22"/>
  <c r="BZ1382" i="22"/>
  <c r="CA1382" i="22"/>
  <c r="CB1382" i="22"/>
  <c r="CC1382" i="22"/>
  <c r="CD1382" i="22"/>
  <c r="CE1382" i="22"/>
  <c r="BP1383" i="22"/>
  <c r="BQ1383" i="22"/>
  <c r="BR1383" i="22"/>
  <c r="BS1383" i="22"/>
  <c r="BT1383" i="22"/>
  <c r="BU1383" i="22"/>
  <c r="BV1383" i="22"/>
  <c r="BW1383" i="22"/>
  <c r="BX1383" i="22"/>
  <c r="BY1383" i="22"/>
  <c r="BZ1383" i="22"/>
  <c r="CA1383" i="22"/>
  <c r="CB1383" i="22"/>
  <c r="CC1383" i="22"/>
  <c r="CD1383" i="22"/>
  <c r="CE1383" i="22"/>
  <c r="BP1384" i="22"/>
  <c r="BQ1384" i="22"/>
  <c r="BR1384" i="22"/>
  <c r="BS1384" i="22"/>
  <c r="BT1384" i="22"/>
  <c r="BU1384" i="22"/>
  <c r="BV1384" i="22"/>
  <c r="BW1384" i="22"/>
  <c r="BX1384" i="22"/>
  <c r="BY1384" i="22"/>
  <c r="BZ1384" i="22"/>
  <c r="CA1384" i="22"/>
  <c r="CB1384" i="22"/>
  <c r="CC1384" i="22"/>
  <c r="CD1384" i="22"/>
  <c r="CE1384" i="22"/>
  <c r="BP1385" i="22"/>
  <c r="BQ1385" i="22"/>
  <c r="BR1385" i="22"/>
  <c r="BS1385" i="22"/>
  <c r="BT1385" i="22"/>
  <c r="BU1385" i="22"/>
  <c r="BV1385" i="22"/>
  <c r="BW1385" i="22"/>
  <c r="BX1385" i="22"/>
  <c r="BY1385" i="22"/>
  <c r="BZ1385" i="22"/>
  <c r="CA1385" i="22"/>
  <c r="CB1385" i="22"/>
  <c r="CC1385" i="22"/>
  <c r="CD1385" i="22"/>
  <c r="CE1385" i="22"/>
  <c r="BP1386" i="22"/>
  <c r="BQ1386" i="22"/>
  <c r="BR1386" i="22"/>
  <c r="BS1386" i="22"/>
  <c r="BT1386" i="22"/>
  <c r="BU1386" i="22"/>
  <c r="BV1386" i="22"/>
  <c r="BW1386" i="22"/>
  <c r="BX1386" i="22"/>
  <c r="BY1386" i="22"/>
  <c r="BZ1386" i="22"/>
  <c r="CA1386" i="22"/>
  <c r="CB1386" i="22"/>
  <c r="CC1386" i="22"/>
  <c r="CD1386" i="22"/>
  <c r="CE1386" i="22"/>
  <c r="BP1387" i="22"/>
  <c r="BQ1387" i="22"/>
  <c r="BR1387" i="22"/>
  <c r="BS1387" i="22"/>
  <c r="BT1387" i="22"/>
  <c r="BU1387" i="22"/>
  <c r="BV1387" i="22"/>
  <c r="BW1387" i="22"/>
  <c r="BX1387" i="22"/>
  <c r="BY1387" i="22"/>
  <c r="BZ1387" i="22"/>
  <c r="CA1387" i="22"/>
  <c r="CB1387" i="22"/>
  <c r="CC1387" i="22"/>
  <c r="CD1387" i="22"/>
  <c r="CE1387" i="22"/>
  <c r="BP1388" i="22"/>
  <c r="BQ1388" i="22"/>
  <c r="BR1388" i="22"/>
  <c r="BS1388" i="22"/>
  <c r="BT1388" i="22"/>
  <c r="BU1388" i="22"/>
  <c r="BV1388" i="22"/>
  <c r="BW1388" i="22"/>
  <c r="BX1388" i="22"/>
  <c r="BY1388" i="22"/>
  <c r="BZ1388" i="22"/>
  <c r="CA1388" i="22"/>
  <c r="CB1388" i="22"/>
  <c r="CC1388" i="22"/>
  <c r="CD1388" i="22"/>
  <c r="CE1388" i="22"/>
  <c r="BP1389" i="22"/>
  <c r="BQ1389" i="22"/>
  <c r="BR1389" i="22"/>
  <c r="BS1389" i="22"/>
  <c r="BT1389" i="22"/>
  <c r="BU1389" i="22"/>
  <c r="BV1389" i="22"/>
  <c r="BW1389" i="22"/>
  <c r="BX1389" i="22"/>
  <c r="BY1389" i="22"/>
  <c r="BZ1389" i="22"/>
  <c r="CA1389" i="22"/>
  <c r="CB1389" i="22"/>
  <c r="CC1389" i="22"/>
  <c r="CD1389" i="22"/>
  <c r="CE1389" i="22"/>
  <c r="BP1390" i="22"/>
  <c r="BQ1390" i="22"/>
  <c r="BR1390" i="22"/>
  <c r="BS1390" i="22"/>
  <c r="BT1390" i="22"/>
  <c r="BU1390" i="22"/>
  <c r="BV1390" i="22"/>
  <c r="BW1390" i="22"/>
  <c r="BX1390" i="22"/>
  <c r="BY1390" i="22"/>
  <c r="BZ1390" i="22"/>
  <c r="CA1390" i="22"/>
  <c r="CB1390" i="22"/>
  <c r="CC1390" i="22"/>
  <c r="CD1390" i="22"/>
  <c r="CE1390" i="22"/>
  <c r="BP1391" i="22"/>
  <c r="BQ1391" i="22"/>
  <c r="BR1391" i="22"/>
  <c r="BS1391" i="22"/>
  <c r="BT1391" i="22"/>
  <c r="BU1391" i="22"/>
  <c r="BV1391" i="22"/>
  <c r="BW1391" i="22"/>
  <c r="BX1391" i="22"/>
  <c r="BY1391" i="22"/>
  <c r="BZ1391" i="22"/>
  <c r="CA1391" i="22"/>
  <c r="CB1391" i="22"/>
  <c r="CC1391" i="22"/>
  <c r="CD1391" i="22"/>
  <c r="CE1391" i="22"/>
  <c r="BP1392" i="22"/>
  <c r="BQ1392" i="22"/>
  <c r="BR1392" i="22"/>
  <c r="BS1392" i="22"/>
  <c r="BT1392" i="22"/>
  <c r="BU1392" i="22"/>
  <c r="BV1392" i="22"/>
  <c r="BW1392" i="22"/>
  <c r="BX1392" i="22"/>
  <c r="BY1392" i="22"/>
  <c r="BZ1392" i="22"/>
  <c r="CA1392" i="22"/>
  <c r="CB1392" i="22"/>
  <c r="CC1392" i="22"/>
  <c r="CD1392" i="22"/>
  <c r="CE1392" i="22"/>
  <c r="BP1393" i="22"/>
  <c r="BQ1393" i="22"/>
  <c r="BR1393" i="22"/>
  <c r="BS1393" i="22"/>
  <c r="BT1393" i="22"/>
  <c r="BU1393" i="22"/>
  <c r="BV1393" i="22"/>
  <c r="BW1393" i="22"/>
  <c r="BX1393" i="22"/>
  <c r="BY1393" i="22"/>
  <c r="BZ1393" i="22"/>
  <c r="CA1393" i="22"/>
  <c r="CB1393" i="22"/>
  <c r="CC1393" i="22"/>
  <c r="CD1393" i="22"/>
  <c r="CE1393" i="22"/>
  <c r="BP1394" i="22"/>
  <c r="BQ1394" i="22"/>
  <c r="BR1394" i="22"/>
  <c r="BS1394" i="22"/>
  <c r="BT1394" i="22"/>
  <c r="BU1394" i="22"/>
  <c r="BV1394" i="22"/>
  <c r="BW1394" i="22"/>
  <c r="BX1394" i="22"/>
  <c r="BY1394" i="22"/>
  <c r="BZ1394" i="22"/>
  <c r="CA1394" i="22"/>
  <c r="CB1394" i="22"/>
  <c r="CC1394" i="22"/>
  <c r="CD1394" i="22"/>
  <c r="CE1394" i="22"/>
  <c r="BP1395" i="22"/>
  <c r="BQ1395" i="22"/>
  <c r="BR1395" i="22"/>
  <c r="BS1395" i="22"/>
  <c r="BT1395" i="22"/>
  <c r="BU1395" i="22"/>
  <c r="BV1395" i="22"/>
  <c r="BW1395" i="22"/>
  <c r="BX1395" i="22"/>
  <c r="BY1395" i="22"/>
  <c r="BZ1395" i="22"/>
  <c r="CA1395" i="22"/>
  <c r="CB1395" i="22"/>
  <c r="CC1395" i="22"/>
  <c r="CD1395" i="22"/>
  <c r="CE1395" i="22"/>
  <c r="BP1396" i="22"/>
  <c r="BQ1396" i="22"/>
  <c r="BR1396" i="22"/>
  <c r="BS1396" i="22"/>
  <c r="BT1396" i="22"/>
  <c r="BU1396" i="22"/>
  <c r="BV1396" i="22"/>
  <c r="BW1396" i="22"/>
  <c r="BX1396" i="22"/>
  <c r="BY1396" i="22"/>
  <c r="BZ1396" i="22"/>
  <c r="CA1396" i="22"/>
  <c r="CB1396" i="22"/>
  <c r="CC1396" i="22"/>
  <c r="CD1396" i="22"/>
  <c r="CE1396" i="22"/>
  <c r="BP1397" i="22"/>
  <c r="BQ1397" i="22"/>
  <c r="BR1397" i="22"/>
  <c r="BS1397" i="22"/>
  <c r="BT1397" i="22"/>
  <c r="BU1397" i="22"/>
  <c r="BV1397" i="22"/>
  <c r="BW1397" i="22"/>
  <c r="BX1397" i="22"/>
  <c r="BY1397" i="22"/>
  <c r="BZ1397" i="22"/>
  <c r="CA1397" i="22"/>
  <c r="CB1397" i="22"/>
  <c r="CC1397" i="22"/>
  <c r="CD1397" i="22"/>
  <c r="CE1397" i="22"/>
  <c r="BP1398" i="22"/>
  <c r="BQ1398" i="22"/>
  <c r="BR1398" i="22"/>
  <c r="BS1398" i="22"/>
  <c r="BT1398" i="22"/>
  <c r="BU1398" i="22"/>
  <c r="BV1398" i="22"/>
  <c r="BW1398" i="22"/>
  <c r="BX1398" i="22"/>
  <c r="BY1398" i="22"/>
  <c r="BZ1398" i="22"/>
  <c r="CA1398" i="22"/>
  <c r="CB1398" i="22"/>
  <c r="CC1398" i="22"/>
  <c r="CD1398" i="22"/>
  <c r="CE1398" i="22"/>
  <c r="BP1399" i="22"/>
  <c r="BQ1399" i="22"/>
  <c r="BR1399" i="22"/>
  <c r="BS1399" i="22"/>
  <c r="BT1399" i="22"/>
  <c r="BU1399" i="22"/>
  <c r="BV1399" i="22"/>
  <c r="BW1399" i="22"/>
  <c r="BX1399" i="22"/>
  <c r="BY1399" i="22"/>
  <c r="BZ1399" i="22"/>
  <c r="CA1399" i="22"/>
  <c r="CB1399" i="22"/>
  <c r="CC1399" i="22"/>
  <c r="CD1399" i="22"/>
  <c r="CE1399" i="22"/>
  <c r="BP1400" i="22"/>
  <c r="BQ1400" i="22"/>
  <c r="BR1400" i="22"/>
  <c r="BS1400" i="22"/>
  <c r="BT1400" i="22"/>
  <c r="BU1400" i="22"/>
  <c r="BV1400" i="22"/>
  <c r="BW1400" i="22"/>
  <c r="BX1400" i="22"/>
  <c r="BY1400" i="22"/>
  <c r="BZ1400" i="22"/>
  <c r="CA1400" i="22"/>
  <c r="CB1400" i="22"/>
  <c r="CC1400" i="22"/>
  <c r="CD1400" i="22"/>
  <c r="CE1400" i="22"/>
  <c r="BP1401" i="22"/>
  <c r="BQ1401" i="22"/>
  <c r="BR1401" i="22"/>
  <c r="BS1401" i="22"/>
  <c r="BT1401" i="22"/>
  <c r="BU1401" i="22"/>
  <c r="BV1401" i="22"/>
  <c r="BW1401" i="22"/>
  <c r="BX1401" i="22"/>
  <c r="BY1401" i="22"/>
  <c r="BZ1401" i="22"/>
  <c r="CA1401" i="22"/>
  <c r="CB1401" i="22"/>
  <c r="CC1401" i="22"/>
  <c r="CD1401" i="22"/>
  <c r="CE1401" i="22"/>
  <c r="BP1402" i="22"/>
  <c r="BQ1402" i="22"/>
  <c r="BR1402" i="22"/>
  <c r="BS1402" i="22"/>
  <c r="BT1402" i="22"/>
  <c r="BU1402" i="22"/>
  <c r="BV1402" i="22"/>
  <c r="BW1402" i="22"/>
  <c r="BX1402" i="22"/>
  <c r="BY1402" i="22"/>
  <c r="BZ1402" i="22"/>
  <c r="CA1402" i="22"/>
  <c r="CB1402" i="22"/>
  <c r="CC1402" i="22"/>
  <c r="CD1402" i="22"/>
  <c r="CE1402" i="22"/>
  <c r="BP1403" i="22"/>
  <c r="BQ1403" i="22"/>
  <c r="BR1403" i="22"/>
  <c r="BS1403" i="22"/>
  <c r="BT1403" i="22"/>
  <c r="BU1403" i="22"/>
  <c r="BV1403" i="22"/>
  <c r="BW1403" i="22"/>
  <c r="BX1403" i="22"/>
  <c r="BY1403" i="22"/>
  <c r="BZ1403" i="22"/>
  <c r="CA1403" i="22"/>
  <c r="CB1403" i="22"/>
  <c r="CC1403" i="22"/>
  <c r="CD1403" i="22"/>
  <c r="CE1403" i="22"/>
  <c r="BP1404" i="22"/>
  <c r="BQ1404" i="22"/>
  <c r="BR1404" i="22"/>
  <c r="BS1404" i="22"/>
  <c r="BT1404" i="22"/>
  <c r="BU1404" i="22"/>
  <c r="BV1404" i="22"/>
  <c r="BW1404" i="22"/>
  <c r="BX1404" i="22"/>
  <c r="BY1404" i="22"/>
  <c r="BZ1404" i="22"/>
  <c r="CA1404" i="22"/>
  <c r="CB1404" i="22"/>
  <c r="CC1404" i="22"/>
  <c r="CD1404" i="22"/>
  <c r="CE1404" i="22"/>
  <c r="BP1405" i="22"/>
  <c r="BQ1405" i="22"/>
  <c r="BR1405" i="22"/>
  <c r="BS1405" i="22"/>
  <c r="BT1405" i="22"/>
  <c r="BU1405" i="22"/>
  <c r="BV1405" i="22"/>
  <c r="BW1405" i="22"/>
  <c r="BX1405" i="22"/>
  <c r="BY1405" i="22"/>
  <c r="BZ1405" i="22"/>
  <c r="CA1405" i="22"/>
  <c r="CB1405" i="22"/>
  <c r="CC1405" i="22"/>
  <c r="CD1405" i="22"/>
  <c r="CE1405" i="22"/>
  <c r="BP1406" i="22"/>
  <c r="BQ1406" i="22"/>
  <c r="BR1406" i="22"/>
  <c r="BS1406" i="22"/>
  <c r="BT1406" i="22"/>
  <c r="BU1406" i="22"/>
  <c r="BV1406" i="22"/>
  <c r="BW1406" i="22"/>
  <c r="BX1406" i="22"/>
  <c r="BY1406" i="22"/>
  <c r="BZ1406" i="22"/>
  <c r="CA1406" i="22"/>
  <c r="CB1406" i="22"/>
  <c r="CC1406" i="22"/>
  <c r="CD1406" i="22"/>
  <c r="CE1406" i="22"/>
  <c r="BP1407" i="22"/>
  <c r="BQ1407" i="22"/>
  <c r="BR1407" i="22"/>
  <c r="BS1407" i="22"/>
  <c r="BT1407" i="22"/>
  <c r="BU1407" i="22"/>
  <c r="BV1407" i="22"/>
  <c r="BW1407" i="22"/>
  <c r="BX1407" i="22"/>
  <c r="BY1407" i="22"/>
  <c r="BZ1407" i="22"/>
  <c r="CA1407" i="22"/>
  <c r="CB1407" i="22"/>
  <c r="CC1407" i="22"/>
  <c r="CD1407" i="22"/>
  <c r="CE1407" i="22"/>
  <c r="BP1408" i="22"/>
  <c r="BQ1408" i="22"/>
  <c r="BR1408" i="22"/>
  <c r="BS1408" i="22"/>
  <c r="BT1408" i="22"/>
  <c r="BU1408" i="22"/>
  <c r="BV1408" i="22"/>
  <c r="BW1408" i="22"/>
  <c r="BX1408" i="22"/>
  <c r="BY1408" i="22"/>
  <c r="BZ1408" i="22"/>
  <c r="CA1408" i="22"/>
  <c r="CB1408" i="22"/>
  <c r="CC1408" i="22"/>
  <c r="CD1408" i="22"/>
  <c r="CE1408" i="22"/>
  <c r="BP1409" i="22"/>
  <c r="BQ1409" i="22"/>
  <c r="BR1409" i="22"/>
  <c r="BS1409" i="22"/>
  <c r="BT1409" i="22"/>
  <c r="BU1409" i="22"/>
  <c r="BV1409" i="22"/>
  <c r="BW1409" i="22"/>
  <c r="BX1409" i="22"/>
  <c r="BY1409" i="22"/>
  <c r="BZ1409" i="22"/>
  <c r="CA1409" i="22"/>
  <c r="CB1409" i="22"/>
  <c r="CC1409" i="22"/>
  <c r="CD1409" i="22"/>
  <c r="CE1409" i="22"/>
  <c r="BP1410" i="22"/>
  <c r="BQ1410" i="22"/>
  <c r="BR1410" i="22"/>
  <c r="BS1410" i="22"/>
  <c r="BT1410" i="22"/>
  <c r="BU1410" i="22"/>
  <c r="BV1410" i="22"/>
  <c r="BW1410" i="22"/>
  <c r="BX1410" i="22"/>
  <c r="BY1410" i="22"/>
  <c r="BZ1410" i="22"/>
  <c r="CA1410" i="22"/>
  <c r="CB1410" i="22"/>
  <c r="CC1410" i="22"/>
  <c r="CD1410" i="22"/>
  <c r="CE1410" i="22"/>
  <c r="BP1411" i="22"/>
  <c r="BQ1411" i="22"/>
  <c r="BR1411" i="22"/>
  <c r="BS1411" i="22"/>
  <c r="BT1411" i="22"/>
  <c r="BU1411" i="22"/>
  <c r="BV1411" i="22"/>
  <c r="BW1411" i="22"/>
  <c r="BX1411" i="22"/>
  <c r="BY1411" i="22"/>
  <c r="BZ1411" i="22"/>
  <c r="CA1411" i="22"/>
  <c r="CB1411" i="22"/>
  <c r="CC1411" i="22"/>
  <c r="CD1411" i="22"/>
  <c r="CE1411" i="22"/>
  <c r="BP1412" i="22"/>
  <c r="BQ1412" i="22"/>
  <c r="BR1412" i="22"/>
  <c r="BS1412" i="22"/>
  <c r="BT1412" i="22"/>
  <c r="BU1412" i="22"/>
  <c r="BV1412" i="22"/>
  <c r="BW1412" i="22"/>
  <c r="BX1412" i="22"/>
  <c r="BY1412" i="22"/>
  <c r="BZ1412" i="22"/>
  <c r="CA1412" i="22"/>
  <c r="CB1412" i="22"/>
  <c r="CC1412" i="22"/>
  <c r="CD1412" i="22"/>
  <c r="CE1412" i="22"/>
  <c r="BP1413" i="22"/>
  <c r="BQ1413" i="22"/>
  <c r="BR1413" i="22"/>
  <c r="BS1413" i="22"/>
  <c r="BT1413" i="22"/>
  <c r="BU1413" i="22"/>
  <c r="BV1413" i="22"/>
  <c r="BW1413" i="22"/>
  <c r="BX1413" i="22"/>
  <c r="BY1413" i="22"/>
  <c r="BZ1413" i="22"/>
  <c r="CA1413" i="22"/>
  <c r="CB1413" i="22"/>
  <c r="CC1413" i="22"/>
  <c r="CD1413" i="22"/>
  <c r="CE1413" i="22"/>
  <c r="BP1414" i="22"/>
  <c r="BQ1414" i="22"/>
  <c r="BR1414" i="22"/>
  <c r="BS1414" i="22"/>
  <c r="BT1414" i="22"/>
  <c r="BU1414" i="22"/>
  <c r="BV1414" i="22"/>
  <c r="BW1414" i="22"/>
  <c r="BX1414" i="22"/>
  <c r="BY1414" i="22"/>
  <c r="BZ1414" i="22"/>
  <c r="CA1414" i="22"/>
  <c r="CB1414" i="22"/>
  <c r="CC1414" i="22"/>
  <c r="CD1414" i="22"/>
  <c r="CE1414" i="22"/>
  <c r="BP1415" i="22"/>
  <c r="BQ1415" i="22"/>
  <c r="BR1415" i="22"/>
  <c r="BS1415" i="22"/>
  <c r="BT1415" i="22"/>
  <c r="BU1415" i="22"/>
  <c r="BV1415" i="22"/>
  <c r="BW1415" i="22"/>
  <c r="BX1415" i="22"/>
  <c r="BY1415" i="22"/>
  <c r="BZ1415" i="22"/>
  <c r="CA1415" i="22"/>
  <c r="CB1415" i="22"/>
  <c r="CC1415" i="22"/>
  <c r="CD1415" i="22"/>
  <c r="CE1415" i="22"/>
  <c r="BP1416" i="22"/>
  <c r="BQ1416" i="22"/>
  <c r="BR1416" i="22"/>
  <c r="BS1416" i="22"/>
  <c r="BT1416" i="22"/>
  <c r="BU1416" i="22"/>
  <c r="BV1416" i="22"/>
  <c r="BW1416" i="22"/>
  <c r="BX1416" i="22"/>
  <c r="BY1416" i="22"/>
  <c r="BZ1416" i="22"/>
  <c r="CA1416" i="22"/>
  <c r="CB1416" i="22"/>
  <c r="CC1416" i="22"/>
  <c r="CD1416" i="22"/>
  <c r="CE1416" i="22"/>
  <c r="BP1417" i="22"/>
  <c r="BQ1417" i="22"/>
  <c r="BR1417" i="22"/>
  <c r="BS1417" i="22"/>
  <c r="BT1417" i="22"/>
  <c r="BU1417" i="22"/>
  <c r="BV1417" i="22"/>
  <c r="BW1417" i="22"/>
  <c r="BX1417" i="22"/>
  <c r="BY1417" i="22"/>
  <c r="BZ1417" i="22"/>
  <c r="CA1417" i="22"/>
  <c r="CB1417" i="22"/>
  <c r="CC1417" i="22"/>
  <c r="CD1417" i="22"/>
  <c r="CE1417" i="22"/>
  <c r="BP1418" i="22"/>
  <c r="BQ1418" i="22"/>
  <c r="BR1418" i="22"/>
  <c r="BS1418" i="22"/>
  <c r="BT1418" i="22"/>
  <c r="BU1418" i="22"/>
  <c r="BV1418" i="22"/>
  <c r="BW1418" i="22"/>
  <c r="BX1418" i="22"/>
  <c r="BY1418" i="22"/>
  <c r="BZ1418" i="22"/>
  <c r="CA1418" i="22"/>
  <c r="CB1418" i="22"/>
  <c r="CC1418" i="22"/>
  <c r="CD1418" i="22"/>
  <c r="CE1418" i="22"/>
  <c r="BP1419" i="22"/>
  <c r="BQ1419" i="22"/>
  <c r="BR1419" i="22"/>
  <c r="BS1419" i="22"/>
  <c r="BT1419" i="22"/>
  <c r="BU1419" i="22"/>
  <c r="BV1419" i="22"/>
  <c r="BW1419" i="22"/>
  <c r="BX1419" i="22"/>
  <c r="BY1419" i="22"/>
  <c r="BZ1419" i="22"/>
  <c r="CA1419" i="22"/>
  <c r="CB1419" i="22"/>
  <c r="CC1419" i="22"/>
  <c r="CD1419" i="22"/>
  <c r="CE1419" i="22"/>
  <c r="BP1420" i="22"/>
  <c r="BQ1420" i="22"/>
  <c r="BR1420" i="22"/>
  <c r="BS1420" i="22"/>
  <c r="BT1420" i="22"/>
  <c r="BU1420" i="22"/>
  <c r="BV1420" i="22"/>
  <c r="BW1420" i="22"/>
  <c r="BX1420" i="22"/>
  <c r="BY1420" i="22"/>
  <c r="BZ1420" i="22"/>
  <c r="CA1420" i="22"/>
  <c r="CB1420" i="22"/>
  <c r="CC1420" i="22"/>
  <c r="CD1420" i="22"/>
  <c r="CE1420" i="22"/>
  <c r="BP1421" i="22"/>
  <c r="BQ1421" i="22"/>
  <c r="BR1421" i="22"/>
  <c r="BS1421" i="22"/>
  <c r="BT1421" i="22"/>
  <c r="BU1421" i="22"/>
  <c r="BV1421" i="22"/>
  <c r="BW1421" i="22"/>
  <c r="BX1421" i="22"/>
  <c r="BY1421" i="22"/>
  <c r="BZ1421" i="22"/>
  <c r="CA1421" i="22"/>
  <c r="CB1421" i="22"/>
  <c r="CC1421" i="22"/>
  <c r="CD1421" i="22"/>
  <c r="CE1421" i="22"/>
  <c r="BP1422" i="22"/>
  <c r="BQ1422" i="22"/>
  <c r="BR1422" i="22"/>
  <c r="BS1422" i="22"/>
  <c r="BT1422" i="22"/>
  <c r="BU1422" i="22"/>
  <c r="BV1422" i="22"/>
  <c r="BW1422" i="22"/>
  <c r="BX1422" i="22"/>
  <c r="BY1422" i="22"/>
  <c r="BZ1422" i="22"/>
  <c r="CA1422" i="22"/>
  <c r="CB1422" i="22"/>
  <c r="CC1422" i="22"/>
  <c r="CD1422" i="22"/>
  <c r="CE1422" i="22"/>
  <c r="BP1423" i="22"/>
  <c r="BQ1423" i="22"/>
  <c r="BR1423" i="22"/>
  <c r="BS1423" i="22"/>
  <c r="BT1423" i="22"/>
  <c r="BU1423" i="22"/>
  <c r="BV1423" i="22"/>
  <c r="BW1423" i="22"/>
  <c r="BX1423" i="22"/>
  <c r="BY1423" i="22"/>
  <c r="BZ1423" i="22"/>
  <c r="CA1423" i="22"/>
  <c r="CB1423" i="22"/>
  <c r="CC1423" i="22"/>
  <c r="CD1423" i="22"/>
  <c r="CE1423" i="22"/>
  <c r="BP1424" i="22"/>
  <c r="BQ1424" i="22"/>
  <c r="BR1424" i="22"/>
  <c r="BS1424" i="22"/>
  <c r="BT1424" i="22"/>
  <c r="BU1424" i="22"/>
  <c r="BV1424" i="22"/>
  <c r="BW1424" i="22"/>
  <c r="BX1424" i="22"/>
  <c r="BY1424" i="22"/>
  <c r="BZ1424" i="22"/>
  <c r="CA1424" i="22"/>
  <c r="CB1424" i="22"/>
  <c r="CC1424" i="22"/>
  <c r="CD1424" i="22"/>
  <c r="CE1424" i="22"/>
  <c r="BP1425" i="22"/>
  <c r="BQ1425" i="22"/>
  <c r="BR1425" i="22"/>
  <c r="BS1425" i="22"/>
  <c r="BT1425" i="22"/>
  <c r="BU1425" i="22"/>
  <c r="BV1425" i="22"/>
  <c r="BW1425" i="22"/>
  <c r="BX1425" i="22"/>
  <c r="BY1425" i="22"/>
  <c r="BZ1425" i="22"/>
  <c r="CA1425" i="22"/>
  <c r="CB1425" i="22"/>
  <c r="CC1425" i="22"/>
  <c r="CD1425" i="22"/>
  <c r="CE1425" i="22"/>
  <c r="BP1426" i="22"/>
  <c r="BQ1426" i="22"/>
  <c r="BR1426" i="22"/>
  <c r="BS1426" i="22"/>
  <c r="BT1426" i="22"/>
  <c r="BU1426" i="22"/>
  <c r="BV1426" i="22"/>
  <c r="BW1426" i="22"/>
  <c r="BX1426" i="22"/>
  <c r="BY1426" i="22"/>
  <c r="BZ1426" i="22"/>
  <c r="CA1426" i="22"/>
  <c r="CB1426" i="22"/>
  <c r="CC1426" i="22"/>
  <c r="CD1426" i="22"/>
  <c r="CE1426" i="22"/>
  <c r="BP1427" i="22"/>
  <c r="BQ1427" i="22"/>
  <c r="BR1427" i="22"/>
  <c r="BS1427" i="22"/>
  <c r="BT1427" i="22"/>
  <c r="BU1427" i="22"/>
  <c r="BV1427" i="22"/>
  <c r="BW1427" i="22"/>
  <c r="BX1427" i="22"/>
  <c r="BY1427" i="22"/>
  <c r="BZ1427" i="22"/>
  <c r="CA1427" i="22"/>
  <c r="CB1427" i="22"/>
  <c r="CC1427" i="22"/>
  <c r="CD1427" i="22"/>
  <c r="CE1427" i="22"/>
  <c r="BP1428" i="22"/>
  <c r="BQ1428" i="22"/>
  <c r="BR1428" i="22"/>
  <c r="BS1428" i="22"/>
  <c r="BT1428" i="22"/>
  <c r="BU1428" i="22"/>
  <c r="BV1428" i="22"/>
  <c r="BW1428" i="22"/>
  <c r="BX1428" i="22"/>
  <c r="BY1428" i="22"/>
  <c r="BZ1428" i="22"/>
  <c r="CA1428" i="22"/>
  <c r="CB1428" i="22"/>
  <c r="CC1428" i="22"/>
  <c r="CD1428" i="22"/>
  <c r="CE1428" i="22"/>
  <c r="BP1429" i="22"/>
  <c r="BQ1429" i="22"/>
  <c r="BR1429" i="22"/>
  <c r="BS1429" i="22"/>
  <c r="BT1429" i="22"/>
  <c r="BU1429" i="22"/>
  <c r="BV1429" i="22"/>
  <c r="BW1429" i="22"/>
  <c r="BX1429" i="22"/>
  <c r="BY1429" i="22"/>
  <c r="BZ1429" i="22"/>
  <c r="CA1429" i="22"/>
  <c r="CB1429" i="22"/>
  <c r="CC1429" i="22"/>
  <c r="CD1429" i="22"/>
  <c r="CE1429" i="22"/>
  <c r="BP1430" i="22"/>
  <c r="BQ1430" i="22"/>
  <c r="BR1430" i="22"/>
  <c r="BS1430" i="22"/>
  <c r="BT1430" i="22"/>
  <c r="BU1430" i="22"/>
  <c r="BV1430" i="22"/>
  <c r="BW1430" i="22"/>
  <c r="BX1430" i="22"/>
  <c r="BY1430" i="22"/>
  <c r="BZ1430" i="22"/>
  <c r="CA1430" i="22"/>
  <c r="CB1430" i="22"/>
  <c r="CC1430" i="22"/>
  <c r="CD1430" i="22"/>
  <c r="CE1430" i="22"/>
  <c r="BP1431" i="22"/>
  <c r="BQ1431" i="22"/>
  <c r="BR1431" i="22"/>
  <c r="BS1431" i="22"/>
  <c r="BT1431" i="22"/>
  <c r="BU1431" i="22"/>
  <c r="BV1431" i="22"/>
  <c r="BW1431" i="22"/>
  <c r="BX1431" i="22"/>
  <c r="BY1431" i="22"/>
  <c r="BZ1431" i="22"/>
  <c r="CA1431" i="22"/>
  <c r="CB1431" i="22"/>
  <c r="CC1431" i="22"/>
  <c r="CD1431" i="22"/>
  <c r="CE1431" i="22"/>
  <c r="BP1432" i="22"/>
  <c r="BQ1432" i="22"/>
  <c r="BR1432" i="22"/>
  <c r="BS1432" i="22"/>
  <c r="BT1432" i="22"/>
  <c r="BU1432" i="22"/>
  <c r="BV1432" i="22"/>
  <c r="BW1432" i="22"/>
  <c r="BX1432" i="22"/>
  <c r="BY1432" i="22"/>
  <c r="BZ1432" i="22"/>
  <c r="CA1432" i="22"/>
  <c r="CB1432" i="22"/>
  <c r="CC1432" i="22"/>
  <c r="CD1432" i="22"/>
  <c r="CE1432" i="22"/>
  <c r="BP1433" i="22"/>
  <c r="BQ1433" i="22"/>
  <c r="BR1433" i="22"/>
  <c r="BS1433" i="22"/>
  <c r="BT1433" i="22"/>
  <c r="BU1433" i="22"/>
  <c r="BV1433" i="22"/>
  <c r="BW1433" i="22"/>
  <c r="BX1433" i="22"/>
  <c r="BY1433" i="22"/>
  <c r="BZ1433" i="22"/>
  <c r="CA1433" i="22"/>
  <c r="CB1433" i="22"/>
  <c r="CC1433" i="22"/>
  <c r="CD1433" i="22"/>
  <c r="CE1433" i="22"/>
  <c r="BP1434" i="22"/>
  <c r="BQ1434" i="22"/>
  <c r="BR1434" i="22"/>
  <c r="BS1434" i="22"/>
  <c r="BT1434" i="22"/>
  <c r="BU1434" i="22"/>
  <c r="BV1434" i="22"/>
  <c r="BW1434" i="22"/>
  <c r="BX1434" i="22"/>
  <c r="BY1434" i="22"/>
  <c r="BZ1434" i="22"/>
  <c r="CA1434" i="22"/>
  <c r="CB1434" i="22"/>
  <c r="CC1434" i="22"/>
  <c r="CD1434" i="22"/>
  <c r="CE1434" i="22"/>
  <c r="BP1435" i="22"/>
  <c r="BQ1435" i="22"/>
  <c r="BR1435" i="22"/>
  <c r="BS1435" i="22"/>
  <c r="BT1435" i="22"/>
  <c r="BU1435" i="22"/>
  <c r="BV1435" i="22"/>
  <c r="BW1435" i="22"/>
  <c r="BX1435" i="22"/>
  <c r="BY1435" i="22"/>
  <c r="BZ1435" i="22"/>
  <c r="CA1435" i="22"/>
  <c r="CB1435" i="22"/>
  <c r="CC1435" i="22"/>
  <c r="CD1435" i="22"/>
  <c r="CE1435" i="22"/>
  <c r="BP1436" i="22"/>
  <c r="BQ1436" i="22"/>
  <c r="BR1436" i="22"/>
  <c r="BS1436" i="22"/>
  <c r="BT1436" i="22"/>
  <c r="BU1436" i="22"/>
  <c r="BV1436" i="22"/>
  <c r="BW1436" i="22"/>
  <c r="BX1436" i="22"/>
  <c r="BY1436" i="22"/>
  <c r="BZ1436" i="22"/>
  <c r="CA1436" i="22"/>
  <c r="CB1436" i="22"/>
  <c r="CC1436" i="22"/>
  <c r="CD1436" i="22"/>
  <c r="CE1436" i="22"/>
  <c r="BP1437" i="22"/>
  <c r="BQ1437" i="22"/>
  <c r="BR1437" i="22"/>
  <c r="BS1437" i="22"/>
  <c r="BT1437" i="22"/>
  <c r="BU1437" i="22"/>
  <c r="BV1437" i="22"/>
  <c r="BW1437" i="22"/>
  <c r="BX1437" i="22"/>
  <c r="BY1437" i="22"/>
  <c r="BZ1437" i="22"/>
  <c r="CA1437" i="22"/>
  <c r="CB1437" i="22"/>
  <c r="CC1437" i="22"/>
  <c r="CD1437" i="22"/>
  <c r="CE1437" i="22"/>
  <c r="BP1438" i="22"/>
  <c r="BQ1438" i="22"/>
  <c r="BR1438" i="22"/>
  <c r="BS1438" i="22"/>
  <c r="BT1438" i="22"/>
  <c r="BU1438" i="22"/>
  <c r="BV1438" i="22"/>
  <c r="BW1438" i="22"/>
  <c r="BX1438" i="22"/>
  <c r="BY1438" i="22"/>
  <c r="BZ1438" i="22"/>
  <c r="CA1438" i="22"/>
  <c r="CB1438" i="22"/>
  <c r="CC1438" i="22"/>
  <c r="CD1438" i="22"/>
  <c r="CE1438" i="22"/>
  <c r="BP1439" i="22"/>
  <c r="BQ1439" i="22"/>
  <c r="BR1439" i="22"/>
  <c r="BS1439" i="22"/>
  <c r="BT1439" i="22"/>
  <c r="BU1439" i="22"/>
  <c r="BV1439" i="22"/>
  <c r="BW1439" i="22"/>
  <c r="BX1439" i="22"/>
  <c r="BY1439" i="22"/>
  <c r="BZ1439" i="22"/>
  <c r="CA1439" i="22"/>
  <c r="CB1439" i="22"/>
  <c r="CC1439" i="22"/>
  <c r="CD1439" i="22"/>
  <c r="CE1439" i="22"/>
  <c r="BP1440" i="22"/>
  <c r="BQ1440" i="22"/>
  <c r="BR1440" i="22"/>
  <c r="BS1440" i="22"/>
  <c r="BT1440" i="22"/>
  <c r="BU1440" i="22"/>
  <c r="BV1440" i="22"/>
  <c r="BW1440" i="22"/>
  <c r="BX1440" i="22"/>
  <c r="BY1440" i="22"/>
  <c r="BZ1440" i="22"/>
  <c r="CA1440" i="22"/>
  <c r="CB1440" i="22"/>
  <c r="CC1440" i="22"/>
  <c r="CD1440" i="22"/>
  <c r="CE1440" i="22"/>
  <c r="BP1441" i="22"/>
  <c r="BQ1441" i="22"/>
  <c r="BR1441" i="22"/>
  <c r="BS1441" i="22"/>
  <c r="BT1441" i="22"/>
  <c r="BU1441" i="22"/>
  <c r="BV1441" i="22"/>
  <c r="BW1441" i="22"/>
  <c r="BX1441" i="22"/>
  <c r="BY1441" i="22"/>
  <c r="BZ1441" i="22"/>
  <c r="CA1441" i="22"/>
  <c r="CB1441" i="22"/>
  <c r="CC1441" i="22"/>
  <c r="CD1441" i="22"/>
  <c r="CE1441" i="22"/>
  <c r="BP1442" i="22"/>
  <c r="BQ1442" i="22"/>
  <c r="BR1442" i="22"/>
  <c r="BS1442" i="22"/>
  <c r="BT1442" i="22"/>
  <c r="BU1442" i="22"/>
  <c r="BV1442" i="22"/>
  <c r="BW1442" i="22"/>
  <c r="BX1442" i="22"/>
  <c r="BY1442" i="22"/>
  <c r="BZ1442" i="22"/>
  <c r="CA1442" i="22"/>
  <c r="CB1442" i="22"/>
  <c r="CC1442" i="22"/>
  <c r="CD1442" i="22"/>
  <c r="CE1442" i="22"/>
  <c r="BP1443" i="22"/>
  <c r="BQ1443" i="22"/>
  <c r="BR1443" i="22"/>
  <c r="BS1443" i="22"/>
  <c r="BT1443" i="22"/>
  <c r="BU1443" i="22"/>
  <c r="BV1443" i="22"/>
  <c r="BW1443" i="22"/>
  <c r="BX1443" i="22"/>
  <c r="BY1443" i="22"/>
  <c r="BZ1443" i="22"/>
  <c r="CA1443" i="22"/>
  <c r="CB1443" i="22"/>
  <c r="CC1443" i="22"/>
  <c r="CD1443" i="22"/>
  <c r="CE1443" i="22"/>
  <c r="BP1444" i="22"/>
  <c r="BQ1444" i="22"/>
  <c r="BR1444" i="22"/>
  <c r="BS1444" i="22"/>
  <c r="BT1444" i="22"/>
  <c r="BU1444" i="22"/>
  <c r="BV1444" i="22"/>
  <c r="BW1444" i="22"/>
  <c r="BX1444" i="22"/>
  <c r="BY1444" i="22"/>
  <c r="BZ1444" i="22"/>
  <c r="CA1444" i="22"/>
  <c r="CB1444" i="22"/>
  <c r="CC1444" i="22"/>
  <c r="CD1444" i="22"/>
  <c r="CE1444" i="22"/>
  <c r="BP1445" i="22"/>
  <c r="BQ1445" i="22"/>
  <c r="BR1445" i="22"/>
  <c r="BS1445" i="22"/>
  <c r="BT1445" i="22"/>
  <c r="BU1445" i="22"/>
  <c r="BV1445" i="22"/>
  <c r="BW1445" i="22"/>
  <c r="BX1445" i="22"/>
  <c r="BY1445" i="22"/>
  <c r="BZ1445" i="22"/>
  <c r="CA1445" i="22"/>
  <c r="CB1445" i="22"/>
  <c r="CC1445" i="22"/>
  <c r="CD1445" i="22"/>
  <c r="CE1445" i="22"/>
  <c r="BP1446" i="22"/>
  <c r="BQ1446" i="22"/>
  <c r="BR1446" i="22"/>
  <c r="BS1446" i="22"/>
  <c r="BT1446" i="22"/>
  <c r="BU1446" i="22"/>
  <c r="BV1446" i="22"/>
  <c r="BW1446" i="22"/>
  <c r="BX1446" i="22"/>
  <c r="BY1446" i="22"/>
  <c r="BZ1446" i="22"/>
  <c r="CA1446" i="22"/>
  <c r="CB1446" i="22"/>
  <c r="CC1446" i="22"/>
  <c r="CD1446" i="22"/>
  <c r="CE1446" i="22"/>
  <c r="BP1447" i="22"/>
  <c r="BQ1447" i="22"/>
  <c r="BR1447" i="22"/>
  <c r="BS1447" i="22"/>
  <c r="BT1447" i="22"/>
  <c r="BU1447" i="22"/>
  <c r="BV1447" i="22"/>
  <c r="BW1447" i="22"/>
  <c r="BX1447" i="22"/>
  <c r="BY1447" i="22"/>
  <c r="BZ1447" i="22"/>
  <c r="CA1447" i="22"/>
  <c r="CB1447" i="22"/>
  <c r="CC1447" i="22"/>
  <c r="CD1447" i="22"/>
  <c r="CE1447" i="22"/>
  <c r="BP1448" i="22"/>
  <c r="BQ1448" i="22"/>
  <c r="BR1448" i="22"/>
  <c r="BS1448" i="22"/>
  <c r="BT1448" i="22"/>
  <c r="BU1448" i="22"/>
  <c r="BV1448" i="22"/>
  <c r="BW1448" i="22"/>
  <c r="BX1448" i="22"/>
  <c r="BY1448" i="22"/>
  <c r="BZ1448" i="22"/>
  <c r="CA1448" i="22"/>
  <c r="CB1448" i="22"/>
  <c r="CC1448" i="22"/>
  <c r="CD1448" i="22"/>
  <c r="CE1448" i="22"/>
  <c r="BP1449" i="22"/>
  <c r="BQ1449" i="22"/>
  <c r="BR1449" i="22"/>
  <c r="BS1449" i="22"/>
  <c r="BT1449" i="22"/>
  <c r="BU1449" i="22"/>
  <c r="BV1449" i="22"/>
  <c r="BW1449" i="22"/>
  <c r="BX1449" i="22"/>
  <c r="BY1449" i="22"/>
  <c r="BZ1449" i="22"/>
  <c r="CA1449" i="22"/>
  <c r="CB1449" i="22"/>
  <c r="CC1449" i="22"/>
  <c r="CD1449" i="22"/>
  <c r="CE1449" i="22"/>
  <c r="BP1450" i="22"/>
  <c r="BQ1450" i="22"/>
  <c r="BR1450" i="22"/>
  <c r="BS1450" i="22"/>
  <c r="BT1450" i="22"/>
  <c r="BU1450" i="22"/>
  <c r="BV1450" i="22"/>
  <c r="BW1450" i="22"/>
  <c r="BX1450" i="22"/>
  <c r="BY1450" i="22"/>
  <c r="BZ1450" i="22"/>
  <c r="CA1450" i="22"/>
  <c r="CB1450" i="22"/>
  <c r="CC1450" i="22"/>
  <c r="CD1450" i="22"/>
  <c r="CE1450" i="22"/>
  <c r="BP1451" i="22"/>
  <c r="BQ1451" i="22"/>
  <c r="BR1451" i="22"/>
  <c r="BS1451" i="22"/>
  <c r="BT1451" i="22"/>
  <c r="BU1451" i="22"/>
  <c r="BV1451" i="22"/>
  <c r="BW1451" i="22"/>
  <c r="BX1451" i="22"/>
  <c r="BY1451" i="22"/>
  <c r="BZ1451" i="22"/>
  <c r="CA1451" i="22"/>
  <c r="CB1451" i="22"/>
  <c r="CC1451" i="22"/>
  <c r="CD1451" i="22"/>
  <c r="CE1451" i="22"/>
  <c r="BP1452" i="22"/>
  <c r="BQ1452" i="22"/>
  <c r="BR1452" i="22"/>
  <c r="BS1452" i="22"/>
  <c r="BT1452" i="22"/>
  <c r="BU1452" i="22"/>
  <c r="BV1452" i="22"/>
  <c r="BW1452" i="22"/>
  <c r="BX1452" i="22"/>
  <c r="BY1452" i="22"/>
  <c r="BZ1452" i="22"/>
  <c r="CA1452" i="22"/>
  <c r="CB1452" i="22"/>
  <c r="CC1452" i="22"/>
  <c r="CD1452" i="22"/>
  <c r="CE1452" i="22"/>
  <c r="BP1453" i="22"/>
  <c r="BQ1453" i="22"/>
  <c r="BR1453" i="22"/>
  <c r="BS1453" i="22"/>
  <c r="BT1453" i="22"/>
  <c r="BU1453" i="22"/>
  <c r="BV1453" i="22"/>
  <c r="BW1453" i="22"/>
  <c r="BX1453" i="22"/>
  <c r="BY1453" i="22"/>
  <c r="BZ1453" i="22"/>
  <c r="CA1453" i="22"/>
  <c r="CB1453" i="22"/>
  <c r="CC1453" i="22"/>
  <c r="CD1453" i="22"/>
  <c r="CE1453" i="22"/>
  <c r="BP1454" i="22"/>
  <c r="BQ1454" i="22"/>
  <c r="BR1454" i="22"/>
  <c r="BS1454" i="22"/>
  <c r="BT1454" i="22"/>
  <c r="BU1454" i="22"/>
  <c r="BV1454" i="22"/>
  <c r="BW1454" i="22"/>
  <c r="BX1454" i="22"/>
  <c r="BY1454" i="22"/>
  <c r="BZ1454" i="22"/>
  <c r="CA1454" i="22"/>
  <c r="CB1454" i="22"/>
  <c r="CC1454" i="22"/>
  <c r="CD1454" i="22"/>
  <c r="CE1454" i="22"/>
  <c r="BP1455" i="22"/>
  <c r="BQ1455" i="22"/>
  <c r="BR1455" i="22"/>
  <c r="BS1455" i="22"/>
  <c r="BT1455" i="22"/>
  <c r="BU1455" i="22"/>
  <c r="BV1455" i="22"/>
  <c r="BW1455" i="22"/>
  <c r="BX1455" i="22"/>
  <c r="BY1455" i="22"/>
  <c r="BZ1455" i="22"/>
  <c r="CA1455" i="22"/>
  <c r="CB1455" i="22"/>
  <c r="CC1455" i="22"/>
  <c r="CD1455" i="22"/>
  <c r="CE1455" i="22"/>
  <c r="BP1456" i="22"/>
  <c r="BQ1456" i="22"/>
  <c r="BR1456" i="22"/>
  <c r="BS1456" i="22"/>
  <c r="BT1456" i="22"/>
  <c r="BU1456" i="22"/>
  <c r="BV1456" i="22"/>
  <c r="BW1456" i="22"/>
  <c r="BX1456" i="22"/>
  <c r="BY1456" i="22"/>
  <c r="BZ1456" i="22"/>
  <c r="CA1456" i="22"/>
  <c r="CB1456" i="22"/>
  <c r="CC1456" i="22"/>
  <c r="CD1456" i="22"/>
  <c r="CE1456" i="22"/>
  <c r="BP1457" i="22"/>
  <c r="BQ1457" i="22"/>
  <c r="BR1457" i="22"/>
  <c r="BS1457" i="22"/>
  <c r="BT1457" i="22"/>
  <c r="BU1457" i="22"/>
  <c r="BV1457" i="22"/>
  <c r="BW1457" i="22"/>
  <c r="BX1457" i="22"/>
  <c r="BY1457" i="22"/>
  <c r="BZ1457" i="22"/>
  <c r="CA1457" i="22"/>
  <c r="CB1457" i="22"/>
  <c r="CC1457" i="22"/>
  <c r="CD1457" i="22"/>
  <c r="CE1457" i="22"/>
  <c r="BP1458" i="22"/>
  <c r="BQ1458" i="22"/>
  <c r="BR1458" i="22"/>
  <c r="BS1458" i="22"/>
  <c r="BT1458" i="22"/>
  <c r="BU1458" i="22"/>
  <c r="BV1458" i="22"/>
  <c r="BW1458" i="22"/>
  <c r="BX1458" i="22"/>
  <c r="BY1458" i="22"/>
  <c r="BZ1458" i="22"/>
  <c r="CA1458" i="22"/>
  <c r="CB1458" i="22"/>
  <c r="CC1458" i="22"/>
  <c r="CD1458" i="22"/>
  <c r="CE1458" i="22"/>
  <c r="BP1459" i="22"/>
  <c r="BQ1459" i="22"/>
  <c r="BR1459" i="22"/>
  <c r="BS1459" i="22"/>
  <c r="BT1459" i="22"/>
  <c r="BU1459" i="22"/>
  <c r="BV1459" i="22"/>
  <c r="BW1459" i="22"/>
  <c r="BX1459" i="22"/>
  <c r="BY1459" i="22"/>
  <c r="BZ1459" i="22"/>
  <c r="CA1459" i="22"/>
  <c r="CB1459" i="22"/>
  <c r="CC1459" i="22"/>
  <c r="CD1459" i="22"/>
  <c r="CE1459" i="22"/>
  <c r="BP1460" i="22"/>
  <c r="BQ1460" i="22"/>
  <c r="BR1460" i="22"/>
  <c r="BS1460" i="22"/>
  <c r="BT1460" i="22"/>
  <c r="BU1460" i="22"/>
  <c r="BV1460" i="22"/>
  <c r="BW1460" i="22"/>
  <c r="BX1460" i="22"/>
  <c r="BY1460" i="22"/>
  <c r="BZ1460" i="22"/>
  <c r="CA1460" i="22"/>
  <c r="CB1460" i="22"/>
  <c r="CC1460" i="22"/>
  <c r="CD1460" i="22"/>
  <c r="CE1460" i="22"/>
  <c r="BP1461" i="22"/>
  <c r="BQ1461" i="22"/>
  <c r="BR1461" i="22"/>
  <c r="BS1461" i="22"/>
  <c r="BT1461" i="22"/>
  <c r="BU1461" i="22"/>
  <c r="BV1461" i="22"/>
  <c r="BW1461" i="22"/>
  <c r="BX1461" i="22"/>
  <c r="BY1461" i="22"/>
  <c r="BZ1461" i="22"/>
  <c r="CA1461" i="22"/>
  <c r="CB1461" i="22"/>
  <c r="CC1461" i="22"/>
  <c r="CD1461" i="22"/>
  <c r="CE1461" i="22"/>
  <c r="BP1462" i="22"/>
  <c r="BQ1462" i="22"/>
  <c r="BR1462" i="22"/>
  <c r="BS1462" i="22"/>
  <c r="BT1462" i="22"/>
  <c r="BU1462" i="22"/>
  <c r="BV1462" i="22"/>
  <c r="BW1462" i="22"/>
  <c r="BX1462" i="22"/>
  <c r="BY1462" i="22"/>
  <c r="BZ1462" i="22"/>
  <c r="CA1462" i="22"/>
  <c r="CB1462" i="22"/>
  <c r="CC1462" i="22"/>
  <c r="CD1462" i="22"/>
  <c r="CE1462" i="22"/>
  <c r="BP1463" i="22"/>
  <c r="BQ1463" i="22"/>
  <c r="BR1463" i="22"/>
  <c r="BS1463" i="22"/>
  <c r="BT1463" i="22"/>
  <c r="BU1463" i="22"/>
  <c r="BV1463" i="22"/>
  <c r="BW1463" i="22"/>
  <c r="BX1463" i="22"/>
  <c r="BY1463" i="22"/>
  <c r="BZ1463" i="22"/>
  <c r="CA1463" i="22"/>
  <c r="CB1463" i="22"/>
  <c r="CC1463" i="22"/>
  <c r="CD1463" i="22"/>
  <c r="CE1463" i="22"/>
  <c r="BP1464" i="22"/>
  <c r="BQ1464" i="22"/>
  <c r="BR1464" i="22"/>
  <c r="BS1464" i="22"/>
  <c r="BT1464" i="22"/>
  <c r="BU1464" i="22"/>
  <c r="BV1464" i="22"/>
  <c r="BW1464" i="22"/>
  <c r="BX1464" i="22"/>
  <c r="BY1464" i="22"/>
  <c r="BZ1464" i="22"/>
  <c r="CA1464" i="22"/>
  <c r="CB1464" i="22"/>
  <c r="CC1464" i="22"/>
  <c r="CD1464" i="22"/>
  <c r="CE1464" i="22"/>
  <c r="BP1465" i="22"/>
  <c r="BQ1465" i="22"/>
  <c r="BR1465" i="22"/>
  <c r="BS1465" i="22"/>
  <c r="BT1465" i="22"/>
  <c r="BU1465" i="22"/>
  <c r="BV1465" i="22"/>
  <c r="BW1465" i="22"/>
  <c r="BX1465" i="22"/>
  <c r="BY1465" i="22"/>
  <c r="BZ1465" i="22"/>
  <c r="CA1465" i="22"/>
  <c r="CB1465" i="22"/>
  <c r="CC1465" i="22"/>
  <c r="CD1465" i="22"/>
  <c r="CE1465" i="22"/>
  <c r="BP1466" i="22"/>
  <c r="BQ1466" i="22"/>
  <c r="BR1466" i="22"/>
  <c r="BS1466" i="22"/>
  <c r="BT1466" i="22"/>
  <c r="BU1466" i="22"/>
  <c r="BV1466" i="22"/>
  <c r="BW1466" i="22"/>
  <c r="BX1466" i="22"/>
  <c r="BY1466" i="22"/>
  <c r="BZ1466" i="22"/>
  <c r="CA1466" i="22"/>
  <c r="CB1466" i="22"/>
  <c r="CC1466" i="22"/>
  <c r="CD1466" i="22"/>
  <c r="CE1466" i="22"/>
  <c r="BP1467" i="22"/>
  <c r="BQ1467" i="22"/>
  <c r="BR1467" i="22"/>
  <c r="BS1467" i="22"/>
  <c r="BT1467" i="22"/>
  <c r="BU1467" i="22"/>
  <c r="BV1467" i="22"/>
  <c r="BW1467" i="22"/>
  <c r="BX1467" i="22"/>
  <c r="BY1467" i="22"/>
  <c r="BZ1467" i="22"/>
  <c r="CA1467" i="22"/>
  <c r="CB1467" i="22"/>
  <c r="CC1467" i="22"/>
  <c r="CD1467" i="22"/>
  <c r="CE1467" i="22"/>
  <c r="BP1468" i="22"/>
  <c r="BQ1468" i="22"/>
  <c r="BR1468" i="22"/>
  <c r="BS1468" i="22"/>
  <c r="BT1468" i="22"/>
  <c r="BU1468" i="22"/>
  <c r="BV1468" i="22"/>
  <c r="BW1468" i="22"/>
  <c r="BX1468" i="22"/>
  <c r="BY1468" i="22"/>
  <c r="BZ1468" i="22"/>
  <c r="CA1468" i="22"/>
  <c r="CB1468" i="22"/>
  <c r="CC1468" i="22"/>
  <c r="CD1468" i="22"/>
  <c r="CE1468" i="22"/>
  <c r="BP1469" i="22"/>
  <c r="BQ1469" i="22"/>
  <c r="BR1469" i="22"/>
  <c r="BS1469" i="22"/>
  <c r="BT1469" i="22"/>
  <c r="BU1469" i="22"/>
  <c r="BV1469" i="22"/>
  <c r="BW1469" i="22"/>
  <c r="BX1469" i="22"/>
  <c r="BY1469" i="22"/>
  <c r="BZ1469" i="22"/>
  <c r="CA1469" i="22"/>
  <c r="CB1469" i="22"/>
  <c r="CC1469" i="22"/>
  <c r="CD1469" i="22"/>
  <c r="CE1469" i="22"/>
  <c r="BP1470" i="22"/>
  <c r="BQ1470" i="22"/>
  <c r="BR1470" i="22"/>
  <c r="BS1470" i="22"/>
  <c r="BT1470" i="22"/>
  <c r="BU1470" i="22"/>
  <c r="BV1470" i="22"/>
  <c r="BW1470" i="22"/>
  <c r="BX1470" i="22"/>
  <c r="BY1470" i="22"/>
  <c r="BZ1470" i="22"/>
  <c r="CA1470" i="22"/>
  <c r="CB1470" i="22"/>
  <c r="CC1470" i="22"/>
  <c r="CD1470" i="22"/>
  <c r="CE1470" i="22"/>
  <c r="BP1471" i="22"/>
  <c r="BQ1471" i="22"/>
  <c r="BR1471" i="22"/>
  <c r="BS1471" i="22"/>
  <c r="BT1471" i="22"/>
  <c r="BU1471" i="22"/>
  <c r="BV1471" i="22"/>
  <c r="BW1471" i="22"/>
  <c r="BX1471" i="22"/>
  <c r="BY1471" i="22"/>
  <c r="BZ1471" i="22"/>
  <c r="CA1471" i="22"/>
  <c r="CB1471" i="22"/>
  <c r="CC1471" i="22"/>
  <c r="CD1471" i="22"/>
  <c r="CE1471" i="22"/>
  <c r="BP1472" i="22"/>
  <c r="BQ1472" i="22"/>
  <c r="BR1472" i="22"/>
  <c r="BS1472" i="22"/>
  <c r="BT1472" i="22"/>
  <c r="BU1472" i="22"/>
  <c r="BV1472" i="22"/>
  <c r="BW1472" i="22"/>
  <c r="BX1472" i="22"/>
  <c r="BY1472" i="22"/>
  <c r="BZ1472" i="22"/>
  <c r="CA1472" i="22"/>
  <c r="CB1472" i="22"/>
  <c r="CC1472" i="22"/>
  <c r="CD1472" i="22"/>
  <c r="CE1472" i="22"/>
  <c r="BP1473" i="22"/>
  <c r="BQ1473" i="22"/>
  <c r="BR1473" i="22"/>
  <c r="BS1473" i="22"/>
  <c r="BT1473" i="22"/>
  <c r="BU1473" i="22"/>
  <c r="BV1473" i="22"/>
  <c r="BW1473" i="22"/>
  <c r="BX1473" i="22"/>
  <c r="BY1473" i="22"/>
  <c r="BZ1473" i="22"/>
  <c r="CA1473" i="22"/>
  <c r="CB1473" i="22"/>
  <c r="CC1473" i="22"/>
  <c r="CD1473" i="22"/>
  <c r="CE1473" i="22"/>
  <c r="BP1474" i="22"/>
  <c r="BQ1474" i="22"/>
  <c r="BR1474" i="22"/>
  <c r="BS1474" i="22"/>
  <c r="BT1474" i="22"/>
  <c r="BU1474" i="22"/>
  <c r="BV1474" i="22"/>
  <c r="BW1474" i="22"/>
  <c r="BX1474" i="22"/>
  <c r="BY1474" i="22"/>
  <c r="BZ1474" i="22"/>
  <c r="CA1474" i="22"/>
  <c r="CB1474" i="22"/>
  <c r="CC1474" i="22"/>
  <c r="CD1474" i="22"/>
  <c r="CE1474" i="22"/>
  <c r="BP1475" i="22"/>
  <c r="BQ1475" i="22"/>
  <c r="BR1475" i="22"/>
  <c r="BS1475" i="22"/>
  <c r="BT1475" i="22"/>
  <c r="BU1475" i="22"/>
  <c r="BV1475" i="22"/>
  <c r="BW1475" i="22"/>
  <c r="BX1475" i="22"/>
  <c r="BY1475" i="22"/>
  <c r="BZ1475" i="22"/>
  <c r="CA1475" i="22"/>
  <c r="CB1475" i="22"/>
  <c r="CC1475" i="22"/>
  <c r="CD1475" i="22"/>
  <c r="CE1475" i="22"/>
  <c r="BP1476" i="22"/>
  <c r="BQ1476" i="22"/>
  <c r="BR1476" i="22"/>
  <c r="BS1476" i="22"/>
  <c r="BT1476" i="22"/>
  <c r="BU1476" i="22"/>
  <c r="BV1476" i="22"/>
  <c r="BW1476" i="22"/>
  <c r="BX1476" i="22"/>
  <c r="BY1476" i="22"/>
  <c r="BZ1476" i="22"/>
  <c r="CA1476" i="22"/>
  <c r="CB1476" i="22"/>
  <c r="CC1476" i="22"/>
  <c r="CD1476" i="22"/>
  <c r="CE1476" i="22"/>
  <c r="BP1477" i="22"/>
  <c r="BQ1477" i="22"/>
  <c r="BR1477" i="22"/>
  <c r="BS1477" i="22"/>
  <c r="BT1477" i="22"/>
  <c r="BU1477" i="22"/>
  <c r="BV1477" i="22"/>
  <c r="BW1477" i="22"/>
  <c r="BX1477" i="22"/>
  <c r="BY1477" i="22"/>
  <c r="BZ1477" i="22"/>
  <c r="CA1477" i="22"/>
  <c r="CB1477" i="22"/>
  <c r="CC1477" i="22"/>
  <c r="CD1477" i="22"/>
  <c r="CE1477" i="22"/>
  <c r="BP1478" i="22"/>
  <c r="BQ1478" i="22"/>
  <c r="BR1478" i="22"/>
  <c r="BS1478" i="22"/>
  <c r="BT1478" i="22"/>
  <c r="BU1478" i="22"/>
  <c r="BV1478" i="22"/>
  <c r="BW1478" i="22"/>
  <c r="BX1478" i="22"/>
  <c r="BY1478" i="22"/>
  <c r="BZ1478" i="22"/>
  <c r="CA1478" i="22"/>
  <c r="CB1478" i="22"/>
  <c r="CC1478" i="22"/>
  <c r="CD1478" i="22"/>
  <c r="CE1478" i="22"/>
  <c r="BP1479" i="22"/>
  <c r="BQ1479" i="22"/>
  <c r="BR1479" i="22"/>
  <c r="BS1479" i="22"/>
  <c r="BT1479" i="22"/>
  <c r="BU1479" i="22"/>
  <c r="BV1479" i="22"/>
  <c r="BW1479" i="22"/>
  <c r="BX1479" i="22"/>
  <c r="BY1479" i="22"/>
  <c r="BZ1479" i="22"/>
  <c r="CA1479" i="22"/>
  <c r="CB1479" i="22"/>
  <c r="CC1479" i="22"/>
  <c r="CD1479" i="22"/>
  <c r="CE1479" i="22"/>
  <c r="BP1480" i="22"/>
  <c r="BQ1480" i="22"/>
  <c r="BR1480" i="22"/>
  <c r="BS1480" i="22"/>
  <c r="BT1480" i="22"/>
  <c r="BU1480" i="22"/>
  <c r="BV1480" i="22"/>
  <c r="BW1480" i="22"/>
  <c r="BX1480" i="22"/>
  <c r="BY1480" i="22"/>
  <c r="BZ1480" i="22"/>
  <c r="CA1480" i="22"/>
  <c r="CB1480" i="22"/>
  <c r="CC1480" i="22"/>
  <c r="CD1480" i="22"/>
  <c r="CE1480" i="22"/>
  <c r="BP1481" i="22"/>
  <c r="BQ1481" i="22"/>
  <c r="BR1481" i="22"/>
  <c r="BS1481" i="22"/>
  <c r="BT1481" i="22"/>
  <c r="BU1481" i="22"/>
  <c r="BV1481" i="22"/>
  <c r="BW1481" i="22"/>
  <c r="BX1481" i="22"/>
  <c r="BY1481" i="22"/>
  <c r="BZ1481" i="22"/>
  <c r="CA1481" i="22"/>
  <c r="CB1481" i="22"/>
  <c r="CC1481" i="22"/>
  <c r="CD1481" i="22"/>
  <c r="CE1481" i="22"/>
  <c r="BP1482" i="22"/>
  <c r="BQ1482" i="22"/>
  <c r="BR1482" i="22"/>
  <c r="BS1482" i="22"/>
  <c r="BT1482" i="22"/>
  <c r="BU1482" i="22"/>
  <c r="BV1482" i="22"/>
  <c r="BW1482" i="22"/>
  <c r="BX1482" i="22"/>
  <c r="BY1482" i="22"/>
  <c r="BZ1482" i="22"/>
  <c r="CA1482" i="22"/>
  <c r="CB1482" i="22"/>
  <c r="CC1482" i="22"/>
  <c r="CD1482" i="22"/>
  <c r="CE1482" i="22"/>
  <c r="BP1483" i="22"/>
  <c r="BQ1483" i="22"/>
  <c r="BR1483" i="22"/>
  <c r="BS1483" i="22"/>
  <c r="BT1483" i="22"/>
  <c r="BU1483" i="22"/>
  <c r="BV1483" i="22"/>
  <c r="BW1483" i="22"/>
  <c r="BX1483" i="22"/>
  <c r="BY1483" i="22"/>
  <c r="BZ1483" i="22"/>
  <c r="CA1483" i="22"/>
  <c r="CB1483" i="22"/>
  <c r="CC1483" i="22"/>
  <c r="CD1483" i="22"/>
  <c r="CE1483" i="22"/>
  <c r="BP1484" i="22"/>
  <c r="BQ1484" i="22"/>
  <c r="BR1484" i="22"/>
  <c r="BS1484" i="22"/>
  <c r="BT1484" i="22"/>
  <c r="BU1484" i="22"/>
  <c r="BV1484" i="22"/>
  <c r="BW1484" i="22"/>
  <c r="BX1484" i="22"/>
  <c r="BY1484" i="22"/>
  <c r="BZ1484" i="22"/>
  <c r="CA1484" i="22"/>
  <c r="CB1484" i="22"/>
  <c r="CC1484" i="22"/>
  <c r="CD1484" i="22"/>
  <c r="CE1484" i="22"/>
  <c r="BP1485" i="22"/>
  <c r="BQ1485" i="22"/>
  <c r="BR1485" i="22"/>
  <c r="BS1485" i="22"/>
  <c r="BT1485" i="22"/>
  <c r="BU1485" i="22"/>
  <c r="BV1485" i="22"/>
  <c r="BW1485" i="22"/>
  <c r="BX1485" i="22"/>
  <c r="BY1485" i="22"/>
  <c r="BZ1485" i="22"/>
  <c r="CA1485" i="22"/>
  <c r="CB1485" i="22"/>
  <c r="CC1485" i="22"/>
  <c r="CD1485" i="22"/>
  <c r="CE1485" i="22"/>
  <c r="BP1486" i="22"/>
  <c r="BQ1486" i="22"/>
  <c r="BR1486" i="22"/>
  <c r="BS1486" i="22"/>
  <c r="BT1486" i="22"/>
  <c r="BU1486" i="22"/>
  <c r="BV1486" i="22"/>
  <c r="BW1486" i="22"/>
  <c r="BX1486" i="22"/>
  <c r="BY1486" i="22"/>
  <c r="BZ1486" i="22"/>
  <c r="CA1486" i="22"/>
  <c r="CB1486" i="22"/>
  <c r="CC1486" i="22"/>
  <c r="CD1486" i="22"/>
  <c r="CE1486" i="22"/>
  <c r="BP1487" i="22"/>
  <c r="BQ1487" i="22"/>
  <c r="BR1487" i="22"/>
  <c r="BS1487" i="22"/>
  <c r="BT1487" i="22"/>
  <c r="BU1487" i="22"/>
  <c r="BV1487" i="22"/>
  <c r="BW1487" i="22"/>
  <c r="BX1487" i="22"/>
  <c r="BY1487" i="22"/>
  <c r="BZ1487" i="22"/>
  <c r="CA1487" i="22"/>
  <c r="CB1487" i="22"/>
  <c r="CC1487" i="22"/>
  <c r="CD1487" i="22"/>
  <c r="CE1487" i="22"/>
  <c r="BP1488" i="22"/>
  <c r="BQ1488" i="22"/>
  <c r="BR1488" i="22"/>
  <c r="BS1488" i="22"/>
  <c r="BT1488" i="22"/>
  <c r="BU1488" i="22"/>
  <c r="BV1488" i="22"/>
  <c r="BW1488" i="22"/>
  <c r="BX1488" i="22"/>
  <c r="BY1488" i="22"/>
  <c r="BZ1488" i="22"/>
  <c r="CA1488" i="22"/>
  <c r="CB1488" i="22"/>
  <c r="CC1488" i="22"/>
  <c r="CD1488" i="22"/>
  <c r="CE1488" i="22"/>
  <c r="BP1489" i="22"/>
  <c r="BQ1489" i="22"/>
  <c r="BR1489" i="22"/>
  <c r="BS1489" i="22"/>
  <c r="BT1489" i="22"/>
  <c r="BU1489" i="22"/>
  <c r="BV1489" i="22"/>
  <c r="BW1489" i="22"/>
  <c r="BX1489" i="22"/>
  <c r="BY1489" i="22"/>
  <c r="BZ1489" i="22"/>
  <c r="CA1489" i="22"/>
  <c r="CB1489" i="22"/>
  <c r="CC1489" i="22"/>
  <c r="CD1489" i="22"/>
  <c r="CE1489" i="22"/>
  <c r="BP1490" i="22"/>
  <c r="BQ1490" i="22"/>
  <c r="BR1490" i="22"/>
  <c r="BS1490" i="22"/>
  <c r="BT1490" i="22"/>
  <c r="BU1490" i="22"/>
  <c r="BV1490" i="22"/>
  <c r="BW1490" i="22"/>
  <c r="BX1490" i="22"/>
  <c r="BY1490" i="22"/>
  <c r="BZ1490" i="22"/>
  <c r="CA1490" i="22"/>
  <c r="CB1490" i="22"/>
  <c r="CC1490" i="22"/>
  <c r="CD1490" i="22"/>
  <c r="CE1490" i="22"/>
  <c r="BP1491" i="22"/>
  <c r="BQ1491" i="22"/>
  <c r="BR1491" i="22"/>
  <c r="BS1491" i="22"/>
  <c r="BT1491" i="22"/>
  <c r="BU1491" i="22"/>
  <c r="BV1491" i="22"/>
  <c r="BW1491" i="22"/>
  <c r="BX1491" i="22"/>
  <c r="BY1491" i="22"/>
  <c r="BZ1491" i="22"/>
  <c r="CA1491" i="22"/>
  <c r="CB1491" i="22"/>
  <c r="CC1491" i="22"/>
  <c r="CD1491" i="22"/>
  <c r="CE1491" i="22"/>
  <c r="BP1492" i="22"/>
  <c r="BQ1492" i="22"/>
  <c r="BR1492" i="22"/>
  <c r="BS1492" i="22"/>
  <c r="BT1492" i="22"/>
  <c r="BU1492" i="22"/>
  <c r="BV1492" i="22"/>
  <c r="BW1492" i="22"/>
  <c r="BX1492" i="22"/>
  <c r="BY1492" i="22"/>
  <c r="BZ1492" i="22"/>
  <c r="CA1492" i="22"/>
  <c r="CB1492" i="22"/>
  <c r="CC1492" i="22"/>
  <c r="CD1492" i="22"/>
  <c r="CE1492" i="22"/>
  <c r="BP1493" i="22"/>
  <c r="BQ1493" i="22"/>
  <c r="BR1493" i="22"/>
  <c r="BS1493" i="22"/>
  <c r="BT1493" i="22"/>
  <c r="BU1493" i="22"/>
  <c r="BV1493" i="22"/>
  <c r="BW1493" i="22"/>
  <c r="BX1493" i="22"/>
  <c r="BY1493" i="22"/>
  <c r="BZ1493" i="22"/>
  <c r="CA1493" i="22"/>
  <c r="CB1493" i="22"/>
  <c r="CC1493" i="22"/>
  <c r="CD1493" i="22"/>
  <c r="CE1493" i="22"/>
  <c r="BP1494" i="22"/>
  <c r="BQ1494" i="22"/>
  <c r="BR1494" i="22"/>
  <c r="BS1494" i="22"/>
  <c r="BT1494" i="22"/>
  <c r="BU1494" i="22"/>
  <c r="BV1494" i="22"/>
  <c r="BW1494" i="22"/>
  <c r="BX1494" i="22"/>
  <c r="BY1494" i="22"/>
  <c r="BZ1494" i="22"/>
  <c r="CA1494" i="22"/>
  <c r="CB1494" i="22"/>
  <c r="CC1494" i="22"/>
  <c r="CD1494" i="22"/>
  <c r="CE1494" i="22"/>
  <c r="BP1495" i="22"/>
  <c r="BQ1495" i="22"/>
  <c r="BR1495" i="22"/>
  <c r="BS1495" i="22"/>
  <c r="BT1495" i="22"/>
  <c r="BU1495" i="22"/>
  <c r="BV1495" i="22"/>
  <c r="BW1495" i="22"/>
  <c r="BX1495" i="22"/>
  <c r="BY1495" i="22"/>
  <c r="BZ1495" i="22"/>
  <c r="CA1495" i="22"/>
  <c r="CB1495" i="22"/>
  <c r="CC1495" i="22"/>
  <c r="CD1495" i="22"/>
  <c r="CE1495" i="22"/>
  <c r="BP1496" i="22"/>
  <c r="BQ1496" i="22"/>
  <c r="BR1496" i="22"/>
  <c r="BS1496" i="22"/>
  <c r="BT1496" i="22"/>
  <c r="BU1496" i="22"/>
  <c r="BV1496" i="22"/>
  <c r="BW1496" i="22"/>
  <c r="BX1496" i="22"/>
  <c r="BY1496" i="22"/>
  <c r="BZ1496" i="22"/>
  <c r="CA1496" i="22"/>
  <c r="CB1496" i="22"/>
  <c r="CC1496" i="22"/>
  <c r="CD1496" i="22"/>
  <c r="CE1496" i="22"/>
  <c r="BP1497" i="22"/>
  <c r="BQ1497" i="22"/>
  <c r="BR1497" i="22"/>
  <c r="BS1497" i="22"/>
  <c r="BT1497" i="22"/>
  <c r="BU1497" i="22"/>
  <c r="BV1497" i="22"/>
  <c r="BW1497" i="22"/>
  <c r="BX1497" i="22"/>
  <c r="BY1497" i="22"/>
  <c r="BZ1497" i="22"/>
  <c r="CA1497" i="22"/>
  <c r="CB1497" i="22"/>
  <c r="CC1497" i="22"/>
  <c r="CD1497" i="22"/>
  <c r="CE1497" i="22"/>
  <c r="BP1498" i="22"/>
  <c r="BQ1498" i="22"/>
  <c r="BR1498" i="22"/>
  <c r="BS1498" i="22"/>
  <c r="BT1498" i="22"/>
  <c r="BU1498" i="22"/>
  <c r="BV1498" i="22"/>
  <c r="BW1498" i="22"/>
  <c r="BX1498" i="22"/>
  <c r="BY1498" i="22"/>
  <c r="BZ1498" i="22"/>
  <c r="CA1498" i="22"/>
  <c r="CB1498" i="22"/>
  <c r="CC1498" i="22"/>
  <c r="CD1498" i="22"/>
  <c r="CE1498" i="22"/>
  <c r="BP1499" i="22"/>
  <c r="BQ1499" i="22"/>
  <c r="BR1499" i="22"/>
  <c r="BS1499" i="22"/>
  <c r="BT1499" i="22"/>
  <c r="BU1499" i="22"/>
  <c r="BV1499" i="22"/>
  <c r="BW1499" i="22"/>
  <c r="BX1499" i="22"/>
  <c r="BY1499" i="22"/>
  <c r="BZ1499" i="22"/>
  <c r="CA1499" i="22"/>
  <c r="CB1499" i="22"/>
  <c r="CC1499" i="22"/>
  <c r="CD1499" i="22"/>
  <c r="CE1499" i="22"/>
  <c r="BP1500" i="22"/>
  <c r="BQ1500" i="22"/>
  <c r="BR1500" i="22"/>
  <c r="BS1500" i="22"/>
  <c r="BT1500" i="22"/>
  <c r="BU1500" i="22"/>
  <c r="BV1500" i="22"/>
  <c r="BW1500" i="22"/>
  <c r="BX1500" i="22"/>
  <c r="BY1500" i="22"/>
  <c r="BZ1500" i="22"/>
  <c r="CA1500" i="22"/>
  <c r="CB1500" i="22"/>
  <c r="CC1500" i="22"/>
  <c r="CD1500" i="22"/>
  <c r="CE1500" i="22"/>
  <c r="BP1501" i="22"/>
  <c r="BQ1501" i="22"/>
  <c r="BR1501" i="22"/>
  <c r="BS1501" i="22"/>
  <c r="BT1501" i="22"/>
  <c r="BU1501" i="22"/>
  <c r="BV1501" i="22"/>
  <c r="BW1501" i="22"/>
  <c r="BX1501" i="22"/>
  <c r="BY1501" i="22"/>
  <c r="BZ1501" i="22"/>
  <c r="CA1501" i="22"/>
  <c r="CB1501" i="22"/>
  <c r="CC1501" i="22"/>
  <c r="CD1501" i="22"/>
  <c r="CE1501" i="22"/>
  <c r="BP1502" i="22"/>
  <c r="BQ1502" i="22"/>
  <c r="BR1502" i="22"/>
  <c r="BS1502" i="22"/>
  <c r="BT1502" i="22"/>
  <c r="BU1502" i="22"/>
  <c r="BV1502" i="22"/>
  <c r="BW1502" i="22"/>
  <c r="BX1502" i="22"/>
  <c r="BY1502" i="22"/>
  <c r="BZ1502" i="22"/>
  <c r="CA1502" i="22"/>
  <c r="CB1502" i="22"/>
  <c r="CC1502" i="22"/>
  <c r="CD1502" i="22"/>
  <c r="CE1502" i="22"/>
  <c r="BP1503" i="22"/>
  <c r="BQ1503" i="22"/>
  <c r="BR1503" i="22"/>
  <c r="BS1503" i="22"/>
  <c r="BT1503" i="22"/>
  <c r="BU1503" i="22"/>
  <c r="BV1503" i="22"/>
  <c r="BW1503" i="22"/>
  <c r="BX1503" i="22"/>
  <c r="BY1503" i="22"/>
  <c r="BZ1503" i="22"/>
  <c r="CA1503" i="22"/>
  <c r="CB1503" i="22"/>
  <c r="CC1503" i="22"/>
  <c r="CD1503" i="22"/>
  <c r="CE1503" i="22"/>
  <c r="BP1504" i="22"/>
  <c r="BQ1504" i="22"/>
  <c r="BR1504" i="22"/>
  <c r="BS1504" i="22"/>
  <c r="BT1504" i="22"/>
  <c r="BU1504" i="22"/>
  <c r="BV1504" i="22"/>
  <c r="BW1504" i="22"/>
  <c r="BX1504" i="22"/>
  <c r="BY1504" i="22"/>
  <c r="BZ1504" i="22"/>
  <c r="CA1504" i="22"/>
  <c r="CB1504" i="22"/>
  <c r="CC1504" i="22"/>
  <c r="CD1504" i="22"/>
  <c r="CE1504" i="22"/>
  <c r="BP1505" i="22"/>
  <c r="BQ1505" i="22"/>
  <c r="BR1505" i="22"/>
  <c r="BS1505" i="22"/>
  <c r="BT1505" i="22"/>
  <c r="BU1505" i="22"/>
  <c r="BV1505" i="22"/>
  <c r="BW1505" i="22"/>
  <c r="BX1505" i="22"/>
  <c r="BY1505" i="22"/>
  <c r="BZ1505" i="22"/>
  <c r="CA1505" i="22"/>
  <c r="CB1505" i="22"/>
  <c r="CC1505" i="22"/>
  <c r="CD1505" i="22"/>
  <c r="CE1505" i="22"/>
  <c r="BP1506" i="22"/>
  <c r="BQ1506" i="22"/>
  <c r="BR1506" i="22"/>
  <c r="BS1506" i="22"/>
  <c r="BT1506" i="22"/>
  <c r="BU1506" i="22"/>
  <c r="BV1506" i="22"/>
  <c r="BW1506" i="22"/>
  <c r="BX1506" i="22"/>
  <c r="BY1506" i="22"/>
  <c r="BZ1506" i="22"/>
  <c r="CA1506" i="22"/>
  <c r="CB1506" i="22"/>
  <c r="CC1506" i="22"/>
  <c r="CD1506" i="22"/>
  <c r="CE1506" i="22"/>
  <c r="BP1507" i="22"/>
  <c r="BQ1507" i="22"/>
  <c r="BR1507" i="22"/>
  <c r="BS1507" i="22"/>
  <c r="BT1507" i="22"/>
  <c r="BU1507" i="22"/>
  <c r="BV1507" i="22"/>
  <c r="BW1507" i="22"/>
  <c r="BX1507" i="22"/>
  <c r="BY1507" i="22"/>
  <c r="BZ1507" i="22"/>
  <c r="CA1507" i="22"/>
  <c r="CB1507" i="22"/>
  <c r="CC1507" i="22"/>
  <c r="CD1507" i="22"/>
  <c r="CE1507" i="22"/>
  <c r="BP1508" i="22"/>
  <c r="BQ1508" i="22"/>
  <c r="BR1508" i="22"/>
  <c r="BS1508" i="22"/>
  <c r="BT1508" i="22"/>
  <c r="BU1508" i="22"/>
  <c r="BV1508" i="22"/>
  <c r="BW1508" i="22"/>
  <c r="BX1508" i="22"/>
  <c r="BY1508" i="22"/>
  <c r="BZ1508" i="22"/>
  <c r="CA1508" i="22"/>
  <c r="CB1508" i="22"/>
  <c r="CC1508" i="22"/>
  <c r="CD1508" i="22"/>
  <c r="CE1508" i="22"/>
  <c r="CH9" i="22"/>
  <c r="CH10" i="22"/>
  <c r="CH11" i="22"/>
  <c r="CH12" i="22"/>
  <c r="CH13" i="22"/>
  <c r="CH14" i="22"/>
  <c r="CH15" i="22"/>
  <c r="CH16" i="22"/>
  <c r="CH17" i="22"/>
  <c r="CH18" i="22"/>
  <c r="CH19" i="22"/>
  <c r="CH20" i="22"/>
  <c r="CH21" i="22"/>
  <c r="CH22" i="22"/>
  <c r="CH23" i="22"/>
  <c r="CH24" i="22"/>
  <c r="CH25" i="22"/>
  <c r="CH26" i="22"/>
  <c r="CH27" i="22"/>
  <c r="CH28" i="22"/>
  <c r="CH29" i="22"/>
  <c r="CH30" i="22"/>
  <c r="CH31" i="22"/>
  <c r="CH32" i="22"/>
  <c r="CH8" i="22"/>
  <c r="CJ9" i="22"/>
  <c r="CJ10" i="22"/>
  <c r="CJ11" i="22"/>
  <c r="CJ12" i="22"/>
  <c r="CJ13" i="22"/>
  <c r="CJ14" i="22"/>
  <c r="CJ15" i="22"/>
  <c r="CJ16" i="22"/>
  <c r="CJ17" i="22"/>
  <c r="CJ18" i="22"/>
  <c r="CJ19" i="22"/>
  <c r="CJ20" i="22"/>
  <c r="CJ21" i="22"/>
  <c r="CJ22" i="22"/>
  <c r="CJ23" i="22"/>
  <c r="CJ24" i="22"/>
  <c r="CJ25" i="22"/>
  <c r="CJ26" i="22"/>
  <c r="CJ27" i="22"/>
  <c r="CJ28" i="22"/>
  <c r="CJ29" i="22"/>
  <c r="CJ30" i="22"/>
  <c r="CJ31" i="22"/>
  <c r="CJ32" i="22"/>
  <c r="CJ8" i="22"/>
  <c r="CI32" i="22"/>
  <c r="CI9" i="22"/>
  <c r="CI10" i="22"/>
  <c r="CI11" i="22"/>
  <c r="CI12" i="22"/>
  <c r="CI13" i="22"/>
  <c r="CI14" i="22"/>
  <c r="CI15" i="22"/>
  <c r="CI16" i="22"/>
  <c r="CI17" i="22"/>
  <c r="CI18" i="22"/>
  <c r="CI19" i="22"/>
  <c r="CI20" i="22"/>
  <c r="CI21" i="22"/>
  <c r="CI22" i="22"/>
  <c r="CI23" i="22"/>
  <c r="CI24" i="22"/>
  <c r="CI25" i="22"/>
  <c r="CI26" i="22"/>
  <c r="CI27" i="22"/>
  <c r="CI28" i="22"/>
  <c r="CI29" i="22"/>
  <c r="CI30" i="22"/>
  <c r="CI31" i="22"/>
  <c r="CI8" i="22"/>
  <c r="AH27" i="7"/>
  <c r="AA3" i="25"/>
  <c r="AA4" i="25"/>
  <c r="AA5" i="25"/>
  <c r="AA6" i="25"/>
  <c r="AA7" i="25"/>
  <c r="AA8" i="25"/>
  <c r="AA9" i="25"/>
  <c r="AA10" i="25"/>
  <c r="AA11" i="25"/>
  <c r="AA12" i="25"/>
  <c r="AA13" i="25"/>
  <c r="AA14" i="25"/>
  <c r="AA15" i="25"/>
  <c r="AA16" i="25"/>
  <c r="AA19" i="25"/>
  <c r="AA20" i="25"/>
  <c r="AA21" i="25"/>
  <c r="AA22" i="25"/>
  <c r="AA23" i="25"/>
  <c r="AA24" i="25"/>
  <c r="AA25" i="25"/>
  <c r="AA26" i="25"/>
  <c r="AA27" i="25"/>
  <c r="AA29" i="25"/>
  <c r="AA30" i="25"/>
  <c r="AA31" i="25"/>
  <c r="AA32" i="25"/>
  <c r="AA33" i="25"/>
  <c r="AA34" i="25"/>
  <c r="AA35" i="25"/>
  <c r="AA36" i="25"/>
  <c r="AA37" i="25"/>
  <c r="AA38" i="25"/>
  <c r="AA39" i="25"/>
  <c r="AA40" i="25"/>
  <c r="AA41" i="25"/>
  <c r="AA42" i="25"/>
  <c r="AA43" i="25"/>
  <c r="AA44" i="25"/>
  <c r="AA45" i="25"/>
  <c r="AA46" i="25"/>
  <c r="AA47" i="25"/>
  <c r="AA48" i="25"/>
  <c r="AA49" i="25"/>
  <c r="AA50" i="25"/>
  <c r="AA51" i="25"/>
  <c r="AA53" i="25"/>
  <c r="AA54" i="25"/>
  <c r="AA55" i="25"/>
  <c r="AA56" i="25"/>
  <c r="AA57" i="25"/>
  <c r="AA58" i="25"/>
  <c r="AA59" i="25"/>
  <c r="AA60" i="25"/>
  <c r="AA61" i="25"/>
  <c r="AA62" i="25"/>
  <c r="AA63" i="25"/>
  <c r="AA64" i="25"/>
  <c r="AA65" i="25"/>
  <c r="AA66" i="25"/>
  <c r="AA67" i="25"/>
  <c r="AA68" i="25"/>
  <c r="AA69" i="25"/>
  <c r="AA70" i="25"/>
  <c r="AA71" i="25"/>
  <c r="AA72" i="25"/>
  <c r="AA73" i="25"/>
  <c r="AA74" i="25"/>
  <c r="AA75" i="25"/>
  <c r="AA76" i="25"/>
  <c r="AA77" i="25"/>
  <c r="AA78" i="25"/>
  <c r="AA80" i="25"/>
  <c r="AA81" i="25"/>
  <c r="AA82" i="25"/>
  <c r="AA83" i="25"/>
  <c r="AA84" i="25"/>
  <c r="AA85" i="25"/>
  <c r="AA87" i="25"/>
  <c r="AA88" i="25"/>
  <c r="AA89" i="25"/>
  <c r="AA90" i="25"/>
  <c r="AA91" i="25"/>
  <c r="AA92" i="25"/>
  <c r="AA93" i="25"/>
  <c r="AA94" i="25"/>
  <c r="AA95" i="25"/>
  <c r="AA96" i="25"/>
  <c r="AA98" i="25"/>
  <c r="AA100" i="25"/>
  <c r="AA101" i="25"/>
  <c r="AA102" i="25"/>
  <c r="AA103" i="25"/>
  <c r="AA105" i="25"/>
  <c r="AA106" i="25"/>
  <c r="AA110" i="25"/>
  <c r="AA111" i="25"/>
  <c r="AA112" i="25"/>
  <c r="AA113" i="25"/>
  <c r="AA114" i="25"/>
  <c r="AA115" i="25"/>
  <c r="AA117" i="25"/>
  <c r="AA118" i="25"/>
  <c r="AA119" i="25"/>
  <c r="AA120" i="25"/>
  <c r="AA123" i="25"/>
  <c r="AA125" i="25"/>
  <c r="AA126" i="25"/>
  <c r="AA127" i="25"/>
  <c r="AA128" i="25"/>
  <c r="AA130" i="25"/>
  <c r="AA131" i="25"/>
  <c r="AA132" i="25"/>
  <c r="AA133" i="25"/>
  <c r="AA134" i="25"/>
  <c r="AA135" i="25"/>
  <c r="AA137" i="25"/>
  <c r="AA140" i="25"/>
  <c r="AA143" i="25"/>
  <c r="AA144" i="25"/>
  <c r="AA145" i="25"/>
  <c r="AA147" i="25"/>
  <c r="AA148" i="25"/>
  <c r="AA149" i="25"/>
  <c r="AA150" i="25"/>
  <c r="AA151" i="25"/>
  <c r="AA152" i="25"/>
  <c r="AA153" i="25"/>
  <c r="AA155" i="25"/>
  <c r="AA156" i="25"/>
  <c r="AA157" i="25"/>
  <c r="AA158" i="25"/>
  <c r="AA159" i="25"/>
  <c r="AA160" i="25"/>
  <c r="AA161" i="25"/>
  <c r="AA163" i="25"/>
  <c r="AA164" i="25"/>
  <c r="AA165" i="25"/>
  <c r="AA166" i="25"/>
  <c r="AA167" i="25"/>
  <c r="AA169" i="25"/>
  <c r="AA170" i="25"/>
  <c r="AA171" i="25"/>
  <c r="AA172" i="25"/>
  <c r="AA174" i="25"/>
  <c r="AA175" i="25"/>
  <c r="AA176" i="25"/>
  <c r="AA177" i="25"/>
  <c r="AA178" i="25"/>
  <c r="AA179" i="25"/>
  <c r="AA180" i="25"/>
  <c r="AA181" i="25"/>
  <c r="AA182" i="25"/>
  <c r="AA183" i="25"/>
  <c r="AA185" i="25"/>
  <c r="AA186" i="25"/>
  <c r="AA187" i="25"/>
  <c r="AA188" i="25"/>
  <c r="AA189" i="25"/>
  <c r="AA190" i="25"/>
  <c r="AA191" i="25"/>
  <c r="AA192" i="25"/>
  <c r="AA193" i="25"/>
  <c r="AA194" i="25"/>
  <c r="AA195" i="25"/>
  <c r="AA196" i="25"/>
  <c r="AA197" i="25"/>
  <c r="AA198" i="25"/>
  <c r="AA199" i="25"/>
  <c r="AA200" i="25"/>
  <c r="AA201" i="25"/>
  <c r="AA202" i="25"/>
  <c r="AA203" i="25"/>
  <c r="AA205" i="25"/>
  <c r="AA206" i="25"/>
  <c r="AA207" i="25"/>
  <c r="AA208" i="25"/>
  <c r="AA209" i="25"/>
  <c r="AA210" i="25"/>
  <c r="AA211" i="25"/>
  <c r="AA212" i="25"/>
  <c r="AA213" i="25"/>
  <c r="AA214" i="25"/>
  <c r="AA215" i="25"/>
  <c r="AA216" i="25"/>
  <c r="AA217" i="25"/>
  <c r="AA218" i="25"/>
  <c r="AA219" i="25"/>
  <c r="AA220" i="25"/>
  <c r="AA222" i="25"/>
  <c r="AA223" i="25"/>
  <c r="AA224" i="25"/>
  <c r="AA225" i="25"/>
  <c r="AA226" i="25"/>
  <c r="AA227" i="25"/>
  <c r="AA229" i="25"/>
  <c r="AA230" i="25"/>
  <c r="AA231" i="25"/>
  <c r="AA232" i="25"/>
  <c r="AA233" i="25"/>
  <c r="AA234" i="25"/>
  <c r="AA235" i="25"/>
  <c r="AA236" i="25"/>
  <c r="AA237" i="25"/>
  <c r="AA238" i="25"/>
  <c r="AA239" i="25"/>
  <c r="AA240" i="25"/>
  <c r="AA241" i="25"/>
  <c r="AA242" i="25"/>
  <c r="AA243" i="25"/>
  <c r="AA244" i="25"/>
  <c r="AA245" i="25"/>
  <c r="AA246" i="25"/>
  <c r="AA247" i="25"/>
  <c r="AA248" i="25"/>
  <c r="AA249" i="25"/>
  <c r="AA250" i="25"/>
  <c r="AA252" i="25"/>
  <c r="AA253" i="25"/>
  <c r="AA254" i="25"/>
  <c r="AA255" i="25"/>
  <c r="AA256" i="25"/>
  <c r="AA257" i="25"/>
  <c r="AA258" i="25"/>
  <c r="AA259" i="25"/>
  <c r="AA260" i="25"/>
  <c r="AA262" i="25"/>
  <c r="AA263" i="25"/>
  <c r="AA264" i="25"/>
  <c r="AA265" i="25"/>
  <c r="AA266" i="25"/>
  <c r="AA267" i="25"/>
  <c r="AA268" i="25"/>
  <c r="AA269" i="25"/>
  <c r="AA270" i="25"/>
  <c r="AA271" i="25"/>
  <c r="AA272" i="25"/>
  <c r="AA273" i="25"/>
  <c r="AA274" i="25"/>
  <c r="AA275" i="25"/>
  <c r="AA276" i="25"/>
  <c r="AA277" i="25"/>
  <c r="AA278" i="25"/>
  <c r="AA279" i="25"/>
  <c r="AA280" i="25"/>
  <c r="AA281" i="25"/>
  <c r="AA282" i="25"/>
  <c r="AA283" i="25"/>
  <c r="AA285" i="25"/>
  <c r="AA286" i="25"/>
  <c r="AA287" i="25"/>
  <c r="AA288" i="25"/>
  <c r="AA289" i="25"/>
  <c r="AA290" i="25"/>
  <c r="AA291" i="25"/>
  <c r="AA292" i="25"/>
  <c r="AA293" i="25"/>
  <c r="AA294" i="25"/>
  <c r="AA295" i="25"/>
  <c r="AA296" i="25"/>
  <c r="AA297" i="25"/>
  <c r="AA298" i="25"/>
  <c r="AA299" i="25"/>
  <c r="AA300" i="25"/>
  <c r="AA301" i="25"/>
  <c r="AA302" i="25"/>
  <c r="AA303" i="25"/>
  <c r="AA304" i="25"/>
  <c r="AA305" i="25"/>
  <c r="AA306" i="25"/>
  <c r="AA307" i="25"/>
  <c r="AA308" i="25"/>
  <c r="AA309" i="25"/>
  <c r="AA310" i="25"/>
  <c r="AA311" i="25"/>
  <c r="AA312" i="25"/>
  <c r="AA314" i="25"/>
  <c r="AA315" i="25"/>
  <c r="AA316" i="25"/>
  <c r="AA317" i="25"/>
  <c r="AA318" i="25"/>
  <c r="AA319" i="25"/>
  <c r="AA320" i="25"/>
  <c r="AA321" i="25"/>
  <c r="AA322" i="25"/>
  <c r="AA323" i="25"/>
  <c r="AA324" i="25"/>
  <c r="AA325" i="25"/>
  <c r="AA328" i="25"/>
  <c r="AA329" i="25"/>
  <c r="AA330" i="25"/>
  <c r="AA331" i="25"/>
  <c r="AA332" i="25"/>
  <c r="AA333" i="25"/>
  <c r="AA334" i="25"/>
  <c r="AA335" i="25"/>
  <c r="AA336" i="25"/>
  <c r="AA337" i="25"/>
  <c r="AA338" i="25"/>
  <c r="AA339" i="25"/>
  <c r="AA340" i="25"/>
  <c r="AA341" i="25"/>
  <c r="AA342" i="25"/>
  <c r="AA344" i="25"/>
  <c r="AA345" i="25"/>
  <c r="AA346" i="25"/>
  <c r="AA347" i="25"/>
  <c r="AA348" i="25"/>
  <c r="AA349" i="25"/>
  <c r="AA350" i="25"/>
  <c r="AA351" i="25"/>
  <c r="AA352" i="25"/>
  <c r="AA353" i="25"/>
  <c r="AA354" i="25"/>
  <c r="AA355" i="25"/>
  <c r="AA356" i="25"/>
  <c r="AA357" i="25"/>
  <c r="AA359" i="25"/>
  <c r="AA360" i="25"/>
  <c r="AA361" i="25"/>
  <c r="AA362" i="25"/>
  <c r="AA363" i="25"/>
  <c r="AA364" i="25"/>
  <c r="AA365" i="25"/>
  <c r="AA366" i="25"/>
  <c r="AA369" i="25"/>
  <c r="AA371" i="25"/>
  <c r="AA372" i="25"/>
  <c r="AA373" i="25"/>
  <c r="AA374" i="25"/>
  <c r="AA375" i="25"/>
  <c r="AA376" i="25"/>
  <c r="AA377" i="25"/>
  <c r="AA378" i="25"/>
  <c r="AA379" i="25"/>
  <c r="AA380" i="25"/>
  <c r="AA381" i="25"/>
  <c r="AA382" i="25"/>
  <c r="AA383" i="25"/>
  <c r="AA384" i="25"/>
  <c r="AA385" i="25"/>
  <c r="AA388" i="25"/>
  <c r="AA389" i="25"/>
  <c r="AA390" i="25"/>
  <c r="AA391" i="25"/>
  <c r="AA392" i="25"/>
  <c r="AA393" i="25"/>
  <c r="AA394" i="25"/>
  <c r="AA395" i="25"/>
  <c r="AA396" i="25"/>
  <c r="AA397" i="25"/>
  <c r="AA398" i="25"/>
  <c r="AA399" i="25"/>
  <c r="AA400" i="25"/>
  <c r="AA401" i="25"/>
  <c r="AA402" i="25"/>
  <c r="AA403" i="25"/>
  <c r="AA405" i="25"/>
  <c r="AA407" i="25"/>
  <c r="AA408" i="25"/>
  <c r="AA410" i="25"/>
  <c r="AA413" i="25"/>
  <c r="AA414" i="25"/>
  <c r="AA415" i="25"/>
  <c r="AA416" i="25"/>
  <c r="AA417" i="25"/>
  <c r="AA418" i="25"/>
  <c r="AA419" i="25"/>
  <c r="AA420" i="25"/>
  <c r="AA421" i="25"/>
  <c r="AA422" i="25"/>
  <c r="AA423" i="25"/>
  <c r="AA424" i="25"/>
  <c r="AA425" i="25"/>
  <c r="AA426" i="25"/>
  <c r="AA427" i="25"/>
  <c r="AA428" i="25"/>
  <c r="AA429" i="25"/>
  <c r="AA431" i="25"/>
  <c r="AA432" i="25"/>
  <c r="AA433" i="25"/>
  <c r="AA434" i="25"/>
  <c r="AA436" i="25"/>
  <c r="AA437" i="25"/>
  <c r="AA438" i="25"/>
  <c r="AA439" i="25"/>
  <c r="AA440" i="25"/>
  <c r="AA441" i="25"/>
  <c r="AA442" i="25"/>
  <c r="AA443" i="25"/>
  <c r="AA444" i="25"/>
  <c r="AA445" i="25"/>
  <c r="AA446" i="25"/>
  <c r="AA447" i="25"/>
  <c r="AA448" i="25"/>
  <c r="AA449" i="25"/>
  <c r="AA450" i="25"/>
  <c r="AA451" i="25"/>
  <c r="AA452" i="25"/>
  <c r="AA453" i="25"/>
  <c r="AA456" i="25"/>
  <c r="AA457" i="25"/>
  <c r="AA458" i="25"/>
  <c r="AA460" i="25"/>
  <c r="AA461" i="25"/>
  <c r="AA462" i="25"/>
  <c r="AA463" i="25"/>
  <c r="AA464" i="25"/>
  <c r="AA466" i="25"/>
  <c r="AA467" i="25"/>
  <c r="AA468" i="25"/>
  <c r="AA469" i="25"/>
  <c r="AA470" i="25"/>
  <c r="AA471" i="25"/>
  <c r="AA472" i="25"/>
  <c r="AA473" i="25"/>
  <c r="AA474" i="25"/>
  <c r="AA475" i="25"/>
  <c r="AA476" i="25"/>
  <c r="AA477" i="25"/>
  <c r="AA478" i="25"/>
  <c r="AA479" i="25"/>
  <c r="AA480" i="25"/>
  <c r="AA481" i="25"/>
  <c r="AA482" i="25"/>
  <c r="AA483" i="25"/>
  <c r="AA484" i="25"/>
  <c r="AA485" i="25"/>
  <c r="AA486" i="25"/>
  <c r="AA487" i="25"/>
  <c r="AA490" i="25"/>
  <c r="AA491" i="25"/>
  <c r="AA492" i="25"/>
  <c r="AA493" i="25"/>
  <c r="AA496" i="25"/>
  <c r="AA497" i="25"/>
  <c r="AA499" i="25"/>
  <c r="AA500" i="25"/>
  <c r="AA501" i="25"/>
  <c r="AA502" i="25"/>
  <c r="AA505" i="25"/>
  <c r="AA506" i="25"/>
  <c r="AA507" i="25"/>
  <c r="AA508" i="25"/>
  <c r="AA509" i="25"/>
  <c r="AA510" i="25"/>
  <c r="AA516" i="25"/>
  <c r="AA518" i="25"/>
  <c r="AA521" i="25"/>
  <c r="AA522" i="25"/>
  <c r="AA523" i="25"/>
  <c r="AA524" i="25"/>
  <c r="AA525" i="25"/>
  <c r="AA526" i="25"/>
  <c r="AA529" i="25"/>
  <c r="AA531" i="25"/>
  <c r="AA532" i="25"/>
  <c r="AA533" i="25"/>
  <c r="AA534" i="25"/>
  <c r="AA535" i="25"/>
  <c r="AA536" i="25"/>
  <c r="AA538" i="25"/>
  <c r="AA539" i="25"/>
  <c r="AA540" i="25"/>
  <c r="AA541" i="25"/>
  <c r="AA542" i="25"/>
  <c r="AA543" i="25"/>
  <c r="AA544" i="25"/>
  <c r="AA545" i="25"/>
  <c r="AA546" i="25"/>
  <c r="AA547" i="25"/>
  <c r="AA548" i="25"/>
  <c r="AA549" i="25"/>
  <c r="AA550" i="25"/>
  <c r="AA551" i="25"/>
  <c r="AA552" i="25"/>
  <c r="AA554" i="25"/>
  <c r="AA555" i="25"/>
  <c r="AA558" i="25"/>
  <c r="AA559" i="25"/>
  <c r="AA560" i="25"/>
  <c r="AA561" i="25"/>
  <c r="AA562" i="25"/>
  <c r="AA563" i="25"/>
  <c r="AA565" i="25"/>
  <c r="AA566" i="25"/>
  <c r="AA567" i="25"/>
  <c r="AA568" i="25"/>
  <c r="AA569" i="25"/>
  <c r="AA570" i="25"/>
  <c r="AA571" i="25"/>
  <c r="AA572" i="25"/>
  <c r="AA573" i="25"/>
  <c r="AA574" i="25"/>
  <c r="AA575" i="25"/>
  <c r="AA577" i="25"/>
  <c r="AA578" i="25"/>
  <c r="AA579" i="25"/>
  <c r="AA580" i="25"/>
  <c r="AA582" i="25"/>
  <c r="AA583" i="25"/>
  <c r="AA584" i="25"/>
  <c r="AA585" i="25"/>
  <c r="AA586" i="25"/>
  <c r="AA587" i="25"/>
  <c r="AA588" i="25"/>
  <c r="AA589" i="25"/>
  <c r="AA590" i="25"/>
  <c r="AA591" i="25"/>
  <c r="AA594" i="25"/>
  <c r="AA595" i="25"/>
  <c r="AA596" i="25"/>
  <c r="AA597" i="25"/>
  <c r="AA599" i="25"/>
  <c r="AA600" i="25"/>
  <c r="AA601" i="25"/>
  <c r="AA602" i="25"/>
  <c r="AA603" i="25"/>
  <c r="AA604" i="25"/>
  <c r="AA605" i="25"/>
  <c r="AA609" i="25"/>
  <c r="AA610" i="25"/>
  <c r="AA611" i="25"/>
  <c r="AA612" i="25"/>
  <c r="AA613" i="25"/>
  <c r="AA614" i="25"/>
  <c r="AA615" i="25"/>
  <c r="AA616" i="25"/>
  <c r="AA617" i="25"/>
  <c r="AA618" i="25"/>
  <c r="AA619" i="25"/>
  <c r="AA621" i="25"/>
  <c r="AA622" i="25"/>
  <c r="AA623" i="25"/>
  <c r="AA624" i="25"/>
  <c r="AA625" i="25"/>
  <c r="AA626" i="25"/>
  <c r="AA627" i="25"/>
  <c r="AA628" i="25"/>
  <c r="AA629" i="25"/>
  <c r="AA630" i="25"/>
  <c r="AA631" i="25"/>
  <c r="AA632" i="25"/>
  <c r="AA633" i="25"/>
  <c r="AA634" i="25"/>
  <c r="AA635" i="25"/>
  <c r="AA636" i="25"/>
  <c r="AA637" i="25"/>
  <c r="AA638" i="25"/>
  <c r="AA639" i="25"/>
  <c r="AA640" i="25"/>
  <c r="AA641" i="25"/>
  <c r="AA642" i="25"/>
  <c r="AA643" i="25"/>
  <c r="AA644" i="25"/>
  <c r="AA645" i="25"/>
  <c r="AA646" i="25"/>
  <c r="AA647" i="25"/>
  <c r="AA648" i="25"/>
  <c r="AA649" i="25"/>
  <c r="AA651" i="25"/>
  <c r="AA652" i="25"/>
  <c r="AA653" i="25"/>
  <c r="AA654" i="25"/>
  <c r="AA655" i="25"/>
  <c r="AA656" i="25"/>
  <c r="AA657" i="25"/>
  <c r="AA658" i="25"/>
  <c r="AA659" i="25"/>
  <c r="AA660" i="25"/>
  <c r="AA661" i="25"/>
  <c r="AA662" i="25"/>
  <c r="AA663" i="25"/>
  <c r="AA664" i="25"/>
  <c r="AA665" i="25"/>
  <c r="AA666" i="25"/>
  <c r="AA667" i="25"/>
  <c r="AA668" i="25"/>
  <c r="AA669" i="25"/>
  <c r="AA670" i="25"/>
  <c r="AA671" i="25"/>
  <c r="AA672" i="25"/>
  <c r="AA673" i="25"/>
  <c r="AA674" i="25"/>
  <c r="AA675" i="25"/>
  <c r="AA676" i="25"/>
  <c r="AA677" i="25"/>
  <c r="AA678" i="25"/>
  <c r="AA679" i="25"/>
  <c r="AA680" i="25"/>
  <c r="AA681" i="25"/>
  <c r="AA682" i="25"/>
  <c r="AA683" i="25"/>
  <c r="AA684" i="25"/>
  <c r="AA685" i="25"/>
  <c r="AA686" i="25"/>
  <c r="AA687" i="25"/>
  <c r="AA688" i="25"/>
  <c r="AA689" i="25"/>
  <c r="AA690" i="25"/>
  <c r="AA691" i="25"/>
  <c r="AA692" i="25"/>
  <c r="AA693" i="25"/>
  <c r="AA694" i="25"/>
  <c r="AA695" i="25"/>
  <c r="AA696" i="25"/>
  <c r="AA697" i="25"/>
  <c r="AA699" i="25"/>
  <c r="AA700" i="25"/>
  <c r="AA701" i="25"/>
  <c r="AA702" i="25"/>
  <c r="AA703" i="25"/>
  <c r="AA704" i="25"/>
  <c r="AA705" i="25"/>
  <c r="AA706" i="25"/>
  <c r="AA707" i="25"/>
  <c r="AA708" i="25"/>
  <c r="AA709" i="25"/>
  <c r="AA711" i="25"/>
  <c r="AA712" i="25"/>
  <c r="AA713" i="25"/>
  <c r="AA714" i="25"/>
  <c r="AA715" i="25"/>
  <c r="AA716" i="25"/>
  <c r="AA717" i="25"/>
  <c r="AA718" i="25"/>
  <c r="AA719" i="25"/>
  <c r="AA720" i="25"/>
  <c r="AA721" i="25"/>
  <c r="AA722" i="25"/>
  <c r="AA723" i="25"/>
  <c r="AA724" i="25"/>
  <c r="AA725" i="25"/>
  <c r="AA726" i="25"/>
  <c r="AA727" i="25"/>
  <c r="AA728" i="25"/>
  <c r="AA729" i="25"/>
  <c r="AA730" i="25"/>
  <c r="AA731" i="25"/>
  <c r="AA732" i="25"/>
  <c r="AA733" i="25"/>
  <c r="AA734" i="25"/>
  <c r="AA735" i="25"/>
  <c r="AA736" i="25"/>
  <c r="AA737" i="25"/>
  <c r="AA738" i="25"/>
  <c r="AA739" i="25"/>
  <c r="AA740" i="25"/>
  <c r="AA741" i="25"/>
  <c r="AA742" i="25"/>
  <c r="AA743" i="25"/>
  <c r="AA744" i="25"/>
  <c r="AA745" i="25"/>
  <c r="AA746" i="25"/>
  <c r="AA747" i="25"/>
  <c r="AA748" i="25"/>
  <c r="AA749" i="25"/>
  <c r="AA750" i="25"/>
  <c r="AA751" i="25"/>
  <c r="AA752" i="25"/>
  <c r="AA753" i="25"/>
  <c r="AA754" i="25"/>
  <c r="AA755" i="25"/>
  <c r="AA756" i="25"/>
  <c r="AA757" i="25"/>
  <c r="AA758" i="25"/>
  <c r="AA759" i="25"/>
  <c r="AA760" i="25"/>
  <c r="AA761" i="25"/>
  <c r="AA762" i="25"/>
  <c r="AA764" i="25"/>
  <c r="AA765" i="25"/>
  <c r="AA766" i="25"/>
  <c r="AA767" i="25"/>
  <c r="AA768" i="25"/>
  <c r="AA769" i="25"/>
  <c r="AA770" i="25"/>
  <c r="AA771" i="25"/>
  <c r="AA772" i="25"/>
  <c r="AA773" i="25"/>
  <c r="AA775" i="25"/>
  <c r="AA776" i="25"/>
  <c r="AA778" i="25"/>
  <c r="AA779" i="25"/>
  <c r="AA780" i="25"/>
  <c r="AA781" i="25"/>
  <c r="AA782" i="25"/>
  <c r="AA783" i="25"/>
  <c r="AA784" i="25"/>
  <c r="AA785" i="25"/>
  <c r="AA787" i="25"/>
  <c r="AA788" i="25"/>
  <c r="AA790" i="25"/>
  <c r="AA791" i="25"/>
  <c r="AA792" i="25"/>
  <c r="AA793" i="25"/>
  <c r="AA794" i="25"/>
  <c r="AA795" i="25"/>
  <c r="AA796" i="25"/>
  <c r="AA797" i="25"/>
  <c r="AA798" i="25"/>
  <c r="AA800" i="25"/>
  <c r="AA801" i="25"/>
  <c r="AA802" i="25"/>
  <c r="AA803" i="25"/>
  <c r="AA804" i="25"/>
  <c r="AA805" i="25"/>
  <c r="AA806" i="25"/>
  <c r="AA807" i="25"/>
  <c r="AA808" i="25"/>
  <c r="AA809" i="25"/>
  <c r="AA810" i="25"/>
  <c r="AA812" i="25"/>
  <c r="AA813" i="25"/>
  <c r="AA814" i="25"/>
  <c r="AA815" i="25"/>
  <c r="AA816" i="25"/>
  <c r="AA817" i="25"/>
  <c r="AA818" i="25"/>
  <c r="AA819" i="25"/>
  <c r="AA820" i="25"/>
  <c r="AA821" i="25"/>
  <c r="AA822" i="25"/>
  <c r="AA823" i="25"/>
  <c r="AA824" i="25"/>
  <c r="AA825" i="25"/>
  <c r="AA826" i="25"/>
  <c r="AA827" i="25"/>
  <c r="AA828" i="25"/>
  <c r="AA829" i="25"/>
  <c r="AA831" i="25"/>
  <c r="AA832" i="25"/>
  <c r="AA833" i="25"/>
  <c r="AA834" i="25"/>
  <c r="AA835" i="25"/>
  <c r="AA836" i="25"/>
  <c r="AA837" i="25"/>
  <c r="AA838" i="25"/>
  <c r="AA839" i="25"/>
  <c r="AA840" i="25"/>
  <c r="AA841" i="25"/>
  <c r="AA842" i="25"/>
  <c r="AA844" i="25"/>
  <c r="AA847" i="25"/>
  <c r="AA848" i="25"/>
  <c r="AA849" i="25"/>
  <c r="AA850" i="25"/>
  <c r="AA851" i="25"/>
  <c r="AA854" i="25"/>
  <c r="AA855" i="25"/>
  <c r="AA856" i="25"/>
  <c r="AA857" i="25"/>
  <c r="AA858" i="25"/>
  <c r="AA860" i="25"/>
  <c r="AA864" i="25"/>
  <c r="AA865" i="25"/>
  <c r="AA866" i="25"/>
  <c r="AA867" i="25"/>
  <c r="AA868" i="25"/>
  <c r="AA869" i="25"/>
  <c r="AA870" i="25"/>
  <c r="AA871" i="25"/>
  <c r="AA872" i="25"/>
  <c r="AA873" i="25"/>
  <c r="AA874" i="25"/>
  <c r="AA875" i="25"/>
  <c r="AA876" i="25"/>
  <c r="AA877" i="25"/>
  <c r="AA878" i="25"/>
  <c r="AA879" i="25"/>
  <c r="AA882" i="25"/>
  <c r="AA883" i="25"/>
  <c r="AA884" i="25"/>
  <c r="AA885" i="25"/>
  <c r="AA887" i="25"/>
  <c r="AA888" i="25"/>
  <c r="AA889" i="25"/>
  <c r="AA890" i="25"/>
  <c r="AA891" i="25"/>
  <c r="AA892" i="25"/>
  <c r="AA893" i="25"/>
  <c r="AA894" i="25"/>
  <c r="AA896" i="25"/>
  <c r="AA898" i="25"/>
  <c r="AA899" i="25"/>
  <c r="AA900" i="25"/>
  <c r="AA901" i="25"/>
  <c r="AA903" i="25"/>
  <c r="AA904" i="25"/>
  <c r="AA906" i="25"/>
  <c r="AA907" i="25"/>
  <c r="AA908" i="25"/>
  <c r="AA909" i="25"/>
  <c r="AA910" i="25"/>
  <c r="AA911" i="25"/>
  <c r="AA912" i="25"/>
  <c r="AA913" i="25"/>
  <c r="AA914" i="25"/>
  <c r="AA915" i="25"/>
  <c r="AA916" i="25"/>
  <c r="AA917" i="25"/>
  <c r="AA918" i="25"/>
  <c r="AA919" i="25"/>
  <c r="AA920" i="25"/>
  <c r="AA921" i="25"/>
  <c r="AA922" i="25"/>
  <c r="AA923" i="25"/>
  <c r="AA924" i="25"/>
  <c r="AA925" i="25"/>
  <c r="AA926" i="25"/>
  <c r="AA927" i="25"/>
  <c r="AA928" i="25"/>
  <c r="AA930" i="25"/>
  <c r="AA932" i="25"/>
  <c r="AA933" i="25"/>
  <c r="AA934" i="25"/>
  <c r="AA936" i="25"/>
  <c r="AA937" i="25"/>
  <c r="AA938" i="25"/>
  <c r="AA939" i="25"/>
  <c r="AA940" i="25"/>
  <c r="AA941" i="25"/>
  <c r="AA942" i="25"/>
  <c r="AA943" i="25"/>
  <c r="AA944" i="25"/>
  <c r="AA945" i="25"/>
  <c r="AA946" i="25"/>
  <c r="AA947" i="25"/>
  <c r="AA948" i="25"/>
  <c r="AA949" i="25"/>
  <c r="AA950" i="25"/>
  <c r="AA951" i="25"/>
  <c r="AA952" i="25"/>
  <c r="AA953" i="25"/>
  <c r="AA954" i="25"/>
  <c r="AA955" i="25"/>
  <c r="AA956" i="25"/>
  <c r="AA957" i="25"/>
  <c r="AA958" i="25"/>
  <c r="AA959" i="25"/>
  <c r="AA960" i="25"/>
  <c r="AA961" i="25"/>
  <c r="AA962" i="25"/>
  <c r="AA963" i="25"/>
  <c r="AA964" i="25"/>
  <c r="AA966" i="25"/>
  <c r="AA967" i="25"/>
  <c r="AA968" i="25"/>
  <c r="AA969" i="25"/>
  <c r="AA970" i="25"/>
  <c r="AA971" i="25"/>
  <c r="AA972" i="25"/>
  <c r="AA973" i="25"/>
  <c r="AA974" i="25"/>
  <c r="AA975" i="25"/>
  <c r="AA976" i="25"/>
  <c r="AA978" i="25"/>
  <c r="AA979" i="25"/>
  <c r="AA980" i="25"/>
  <c r="AA981" i="25"/>
  <c r="AA982" i="25"/>
  <c r="AA983" i="25"/>
  <c r="AA984" i="25"/>
  <c r="AA985" i="25"/>
  <c r="AA986" i="25"/>
  <c r="AA987" i="25"/>
  <c r="AA989" i="25"/>
  <c r="AA990" i="25"/>
  <c r="AA991" i="25"/>
  <c r="AA992" i="25"/>
  <c r="AA993" i="25"/>
  <c r="AA994" i="25"/>
  <c r="AA995" i="25"/>
  <c r="AA996" i="25"/>
  <c r="AA999" i="25"/>
  <c r="AA1000" i="25"/>
  <c r="AA1002" i="25"/>
  <c r="AA1003" i="25"/>
  <c r="AA1004" i="25"/>
  <c r="AA1005" i="25"/>
  <c r="AA1006" i="25"/>
  <c r="AA1007" i="25"/>
  <c r="AA1008" i="25"/>
  <c r="AA1009" i="25"/>
  <c r="AA1010" i="25"/>
  <c r="AA1012" i="25"/>
  <c r="AA1014" i="25"/>
  <c r="AA1015" i="25"/>
  <c r="AA1016" i="25"/>
  <c r="AA1017" i="25"/>
  <c r="AA1018" i="25"/>
  <c r="AA1019" i="25"/>
  <c r="AA1020" i="25"/>
  <c r="AA1021" i="25"/>
  <c r="AA1022" i="25"/>
  <c r="AA1023" i="25"/>
  <c r="AA1024" i="25"/>
  <c r="AA1025" i="25"/>
  <c r="AA1026" i="25"/>
  <c r="AA1027" i="25"/>
  <c r="AA1028" i="25"/>
  <c r="AA1029" i="25"/>
  <c r="AA1030" i="25"/>
  <c r="AA1031" i="25"/>
  <c r="AA1032" i="25"/>
  <c r="AA1034" i="25"/>
  <c r="AA1035" i="25"/>
  <c r="AA1036" i="25"/>
  <c r="AA1037" i="25"/>
  <c r="AA1038" i="25"/>
  <c r="AA1039" i="25"/>
  <c r="AA1040" i="25"/>
  <c r="AA1041" i="25"/>
  <c r="AA1042" i="25"/>
  <c r="AA1043" i="25"/>
  <c r="AA1044" i="25"/>
  <c r="AA1045" i="25"/>
  <c r="AA1046" i="25"/>
  <c r="AA1047" i="25"/>
  <c r="AA1048" i="25"/>
  <c r="AA1049" i="25"/>
  <c r="AA1050" i="25"/>
  <c r="AA1051" i="25"/>
  <c r="AA1052" i="25"/>
  <c r="AA1053" i="25"/>
  <c r="AA1054" i="25"/>
  <c r="AA1055" i="25"/>
  <c r="AA1056" i="25"/>
  <c r="AA1057" i="25"/>
  <c r="AA1058" i="25"/>
  <c r="AA1059" i="25"/>
  <c r="AA1060" i="25"/>
  <c r="AA1061" i="25"/>
  <c r="AA1063" i="25"/>
  <c r="AA1065" i="25"/>
  <c r="AA1066" i="25"/>
  <c r="AA1067" i="25"/>
  <c r="AA1068" i="25"/>
  <c r="AA1069" i="25"/>
  <c r="AA1070" i="25"/>
  <c r="AA1071" i="25"/>
  <c r="AA1072" i="25"/>
  <c r="AA1073" i="25"/>
  <c r="AA1074" i="25"/>
  <c r="AA1076" i="25"/>
  <c r="AA1077" i="25"/>
  <c r="AA1078" i="25"/>
  <c r="AA1079" i="25"/>
  <c r="AA1080" i="25"/>
  <c r="AA1082" i="25"/>
  <c r="AA1084" i="25"/>
  <c r="AA1087" i="25"/>
  <c r="AA1089" i="25"/>
  <c r="AA1093" i="25"/>
  <c r="AA1094" i="25"/>
  <c r="AA1097" i="25"/>
  <c r="AA1098" i="25"/>
  <c r="AA1099" i="25"/>
  <c r="AA1100" i="25"/>
  <c r="AA1101" i="25"/>
  <c r="AA1102" i="25"/>
  <c r="AA1103" i="25"/>
  <c r="AA1107" i="25"/>
  <c r="AA1108" i="25"/>
  <c r="AA1113" i="25"/>
  <c r="AA1114" i="25"/>
  <c r="AA1116" i="25"/>
  <c r="AA1117" i="25"/>
  <c r="AA1119" i="25"/>
  <c r="AA1120" i="25"/>
  <c r="AA1121" i="25"/>
  <c r="AA1122" i="25"/>
  <c r="AA1123" i="25"/>
  <c r="AA1124" i="25"/>
  <c r="AA1125" i="25"/>
  <c r="AA1126" i="25"/>
  <c r="AA1129" i="25"/>
  <c r="AA1131" i="25"/>
  <c r="AA1133" i="25"/>
  <c r="AA1135" i="25"/>
  <c r="AA1136" i="25"/>
  <c r="AA1138" i="25"/>
  <c r="AA1139" i="25"/>
  <c r="AA1140" i="25"/>
  <c r="AA1141" i="25"/>
  <c r="AA1142" i="25"/>
  <c r="AA1143" i="25"/>
  <c r="AA1144" i="25"/>
  <c r="AA1145" i="25"/>
  <c r="AA1146" i="25"/>
  <c r="AA1147" i="25"/>
  <c r="AA1148" i="25"/>
  <c r="AA1149" i="25"/>
  <c r="AA1150" i="25"/>
  <c r="AA1151" i="25"/>
  <c r="AA1152" i="25"/>
  <c r="AA1154" i="25"/>
  <c r="AA1155" i="25"/>
  <c r="AA1156" i="25"/>
  <c r="AA1157" i="25"/>
  <c r="AA1159" i="25"/>
  <c r="AA1160" i="25"/>
  <c r="AA1161" i="25"/>
  <c r="AA1162" i="25"/>
  <c r="AA1163" i="25"/>
  <c r="AA1164" i="25"/>
  <c r="AA1166" i="25"/>
  <c r="AA1167" i="25"/>
  <c r="AA1168" i="25"/>
  <c r="AA1169" i="25"/>
  <c r="AA1170" i="25"/>
  <c r="AA1171" i="25"/>
  <c r="AA1172" i="25"/>
  <c r="AA1173" i="25"/>
  <c r="AA1174" i="25"/>
  <c r="AA1175" i="25"/>
  <c r="AA1176" i="25"/>
  <c r="AA1177" i="25"/>
  <c r="AA1178" i="25"/>
  <c r="AA1179" i="25"/>
  <c r="AA1180" i="25"/>
  <c r="AA1181" i="25"/>
  <c r="AA1182" i="25"/>
  <c r="D55" i="13" a="1"/>
  <c r="D55" i="13"/>
  <c r="AB2" i="25"/>
  <c r="AB3" i="25"/>
  <c r="AB4" i="25"/>
  <c r="AB5" i="25"/>
  <c r="AB6" i="25"/>
  <c r="AB7" i="25"/>
  <c r="AB8" i="25"/>
  <c r="AB9" i="25"/>
  <c r="AB10" i="25"/>
  <c r="AB11" i="25"/>
  <c r="AB12" i="25"/>
  <c r="AB13" i="25"/>
  <c r="AB14" i="25"/>
  <c r="AB15" i="25"/>
  <c r="AB16" i="25"/>
  <c r="AB17" i="25"/>
  <c r="AB18" i="25"/>
  <c r="AB19" i="25"/>
  <c r="AB20" i="25"/>
  <c r="AB21" i="25"/>
  <c r="AB22" i="25"/>
  <c r="AB23" i="25"/>
  <c r="AB24" i="25"/>
  <c r="AB25" i="25"/>
  <c r="AB26" i="25"/>
  <c r="AB27" i="25"/>
  <c r="AB28" i="25"/>
  <c r="AB29" i="25"/>
  <c r="AB30" i="25"/>
  <c r="AB31" i="25"/>
  <c r="AB32" i="25"/>
  <c r="AB33" i="25"/>
  <c r="AB34" i="25"/>
  <c r="AB35" i="25"/>
  <c r="AB36" i="25"/>
  <c r="AB37" i="25"/>
  <c r="AB38" i="25"/>
  <c r="AB39" i="25"/>
  <c r="AB40" i="25"/>
  <c r="AB41" i="25"/>
  <c r="AB42" i="25"/>
  <c r="AB43" i="25"/>
  <c r="AB44" i="25"/>
  <c r="AB45" i="25"/>
  <c r="AB46" i="25"/>
  <c r="AB47" i="25"/>
  <c r="AB48" i="25"/>
  <c r="AB49" i="25"/>
  <c r="AB50" i="25"/>
  <c r="AB51" i="25"/>
  <c r="AB52" i="25"/>
  <c r="AB53" i="25"/>
  <c r="AB54" i="25"/>
  <c r="AB55" i="25"/>
  <c r="AB56" i="25"/>
  <c r="AB57" i="25"/>
  <c r="AB58" i="25"/>
  <c r="AB59" i="25"/>
  <c r="AB60" i="25"/>
  <c r="AB61" i="25"/>
  <c r="AB62" i="25"/>
  <c r="AB63" i="25"/>
  <c r="AB64" i="25"/>
  <c r="AB65" i="25"/>
  <c r="AB66" i="25"/>
  <c r="AB67" i="25"/>
  <c r="AB68" i="25"/>
  <c r="AB69" i="25"/>
  <c r="AB70" i="25"/>
  <c r="AB71" i="25"/>
  <c r="AB72" i="25"/>
  <c r="AB73" i="25"/>
  <c r="AB74" i="25"/>
  <c r="AB75" i="25"/>
  <c r="AB76" i="25"/>
  <c r="AB77" i="25"/>
  <c r="AB78" i="25"/>
  <c r="AB79" i="25"/>
  <c r="AB80" i="25"/>
  <c r="AB81" i="25"/>
  <c r="AB82" i="25"/>
  <c r="AB83" i="25"/>
  <c r="AB84" i="25"/>
  <c r="AB85" i="25"/>
  <c r="AB86" i="25"/>
  <c r="AB87" i="25"/>
  <c r="AB88" i="25"/>
  <c r="AB89" i="25"/>
  <c r="AB90" i="25"/>
  <c r="AB91" i="25"/>
  <c r="AB92" i="25"/>
  <c r="AB93" i="25"/>
  <c r="AB94" i="25"/>
  <c r="AB95" i="25"/>
  <c r="AB96" i="25"/>
  <c r="AB97" i="25"/>
  <c r="AB98" i="25"/>
  <c r="AB99" i="25"/>
  <c r="AB100" i="25"/>
  <c r="AB101" i="25"/>
  <c r="AB102" i="25"/>
  <c r="AB103" i="25"/>
  <c r="AB104" i="25"/>
  <c r="AB105" i="25"/>
  <c r="AB106" i="25"/>
  <c r="AB107" i="25"/>
  <c r="AB108" i="25"/>
  <c r="AB109" i="25"/>
  <c r="AB110" i="25"/>
  <c r="AB111" i="25"/>
  <c r="AB112" i="25"/>
  <c r="AB113" i="25"/>
  <c r="AB114" i="25"/>
  <c r="AB115" i="25"/>
  <c r="AB116" i="25"/>
  <c r="AB117" i="25"/>
  <c r="AB118" i="25"/>
  <c r="AB119" i="25"/>
  <c r="AB120" i="25"/>
  <c r="AB121" i="25"/>
  <c r="AB122" i="25"/>
  <c r="AB123" i="25"/>
  <c r="AB124" i="25"/>
  <c r="AB125" i="25"/>
  <c r="AB126" i="25"/>
  <c r="AB127" i="25"/>
  <c r="AB128" i="25"/>
  <c r="AB129" i="25"/>
  <c r="AB130" i="25"/>
  <c r="AB131" i="25"/>
  <c r="AB132" i="25"/>
  <c r="AB133" i="25"/>
  <c r="AB134" i="25"/>
  <c r="AB135" i="25"/>
  <c r="AB136" i="25"/>
  <c r="AB137" i="25"/>
  <c r="AB138" i="25"/>
  <c r="AB139" i="25"/>
  <c r="AB140" i="25"/>
  <c r="AB141" i="25"/>
  <c r="AB142" i="25"/>
  <c r="AB143" i="25"/>
  <c r="AB144" i="25"/>
  <c r="AB145" i="25"/>
  <c r="AB146" i="25"/>
  <c r="AB147" i="25"/>
  <c r="AB148" i="25"/>
  <c r="AB149" i="25"/>
  <c r="AB150" i="25"/>
  <c r="AB151" i="25"/>
  <c r="AB152" i="25"/>
  <c r="AB153" i="25"/>
  <c r="AB154" i="25"/>
  <c r="AB155" i="25"/>
  <c r="AB156" i="25"/>
  <c r="AB157" i="25"/>
  <c r="AB158" i="25"/>
  <c r="AB159" i="25"/>
  <c r="AB160" i="25"/>
  <c r="AB161" i="25"/>
  <c r="AB162" i="25"/>
  <c r="AB163" i="25"/>
  <c r="AB164" i="25"/>
  <c r="AB165" i="25"/>
  <c r="AB166" i="25"/>
  <c r="AB167" i="25"/>
  <c r="AB168" i="25"/>
  <c r="AB169" i="25"/>
  <c r="AB170" i="25"/>
  <c r="AB171" i="25"/>
  <c r="AB172" i="25"/>
  <c r="AB173" i="25"/>
  <c r="AB174" i="25"/>
  <c r="AB175" i="25"/>
  <c r="AB176" i="25"/>
  <c r="AB177" i="25"/>
  <c r="AB178" i="25"/>
  <c r="AB179" i="25"/>
  <c r="AB180" i="25"/>
  <c r="AB181" i="25"/>
  <c r="AB182" i="25"/>
  <c r="AB183" i="25"/>
  <c r="AB184" i="25"/>
  <c r="AB185" i="25"/>
  <c r="AB186" i="25"/>
  <c r="AB187" i="25"/>
  <c r="AB188" i="25"/>
  <c r="AB189" i="25"/>
  <c r="AB190" i="25"/>
  <c r="AB191" i="25"/>
  <c r="AB192" i="25"/>
  <c r="AB193" i="25"/>
  <c r="AB194" i="25"/>
  <c r="AB195" i="25"/>
  <c r="AB196" i="25"/>
  <c r="AB197" i="25"/>
  <c r="AB198" i="25"/>
  <c r="AB199" i="25"/>
  <c r="AB200" i="25"/>
  <c r="AB201" i="25"/>
  <c r="AB202" i="25"/>
  <c r="AB203" i="25"/>
  <c r="AB204" i="25"/>
  <c r="AB205" i="25"/>
  <c r="AB206" i="25"/>
  <c r="AB207" i="25"/>
  <c r="AB208" i="25"/>
  <c r="AB209" i="25"/>
  <c r="AB210" i="25"/>
  <c r="AB211" i="25"/>
  <c r="AB212" i="25"/>
  <c r="AB213" i="25"/>
  <c r="AB214" i="25"/>
  <c r="AB215" i="25"/>
  <c r="AB216" i="25"/>
  <c r="AB217" i="25"/>
  <c r="AB218" i="25"/>
  <c r="AB219" i="25"/>
  <c r="AB220" i="25"/>
  <c r="AB221" i="25"/>
  <c r="AB222" i="25"/>
  <c r="AB223" i="25"/>
  <c r="AB224" i="25"/>
  <c r="AB225" i="25"/>
  <c r="AB226" i="25"/>
  <c r="AB227" i="25"/>
  <c r="AB228" i="25"/>
  <c r="AB229" i="25"/>
  <c r="AB230" i="25"/>
  <c r="AB231" i="25"/>
  <c r="AB232" i="25"/>
  <c r="AB233" i="25"/>
  <c r="AB234" i="25"/>
  <c r="AB235" i="25"/>
  <c r="AB236" i="25"/>
  <c r="AB237" i="25"/>
  <c r="AB238" i="25"/>
  <c r="AB239" i="25"/>
  <c r="AB240" i="25"/>
  <c r="AB241" i="25"/>
  <c r="AB242" i="25"/>
  <c r="AB243" i="25"/>
  <c r="AB244" i="25"/>
  <c r="AB245" i="25"/>
  <c r="AB246" i="25"/>
  <c r="AB247" i="25"/>
  <c r="AB248" i="25"/>
  <c r="AB249" i="25"/>
  <c r="AB250" i="25"/>
  <c r="AB251" i="25"/>
  <c r="AB252" i="25"/>
  <c r="AB253" i="25"/>
  <c r="AB254" i="25"/>
  <c r="AB255" i="25"/>
  <c r="AB256" i="25"/>
  <c r="AB257" i="25"/>
  <c r="AB258" i="25"/>
  <c r="AB259" i="25"/>
  <c r="AB260" i="25"/>
  <c r="AB261" i="25"/>
  <c r="AB262" i="25"/>
  <c r="AB263" i="25"/>
  <c r="AB264" i="25"/>
  <c r="AB265" i="25"/>
  <c r="AB266" i="25"/>
  <c r="AB267" i="25"/>
  <c r="AB268" i="25"/>
  <c r="AB269" i="25"/>
  <c r="AB270" i="25"/>
  <c r="AB271" i="25"/>
  <c r="AB272" i="25"/>
  <c r="AB273" i="25"/>
  <c r="AB274" i="25"/>
  <c r="AB275" i="25"/>
  <c r="AB276" i="25"/>
  <c r="AB277" i="25"/>
  <c r="AB278" i="25"/>
  <c r="AB279" i="25"/>
  <c r="AB280" i="25"/>
  <c r="AB281" i="25"/>
  <c r="AB282" i="25"/>
  <c r="AB283" i="25"/>
  <c r="AB284" i="25"/>
  <c r="AB285" i="25"/>
  <c r="AB286" i="25"/>
  <c r="AB287" i="25"/>
  <c r="AB288" i="25"/>
  <c r="AB289" i="25"/>
  <c r="AB290" i="25"/>
  <c r="AB291" i="25"/>
  <c r="AB292" i="25"/>
  <c r="AB293" i="25"/>
  <c r="AB294" i="25"/>
  <c r="AB295" i="25"/>
  <c r="AB296" i="25"/>
  <c r="AB297" i="25"/>
  <c r="AB298" i="25"/>
  <c r="AB299" i="25"/>
  <c r="AB300" i="25"/>
  <c r="AB301" i="25"/>
  <c r="AB302" i="25"/>
  <c r="AB303" i="25"/>
  <c r="AB304" i="25"/>
  <c r="AB305" i="25"/>
  <c r="AB306" i="25"/>
  <c r="AB307" i="25"/>
  <c r="AB308" i="25"/>
  <c r="AB309" i="25"/>
  <c r="AB310" i="25"/>
  <c r="AB311" i="25"/>
  <c r="AB312" i="25"/>
  <c r="AB313" i="25"/>
  <c r="AB314" i="25"/>
  <c r="AB315" i="25"/>
  <c r="AB316" i="25"/>
  <c r="AB317" i="25"/>
  <c r="AB318" i="25"/>
  <c r="AB319" i="25"/>
  <c r="AB320" i="25"/>
  <c r="AB321" i="25"/>
  <c r="AB322" i="25"/>
  <c r="AB323" i="25"/>
  <c r="AB324" i="25"/>
  <c r="AB325" i="25"/>
  <c r="AB326" i="25"/>
  <c r="AB327" i="25"/>
  <c r="AB328" i="25"/>
  <c r="AB329" i="25"/>
  <c r="AB330" i="25"/>
  <c r="AB331" i="25"/>
  <c r="AB332" i="25"/>
  <c r="AB333" i="25"/>
  <c r="AB334" i="25"/>
  <c r="AB335" i="25"/>
  <c r="AB336" i="25"/>
  <c r="AB337" i="25"/>
  <c r="AB338" i="25"/>
  <c r="AB339" i="25"/>
  <c r="AB340" i="25"/>
  <c r="AB341" i="25"/>
  <c r="AB342" i="25"/>
  <c r="AB343" i="25"/>
  <c r="AB344" i="25"/>
  <c r="AB345" i="25"/>
  <c r="AB346" i="25"/>
  <c r="AB347" i="25"/>
  <c r="AB348" i="25"/>
  <c r="AB349" i="25"/>
  <c r="AB350" i="25"/>
  <c r="AB351" i="25"/>
  <c r="AB352" i="25"/>
  <c r="AB353" i="25"/>
  <c r="AB354" i="25"/>
  <c r="AB355" i="25"/>
  <c r="AB356" i="25"/>
  <c r="AB357" i="25"/>
  <c r="AB358" i="25"/>
  <c r="AB359" i="25"/>
  <c r="AB360" i="25"/>
  <c r="AB361" i="25"/>
  <c r="AB362" i="25"/>
  <c r="AB363" i="25"/>
  <c r="AB364" i="25"/>
  <c r="AB365" i="25"/>
  <c r="AB366" i="25"/>
  <c r="AB367" i="25"/>
  <c r="AB368" i="25"/>
  <c r="AB369" i="25"/>
  <c r="AB370" i="25"/>
  <c r="AB371" i="25"/>
  <c r="AB372" i="25"/>
  <c r="AB373" i="25"/>
  <c r="AB374" i="25"/>
  <c r="AB375" i="25"/>
  <c r="AB376" i="25"/>
  <c r="AB377" i="25"/>
  <c r="AB378" i="25"/>
  <c r="AB379" i="25"/>
  <c r="AB380" i="25"/>
  <c r="AB381" i="25"/>
  <c r="AB382" i="25"/>
  <c r="AB383" i="25"/>
  <c r="AB384" i="25"/>
  <c r="AB385" i="25"/>
  <c r="AB386" i="25"/>
  <c r="AB387" i="25"/>
  <c r="AB388" i="25"/>
  <c r="AB389" i="25"/>
  <c r="AB390" i="25"/>
  <c r="AB391" i="25"/>
  <c r="AB392" i="25"/>
  <c r="AB393" i="25"/>
  <c r="AB394" i="25"/>
  <c r="AB395" i="25"/>
  <c r="AB396" i="25"/>
  <c r="AB397" i="25"/>
  <c r="AB398" i="25"/>
  <c r="AB399" i="25"/>
  <c r="AB400" i="25"/>
  <c r="AB401" i="25"/>
  <c r="AB402" i="25"/>
  <c r="AB403" i="25"/>
  <c r="AB404" i="25"/>
  <c r="AB405" i="25"/>
  <c r="AB406" i="25"/>
  <c r="AB407" i="25"/>
  <c r="AB408" i="25"/>
  <c r="AB409" i="25"/>
  <c r="AB410" i="25"/>
  <c r="AB411" i="25"/>
  <c r="AB412" i="25"/>
  <c r="AB413" i="25"/>
  <c r="AB414" i="25"/>
  <c r="AB415" i="25"/>
  <c r="AB416" i="25"/>
  <c r="AB417" i="25"/>
  <c r="AB418" i="25"/>
  <c r="AB419" i="25"/>
  <c r="AB420" i="25"/>
  <c r="AB421" i="25"/>
  <c r="AB422" i="25"/>
  <c r="AB423" i="25"/>
  <c r="AB424" i="25"/>
  <c r="AB425" i="25"/>
  <c r="AB426" i="25"/>
  <c r="AB427" i="25"/>
  <c r="AB428" i="25"/>
  <c r="AB429" i="25"/>
  <c r="AB430" i="25"/>
  <c r="AB431" i="25"/>
  <c r="AB432" i="25"/>
  <c r="AB433" i="25"/>
  <c r="AB434" i="25"/>
  <c r="AB435" i="25"/>
  <c r="AB436" i="25"/>
  <c r="AB437" i="25"/>
  <c r="AB438" i="25"/>
  <c r="AB439" i="25"/>
  <c r="AB440" i="25"/>
  <c r="AB441" i="25"/>
  <c r="AB442" i="25"/>
  <c r="AB443" i="25"/>
  <c r="AB444" i="25"/>
  <c r="AB445" i="25"/>
  <c r="AB446" i="25"/>
  <c r="AB447" i="25"/>
  <c r="AB448" i="25"/>
  <c r="AB449" i="25"/>
  <c r="AB450" i="25"/>
  <c r="AB451" i="25"/>
  <c r="AB452" i="25"/>
  <c r="AB453" i="25"/>
  <c r="AB454" i="25"/>
  <c r="AB455" i="25"/>
  <c r="AB456" i="25"/>
  <c r="AB457" i="25"/>
  <c r="AB458" i="25"/>
  <c r="AB459" i="25"/>
  <c r="AB460" i="25"/>
  <c r="AB461" i="25"/>
  <c r="AB462" i="25"/>
  <c r="AB463" i="25"/>
  <c r="AB464" i="25"/>
  <c r="AB465" i="25"/>
  <c r="AB466" i="25"/>
  <c r="AB467" i="25"/>
  <c r="AB468" i="25"/>
  <c r="AB469" i="25"/>
  <c r="AB470" i="25"/>
  <c r="AB471" i="25"/>
  <c r="AB472" i="25"/>
  <c r="AB473" i="25"/>
  <c r="AB474" i="25"/>
  <c r="AB475" i="25"/>
  <c r="AB476" i="25"/>
  <c r="AB477" i="25"/>
  <c r="AB478" i="25"/>
  <c r="AB479" i="25"/>
  <c r="AB480" i="25"/>
  <c r="AB481" i="25"/>
  <c r="AB482" i="25"/>
  <c r="AB483" i="25"/>
  <c r="AB484" i="25"/>
  <c r="AB485" i="25"/>
  <c r="AB486" i="25"/>
  <c r="AB487" i="25"/>
  <c r="AB488" i="25"/>
  <c r="AB489" i="25"/>
  <c r="AB490" i="25"/>
  <c r="AB491" i="25"/>
  <c r="AB492" i="25"/>
  <c r="AB493" i="25"/>
  <c r="AB494" i="25"/>
  <c r="AB495" i="25"/>
  <c r="AB496" i="25"/>
  <c r="AB497" i="25"/>
  <c r="AB498" i="25"/>
  <c r="AB499" i="25"/>
  <c r="AB500" i="25"/>
  <c r="AB501" i="25"/>
  <c r="AB502" i="25"/>
  <c r="AB503" i="25"/>
  <c r="AB504" i="25"/>
  <c r="AB505" i="25"/>
  <c r="AB506" i="25"/>
  <c r="AB507" i="25"/>
  <c r="AB508" i="25"/>
  <c r="AB509" i="25"/>
  <c r="AB510" i="25"/>
  <c r="AB511" i="25"/>
  <c r="AB512" i="25"/>
  <c r="AB513" i="25"/>
  <c r="AB514" i="25"/>
  <c r="AB515" i="25"/>
  <c r="AB516" i="25"/>
  <c r="AB517" i="25"/>
  <c r="AB518" i="25"/>
  <c r="AB519" i="25"/>
  <c r="AB520" i="25"/>
  <c r="AB521" i="25"/>
  <c r="AB522" i="25"/>
  <c r="AB523" i="25"/>
  <c r="AB524" i="25"/>
  <c r="AB525" i="25"/>
  <c r="AB526" i="25"/>
  <c r="AB527" i="25"/>
  <c r="AB528" i="25"/>
  <c r="AB529" i="25"/>
  <c r="AB530" i="25"/>
  <c r="AB531" i="25"/>
  <c r="AB532" i="25"/>
  <c r="AB533" i="25"/>
  <c r="AB534" i="25"/>
  <c r="AB535" i="25"/>
  <c r="AB536" i="25"/>
  <c r="AB537" i="25"/>
  <c r="AB538" i="25"/>
  <c r="AB539" i="25"/>
  <c r="AB540" i="25"/>
  <c r="AB541" i="25"/>
  <c r="AB542" i="25"/>
  <c r="AB543" i="25"/>
  <c r="AB544" i="25"/>
  <c r="AB545" i="25"/>
  <c r="AB546" i="25"/>
  <c r="AB547" i="25"/>
  <c r="AB548" i="25"/>
  <c r="AB549" i="25"/>
  <c r="AB550" i="25"/>
  <c r="AB551" i="25"/>
  <c r="AB552" i="25"/>
  <c r="AB553" i="25"/>
  <c r="AB554" i="25"/>
  <c r="AB555" i="25"/>
  <c r="AB556" i="25"/>
  <c r="AB557" i="25"/>
  <c r="AB558" i="25"/>
  <c r="AB559" i="25"/>
  <c r="AB560" i="25"/>
  <c r="AB561" i="25"/>
  <c r="AB562" i="25"/>
  <c r="AB563" i="25"/>
  <c r="AB564" i="25"/>
  <c r="AB565" i="25"/>
  <c r="AB566" i="25"/>
  <c r="AB567" i="25"/>
  <c r="AB568" i="25"/>
  <c r="AB569" i="25"/>
  <c r="AB570" i="25"/>
  <c r="AB571" i="25"/>
  <c r="AB572" i="25"/>
  <c r="AB573" i="25"/>
  <c r="AB574" i="25"/>
  <c r="AB575" i="25"/>
  <c r="AB576" i="25"/>
  <c r="AB577" i="25"/>
  <c r="AB578" i="25"/>
  <c r="AB579" i="25"/>
  <c r="AB580" i="25"/>
  <c r="AB581" i="25"/>
  <c r="AB582" i="25"/>
  <c r="AB583" i="25"/>
  <c r="AB584" i="25"/>
  <c r="AB585" i="25"/>
  <c r="AB586" i="25"/>
  <c r="AB587" i="25"/>
  <c r="AB588" i="25"/>
  <c r="AB589" i="25"/>
  <c r="AB590" i="25"/>
  <c r="AB591" i="25"/>
  <c r="AB592" i="25"/>
  <c r="AB593" i="25"/>
  <c r="AB594" i="25"/>
  <c r="AB595" i="25"/>
  <c r="AB596" i="25"/>
  <c r="AB597" i="25"/>
  <c r="AB598" i="25"/>
  <c r="AB599" i="25"/>
  <c r="AB600" i="25"/>
  <c r="AB601" i="25"/>
  <c r="AB602" i="25"/>
  <c r="AB603" i="25"/>
  <c r="AB604" i="25"/>
  <c r="AB605" i="25"/>
  <c r="AB606" i="25"/>
  <c r="AB607" i="25"/>
  <c r="AB608" i="25"/>
  <c r="AB609" i="25"/>
  <c r="AB610" i="25"/>
  <c r="AB611" i="25"/>
  <c r="AB612" i="25"/>
  <c r="AB613" i="25"/>
  <c r="AB614" i="25"/>
  <c r="AB615" i="25"/>
  <c r="AB616" i="25"/>
  <c r="AB617" i="25"/>
  <c r="AB618" i="25"/>
  <c r="AB619" i="25"/>
  <c r="AB620" i="25"/>
  <c r="AB621" i="25"/>
  <c r="AB622" i="25"/>
  <c r="AB623" i="25"/>
  <c r="AB624" i="25"/>
  <c r="AB625" i="25"/>
  <c r="AB626" i="25"/>
  <c r="AB627" i="25"/>
  <c r="AB628" i="25"/>
  <c r="AB629" i="25"/>
  <c r="AB630" i="25"/>
  <c r="AB631" i="25"/>
  <c r="AB632" i="25"/>
  <c r="AB633" i="25"/>
  <c r="AB634" i="25"/>
  <c r="AB635" i="25"/>
  <c r="AB636" i="25"/>
  <c r="AB637" i="25"/>
  <c r="AB638" i="25"/>
  <c r="AB639" i="25"/>
  <c r="AB640" i="25"/>
  <c r="AB641" i="25"/>
  <c r="AB642" i="25"/>
  <c r="AB643" i="25"/>
  <c r="AB644" i="25"/>
  <c r="AB645" i="25"/>
  <c r="AB646" i="25"/>
  <c r="AB647" i="25"/>
  <c r="AB648" i="25"/>
  <c r="AB649" i="25"/>
  <c r="AB650" i="25"/>
  <c r="AB651" i="25"/>
  <c r="AB652" i="25"/>
  <c r="AB653" i="25"/>
  <c r="AB654" i="25"/>
  <c r="AB655" i="25"/>
  <c r="AB656" i="25"/>
  <c r="AB657" i="25"/>
  <c r="AB658" i="25"/>
  <c r="AB659" i="25"/>
  <c r="AB660" i="25"/>
  <c r="AB661" i="25"/>
  <c r="AB662" i="25"/>
  <c r="AB663" i="25"/>
  <c r="AB664" i="25"/>
  <c r="AB665" i="25"/>
  <c r="AB666" i="25"/>
  <c r="AB667" i="25"/>
  <c r="AB668" i="25"/>
  <c r="AB669" i="25"/>
  <c r="AB670" i="25"/>
  <c r="AB671" i="25"/>
  <c r="AB672" i="25"/>
  <c r="AB673" i="25"/>
  <c r="AB674" i="25"/>
  <c r="AB675" i="25"/>
  <c r="AB676" i="25"/>
  <c r="AB677" i="25"/>
  <c r="AB678" i="25"/>
  <c r="AB679" i="25"/>
  <c r="AB680" i="25"/>
  <c r="AB681" i="25"/>
  <c r="AB682" i="25"/>
  <c r="AB683" i="25"/>
  <c r="AB684" i="25"/>
  <c r="AB685" i="25"/>
  <c r="AB686" i="25"/>
  <c r="AB687" i="25"/>
  <c r="AB688" i="25"/>
  <c r="AB689" i="25"/>
  <c r="AB690" i="25"/>
  <c r="AB691" i="25"/>
  <c r="AB692" i="25"/>
  <c r="AB693" i="25"/>
  <c r="AB694" i="25"/>
  <c r="AB695" i="25"/>
  <c r="AB696" i="25"/>
  <c r="AB697" i="25"/>
  <c r="AB698" i="25"/>
  <c r="AB699" i="25"/>
  <c r="AB700" i="25"/>
  <c r="AB701" i="25"/>
  <c r="AB702" i="25"/>
  <c r="AB703" i="25"/>
  <c r="AB704" i="25"/>
  <c r="AB705" i="25"/>
  <c r="AB706" i="25"/>
  <c r="AB707" i="25"/>
  <c r="AB708" i="25"/>
  <c r="AB709" i="25"/>
  <c r="AB710" i="25"/>
  <c r="AB711" i="25"/>
  <c r="AB712" i="25"/>
  <c r="AB713" i="25"/>
  <c r="AB714" i="25"/>
  <c r="AB715" i="25"/>
  <c r="AB716" i="25"/>
  <c r="AB717" i="25"/>
  <c r="AB718" i="25"/>
  <c r="AB719" i="25"/>
  <c r="AB720" i="25"/>
  <c r="AB721" i="25"/>
  <c r="AB722" i="25"/>
  <c r="AB723" i="25"/>
  <c r="AB724" i="25"/>
  <c r="AB725" i="25"/>
  <c r="AB726" i="25"/>
  <c r="AB727" i="25"/>
  <c r="AB728" i="25"/>
  <c r="AB729" i="25"/>
  <c r="AB730" i="25"/>
  <c r="AB731" i="25"/>
  <c r="AB732" i="25"/>
  <c r="AB733" i="25"/>
  <c r="AB734" i="25"/>
  <c r="AB735" i="25"/>
  <c r="AB736" i="25"/>
  <c r="AB737" i="25"/>
  <c r="AB738" i="25"/>
  <c r="AB739" i="25"/>
  <c r="AB740" i="25"/>
  <c r="AB741" i="25"/>
  <c r="AB742" i="25"/>
  <c r="AB743" i="25"/>
  <c r="AB744" i="25"/>
  <c r="AB745" i="25"/>
  <c r="AB746" i="25"/>
  <c r="AB747" i="25"/>
  <c r="AB748" i="25"/>
  <c r="AB749" i="25"/>
  <c r="AB750" i="25"/>
  <c r="AB751" i="25"/>
  <c r="AB752" i="25"/>
  <c r="AB753" i="25"/>
  <c r="AB754" i="25"/>
  <c r="AB755" i="25"/>
  <c r="AB756" i="25"/>
  <c r="AB757" i="25"/>
  <c r="AB758" i="25"/>
  <c r="AB759" i="25"/>
  <c r="AB760" i="25"/>
  <c r="AB761" i="25"/>
  <c r="AB762" i="25"/>
  <c r="AB763" i="25"/>
  <c r="AB764" i="25"/>
  <c r="AB765" i="25"/>
  <c r="AB766" i="25"/>
  <c r="AB767" i="25"/>
  <c r="AB768" i="25"/>
  <c r="AB769" i="25"/>
  <c r="AB770" i="25"/>
  <c r="AB771" i="25"/>
  <c r="AB772" i="25"/>
  <c r="AB773" i="25"/>
  <c r="AB774" i="25"/>
  <c r="AB775" i="25"/>
  <c r="AB776" i="25"/>
  <c r="AB777" i="25"/>
  <c r="AB778" i="25"/>
  <c r="AB779" i="25"/>
  <c r="AB780" i="25"/>
  <c r="AB781" i="25"/>
  <c r="AB782" i="25"/>
  <c r="AB783" i="25"/>
  <c r="AB784" i="25"/>
  <c r="AB785" i="25"/>
  <c r="AB786" i="25"/>
  <c r="AB787" i="25"/>
  <c r="AB788" i="25"/>
  <c r="AB789" i="25"/>
  <c r="AB790" i="25"/>
  <c r="AB791" i="25"/>
  <c r="AB792" i="25"/>
  <c r="AB793" i="25"/>
  <c r="AB794" i="25"/>
  <c r="AB795" i="25"/>
  <c r="AB796" i="25"/>
  <c r="AB797" i="25"/>
  <c r="AB798" i="25"/>
  <c r="AB799" i="25"/>
  <c r="AB800" i="25"/>
  <c r="AB801" i="25"/>
  <c r="AB802" i="25"/>
  <c r="AB803" i="25"/>
  <c r="AB804" i="25"/>
  <c r="AB805" i="25"/>
  <c r="AB806" i="25"/>
  <c r="AB807" i="25"/>
  <c r="AB808" i="25"/>
  <c r="AB809" i="25"/>
  <c r="AB810" i="25"/>
  <c r="AB811" i="25"/>
  <c r="AB812" i="25"/>
  <c r="AB813" i="25"/>
  <c r="AB814" i="25"/>
  <c r="AB815" i="25"/>
  <c r="AB816" i="25"/>
  <c r="AB817" i="25"/>
  <c r="AB818" i="25"/>
  <c r="AB819" i="25"/>
  <c r="AB820" i="25"/>
  <c r="AB821" i="25"/>
  <c r="AB822" i="25"/>
  <c r="AB823" i="25"/>
  <c r="AB824" i="25"/>
  <c r="AB825" i="25"/>
  <c r="AB826" i="25"/>
  <c r="AB827" i="25"/>
  <c r="AB828" i="25"/>
  <c r="AB829" i="25"/>
  <c r="AB830" i="25"/>
  <c r="AB831" i="25"/>
  <c r="AB832" i="25"/>
  <c r="AB833" i="25"/>
  <c r="AB834" i="25"/>
  <c r="AB835" i="25"/>
  <c r="AB836" i="25"/>
  <c r="AB837" i="25"/>
  <c r="AB838" i="25"/>
  <c r="AB839" i="25"/>
  <c r="AB840" i="25"/>
  <c r="AB841" i="25"/>
  <c r="AB842" i="25"/>
  <c r="AB843" i="25"/>
  <c r="AB844" i="25"/>
  <c r="AB845" i="25"/>
  <c r="AB846" i="25"/>
  <c r="AB847" i="25"/>
  <c r="AB848" i="25"/>
  <c r="AB849" i="25"/>
  <c r="AB850" i="25"/>
  <c r="AB851" i="25"/>
  <c r="AB852" i="25"/>
  <c r="AB853" i="25"/>
  <c r="AB854" i="25"/>
  <c r="AB855" i="25"/>
  <c r="AB856" i="25"/>
  <c r="AB857" i="25"/>
  <c r="AB858" i="25"/>
  <c r="AB859" i="25"/>
  <c r="AB860" i="25"/>
  <c r="AB861" i="25"/>
  <c r="AB862" i="25"/>
  <c r="AB863" i="25"/>
  <c r="AB864" i="25"/>
  <c r="AB865" i="25"/>
  <c r="AB866" i="25"/>
  <c r="AB867" i="25"/>
  <c r="AB868" i="25"/>
  <c r="AB869" i="25"/>
  <c r="AB870" i="25"/>
  <c r="AB871" i="25"/>
  <c r="AB872" i="25"/>
  <c r="AB873" i="25"/>
  <c r="AB874" i="25"/>
  <c r="AB875" i="25"/>
  <c r="AB876" i="25"/>
  <c r="AB877" i="25"/>
  <c r="AB878" i="25"/>
  <c r="AB879" i="25"/>
  <c r="AB880" i="25"/>
  <c r="AB881" i="25"/>
  <c r="AB882" i="25"/>
  <c r="AB883" i="25"/>
  <c r="AB884" i="25"/>
  <c r="AB885" i="25"/>
  <c r="AB886" i="25"/>
  <c r="AB887" i="25"/>
  <c r="AB888" i="25"/>
  <c r="AB889" i="25"/>
  <c r="AB890" i="25"/>
  <c r="AB891" i="25"/>
  <c r="AB892" i="25"/>
  <c r="AB893" i="25"/>
  <c r="AB894" i="25"/>
  <c r="AB895" i="25"/>
  <c r="AB896" i="25"/>
  <c r="AB897" i="25"/>
  <c r="AB898" i="25"/>
  <c r="AB899" i="25"/>
  <c r="AB900" i="25"/>
  <c r="AB901" i="25"/>
  <c r="AB902" i="25"/>
  <c r="AB903" i="25"/>
  <c r="AB904" i="25"/>
  <c r="AB905" i="25"/>
  <c r="AB906" i="25"/>
  <c r="AB907" i="25"/>
  <c r="AB908" i="25"/>
  <c r="AB909" i="25"/>
  <c r="AB910" i="25"/>
  <c r="AB911" i="25"/>
  <c r="AB912" i="25"/>
  <c r="AB913" i="25"/>
  <c r="AB914" i="25"/>
  <c r="AB915" i="25"/>
  <c r="AB916" i="25"/>
  <c r="AB917" i="25"/>
  <c r="AB918" i="25"/>
  <c r="AB919" i="25"/>
  <c r="AB920" i="25"/>
  <c r="AB921" i="25"/>
  <c r="AB922" i="25"/>
  <c r="AB923" i="25"/>
  <c r="AB924" i="25"/>
  <c r="AB925" i="25"/>
  <c r="AB926" i="25"/>
  <c r="AB927" i="25"/>
  <c r="AB928" i="25"/>
  <c r="AB929" i="25"/>
  <c r="AB930" i="25"/>
  <c r="AB931" i="25"/>
  <c r="AB932" i="25"/>
  <c r="AB933" i="25"/>
  <c r="AB934" i="25"/>
  <c r="AB935" i="25"/>
  <c r="AB936" i="25"/>
  <c r="AB937" i="25"/>
  <c r="AB938" i="25"/>
  <c r="AB939" i="25"/>
  <c r="AB940" i="25"/>
  <c r="AB941" i="25"/>
  <c r="AB942" i="25"/>
  <c r="AB943" i="25"/>
  <c r="AB944" i="25"/>
  <c r="AB945" i="25"/>
  <c r="AB946" i="25"/>
  <c r="AB947" i="25"/>
  <c r="AB948" i="25"/>
  <c r="AB949" i="25"/>
  <c r="AB950" i="25"/>
  <c r="AB951" i="25"/>
  <c r="AB952" i="25"/>
  <c r="AB953" i="25"/>
  <c r="AB954" i="25"/>
  <c r="AB955" i="25"/>
  <c r="AB956" i="25"/>
  <c r="AB957" i="25"/>
  <c r="AB958" i="25"/>
  <c r="AB959" i="25"/>
  <c r="AB960" i="25"/>
  <c r="AB961" i="25"/>
  <c r="AB962" i="25"/>
  <c r="AB963" i="25"/>
  <c r="AB964" i="25"/>
  <c r="AB965" i="25"/>
  <c r="AB966" i="25"/>
  <c r="AB967" i="25"/>
  <c r="AB968" i="25"/>
  <c r="AB969" i="25"/>
  <c r="AB970" i="25"/>
  <c r="AB971" i="25"/>
  <c r="AB972" i="25"/>
  <c r="AB973" i="25"/>
  <c r="AB974" i="25"/>
  <c r="AB975" i="25"/>
  <c r="AB976" i="25"/>
  <c r="AB977" i="25"/>
  <c r="AB978" i="25"/>
  <c r="AB979" i="25"/>
  <c r="AB980" i="25"/>
  <c r="AB981" i="25"/>
  <c r="AB982" i="25"/>
  <c r="AB983" i="25"/>
  <c r="AB984" i="25"/>
  <c r="AB985" i="25"/>
  <c r="AB986" i="25"/>
  <c r="AB987" i="25"/>
  <c r="AB988" i="25"/>
  <c r="AB989" i="25"/>
  <c r="AB990" i="25"/>
  <c r="AB991" i="25"/>
  <c r="AB992" i="25"/>
  <c r="AB993" i="25"/>
  <c r="AB994" i="25"/>
  <c r="AB995" i="25"/>
  <c r="AB996" i="25"/>
  <c r="AB997" i="25"/>
  <c r="AB998" i="25"/>
  <c r="AB999" i="25"/>
  <c r="AB1000" i="25"/>
  <c r="AB1001" i="25"/>
  <c r="AB1002" i="25"/>
  <c r="AB1003" i="25"/>
  <c r="AB1004" i="25"/>
  <c r="AB1005" i="25"/>
  <c r="AB1006" i="25"/>
  <c r="AB1007" i="25"/>
  <c r="AB1008" i="25"/>
  <c r="AB1009" i="25"/>
  <c r="AB1010" i="25"/>
  <c r="AB1011" i="25"/>
  <c r="AB1012" i="25"/>
  <c r="AB1013" i="25"/>
  <c r="AB1014" i="25"/>
  <c r="AB1015" i="25"/>
  <c r="AB1016" i="25"/>
  <c r="AB1017" i="25"/>
  <c r="AB1018" i="25"/>
  <c r="AB1019" i="25"/>
  <c r="AB1020" i="25"/>
  <c r="AB1021" i="25"/>
  <c r="AB1022" i="25"/>
  <c r="AB1023" i="25"/>
  <c r="AB1024" i="25"/>
  <c r="AB1025" i="25"/>
  <c r="AB1026" i="25"/>
  <c r="AB1027" i="25"/>
  <c r="AB1028" i="25"/>
  <c r="AB1029" i="25"/>
  <c r="AB1030" i="25"/>
  <c r="AB1031" i="25"/>
  <c r="AB1032" i="25"/>
  <c r="AB1033" i="25"/>
  <c r="AB1034" i="25"/>
  <c r="AB1035" i="25"/>
  <c r="AB1036" i="25"/>
  <c r="AB1037" i="25"/>
  <c r="AB1038" i="25"/>
  <c r="AB1039" i="25"/>
  <c r="AB1040" i="25"/>
  <c r="AB1041" i="25"/>
  <c r="AB1042" i="25"/>
  <c r="AB1043" i="25"/>
  <c r="AB1044" i="25"/>
  <c r="AB1045" i="25"/>
  <c r="AB1046" i="25"/>
  <c r="AB1047" i="25"/>
  <c r="AB1048" i="25"/>
  <c r="AB1049" i="25"/>
  <c r="AB1050" i="25"/>
  <c r="AB1051" i="25"/>
  <c r="AB1052" i="25"/>
  <c r="AB1053" i="25"/>
  <c r="AB1054" i="25"/>
  <c r="AB1055" i="25"/>
  <c r="AB1056" i="25"/>
  <c r="AB1057" i="25"/>
  <c r="AB1058" i="25"/>
  <c r="AB1059" i="25"/>
  <c r="AB1060" i="25"/>
  <c r="AB1061" i="25"/>
  <c r="AB1062" i="25"/>
  <c r="AB1063" i="25"/>
  <c r="AB1064" i="25"/>
  <c r="AB1065" i="25"/>
  <c r="AB1066" i="25"/>
  <c r="AB1067" i="25"/>
  <c r="AB1068" i="25"/>
  <c r="AB1069" i="25"/>
  <c r="AB1070" i="25"/>
  <c r="AB1071" i="25"/>
  <c r="AB1072" i="25"/>
  <c r="AB1073" i="25"/>
  <c r="AB1074" i="25"/>
  <c r="AB1075" i="25"/>
  <c r="AB1076" i="25"/>
  <c r="AB1077" i="25"/>
  <c r="AB1078" i="25"/>
  <c r="AB1079" i="25"/>
  <c r="AB1080" i="25"/>
  <c r="AB1081" i="25"/>
  <c r="AB1082" i="25"/>
  <c r="AB1083" i="25"/>
  <c r="AB1084" i="25"/>
  <c r="AB1085" i="25"/>
  <c r="AB1086" i="25"/>
  <c r="AB1087" i="25"/>
  <c r="AB1088" i="25"/>
  <c r="AB1089" i="25"/>
  <c r="AB1090" i="25"/>
  <c r="AB1091" i="25"/>
  <c r="AB1092" i="25"/>
  <c r="AB1093" i="25"/>
  <c r="AB1094" i="25"/>
  <c r="AB1095" i="25"/>
  <c r="AB1096" i="25"/>
  <c r="AB1097" i="25"/>
  <c r="AB1098" i="25"/>
  <c r="AB1099" i="25"/>
  <c r="AB1100" i="25"/>
  <c r="AB1101" i="25"/>
  <c r="AB1102" i="25"/>
  <c r="AB1103" i="25"/>
  <c r="AB1104" i="25"/>
  <c r="AB1105" i="25"/>
  <c r="AB1106" i="25"/>
  <c r="AB1107" i="25"/>
  <c r="AB1108" i="25"/>
  <c r="AB1109" i="25"/>
  <c r="AB1110" i="25"/>
  <c r="AB1111" i="25"/>
  <c r="AB1112" i="25"/>
  <c r="AB1113" i="25"/>
  <c r="AB1114" i="25"/>
  <c r="AB1115" i="25"/>
  <c r="AB1116" i="25"/>
  <c r="AB1117" i="25"/>
  <c r="AB1118" i="25"/>
  <c r="AB1119" i="25"/>
  <c r="AB1120" i="25"/>
  <c r="AB1121" i="25"/>
  <c r="AB1122" i="25"/>
  <c r="AB1123" i="25"/>
  <c r="AB1124" i="25"/>
  <c r="AB1125" i="25"/>
  <c r="AB1126" i="25"/>
  <c r="AB1127" i="25"/>
  <c r="AB1128" i="25"/>
  <c r="AB1129" i="25"/>
  <c r="AB1130" i="25"/>
  <c r="AB1131" i="25"/>
  <c r="AB1132" i="25"/>
  <c r="AB1133" i="25"/>
  <c r="AB1134" i="25"/>
  <c r="AB1135" i="25"/>
  <c r="AB1136" i="25"/>
  <c r="AB1137" i="25"/>
  <c r="AB1138" i="25"/>
  <c r="AB1139" i="25"/>
  <c r="AB1140" i="25"/>
  <c r="AB1141" i="25"/>
  <c r="AB1142" i="25"/>
  <c r="AB1143" i="25"/>
  <c r="AB1144" i="25"/>
  <c r="AB1145" i="25"/>
  <c r="AB1146" i="25"/>
  <c r="AB1147" i="25"/>
  <c r="AB1148" i="25"/>
  <c r="AB1149" i="25"/>
  <c r="AB1150" i="25"/>
  <c r="AB1151" i="25"/>
  <c r="AB1152" i="25"/>
  <c r="AB1153" i="25"/>
  <c r="AB1154" i="25"/>
  <c r="AB1155" i="25"/>
  <c r="AB1156" i="25"/>
  <c r="AB1157" i="25"/>
  <c r="AB1158" i="25"/>
  <c r="AB1159" i="25"/>
  <c r="AB1160" i="25"/>
  <c r="AB1161" i="25"/>
  <c r="AB1162" i="25"/>
  <c r="AB1163" i="25"/>
  <c r="AB1164" i="25"/>
  <c r="AB1165" i="25"/>
  <c r="AB1166" i="25"/>
  <c r="AB1167" i="25"/>
  <c r="AB1168" i="25"/>
  <c r="AB1169" i="25"/>
  <c r="AB1170" i="25"/>
  <c r="AB1171" i="25"/>
  <c r="AB1172" i="25"/>
  <c r="AB1173" i="25"/>
  <c r="AB1174" i="25"/>
  <c r="AB1175" i="25"/>
  <c r="AB1176" i="25"/>
  <c r="AB1177" i="25"/>
  <c r="AB1178" i="25"/>
  <c r="AB1179" i="25"/>
  <c r="AB1180" i="25"/>
  <c r="AB1181" i="25"/>
  <c r="AB1182" i="25"/>
  <c r="AA2" i="25"/>
  <c r="AA17" i="25"/>
  <c r="AA18" i="25"/>
  <c r="AA28" i="25"/>
  <c r="AA52" i="25"/>
  <c r="AA79" i="25"/>
  <c r="AA86" i="25"/>
  <c r="AA97" i="25"/>
  <c r="AA99" i="25"/>
  <c r="AA104" i="25"/>
  <c r="AA107" i="25"/>
  <c r="AA108" i="25"/>
  <c r="AA109" i="25"/>
  <c r="AA116" i="25"/>
  <c r="AA121" i="25"/>
  <c r="AA122" i="25"/>
  <c r="AA124" i="25"/>
  <c r="AA129" i="25"/>
  <c r="AA136" i="25"/>
  <c r="AA138" i="25"/>
  <c r="AA139" i="25"/>
  <c r="AA141" i="25"/>
  <c r="AA142" i="25"/>
  <c r="AA146" i="25"/>
  <c r="AA154" i="25"/>
  <c r="AA162" i="25"/>
  <c r="AA168" i="25"/>
  <c r="AA173" i="25"/>
  <c r="AA184" i="25"/>
  <c r="AA204" i="25"/>
  <c r="AA221" i="25"/>
  <c r="AA228" i="25"/>
  <c r="AA251" i="25"/>
  <c r="AA261" i="25"/>
  <c r="AA284" i="25"/>
  <c r="AA313" i="25"/>
  <c r="AA326" i="25"/>
  <c r="AA327" i="25"/>
  <c r="AA343" i="25"/>
  <c r="AA358" i="25"/>
  <c r="AA367" i="25"/>
  <c r="AA368" i="25"/>
  <c r="AA370" i="25"/>
  <c r="AA386" i="25"/>
  <c r="AA387" i="25"/>
  <c r="AA404" i="25"/>
  <c r="AA406" i="25"/>
  <c r="AA409" i="25"/>
  <c r="AA411" i="25"/>
  <c r="AA412" i="25"/>
  <c r="AA430" i="25"/>
  <c r="AA435" i="25"/>
  <c r="AA454" i="25"/>
  <c r="AA455" i="25"/>
  <c r="AA459" i="25"/>
  <c r="AA465" i="25"/>
  <c r="AA488" i="25"/>
  <c r="AA489" i="25"/>
  <c r="AA494" i="25"/>
  <c r="AA495" i="25"/>
  <c r="AA498" i="25"/>
  <c r="AA503" i="25"/>
  <c r="AA504" i="25"/>
  <c r="AA511" i="25"/>
  <c r="AA512" i="25"/>
  <c r="AA513" i="25"/>
  <c r="AA514" i="25"/>
  <c r="AA515" i="25"/>
  <c r="AA517" i="25"/>
  <c r="AA519" i="25"/>
  <c r="AA520" i="25"/>
  <c r="AA527" i="25"/>
  <c r="AA528" i="25"/>
  <c r="AA530" i="25"/>
  <c r="AA537" i="25"/>
  <c r="AA553" i="25"/>
  <c r="AA556" i="25"/>
  <c r="AA557" i="25"/>
  <c r="AA564" i="25"/>
  <c r="AA576" i="25"/>
  <c r="AA581" i="25"/>
  <c r="AA592" i="25"/>
  <c r="AA593" i="25"/>
  <c r="AA598" i="25"/>
  <c r="AA606" i="25"/>
  <c r="AA607" i="25"/>
  <c r="AA608" i="25"/>
  <c r="AA620" i="25"/>
  <c r="AA650" i="25"/>
  <c r="AA698" i="25"/>
  <c r="AA710" i="25"/>
  <c r="AA763" i="25"/>
  <c r="AA774" i="25"/>
  <c r="AA777" i="25"/>
  <c r="AA786" i="25"/>
  <c r="AA789" i="25"/>
  <c r="AA799" i="25"/>
  <c r="AA811" i="25"/>
  <c r="AA830" i="25"/>
  <c r="AA843" i="25"/>
  <c r="AA845" i="25"/>
  <c r="AA846" i="25"/>
  <c r="AA852" i="25"/>
  <c r="AA853" i="25"/>
  <c r="AA859" i="25"/>
  <c r="AA861" i="25"/>
  <c r="AA862" i="25"/>
  <c r="AA863" i="25"/>
  <c r="AA880" i="25"/>
  <c r="AA881" i="25"/>
  <c r="AA886" i="25"/>
  <c r="AA895" i="25"/>
  <c r="AA897" i="25"/>
  <c r="AA902" i="25"/>
  <c r="AA905" i="25"/>
  <c r="AA929" i="25"/>
  <c r="AA931" i="25"/>
  <c r="AA935" i="25"/>
  <c r="AA965" i="25"/>
  <c r="AA977" i="25"/>
  <c r="AA988" i="25"/>
  <c r="AA997" i="25"/>
  <c r="AA998" i="25"/>
  <c r="AA1001" i="25"/>
  <c r="AA1011" i="25"/>
  <c r="AA1013" i="25"/>
  <c r="AA1033" i="25"/>
  <c r="AA1062" i="25"/>
  <c r="AA1064" i="25"/>
  <c r="AA1075" i="25"/>
  <c r="AA1081" i="25"/>
  <c r="AA1083" i="25"/>
  <c r="AA1085" i="25"/>
  <c r="AA1086" i="25"/>
  <c r="AA1088" i="25"/>
  <c r="AA1090" i="25"/>
  <c r="AA1091" i="25"/>
  <c r="AA1092" i="25"/>
  <c r="AA1095" i="25"/>
  <c r="AA1096" i="25"/>
  <c r="AA1104" i="25"/>
  <c r="AA1105" i="25"/>
  <c r="AA1106" i="25"/>
  <c r="AA1109" i="25"/>
  <c r="AA1110" i="25"/>
  <c r="AA1111" i="25"/>
  <c r="AA1112" i="25"/>
  <c r="AA1115" i="25"/>
  <c r="AA1118" i="25"/>
  <c r="AA1127" i="25"/>
  <c r="AA1128" i="25"/>
  <c r="AA1130" i="25"/>
  <c r="AA1132" i="25"/>
  <c r="AA1134" i="25"/>
  <c r="AA1137" i="25"/>
  <c r="AA1153" i="25"/>
  <c r="AA1158" i="25"/>
  <c r="AA1165" i="25"/>
  <c r="C33" i="13" a="1"/>
  <c r="C33" i="13"/>
  <c r="C11" i="13" a="1"/>
  <c r="C11" i="13"/>
  <c r="C12" i="13" a="1"/>
  <c r="C12" i="13"/>
  <c r="C13" i="13" a="1"/>
  <c r="C13" i="13"/>
  <c r="C14" i="13" a="1"/>
  <c r="C14" i="13"/>
  <c r="C15" i="13" a="1"/>
  <c r="C15" i="13"/>
  <c r="C16" i="13" a="1"/>
  <c r="C16" i="13"/>
  <c r="C17" i="13" a="1"/>
  <c r="C17" i="13"/>
  <c r="C18" i="13" a="1"/>
  <c r="C18" i="13"/>
  <c r="C19" i="13" a="1"/>
  <c r="C19" i="13"/>
  <c r="C20" i="13" a="1"/>
  <c r="C20" i="13"/>
  <c r="C21" i="13" a="1"/>
  <c r="C21" i="13"/>
  <c r="C22" i="13" a="1"/>
  <c r="C22" i="13"/>
  <c r="C23" i="13" a="1"/>
  <c r="C23" i="13"/>
  <c r="C24" i="13" a="1"/>
  <c r="C24" i="13"/>
  <c r="C25" i="13" a="1"/>
  <c r="C25" i="13"/>
  <c r="C26" i="13" a="1"/>
  <c r="C26" i="13"/>
  <c r="C27" i="13" a="1"/>
  <c r="C27" i="13"/>
  <c r="C28" i="13" a="1"/>
  <c r="C28" i="13"/>
  <c r="C29" i="13" a="1"/>
  <c r="C29" i="13"/>
  <c r="C30" i="13" a="1"/>
  <c r="C30" i="13"/>
  <c r="C31" i="13" a="1"/>
  <c r="C31" i="13"/>
  <c r="C32" i="13" a="1"/>
  <c r="C32" i="13"/>
  <c r="AI3" i="25" a="1"/>
  <c r="AI3" i="25"/>
  <c r="AI4" i="25" a="1"/>
  <c r="AI4" i="25"/>
  <c r="AI5" i="25" a="1"/>
  <c r="AI5" i="25"/>
  <c r="AI6" i="25" a="1"/>
  <c r="AI6" i="25"/>
  <c r="AI7" i="25" a="1"/>
  <c r="AI7" i="25"/>
  <c r="AI8" i="25" a="1"/>
  <c r="AI8" i="25"/>
  <c r="AI9" i="25" a="1"/>
  <c r="AI9" i="25"/>
  <c r="AI10" i="25" a="1"/>
  <c r="AI10" i="25"/>
  <c r="AI11" i="25" a="1"/>
  <c r="AI11" i="25"/>
  <c r="AI12" i="25" a="1"/>
  <c r="AI12" i="25"/>
  <c r="AI13" i="25" a="1"/>
  <c r="AI13" i="25"/>
  <c r="AI14" i="25" a="1"/>
  <c r="AI14" i="25"/>
  <c r="AI15" i="25" a="1"/>
  <c r="AI15" i="25"/>
  <c r="AI16" i="25" a="1"/>
  <c r="AI16" i="25"/>
  <c r="AI17" i="25" a="1"/>
  <c r="AI17" i="25"/>
  <c r="AI18" i="25" a="1"/>
  <c r="AI18" i="25"/>
  <c r="AI19" i="25" a="1"/>
  <c r="AI19" i="25"/>
  <c r="AI20" i="25" a="1"/>
  <c r="AI20" i="25"/>
  <c r="AI21" i="25" a="1"/>
  <c r="AI21" i="25"/>
  <c r="AI22" i="25" a="1"/>
  <c r="AI22" i="25"/>
  <c r="AI23" i="25" a="1"/>
  <c r="AI23" i="25"/>
  <c r="AI24" i="25" a="1"/>
  <c r="AI24" i="25"/>
  <c r="AI25" i="25" a="1"/>
  <c r="AI25" i="25"/>
  <c r="AI26" i="25" a="1"/>
  <c r="AI26" i="25"/>
  <c r="AI27" i="25" a="1"/>
  <c r="AI27" i="25"/>
  <c r="AI28" i="25" a="1"/>
  <c r="AI28" i="25"/>
  <c r="AI29" i="25" a="1"/>
  <c r="AI29" i="25"/>
  <c r="AI30" i="25" a="1"/>
  <c r="AI30" i="25"/>
  <c r="AI31" i="25" a="1"/>
  <c r="AI31" i="25"/>
  <c r="AI32" i="25" a="1"/>
  <c r="AI32" i="25"/>
  <c r="AI33" i="25" a="1"/>
  <c r="AI33" i="25"/>
  <c r="AI34" i="25" a="1"/>
  <c r="AI34" i="25"/>
  <c r="AI35" i="25" a="1"/>
  <c r="AI35" i="25"/>
  <c r="AI36" i="25" a="1"/>
  <c r="AI36" i="25"/>
  <c r="AI37" i="25" a="1"/>
  <c r="AI37" i="25"/>
  <c r="AI38" i="25" a="1"/>
  <c r="AI38" i="25"/>
  <c r="AI39" i="25" a="1"/>
  <c r="AI39" i="25"/>
  <c r="AI40" i="25" a="1"/>
  <c r="AI40" i="25"/>
  <c r="AI41" i="25" a="1"/>
  <c r="AI41" i="25"/>
  <c r="AI42" i="25" a="1"/>
  <c r="AI42" i="25"/>
  <c r="AI43" i="25" a="1"/>
  <c r="AI43" i="25"/>
  <c r="AI44" i="25" a="1"/>
  <c r="AI44" i="25"/>
  <c r="AI45" i="25" a="1"/>
  <c r="AI45" i="25"/>
  <c r="AI46" i="25" a="1"/>
  <c r="AI46" i="25"/>
  <c r="AI47" i="25" a="1"/>
  <c r="AI47" i="25"/>
  <c r="AI48" i="25" a="1"/>
  <c r="AI48" i="25"/>
  <c r="AI49" i="25" a="1"/>
  <c r="AI49" i="25"/>
  <c r="AI50" i="25" a="1"/>
  <c r="AI50" i="25"/>
  <c r="AI51" i="25" a="1"/>
  <c r="AI51" i="25"/>
  <c r="AI52" i="25" a="1"/>
  <c r="AI52" i="25"/>
  <c r="AI53" i="25" a="1"/>
  <c r="AI53" i="25"/>
  <c r="AI54" i="25" a="1"/>
  <c r="AI54" i="25"/>
  <c r="AI55" i="25" a="1"/>
  <c r="AI55" i="25"/>
  <c r="AI56" i="25" a="1"/>
  <c r="AI56" i="25"/>
  <c r="AI57" i="25" a="1"/>
  <c r="AI57" i="25"/>
  <c r="AI58" i="25" a="1"/>
  <c r="AI58" i="25"/>
  <c r="AI59" i="25" a="1"/>
  <c r="AI59" i="25"/>
  <c r="AI60" i="25" a="1"/>
  <c r="AI60" i="25"/>
  <c r="AI61" i="25" a="1"/>
  <c r="AI61" i="25"/>
  <c r="AI62" i="25" a="1"/>
  <c r="AI62" i="25"/>
  <c r="AI63" i="25" a="1"/>
  <c r="AI63" i="25"/>
  <c r="AI64" i="25" a="1"/>
  <c r="AI64" i="25"/>
  <c r="AI65" i="25" a="1"/>
  <c r="AI65" i="25"/>
  <c r="AI66" i="25" a="1"/>
  <c r="AI66" i="25"/>
  <c r="AI67" i="25" a="1"/>
  <c r="AI67" i="25"/>
  <c r="AI68" i="25" a="1"/>
  <c r="AI68" i="25"/>
  <c r="AI69" i="25" a="1"/>
  <c r="AI69" i="25"/>
  <c r="AI70" i="25" a="1"/>
  <c r="AI70" i="25"/>
  <c r="AI71" i="25" a="1"/>
  <c r="AI71" i="25"/>
  <c r="AI72" i="25" a="1"/>
  <c r="AI72" i="25"/>
  <c r="AI73" i="25" a="1"/>
  <c r="AI73" i="25"/>
  <c r="AI74" i="25" a="1"/>
  <c r="AI74" i="25"/>
  <c r="AI75" i="25" a="1"/>
  <c r="AI75" i="25"/>
  <c r="AI76" i="25" a="1"/>
  <c r="AI76" i="25"/>
  <c r="AI77" i="25" a="1"/>
  <c r="AI77" i="25"/>
  <c r="AI78" i="25" a="1"/>
  <c r="AI78" i="25"/>
  <c r="AI79" i="25" a="1"/>
  <c r="AI79" i="25"/>
  <c r="AI80" i="25" a="1"/>
  <c r="AI80" i="25"/>
  <c r="AI81" i="25" a="1"/>
  <c r="AI81" i="25"/>
  <c r="AI82" i="25" a="1"/>
  <c r="AI82" i="25"/>
  <c r="AI83" i="25" a="1"/>
  <c r="AI83" i="25"/>
  <c r="AI84" i="25" a="1"/>
  <c r="AI84" i="25"/>
  <c r="AI85" i="25" a="1"/>
  <c r="AI85" i="25"/>
  <c r="AI86" i="25" a="1"/>
  <c r="AI86" i="25"/>
  <c r="AI87" i="25" a="1"/>
  <c r="AI87" i="25"/>
  <c r="AI88" i="25" a="1"/>
  <c r="AI88" i="25"/>
  <c r="AI89" i="25" a="1"/>
  <c r="AI89" i="25"/>
  <c r="AI90" i="25" a="1"/>
  <c r="AI90" i="25"/>
  <c r="AI91" i="25" a="1"/>
  <c r="AI91" i="25"/>
  <c r="AI92" i="25" a="1"/>
  <c r="AI92" i="25"/>
  <c r="AI93" i="25" a="1"/>
  <c r="AI93" i="25"/>
  <c r="AI94" i="25" a="1"/>
  <c r="AI94" i="25"/>
  <c r="AI95" i="25" a="1"/>
  <c r="AI95" i="25"/>
  <c r="AI96" i="25" a="1"/>
  <c r="AI96" i="25"/>
  <c r="AI97" i="25" a="1"/>
  <c r="AI97" i="25"/>
  <c r="AI98" i="25" a="1"/>
  <c r="AI98" i="25"/>
  <c r="AI99" i="25" a="1"/>
  <c r="AI99" i="25"/>
  <c r="AI100" i="25" a="1"/>
  <c r="AI100" i="25"/>
  <c r="AI101" i="25" a="1"/>
  <c r="AI101" i="25"/>
  <c r="AI102" i="25" a="1"/>
  <c r="AI102" i="25"/>
  <c r="AI103" i="25" a="1"/>
  <c r="AI103" i="25"/>
  <c r="AI104" i="25" a="1"/>
  <c r="AI104" i="25"/>
  <c r="AI105" i="25" a="1"/>
  <c r="AI105" i="25"/>
  <c r="AI106" i="25" a="1"/>
  <c r="AI106" i="25"/>
  <c r="AI107" i="25" a="1"/>
  <c r="AI107" i="25"/>
  <c r="AI108" i="25" a="1"/>
  <c r="AI108" i="25"/>
  <c r="AI109" i="25" a="1"/>
  <c r="AI109" i="25"/>
  <c r="AI110" i="25" a="1"/>
  <c r="AI110" i="25"/>
  <c r="AI111" i="25" a="1"/>
  <c r="AI111" i="25"/>
  <c r="AI112" i="25" a="1"/>
  <c r="AI112" i="25"/>
  <c r="AI113" i="25" a="1"/>
  <c r="AI113" i="25"/>
  <c r="AI114" i="25" a="1"/>
  <c r="AI114" i="25"/>
  <c r="AI115" i="25" a="1"/>
  <c r="AI115" i="25"/>
  <c r="AI116" i="25" a="1"/>
  <c r="AI116" i="25"/>
  <c r="AI117" i="25" a="1"/>
  <c r="AI117" i="25"/>
  <c r="AI118" i="25" a="1"/>
  <c r="AI118" i="25"/>
  <c r="AI119" i="25" a="1"/>
  <c r="AI119" i="25"/>
  <c r="AI120" i="25" a="1"/>
  <c r="AI120" i="25"/>
  <c r="AI121" i="25" a="1"/>
  <c r="AI121" i="25"/>
  <c r="AI122" i="25" a="1"/>
  <c r="AI122" i="25"/>
  <c r="AI123" i="25" a="1"/>
  <c r="AI123" i="25"/>
  <c r="AI124" i="25" a="1"/>
  <c r="AI124" i="25"/>
  <c r="AI125" i="25" a="1"/>
  <c r="AI125" i="25"/>
  <c r="AI126" i="25" a="1"/>
  <c r="AI126" i="25"/>
  <c r="AI127" i="25" a="1"/>
  <c r="AI127" i="25"/>
  <c r="AI128" i="25" a="1"/>
  <c r="AI128" i="25"/>
  <c r="AI129" i="25" a="1"/>
  <c r="AI129" i="25"/>
  <c r="AI130" i="25" a="1"/>
  <c r="AI130" i="25"/>
  <c r="AI131" i="25" a="1"/>
  <c r="AI131" i="25"/>
  <c r="AI132" i="25" a="1"/>
  <c r="AI132" i="25"/>
  <c r="AI133" i="25" a="1"/>
  <c r="AI133" i="25"/>
  <c r="AI134" i="25" a="1"/>
  <c r="AI134" i="25"/>
  <c r="AI135" i="25" a="1"/>
  <c r="AI135" i="25"/>
  <c r="AI136" i="25" a="1"/>
  <c r="AI136" i="25"/>
  <c r="AI137" i="25" a="1"/>
  <c r="AI137" i="25"/>
  <c r="AI138" i="25" a="1"/>
  <c r="AI138" i="25"/>
  <c r="AI139" i="25" a="1"/>
  <c r="AI139" i="25"/>
  <c r="AI140" i="25" a="1"/>
  <c r="AI140" i="25"/>
  <c r="AI141" i="25" a="1"/>
  <c r="AI141" i="25"/>
  <c r="AI142" i="25" a="1"/>
  <c r="AI142" i="25"/>
  <c r="AI143" i="25" a="1"/>
  <c r="AI143" i="25"/>
  <c r="AI144" i="25" a="1"/>
  <c r="AI144" i="25"/>
  <c r="AI145" i="25" a="1"/>
  <c r="AI145" i="25"/>
  <c r="AI146" i="25" a="1"/>
  <c r="AI146" i="25"/>
  <c r="AI147" i="25" a="1"/>
  <c r="AI147" i="25"/>
  <c r="AI148" i="25" a="1"/>
  <c r="AI148" i="25"/>
  <c r="AI149" i="25" a="1"/>
  <c r="AI149" i="25"/>
  <c r="AI150" i="25" a="1"/>
  <c r="AI150" i="25"/>
  <c r="AI151" i="25" a="1"/>
  <c r="AI151" i="25"/>
  <c r="AI152" i="25" a="1"/>
  <c r="AI152" i="25"/>
  <c r="AI153" i="25" a="1"/>
  <c r="AI153" i="25"/>
  <c r="AI154" i="25" a="1"/>
  <c r="AI154" i="25"/>
  <c r="AI155" i="25" a="1"/>
  <c r="AI155" i="25"/>
  <c r="AI156" i="25" a="1"/>
  <c r="AI156" i="25"/>
  <c r="AI157" i="25" a="1"/>
  <c r="AI157" i="25"/>
  <c r="AI158" i="25" a="1"/>
  <c r="AI158" i="25"/>
  <c r="AI159" i="25" a="1"/>
  <c r="AI159" i="25"/>
  <c r="AI160" i="25" a="1"/>
  <c r="AI160" i="25"/>
  <c r="AI161" i="25" a="1"/>
  <c r="AI161" i="25"/>
  <c r="AI162" i="25" a="1"/>
  <c r="AI162" i="25"/>
  <c r="AI163" i="25" a="1"/>
  <c r="AI163" i="25"/>
  <c r="AI164" i="25" a="1"/>
  <c r="AI164" i="25"/>
  <c r="AI165" i="25" a="1"/>
  <c r="AI165" i="25"/>
  <c r="AI166" i="25" a="1"/>
  <c r="AI166" i="25"/>
  <c r="AI167" i="25" a="1"/>
  <c r="AI167" i="25"/>
  <c r="AI168" i="25" a="1"/>
  <c r="AI168" i="25"/>
  <c r="AI169" i="25" a="1"/>
  <c r="AI169" i="25"/>
  <c r="AI170" i="25" a="1"/>
  <c r="AI170" i="25"/>
  <c r="AI171" i="25" a="1"/>
  <c r="AI171" i="25"/>
  <c r="AI172" i="25" a="1"/>
  <c r="AI172" i="25"/>
  <c r="AI173" i="25" a="1"/>
  <c r="AI173" i="25"/>
  <c r="AI174" i="25" a="1"/>
  <c r="AI174" i="25"/>
  <c r="AI175" i="25" a="1"/>
  <c r="AI175" i="25"/>
  <c r="AI176" i="25" a="1"/>
  <c r="AI176" i="25"/>
  <c r="AI177" i="25" a="1"/>
  <c r="AI177" i="25"/>
  <c r="AI178" i="25" a="1"/>
  <c r="AI178" i="25"/>
  <c r="AI179" i="25" a="1"/>
  <c r="AI179" i="25"/>
  <c r="AI180" i="25" a="1"/>
  <c r="AI180" i="25"/>
  <c r="AI181" i="25" a="1"/>
  <c r="AI181" i="25"/>
  <c r="AI182" i="25" a="1"/>
  <c r="AI182" i="25"/>
  <c r="AI183" i="25" a="1"/>
  <c r="AI183" i="25"/>
  <c r="AI184" i="25" a="1"/>
  <c r="AI184" i="25"/>
  <c r="AI185" i="25" a="1"/>
  <c r="AI185" i="25"/>
  <c r="AI186" i="25" a="1"/>
  <c r="AI186" i="25"/>
  <c r="AI187" i="25" a="1"/>
  <c r="AI187" i="25"/>
  <c r="AI188" i="25" a="1"/>
  <c r="AI188" i="25"/>
  <c r="AI189" i="25" a="1"/>
  <c r="AI189" i="25"/>
  <c r="AI190" i="25" a="1"/>
  <c r="AI190" i="25"/>
  <c r="AI191" i="25" a="1"/>
  <c r="AI191" i="25"/>
  <c r="AI192" i="25" a="1"/>
  <c r="AI192" i="25"/>
  <c r="AI193" i="25" a="1"/>
  <c r="AI193" i="25"/>
  <c r="AI194" i="25" a="1"/>
  <c r="AI194" i="25"/>
  <c r="AI195" i="25" a="1"/>
  <c r="AI195" i="25"/>
  <c r="AI196" i="25" a="1"/>
  <c r="AI196" i="25"/>
  <c r="AI197" i="25" a="1"/>
  <c r="AI197" i="25"/>
  <c r="AI198" i="25" a="1"/>
  <c r="AI198" i="25"/>
  <c r="AI199" i="25" a="1"/>
  <c r="AI199" i="25"/>
  <c r="AI200" i="25" a="1"/>
  <c r="AI200" i="25"/>
  <c r="AI201" i="25" a="1"/>
  <c r="AI201" i="25"/>
  <c r="AI202" i="25" a="1"/>
  <c r="AI202" i="25"/>
  <c r="AI203" i="25" a="1"/>
  <c r="AI203" i="25"/>
  <c r="AI204" i="25" a="1"/>
  <c r="AI204" i="25"/>
  <c r="AI205" i="25" a="1"/>
  <c r="AI205" i="25"/>
  <c r="AI206" i="25" a="1"/>
  <c r="AI206" i="25"/>
  <c r="AI207" i="25" a="1"/>
  <c r="AI207" i="25"/>
  <c r="AI208" i="25" a="1"/>
  <c r="AI208" i="25"/>
  <c r="AI209" i="25" a="1"/>
  <c r="AI209" i="25"/>
  <c r="AI210" i="25" a="1"/>
  <c r="AI210" i="25"/>
  <c r="AI211" i="25" a="1"/>
  <c r="AI211" i="25"/>
  <c r="AI212" i="25" a="1"/>
  <c r="AI212" i="25"/>
  <c r="AI213" i="25" a="1"/>
  <c r="AI213" i="25"/>
  <c r="AI214" i="25" a="1"/>
  <c r="AI214" i="25"/>
  <c r="AI215" i="25" a="1"/>
  <c r="AI215" i="25"/>
  <c r="AI216" i="25" a="1"/>
  <c r="AI216" i="25"/>
  <c r="AI217" i="25" a="1"/>
  <c r="AI217" i="25"/>
  <c r="AI218" i="25" a="1"/>
  <c r="AI218" i="25"/>
  <c r="AI219" i="25" a="1"/>
  <c r="AI219" i="25"/>
  <c r="AI220" i="25" a="1"/>
  <c r="AI220" i="25"/>
  <c r="AI221" i="25" a="1"/>
  <c r="AI221" i="25"/>
  <c r="AI222" i="25" a="1"/>
  <c r="AI222" i="25"/>
  <c r="AI223" i="25" a="1"/>
  <c r="AI223" i="25"/>
  <c r="AI224" i="25" a="1"/>
  <c r="AI224" i="25"/>
  <c r="AI225" i="25" a="1"/>
  <c r="AI225" i="25"/>
  <c r="AI226" i="25" a="1"/>
  <c r="AI226" i="25"/>
  <c r="AI227" i="25" a="1"/>
  <c r="AI227" i="25"/>
  <c r="AI228" i="25" a="1"/>
  <c r="AI228" i="25"/>
  <c r="AI229" i="25" a="1"/>
  <c r="AI229" i="25"/>
  <c r="AI230" i="25" a="1"/>
  <c r="AI230" i="25"/>
  <c r="AI231" i="25" a="1"/>
  <c r="AI231" i="25"/>
  <c r="AI232" i="25" a="1"/>
  <c r="AI232" i="25"/>
  <c r="AI233" i="25" a="1"/>
  <c r="AI233" i="25"/>
  <c r="AI234" i="25" a="1"/>
  <c r="AI234" i="25"/>
  <c r="AI235" i="25" a="1"/>
  <c r="AI235" i="25"/>
  <c r="AI236" i="25" a="1"/>
  <c r="AI236" i="25"/>
  <c r="AI237" i="25" a="1"/>
  <c r="AI237" i="25"/>
  <c r="AI238" i="25" a="1"/>
  <c r="AI238" i="25"/>
  <c r="AI239" i="25" a="1"/>
  <c r="AI239" i="25"/>
  <c r="AI240" i="25" a="1"/>
  <c r="AI240" i="25"/>
  <c r="AI241" i="25" a="1"/>
  <c r="AI241" i="25"/>
  <c r="AI242" i="25" a="1"/>
  <c r="AI242" i="25"/>
  <c r="AI243" i="25" a="1"/>
  <c r="AI243" i="25"/>
  <c r="AI244" i="25" a="1"/>
  <c r="AI244" i="25"/>
  <c r="AI245" i="25" a="1"/>
  <c r="AI245" i="25"/>
  <c r="AI246" i="25" a="1"/>
  <c r="AI246" i="25"/>
  <c r="AI247" i="25" a="1"/>
  <c r="AI247" i="25"/>
  <c r="AI248" i="25" a="1"/>
  <c r="AI248" i="25"/>
  <c r="AI249" i="25" a="1"/>
  <c r="AI249" i="25"/>
  <c r="AI250" i="25" a="1"/>
  <c r="AI250" i="25"/>
  <c r="AI251" i="25" a="1"/>
  <c r="AI251" i="25"/>
  <c r="AI252" i="25" a="1"/>
  <c r="AI252" i="25"/>
  <c r="AI253" i="25" a="1"/>
  <c r="AI253" i="25"/>
  <c r="AI254" i="25" a="1"/>
  <c r="AI254" i="25"/>
  <c r="AI255" i="25" a="1"/>
  <c r="AI255" i="25"/>
  <c r="AI256" i="25" a="1"/>
  <c r="AI256" i="25"/>
  <c r="AI257" i="25" a="1"/>
  <c r="AI257" i="25"/>
  <c r="AI258" i="25" a="1"/>
  <c r="AI258" i="25"/>
  <c r="AI259" i="25" a="1"/>
  <c r="AI259" i="25"/>
  <c r="AI260" i="25" a="1"/>
  <c r="AI260" i="25"/>
  <c r="AI261" i="25" a="1"/>
  <c r="AI261" i="25"/>
  <c r="AI262" i="25" a="1"/>
  <c r="AI262" i="25"/>
  <c r="AI263" i="25" a="1"/>
  <c r="AI263" i="25"/>
  <c r="AI264" i="25" a="1"/>
  <c r="AI264" i="25"/>
  <c r="AI265" i="25" a="1"/>
  <c r="AI265" i="25"/>
  <c r="AI266" i="25" a="1"/>
  <c r="AI266" i="25"/>
  <c r="AI267" i="25" a="1"/>
  <c r="AI267" i="25"/>
  <c r="AI268" i="25" a="1"/>
  <c r="AI268" i="25"/>
  <c r="AI269" i="25" a="1"/>
  <c r="AI269" i="25"/>
  <c r="AI270" i="25" a="1"/>
  <c r="AI270" i="25"/>
  <c r="AI271" i="25" a="1"/>
  <c r="AI271" i="25"/>
  <c r="AI272" i="25" a="1"/>
  <c r="AI272" i="25"/>
  <c r="AI273" i="25" a="1"/>
  <c r="AI273" i="25"/>
  <c r="AI274" i="25" a="1"/>
  <c r="AI274" i="25"/>
  <c r="AI275" i="25" a="1"/>
  <c r="AI275" i="25"/>
  <c r="AI276" i="25" a="1"/>
  <c r="AI276" i="25"/>
  <c r="AI277" i="25" a="1"/>
  <c r="AI277" i="25"/>
  <c r="AI278" i="25" a="1"/>
  <c r="AI278" i="25"/>
  <c r="AI279" i="25" a="1"/>
  <c r="AI279" i="25"/>
  <c r="AI280" i="25" a="1"/>
  <c r="AI280" i="25"/>
  <c r="AI281" i="25" a="1"/>
  <c r="AI281" i="25"/>
  <c r="AI282" i="25" a="1"/>
  <c r="AI282" i="25"/>
  <c r="AI283" i="25" a="1"/>
  <c r="AI283" i="25"/>
  <c r="AI284" i="25" a="1"/>
  <c r="AI284" i="25"/>
  <c r="AI285" i="25" a="1"/>
  <c r="AI285" i="25"/>
  <c r="AI286" i="25" a="1"/>
  <c r="AI286" i="25"/>
  <c r="AI287" i="25" a="1"/>
  <c r="AI287" i="25"/>
  <c r="AI288" i="25" a="1"/>
  <c r="AI288" i="25"/>
  <c r="AI289" i="25" a="1"/>
  <c r="AI289" i="25"/>
  <c r="AI290" i="25" a="1"/>
  <c r="AI290" i="25"/>
  <c r="AI291" i="25" a="1"/>
  <c r="AI291" i="25"/>
  <c r="AI292" i="25" a="1"/>
  <c r="AI292" i="25"/>
  <c r="AI293" i="25" a="1"/>
  <c r="AI293" i="25"/>
  <c r="AI294" i="25" a="1"/>
  <c r="AI294" i="25"/>
  <c r="AI295" i="25" a="1"/>
  <c r="AI295" i="25"/>
  <c r="AI296" i="25" a="1"/>
  <c r="AI296" i="25"/>
  <c r="AI297" i="25" a="1"/>
  <c r="AI297" i="25"/>
  <c r="AI298" i="25" a="1"/>
  <c r="AI298" i="25"/>
  <c r="AI299" i="25" a="1"/>
  <c r="AI299" i="25"/>
  <c r="AI300" i="25" a="1"/>
  <c r="AI300" i="25"/>
  <c r="AI301" i="25" a="1"/>
  <c r="AI301" i="25"/>
  <c r="AI302" i="25" a="1"/>
  <c r="AI302" i="25"/>
  <c r="AI303" i="25" a="1"/>
  <c r="AI303" i="25"/>
  <c r="AI304" i="25" a="1"/>
  <c r="AI304" i="25"/>
  <c r="AI305" i="25" a="1"/>
  <c r="AI305" i="25"/>
  <c r="AI306" i="25" a="1"/>
  <c r="AI306" i="25"/>
  <c r="AI307" i="25" a="1"/>
  <c r="AI307" i="25"/>
  <c r="AI308" i="25" a="1"/>
  <c r="AI308" i="25"/>
  <c r="AI309" i="25" a="1"/>
  <c r="AI309" i="25"/>
  <c r="AI310" i="25" a="1"/>
  <c r="AI310" i="25"/>
  <c r="AI311" i="25" a="1"/>
  <c r="AI311" i="25"/>
  <c r="AI312" i="25" a="1"/>
  <c r="AI312" i="25"/>
  <c r="AI313" i="25" a="1"/>
  <c r="AI313" i="25"/>
  <c r="AI314" i="25" a="1"/>
  <c r="AI314" i="25"/>
  <c r="AI315" i="25" a="1"/>
  <c r="AI315" i="25"/>
  <c r="AI316" i="25" a="1"/>
  <c r="AI316" i="25"/>
  <c r="AI317" i="25" a="1"/>
  <c r="AI317" i="25"/>
  <c r="AI318" i="25" a="1"/>
  <c r="AI318" i="25"/>
  <c r="AI319" i="25" a="1"/>
  <c r="AI319" i="25"/>
  <c r="AI320" i="25" a="1"/>
  <c r="AI320" i="25"/>
  <c r="AI321" i="25" a="1"/>
  <c r="AI321" i="25"/>
  <c r="AI322" i="25" a="1"/>
  <c r="AI322" i="25"/>
  <c r="AI323" i="25" a="1"/>
  <c r="AI323" i="25"/>
  <c r="AI324" i="25" a="1"/>
  <c r="AI324" i="25"/>
  <c r="AI325" i="25" a="1"/>
  <c r="AI325" i="25"/>
  <c r="AI326" i="25" a="1"/>
  <c r="AI326" i="25"/>
  <c r="AI327" i="25" a="1"/>
  <c r="AI327" i="25"/>
  <c r="AI328" i="25" a="1"/>
  <c r="AI328" i="25"/>
  <c r="AI329" i="25" a="1"/>
  <c r="AI329" i="25"/>
  <c r="AI330" i="25" a="1"/>
  <c r="AI330" i="25"/>
  <c r="AI331" i="25" a="1"/>
  <c r="AI331" i="25"/>
  <c r="AI332" i="25" a="1"/>
  <c r="AI332" i="25"/>
  <c r="AI333" i="25" a="1"/>
  <c r="AI333" i="25"/>
  <c r="AI334" i="25" a="1"/>
  <c r="AI334" i="25"/>
  <c r="AI335" i="25" a="1"/>
  <c r="AI335" i="25"/>
  <c r="AI336" i="25" a="1"/>
  <c r="AI336" i="25"/>
  <c r="AI337" i="25" a="1"/>
  <c r="AI337" i="25"/>
  <c r="AI338" i="25" a="1"/>
  <c r="AI338" i="25"/>
  <c r="AI339" i="25" a="1"/>
  <c r="AI339" i="25"/>
  <c r="AI340" i="25" a="1"/>
  <c r="AI340" i="25"/>
  <c r="AI341" i="25" a="1"/>
  <c r="AI341" i="25"/>
  <c r="AI342" i="25" a="1"/>
  <c r="AI342" i="25"/>
  <c r="AI343" i="25" a="1"/>
  <c r="AI343" i="25"/>
  <c r="AI344" i="25" a="1"/>
  <c r="AI344" i="25"/>
  <c r="AI345" i="25" a="1"/>
  <c r="AI345" i="25"/>
  <c r="AI346" i="25" a="1"/>
  <c r="AI346" i="25"/>
  <c r="AI347" i="25" a="1"/>
  <c r="AI347" i="25"/>
  <c r="AI348" i="25" a="1"/>
  <c r="AI348" i="25"/>
  <c r="AI349" i="25" a="1"/>
  <c r="AI349" i="25"/>
  <c r="AI350" i="25" a="1"/>
  <c r="AI350" i="25"/>
  <c r="AI351" i="25" a="1"/>
  <c r="AI351" i="25"/>
  <c r="AI352" i="25" a="1"/>
  <c r="AI352" i="25"/>
  <c r="AI353" i="25" a="1"/>
  <c r="AI353" i="25"/>
  <c r="AI354" i="25" a="1"/>
  <c r="AI354" i="25"/>
  <c r="AI355" i="25" a="1"/>
  <c r="AI355" i="25"/>
  <c r="AI356" i="25" a="1"/>
  <c r="AI356" i="25"/>
  <c r="AI357" i="25" a="1"/>
  <c r="AI357" i="25"/>
  <c r="AI358" i="25" a="1"/>
  <c r="AI358" i="25"/>
  <c r="AI359" i="25" a="1"/>
  <c r="AI359" i="25"/>
  <c r="AI360" i="25" a="1"/>
  <c r="AI360" i="25"/>
  <c r="AI361" i="25" a="1"/>
  <c r="AI361" i="25"/>
  <c r="AI362" i="25" a="1"/>
  <c r="AI362" i="25"/>
  <c r="AI363" i="25" a="1"/>
  <c r="AI363" i="25"/>
  <c r="AI364" i="25" a="1"/>
  <c r="AI364" i="25"/>
  <c r="AI365" i="25" a="1"/>
  <c r="AI365" i="25"/>
  <c r="AI366" i="25" a="1"/>
  <c r="AI366" i="25"/>
  <c r="AI367" i="25" a="1"/>
  <c r="AI367" i="25"/>
  <c r="AI368" i="25" a="1"/>
  <c r="AI368" i="25"/>
  <c r="AI369" i="25" a="1"/>
  <c r="AI369" i="25"/>
  <c r="AI370" i="25" a="1"/>
  <c r="AI370" i="25"/>
  <c r="AI371" i="25" a="1"/>
  <c r="AI371" i="25"/>
  <c r="AI372" i="25" a="1"/>
  <c r="AI372" i="25"/>
  <c r="AI373" i="25" a="1"/>
  <c r="AI373" i="25"/>
  <c r="AI374" i="25" a="1"/>
  <c r="AI374" i="25"/>
  <c r="AI375" i="25" a="1"/>
  <c r="AI375" i="25"/>
  <c r="AI376" i="25" a="1"/>
  <c r="AI376" i="25"/>
  <c r="AI377" i="25" a="1"/>
  <c r="AI377" i="25"/>
  <c r="AI378" i="25" a="1"/>
  <c r="AI378" i="25"/>
  <c r="AI379" i="25" a="1"/>
  <c r="AI379" i="25"/>
  <c r="AI380" i="25" a="1"/>
  <c r="AI380" i="25"/>
  <c r="AI381" i="25" a="1"/>
  <c r="AI381" i="25"/>
  <c r="AI382" i="25" a="1"/>
  <c r="AI382" i="25"/>
  <c r="AI383" i="25" a="1"/>
  <c r="AI383" i="25"/>
  <c r="AI384" i="25" a="1"/>
  <c r="AI384" i="25"/>
  <c r="AI385" i="25" a="1"/>
  <c r="AI385" i="25"/>
  <c r="AI386" i="25" a="1"/>
  <c r="AI386" i="25"/>
  <c r="AI387" i="25" a="1"/>
  <c r="AI387" i="25"/>
  <c r="AI388" i="25" a="1"/>
  <c r="AI388" i="25"/>
  <c r="AI389" i="25" a="1"/>
  <c r="AI389" i="25"/>
  <c r="AI390" i="25" a="1"/>
  <c r="AI390" i="25"/>
  <c r="AI391" i="25" a="1"/>
  <c r="AI391" i="25"/>
  <c r="AI392" i="25" a="1"/>
  <c r="AI392" i="25"/>
  <c r="AI393" i="25" a="1"/>
  <c r="AI393" i="25"/>
  <c r="AI394" i="25" a="1"/>
  <c r="AI394" i="25"/>
  <c r="AI395" i="25" a="1"/>
  <c r="AI395" i="25"/>
  <c r="AI396" i="25" a="1"/>
  <c r="AI396" i="25"/>
  <c r="AI397" i="25" a="1"/>
  <c r="AI397" i="25"/>
  <c r="AI398" i="25" a="1"/>
  <c r="AI398" i="25"/>
  <c r="AI399" i="25" a="1"/>
  <c r="AI399" i="25"/>
  <c r="AI400" i="25" a="1"/>
  <c r="AI400" i="25"/>
  <c r="AI401" i="25" a="1"/>
  <c r="AI401" i="25"/>
  <c r="AI402" i="25" a="1"/>
  <c r="AI402" i="25"/>
  <c r="AI403" i="25" a="1"/>
  <c r="AI403" i="25"/>
  <c r="AI404" i="25" a="1"/>
  <c r="AI404" i="25"/>
  <c r="AI405" i="25" a="1"/>
  <c r="AI405" i="25"/>
  <c r="AI406" i="25" a="1"/>
  <c r="AI406" i="25"/>
  <c r="AI407" i="25" a="1"/>
  <c r="AI407" i="25"/>
  <c r="AI408" i="25" a="1"/>
  <c r="AI408" i="25"/>
  <c r="AI409" i="25" a="1"/>
  <c r="AI409" i="25"/>
  <c r="AI410" i="25" a="1"/>
  <c r="AI410" i="25"/>
  <c r="AI411" i="25" a="1"/>
  <c r="AI411" i="25"/>
  <c r="AI412" i="25" a="1"/>
  <c r="AI412" i="25"/>
  <c r="AI413" i="25" a="1"/>
  <c r="AI413" i="25"/>
  <c r="AI414" i="25" a="1"/>
  <c r="AI414" i="25"/>
  <c r="AI415" i="25" a="1"/>
  <c r="AI415" i="25"/>
  <c r="AI416" i="25" a="1"/>
  <c r="AI416" i="25"/>
  <c r="AI417" i="25" a="1"/>
  <c r="AI417" i="25"/>
  <c r="AI418" i="25" a="1"/>
  <c r="AI418" i="25"/>
  <c r="AI419" i="25" a="1"/>
  <c r="AI419" i="25"/>
  <c r="AI420" i="25" a="1"/>
  <c r="AI420" i="25"/>
  <c r="AI421" i="25" a="1"/>
  <c r="AI421" i="25"/>
  <c r="AI422" i="25" a="1"/>
  <c r="AI422" i="25"/>
  <c r="AI423" i="25" a="1"/>
  <c r="AI423" i="25"/>
  <c r="AI424" i="25" a="1"/>
  <c r="AI424" i="25"/>
  <c r="AI425" i="25" a="1"/>
  <c r="AI425" i="25"/>
  <c r="AI426" i="25" a="1"/>
  <c r="AI426" i="25"/>
  <c r="AI427" i="25" a="1"/>
  <c r="AI427" i="25"/>
  <c r="AI428" i="25" a="1"/>
  <c r="AI428" i="25"/>
  <c r="AI429" i="25" a="1"/>
  <c r="AI429" i="25"/>
  <c r="AI430" i="25" a="1"/>
  <c r="AI430" i="25"/>
  <c r="AI431" i="25" a="1"/>
  <c r="AI431" i="25"/>
  <c r="AI432" i="25" a="1"/>
  <c r="AI432" i="25"/>
  <c r="AI433" i="25" a="1"/>
  <c r="AI433" i="25"/>
  <c r="AI434" i="25" a="1"/>
  <c r="AI434" i="25"/>
  <c r="AI435" i="25" a="1"/>
  <c r="AI435" i="25"/>
  <c r="AI436" i="25" a="1"/>
  <c r="AI436" i="25"/>
  <c r="AI437" i="25" a="1"/>
  <c r="AI437" i="25"/>
  <c r="AI438" i="25" a="1"/>
  <c r="AI438" i="25"/>
  <c r="AI439" i="25" a="1"/>
  <c r="AI439" i="25"/>
  <c r="AI440" i="25" a="1"/>
  <c r="AI440" i="25"/>
  <c r="AI441" i="25" a="1"/>
  <c r="AI441" i="25"/>
  <c r="AI442" i="25" a="1"/>
  <c r="AI442" i="25"/>
  <c r="AI443" i="25" a="1"/>
  <c r="AI443" i="25"/>
  <c r="AI444" i="25" a="1"/>
  <c r="AI444" i="25"/>
  <c r="AI445" i="25" a="1"/>
  <c r="AI445" i="25"/>
  <c r="AI446" i="25" a="1"/>
  <c r="AI446" i="25"/>
  <c r="AI447" i="25" a="1"/>
  <c r="AI447" i="25"/>
  <c r="AI448" i="25" a="1"/>
  <c r="AI448" i="25"/>
  <c r="AI449" i="25" a="1"/>
  <c r="AI449" i="25"/>
  <c r="AI450" i="25" a="1"/>
  <c r="AI450" i="25"/>
  <c r="AI451" i="25" a="1"/>
  <c r="AI451" i="25"/>
  <c r="AI452" i="25" a="1"/>
  <c r="AI452" i="25"/>
  <c r="AI453" i="25" a="1"/>
  <c r="AI453" i="25"/>
  <c r="AI454" i="25" a="1"/>
  <c r="AI454" i="25"/>
  <c r="AI455" i="25" a="1"/>
  <c r="AI455" i="25"/>
  <c r="AI456" i="25" a="1"/>
  <c r="AI456" i="25"/>
  <c r="AI457" i="25" a="1"/>
  <c r="AI457" i="25"/>
  <c r="AI458" i="25" a="1"/>
  <c r="AI458" i="25"/>
  <c r="AI459" i="25" a="1"/>
  <c r="AI459" i="25"/>
  <c r="AI460" i="25" a="1"/>
  <c r="AI460" i="25"/>
  <c r="AI461" i="25" a="1"/>
  <c r="AI461" i="25"/>
  <c r="AI462" i="25" a="1"/>
  <c r="AI462" i="25"/>
  <c r="AI463" i="25" a="1"/>
  <c r="AI463" i="25"/>
  <c r="AI464" i="25" a="1"/>
  <c r="AI464" i="25"/>
  <c r="AI465" i="25" a="1"/>
  <c r="AI465" i="25"/>
  <c r="AI466" i="25" a="1"/>
  <c r="AI466" i="25"/>
  <c r="AI467" i="25" a="1"/>
  <c r="AI467" i="25"/>
  <c r="AI468" i="25" a="1"/>
  <c r="AI468" i="25"/>
  <c r="AI469" i="25" a="1"/>
  <c r="AI469" i="25"/>
  <c r="AI470" i="25" a="1"/>
  <c r="AI470" i="25"/>
  <c r="AI471" i="25" a="1"/>
  <c r="AI471" i="25"/>
  <c r="AI472" i="25" a="1"/>
  <c r="AI472" i="25"/>
  <c r="AI473" i="25" a="1"/>
  <c r="AI473" i="25"/>
  <c r="AI474" i="25" a="1"/>
  <c r="AI474" i="25"/>
  <c r="AI475" i="25" a="1"/>
  <c r="AI475" i="25"/>
  <c r="AI476" i="25" a="1"/>
  <c r="AI476" i="25"/>
  <c r="AI477" i="25" a="1"/>
  <c r="AI477" i="25"/>
  <c r="AI478" i="25" a="1"/>
  <c r="AI478" i="25"/>
  <c r="AI479" i="25" a="1"/>
  <c r="AI479" i="25"/>
  <c r="AI480" i="25" a="1"/>
  <c r="AI480" i="25"/>
  <c r="AI481" i="25" a="1"/>
  <c r="AI481" i="25"/>
  <c r="AI482" i="25" a="1"/>
  <c r="AI482" i="25"/>
  <c r="AI483" i="25" a="1"/>
  <c r="AI483" i="25"/>
  <c r="AI484" i="25" a="1"/>
  <c r="AI484" i="25"/>
  <c r="AI485" i="25" a="1"/>
  <c r="AI485" i="25"/>
  <c r="AI486" i="25" a="1"/>
  <c r="AI486" i="25"/>
  <c r="AI487" i="25" a="1"/>
  <c r="AI487" i="25"/>
  <c r="AI488" i="25" a="1"/>
  <c r="AI488" i="25"/>
  <c r="AI489" i="25" a="1"/>
  <c r="AI489" i="25"/>
  <c r="AI490" i="25" a="1"/>
  <c r="AI490" i="25"/>
  <c r="AI491" i="25" a="1"/>
  <c r="AI491" i="25"/>
  <c r="AI492" i="25" a="1"/>
  <c r="AI492" i="25"/>
  <c r="AI493" i="25" a="1"/>
  <c r="AI493" i="25"/>
  <c r="AI494" i="25" a="1"/>
  <c r="AI494" i="25"/>
  <c r="AI495" i="25" a="1"/>
  <c r="AI495" i="25"/>
  <c r="AI496" i="25" a="1"/>
  <c r="AI496" i="25"/>
  <c r="AI497" i="25" a="1"/>
  <c r="AI497" i="25"/>
  <c r="AI498" i="25" a="1"/>
  <c r="AI498" i="25"/>
  <c r="AI499" i="25" a="1"/>
  <c r="AI499" i="25"/>
  <c r="AI500" i="25" a="1"/>
  <c r="AI500" i="25"/>
  <c r="AI501" i="25" a="1"/>
  <c r="AI501" i="25"/>
  <c r="AI502" i="25" a="1"/>
  <c r="AI502" i="25"/>
  <c r="AI503" i="25" a="1"/>
  <c r="AI503" i="25"/>
  <c r="AI504" i="25" a="1"/>
  <c r="AI504" i="25"/>
  <c r="AI505" i="25" a="1"/>
  <c r="AI505" i="25"/>
  <c r="AI506" i="25" a="1"/>
  <c r="AI506" i="25"/>
  <c r="AI507" i="25" a="1"/>
  <c r="AI507" i="25"/>
  <c r="AI508" i="25" a="1"/>
  <c r="AI508" i="25"/>
  <c r="AI509" i="25" a="1"/>
  <c r="AI509" i="25"/>
  <c r="AI510" i="25" a="1"/>
  <c r="AI510" i="25"/>
  <c r="AI511" i="25" a="1"/>
  <c r="AI511" i="25"/>
  <c r="AI512" i="25" a="1"/>
  <c r="AI512" i="25"/>
  <c r="AI513" i="25" a="1"/>
  <c r="AI513" i="25"/>
  <c r="AI514" i="25" a="1"/>
  <c r="AI514" i="25"/>
  <c r="AI515" i="25" a="1"/>
  <c r="AI515" i="25"/>
  <c r="AI516" i="25" a="1"/>
  <c r="AI516" i="25"/>
  <c r="AI517" i="25" a="1"/>
  <c r="AI517" i="25"/>
  <c r="AI518" i="25" a="1"/>
  <c r="AI518" i="25"/>
  <c r="AI519" i="25" a="1"/>
  <c r="AI519" i="25"/>
  <c r="AI520" i="25" a="1"/>
  <c r="AI520" i="25"/>
  <c r="AI521" i="25" a="1"/>
  <c r="AI521" i="25"/>
  <c r="AI522" i="25" a="1"/>
  <c r="AI522" i="25"/>
  <c r="AI523" i="25" a="1"/>
  <c r="AI523" i="25"/>
  <c r="AI524" i="25" a="1"/>
  <c r="AI524" i="25"/>
  <c r="AI525" i="25" a="1"/>
  <c r="AI525" i="25"/>
  <c r="AI526" i="25" a="1"/>
  <c r="AI526" i="25"/>
  <c r="AI527" i="25" a="1"/>
  <c r="AI527" i="25"/>
  <c r="AI528" i="25" a="1"/>
  <c r="AI528" i="25"/>
  <c r="AI529" i="25" a="1"/>
  <c r="AI529" i="25"/>
  <c r="AI530" i="25" a="1"/>
  <c r="AI530" i="25"/>
  <c r="AI531" i="25" a="1"/>
  <c r="AI531" i="25"/>
  <c r="AI532" i="25" a="1"/>
  <c r="AI532" i="25"/>
  <c r="AI533" i="25" a="1"/>
  <c r="AI533" i="25"/>
  <c r="AI534" i="25" a="1"/>
  <c r="AI534" i="25"/>
  <c r="AI535" i="25" a="1"/>
  <c r="AI535" i="25"/>
  <c r="AI536" i="25" a="1"/>
  <c r="AI536" i="25"/>
  <c r="AI537" i="25" a="1"/>
  <c r="AI537" i="25"/>
  <c r="AI538" i="25" a="1"/>
  <c r="AI538" i="25"/>
  <c r="AI539" i="25" a="1"/>
  <c r="AI539" i="25"/>
  <c r="AI540" i="25" a="1"/>
  <c r="AI540" i="25"/>
  <c r="AI541" i="25" a="1"/>
  <c r="AI541" i="25"/>
  <c r="AI542" i="25" a="1"/>
  <c r="AI542" i="25"/>
  <c r="AI543" i="25" a="1"/>
  <c r="AI543" i="25"/>
  <c r="AI544" i="25" a="1"/>
  <c r="AI544" i="25"/>
  <c r="AI545" i="25" a="1"/>
  <c r="AI545" i="25"/>
  <c r="AI546" i="25" a="1"/>
  <c r="AI546" i="25"/>
  <c r="AI547" i="25" a="1"/>
  <c r="AI547" i="25"/>
  <c r="AI548" i="25" a="1"/>
  <c r="AI548" i="25"/>
  <c r="AI549" i="25" a="1"/>
  <c r="AI549" i="25"/>
  <c r="AI550" i="25" a="1"/>
  <c r="AI550" i="25"/>
  <c r="AI551" i="25" a="1"/>
  <c r="AI551" i="25"/>
  <c r="AI552" i="25" a="1"/>
  <c r="AI552" i="25"/>
  <c r="AI553" i="25" a="1"/>
  <c r="AI553" i="25"/>
  <c r="AI554" i="25" a="1"/>
  <c r="AI554" i="25"/>
  <c r="AI555" i="25" a="1"/>
  <c r="AI555" i="25"/>
  <c r="AI556" i="25" a="1"/>
  <c r="AI556" i="25"/>
  <c r="AI557" i="25" a="1"/>
  <c r="AI557" i="25"/>
  <c r="AI558" i="25" a="1"/>
  <c r="AI558" i="25"/>
  <c r="AI559" i="25" a="1"/>
  <c r="AI559" i="25"/>
  <c r="AI560" i="25" a="1"/>
  <c r="AI560" i="25"/>
  <c r="AI561" i="25" a="1"/>
  <c r="AI561" i="25"/>
  <c r="AI562" i="25" a="1"/>
  <c r="AI562" i="25"/>
  <c r="AI563" i="25" a="1"/>
  <c r="AI563" i="25"/>
  <c r="AI564" i="25" a="1"/>
  <c r="AI564" i="25"/>
  <c r="AI565" i="25" a="1"/>
  <c r="AI565" i="25"/>
  <c r="AI566" i="25" a="1"/>
  <c r="AI566" i="25"/>
  <c r="AI567" i="25" a="1"/>
  <c r="AI567" i="25"/>
  <c r="AI568" i="25" a="1"/>
  <c r="AI568" i="25"/>
  <c r="AI569" i="25" a="1"/>
  <c r="AI569" i="25"/>
  <c r="AI570" i="25" a="1"/>
  <c r="AI570" i="25"/>
  <c r="AI571" i="25" a="1"/>
  <c r="AI571" i="25"/>
  <c r="AI572" i="25" a="1"/>
  <c r="AI572" i="25"/>
  <c r="AI573" i="25" a="1"/>
  <c r="AI573" i="25"/>
  <c r="AI574" i="25" a="1"/>
  <c r="AI574" i="25"/>
  <c r="AI575" i="25" a="1"/>
  <c r="AI575" i="25"/>
  <c r="AI576" i="25" a="1"/>
  <c r="AI576" i="25"/>
  <c r="AI577" i="25" a="1"/>
  <c r="AI577" i="25"/>
  <c r="AI578" i="25" a="1"/>
  <c r="AI578" i="25"/>
  <c r="AI579" i="25" a="1"/>
  <c r="AI579" i="25"/>
  <c r="AI580" i="25" a="1"/>
  <c r="AI580" i="25"/>
  <c r="AI581" i="25" a="1"/>
  <c r="AI581" i="25"/>
  <c r="AI582" i="25" a="1"/>
  <c r="AI582" i="25"/>
  <c r="AI583" i="25" a="1"/>
  <c r="AI583" i="25"/>
  <c r="AI584" i="25" a="1"/>
  <c r="AI584" i="25"/>
  <c r="AI585" i="25" a="1"/>
  <c r="AI585" i="25"/>
  <c r="AI586" i="25" a="1"/>
  <c r="AI586" i="25"/>
  <c r="AI587" i="25" a="1"/>
  <c r="AI587" i="25"/>
  <c r="AI588" i="25" a="1"/>
  <c r="AI588" i="25"/>
  <c r="AI589" i="25" a="1"/>
  <c r="AI589" i="25"/>
  <c r="AI590" i="25" a="1"/>
  <c r="AI590" i="25"/>
  <c r="AI591" i="25" a="1"/>
  <c r="AI591" i="25"/>
  <c r="AI592" i="25" a="1"/>
  <c r="AI592" i="25"/>
  <c r="AI593" i="25" a="1"/>
  <c r="AI593" i="25"/>
  <c r="AI594" i="25" a="1"/>
  <c r="AI594" i="25"/>
  <c r="AI595" i="25" a="1"/>
  <c r="AI595" i="25"/>
  <c r="AI596" i="25" a="1"/>
  <c r="AI596" i="25"/>
  <c r="AI597" i="25" a="1"/>
  <c r="AI597" i="25"/>
  <c r="AI598" i="25" a="1"/>
  <c r="AI598" i="25"/>
  <c r="AI599" i="25" a="1"/>
  <c r="AI599" i="25"/>
  <c r="AI600" i="25" a="1"/>
  <c r="AI600" i="25"/>
  <c r="AI601" i="25" a="1"/>
  <c r="AI601" i="25"/>
  <c r="AI602" i="25" a="1"/>
  <c r="AI602" i="25"/>
  <c r="AI603" i="25" a="1"/>
  <c r="AI603" i="25"/>
  <c r="AI604" i="25" a="1"/>
  <c r="AI604" i="25"/>
  <c r="AI605" i="25" a="1"/>
  <c r="AI605" i="25"/>
  <c r="AI606" i="25" a="1"/>
  <c r="AI606" i="25"/>
  <c r="AI607" i="25" a="1"/>
  <c r="AI607" i="25"/>
  <c r="AI608" i="25" a="1"/>
  <c r="AI608" i="25"/>
  <c r="AI609" i="25" a="1"/>
  <c r="AI609" i="25"/>
  <c r="AI610" i="25" a="1"/>
  <c r="AI610" i="25"/>
  <c r="AI611" i="25" a="1"/>
  <c r="AI611" i="25"/>
  <c r="AI612" i="25" a="1"/>
  <c r="AI612" i="25"/>
  <c r="AI613" i="25" a="1"/>
  <c r="AI613" i="25"/>
  <c r="AI614" i="25" a="1"/>
  <c r="AI614" i="25"/>
  <c r="AI615" i="25" a="1"/>
  <c r="AI615" i="25"/>
  <c r="AI616" i="25" a="1"/>
  <c r="AI616" i="25"/>
  <c r="AI617" i="25" a="1"/>
  <c r="AI617" i="25"/>
  <c r="AI618" i="25" a="1"/>
  <c r="AI618" i="25"/>
  <c r="AI619" i="25" a="1"/>
  <c r="AI619" i="25"/>
  <c r="AI620" i="25" a="1"/>
  <c r="AI620" i="25"/>
  <c r="AI621" i="25" a="1"/>
  <c r="AI621" i="25"/>
  <c r="AI622" i="25" a="1"/>
  <c r="AI622" i="25"/>
  <c r="AI623" i="25" a="1"/>
  <c r="AI623" i="25"/>
  <c r="AI624" i="25" a="1"/>
  <c r="AI624" i="25"/>
  <c r="AI625" i="25" a="1"/>
  <c r="AI625" i="25"/>
  <c r="AI626" i="25" a="1"/>
  <c r="AI626" i="25"/>
  <c r="AI627" i="25" a="1"/>
  <c r="AI627" i="25"/>
  <c r="AI628" i="25" a="1"/>
  <c r="AI628" i="25"/>
  <c r="AI629" i="25" a="1"/>
  <c r="AI629" i="25"/>
  <c r="AI630" i="25" a="1"/>
  <c r="AI630" i="25"/>
  <c r="AI631" i="25" a="1"/>
  <c r="AI631" i="25"/>
  <c r="AI632" i="25" a="1"/>
  <c r="AI632" i="25"/>
  <c r="AI633" i="25" a="1"/>
  <c r="AI633" i="25"/>
  <c r="AI634" i="25" a="1"/>
  <c r="AI634" i="25"/>
  <c r="AI635" i="25" a="1"/>
  <c r="AI635" i="25"/>
  <c r="AI636" i="25" a="1"/>
  <c r="AI636" i="25"/>
  <c r="AI637" i="25" a="1"/>
  <c r="AI637" i="25"/>
  <c r="AI638" i="25" a="1"/>
  <c r="AI638" i="25"/>
  <c r="AI639" i="25" a="1"/>
  <c r="AI639" i="25"/>
  <c r="AI640" i="25" a="1"/>
  <c r="AI640" i="25"/>
  <c r="AI641" i="25" a="1"/>
  <c r="AI641" i="25"/>
  <c r="AI642" i="25" a="1"/>
  <c r="AI642" i="25"/>
  <c r="AI643" i="25" a="1"/>
  <c r="AI643" i="25"/>
  <c r="AI644" i="25" a="1"/>
  <c r="AI644" i="25"/>
  <c r="AI645" i="25" a="1"/>
  <c r="AI645" i="25"/>
  <c r="AI646" i="25" a="1"/>
  <c r="AI646" i="25"/>
  <c r="AI647" i="25" a="1"/>
  <c r="AI647" i="25"/>
  <c r="AI648" i="25" a="1"/>
  <c r="AI648" i="25"/>
  <c r="AI649" i="25" a="1"/>
  <c r="AI649" i="25"/>
  <c r="AI650" i="25" a="1"/>
  <c r="AI650" i="25"/>
  <c r="AI651" i="25" a="1"/>
  <c r="AI651" i="25"/>
  <c r="AI652" i="25" a="1"/>
  <c r="AI652" i="25"/>
  <c r="AI653" i="25" a="1"/>
  <c r="AI653" i="25"/>
  <c r="AI654" i="25" a="1"/>
  <c r="AI654" i="25"/>
  <c r="AI655" i="25" a="1"/>
  <c r="AI655" i="25"/>
  <c r="AI656" i="25" a="1"/>
  <c r="AI656" i="25"/>
  <c r="AI657" i="25" a="1"/>
  <c r="AI657" i="25"/>
  <c r="AI658" i="25" a="1"/>
  <c r="AI658" i="25"/>
  <c r="AI659" i="25" a="1"/>
  <c r="AI659" i="25"/>
  <c r="AI660" i="25" a="1"/>
  <c r="AI660" i="25"/>
  <c r="AI661" i="25" a="1"/>
  <c r="AI661" i="25"/>
  <c r="AI662" i="25" a="1"/>
  <c r="AI662" i="25"/>
  <c r="AI663" i="25" a="1"/>
  <c r="AI663" i="25"/>
  <c r="AI664" i="25" a="1"/>
  <c r="AI664" i="25"/>
  <c r="AI665" i="25" a="1"/>
  <c r="AI665" i="25"/>
  <c r="AI666" i="25" a="1"/>
  <c r="AI666" i="25"/>
  <c r="AI667" i="25" a="1"/>
  <c r="AI667" i="25"/>
  <c r="AI668" i="25" a="1"/>
  <c r="AI668" i="25"/>
  <c r="AI669" i="25" a="1"/>
  <c r="AI669" i="25"/>
  <c r="AI670" i="25" a="1"/>
  <c r="AI670" i="25"/>
  <c r="AI671" i="25" a="1"/>
  <c r="AI671" i="25"/>
  <c r="AI672" i="25" a="1"/>
  <c r="AI672" i="25"/>
  <c r="AI673" i="25" a="1"/>
  <c r="AI673" i="25"/>
  <c r="AI674" i="25" a="1"/>
  <c r="AI674" i="25"/>
  <c r="AI675" i="25" a="1"/>
  <c r="AI675" i="25"/>
  <c r="AI676" i="25" a="1"/>
  <c r="AI676" i="25"/>
  <c r="AI677" i="25" a="1"/>
  <c r="AI677" i="25"/>
  <c r="AI678" i="25" a="1"/>
  <c r="AI678" i="25"/>
  <c r="AI679" i="25" a="1"/>
  <c r="AI679" i="25"/>
  <c r="AI680" i="25" a="1"/>
  <c r="AI680" i="25"/>
  <c r="AI681" i="25" a="1"/>
  <c r="AI681" i="25"/>
  <c r="AI682" i="25" a="1"/>
  <c r="AI682" i="25"/>
  <c r="AI683" i="25" a="1"/>
  <c r="AI683" i="25"/>
  <c r="AI684" i="25" a="1"/>
  <c r="AI684" i="25"/>
  <c r="AI685" i="25" a="1"/>
  <c r="AI685" i="25"/>
  <c r="AI686" i="25" a="1"/>
  <c r="AI686" i="25"/>
  <c r="AI687" i="25" a="1"/>
  <c r="AI687" i="25"/>
  <c r="AI688" i="25" a="1"/>
  <c r="AI688" i="25"/>
  <c r="AI689" i="25" a="1"/>
  <c r="AI689" i="25"/>
  <c r="AI690" i="25" a="1"/>
  <c r="AI690" i="25"/>
  <c r="AI691" i="25" a="1"/>
  <c r="AI691" i="25"/>
  <c r="AI692" i="25" a="1"/>
  <c r="AI692" i="25"/>
  <c r="AI693" i="25" a="1"/>
  <c r="AI693" i="25"/>
  <c r="AI694" i="25" a="1"/>
  <c r="AI694" i="25"/>
  <c r="AI695" i="25" a="1"/>
  <c r="AI695" i="25"/>
  <c r="AI696" i="25" a="1"/>
  <c r="AI696" i="25"/>
  <c r="AI697" i="25" a="1"/>
  <c r="AI697" i="25"/>
  <c r="AI698" i="25" a="1"/>
  <c r="AI698" i="25"/>
  <c r="AI699" i="25" a="1"/>
  <c r="AI699" i="25"/>
  <c r="AI700" i="25" a="1"/>
  <c r="AI700" i="25"/>
  <c r="AI701" i="25" a="1"/>
  <c r="AI701" i="25"/>
  <c r="AI702" i="25" a="1"/>
  <c r="AI702" i="25"/>
  <c r="AI703" i="25" a="1"/>
  <c r="AI703" i="25"/>
  <c r="AI704" i="25" a="1"/>
  <c r="AI704" i="25"/>
  <c r="AI705" i="25" a="1"/>
  <c r="AI705" i="25"/>
  <c r="AI706" i="25" a="1"/>
  <c r="AI706" i="25"/>
  <c r="AI707" i="25" a="1"/>
  <c r="AI707" i="25"/>
  <c r="AI708" i="25" a="1"/>
  <c r="AI708" i="25"/>
  <c r="AI709" i="25" a="1"/>
  <c r="AI709" i="25"/>
  <c r="AI710" i="25" a="1"/>
  <c r="AI710" i="25"/>
  <c r="AI711" i="25" a="1"/>
  <c r="AI711" i="25"/>
  <c r="AI712" i="25" a="1"/>
  <c r="AI712" i="25"/>
  <c r="AI713" i="25" a="1"/>
  <c r="AI713" i="25"/>
  <c r="AI714" i="25" a="1"/>
  <c r="AI714" i="25"/>
  <c r="AI715" i="25" a="1"/>
  <c r="AI715" i="25"/>
  <c r="AI716" i="25" a="1"/>
  <c r="AI716" i="25"/>
  <c r="AI717" i="25" a="1"/>
  <c r="AI717" i="25"/>
  <c r="AI718" i="25" a="1"/>
  <c r="AI718" i="25"/>
  <c r="AI719" i="25" a="1"/>
  <c r="AI719" i="25"/>
  <c r="AI720" i="25" a="1"/>
  <c r="AI720" i="25"/>
  <c r="AI721" i="25" a="1"/>
  <c r="AI721" i="25"/>
  <c r="AI722" i="25" a="1"/>
  <c r="AI722" i="25"/>
  <c r="AI723" i="25" a="1"/>
  <c r="AI723" i="25"/>
  <c r="AI724" i="25" a="1"/>
  <c r="AI724" i="25"/>
  <c r="AI725" i="25" a="1"/>
  <c r="AI725" i="25"/>
  <c r="AI726" i="25" a="1"/>
  <c r="AI726" i="25"/>
  <c r="AI727" i="25" a="1"/>
  <c r="AI727" i="25"/>
  <c r="AI728" i="25" a="1"/>
  <c r="AI728" i="25"/>
  <c r="AI729" i="25" a="1"/>
  <c r="AI729" i="25"/>
  <c r="AI730" i="25" a="1"/>
  <c r="AI730" i="25"/>
  <c r="AI731" i="25" a="1"/>
  <c r="AI731" i="25"/>
  <c r="AI732" i="25" a="1"/>
  <c r="AI732" i="25"/>
  <c r="AI733" i="25" a="1"/>
  <c r="AI733" i="25"/>
  <c r="AI734" i="25" a="1"/>
  <c r="AI734" i="25"/>
  <c r="AI735" i="25" a="1"/>
  <c r="AI735" i="25"/>
  <c r="AI736" i="25" a="1"/>
  <c r="AI736" i="25"/>
  <c r="AI737" i="25" a="1"/>
  <c r="AI737" i="25"/>
  <c r="AI738" i="25" a="1"/>
  <c r="AI738" i="25"/>
  <c r="AI739" i="25" a="1"/>
  <c r="AI739" i="25"/>
  <c r="AI740" i="25" a="1"/>
  <c r="AI740" i="25"/>
  <c r="AI741" i="25" a="1"/>
  <c r="AI741" i="25"/>
  <c r="AI742" i="25" a="1"/>
  <c r="AI742" i="25"/>
  <c r="AI743" i="25" a="1"/>
  <c r="AI743" i="25"/>
  <c r="AI744" i="25" a="1"/>
  <c r="AI744" i="25"/>
  <c r="AI745" i="25" a="1"/>
  <c r="AI745" i="25"/>
  <c r="AI746" i="25" a="1"/>
  <c r="AI746" i="25"/>
  <c r="AI747" i="25" a="1"/>
  <c r="AI747" i="25"/>
  <c r="AI748" i="25" a="1"/>
  <c r="AI748" i="25"/>
  <c r="AI749" i="25" a="1"/>
  <c r="AI749" i="25"/>
  <c r="AI750" i="25" a="1"/>
  <c r="AI750" i="25"/>
  <c r="AI751" i="25" a="1"/>
  <c r="AI751" i="25"/>
  <c r="AI752" i="25" a="1"/>
  <c r="AI752" i="25"/>
  <c r="AI753" i="25" a="1"/>
  <c r="AI753" i="25"/>
  <c r="AI754" i="25" a="1"/>
  <c r="AI754" i="25"/>
  <c r="AI755" i="25" a="1"/>
  <c r="AI755" i="25"/>
  <c r="AI756" i="25" a="1"/>
  <c r="AI756" i="25"/>
  <c r="AI757" i="25" a="1"/>
  <c r="AI757" i="25"/>
  <c r="AI758" i="25" a="1"/>
  <c r="AI758" i="25"/>
  <c r="AI759" i="25" a="1"/>
  <c r="AI759" i="25"/>
  <c r="AI760" i="25" a="1"/>
  <c r="AI760" i="25"/>
  <c r="AI761" i="25" a="1"/>
  <c r="AI761" i="25"/>
  <c r="AI762" i="25" a="1"/>
  <c r="AI762" i="25"/>
  <c r="AI763" i="25" a="1"/>
  <c r="AI763" i="25"/>
  <c r="AI764" i="25" a="1"/>
  <c r="AI764" i="25"/>
  <c r="AI765" i="25" a="1"/>
  <c r="AI765" i="25"/>
  <c r="AI766" i="25" a="1"/>
  <c r="AI766" i="25"/>
  <c r="AI767" i="25" a="1"/>
  <c r="AI767" i="25"/>
  <c r="AI768" i="25" a="1"/>
  <c r="AI768" i="25"/>
  <c r="AI769" i="25" a="1"/>
  <c r="AI769" i="25"/>
  <c r="AI770" i="25" a="1"/>
  <c r="AI770" i="25"/>
  <c r="AI771" i="25" a="1"/>
  <c r="AI771" i="25"/>
  <c r="AI772" i="25" a="1"/>
  <c r="AI772" i="25"/>
  <c r="AI773" i="25" a="1"/>
  <c r="AI773" i="25"/>
  <c r="AI774" i="25" a="1"/>
  <c r="AI774" i="25"/>
  <c r="AI775" i="25" a="1"/>
  <c r="AI775" i="25"/>
  <c r="AI776" i="25" a="1"/>
  <c r="AI776" i="25"/>
  <c r="AI777" i="25" a="1"/>
  <c r="AI777" i="25"/>
  <c r="AI778" i="25" a="1"/>
  <c r="AI778" i="25"/>
  <c r="AI779" i="25" a="1"/>
  <c r="AI779" i="25"/>
  <c r="AI780" i="25" a="1"/>
  <c r="AI780" i="25"/>
  <c r="AI781" i="25" a="1"/>
  <c r="AI781" i="25"/>
  <c r="AI782" i="25" a="1"/>
  <c r="AI782" i="25"/>
  <c r="AI783" i="25" a="1"/>
  <c r="AI783" i="25"/>
  <c r="AI784" i="25" a="1"/>
  <c r="AI784" i="25"/>
  <c r="AI785" i="25" a="1"/>
  <c r="AI785" i="25"/>
  <c r="AI786" i="25" a="1"/>
  <c r="AI786" i="25"/>
  <c r="AI787" i="25" a="1"/>
  <c r="AI787" i="25"/>
  <c r="AI788" i="25" a="1"/>
  <c r="AI788" i="25"/>
  <c r="AI789" i="25" a="1"/>
  <c r="AI789" i="25"/>
  <c r="AI790" i="25" a="1"/>
  <c r="AI790" i="25"/>
  <c r="AI791" i="25" a="1"/>
  <c r="AI791" i="25"/>
  <c r="AI792" i="25" a="1"/>
  <c r="AI792" i="25"/>
  <c r="AI793" i="25" a="1"/>
  <c r="AI793" i="25"/>
  <c r="AI794" i="25" a="1"/>
  <c r="AI794" i="25"/>
  <c r="AI795" i="25" a="1"/>
  <c r="AI795" i="25"/>
  <c r="AI796" i="25" a="1"/>
  <c r="AI796" i="25"/>
  <c r="AI797" i="25" a="1"/>
  <c r="AI797" i="25"/>
  <c r="AI798" i="25" a="1"/>
  <c r="AI798" i="25"/>
  <c r="AI799" i="25" a="1"/>
  <c r="AI799" i="25"/>
  <c r="AI800" i="25" a="1"/>
  <c r="AI800" i="25"/>
  <c r="AI801" i="25" a="1"/>
  <c r="AI801" i="25"/>
  <c r="AI802" i="25" a="1"/>
  <c r="AI802" i="25"/>
  <c r="AI803" i="25" a="1"/>
  <c r="AI803" i="25"/>
  <c r="AI804" i="25" a="1"/>
  <c r="AI804" i="25"/>
  <c r="AI805" i="25" a="1"/>
  <c r="AI805" i="25"/>
  <c r="AI806" i="25" a="1"/>
  <c r="AI806" i="25"/>
  <c r="AI807" i="25" a="1"/>
  <c r="AI807" i="25"/>
  <c r="AI808" i="25" a="1"/>
  <c r="AI808" i="25"/>
  <c r="AI809" i="25" a="1"/>
  <c r="AI809" i="25"/>
  <c r="AI810" i="25" a="1"/>
  <c r="AI810" i="25"/>
  <c r="AI811" i="25" a="1"/>
  <c r="AI811" i="25"/>
  <c r="AI812" i="25" a="1"/>
  <c r="AI812" i="25"/>
  <c r="AI813" i="25" a="1"/>
  <c r="AI813" i="25"/>
  <c r="AI814" i="25" a="1"/>
  <c r="AI814" i="25"/>
  <c r="AI815" i="25" a="1"/>
  <c r="AI815" i="25"/>
  <c r="AI816" i="25" a="1"/>
  <c r="AI816" i="25"/>
  <c r="AI817" i="25" a="1"/>
  <c r="AI817" i="25"/>
  <c r="AI818" i="25" a="1"/>
  <c r="AI818" i="25"/>
  <c r="AI819" i="25" a="1"/>
  <c r="AI819" i="25"/>
  <c r="AI820" i="25" a="1"/>
  <c r="AI820" i="25"/>
  <c r="AI821" i="25" a="1"/>
  <c r="AI821" i="25"/>
  <c r="AI822" i="25" a="1"/>
  <c r="AI822" i="25"/>
  <c r="AI823" i="25" a="1"/>
  <c r="AI823" i="25"/>
  <c r="AI824" i="25" a="1"/>
  <c r="AI824" i="25"/>
  <c r="AI825" i="25" a="1"/>
  <c r="AI825" i="25"/>
  <c r="AI826" i="25" a="1"/>
  <c r="AI826" i="25"/>
  <c r="AI827" i="25" a="1"/>
  <c r="AI827" i="25"/>
  <c r="AI828" i="25" a="1"/>
  <c r="AI828" i="25"/>
  <c r="AI829" i="25" a="1"/>
  <c r="AI829" i="25"/>
  <c r="AI830" i="25" a="1"/>
  <c r="AI830" i="25"/>
  <c r="AI831" i="25" a="1"/>
  <c r="AI831" i="25"/>
  <c r="AI832" i="25" a="1"/>
  <c r="AI832" i="25"/>
  <c r="AI833" i="25" a="1"/>
  <c r="AI833" i="25"/>
  <c r="AI834" i="25" a="1"/>
  <c r="AI834" i="25"/>
  <c r="AI835" i="25" a="1"/>
  <c r="AI835" i="25"/>
  <c r="AI836" i="25" a="1"/>
  <c r="AI836" i="25"/>
  <c r="AI837" i="25" a="1"/>
  <c r="AI837" i="25"/>
  <c r="AI838" i="25" a="1"/>
  <c r="AI838" i="25"/>
  <c r="AI839" i="25" a="1"/>
  <c r="AI839" i="25"/>
  <c r="AI840" i="25" a="1"/>
  <c r="AI840" i="25"/>
  <c r="AI841" i="25" a="1"/>
  <c r="AI841" i="25"/>
  <c r="AI842" i="25" a="1"/>
  <c r="AI842" i="25"/>
  <c r="AI843" i="25" a="1"/>
  <c r="AI843" i="25"/>
  <c r="AI844" i="25" a="1"/>
  <c r="AI844" i="25"/>
  <c r="AI845" i="25" a="1"/>
  <c r="AI845" i="25"/>
  <c r="AI846" i="25" a="1"/>
  <c r="AI846" i="25"/>
  <c r="AI847" i="25" a="1"/>
  <c r="AI847" i="25"/>
  <c r="AI848" i="25" a="1"/>
  <c r="AI848" i="25"/>
  <c r="AI849" i="25" a="1"/>
  <c r="AI849" i="25"/>
  <c r="AI850" i="25" a="1"/>
  <c r="AI850" i="25"/>
  <c r="AI851" i="25" a="1"/>
  <c r="AI851" i="25"/>
  <c r="AI852" i="25" a="1"/>
  <c r="AI852" i="25"/>
  <c r="AI853" i="25" a="1"/>
  <c r="AI853" i="25"/>
  <c r="AI854" i="25" a="1"/>
  <c r="AI854" i="25"/>
  <c r="AI855" i="25" a="1"/>
  <c r="AI855" i="25"/>
  <c r="AI856" i="25" a="1"/>
  <c r="AI856" i="25"/>
  <c r="AI857" i="25" a="1"/>
  <c r="AI857" i="25"/>
  <c r="AI858" i="25" a="1"/>
  <c r="AI858" i="25"/>
  <c r="AI859" i="25" a="1"/>
  <c r="AI859" i="25"/>
  <c r="AI860" i="25" a="1"/>
  <c r="AI860" i="25"/>
  <c r="AI861" i="25" a="1"/>
  <c r="AI861" i="25"/>
  <c r="AI862" i="25" a="1"/>
  <c r="AI862" i="25"/>
  <c r="AI863" i="25" a="1"/>
  <c r="AI863" i="25"/>
  <c r="AI864" i="25" a="1"/>
  <c r="AI864" i="25"/>
  <c r="AI865" i="25" a="1"/>
  <c r="AI865" i="25"/>
  <c r="AI866" i="25" a="1"/>
  <c r="AI866" i="25"/>
  <c r="AI867" i="25" a="1"/>
  <c r="AI867" i="25"/>
  <c r="AI868" i="25" a="1"/>
  <c r="AI868" i="25"/>
  <c r="AI869" i="25" a="1"/>
  <c r="AI869" i="25"/>
  <c r="AI870" i="25" a="1"/>
  <c r="AI870" i="25"/>
  <c r="AI871" i="25" a="1"/>
  <c r="AI871" i="25"/>
  <c r="AI872" i="25" a="1"/>
  <c r="AI872" i="25"/>
  <c r="AI873" i="25" a="1"/>
  <c r="AI873" i="25"/>
  <c r="AI874" i="25" a="1"/>
  <c r="AI874" i="25"/>
  <c r="AI875" i="25" a="1"/>
  <c r="AI875" i="25"/>
  <c r="AI876" i="25" a="1"/>
  <c r="AI876" i="25"/>
  <c r="AI877" i="25" a="1"/>
  <c r="AI877" i="25"/>
  <c r="AI878" i="25" a="1"/>
  <c r="AI878" i="25"/>
  <c r="AI879" i="25" a="1"/>
  <c r="AI879" i="25"/>
  <c r="AI880" i="25" a="1"/>
  <c r="AI880" i="25"/>
  <c r="AI881" i="25" a="1"/>
  <c r="AI881" i="25"/>
  <c r="AI882" i="25" a="1"/>
  <c r="AI882" i="25"/>
  <c r="AI883" i="25" a="1"/>
  <c r="AI883" i="25"/>
  <c r="AI884" i="25" a="1"/>
  <c r="AI884" i="25"/>
  <c r="AI885" i="25" a="1"/>
  <c r="AI885" i="25"/>
  <c r="AI886" i="25" a="1"/>
  <c r="AI886" i="25"/>
  <c r="AI887" i="25" a="1"/>
  <c r="AI887" i="25"/>
  <c r="AI888" i="25" a="1"/>
  <c r="AI888" i="25"/>
  <c r="AI889" i="25" a="1"/>
  <c r="AI889" i="25"/>
  <c r="AI890" i="25" a="1"/>
  <c r="AI890" i="25"/>
  <c r="AI891" i="25" a="1"/>
  <c r="AI891" i="25"/>
  <c r="AI892" i="25" a="1"/>
  <c r="AI892" i="25"/>
  <c r="AI893" i="25" a="1"/>
  <c r="AI893" i="25"/>
  <c r="AI894" i="25" a="1"/>
  <c r="AI894" i="25"/>
  <c r="AI895" i="25" a="1"/>
  <c r="AI895" i="25"/>
  <c r="AI896" i="25" a="1"/>
  <c r="AI896" i="25"/>
  <c r="AI897" i="25" a="1"/>
  <c r="AI897" i="25"/>
  <c r="AI898" i="25" a="1"/>
  <c r="AI898" i="25"/>
  <c r="AI899" i="25" a="1"/>
  <c r="AI899" i="25"/>
  <c r="AI900" i="25" a="1"/>
  <c r="AI900" i="25"/>
  <c r="AI901" i="25" a="1"/>
  <c r="AI901" i="25"/>
  <c r="AI902" i="25" a="1"/>
  <c r="AI902" i="25"/>
  <c r="AI903" i="25" a="1"/>
  <c r="AI903" i="25"/>
  <c r="AI904" i="25" a="1"/>
  <c r="AI904" i="25"/>
  <c r="AI905" i="25" a="1"/>
  <c r="AI905" i="25"/>
  <c r="AI906" i="25" a="1"/>
  <c r="AI906" i="25"/>
  <c r="AI907" i="25" a="1"/>
  <c r="AI907" i="25"/>
  <c r="AI908" i="25" a="1"/>
  <c r="AI908" i="25"/>
  <c r="AI909" i="25" a="1"/>
  <c r="AI909" i="25"/>
  <c r="AI910" i="25" a="1"/>
  <c r="AI910" i="25"/>
  <c r="AI911" i="25" a="1"/>
  <c r="AI911" i="25"/>
  <c r="AI912" i="25" a="1"/>
  <c r="AI912" i="25"/>
  <c r="AI913" i="25" a="1"/>
  <c r="AI913" i="25"/>
  <c r="AI914" i="25" a="1"/>
  <c r="AI914" i="25"/>
  <c r="AI915" i="25" a="1"/>
  <c r="AI915" i="25"/>
  <c r="AI916" i="25" a="1"/>
  <c r="AI916" i="25"/>
  <c r="AI917" i="25" a="1"/>
  <c r="AI917" i="25"/>
  <c r="AI918" i="25" a="1"/>
  <c r="AI918" i="25"/>
  <c r="AI919" i="25" a="1"/>
  <c r="AI919" i="25"/>
  <c r="AI920" i="25" a="1"/>
  <c r="AI920" i="25"/>
  <c r="AI921" i="25" a="1"/>
  <c r="AI921" i="25"/>
  <c r="AI922" i="25" a="1"/>
  <c r="AI922" i="25"/>
  <c r="AI923" i="25" a="1"/>
  <c r="AI923" i="25"/>
  <c r="AI924" i="25" a="1"/>
  <c r="AI924" i="25"/>
  <c r="AI925" i="25" a="1"/>
  <c r="AI925" i="25"/>
  <c r="AI926" i="25" a="1"/>
  <c r="AI926" i="25"/>
  <c r="AI927" i="25" a="1"/>
  <c r="AI927" i="25"/>
  <c r="AI928" i="25" a="1"/>
  <c r="AI928" i="25"/>
  <c r="AI929" i="25" a="1"/>
  <c r="AI929" i="25"/>
  <c r="AI930" i="25" a="1"/>
  <c r="AI930" i="25"/>
  <c r="AI931" i="25" a="1"/>
  <c r="AI931" i="25"/>
  <c r="AI932" i="25" a="1"/>
  <c r="AI932" i="25"/>
  <c r="AI933" i="25" a="1"/>
  <c r="AI933" i="25"/>
  <c r="AI934" i="25" a="1"/>
  <c r="AI934" i="25"/>
  <c r="AI935" i="25" a="1"/>
  <c r="AI935" i="25"/>
  <c r="AI936" i="25" a="1"/>
  <c r="AI936" i="25"/>
  <c r="AI937" i="25" a="1"/>
  <c r="AI937" i="25"/>
  <c r="AI938" i="25" a="1"/>
  <c r="AI938" i="25"/>
  <c r="AI939" i="25" a="1"/>
  <c r="AI939" i="25"/>
  <c r="AI940" i="25" a="1"/>
  <c r="AI940" i="25"/>
  <c r="AI941" i="25" a="1"/>
  <c r="AI941" i="25"/>
  <c r="AI942" i="25" a="1"/>
  <c r="AI942" i="25"/>
  <c r="AI943" i="25" a="1"/>
  <c r="AI943" i="25"/>
  <c r="AI944" i="25" a="1"/>
  <c r="AI944" i="25"/>
  <c r="AI945" i="25" a="1"/>
  <c r="AI945" i="25"/>
  <c r="AI946" i="25" a="1"/>
  <c r="AI946" i="25"/>
  <c r="AI947" i="25" a="1"/>
  <c r="AI947" i="25"/>
  <c r="AI948" i="25" a="1"/>
  <c r="AI948" i="25"/>
  <c r="AI949" i="25" a="1"/>
  <c r="AI949" i="25"/>
  <c r="AI950" i="25" a="1"/>
  <c r="AI950" i="25"/>
  <c r="AI951" i="25" a="1"/>
  <c r="AI951" i="25"/>
  <c r="AI952" i="25" a="1"/>
  <c r="AI952" i="25"/>
  <c r="AI953" i="25" a="1"/>
  <c r="AI953" i="25"/>
  <c r="AI954" i="25" a="1"/>
  <c r="AI954" i="25"/>
  <c r="AI955" i="25" a="1"/>
  <c r="AI955" i="25"/>
  <c r="AI956" i="25" a="1"/>
  <c r="AI956" i="25"/>
  <c r="AI957" i="25" a="1"/>
  <c r="AI957" i="25"/>
  <c r="AI958" i="25" a="1"/>
  <c r="AI958" i="25"/>
  <c r="AI959" i="25" a="1"/>
  <c r="AI959" i="25"/>
  <c r="AI960" i="25" a="1"/>
  <c r="AI960" i="25"/>
  <c r="AI961" i="25" a="1"/>
  <c r="AI961" i="25"/>
  <c r="AI962" i="25" a="1"/>
  <c r="AI962" i="25"/>
  <c r="AI963" i="25" a="1"/>
  <c r="AI963" i="25"/>
  <c r="AI964" i="25" a="1"/>
  <c r="AI964" i="25"/>
  <c r="AI965" i="25" a="1"/>
  <c r="AI965" i="25"/>
  <c r="AI966" i="25" a="1"/>
  <c r="AI966" i="25"/>
  <c r="AI967" i="25" a="1"/>
  <c r="AI967" i="25"/>
  <c r="AI968" i="25" a="1"/>
  <c r="AI968" i="25"/>
  <c r="AI969" i="25" a="1"/>
  <c r="AI969" i="25"/>
  <c r="AI970" i="25" a="1"/>
  <c r="AI970" i="25"/>
  <c r="AI971" i="25" a="1"/>
  <c r="AI971" i="25"/>
  <c r="AI972" i="25" a="1"/>
  <c r="AI972" i="25"/>
  <c r="AI973" i="25" a="1"/>
  <c r="AI973" i="25"/>
  <c r="AI974" i="25" a="1"/>
  <c r="AI974" i="25"/>
  <c r="AI975" i="25" a="1"/>
  <c r="AI975" i="25"/>
  <c r="AI976" i="25" a="1"/>
  <c r="AI976" i="25"/>
  <c r="AI977" i="25" a="1"/>
  <c r="AI977" i="25"/>
  <c r="AI978" i="25" a="1"/>
  <c r="AI978" i="25"/>
  <c r="AI979" i="25" a="1"/>
  <c r="AI979" i="25"/>
  <c r="AI980" i="25" a="1"/>
  <c r="AI980" i="25"/>
  <c r="AI981" i="25" a="1"/>
  <c r="AI981" i="25"/>
  <c r="AI982" i="25" a="1"/>
  <c r="AI982" i="25"/>
  <c r="AI983" i="25" a="1"/>
  <c r="AI983" i="25"/>
  <c r="AI984" i="25" a="1"/>
  <c r="AI984" i="25"/>
  <c r="AI985" i="25" a="1"/>
  <c r="AI985" i="25"/>
  <c r="AI986" i="25" a="1"/>
  <c r="AI986" i="25"/>
  <c r="AI987" i="25" a="1"/>
  <c r="AI987" i="25"/>
  <c r="AI988" i="25" a="1"/>
  <c r="AI988" i="25"/>
  <c r="AI989" i="25" a="1"/>
  <c r="AI989" i="25"/>
  <c r="AI990" i="25" a="1"/>
  <c r="AI990" i="25"/>
  <c r="AI991" i="25" a="1"/>
  <c r="AI991" i="25"/>
  <c r="AI992" i="25" a="1"/>
  <c r="AI992" i="25"/>
  <c r="AI993" i="25" a="1"/>
  <c r="AI993" i="25"/>
  <c r="AI994" i="25" a="1"/>
  <c r="AI994" i="25"/>
  <c r="AI995" i="25" a="1"/>
  <c r="AI995" i="25"/>
  <c r="AI996" i="25" a="1"/>
  <c r="AI996" i="25"/>
  <c r="AI997" i="25" a="1"/>
  <c r="AI997" i="25"/>
  <c r="AI998" i="25" a="1"/>
  <c r="AI998" i="25"/>
  <c r="AI999" i="25" a="1"/>
  <c r="AI999" i="25"/>
  <c r="AI1000" i="25" a="1"/>
  <c r="AI1000" i="25"/>
  <c r="AI1001" i="25" a="1"/>
  <c r="AI1001" i="25"/>
  <c r="AI1002" i="25" a="1"/>
  <c r="AI1002" i="25"/>
  <c r="AI1003" i="25" a="1"/>
  <c r="AI1003" i="25"/>
  <c r="AI1004" i="25" a="1"/>
  <c r="AI1004" i="25"/>
  <c r="AI1005" i="25" a="1"/>
  <c r="AI1005" i="25"/>
  <c r="AI1006" i="25" a="1"/>
  <c r="AI1006" i="25"/>
  <c r="AI1007" i="25" a="1"/>
  <c r="AI1007" i="25"/>
  <c r="AI1008" i="25" a="1"/>
  <c r="AI1008" i="25"/>
  <c r="AI1009" i="25" a="1"/>
  <c r="AI1009" i="25"/>
  <c r="AI1010" i="25" a="1"/>
  <c r="AI1010" i="25"/>
  <c r="AI1011" i="25" a="1"/>
  <c r="AI1011" i="25"/>
  <c r="AI1012" i="25" a="1"/>
  <c r="AI1012" i="25"/>
  <c r="AI1013" i="25" a="1"/>
  <c r="AI1013" i="25"/>
  <c r="AI1014" i="25" a="1"/>
  <c r="AI1014" i="25"/>
  <c r="AI1015" i="25" a="1"/>
  <c r="AI1015" i="25"/>
  <c r="AI1016" i="25" a="1"/>
  <c r="AI1016" i="25"/>
  <c r="AI1017" i="25" a="1"/>
  <c r="AI1017" i="25"/>
  <c r="AI1018" i="25" a="1"/>
  <c r="AI1018" i="25"/>
  <c r="AI1019" i="25" a="1"/>
  <c r="AI1019" i="25"/>
  <c r="AI1020" i="25" a="1"/>
  <c r="AI1020" i="25"/>
  <c r="AI1021" i="25" a="1"/>
  <c r="AI1021" i="25"/>
  <c r="AI1022" i="25" a="1"/>
  <c r="AI1022" i="25"/>
  <c r="AI1023" i="25" a="1"/>
  <c r="AI1023" i="25"/>
  <c r="AI1024" i="25" a="1"/>
  <c r="AI1024" i="25"/>
  <c r="AI1025" i="25" a="1"/>
  <c r="AI1025" i="25"/>
  <c r="AI1026" i="25" a="1"/>
  <c r="AI1026" i="25"/>
  <c r="AI1027" i="25" a="1"/>
  <c r="AI1027" i="25"/>
  <c r="AI1028" i="25" a="1"/>
  <c r="AI1028" i="25"/>
  <c r="AI1029" i="25" a="1"/>
  <c r="AI1029" i="25"/>
  <c r="AI1030" i="25" a="1"/>
  <c r="AI1030" i="25"/>
  <c r="AI1031" i="25" a="1"/>
  <c r="AI1031" i="25"/>
  <c r="AI1032" i="25" a="1"/>
  <c r="AI1032" i="25"/>
  <c r="AI1033" i="25" a="1"/>
  <c r="AI1033" i="25"/>
  <c r="AI1034" i="25" a="1"/>
  <c r="AI1034" i="25"/>
  <c r="AI1035" i="25" a="1"/>
  <c r="AI1035" i="25"/>
  <c r="AI1036" i="25" a="1"/>
  <c r="AI1036" i="25"/>
  <c r="AI1037" i="25" a="1"/>
  <c r="AI1037" i="25"/>
  <c r="AI1038" i="25" a="1"/>
  <c r="AI1038" i="25"/>
  <c r="AI1039" i="25" a="1"/>
  <c r="AI1039" i="25"/>
  <c r="AI1040" i="25" a="1"/>
  <c r="AI1040" i="25"/>
  <c r="AI1041" i="25" a="1"/>
  <c r="AI1041" i="25"/>
  <c r="AI1042" i="25" a="1"/>
  <c r="AI1042" i="25"/>
  <c r="AI1043" i="25" a="1"/>
  <c r="AI1043" i="25"/>
  <c r="AI1044" i="25" a="1"/>
  <c r="AI1044" i="25"/>
  <c r="AI1045" i="25" a="1"/>
  <c r="AI1045" i="25"/>
  <c r="AI1046" i="25" a="1"/>
  <c r="AI1046" i="25"/>
  <c r="AI1047" i="25" a="1"/>
  <c r="AI1047" i="25"/>
  <c r="AI1048" i="25" a="1"/>
  <c r="AI1048" i="25"/>
  <c r="AI1049" i="25" a="1"/>
  <c r="AI1049" i="25"/>
  <c r="AI1050" i="25" a="1"/>
  <c r="AI1050" i="25"/>
  <c r="AI1051" i="25" a="1"/>
  <c r="AI1051" i="25"/>
  <c r="AI1052" i="25" a="1"/>
  <c r="AI1052" i="25"/>
  <c r="AI1053" i="25" a="1"/>
  <c r="AI1053" i="25"/>
  <c r="AI1054" i="25" a="1"/>
  <c r="AI1054" i="25"/>
  <c r="AI1055" i="25" a="1"/>
  <c r="AI1055" i="25"/>
  <c r="AI1056" i="25" a="1"/>
  <c r="AI1056" i="25"/>
  <c r="AI1057" i="25" a="1"/>
  <c r="AI1057" i="25"/>
  <c r="AI1058" i="25" a="1"/>
  <c r="AI1058" i="25"/>
  <c r="AI1059" i="25" a="1"/>
  <c r="AI1059" i="25"/>
  <c r="AI1060" i="25" a="1"/>
  <c r="AI1060" i="25"/>
  <c r="AI1061" i="25" a="1"/>
  <c r="AI1061" i="25"/>
  <c r="AI1062" i="25" a="1"/>
  <c r="AI1062" i="25"/>
  <c r="AI1063" i="25" a="1"/>
  <c r="AI1063" i="25"/>
  <c r="AI1064" i="25" a="1"/>
  <c r="AI1064" i="25"/>
  <c r="AI1065" i="25" a="1"/>
  <c r="AI1065" i="25"/>
  <c r="AI1066" i="25" a="1"/>
  <c r="AI1066" i="25"/>
  <c r="AI1067" i="25" a="1"/>
  <c r="AI1067" i="25"/>
  <c r="AI1068" i="25" a="1"/>
  <c r="AI1068" i="25"/>
  <c r="AI1069" i="25" a="1"/>
  <c r="AI1069" i="25"/>
  <c r="AI1070" i="25" a="1"/>
  <c r="AI1070" i="25"/>
  <c r="AI1071" i="25" a="1"/>
  <c r="AI1071" i="25"/>
  <c r="AI1072" i="25" a="1"/>
  <c r="AI1072" i="25"/>
  <c r="AI1073" i="25" a="1"/>
  <c r="AI1073" i="25"/>
  <c r="AI1074" i="25" a="1"/>
  <c r="AI1074" i="25"/>
  <c r="AI1075" i="25" a="1"/>
  <c r="AI1075" i="25"/>
  <c r="AI1076" i="25" a="1"/>
  <c r="AI1076" i="25"/>
  <c r="AI1077" i="25" a="1"/>
  <c r="AI1077" i="25"/>
  <c r="AI1078" i="25" a="1"/>
  <c r="AI1078" i="25"/>
  <c r="AI1079" i="25" a="1"/>
  <c r="AI1079" i="25"/>
  <c r="AI1080" i="25" a="1"/>
  <c r="AI1080" i="25"/>
  <c r="AI1081" i="25" a="1"/>
  <c r="AI1081" i="25"/>
  <c r="AI1082" i="25" a="1"/>
  <c r="AI1082" i="25"/>
  <c r="AI1083" i="25" a="1"/>
  <c r="AI1083" i="25"/>
  <c r="AI1084" i="25" a="1"/>
  <c r="AI1084" i="25"/>
  <c r="AI1085" i="25" a="1"/>
  <c r="AI1085" i="25"/>
  <c r="AI1086" i="25" a="1"/>
  <c r="AI1086" i="25"/>
  <c r="AI1087" i="25" a="1"/>
  <c r="AI1087" i="25"/>
  <c r="AI1088" i="25" a="1"/>
  <c r="AI1088" i="25"/>
  <c r="AI1089" i="25" a="1"/>
  <c r="AI1089" i="25"/>
  <c r="AI1090" i="25" a="1"/>
  <c r="AI1090" i="25"/>
  <c r="AI1091" i="25" a="1"/>
  <c r="AI1091" i="25"/>
  <c r="AI1092" i="25" a="1"/>
  <c r="AI1092" i="25"/>
  <c r="AI1093" i="25" a="1"/>
  <c r="AI1093" i="25"/>
  <c r="AI1094" i="25" a="1"/>
  <c r="AI1094" i="25"/>
  <c r="AI1095" i="25" a="1"/>
  <c r="AI1095" i="25"/>
  <c r="AI1096" i="25" a="1"/>
  <c r="AI1096" i="25"/>
  <c r="AI1097" i="25" a="1"/>
  <c r="AI1097" i="25"/>
  <c r="AI1098" i="25" a="1"/>
  <c r="AI1098" i="25"/>
  <c r="AI1099" i="25" a="1"/>
  <c r="AI1099" i="25"/>
  <c r="AI1100" i="25" a="1"/>
  <c r="AI1100" i="25"/>
  <c r="AI1101" i="25" a="1"/>
  <c r="AI1101" i="25"/>
  <c r="AI1102" i="25" a="1"/>
  <c r="AI1102" i="25"/>
  <c r="AI1103" i="25" a="1"/>
  <c r="AI1103" i="25"/>
  <c r="AI1104" i="25" a="1"/>
  <c r="AI1104" i="25"/>
  <c r="AI1105" i="25" a="1"/>
  <c r="AI1105" i="25"/>
  <c r="AI1106" i="25" a="1"/>
  <c r="AI1106" i="25"/>
  <c r="AI1107" i="25" a="1"/>
  <c r="AI1107" i="25"/>
  <c r="AI1108" i="25" a="1"/>
  <c r="AI1108" i="25"/>
  <c r="AI1109" i="25" a="1"/>
  <c r="AI1109" i="25"/>
  <c r="AI1110" i="25" a="1"/>
  <c r="AI1110" i="25"/>
  <c r="AI1111" i="25" a="1"/>
  <c r="AI1111" i="25"/>
  <c r="AI1112" i="25" a="1"/>
  <c r="AI1112" i="25"/>
  <c r="AI1113" i="25" a="1"/>
  <c r="AI1113" i="25"/>
  <c r="AI1114" i="25" a="1"/>
  <c r="AI1114" i="25"/>
  <c r="AI1115" i="25" a="1"/>
  <c r="AI1115" i="25"/>
  <c r="AI1116" i="25" a="1"/>
  <c r="AI1116" i="25"/>
  <c r="AI1117" i="25" a="1"/>
  <c r="AI1117" i="25"/>
  <c r="AI1118" i="25" a="1"/>
  <c r="AI1118" i="25"/>
  <c r="AI1119" i="25" a="1"/>
  <c r="AI1119" i="25"/>
  <c r="AI1120" i="25" a="1"/>
  <c r="AI1120" i="25"/>
  <c r="AI1121" i="25" a="1"/>
  <c r="AI1121" i="25"/>
  <c r="AI1122" i="25" a="1"/>
  <c r="AI1122" i="25"/>
  <c r="AI1123" i="25" a="1"/>
  <c r="AI1123" i="25"/>
  <c r="AI1124" i="25" a="1"/>
  <c r="AI1124" i="25"/>
  <c r="AI1125" i="25" a="1"/>
  <c r="AI1125" i="25"/>
  <c r="AI1126" i="25" a="1"/>
  <c r="AI1126" i="25"/>
  <c r="AI1127" i="25" a="1"/>
  <c r="AI1127" i="25"/>
  <c r="AI1128" i="25" a="1"/>
  <c r="AI1128" i="25"/>
  <c r="AI1129" i="25" a="1"/>
  <c r="AI1129" i="25"/>
  <c r="AI1130" i="25" a="1"/>
  <c r="AI1130" i="25"/>
  <c r="AI1131" i="25" a="1"/>
  <c r="AI1131" i="25"/>
  <c r="AI1132" i="25" a="1"/>
  <c r="AI1132" i="25"/>
  <c r="AI1133" i="25" a="1"/>
  <c r="AI1133" i="25"/>
  <c r="AI1134" i="25" a="1"/>
  <c r="AI1134" i="25"/>
  <c r="AI1135" i="25" a="1"/>
  <c r="AI1135" i="25"/>
  <c r="AI1136" i="25" a="1"/>
  <c r="AI1136" i="25"/>
  <c r="AI1137" i="25" a="1"/>
  <c r="AI1137" i="25"/>
  <c r="AI1138" i="25" a="1"/>
  <c r="AI1138" i="25"/>
  <c r="AI1139" i="25" a="1"/>
  <c r="AI1139" i="25"/>
  <c r="AI1140" i="25" a="1"/>
  <c r="AI1140" i="25"/>
  <c r="AI1141" i="25" a="1"/>
  <c r="AI1141" i="25"/>
  <c r="AI1142" i="25" a="1"/>
  <c r="AI1142" i="25"/>
  <c r="AI1143" i="25" a="1"/>
  <c r="AI1143" i="25"/>
  <c r="AI1144" i="25" a="1"/>
  <c r="AI1144" i="25"/>
  <c r="AI1145" i="25" a="1"/>
  <c r="AI1145" i="25"/>
  <c r="AI1146" i="25" a="1"/>
  <c r="AI1146" i="25"/>
  <c r="AI1147" i="25" a="1"/>
  <c r="AI1147" i="25"/>
  <c r="AI1148" i="25" a="1"/>
  <c r="AI1148" i="25"/>
  <c r="AI1149" i="25" a="1"/>
  <c r="AI1149" i="25"/>
  <c r="AI1150" i="25" a="1"/>
  <c r="AI1150" i="25"/>
  <c r="AI1151" i="25" a="1"/>
  <c r="AI1151" i="25"/>
  <c r="AI1152" i="25" a="1"/>
  <c r="AI1152" i="25"/>
  <c r="AI1153" i="25" a="1"/>
  <c r="AI1153" i="25"/>
  <c r="AI1154" i="25" a="1"/>
  <c r="AI1154" i="25"/>
  <c r="AI1155" i="25" a="1"/>
  <c r="AI1155" i="25"/>
  <c r="AI1156" i="25" a="1"/>
  <c r="AI1156" i="25"/>
  <c r="AI1157" i="25" a="1"/>
  <c r="AI1157" i="25"/>
  <c r="AI1158" i="25" a="1"/>
  <c r="AI1158" i="25"/>
  <c r="AI1159" i="25" a="1"/>
  <c r="AI1159" i="25"/>
  <c r="AI1160" i="25" a="1"/>
  <c r="AI1160" i="25"/>
  <c r="AI1161" i="25" a="1"/>
  <c r="AI1161" i="25"/>
  <c r="AI1162" i="25" a="1"/>
  <c r="AI1162" i="25"/>
  <c r="AI1163" i="25" a="1"/>
  <c r="AI1163" i="25"/>
  <c r="AI1164" i="25" a="1"/>
  <c r="AI1164" i="25"/>
  <c r="AI1165" i="25" a="1"/>
  <c r="AI1165" i="25"/>
  <c r="AI1166" i="25" a="1"/>
  <c r="AI1166" i="25"/>
  <c r="AI1167" i="25" a="1"/>
  <c r="AI1167" i="25"/>
  <c r="AI1168" i="25" a="1"/>
  <c r="AI1168" i="25"/>
  <c r="AI1169" i="25" a="1"/>
  <c r="AI1169" i="25"/>
  <c r="AI1170" i="25" a="1"/>
  <c r="AI1170" i="25"/>
  <c r="AI1171" i="25" a="1"/>
  <c r="AI1171" i="25"/>
  <c r="AI1172" i="25" a="1"/>
  <c r="AI1172" i="25"/>
  <c r="AI1173" i="25" a="1"/>
  <c r="AI1173" i="25"/>
  <c r="AI1174" i="25" a="1"/>
  <c r="AI1174" i="25"/>
  <c r="AI1175" i="25" a="1"/>
  <c r="AI1175" i="25"/>
  <c r="AI1176" i="25" a="1"/>
  <c r="AI1176" i="25"/>
  <c r="AI1177" i="25" a="1"/>
  <c r="AI1177" i="25"/>
  <c r="AI1178" i="25" a="1"/>
  <c r="AI1178" i="25"/>
  <c r="AI1179" i="25" a="1"/>
  <c r="AI1179" i="25"/>
  <c r="AI1180" i="25" a="1"/>
  <c r="AI1180" i="25"/>
  <c r="AI1181" i="25" a="1"/>
  <c r="AI1181" i="25"/>
  <c r="AI1182" i="25" a="1"/>
  <c r="AI1182" i="25"/>
  <c r="AD3" i="25"/>
  <c r="AD4" i="25"/>
  <c r="AD5" i="25"/>
  <c r="AD6" i="25"/>
  <c r="AD7" i="25"/>
  <c r="AD8" i="25"/>
  <c r="AD9" i="25"/>
  <c r="AD10" i="25"/>
  <c r="AD11" i="25"/>
  <c r="AD12" i="25"/>
  <c r="AD13" i="25"/>
  <c r="AD14" i="25"/>
  <c r="AD15" i="25"/>
  <c r="AD16" i="25"/>
  <c r="AD17" i="25"/>
  <c r="AD18" i="25"/>
  <c r="AD19" i="25"/>
  <c r="AD20" i="25"/>
  <c r="AD21" i="25"/>
  <c r="AD22" i="25"/>
  <c r="AD23" i="25"/>
  <c r="AD24" i="25"/>
  <c r="AD25" i="25"/>
  <c r="AD26" i="25"/>
  <c r="AD27" i="25"/>
  <c r="AD28" i="25"/>
  <c r="AD29" i="25"/>
  <c r="AD30" i="25"/>
  <c r="AD31" i="25"/>
  <c r="AD32" i="25"/>
  <c r="AD33" i="25"/>
  <c r="AD34" i="25"/>
  <c r="AD35" i="25"/>
  <c r="AD36" i="25"/>
  <c r="AD37" i="25"/>
  <c r="AD38" i="25"/>
  <c r="AD39" i="25"/>
  <c r="AD40" i="25"/>
  <c r="AD41" i="25"/>
  <c r="AD42" i="25"/>
  <c r="AD43" i="25"/>
  <c r="AD44" i="25"/>
  <c r="AD45" i="25"/>
  <c r="AD46" i="25"/>
  <c r="AD47" i="25"/>
  <c r="AD48" i="25"/>
  <c r="AD49" i="25"/>
  <c r="AD50" i="25"/>
  <c r="AD51" i="25"/>
  <c r="AD52" i="25"/>
  <c r="AD53" i="25"/>
  <c r="AD54" i="25"/>
  <c r="AD55" i="25"/>
  <c r="AD56" i="25"/>
  <c r="AD57" i="25"/>
  <c r="AD58" i="25"/>
  <c r="AD59" i="25"/>
  <c r="AD60" i="25"/>
  <c r="AD61" i="25"/>
  <c r="AD62" i="25"/>
  <c r="AD63" i="25"/>
  <c r="AD64" i="25"/>
  <c r="AD65" i="25"/>
  <c r="AD66" i="25"/>
  <c r="AD67" i="25"/>
  <c r="AD68" i="25"/>
  <c r="AD69" i="25"/>
  <c r="AD70" i="25"/>
  <c r="AD71" i="25"/>
  <c r="AD72" i="25"/>
  <c r="AD73" i="25"/>
  <c r="AD74" i="25"/>
  <c r="AD75" i="25"/>
  <c r="AD76" i="25"/>
  <c r="AD77" i="25"/>
  <c r="AD78" i="25"/>
  <c r="AD79" i="25"/>
  <c r="AD80" i="25"/>
  <c r="AD81" i="25"/>
  <c r="AD82" i="25"/>
  <c r="AD83" i="25"/>
  <c r="AD84" i="25"/>
  <c r="AD85" i="25"/>
  <c r="AD86" i="25"/>
  <c r="AD87" i="25"/>
  <c r="AD88" i="25"/>
  <c r="AD89" i="25"/>
  <c r="AD90" i="25"/>
  <c r="AD91" i="25"/>
  <c r="AD92" i="25"/>
  <c r="AD93" i="25"/>
  <c r="AD94" i="25"/>
  <c r="AD95" i="25"/>
  <c r="AD96" i="25"/>
  <c r="AD97" i="25"/>
  <c r="AD98" i="25"/>
  <c r="AD99" i="25"/>
  <c r="AD100" i="25"/>
  <c r="AD101" i="25"/>
  <c r="AD102" i="25"/>
  <c r="AD103" i="25"/>
  <c r="AD104" i="25"/>
  <c r="AD105" i="25"/>
  <c r="AD106" i="25"/>
  <c r="AD107" i="25"/>
  <c r="AD108" i="25"/>
  <c r="AD109" i="25"/>
  <c r="AD110" i="25"/>
  <c r="AD111" i="25"/>
  <c r="AD112" i="25"/>
  <c r="AD113" i="25"/>
  <c r="AD114" i="25"/>
  <c r="AD115" i="25"/>
  <c r="AD116" i="25"/>
  <c r="AD117" i="25"/>
  <c r="AD118" i="25"/>
  <c r="AD119" i="25"/>
  <c r="AD120" i="25"/>
  <c r="AD121" i="25"/>
  <c r="AD122" i="25"/>
  <c r="AD123" i="25"/>
  <c r="AD124" i="25"/>
  <c r="AD125" i="25"/>
  <c r="AD126" i="25"/>
  <c r="AD127" i="25"/>
  <c r="AD128" i="25"/>
  <c r="AD129" i="25"/>
  <c r="AD130" i="25"/>
  <c r="AD131" i="25"/>
  <c r="AD132" i="25"/>
  <c r="AD133" i="25"/>
  <c r="AD134" i="25"/>
  <c r="AD135" i="25"/>
  <c r="AD136" i="25"/>
  <c r="AD137" i="25"/>
  <c r="AD138" i="25"/>
  <c r="AD139" i="25"/>
  <c r="AD140" i="25"/>
  <c r="AD141" i="25"/>
  <c r="AD142" i="25"/>
  <c r="AD143" i="25"/>
  <c r="AD144" i="25"/>
  <c r="AD145" i="25"/>
  <c r="AD146" i="25"/>
  <c r="AD147" i="25"/>
  <c r="AD148" i="25"/>
  <c r="AD149" i="25"/>
  <c r="AD150" i="25"/>
  <c r="AD151" i="25"/>
  <c r="AD152" i="25"/>
  <c r="AD153" i="25"/>
  <c r="AD154" i="25"/>
  <c r="AD155" i="25"/>
  <c r="AD156" i="25"/>
  <c r="AD157" i="25"/>
  <c r="AD158" i="25"/>
  <c r="AD159" i="25"/>
  <c r="AD160" i="25"/>
  <c r="AD161" i="25"/>
  <c r="AD162" i="25"/>
  <c r="AD163" i="25"/>
  <c r="AD164" i="25"/>
  <c r="AD165" i="25"/>
  <c r="AD166" i="25"/>
  <c r="AD167" i="25"/>
  <c r="AD168" i="25"/>
  <c r="AD169" i="25"/>
  <c r="AD170" i="25"/>
  <c r="AD171" i="25"/>
  <c r="AD172" i="25"/>
  <c r="AD173" i="25"/>
  <c r="AD174" i="25"/>
  <c r="AD175" i="25"/>
  <c r="AD176" i="25"/>
  <c r="AD177" i="25"/>
  <c r="AD178" i="25"/>
  <c r="AD179" i="25"/>
  <c r="AD180" i="25"/>
  <c r="AD181" i="25"/>
  <c r="AD182" i="25"/>
  <c r="AD183" i="25"/>
  <c r="AD184" i="25"/>
  <c r="AD185" i="25"/>
  <c r="AD186" i="25"/>
  <c r="AD187" i="25"/>
  <c r="AD188" i="25"/>
  <c r="AD189" i="25"/>
  <c r="AD190" i="25"/>
  <c r="AD191" i="25"/>
  <c r="AD192" i="25"/>
  <c r="AD193" i="25"/>
  <c r="AD194" i="25"/>
  <c r="AD195" i="25"/>
  <c r="AD196" i="25"/>
  <c r="AD197" i="25"/>
  <c r="AD198" i="25"/>
  <c r="AD199" i="25"/>
  <c r="AD200" i="25"/>
  <c r="AD201" i="25"/>
  <c r="AD202" i="25"/>
  <c r="AD203" i="25"/>
  <c r="AD204" i="25"/>
  <c r="AD205" i="25"/>
  <c r="AD206" i="25"/>
  <c r="AD207" i="25"/>
  <c r="AD208" i="25"/>
  <c r="AD209" i="25"/>
  <c r="AD210" i="25"/>
  <c r="AD211" i="25"/>
  <c r="AD212" i="25"/>
  <c r="AD213" i="25"/>
  <c r="AD214" i="25"/>
  <c r="AD215" i="25"/>
  <c r="AD216" i="25"/>
  <c r="AD217" i="25"/>
  <c r="AD218" i="25"/>
  <c r="AD219" i="25"/>
  <c r="AD220" i="25"/>
  <c r="AD221" i="25"/>
  <c r="AD222" i="25"/>
  <c r="AD223" i="25"/>
  <c r="AD224" i="25"/>
  <c r="AD225" i="25"/>
  <c r="AD226" i="25"/>
  <c r="AD227" i="25"/>
  <c r="AD228" i="25"/>
  <c r="AD229" i="25"/>
  <c r="AD230" i="25"/>
  <c r="AD231" i="25"/>
  <c r="AD232" i="25"/>
  <c r="AD233" i="25"/>
  <c r="AD234" i="25"/>
  <c r="AD235" i="25"/>
  <c r="AD236" i="25"/>
  <c r="AD237" i="25"/>
  <c r="AD238" i="25"/>
  <c r="AD239" i="25"/>
  <c r="AD240" i="25"/>
  <c r="AD241" i="25"/>
  <c r="AD242" i="25"/>
  <c r="AD243" i="25"/>
  <c r="AD244" i="25"/>
  <c r="AD245" i="25"/>
  <c r="AD246" i="25"/>
  <c r="AD247" i="25"/>
  <c r="AD248" i="25"/>
  <c r="AD249" i="25"/>
  <c r="AD250" i="25"/>
  <c r="AD251" i="25"/>
  <c r="AD252" i="25"/>
  <c r="AD253" i="25"/>
  <c r="AD254" i="25"/>
  <c r="AD255" i="25"/>
  <c r="AD256" i="25"/>
  <c r="AD257" i="25"/>
  <c r="AD258" i="25"/>
  <c r="AD259" i="25"/>
  <c r="AD260" i="25"/>
  <c r="AD261" i="25"/>
  <c r="AD262" i="25"/>
  <c r="AD263" i="25"/>
  <c r="AD264" i="25"/>
  <c r="AD265" i="25"/>
  <c r="AD266" i="25"/>
  <c r="AD267" i="25"/>
  <c r="AD268" i="25"/>
  <c r="AD269" i="25"/>
  <c r="AD270" i="25"/>
  <c r="AD271" i="25"/>
  <c r="AD272" i="25"/>
  <c r="AD273" i="25"/>
  <c r="AD274" i="25"/>
  <c r="AD275" i="25"/>
  <c r="AD276" i="25"/>
  <c r="AD277" i="25"/>
  <c r="AD278" i="25"/>
  <c r="AD279" i="25"/>
  <c r="AD280" i="25"/>
  <c r="AD281" i="25"/>
  <c r="AD282" i="25"/>
  <c r="AD283" i="25"/>
  <c r="AD284" i="25"/>
  <c r="AD285" i="25"/>
  <c r="AD286" i="25"/>
  <c r="AD287" i="25"/>
  <c r="AD288" i="25"/>
  <c r="AD289" i="25"/>
  <c r="AD290" i="25"/>
  <c r="AD291" i="25"/>
  <c r="AD292" i="25"/>
  <c r="AD293" i="25"/>
  <c r="AD294" i="25"/>
  <c r="AD295" i="25"/>
  <c r="AD296" i="25"/>
  <c r="AD297" i="25"/>
  <c r="AD298" i="25"/>
  <c r="AD299" i="25"/>
  <c r="AD300" i="25"/>
  <c r="AD301" i="25"/>
  <c r="AD302" i="25"/>
  <c r="AD303" i="25"/>
  <c r="AD304" i="25"/>
  <c r="AD305" i="25"/>
  <c r="AD306" i="25"/>
  <c r="AD307" i="25"/>
  <c r="AD308" i="25"/>
  <c r="AD309" i="25"/>
  <c r="AD310" i="25"/>
  <c r="AD311" i="25"/>
  <c r="AD312" i="25"/>
  <c r="AD313" i="25"/>
  <c r="AD314" i="25"/>
  <c r="AD315" i="25"/>
  <c r="AD316" i="25"/>
  <c r="AD317" i="25"/>
  <c r="AD318" i="25"/>
  <c r="AD319" i="25"/>
  <c r="AD320" i="25"/>
  <c r="AD321" i="25"/>
  <c r="AD322" i="25"/>
  <c r="AD323" i="25"/>
  <c r="AD324" i="25"/>
  <c r="AD325" i="25"/>
  <c r="AD326" i="25"/>
  <c r="AD327" i="25"/>
  <c r="AD328" i="25"/>
  <c r="AD329" i="25"/>
  <c r="AD330" i="25"/>
  <c r="AD331" i="25"/>
  <c r="AD332" i="25"/>
  <c r="AD333" i="25"/>
  <c r="AD334" i="25"/>
  <c r="AD335" i="25"/>
  <c r="AD336" i="25"/>
  <c r="AD337" i="25"/>
  <c r="AD338" i="25"/>
  <c r="AD339" i="25"/>
  <c r="AD340" i="25"/>
  <c r="AD341" i="25"/>
  <c r="AD342" i="25"/>
  <c r="AD343" i="25"/>
  <c r="AD344" i="25"/>
  <c r="AD345" i="25"/>
  <c r="AD346" i="25"/>
  <c r="AD347" i="25"/>
  <c r="AD348" i="25"/>
  <c r="AD349" i="25"/>
  <c r="AD350" i="25"/>
  <c r="AD351" i="25"/>
  <c r="AD352" i="25"/>
  <c r="AD353" i="25"/>
  <c r="AD354" i="25"/>
  <c r="AD355" i="25"/>
  <c r="AD356" i="25"/>
  <c r="AD357" i="25"/>
  <c r="AD358" i="25"/>
  <c r="AD359" i="25"/>
  <c r="AD360" i="25"/>
  <c r="AD361" i="25"/>
  <c r="AD362" i="25"/>
  <c r="AD363" i="25"/>
  <c r="AD364" i="25"/>
  <c r="AD365" i="25"/>
  <c r="AD366" i="25"/>
  <c r="AD367" i="25"/>
  <c r="AD368" i="25"/>
  <c r="AD369" i="25"/>
  <c r="AD370" i="25"/>
  <c r="AD371" i="25"/>
  <c r="AD372" i="25"/>
  <c r="AD373" i="25"/>
  <c r="AD374" i="25"/>
  <c r="AD375" i="25"/>
  <c r="AD376" i="25"/>
  <c r="AD377" i="25"/>
  <c r="AD378" i="25"/>
  <c r="AD379" i="25"/>
  <c r="AD380" i="25"/>
  <c r="AD381" i="25"/>
  <c r="AD382" i="25"/>
  <c r="AD383" i="25"/>
  <c r="AD384" i="25"/>
  <c r="AD385" i="25"/>
  <c r="AD386" i="25"/>
  <c r="AD387" i="25"/>
  <c r="AD388" i="25"/>
  <c r="AD389" i="25"/>
  <c r="AD390" i="25"/>
  <c r="AD391" i="25"/>
  <c r="AD392" i="25"/>
  <c r="AD393" i="25"/>
  <c r="AD394" i="25"/>
  <c r="AD395" i="25"/>
  <c r="AD396" i="25"/>
  <c r="AD397" i="25"/>
  <c r="AD398" i="25"/>
  <c r="AD399" i="25"/>
  <c r="AD400" i="25"/>
  <c r="AD401" i="25"/>
  <c r="AD402" i="25"/>
  <c r="AD403" i="25"/>
  <c r="AD404" i="25"/>
  <c r="AD405" i="25"/>
  <c r="AD406" i="25"/>
  <c r="AD407" i="25"/>
  <c r="AD408" i="25"/>
  <c r="AD409" i="25"/>
  <c r="AD410" i="25"/>
  <c r="AD411" i="25"/>
  <c r="AD412" i="25"/>
  <c r="AD413" i="25"/>
  <c r="AD414" i="25"/>
  <c r="AD415" i="25"/>
  <c r="AD416" i="25"/>
  <c r="AD417" i="25"/>
  <c r="AD418" i="25"/>
  <c r="AD419" i="25"/>
  <c r="AD420" i="25"/>
  <c r="AD421" i="25"/>
  <c r="AD422" i="25"/>
  <c r="AD423" i="25"/>
  <c r="AD424" i="25"/>
  <c r="AD425" i="25"/>
  <c r="AD426" i="25"/>
  <c r="AD427" i="25"/>
  <c r="AD428" i="25"/>
  <c r="AD429" i="25"/>
  <c r="AD430" i="25"/>
  <c r="AD431" i="25"/>
  <c r="AD432" i="25"/>
  <c r="AD433" i="25"/>
  <c r="AD434" i="25"/>
  <c r="AD435" i="25"/>
  <c r="AD436" i="25"/>
  <c r="AD437" i="25"/>
  <c r="AD438" i="25"/>
  <c r="AD439" i="25"/>
  <c r="AD440" i="25"/>
  <c r="AD441" i="25"/>
  <c r="AD442" i="25"/>
  <c r="AD443" i="25"/>
  <c r="AD444" i="25"/>
  <c r="AD445" i="25"/>
  <c r="AD446" i="25"/>
  <c r="AD447" i="25"/>
  <c r="AD448" i="25"/>
  <c r="AD449" i="25"/>
  <c r="AD450" i="25"/>
  <c r="AD451" i="25"/>
  <c r="AD452" i="25"/>
  <c r="AD453" i="25"/>
  <c r="AD454" i="25"/>
  <c r="AD455" i="25"/>
  <c r="AD456" i="25"/>
  <c r="AD457" i="25"/>
  <c r="AD458" i="25"/>
  <c r="AD459" i="25"/>
  <c r="AD460" i="25"/>
  <c r="AD461" i="25"/>
  <c r="AD462" i="25"/>
  <c r="AD463" i="25"/>
  <c r="AD464" i="25"/>
  <c r="AD465" i="25"/>
  <c r="AD466" i="25"/>
  <c r="AD467" i="25"/>
  <c r="AD468" i="25"/>
  <c r="AD469" i="25"/>
  <c r="AD470" i="25"/>
  <c r="AD471" i="25"/>
  <c r="AD472" i="25"/>
  <c r="AD473" i="25"/>
  <c r="AD474" i="25"/>
  <c r="AD475" i="25"/>
  <c r="AD476" i="25"/>
  <c r="AD477" i="25"/>
  <c r="AD478" i="25"/>
  <c r="AD479" i="25"/>
  <c r="AD480" i="25"/>
  <c r="AD481" i="25"/>
  <c r="AD482" i="25"/>
  <c r="AD483" i="25"/>
  <c r="AD484" i="25"/>
  <c r="AD485" i="25"/>
  <c r="AD486" i="25"/>
  <c r="AD487" i="25"/>
  <c r="AD488" i="25"/>
  <c r="AD489" i="25"/>
  <c r="AD490" i="25"/>
  <c r="AD491" i="25"/>
  <c r="AD492" i="25"/>
  <c r="AD493" i="25"/>
  <c r="AD494" i="25"/>
  <c r="AD495" i="25"/>
  <c r="AD496" i="25"/>
  <c r="AD497" i="25"/>
  <c r="AD498" i="25"/>
  <c r="AD499" i="25"/>
  <c r="AD500" i="25"/>
  <c r="AD501" i="25"/>
  <c r="AD502" i="25"/>
  <c r="AD503" i="25"/>
  <c r="AD504" i="25"/>
  <c r="AD505" i="25"/>
  <c r="AD506" i="25"/>
  <c r="AD507" i="25"/>
  <c r="AD508" i="25"/>
  <c r="AD509" i="25"/>
  <c r="AD510" i="25"/>
  <c r="AD511" i="25"/>
  <c r="AD512" i="25"/>
  <c r="AD513" i="25"/>
  <c r="AD514" i="25"/>
  <c r="AD515" i="25"/>
  <c r="AD516" i="25"/>
  <c r="AD517" i="25"/>
  <c r="AD518" i="25"/>
  <c r="AD519" i="25"/>
  <c r="AD520" i="25"/>
  <c r="AD521" i="25"/>
  <c r="AD522" i="25"/>
  <c r="AD523" i="25"/>
  <c r="AD524" i="25"/>
  <c r="AD525" i="25"/>
  <c r="AD526" i="25"/>
  <c r="AD527" i="25"/>
  <c r="AD528" i="25"/>
  <c r="AD529" i="25"/>
  <c r="AD530" i="25"/>
  <c r="AD531" i="25"/>
  <c r="AD532" i="25"/>
  <c r="AD533" i="25"/>
  <c r="AD534" i="25"/>
  <c r="AD535" i="25"/>
  <c r="AD536" i="25"/>
  <c r="AD537" i="25"/>
  <c r="AD538" i="25"/>
  <c r="AD539" i="25"/>
  <c r="AD540" i="25"/>
  <c r="AD541" i="25"/>
  <c r="AD542" i="25"/>
  <c r="AD543" i="25"/>
  <c r="AD544" i="25"/>
  <c r="AD545" i="25"/>
  <c r="AD546" i="25"/>
  <c r="AD547" i="25"/>
  <c r="AD548" i="25"/>
  <c r="AD549" i="25"/>
  <c r="AD550" i="25"/>
  <c r="AD551" i="25"/>
  <c r="AD552" i="25"/>
  <c r="AD553" i="25"/>
  <c r="AD554" i="25"/>
  <c r="AD555" i="25"/>
  <c r="AD556" i="25"/>
  <c r="AD557" i="25"/>
  <c r="AD558" i="25"/>
  <c r="AD559" i="25"/>
  <c r="AD560" i="25"/>
  <c r="AD561" i="25"/>
  <c r="AD562" i="25"/>
  <c r="AD563" i="25"/>
  <c r="AD564" i="25"/>
  <c r="AD565" i="25"/>
  <c r="AD566" i="25"/>
  <c r="AD567" i="25"/>
  <c r="AD568" i="25"/>
  <c r="AD569" i="25"/>
  <c r="AD570" i="25"/>
  <c r="AD571" i="25"/>
  <c r="AD572" i="25"/>
  <c r="AD573" i="25"/>
  <c r="AD574" i="25"/>
  <c r="AD575" i="25"/>
  <c r="AD576" i="25"/>
  <c r="AD577" i="25"/>
  <c r="AD578" i="25"/>
  <c r="AD579" i="25"/>
  <c r="AD580" i="25"/>
  <c r="AD581" i="25"/>
  <c r="AD582" i="25"/>
  <c r="AD583" i="25"/>
  <c r="AD584" i="25"/>
  <c r="AD585" i="25"/>
  <c r="AD586" i="25"/>
  <c r="AD587" i="25"/>
  <c r="AD588" i="25"/>
  <c r="AD589" i="25"/>
  <c r="AD590" i="25"/>
  <c r="AD591" i="25"/>
  <c r="AD592" i="25"/>
  <c r="AD593" i="25"/>
  <c r="AD594" i="25"/>
  <c r="AD595" i="25"/>
  <c r="AD596" i="25"/>
  <c r="AD597" i="25"/>
  <c r="AD598" i="25"/>
  <c r="AD599" i="25"/>
  <c r="AD600" i="25"/>
  <c r="AD601" i="25"/>
  <c r="AD602" i="25"/>
  <c r="AD603" i="25"/>
  <c r="AD604" i="25"/>
  <c r="AD605" i="25"/>
  <c r="AD606" i="25"/>
  <c r="AD607" i="25"/>
  <c r="AD608" i="25"/>
  <c r="AD609" i="25"/>
  <c r="AD610" i="25"/>
  <c r="AD611" i="25"/>
  <c r="AD612" i="25"/>
  <c r="AD613" i="25"/>
  <c r="AD614" i="25"/>
  <c r="AD615" i="25"/>
  <c r="AD616" i="25"/>
  <c r="AD617" i="25"/>
  <c r="AD618" i="25"/>
  <c r="AD619" i="25"/>
  <c r="AD620" i="25"/>
  <c r="AD621" i="25"/>
  <c r="AD622" i="25"/>
  <c r="AD623" i="25"/>
  <c r="AD624" i="25"/>
  <c r="AD625" i="25"/>
  <c r="AD626" i="25"/>
  <c r="AD627" i="25"/>
  <c r="AD628" i="25"/>
  <c r="AD629" i="25"/>
  <c r="AD630" i="25"/>
  <c r="AD631" i="25"/>
  <c r="AD632" i="25"/>
  <c r="AD633" i="25"/>
  <c r="AD634" i="25"/>
  <c r="AD635" i="25"/>
  <c r="AD636" i="25"/>
  <c r="AD637" i="25"/>
  <c r="AD638" i="25"/>
  <c r="AD639" i="25"/>
  <c r="AD640" i="25"/>
  <c r="AD641" i="25"/>
  <c r="AD642" i="25"/>
  <c r="AD643" i="25"/>
  <c r="AD644" i="25"/>
  <c r="AD645" i="25"/>
  <c r="AD646" i="25"/>
  <c r="AD647" i="25"/>
  <c r="AD648" i="25"/>
  <c r="AD649" i="25"/>
  <c r="AD650" i="25"/>
  <c r="AD651" i="25"/>
  <c r="AD652" i="25"/>
  <c r="AD653" i="25"/>
  <c r="AD654" i="25"/>
  <c r="AD655" i="25"/>
  <c r="AD656" i="25"/>
  <c r="AD657" i="25"/>
  <c r="AD658" i="25"/>
  <c r="AD659" i="25"/>
  <c r="AD660" i="25"/>
  <c r="AD661" i="25"/>
  <c r="AD662" i="25"/>
  <c r="AD663" i="25"/>
  <c r="AD664" i="25"/>
  <c r="AD665" i="25"/>
  <c r="AD666" i="25"/>
  <c r="AD667" i="25"/>
  <c r="AD668" i="25"/>
  <c r="AD669" i="25"/>
  <c r="AD670" i="25"/>
  <c r="AD671" i="25"/>
  <c r="AD672" i="25"/>
  <c r="AD673" i="25"/>
  <c r="AD674" i="25"/>
  <c r="AD675" i="25"/>
  <c r="AD676" i="25"/>
  <c r="AD677" i="25"/>
  <c r="AD678" i="25"/>
  <c r="AD679" i="25"/>
  <c r="AD680" i="25"/>
  <c r="AD681" i="25"/>
  <c r="AD682" i="25"/>
  <c r="AD683" i="25"/>
  <c r="AD684" i="25"/>
  <c r="AD685" i="25"/>
  <c r="AD686" i="25"/>
  <c r="AD687" i="25"/>
  <c r="AD688" i="25"/>
  <c r="AD689" i="25"/>
  <c r="AD690" i="25"/>
  <c r="AD691" i="25"/>
  <c r="AD692" i="25"/>
  <c r="AD693" i="25"/>
  <c r="AD694" i="25"/>
  <c r="AD695" i="25"/>
  <c r="AD696" i="25"/>
  <c r="AD697" i="25"/>
  <c r="AD698" i="25"/>
  <c r="AD699" i="25"/>
  <c r="AD700" i="25"/>
  <c r="AD701" i="25"/>
  <c r="AD702" i="25"/>
  <c r="AD703" i="25"/>
  <c r="AD704" i="25"/>
  <c r="AD705" i="25"/>
  <c r="AD706" i="25"/>
  <c r="AD707" i="25"/>
  <c r="AD708" i="25"/>
  <c r="AD709" i="25"/>
  <c r="AD710" i="25"/>
  <c r="AD711" i="25"/>
  <c r="AD712" i="25"/>
  <c r="AD713" i="25"/>
  <c r="AD714" i="25"/>
  <c r="AD715" i="25"/>
  <c r="AD716" i="25"/>
  <c r="AD717" i="25"/>
  <c r="AD718" i="25"/>
  <c r="AD719" i="25"/>
  <c r="AD720" i="25"/>
  <c r="AD721" i="25"/>
  <c r="AD722" i="25"/>
  <c r="AD723" i="25"/>
  <c r="AD724" i="25"/>
  <c r="AD725" i="25"/>
  <c r="AD726" i="25"/>
  <c r="AD727" i="25"/>
  <c r="AD728" i="25"/>
  <c r="AD729" i="25"/>
  <c r="AD730" i="25"/>
  <c r="AD731" i="25"/>
  <c r="AD732" i="25"/>
  <c r="AD733" i="25"/>
  <c r="AD734" i="25"/>
  <c r="AD735" i="25"/>
  <c r="AD736" i="25"/>
  <c r="AD737" i="25"/>
  <c r="AD738" i="25"/>
  <c r="AD739" i="25"/>
  <c r="AD740" i="25"/>
  <c r="AD741" i="25"/>
  <c r="AD742" i="25"/>
  <c r="AD743" i="25"/>
  <c r="AD744" i="25"/>
  <c r="AD745" i="25"/>
  <c r="AD746" i="25"/>
  <c r="AD747" i="25"/>
  <c r="AD748" i="25"/>
  <c r="AD749" i="25"/>
  <c r="AD750" i="25"/>
  <c r="AD751" i="25"/>
  <c r="AD752" i="25"/>
  <c r="AD753" i="25"/>
  <c r="AD754" i="25"/>
  <c r="AD755" i="25"/>
  <c r="AD756" i="25"/>
  <c r="AD757" i="25"/>
  <c r="AD758" i="25"/>
  <c r="AD759" i="25"/>
  <c r="AD760" i="25"/>
  <c r="AD761" i="25"/>
  <c r="AD762" i="25"/>
  <c r="AD763" i="25"/>
  <c r="AD764" i="25"/>
  <c r="AD765" i="25"/>
  <c r="AD766" i="25"/>
  <c r="AD767" i="25"/>
  <c r="AD768" i="25"/>
  <c r="AD769" i="25"/>
  <c r="AD770" i="25"/>
  <c r="AD771" i="25"/>
  <c r="AD772" i="25"/>
  <c r="AD773" i="25"/>
  <c r="AD774" i="25"/>
  <c r="AD775" i="25"/>
  <c r="AD776" i="25"/>
  <c r="AD777" i="25"/>
  <c r="AD778" i="25"/>
  <c r="AD779" i="25"/>
  <c r="AD780" i="25"/>
  <c r="AD781" i="25"/>
  <c r="AD782" i="25"/>
  <c r="AD783" i="25"/>
  <c r="AD784" i="25"/>
  <c r="AD785" i="25"/>
  <c r="AD786" i="25"/>
  <c r="AD787" i="25"/>
  <c r="AD788" i="25"/>
  <c r="AD789" i="25"/>
  <c r="AD790" i="25"/>
  <c r="AD791" i="25"/>
  <c r="AD792" i="25"/>
  <c r="AD793" i="25"/>
  <c r="AD794" i="25"/>
  <c r="AD795" i="25"/>
  <c r="AD796" i="25"/>
  <c r="AD797" i="25"/>
  <c r="AD798" i="25"/>
  <c r="AD799" i="25"/>
  <c r="AD800" i="25"/>
  <c r="AD801" i="25"/>
  <c r="AD802" i="25"/>
  <c r="AD803" i="25"/>
  <c r="AD804" i="25"/>
  <c r="AD805" i="25"/>
  <c r="AD806" i="25"/>
  <c r="AD807" i="25"/>
  <c r="AD808" i="25"/>
  <c r="AD809" i="25"/>
  <c r="AD810" i="25"/>
  <c r="AD811" i="25"/>
  <c r="AD812" i="25"/>
  <c r="AD813" i="25"/>
  <c r="AD814" i="25"/>
  <c r="AD815" i="25"/>
  <c r="AD816" i="25"/>
  <c r="AD817" i="25"/>
  <c r="AD818" i="25"/>
  <c r="AD819" i="25"/>
  <c r="AD820" i="25"/>
  <c r="AD821" i="25"/>
  <c r="AD822" i="25"/>
  <c r="AD823" i="25"/>
  <c r="AD824" i="25"/>
  <c r="AD825" i="25"/>
  <c r="AD826" i="25"/>
  <c r="AD827" i="25"/>
  <c r="AD828" i="25"/>
  <c r="AD829" i="25"/>
  <c r="AD830" i="25"/>
  <c r="AD831" i="25"/>
  <c r="AD832" i="25"/>
  <c r="AD833" i="25"/>
  <c r="AD834" i="25"/>
  <c r="AD835" i="25"/>
  <c r="AD836" i="25"/>
  <c r="AD837" i="25"/>
  <c r="AD838" i="25"/>
  <c r="AD839" i="25"/>
  <c r="AD840" i="25"/>
  <c r="AD841" i="25"/>
  <c r="AD842" i="25"/>
  <c r="AD843" i="25"/>
  <c r="AD844" i="25"/>
  <c r="AD845" i="25"/>
  <c r="AD846" i="25"/>
  <c r="AD847" i="25"/>
  <c r="AD848" i="25"/>
  <c r="AD849" i="25"/>
  <c r="AD850" i="25"/>
  <c r="AD851" i="25"/>
  <c r="AD852" i="25"/>
  <c r="AD853" i="25"/>
  <c r="AD854" i="25"/>
  <c r="AD855" i="25"/>
  <c r="AD856" i="25"/>
  <c r="AD857" i="25"/>
  <c r="AD858" i="25"/>
  <c r="AD859" i="25"/>
  <c r="AD860" i="25"/>
  <c r="AD861" i="25"/>
  <c r="AD862" i="25"/>
  <c r="AD863" i="25"/>
  <c r="AD864" i="25"/>
  <c r="AD865" i="25"/>
  <c r="AD866" i="25"/>
  <c r="AD867" i="25"/>
  <c r="AD868" i="25"/>
  <c r="AD869" i="25"/>
  <c r="AD870" i="25"/>
  <c r="AD871" i="25"/>
  <c r="AD872" i="25"/>
  <c r="AD873" i="25"/>
  <c r="AD874" i="25"/>
  <c r="AD875" i="25"/>
  <c r="AD876" i="25"/>
  <c r="AD877" i="25"/>
  <c r="AD878" i="25"/>
  <c r="AD879" i="25"/>
  <c r="AD880" i="25"/>
  <c r="AD881" i="25"/>
  <c r="AD882" i="25"/>
  <c r="AD883" i="25"/>
  <c r="AD884" i="25"/>
  <c r="AD885" i="25"/>
  <c r="AD886" i="25"/>
  <c r="AD887" i="25"/>
  <c r="AD888" i="25"/>
  <c r="AD889" i="25"/>
  <c r="AD890" i="25"/>
  <c r="AD891" i="25"/>
  <c r="AD892" i="25"/>
  <c r="AD893" i="25"/>
  <c r="AD894" i="25"/>
  <c r="AD895" i="25"/>
  <c r="AD896" i="25"/>
  <c r="AD897" i="25"/>
  <c r="AD898" i="25"/>
  <c r="AD899" i="25"/>
  <c r="AD900" i="25"/>
  <c r="AD901" i="25"/>
  <c r="AD902" i="25"/>
  <c r="AD903" i="25"/>
  <c r="AD904" i="25"/>
  <c r="AD905" i="25"/>
  <c r="AD906" i="25"/>
  <c r="AD907" i="25"/>
  <c r="AD908" i="25"/>
  <c r="AD909" i="25"/>
  <c r="AD910" i="25"/>
  <c r="AD911" i="25"/>
  <c r="AD912" i="25"/>
  <c r="AD913" i="25"/>
  <c r="AD914" i="25"/>
  <c r="AD915" i="25"/>
  <c r="AD916" i="25"/>
  <c r="AD917" i="25"/>
  <c r="AD918" i="25"/>
  <c r="AD919" i="25"/>
  <c r="AD920" i="25"/>
  <c r="AD921" i="25"/>
  <c r="AD922" i="25"/>
  <c r="AD923" i="25"/>
  <c r="AD924" i="25"/>
  <c r="AD925" i="25"/>
  <c r="AD926" i="25"/>
  <c r="AD927" i="25"/>
  <c r="AD928" i="25"/>
  <c r="AD929" i="25"/>
  <c r="AD930" i="25"/>
  <c r="AD931" i="25"/>
  <c r="AD932" i="25"/>
  <c r="AD933" i="25"/>
  <c r="AD934" i="25"/>
  <c r="AD935" i="25"/>
  <c r="AD936" i="25"/>
  <c r="AD937" i="25"/>
  <c r="AD938" i="25"/>
  <c r="AD939" i="25"/>
  <c r="AD940" i="25"/>
  <c r="AD941" i="25"/>
  <c r="AD942" i="25"/>
  <c r="AD943" i="25"/>
  <c r="AD944" i="25"/>
  <c r="AD945" i="25"/>
  <c r="AD946" i="25"/>
  <c r="AD947" i="25"/>
  <c r="AD948" i="25"/>
  <c r="AD949" i="25"/>
  <c r="AD950" i="25"/>
  <c r="AD951" i="25"/>
  <c r="AD952" i="25"/>
  <c r="AD953" i="25"/>
  <c r="AD954" i="25"/>
  <c r="AD955" i="25"/>
  <c r="AD956" i="25"/>
  <c r="AD957" i="25"/>
  <c r="AD958" i="25"/>
  <c r="AD959" i="25"/>
  <c r="AD960" i="25"/>
  <c r="AD961" i="25"/>
  <c r="AD962" i="25"/>
  <c r="AD963" i="25"/>
  <c r="AD964" i="25"/>
  <c r="AD965" i="25"/>
  <c r="AD966" i="25"/>
  <c r="AD967" i="25"/>
  <c r="AD968" i="25"/>
  <c r="AD969" i="25"/>
  <c r="AD970" i="25"/>
  <c r="AD971" i="25"/>
  <c r="AD972" i="25"/>
  <c r="AD973" i="25"/>
  <c r="AD974" i="25"/>
  <c r="AD975" i="25"/>
  <c r="AD976" i="25"/>
  <c r="AD977" i="25"/>
  <c r="AD978" i="25"/>
  <c r="AD979" i="25"/>
  <c r="AD980" i="25"/>
  <c r="AD981" i="25"/>
  <c r="AD982" i="25"/>
  <c r="AD983" i="25"/>
  <c r="AD984" i="25"/>
  <c r="AD985" i="25"/>
  <c r="AD986" i="25"/>
  <c r="AD987" i="25"/>
  <c r="AD988" i="25"/>
  <c r="AD989" i="25"/>
  <c r="AD990" i="25"/>
  <c r="AD991" i="25"/>
  <c r="AD992" i="25"/>
  <c r="AD993" i="25"/>
  <c r="AD994" i="25"/>
  <c r="AD995" i="25"/>
  <c r="AD996" i="25"/>
  <c r="AD997" i="25"/>
  <c r="AD998" i="25"/>
  <c r="AD999" i="25"/>
  <c r="AD1000" i="25"/>
  <c r="AD1001" i="25"/>
  <c r="AD1002" i="25"/>
  <c r="AD1003" i="25"/>
  <c r="AD1004" i="25"/>
  <c r="AD1005" i="25"/>
  <c r="AD1006" i="25"/>
  <c r="AD1007" i="25"/>
  <c r="AD1008" i="25"/>
  <c r="AD1009" i="25"/>
  <c r="AD1010" i="25"/>
  <c r="AD1011" i="25"/>
  <c r="AD1012" i="25"/>
  <c r="AD1013" i="25"/>
  <c r="AD1014" i="25"/>
  <c r="AD1015" i="25"/>
  <c r="AD1016" i="25"/>
  <c r="AD1017" i="25"/>
  <c r="AD1018" i="25"/>
  <c r="AD1019" i="25"/>
  <c r="AD1020" i="25"/>
  <c r="AD1021" i="25"/>
  <c r="AD1022" i="25"/>
  <c r="AD1023" i="25"/>
  <c r="AD1024" i="25"/>
  <c r="AD1025" i="25"/>
  <c r="AD1026" i="25"/>
  <c r="AD1027" i="25"/>
  <c r="AD1028" i="25"/>
  <c r="AD1029" i="25"/>
  <c r="AD1030" i="25"/>
  <c r="AD1031" i="25"/>
  <c r="AD1032" i="25"/>
  <c r="AD1033" i="25"/>
  <c r="AD1034" i="25"/>
  <c r="AD1035" i="25"/>
  <c r="AD1036" i="25"/>
  <c r="AD1037" i="25"/>
  <c r="AD1038" i="25"/>
  <c r="AD1039" i="25"/>
  <c r="AD1040" i="25"/>
  <c r="AD1041" i="25"/>
  <c r="AD1042" i="25"/>
  <c r="AD1043" i="25"/>
  <c r="AD1044" i="25"/>
  <c r="AD1045" i="25"/>
  <c r="AD1046" i="25"/>
  <c r="AD1047" i="25"/>
  <c r="AD1048" i="25"/>
  <c r="AD1049" i="25"/>
  <c r="AD1050" i="25"/>
  <c r="AD1051" i="25"/>
  <c r="AD1052" i="25"/>
  <c r="AD1053" i="25"/>
  <c r="AD1054" i="25"/>
  <c r="AD1055" i="25"/>
  <c r="AD1056" i="25"/>
  <c r="AD1057" i="25"/>
  <c r="AD1058" i="25"/>
  <c r="AD1059" i="25"/>
  <c r="AD1060" i="25"/>
  <c r="AD1061" i="25"/>
  <c r="AD1062" i="25"/>
  <c r="AD1063" i="25"/>
  <c r="AD1064" i="25"/>
  <c r="AD1065" i="25"/>
  <c r="AD1066" i="25"/>
  <c r="AD1067" i="25"/>
  <c r="AD1068" i="25"/>
  <c r="AD1069" i="25"/>
  <c r="AD1070" i="25"/>
  <c r="AD1071" i="25"/>
  <c r="AD1072" i="25"/>
  <c r="AD1073" i="25"/>
  <c r="AD1074" i="25"/>
  <c r="AD1075" i="25"/>
  <c r="AD1076" i="25"/>
  <c r="AD1077" i="25"/>
  <c r="AD1078" i="25"/>
  <c r="AD1079" i="25"/>
  <c r="AD1080" i="25"/>
  <c r="AD1081" i="25"/>
  <c r="AD1082" i="25"/>
  <c r="AD1083" i="25"/>
  <c r="AD1084" i="25"/>
  <c r="AD1085" i="25"/>
  <c r="AD1086" i="25"/>
  <c r="AD1087" i="25"/>
  <c r="AD1088" i="25"/>
  <c r="AD1089" i="25"/>
  <c r="AD1090" i="25"/>
  <c r="AD1091" i="25"/>
  <c r="AD1092" i="25"/>
  <c r="AD1093" i="25"/>
  <c r="AD1094" i="25"/>
  <c r="AD1095" i="25"/>
  <c r="AD1096" i="25"/>
  <c r="AD1097" i="25"/>
  <c r="AD1098" i="25"/>
  <c r="AD1099" i="25"/>
  <c r="AD1100" i="25"/>
  <c r="AD1101" i="25"/>
  <c r="AD1102" i="25"/>
  <c r="AD1103" i="25"/>
  <c r="AD1104" i="25"/>
  <c r="AD1105" i="25"/>
  <c r="AD1106" i="25"/>
  <c r="AD1107" i="25"/>
  <c r="AD1108" i="25"/>
  <c r="AD1109" i="25"/>
  <c r="AD1110" i="25"/>
  <c r="AD1111" i="25"/>
  <c r="AD1112" i="25"/>
  <c r="AD1113" i="25"/>
  <c r="AD1114" i="25"/>
  <c r="AD1115" i="25"/>
  <c r="AD1116" i="25"/>
  <c r="AD1117" i="25"/>
  <c r="AD1118" i="25"/>
  <c r="AD1119" i="25"/>
  <c r="AD1120" i="25"/>
  <c r="AD1121" i="25"/>
  <c r="AD1122" i="25"/>
  <c r="AD1123" i="25"/>
  <c r="AD1124" i="25"/>
  <c r="AD1125" i="25"/>
  <c r="AD1126" i="25"/>
  <c r="AD1127" i="25"/>
  <c r="AD1128" i="25"/>
  <c r="AD1129" i="25"/>
  <c r="AD1130" i="25"/>
  <c r="AD1131" i="25"/>
  <c r="AD1132" i="25"/>
  <c r="AD1133" i="25"/>
  <c r="AD1134" i="25"/>
  <c r="AD1135" i="25"/>
  <c r="AD1136" i="25"/>
  <c r="AD1137" i="25"/>
  <c r="AD1138" i="25"/>
  <c r="AD1139" i="25"/>
  <c r="AD1140" i="25"/>
  <c r="AD1141" i="25"/>
  <c r="AD1142" i="25"/>
  <c r="AD1143" i="25"/>
  <c r="AD1144" i="25"/>
  <c r="AD1145" i="25"/>
  <c r="AD1146" i="25"/>
  <c r="AD1147" i="25"/>
  <c r="AD1148" i="25"/>
  <c r="AD1149" i="25"/>
  <c r="AD1150" i="25"/>
  <c r="AD1151" i="25"/>
  <c r="AD1152" i="25"/>
  <c r="AD1153" i="25"/>
  <c r="AD1154" i="25"/>
  <c r="AD1155" i="25"/>
  <c r="AD1156" i="25"/>
  <c r="AD1157" i="25"/>
  <c r="AD1158" i="25"/>
  <c r="AD1159" i="25"/>
  <c r="AD1160" i="25"/>
  <c r="AD1161" i="25"/>
  <c r="AD1162" i="25"/>
  <c r="AD1163" i="25"/>
  <c r="AD1164" i="25"/>
  <c r="AD1165" i="25"/>
  <c r="AD1166" i="25"/>
  <c r="AD1167" i="25"/>
  <c r="AD1168" i="25"/>
  <c r="AD1169" i="25"/>
  <c r="AD1170" i="25"/>
  <c r="AD1171" i="25"/>
  <c r="AD1172" i="25"/>
  <c r="AD1173" i="25"/>
  <c r="AD1174" i="25"/>
  <c r="AD1175" i="25"/>
  <c r="AD1176" i="25"/>
  <c r="AD1177" i="25"/>
  <c r="AD1178" i="25"/>
  <c r="AD1179" i="25"/>
  <c r="AD1180" i="25"/>
  <c r="AD1181" i="25"/>
  <c r="AD1182" i="25"/>
  <c r="AD2" i="25"/>
  <c r="D39" i="13" a="1"/>
  <c r="D39" i="13"/>
  <c r="E39" i="13"/>
  <c r="A8" i="14"/>
  <c r="A6" i="14"/>
  <c r="A3" i="14"/>
  <c r="T38" i="13" a="1"/>
  <c r="T38" i="13"/>
  <c r="T39" i="13" a="1"/>
  <c r="T39" i="13"/>
  <c r="T40" i="13" a="1"/>
  <c r="T40" i="13"/>
  <c r="T41" i="13" a="1"/>
  <c r="T41" i="13"/>
  <c r="T42" i="13" a="1"/>
  <c r="T42" i="13"/>
  <c r="T43" i="13" a="1"/>
  <c r="T43" i="13"/>
  <c r="T44" i="13" a="1"/>
  <c r="T44" i="13"/>
  <c r="T45" i="13" a="1"/>
  <c r="T45" i="13"/>
  <c r="T46" i="13" a="1"/>
  <c r="T46" i="13"/>
  <c r="T47" i="13" a="1"/>
  <c r="T47" i="13"/>
  <c r="T48" i="13" a="1"/>
  <c r="T48" i="13"/>
  <c r="T49" i="13" a="1"/>
  <c r="T49" i="13"/>
  <c r="T50" i="13" a="1"/>
  <c r="T50" i="13"/>
  <c r="T37" i="13" a="1"/>
  <c r="T37" i="13"/>
  <c r="J40" i="13" a="1"/>
  <c r="J40" i="13"/>
  <c r="J39" i="13" a="1"/>
  <c r="J39" i="13"/>
  <c r="J38" i="13" a="1"/>
  <c r="J38" i="13"/>
  <c r="I40" i="13" a="1"/>
  <c r="I40" i="13"/>
  <c r="I39" i="13" a="1"/>
  <c r="I39" i="13"/>
  <c r="I38" i="13" a="1"/>
  <c r="I38" i="13"/>
  <c r="D46" i="13" a="1"/>
  <c r="D46" i="13"/>
  <c r="C46" i="13" a="1"/>
  <c r="C46" i="13"/>
  <c r="D45" i="13" a="1"/>
  <c r="D45" i="13"/>
  <c r="C45" i="13" a="1"/>
  <c r="C45" i="13"/>
  <c r="D44" i="13" a="1"/>
  <c r="D44" i="13"/>
  <c r="C44" i="13" a="1"/>
  <c r="C44" i="13"/>
  <c r="D43" i="13" a="1"/>
  <c r="D43" i="13"/>
  <c r="C43" i="13" a="1"/>
  <c r="C43" i="13"/>
  <c r="D42" i="13" a="1"/>
  <c r="D42" i="13"/>
  <c r="C42" i="13" a="1"/>
  <c r="C42" i="13"/>
  <c r="D41" i="13" a="1"/>
  <c r="D41" i="13"/>
  <c r="C41" i="13" a="1"/>
  <c r="C41" i="13"/>
  <c r="D40" i="13" a="1"/>
  <c r="D40" i="13"/>
  <c r="D38" i="13" a="1"/>
  <c r="D38" i="13"/>
  <c r="C38" i="13" a="1"/>
  <c r="C38" i="13"/>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11" i="13" a="1"/>
  <c r="F11" i="13"/>
  <c r="G11" i="13" a="1"/>
  <c r="G11" i="13"/>
  <c r="H11" i="13"/>
  <c r="F12" i="13" a="1"/>
  <c r="F12" i="13"/>
  <c r="G12" i="13" a="1"/>
  <c r="G12" i="13"/>
  <c r="H12" i="13"/>
  <c r="F13" i="13" a="1"/>
  <c r="F13" i="13"/>
  <c r="G13" i="13" a="1"/>
  <c r="G13" i="13"/>
  <c r="H13" i="13"/>
  <c r="F14" i="13" a="1"/>
  <c r="F14" i="13"/>
  <c r="G14" i="13" a="1"/>
  <c r="G14" i="13"/>
  <c r="H14" i="13"/>
  <c r="F15" i="13" a="1"/>
  <c r="F15" i="13"/>
  <c r="G15" i="13" a="1"/>
  <c r="G15" i="13"/>
  <c r="H15" i="13"/>
  <c r="F16" i="13" a="1"/>
  <c r="F16" i="13"/>
  <c r="G16" i="13" a="1"/>
  <c r="G16" i="13"/>
  <c r="H16" i="13"/>
  <c r="F17" i="13" a="1"/>
  <c r="F17" i="13"/>
  <c r="G17" i="13" a="1"/>
  <c r="G17" i="13"/>
  <c r="H17" i="13"/>
  <c r="F18" i="13" a="1"/>
  <c r="F18" i="13"/>
  <c r="G18" i="13" a="1"/>
  <c r="G18" i="13"/>
  <c r="H18" i="13"/>
  <c r="F19" i="13" a="1"/>
  <c r="F19" i="13"/>
  <c r="G19" i="13" a="1"/>
  <c r="G19" i="13"/>
  <c r="H19" i="13"/>
  <c r="F20" i="13" a="1"/>
  <c r="F20" i="13"/>
  <c r="G20" i="13" a="1"/>
  <c r="G20" i="13"/>
  <c r="H20" i="13"/>
  <c r="F21" i="13" a="1"/>
  <c r="F21" i="13"/>
  <c r="G21" i="13" a="1"/>
  <c r="G21" i="13"/>
  <c r="H21" i="13"/>
  <c r="F22" i="13" a="1"/>
  <c r="F22" i="13"/>
  <c r="G22" i="13" a="1"/>
  <c r="G22" i="13"/>
  <c r="H22" i="13"/>
  <c r="F23" i="13" a="1"/>
  <c r="F23" i="13"/>
  <c r="G23" i="13" a="1"/>
  <c r="G23" i="13"/>
  <c r="H23" i="13"/>
  <c r="F24" i="13" a="1"/>
  <c r="F24" i="13"/>
  <c r="G24" i="13" a="1"/>
  <c r="G24" i="13"/>
  <c r="H24" i="13"/>
  <c r="F25" i="13" a="1"/>
  <c r="F25" i="13"/>
  <c r="G25" i="13" a="1"/>
  <c r="G25" i="13"/>
  <c r="H25" i="13"/>
  <c r="F26" i="13" a="1"/>
  <c r="F26" i="13"/>
  <c r="G26" i="13" a="1"/>
  <c r="G26" i="13"/>
  <c r="H26" i="13"/>
  <c r="F27" i="13" a="1"/>
  <c r="F27" i="13"/>
  <c r="G27" i="13" a="1"/>
  <c r="G27" i="13"/>
  <c r="H27" i="13"/>
  <c r="F28" i="13" a="1"/>
  <c r="F28" i="13"/>
  <c r="G28" i="13" a="1"/>
  <c r="G28" i="13"/>
  <c r="H28" i="13"/>
  <c r="F29" i="13" a="1"/>
  <c r="F29" i="13"/>
  <c r="G29" i="13" a="1"/>
  <c r="G29" i="13"/>
  <c r="H29" i="13"/>
  <c r="F30" i="13" a="1"/>
  <c r="F30" i="13"/>
  <c r="G30" i="13" a="1"/>
  <c r="G30" i="13"/>
  <c r="H30" i="13"/>
  <c r="G10" i="13" a="1"/>
  <c r="G10" i="13"/>
  <c r="F10" i="13" a="1"/>
  <c r="F10" i="13"/>
  <c r="BQ9" i="22"/>
  <c r="CC9" i="22"/>
  <c r="CE9" i="22"/>
  <c r="BQ10" i="22"/>
  <c r="CC10" i="22"/>
  <c r="CE10" i="22"/>
  <c r="BQ11" i="22"/>
  <c r="CC11" i="22"/>
  <c r="CE11" i="22"/>
  <c r="BQ12" i="22"/>
  <c r="CC12" i="22"/>
  <c r="CE12" i="22"/>
  <c r="BQ13" i="22"/>
  <c r="CC13" i="22"/>
  <c r="CE13" i="22"/>
  <c r="BQ14" i="22"/>
  <c r="CC14" i="22"/>
  <c r="CE14" i="22"/>
  <c r="BQ15" i="22"/>
  <c r="CC15" i="22"/>
  <c r="CE15" i="22"/>
  <c r="BQ16" i="22"/>
  <c r="CC16" i="22"/>
  <c r="CE16" i="22"/>
  <c r="BQ17" i="22"/>
  <c r="CC17" i="22"/>
  <c r="CE17" i="22"/>
  <c r="BQ18" i="22"/>
  <c r="CC18" i="22"/>
  <c r="CE18" i="22"/>
  <c r="BQ19" i="22"/>
  <c r="CC19" i="22"/>
  <c r="CE19" i="22"/>
  <c r="BQ20" i="22"/>
  <c r="CC20" i="22"/>
  <c r="CE20" i="22"/>
  <c r="BQ21" i="22"/>
  <c r="CC21" i="22"/>
  <c r="CE21" i="22"/>
  <c r="BQ22" i="22"/>
  <c r="CC22" i="22"/>
  <c r="CE22" i="22"/>
  <c r="BQ23" i="22"/>
  <c r="CC23" i="22"/>
  <c r="CE23" i="22"/>
  <c r="BQ24" i="22"/>
  <c r="CC24" i="22"/>
  <c r="CE24" i="22"/>
  <c r="BQ25" i="22"/>
  <c r="CC25" i="22"/>
  <c r="CE25" i="22"/>
  <c r="BQ26" i="22"/>
  <c r="CC26" i="22"/>
  <c r="CE26" i="22"/>
  <c r="BQ27" i="22"/>
  <c r="CC27" i="22"/>
  <c r="CE27" i="22"/>
  <c r="BQ28" i="22"/>
  <c r="CC28" i="22"/>
  <c r="CE28" i="22"/>
  <c r="BQ29" i="22"/>
  <c r="CC29" i="22"/>
  <c r="CE29" i="22"/>
  <c r="BQ30" i="22"/>
  <c r="CC30" i="22"/>
  <c r="CE30" i="22"/>
  <c r="BQ31" i="22"/>
  <c r="CC31" i="22"/>
  <c r="CE31" i="22"/>
  <c r="BQ32" i="22"/>
  <c r="CC32" i="22"/>
  <c r="CE32" i="22"/>
  <c r="BQ33" i="22"/>
  <c r="CC33" i="22"/>
  <c r="CE33" i="22"/>
  <c r="BQ34" i="22"/>
  <c r="CC34" i="22"/>
  <c r="CE34" i="22"/>
  <c r="BQ35" i="22"/>
  <c r="CC35" i="22"/>
  <c r="CE35" i="22"/>
  <c r="BQ36" i="22"/>
  <c r="CC36" i="22"/>
  <c r="CE36" i="22"/>
  <c r="BQ37" i="22"/>
  <c r="CC37" i="22"/>
  <c r="CE37" i="22"/>
  <c r="BQ38" i="22"/>
  <c r="CC38" i="22"/>
  <c r="CE38" i="22"/>
  <c r="BQ39" i="22"/>
  <c r="CC39" i="22"/>
  <c r="CE39" i="22"/>
  <c r="BQ40" i="22"/>
  <c r="CC40" i="22"/>
  <c r="CE40" i="22"/>
  <c r="BQ41" i="22"/>
  <c r="CC41" i="22"/>
  <c r="CE41" i="22"/>
  <c r="BQ42" i="22"/>
  <c r="CC42" i="22"/>
  <c r="CE42" i="22"/>
  <c r="BQ43" i="22"/>
  <c r="CC43" i="22"/>
  <c r="CE43" i="22"/>
  <c r="BQ44" i="22"/>
  <c r="CC44" i="22"/>
  <c r="CE44" i="22"/>
  <c r="BQ45" i="22"/>
  <c r="CC45" i="22"/>
  <c r="CE45" i="22"/>
  <c r="BQ46" i="22"/>
  <c r="CC46" i="22"/>
  <c r="CE46" i="22"/>
  <c r="BQ47" i="22"/>
  <c r="CC47" i="22"/>
  <c r="CE47" i="22"/>
  <c r="BQ48" i="22"/>
  <c r="CC48" i="22"/>
  <c r="CE48" i="22"/>
  <c r="BQ49" i="22"/>
  <c r="CC49" i="22"/>
  <c r="CE49" i="22"/>
  <c r="BQ50" i="22"/>
  <c r="CC50" i="22"/>
  <c r="CE50" i="22"/>
  <c r="BQ51" i="22"/>
  <c r="CC51" i="22"/>
  <c r="CE51" i="22"/>
  <c r="BQ52" i="22"/>
  <c r="CC52" i="22"/>
  <c r="CE52" i="22"/>
  <c r="BQ53" i="22"/>
  <c r="CC53" i="22"/>
  <c r="CE53" i="22"/>
  <c r="BQ54" i="22"/>
  <c r="CC54" i="22"/>
  <c r="CE54" i="22"/>
  <c r="BQ55" i="22"/>
  <c r="CC55" i="22"/>
  <c r="CE55" i="22"/>
  <c r="BQ56" i="22"/>
  <c r="CC56" i="22"/>
  <c r="CE56" i="22"/>
  <c r="BQ57" i="22"/>
  <c r="CC57" i="22"/>
  <c r="CE57" i="22"/>
  <c r="BQ58" i="22"/>
  <c r="CC58" i="22"/>
  <c r="CE58" i="22"/>
  <c r="BQ59" i="22"/>
  <c r="CC59" i="22"/>
  <c r="CE59" i="22"/>
  <c r="BQ60" i="22"/>
  <c r="CC60" i="22"/>
  <c r="CE60" i="22"/>
  <c r="BQ61" i="22"/>
  <c r="CC61" i="22"/>
  <c r="CE61" i="22"/>
  <c r="BQ62" i="22"/>
  <c r="CC62" i="22"/>
  <c r="CE62" i="22"/>
  <c r="BQ63" i="22"/>
  <c r="CC63" i="22"/>
  <c r="CE63" i="22"/>
  <c r="BQ64" i="22"/>
  <c r="CC64" i="22"/>
  <c r="CE64" i="22"/>
  <c r="BQ65" i="22"/>
  <c r="CC65" i="22"/>
  <c r="CE65" i="22"/>
  <c r="BQ66" i="22"/>
  <c r="CC66" i="22"/>
  <c r="CE66" i="22"/>
  <c r="BQ67" i="22"/>
  <c r="CC67" i="22"/>
  <c r="CE67" i="22"/>
  <c r="BQ68" i="22"/>
  <c r="CC68" i="22"/>
  <c r="CE68" i="22"/>
  <c r="BQ69" i="22"/>
  <c r="CC69" i="22"/>
  <c r="CE69" i="22"/>
  <c r="BQ70" i="22"/>
  <c r="CC70" i="22"/>
  <c r="CE70" i="22"/>
  <c r="BQ71" i="22"/>
  <c r="CC71" i="22"/>
  <c r="CE71" i="22"/>
  <c r="BQ72" i="22"/>
  <c r="CC72" i="22"/>
  <c r="CE72" i="22"/>
  <c r="BQ73" i="22"/>
  <c r="CC73" i="22"/>
  <c r="CE73" i="22"/>
  <c r="BQ74" i="22"/>
  <c r="CC74" i="22"/>
  <c r="CE74" i="22"/>
  <c r="BQ75" i="22"/>
  <c r="CC75" i="22"/>
  <c r="CE75" i="22"/>
  <c r="BQ76" i="22"/>
  <c r="CC76" i="22"/>
  <c r="CE76" i="22"/>
  <c r="BQ77" i="22"/>
  <c r="CC77" i="22"/>
  <c r="CE77" i="22"/>
  <c r="BQ78" i="22"/>
  <c r="CC78" i="22"/>
  <c r="CE78" i="22"/>
  <c r="BQ79" i="22"/>
  <c r="CC79" i="22"/>
  <c r="CE79" i="22"/>
  <c r="BQ80" i="22"/>
  <c r="CC80" i="22"/>
  <c r="CE80" i="22"/>
  <c r="BQ81" i="22"/>
  <c r="CC81" i="22"/>
  <c r="CE81" i="22"/>
  <c r="BQ82" i="22"/>
  <c r="CC82" i="22"/>
  <c r="CE82" i="22"/>
  <c r="BQ83" i="22"/>
  <c r="CC83" i="22"/>
  <c r="CE83" i="22"/>
  <c r="BQ84" i="22"/>
  <c r="CC84" i="22"/>
  <c r="CE84" i="22"/>
  <c r="BQ85" i="22"/>
  <c r="CC85" i="22"/>
  <c r="CE85" i="22"/>
  <c r="BQ86" i="22"/>
  <c r="CC86" i="22"/>
  <c r="CE86" i="22"/>
  <c r="BQ87" i="22"/>
  <c r="CC87" i="22"/>
  <c r="CE87" i="22"/>
  <c r="BQ88" i="22"/>
  <c r="CC88" i="22"/>
  <c r="CE88" i="22"/>
  <c r="BQ89" i="22"/>
  <c r="CC89" i="22"/>
  <c r="CE89" i="22"/>
  <c r="BQ90" i="22"/>
  <c r="CC90" i="22"/>
  <c r="CE90" i="22"/>
  <c r="BQ91" i="22"/>
  <c r="CC91" i="22"/>
  <c r="CE91" i="22"/>
  <c r="BQ92" i="22"/>
  <c r="CC92" i="22"/>
  <c r="CE92" i="22"/>
  <c r="BQ93" i="22"/>
  <c r="CC93" i="22"/>
  <c r="CE93" i="22"/>
  <c r="BQ94" i="22"/>
  <c r="CC94" i="22"/>
  <c r="CE94" i="22"/>
  <c r="BQ95" i="22"/>
  <c r="CC95" i="22"/>
  <c r="CE95" i="22"/>
  <c r="BQ96" i="22"/>
  <c r="CC96" i="22"/>
  <c r="CE96" i="22"/>
  <c r="BQ97" i="22"/>
  <c r="CC97" i="22"/>
  <c r="CE97" i="22"/>
  <c r="BQ98" i="22"/>
  <c r="CC98" i="22"/>
  <c r="CE98" i="22"/>
  <c r="BQ99" i="22"/>
  <c r="CC99" i="22"/>
  <c r="CE99" i="22"/>
  <c r="BQ100" i="22"/>
  <c r="CC100" i="22"/>
  <c r="CE100" i="22"/>
  <c r="BQ101" i="22"/>
  <c r="CC101" i="22"/>
  <c r="CE101" i="22"/>
  <c r="BQ102" i="22"/>
  <c r="CC102" i="22"/>
  <c r="CE102" i="22"/>
  <c r="BQ103" i="22"/>
  <c r="CC103" i="22"/>
  <c r="CE103" i="22"/>
  <c r="BQ104" i="22"/>
  <c r="CC104" i="22"/>
  <c r="CE104" i="22"/>
  <c r="BQ105" i="22"/>
  <c r="CC105" i="22"/>
  <c r="CE105" i="22"/>
  <c r="BQ106" i="22"/>
  <c r="CC106" i="22"/>
  <c r="CE106" i="22"/>
  <c r="BQ107" i="22"/>
  <c r="CC107" i="22"/>
  <c r="CE107" i="22"/>
  <c r="BQ108" i="22"/>
  <c r="CC108" i="22"/>
  <c r="CE108" i="22"/>
  <c r="BQ109" i="22"/>
  <c r="CC109" i="22"/>
  <c r="CE109" i="22"/>
  <c r="BQ110" i="22"/>
  <c r="CC110" i="22"/>
  <c r="CE110" i="22"/>
  <c r="BQ111" i="22"/>
  <c r="CC111" i="22"/>
  <c r="CE111" i="22"/>
  <c r="BQ112" i="22"/>
  <c r="CC112" i="22"/>
  <c r="CE112" i="22"/>
  <c r="BQ113" i="22"/>
  <c r="CC113" i="22"/>
  <c r="CE113" i="22"/>
  <c r="BQ114" i="22"/>
  <c r="CC114" i="22"/>
  <c r="CE114" i="22"/>
  <c r="BQ115" i="22"/>
  <c r="CC115" i="22"/>
  <c r="CE115" i="22"/>
  <c r="BQ116" i="22"/>
  <c r="CC116" i="22"/>
  <c r="CE116" i="22"/>
  <c r="BQ117" i="22"/>
  <c r="CC117" i="22"/>
  <c r="CE117" i="22"/>
  <c r="BQ118" i="22"/>
  <c r="CC118" i="22"/>
  <c r="CE118" i="22"/>
  <c r="BQ119" i="22"/>
  <c r="CC119" i="22"/>
  <c r="CE119" i="22"/>
  <c r="BQ120" i="22"/>
  <c r="CC120" i="22"/>
  <c r="CE120" i="22"/>
  <c r="BQ121" i="22"/>
  <c r="CC121" i="22"/>
  <c r="CE121" i="22"/>
  <c r="BQ122" i="22"/>
  <c r="CC122" i="22"/>
  <c r="CE122" i="22"/>
  <c r="BQ123" i="22"/>
  <c r="CC123" i="22"/>
  <c r="CE123" i="22"/>
  <c r="BQ124" i="22"/>
  <c r="CC124" i="22"/>
  <c r="CE124" i="22"/>
  <c r="BQ125" i="22"/>
  <c r="CC125" i="22"/>
  <c r="CE125" i="22"/>
  <c r="BQ126" i="22"/>
  <c r="CC126" i="22"/>
  <c r="CE126" i="22"/>
  <c r="BQ127" i="22"/>
  <c r="CC127" i="22"/>
  <c r="CE127" i="22"/>
  <c r="BQ128" i="22"/>
  <c r="CC128" i="22"/>
  <c r="CE128" i="22"/>
  <c r="BQ129" i="22"/>
  <c r="CC129" i="22"/>
  <c r="CE129" i="22"/>
  <c r="BQ130" i="22"/>
  <c r="CC130" i="22"/>
  <c r="CE130" i="22"/>
  <c r="BQ131" i="22"/>
  <c r="CC131" i="22"/>
  <c r="CE131" i="22"/>
  <c r="BQ132" i="22"/>
  <c r="CC132" i="22"/>
  <c r="CE132" i="22"/>
  <c r="BQ133" i="22"/>
  <c r="CC133" i="22"/>
  <c r="CE133" i="22"/>
  <c r="BQ134" i="22"/>
  <c r="CC134" i="22"/>
  <c r="CE134" i="22"/>
  <c r="BQ135" i="22"/>
  <c r="CC135" i="22"/>
  <c r="CE135" i="22"/>
  <c r="BQ136" i="22"/>
  <c r="CC136" i="22"/>
  <c r="CE136" i="22"/>
  <c r="BQ137" i="22"/>
  <c r="CC137" i="22"/>
  <c r="CE137" i="22"/>
  <c r="BQ138" i="22"/>
  <c r="CC138" i="22"/>
  <c r="CE138" i="22"/>
  <c r="BQ139" i="22"/>
  <c r="CC139" i="22"/>
  <c r="CE139" i="22"/>
  <c r="BQ140" i="22"/>
  <c r="CC140" i="22"/>
  <c r="CE140" i="22"/>
  <c r="BQ141" i="22"/>
  <c r="CC141" i="22"/>
  <c r="CE141" i="22"/>
  <c r="BQ142" i="22"/>
  <c r="CC142" i="22"/>
  <c r="CE142" i="22"/>
  <c r="BQ143" i="22"/>
  <c r="CC143" i="22"/>
  <c r="CE143" i="22"/>
  <c r="BQ144" i="22"/>
  <c r="CC144" i="22"/>
  <c r="CE144" i="22"/>
  <c r="BQ145" i="22"/>
  <c r="CC145" i="22"/>
  <c r="CE145" i="22"/>
  <c r="BQ146" i="22"/>
  <c r="CC146" i="22"/>
  <c r="CE146" i="22"/>
  <c r="BQ147" i="22"/>
  <c r="CC147" i="22"/>
  <c r="CE147" i="22"/>
  <c r="BQ148" i="22"/>
  <c r="BR148" i="22"/>
  <c r="CC148" i="22"/>
  <c r="CE148" i="22"/>
  <c r="BQ149" i="22"/>
  <c r="CC149" i="22"/>
  <c r="CE149" i="22"/>
  <c r="BQ150" i="22"/>
  <c r="CC150" i="22"/>
  <c r="CE150" i="22"/>
  <c r="BQ151" i="22"/>
  <c r="CC151" i="22"/>
  <c r="CE151" i="22"/>
  <c r="BQ152" i="22"/>
  <c r="BR152" i="22"/>
  <c r="CC152" i="22"/>
  <c r="CE152" i="22"/>
  <c r="BQ153" i="22"/>
  <c r="CC153" i="22"/>
  <c r="CE153" i="22"/>
  <c r="BQ154" i="22"/>
  <c r="CC154" i="22"/>
  <c r="CE154" i="22"/>
  <c r="BQ155" i="22"/>
  <c r="CC155" i="22"/>
  <c r="CE155" i="22"/>
  <c r="BQ156" i="22"/>
  <c r="CC156" i="22"/>
  <c r="CE156" i="22"/>
  <c r="BQ157" i="22"/>
  <c r="CC157" i="22"/>
  <c r="CE157" i="22"/>
  <c r="BQ158" i="22"/>
  <c r="CC158" i="22"/>
  <c r="CE158" i="22"/>
  <c r="BQ159" i="22"/>
  <c r="CC159" i="22"/>
  <c r="CE159" i="22"/>
  <c r="BQ160" i="22"/>
  <c r="CC160" i="22"/>
  <c r="CE160" i="22"/>
  <c r="BQ161" i="22"/>
  <c r="CC161" i="22"/>
  <c r="CE161" i="22"/>
  <c r="BQ162" i="22"/>
  <c r="CC162" i="22"/>
  <c r="CE162" i="22"/>
  <c r="BQ163" i="22"/>
  <c r="CC163" i="22"/>
  <c r="CE163" i="22"/>
  <c r="BQ164" i="22"/>
  <c r="CC164" i="22"/>
  <c r="CE164" i="22"/>
  <c r="BQ165" i="22"/>
  <c r="CC165" i="22"/>
  <c r="CE165" i="22"/>
  <c r="BQ166" i="22"/>
  <c r="CC166" i="22"/>
  <c r="CE166" i="22"/>
  <c r="BQ167" i="22"/>
  <c r="CC167" i="22"/>
  <c r="CE167" i="22"/>
  <c r="BQ168" i="22"/>
  <c r="CC168" i="22"/>
  <c r="CE168" i="22"/>
  <c r="BQ169" i="22"/>
  <c r="CC169" i="22"/>
  <c r="CE169" i="22"/>
  <c r="BQ170" i="22"/>
  <c r="CC170" i="22"/>
  <c r="CE170" i="22"/>
  <c r="BQ171" i="22"/>
  <c r="CC171" i="22"/>
  <c r="CE171" i="22"/>
  <c r="BQ172" i="22"/>
  <c r="CC172" i="22"/>
  <c r="CE172" i="22"/>
  <c r="BQ173" i="22"/>
  <c r="CC173" i="22"/>
  <c r="CE173" i="22"/>
  <c r="BQ174" i="22"/>
  <c r="CC174" i="22"/>
  <c r="CE174" i="22"/>
  <c r="BQ175" i="22"/>
  <c r="CC175" i="22"/>
  <c r="CE175" i="22"/>
  <c r="BQ176" i="22"/>
  <c r="CC176" i="22"/>
  <c r="CE176" i="22"/>
  <c r="BQ177" i="22"/>
  <c r="CC177" i="22"/>
  <c r="CE177" i="22"/>
  <c r="BQ178" i="22"/>
  <c r="CC178" i="22"/>
  <c r="CE178" i="22"/>
  <c r="BQ179" i="22"/>
  <c r="CC179" i="22"/>
  <c r="CE179" i="22"/>
  <c r="BQ180" i="22"/>
  <c r="CC180" i="22"/>
  <c r="CE180" i="22"/>
  <c r="BQ181" i="22"/>
  <c r="CC181" i="22"/>
  <c r="CE181" i="22"/>
  <c r="BQ182" i="22"/>
  <c r="CC182" i="22"/>
  <c r="CE182" i="22"/>
  <c r="BQ183" i="22"/>
  <c r="CC183" i="22"/>
  <c r="CE183" i="22"/>
  <c r="BQ184" i="22"/>
  <c r="CC184" i="22"/>
  <c r="CE184" i="22"/>
  <c r="BQ185" i="22"/>
  <c r="CC185" i="22"/>
  <c r="CE185" i="22"/>
  <c r="BQ186" i="22"/>
  <c r="CC186" i="22"/>
  <c r="CE186" i="22"/>
  <c r="BQ187" i="22"/>
  <c r="CC187" i="22"/>
  <c r="CE187" i="22"/>
  <c r="BQ188" i="22"/>
  <c r="CC188" i="22"/>
  <c r="CE188" i="22"/>
  <c r="BQ189" i="22"/>
  <c r="CC189" i="22"/>
  <c r="CE189" i="22"/>
  <c r="BQ190" i="22"/>
  <c r="CC190" i="22"/>
  <c r="CE190" i="22"/>
  <c r="BQ191" i="22"/>
  <c r="CC191" i="22"/>
  <c r="CE191" i="22"/>
  <c r="BQ192" i="22"/>
  <c r="CC192" i="22"/>
  <c r="CE192" i="22"/>
  <c r="BQ193" i="22"/>
  <c r="CC193" i="22"/>
  <c r="CE193" i="22"/>
  <c r="BQ194" i="22"/>
  <c r="CC194" i="22"/>
  <c r="CE194" i="22"/>
  <c r="BQ195" i="22"/>
  <c r="CC195" i="22"/>
  <c r="CE195" i="22"/>
  <c r="BQ196" i="22"/>
  <c r="CC196" i="22"/>
  <c r="CE196" i="22"/>
  <c r="BQ197" i="22"/>
  <c r="CC197" i="22"/>
  <c r="CE197" i="22"/>
  <c r="BQ198" i="22"/>
  <c r="CC198" i="22"/>
  <c r="CE198" i="22"/>
  <c r="BQ199" i="22"/>
  <c r="CC199" i="22"/>
  <c r="CE199" i="22"/>
  <c r="BQ200" i="22"/>
  <c r="CC200" i="22"/>
  <c r="CE200" i="22"/>
  <c r="BQ201" i="22"/>
  <c r="CC201" i="22"/>
  <c r="CE201" i="22"/>
  <c r="BQ202" i="22"/>
  <c r="CC202" i="22"/>
  <c r="CE202" i="22"/>
  <c r="BQ203" i="22"/>
  <c r="CC203" i="22"/>
  <c r="CE203" i="22"/>
  <c r="BQ204" i="22"/>
  <c r="CC204" i="22"/>
  <c r="CE204" i="22"/>
  <c r="BQ205" i="22"/>
  <c r="CC205" i="22"/>
  <c r="CE205" i="22"/>
  <c r="BQ206" i="22"/>
  <c r="CC206" i="22"/>
  <c r="CE206" i="22"/>
  <c r="BQ207" i="22"/>
  <c r="CC207" i="22"/>
  <c r="CE207" i="22"/>
  <c r="BQ208" i="22"/>
  <c r="CC208" i="22"/>
  <c r="CE208" i="22"/>
  <c r="BQ209" i="22"/>
  <c r="CC209" i="22"/>
  <c r="CE209" i="22"/>
  <c r="BQ210" i="22"/>
  <c r="CC210" i="22"/>
  <c r="CE210" i="22"/>
  <c r="BQ211" i="22"/>
  <c r="CC211" i="22"/>
  <c r="CE211" i="22"/>
  <c r="BQ212" i="22"/>
  <c r="CC212" i="22"/>
  <c r="CE212" i="22"/>
  <c r="BQ213" i="22"/>
  <c r="CC213" i="22"/>
  <c r="CE213" i="22"/>
  <c r="BQ214" i="22"/>
  <c r="CC214" i="22"/>
  <c r="CE214" i="22"/>
  <c r="BQ215" i="22"/>
  <c r="CC215" i="22"/>
  <c r="CE215" i="22"/>
  <c r="BQ216" i="22"/>
  <c r="CC216" i="22"/>
  <c r="CE216" i="22"/>
  <c r="BQ217" i="22"/>
  <c r="CC217" i="22"/>
  <c r="CE217" i="22"/>
  <c r="BQ218" i="22"/>
  <c r="CC218" i="22"/>
  <c r="CE218" i="22"/>
  <c r="BQ219" i="22"/>
  <c r="CC219" i="22"/>
  <c r="CE219" i="22"/>
  <c r="BQ220" i="22"/>
  <c r="CC220" i="22"/>
  <c r="CE220" i="22"/>
  <c r="BQ221" i="22"/>
  <c r="CC221" i="22"/>
  <c r="CE221" i="22"/>
  <c r="BQ222" i="22"/>
  <c r="CC222" i="22"/>
  <c r="CE222" i="22"/>
  <c r="BQ223" i="22"/>
  <c r="CC223" i="22"/>
  <c r="CE223" i="22"/>
  <c r="BQ224" i="22"/>
  <c r="CC224" i="22"/>
  <c r="CE224" i="22"/>
  <c r="BQ225" i="22"/>
  <c r="CC225" i="22"/>
  <c r="CE225" i="22"/>
  <c r="BQ226" i="22"/>
  <c r="CC226" i="22"/>
  <c r="CE226" i="22"/>
  <c r="BQ227" i="22"/>
  <c r="CC227" i="22"/>
  <c r="CE227" i="22"/>
  <c r="BQ228" i="22"/>
  <c r="CC228" i="22"/>
  <c r="CE228" i="22"/>
  <c r="BQ229" i="22"/>
  <c r="CC229" i="22"/>
  <c r="CE229" i="22"/>
  <c r="BQ230" i="22"/>
  <c r="CC230" i="22"/>
  <c r="CE230" i="22"/>
  <c r="BQ231" i="22"/>
  <c r="CC231" i="22"/>
  <c r="CE231" i="22"/>
  <c r="BQ232" i="22"/>
  <c r="CC232" i="22"/>
  <c r="CE232" i="22"/>
  <c r="BQ233" i="22"/>
  <c r="CC233" i="22"/>
  <c r="CE233" i="22"/>
  <c r="BQ234" i="22"/>
  <c r="CC234" i="22"/>
  <c r="CE234" i="22"/>
  <c r="BQ235" i="22"/>
  <c r="CC235" i="22"/>
  <c r="CE235" i="22"/>
  <c r="BQ236" i="22"/>
  <c r="CC236" i="22"/>
  <c r="CE236" i="22"/>
  <c r="BQ237" i="22"/>
  <c r="CC237" i="22"/>
  <c r="CE237" i="22"/>
  <c r="BQ238" i="22"/>
  <c r="CC238" i="22"/>
  <c r="CE238" i="22"/>
  <c r="BQ239" i="22"/>
  <c r="CC239" i="22"/>
  <c r="CE239" i="22"/>
  <c r="BQ240" i="22"/>
  <c r="CC240" i="22"/>
  <c r="CE240" i="22"/>
  <c r="BQ241" i="22"/>
  <c r="CC241" i="22"/>
  <c r="CE241" i="22"/>
  <c r="BQ242" i="22"/>
  <c r="CC242" i="22"/>
  <c r="CE242" i="22"/>
  <c r="BQ243" i="22"/>
  <c r="CC243" i="22"/>
  <c r="CE243" i="22"/>
  <c r="BQ244" i="22"/>
  <c r="CC244" i="22"/>
  <c r="CE244" i="22"/>
  <c r="BQ245" i="22"/>
  <c r="CC245" i="22"/>
  <c r="CE245" i="22"/>
  <c r="BQ246" i="22"/>
  <c r="CC246" i="22"/>
  <c r="CE246" i="22"/>
  <c r="BQ247" i="22"/>
  <c r="CC247" i="22"/>
  <c r="CE247" i="22"/>
  <c r="BQ248" i="22"/>
  <c r="CC248" i="22"/>
  <c r="CE248" i="22"/>
  <c r="BQ249" i="22"/>
  <c r="CC249" i="22"/>
  <c r="CE249" i="22"/>
  <c r="BQ250" i="22"/>
  <c r="CC250" i="22"/>
  <c r="CE250" i="22"/>
  <c r="BQ251" i="22"/>
  <c r="CC251" i="22"/>
  <c r="CE251" i="22"/>
  <c r="BQ252" i="22"/>
  <c r="CC252" i="22"/>
  <c r="CE252" i="22"/>
  <c r="BQ253" i="22"/>
  <c r="CC253" i="22"/>
  <c r="CE253" i="22"/>
  <c r="BQ254" i="22"/>
  <c r="CC254" i="22"/>
  <c r="CE254" i="22"/>
  <c r="BQ255" i="22"/>
  <c r="CC255" i="22"/>
  <c r="CE255" i="22"/>
  <c r="BQ256" i="22"/>
  <c r="CC256" i="22"/>
  <c r="CE256" i="22"/>
  <c r="BQ257" i="22"/>
  <c r="CC257" i="22"/>
  <c r="CE257" i="22"/>
  <c r="BQ258" i="22"/>
  <c r="CC258" i="22"/>
  <c r="CE258" i="22"/>
  <c r="BQ259" i="22"/>
  <c r="CC259" i="22"/>
  <c r="CE259" i="22"/>
  <c r="BQ260" i="22"/>
  <c r="CC260" i="22"/>
  <c r="CE260" i="22"/>
  <c r="BQ261" i="22"/>
  <c r="CC261" i="22"/>
  <c r="CE261" i="22"/>
  <c r="BQ262" i="22"/>
  <c r="CC262" i="22"/>
  <c r="CE262" i="22"/>
  <c r="BQ263" i="22"/>
  <c r="CC263" i="22"/>
  <c r="CE263" i="22"/>
  <c r="BQ264" i="22"/>
  <c r="CC264" i="22"/>
  <c r="CE264" i="22"/>
  <c r="BQ265" i="22"/>
  <c r="CC265" i="22"/>
  <c r="CE265" i="22"/>
  <c r="BQ266" i="22"/>
  <c r="CC266" i="22"/>
  <c r="CE266" i="22"/>
  <c r="BQ267" i="22"/>
  <c r="CC267" i="22"/>
  <c r="CE267" i="22"/>
  <c r="BQ268" i="22"/>
  <c r="CC268" i="22"/>
  <c r="CE268" i="22"/>
  <c r="BQ269" i="22"/>
  <c r="CC269" i="22"/>
  <c r="CE269" i="22"/>
  <c r="BQ270" i="22"/>
  <c r="CC270" i="22"/>
  <c r="CE270" i="22"/>
  <c r="BQ271" i="22"/>
  <c r="CC271" i="22"/>
  <c r="CE271" i="22"/>
  <c r="BQ272" i="22"/>
  <c r="CC272" i="22"/>
  <c r="CE272" i="22"/>
  <c r="BQ273" i="22"/>
  <c r="CC273" i="22"/>
  <c r="CE273" i="22"/>
  <c r="BQ274" i="22"/>
  <c r="CC274" i="22"/>
  <c r="CE274" i="22"/>
  <c r="BQ275" i="22"/>
  <c r="CC275" i="22"/>
  <c r="CE275" i="22"/>
  <c r="BQ276" i="22"/>
  <c r="CC276" i="22"/>
  <c r="CE276" i="22"/>
  <c r="BQ277" i="22"/>
  <c r="CC277" i="22"/>
  <c r="CE277" i="22"/>
  <c r="BQ278" i="22"/>
  <c r="CC278" i="22"/>
  <c r="CE278" i="22"/>
  <c r="BQ279" i="22"/>
  <c r="CC279" i="22"/>
  <c r="CE279" i="22"/>
  <c r="BQ280" i="22"/>
  <c r="CC280" i="22"/>
  <c r="CE280" i="22"/>
  <c r="BQ281" i="22"/>
  <c r="CC281" i="22"/>
  <c r="CE281" i="22"/>
  <c r="BQ282" i="22"/>
  <c r="CC282" i="22"/>
  <c r="CE282" i="22"/>
  <c r="BQ283" i="22"/>
  <c r="CC283" i="22"/>
  <c r="CE283" i="22"/>
  <c r="BQ284" i="22"/>
  <c r="CC284" i="22"/>
  <c r="CE284" i="22"/>
  <c r="BQ285" i="22"/>
  <c r="CC285" i="22"/>
  <c r="CE285" i="22"/>
  <c r="BQ286" i="22"/>
  <c r="CC286" i="22"/>
  <c r="CE286" i="22"/>
  <c r="BQ287" i="22"/>
  <c r="CC287" i="22"/>
  <c r="CE287" i="22"/>
  <c r="BQ288" i="22"/>
  <c r="CC288" i="22"/>
  <c r="CE288" i="22"/>
  <c r="BQ289" i="22"/>
  <c r="CC289" i="22"/>
  <c r="CE289" i="22"/>
  <c r="BQ290" i="22"/>
  <c r="CC290" i="22"/>
  <c r="CE290" i="22"/>
  <c r="BQ291" i="22"/>
  <c r="CC291" i="22"/>
  <c r="CE291" i="22"/>
  <c r="BQ292" i="22"/>
  <c r="CC292" i="22"/>
  <c r="CE292" i="22"/>
  <c r="BQ293" i="22"/>
  <c r="CC293" i="22"/>
  <c r="CE293" i="22"/>
  <c r="BQ294" i="22"/>
  <c r="CC294" i="22"/>
  <c r="CE294" i="22"/>
  <c r="BQ295" i="22"/>
  <c r="CC295" i="22"/>
  <c r="CE295" i="22"/>
  <c r="BQ296" i="22"/>
  <c r="CC296" i="22"/>
  <c r="CE296" i="22"/>
  <c r="BQ297" i="22"/>
  <c r="CC297" i="22"/>
  <c r="CE297" i="22"/>
  <c r="BQ298" i="22"/>
  <c r="CC298" i="22"/>
  <c r="CE298" i="22"/>
  <c r="BQ299" i="22"/>
  <c r="CC299" i="22"/>
  <c r="CE299" i="22"/>
  <c r="BQ300" i="22"/>
  <c r="CC300" i="22"/>
  <c r="CE300" i="22"/>
  <c r="BQ301" i="22"/>
  <c r="CC301" i="22"/>
  <c r="CE301" i="22"/>
  <c r="BQ302" i="22"/>
  <c r="CC302" i="22"/>
  <c r="CE302" i="22"/>
  <c r="BQ303" i="22"/>
  <c r="CC303" i="22"/>
  <c r="CE303" i="22"/>
  <c r="BQ304" i="22"/>
  <c r="CC304" i="22"/>
  <c r="CE304" i="22"/>
  <c r="BQ305" i="22"/>
  <c r="CC305" i="22"/>
  <c r="CE305" i="22"/>
  <c r="BQ306" i="22"/>
  <c r="CC306" i="22"/>
  <c r="CE306" i="22"/>
  <c r="BQ307" i="22"/>
  <c r="CC307" i="22"/>
  <c r="CE307" i="22"/>
  <c r="BQ308" i="22"/>
  <c r="CC308" i="22"/>
  <c r="CE308" i="22"/>
  <c r="BQ309" i="22"/>
  <c r="CC309" i="22"/>
  <c r="CE309" i="22"/>
  <c r="BQ310" i="22"/>
  <c r="CC310" i="22"/>
  <c r="CE310" i="22"/>
  <c r="BQ311" i="22"/>
  <c r="CC311" i="22"/>
  <c r="CE311" i="22"/>
  <c r="BQ312" i="22"/>
  <c r="CC312" i="22"/>
  <c r="CE312" i="22"/>
  <c r="BQ313" i="22"/>
  <c r="CC313" i="22"/>
  <c r="CE313" i="22"/>
  <c r="BQ314" i="22"/>
  <c r="CC314" i="22"/>
  <c r="CE314" i="22"/>
  <c r="BQ315" i="22"/>
  <c r="CC315" i="22"/>
  <c r="CE315" i="22"/>
  <c r="BQ316" i="22"/>
  <c r="CC316" i="22"/>
  <c r="CE316" i="22"/>
  <c r="BQ317" i="22"/>
  <c r="CC317" i="22"/>
  <c r="CE317" i="22"/>
  <c r="BQ318" i="22"/>
  <c r="CC318" i="22"/>
  <c r="CE318" i="22"/>
  <c r="BQ319" i="22"/>
  <c r="CC319" i="22"/>
  <c r="CE319" i="22"/>
  <c r="BQ320" i="22"/>
  <c r="CC320" i="22"/>
  <c r="CE320" i="22"/>
  <c r="BQ321" i="22"/>
  <c r="CC321" i="22"/>
  <c r="CE321" i="22"/>
  <c r="BQ322" i="22"/>
  <c r="CC322" i="22"/>
  <c r="CE322" i="22"/>
  <c r="BQ323" i="22"/>
  <c r="CC323" i="22"/>
  <c r="CE323" i="22"/>
  <c r="BQ324" i="22"/>
  <c r="CC324" i="22"/>
  <c r="CE324" i="22"/>
  <c r="BQ325" i="22"/>
  <c r="CC325" i="22"/>
  <c r="CE325" i="22"/>
  <c r="BQ326" i="22"/>
  <c r="CC326" i="22"/>
  <c r="CE326" i="22"/>
  <c r="BQ327" i="22"/>
  <c r="CC327" i="22"/>
  <c r="CE327" i="22"/>
  <c r="BQ328" i="22"/>
  <c r="CC328" i="22"/>
  <c r="CE328" i="22"/>
  <c r="BQ329" i="22"/>
  <c r="CC329" i="22"/>
  <c r="CE329" i="22"/>
  <c r="BQ330" i="22"/>
  <c r="CC330" i="22"/>
  <c r="CE330" i="22"/>
  <c r="BQ331" i="22"/>
  <c r="CC331" i="22"/>
  <c r="CE331" i="22"/>
  <c r="BQ332" i="22"/>
  <c r="CC332" i="22"/>
  <c r="CE332" i="22"/>
  <c r="BQ333" i="22"/>
  <c r="CC333" i="22"/>
  <c r="CE333" i="22"/>
  <c r="BQ334" i="22"/>
  <c r="CC334" i="22"/>
  <c r="CE334" i="22"/>
  <c r="BQ335" i="22"/>
  <c r="CC335" i="22"/>
  <c r="CE335" i="22"/>
  <c r="BQ336" i="22"/>
  <c r="CC336" i="22"/>
  <c r="CE336" i="22"/>
  <c r="BQ337" i="22"/>
  <c r="CC337" i="22"/>
  <c r="CE337" i="22"/>
  <c r="BQ338" i="22"/>
  <c r="CC338" i="22"/>
  <c r="CE338" i="22"/>
  <c r="BQ339" i="22"/>
  <c r="CC339" i="22"/>
  <c r="CE339" i="22"/>
  <c r="BQ340" i="22"/>
  <c r="CC340" i="22"/>
  <c r="CE340" i="22"/>
  <c r="BQ341" i="22"/>
  <c r="CC341" i="22"/>
  <c r="CE341" i="22"/>
  <c r="BQ342" i="22"/>
  <c r="CC342" i="22"/>
  <c r="CE342" i="22"/>
  <c r="BQ343" i="22"/>
  <c r="CC343" i="22"/>
  <c r="CE343" i="22"/>
  <c r="BQ344" i="22"/>
  <c r="CC344" i="22"/>
  <c r="CE344" i="22"/>
  <c r="BQ345" i="22"/>
  <c r="CC345" i="22"/>
  <c r="CE345" i="22"/>
  <c r="BQ346" i="22"/>
  <c r="CC346" i="22"/>
  <c r="CE346" i="22"/>
  <c r="BQ347" i="22"/>
  <c r="CC347" i="22"/>
  <c r="CE347" i="22"/>
  <c r="BQ348" i="22"/>
  <c r="CC348" i="22"/>
  <c r="CE348" i="22"/>
  <c r="BQ349" i="22"/>
  <c r="CC349" i="22"/>
  <c r="CE349" i="22"/>
  <c r="BQ350" i="22"/>
  <c r="CC350" i="22"/>
  <c r="CE350" i="22"/>
  <c r="BQ351" i="22"/>
  <c r="CC351" i="22"/>
  <c r="CE351" i="22"/>
  <c r="BQ352" i="22"/>
  <c r="CC352" i="22"/>
  <c r="CE352" i="22"/>
  <c r="BQ353" i="22"/>
  <c r="CC353" i="22"/>
  <c r="CE353" i="22"/>
  <c r="BQ354" i="22"/>
  <c r="CC354" i="22"/>
  <c r="CE354" i="22"/>
  <c r="BQ355" i="22"/>
  <c r="CC355" i="22"/>
  <c r="CE355" i="22"/>
  <c r="BQ356" i="22"/>
  <c r="CC356" i="22"/>
  <c r="CE356" i="22"/>
  <c r="BQ357" i="22"/>
  <c r="CC357" i="22"/>
  <c r="CE357" i="22"/>
  <c r="BQ358" i="22"/>
  <c r="CC358" i="22"/>
  <c r="CE358" i="22"/>
  <c r="BQ359" i="22"/>
  <c r="CC359" i="22"/>
  <c r="CE359" i="22"/>
  <c r="BQ360" i="22"/>
  <c r="CC360" i="22"/>
  <c r="CE360" i="22"/>
  <c r="BQ361" i="22"/>
  <c r="CC361" i="22"/>
  <c r="CE361" i="22"/>
  <c r="BQ362" i="22"/>
  <c r="CC362" i="22"/>
  <c r="CE362" i="22"/>
  <c r="BQ363" i="22"/>
  <c r="CC363" i="22"/>
  <c r="CE363" i="22"/>
  <c r="BQ364" i="22"/>
  <c r="CC364" i="22"/>
  <c r="CE364" i="22"/>
  <c r="BQ365" i="22"/>
  <c r="CC365" i="22"/>
  <c r="CE365" i="22"/>
  <c r="BQ366" i="22"/>
  <c r="CC366" i="22"/>
  <c r="CE366" i="22"/>
  <c r="BQ367" i="22"/>
  <c r="CC367" i="22"/>
  <c r="CE367" i="22"/>
  <c r="BQ368" i="22"/>
  <c r="CC368" i="22"/>
  <c r="CE368" i="22"/>
  <c r="BQ369" i="22"/>
  <c r="CC369" i="22"/>
  <c r="CE369" i="22"/>
  <c r="BQ370" i="22"/>
  <c r="CC370" i="22"/>
  <c r="CE370" i="22"/>
  <c r="BQ371" i="22"/>
  <c r="CC371" i="22"/>
  <c r="CE371" i="22"/>
  <c r="BQ372" i="22"/>
  <c r="CC372" i="22"/>
  <c r="CE372" i="22"/>
  <c r="BQ373" i="22"/>
  <c r="CC373" i="22"/>
  <c r="CE373" i="22"/>
  <c r="BQ374" i="22"/>
  <c r="CC374" i="22"/>
  <c r="CE374" i="22"/>
  <c r="BQ375" i="22"/>
  <c r="CC375" i="22"/>
  <c r="CE375" i="22"/>
  <c r="BQ376" i="22"/>
  <c r="CC376" i="22"/>
  <c r="CE376" i="22"/>
  <c r="BQ377" i="22"/>
  <c r="CC377" i="22"/>
  <c r="CE377" i="22"/>
  <c r="BQ378" i="22"/>
  <c r="CC378" i="22"/>
  <c r="CE378" i="22"/>
  <c r="BQ379" i="22"/>
  <c r="CC379" i="22"/>
  <c r="CE379" i="22"/>
  <c r="BQ380" i="22"/>
  <c r="CC380" i="22"/>
  <c r="CE380" i="22"/>
  <c r="BQ381" i="22"/>
  <c r="CC381" i="22"/>
  <c r="CE381" i="22"/>
  <c r="BQ382" i="22"/>
  <c r="CC382" i="22"/>
  <c r="CE382" i="22"/>
  <c r="BQ383" i="22"/>
  <c r="CC383" i="22"/>
  <c r="CE383" i="22"/>
  <c r="BQ384" i="22"/>
  <c r="CC384" i="22"/>
  <c r="CE384" i="22"/>
  <c r="BQ385" i="22"/>
  <c r="CC385" i="22"/>
  <c r="CE385" i="22"/>
  <c r="BQ386" i="22"/>
  <c r="CC386" i="22"/>
  <c r="CE386" i="22"/>
  <c r="BQ387" i="22"/>
  <c r="CC387" i="22"/>
  <c r="CE387" i="22"/>
  <c r="BQ388" i="22"/>
  <c r="CC388" i="22"/>
  <c r="CE388" i="22"/>
  <c r="BQ389" i="22"/>
  <c r="CC389" i="22"/>
  <c r="CE389" i="22"/>
  <c r="BQ390" i="22"/>
  <c r="CC390" i="22"/>
  <c r="CE390" i="22"/>
  <c r="BQ391" i="22"/>
  <c r="CC391" i="22"/>
  <c r="CE391" i="22"/>
  <c r="BQ392" i="22"/>
  <c r="CC392" i="22"/>
  <c r="CE392" i="22"/>
  <c r="BQ393" i="22"/>
  <c r="CC393" i="22"/>
  <c r="CE393" i="22"/>
  <c r="BQ394" i="22"/>
  <c r="CC394" i="22"/>
  <c r="CE394" i="22"/>
  <c r="BQ395" i="22"/>
  <c r="CC395" i="22"/>
  <c r="CE395" i="22"/>
  <c r="BQ396" i="22"/>
  <c r="CC396" i="22"/>
  <c r="CE396" i="22"/>
  <c r="BQ397" i="22"/>
  <c r="CC397" i="22"/>
  <c r="CE397" i="22"/>
  <c r="BQ398" i="22"/>
  <c r="CC398" i="22"/>
  <c r="CE398" i="22"/>
  <c r="BQ399" i="22"/>
  <c r="CC399" i="22"/>
  <c r="CE399" i="22"/>
  <c r="BQ400" i="22"/>
  <c r="CC400" i="22"/>
  <c r="CE400" i="22"/>
  <c r="BQ401" i="22"/>
  <c r="CC401" i="22"/>
  <c r="CE401" i="22"/>
  <c r="BQ402" i="22"/>
  <c r="CC402" i="22"/>
  <c r="CE402" i="22"/>
  <c r="BQ403" i="22"/>
  <c r="CC403" i="22"/>
  <c r="CE403" i="22"/>
  <c r="BQ404" i="22"/>
  <c r="CC404" i="22"/>
  <c r="CE404" i="22"/>
  <c r="BQ405" i="22"/>
  <c r="CC405" i="22"/>
  <c r="CE405" i="22"/>
  <c r="BQ406" i="22"/>
  <c r="CC406" i="22"/>
  <c r="CE406" i="22"/>
  <c r="BQ407" i="22"/>
  <c r="CC407" i="22"/>
  <c r="CE407" i="22"/>
  <c r="BQ408" i="22"/>
  <c r="CC408" i="22"/>
  <c r="CE408" i="22"/>
  <c r="BQ409" i="22"/>
  <c r="CC409" i="22"/>
  <c r="CE409" i="22"/>
  <c r="BQ410" i="22"/>
  <c r="CC410" i="22"/>
  <c r="CE410" i="22"/>
  <c r="BQ411" i="22"/>
  <c r="CC411" i="22"/>
  <c r="CE411" i="22"/>
  <c r="BQ412" i="22"/>
  <c r="CC412" i="22"/>
  <c r="CE412" i="22"/>
  <c r="BQ413" i="22"/>
  <c r="CC413" i="22"/>
  <c r="CE413" i="22"/>
  <c r="BQ414" i="22"/>
  <c r="CC414" i="22"/>
  <c r="CE414" i="22"/>
  <c r="BQ415" i="22"/>
  <c r="CC415" i="22"/>
  <c r="CE415" i="22"/>
  <c r="BQ416" i="22"/>
  <c r="CC416" i="22"/>
  <c r="CE416" i="22"/>
  <c r="BQ417" i="22"/>
  <c r="CC417" i="22"/>
  <c r="CE417" i="22"/>
  <c r="BQ418" i="22"/>
  <c r="CC418" i="22"/>
  <c r="CE418" i="22"/>
  <c r="BQ419" i="22"/>
  <c r="CC419" i="22"/>
  <c r="CE419" i="22"/>
  <c r="BQ420" i="22"/>
  <c r="CC420" i="22"/>
  <c r="CE420" i="22"/>
  <c r="BQ421" i="22"/>
  <c r="CC421" i="22"/>
  <c r="CE421" i="22"/>
  <c r="BQ422" i="22"/>
  <c r="CC422" i="22"/>
  <c r="CE422" i="22"/>
  <c r="BQ423" i="22"/>
  <c r="CC423" i="22"/>
  <c r="CE423" i="22"/>
  <c r="BQ424" i="22"/>
  <c r="CC424" i="22"/>
  <c r="CE424" i="22"/>
  <c r="BQ425" i="22"/>
  <c r="CC425" i="22"/>
  <c r="CE425" i="22"/>
  <c r="BQ426" i="22"/>
  <c r="CC426" i="22"/>
  <c r="CE426" i="22"/>
  <c r="BQ427" i="22"/>
  <c r="CC427" i="22"/>
  <c r="CE427" i="22"/>
  <c r="BQ428" i="22"/>
  <c r="CC428" i="22"/>
  <c r="CE428" i="22"/>
  <c r="BQ429" i="22"/>
  <c r="CC429" i="22"/>
  <c r="CE429" i="22"/>
  <c r="BQ430" i="22"/>
  <c r="CC430" i="22"/>
  <c r="CE430" i="22"/>
  <c r="BQ431" i="22"/>
  <c r="CC431" i="22"/>
  <c r="CE431" i="22"/>
  <c r="BQ432" i="22"/>
  <c r="CC432" i="22"/>
  <c r="CE432" i="22"/>
  <c r="BQ433" i="22"/>
  <c r="CC433" i="22"/>
  <c r="CE433" i="22"/>
  <c r="BQ434" i="22"/>
  <c r="CC434" i="22"/>
  <c r="CE434" i="22"/>
  <c r="BQ435" i="22"/>
  <c r="CC435" i="22"/>
  <c r="CE435" i="22"/>
  <c r="BQ436" i="22"/>
  <c r="CC436" i="22"/>
  <c r="CE436" i="22"/>
  <c r="BQ437" i="22"/>
  <c r="CC437" i="22"/>
  <c r="CE437" i="22"/>
  <c r="BQ438" i="22"/>
  <c r="CC438" i="22"/>
  <c r="CE438" i="22"/>
  <c r="BQ439" i="22"/>
  <c r="CC439" i="22"/>
  <c r="CE439" i="22"/>
  <c r="BQ440" i="22"/>
  <c r="CC440" i="22"/>
  <c r="CE440" i="22"/>
  <c r="BQ441" i="22"/>
  <c r="CC441" i="22"/>
  <c r="CE441" i="22"/>
  <c r="BQ442" i="22"/>
  <c r="CC442" i="22"/>
  <c r="CE442" i="22"/>
  <c r="BQ443" i="22"/>
  <c r="CC443" i="22"/>
  <c r="CE443" i="22"/>
  <c r="BQ444" i="22"/>
  <c r="CC444" i="22"/>
  <c r="CE444" i="22"/>
  <c r="BQ445" i="22"/>
  <c r="CC445" i="22"/>
  <c r="CE445" i="22"/>
  <c r="BQ446" i="22"/>
  <c r="CC446" i="22"/>
  <c r="CE446" i="22"/>
  <c r="BQ447" i="22"/>
  <c r="CC447" i="22"/>
  <c r="CE447" i="22"/>
  <c r="BQ448" i="22"/>
  <c r="CC448" i="22"/>
  <c r="CE448" i="22"/>
  <c r="BQ449" i="22"/>
  <c r="CC449" i="22"/>
  <c r="CE449" i="22"/>
  <c r="BQ450" i="22"/>
  <c r="CC450" i="22"/>
  <c r="CE450" i="22"/>
  <c r="BQ451" i="22"/>
  <c r="CC451" i="22"/>
  <c r="CE451" i="22"/>
  <c r="BQ452" i="22"/>
  <c r="CC452" i="22"/>
  <c r="CE452" i="22"/>
  <c r="BQ453" i="22"/>
  <c r="CC453" i="22"/>
  <c r="CE453" i="22"/>
  <c r="BQ454" i="22"/>
  <c r="CC454" i="22"/>
  <c r="CE454" i="22"/>
  <c r="BQ455" i="22"/>
  <c r="CC455" i="22"/>
  <c r="CE455" i="22"/>
  <c r="BQ456" i="22"/>
  <c r="CC456" i="22"/>
  <c r="CE456" i="22"/>
  <c r="BQ457" i="22"/>
  <c r="CC457" i="22"/>
  <c r="CE457" i="22"/>
  <c r="BQ458" i="22"/>
  <c r="CC458" i="22"/>
  <c r="CE458" i="22"/>
  <c r="BQ459" i="22"/>
  <c r="CC459" i="22"/>
  <c r="CE459" i="22"/>
  <c r="BQ460" i="22"/>
  <c r="CC460" i="22"/>
  <c r="CE460" i="22"/>
  <c r="BQ461" i="22"/>
  <c r="CC461" i="22"/>
  <c r="CE461" i="22"/>
  <c r="BQ462" i="22"/>
  <c r="CC462" i="22"/>
  <c r="CE462" i="22"/>
  <c r="BQ463" i="22"/>
  <c r="CC463" i="22"/>
  <c r="CE463" i="22"/>
  <c r="BQ464" i="22"/>
  <c r="CC464" i="22"/>
  <c r="CE464" i="22"/>
  <c r="BQ465" i="22"/>
  <c r="CC465" i="22"/>
  <c r="CE465" i="22"/>
  <c r="BQ466" i="22"/>
  <c r="CC466" i="22"/>
  <c r="CE466" i="22"/>
  <c r="BQ467" i="22"/>
  <c r="CC467" i="22"/>
  <c r="CE467" i="22"/>
  <c r="BQ468" i="22"/>
  <c r="CC468" i="22"/>
  <c r="CE468" i="22"/>
  <c r="BQ469" i="22"/>
  <c r="CC469" i="22"/>
  <c r="CE469" i="22"/>
  <c r="BQ470" i="22"/>
  <c r="CC470" i="22"/>
  <c r="CE470" i="22"/>
  <c r="BQ471" i="22"/>
  <c r="CC471" i="22"/>
  <c r="CE471" i="22"/>
  <c r="BQ472" i="22"/>
  <c r="CC472" i="22"/>
  <c r="CE472" i="22"/>
  <c r="BQ473" i="22"/>
  <c r="CC473" i="22"/>
  <c r="CE473" i="22"/>
  <c r="BQ474" i="22"/>
  <c r="CC474" i="22"/>
  <c r="CE474" i="22"/>
  <c r="BQ475" i="22"/>
  <c r="CC475" i="22"/>
  <c r="CE475" i="22"/>
  <c r="BQ476" i="22"/>
  <c r="CC476" i="22"/>
  <c r="CE476" i="22"/>
  <c r="BQ477" i="22"/>
  <c r="CC477" i="22"/>
  <c r="CE477" i="22"/>
  <c r="BQ478" i="22"/>
  <c r="CC478" i="22"/>
  <c r="CE478" i="22"/>
  <c r="BQ479" i="22"/>
  <c r="CC479" i="22"/>
  <c r="CE479" i="22"/>
  <c r="BQ480" i="22"/>
  <c r="CC480" i="22"/>
  <c r="CE480" i="22"/>
  <c r="BQ481" i="22"/>
  <c r="CC481" i="22"/>
  <c r="CE481" i="22"/>
  <c r="BQ482" i="22"/>
  <c r="CC482" i="22"/>
  <c r="CE482" i="22"/>
  <c r="BQ483" i="22"/>
  <c r="CC483" i="22"/>
  <c r="CE483" i="22"/>
  <c r="BQ484" i="22"/>
  <c r="CC484" i="22"/>
  <c r="CE484" i="22"/>
  <c r="BQ485" i="22"/>
  <c r="CC485" i="22"/>
  <c r="CE485" i="22"/>
  <c r="BQ486" i="22"/>
  <c r="CC486" i="22"/>
  <c r="CE486" i="22"/>
  <c r="BQ487" i="22"/>
  <c r="CC487" i="22"/>
  <c r="CE487" i="22"/>
  <c r="BQ488" i="22"/>
  <c r="CC488" i="22"/>
  <c r="CE488" i="22"/>
  <c r="BQ489" i="22"/>
  <c r="CC489" i="22"/>
  <c r="CE489" i="22"/>
  <c r="BQ490" i="22"/>
  <c r="CC490" i="22"/>
  <c r="CE490" i="22"/>
  <c r="BQ491" i="22"/>
  <c r="CC491" i="22"/>
  <c r="CE491" i="22"/>
  <c r="BQ492" i="22"/>
  <c r="CC492" i="22"/>
  <c r="CE492" i="22"/>
  <c r="BQ493" i="22"/>
  <c r="CC493" i="22"/>
  <c r="CE493" i="22"/>
  <c r="BQ494" i="22"/>
  <c r="CC494" i="22"/>
  <c r="CE494" i="22"/>
  <c r="BQ495" i="22"/>
  <c r="CC495" i="22"/>
  <c r="CE495" i="22"/>
  <c r="BQ496" i="22"/>
  <c r="CC496" i="22"/>
  <c r="CE496" i="22"/>
  <c r="BQ497" i="22"/>
  <c r="CC497" i="22"/>
  <c r="CE497" i="22"/>
  <c r="BQ498" i="22"/>
  <c r="CC498" i="22"/>
  <c r="CE498" i="22"/>
  <c r="BQ499" i="22"/>
  <c r="CC499" i="22"/>
  <c r="CE499" i="22"/>
  <c r="BQ500" i="22"/>
  <c r="CC500" i="22"/>
  <c r="CE500" i="22"/>
  <c r="BQ501" i="22"/>
  <c r="CC501" i="22"/>
  <c r="CE501" i="22"/>
  <c r="BQ502" i="22"/>
  <c r="CC502" i="22"/>
  <c r="CE502" i="22"/>
  <c r="BQ503" i="22"/>
  <c r="CC503" i="22"/>
  <c r="CE503" i="22"/>
  <c r="BQ504" i="22"/>
  <c r="CC504" i="22"/>
  <c r="CE504" i="22"/>
  <c r="BQ505" i="22"/>
  <c r="CC505" i="22"/>
  <c r="CE505" i="22"/>
  <c r="BQ506" i="22"/>
  <c r="CC506" i="22"/>
  <c r="CE506" i="22"/>
  <c r="BQ507" i="22"/>
  <c r="CC507" i="22"/>
  <c r="CE507" i="22"/>
  <c r="BQ508" i="22"/>
  <c r="CC508" i="22"/>
  <c r="CE508" i="22"/>
  <c r="BQ509" i="22"/>
  <c r="CC509" i="22"/>
  <c r="CE509" i="22"/>
  <c r="BQ510" i="22"/>
  <c r="CC510" i="22"/>
  <c r="CE510" i="22"/>
  <c r="BQ511" i="22"/>
  <c r="CC511" i="22"/>
  <c r="CE511" i="22"/>
  <c r="BQ512" i="22"/>
  <c r="CC512" i="22"/>
  <c r="CE512" i="22"/>
  <c r="BQ513" i="22"/>
  <c r="CC513" i="22"/>
  <c r="CE513" i="22"/>
  <c r="BQ514" i="22"/>
  <c r="CC514" i="22"/>
  <c r="CE514" i="22"/>
  <c r="BQ515" i="22"/>
  <c r="CC515" i="22"/>
  <c r="CE515" i="22"/>
  <c r="BQ516" i="22"/>
  <c r="CC516" i="22"/>
  <c r="CE516" i="22"/>
  <c r="BQ517" i="22"/>
  <c r="CC517" i="22"/>
  <c r="CE517" i="22"/>
  <c r="BQ518" i="22"/>
  <c r="CC518" i="22"/>
  <c r="CE518" i="22"/>
  <c r="BQ519" i="22"/>
  <c r="CC519" i="22"/>
  <c r="CE519" i="22"/>
  <c r="BQ520" i="22"/>
  <c r="CC520" i="22"/>
  <c r="CE520" i="22"/>
  <c r="BQ521" i="22"/>
  <c r="CC521" i="22"/>
  <c r="CE521" i="22"/>
  <c r="BQ522" i="22"/>
  <c r="CC522" i="22"/>
  <c r="CE522" i="22"/>
  <c r="BQ523" i="22"/>
  <c r="CC523" i="22"/>
  <c r="CE523" i="22"/>
  <c r="BQ524" i="22"/>
  <c r="CC524" i="22"/>
  <c r="CE524" i="22"/>
  <c r="BQ525" i="22"/>
  <c r="CC525" i="22"/>
  <c r="CE525" i="22"/>
  <c r="BQ526" i="22"/>
  <c r="CC526" i="22"/>
  <c r="CE526" i="22"/>
  <c r="BQ527" i="22"/>
  <c r="CC527" i="22"/>
  <c r="CE527" i="22"/>
  <c r="BQ528" i="22"/>
  <c r="CC528" i="22"/>
  <c r="CE528" i="22"/>
  <c r="BQ529" i="22"/>
  <c r="CC529" i="22"/>
  <c r="CE529" i="22"/>
  <c r="BQ530" i="22"/>
  <c r="CC530" i="22"/>
  <c r="CE530" i="22"/>
  <c r="BQ531" i="22"/>
  <c r="CC531" i="22"/>
  <c r="CE531" i="22"/>
  <c r="BQ532" i="22"/>
  <c r="CC532" i="22"/>
  <c r="CE532" i="22"/>
  <c r="BQ533" i="22"/>
  <c r="CC533" i="22"/>
  <c r="CE533" i="22"/>
  <c r="BQ534" i="22"/>
  <c r="CC534" i="22"/>
  <c r="CE534" i="22"/>
  <c r="BQ535" i="22"/>
  <c r="CC535" i="22"/>
  <c r="CE535" i="22"/>
  <c r="BQ536" i="22"/>
  <c r="CC536" i="22"/>
  <c r="CE536" i="22"/>
  <c r="BQ537" i="22"/>
  <c r="CC537" i="22"/>
  <c r="CE537" i="22"/>
  <c r="BQ538" i="22"/>
  <c r="CC538" i="22"/>
  <c r="CE538" i="22"/>
  <c r="BQ539" i="22"/>
  <c r="CC539" i="22"/>
  <c r="CE539" i="22"/>
  <c r="BQ540" i="22"/>
  <c r="CC540" i="22"/>
  <c r="CE540" i="22"/>
  <c r="BQ541" i="22"/>
  <c r="CC541" i="22"/>
  <c r="CE541" i="22"/>
  <c r="BQ542" i="22"/>
  <c r="CC542" i="22"/>
  <c r="CE542" i="22"/>
  <c r="BQ543" i="22"/>
  <c r="CC543" i="22"/>
  <c r="CE543" i="22"/>
  <c r="BQ544" i="22"/>
  <c r="CC544" i="22"/>
  <c r="CE544" i="22"/>
  <c r="BQ545" i="22"/>
  <c r="CC545" i="22"/>
  <c r="CE545" i="22"/>
  <c r="BQ546" i="22"/>
  <c r="CC546" i="22"/>
  <c r="CE546" i="22"/>
  <c r="BQ547" i="22"/>
  <c r="CC547" i="22"/>
  <c r="CE547" i="22"/>
  <c r="BQ548" i="22"/>
  <c r="CC548" i="22"/>
  <c r="CE548" i="22"/>
  <c r="BQ549" i="22"/>
  <c r="CC549" i="22"/>
  <c r="CE549" i="22"/>
  <c r="BQ550" i="22"/>
  <c r="CC550" i="22"/>
  <c r="CE550" i="22"/>
  <c r="BQ551" i="22"/>
  <c r="CC551" i="22"/>
  <c r="CE551" i="22"/>
  <c r="BQ552" i="22"/>
  <c r="CC552" i="22"/>
  <c r="CE552" i="22"/>
  <c r="BQ553" i="22"/>
  <c r="CC553" i="22"/>
  <c r="CE553" i="22"/>
  <c r="BQ554" i="22"/>
  <c r="CC554" i="22"/>
  <c r="CE554" i="22"/>
  <c r="BQ555" i="22"/>
  <c r="CC555" i="22"/>
  <c r="CE555" i="22"/>
  <c r="BQ556" i="22"/>
  <c r="CC556" i="22"/>
  <c r="CE556" i="22"/>
  <c r="BQ557" i="22"/>
  <c r="CC557" i="22"/>
  <c r="CE557" i="22"/>
  <c r="BQ558" i="22"/>
  <c r="CC558" i="22"/>
  <c r="CE558" i="22"/>
  <c r="BQ559" i="22"/>
  <c r="CC559" i="22"/>
  <c r="CE559" i="22"/>
  <c r="BQ560" i="22"/>
  <c r="CC560" i="22"/>
  <c r="CE560" i="22"/>
  <c r="BQ561" i="22"/>
  <c r="CC561" i="22"/>
  <c r="CE561" i="22"/>
  <c r="BQ562" i="22"/>
  <c r="CC562" i="22"/>
  <c r="CE562" i="22"/>
  <c r="BQ563" i="22"/>
  <c r="CC563" i="22"/>
  <c r="CE563" i="22"/>
  <c r="BQ564" i="22"/>
  <c r="CC564" i="22"/>
  <c r="CE564" i="22"/>
  <c r="BQ565" i="22"/>
  <c r="CC565" i="22"/>
  <c r="CE565" i="22"/>
  <c r="BQ566" i="22"/>
  <c r="CC566" i="22"/>
  <c r="CE566" i="22"/>
  <c r="BQ567" i="22"/>
  <c r="CC567" i="22"/>
  <c r="CE567" i="22"/>
  <c r="BQ568" i="22"/>
  <c r="CC568" i="22"/>
  <c r="CE568" i="22"/>
  <c r="BQ569" i="22"/>
  <c r="CC569" i="22"/>
  <c r="CE569" i="22"/>
  <c r="BQ570" i="22"/>
  <c r="CC570" i="22"/>
  <c r="CE570" i="22"/>
  <c r="BQ571" i="22"/>
  <c r="CC571" i="22"/>
  <c r="CE571" i="22"/>
  <c r="BQ572" i="22"/>
  <c r="CC572" i="22"/>
  <c r="CE572" i="22"/>
  <c r="BQ573" i="22"/>
  <c r="CC573" i="22"/>
  <c r="CE573" i="22"/>
  <c r="BQ574" i="22"/>
  <c r="CC574" i="22"/>
  <c r="CE574" i="22"/>
  <c r="BQ575" i="22"/>
  <c r="CC575" i="22"/>
  <c r="CE575" i="22"/>
  <c r="BQ576" i="22"/>
  <c r="CC576" i="22"/>
  <c r="CE576" i="22"/>
  <c r="BQ577" i="22"/>
  <c r="CC577" i="22"/>
  <c r="CE577" i="22"/>
  <c r="BQ578" i="22"/>
  <c r="CC578" i="22"/>
  <c r="CE578" i="22"/>
  <c r="BQ579" i="22"/>
  <c r="CC579" i="22"/>
  <c r="CE579" i="22"/>
  <c r="BQ580" i="22"/>
  <c r="CC580" i="22"/>
  <c r="CE580" i="22"/>
  <c r="BQ581" i="22"/>
  <c r="CC581" i="22"/>
  <c r="CE581" i="22"/>
  <c r="BQ582" i="22"/>
  <c r="CC582" i="22"/>
  <c r="CE582" i="22"/>
  <c r="BQ583" i="22"/>
  <c r="CC583" i="22"/>
  <c r="CE583" i="22"/>
  <c r="BQ584" i="22"/>
  <c r="CC584" i="22"/>
  <c r="CE584" i="22"/>
  <c r="BQ585" i="22"/>
  <c r="CC585" i="22"/>
  <c r="CE585" i="22"/>
  <c r="BQ586" i="22"/>
  <c r="CC586" i="22"/>
  <c r="CE586" i="22"/>
  <c r="BQ587" i="22"/>
  <c r="CC587" i="22"/>
  <c r="CE587" i="22"/>
  <c r="BQ588" i="22"/>
  <c r="CC588" i="22"/>
  <c r="CE588" i="22"/>
  <c r="BQ589" i="22"/>
  <c r="CC589" i="22"/>
  <c r="CE589" i="22"/>
  <c r="BQ590" i="22"/>
  <c r="CC590" i="22"/>
  <c r="CE590" i="22"/>
  <c r="BQ591" i="22"/>
  <c r="CC591" i="22"/>
  <c r="CE591" i="22"/>
  <c r="BQ592" i="22"/>
  <c r="CC592" i="22"/>
  <c r="CE592" i="22"/>
  <c r="BQ593" i="22"/>
  <c r="CC593" i="22"/>
  <c r="CE593" i="22"/>
  <c r="BQ594" i="22"/>
  <c r="CC594" i="22"/>
  <c r="CE594" i="22"/>
  <c r="BQ595" i="22"/>
  <c r="CC595" i="22"/>
  <c r="CE595" i="22"/>
  <c r="BQ596" i="22"/>
  <c r="CC596" i="22"/>
  <c r="CE596" i="22"/>
  <c r="BQ597" i="22"/>
  <c r="CC597" i="22"/>
  <c r="CE597" i="22"/>
  <c r="BQ598" i="22"/>
  <c r="CC598" i="22"/>
  <c r="CE598" i="22"/>
  <c r="BQ599" i="22"/>
  <c r="CC599" i="22"/>
  <c r="CE599" i="22"/>
  <c r="BQ600" i="22"/>
  <c r="CC600" i="22"/>
  <c r="CE600" i="22"/>
  <c r="BQ601" i="22"/>
  <c r="CC601" i="22"/>
  <c r="CE601" i="22"/>
  <c r="BQ602" i="22"/>
  <c r="CC602" i="22"/>
  <c r="CE602" i="22"/>
  <c r="BQ603" i="22"/>
  <c r="CC603" i="22"/>
  <c r="CE603" i="22"/>
  <c r="BQ604" i="22"/>
  <c r="CC604" i="22"/>
  <c r="CE604" i="22"/>
  <c r="BQ605" i="22"/>
  <c r="CC605" i="22"/>
  <c r="CE605" i="22"/>
  <c r="BQ606" i="22"/>
  <c r="CC606" i="22"/>
  <c r="CE606" i="22"/>
  <c r="BQ607" i="22"/>
  <c r="CC607" i="22"/>
  <c r="CE607" i="22"/>
  <c r="BQ608" i="22"/>
  <c r="CC608" i="22"/>
  <c r="CE608" i="22"/>
  <c r="BQ609" i="22"/>
  <c r="CC609" i="22"/>
  <c r="CE609" i="22"/>
  <c r="BQ610" i="22"/>
  <c r="CC610" i="22"/>
  <c r="CE610" i="22"/>
  <c r="BQ611" i="22"/>
  <c r="CC611" i="22"/>
  <c r="CE611" i="22"/>
  <c r="BQ612" i="22"/>
  <c r="CC612" i="22"/>
  <c r="CE612" i="22"/>
  <c r="BQ613" i="22"/>
  <c r="CC613" i="22"/>
  <c r="CE613" i="22"/>
  <c r="BQ614" i="22"/>
  <c r="CC614" i="22"/>
  <c r="CE614" i="22"/>
  <c r="BQ615" i="22"/>
  <c r="CC615" i="22"/>
  <c r="CE615" i="22"/>
  <c r="BQ616" i="22"/>
  <c r="CC616" i="22"/>
  <c r="CE616" i="22"/>
  <c r="BQ617" i="22"/>
  <c r="CC617" i="22"/>
  <c r="CE617" i="22"/>
  <c r="BQ618" i="22"/>
  <c r="CC618" i="22"/>
  <c r="CE618" i="22"/>
  <c r="BQ619" i="22"/>
  <c r="CC619" i="22"/>
  <c r="CE619" i="22"/>
  <c r="BQ620" i="22"/>
  <c r="CC620" i="22"/>
  <c r="CE620" i="22"/>
  <c r="BQ621" i="22"/>
  <c r="CC621" i="22"/>
  <c r="CE621" i="22"/>
  <c r="BQ622" i="22"/>
  <c r="CC622" i="22"/>
  <c r="CE622" i="22"/>
  <c r="BQ623" i="22"/>
  <c r="CC623" i="22"/>
  <c r="CE623" i="22"/>
  <c r="BQ624" i="22"/>
  <c r="CC624" i="22"/>
  <c r="CE624" i="22"/>
  <c r="BQ625" i="22"/>
  <c r="CC625" i="22"/>
  <c r="CE625" i="22"/>
  <c r="BQ626" i="22"/>
  <c r="CC626" i="22"/>
  <c r="CE626" i="22"/>
  <c r="BQ627" i="22"/>
  <c r="CC627" i="22"/>
  <c r="CE627" i="22"/>
  <c r="BQ628" i="22"/>
  <c r="CC628" i="22"/>
  <c r="CE628" i="22"/>
  <c r="BQ629" i="22"/>
  <c r="CC629" i="22"/>
  <c r="CE629" i="22"/>
  <c r="BQ630" i="22"/>
  <c r="CC630" i="22"/>
  <c r="CE630" i="22"/>
  <c r="BQ631" i="22"/>
  <c r="CC631" i="22"/>
  <c r="CE631" i="22"/>
  <c r="BQ632" i="22"/>
  <c r="CC632" i="22"/>
  <c r="CE632" i="22"/>
  <c r="BQ633" i="22"/>
  <c r="CC633" i="22"/>
  <c r="CE633" i="22"/>
  <c r="BQ634" i="22"/>
  <c r="CC634" i="22"/>
  <c r="CE634" i="22"/>
  <c r="BQ635" i="22"/>
  <c r="CC635" i="22"/>
  <c r="CE635" i="22"/>
  <c r="BQ636" i="22"/>
  <c r="CC636" i="22"/>
  <c r="CE636" i="22"/>
  <c r="BQ637" i="22"/>
  <c r="CC637" i="22"/>
  <c r="CE637" i="22"/>
  <c r="BQ638" i="22"/>
  <c r="CC638" i="22"/>
  <c r="CE638" i="22"/>
  <c r="BQ639" i="22"/>
  <c r="CC639" i="22"/>
  <c r="CE639" i="22"/>
  <c r="BQ640" i="22"/>
  <c r="CC640" i="22"/>
  <c r="CE640" i="22"/>
  <c r="BQ641" i="22"/>
  <c r="CC641" i="22"/>
  <c r="CE641" i="22"/>
  <c r="BQ642" i="22"/>
  <c r="CC642" i="22"/>
  <c r="CE642" i="22"/>
  <c r="BQ643" i="22"/>
  <c r="CC643" i="22"/>
  <c r="CE643" i="22"/>
  <c r="BQ644" i="22"/>
  <c r="CC644" i="22"/>
  <c r="CE644" i="22"/>
  <c r="BQ645" i="22"/>
  <c r="CC645" i="22"/>
  <c r="CE645" i="22"/>
  <c r="BQ646" i="22"/>
  <c r="CC646" i="22"/>
  <c r="CE646" i="22"/>
  <c r="BQ647" i="22"/>
  <c r="CC647" i="22"/>
  <c r="CE647" i="22"/>
  <c r="BQ648" i="22"/>
  <c r="CC648" i="22"/>
  <c r="CE648" i="22"/>
  <c r="BQ649" i="22"/>
  <c r="CC649" i="22"/>
  <c r="CE649" i="22"/>
  <c r="BQ650" i="22"/>
  <c r="CC650" i="22"/>
  <c r="CE650" i="22"/>
  <c r="BQ651" i="22"/>
  <c r="CC651" i="22"/>
  <c r="CE651" i="22"/>
  <c r="BQ652" i="22"/>
  <c r="CC652" i="22"/>
  <c r="CE652" i="22"/>
  <c r="BQ653" i="22"/>
  <c r="CC653" i="22"/>
  <c r="CE653" i="22"/>
  <c r="BQ654" i="22"/>
  <c r="CC654" i="22"/>
  <c r="CE654" i="22"/>
  <c r="BQ655" i="22"/>
  <c r="CC655" i="22"/>
  <c r="CE655" i="22"/>
  <c r="BQ656" i="22"/>
  <c r="CC656" i="22"/>
  <c r="CE656" i="22"/>
  <c r="BQ657" i="22"/>
  <c r="CC657" i="22"/>
  <c r="CE657" i="22"/>
  <c r="BQ658" i="22"/>
  <c r="CC658" i="22"/>
  <c r="CE658" i="22"/>
  <c r="BQ659" i="22"/>
  <c r="CC659" i="22"/>
  <c r="CE659" i="22"/>
  <c r="BQ660" i="22"/>
  <c r="CC660" i="22"/>
  <c r="CE660" i="22"/>
  <c r="BQ661" i="22"/>
  <c r="CC661" i="22"/>
  <c r="CE661" i="22"/>
  <c r="BQ662" i="22"/>
  <c r="CC662" i="22"/>
  <c r="CE662" i="22"/>
  <c r="BQ663" i="22"/>
  <c r="CC663" i="22"/>
  <c r="CE663" i="22"/>
  <c r="BQ664" i="22"/>
  <c r="CC664" i="22"/>
  <c r="CE664" i="22"/>
  <c r="BQ665" i="22"/>
  <c r="CC665" i="22"/>
  <c r="CE665" i="22"/>
  <c r="BQ666" i="22"/>
  <c r="CC666" i="22"/>
  <c r="CE666" i="22"/>
  <c r="BQ667" i="22"/>
  <c r="CC667" i="22"/>
  <c r="CE667" i="22"/>
  <c r="BQ668" i="22"/>
  <c r="CC668" i="22"/>
  <c r="CE668" i="22"/>
  <c r="BQ669" i="22"/>
  <c r="CC669" i="22"/>
  <c r="CE669" i="22"/>
  <c r="BQ670" i="22"/>
  <c r="CC670" i="22"/>
  <c r="CE670" i="22"/>
  <c r="BQ671" i="22"/>
  <c r="CC671" i="22"/>
  <c r="CE671" i="22"/>
  <c r="BQ672" i="22"/>
  <c r="CC672" i="22"/>
  <c r="CE672" i="22"/>
  <c r="BQ673" i="22"/>
  <c r="CC673" i="22"/>
  <c r="CE673" i="22"/>
  <c r="BQ674" i="22"/>
  <c r="CC674" i="22"/>
  <c r="CE674" i="22"/>
  <c r="BQ675" i="22"/>
  <c r="CC675" i="22"/>
  <c r="CE675" i="22"/>
  <c r="BQ676" i="22"/>
  <c r="CC676" i="22"/>
  <c r="CE676" i="22"/>
  <c r="BQ677" i="22"/>
  <c r="CC677" i="22"/>
  <c r="CE677" i="22"/>
  <c r="BQ678" i="22"/>
  <c r="CC678" i="22"/>
  <c r="CE678" i="22"/>
  <c r="BQ679" i="22"/>
  <c r="CC679" i="22"/>
  <c r="CE679" i="22"/>
  <c r="BQ680" i="22"/>
  <c r="CC680" i="22"/>
  <c r="CE680" i="22"/>
  <c r="BQ681" i="22"/>
  <c r="CC681" i="22"/>
  <c r="CE681" i="22"/>
  <c r="BQ682" i="22"/>
  <c r="CC682" i="22"/>
  <c r="CE682" i="22"/>
  <c r="BQ683" i="22"/>
  <c r="CC683" i="22"/>
  <c r="CE683" i="22"/>
  <c r="BQ684" i="22"/>
  <c r="CC684" i="22"/>
  <c r="CE684" i="22"/>
  <c r="BQ685" i="22"/>
  <c r="CC685" i="22"/>
  <c r="CE685" i="22"/>
  <c r="BQ686" i="22"/>
  <c r="CC686" i="22"/>
  <c r="CE686" i="22"/>
  <c r="BQ687" i="22"/>
  <c r="CC687" i="22"/>
  <c r="CE687" i="22"/>
  <c r="BQ688" i="22"/>
  <c r="CC688" i="22"/>
  <c r="CE688" i="22"/>
  <c r="BQ689" i="22"/>
  <c r="CC689" i="22"/>
  <c r="CE689" i="22"/>
  <c r="BQ690" i="22"/>
  <c r="CC690" i="22"/>
  <c r="CE690" i="22"/>
  <c r="BQ691" i="22"/>
  <c r="CC691" i="22"/>
  <c r="CE691" i="22"/>
  <c r="BQ692" i="22"/>
  <c r="CC692" i="22"/>
  <c r="CE692" i="22"/>
  <c r="BQ693" i="22"/>
  <c r="CC693" i="22"/>
  <c r="CE693" i="22"/>
  <c r="BQ694" i="22"/>
  <c r="CC694" i="22"/>
  <c r="CE694" i="22"/>
  <c r="BQ695" i="22"/>
  <c r="CC695" i="22"/>
  <c r="CE695" i="22"/>
  <c r="BQ696" i="22"/>
  <c r="CC696" i="22"/>
  <c r="CE696" i="22"/>
  <c r="BQ697" i="22"/>
  <c r="CC697" i="22"/>
  <c r="CE697" i="22"/>
  <c r="BQ698" i="22"/>
  <c r="CC698" i="22"/>
  <c r="CE698" i="22"/>
  <c r="BQ699" i="22"/>
  <c r="CC699" i="22"/>
  <c r="CE699" i="22"/>
  <c r="BQ700" i="22"/>
  <c r="CC700" i="22"/>
  <c r="CE700" i="22"/>
  <c r="BQ701" i="22"/>
  <c r="CC701" i="22"/>
  <c r="CE701" i="22"/>
  <c r="BQ702" i="22"/>
  <c r="CC702" i="22"/>
  <c r="CE702" i="22"/>
  <c r="BQ703" i="22"/>
  <c r="CC703" i="22"/>
  <c r="CE703" i="22"/>
  <c r="BQ704" i="22"/>
  <c r="CC704" i="22"/>
  <c r="CE704" i="22"/>
  <c r="BQ705" i="22"/>
  <c r="CC705" i="22"/>
  <c r="CE705" i="22"/>
  <c r="BQ706" i="22"/>
  <c r="CC706" i="22"/>
  <c r="CE706" i="22"/>
  <c r="BQ707" i="22"/>
  <c r="CC707" i="22"/>
  <c r="CE707" i="22"/>
  <c r="BQ708" i="22"/>
  <c r="CC708" i="22"/>
  <c r="CE708" i="22"/>
  <c r="BQ709" i="22"/>
  <c r="CC709" i="22"/>
  <c r="CE709" i="22"/>
  <c r="BQ710" i="22"/>
  <c r="CC710" i="22"/>
  <c r="CE710" i="22"/>
  <c r="BQ711" i="22"/>
  <c r="CC711" i="22"/>
  <c r="CE711" i="22"/>
  <c r="BQ712" i="22"/>
  <c r="CC712" i="22"/>
  <c r="CE712" i="22"/>
  <c r="BQ713" i="22"/>
  <c r="CC713" i="22"/>
  <c r="CE713" i="22"/>
  <c r="BQ714" i="22"/>
  <c r="CC714" i="22"/>
  <c r="CE714" i="22"/>
  <c r="BQ715" i="22"/>
  <c r="CC715" i="22"/>
  <c r="CE715" i="22"/>
  <c r="BQ716" i="22"/>
  <c r="CC716" i="22"/>
  <c r="CE716" i="22"/>
  <c r="BQ717" i="22"/>
  <c r="CC717" i="22"/>
  <c r="CE717" i="22"/>
  <c r="BQ718" i="22"/>
  <c r="CC718" i="22"/>
  <c r="CE718" i="22"/>
  <c r="BQ719" i="22"/>
  <c r="CC719" i="22"/>
  <c r="CE719" i="22"/>
  <c r="BQ720" i="22"/>
  <c r="CC720" i="22"/>
  <c r="CE720" i="22"/>
  <c r="BQ721" i="22"/>
  <c r="CC721" i="22"/>
  <c r="CE721" i="22"/>
  <c r="BQ722" i="22"/>
  <c r="CC722" i="22"/>
  <c r="CE722" i="22"/>
  <c r="BQ723" i="22"/>
  <c r="CC723" i="22"/>
  <c r="CE723" i="22"/>
  <c r="BQ724" i="22"/>
  <c r="CC724" i="22"/>
  <c r="CE724" i="22"/>
  <c r="BQ725" i="22"/>
  <c r="CC725" i="22"/>
  <c r="CE725" i="22"/>
  <c r="BQ726" i="22"/>
  <c r="CC726" i="22"/>
  <c r="CE726" i="22"/>
  <c r="BQ727" i="22"/>
  <c r="CC727" i="22"/>
  <c r="CE727" i="22"/>
  <c r="BQ728" i="22"/>
  <c r="CC728" i="22"/>
  <c r="CE728" i="22"/>
  <c r="BQ729" i="22"/>
  <c r="CC729" i="22"/>
  <c r="CE729" i="22"/>
  <c r="BQ730" i="22"/>
  <c r="CC730" i="22"/>
  <c r="CE730" i="22"/>
  <c r="BQ731" i="22"/>
  <c r="CC731" i="22"/>
  <c r="CE731" i="22"/>
  <c r="BQ732" i="22"/>
  <c r="CC732" i="22"/>
  <c r="CE732" i="22"/>
  <c r="BQ733" i="22"/>
  <c r="CC733" i="22"/>
  <c r="CE733" i="22"/>
  <c r="BQ734" i="22"/>
  <c r="CC734" i="22"/>
  <c r="CE734" i="22"/>
  <c r="BQ735" i="22"/>
  <c r="CC735" i="22"/>
  <c r="CE735" i="22"/>
  <c r="BQ736" i="22"/>
  <c r="CC736" i="22"/>
  <c r="CE736" i="22"/>
  <c r="BQ737" i="22"/>
  <c r="CC737" i="22"/>
  <c r="CE737" i="22"/>
  <c r="BQ738" i="22"/>
  <c r="CC738" i="22"/>
  <c r="CE738" i="22"/>
  <c r="BQ739" i="22"/>
  <c r="CC739" i="22"/>
  <c r="CE739" i="22"/>
  <c r="BQ740" i="22"/>
  <c r="CC740" i="22"/>
  <c r="CE740" i="22"/>
  <c r="BQ741" i="22"/>
  <c r="CC741" i="22"/>
  <c r="CE741" i="22"/>
  <c r="BQ742" i="22"/>
  <c r="CC742" i="22"/>
  <c r="CE742" i="22"/>
  <c r="BQ743" i="22"/>
  <c r="CC743" i="22"/>
  <c r="CE743" i="22"/>
  <c r="BQ744" i="22"/>
  <c r="CC744" i="22"/>
  <c r="CE744" i="22"/>
  <c r="BQ745" i="22"/>
  <c r="CC745" i="22"/>
  <c r="CE745" i="22"/>
  <c r="BQ746" i="22"/>
  <c r="CC746" i="22"/>
  <c r="CE746" i="22"/>
  <c r="BQ747" i="22"/>
  <c r="CC747" i="22"/>
  <c r="CE747" i="22"/>
  <c r="BQ748" i="22"/>
  <c r="CC748" i="22"/>
  <c r="CE748" i="22"/>
  <c r="BQ749" i="22"/>
  <c r="CC749" i="22"/>
  <c r="CE749" i="22"/>
  <c r="BQ750" i="22"/>
  <c r="CC750" i="22"/>
  <c r="CE750" i="22"/>
  <c r="BQ751" i="22"/>
  <c r="CC751" i="22"/>
  <c r="CE751" i="22"/>
  <c r="BQ752" i="22"/>
  <c r="CC752" i="22"/>
  <c r="CE752" i="22"/>
  <c r="BQ753" i="22"/>
  <c r="CC753" i="22"/>
  <c r="CE753" i="22"/>
  <c r="BQ754" i="22"/>
  <c r="CC754" i="22"/>
  <c r="CE754" i="22"/>
  <c r="BQ755" i="22"/>
  <c r="CC755" i="22"/>
  <c r="CE755" i="22"/>
  <c r="BQ756" i="22"/>
  <c r="CC756" i="22"/>
  <c r="CE756" i="22"/>
  <c r="BQ757" i="22"/>
  <c r="CC757" i="22"/>
  <c r="CE757" i="22"/>
  <c r="BQ758" i="22"/>
  <c r="CC758" i="22"/>
  <c r="CE758" i="22"/>
  <c r="BQ759" i="22"/>
  <c r="CC759" i="22"/>
  <c r="CE759" i="22"/>
  <c r="BQ760" i="22"/>
  <c r="CC760" i="22"/>
  <c r="CE760" i="22"/>
  <c r="BQ761" i="22"/>
  <c r="CC761" i="22"/>
  <c r="CE761" i="22"/>
  <c r="BQ762" i="22"/>
  <c r="CC762" i="22"/>
  <c r="CE762" i="22"/>
  <c r="BQ763" i="22"/>
  <c r="CC763" i="22"/>
  <c r="CE763" i="22"/>
  <c r="BQ764" i="22"/>
  <c r="CC764" i="22"/>
  <c r="CE764" i="22"/>
  <c r="BQ765" i="22"/>
  <c r="CC765" i="22"/>
  <c r="CE765" i="22"/>
  <c r="BQ766" i="22"/>
  <c r="CC766" i="22"/>
  <c r="CE766" i="22"/>
  <c r="BQ767" i="22"/>
  <c r="CC767" i="22"/>
  <c r="CE767" i="22"/>
  <c r="BQ768" i="22"/>
  <c r="CC768" i="22"/>
  <c r="CE768" i="22"/>
  <c r="BQ769" i="22"/>
  <c r="CC769" i="22"/>
  <c r="CE769" i="22"/>
  <c r="BQ770" i="22"/>
  <c r="CC770" i="22"/>
  <c r="CE770" i="22"/>
  <c r="BQ771" i="22"/>
  <c r="CC771" i="22"/>
  <c r="CE771" i="22"/>
  <c r="BQ772" i="22"/>
  <c r="CC772" i="22"/>
  <c r="CE772" i="22"/>
  <c r="BQ773" i="22"/>
  <c r="CC773" i="22"/>
  <c r="CE773" i="22"/>
  <c r="BQ774" i="22"/>
  <c r="CC774" i="22"/>
  <c r="CE774" i="22"/>
  <c r="BQ775" i="22"/>
  <c r="CC775" i="22"/>
  <c r="CE775" i="22"/>
  <c r="BQ776" i="22"/>
  <c r="CC776" i="22"/>
  <c r="CE776" i="22"/>
  <c r="BQ777" i="22"/>
  <c r="CC777" i="22"/>
  <c r="CE777" i="22"/>
  <c r="BQ778" i="22"/>
  <c r="CC778" i="22"/>
  <c r="CE778" i="22"/>
  <c r="BQ779" i="22"/>
  <c r="CC779" i="22"/>
  <c r="CE779" i="22"/>
  <c r="BQ780" i="22"/>
  <c r="CC780" i="22"/>
  <c r="CE780" i="22"/>
  <c r="BQ781" i="22"/>
  <c r="CC781" i="22"/>
  <c r="CE781" i="22"/>
  <c r="BQ782" i="22"/>
  <c r="CC782" i="22"/>
  <c r="CE782" i="22"/>
  <c r="BQ783" i="22"/>
  <c r="CC783" i="22"/>
  <c r="CE783" i="22"/>
  <c r="BQ784" i="22"/>
  <c r="CC784" i="22"/>
  <c r="CE784" i="22"/>
  <c r="BQ785" i="22"/>
  <c r="CC785" i="22"/>
  <c r="CE785" i="22"/>
  <c r="BQ786" i="22"/>
  <c r="CC786" i="22"/>
  <c r="CE786" i="22"/>
  <c r="BQ787" i="22"/>
  <c r="CC787" i="22"/>
  <c r="CE787" i="22"/>
  <c r="BQ788" i="22"/>
  <c r="CC788" i="22"/>
  <c r="CE788" i="22"/>
  <c r="BQ789" i="22"/>
  <c r="CC789" i="22"/>
  <c r="CE789" i="22"/>
  <c r="BQ790" i="22"/>
  <c r="CC790" i="22"/>
  <c r="CE790" i="22"/>
  <c r="BQ791" i="22"/>
  <c r="CC791" i="22"/>
  <c r="CE791" i="22"/>
  <c r="BQ792" i="22"/>
  <c r="CC792" i="22"/>
  <c r="CE792" i="22"/>
  <c r="BQ793" i="22"/>
  <c r="CC793" i="22"/>
  <c r="CE793" i="22"/>
  <c r="BQ794" i="22"/>
  <c r="CC794" i="22"/>
  <c r="CE794" i="22"/>
  <c r="BQ795" i="22"/>
  <c r="CC795" i="22"/>
  <c r="CE795" i="22"/>
  <c r="BQ796" i="22"/>
  <c r="CC796" i="22"/>
  <c r="CE796" i="22"/>
  <c r="BQ797" i="22"/>
  <c r="CC797" i="22"/>
  <c r="CE797" i="22"/>
  <c r="BQ798" i="22"/>
  <c r="CC798" i="22"/>
  <c r="CE798" i="22"/>
  <c r="BQ799" i="22"/>
  <c r="CC799" i="22"/>
  <c r="CE799" i="22"/>
  <c r="BQ800" i="22"/>
  <c r="CC800" i="22"/>
  <c r="CE800" i="22"/>
  <c r="BQ801" i="22"/>
  <c r="CC801" i="22"/>
  <c r="CE801" i="22"/>
  <c r="BQ802" i="22"/>
  <c r="CC802" i="22"/>
  <c r="CE802" i="22"/>
  <c r="BQ803" i="22"/>
  <c r="CC803" i="22"/>
  <c r="CE803" i="22"/>
  <c r="BQ804" i="22"/>
  <c r="CC804" i="22"/>
  <c r="CE804" i="22"/>
  <c r="BQ805" i="22"/>
  <c r="CC805" i="22"/>
  <c r="CE805" i="22"/>
  <c r="BQ806" i="22"/>
  <c r="CC806" i="22"/>
  <c r="CE806" i="22"/>
  <c r="BQ807" i="22"/>
  <c r="CC807" i="22"/>
  <c r="CE807" i="22"/>
  <c r="BQ808" i="22"/>
  <c r="CC808" i="22"/>
  <c r="CE808" i="22"/>
  <c r="BQ809" i="22"/>
  <c r="CC809" i="22"/>
  <c r="CE809" i="22"/>
  <c r="BQ810" i="22"/>
  <c r="CC810" i="22"/>
  <c r="CE810" i="22"/>
  <c r="BQ811" i="22"/>
  <c r="CC811" i="22"/>
  <c r="CE811" i="22"/>
  <c r="BQ812" i="22"/>
  <c r="CC812" i="22"/>
  <c r="CE812" i="22"/>
  <c r="BQ813" i="22"/>
  <c r="CC813" i="22"/>
  <c r="CE813" i="22"/>
  <c r="BQ814" i="22"/>
  <c r="CC814" i="22"/>
  <c r="CE814" i="22"/>
  <c r="BQ815" i="22"/>
  <c r="CC815" i="22"/>
  <c r="CE815" i="22"/>
  <c r="BQ816" i="22"/>
  <c r="CC816" i="22"/>
  <c r="CE816" i="22"/>
  <c r="BQ817" i="22"/>
  <c r="CC817" i="22"/>
  <c r="CE817" i="22"/>
  <c r="BQ818" i="22"/>
  <c r="CC818" i="22"/>
  <c r="CE818" i="22"/>
  <c r="BQ819" i="22"/>
  <c r="CC819" i="22"/>
  <c r="CE819" i="22"/>
  <c r="BQ820" i="22"/>
  <c r="CC820" i="22"/>
  <c r="CE820" i="22"/>
  <c r="BQ821" i="22"/>
  <c r="CC821" i="22"/>
  <c r="CE821" i="22"/>
  <c r="BQ822" i="22"/>
  <c r="CC822" i="22"/>
  <c r="CE822" i="22"/>
  <c r="BQ823" i="22"/>
  <c r="CC823" i="22"/>
  <c r="CE823" i="22"/>
  <c r="BQ824" i="22"/>
  <c r="CC824" i="22"/>
  <c r="CE824" i="22"/>
  <c r="BQ825" i="22"/>
  <c r="CC825" i="22"/>
  <c r="CE825" i="22"/>
  <c r="BQ826" i="22"/>
  <c r="CC826" i="22"/>
  <c r="CE826" i="22"/>
  <c r="BQ827" i="22"/>
  <c r="CC827" i="22"/>
  <c r="CE827" i="22"/>
  <c r="BQ828" i="22"/>
  <c r="CC828" i="22"/>
  <c r="CE828" i="22"/>
  <c r="BQ829" i="22"/>
  <c r="CC829" i="22"/>
  <c r="CE829" i="22"/>
  <c r="BQ830" i="22"/>
  <c r="CC830" i="22"/>
  <c r="CE830" i="22"/>
  <c r="BQ831" i="22"/>
  <c r="CC831" i="22"/>
  <c r="CE831" i="22"/>
  <c r="BQ832" i="22"/>
  <c r="CC832" i="22"/>
  <c r="CE832" i="22"/>
  <c r="BQ833" i="22"/>
  <c r="CC833" i="22"/>
  <c r="CE833" i="22"/>
  <c r="BQ834" i="22"/>
  <c r="CC834" i="22"/>
  <c r="CE834" i="22"/>
  <c r="BQ835" i="22"/>
  <c r="CC835" i="22"/>
  <c r="CE835" i="22"/>
  <c r="BQ836" i="22"/>
  <c r="CC836" i="22"/>
  <c r="CE836" i="22"/>
  <c r="BQ837" i="22"/>
  <c r="CC837" i="22"/>
  <c r="CE837" i="22"/>
  <c r="BQ838" i="22"/>
  <c r="CC838" i="22"/>
  <c r="CE838" i="22"/>
  <c r="BQ839" i="22"/>
  <c r="CC839" i="22"/>
  <c r="CE839" i="22"/>
  <c r="BQ840" i="22"/>
  <c r="CC840" i="22"/>
  <c r="CE840" i="22"/>
  <c r="BQ841" i="22"/>
  <c r="CC841" i="22"/>
  <c r="CE841" i="22"/>
  <c r="BQ842" i="22"/>
  <c r="CC842" i="22"/>
  <c r="CE842" i="22"/>
  <c r="BQ843" i="22"/>
  <c r="CC843" i="22"/>
  <c r="CE843" i="22"/>
  <c r="BQ844" i="22"/>
  <c r="CC844" i="22"/>
  <c r="CE844" i="22"/>
  <c r="BQ845" i="22"/>
  <c r="CC845" i="22"/>
  <c r="CE845" i="22"/>
  <c r="BQ846" i="22"/>
  <c r="CC846" i="22"/>
  <c r="CE846" i="22"/>
  <c r="BQ847" i="22"/>
  <c r="CC847" i="22"/>
  <c r="CE847" i="22"/>
  <c r="BQ848" i="22"/>
  <c r="CC848" i="22"/>
  <c r="CE848" i="22"/>
  <c r="BQ849" i="22"/>
  <c r="CC849" i="22"/>
  <c r="CE849" i="22"/>
  <c r="BQ850" i="22"/>
  <c r="CC850" i="22"/>
  <c r="CE850" i="22"/>
  <c r="BQ851" i="22"/>
  <c r="CC851" i="22"/>
  <c r="CE851" i="22"/>
  <c r="BQ852" i="22"/>
  <c r="CC852" i="22"/>
  <c r="CE852" i="22"/>
  <c r="BQ853" i="22"/>
  <c r="CC853" i="22"/>
  <c r="CE853" i="22"/>
  <c r="BQ854" i="22"/>
  <c r="CC854" i="22"/>
  <c r="CE854" i="22"/>
  <c r="BQ855" i="22"/>
  <c r="CC855" i="22"/>
  <c r="CE855" i="22"/>
  <c r="BQ856" i="22"/>
  <c r="CC856" i="22"/>
  <c r="CE856" i="22"/>
  <c r="BQ857" i="22"/>
  <c r="CC857" i="22"/>
  <c r="CE857" i="22"/>
  <c r="BQ858" i="22"/>
  <c r="CC858" i="22"/>
  <c r="CE858" i="22"/>
  <c r="BQ859" i="22"/>
  <c r="CC859" i="22"/>
  <c r="CE859" i="22"/>
  <c r="BQ860" i="22"/>
  <c r="CC860" i="22"/>
  <c r="CE860" i="22"/>
  <c r="BQ861" i="22"/>
  <c r="CC861" i="22"/>
  <c r="CE861" i="22"/>
  <c r="BQ862" i="22"/>
  <c r="CC862" i="22"/>
  <c r="CE862" i="22"/>
  <c r="BQ863" i="22"/>
  <c r="CC863" i="22"/>
  <c r="CE863" i="22"/>
  <c r="BQ864" i="22"/>
  <c r="CC864" i="22"/>
  <c r="CE864" i="22"/>
  <c r="BQ865" i="22"/>
  <c r="CC865" i="22"/>
  <c r="CE865" i="22"/>
  <c r="BQ866" i="22"/>
  <c r="CC866" i="22"/>
  <c r="CE866" i="22"/>
  <c r="BQ867" i="22"/>
  <c r="CC867" i="22"/>
  <c r="CE867" i="22"/>
  <c r="BQ868" i="22"/>
  <c r="CC868" i="22"/>
  <c r="CE868" i="22"/>
  <c r="BQ869" i="22"/>
  <c r="CC869" i="22"/>
  <c r="CE869" i="22"/>
  <c r="BQ870" i="22"/>
  <c r="CC870" i="22"/>
  <c r="CE870" i="22"/>
  <c r="BQ871" i="22"/>
  <c r="CC871" i="22"/>
  <c r="CE871" i="22"/>
  <c r="BQ872" i="22"/>
  <c r="CC872" i="22"/>
  <c r="CE872" i="22"/>
  <c r="BQ873" i="22"/>
  <c r="CC873" i="22"/>
  <c r="CE873" i="22"/>
  <c r="BQ874" i="22"/>
  <c r="CC874" i="22"/>
  <c r="CE874" i="22"/>
  <c r="BQ875" i="22"/>
  <c r="CC875" i="22"/>
  <c r="CE875" i="22"/>
  <c r="BQ876" i="22"/>
  <c r="CC876" i="22"/>
  <c r="CE876" i="22"/>
  <c r="BQ877" i="22"/>
  <c r="CC877" i="22"/>
  <c r="CE877" i="22"/>
  <c r="BQ878" i="22"/>
  <c r="CC878" i="22"/>
  <c r="CE878" i="22"/>
  <c r="BQ879" i="22"/>
  <c r="CC879" i="22"/>
  <c r="CE879" i="22"/>
  <c r="BQ880" i="22"/>
  <c r="CC880" i="22"/>
  <c r="CE880" i="22"/>
  <c r="BQ881" i="22"/>
  <c r="CC881" i="22"/>
  <c r="CE881" i="22"/>
  <c r="BQ882" i="22"/>
  <c r="CC882" i="22"/>
  <c r="CE882" i="22"/>
  <c r="BQ883" i="22"/>
  <c r="CC883" i="22"/>
  <c r="CE883" i="22"/>
  <c r="BQ884" i="22"/>
  <c r="CC884" i="22"/>
  <c r="CE884" i="22"/>
  <c r="BQ885" i="22"/>
  <c r="CC885" i="22"/>
  <c r="CE885" i="22"/>
  <c r="BQ886" i="22"/>
  <c r="CC886" i="22"/>
  <c r="CE886" i="22"/>
  <c r="BQ887" i="22"/>
  <c r="CC887" i="22"/>
  <c r="CE887" i="22"/>
  <c r="BQ888" i="22"/>
  <c r="CC888" i="22"/>
  <c r="CE888" i="22"/>
  <c r="BQ889" i="22"/>
  <c r="CC889" i="22"/>
  <c r="CE889" i="22"/>
  <c r="BQ890" i="22"/>
  <c r="CC890" i="22"/>
  <c r="CE890" i="22"/>
  <c r="BQ891" i="22"/>
  <c r="CC891" i="22"/>
  <c r="CE891" i="22"/>
  <c r="BQ892" i="22"/>
  <c r="CC892" i="22"/>
  <c r="CE892" i="22"/>
  <c r="BQ893" i="22"/>
  <c r="CC893" i="22"/>
  <c r="CE893" i="22"/>
  <c r="BQ894" i="22"/>
  <c r="CC894" i="22"/>
  <c r="CE894" i="22"/>
  <c r="BQ895" i="22"/>
  <c r="CC895" i="22"/>
  <c r="CE895" i="22"/>
  <c r="BQ896" i="22"/>
  <c r="CC896" i="22"/>
  <c r="CE896" i="22"/>
  <c r="BQ897" i="22"/>
  <c r="CC897" i="22"/>
  <c r="CE897" i="22"/>
  <c r="BQ898" i="22"/>
  <c r="CC898" i="22"/>
  <c r="CE898" i="22"/>
  <c r="BQ899" i="22"/>
  <c r="CC899" i="22"/>
  <c r="CE899" i="22"/>
  <c r="BQ900" i="22"/>
  <c r="CC900" i="22"/>
  <c r="CE900" i="22"/>
  <c r="BQ901" i="22"/>
  <c r="CC901" i="22"/>
  <c r="CE901" i="22"/>
  <c r="BQ902" i="22"/>
  <c r="CC902" i="22"/>
  <c r="CE902" i="22"/>
  <c r="BQ903" i="22"/>
  <c r="CC903" i="22"/>
  <c r="CE903" i="22"/>
  <c r="BQ904" i="22"/>
  <c r="CC904" i="22"/>
  <c r="CE904" i="22"/>
  <c r="BQ905" i="22"/>
  <c r="CC905" i="22"/>
  <c r="CE905" i="22"/>
  <c r="BQ906" i="22"/>
  <c r="CC906" i="22"/>
  <c r="CE906" i="22"/>
  <c r="BQ907" i="22"/>
  <c r="CC907" i="22"/>
  <c r="CE907" i="22"/>
  <c r="BQ908" i="22"/>
  <c r="CC908" i="22"/>
  <c r="CE908" i="22"/>
  <c r="BQ909" i="22"/>
  <c r="CC909" i="22"/>
  <c r="CE909" i="22"/>
  <c r="BQ910" i="22"/>
  <c r="CC910" i="22"/>
  <c r="CE910" i="22"/>
  <c r="BQ911" i="22"/>
  <c r="CC911" i="22"/>
  <c r="CE911" i="22"/>
  <c r="BQ912" i="22"/>
  <c r="CC912" i="22"/>
  <c r="CE912" i="22"/>
  <c r="BQ913" i="22"/>
  <c r="CC913" i="22"/>
  <c r="CE913" i="22"/>
  <c r="BQ914" i="22"/>
  <c r="CC914" i="22"/>
  <c r="CE914" i="22"/>
  <c r="BQ915" i="22"/>
  <c r="CC915" i="22"/>
  <c r="CE915" i="22"/>
  <c r="BQ916" i="22"/>
  <c r="CC916" i="22"/>
  <c r="CE916" i="22"/>
  <c r="BQ917" i="22"/>
  <c r="CC917" i="22"/>
  <c r="CE917" i="22"/>
  <c r="BQ918" i="22"/>
  <c r="CC918" i="22"/>
  <c r="CE918" i="22"/>
  <c r="BQ919" i="22"/>
  <c r="CC919" i="22"/>
  <c r="CE919" i="22"/>
  <c r="BQ920" i="22"/>
  <c r="CC920" i="22"/>
  <c r="CE920" i="22"/>
  <c r="BQ921" i="22"/>
  <c r="CC921" i="22"/>
  <c r="CE921" i="22"/>
  <c r="BQ922" i="22"/>
  <c r="CC922" i="22"/>
  <c r="CE922" i="22"/>
  <c r="BQ923" i="22"/>
  <c r="CC923" i="22"/>
  <c r="CE923" i="22"/>
  <c r="BQ924" i="22"/>
  <c r="CC924" i="22"/>
  <c r="CE924" i="22"/>
  <c r="BQ925" i="22"/>
  <c r="CC925" i="22"/>
  <c r="CE925" i="22"/>
  <c r="BQ926" i="22"/>
  <c r="CC926" i="22"/>
  <c r="CE926" i="22"/>
  <c r="BQ927" i="22"/>
  <c r="CC927" i="22"/>
  <c r="CE927" i="22"/>
  <c r="BQ928" i="22"/>
  <c r="CC928" i="22"/>
  <c r="CE928" i="22"/>
  <c r="BQ929" i="22"/>
  <c r="CC929" i="22"/>
  <c r="CE929" i="22"/>
  <c r="BQ930" i="22"/>
  <c r="CC930" i="22"/>
  <c r="CE930" i="22"/>
  <c r="BQ931" i="22"/>
  <c r="CC931" i="22"/>
  <c r="CE931" i="22"/>
  <c r="BQ932" i="22"/>
  <c r="CC932" i="22"/>
  <c r="CE932" i="22"/>
  <c r="BQ933" i="22"/>
  <c r="CC933" i="22"/>
  <c r="CE933" i="22"/>
  <c r="BQ934" i="22"/>
  <c r="CC934" i="22"/>
  <c r="CE934" i="22"/>
  <c r="BQ935" i="22"/>
  <c r="CC935" i="22"/>
  <c r="CE935" i="22"/>
  <c r="BQ936" i="22"/>
  <c r="CC936" i="22"/>
  <c r="CE936" i="22"/>
  <c r="BQ937" i="22"/>
  <c r="CC937" i="22"/>
  <c r="CE937" i="22"/>
  <c r="BQ938" i="22"/>
  <c r="CC938" i="22"/>
  <c r="CE938" i="22"/>
  <c r="BQ939" i="22"/>
  <c r="CC939" i="22"/>
  <c r="CE939" i="22"/>
  <c r="BQ940" i="22"/>
  <c r="CC940" i="22"/>
  <c r="CE940" i="22"/>
  <c r="BQ941" i="22"/>
  <c r="CC941" i="22"/>
  <c r="CE941" i="22"/>
  <c r="BQ942" i="22"/>
  <c r="CC942" i="22"/>
  <c r="CE942" i="22"/>
  <c r="BQ943" i="22"/>
  <c r="CC943" i="22"/>
  <c r="CE943" i="22"/>
  <c r="BQ944" i="22"/>
  <c r="CC944" i="22"/>
  <c r="CE944" i="22"/>
  <c r="BQ945" i="22"/>
  <c r="CC945" i="22"/>
  <c r="CE945" i="22"/>
  <c r="BQ946" i="22"/>
  <c r="CC946" i="22"/>
  <c r="CE946" i="22"/>
  <c r="BQ947" i="22"/>
  <c r="CC947" i="22"/>
  <c r="CE947" i="22"/>
  <c r="BQ948" i="22"/>
  <c r="CC948" i="22"/>
  <c r="CE948" i="22"/>
  <c r="BQ949" i="22"/>
  <c r="CC949" i="22"/>
  <c r="CE949" i="22"/>
  <c r="BQ950" i="22"/>
  <c r="CC950" i="22"/>
  <c r="CE950" i="22"/>
  <c r="BQ951" i="22"/>
  <c r="CC951" i="22"/>
  <c r="CE951" i="22"/>
  <c r="BQ952" i="22"/>
  <c r="CC952" i="22"/>
  <c r="CE952" i="22"/>
  <c r="BQ953" i="22"/>
  <c r="CC953" i="22"/>
  <c r="CE953" i="22"/>
  <c r="BQ954" i="22"/>
  <c r="CC954" i="22"/>
  <c r="CE954" i="22"/>
  <c r="BQ955" i="22"/>
  <c r="CC955" i="22"/>
  <c r="CE955" i="22"/>
  <c r="BQ956" i="22"/>
  <c r="CC956" i="22"/>
  <c r="CE956" i="22"/>
  <c r="BQ957" i="22"/>
  <c r="CC957" i="22"/>
  <c r="CE957" i="22"/>
  <c r="BQ958" i="22"/>
  <c r="CC958" i="22"/>
  <c r="CE958" i="22"/>
  <c r="BQ959" i="22"/>
  <c r="CC959" i="22"/>
  <c r="CE959" i="22"/>
  <c r="BQ960" i="22"/>
  <c r="CC960" i="22"/>
  <c r="CE960" i="22"/>
  <c r="BQ961" i="22"/>
  <c r="CC961" i="22"/>
  <c r="CE961" i="22"/>
  <c r="BQ962" i="22"/>
  <c r="CC962" i="22"/>
  <c r="CE962" i="22"/>
  <c r="BQ963" i="22"/>
  <c r="CC963" i="22"/>
  <c r="CE963" i="22"/>
  <c r="BQ964" i="22"/>
  <c r="CC964" i="22"/>
  <c r="CE964" i="22"/>
  <c r="BQ965" i="22"/>
  <c r="CC965" i="22"/>
  <c r="CE965" i="22"/>
  <c r="BQ966" i="22"/>
  <c r="CC966" i="22"/>
  <c r="CE966" i="22"/>
  <c r="BQ967" i="22"/>
  <c r="CC967" i="22"/>
  <c r="CE967" i="22"/>
  <c r="BQ968" i="22"/>
  <c r="CC968" i="22"/>
  <c r="CE968" i="22"/>
  <c r="BQ969" i="22"/>
  <c r="CC969" i="22"/>
  <c r="CE969" i="22"/>
  <c r="BQ970" i="22"/>
  <c r="CC970" i="22"/>
  <c r="CE970" i="22"/>
  <c r="BQ971" i="22"/>
  <c r="CC971" i="22"/>
  <c r="CE971" i="22"/>
  <c r="BQ972" i="22"/>
  <c r="CC972" i="22"/>
  <c r="CE972" i="22"/>
  <c r="BQ973" i="22"/>
  <c r="CC973" i="22"/>
  <c r="CE973" i="22"/>
  <c r="BQ974" i="22"/>
  <c r="CC974" i="22"/>
  <c r="CE974" i="22"/>
  <c r="BQ975" i="22"/>
  <c r="CC975" i="22"/>
  <c r="CE975" i="22"/>
  <c r="BQ976" i="22"/>
  <c r="CC976" i="22"/>
  <c r="CE976" i="22"/>
  <c r="BQ977" i="22"/>
  <c r="CC977" i="22"/>
  <c r="CE977" i="22"/>
  <c r="BQ978" i="22"/>
  <c r="CC978" i="22"/>
  <c r="CE978" i="22"/>
  <c r="BQ979" i="22"/>
  <c r="CC979" i="22"/>
  <c r="CE979" i="22"/>
  <c r="BQ980" i="22"/>
  <c r="CC980" i="22"/>
  <c r="CE980" i="22"/>
  <c r="BQ981" i="22"/>
  <c r="CC981" i="22"/>
  <c r="CE981" i="22"/>
  <c r="BQ982" i="22"/>
  <c r="CC982" i="22"/>
  <c r="CE982" i="22"/>
  <c r="BQ983" i="22"/>
  <c r="CC983" i="22"/>
  <c r="CE983" i="22"/>
  <c r="BQ984" i="22"/>
  <c r="CC984" i="22"/>
  <c r="CE984" i="22"/>
  <c r="BQ985" i="22"/>
  <c r="CC985" i="22"/>
  <c r="CE985" i="22"/>
  <c r="BQ986" i="22"/>
  <c r="CC986" i="22"/>
  <c r="CE986" i="22"/>
  <c r="BQ987" i="22"/>
  <c r="CC987" i="22"/>
  <c r="CE987" i="22"/>
  <c r="BQ988" i="22"/>
  <c r="CC988" i="22"/>
  <c r="CE988" i="22"/>
  <c r="BQ989" i="22"/>
  <c r="CC989" i="22"/>
  <c r="CE989" i="22"/>
  <c r="BQ990" i="22"/>
  <c r="CC990" i="22"/>
  <c r="CE990" i="22"/>
  <c r="BQ991" i="22"/>
  <c r="CC991" i="22"/>
  <c r="CE991" i="22"/>
  <c r="BQ992" i="22"/>
  <c r="CC992" i="22"/>
  <c r="CE992" i="22"/>
  <c r="BQ993" i="22"/>
  <c r="CC993" i="22"/>
  <c r="CE993" i="22"/>
  <c r="BQ994" i="22"/>
  <c r="CC994" i="22"/>
  <c r="CE994" i="22"/>
  <c r="BQ995" i="22"/>
  <c r="CC995" i="22"/>
  <c r="CE995" i="22"/>
  <c r="BQ996" i="22"/>
  <c r="CC996" i="22"/>
  <c r="CE996" i="22"/>
  <c r="BQ997" i="22"/>
  <c r="CC997" i="22"/>
  <c r="CE997" i="22"/>
  <c r="BQ998" i="22"/>
  <c r="CC998" i="22"/>
  <c r="CE998" i="22"/>
  <c r="BQ999" i="22"/>
  <c r="CC999" i="22"/>
  <c r="CE999" i="22"/>
  <c r="BQ1000" i="22"/>
  <c r="CC1000" i="22"/>
  <c r="CE1000" i="22"/>
  <c r="BQ1001" i="22"/>
  <c r="CC1001" i="22"/>
  <c r="CE1001" i="22"/>
  <c r="BQ1002" i="22"/>
  <c r="CC1002" i="22"/>
  <c r="CE1002" i="22"/>
  <c r="BQ1003" i="22"/>
  <c r="CC1003" i="22"/>
  <c r="CE1003" i="22"/>
  <c r="BQ1004" i="22"/>
  <c r="CC1004" i="22"/>
  <c r="CE1004" i="22"/>
  <c r="BQ1005" i="22"/>
  <c r="CC1005" i="22"/>
  <c r="CE1005" i="22"/>
  <c r="BQ1006" i="22"/>
  <c r="CC1006" i="22"/>
  <c r="CE1006" i="22"/>
  <c r="BQ1007" i="22"/>
  <c r="CC1007" i="22"/>
  <c r="CE1007" i="22"/>
  <c r="BQ1008" i="22"/>
  <c r="CC1008" i="22"/>
  <c r="CE1008" i="22"/>
  <c r="BQ1009" i="22"/>
  <c r="CC1009" i="22"/>
  <c r="CE1009" i="22"/>
  <c r="BQ1010" i="22"/>
  <c r="CC1010" i="22"/>
  <c r="CE1010" i="22"/>
  <c r="BQ1011" i="22"/>
  <c r="CC1011" i="22"/>
  <c r="CE1011" i="22"/>
  <c r="BQ1012" i="22"/>
  <c r="CC1012" i="22"/>
  <c r="CE1012" i="22"/>
  <c r="BQ1013" i="22"/>
  <c r="CC1013" i="22"/>
  <c r="CE1013" i="22"/>
  <c r="BQ1014" i="22"/>
  <c r="CC1014" i="22"/>
  <c r="CE1014" i="22"/>
  <c r="BQ1015" i="22"/>
  <c r="CC1015" i="22"/>
  <c r="CE1015" i="22"/>
  <c r="BQ1016" i="22"/>
  <c r="CC1016" i="22"/>
  <c r="CE1016" i="22"/>
  <c r="BQ1017" i="22"/>
  <c r="CC1017" i="22"/>
  <c r="CE1017" i="22"/>
  <c r="BQ1018" i="22"/>
  <c r="CC1018" i="22"/>
  <c r="CE1018" i="22"/>
  <c r="BQ1019" i="22"/>
  <c r="CC1019" i="22"/>
  <c r="CE1019" i="22"/>
  <c r="BQ1020" i="22"/>
  <c r="CC1020" i="22"/>
  <c r="CE1020" i="22"/>
  <c r="BQ1021" i="22"/>
  <c r="CC1021" i="22"/>
  <c r="CE1021" i="22"/>
  <c r="BQ1022" i="22"/>
  <c r="CC1022" i="22"/>
  <c r="CE1022" i="22"/>
  <c r="BQ1023" i="22"/>
  <c r="CC1023" i="22"/>
  <c r="CE1023" i="22"/>
  <c r="BQ1024" i="22"/>
  <c r="CC1024" i="22"/>
  <c r="CE1024" i="22"/>
  <c r="BQ1025" i="22"/>
  <c r="CC1025" i="22"/>
  <c r="CE1025" i="22"/>
  <c r="BQ1026" i="22"/>
  <c r="CC1026" i="22"/>
  <c r="CE1026" i="22"/>
  <c r="BQ1027" i="22"/>
  <c r="CC1027" i="22"/>
  <c r="CE1027" i="22"/>
  <c r="BQ1028" i="22"/>
  <c r="CC1028" i="22"/>
  <c r="CE1028" i="22"/>
  <c r="BQ1029" i="22"/>
  <c r="CC1029" i="22"/>
  <c r="CE1029" i="22"/>
  <c r="BQ1030" i="22"/>
  <c r="CC1030" i="22"/>
  <c r="CE1030" i="22"/>
  <c r="BQ1031" i="22"/>
  <c r="CC1031" i="22"/>
  <c r="CE1031" i="22"/>
  <c r="BQ1032" i="22"/>
  <c r="CC1032" i="22"/>
  <c r="CE1032" i="22"/>
  <c r="BQ1033" i="22"/>
  <c r="CC1033" i="22"/>
  <c r="CE1033" i="22"/>
  <c r="BQ1034" i="22"/>
  <c r="CC1034" i="22"/>
  <c r="CE1034" i="22"/>
  <c r="BQ1035" i="22"/>
  <c r="CC1035" i="22"/>
  <c r="CE1035" i="22"/>
  <c r="BQ1036" i="22"/>
  <c r="CC1036" i="22"/>
  <c r="CE1036" i="22"/>
  <c r="BQ1037" i="22"/>
  <c r="CC1037" i="22"/>
  <c r="CE1037" i="22"/>
  <c r="BQ1038" i="22"/>
  <c r="CC1038" i="22"/>
  <c r="CE1038" i="22"/>
  <c r="BQ1039" i="22"/>
  <c r="CC1039" i="22"/>
  <c r="CE1039" i="22"/>
  <c r="BQ1040" i="22"/>
  <c r="CC1040" i="22"/>
  <c r="CE1040" i="22"/>
  <c r="BQ1041" i="22"/>
  <c r="CC1041" i="22"/>
  <c r="CE1041" i="22"/>
  <c r="BQ1042" i="22"/>
  <c r="CC1042" i="22"/>
  <c r="CE1042" i="22"/>
  <c r="BQ1043" i="22"/>
  <c r="CC1043" i="22"/>
  <c r="CE1043" i="22"/>
  <c r="BQ1044" i="22"/>
  <c r="CC1044" i="22"/>
  <c r="CE1044" i="22"/>
  <c r="BQ1045" i="22"/>
  <c r="CC1045" i="22"/>
  <c r="CE1045" i="22"/>
  <c r="BQ1046" i="22"/>
  <c r="CC1046" i="22"/>
  <c r="CE1046" i="22"/>
  <c r="BQ1047" i="22"/>
  <c r="CC1047" i="22"/>
  <c r="CE1047" i="22"/>
  <c r="BQ1048" i="22"/>
  <c r="CC1048" i="22"/>
  <c r="CE1048" i="22"/>
  <c r="BQ1049" i="22"/>
  <c r="CC1049" i="22"/>
  <c r="CE1049" i="22"/>
  <c r="BQ1050" i="22"/>
  <c r="CC1050" i="22"/>
  <c r="CE1050" i="22"/>
  <c r="BQ1051" i="22"/>
  <c r="CC1051" i="22"/>
  <c r="CE1051" i="22"/>
  <c r="BQ1052" i="22"/>
  <c r="CC1052" i="22"/>
  <c r="CE1052" i="22"/>
  <c r="BQ1053" i="22"/>
  <c r="CC1053" i="22"/>
  <c r="CE1053" i="22"/>
  <c r="BQ1054" i="22"/>
  <c r="CC1054" i="22"/>
  <c r="CE1054" i="22"/>
  <c r="BQ1055" i="22"/>
  <c r="CC1055" i="22"/>
  <c r="CE1055" i="22"/>
  <c r="BQ1056" i="22"/>
  <c r="CC1056" i="22"/>
  <c r="CE1056" i="22"/>
  <c r="BQ1057" i="22"/>
  <c r="CC1057" i="22"/>
  <c r="CE1057" i="22"/>
  <c r="BQ1058" i="22"/>
  <c r="CC1058" i="22"/>
  <c r="CE1058" i="22"/>
  <c r="BQ1059" i="22"/>
  <c r="CC1059" i="22"/>
  <c r="CE1059" i="22"/>
  <c r="BQ1060" i="22"/>
  <c r="CC1060" i="22"/>
  <c r="CE1060" i="22"/>
  <c r="BQ1061" i="22"/>
  <c r="CC1061" i="22"/>
  <c r="CE1061" i="22"/>
  <c r="BQ1062" i="22"/>
  <c r="CC1062" i="22"/>
  <c r="CE1062" i="22"/>
  <c r="BQ1063" i="22"/>
  <c r="CC1063" i="22"/>
  <c r="CE1063" i="22"/>
  <c r="BQ1064" i="22"/>
  <c r="CC1064" i="22"/>
  <c r="CE1064" i="22"/>
  <c r="BQ1065" i="22"/>
  <c r="CC1065" i="22"/>
  <c r="CE1065" i="22"/>
  <c r="BQ1066" i="22"/>
  <c r="CC1066" i="22"/>
  <c r="CE1066" i="22"/>
  <c r="BQ1067" i="22"/>
  <c r="CC1067" i="22"/>
  <c r="CE1067" i="22"/>
  <c r="BQ1068" i="22"/>
  <c r="CC1068" i="22"/>
  <c r="CE1068" i="22"/>
  <c r="BQ1069" i="22"/>
  <c r="CC1069" i="22"/>
  <c r="CE1069" i="22"/>
  <c r="BQ1070" i="22"/>
  <c r="CC1070" i="22"/>
  <c r="CE1070" i="22"/>
  <c r="BQ1071" i="22"/>
  <c r="CC1071" i="22"/>
  <c r="CE1071" i="22"/>
  <c r="BQ1072" i="22"/>
  <c r="CC1072" i="22"/>
  <c r="CE1072" i="22"/>
  <c r="BQ1073" i="22"/>
  <c r="CC1073" i="22"/>
  <c r="CE1073" i="22"/>
  <c r="BQ1074" i="22"/>
  <c r="CC1074" i="22"/>
  <c r="CE1074" i="22"/>
  <c r="BQ1075" i="22"/>
  <c r="CC1075" i="22"/>
  <c r="CE1075" i="22"/>
  <c r="BQ1076" i="22"/>
  <c r="CC1076" i="22"/>
  <c r="CE1076" i="22"/>
  <c r="BQ1077" i="22"/>
  <c r="CC1077" i="22"/>
  <c r="CE1077" i="22"/>
  <c r="BQ1078" i="22"/>
  <c r="CC1078" i="22"/>
  <c r="CE1078" i="22"/>
  <c r="BQ1079" i="22"/>
  <c r="CC1079" i="22"/>
  <c r="CE1079" i="22"/>
  <c r="BQ1080" i="22"/>
  <c r="CC1080" i="22"/>
  <c r="CE1080" i="22"/>
  <c r="BQ1081" i="22"/>
  <c r="CC1081" i="22"/>
  <c r="CE1081" i="22"/>
  <c r="BQ1082" i="22"/>
  <c r="CC1082" i="22"/>
  <c r="CE1082" i="22"/>
  <c r="BQ1083" i="22"/>
  <c r="CC1083" i="22"/>
  <c r="CE1083" i="22"/>
  <c r="BQ1084" i="22"/>
  <c r="CC1084" i="22"/>
  <c r="CE1084" i="22"/>
  <c r="BQ1085" i="22"/>
  <c r="CC1085" i="22"/>
  <c r="CE1085" i="22"/>
  <c r="BQ1086" i="22"/>
  <c r="CC1086" i="22"/>
  <c r="CE1086" i="22"/>
  <c r="BQ1087" i="22"/>
  <c r="CC1087" i="22"/>
  <c r="CE1087" i="22"/>
  <c r="BQ1088" i="22"/>
  <c r="CC1088" i="22"/>
  <c r="CE1088" i="22"/>
  <c r="BQ1089" i="22"/>
  <c r="CC1089" i="22"/>
  <c r="CE1089" i="22"/>
  <c r="BQ1090" i="22"/>
  <c r="CC1090" i="22"/>
  <c r="CE1090" i="22"/>
  <c r="BQ1091" i="22"/>
  <c r="CC1091" i="22"/>
  <c r="CE1091" i="22"/>
  <c r="BQ1092" i="22"/>
  <c r="CC1092" i="22"/>
  <c r="CE1092" i="22"/>
  <c r="BQ1093" i="22"/>
  <c r="CC1093" i="22"/>
  <c r="CE1093" i="22"/>
  <c r="BQ1094" i="22"/>
  <c r="CC1094" i="22"/>
  <c r="CE1094" i="22"/>
  <c r="BQ1095" i="22"/>
  <c r="CC1095" i="22"/>
  <c r="CE1095" i="22"/>
  <c r="BQ1096" i="22"/>
  <c r="CC1096" i="22"/>
  <c r="CE1096" i="22"/>
  <c r="BQ1097" i="22"/>
  <c r="CC1097" i="22"/>
  <c r="CE1097" i="22"/>
  <c r="BQ1098" i="22"/>
  <c r="CC1098" i="22"/>
  <c r="CE1098" i="22"/>
  <c r="BQ1099" i="22"/>
  <c r="CC1099" i="22"/>
  <c r="CE1099" i="22"/>
  <c r="BQ1100" i="22"/>
  <c r="CC1100" i="22"/>
  <c r="CE1100" i="22"/>
  <c r="BQ1101" i="22"/>
  <c r="CC1101" i="22"/>
  <c r="CE1101" i="22"/>
  <c r="BQ1102" i="22"/>
  <c r="CC1102" i="22"/>
  <c r="CE1102" i="22"/>
  <c r="BQ1103" i="22"/>
  <c r="CC1103" i="22"/>
  <c r="CE1103" i="22"/>
  <c r="BQ1104" i="22"/>
  <c r="CC1104" i="22"/>
  <c r="CE1104" i="22"/>
  <c r="BQ1105" i="22"/>
  <c r="CC1105" i="22"/>
  <c r="CE1105" i="22"/>
  <c r="BQ1106" i="22"/>
  <c r="CC1106" i="22"/>
  <c r="CE1106" i="22"/>
  <c r="BQ1107" i="22"/>
  <c r="CC1107" i="22"/>
  <c r="CE1107" i="22"/>
  <c r="BQ1108" i="22"/>
  <c r="CC1108" i="22"/>
  <c r="CE1108" i="22"/>
  <c r="BQ1109" i="22"/>
  <c r="CC1109" i="22"/>
  <c r="CE1109" i="22"/>
  <c r="BQ1110" i="22"/>
  <c r="CC1110" i="22"/>
  <c r="CE1110" i="22"/>
  <c r="BQ1111" i="22"/>
  <c r="CC1111" i="22"/>
  <c r="CE1111" i="22"/>
  <c r="BQ1112" i="22"/>
  <c r="CC1112" i="22"/>
  <c r="CE1112" i="22"/>
  <c r="BQ1113" i="22"/>
  <c r="CC1113" i="22"/>
  <c r="CE1113" i="22"/>
  <c r="BQ1114" i="22"/>
  <c r="CC1114" i="22"/>
  <c r="CE1114" i="22"/>
  <c r="BQ1115" i="22"/>
  <c r="CC1115" i="22"/>
  <c r="CE1115" i="22"/>
  <c r="BQ1116" i="22"/>
  <c r="CC1116" i="22"/>
  <c r="CE1116" i="22"/>
  <c r="BQ1117" i="22"/>
  <c r="CC1117" i="22"/>
  <c r="CE1117" i="22"/>
  <c r="BQ1118" i="22"/>
  <c r="CC1118" i="22"/>
  <c r="CE1118" i="22"/>
  <c r="BQ1119" i="22"/>
  <c r="CC1119" i="22"/>
  <c r="CE1119" i="22"/>
  <c r="BQ1120" i="22"/>
  <c r="CC1120" i="22"/>
  <c r="CE1120" i="22"/>
  <c r="BQ1121" i="22"/>
  <c r="CC1121" i="22"/>
  <c r="CE1121" i="22"/>
  <c r="BQ1122" i="22"/>
  <c r="CC1122" i="22"/>
  <c r="CE1122" i="22"/>
  <c r="BQ1123" i="22"/>
  <c r="CC1123" i="22"/>
  <c r="CE1123" i="22"/>
  <c r="BQ1124" i="22"/>
  <c r="CC1124" i="22"/>
  <c r="CE1124" i="22"/>
  <c r="BQ1125" i="22"/>
  <c r="CC1125" i="22"/>
  <c r="CE1125" i="22"/>
  <c r="BQ1126" i="22"/>
  <c r="CC1126" i="22"/>
  <c r="CE1126" i="22"/>
  <c r="BQ1127" i="22"/>
  <c r="CC1127" i="22"/>
  <c r="CE1127" i="22"/>
  <c r="BQ1128" i="22"/>
  <c r="CC1128" i="22"/>
  <c r="CE1128" i="22"/>
  <c r="BQ1129" i="22"/>
  <c r="CC1129" i="22"/>
  <c r="CE1129" i="22"/>
  <c r="BQ1130" i="22"/>
  <c r="CC1130" i="22"/>
  <c r="CE1130" i="22"/>
  <c r="BQ1131" i="22"/>
  <c r="CC1131" i="22"/>
  <c r="CE1131" i="22"/>
  <c r="BQ1132" i="22"/>
  <c r="CC1132" i="22"/>
  <c r="CE1132" i="22"/>
  <c r="BQ1133" i="22"/>
  <c r="CC1133" i="22"/>
  <c r="CE1133" i="22"/>
  <c r="BQ1134" i="22"/>
  <c r="CC1134" i="22"/>
  <c r="CE1134" i="22"/>
  <c r="BQ1135" i="22"/>
  <c r="CC1135" i="22"/>
  <c r="CE1135" i="22"/>
  <c r="BQ1136" i="22"/>
  <c r="CC1136" i="22"/>
  <c r="CE1136" i="22"/>
  <c r="BQ1137" i="22"/>
  <c r="CC1137" i="22"/>
  <c r="CE1137" i="22"/>
  <c r="BQ1138" i="22"/>
  <c r="CC1138" i="22"/>
  <c r="CE1138" i="22"/>
  <c r="BQ1139" i="22"/>
  <c r="CC1139" i="22"/>
  <c r="CE1139" i="22"/>
  <c r="BQ1140" i="22"/>
  <c r="CC1140" i="22"/>
  <c r="CE1140" i="22"/>
  <c r="BQ1141" i="22"/>
  <c r="CC1141" i="22"/>
  <c r="CE1141" i="22"/>
  <c r="BQ1142" i="22"/>
  <c r="CC1142" i="22"/>
  <c r="CE1142" i="22"/>
  <c r="BQ1143" i="22"/>
  <c r="CC1143" i="22"/>
  <c r="CE1143" i="22"/>
  <c r="BQ1144" i="22"/>
  <c r="CC1144" i="22"/>
  <c r="CE1144" i="22"/>
  <c r="BQ1145" i="22"/>
  <c r="CC1145" i="22"/>
  <c r="CE1145" i="22"/>
  <c r="BQ1146" i="22"/>
  <c r="CC1146" i="22"/>
  <c r="CE1146" i="22"/>
  <c r="BQ1147" i="22"/>
  <c r="CC1147" i="22"/>
  <c r="CE1147" i="22"/>
  <c r="BQ1148" i="22"/>
  <c r="CC1148" i="22"/>
  <c r="CE1148" i="22"/>
  <c r="BQ1149" i="22"/>
  <c r="CC1149" i="22"/>
  <c r="CE1149" i="22"/>
  <c r="BQ1150" i="22"/>
  <c r="CC1150" i="22"/>
  <c r="CE1150" i="22"/>
  <c r="BQ1151" i="22"/>
  <c r="CC1151" i="22"/>
  <c r="CE1151" i="22"/>
  <c r="BQ1152" i="22"/>
  <c r="CC1152" i="22"/>
  <c r="CE1152" i="22"/>
  <c r="BQ1153" i="22"/>
  <c r="CC1153" i="22"/>
  <c r="CE1153" i="22"/>
  <c r="BQ1154" i="22"/>
  <c r="CC1154" i="22"/>
  <c r="CE1154" i="22"/>
  <c r="BQ1155" i="22"/>
  <c r="CC1155" i="22"/>
  <c r="CE1155" i="22"/>
  <c r="BQ1156" i="22"/>
  <c r="CC1156" i="22"/>
  <c r="CE1156" i="22"/>
  <c r="BQ1157" i="22"/>
  <c r="CC1157" i="22"/>
  <c r="CE1157" i="22"/>
  <c r="BQ1158" i="22"/>
  <c r="CC1158" i="22"/>
  <c r="CE1158" i="22"/>
  <c r="BQ1159" i="22"/>
  <c r="CC1159" i="22"/>
  <c r="CE1159" i="22"/>
  <c r="BQ1160" i="22"/>
  <c r="CC1160" i="22"/>
  <c r="CE1160" i="22"/>
  <c r="BQ1161" i="22"/>
  <c r="CC1161" i="22"/>
  <c r="CE1161" i="22"/>
  <c r="BQ1162" i="22"/>
  <c r="CC1162" i="22"/>
  <c r="CE1162" i="22"/>
  <c r="BQ1163" i="22"/>
  <c r="CC1163" i="22"/>
  <c r="CE1163" i="22"/>
  <c r="BQ1164" i="22"/>
  <c r="CC1164" i="22"/>
  <c r="CE1164" i="22"/>
  <c r="BQ1165" i="22"/>
  <c r="CC1165" i="22"/>
  <c r="CE1165" i="22"/>
  <c r="BQ1166" i="22"/>
  <c r="CC1166" i="22"/>
  <c r="CE1166" i="22"/>
  <c r="BQ1167" i="22"/>
  <c r="CC1167" i="22"/>
  <c r="CE1167" i="22"/>
  <c r="BQ1168" i="22"/>
  <c r="CC1168" i="22"/>
  <c r="CE1168" i="22"/>
  <c r="BQ1169" i="22"/>
  <c r="CC1169" i="22"/>
  <c r="CE1169" i="22"/>
  <c r="BQ1170" i="22"/>
  <c r="CC1170" i="22"/>
  <c r="CE1170" i="22"/>
  <c r="BQ1171" i="22"/>
  <c r="CC1171" i="22"/>
  <c r="CE1171" i="22"/>
  <c r="BQ1172" i="22"/>
  <c r="CC1172" i="22"/>
  <c r="CE1172" i="22"/>
  <c r="BQ1173" i="22"/>
  <c r="CC1173" i="22"/>
  <c r="CE1173" i="22"/>
  <c r="BQ1174" i="22"/>
  <c r="CC1174" i="22"/>
  <c r="CE1174" i="22"/>
  <c r="BQ1175" i="22"/>
  <c r="CC1175" i="22"/>
  <c r="CE1175" i="22"/>
  <c r="BQ1176" i="22"/>
  <c r="CC1176" i="22"/>
  <c r="CE1176" i="22"/>
  <c r="BQ1177" i="22"/>
  <c r="CC1177" i="22"/>
  <c r="CE1177" i="22"/>
  <c r="BQ1178" i="22"/>
  <c r="CC1178" i="22"/>
  <c r="CE1178" i="22"/>
  <c r="BQ1179" i="22"/>
  <c r="CC1179" i="22"/>
  <c r="CE1179" i="22"/>
  <c r="BQ1180" i="22"/>
  <c r="CC1180" i="22"/>
  <c r="CE1180" i="22"/>
  <c r="BQ1181" i="22"/>
  <c r="CC1181" i="22"/>
  <c r="CE1181" i="22"/>
  <c r="BQ1182" i="22"/>
  <c r="CC1182" i="22"/>
  <c r="CE1182" i="22"/>
  <c r="BQ1183" i="22"/>
  <c r="CC1183" i="22"/>
  <c r="CE1183" i="22"/>
  <c r="BQ1184" i="22"/>
  <c r="CC1184" i="22"/>
  <c r="CE1184" i="22"/>
  <c r="BQ1185" i="22"/>
  <c r="CC1185" i="22"/>
  <c r="CE1185" i="22"/>
  <c r="BQ1186" i="22"/>
  <c r="CC1186" i="22"/>
  <c r="CE1186" i="22"/>
  <c r="BQ1187" i="22"/>
  <c r="CC1187" i="22"/>
  <c r="CE1187" i="22"/>
  <c r="BQ1188" i="22"/>
  <c r="CC1188" i="22"/>
  <c r="CE1188" i="22"/>
  <c r="BQ8" i="22"/>
  <c r="CC8" i="22"/>
  <c r="CE8" i="22"/>
  <c r="BR9" i="22"/>
  <c r="BZ9" i="22"/>
  <c r="CB9" i="22"/>
  <c r="BR10" i="22"/>
  <c r="BZ10" i="22"/>
  <c r="CB10" i="22"/>
  <c r="BR11" i="22"/>
  <c r="BZ11" i="22"/>
  <c r="CB11" i="22"/>
  <c r="BR12" i="22"/>
  <c r="BZ12" i="22"/>
  <c r="CB12" i="22"/>
  <c r="BR13" i="22"/>
  <c r="BZ13" i="22"/>
  <c r="CB13" i="22"/>
  <c r="BR14" i="22"/>
  <c r="BZ14" i="22"/>
  <c r="CB14" i="22"/>
  <c r="BR15" i="22"/>
  <c r="BZ15" i="22"/>
  <c r="CB15" i="22"/>
  <c r="BZ16" i="22"/>
  <c r="CB16" i="22"/>
  <c r="BR17" i="22"/>
  <c r="BZ17" i="22"/>
  <c r="CB17" i="22"/>
  <c r="BR18" i="22"/>
  <c r="BZ18" i="22"/>
  <c r="CB18" i="22"/>
  <c r="BR19" i="22"/>
  <c r="BZ19" i="22"/>
  <c r="CB19" i="22"/>
  <c r="BR20" i="22"/>
  <c r="BZ20" i="22"/>
  <c r="CB20" i="22"/>
  <c r="BR21" i="22"/>
  <c r="BZ21" i="22"/>
  <c r="CB21" i="22"/>
  <c r="BR22" i="22"/>
  <c r="BZ22" i="22"/>
  <c r="CB22" i="22"/>
  <c r="BZ23" i="22"/>
  <c r="CB23" i="22"/>
  <c r="BZ24" i="22"/>
  <c r="CB24" i="22"/>
  <c r="BZ25" i="22"/>
  <c r="CB25" i="22"/>
  <c r="BZ26" i="22"/>
  <c r="CB26" i="22"/>
  <c r="BZ27" i="22"/>
  <c r="CB27" i="22"/>
  <c r="BZ28" i="22"/>
  <c r="CB28" i="22"/>
  <c r="BZ29" i="22"/>
  <c r="CB29" i="22"/>
  <c r="BZ30" i="22"/>
  <c r="CB30" i="22"/>
  <c r="BZ31" i="22"/>
  <c r="CB31" i="22"/>
  <c r="BZ32" i="22"/>
  <c r="CB32" i="22"/>
  <c r="BZ33" i="22"/>
  <c r="CB33" i="22"/>
  <c r="BZ34" i="22"/>
  <c r="CB34" i="22"/>
  <c r="BZ35" i="22"/>
  <c r="CB35" i="22"/>
  <c r="BZ36" i="22"/>
  <c r="CB36" i="22"/>
  <c r="BZ37" i="22"/>
  <c r="CB37" i="22"/>
  <c r="BZ38" i="22"/>
  <c r="CB38" i="22"/>
  <c r="BZ39" i="22"/>
  <c r="CB39" i="22"/>
  <c r="BZ40" i="22"/>
  <c r="CB40" i="22"/>
  <c r="BZ41" i="22"/>
  <c r="CB41" i="22"/>
  <c r="BZ42" i="22"/>
  <c r="CB42" i="22"/>
  <c r="BZ43" i="22"/>
  <c r="CB43" i="22"/>
  <c r="BZ44" i="22"/>
  <c r="CB44" i="22"/>
  <c r="BZ45" i="22"/>
  <c r="CB45" i="22"/>
  <c r="BZ46" i="22"/>
  <c r="CB46" i="22"/>
  <c r="BZ47" i="22"/>
  <c r="CB47" i="22"/>
  <c r="BZ48" i="22"/>
  <c r="CB48" i="22"/>
  <c r="BZ49" i="22"/>
  <c r="CB49" i="22"/>
  <c r="BR50" i="22"/>
  <c r="BZ50" i="22"/>
  <c r="CB50" i="22"/>
  <c r="BR51" i="22"/>
  <c r="BZ51" i="22"/>
  <c r="CB51" i="22"/>
  <c r="BR52" i="22"/>
  <c r="BZ52" i="22"/>
  <c r="CB52" i="22"/>
  <c r="BR53" i="22"/>
  <c r="BZ53" i="22"/>
  <c r="CB53" i="22"/>
  <c r="BZ54" i="22"/>
  <c r="CB54" i="22"/>
  <c r="BR55" i="22"/>
  <c r="BZ55" i="22"/>
  <c r="CB55" i="22"/>
  <c r="BZ56" i="22"/>
  <c r="CB56" i="22"/>
  <c r="BZ57" i="22"/>
  <c r="CB57" i="22"/>
  <c r="BZ58" i="22"/>
  <c r="CB58" i="22"/>
  <c r="BZ59" i="22"/>
  <c r="CB59" i="22"/>
  <c r="BR60" i="22"/>
  <c r="BZ60" i="22"/>
  <c r="CB60" i="22"/>
  <c r="BR61" i="22"/>
  <c r="BZ61" i="22"/>
  <c r="CB61" i="22"/>
  <c r="BZ62" i="22"/>
  <c r="CB62" i="22"/>
  <c r="BR63" i="22"/>
  <c r="BZ63" i="22"/>
  <c r="CB63" i="22"/>
  <c r="BR64" i="22"/>
  <c r="BZ64" i="22"/>
  <c r="CB64" i="22"/>
  <c r="BR65" i="22"/>
  <c r="BZ65" i="22"/>
  <c r="CB65" i="22"/>
  <c r="BR66" i="22"/>
  <c r="BZ66" i="22"/>
  <c r="CB66" i="22"/>
  <c r="BR67" i="22"/>
  <c r="BZ67" i="22"/>
  <c r="CB67" i="22"/>
  <c r="BR68" i="22"/>
  <c r="BZ68" i="22"/>
  <c r="CB68" i="22"/>
  <c r="BR69" i="22"/>
  <c r="BZ69" i="22"/>
  <c r="CB69" i="22"/>
  <c r="BR70" i="22"/>
  <c r="BZ70" i="22"/>
  <c r="CB70" i="22"/>
  <c r="BR71" i="22"/>
  <c r="BZ71" i="22"/>
  <c r="CB71" i="22"/>
  <c r="BR72" i="22"/>
  <c r="BZ72" i="22"/>
  <c r="CB72" i="22"/>
  <c r="BR73" i="22"/>
  <c r="BZ73" i="22"/>
  <c r="CB73" i="22"/>
  <c r="BZ74" i="22"/>
  <c r="CB74" i="22"/>
  <c r="BR75" i="22"/>
  <c r="BZ75" i="22"/>
  <c r="CB75" i="22"/>
  <c r="BR76" i="22"/>
  <c r="BZ76" i="22"/>
  <c r="CB76" i="22"/>
  <c r="BR77" i="22"/>
  <c r="BZ77" i="22"/>
  <c r="CB77" i="22"/>
  <c r="BR78" i="22"/>
  <c r="BZ78" i="22"/>
  <c r="CB78" i="22"/>
  <c r="BR79" i="22"/>
  <c r="BZ79" i="22"/>
  <c r="CB79" i="22"/>
  <c r="BR80" i="22"/>
  <c r="BZ80" i="22"/>
  <c r="CB80" i="22"/>
  <c r="BR81" i="22"/>
  <c r="BZ81" i="22"/>
  <c r="CB81" i="22"/>
  <c r="BR82" i="22"/>
  <c r="BZ82" i="22"/>
  <c r="CB82" i="22"/>
  <c r="BZ83" i="22"/>
  <c r="CB83" i="22"/>
  <c r="BZ84" i="22"/>
  <c r="CB84" i="22"/>
  <c r="BZ85" i="22"/>
  <c r="CB85" i="22"/>
  <c r="BZ86" i="22"/>
  <c r="CB86" i="22"/>
  <c r="BR87" i="22"/>
  <c r="BZ87" i="22"/>
  <c r="CB87" i="22"/>
  <c r="BR88" i="22"/>
  <c r="BZ88" i="22"/>
  <c r="CB88" i="22"/>
  <c r="BZ89" i="22"/>
  <c r="CB89" i="22"/>
  <c r="BZ90" i="22"/>
  <c r="CB90" i="22"/>
  <c r="BZ91" i="22"/>
  <c r="CB91" i="22"/>
  <c r="BR92" i="22"/>
  <c r="BZ92" i="22"/>
  <c r="CB92" i="22"/>
  <c r="BZ93" i="22"/>
  <c r="CB93" i="22"/>
  <c r="BZ94" i="22"/>
  <c r="CB94" i="22"/>
  <c r="BZ95" i="22"/>
  <c r="CB95" i="22"/>
  <c r="BZ96" i="22"/>
  <c r="CB96" i="22"/>
  <c r="BZ97" i="22"/>
  <c r="CB97" i="22"/>
  <c r="BZ98" i="22"/>
  <c r="CB98" i="22"/>
  <c r="BZ99" i="22"/>
  <c r="CB99" i="22"/>
  <c r="BZ100" i="22"/>
  <c r="CB100" i="22"/>
  <c r="BZ101" i="22"/>
  <c r="CB101" i="22"/>
  <c r="BZ102" i="22"/>
  <c r="CB102" i="22"/>
  <c r="BZ103" i="22"/>
  <c r="CB103" i="22"/>
  <c r="BZ104" i="22"/>
  <c r="CB104" i="22"/>
  <c r="BZ105" i="22"/>
  <c r="CB105" i="22"/>
  <c r="BZ106" i="22"/>
  <c r="CB106" i="22"/>
  <c r="BZ107" i="22"/>
  <c r="CB107" i="22"/>
  <c r="BZ108" i="22"/>
  <c r="CB108" i="22"/>
  <c r="BZ109" i="22"/>
  <c r="CB109" i="22"/>
  <c r="BZ110" i="22"/>
  <c r="CB110" i="22"/>
  <c r="BZ111" i="22"/>
  <c r="CB111" i="22"/>
  <c r="BZ112" i="22"/>
  <c r="CB112" i="22"/>
  <c r="BZ113" i="22"/>
  <c r="CB113" i="22"/>
  <c r="BZ114" i="22"/>
  <c r="CB114" i="22"/>
  <c r="BZ115" i="22"/>
  <c r="CB115" i="22"/>
  <c r="BZ116" i="22"/>
  <c r="CB116" i="22"/>
  <c r="BZ117" i="22"/>
  <c r="CB117" i="22"/>
  <c r="BZ118" i="22"/>
  <c r="CB118" i="22"/>
  <c r="BZ119" i="22"/>
  <c r="CB119" i="22"/>
  <c r="BZ120" i="22"/>
  <c r="CB120" i="22"/>
  <c r="BZ121" i="22"/>
  <c r="CB121" i="22"/>
  <c r="BZ122" i="22"/>
  <c r="CB122" i="22"/>
  <c r="BZ123" i="22"/>
  <c r="CB123" i="22"/>
  <c r="BZ124" i="22"/>
  <c r="CB124" i="22"/>
  <c r="BZ125" i="22"/>
  <c r="CB125" i="22"/>
  <c r="BZ126" i="22"/>
  <c r="CB126" i="22"/>
  <c r="BZ127" i="22"/>
  <c r="CB127" i="22"/>
  <c r="BR128" i="22"/>
  <c r="BZ128" i="22"/>
  <c r="CB128" i="22"/>
  <c r="BZ129" i="22"/>
  <c r="CB129" i="22"/>
  <c r="BZ130" i="22"/>
  <c r="CB130" i="22"/>
  <c r="BZ131" i="22"/>
  <c r="CB131" i="22"/>
  <c r="BZ132" i="22"/>
  <c r="CB132" i="22"/>
  <c r="BZ133" i="22"/>
  <c r="CB133" i="22"/>
  <c r="BZ134" i="22"/>
  <c r="CB134" i="22"/>
  <c r="BZ135" i="22"/>
  <c r="CB135" i="22"/>
  <c r="BR136" i="22"/>
  <c r="BZ136" i="22"/>
  <c r="CB136" i="22"/>
  <c r="BR137" i="22"/>
  <c r="BZ137" i="22"/>
  <c r="CB137" i="22"/>
  <c r="BZ138" i="22"/>
  <c r="CB138" i="22"/>
  <c r="BZ139" i="22"/>
  <c r="CB139" i="22"/>
  <c r="BZ140" i="22"/>
  <c r="CB140" i="22"/>
  <c r="BZ141" i="22"/>
  <c r="CB141" i="22"/>
  <c r="BZ142" i="22"/>
  <c r="CB142" i="22"/>
  <c r="BZ143" i="22"/>
  <c r="CB143" i="22"/>
  <c r="BZ144" i="22"/>
  <c r="CB144" i="22"/>
  <c r="BZ145" i="22"/>
  <c r="CB145" i="22"/>
  <c r="BZ146" i="22"/>
  <c r="CB146" i="22"/>
  <c r="BZ147" i="22"/>
  <c r="CB147" i="22"/>
  <c r="BZ148" i="22"/>
  <c r="CB148" i="22"/>
  <c r="BZ149" i="22"/>
  <c r="CB149" i="22"/>
  <c r="BZ150" i="22"/>
  <c r="CB150" i="22"/>
  <c r="BZ151" i="22"/>
  <c r="CB151" i="22"/>
  <c r="BZ152" i="22"/>
  <c r="CB152" i="22"/>
  <c r="BZ153" i="22"/>
  <c r="CB153" i="22"/>
  <c r="BZ154" i="22"/>
  <c r="CB154" i="22"/>
  <c r="BZ155" i="22"/>
  <c r="CB155" i="22"/>
  <c r="BZ156" i="22"/>
  <c r="CB156" i="22"/>
  <c r="BZ157" i="22"/>
  <c r="CB157" i="22"/>
  <c r="BZ158" i="22"/>
  <c r="CB158" i="22"/>
  <c r="BZ159" i="22"/>
  <c r="CB159" i="22"/>
  <c r="BZ160" i="22"/>
  <c r="CB160" i="22"/>
  <c r="BZ161" i="22"/>
  <c r="CB161" i="22"/>
  <c r="BZ162" i="22"/>
  <c r="CB162" i="22"/>
  <c r="BZ163" i="22"/>
  <c r="CB163" i="22"/>
  <c r="BZ164" i="22"/>
  <c r="CB164" i="22"/>
  <c r="BZ165" i="22"/>
  <c r="CB165" i="22"/>
  <c r="BZ166" i="22"/>
  <c r="CB166" i="22"/>
  <c r="BZ167" i="22"/>
  <c r="CB167" i="22"/>
  <c r="BZ168" i="22"/>
  <c r="CB168" i="22"/>
  <c r="BR169" i="22"/>
  <c r="BZ169" i="22"/>
  <c r="CB169" i="22"/>
  <c r="BR170" i="22"/>
  <c r="BZ170" i="22"/>
  <c r="CB170" i="22"/>
  <c r="BR171" i="22"/>
  <c r="BZ171" i="22"/>
  <c r="CB171" i="22"/>
  <c r="BR172" i="22"/>
  <c r="BZ172" i="22"/>
  <c r="CB172" i="22"/>
  <c r="BZ173" i="22"/>
  <c r="CB173" i="22"/>
  <c r="BZ174" i="22"/>
  <c r="CB174" i="22"/>
  <c r="BZ175" i="22"/>
  <c r="CB175" i="22"/>
  <c r="BZ176" i="22"/>
  <c r="CB176" i="22"/>
  <c r="BZ177" i="22"/>
  <c r="CB177" i="22"/>
  <c r="BZ178" i="22"/>
  <c r="CB178" i="22"/>
  <c r="BZ179" i="22"/>
  <c r="CB179" i="22"/>
  <c r="BZ180" i="22"/>
  <c r="CB180" i="22"/>
  <c r="BZ181" i="22"/>
  <c r="CB181" i="22"/>
  <c r="BZ182" i="22"/>
  <c r="CB182" i="22"/>
  <c r="BZ183" i="22"/>
  <c r="CB183" i="22"/>
  <c r="BZ184" i="22"/>
  <c r="CB184" i="22"/>
  <c r="BZ185" i="22"/>
  <c r="CB185" i="22"/>
  <c r="BZ186" i="22"/>
  <c r="CB186" i="22"/>
  <c r="BZ187" i="22"/>
  <c r="CB187" i="22"/>
  <c r="BZ188" i="22"/>
  <c r="CB188" i="22"/>
  <c r="BR189" i="22"/>
  <c r="BZ189" i="22"/>
  <c r="CB189" i="22"/>
  <c r="BZ190" i="22"/>
  <c r="CB190" i="22"/>
  <c r="BZ191" i="22"/>
  <c r="CB191" i="22"/>
  <c r="BZ192" i="22"/>
  <c r="CB192" i="22"/>
  <c r="BZ193" i="22"/>
  <c r="CB193" i="22"/>
  <c r="BZ194" i="22"/>
  <c r="CB194" i="22"/>
  <c r="BZ195" i="22"/>
  <c r="CB195" i="22"/>
  <c r="BZ196" i="22"/>
  <c r="CB196" i="22"/>
  <c r="BZ197" i="22"/>
  <c r="CB197" i="22"/>
  <c r="BZ198" i="22"/>
  <c r="CB198" i="22"/>
  <c r="BZ199" i="22"/>
  <c r="CB199" i="22"/>
  <c r="BZ200" i="22"/>
  <c r="CB200" i="22"/>
  <c r="BZ201" i="22"/>
  <c r="CB201" i="22"/>
  <c r="BZ202" i="22"/>
  <c r="CB202" i="22"/>
  <c r="BZ203" i="22"/>
  <c r="CB203" i="22"/>
  <c r="BZ204" i="22"/>
  <c r="CB204" i="22"/>
  <c r="BZ205" i="22"/>
  <c r="CB205" i="22"/>
  <c r="BR206" i="22"/>
  <c r="BZ206" i="22"/>
  <c r="CB206" i="22"/>
  <c r="BR207" i="22"/>
  <c r="BZ207" i="22"/>
  <c r="CB207" i="22"/>
  <c r="BR208" i="22"/>
  <c r="BZ208" i="22"/>
  <c r="CB208" i="22"/>
  <c r="BZ209" i="22"/>
  <c r="CB209" i="22"/>
  <c r="BZ210" i="22"/>
  <c r="CB210" i="22"/>
  <c r="BR211" i="22"/>
  <c r="BZ211" i="22"/>
  <c r="CB211" i="22"/>
  <c r="BR212" i="22"/>
  <c r="BZ212" i="22"/>
  <c r="CB212" i="22"/>
  <c r="BR213" i="22"/>
  <c r="BZ213" i="22"/>
  <c r="CB213" i="22"/>
  <c r="BZ214" i="22"/>
  <c r="CB214" i="22"/>
  <c r="BZ215" i="22"/>
  <c r="CB215" i="22"/>
  <c r="BR216" i="22"/>
  <c r="BZ216" i="22"/>
  <c r="CB216" i="22"/>
  <c r="BR217" i="22"/>
  <c r="BZ217" i="22"/>
  <c r="CB217" i="22"/>
  <c r="BR218" i="22"/>
  <c r="BZ218" i="22"/>
  <c r="CB218" i="22"/>
  <c r="BR219" i="22"/>
  <c r="BZ219" i="22"/>
  <c r="CB219" i="22"/>
  <c r="BZ220" i="22"/>
  <c r="CB220" i="22"/>
  <c r="BZ221" i="22"/>
  <c r="CB221" i="22"/>
  <c r="BZ222" i="22"/>
  <c r="CB222" i="22"/>
  <c r="BZ223" i="22"/>
  <c r="CB223" i="22"/>
  <c r="BZ224" i="22"/>
  <c r="CB224" i="22"/>
  <c r="BZ225" i="22"/>
  <c r="CB225" i="22"/>
  <c r="BR226" i="22"/>
  <c r="BZ226" i="22"/>
  <c r="CB226" i="22"/>
  <c r="BZ227" i="22"/>
  <c r="CB227" i="22"/>
  <c r="BZ228" i="22"/>
  <c r="CB228" i="22"/>
  <c r="BZ229" i="22"/>
  <c r="CB229" i="22"/>
  <c r="BZ230" i="22"/>
  <c r="CB230" i="22"/>
  <c r="BZ231" i="22"/>
  <c r="CB231" i="22"/>
  <c r="BZ232" i="22"/>
  <c r="CB232" i="22"/>
  <c r="BZ233" i="22"/>
  <c r="CB233" i="22"/>
  <c r="BZ234" i="22"/>
  <c r="CB234" i="22"/>
  <c r="BR235" i="22"/>
  <c r="BZ235" i="22"/>
  <c r="CB235" i="22"/>
  <c r="BR236" i="22"/>
  <c r="BZ236" i="22"/>
  <c r="CB236" i="22"/>
  <c r="BR237" i="22"/>
  <c r="BZ237" i="22"/>
  <c r="CB237" i="22"/>
  <c r="BZ238" i="22"/>
  <c r="CB238" i="22"/>
  <c r="BZ239" i="22"/>
  <c r="CB239" i="22"/>
  <c r="BZ240" i="22"/>
  <c r="CB240" i="22"/>
  <c r="BZ241" i="22"/>
  <c r="CB241" i="22"/>
  <c r="BR242" i="22"/>
  <c r="BZ242" i="22"/>
  <c r="CB242" i="22"/>
  <c r="BR243" i="22"/>
  <c r="BZ243" i="22"/>
  <c r="CB243" i="22"/>
  <c r="BR244" i="22"/>
  <c r="BZ244" i="22"/>
  <c r="CB244" i="22"/>
  <c r="BZ245" i="22"/>
  <c r="CB245" i="22"/>
  <c r="BR246" i="22"/>
  <c r="BZ246" i="22"/>
  <c r="CB246" i="22"/>
  <c r="BZ247" i="22"/>
  <c r="CB247" i="22"/>
  <c r="BR248" i="22"/>
  <c r="BZ248" i="22"/>
  <c r="CB248" i="22"/>
  <c r="BZ249" i="22"/>
  <c r="CB249" i="22"/>
  <c r="BZ250" i="22"/>
  <c r="CB250" i="22"/>
  <c r="BZ251" i="22"/>
  <c r="CB251" i="22"/>
  <c r="BZ252" i="22"/>
  <c r="CB252" i="22"/>
  <c r="BR253" i="22"/>
  <c r="BZ253" i="22"/>
  <c r="CB253" i="22"/>
  <c r="BR254" i="22"/>
  <c r="BZ254" i="22"/>
  <c r="CB254" i="22"/>
  <c r="BR255" i="22"/>
  <c r="BZ255" i="22"/>
  <c r="CB255" i="22"/>
  <c r="BZ256" i="22"/>
  <c r="CB256" i="22"/>
  <c r="BZ257" i="22"/>
  <c r="CB257" i="22"/>
  <c r="BR258" i="22"/>
  <c r="BZ258" i="22"/>
  <c r="CB258" i="22"/>
  <c r="BR259" i="22"/>
  <c r="BZ259" i="22"/>
  <c r="CB259" i="22"/>
  <c r="BZ260" i="22"/>
  <c r="CB260" i="22"/>
  <c r="BR261" i="22"/>
  <c r="BZ261" i="22"/>
  <c r="CB261" i="22"/>
  <c r="BZ262" i="22"/>
  <c r="CB262" i="22"/>
  <c r="BZ263" i="22"/>
  <c r="CB263" i="22"/>
  <c r="BZ264" i="22"/>
  <c r="CB264" i="22"/>
  <c r="BZ265" i="22"/>
  <c r="CB265" i="22"/>
  <c r="BZ266" i="22"/>
  <c r="CB266" i="22"/>
  <c r="BZ267" i="22"/>
  <c r="CB267" i="22"/>
  <c r="BZ268" i="22"/>
  <c r="CB268" i="22"/>
  <c r="BZ269" i="22"/>
  <c r="CB269" i="22"/>
  <c r="BZ270" i="22"/>
  <c r="CB270" i="22"/>
  <c r="BZ271" i="22"/>
  <c r="CB271" i="22"/>
  <c r="BZ272" i="22"/>
  <c r="CB272" i="22"/>
  <c r="BR273" i="22"/>
  <c r="BZ273" i="22"/>
  <c r="CB273" i="22"/>
  <c r="BZ274" i="22"/>
  <c r="CB274" i="22"/>
  <c r="BZ275" i="22"/>
  <c r="CB275" i="22"/>
  <c r="BR276" i="22"/>
  <c r="BZ276" i="22"/>
  <c r="CB276" i="22"/>
  <c r="BZ277" i="22"/>
  <c r="CB277" i="22"/>
  <c r="BZ278" i="22"/>
  <c r="CB278" i="22"/>
  <c r="BZ279" i="22"/>
  <c r="CB279" i="22"/>
  <c r="BZ280" i="22"/>
  <c r="CB280" i="22"/>
  <c r="BZ281" i="22"/>
  <c r="CB281" i="22"/>
  <c r="BZ282" i="22"/>
  <c r="CB282" i="22"/>
  <c r="BZ283" i="22"/>
  <c r="CB283" i="22"/>
  <c r="BZ284" i="22"/>
  <c r="CB284" i="22"/>
  <c r="BZ285" i="22"/>
  <c r="CB285" i="22"/>
  <c r="BR286" i="22"/>
  <c r="BZ286" i="22"/>
  <c r="CB286" i="22"/>
  <c r="BR287" i="22"/>
  <c r="BZ287" i="22"/>
  <c r="CB287" i="22"/>
  <c r="BR288" i="22"/>
  <c r="BZ288" i="22"/>
  <c r="CB288" i="22"/>
  <c r="BZ289" i="22"/>
  <c r="CB289" i="22"/>
  <c r="BZ290" i="22"/>
  <c r="CB290" i="22"/>
  <c r="BZ291" i="22"/>
  <c r="CB291" i="22"/>
  <c r="BZ292" i="22"/>
  <c r="CB292" i="22"/>
  <c r="BR293" i="22"/>
  <c r="BZ293" i="22"/>
  <c r="CB293" i="22"/>
  <c r="BZ294" i="22"/>
  <c r="CB294" i="22"/>
  <c r="BR295" i="22"/>
  <c r="BZ295" i="22"/>
  <c r="CB295" i="22"/>
  <c r="BR296" i="22"/>
  <c r="BZ296" i="22"/>
  <c r="CB296" i="22"/>
  <c r="BR297" i="22"/>
  <c r="BZ297" i="22"/>
  <c r="CB297" i="22"/>
  <c r="BR298" i="22"/>
  <c r="BZ298" i="22"/>
  <c r="CB298" i="22"/>
  <c r="BR299" i="22"/>
  <c r="BZ299" i="22"/>
  <c r="CB299" i="22"/>
  <c r="BR300" i="22"/>
  <c r="BZ300" i="22"/>
  <c r="CB300" i="22"/>
  <c r="BR301" i="22"/>
  <c r="BZ301" i="22"/>
  <c r="CB301" i="22"/>
  <c r="BR302" i="22"/>
  <c r="BZ302" i="22"/>
  <c r="CB302" i="22"/>
  <c r="BZ303" i="22"/>
  <c r="CB303" i="22"/>
  <c r="BZ304" i="22"/>
  <c r="CB304" i="22"/>
  <c r="BZ305" i="22"/>
  <c r="CB305" i="22"/>
  <c r="BZ306" i="22"/>
  <c r="CB306" i="22"/>
  <c r="BZ307" i="22"/>
  <c r="CB307" i="22"/>
  <c r="BR308" i="22"/>
  <c r="BZ308" i="22"/>
  <c r="CB308" i="22"/>
  <c r="BR309" i="22"/>
  <c r="BZ309" i="22"/>
  <c r="CB309" i="22"/>
  <c r="BR310" i="22"/>
  <c r="BZ310" i="22"/>
  <c r="CB310" i="22"/>
  <c r="BR311" i="22"/>
  <c r="BZ311" i="22"/>
  <c r="CB311" i="22"/>
  <c r="BR312" i="22"/>
  <c r="BZ312" i="22"/>
  <c r="CB312" i="22"/>
  <c r="BR313" i="22"/>
  <c r="BZ313" i="22"/>
  <c r="CB313" i="22"/>
  <c r="BR314" i="22"/>
  <c r="BZ314" i="22"/>
  <c r="CB314" i="22"/>
  <c r="BR315" i="22"/>
  <c r="BZ315" i="22"/>
  <c r="CB315" i="22"/>
  <c r="BZ316" i="22"/>
  <c r="CB316" i="22"/>
  <c r="BZ317" i="22"/>
  <c r="CB317" i="22"/>
  <c r="BZ318" i="22"/>
  <c r="CB318" i="22"/>
  <c r="BZ319" i="22"/>
  <c r="CB319" i="22"/>
  <c r="BZ320" i="22"/>
  <c r="CB320" i="22"/>
  <c r="BR321" i="22"/>
  <c r="BZ321" i="22"/>
  <c r="CB321" i="22"/>
  <c r="BZ322" i="22"/>
  <c r="CB322" i="22"/>
  <c r="BZ323" i="22"/>
  <c r="CB323" i="22"/>
  <c r="BZ324" i="22"/>
  <c r="CB324" i="22"/>
  <c r="BZ325" i="22"/>
  <c r="CB325" i="22"/>
  <c r="BZ326" i="22"/>
  <c r="CB326" i="22"/>
  <c r="BZ327" i="22"/>
  <c r="CB327" i="22"/>
  <c r="BR328" i="22"/>
  <c r="BZ328" i="22"/>
  <c r="CB328" i="22"/>
  <c r="BZ329" i="22"/>
  <c r="CB329" i="22"/>
  <c r="BZ330" i="22"/>
  <c r="CB330" i="22"/>
  <c r="BZ331" i="22"/>
  <c r="CB331" i="22"/>
  <c r="BZ332" i="22"/>
  <c r="CB332" i="22"/>
  <c r="BZ333" i="22"/>
  <c r="CB333" i="22"/>
  <c r="BZ334" i="22"/>
  <c r="CB334" i="22"/>
  <c r="BR335" i="22"/>
  <c r="BZ335" i="22"/>
  <c r="CB335" i="22"/>
  <c r="BZ336" i="22"/>
  <c r="CB336" i="22"/>
  <c r="BZ337" i="22"/>
  <c r="CB337" i="22"/>
  <c r="BZ338" i="22"/>
  <c r="CB338" i="22"/>
  <c r="BZ339" i="22"/>
  <c r="CB339" i="22"/>
  <c r="BZ340" i="22"/>
  <c r="CB340" i="22"/>
  <c r="BZ341" i="22"/>
  <c r="CB341" i="22"/>
  <c r="BZ342" i="22"/>
  <c r="CB342" i="22"/>
  <c r="BZ343" i="22"/>
  <c r="CB343" i="22"/>
  <c r="BZ344" i="22"/>
  <c r="CB344" i="22"/>
  <c r="BZ345" i="22"/>
  <c r="CB345" i="22"/>
  <c r="BZ346" i="22"/>
  <c r="CB346" i="22"/>
  <c r="BZ347" i="22"/>
  <c r="CB347" i="22"/>
  <c r="BZ348" i="22"/>
  <c r="CB348" i="22"/>
  <c r="BZ349" i="22"/>
  <c r="CB349" i="22"/>
  <c r="BZ350" i="22"/>
  <c r="CB350" i="22"/>
  <c r="BR351" i="22"/>
  <c r="BZ351" i="22"/>
  <c r="CB351" i="22"/>
  <c r="BZ352" i="22"/>
  <c r="CB352" i="22"/>
  <c r="BR353" i="22"/>
  <c r="BZ353" i="22"/>
  <c r="CB353" i="22"/>
  <c r="BR354" i="22"/>
  <c r="BZ354" i="22"/>
  <c r="CB354" i="22"/>
  <c r="BR355" i="22"/>
  <c r="BZ355" i="22"/>
  <c r="CB355" i="22"/>
  <c r="BZ356" i="22"/>
  <c r="CB356" i="22"/>
  <c r="BZ357" i="22"/>
  <c r="CB357" i="22"/>
  <c r="BZ358" i="22"/>
  <c r="CB358" i="22"/>
  <c r="BZ359" i="22"/>
  <c r="CB359" i="22"/>
  <c r="BZ360" i="22"/>
  <c r="CB360" i="22"/>
  <c r="BZ361" i="22"/>
  <c r="CB361" i="22"/>
  <c r="BZ362" i="22"/>
  <c r="CB362" i="22"/>
  <c r="BZ363" i="22"/>
  <c r="CB363" i="22"/>
  <c r="BZ364" i="22"/>
  <c r="CB364" i="22"/>
  <c r="BZ365" i="22"/>
  <c r="CB365" i="22"/>
  <c r="BZ366" i="22"/>
  <c r="CB366" i="22"/>
  <c r="BZ367" i="22"/>
  <c r="CB367" i="22"/>
  <c r="BZ368" i="22"/>
  <c r="CB368" i="22"/>
  <c r="BZ369" i="22"/>
  <c r="CB369" i="22"/>
  <c r="BZ370" i="22"/>
  <c r="CB370" i="22"/>
  <c r="BZ371" i="22"/>
  <c r="CB371" i="22"/>
  <c r="BZ372" i="22"/>
  <c r="CB372" i="22"/>
  <c r="BZ373" i="22"/>
  <c r="CB373" i="22"/>
  <c r="BZ374" i="22"/>
  <c r="CB374" i="22"/>
  <c r="BZ375" i="22"/>
  <c r="CB375" i="22"/>
  <c r="BZ376" i="22"/>
  <c r="CB376" i="22"/>
  <c r="BZ377" i="22"/>
  <c r="CB377" i="22"/>
  <c r="BR378" i="22"/>
  <c r="BZ378" i="22"/>
  <c r="CB378" i="22"/>
  <c r="BZ379" i="22"/>
  <c r="CB379" i="22"/>
  <c r="BR380" i="22"/>
  <c r="BZ380" i="22"/>
  <c r="CB380" i="22"/>
  <c r="BR381" i="22"/>
  <c r="BZ381" i="22"/>
  <c r="CB381" i="22"/>
  <c r="BZ382" i="22"/>
  <c r="CB382" i="22"/>
  <c r="BR383" i="22"/>
  <c r="BZ383" i="22"/>
  <c r="CB383" i="22"/>
  <c r="BZ384" i="22"/>
  <c r="CB384" i="22"/>
  <c r="BZ385" i="22"/>
  <c r="CB385" i="22"/>
  <c r="BZ386" i="22"/>
  <c r="CB386" i="22"/>
  <c r="BZ387" i="22"/>
  <c r="CB387" i="22"/>
  <c r="BZ388" i="22"/>
  <c r="CB388" i="22"/>
  <c r="BZ389" i="22"/>
  <c r="CB389" i="22"/>
  <c r="BZ390" i="22"/>
  <c r="CB390" i="22"/>
  <c r="BZ391" i="22"/>
  <c r="CB391" i="22"/>
  <c r="BZ392" i="22"/>
  <c r="CB392" i="22"/>
  <c r="BZ393" i="22"/>
  <c r="CB393" i="22"/>
  <c r="BZ394" i="22"/>
  <c r="CB394" i="22"/>
  <c r="BZ395" i="22"/>
  <c r="CB395" i="22"/>
  <c r="BZ396" i="22"/>
  <c r="CB396" i="22"/>
  <c r="BZ397" i="22"/>
  <c r="CB397" i="22"/>
  <c r="BZ398" i="22"/>
  <c r="CB398" i="22"/>
  <c r="BZ399" i="22"/>
  <c r="CB399" i="22"/>
  <c r="BZ400" i="22"/>
  <c r="CB400" i="22"/>
  <c r="BZ401" i="22"/>
  <c r="CB401" i="22"/>
  <c r="BZ402" i="22"/>
  <c r="CB402" i="22"/>
  <c r="BZ403" i="22"/>
  <c r="CB403" i="22"/>
  <c r="BZ404" i="22"/>
  <c r="CB404" i="22"/>
  <c r="BZ405" i="22"/>
  <c r="CB405" i="22"/>
  <c r="BZ406" i="22"/>
  <c r="CB406" i="22"/>
  <c r="BZ407" i="22"/>
  <c r="CB407" i="22"/>
  <c r="BR408" i="22"/>
  <c r="BZ408" i="22"/>
  <c r="CB408" i="22"/>
  <c r="BR409" i="22"/>
  <c r="BZ409" i="22"/>
  <c r="CB409" i="22"/>
  <c r="BZ410" i="22"/>
  <c r="CB410" i="22"/>
  <c r="BZ411" i="22"/>
  <c r="CB411" i="22"/>
  <c r="BZ412" i="22"/>
  <c r="CB412" i="22"/>
  <c r="BZ413" i="22"/>
  <c r="CB413" i="22"/>
  <c r="BZ414" i="22"/>
  <c r="CB414" i="22"/>
  <c r="BZ415" i="22"/>
  <c r="CB415" i="22"/>
  <c r="BZ416" i="22"/>
  <c r="CB416" i="22"/>
  <c r="BZ417" i="22"/>
  <c r="CB417" i="22"/>
  <c r="BZ418" i="22"/>
  <c r="CB418" i="22"/>
  <c r="BR419" i="22"/>
  <c r="BZ419" i="22"/>
  <c r="CB419" i="22"/>
  <c r="BR420" i="22"/>
  <c r="BZ420" i="22"/>
  <c r="CB420" i="22"/>
  <c r="BR421" i="22"/>
  <c r="BZ421" i="22"/>
  <c r="CB421" i="22"/>
  <c r="BR422" i="22"/>
  <c r="BZ422" i="22"/>
  <c r="CB422" i="22"/>
  <c r="BR423" i="22"/>
  <c r="BZ423" i="22"/>
  <c r="CB423" i="22"/>
  <c r="BR424" i="22"/>
  <c r="BZ424" i="22"/>
  <c r="CB424" i="22"/>
  <c r="BR425" i="22"/>
  <c r="BZ425" i="22"/>
  <c r="CB425" i="22"/>
  <c r="BZ426" i="22"/>
  <c r="CB426" i="22"/>
  <c r="BZ427" i="22"/>
  <c r="CB427" i="22"/>
  <c r="BZ428" i="22"/>
  <c r="CB428" i="22"/>
  <c r="BZ429" i="22"/>
  <c r="CB429" i="22"/>
  <c r="BZ430" i="22"/>
  <c r="CB430" i="22"/>
  <c r="BZ431" i="22"/>
  <c r="CB431" i="22"/>
  <c r="BZ432" i="22"/>
  <c r="CB432" i="22"/>
  <c r="BZ433" i="22"/>
  <c r="CB433" i="22"/>
  <c r="BR434" i="22"/>
  <c r="BZ434" i="22"/>
  <c r="CB434" i="22"/>
  <c r="BR435" i="22"/>
  <c r="BZ435" i="22"/>
  <c r="CB435" i="22"/>
  <c r="BZ436" i="22"/>
  <c r="CB436" i="22"/>
  <c r="BZ437" i="22"/>
  <c r="CB437" i="22"/>
  <c r="BR438" i="22"/>
  <c r="BZ438" i="22"/>
  <c r="CB438" i="22"/>
  <c r="BR439" i="22"/>
  <c r="BZ439" i="22"/>
  <c r="CB439" i="22"/>
  <c r="BZ440" i="22"/>
  <c r="CB440" i="22"/>
  <c r="BZ441" i="22"/>
  <c r="CB441" i="22"/>
  <c r="BR442" i="22"/>
  <c r="BZ442" i="22"/>
  <c r="CB442" i="22"/>
  <c r="BZ443" i="22"/>
  <c r="CB443" i="22"/>
  <c r="BZ444" i="22"/>
  <c r="CB444" i="22"/>
  <c r="BR445" i="22"/>
  <c r="BZ445" i="22"/>
  <c r="CB445" i="22"/>
  <c r="BZ446" i="22"/>
  <c r="CB446" i="22"/>
  <c r="BZ447" i="22"/>
  <c r="CB447" i="22"/>
  <c r="BZ448" i="22"/>
  <c r="CB448" i="22"/>
  <c r="BZ449" i="22"/>
  <c r="CB449" i="22"/>
  <c r="BZ450" i="22"/>
  <c r="CB450" i="22"/>
  <c r="BZ451" i="22"/>
  <c r="CB451" i="22"/>
  <c r="BZ452" i="22"/>
  <c r="CB452" i="22"/>
  <c r="BZ453" i="22"/>
  <c r="CB453" i="22"/>
  <c r="BZ454" i="22"/>
  <c r="CB454" i="22"/>
  <c r="BZ455" i="22"/>
  <c r="CB455" i="22"/>
  <c r="BZ456" i="22"/>
  <c r="CB456" i="22"/>
  <c r="BZ457" i="22"/>
  <c r="CB457" i="22"/>
  <c r="BR458" i="22"/>
  <c r="BZ458" i="22"/>
  <c r="CB458" i="22"/>
  <c r="BZ459" i="22"/>
  <c r="CB459" i="22"/>
  <c r="BR460" i="22"/>
  <c r="BZ460" i="22"/>
  <c r="CB460" i="22"/>
  <c r="BR461" i="22"/>
  <c r="BZ461" i="22"/>
  <c r="CB461" i="22"/>
  <c r="BZ462" i="22"/>
  <c r="CB462" i="22"/>
  <c r="BZ463" i="22"/>
  <c r="CB463" i="22"/>
  <c r="BZ464" i="22"/>
  <c r="CB464" i="22"/>
  <c r="BR465" i="22"/>
  <c r="BZ465" i="22"/>
  <c r="CB465" i="22"/>
  <c r="BZ466" i="22"/>
  <c r="CB466" i="22"/>
  <c r="BR467" i="22"/>
  <c r="BZ467" i="22"/>
  <c r="CB467" i="22"/>
  <c r="BZ468" i="22"/>
  <c r="CB468" i="22"/>
  <c r="BZ469" i="22"/>
  <c r="CB469" i="22"/>
  <c r="BZ470" i="22"/>
  <c r="CB470" i="22"/>
  <c r="BR471" i="22"/>
  <c r="BZ471" i="22"/>
  <c r="CB471" i="22"/>
  <c r="BZ472" i="22"/>
  <c r="CB472" i="22"/>
  <c r="BR473" i="22"/>
  <c r="BZ473" i="22"/>
  <c r="CB473" i="22"/>
  <c r="BZ474" i="22"/>
  <c r="CB474" i="22"/>
  <c r="BZ475" i="22"/>
  <c r="CB475" i="22"/>
  <c r="BZ476" i="22"/>
  <c r="CB476" i="22"/>
  <c r="BZ477" i="22"/>
  <c r="CB477" i="22"/>
  <c r="BZ478" i="22"/>
  <c r="CB478" i="22"/>
  <c r="BR479" i="22"/>
  <c r="BZ479" i="22"/>
  <c r="CB479" i="22"/>
  <c r="BZ480" i="22"/>
  <c r="CB480" i="22"/>
  <c r="BZ481" i="22"/>
  <c r="CB481" i="22"/>
  <c r="BZ482" i="22"/>
  <c r="CB482" i="22"/>
  <c r="BZ483" i="22"/>
  <c r="CB483" i="22"/>
  <c r="BZ484" i="22"/>
  <c r="CB484" i="22"/>
  <c r="BZ485" i="22"/>
  <c r="CB485" i="22"/>
  <c r="BZ486" i="22"/>
  <c r="CB486" i="22"/>
  <c r="BZ487" i="22"/>
  <c r="CB487" i="22"/>
  <c r="BR488" i="22"/>
  <c r="BZ488" i="22"/>
  <c r="CB488" i="22"/>
  <c r="BR489" i="22"/>
  <c r="BZ489" i="22"/>
  <c r="CB489" i="22"/>
  <c r="BR490" i="22"/>
  <c r="BZ490" i="22"/>
  <c r="CB490" i="22"/>
  <c r="BR491" i="22"/>
  <c r="BZ491" i="22"/>
  <c r="CB491" i="22"/>
  <c r="BR492" i="22"/>
  <c r="BZ492" i="22"/>
  <c r="CB492" i="22"/>
  <c r="BZ493" i="22"/>
  <c r="CB493" i="22"/>
  <c r="BZ494" i="22"/>
  <c r="CB494" i="22"/>
  <c r="BZ495" i="22"/>
  <c r="CB495" i="22"/>
  <c r="BR496" i="22"/>
  <c r="BZ496" i="22"/>
  <c r="CB496" i="22"/>
  <c r="BR497" i="22"/>
  <c r="BZ497" i="22"/>
  <c r="CB497" i="22"/>
  <c r="BR498" i="22"/>
  <c r="BZ498" i="22"/>
  <c r="CB498" i="22"/>
  <c r="BZ499" i="22"/>
  <c r="CB499" i="22"/>
  <c r="BZ500" i="22"/>
  <c r="CB500" i="22"/>
  <c r="BR501" i="22"/>
  <c r="BZ501" i="22"/>
  <c r="CB501" i="22"/>
  <c r="BR502" i="22"/>
  <c r="BZ502" i="22"/>
  <c r="CB502" i="22"/>
  <c r="BR503" i="22"/>
  <c r="BZ503" i="22"/>
  <c r="CB503" i="22"/>
  <c r="BR504" i="22"/>
  <c r="BZ504" i="22"/>
  <c r="CB504" i="22"/>
  <c r="BR505" i="22"/>
  <c r="BZ505" i="22"/>
  <c r="CB505" i="22"/>
  <c r="BR506" i="22"/>
  <c r="BZ506" i="22"/>
  <c r="CB506" i="22"/>
  <c r="BR507" i="22"/>
  <c r="BZ507" i="22"/>
  <c r="CB507" i="22"/>
  <c r="BZ508" i="22"/>
  <c r="CB508" i="22"/>
  <c r="BZ509" i="22"/>
  <c r="CB509" i="22"/>
  <c r="BZ510" i="22"/>
  <c r="CB510" i="22"/>
  <c r="BZ511" i="22"/>
  <c r="CB511" i="22"/>
  <c r="BR512" i="22"/>
  <c r="BZ512" i="22"/>
  <c r="CB512" i="22"/>
  <c r="BZ513" i="22"/>
  <c r="CB513" i="22"/>
  <c r="BZ514" i="22"/>
  <c r="CB514" i="22"/>
  <c r="BZ515" i="22"/>
  <c r="CB515" i="22"/>
  <c r="BZ516" i="22"/>
  <c r="CB516" i="22"/>
  <c r="BZ517" i="22"/>
  <c r="CB517" i="22"/>
  <c r="BZ518" i="22"/>
  <c r="CB518" i="22"/>
  <c r="BZ519" i="22"/>
  <c r="CB519" i="22"/>
  <c r="BZ520" i="22"/>
  <c r="CB520" i="22"/>
  <c r="BZ521" i="22"/>
  <c r="CB521" i="22"/>
  <c r="BZ522" i="22"/>
  <c r="CB522" i="22"/>
  <c r="BZ523" i="22"/>
  <c r="CB523" i="22"/>
  <c r="BZ524" i="22"/>
  <c r="CB524" i="22"/>
  <c r="BZ525" i="22"/>
  <c r="CB525" i="22"/>
  <c r="BZ526" i="22"/>
  <c r="CB526" i="22"/>
  <c r="BR527" i="22"/>
  <c r="BZ527" i="22"/>
  <c r="CB527" i="22"/>
  <c r="BR528" i="22"/>
  <c r="BZ528" i="22"/>
  <c r="CB528" i="22"/>
  <c r="BZ529" i="22"/>
  <c r="CB529" i="22"/>
  <c r="BR530" i="22"/>
  <c r="BZ530" i="22"/>
  <c r="CB530" i="22"/>
  <c r="BZ531" i="22"/>
  <c r="CB531" i="22"/>
  <c r="BR532" i="22"/>
  <c r="BZ532" i="22"/>
  <c r="CB532" i="22"/>
  <c r="BZ533" i="22"/>
  <c r="CB533" i="22"/>
  <c r="BZ534" i="22"/>
  <c r="CB534" i="22"/>
  <c r="BZ535" i="22"/>
  <c r="CB535" i="22"/>
  <c r="BZ536" i="22"/>
  <c r="CB536" i="22"/>
  <c r="BZ537" i="22"/>
  <c r="CB537" i="22"/>
  <c r="BZ538" i="22"/>
  <c r="CB538" i="22"/>
  <c r="BZ539" i="22"/>
  <c r="CB539" i="22"/>
  <c r="BZ540" i="22"/>
  <c r="CB540" i="22"/>
  <c r="BZ541" i="22"/>
  <c r="CB541" i="22"/>
  <c r="BZ542" i="22"/>
  <c r="CB542" i="22"/>
  <c r="BZ543" i="22"/>
  <c r="CB543" i="22"/>
  <c r="BR544" i="22"/>
  <c r="BZ544" i="22"/>
  <c r="CB544" i="22"/>
  <c r="BZ545" i="22"/>
  <c r="CB545" i="22"/>
  <c r="BZ546" i="22"/>
  <c r="CB546" i="22"/>
  <c r="BZ547" i="22"/>
  <c r="CB547" i="22"/>
  <c r="BZ548" i="22"/>
  <c r="CB548" i="22"/>
  <c r="BR549" i="22"/>
  <c r="BZ549" i="22"/>
  <c r="CB549" i="22"/>
  <c r="BZ550" i="22"/>
  <c r="CB550" i="22"/>
  <c r="BZ551" i="22"/>
  <c r="CB551" i="22"/>
  <c r="BZ552" i="22"/>
  <c r="CB552" i="22"/>
  <c r="BZ553" i="22"/>
  <c r="CB553" i="22"/>
  <c r="BR554" i="22"/>
  <c r="BZ554" i="22"/>
  <c r="CB554" i="22"/>
  <c r="BR555" i="22"/>
  <c r="BZ555" i="22"/>
  <c r="CB555" i="22"/>
  <c r="BZ556" i="22"/>
  <c r="CB556" i="22"/>
  <c r="BR557" i="22"/>
  <c r="BZ557" i="22"/>
  <c r="CB557" i="22"/>
  <c r="BZ558" i="22"/>
  <c r="CB558" i="22"/>
  <c r="BZ559" i="22"/>
  <c r="CB559" i="22"/>
  <c r="BZ560" i="22"/>
  <c r="CB560" i="22"/>
  <c r="BR561" i="22"/>
  <c r="BZ561" i="22"/>
  <c r="CB561" i="22"/>
  <c r="BZ562" i="22"/>
  <c r="CB562" i="22"/>
  <c r="BZ563" i="22"/>
  <c r="CB563" i="22"/>
  <c r="BZ564" i="22"/>
  <c r="CB564" i="22"/>
  <c r="BZ565" i="22"/>
  <c r="CB565" i="22"/>
  <c r="BZ566" i="22"/>
  <c r="CB566" i="22"/>
  <c r="BZ567" i="22"/>
  <c r="CB567" i="22"/>
  <c r="BZ568" i="22"/>
  <c r="CB568" i="22"/>
  <c r="BZ569" i="22"/>
  <c r="CB569" i="22"/>
  <c r="BZ570" i="22"/>
  <c r="CB570" i="22"/>
  <c r="BZ571" i="22"/>
  <c r="CB571" i="22"/>
  <c r="BZ572" i="22"/>
  <c r="CB572" i="22"/>
  <c r="BZ573" i="22"/>
  <c r="CB573" i="22"/>
  <c r="BZ574" i="22"/>
  <c r="CB574" i="22"/>
  <c r="BZ575" i="22"/>
  <c r="CB575" i="22"/>
  <c r="BZ576" i="22"/>
  <c r="CB576" i="22"/>
  <c r="BZ577" i="22"/>
  <c r="CB577" i="22"/>
  <c r="BZ578" i="22"/>
  <c r="CB578" i="22"/>
  <c r="BZ579" i="22"/>
  <c r="CB579" i="22"/>
  <c r="BZ580" i="22"/>
  <c r="CB580" i="22"/>
  <c r="BZ581" i="22"/>
  <c r="CB581" i="22"/>
  <c r="BZ582" i="22"/>
  <c r="CB582" i="22"/>
  <c r="BR583" i="22"/>
  <c r="BZ583" i="22"/>
  <c r="CB583" i="22"/>
  <c r="BZ584" i="22"/>
  <c r="CB584" i="22"/>
  <c r="BZ585" i="22"/>
  <c r="CB585" i="22"/>
  <c r="BZ586" i="22"/>
  <c r="CB586" i="22"/>
  <c r="BZ587" i="22"/>
  <c r="CB587" i="22"/>
  <c r="BZ588" i="22"/>
  <c r="CB588" i="22"/>
  <c r="BZ589" i="22"/>
  <c r="CB589" i="22"/>
  <c r="BZ590" i="22"/>
  <c r="CB590" i="22"/>
  <c r="BZ591" i="22"/>
  <c r="CB591" i="22"/>
  <c r="BZ592" i="22"/>
  <c r="CB592" i="22"/>
  <c r="BZ593" i="22"/>
  <c r="CB593" i="22"/>
  <c r="BZ594" i="22"/>
  <c r="CB594" i="22"/>
  <c r="BZ595" i="22"/>
  <c r="CB595" i="22"/>
  <c r="BZ596" i="22"/>
  <c r="CB596" i="22"/>
  <c r="BZ597" i="22"/>
  <c r="CB597" i="22"/>
  <c r="BZ598" i="22"/>
  <c r="CB598" i="22"/>
  <c r="BZ599" i="22"/>
  <c r="CB599" i="22"/>
  <c r="BZ600" i="22"/>
  <c r="CB600" i="22"/>
  <c r="BZ601" i="22"/>
  <c r="CB601" i="22"/>
  <c r="BZ602" i="22"/>
  <c r="CB602" i="22"/>
  <c r="BZ603" i="22"/>
  <c r="CB603" i="22"/>
  <c r="BZ604" i="22"/>
  <c r="CB604" i="22"/>
  <c r="BR605" i="22"/>
  <c r="BZ605" i="22"/>
  <c r="CB605" i="22"/>
  <c r="BZ606" i="22"/>
  <c r="CB606" i="22"/>
  <c r="BZ607" i="22"/>
  <c r="CB607" i="22"/>
  <c r="BR608" i="22"/>
  <c r="BZ608" i="22"/>
  <c r="CB608" i="22"/>
  <c r="BZ609" i="22"/>
  <c r="CB609" i="22"/>
  <c r="BZ610" i="22"/>
  <c r="CB610" i="22"/>
  <c r="BR611" i="22"/>
  <c r="BZ611" i="22"/>
  <c r="CB611" i="22"/>
  <c r="BR612" i="22"/>
  <c r="BZ612" i="22"/>
  <c r="CB612" i="22"/>
  <c r="BZ613" i="22"/>
  <c r="CB613" i="22"/>
  <c r="BZ614" i="22"/>
  <c r="CB614" i="22"/>
  <c r="BZ615" i="22"/>
  <c r="CB615" i="22"/>
  <c r="BZ616" i="22"/>
  <c r="CB616" i="22"/>
  <c r="BZ617" i="22"/>
  <c r="CB617" i="22"/>
  <c r="BZ618" i="22"/>
  <c r="CB618" i="22"/>
  <c r="BZ619" i="22"/>
  <c r="CB619" i="22"/>
  <c r="BZ620" i="22"/>
  <c r="CB620" i="22"/>
  <c r="BZ621" i="22"/>
  <c r="CB621" i="22"/>
  <c r="BR622" i="22"/>
  <c r="BZ622" i="22"/>
  <c r="CB622" i="22"/>
  <c r="BZ623" i="22"/>
  <c r="CB623" i="22"/>
  <c r="BZ624" i="22"/>
  <c r="CB624" i="22"/>
  <c r="BZ625" i="22"/>
  <c r="CB625" i="22"/>
  <c r="BZ626" i="22"/>
  <c r="CB626" i="22"/>
  <c r="BZ627" i="22"/>
  <c r="CB627" i="22"/>
  <c r="BZ628" i="22"/>
  <c r="CB628" i="22"/>
  <c r="BZ629" i="22"/>
  <c r="CB629" i="22"/>
  <c r="BZ630" i="22"/>
  <c r="CB630" i="22"/>
  <c r="BZ631" i="22"/>
  <c r="CB631" i="22"/>
  <c r="BR632" i="22"/>
  <c r="BZ632" i="22"/>
  <c r="CB632" i="22"/>
  <c r="BR633" i="22"/>
  <c r="BZ633" i="22"/>
  <c r="CB633" i="22"/>
  <c r="BZ634" i="22"/>
  <c r="CB634" i="22"/>
  <c r="BR635" i="22"/>
  <c r="BZ635" i="22"/>
  <c r="CB635" i="22"/>
  <c r="BZ636" i="22"/>
  <c r="CB636" i="22"/>
  <c r="BZ637" i="22"/>
  <c r="CB637" i="22"/>
  <c r="BZ638" i="22"/>
  <c r="CB638" i="22"/>
  <c r="BZ639" i="22"/>
  <c r="CB639" i="22"/>
  <c r="BZ640" i="22"/>
  <c r="CB640" i="22"/>
  <c r="BZ641" i="22"/>
  <c r="CB641" i="22"/>
  <c r="BZ642" i="22"/>
  <c r="CB642" i="22"/>
  <c r="BZ643" i="22"/>
  <c r="CB643" i="22"/>
  <c r="BZ644" i="22"/>
  <c r="CB644" i="22"/>
  <c r="BZ645" i="22"/>
  <c r="CB645" i="22"/>
  <c r="BZ646" i="22"/>
  <c r="CB646" i="22"/>
  <c r="BZ647" i="22"/>
  <c r="CB647" i="22"/>
  <c r="BZ648" i="22"/>
  <c r="CB648" i="22"/>
  <c r="BZ649" i="22"/>
  <c r="CB649" i="22"/>
  <c r="BZ650" i="22"/>
  <c r="CB650" i="22"/>
  <c r="BZ651" i="22"/>
  <c r="CB651" i="22"/>
  <c r="BZ652" i="22"/>
  <c r="CB652" i="22"/>
  <c r="BZ653" i="22"/>
  <c r="CB653" i="22"/>
  <c r="BZ654" i="22"/>
  <c r="CB654" i="22"/>
  <c r="BZ655" i="22"/>
  <c r="CB655" i="22"/>
  <c r="BR656" i="22"/>
  <c r="BZ656" i="22"/>
  <c r="CB656" i="22"/>
  <c r="BZ657" i="22"/>
  <c r="CB657" i="22"/>
  <c r="BZ658" i="22"/>
  <c r="CB658" i="22"/>
  <c r="BR659" i="22"/>
  <c r="BZ659" i="22"/>
  <c r="CB659" i="22"/>
  <c r="BZ660" i="22"/>
  <c r="CB660" i="22"/>
  <c r="BZ661" i="22"/>
  <c r="CB661" i="22"/>
  <c r="BZ662" i="22"/>
  <c r="CB662" i="22"/>
  <c r="BR663" i="22"/>
  <c r="BZ663" i="22"/>
  <c r="CB663" i="22"/>
  <c r="BZ664" i="22"/>
  <c r="CB664" i="22"/>
  <c r="BZ665" i="22"/>
  <c r="CB665" i="22"/>
  <c r="BZ666" i="22"/>
  <c r="CB666" i="22"/>
  <c r="BZ667" i="22"/>
  <c r="CB667" i="22"/>
  <c r="BZ668" i="22"/>
  <c r="CB668" i="22"/>
  <c r="BZ669" i="22"/>
  <c r="CB669" i="22"/>
  <c r="BZ670" i="22"/>
  <c r="CB670" i="22"/>
  <c r="BZ671" i="22"/>
  <c r="CB671" i="22"/>
  <c r="BR672" i="22"/>
  <c r="BZ672" i="22"/>
  <c r="CB672" i="22"/>
  <c r="BZ673" i="22"/>
  <c r="CB673" i="22"/>
  <c r="BZ674" i="22"/>
  <c r="CB674" i="22"/>
  <c r="BZ675" i="22"/>
  <c r="CB675" i="22"/>
  <c r="BZ676" i="22"/>
  <c r="CB676" i="22"/>
  <c r="BZ677" i="22"/>
  <c r="CB677" i="22"/>
  <c r="BR678" i="22"/>
  <c r="BZ678" i="22"/>
  <c r="CB678" i="22"/>
  <c r="BZ679" i="22"/>
  <c r="CB679" i="22"/>
  <c r="BZ680" i="22"/>
  <c r="CB680" i="22"/>
  <c r="BZ681" i="22"/>
  <c r="CB681" i="22"/>
  <c r="BZ682" i="22"/>
  <c r="CB682" i="22"/>
  <c r="BZ683" i="22"/>
  <c r="CB683" i="22"/>
  <c r="BZ684" i="22"/>
  <c r="CB684" i="22"/>
  <c r="BZ685" i="22"/>
  <c r="CB685" i="22"/>
  <c r="BZ686" i="22"/>
  <c r="CB686" i="22"/>
  <c r="BZ687" i="22"/>
  <c r="CB687" i="22"/>
  <c r="BR688" i="22"/>
  <c r="BZ688" i="22"/>
  <c r="CB688" i="22"/>
  <c r="BZ689" i="22"/>
  <c r="CB689" i="22"/>
  <c r="BZ690" i="22"/>
  <c r="CB690" i="22"/>
  <c r="BZ691" i="22"/>
  <c r="CB691" i="22"/>
  <c r="BZ692" i="22"/>
  <c r="CB692" i="22"/>
  <c r="BR693" i="22"/>
  <c r="BZ693" i="22"/>
  <c r="CB693" i="22"/>
  <c r="BZ694" i="22"/>
  <c r="CB694" i="22"/>
  <c r="BZ695" i="22"/>
  <c r="CB695" i="22"/>
  <c r="BZ696" i="22"/>
  <c r="CB696" i="22"/>
  <c r="BZ697" i="22"/>
  <c r="CB697" i="22"/>
  <c r="BR698" i="22"/>
  <c r="BZ698" i="22"/>
  <c r="CB698" i="22"/>
  <c r="BZ699" i="22"/>
  <c r="CB699" i="22"/>
  <c r="BZ700" i="22"/>
  <c r="CB700" i="22"/>
  <c r="BR701" i="22"/>
  <c r="BZ701" i="22"/>
  <c r="CB701" i="22"/>
  <c r="BZ702" i="22"/>
  <c r="CB702" i="22"/>
  <c r="BR703" i="22"/>
  <c r="BZ703" i="22"/>
  <c r="CB703" i="22"/>
  <c r="BZ704" i="22"/>
  <c r="CB704" i="22"/>
  <c r="BZ705" i="22"/>
  <c r="CB705" i="22"/>
  <c r="BR706" i="22"/>
  <c r="BZ706" i="22"/>
  <c r="CB706" i="22"/>
  <c r="BZ707" i="22"/>
  <c r="CB707" i="22"/>
  <c r="BZ708" i="22"/>
  <c r="CB708" i="22"/>
  <c r="BZ709" i="22"/>
  <c r="CB709" i="22"/>
  <c r="BZ710" i="22"/>
  <c r="CB710" i="22"/>
  <c r="BZ711" i="22"/>
  <c r="CB711" i="22"/>
  <c r="BZ712" i="22"/>
  <c r="CB712" i="22"/>
  <c r="BZ713" i="22"/>
  <c r="CB713" i="22"/>
  <c r="BZ714" i="22"/>
  <c r="CB714" i="22"/>
  <c r="BR715" i="22"/>
  <c r="BZ715" i="22"/>
  <c r="CB715" i="22"/>
  <c r="BZ716" i="22"/>
  <c r="CB716" i="22"/>
  <c r="BZ717" i="22"/>
  <c r="CB717" i="22"/>
  <c r="BZ718" i="22"/>
  <c r="CB718" i="22"/>
  <c r="BR719" i="22"/>
  <c r="BZ719" i="22"/>
  <c r="CB719" i="22"/>
  <c r="BZ720" i="22"/>
  <c r="CB720" i="22"/>
  <c r="BR721" i="22"/>
  <c r="BZ721" i="22"/>
  <c r="CB721" i="22"/>
  <c r="BZ722" i="22"/>
  <c r="CB722" i="22"/>
  <c r="BZ723" i="22"/>
  <c r="CB723" i="22"/>
  <c r="BZ724" i="22"/>
  <c r="CB724" i="22"/>
  <c r="BZ725" i="22"/>
  <c r="CB725" i="22"/>
  <c r="BZ726" i="22"/>
  <c r="CB726" i="22"/>
  <c r="BZ727" i="22"/>
  <c r="CB727" i="22"/>
  <c r="BR728" i="22"/>
  <c r="BZ728" i="22"/>
  <c r="CB728" i="22"/>
  <c r="BZ729" i="22"/>
  <c r="CB729" i="22"/>
  <c r="BZ730" i="22"/>
  <c r="CB730" i="22"/>
  <c r="BZ731" i="22"/>
  <c r="CB731" i="22"/>
  <c r="BZ732" i="22"/>
  <c r="CB732" i="22"/>
  <c r="BZ733" i="22"/>
  <c r="CB733" i="22"/>
  <c r="BZ734" i="22"/>
  <c r="CB734" i="22"/>
  <c r="BZ735" i="22"/>
  <c r="CB735" i="22"/>
  <c r="BZ736" i="22"/>
  <c r="CB736" i="22"/>
  <c r="BZ737" i="22"/>
  <c r="CB737" i="22"/>
  <c r="BZ738" i="22"/>
  <c r="CB738" i="22"/>
  <c r="BR739" i="22"/>
  <c r="BZ739" i="22"/>
  <c r="CB739" i="22"/>
  <c r="BZ740" i="22"/>
  <c r="CB740" i="22"/>
  <c r="BZ741" i="22"/>
  <c r="CB741" i="22"/>
  <c r="BZ742" i="22"/>
  <c r="CB742" i="22"/>
  <c r="BZ743" i="22"/>
  <c r="CB743" i="22"/>
  <c r="BZ744" i="22"/>
  <c r="CB744" i="22"/>
  <c r="BZ745" i="22"/>
  <c r="CB745" i="22"/>
  <c r="BZ746" i="22"/>
  <c r="CB746" i="22"/>
  <c r="BZ747" i="22"/>
  <c r="CB747" i="22"/>
  <c r="BR748" i="22"/>
  <c r="BZ748" i="22"/>
  <c r="CB748" i="22"/>
  <c r="BR749" i="22"/>
  <c r="BZ749" i="22"/>
  <c r="CB749" i="22"/>
  <c r="BZ750" i="22"/>
  <c r="CB750" i="22"/>
  <c r="BR751" i="22"/>
  <c r="BZ751" i="22"/>
  <c r="CB751" i="22"/>
  <c r="BZ752" i="22"/>
  <c r="CB752" i="22"/>
  <c r="BR753" i="22"/>
  <c r="BZ753" i="22"/>
  <c r="CB753" i="22"/>
  <c r="BZ754" i="22"/>
  <c r="CB754" i="22"/>
  <c r="BZ755" i="22"/>
  <c r="CB755" i="22"/>
  <c r="BZ756" i="22"/>
  <c r="CB756" i="22"/>
  <c r="BZ757" i="22"/>
  <c r="CB757" i="22"/>
  <c r="BR758" i="22"/>
  <c r="BZ758" i="22"/>
  <c r="CB758" i="22"/>
  <c r="BR759" i="22"/>
  <c r="BZ759" i="22"/>
  <c r="CB759" i="22"/>
  <c r="BR760" i="22"/>
  <c r="BZ760" i="22"/>
  <c r="CB760" i="22"/>
  <c r="BR761" i="22"/>
  <c r="BZ761" i="22"/>
  <c r="CB761" i="22"/>
  <c r="BZ762" i="22"/>
  <c r="CB762" i="22"/>
  <c r="BR763" i="22"/>
  <c r="BZ763" i="22"/>
  <c r="CB763" i="22"/>
  <c r="BR764" i="22"/>
  <c r="BZ764" i="22"/>
  <c r="CB764" i="22"/>
  <c r="BZ765" i="22"/>
  <c r="CB765" i="22"/>
  <c r="BZ766" i="22"/>
  <c r="CB766" i="22"/>
  <c r="BZ767" i="22"/>
  <c r="CB767" i="22"/>
  <c r="BZ768" i="22"/>
  <c r="CB768" i="22"/>
  <c r="BZ769" i="22"/>
  <c r="CB769" i="22"/>
  <c r="BZ770" i="22"/>
  <c r="CB770" i="22"/>
  <c r="BZ771" i="22"/>
  <c r="CB771" i="22"/>
  <c r="BZ772" i="22"/>
  <c r="CB772" i="22"/>
  <c r="BZ773" i="22"/>
  <c r="CB773" i="22"/>
  <c r="BZ774" i="22"/>
  <c r="CB774" i="22"/>
  <c r="BZ775" i="22"/>
  <c r="CB775" i="22"/>
  <c r="BZ776" i="22"/>
  <c r="CB776" i="22"/>
  <c r="BZ777" i="22"/>
  <c r="CB777" i="22"/>
  <c r="BZ778" i="22"/>
  <c r="CB778" i="22"/>
  <c r="BZ779" i="22"/>
  <c r="CB779" i="22"/>
  <c r="BZ780" i="22"/>
  <c r="CB780" i="22"/>
  <c r="BZ781" i="22"/>
  <c r="CB781" i="22"/>
  <c r="BZ782" i="22"/>
  <c r="CB782" i="22"/>
  <c r="BZ783" i="22"/>
  <c r="CB783" i="22"/>
  <c r="BZ784" i="22"/>
  <c r="CB784" i="22"/>
  <c r="BR785" i="22"/>
  <c r="BZ785" i="22"/>
  <c r="CB785" i="22"/>
  <c r="BZ786" i="22"/>
  <c r="CB786" i="22"/>
  <c r="BZ787" i="22"/>
  <c r="CB787" i="22"/>
  <c r="BR788" i="22"/>
  <c r="BZ788" i="22"/>
  <c r="CB788" i="22"/>
  <c r="BZ789" i="22"/>
  <c r="CB789" i="22"/>
  <c r="BZ790" i="22"/>
  <c r="CB790" i="22"/>
  <c r="BZ791" i="22"/>
  <c r="CB791" i="22"/>
  <c r="BZ792" i="22"/>
  <c r="CB792" i="22"/>
  <c r="BZ793" i="22"/>
  <c r="CB793" i="22"/>
  <c r="BZ794" i="22"/>
  <c r="CB794" i="22"/>
  <c r="BZ795" i="22"/>
  <c r="CB795" i="22"/>
  <c r="BZ796" i="22"/>
  <c r="CB796" i="22"/>
  <c r="BR797" i="22"/>
  <c r="BZ797" i="22"/>
  <c r="CB797" i="22"/>
  <c r="BZ798" i="22"/>
  <c r="CB798" i="22"/>
  <c r="BZ799" i="22"/>
  <c r="CB799" i="22"/>
  <c r="BZ800" i="22"/>
  <c r="CB800" i="22"/>
  <c r="BR801" i="22"/>
  <c r="BZ801" i="22"/>
  <c r="CB801" i="22"/>
  <c r="BR802" i="22"/>
  <c r="BZ802" i="22"/>
  <c r="CB802" i="22"/>
  <c r="BR803" i="22"/>
  <c r="BZ803" i="22"/>
  <c r="CB803" i="22"/>
  <c r="BZ804" i="22"/>
  <c r="CB804" i="22"/>
  <c r="BZ805" i="22"/>
  <c r="CB805" i="22"/>
  <c r="BZ806" i="22"/>
  <c r="CB806" i="22"/>
  <c r="BR807" i="22"/>
  <c r="BZ807" i="22"/>
  <c r="CB807" i="22"/>
  <c r="BZ808" i="22"/>
  <c r="CB808" i="22"/>
  <c r="BZ809" i="22"/>
  <c r="CB809" i="22"/>
  <c r="BZ810" i="22"/>
  <c r="CB810" i="22"/>
  <c r="BZ811" i="22"/>
  <c r="CB811" i="22"/>
  <c r="BZ812" i="22"/>
  <c r="CB812" i="22"/>
  <c r="BZ813" i="22"/>
  <c r="CB813" i="22"/>
  <c r="BZ814" i="22"/>
  <c r="CB814" i="22"/>
  <c r="BZ815" i="22"/>
  <c r="CB815" i="22"/>
  <c r="BZ816" i="22"/>
  <c r="CB816" i="22"/>
  <c r="BZ817" i="22"/>
  <c r="CB817" i="22"/>
  <c r="BZ818" i="22"/>
  <c r="CB818" i="22"/>
  <c r="BZ819" i="22"/>
  <c r="CB819" i="22"/>
  <c r="BZ820" i="22"/>
  <c r="CB820" i="22"/>
  <c r="BZ821" i="22"/>
  <c r="CB821" i="22"/>
  <c r="BZ822" i="22"/>
  <c r="CB822" i="22"/>
  <c r="BZ823" i="22"/>
  <c r="CB823" i="22"/>
  <c r="BZ824" i="22"/>
  <c r="CB824" i="22"/>
  <c r="BZ825" i="22"/>
  <c r="CB825" i="22"/>
  <c r="BZ826" i="22"/>
  <c r="CB826" i="22"/>
  <c r="BZ827" i="22"/>
  <c r="CB827" i="22"/>
  <c r="BZ828" i="22"/>
  <c r="CB828" i="22"/>
  <c r="BZ829" i="22"/>
  <c r="CB829" i="22"/>
  <c r="BZ830" i="22"/>
  <c r="CB830" i="22"/>
  <c r="BZ831" i="22"/>
  <c r="CB831" i="22"/>
  <c r="BZ832" i="22"/>
  <c r="CB832" i="22"/>
  <c r="BR833" i="22"/>
  <c r="BZ833" i="22"/>
  <c r="CB833" i="22"/>
  <c r="BZ834" i="22"/>
  <c r="CB834" i="22"/>
  <c r="BZ835" i="22"/>
  <c r="CB835" i="22"/>
  <c r="BZ836" i="22"/>
  <c r="CB836" i="22"/>
  <c r="BR837" i="22"/>
  <c r="BZ837" i="22"/>
  <c r="CB837" i="22"/>
  <c r="BZ838" i="22"/>
  <c r="CB838" i="22"/>
  <c r="BZ839" i="22"/>
  <c r="CB839" i="22"/>
  <c r="BZ840" i="22"/>
  <c r="CB840" i="22"/>
  <c r="BZ841" i="22"/>
  <c r="CB841" i="22"/>
  <c r="BZ842" i="22"/>
  <c r="CB842" i="22"/>
  <c r="BZ843" i="22"/>
  <c r="CB843" i="22"/>
  <c r="BZ844" i="22"/>
  <c r="CB844" i="22"/>
  <c r="BZ845" i="22"/>
  <c r="CB845" i="22"/>
  <c r="BZ846" i="22"/>
  <c r="CB846" i="22"/>
  <c r="BZ847" i="22"/>
  <c r="CB847" i="22"/>
  <c r="BZ848" i="22"/>
  <c r="CB848" i="22"/>
  <c r="BZ849" i="22"/>
  <c r="CB849" i="22"/>
  <c r="BZ850" i="22"/>
  <c r="CB850" i="22"/>
  <c r="BZ851" i="22"/>
  <c r="CB851" i="22"/>
  <c r="BZ852" i="22"/>
  <c r="CB852" i="22"/>
  <c r="BZ853" i="22"/>
  <c r="CB853" i="22"/>
  <c r="BZ854" i="22"/>
  <c r="CB854" i="22"/>
  <c r="BZ855" i="22"/>
  <c r="CB855" i="22"/>
  <c r="BZ856" i="22"/>
  <c r="CB856" i="22"/>
  <c r="BZ857" i="22"/>
  <c r="CB857" i="22"/>
  <c r="BZ858" i="22"/>
  <c r="CB858" i="22"/>
  <c r="BZ859" i="22"/>
  <c r="CB859" i="22"/>
  <c r="BZ860" i="22"/>
  <c r="CB860" i="22"/>
  <c r="BZ861" i="22"/>
  <c r="CB861" i="22"/>
  <c r="BZ862" i="22"/>
  <c r="CB862" i="22"/>
  <c r="BZ863" i="22"/>
  <c r="CB863" i="22"/>
  <c r="BZ864" i="22"/>
  <c r="CB864" i="22"/>
  <c r="BZ865" i="22"/>
  <c r="CB865" i="22"/>
  <c r="BZ866" i="22"/>
  <c r="CB866" i="22"/>
  <c r="BZ867" i="22"/>
  <c r="CB867" i="22"/>
  <c r="BZ868" i="22"/>
  <c r="CB868" i="22"/>
  <c r="BZ869" i="22"/>
  <c r="CB869" i="22"/>
  <c r="BZ870" i="22"/>
  <c r="CB870" i="22"/>
  <c r="BZ871" i="22"/>
  <c r="CB871" i="22"/>
  <c r="BZ872" i="22"/>
  <c r="CB872" i="22"/>
  <c r="BZ873" i="22"/>
  <c r="CB873" i="22"/>
  <c r="BZ874" i="22"/>
  <c r="CB874" i="22"/>
  <c r="BZ875" i="22"/>
  <c r="CB875" i="22"/>
  <c r="BZ876" i="22"/>
  <c r="CB876" i="22"/>
  <c r="BZ877" i="22"/>
  <c r="CB877" i="22"/>
  <c r="BZ878" i="22"/>
  <c r="CB878" i="22"/>
  <c r="BZ879" i="22"/>
  <c r="CB879" i="22"/>
  <c r="BZ880" i="22"/>
  <c r="CB880" i="22"/>
  <c r="BZ881" i="22"/>
  <c r="CB881" i="22"/>
  <c r="BZ882" i="22"/>
  <c r="CB882" i="22"/>
  <c r="BZ883" i="22"/>
  <c r="CB883" i="22"/>
  <c r="BZ884" i="22"/>
  <c r="CB884" i="22"/>
  <c r="BZ885" i="22"/>
  <c r="CB885" i="22"/>
  <c r="BZ886" i="22"/>
  <c r="CB886" i="22"/>
  <c r="BZ887" i="22"/>
  <c r="CB887" i="22"/>
  <c r="BZ888" i="22"/>
  <c r="CB888" i="22"/>
  <c r="BR889" i="22"/>
  <c r="BZ889" i="22"/>
  <c r="CB889" i="22"/>
  <c r="BZ890" i="22"/>
  <c r="CB890" i="22"/>
  <c r="BZ891" i="22"/>
  <c r="CB891" i="22"/>
  <c r="BZ892" i="22"/>
  <c r="CB892" i="22"/>
  <c r="BR893" i="22"/>
  <c r="BZ893" i="22"/>
  <c r="CB893" i="22"/>
  <c r="BZ894" i="22"/>
  <c r="CB894" i="22"/>
  <c r="BZ895" i="22"/>
  <c r="CB895" i="22"/>
  <c r="BZ896" i="22"/>
  <c r="CB896" i="22"/>
  <c r="BZ897" i="22"/>
  <c r="CB897" i="22"/>
  <c r="BZ898" i="22"/>
  <c r="CB898" i="22"/>
  <c r="BZ899" i="22"/>
  <c r="CB899" i="22"/>
  <c r="BZ900" i="22"/>
  <c r="CB900" i="22"/>
  <c r="BZ901" i="22"/>
  <c r="CB901" i="22"/>
  <c r="BZ902" i="22"/>
  <c r="CB902" i="22"/>
  <c r="BZ903" i="22"/>
  <c r="CB903" i="22"/>
  <c r="BZ904" i="22"/>
  <c r="CB904" i="22"/>
  <c r="BZ905" i="22"/>
  <c r="CB905" i="22"/>
  <c r="BZ906" i="22"/>
  <c r="CB906" i="22"/>
  <c r="BR907" i="22"/>
  <c r="BZ907" i="22"/>
  <c r="CB907" i="22"/>
  <c r="BR908" i="22"/>
  <c r="BZ908" i="22"/>
  <c r="CB908" i="22"/>
  <c r="BZ909" i="22"/>
  <c r="CB909" i="22"/>
  <c r="BZ910" i="22"/>
  <c r="CB910" i="22"/>
  <c r="BR911" i="22"/>
  <c r="BZ911" i="22"/>
  <c r="CB911" i="22"/>
  <c r="BR912" i="22"/>
  <c r="BZ912" i="22"/>
  <c r="CB912" i="22"/>
  <c r="BZ913" i="22"/>
  <c r="CB913" i="22"/>
  <c r="BR914" i="22"/>
  <c r="BZ914" i="22"/>
  <c r="CB914" i="22"/>
  <c r="BR915" i="22"/>
  <c r="BZ915" i="22"/>
  <c r="CB915" i="22"/>
  <c r="BZ916" i="22"/>
  <c r="CB916" i="22"/>
  <c r="BZ917" i="22"/>
  <c r="CB917" i="22"/>
  <c r="BZ918" i="22"/>
  <c r="CB918" i="22"/>
  <c r="BZ919" i="22"/>
  <c r="CB919" i="22"/>
  <c r="BZ920" i="22"/>
  <c r="CB920" i="22"/>
  <c r="BZ921" i="22"/>
  <c r="CB921" i="22"/>
  <c r="BZ922" i="22"/>
  <c r="CB922" i="22"/>
  <c r="BZ923" i="22"/>
  <c r="CB923" i="22"/>
  <c r="BZ924" i="22"/>
  <c r="CB924" i="22"/>
  <c r="BZ925" i="22"/>
  <c r="CB925" i="22"/>
  <c r="BZ926" i="22"/>
  <c r="CB926" i="22"/>
  <c r="BZ927" i="22"/>
  <c r="CB927" i="22"/>
  <c r="BZ928" i="22"/>
  <c r="CB928" i="22"/>
  <c r="BZ929" i="22"/>
  <c r="CB929" i="22"/>
  <c r="BZ930" i="22"/>
  <c r="CB930" i="22"/>
  <c r="BZ931" i="22"/>
  <c r="CB931" i="22"/>
  <c r="BZ932" i="22"/>
  <c r="CB932" i="22"/>
  <c r="BR933" i="22"/>
  <c r="BZ933" i="22"/>
  <c r="CB933" i="22"/>
  <c r="BZ934" i="22"/>
  <c r="CB934" i="22"/>
  <c r="BZ935" i="22"/>
  <c r="CB935" i="22"/>
  <c r="BZ936" i="22"/>
  <c r="CB936" i="22"/>
  <c r="BZ937" i="22"/>
  <c r="CB937" i="22"/>
  <c r="BZ938" i="22"/>
  <c r="CB938" i="22"/>
  <c r="BZ939" i="22"/>
  <c r="CB939" i="22"/>
  <c r="BZ940" i="22"/>
  <c r="CB940" i="22"/>
  <c r="BZ941" i="22"/>
  <c r="CB941" i="22"/>
  <c r="BZ942" i="22"/>
  <c r="CB942" i="22"/>
  <c r="BZ943" i="22"/>
  <c r="CB943" i="22"/>
  <c r="BR944" i="22"/>
  <c r="BZ944" i="22"/>
  <c r="CB944" i="22"/>
  <c r="BZ945" i="22"/>
  <c r="CB945" i="22"/>
  <c r="BZ946" i="22"/>
  <c r="CB946" i="22"/>
  <c r="BZ947" i="22"/>
  <c r="CB947" i="22"/>
  <c r="BZ948" i="22"/>
  <c r="CB948" i="22"/>
  <c r="BZ949" i="22"/>
  <c r="CB949" i="22"/>
  <c r="BZ950" i="22"/>
  <c r="CB950" i="22"/>
  <c r="BZ951" i="22"/>
  <c r="CB951" i="22"/>
  <c r="BZ952" i="22"/>
  <c r="CB952" i="22"/>
  <c r="BZ953" i="22"/>
  <c r="CB953" i="22"/>
  <c r="BZ954" i="22"/>
  <c r="CB954" i="22"/>
  <c r="BZ955" i="22"/>
  <c r="CB955" i="22"/>
  <c r="BZ956" i="22"/>
  <c r="CB956" i="22"/>
  <c r="BZ957" i="22"/>
  <c r="CB957" i="22"/>
  <c r="BZ958" i="22"/>
  <c r="CB958" i="22"/>
  <c r="BZ959" i="22"/>
  <c r="CB959" i="22"/>
  <c r="BZ960" i="22"/>
  <c r="CB960" i="22"/>
  <c r="BZ961" i="22"/>
  <c r="CB961" i="22"/>
  <c r="BZ962" i="22"/>
  <c r="CB962" i="22"/>
  <c r="BZ963" i="22"/>
  <c r="CB963" i="22"/>
  <c r="BZ964" i="22"/>
  <c r="CB964" i="22"/>
  <c r="BZ965" i="22"/>
  <c r="CB965" i="22"/>
  <c r="BZ966" i="22"/>
  <c r="CB966" i="22"/>
  <c r="BZ967" i="22"/>
  <c r="CB967" i="22"/>
  <c r="BZ968" i="22"/>
  <c r="CB968" i="22"/>
  <c r="BR969" i="22"/>
  <c r="BZ969" i="22"/>
  <c r="CB969" i="22"/>
  <c r="BR970" i="22"/>
  <c r="BZ970" i="22"/>
  <c r="CB970" i="22"/>
  <c r="BZ971" i="22"/>
  <c r="CB971" i="22"/>
  <c r="BZ972" i="22"/>
  <c r="CB972" i="22"/>
  <c r="BZ973" i="22"/>
  <c r="CB973" i="22"/>
  <c r="BZ974" i="22"/>
  <c r="CB974" i="22"/>
  <c r="BZ975" i="22"/>
  <c r="CB975" i="22"/>
  <c r="BR976" i="22"/>
  <c r="BZ976" i="22"/>
  <c r="CB976" i="22"/>
  <c r="BZ977" i="22"/>
  <c r="CB977" i="22"/>
  <c r="BZ978" i="22"/>
  <c r="CB978" i="22"/>
  <c r="BZ979" i="22"/>
  <c r="CB979" i="22"/>
  <c r="BZ980" i="22"/>
  <c r="CB980" i="22"/>
  <c r="BZ981" i="22"/>
  <c r="CB981" i="22"/>
  <c r="BZ982" i="22"/>
  <c r="CB982" i="22"/>
  <c r="BZ983" i="22"/>
  <c r="CB983" i="22"/>
  <c r="BZ984" i="22"/>
  <c r="CB984" i="22"/>
  <c r="BZ985" i="22"/>
  <c r="CB985" i="22"/>
  <c r="BZ986" i="22"/>
  <c r="CB986" i="22"/>
  <c r="BZ987" i="22"/>
  <c r="CB987" i="22"/>
  <c r="BZ988" i="22"/>
  <c r="CB988" i="22"/>
  <c r="BZ989" i="22"/>
  <c r="CB989" i="22"/>
  <c r="BZ990" i="22"/>
  <c r="CB990" i="22"/>
  <c r="BZ991" i="22"/>
  <c r="CB991" i="22"/>
  <c r="BZ992" i="22"/>
  <c r="CB992" i="22"/>
  <c r="BZ993" i="22"/>
  <c r="CB993" i="22"/>
  <c r="BZ994" i="22"/>
  <c r="CB994" i="22"/>
  <c r="BZ995" i="22"/>
  <c r="CB995" i="22"/>
  <c r="BZ996" i="22"/>
  <c r="CB996" i="22"/>
  <c r="BZ997" i="22"/>
  <c r="CB997" i="22"/>
  <c r="BZ998" i="22"/>
  <c r="CB998" i="22"/>
  <c r="BZ999" i="22"/>
  <c r="CB999" i="22"/>
  <c r="BZ1000" i="22"/>
  <c r="CB1000" i="22"/>
  <c r="BZ1001" i="22"/>
  <c r="CB1001" i="22"/>
  <c r="BZ1002" i="22"/>
  <c r="CB1002" i="22"/>
  <c r="BZ1003" i="22"/>
  <c r="CB1003" i="22"/>
  <c r="BZ1004" i="22"/>
  <c r="CB1004" i="22"/>
  <c r="BZ1005" i="22"/>
  <c r="CB1005" i="22"/>
  <c r="BZ1006" i="22"/>
  <c r="CB1006" i="22"/>
  <c r="BZ1007" i="22"/>
  <c r="CB1007" i="22"/>
  <c r="BZ1008" i="22"/>
  <c r="CB1008" i="22"/>
  <c r="BZ1009" i="22"/>
  <c r="CB1009" i="22"/>
  <c r="BZ1010" i="22"/>
  <c r="CB1010" i="22"/>
  <c r="BR1011" i="22"/>
  <c r="BZ1011" i="22"/>
  <c r="CB1011" i="22"/>
  <c r="BZ1012" i="22"/>
  <c r="CB1012" i="22"/>
  <c r="BZ1013" i="22"/>
  <c r="CB1013" i="22"/>
  <c r="BZ1014" i="22"/>
  <c r="CB1014" i="22"/>
  <c r="BZ1015" i="22"/>
  <c r="CB1015" i="22"/>
  <c r="BR1016" i="22"/>
  <c r="BZ1016" i="22"/>
  <c r="CB1016" i="22"/>
  <c r="BR1017" i="22"/>
  <c r="BZ1017" i="22"/>
  <c r="CB1017" i="22"/>
  <c r="BZ1018" i="22"/>
  <c r="CB1018" i="22"/>
  <c r="BZ1019" i="22"/>
  <c r="CB1019" i="22"/>
  <c r="BZ1020" i="22"/>
  <c r="CB1020" i="22"/>
  <c r="BZ1021" i="22"/>
  <c r="CB1021" i="22"/>
  <c r="BR1022" i="22"/>
  <c r="BZ1022" i="22"/>
  <c r="CB1022" i="22"/>
  <c r="BZ1023" i="22"/>
  <c r="CB1023" i="22"/>
  <c r="BR1024" i="22"/>
  <c r="BZ1024" i="22"/>
  <c r="CB1024" i="22"/>
  <c r="BR1025" i="22"/>
  <c r="BZ1025" i="22"/>
  <c r="CB1025" i="22"/>
  <c r="BR1026" i="22"/>
  <c r="BZ1026" i="22"/>
  <c r="CB1026" i="22"/>
  <c r="BZ1027" i="22"/>
  <c r="CB1027" i="22"/>
  <c r="BZ1028" i="22"/>
  <c r="CB1028" i="22"/>
  <c r="BZ1029" i="22"/>
  <c r="CB1029" i="22"/>
  <c r="BZ1030" i="22"/>
  <c r="CB1030" i="22"/>
  <c r="BZ1031" i="22"/>
  <c r="CB1031" i="22"/>
  <c r="BZ1032" i="22"/>
  <c r="CB1032" i="22"/>
  <c r="BR1033" i="22"/>
  <c r="BZ1033" i="22"/>
  <c r="CB1033" i="22"/>
  <c r="BZ1034" i="22"/>
  <c r="CB1034" i="22"/>
  <c r="BZ1035" i="22"/>
  <c r="CB1035" i="22"/>
  <c r="BR1036" i="22"/>
  <c r="BZ1036" i="22"/>
  <c r="CB1036" i="22"/>
  <c r="BR1037" i="22"/>
  <c r="BZ1037" i="22"/>
  <c r="CB1037" i="22"/>
  <c r="BZ1038" i="22"/>
  <c r="CB1038" i="22"/>
  <c r="BZ1039" i="22"/>
  <c r="CB1039" i="22"/>
  <c r="BR1040" i="22"/>
  <c r="BZ1040" i="22"/>
  <c r="CB1040" i="22"/>
  <c r="BZ1041" i="22"/>
  <c r="CB1041" i="22"/>
  <c r="BZ1042" i="22"/>
  <c r="CB1042" i="22"/>
  <c r="BR1043" i="22"/>
  <c r="BZ1043" i="22"/>
  <c r="CB1043" i="22"/>
  <c r="BR1044" i="22"/>
  <c r="BZ1044" i="22"/>
  <c r="CB1044" i="22"/>
  <c r="BR1045" i="22"/>
  <c r="BZ1045" i="22"/>
  <c r="CB1045" i="22"/>
  <c r="BR1046" i="22"/>
  <c r="BZ1046" i="22"/>
  <c r="CB1046" i="22"/>
  <c r="BZ1047" i="22"/>
  <c r="CB1047" i="22"/>
  <c r="BZ1048" i="22"/>
  <c r="CB1048" i="22"/>
  <c r="BR1049" i="22"/>
  <c r="BZ1049" i="22"/>
  <c r="CB1049" i="22"/>
  <c r="BR1050" i="22"/>
  <c r="BZ1050" i="22"/>
  <c r="CB1050" i="22"/>
  <c r="BR1051" i="22"/>
  <c r="BZ1051" i="22"/>
  <c r="CB1051" i="22"/>
  <c r="BR1052" i="22"/>
  <c r="BZ1052" i="22"/>
  <c r="CB1052" i="22"/>
  <c r="BZ1053" i="22"/>
  <c r="CB1053" i="22"/>
  <c r="BZ1054" i="22"/>
  <c r="CB1054" i="22"/>
  <c r="BR1055" i="22"/>
  <c r="BZ1055" i="22"/>
  <c r="CB1055" i="22"/>
  <c r="BZ1056" i="22"/>
  <c r="CB1056" i="22"/>
  <c r="BZ1057" i="22"/>
  <c r="CB1057" i="22"/>
  <c r="BZ1058" i="22"/>
  <c r="CB1058" i="22"/>
  <c r="BZ1059" i="22"/>
  <c r="CB1059" i="22"/>
  <c r="BR1060" i="22"/>
  <c r="BZ1060" i="22"/>
  <c r="CB1060" i="22"/>
  <c r="BR1061" i="22"/>
  <c r="BZ1061" i="22"/>
  <c r="CB1061" i="22"/>
  <c r="BZ1062" i="22"/>
  <c r="CB1062" i="22"/>
  <c r="BZ1063" i="22"/>
  <c r="CB1063" i="22"/>
  <c r="BZ1064" i="22"/>
  <c r="CB1064" i="22"/>
  <c r="BR1065" i="22"/>
  <c r="BZ1065" i="22"/>
  <c r="CB1065" i="22"/>
  <c r="BR1066" i="22"/>
  <c r="BZ1066" i="22"/>
  <c r="CB1066" i="22"/>
  <c r="BR1067" i="22"/>
  <c r="BZ1067" i="22"/>
  <c r="CB1067" i="22"/>
  <c r="BR1068" i="22"/>
  <c r="BZ1068" i="22"/>
  <c r="CB1068" i="22"/>
  <c r="BZ1069" i="22"/>
  <c r="CB1069" i="22"/>
  <c r="BZ1070" i="22"/>
  <c r="CB1070" i="22"/>
  <c r="BZ1071" i="22"/>
  <c r="CB1071" i="22"/>
  <c r="BR1072" i="22"/>
  <c r="BZ1072" i="22"/>
  <c r="CB1072" i="22"/>
  <c r="BR1073" i="22"/>
  <c r="BZ1073" i="22"/>
  <c r="CB1073" i="22"/>
  <c r="BZ1074" i="22"/>
  <c r="CB1074" i="22"/>
  <c r="BZ1075" i="22"/>
  <c r="CB1075" i="22"/>
  <c r="BR1076" i="22"/>
  <c r="BZ1076" i="22"/>
  <c r="CB1076" i="22"/>
  <c r="BR1077" i="22"/>
  <c r="BZ1077" i="22"/>
  <c r="CB1077" i="22"/>
  <c r="BR1078" i="22"/>
  <c r="BZ1078" i="22"/>
  <c r="CB1078" i="22"/>
  <c r="BR1079" i="22"/>
  <c r="BZ1079" i="22"/>
  <c r="CB1079" i="22"/>
  <c r="BZ1080" i="22"/>
  <c r="CB1080" i="22"/>
  <c r="BZ1081" i="22"/>
  <c r="CB1081" i="22"/>
  <c r="BZ1082" i="22"/>
  <c r="CB1082" i="22"/>
  <c r="BR1083" i="22"/>
  <c r="BZ1083" i="22"/>
  <c r="CB1083" i="22"/>
  <c r="BZ1084" i="22"/>
  <c r="CB1084" i="22"/>
  <c r="BZ1085" i="22"/>
  <c r="CB1085" i="22"/>
  <c r="BZ1086" i="22"/>
  <c r="CB1086" i="22"/>
  <c r="BZ1087" i="22"/>
  <c r="CB1087" i="22"/>
  <c r="BZ1088" i="22"/>
  <c r="CB1088" i="22"/>
  <c r="BZ1089" i="22"/>
  <c r="CB1089" i="22"/>
  <c r="BZ1090" i="22"/>
  <c r="CB1090" i="22"/>
  <c r="BZ1091" i="22"/>
  <c r="CB1091" i="22"/>
  <c r="BZ1092" i="22"/>
  <c r="CB1092" i="22"/>
  <c r="BZ1093" i="22"/>
  <c r="CB1093" i="22"/>
  <c r="BZ1094" i="22"/>
  <c r="CB1094" i="22"/>
  <c r="BZ1095" i="22"/>
  <c r="CB1095" i="22"/>
  <c r="BZ1096" i="22"/>
  <c r="CB1096" i="22"/>
  <c r="BZ1097" i="22"/>
  <c r="CB1097" i="22"/>
  <c r="BR1098" i="22"/>
  <c r="BZ1098" i="22"/>
  <c r="CB1098" i="22"/>
  <c r="BZ1099" i="22"/>
  <c r="CB1099" i="22"/>
  <c r="BR1100" i="22"/>
  <c r="BZ1100" i="22"/>
  <c r="CB1100" i="22"/>
  <c r="BR1101" i="22"/>
  <c r="BZ1101" i="22"/>
  <c r="CB1101" i="22"/>
  <c r="BZ1102" i="22"/>
  <c r="CB1102" i="22"/>
  <c r="BR1103" i="22"/>
  <c r="BZ1103" i="22"/>
  <c r="CB1103" i="22"/>
  <c r="BZ1104" i="22"/>
  <c r="CB1104" i="22"/>
  <c r="BZ1105" i="22"/>
  <c r="CB1105" i="22"/>
  <c r="BZ1106" i="22"/>
  <c r="CB1106" i="22"/>
  <c r="BZ1107" i="22"/>
  <c r="CB1107" i="22"/>
  <c r="BR1108" i="22"/>
  <c r="BZ1108" i="22"/>
  <c r="CB1108" i="22"/>
  <c r="BZ1109" i="22"/>
  <c r="CB1109" i="22"/>
  <c r="BZ1110" i="22"/>
  <c r="CB1110" i="22"/>
  <c r="BZ1111" i="22"/>
  <c r="CB1111" i="22"/>
  <c r="BZ1112" i="22"/>
  <c r="CB1112" i="22"/>
  <c r="BZ1113" i="22"/>
  <c r="CB1113" i="22"/>
  <c r="BZ1114" i="22"/>
  <c r="CB1114" i="22"/>
  <c r="BZ1115" i="22"/>
  <c r="CB1115" i="22"/>
  <c r="BR1116" i="22"/>
  <c r="BZ1116" i="22"/>
  <c r="CB1116" i="22"/>
  <c r="BZ1117" i="22"/>
  <c r="CB1117" i="22"/>
  <c r="BZ1118" i="22"/>
  <c r="CB1118" i="22"/>
  <c r="BZ1119" i="22"/>
  <c r="CB1119" i="22"/>
  <c r="BZ1120" i="22"/>
  <c r="CB1120" i="22"/>
  <c r="BZ1121" i="22"/>
  <c r="CB1121" i="22"/>
  <c r="BZ1122" i="22"/>
  <c r="CB1122" i="22"/>
  <c r="BZ1123" i="22"/>
  <c r="CB1123" i="22"/>
  <c r="BZ1124" i="22"/>
  <c r="CB1124" i="22"/>
  <c r="BZ1125" i="22"/>
  <c r="CB1125" i="22"/>
  <c r="BZ1126" i="22"/>
  <c r="CB1126" i="22"/>
  <c r="BZ1127" i="22"/>
  <c r="CB1127" i="22"/>
  <c r="BR1128" i="22"/>
  <c r="BZ1128" i="22"/>
  <c r="CB1128" i="22"/>
  <c r="BZ1129" i="22"/>
  <c r="CB1129" i="22"/>
  <c r="BZ1130" i="22"/>
  <c r="CB1130" i="22"/>
  <c r="BZ1131" i="22"/>
  <c r="CB1131" i="22"/>
  <c r="BR1132" i="22"/>
  <c r="BZ1132" i="22"/>
  <c r="CB1132" i="22"/>
  <c r="BZ1133" i="22"/>
  <c r="CB1133" i="22"/>
  <c r="BZ1134" i="22"/>
  <c r="CB1134" i="22"/>
  <c r="BZ1135" i="22"/>
  <c r="CB1135" i="22"/>
  <c r="BZ1136" i="22"/>
  <c r="CB1136" i="22"/>
  <c r="BZ1137" i="22"/>
  <c r="CB1137" i="22"/>
  <c r="BZ1138" i="22"/>
  <c r="CB1138" i="22"/>
  <c r="BR1139" i="22"/>
  <c r="BZ1139" i="22"/>
  <c r="CB1139" i="22"/>
  <c r="BZ1140" i="22"/>
  <c r="CB1140" i="22"/>
  <c r="BZ1141" i="22"/>
  <c r="CB1141" i="22"/>
  <c r="BZ1142" i="22"/>
  <c r="CB1142" i="22"/>
  <c r="BZ1143" i="22"/>
  <c r="CB1143" i="22"/>
  <c r="BR1144" i="22"/>
  <c r="BZ1144" i="22"/>
  <c r="CB1144" i="22"/>
  <c r="BR1145" i="22"/>
  <c r="BZ1145" i="22"/>
  <c r="CB1145" i="22"/>
  <c r="BZ1146" i="22"/>
  <c r="CB1146" i="22"/>
  <c r="BZ1147" i="22"/>
  <c r="CB1147" i="22"/>
  <c r="BZ1148" i="22"/>
  <c r="CB1148" i="22"/>
  <c r="BZ1149" i="22"/>
  <c r="CB1149" i="22"/>
  <c r="BZ1150" i="22"/>
  <c r="CB1150" i="22"/>
  <c r="BZ1151" i="22"/>
  <c r="CB1151" i="22"/>
  <c r="BZ1152" i="22"/>
  <c r="CB1152" i="22"/>
  <c r="BZ1153" i="22"/>
  <c r="CB1153" i="22"/>
  <c r="BZ1154" i="22"/>
  <c r="CB1154" i="22"/>
  <c r="BZ1155" i="22"/>
  <c r="CB1155" i="22"/>
  <c r="BZ1156" i="22"/>
  <c r="CB1156" i="22"/>
  <c r="BZ1157" i="22"/>
  <c r="CB1157" i="22"/>
  <c r="BZ1158" i="22"/>
  <c r="CB1158" i="22"/>
  <c r="BZ1159" i="22"/>
  <c r="CB1159" i="22"/>
  <c r="BZ1160" i="22"/>
  <c r="CB1160" i="22"/>
  <c r="BZ1161" i="22"/>
  <c r="CB1161" i="22"/>
  <c r="BR1162" i="22"/>
  <c r="BZ1162" i="22"/>
  <c r="CB1162" i="22"/>
  <c r="BR1163" i="22"/>
  <c r="BZ1163" i="22"/>
  <c r="CB1163" i="22"/>
  <c r="BZ1164" i="22"/>
  <c r="CB1164" i="22"/>
  <c r="BZ1165" i="22"/>
  <c r="CB1165" i="22"/>
  <c r="BR1166" i="22"/>
  <c r="BZ1166" i="22"/>
  <c r="CB1166" i="22"/>
  <c r="BZ1167" i="22"/>
  <c r="CB1167" i="22"/>
  <c r="BR1168" i="22"/>
  <c r="BZ1168" i="22"/>
  <c r="CB1168" i="22"/>
  <c r="BZ1169" i="22"/>
  <c r="CB1169" i="22"/>
  <c r="BZ1170" i="22"/>
  <c r="CB1170" i="22"/>
  <c r="BZ1171" i="22"/>
  <c r="CB1171" i="22"/>
  <c r="BZ1172" i="22"/>
  <c r="CB1172" i="22"/>
  <c r="BZ1173" i="22"/>
  <c r="CB1173" i="22"/>
  <c r="BR1174" i="22"/>
  <c r="BZ1174" i="22"/>
  <c r="CB1174" i="22"/>
  <c r="BZ1175" i="22"/>
  <c r="CB1175" i="22"/>
  <c r="BZ1176" i="22"/>
  <c r="CB1176" i="22"/>
  <c r="BZ1177" i="22"/>
  <c r="CB1177" i="22"/>
  <c r="BZ1178" i="22"/>
  <c r="CB1178" i="22"/>
  <c r="BR1179" i="22"/>
  <c r="BZ1179" i="22"/>
  <c r="CB1179" i="22"/>
  <c r="BZ1180" i="22"/>
  <c r="CB1180" i="22"/>
  <c r="BZ1181" i="22"/>
  <c r="CB1181" i="22"/>
  <c r="BZ1182" i="22"/>
  <c r="CB1182" i="22"/>
  <c r="BZ1183" i="22"/>
  <c r="CB1183" i="22"/>
  <c r="BR1184" i="22"/>
  <c r="BZ1184" i="22"/>
  <c r="CB1184" i="22"/>
  <c r="BZ1185" i="22"/>
  <c r="CB1185" i="22"/>
  <c r="BZ1186" i="22"/>
  <c r="CB1186" i="22"/>
  <c r="BR1187" i="22"/>
  <c r="BZ1187" i="22"/>
  <c r="CB1187" i="22"/>
  <c r="BZ1188" i="22"/>
  <c r="CB1188" i="22"/>
  <c r="BZ8" i="22"/>
  <c r="CB8" i="22"/>
  <c r="BW9" i="22"/>
  <c r="BY9" i="22"/>
  <c r="BW10" i="22"/>
  <c r="BY10" i="22"/>
  <c r="BW11" i="22"/>
  <c r="BY11" i="22"/>
  <c r="BW12" i="22"/>
  <c r="BY12" i="22"/>
  <c r="BW13" i="22"/>
  <c r="BY13" i="22"/>
  <c r="BW14" i="22"/>
  <c r="BY14" i="22"/>
  <c r="BW15" i="22"/>
  <c r="BY15" i="22"/>
  <c r="BW16" i="22"/>
  <c r="BY16" i="22"/>
  <c r="BW17" i="22"/>
  <c r="BY17" i="22"/>
  <c r="BW18" i="22"/>
  <c r="BY18" i="22"/>
  <c r="BW19" i="22"/>
  <c r="BY19" i="22"/>
  <c r="BW20" i="22"/>
  <c r="BY20" i="22"/>
  <c r="BW21" i="22"/>
  <c r="BY21" i="22"/>
  <c r="BW22" i="22"/>
  <c r="BY22" i="22"/>
  <c r="BW23" i="22"/>
  <c r="BY23" i="22"/>
  <c r="BW24" i="22"/>
  <c r="BY24" i="22"/>
  <c r="BW25" i="22"/>
  <c r="BY25" i="22"/>
  <c r="BW26" i="22"/>
  <c r="BY26" i="22"/>
  <c r="BW27" i="22"/>
  <c r="BY27" i="22"/>
  <c r="BW28" i="22"/>
  <c r="BY28" i="22"/>
  <c r="BW29" i="22"/>
  <c r="BY29" i="22"/>
  <c r="BW30" i="22"/>
  <c r="BY30" i="22"/>
  <c r="BW31" i="22"/>
  <c r="BY31" i="22"/>
  <c r="BW32" i="22"/>
  <c r="BY32" i="22"/>
  <c r="BW33" i="22"/>
  <c r="BY33" i="22"/>
  <c r="BW34" i="22"/>
  <c r="BY34" i="22"/>
  <c r="BW35" i="22"/>
  <c r="BY35" i="22"/>
  <c r="BW36" i="22"/>
  <c r="BY36" i="22"/>
  <c r="BW37" i="22"/>
  <c r="BY37" i="22"/>
  <c r="BW38" i="22"/>
  <c r="BY38" i="22"/>
  <c r="BW39" i="22"/>
  <c r="BY39" i="22"/>
  <c r="BW40" i="22"/>
  <c r="BY40" i="22"/>
  <c r="BW41" i="22"/>
  <c r="BY41" i="22"/>
  <c r="BW42" i="22"/>
  <c r="BY42" i="22"/>
  <c r="BW43" i="22"/>
  <c r="BY43" i="22"/>
  <c r="BW44" i="22"/>
  <c r="BY44" i="22"/>
  <c r="BW45" i="22"/>
  <c r="BY45" i="22"/>
  <c r="BW46" i="22"/>
  <c r="BY46" i="22"/>
  <c r="BW47" i="22"/>
  <c r="BY47" i="22"/>
  <c r="BW48" i="22"/>
  <c r="BY48" i="22"/>
  <c r="BW49" i="22"/>
  <c r="BY49" i="22"/>
  <c r="BW50" i="22"/>
  <c r="BY50" i="22"/>
  <c r="BW51" i="22"/>
  <c r="BY51" i="22"/>
  <c r="BW52" i="22"/>
  <c r="BY52" i="22"/>
  <c r="BW53" i="22"/>
  <c r="BY53" i="22"/>
  <c r="BR54" i="22"/>
  <c r="BW54" i="22"/>
  <c r="BY54" i="22"/>
  <c r="BW55" i="22"/>
  <c r="BY55" i="22"/>
  <c r="BW56" i="22"/>
  <c r="BY56" i="22"/>
  <c r="BW57" i="22"/>
  <c r="BY57" i="22"/>
  <c r="BW58" i="22"/>
  <c r="BY58" i="22"/>
  <c r="BW59" i="22"/>
  <c r="BY59" i="22"/>
  <c r="BW60" i="22"/>
  <c r="BY60" i="22"/>
  <c r="BW61" i="22"/>
  <c r="BY61" i="22"/>
  <c r="BW62" i="22"/>
  <c r="BY62" i="22"/>
  <c r="BW63" i="22"/>
  <c r="BY63" i="22"/>
  <c r="BW64" i="22"/>
  <c r="BY64" i="22"/>
  <c r="BW65" i="22"/>
  <c r="BY65" i="22"/>
  <c r="BW66" i="22"/>
  <c r="BY66" i="22"/>
  <c r="BW67" i="22"/>
  <c r="BY67" i="22"/>
  <c r="BW68" i="22"/>
  <c r="BY68" i="22"/>
  <c r="BW69" i="22"/>
  <c r="BY69" i="22"/>
  <c r="BW70" i="22"/>
  <c r="BY70" i="22"/>
  <c r="BW71" i="22"/>
  <c r="BY71" i="22"/>
  <c r="BW72" i="22"/>
  <c r="BY72" i="22"/>
  <c r="BW73" i="22"/>
  <c r="BY73" i="22"/>
  <c r="BW74" i="22"/>
  <c r="BY74" i="22"/>
  <c r="BW75" i="22"/>
  <c r="BY75" i="22"/>
  <c r="BW76" i="22"/>
  <c r="BY76" i="22"/>
  <c r="BW77" i="22"/>
  <c r="BY77" i="22"/>
  <c r="BW78" i="22"/>
  <c r="BY78" i="22"/>
  <c r="BW79" i="22"/>
  <c r="BY79" i="22"/>
  <c r="BW80" i="22"/>
  <c r="BY80" i="22"/>
  <c r="BW81" i="22"/>
  <c r="BY81" i="22"/>
  <c r="BW82" i="22"/>
  <c r="BY82" i="22"/>
  <c r="BW83" i="22"/>
  <c r="BY83" i="22"/>
  <c r="BW84" i="22"/>
  <c r="BY84" i="22"/>
  <c r="BW85" i="22"/>
  <c r="BY85" i="22"/>
  <c r="BW86" i="22"/>
  <c r="BY86" i="22"/>
  <c r="BW87" i="22"/>
  <c r="BY87" i="22"/>
  <c r="BW88" i="22"/>
  <c r="BY88" i="22"/>
  <c r="BW89" i="22"/>
  <c r="BY89" i="22"/>
  <c r="BW90" i="22"/>
  <c r="BY90" i="22"/>
  <c r="BW91" i="22"/>
  <c r="BY91" i="22"/>
  <c r="BW92" i="22"/>
  <c r="BY92" i="22"/>
  <c r="BW93" i="22"/>
  <c r="BY93" i="22"/>
  <c r="BW94" i="22"/>
  <c r="BY94" i="22"/>
  <c r="BR95" i="22"/>
  <c r="BW95" i="22"/>
  <c r="BY95" i="22"/>
  <c r="BR96" i="22"/>
  <c r="BW96" i="22"/>
  <c r="BY96" i="22"/>
  <c r="BR97" i="22"/>
  <c r="BW97" i="22"/>
  <c r="BY97" i="22"/>
  <c r="BW98" i="22"/>
  <c r="BY98" i="22"/>
  <c r="BW99" i="22"/>
  <c r="BY99" i="22"/>
  <c r="BW100" i="22"/>
  <c r="BY100" i="22"/>
  <c r="BW101" i="22"/>
  <c r="BY101" i="22"/>
  <c r="BW102" i="22"/>
  <c r="BY102" i="22"/>
  <c r="BW103" i="22"/>
  <c r="BY103" i="22"/>
  <c r="BW104" i="22"/>
  <c r="BY104" i="22"/>
  <c r="BW105" i="22"/>
  <c r="BY105" i="22"/>
  <c r="BW106" i="22"/>
  <c r="BY106" i="22"/>
  <c r="BW107" i="22"/>
  <c r="BY107" i="22"/>
  <c r="BW108" i="22"/>
  <c r="BY108" i="22"/>
  <c r="BW109" i="22"/>
  <c r="BY109" i="22"/>
  <c r="BW110" i="22"/>
  <c r="BY110" i="22"/>
  <c r="BW111" i="22"/>
  <c r="BY111" i="22"/>
  <c r="BW112" i="22"/>
  <c r="BY112" i="22"/>
  <c r="BW113" i="22"/>
  <c r="BY113" i="22"/>
  <c r="BW114" i="22"/>
  <c r="BY114" i="22"/>
  <c r="BW115" i="22"/>
  <c r="BY115" i="22"/>
  <c r="BW116" i="22"/>
  <c r="BY116" i="22"/>
  <c r="BW117" i="22"/>
  <c r="BY117" i="22"/>
  <c r="BW118" i="22"/>
  <c r="BY118" i="22"/>
  <c r="BW119" i="22"/>
  <c r="BY119" i="22"/>
  <c r="BW120" i="22"/>
  <c r="BY120" i="22"/>
  <c r="BW121" i="22"/>
  <c r="BY121" i="22"/>
  <c r="BW122" i="22"/>
  <c r="BY122" i="22"/>
  <c r="BW123" i="22"/>
  <c r="BY123" i="22"/>
  <c r="BW124" i="22"/>
  <c r="BY124" i="22"/>
  <c r="BW125" i="22"/>
  <c r="BY125" i="22"/>
  <c r="BW126" i="22"/>
  <c r="BY126" i="22"/>
  <c r="BW127" i="22"/>
  <c r="BY127" i="22"/>
  <c r="BW128" i="22"/>
  <c r="BY128" i="22"/>
  <c r="BW129" i="22"/>
  <c r="BY129" i="22"/>
  <c r="BW130" i="22"/>
  <c r="BY130" i="22"/>
  <c r="BW131" i="22"/>
  <c r="BY131" i="22"/>
  <c r="BW132" i="22"/>
  <c r="BY132" i="22"/>
  <c r="BW133" i="22"/>
  <c r="BY133" i="22"/>
  <c r="BW134" i="22"/>
  <c r="BY134" i="22"/>
  <c r="BW135" i="22"/>
  <c r="BY135" i="22"/>
  <c r="BW136" i="22"/>
  <c r="BY136" i="22"/>
  <c r="BW137" i="22"/>
  <c r="BY137" i="22"/>
  <c r="BW138" i="22"/>
  <c r="BY138" i="22"/>
  <c r="BW139" i="22"/>
  <c r="BY139" i="22"/>
  <c r="BW140" i="22"/>
  <c r="BY140" i="22"/>
  <c r="BW141" i="22"/>
  <c r="BY141" i="22"/>
  <c r="BW142" i="22"/>
  <c r="BY142" i="22"/>
  <c r="BW143" i="22"/>
  <c r="BY143" i="22"/>
  <c r="BW144" i="22"/>
  <c r="BY144" i="22"/>
  <c r="BW145" i="22"/>
  <c r="BY145" i="22"/>
  <c r="BW146" i="22"/>
  <c r="BY146" i="22"/>
  <c r="BW147" i="22"/>
  <c r="BY147" i="22"/>
  <c r="BW148" i="22"/>
  <c r="BY148" i="22"/>
  <c r="BW149" i="22"/>
  <c r="BY149" i="22"/>
  <c r="BW150" i="22"/>
  <c r="BY150" i="22"/>
  <c r="BW151" i="22"/>
  <c r="BY151" i="22"/>
  <c r="BW152" i="22"/>
  <c r="BY152" i="22"/>
  <c r="BW153" i="22"/>
  <c r="BY153" i="22"/>
  <c r="BW154" i="22"/>
  <c r="BY154" i="22"/>
  <c r="BW155" i="22"/>
  <c r="BY155" i="22"/>
  <c r="BW156" i="22"/>
  <c r="BY156" i="22"/>
  <c r="BW157" i="22"/>
  <c r="BY157" i="22"/>
  <c r="BW158" i="22"/>
  <c r="BY158" i="22"/>
  <c r="BW159" i="22"/>
  <c r="BY159" i="22"/>
  <c r="BW160" i="22"/>
  <c r="BY160" i="22"/>
  <c r="BW161" i="22"/>
  <c r="BY161" i="22"/>
  <c r="BW162" i="22"/>
  <c r="BY162" i="22"/>
  <c r="BW163" i="22"/>
  <c r="BY163" i="22"/>
  <c r="BW164" i="22"/>
  <c r="BY164" i="22"/>
  <c r="BW165" i="22"/>
  <c r="BY165" i="22"/>
  <c r="BW166" i="22"/>
  <c r="BY166" i="22"/>
  <c r="BW167" i="22"/>
  <c r="BY167" i="22"/>
  <c r="BW168" i="22"/>
  <c r="BY168" i="22"/>
  <c r="BW169" i="22"/>
  <c r="BY169" i="22"/>
  <c r="BW170" i="22"/>
  <c r="BY170" i="22"/>
  <c r="BW171" i="22"/>
  <c r="BY171" i="22"/>
  <c r="BW172" i="22"/>
  <c r="BY172" i="22"/>
  <c r="BW173" i="22"/>
  <c r="BY173" i="22"/>
  <c r="BW174" i="22"/>
  <c r="BY174" i="22"/>
  <c r="BW175" i="22"/>
  <c r="BY175" i="22"/>
  <c r="BW176" i="22"/>
  <c r="BY176" i="22"/>
  <c r="BW177" i="22"/>
  <c r="BY177" i="22"/>
  <c r="BW178" i="22"/>
  <c r="BY178" i="22"/>
  <c r="BW179" i="22"/>
  <c r="BY179" i="22"/>
  <c r="BW180" i="22"/>
  <c r="BY180" i="22"/>
  <c r="BW181" i="22"/>
  <c r="BY181" i="22"/>
  <c r="BW182" i="22"/>
  <c r="BY182" i="22"/>
  <c r="BW183" i="22"/>
  <c r="BY183" i="22"/>
  <c r="BW184" i="22"/>
  <c r="BY184" i="22"/>
  <c r="BW185" i="22"/>
  <c r="BY185" i="22"/>
  <c r="BR186" i="22"/>
  <c r="BW186" i="22"/>
  <c r="BY186" i="22"/>
  <c r="BW187" i="22"/>
  <c r="BY187" i="22"/>
  <c r="BW188" i="22"/>
  <c r="BY188" i="22"/>
  <c r="BW189" i="22"/>
  <c r="BY189" i="22"/>
  <c r="BW190" i="22"/>
  <c r="BY190" i="22"/>
  <c r="BW191" i="22"/>
  <c r="BY191" i="22"/>
  <c r="BW192" i="22"/>
  <c r="BY192" i="22"/>
  <c r="BW193" i="22"/>
  <c r="BY193" i="22"/>
  <c r="BW194" i="22"/>
  <c r="BY194" i="22"/>
  <c r="BW195" i="22"/>
  <c r="BY195" i="22"/>
  <c r="BW196" i="22"/>
  <c r="BY196" i="22"/>
  <c r="BW197" i="22"/>
  <c r="BY197" i="22"/>
  <c r="BW198" i="22"/>
  <c r="BY198" i="22"/>
  <c r="BW199" i="22"/>
  <c r="BY199" i="22"/>
  <c r="BW200" i="22"/>
  <c r="BY200" i="22"/>
  <c r="BW201" i="22"/>
  <c r="BY201" i="22"/>
  <c r="BW202" i="22"/>
  <c r="BY202" i="22"/>
  <c r="BW203" i="22"/>
  <c r="BY203" i="22"/>
  <c r="BW204" i="22"/>
  <c r="BY204" i="22"/>
  <c r="BW205" i="22"/>
  <c r="BY205" i="22"/>
  <c r="BW206" i="22"/>
  <c r="BY206" i="22"/>
  <c r="BW207" i="22"/>
  <c r="BY207" i="22"/>
  <c r="BW208" i="22"/>
  <c r="BY208" i="22"/>
  <c r="BR209" i="22"/>
  <c r="BW209" i="22"/>
  <c r="BY209" i="22"/>
  <c r="BW210" i="22"/>
  <c r="BY210" i="22"/>
  <c r="BW211" i="22"/>
  <c r="BY211" i="22"/>
  <c r="BW212" i="22"/>
  <c r="BY212" i="22"/>
  <c r="BW213" i="22"/>
  <c r="BY213" i="22"/>
  <c r="BW214" i="22"/>
  <c r="BY214" i="22"/>
  <c r="BW215" i="22"/>
  <c r="BY215" i="22"/>
  <c r="BW216" i="22"/>
  <c r="BY216" i="22"/>
  <c r="BW217" i="22"/>
  <c r="BY217" i="22"/>
  <c r="BW218" i="22"/>
  <c r="BY218" i="22"/>
  <c r="BW219" i="22"/>
  <c r="BY219" i="22"/>
  <c r="BW220" i="22"/>
  <c r="BY220" i="22"/>
  <c r="BW221" i="22"/>
  <c r="BY221" i="22"/>
  <c r="BW222" i="22"/>
  <c r="BY222" i="22"/>
  <c r="BW223" i="22"/>
  <c r="BY223" i="22"/>
  <c r="BW224" i="22"/>
  <c r="BY224" i="22"/>
  <c r="BW225" i="22"/>
  <c r="BY225" i="22"/>
  <c r="BW226" i="22"/>
  <c r="BY226" i="22"/>
  <c r="BW227" i="22"/>
  <c r="BY227" i="22"/>
  <c r="BW228" i="22"/>
  <c r="BY228" i="22"/>
  <c r="BW229" i="22"/>
  <c r="BY229" i="22"/>
  <c r="BW230" i="22"/>
  <c r="BY230" i="22"/>
  <c r="BW231" i="22"/>
  <c r="BY231" i="22"/>
  <c r="BW232" i="22"/>
  <c r="BY232" i="22"/>
  <c r="BW233" i="22"/>
  <c r="BY233" i="22"/>
  <c r="BW234" i="22"/>
  <c r="BY234" i="22"/>
  <c r="BW235" i="22"/>
  <c r="BY235" i="22"/>
  <c r="BW236" i="22"/>
  <c r="BY236" i="22"/>
  <c r="BW237" i="22"/>
  <c r="BY237" i="22"/>
  <c r="BW238" i="22"/>
  <c r="BY238" i="22"/>
  <c r="BW239" i="22"/>
  <c r="BY239" i="22"/>
  <c r="BW240" i="22"/>
  <c r="BY240" i="22"/>
  <c r="BW241" i="22"/>
  <c r="BY241" i="22"/>
  <c r="BW242" i="22"/>
  <c r="BY242" i="22"/>
  <c r="BW243" i="22"/>
  <c r="BY243" i="22"/>
  <c r="BW244" i="22"/>
  <c r="BY244" i="22"/>
  <c r="BR245" i="22"/>
  <c r="BW245" i="22"/>
  <c r="BY245" i="22"/>
  <c r="BW246" i="22"/>
  <c r="BY246" i="22"/>
  <c r="BR247" i="22"/>
  <c r="BW247" i="22"/>
  <c r="BY247" i="22"/>
  <c r="BW248" i="22"/>
  <c r="BY248" i="22"/>
  <c r="BW249" i="22"/>
  <c r="BY249" i="22"/>
  <c r="BW250" i="22"/>
  <c r="BY250" i="22"/>
  <c r="BW251" i="22"/>
  <c r="BY251" i="22"/>
  <c r="BR252" i="22"/>
  <c r="BW252" i="22"/>
  <c r="BY252" i="22"/>
  <c r="BW253" i="22"/>
  <c r="BY253" i="22"/>
  <c r="BW254" i="22"/>
  <c r="BY254" i="22"/>
  <c r="BW255" i="22"/>
  <c r="BY255" i="22"/>
  <c r="BR256" i="22"/>
  <c r="BW256" i="22"/>
  <c r="BY256" i="22"/>
  <c r="BR257" i="22"/>
  <c r="BW257" i="22"/>
  <c r="BY257" i="22"/>
  <c r="BW258" i="22"/>
  <c r="BY258" i="22"/>
  <c r="BW259" i="22"/>
  <c r="BY259" i="22"/>
  <c r="BW260" i="22"/>
  <c r="BY260" i="22"/>
  <c r="BW261" i="22"/>
  <c r="BY261" i="22"/>
  <c r="BW262" i="22"/>
  <c r="BY262" i="22"/>
  <c r="BW263" i="22"/>
  <c r="BY263" i="22"/>
  <c r="BW264" i="22"/>
  <c r="BY264" i="22"/>
  <c r="BW265" i="22"/>
  <c r="BY265" i="22"/>
  <c r="BW266" i="22"/>
  <c r="BY266" i="22"/>
  <c r="BW267" i="22"/>
  <c r="BY267" i="22"/>
  <c r="BW268" i="22"/>
  <c r="BY268" i="22"/>
  <c r="BR269" i="22"/>
  <c r="BW269" i="22"/>
  <c r="BY269" i="22"/>
  <c r="BR270" i="22"/>
  <c r="BW270" i="22"/>
  <c r="BY270" i="22"/>
  <c r="BW271" i="22"/>
  <c r="BY271" i="22"/>
  <c r="BR272" i="22"/>
  <c r="BW272" i="22"/>
  <c r="BY272" i="22"/>
  <c r="BW273" i="22"/>
  <c r="BY273" i="22"/>
  <c r="BW274" i="22"/>
  <c r="BY274" i="22"/>
  <c r="BW275" i="22"/>
  <c r="BY275" i="22"/>
  <c r="BW276" i="22"/>
  <c r="BY276" i="22"/>
  <c r="BW277" i="22"/>
  <c r="BY277" i="22"/>
  <c r="BW278" i="22"/>
  <c r="BY278" i="22"/>
  <c r="BW279" i="22"/>
  <c r="BY279" i="22"/>
  <c r="BW280" i="22"/>
  <c r="BY280" i="22"/>
  <c r="BW281" i="22"/>
  <c r="BY281" i="22"/>
  <c r="BW282" i="22"/>
  <c r="BY282" i="22"/>
  <c r="BW283" i="22"/>
  <c r="BY283" i="22"/>
  <c r="BW284" i="22"/>
  <c r="BY284" i="22"/>
  <c r="BW285" i="22"/>
  <c r="BY285" i="22"/>
  <c r="BW286" i="22"/>
  <c r="BY286" i="22"/>
  <c r="BW287" i="22"/>
  <c r="BY287" i="22"/>
  <c r="BW288" i="22"/>
  <c r="BY288" i="22"/>
  <c r="BW289" i="22"/>
  <c r="BY289" i="22"/>
  <c r="BW290" i="22"/>
  <c r="BY290" i="22"/>
  <c r="BW291" i="22"/>
  <c r="BY291" i="22"/>
  <c r="BW292" i="22"/>
  <c r="BY292" i="22"/>
  <c r="BW293" i="22"/>
  <c r="BY293" i="22"/>
  <c r="BR294" i="22"/>
  <c r="BW294" i="22"/>
  <c r="BY294" i="22"/>
  <c r="BW295" i="22"/>
  <c r="BY295" i="22"/>
  <c r="BW296" i="22"/>
  <c r="BY296" i="22"/>
  <c r="BW297" i="22"/>
  <c r="BY297" i="22"/>
  <c r="BW298" i="22"/>
  <c r="BY298" i="22"/>
  <c r="BW299" i="22"/>
  <c r="BY299" i="22"/>
  <c r="BW300" i="22"/>
  <c r="BY300" i="22"/>
  <c r="BW301" i="22"/>
  <c r="BY301" i="22"/>
  <c r="BW302" i="22"/>
  <c r="BY302" i="22"/>
  <c r="BW303" i="22"/>
  <c r="BY303" i="22"/>
  <c r="BW304" i="22"/>
  <c r="BY304" i="22"/>
  <c r="BW305" i="22"/>
  <c r="BY305" i="22"/>
  <c r="BW306" i="22"/>
  <c r="BY306" i="22"/>
  <c r="BW307" i="22"/>
  <c r="BY307" i="22"/>
  <c r="BW308" i="22"/>
  <c r="BY308" i="22"/>
  <c r="BW309" i="22"/>
  <c r="BY309" i="22"/>
  <c r="BW310" i="22"/>
  <c r="BY310" i="22"/>
  <c r="BW311" i="22"/>
  <c r="BY311" i="22"/>
  <c r="BW312" i="22"/>
  <c r="BY312" i="22"/>
  <c r="BW313" i="22"/>
  <c r="BY313" i="22"/>
  <c r="BW314" i="22"/>
  <c r="BY314" i="22"/>
  <c r="BW315" i="22"/>
  <c r="BY315" i="22"/>
  <c r="BR316" i="22"/>
  <c r="BW316" i="22"/>
  <c r="BY316" i="22"/>
  <c r="BR317" i="22"/>
  <c r="BW317" i="22"/>
  <c r="BY317" i="22"/>
  <c r="BR318" i="22"/>
  <c r="BW318" i="22"/>
  <c r="BY318" i="22"/>
  <c r="BW319" i="22"/>
  <c r="BY319" i="22"/>
  <c r="BW320" i="22"/>
  <c r="BY320" i="22"/>
  <c r="BW321" i="22"/>
  <c r="BY321" i="22"/>
  <c r="BR322" i="22"/>
  <c r="BW322" i="22"/>
  <c r="BY322" i="22"/>
  <c r="BR323" i="22"/>
  <c r="BW323" i="22"/>
  <c r="BY323" i="22"/>
  <c r="BR324" i="22"/>
  <c r="BW324" i="22"/>
  <c r="BY324" i="22"/>
  <c r="BR325" i="22"/>
  <c r="BW325" i="22"/>
  <c r="BY325" i="22"/>
  <c r="BR326" i="22"/>
  <c r="BW326" i="22"/>
  <c r="BY326" i="22"/>
  <c r="BR327" i="22"/>
  <c r="BW327" i="22"/>
  <c r="BY327" i="22"/>
  <c r="BW328" i="22"/>
  <c r="BY328" i="22"/>
  <c r="BR329" i="22"/>
  <c r="BW329" i="22"/>
  <c r="BY329" i="22"/>
  <c r="BR330" i="22"/>
  <c r="BW330" i="22"/>
  <c r="BY330" i="22"/>
  <c r="BW331" i="22"/>
  <c r="BY331" i="22"/>
  <c r="BW332" i="22"/>
  <c r="BY332" i="22"/>
  <c r="BW333" i="22"/>
  <c r="BY333" i="22"/>
  <c r="BR334" i="22"/>
  <c r="BW334" i="22"/>
  <c r="BY334" i="22"/>
  <c r="BW335" i="22"/>
  <c r="BY335" i="22"/>
  <c r="BW336" i="22"/>
  <c r="BY336" i="22"/>
  <c r="BW337" i="22"/>
  <c r="BY337" i="22"/>
  <c r="BW338" i="22"/>
  <c r="BY338" i="22"/>
  <c r="BW339" i="22"/>
  <c r="BY339" i="22"/>
  <c r="BW340" i="22"/>
  <c r="BY340" i="22"/>
  <c r="BW341" i="22"/>
  <c r="BY341" i="22"/>
  <c r="BW342" i="22"/>
  <c r="BY342" i="22"/>
  <c r="BW343" i="22"/>
  <c r="BY343" i="22"/>
  <c r="BW344" i="22"/>
  <c r="BY344" i="22"/>
  <c r="BW345" i="22"/>
  <c r="BY345" i="22"/>
  <c r="BW346" i="22"/>
  <c r="BY346" i="22"/>
  <c r="BW347" i="22"/>
  <c r="BY347" i="22"/>
  <c r="BW348" i="22"/>
  <c r="BY348" i="22"/>
  <c r="BW349" i="22"/>
  <c r="BY349" i="22"/>
  <c r="BW350" i="22"/>
  <c r="BY350" i="22"/>
  <c r="BW351" i="22"/>
  <c r="BY351" i="22"/>
  <c r="BR352" i="22"/>
  <c r="BW352" i="22"/>
  <c r="BY352" i="22"/>
  <c r="BW353" i="22"/>
  <c r="BY353" i="22"/>
  <c r="BW354" i="22"/>
  <c r="BY354" i="22"/>
  <c r="BW355" i="22"/>
  <c r="BY355" i="22"/>
  <c r="BW356" i="22"/>
  <c r="BY356" i="22"/>
  <c r="BW357" i="22"/>
  <c r="BY357" i="22"/>
  <c r="BW358" i="22"/>
  <c r="BY358" i="22"/>
  <c r="BW359" i="22"/>
  <c r="BY359" i="22"/>
  <c r="BW360" i="22"/>
  <c r="BY360" i="22"/>
  <c r="BW361" i="22"/>
  <c r="BY361" i="22"/>
  <c r="BW362" i="22"/>
  <c r="BY362" i="22"/>
  <c r="BW363" i="22"/>
  <c r="BY363" i="22"/>
  <c r="BW364" i="22"/>
  <c r="BY364" i="22"/>
  <c r="BW365" i="22"/>
  <c r="BY365" i="22"/>
  <c r="BW366" i="22"/>
  <c r="BY366" i="22"/>
  <c r="BW367" i="22"/>
  <c r="BY367" i="22"/>
  <c r="BW368" i="22"/>
  <c r="BY368" i="22"/>
  <c r="BW369" i="22"/>
  <c r="BY369" i="22"/>
  <c r="BW370" i="22"/>
  <c r="BY370" i="22"/>
  <c r="BW371" i="22"/>
  <c r="BY371" i="22"/>
  <c r="BW372" i="22"/>
  <c r="BY372" i="22"/>
  <c r="BW373" i="22"/>
  <c r="BY373" i="22"/>
  <c r="BW374" i="22"/>
  <c r="BY374" i="22"/>
  <c r="BW375" i="22"/>
  <c r="BY375" i="22"/>
  <c r="BW376" i="22"/>
  <c r="BY376" i="22"/>
  <c r="BR377" i="22"/>
  <c r="BW377" i="22"/>
  <c r="BY377" i="22"/>
  <c r="BW378" i="22"/>
  <c r="BY378" i="22"/>
  <c r="BW379" i="22"/>
  <c r="BY379" i="22"/>
  <c r="BW380" i="22"/>
  <c r="BY380" i="22"/>
  <c r="BW381" i="22"/>
  <c r="BY381" i="22"/>
  <c r="BW382" i="22"/>
  <c r="BY382" i="22"/>
  <c r="BW383" i="22"/>
  <c r="BY383" i="22"/>
  <c r="BW384" i="22"/>
  <c r="BY384" i="22"/>
  <c r="BW385" i="22"/>
  <c r="BY385" i="22"/>
  <c r="BW386" i="22"/>
  <c r="BY386" i="22"/>
  <c r="BW387" i="22"/>
  <c r="BY387" i="22"/>
  <c r="BW388" i="22"/>
  <c r="BY388" i="22"/>
  <c r="BW389" i="22"/>
  <c r="BY389" i="22"/>
  <c r="BW390" i="22"/>
  <c r="BY390" i="22"/>
  <c r="BW391" i="22"/>
  <c r="BY391" i="22"/>
  <c r="BW392" i="22"/>
  <c r="BY392" i="22"/>
  <c r="BW393" i="22"/>
  <c r="BY393" i="22"/>
  <c r="BW394" i="22"/>
  <c r="BY394" i="22"/>
  <c r="BW395" i="22"/>
  <c r="BY395" i="22"/>
  <c r="BW396" i="22"/>
  <c r="BY396" i="22"/>
  <c r="BW397" i="22"/>
  <c r="BY397" i="22"/>
  <c r="BW398" i="22"/>
  <c r="BY398" i="22"/>
  <c r="BW399" i="22"/>
  <c r="BY399" i="22"/>
  <c r="BW400" i="22"/>
  <c r="BY400" i="22"/>
  <c r="BW401" i="22"/>
  <c r="BY401" i="22"/>
  <c r="BW402" i="22"/>
  <c r="BY402" i="22"/>
  <c r="BW403" i="22"/>
  <c r="BY403" i="22"/>
  <c r="BW404" i="22"/>
  <c r="BY404" i="22"/>
  <c r="BW405" i="22"/>
  <c r="BY405" i="22"/>
  <c r="BR406" i="22"/>
  <c r="BW406" i="22"/>
  <c r="BY406" i="22"/>
  <c r="BR407" i="22"/>
  <c r="BW407" i="22"/>
  <c r="BY407" i="22"/>
  <c r="BW408" i="22"/>
  <c r="BY408" i="22"/>
  <c r="BW409" i="22"/>
  <c r="BY409" i="22"/>
  <c r="BW410" i="22"/>
  <c r="BY410" i="22"/>
  <c r="BR411" i="22"/>
  <c r="BW411" i="22"/>
  <c r="BY411" i="22"/>
  <c r="BW412" i="22"/>
  <c r="BY412" i="22"/>
  <c r="BW413" i="22"/>
  <c r="BY413" i="22"/>
  <c r="BW414" i="22"/>
  <c r="BY414" i="22"/>
  <c r="BW415" i="22"/>
  <c r="BY415" i="22"/>
  <c r="BW416" i="22"/>
  <c r="BY416" i="22"/>
  <c r="BW417" i="22"/>
  <c r="BY417" i="22"/>
  <c r="BW418" i="22"/>
  <c r="BY418" i="22"/>
  <c r="BW419" i="22"/>
  <c r="BY419" i="22"/>
  <c r="BW420" i="22"/>
  <c r="BY420" i="22"/>
  <c r="BW421" i="22"/>
  <c r="BY421" i="22"/>
  <c r="BW422" i="22"/>
  <c r="BY422" i="22"/>
  <c r="BW423" i="22"/>
  <c r="BY423" i="22"/>
  <c r="BW424" i="22"/>
  <c r="BY424" i="22"/>
  <c r="BW425" i="22"/>
  <c r="BY425" i="22"/>
  <c r="BW426" i="22"/>
  <c r="BY426" i="22"/>
  <c r="BW427" i="22"/>
  <c r="BY427" i="22"/>
  <c r="BW428" i="22"/>
  <c r="BY428" i="22"/>
  <c r="BW429" i="22"/>
  <c r="BY429" i="22"/>
  <c r="BW430" i="22"/>
  <c r="BY430" i="22"/>
  <c r="BW431" i="22"/>
  <c r="BY431" i="22"/>
  <c r="BW432" i="22"/>
  <c r="BY432" i="22"/>
  <c r="BR433" i="22"/>
  <c r="BW433" i="22"/>
  <c r="BY433" i="22"/>
  <c r="BW434" i="22"/>
  <c r="BY434" i="22"/>
  <c r="BW435" i="22"/>
  <c r="BY435" i="22"/>
  <c r="BW436" i="22"/>
  <c r="BY436" i="22"/>
  <c r="BW437" i="22"/>
  <c r="BY437" i="22"/>
  <c r="BW438" i="22"/>
  <c r="BY438" i="22"/>
  <c r="BW439" i="22"/>
  <c r="BY439" i="22"/>
  <c r="BW440" i="22"/>
  <c r="BY440" i="22"/>
  <c r="BW441" i="22"/>
  <c r="BY441" i="22"/>
  <c r="BW442" i="22"/>
  <c r="BY442" i="22"/>
  <c r="BW443" i="22"/>
  <c r="BY443" i="22"/>
  <c r="BW444" i="22"/>
  <c r="BY444" i="22"/>
  <c r="BW445" i="22"/>
  <c r="BY445" i="22"/>
  <c r="BW446" i="22"/>
  <c r="BY446" i="22"/>
  <c r="BW447" i="22"/>
  <c r="BY447" i="22"/>
  <c r="BW448" i="22"/>
  <c r="BY448" i="22"/>
  <c r="BW449" i="22"/>
  <c r="BY449" i="22"/>
  <c r="BW450" i="22"/>
  <c r="BY450" i="22"/>
  <c r="BW451" i="22"/>
  <c r="BY451" i="22"/>
  <c r="BW452" i="22"/>
  <c r="BY452" i="22"/>
  <c r="BW453" i="22"/>
  <c r="BY453" i="22"/>
  <c r="BW454" i="22"/>
  <c r="BY454" i="22"/>
  <c r="BW455" i="22"/>
  <c r="BY455" i="22"/>
  <c r="BW456" i="22"/>
  <c r="BY456" i="22"/>
  <c r="BW457" i="22"/>
  <c r="BY457" i="22"/>
  <c r="BW458" i="22"/>
  <c r="BY458" i="22"/>
  <c r="BW459" i="22"/>
  <c r="BY459" i="22"/>
  <c r="BW460" i="22"/>
  <c r="BY460" i="22"/>
  <c r="BW461" i="22"/>
  <c r="BY461" i="22"/>
  <c r="BW462" i="22"/>
  <c r="BY462" i="22"/>
  <c r="BW463" i="22"/>
  <c r="BY463" i="22"/>
  <c r="BW464" i="22"/>
  <c r="BY464" i="22"/>
  <c r="BW465" i="22"/>
  <c r="BY465" i="22"/>
  <c r="BW466" i="22"/>
  <c r="BY466" i="22"/>
  <c r="BW467" i="22"/>
  <c r="BY467" i="22"/>
  <c r="BW468" i="22"/>
  <c r="BY468" i="22"/>
  <c r="BW469" i="22"/>
  <c r="BY469" i="22"/>
  <c r="BW470" i="22"/>
  <c r="BY470" i="22"/>
  <c r="BW471" i="22"/>
  <c r="BY471" i="22"/>
  <c r="BW472" i="22"/>
  <c r="BY472" i="22"/>
  <c r="BW473" i="22"/>
  <c r="BY473" i="22"/>
  <c r="BW474" i="22"/>
  <c r="BY474" i="22"/>
  <c r="BW475" i="22"/>
  <c r="BY475" i="22"/>
  <c r="BW476" i="22"/>
  <c r="BY476" i="22"/>
  <c r="BW477" i="22"/>
  <c r="BY477" i="22"/>
  <c r="BW478" i="22"/>
  <c r="BY478" i="22"/>
  <c r="BW479" i="22"/>
  <c r="BY479" i="22"/>
  <c r="BR480" i="22"/>
  <c r="BW480" i="22"/>
  <c r="BY480" i="22"/>
  <c r="BW481" i="22"/>
  <c r="BY481" i="22"/>
  <c r="BW482" i="22"/>
  <c r="BY482" i="22"/>
  <c r="BW483" i="22"/>
  <c r="BY483" i="22"/>
  <c r="BW484" i="22"/>
  <c r="BY484" i="22"/>
  <c r="BW485" i="22"/>
  <c r="BY485" i="22"/>
  <c r="BW486" i="22"/>
  <c r="BY486" i="22"/>
  <c r="BW487" i="22"/>
  <c r="BY487" i="22"/>
  <c r="BW488" i="22"/>
  <c r="BY488" i="22"/>
  <c r="BW489" i="22"/>
  <c r="BY489" i="22"/>
  <c r="BW490" i="22"/>
  <c r="BY490" i="22"/>
  <c r="BW491" i="22"/>
  <c r="BY491" i="22"/>
  <c r="BW492" i="22"/>
  <c r="BY492" i="22"/>
  <c r="BW493" i="22"/>
  <c r="BY493" i="22"/>
  <c r="BW494" i="22"/>
  <c r="BY494" i="22"/>
  <c r="BW495" i="22"/>
  <c r="BY495" i="22"/>
  <c r="BW496" i="22"/>
  <c r="BY496" i="22"/>
  <c r="BW497" i="22"/>
  <c r="BY497" i="22"/>
  <c r="BW498" i="22"/>
  <c r="BY498" i="22"/>
  <c r="BW499" i="22"/>
  <c r="BY499" i="22"/>
  <c r="BW500" i="22"/>
  <c r="BY500" i="22"/>
  <c r="BW501" i="22"/>
  <c r="BY501" i="22"/>
  <c r="BW502" i="22"/>
  <c r="BY502" i="22"/>
  <c r="BW503" i="22"/>
  <c r="BY503" i="22"/>
  <c r="BW504" i="22"/>
  <c r="BY504" i="22"/>
  <c r="BW505" i="22"/>
  <c r="BY505" i="22"/>
  <c r="BW506" i="22"/>
  <c r="BY506" i="22"/>
  <c r="BW507" i="22"/>
  <c r="BY507" i="22"/>
  <c r="BW508" i="22"/>
  <c r="BY508" i="22"/>
  <c r="BW509" i="22"/>
  <c r="BY509" i="22"/>
  <c r="BW510" i="22"/>
  <c r="BY510" i="22"/>
  <c r="BW511" i="22"/>
  <c r="BY511" i="22"/>
  <c r="BW512" i="22"/>
  <c r="BY512" i="22"/>
  <c r="BW513" i="22"/>
  <c r="BY513" i="22"/>
  <c r="BR514" i="22"/>
  <c r="BW514" i="22"/>
  <c r="BY514" i="22"/>
  <c r="BW515" i="22"/>
  <c r="BY515" i="22"/>
  <c r="BW516" i="22"/>
  <c r="BY516" i="22"/>
  <c r="BW517" i="22"/>
  <c r="BY517" i="22"/>
  <c r="BW518" i="22"/>
  <c r="BY518" i="22"/>
  <c r="BW519" i="22"/>
  <c r="BY519" i="22"/>
  <c r="BW520" i="22"/>
  <c r="BY520" i="22"/>
  <c r="BW521" i="22"/>
  <c r="BY521" i="22"/>
  <c r="BW522" i="22"/>
  <c r="BY522" i="22"/>
  <c r="BW523" i="22"/>
  <c r="BY523" i="22"/>
  <c r="BR524" i="22"/>
  <c r="BW524" i="22"/>
  <c r="BY524" i="22"/>
  <c r="BW525" i="22"/>
  <c r="BY525" i="22"/>
  <c r="BW526" i="22"/>
  <c r="BY526" i="22"/>
  <c r="BW527" i="22"/>
  <c r="BY527" i="22"/>
  <c r="BW528" i="22"/>
  <c r="BY528" i="22"/>
  <c r="BW529" i="22"/>
  <c r="BY529" i="22"/>
  <c r="BW530" i="22"/>
  <c r="BY530" i="22"/>
  <c r="BW531" i="22"/>
  <c r="BY531" i="22"/>
  <c r="BW532" i="22"/>
  <c r="BY532" i="22"/>
  <c r="BW533" i="22"/>
  <c r="BY533" i="22"/>
  <c r="BW534" i="22"/>
  <c r="BY534" i="22"/>
  <c r="BW535" i="22"/>
  <c r="BY535" i="22"/>
  <c r="BW536" i="22"/>
  <c r="BY536" i="22"/>
  <c r="BW537" i="22"/>
  <c r="BY537" i="22"/>
  <c r="BW538" i="22"/>
  <c r="BY538" i="22"/>
  <c r="BW539" i="22"/>
  <c r="BY539" i="22"/>
  <c r="BW540" i="22"/>
  <c r="BY540" i="22"/>
  <c r="BW541" i="22"/>
  <c r="BY541" i="22"/>
  <c r="BW542" i="22"/>
  <c r="BY542" i="22"/>
  <c r="BW543" i="22"/>
  <c r="BY543" i="22"/>
  <c r="BW544" i="22"/>
  <c r="BY544" i="22"/>
  <c r="BW545" i="22"/>
  <c r="BY545" i="22"/>
  <c r="BW546" i="22"/>
  <c r="BY546" i="22"/>
  <c r="BW547" i="22"/>
  <c r="BY547" i="22"/>
  <c r="BW548" i="22"/>
  <c r="BY548" i="22"/>
  <c r="BW549" i="22"/>
  <c r="BY549" i="22"/>
  <c r="BW550" i="22"/>
  <c r="BY550" i="22"/>
  <c r="BW551" i="22"/>
  <c r="BY551" i="22"/>
  <c r="BW552" i="22"/>
  <c r="BY552" i="22"/>
  <c r="BW553" i="22"/>
  <c r="BY553" i="22"/>
  <c r="BW554" i="22"/>
  <c r="BY554" i="22"/>
  <c r="BW555" i="22"/>
  <c r="BY555" i="22"/>
  <c r="BW556" i="22"/>
  <c r="BY556" i="22"/>
  <c r="BW557" i="22"/>
  <c r="BY557" i="22"/>
  <c r="BW558" i="22"/>
  <c r="BY558" i="22"/>
  <c r="BW559" i="22"/>
  <c r="BY559" i="22"/>
  <c r="BW560" i="22"/>
  <c r="BY560" i="22"/>
  <c r="BW561" i="22"/>
  <c r="BY561" i="22"/>
  <c r="BW562" i="22"/>
  <c r="BY562" i="22"/>
  <c r="BW563" i="22"/>
  <c r="BY563" i="22"/>
  <c r="BW564" i="22"/>
  <c r="BY564" i="22"/>
  <c r="BW565" i="22"/>
  <c r="BY565" i="22"/>
  <c r="BW566" i="22"/>
  <c r="BY566" i="22"/>
  <c r="BW567" i="22"/>
  <c r="BY567" i="22"/>
  <c r="BW568" i="22"/>
  <c r="BY568" i="22"/>
  <c r="BW569" i="22"/>
  <c r="BY569" i="22"/>
  <c r="BW570" i="22"/>
  <c r="BY570" i="22"/>
  <c r="BW571" i="22"/>
  <c r="BY571" i="22"/>
  <c r="BW572" i="22"/>
  <c r="BY572" i="22"/>
  <c r="BW573" i="22"/>
  <c r="BY573" i="22"/>
  <c r="BW574" i="22"/>
  <c r="BY574" i="22"/>
  <c r="BW575" i="22"/>
  <c r="BY575" i="22"/>
  <c r="BW576" i="22"/>
  <c r="BY576" i="22"/>
  <c r="BW577" i="22"/>
  <c r="BY577" i="22"/>
  <c r="BW578" i="22"/>
  <c r="BY578" i="22"/>
  <c r="BW579" i="22"/>
  <c r="BY579" i="22"/>
  <c r="BW580" i="22"/>
  <c r="BY580" i="22"/>
  <c r="BW581" i="22"/>
  <c r="BY581" i="22"/>
  <c r="BW582" i="22"/>
  <c r="BY582" i="22"/>
  <c r="BW583" i="22"/>
  <c r="BY583" i="22"/>
  <c r="BW584" i="22"/>
  <c r="BY584" i="22"/>
  <c r="BW585" i="22"/>
  <c r="BY585" i="22"/>
  <c r="BW586" i="22"/>
  <c r="BY586" i="22"/>
  <c r="BW587" i="22"/>
  <c r="BY587" i="22"/>
  <c r="BW588" i="22"/>
  <c r="BY588" i="22"/>
  <c r="BW589" i="22"/>
  <c r="BY589" i="22"/>
  <c r="BW590" i="22"/>
  <c r="BY590" i="22"/>
  <c r="BW591" i="22"/>
  <c r="BY591" i="22"/>
  <c r="BW592" i="22"/>
  <c r="BY592" i="22"/>
  <c r="BW593" i="22"/>
  <c r="BY593" i="22"/>
  <c r="BW594" i="22"/>
  <c r="BY594" i="22"/>
  <c r="BW595" i="22"/>
  <c r="BY595" i="22"/>
  <c r="BW596" i="22"/>
  <c r="BY596" i="22"/>
  <c r="BW597" i="22"/>
  <c r="BY597" i="22"/>
  <c r="BW598" i="22"/>
  <c r="BY598" i="22"/>
  <c r="BW599" i="22"/>
  <c r="BY599" i="22"/>
  <c r="BW600" i="22"/>
  <c r="BY600" i="22"/>
  <c r="BW601" i="22"/>
  <c r="BY601" i="22"/>
  <c r="BW602" i="22"/>
  <c r="BY602" i="22"/>
  <c r="BW603" i="22"/>
  <c r="BY603" i="22"/>
  <c r="BW604" i="22"/>
  <c r="BY604" i="22"/>
  <c r="BW605" i="22"/>
  <c r="BY605" i="22"/>
  <c r="BW606" i="22"/>
  <c r="BY606" i="22"/>
  <c r="BW607" i="22"/>
  <c r="BY607" i="22"/>
  <c r="BW608" i="22"/>
  <c r="BY608" i="22"/>
  <c r="BW609" i="22"/>
  <c r="BY609" i="22"/>
  <c r="BW610" i="22"/>
  <c r="BY610" i="22"/>
  <c r="BW611" i="22"/>
  <c r="BY611" i="22"/>
  <c r="BW612" i="22"/>
  <c r="BY612" i="22"/>
  <c r="BW613" i="22"/>
  <c r="BY613" i="22"/>
  <c r="BW614" i="22"/>
  <c r="BY614" i="22"/>
  <c r="BW615" i="22"/>
  <c r="BY615" i="22"/>
  <c r="BW616" i="22"/>
  <c r="BY616" i="22"/>
  <c r="BW617" i="22"/>
  <c r="BY617" i="22"/>
  <c r="BW618" i="22"/>
  <c r="BY618" i="22"/>
  <c r="BW619" i="22"/>
  <c r="BY619" i="22"/>
  <c r="BW620" i="22"/>
  <c r="BY620" i="22"/>
  <c r="BW621" i="22"/>
  <c r="BY621" i="22"/>
  <c r="BW622" i="22"/>
  <c r="BY622" i="22"/>
  <c r="BW623" i="22"/>
  <c r="BY623" i="22"/>
  <c r="BW624" i="22"/>
  <c r="BY624" i="22"/>
  <c r="BW625" i="22"/>
  <c r="BY625" i="22"/>
  <c r="BW626" i="22"/>
  <c r="BY626" i="22"/>
  <c r="BW627" i="22"/>
  <c r="BY627" i="22"/>
  <c r="BW628" i="22"/>
  <c r="BY628" i="22"/>
  <c r="BW629" i="22"/>
  <c r="BY629" i="22"/>
  <c r="BW630" i="22"/>
  <c r="BY630" i="22"/>
  <c r="BW631" i="22"/>
  <c r="BY631" i="22"/>
  <c r="BW632" i="22"/>
  <c r="BY632" i="22"/>
  <c r="BW633" i="22"/>
  <c r="BY633" i="22"/>
  <c r="BR634" i="22"/>
  <c r="BW634" i="22"/>
  <c r="BY634" i="22"/>
  <c r="BW635" i="22"/>
  <c r="BY635" i="22"/>
  <c r="BW636" i="22"/>
  <c r="BY636" i="22"/>
  <c r="BW637" i="22"/>
  <c r="BY637" i="22"/>
  <c r="BW638" i="22"/>
  <c r="BY638" i="22"/>
  <c r="BW639" i="22"/>
  <c r="BY639" i="22"/>
  <c r="BW640" i="22"/>
  <c r="BY640" i="22"/>
  <c r="BW641" i="22"/>
  <c r="BY641" i="22"/>
  <c r="BR642" i="22"/>
  <c r="BW642" i="22"/>
  <c r="BY642" i="22"/>
  <c r="BW643" i="22"/>
  <c r="BY643" i="22"/>
  <c r="BR644" i="22"/>
  <c r="BW644" i="22"/>
  <c r="BY644" i="22"/>
  <c r="BW645" i="22"/>
  <c r="BY645" i="22"/>
  <c r="BW646" i="22"/>
  <c r="BY646" i="22"/>
  <c r="BW647" i="22"/>
  <c r="BY647" i="22"/>
  <c r="BW648" i="22"/>
  <c r="BY648" i="22"/>
  <c r="BW649" i="22"/>
  <c r="BY649" i="22"/>
  <c r="BW650" i="22"/>
  <c r="BY650" i="22"/>
  <c r="BW651" i="22"/>
  <c r="BY651" i="22"/>
  <c r="BW652" i="22"/>
  <c r="BY652" i="22"/>
  <c r="BW653" i="22"/>
  <c r="BY653" i="22"/>
  <c r="BW654" i="22"/>
  <c r="BY654" i="22"/>
  <c r="BW655" i="22"/>
  <c r="BY655" i="22"/>
  <c r="BW656" i="22"/>
  <c r="BY656" i="22"/>
  <c r="BW657" i="22"/>
  <c r="BY657" i="22"/>
  <c r="BW658" i="22"/>
  <c r="BY658" i="22"/>
  <c r="BW659" i="22"/>
  <c r="BY659" i="22"/>
  <c r="BW660" i="22"/>
  <c r="BY660" i="22"/>
  <c r="BW661" i="22"/>
  <c r="BY661" i="22"/>
  <c r="BW662" i="22"/>
  <c r="BY662" i="22"/>
  <c r="BW663" i="22"/>
  <c r="BY663" i="22"/>
  <c r="BW664" i="22"/>
  <c r="BY664" i="22"/>
  <c r="BW665" i="22"/>
  <c r="BY665" i="22"/>
  <c r="BW666" i="22"/>
  <c r="BY666" i="22"/>
  <c r="BW667" i="22"/>
  <c r="BY667" i="22"/>
  <c r="BW668" i="22"/>
  <c r="BY668" i="22"/>
  <c r="BW669" i="22"/>
  <c r="BY669" i="22"/>
  <c r="BW670" i="22"/>
  <c r="BY670" i="22"/>
  <c r="BW671" i="22"/>
  <c r="BY671" i="22"/>
  <c r="BW672" i="22"/>
  <c r="BY672" i="22"/>
  <c r="BW673" i="22"/>
  <c r="BY673" i="22"/>
  <c r="BW674" i="22"/>
  <c r="BY674" i="22"/>
  <c r="BW675" i="22"/>
  <c r="BY675" i="22"/>
  <c r="BW676" i="22"/>
  <c r="BY676" i="22"/>
  <c r="BR677" i="22"/>
  <c r="BW677" i="22"/>
  <c r="BY677" i="22"/>
  <c r="BW678" i="22"/>
  <c r="BY678" i="22"/>
  <c r="BW679" i="22"/>
  <c r="BY679" i="22"/>
  <c r="BW680" i="22"/>
  <c r="BY680" i="22"/>
  <c r="BW681" i="22"/>
  <c r="BY681" i="22"/>
  <c r="BW682" i="22"/>
  <c r="BY682" i="22"/>
  <c r="BW683" i="22"/>
  <c r="BY683" i="22"/>
  <c r="BW684" i="22"/>
  <c r="BY684" i="22"/>
  <c r="BW685" i="22"/>
  <c r="BY685" i="22"/>
  <c r="BW686" i="22"/>
  <c r="BY686" i="22"/>
  <c r="BW687" i="22"/>
  <c r="BY687" i="22"/>
  <c r="BW688" i="22"/>
  <c r="BY688" i="22"/>
  <c r="BW689" i="22"/>
  <c r="BY689" i="22"/>
  <c r="BW690" i="22"/>
  <c r="BY690" i="22"/>
  <c r="BW691" i="22"/>
  <c r="BY691" i="22"/>
  <c r="BR692" i="22"/>
  <c r="BW692" i="22"/>
  <c r="BY692" i="22"/>
  <c r="BW693" i="22"/>
  <c r="BY693" i="22"/>
  <c r="BR694" i="22"/>
  <c r="BW694" i="22"/>
  <c r="BY694" i="22"/>
  <c r="BR695" i="22"/>
  <c r="BW695" i="22"/>
  <c r="BY695" i="22"/>
  <c r="BW696" i="22"/>
  <c r="BY696" i="22"/>
  <c r="BW697" i="22"/>
  <c r="BY697" i="22"/>
  <c r="BW698" i="22"/>
  <c r="BY698" i="22"/>
  <c r="BR699" i="22"/>
  <c r="BW699" i="22"/>
  <c r="BY699" i="22"/>
  <c r="BR700" i="22"/>
  <c r="BW700" i="22"/>
  <c r="BY700" i="22"/>
  <c r="BW701" i="22"/>
  <c r="BY701" i="22"/>
  <c r="BW702" i="22"/>
  <c r="BY702" i="22"/>
  <c r="BW703" i="22"/>
  <c r="BY703" i="22"/>
  <c r="BW704" i="22"/>
  <c r="BY704" i="22"/>
  <c r="BW705" i="22"/>
  <c r="BY705" i="22"/>
  <c r="BW706" i="22"/>
  <c r="BY706" i="22"/>
  <c r="BR707" i="22"/>
  <c r="BW707" i="22"/>
  <c r="BY707" i="22"/>
  <c r="BW708" i="22"/>
  <c r="BY708" i="22"/>
  <c r="BR709" i="22"/>
  <c r="BW709" i="22"/>
  <c r="BY709" i="22"/>
  <c r="BW710" i="22"/>
  <c r="BY710" i="22"/>
  <c r="BW711" i="22"/>
  <c r="BY711" i="22"/>
  <c r="BW712" i="22"/>
  <c r="BY712" i="22"/>
  <c r="BW713" i="22"/>
  <c r="BY713" i="22"/>
  <c r="BW714" i="22"/>
  <c r="BY714" i="22"/>
  <c r="BW715" i="22"/>
  <c r="BY715" i="22"/>
  <c r="BW716" i="22"/>
  <c r="BY716" i="22"/>
  <c r="BW717" i="22"/>
  <c r="BY717" i="22"/>
  <c r="BW718" i="22"/>
  <c r="BY718" i="22"/>
  <c r="BW719" i="22"/>
  <c r="BY719" i="22"/>
  <c r="BW720" i="22"/>
  <c r="BY720" i="22"/>
  <c r="BW721" i="22"/>
  <c r="BY721" i="22"/>
  <c r="BW722" i="22"/>
  <c r="BY722" i="22"/>
  <c r="BW723" i="22"/>
  <c r="BY723" i="22"/>
  <c r="BW724" i="22"/>
  <c r="BY724" i="22"/>
  <c r="BW725" i="22"/>
  <c r="BY725" i="22"/>
  <c r="BW726" i="22"/>
  <c r="BY726" i="22"/>
  <c r="BW727" i="22"/>
  <c r="BY727" i="22"/>
  <c r="BW728" i="22"/>
  <c r="BY728" i="22"/>
  <c r="BW729" i="22"/>
  <c r="BY729" i="22"/>
  <c r="BW730" i="22"/>
  <c r="BY730" i="22"/>
  <c r="BW731" i="22"/>
  <c r="BY731" i="22"/>
  <c r="BW732" i="22"/>
  <c r="BY732" i="22"/>
  <c r="BW733" i="22"/>
  <c r="BY733" i="22"/>
  <c r="BW734" i="22"/>
  <c r="BY734" i="22"/>
  <c r="BW735" i="22"/>
  <c r="BY735" i="22"/>
  <c r="BR736" i="22"/>
  <c r="BW736" i="22"/>
  <c r="BY736" i="22"/>
  <c r="BR737" i="22"/>
  <c r="BW737" i="22"/>
  <c r="BY737" i="22"/>
  <c r="BR738" i="22"/>
  <c r="BW738" i="22"/>
  <c r="BY738" i="22"/>
  <c r="BW739" i="22"/>
  <c r="BY739" i="22"/>
  <c r="BR740" i="22"/>
  <c r="BW740" i="22"/>
  <c r="BY740" i="22"/>
  <c r="BR741" i="22"/>
  <c r="BW741" i="22"/>
  <c r="BY741" i="22"/>
  <c r="BR742" i="22"/>
  <c r="BW742" i="22"/>
  <c r="BY742" i="22"/>
  <c r="BR743" i="22"/>
  <c r="BW743" i="22"/>
  <c r="BY743" i="22"/>
  <c r="BW744" i="22"/>
  <c r="BY744" i="22"/>
  <c r="BW745" i="22"/>
  <c r="BY745" i="22"/>
  <c r="BW746" i="22"/>
  <c r="BY746" i="22"/>
  <c r="BR747" i="22"/>
  <c r="BW747" i="22"/>
  <c r="BY747" i="22"/>
  <c r="BW748" i="22"/>
  <c r="BY748" i="22"/>
  <c r="BW749" i="22"/>
  <c r="BY749" i="22"/>
  <c r="BR750" i="22"/>
  <c r="BW750" i="22"/>
  <c r="BY750" i="22"/>
  <c r="BW751" i="22"/>
  <c r="BY751" i="22"/>
  <c r="BR752" i="22"/>
  <c r="BW752" i="22"/>
  <c r="BY752" i="22"/>
  <c r="BW753" i="22"/>
  <c r="BY753" i="22"/>
  <c r="BR754" i="22"/>
  <c r="BW754" i="22"/>
  <c r="BY754" i="22"/>
  <c r="BR755" i="22"/>
  <c r="BW755" i="22"/>
  <c r="BY755" i="22"/>
  <c r="BW756" i="22"/>
  <c r="BY756" i="22"/>
  <c r="BW757" i="22"/>
  <c r="BY757" i="22"/>
  <c r="BW758" i="22"/>
  <c r="BY758" i="22"/>
  <c r="BW759" i="22"/>
  <c r="BY759" i="22"/>
  <c r="BW760" i="22"/>
  <c r="BY760" i="22"/>
  <c r="BW761" i="22"/>
  <c r="BY761" i="22"/>
  <c r="BR762" i="22"/>
  <c r="BW762" i="22"/>
  <c r="BY762" i="22"/>
  <c r="BW763" i="22"/>
  <c r="BY763" i="22"/>
  <c r="BW764" i="22"/>
  <c r="BY764" i="22"/>
  <c r="BR765" i="22"/>
  <c r="BW765" i="22"/>
  <c r="BY765" i="22"/>
  <c r="BR766" i="22"/>
  <c r="BW766" i="22"/>
  <c r="BY766" i="22"/>
  <c r="BR767" i="22"/>
  <c r="BW767" i="22"/>
  <c r="BY767" i="22"/>
  <c r="BR768" i="22"/>
  <c r="BW768" i="22"/>
  <c r="BY768" i="22"/>
  <c r="BW769" i="22"/>
  <c r="BY769" i="22"/>
  <c r="BW770" i="22"/>
  <c r="BY770" i="22"/>
  <c r="BR771" i="22"/>
  <c r="BW771" i="22"/>
  <c r="BY771" i="22"/>
  <c r="BR772" i="22"/>
  <c r="BW772" i="22"/>
  <c r="BY772" i="22"/>
  <c r="BR773" i="22"/>
  <c r="BW773" i="22"/>
  <c r="BY773" i="22"/>
  <c r="BR774" i="22"/>
  <c r="BW774" i="22"/>
  <c r="BY774" i="22"/>
  <c r="BW775" i="22"/>
  <c r="BY775" i="22"/>
  <c r="BW776" i="22"/>
  <c r="BY776" i="22"/>
  <c r="BW777" i="22"/>
  <c r="BY777" i="22"/>
  <c r="BW778" i="22"/>
  <c r="BY778" i="22"/>
  <c r="BW779" i="22"/>
  <c r="BY779" i="22"/>
  <c r="BW780" i="22"/>
  <c r="BY780" i="22"/>
  <c r="BW781" i="22"/>
  <c r="BY781" i="22"/>
  <c r="BW782" i="22"/>
  <c r="BY782" i="22"/>
  <c r="BW783" i="22"/>
  <c r="BY783" i="22"/>
  <c r="BR784" i="22"/>
  <c r="BW784" i="22"/>
  <c r="BY784" i="22"/>
  <c r="BW785" i="22"/>
  <c r="BY785" i="22"/>
  <c r="BR786" i="22"/>
  <c r="BW786" i="22"/>
  <c r="BY786" i="22"/>
  <c r="BR787" i="22"/>
  <c r="BW787" i="22"/>
  <c r="BY787" i="22"/>
  <c r="BW788" i="22"/>
  <c r="BY788" i="22"/>
  <c r="BR789" i="22"/>
  <c r="BW789" i="22"/>
  <c r="BY789" i="22"/>
  <c r="BR790" i="22"/>
  <c r="BW790" i="22"/>
  <c r="BY790" i="22"/>
  <c r="BW791" i="22"/>
  <c r="BY791" i="22"/>
  <c r="BW792" i="22"/>
  <c r="BY792" i="22"/>
  <c r="BW793" i="22"/>
  <c r="BY793" i="22"/>
  <c r="BW794" i="22"/>
  <c r="BY794" i="22"/>
  <c r="BW795" i="22"/>
  <c r="BY795" i="22"/>
  <c r="BW796" i="22"/>
  <c r="BY796" i="22"/>
  <c r="BW797" i="22"/>
  <c r="BY797" i="22"/>
  <c r="BR798" i="22"/>
  <c r="BW798" i="22"/>
  <c r="BY798" i="22"/>
  <c r="BR799" i="22"/>
  <c r="BW799" i="22"/>
  <c r="BY799" i="22"/>
  <c r="BW800" i="22"/>
  <c r="BY800" i="22"/>
  <c r="BW801" i="22"/>
  <c r="BY801" i="22"/>
  <c r="BW802" i="22"/>
  <c r="BY802" i="22"/>
  <c r="BW803" i="22"/>
  <c r="BY803" i="22"/>
  <c r="BR804" i="22"/>
  <c r="BW804" i="22"/>
  <c r="BY804" i="22"/>
  <c r="BW805" i="22"/>
  <c r="BY805" i="22"/>
  <c r="BW806" i="22"/>
  <c r="BY806" i="22"/>
  <c r="BW807" i="22"/>
  <c r="BY807" i="22"/>
  <c r="BW808" i="22"/>
  <c r="BY808" i="22"/>
  <c r="BR809" i="22"/>
  <c r="BW809" i="22"/>
  <c r="BY809" i="22"/>
  <c r="BR810" i="22"/>
  <c r="BW810" i="22"/>
  <c r="BY810" i="22"/>
  <c r="BR811" i="22"/>
  <c r="BW811" i="22"/>
  <c r="BY811" i="22"/>
  <c r="BR812" i="22"/>
  <c r="BW812" i="22"/>
  <c r="BY812" i="22"/>
  <c r="BW813" i="22"/>
  <c r="BY813" i="22"/>
  <c r="BR814" i="22"/>
  <c r="BW814" i="22"/>
  <c r="BY814" i="22"/>
  <c r="BR815" i="22"/>
  <c r="BW815" i="22"/>
  <c r="BY815" i="22"/>
  <c r="BR816" i="22"/>
  <c r="BW816" i="22"/>
  <c r="BY816" i="22"/>
  <c r="BW817" i="22"/>
  <c r="BY817" i="22"/>
  <c r="BR818" i="22"/>
  <c r="BW818" i="22"/>
  <c r="BY818" i="22"/>
  <c r="BW819" i="22"/>
  <c r="BY819" i="22"/>
  <c r="BR820" i="22"/>
  <c r="BW820" i="22"/>
  <c r="BY820" i="22"/>
  <c r="BR821" i="22"/>
  <c r="BW821" i="22"/>
  <c r="BY821" i="22"/>
  <c r="BW822" i="22"/>
  <c r="BY822" i="22"/>
  <c r="BR823" i="22"/>
  <c r="BW823" i="22"/>
  <c r="BY823" i="22"/>
  <c r="BR824" i="22"/>
  <c r="BW824" i="22"/>
  <c r="BY824" i="22"/>
  <c r="BR825" i="22"/>
  <c r="BW825" i="22"/>
  <c r="BY825" i="22"/>
  <c r="BR826" i="22"/>
  <c r="BW826" i="22"/>
  <c r="BY826" i="22"/>
  <c r="BR827" i="22"/>
  <c r="BW827" i="22"/>
  <c r="BY827" i="22"/>
  <c r="BR828" i="22"/>
  <c r="BW828" i="22"/>
  <c r="BY828" i="22"/>
  <c r="BR829" i="22"/>
  <c r="BW829" i="22"/>
  <c r="BY829" i="22"/>
  <c r="BR830" i="22"/>
  <c r="BW830" i="22"/>
  <c r="BY830" i="22"/>
  <c r="BR831" i="22"/>
  <c r="BW831" i="22"/>
  <c r="BY831" i="22"/>
  <c r="BR832" i="22"/>
  <c r="BW832" i="22"/>
  <c r="BY832" i="22"/>
  <c r="BW833" i="22"/>
  <c r="BY833" i="22"/>
  <c r="BR834" i="22"/>
  <c r="BW834" i="22"/>
  <c r="BY834" i="22"/>
  <c r="BR835" i="22"/>
  <c r="BW835" i="22"/>
  <c r="BY835" i="22"/>
  <c r="BW836" i="22"/>
  <c r="BY836" i="22"/>
  <c r="BW837" i="22"/>
  <c r="BY837" i="22"/>
  <c r="BR838" i="22"/>
  <c r="BW838" i="22"/>
  <c r="BY838" i="22"/>
  <c r="BR839" i="22"/>
  <c r="BW839" i="22"/>
  <c r="BY839" i="22"/>
  <c r="BR840" i="22"/>
  <c r="BW840" i="22"/>
  <c r="BY840" i="22"/>
  <c r="BR841" i="22"/>
  <c r="BW841" i="22"/>
  <c r="BY841" i="22"/>
  <c r="BR842" i="22"/>
  <c r="BW842" i="22"/>
  <c r="BY842" i="22"/>
  <c r="BR843" i="22"/>
  <c r="BW843" i="22"/>
  <c r="BY843" i="22"/>
  <c r="BR844" i="22"/>
  <c r="BW844" i="22"/>
  <c r="BY844" i="22"/>
  <c r="BR845" i="22"/>
  <c r="BW845" i="22"/>
  <c r="BY845" i="22"/>
  <c r="BR846" i="22"/>
  <c r="BW846" i="22"/>
  <c r="BY846" i="22"/>
  <c r="BR847" i="22"/>
  <c r="BW847" i="22"/>
  <c r="BY847" i="22"/>
  <c r="BR848" i="22"/>
  <c r="BW848" i="22"/>
  <c r="BY848" i="22"/>
  <c r="BW849" i="22"/>
  <c r="BY849" i="22"/>
  <c r="BW850" i="22"/>
  <c r="BY850" i="22"/>
  <c r="BW851" i="22"/>
  <c r="BY851" i="22"/>
  <c r="BW852" i="22"/>
  <c r="BY852" i="22"/>
  <c r="BW853" i="22"/>
  <c r="BY853" i="22"/>
  <c r="BW854" i="22"/>
  <c r="BY854" i="22"/>
  <c r="BW855" i="22"/>
  <c r="BY855" i="22"/>
  <c r="BW856" i="22"/>
  <c r="BY856" i="22"/>
  <c r="BW857" i="22"/>
  <c r="BY857" i="22"/>
  <c r="BW858" i="22"/>
  <c r="BY858" i="22"/>
  <c r="BW859" i="22"/>
  <c r="BY859" i="22"/>
  <c r="BR860" i="22"/>
  <c r="BW860" i="22"/>
  <c r="BY860" i="22"/>
  <c r="BR861" i="22"/>
  <c r="BW861" i="22"/>
  <c r="BY861" i="22"/>
  <c r="BR862" i="22"/>
  <c r="BW862" i="22"/>
  <c r="BY862" i="22"/>
  <c r="BR863" i="22"/>
  <c r="BW863" i="22"/>
  <c r="BY863" i="22"/>
  <c r="BR864" i="22"/>
  <c r="BW864" i="22"/>
  <c r="BY864" i="22"/>
  <c r="BW865" i="22"/>
  <c r="BY865" i="22"/>
  <c r="BW866" i="22"/>
  <c r="BY866" i="22"/>
  <c r="BW867" i="22"/>
  <c r="BY867" i="22"/>
  <c r="BW868" i="22"/>
  <c r="BY868" i="22"/>
  <c r="BW869" i="22"/>
  <c r="BY869" i="22"/>
  <c r="BW870" i="22"/>
  <c r="BY870" i="22"/>
  <c r="BW871" i="22"/>
  <c r="BY871" i="22"/>
  <c r="BW872" i="22"/>
  <c r="BY872" i="22"/>
  <c r="BW873" i="22"/>
  <c r="BY873" i="22"/>
  <c r="BR874" i="22"/>
  <c r="BW874" i="22"/>
  <c r="BY874" i="22"/>
  <c r="BR875" i="22"/>
  <c r="BW875" i="22"/>
  <c r="BY875" i="22"/>
  <c r="BR876" i="22"/>
  <c r="BW876" i="22"/>
  <c r="BY876" i="22"/>
  <c r="BR877" i="22"/>
  <c r="BW877" i="22"/>
  <c r="BY877" i="22"/>
  <c r="BW878" i="22"/>
  <c r="BY878" i="22"/>
  <c r="BW879" i="22"/>
  <c r="BY879" i="22"/>
  <c r="BW880" i="22"/>
  <c r="BY880" i="22"/>
  <c r="BW881" i="22"/>
  <c r="BY881" i="22"/>
  <c r="BW882" i="22"/>
  <c r="BY882" i="22"/>
  <c r="BR883" i="22"/>
  <c r="BW883" i="22"/>
  <c r="BY883" i="22"/>
  <c r="BR884" i="22"/>
  <c r="BW884" i="22"/>
  <c r="BY884" i="22"/>
  <c r="BR885" i="22"/>
  <c r="BW885" i="22"/>
  <c r="BY885" i="22"/>
  <c r="BW886" i="22"/>
  <c r="BY886" i="22"/>
  <c r="BW887" i="22"/>
  <c r="BY887" i="22"/>
  <c r="BR888" i="22"/>
  <c r="BW888" i="22"/>
  <c r="BY888" i="22"/>
  <c r="BW889" i="22"/>
  <c r="BY889" i="22"/>
  <c r="BW890" i="22"/>
  <c r="BY890" i="22"/>
  <c r="BR891" i="22"/>
  <c r="BW891" i="22"/>
  <c r="BY891" i="22"/>
  <c r="BW892" i="22"/>
  <c r="BY892" i="22"/>
  <c r="BW893" i="22"/>
  <c r="BY893" i="22"/>
  <c r="BR894" i="22"/>
  <c r="BW894" i="22"/>
  <c r="BY894" i="22"/>
  <c r="BR895" i="22"/>
  <c r="BW895" i="22"/>
  <c r="BY895" i="22"/>
  <c r="BR896" i="22"/>
  <c r="BW896" i="22"/>
  <c r="BY896" i="22"/>
  <c r="BR897" i="22"/>
  <c r="BW897" i="22"/>
  <c r="BY897" i="22"/>
  <c r="BR898" i="22"/>
  <c r="BW898" i="22"/>
  <c r="BY898" i="22"/>
  <c r="BW899" i="22"/>
  <c r="BY899" i="22"/>
  <c r="BW900" i="22"/>
  <c r="BY900" i="22"/>
  <c r="BW901" i="22"/>
  <c r="BY901" i="22"/>
  <c r="BW902" i="22"/>
  <c r="BY902" i="22"/>
  <c r="BW903" i="22"/>
  <c r="BY903" i="22"/>
  <c r="BW904" i="22"/>
  <c r="BY904" i="22"/>
  <c r="BW905" i="22"/>
  <c r="BY905" i="22"/>
  <c r="BW906" i="22"/>
  <c r="BY906" i="22"/>
  <c r="BW907" i="22"/>
  <c r="BY907" i="22"/>
  <c r="BW908" i="22"/>
  <c r="BY908" i="22"/>
  <c r="BW909" i="22"/>
  <c r="BY909" i="22"/>
  <c r="BW910" i="22"/>
  <c r="BY910" i="22"/>
  <c r="BW911" i="22"/>
  <c r="BY911" i="22"/>
  <c r="BW912" i="22"/>
  <c r="BY912" i="22"/>
  <c r="BW913" i="22"/>
  <c r="BY913" i="22"/>
  <c r="BW914" i="22"/>
  <c r="BY914" i="22"/>
  <c r="BW915" i="22"/>
  <c r="BY915" i="22"/>
  <c r="BW916" i="22"/>
  <c r="BY916" i="22"/>
  <c r="BW917" i="22"/>
  <c r="BY917" i="22"/>
  <c r="BW918" i="22"/>
  <c r="BY918" i="22"/>
  <c r="BW919" i="22"/>
  <c r="BY919" i="22"/>
  <c r="BW920" i="22"/>
  <c r="BY920" i="22"/>
  <c r="BW921" i="22"/>
  <c r="BY921" i="22"/>
  <c r="BW922" i="22"/>
  <c r="BY922" i="22"/>
  <c r="BW923" i="22"/>
  <c r="BY923" i="22"/>
  <c r="BW924" i="22"/>
  <c r="BY924" i="22"/>
  <c r="BW925" i="22"/>
  <c r="BY925" i="22"/>
  <c r="BW926" i="22"/>
  <c r="BY926" i="22"/>
  <c r="BW927" i="22"/>
  <c r="BY927" i="22"/>
  <c r="BW928" i="22"/>
  <c r="BY928" i="22"/>
  <c r="BW929" i="22"/>
  <c r="BY929" i="22"/>
  <c r="BW930" i="22"/>
  <c r="BY930" i="22"/>
  <c r="BR931" i="22"/>
  <c r="BW931" i="22"/>
  <c r="BY931" i="22"/>
  <c r="BR932" i="22"/>
  <c r="BW932" i="22"/>
  <c r="BY932" i="22"/>
  <c r="BW933" i="22"/>
  <c r="BY933" i="22"/>
  <c r="BR934" i="22"/>
  <c r="BW934" i="22"/>
  <c r="BY934" i="22"/>
  <c r="BW935" i="22"/>
  <c r="BY935" i="22"/>
  <c r="BW936" i="22"/>
  <c r="BY936" i="22"/>
  <c r="BW937" i="22"/>
  <c r="BY937" i="22"/>
  <c r="BW938" i="22"/>
  <c r="BY938" i="22"/>
  <c r="BW939" i="22"/>
  <c r="BY939" i="22"/>
  <c r="BW940" i="22"/>
  <c r="BY940" i="22"/>
  <c r="BW941" i="22"/>
  <c r="BY941" i="22"/>
  <c r="BW942" i="22"/>
  <c r="BY942" i="22"/>
  <c r="BR943" i="22"/>
  <c r="BW943" i="22"/>
  <c r="BY943" i="22"/>
  <c r="BW944" i="22"/>
  <c r="BY944" i="22"/>
  <c r="BR945" i="22"/>
  <c r="BW945" i="22"/>
  <c r="BY945" i="22"/>
  <c r="BW946" i="22"/>
  <c r="BY946" i="22"/>
  <c r="BW947" i="22"/>
  <c r="BY947" i="22"/>
  <c r="BW948" i="22"/>
  <c r="BY948" i="22"/>
  <c r="BW949" i="22"/>
  <c r="BY949" i="22"/>
  <c r="BW950" i="22"/>
  <c r="BY950" i="22"/>
  <c r="BW951" i="22"/>
  <c r="BY951" i="22"/>
  <c r="BW952" i="22"/>
  <c r="BY952" i="22"/>
  <c r="BW953" i="22"/>
  <c r="BY953" i="22"/>
  <c r="BW954" i="22"/>
  <c r="BY954" i="22"/>
  <c r="BW955" i="22"/>
  <c r="BY955" i="22"/>
  <c r="BW956" i="22"/>
  <c r="BY956" i="22"/>
  <c r="BW957" i="22"/>
  <c r="BY957" i="22"/>
  <c r="BW958" i="22"/>
  <c r="BY958" i="22"/>
  <c r="BW959" i="22"/>
  <c r="BY959" i="22"/>
  <c r="BW960" i="22"/>
  <c r="BY960" i="22"/>
  <c r="BW961" i="22"/>
  <c r="BY961" i="22"/>
  <c r="BW962" i="22"/>
  <c r="BY962" i="22"/>
  <c r="BW963" i="22"/>
  <c r="BY963" i="22"/>
  <c r="BR964" i="22"/>
  <c r="BW964" i="22"/>
  <c r="BY964" i="22"/>
  <c r="BR965" i="22"/>
  <c r="BW965" i="22"/>
  <c r="BY965" i="22"/>
  <c r="BR966" i="22"/>
  <c r="BW966" i="22"/>
  <c r="BY966" i="22"/>
  <c r="BR967" i="22"/>
  <c r="BW967" i="22"/>
  <c r="BY967" i="22"/>
  <c r="BR968" i="22"/>
  <c r="BW968" i="22"/>
  <c r="BY968" i="22"/>
  <c r="BW969" i="22"/>
  <c r="BY969" i="22"/>
  <c r="BW970" i="22"/>
  <c r="BY970" i="22"/>
  <c r="BW971" i="22"/>
  <c r="BY971" i="22"/>
  <c r="BW972" i="22"/>
  <c r="BY972" i="22"/>
  <c r="BW973" i="22"/>
  <c r="BY973" i="22"/>
  <c r="BW974" i="22"/>
  <c r="BY974" i="22"/>
  <c r="BW975" i="22"/>
  <c r="BY975" i="22"/>
  <c r="BW976" i="22"/>
  <c r="BY976" i="22"/>
  <c r="BW977" i="22"/>
  <c r="BY977" i="22"/>
  <c r="BW978" i="22"/>
  <c r="BY978" i="22"/>
  <c r="BW979" i="22"/>
  <c r="BY979" i="22"/>
  <c r="BW980" i="22"/>
  <c r="BY980" i="22"/>
  <c r="BW981" i="22"/>
  <c r="BY981" i="22"/>
  <c r="BW982" i="22"/>
  <c r="BY982" i="22"/>
  <c r="BW983" i="22"/>
  <c r="BY983" i="22"/>
  <c r="BW984" i="22"/>
  <c r="BY984" i="22"/>
  <c r="BW985" i="22"/>
  <c r="BY985" i="22"/>
  <c r="BW986" i="22"/>
  <c r="BY986" i="22"/>
  <c r="BR987" i="22"/>
  <c r="BW987" i="22"/>
  <c r="BY987" i="22"/>
  <c r="BW988" i="22"/>
  <c r="BY988" i="22"/>
  <c r="BW989" i="22"/>
  <c r="BY989" i="22"/>
  <c r="BW990" i="22"/>
  <c r="BY990" i="22"/>
  <c r="BW991" i="22"/>
  <c r="BY991" i="22"/>
  <c r="BW992" i="22"/>
  <c r="BY992" i="22"/>
  <c r="BW993" i="22"/>
  <c r="BY993" i="22"/>
  <c r="BW994" i="22"/>
  <c r="BY994" i="22"/>
  <c r="BW995" i="22"/>
  <c r="BY995" i="22"/>
  <c r="BW996" i="22"/>
  <c r="BY996" i="22"/>
  <c r="BW997" i="22"/>
  <c r="BY997" i="22"/>
  <c r="BW998" i="22"/>
  <c r="BY998" i="22"/>
  <c r="BW999" i="22"/>
  <c r="BY999" i="22"/>
  <c r="BW1000" i="22"/>
  <c r="BY1000" i="22"/>
  <c r="BW1001" i="22"/>
  <c r="BY1001" i="22"/>
  <c r="BW1002" i="22"/>
  <c r="BY1002" i="22"/>
  <c r="BW1003" i="22"/>
  <c r="BY1003" i="22"/>
  <c r="BW1004" i="22"/>
  <c r="BY1004" i="22"/>
  <c r="BW1005" i="22"/>
  <c r="BY1005" i="22"/>
  <c r="BW1006" i="22"/>
  <c r="BY1006" i="22"/>
  <c r="BW1007" i="22"/>
  <c r="BY1007" i="22"/>
  <c r="BW1008" i="22"/>
  <c r="BY1008" i="22"/>
  <c r="BW1009" i="22"/>
  <c r="BY1009" i="22"/>
  <c r="BW1010" i="22"/>
  <c r="BY1010" i="22"/>
  <c r="BW1011" i="22"/>
  <c r="BY1011" i="22"/>
  <c r="BW1012" i="22"/>
  <c r="BY1012" i="22"/>
  <c r="BW1013" i="22"/>
  <c r="BY1013" i="22"/>
  <c r="BW1014" i="22"/>
  <c r="BY1014" i="22"/>
  <c r="BW1015" i="22"/>
  <c r="BY1015" i="22"/>
  <c r="BW1016" i="22"/>
  <c r="BY1016" i="22"/>
  <c r="BW1017" i="22"/>
  <c r="BY1017" i="22"/>
  <c r="BW1018" i="22"/>
  <c r="BY1018" i="22"/>
  <c r="BW1019" i="22"/>
  <c r="BY1019" i="22"/>
  <c r="BW1020" i="22"/>
  <c r="BY1020" i="22"/>
  <c r="BW1021" i="22"/>
  <c r="BY1021" i="22"/>
  <c r="BW1022" i="22"/>
  <c r="BY1022" i="22"/>
  <c r="BW1023" i="22"/>
  <c r="BY1023" i="22"/>
  <c r="BW1024" i="22"/>
  <c r="BY1024" i="22"/>
  <c r="BW1025" i="22"/>
  <c r="BY1025" i="22"/>
  <c r="BW1026" i="22"/>
  <c r="BY1026" i="22"/>
  <c r="BW1027" i="22"/>
  <c r="BY1027" i="22"/>
  <c r="BW1028" i="22"/>
  <c r="BY1028" i="22"/>
  <c r="BW1029" i="22"/>
  <c r="BY1029" i="22"/>
  <c r="BW1030" i="22"/>
  <c r="BY1030" i="22"/>
  <c r="BW1031" i="22"/>
  <c r="BY1031" i="22"/>
  <c r="BW1032" i="22"/>
  <c r="BY1032" i="22"/>
  <c r="BW1033" i="22"/>
  <c r="BY1033" i="22"/>
  <c r="BW1034" i="22"/>
  <c r="BY1034" i="22"/>
  <c r="BW1035" i="22"/>
  <c r="BY1035" i="22"/>
  <c r="BW1036" i="22"/>
  <c r="BY1036" i="22"/>
  <c r="BW1037" i="22"/>
  <c r="BY1037" i="22"/>
  <c r="BW1038" i="22"/>
  <c r="BY1038" i="22"/>
  <c r="BW1039" i="22"/>
  <c r="BY1039" i="22"/>
  <c r="BW1040" i="22"/>
  <c r="BY1040" i="22"/>
  <c r="BW1041" i="22"/>
  <c r="BY1041" i="22"/>
  <c r="BW1042" i="22"/>
  <c r="BY1042" i="22"/>
  <c r="BW1043" i="22"/>
  <c r="BY1043" i="22"/>
  <c r="BW1044" i="22"/>
  <c r="BY1044" i="22"/>
  <c r="BW1045" i="22"/>
  <c r="BY1045" i="22"/>
  <c r="BW1046" i="22"/>
  <c r="BY1046" i="22"/>
  <c r="BW1047" i="22"/>
  <c r="BY1047" i="22"/>
  <c r="BW1048" i="22"/>
  <c r="BY1048" i="22"/>
  <c r="BW1049" i="22"/>
  <c r="BY1049" i="22"/>
  <c r="BW1050" i="22"/>
  <c r="BY1050" i="22"/>
  <c r="BW1051" i="22"/>
  <c r="BY1051" i="22"/>
  <c r="BW1052" i="22"/>
  <c r="BY1052" i="22"/>
  <c r="BW1053" i="22"/>
  <c r="BY1053" i="22"/>
  <c r="BW1054" i="22"/>
  <c r="BY1054" i="22"/>
  <c r="BW1055" i="22"/>
  <c r="BY1055" i="22"/>
  <c r="BW1056" i="22"/>
  <c r="BY1056" i="22"/>
  <c r="BW1057" i="22"/>
  <c r="BY1057" i="22"/>
  <c r="BW1058" i="22"/>
  <c r="BY1058" i="22"/>
  <c r="BW1059" i="22"/>
  <c r="BY1059" i="22"/>
  <c r="BW1060" i="22"/>
  <c r="BY1060" i="22"/>
  <c r="BW1061" i="22"/>
  <c r="BY1061" i="22"/>
  <c r="BW1062" i="22"/>
  <c r="BY1062" i="22"/>
  <c r="BW1063" i="22"/>
  <c r="BY1063" i="22"/>
  <c r="BW1064" i="22"/>
  <c r="BY1064" i="22"/>
  <c r="BW1065" i="22"/>
  <c r="BY1065" i="22"/>
  <c r="BW1066" i="22"/>
  <c r="BY1066" i="22"/>
  <c r="BW1067" i="22"/>
  <c r="BY1067" i="22"/>
  <c r="BW1068" i="22"/>
  <c r="BY1068" i="22"/>
  <c r="BW1069" i="22"/>
  <c r="BY1069" i="22"/>
  <c r="BW1070" i="22"/>
  <c r="BY1070" i="22"/>
  <c r="BW1071" i="22"/>
  <c r="BY1071" i="22"/>
  <c r="BW1072" i="22"/>
  <c r="BY1072" i="22"/>
  <c r="BW1073" i="22"/>
  <c r="BY1073" i="22"/>
  <c r="BW1074" i="22"/>
  <c r="BY1074" i="22"/>
  <c r="BW1075" i="22"/>
  <c r="BY1075" i="22"/>
  <c r="BW1076" i="22"/>
  <c r="BY1076" i="22"/>
  <c r="BW1077" i="22"/>
  <c r="BY1077" i="22"/>
  <c r="BW1078" i="22"/>
  <c r="BY1078" i="22"/>
  <c r="BW1079" i="22"/>
  <c r="BY1079" i="22"/>
  <c r="BW1080" i="22"/>
  <c r="BY1080" i="22"/>
  <c r="BW1081" i="22"/>
  <c r="BY1081" i="22"/>
  <c r="BW1082" i="22"/>
  <c r="BY1082" i="22"/>
  <c r="BW1083" i="22"/>
  <c r="BY1083" i="22"/>
  <c r="BW1084" i="22"/>
  <c r="BY1084" i="22"/>
  <c r="BW1085" i="22"/>
  <c r="BY1085" i="22"/>
  <c r="BW1086" i="22"/>
  <c r="BY1086" i="22"/>
  <c r="BW1087" i="22"/>
  <c r="BY1087" i="22"/>
  <c r="BW1088" i="22"/>
  <c r="BY1088" i="22"/>
  <c r="BW1089" i="22"/>
  <c r="BY1089" i="22"/>
  <c r="BW1090" i="22"/>
  <c r="BY1090" i="22"/>
  <c r="BW1091" i="22"/>
  <c r="BY1091" i="22"/>
  <c r="BW1092" i="22"/>
  <c r="BY1092" i="22"/>
  <c r="BW1093" i="22"/>
  <c r="BY1093" i="22"/>
  <c r="BW1094" i="22"/>
  <c r="BY1094" i="22"/>
  <c r="BW1095" i="22"/>
  <c r="BY1095" i="22"/>
  <c r="BW1096" i="22"/>
  <c r="BY1096" i="22"/>
  <c r="BW1097" i="22"/>
  <c r="BY1097" i="22"/>
  <c r="BW1098" i="22"/>
  <c r="BY1098" i="22"/>
  <c r="BW1099" i="22"/>
  <c r="BY1099" i="22"/>
  <c r="BW1100" i="22"/>
  <c r="BY1100" i="22"/>
  <c r="BW1101" i="22"/>
  <c r="BY1101" i="22"/>
  <c r="BW1102" i="22"/>
  <c r="BY1102" i="22"/>
  <c r="BW1103" i="22"/>
  <c r="BY1103" i="22"/>
  <c r="BW1104" i="22"/>
  <c r="BY1104" i="22"/>
  <c r="BW1105" i="22"/>
  <c r="BY1105" i="22"/>
  <c r="BW1106" i="22"/>
  <c r="BY1106" i="22"/>
  <c r="BW1107" i="22"/>
  <c r="BY1107" i="22"/>
  <c r="BW1108" i="22"/>
  <c r="BY1108" i="22"/>
  <c r="BW1109" i="22"/>
  <c r="BY1109" i="22"/>
  <c r="BW1110" i="22"/>
  <c r="BY1110" i="22"/>
  <c r="BW1111" i="22"/>
  <c r="BY1111" i="22"/>
  <c r="BW1112" i="22"/>
  <c r="BY1112" i="22"/>
  <c r="BW1113" i="22"/>
  <c r="BY1113" i="22"/>
  <c r="BW1114" i="22"/>
  <c r="BY1114" i="22"/>
  <c r="BW1115" i="22"/>
  <c r="BY1115" i="22"/>
  <c r="BW1116" i="22"/>
  <c r="BY1116" i="22"/>
  <c r="BW1117" i="22"/>
  <c r="BY1117" i="22"/>
  <c r="BW1118" i="22"/>
  <c r="BY1118" i="22"/>
  <c r="BW1119" i="22"/>
  <c r="BY1119" i="22"/>
  <c r="BW1120" i="22"/>
  <c r="BY1120" i="22"/>
  <c r="BW1121" i="22"/>
  <c r="BY1121" i="22"/>
  <c r="BW1122" i="22"/>
  <c r="BY1122" i="22"/>
  <c r="BW1123" i="22"/>
  <c r="BY1123" i="22"/>
  <c r="BW1124" i="22"/>
  <c r="BY1124" i="22"/>
  <c r="BW1125" i="22"/>
  <c r="BY1125" i="22"/>
  <c r="BW1126" i="22"/>
  <c r="BY1126" i="22"/>
  <c r="BW1127" i="22"/>
  <c r="BY1127" i="22"/>
  <c r="BW1128" i="22"/>
  <c r="BY1128" i="22"/>
  <c r="BW1129" i="22"/>
  <c r="BY1129" i="22"/>
  <c r="BW1130" i="22"/>
  <c r="BY1130" i="22"/>
  <c r="BW1131" i="22"/>
  <c r="BY1131" i="22"/>
  <c r="BW1132" i="22"/>
  <c r="BY1132" i="22"/>
  <c r="BW1133" i="22"/>
  <c r="BY1133" i="22"/>
  <c r="BW1134" i="22"/>
  <c r="BY1134" i="22"/>
  <c r="BW1135" i="22"/>
  <c r="BY1135" i="22"/>
  <c r="BW1136" i="22"/>
  <c r="BY1136" i="22"/>
  <c r="BW1137" i="22"/>
  <c r="BY1137" i="22"/>
  <c r="BW1138" i="22"/>
  <c r="BY1138" i="22"/>
  <c r="BW1139" i="22"/>
  <c r="BY1139" i="22"/>
  <c r="BW1140" i="22"/>
  <c r="BY1140" i="22"/>
  <c r="BW1141" i="22"/>
  <c r="BY1141" i="22"/>
  <c r="BW1142" i="22"/>
  <c r="BY1142" i="22"/>
  <c r="BW1143" i="22"/>
  <c r="BY1143" i="22"/>
  <c r="BW1144" i="22"/>
  <c r="BY1144" i="22"/>
  <c r="BW1145" i="22"/>
  <c r="BY1145" i="22"/>
  <c r="BW1146" i="22"/>
  <c r="BY1146" i="22"/>
  <c r="BW1147" i="22"/>
  <c r="BY1147" i="22"/>
  <c r="BW1148" i="22"/>
  <c r="BY1148" i="22"/>
  <c r="BW1149" i="22"/>
  <c r="BY1149" i="22"/>
  <c r="BW1150" i="22"/>
  <c r="BY1150" i="22"/>
  <c r="BW1151" i="22"/>
  <c r="BY1151" i="22"/>
  <c r="BW1152" i="22"/>
  <c r="BY1152" i="22"/>
  <c r="BW1153" i="22"/>
  <c r="BY1153" i="22"/>
  <c r="BW1154" i="22"/>
  <c r="BY1154" i="22"/>
  <c r="BW1155" i="22"/>
  <c r="BY1155" i="22"/>
  <c r="BW1156" i="22"/>
  <c r="BY1156" i="22"/>
  <c r="BW1157" i="22"/>
  <c r="BY1157" i="22"/>
  <c r="BW1158" i="22"/>
  <c r="BY1158" i="22"/>
  <c r="BW1159" i="22"/>
  <c r="BY1159" i="22"/>
  <c r="BW1160" i="22"/>
  <c r="BY1160" i="22"/>
  <c r="BW1161" i="22"/>
  <c r="BY1161" i="22"/>
  <c r="BW1162" i="22"/>
  <c r="BY1162" i="22"/>
  <c r="BW1163" i="22"/>
  <c r="BY1163" i="22"/>
  <c r="BW1164" i="22"/>
  <c r="BY1164" i="22"/>
  <c r="BW1165" i="22"/>
  <c r="BY1165" i="22"/>
  <c r="BW1166" i="22"/>
  <c r="BY1166" i="22"/>
  <c r="BW1167" i="22"/>
  <c r="BY1167" i="22"/>
  <c r="BW1168" i="22"/>
  <c r="BY1168" i="22"/>
  <c r="BW1169" i="22"/>
  <c r="BY1169" i="22"/>
  <c r="BW1170" i="22"/>
  <c r="BY1170" i="22"/>
  <c r="BW1171" i="22"/>
  <c r="BY1171" i="22"/>
  <c r="BW1172" i="22"/>
  <c r="BY1172" i="22"/>
  <c r="BW1173" i="22"/>
  <c r="BY1173" i="22"/>
  <c r="BW1174" i="22"/>
  <c r="BY1174" i="22"/>
  <c r="BW1175" i="22"/>
  <c r="BY1175" i="22"/>
  <c r="BW1176" i="22"/>
  <c r="BY1176" i="22"/>
  <c r="BW1177" i="22"/>
  <c r="BY1177" i="22"/>
  <c r="BW1178" i="22"/>
  <c r="BY1178" i="22"/>
  <c r="BW1179" i="22"/>
  <c r="BY1179" i="22"/>
  <c r="BW1180" i="22"/>
  <c r="BY1180" i="22"/>
  <c r="BW1181" i="22"/>
  <c r="BY1181" i="22"/>
  <c r="BW1182" i="22"/>
  <c r="BY1182" i="22"/>
  <c r="BW1183" i="22"/>
  <c r="BY1183" i="22"/>
  <c r="BW1184" i="22"/>
  <c r="BY1184" i="22"/>
  <c r="BW1185" i="22"/>
  <c r="BY1185" i="22"/>
  <c r="BW1186" i="22"/>
  <c r="BY1186" i="22"/>
  <c r="BW1187" i="22"/>
  <c r="BY1187" i="22"/>
  <c r="BW1188" i="22"/>
  <c r="BY1188" i="22"/>
  <c r="BW8" i="22"/>
  <c r="BY8" i="22"/>
  <c r="BT9" i="22"/>
  <c r="BV9" i="22"/>
  <c r="BT10" i="22"/>
  <c r="BV10" i="22"/>
  <c r="BT11" i="22"/>
  <c r="BV11" i="22"/>
  <c r="BT12" i="22"/>
  <c r="BV12" i="22"/>
  <c r="BT13" i="22"/>
  <c r="BV13" i="22"/>
  <c r="BT14" i="22"/>
  <c r="BV14" i="22"/>
  <c r="BT15" i="22"/>
  <c r="BV15" i="22"/>
  <c r="BR16" i="22"/>
  <c r="BT16" i="22"/>
  <c r="BV16" i="22"/>
  <c r="BT17" i="22"/>
  <c r="BV17" i="22"/>
  <c r="BT18" i="22"/>
  <c r="BV18" i="22"/>
  <c r="BT19" i="22"/>
  <c r="BV19" i="22"/>
  <c r="BT20" i="22"/>
  <c r="BV20" i="22"/>
  <c r="BT21" i="22"/>
  <c r="BV21" i="22"/>
  <c r="BT22" i="22"/>
  <c r="BV22" i="22"/>
  <c r="BR23" i="22"/>
  <c r="BT23" i="22"/>
  <c r="BV23" i="22"/>
  <c r="BR24" i="22"/>
  <c r="BT24" i="22"/>
  <c r="BV24" i="22"/>
  <c r="BR25" i="22"/>
  <c r="BT25" i="22"/>
  <c r="BV25" i="22"/>
  <c r="BR26" i="22"/>
  <c r="BT26" i="22"/>
  <c r="BV26" i="22"/>
  <c r="BR27" i="22"/>
  <c r="BT27" i="22"/>
  <c r="BV27" i="22"/>
  <c r="BR28" i="22"/>
  <c r="BT28" i="22"/>
  <c r="BV28" i="22"/>
  <c r="BR29" i="22"/>
  <c r="BT29" i="22"/>
  <c r="BV29" i="22"/>
  <c r="BR30" i="22"/>
  <c r="BT30" i="22"/>
  <c r="BV30" i="22"/>
  <c r="BR31" i="22"/>
  <c r="BT31" i="22"/>
  <c r="BV31" i="22"/>
  <c r="BR32" i="22"/>
  <c r="BT32" i="22"/>
  <c r="BV32" i="22"/>
  <c r="BR33" i="22"/>
  <c r="BT33" i="22"/>
  <c r="BV33" i="22"/>
  <c r="BR34" i="22"/>
  <c r="BT34" i="22"/>
  <c r="BV34" i="22"/>
  <c r="BR35" i="22"/>
  <c r="BT35" i="22"/>
  <c r="BV35" i="22"/>
  <c r="BR36" i="22"/>
  <c r="BT36" i="22"/>
  <c r="BV36" i="22"/>
  <c r="BR37" i="22"/>
  <c r="BT37" i="22"/>
  <c r="BV37" i="22"/>
  <c r="BR38" i="22"/>
  <c r="BT38" i="22"/>
  <c r="BV38" i="22"/>
  <c r="BR39" i="22"/>
  <c r="BT39" i="22"/>
  <c r="BV39" i="22"/>
  <c r="BR40" i="22"/>
  <c r="BT40" i="22"/>
  <c r="BV40" i="22"/>
  <c r="BR41" i="22"/>
  <c r="BT41" i="22"/>
  <c r="BV41" i="22"/>
  <c r="BR42" i="22"/>
  <c r="BT42" i="22"/>
  <c r="BV42" i="22"/>
  <c r="BR43" i="22"/>
  <c r="BT43" i="22"/>
  <c r="BV43" i="22"/>
  <c r="BR44" i="22"/>
  <c r="BT44" i="22"/>
  <c r="BV44" i="22"/>
  <c r="BR45" i="22"/>
  <c r="BT45" i="22"/>
  <c r="BV45" i="22"/>
  <c r="BR46" i="22"/>
  <c r="BT46" i="22"/>
  <c r="BV46" i="22"/>
  <c r="BR47" i="22"/>
  <c r="BT47" i="22"/>
  <c r="BV47" i="22"/>
  <c r="BR48" i="22"/>
  <c r="BT48" i="22"/>
  <c r="BV48" i="22"/>
  <c r="BR49" i="22"/>
  <c r="BT49" i="22"/>
  <c r="BV49" i="22"/>
  <c r="BT50" i="22"/>
  <c r="BV50" i="22"/>
  <c r="BT51" i="22"/>
  <c r="BV51" i="22"/>
  <c r="BT52" i="22"/>
  <c r="BV52" i="22"/>
  <c r="BT53" i="22"/>
  <c r="BV53" i="22"/>
  <c r="BT54" i="22"/>
  <c r="BV54" i="22"/>
  <c r="BT55" i="22"/>
  <c r="BV55" i="22"/>
  <c r="BR56" i="22"/>
  <c r="BT56" i="22"/>
  <c r="BV56" i="22"/>
  <c r="BR57" i="22"/>
  <c r="BT57" i="22"/>
  <c r="BV57" i="22"/>
  <c r="BR58" i="22"/>
  <c r="BT58" i="22"/>
  <c r="BV58" i="22"/>
  <c r="BR59" i="22"/>
  <c r="BT59" i="22"/>
  <c r="BV59" i="22"/>
  <c r="BT60" i="22"/>
  <c r="BV60" i="22"/>
  <c r="BT61" i="22"/>
  <c r="BV61" i="22"/>
  <c r="BR62" i="22"/>
  <c r="BT62" i="22"/>
  <c r="BV62" i="22"/>
  <c r="BT63" i="22"/>
  <c r="BV63" i="22"/>
  <c r="BT64" i="22"/>
  <c r="BV64" i="22"/>
  <c r="BT65" i="22"/>
  <c r="BV65" i="22"/>
  <c r="BT66" i="22"/>
  <c r="BV66" i="22"/>
  <c r="BT67" i="22"/>
  <c r="BV67" i="22"/>
  <c r="BT68" i="22"/>
  <c r="BV68" i="22"/>
  <c r="BT69" i="22"/>
  <c r="BV69" i="22"/>
  <c r="BT70" i="22"/>
  <c r="BV70" i="22"/>
  <c r="BT71" i="22"/>
  <c r="BV71" i="22"/>
  <c r="BT72" i="22"/>
  <c r="BV72" i="22"/>
  <c r="BT73" i="22"/>
  <c r="BV73" i="22"/>
  <c r="BR74" i="22"/>
  <c r="BT74" i="22"/>
  <c r="BV74" i="22"/>
  <c r="BT75" i="22"/>
  <c r="BV75" i="22"/>
  <c r="BT76" i="22"/>
  <c r="BV76" i="22"/>
  <c r="BT77" i="22"/>
  <c r="BV77" i="22"/>
  <c r="BT78" i="22"/>
  <c r="BV78" i="22"/>
  <c r="BT79" i="22"/>
  <c r="BV79" i="22"/>
  <c r="BT80" i="22"/>
  <c r="BV80" i="22"/>
  <c r="BT81" i="22"/>
  <c r="BV81" i="22"/>
  <c r="BT82" i="22"/>
  <c r="BV82" i="22"/>
  <c r="BR83" i="22"/>
  <c r="BT83" i="22"/>
  <c r="BV83" i="22"/>
  <c r="BR84" i="22"/>
  <c r="BT84" i="22"/>
  <c r="BV84" i="22"/>
  <c r="BR85" i="22"/>
  <c r="BT85" i="22"/>
  <c r="BV85" i="22"/>
  <c r="BR86" i="22"/>
  <c r="BT86" i="22"/>
  <c r="BV86" i="22"/>
  <c r="BT87" i="22"/>
  <c r="BV87" i="22"/>
  <c r="BT88" i="22"/>
  <c r="BV88" i="22"/>
  <c r="BR89" i="22"/>
  <c r="BT89" i="22"/>
  <c r="BV89" i="22"/>
  <c r="BR90" i="22"/>
  <c r="BT90" i="22"/>
  <c r="BV90" i="22"/>
  <c r="BR91" i="22"/>
  <c r="BT91" i="22"/>
  <c r="BV91" i="22"/>
  <c r="BT92" i="22"/>
  <c r="BV92" i="22"/>
  <c r="BR93" i="22"/>
  <c r="BT93" i="22"/>
  <c r="BV93" i="22"/>
  <c r="BR94" i="22"/>
  <c r="BT94" i="22"/>
  <c r="BV94" i="22"/>
  <c r="BT95" i="22"/>
  <c r="BV95" i="22"/>
  <c r="BT96" i="22"/>
  <c r="BV96" i="22"/>
  <c r="BT97" i="22"/>
  <c r="BV97" i="22"/>
  <c r="BR98" i="22"/>
  <c r="BT98" i="22"/>
  <c r="BV98" i="22"/>
  <c r="BR99" i="22"/>
  <c r="BT99" i="22"/>
  <c r="BV99" i="22"/>
  <c r="BR100" i="22"/>
  <c r="BT100" i="22"/>
  <c r="BV100" i="22"/>
  <c r="BR101" i="22"/>
  <c r="BT101" i="22"/>
  <c r="BV101" i="22"/>
  <c r="BR102" i="22"/>
  <c r="BT102" i="22"/>
  <c r="BV102" i="22"/>
  <c r="BR103" i="22"/>
  <c r="BT103" i="22"/>
  <c r="BV103" i="22"/>
  <c r="BR104" i="22"/>
  <c r="BT104" i="22"/>
  <c r="BV104" i="22"/>
  <c r="BR105" i="22"/>
  <c r="BT105" i="22"/>
  <c r="BV105" i="22"/>
  <c r="BR106" i="22"/>
  <c r="BT106" i="22"/>
  <c r="BV106" i="22"/>
  <c r="BR107" i="22"/>
  <c r="BT107" i="22"/>
  <c r="BV107" i="22"/>
  <c r="BR108" i="22"/>
  <c r="BT108" i="22"/>
  <c r="BV108" i="22"/>
  <c r="BR109" i="22"/>
  <c r="BT109" i="22"/>
  <c r="BV109" i="22"/>
  <c r="BR110" i="22"/>
  <c r="BT110" i="22"/>
  <c r="BV110" i="22"/>
  <c r="BR111" i="22"/>
  <c r="BT111" i="22"/>
  <c r="BV111" i="22"/>
  <c r="BR112" i="22"/>
  <c r="BT112" i="22"/>
  <c r="BV112" i="22"/>
  <c r="BR113" i="22"/>
  <c r="BT113" i="22"/>
  <c r="BV113" i="22"/>
  <c r="BR114" i="22"/>
  <c r="BT114" i="22"/>
  <c r="BV114" i="22"/>
  <c r="BR115" i="22"/>
  <c r="BT115" i="22"/>
  <c r="BV115" i="22"/>
  <c r="BR116" i="22"/>
  <c r="BT116" i="22"/>
  <c r="BV116" i="22"/>
  <c r="BR117" i="22"/>
  <c r="BT117" i="22"/>
  <c r="BV117" i="22"/>
  <c r="BR118" i="22"/>
  <c r="BT118" i="22"/>
  <c r="BV118" i="22"/>
  <c r="BR119" i="22"/>
  <c r="BT119" i="22"/>
  <c r="BV119" i="22"/>
  <c r="BR120" i="22"/>
  <c r="BT120" i="22"/>
  <c r="BV120" i="22"/>
  <c r="BR121" i="22"/>
  <c r="BT121" i="22"/>
  <c r="BV121" i="22"/>
  <c r="BR122" i="22"/>
  <c r="BT122" i="22"/>
  <c r="BV122" i="22"/>
  <c r="BR123" i="22"/>
  <c r="BT123" i="22"/>
  <c r="BV123" i="22"/>
  <c r="BR124" i="22"/>
  <c r="BT124" i="22"/>
  <c r="BV124" i="22"/>
  <c r="BR125" i="22"/>
  <c r="BT125" i="22"/>
  <c r="BV125" i="22"/>
  <c r="BR126" i="22"/>
  <c r="BT126" i="22"/>
  <c r="BV126" i="22"/>
  <c r="BR127" i="22"/>
  <c r="BT127" i="22"/>
  <c r="BV127" i="22"/>
  <c r="BT128" i="22"/>
  <c r="BV128" i="22"/>
  <c r="BR129" i="22"/>
  <c r="BT129" i="22"/>
  <c r="BV129" i="22"/>
  <c r="BR130" i="22"/>
  <c r="BT130" i="22"/>
  <c r="BV130" i="22"/>
  <c r="BR131" i="22"/>
  <c r="BT131" i="22"/>
  <c r="BV131" i="22"/>
  <c r="BR132" i="22"/>
  <c r="BT132" i="22"/>
  <c r="BV132" i="22"/>
  <c r="BR133" i="22"/>
  <c r="BT133" i="22"/>
  <c r="BV133" i="22"/>
  <c r="BR134" i="22"/>
  <c r="BT134" i="22"/>
  <c r="BV134" i="22"/>
  <c r="BR135" i="22"/>
  <c r="BT135" i="22"/>
  <c r="BV135" i="22"/>
  <c r="BT136" i="22"/>
  <c r="BV136" i="22"/>
  <c r="BT137" i="22"/>
  <c r="BV137" i="22"/>
  <c r="BR138" i="22"/>
  <c r="BT138" i="22"/>
  <c r="BV138" i="22"/>
  <c r="BR139" i="22"/>
  <c r="BT139" i="22"/>
  <c r="BV139" i="22"/>
  <c r="BR140" i="22"/>
  <c r="BT140" i="22"/>
  <c r="BV140" i="22"/>
  <c r="BR141" i="22"/>
  <c r="BT141" i="22"/>
  <c r="BV141" i="22"/>
  <c r="BR142" i="22"/>
  <c r="BT142" i="22"/>
  <c r="BV142" i="22"/>
  <c r="BR143" i="22"/>
  <c r="BT143" i="22"/>
  <c r="BV143" i="22"/>
  <c r="BR144" i="22"/>
  <c r="BT144" i="22"/>
  <c r="BV144" i="22"/>
  <c r="BR145" i="22"/>
  <c r="BT145" i="22"/>
  <c r="BV145" i="22"/>
  <c r="BR146" i="22"/>
  <c r="BT146" i="22"/>
  <c r="BV146" i="22"/>
  <c r="BR147" i="22"/>
  <c r="BT147" i="22"/>
  <c r="BV147" i="22"/>
  <c r="BT148" i="22"/>
  <c r="BV148" i="22"/>
  <c r="BR149" i="22"/>
  <c r="BT149" i="22"/>
  <c r="BV149" i="22"/>
  <c r="BR150" i="22"/>
  <c r="BT150" i="22"/>
  <c r="BV150" i="22"/>
  <c r="BR151" i="22"/>
  <c r="BT151" i="22"/>
  <c r="BV151" i="22"/>
  <c r="BT152" i="22"/>
  <c r="BV152" i="22"/>
  <c r="BR153" i="22"/>
  <c r="BT153" i="22"/>
  <c r="BV153" i="22"/>
  <c r="BR154" i="22"/>
  <c r="BT154" i="22"/>
  <c r="BV154" i="22"/>
  <c r="BR155" i="22"/>
  <c r="BT155" i="22"/>
  <c r="BV155" i="22"/>
  <c r="BR156" i="22"/>
  <c r="BT156" i="22"/>
  <c r="BV156" i="22"/>
  <c r="BR157" i="22"/>
  <c r="BT157" i="22"/>
  <c r="BV157" i="22"/>
  <c r="BR158" i="22"/>
  <c r="BT158" i="22"/>
  <c r="BV158" i="22"/>
  <c r="BR159" i="22"/>
  <c r="BT159" i="22"/>
  <c r="BV159" i="22"/>
  <c r="BR160" i="22"/>
  <c r="BT160" i="22"/>
  <c r="BV160" i="22"/>
  <c r="BR161" i="22"/>
  <c r="BT161" i="22"/>
  <c r="BV161" i="22"/>
  <c r="BR162" i="22"/>
  <c r="BT162" i="22"/>
  <c r="BV162" i="22"/>
  <c r="BR163" i="22"/>
  <c r="BT163" i="22"/>
  <c r="BV163" i="22"/>
  <c r="BR164" i="22"/>
  <c r="BT164" i="22"/>
  <c r="BV164" i="22"/>
  <c r="BR165" i="22"/>
  <c r="BT165" i="22"/>
  <c r="BV165" i="22"/>
  <c r="BR166" i="22"/>
  <c r="BT166" i="22"/>
  <c r="BV166" i="22"/>
  <c r="BR167" i="22"/>
  <c r="BT167" i="22"/>
  <c r="BV167" i="22"/>
  <c r="BR168" i="22"/>
  <c r="BT168" i="22"/>
  <c r="BV168" i="22"/>
  <c r="BT169" i="22"/>
  <c r="BV169" i="22"/>
  <c r="BT170" i="22"/>
  <c r="BV170" i="22"/>
  <c r="BT171" i="22"/>
  <c r="BV171" i="22"/>
  <c r="BT172" i="22"/>
  <c r="BV172" i="22"/>
  <c r="BR173" i="22"/>
  <c r="BT173" i="22"/>
  <c r="BV173" i="22"/>
  <c r="BR174" i="22"/>
  <c r="BT174" i="22"/>
  <c r="BV174" i="22"/>
  <c r="BR175" i="22"/>
  <c r="BT175" i="22"/>
  <c r="BV175" i="22"/>
  <c r="BR176" i="22"/>
  <c r="BT176" i="22"/>
  <c r="BV176" i="22"/>
  <c r="BR177" i="22"/>
  <c r="BT177" i="22"/>
  <c r="BV177" i="22"/>
  <c r="BR178" i="22"/>
  <c r="BT178" i="22"/>
  <c r="BV178" i="22"/>
  <c r="BR179" i="22"/>
  <c r="BT179" i="22"/>
  <c r="BV179" i="22"/>
  <c r="BR180" i="22"/>
  <c r="BT180" i="22"/>
  <c r="BV180" i="22"/>
  <c r="BR181" i="22"/>
  <c r="BT181" i="22"/>
  <c r="BV181" i="22"/>
  <c r="BR182" i="22"/>
  <c r="BT182" i="22"/>
  <c r="BV182" i="22"/>
  <c r="BR183" i="22"/>
  <c r="BT183" i="22"/>
  <c r="BV183" i="22"/>
  <c r="BR184" i="22"/>
  <c r="BT184" i="22"/>
  <c r="BV184" i="22"/>
  <c r="BR185" i="22"/>
  <c r="BT185" i="22"/>
  <c r="BV185" i="22"/>
  <c r="BT186" i="22"/>
  <c r="BV186" i="22"/>
  <c r="BR187" i="22"/>
  <c r="BT187" i="22"/>
  <c r="BV187" i="22"/>
  <c r="BR188" i="22"/>
  <c r="BT188" i="22"/>
  <c r="BV188" i="22"/>
  <c r="BT189" i="22"/>
  <c r="BV189" i="22"/>
  <c r="BR190" i="22"/>
  <c r="BT190" i="22"/>
  <c r="BV190" i="22"/>
  <c r="BR191" i="22"/>
  <c r="BT191" i="22"/>
  <c r="BV191" i="22"/>
  <c r="BR192" i="22"/>
  <c r="BT192" i="22"/>
  <c r="BV192" i="22"/>
  <c r="BR193" i="22"/>
  <c r="BT193" i="22"/>
  <c r="BV193" i="22"/>
  <c r="BR194" i="22"/>
  <c r="BT194" i="22"/>
  <c r="BV194" i="22"/>
  <c r="BR195" i="22"/>
  <c r="BT195" i="22"/>
  <c r="BV195" i="22"/>
  <c r="BR196" i="22"/>
  <c r="BT196" i="22"/>
  <c r="BV196" i="22"/>
  <c r="BR197" i="22"/>
  <c r="BT197" i="22"/>
  <c r="BV197" i="22"/>
  <c r="BR198" i="22"/>
  <c r="BT198" i="22"/>
  <c r="BV198" i="22"/>
  <c r="BR199" i="22"/>
  <c r="BT199" i="22"/>
  <c r="BV199" i="22"/>
  <c r="BR200" i="22"/>
  <c r="BT200" i="22"/>
  <c r="BV200" i="22"/>
  <c r="BR201" i="22"/>
  <c r="BT201" i="22"/>
  <c r="BV201" i="22"/>
  <c r="BR202" i="22"/>
  <c r="BT202" i="22"/>
  <c r="BV202" i="22"/>
  <c r="BR203" i="22"/>
  <c r="BT203" i="22"/>
  <c r="BV203" i="22"/>
  <c r="BR204" i="22"/>
  <c r="BT204" i="22"/>
  <c r="BV204" i="22"/>
  <c r="BR205" i="22"/>
  <c r="BT205" i="22"/>
  <c r="BV205" i="22"/>
  <c r="BT206" i="22"/>
  <c r="BV206" i="22"/>
  <c r="BT207" i="22"/>
  <c r="BV207" i="22"/>
  <c r="BT208" i="22"/>
  <c r="BV208" i="22"/>
  <c r="BT209" i="22"/>
  <c r="BV209" i="22"/>
  <c r="BR210" i="22"/>
  <c r="BT210" i="22"/>
  <c r="BV210" i="22"/>
  <c r="BT211" i="22"/>
  <c r="BV211" i="22"/>
  <c r="BT212" i="22"/>
  <c r="BV212" i="22"/>
  <c r="BT213" i="22"/>
  <c r="BV213" i="22"/>
  <c r="BR214" i="22"/>
  <c r="BT214" i="22"/>
  <c r="BV214" i="22"/>
  <c r="BR215" i="22"/>
  <c r="BT215" i="22"/>
  <c r="BV215" i="22"/>
  <c r="BT216" i="22"/>
  <c r="BV216" i="22"/>
  <c r="BT217" i="22"/>
  <c r="BV217" i="22"/>
  <c r="BT218" i="22"/>
  <c r="BV218" i="22"/>
  <c r="BT219" i="22"/>
  <c r="BV219" i="22"/>
  <c r="BR220" i="22"/>
  <c r="BT220" i="22"/>
  <c r="BV220" i="22"/>
  <c r="BR221" i="22"/>
  <c r="BT221" i="22"/>
  <c r="BV221" i="22"/>
  <c r="BR222" i="22"/>
  <c r="BT222" i="22"/>
  <c r="BV222" i="22"/>
  <c r="BR223" i="22"/>
  <c r="BT223" i="22"/>
  <c r="BV223" i="22"/>
  <c r="BR224" i="22"/>
  <c r="BT224" i="22"/>
  <c r="BV224" i="22"/>
  <c r="BR225" i="22"/>
  <c r="BT225" i="22"/>
  <c r="BV225" i="22"/>
  <c r="BT226" i="22"/>
  <c r="BV226" i="22"/>
  <c r="BR227" i="22"/>
  <c r="BT227" i="22"/>
  <c r="BV227" i="22"/>
  <c r="BR228" i="22"/>
  <c r="BT228" i="22"/>
  <c r="BV228" i="22"/>
  <c r="BR229" i="22"/>
  <c r="BT229" i="22"/>
  <c r="BV229" i="22"/>
  <c r="BR230" i="22"/>
  <c r="BT230" i="22"/>
  <c r="BV230" i="22"/>
  <c r="BR231" i="22"/>
  <c r="BT231" i="22"/>
  <c r="BV231" i="22"/>
  <c r="BR232" i="22"/>
  <c r="BT232" i="22"/>
  <c r="BV232" i="22"/>
  <c r="BR233" i="22"/>
  <c r="BT233" i="22"/>
  <c r="BV233" i="22"/>
  <c r="BR234" i="22"/>
  <c r="BT234" i="22"/>
  <c r="BV234" i="22"/>
  <c r="BT235" i="22"/>
  <c r="BV235" i="22"/>
  <c r="BT236" i="22"/>
  <c r="BV236" i="22"/>
  <c r="BT237" i="22"/>
  <c r="BV237" i="22"/>
  <c r="BR238" i="22"/>
  <c r="BT238" i="22"/>
  <c r="BV238" i="22"/>
  <c r="BR239" i="22"/>
  <c r="BT239" i="22"/>
  <c r="BV239" i="22"/>
  <c r="BR240" i="22"/>
  <c r="BT240" i="22"/>
  <c r="BV240" i="22"/>
  <c r="BR241" i="22"/>
  <c r="BT241" i="22"/>
  <c r="BV241" i="22"/>
  <c r="BT242" i="22"/>
  <c r="BV242" i="22"/>
  <c r="BT243" i="22"/>
  <c r="BV243" i="22"/>
  <c r="BT244" i="22"/>
  <c r="BV244" i="22"/>
  <c r="BT245" i="22"/>
  <c r="BV245" i="22"/>
  <c r="BT246" i="22"/>
  <c r="BV246" i="22"/>
  <c r="BT247" i="22"/>
  <c r="BV247" i="22"/>
  <c r="BT248" i="22"/>
  <c r="BV248" i="22"/>
  <c r="BR249" i="22"/>
  <c r="BT249" i="22"/>
  <c r="BV249" i="22"/>
  <c r="BR250" i="22"/>
  <c r="BT250" i="22"/>
  <c r="BV250" i="22"/>
  <c r="BR251" i="22"/>
  <c r="BT251" i="22"/>
  <c r="BV251" i="22"/>
  <c r="BT252" i="22"/>
  <c r="BV252" i="22"/>
  <c r="BT253" i="22"/>
  <c r="BV253" i="22"/>
  <c r="BT254" i="22"/>
  <c r="BV254" i="22"/>
  <c r="BT255" i="22"/>
  <c r="BV255" i="22"/>
  <c r="BT256" i="22"/>
  <c r="BV256" i="22"/>
  <c r="BT257" i="22"/>
  <c r="BV257" i="22"/>
  <c r="BT258" i="22"/>
  <c r="BV258" i="22"/>
  <c r="BT259" i="22"/>
  <c r="BV259" i="22"/>
  <c r="BR260" i="22"/>
  <c r="BT260" i="22"/>
  <c r="BV260" i="22"/>
  <c r="BT261" i="22"/>
  <c r="BV261" i="22"/>
  <c r="BR262" i="22"/>
  <c r="BT262" i="22"/>
  <c r="BV262" i="22"/>
  <c r="BR263" i="22"/>
  <c r="BT263" i="22"/>
  <c r="BV263" i="22"/>
  <c r="BR264" i="22"/>
  <c r="BT264" i="22"/>
  <c r="BV264" i="22"/>
  <c r="BR265" i="22"/>
  <c r="BT265" i="22"/>
  <c r="BV265" i="22"/>
  <c r="BR266" i="22"/>
  <c r="BT266" i="22"/>
  <c r="BV266" i="22"/>
  <c r="BR267" i="22"/>
  <c r="BT267" i="22"/>
  <c r="BV267" i="22"/>
  <c r="BR268" i="22"/>
  <c r="BT268" i="22"/>
  <c r="BV268" i="22"/>
  <c r="BT269" i="22"/>
  <c r="BV269" i="22"/>
  <c r="BT270" i="22"/>
  <c r="BV270" i="22"/>
  <c r="BR271" i="22"/>
  <c r="BT271" i="22"/>
  <c r="BV271" i="22"/>
  <c r="BT272" i="22"/>
  <c r="BV272" i="22"/>
  <c r="BT273" i="22"/>
  <c r="BV273" i="22"/>
  <c r="BR274" i="22"/>
  <c r="BT274" i="22"/>
  <c r="BV274" i="22"/>
  <c r="BR275" i="22"/>
  <c r="BT275" i="22"/>
  <c r="BV275" i="22"/>
  <c r="BT276" i="22"/>
  <c r="BV276" i="22"/>
  <c r="BR277" i="22"/>
  <c r="BT277" i="22"/>
  <c r="BV277" i="22"/>
  <c r="BR278" i="22"/>
  <c r="BT278" i="22"/>
  <c r="BV278" i="22"/>
  <c r="BR279" i="22"/>
  <c r="BT279" i="22"/>
  <c r="BV279" i="22"/>
  <c r="BR280" i="22"/>
  <c r="BT280" i="22"/>
  <c r="BV280" i="22"/>
  <c r="BR281" i="22"/>
  <c r="BT281" i="22"/>
  <c r="BV281" i="22"/>
  <c r="BR282" i="22"/>
  <c r="BT282" i="22"/>
  <c r="BV282" i="22"/>
  <c r="BR283" i="22"/>
  <c r="BT283" i="22"/>
  <c r="BV283" i="22"/>
  <c r="BR284" i="22"/>
  <c r="BT284" i="22"/>
  <c r="BV284" i="22"/>
  <c r="BR285" i="22"/>
  <c r="BT285" i="22"/>
  <c r="BV285" i="22"/>
  <c r="BT286" i="22"/>
  <c r="BV286" i="22"/>
  <c r="BT287" i="22"/>
  <c r="BV287" i="22"/>
  <c r="BT288" i="22"/>
  <c r="BV288" i="22"/>
  <c r="BR289" i="22"/>
  <c r="BT289" i="22"/>
  <c r="BV289" i="22"/>
  <c r="BR290" i="22"/>
  <c r="BT290" i="22"/>
  <c r="BV290" i="22"/>
  <c r="BR291" i="22"/>
  <c r="BT291" i="22"/>
  <c r="BV291" i="22"/>
  <c r="BR292" i="22"/>
  <c r="BT292" i="22"/>
  <c r="BV292" i="22"/>
  <c r="BT293" i="22"/>
  <c r="BV293" i="22"/>
  <c r="BT294" i="22"/>
  <c r="BV294" i="22"/>
  <c r="BT295" i="22"/>
  <c r="BV295" i="22"/>
  <c r="BT296" i="22"/>
  <c r="BV296" i="22"/>
  <c r="BT297" i="22"/>
  <c r="BV297" i="22"/>
  <c r="BT298" i="22"/>
  <c r="BV298" i="22"/>
  <c r="BT299" i="22"/>
  <c r="BV299" i="22"/>
  <c r="BT300" i="22"/>
  <c r="BV300" i="22"/>
  <c r="BT301" i="22"/>
  <c r="BV301" i="22"/>
  <c r="BT302" i="22"/>
  <c r="BV302" i="22"/>
  <c r="BR303" i="22"/>
  <c r="BT303" i="22"/>
  <c r="BV303" i="22"/>
  <c r="BR304" i="22"/>
  <c r="BT304" i="22"/>
  <c r="BV304" i="22"/>
  <c r="BR305" i="22"/>
  <c r="BT305" i="22"/>
  <c r="BV305" i="22"/>
  <c r="BR306" i="22"/>
  <c r="BT306" i="22"/>
  <c r="BV306" i="22"/>
  <c r="BR307" i="22"/>
  <c r="BT307" i="22"/>
  <c r="BV307" i="22"/>
  <c r="BT308" i="22"/>
  <c r="BV308" i="22"/>
  <c r="BT309" i="22"/>
  <c r="BV309" i="22"/>
  <c r="BT310" i="22"/>
  <c r="BV310" i="22"/>
  <c r="BT311" i="22"/>
  <c r="BV311" i="22"/>
  <c r="BT312" i="22"/>
  <c r="BV312" i="22"/>
  <c r="BT313" i="22"/>
  <c r="BV313" i="22"/>
  <c r="BT314" i="22"/>
  <c r="BV314" i="22"/>
  <c r="BT315" i="22"/>
  <c r="BV315" i="22"/>
  <c r="BT316" i="22"/>
  <c r="BV316" i="22"/>
  <c r="BT317" i="22"/>
  <c r="BV317" i="22"/>
  <c r="BT318" i="22"/>
  <c r="BV318" i="22"/>
  <c r="BR319" i="22"/>
  <c r="BT319" i="22"/>
  <c r="BV319" i="22"/>
  <c r="BR320" i="22"/>
  <c r="BT320" i="22"/>
  <c r="BV320" i="22"/>
  <c r="BT321" i="22"/>
  <c r="BV321" i="22"/>
  <c r="BT322" i="22"/>
  <c r="BV322" i="22"/>
  <c r="BT323" i="22"/>
  <c r="BV323" i="22"/>
  <c r="BT324" i="22"/>
  <c r="BV324" i="22"/>
  <c r="BT325" i="22"/>
  <c r="BV325" i="22"/>
  <c r="BT326" i="22"/>
  <c r="BV326" i="22"/>
  <c r="BT327" i="22"/>
  <c r="BV327" i="22"/>
  <c r="BT328" i="22"/>
  <c r="BV328" i="22"/>
  <c r="BT329" i="22"/>
  <c r="BV329" i="22"/>
  <c r="BT330" i="22"/>
  <c r="BV330" i="22"/>
  <c r="BR331" i="22"/>
  <c r="BT331" i="22"/>
  <c r="BV331" i="22"/>
  <c r="BR332" i="22"/>
  <c r="BT332" i="22"/>
  <c r="BV332" i="22"/>
  <c r="BR333" i="22"/>
  <c r="BT333" i="22"/>
  <c r="BV333" i="22"/>
  <c r="BT334" i="22"/>
  <c r="BV334" i="22"/>
  <c r="BT335" i="22"/>
  <c r="BV335" i="22"/>
  <c r="BR336" i="22"/>
  <c r="BT336" i="22"/>
  <c r="BV336" i="22"/>
  <c r="BR337" i="22"/>
  <c r="BT337" i="22"/>
  <c r="BV337" i="22"/>
  <c r="BR338" i="22"/>
  <c r="BT338" i="22"/>
  <c r="BV338" i="22"/>
  <c r="BR339" i="22"/>
  <c r="BT339" i="22"/>
  <c r="BV339" i="22"/>
  <c r="BR340" i="22"/>
  <c r="BT340" i="22"/>
  <c r="BV340" i="22"/>
  <c r="BR341" i="22"/>
  <c r="BT341" i="22"/>
  <c r="BV341" i="22"/>
  <c r="BR342" i="22"/>
  <c r="BT342" i="22"/>
  <c r="BV342" i="22"/>
  <c r="BR343" i="22"/>
  <c r="BT343" i="22"/>
  <c r="BV343" i="22"/>
  <c r="BR344" i="22"/>
  <c r="BT344" i="22"/>
  <c r="BV344" i="22"/>
  <c r="BR345" i="22"/>
  <c r="BT345" i="22"/>
  <c r="BV345" i="22"/>
  <c r="BR346" i="22"/>
  <c r="BT346" i="22"/>
  <c r="BV346" i="22"/>
  <c r="BR347" i="22"/>
  <c r="BT347" i="22"/>
  <c r="BV347" i="22"/>
  <c r="BR348" i="22"/>
  <c r="BT348" i="22"/>
  <c r="BV348" i="22"/>
  <c r="BR349" i="22"/>
  <c r="BT349" i="22"/>
  <c r="BV349" i="22"/>
  <c r="BR350" i="22"/>
  <c r="BT350" i="22"/>
  <c r="BV350" i="22"/>
  <c r="BT351" i="22"/>
  <c r="BV351" i="22"/>
  <c r="BT352" i="22"/>
  <c r="BV352" i="22"/>
  <c r="BT353" i="22"/>
  <c r="BV353" i="22"/>
  <c r="BT354" i="22"/>
  <c r="BV354" i="22"/>
  <c r="BT355" i="22"/>
  <c r="BV355" i="22"/>
  <c r="BR356" i="22"/>
  <c r="BT356" i="22"/>
  <c r="BV356" i="22"/>
  <c r="BR357" i="22"/>
  <c r="BT357" i="22"/>
  <c r="BV357" i="22"/>
  <c r="BR358" i="22"/>
  <c r="BT358" i="22"/>
  <c r="BV358" i="22"/>
  <c r="BR359" i="22"/>
  <c r="BT359" i="22"/>
  <c r="BV359" i="22"/>
  <c r="BR360" i="22"/>
  <c r="BT360" i="22"/>
  <c r="BV360" i="22"/>
  <c r="BR361" i="22"/>
  <c r="BT361" i="22"/>
  <c r="BV361" i="22"/>
  <c r="BR362" i="22"/>
  <c r="BT362" i="22"/>
  <c r="BV362" i="22"/>
  <c r="BR363" i="22"/>
  <c r="BT363" i="22"/>
  <c r="BV363" i="22"/>
  <c r="BR364" i="22"/>
  <c r="BT364" i="22"/>
  <c r="BV364" i="22"/>
  <c r="BR365" i="22"/>
  <c r="BT365" i="22"/>
  <c r="BV365" i="22"/>
  <c r="BR366" i="22"/>
  <c r="BT366" i="22"/>
  <c r="BV366" i="22"/>
  <c r="BR367" i="22"/>
  <c r="BT367" i="22"/>
  <c r="BV367" i="22"/>
  <c r="BR368" i="22"/>
  <c r="BT368" i="22"/>
  <c r="BV368" i="22"/>
  <c r="BR369" i="22"/>
  <c r="BT369" i="22"/>
  <c r="BV369" i="22"/>
  <c r="BR370" i="22"/>
  <c r="BT370" i="22"/>
  <c r="BV370" i="22"/>
  <c r="BR371" i="22"/>
  <c r="BT371" i="22"/>
  <c r="BV371" i="22"/>
  <c r="BR372" i="22"/>
  <c r="BT372" i="22"/>
  <c r="BV372" i="22"/>
  <c r="BR373" i="22"/>
  <c r="BT373" i="22"/>
  <c r="BV373" i="22"/>
  <c r="BR374" i="22"/>
  <c r="BT374" i="22"/>
  <c r="BV374" i="22"/>
  <c r="BR375" i="22"/>
  <c r="BT375" i="22"/>
  <c r="BV375" i="22"/>
  <c r="BR376" i="22"/>
  <c r="BT376" i="22"/>
  <c r="BV376" i="22"/>
  <c r="BT377" i="22"/>
  <c r="BV377" i="22"/>
  <c r="BT378" i="22"/>
  <c r="BV378" i="22"/>
  <c r="BR379" i="22"/>
  <c r="BT379" i="22"/>
  <c r="BV379" i="22"/>
  <c r="BT380" i="22"/>
  <c r="BV380" i="22"/>
  <c r="BT381" i="22"/>
  <c r="BV381" i="22"/>
  <c r="BR382" i="22"/>
  <c r="BT382" i="22"/>
  <c r="BV382" i="22"/>
  <c r="BT383" i="22"/>
  <c r="BV383" i="22"/>
  <c r="BR384" i="22"/>
  <c r="BT384" i="22"/>
  <c r="BV384" i="22"/>
  <c r="BR385" i="22"/>
  <c r="BT385" i="22"/>
  <c r="BV385" i="22"/>
  <c r="BR386" i="22"/>
  <c r="BT386" i="22"/>
  <c r="BV386" i="22"/>
  <c r="BR387" i="22"/>
  <c r="BT387" i="22"/>
  <c r="BV387" i="22"/>
  <c r="BR388" i="22"/>
  <c r="BT388" i="22"/>
  <c r="BV388" i="22"/>
  <c r="BR389" i="22"/>
  <c r="BT389" i="22"/>
  <c r="BV389" i="22"/>
  <c r="BR390" i="22"/>
  <c r="BT390" i="22"/>
  <c r="BV390" i="22"/>
  <c r="BR391" i="22"/>
  <c r="BT391" i="22"/>
  <c r="BV391" i="22"/>
  <c r="BR392" i="22"/>
  <c r="BT392" i="22"/>
  <c r="BV392" i="22"/>
  <c r="BR393" i="22"/>
  <c r="BT393" i="22"/>
  <c r="BV393" i="22"/>
  <c r="BR394" i="22"/>
  <c r="BT394" i="22"/>
  <c r="BV394" i="22"/>
  <c r="BR395" i="22"/>
  <c r="BT395" i="22"/>
  <c r="BV395" i="22"/>
  <c r="BR396" i="22"/>
  <c r="BT396" i="22"/>
  <c r="BV396" i="22"/>
  <c r="BR397" i="22"/>
  <c r="BT397" i="22"/>
  <c r="BV397" i="22"/>
  <c r="BR398" i="22"/>
  <c r="BT398" i="22"/>
  <c r="BV398" i="22"/>
  <c r="BR399" i="22"/>
  <c r="BT399" i="22"/>
  <c r="BV399" i="22"/>
  <c r="BR400" i="22"/>
  <c r="BT400" i="22"/>
  <c r="BV400" i="22"/>
  <c r="BR401" i="22"/>
  <c r="BT401" i="22"/>
  <c r="BV401" i="22"/>
  <c r="BR402" i="22"/>
  <c r="BT402" i="22"/>
  <c r="BV402" i="22"/>
  <c r="BR403" i="22"/>
  <c r="BT403" i="22"/>
  <c r="BV403" i="22"/>
  <c r="BR404" i="22"/>
  <c r="BT404" i="22"/>
  <c r="BV404" i="22"/>
  <c r="BR405" i="22"/>
  <c r="BT405" i="22"/>
  <c r="BV405" i="22"/>
  <c r="BT406" i="22"/>
  <c r="BV406" i="22"/>
  <c r="BT407" i="22"/>
  <c r="BV407" i="22"/>
  <c r="BT408" i="22"/>
  <c r="BV408" i="22"/>
  <c r="BT409" i="22"/>
  <c r="BV409" i="22"/>
  <c r="BR410" i="22"/>
  <c r="BT410" i="22"/>
  <c r="BV410" i="22"/>
  <c r="BT411" i="22"/>
  <c r="BV411" i="22"/>
  <c r="BR412" i="22"/>
  <c r="BT412" i="22"/>
  <c r="BV412" i="22"/>
  <c r="BR413" i="22"/>
  <c r="BT413" i="22"/>
  <c r="BV413" i="22"/>
  <c r="BR414" i="22"/>
  <c r="BT414" i="22"/>
  <c r="BV414" i="22"/>
  <c r="BR415" i="22"/>
  <c r="BT415" i="22"/>
  <c r="BV415" i="22"/>
  <c r="BR416" i="22"/>
  <c r="BT416" i="22"/>
  <c r="BV416" i="22"/>
  <c r="BR417" i="22"/>
  <c r="BT417" i="22"/>
  <c r="BV417" i="22"/>
  <c r="BR418" i="22"/>
  <c r="BT418" i="22"/>
  <c r="BV418" i="22"/>
  <c r="BT419" i="22"/>
  <c r="BV419" i="22"/>
  <c r="BT420" i="22"/>
  <c r="BV420" i="22"/>
  <c r="BT421" i="22"/>
  <c r="BV421" i="22"/>
  <c r="BT422" i="22"/>
  <c r="BV422" i="22"/>
  <c r="BT423" i="22"/>
  <c r="BV423" i="22"/>
  <c r="BT424" i="22"/>
  <c r="BV424" i="22"/>
  <c r="BT425" i="22"/>
  <c r="BV425" i="22"/>
  <c r="BR426" i="22"/>
  <c r="BT426" i="22"/>
  <c r="BV426" i="22"/>
  <c r="BR427" i="22"/>
  <c r="BT427" i="22"/>
  <c r="BV427" i="22"/>
  <c r="BR428" i="22"/>
  <c r="BT428" i="22"/>
  <c r="BV428" i="22"/>
  <c r="BR429" i="22"/>
  <c r="BT429" i="22"/>
  <c r="BV429" i="22"/>
  <c r="BR430" i="22"/>
  <c r="BT430" i="22"/>
  <c r="BV430" i="22"/>
  <c r="BR431" i="22"/>
  <c r="BT431" i="22"/>
  <c r="BV431" i="22"/>
  <c r="BR432" i="22"/>
  <c r="BT432" i="22"/>
  <c r="BV432" i="22"/>
  <c r="BT433" i="22"/>
  <c r="BV433" i="22"/>
  <c r="BT434" i="22"/>
  <c r="BV434" i="22"/>
  <c r="BT435" i="22"/>
  <c r="BV435" i="22"/>
  <c r="BR436" i="22"/>
  <c r="BT436" i="22"/>
  <c r="BV436" i="22"/>
  <c r="BR437" i="22"/>
  <c r="BT437" i="22"/>
  <c r="BV437" i="22"/>
  <c r="BT438" i="22"/>
  <c r="BV438" i="22"/>
  <c r="BT439" i="22"/>
  <c r="BV439" i="22"/>
  <c r="BR440" i="22"/>
  <c r="BT440" i="22"/>
  <c r="BV440" i="22"/>
  <c r="BR441" i="22"/>
  <c r="BT441" i="22"/>
  <c r="BV441" i="22"/>
  <c r="BT442" i="22"/>
  <c r="BV442" i="22"/>
  <c r="BR443" i="22"/>
  <c r="BT443" i="22"/>
  <c r="BV443" i="22"/>
  <c r="BR444" i="22"/>
  <c r="BT444" i="22"/>
  <c r="BV444" i="22"/>
  <c r="BT445" i="22"/>
  <c r="BV445" i="22"/>
  <c r="BR446" i="22"/>
  <c r="BT446" i="22"/>
  <c r="BV446" i="22"/>
  <c r="BR447" i="22"/>
  <c r="BT447" i="22"/>
  <c r="BV447" i="22"/>
  <c r="BR448" i="22"/>
  <c r="BT448" i="22"/>
  <c r="BV448" i="22"/>
  <c r="BR449" i="22"/>
  <c r="BT449" i="22"/>
  <c r="BV449" i="22"/>
  <c r="BR450" i="22"/>
  <c r="BT450" i="22"/>
  <c r="BV450" i="22"/>
  <c r="BR451" i="22"/>
  <c r="BT451" i="22"/>
  <c r="BV451" i="22"/>
  <c r="BR452" i="22"/>
  <c r="BT452" i="22"/>
  <c r="BV452" i="22"/>
  <c r="BR453" i="22"/>
  <c r="BT453" i="22"/>
  <c r="BV453" i="22"/>
  <c r="BR454" i="22"/>
  <c r="BT454" i="22"/>
  <c r="BV454" i="22"/>
  <c r="BR455" i="22"/>
  <c r="BT455" i="22"/>
  <c r="BV455" i="22"/>
  <c r="BR456" i="22"/>
  <c r="BT456" i="22"/>
  <c r="BV456" i="22"/>
  <c r="BR457" i="22"/>
  <c r="BT457" i="22"/>
  <c r="BV457" i="22"/>
  <c r="BT458" i="22"/>
  <c r="BV458" i="22"/>
  <c r="BR459" i="22"/>
  <c r="BT459" i="22"/>
  <c r="BV459" i="22"/>
  <c r="BT460" i="22"/>
  <c r="BV460" i="22"/>
  <c r="BT461" i="22"/>
  <c r="BV461" i="22"/>
  <c r="BR462" i="22"/>
  <c r="BT462" i="22"/>
  <c r="BV462" i="22"/>
  <c r="BR463" i="22"/>
  <c r="BT463" i="22"/>
  <c r="BV463" i="22"/>
  <c r="BR464" i="22"/>
  <c r="BT464" i="22"/>
  <c r="BV464" i="22"/>
  <c r="BT465" i="22"/>
  <c r="BV465" i="22"/>
  <c r="BR466" i="22"/>
  <c r="BT466" i="22"/>
  <c r="BV466" i="22"/>
  <c r="BT467" i="22"/>
  <c r="BV467" i="22"/>
  <c r="BR468" i="22"/>
  <c r="BT468" i="22"/>
  <c r="BV468" i="22"/>
  <c r="BR469" i="22"/>
  <c r="BT469" i="22"/>
  <c r="BV469" i="22"/>
  <c r="BR470" i="22"/>
  <c r="BT470" i="22"/>
  <c r="BV470" i="22"/>
  <c r="BT471" i="22"/>
  <c r="BV471" i="22"/>
  <c r="BR472" i="22"/>
  <c r="BT472" i="22"/>
  <c r="BV472" i="22"/>
  <c r="BT473" i="22"/>
  <c r="BV473" i="22"/>
  <c r="BR474" i="22"/>
  <c r="BT474" i="22"/>
  <c r="BV474" i="22"/>
  <c r="BR475" i="22"/>
  <c r="BT475" i="22"/>
  <c r="BV475" i="22"/>
  <c r="BR476" i="22"/>
  <c r="BT476" i="22"/>
  <c r="BV476" i="22"/>
  <c r="BR477" i="22"/>
  <c r="BT477" i="22"/>
  <c r="BV477" i="22"/>
  <c r="BR478" i="22"/>
  <c r="BT478" i="22"/>
  <c r="BV478" i="22"/>
  <c r="BT479" i="22"/>
  <c r="BV479" i="22"/>
  <c r="BT480" i="22"/>
  <c r="BV480" i="22"/>
  <c r="BR481" i="22"/>
  <c r="BT481" i="22"/>
  <c r="BV481" i="22"/>
  <c r="BR482" i="22"/>
  <c r="BT482" i="22"/>
  <c r="BV482" i="22"/>
  <c r="BR483" i="22"/>
  <c r="BT483" i="22"/>
  <c r="BV483" i="22"/>
  <c r="BR484" i="22"/>
  <c r="BT484" i="22"/>
  <c r="BV484" i="22"/>
  <c r="BR485" i="22"/>
  <c r="BT485" i="22"/>
  <c r="BV485" i="22"/>
  <c r="BR486" i="22"/>
  <c r="BT486" i="22"/>
  <c r="BV486" i="22"/>
  <c r="BR487" i="22"/>
  <c r="BT487" i="22"/>
  <c r="BV487" i="22"/>
  <c r="BT488" i="22"/>
  <c r="BV488" i="22"/>
  <c r="BT489" i="22"/>
  <c r="BV489" i="22"/>
  <c r="BT490" i="22"/>
  <c r="BV490" i="22"/>
  <c r="BT491" i="22"/>
  <c r="BV491" i="22"/>
  <c r="BT492" i="22"/>
  <c r="BV492" i="22"/>
  <c r="BR493" i="22"/>
  <c r="BT493" i="22"/>
  <c r="BV493" i="22"/>
  <c r="BR494" i="22"/>
  <c r="BT494" i="22"/>
  <c r="BV494" i="22"/>
  <c r="BR495" i="22"/>
  <c r="BT495" i="22"/>
  <c r="BV495" i="22"/>
  <c r="BT496" i="22"/>
  <c r="BV496" i="22"/>
  <c r="BT497" i="22"/>
  <c r="BV497" i="22"/>
  <c r="BT498" i="22"/>
  <c r="BV498" i="22"/>
  <c r="BR499" i="22"/>
  <c r="BT499" i="22"/>
  <c r="BV499" i="22"/>
  <c r="BR500" i="22"/>
  <c r="BT500" i="22"/>
  <c r="BV500" i="22"/>
  <c r="BT501" i="22"/>
  <c r="BV501" i="22"/>
  <c r="BT502" i="22"/>
  <c r="BV502" i="22"/>
  <c r="BT503" i="22"/>
  <c r="BV503" i="22"/>
  <c r="BT504" i="22"/>
  <c r="BV504" i="22"/>
  <c r="BT505" i="22"/>
  <c r="BV505" i="22"/>
  <c r="BT506" i="22"/>
  <c r="BV506" i="22"/>
  <c r="BT507" i="22"/>
  <c r="BV507" i="22"/>
  <c r="BR508" i="22"/>
  <c r="BT508" i="22"/>
  <c r="BV508" i="22"/>
  <c r="BR509" i="22"/>
  <c r="BT509" i="22"/>
  <c r="BV509" i="22"/>
  <c r="BR510" i="22"/>
  <c r="BT510" i="22"/>
  <c r="BV510" i="22"/>
  <c r="BR511" i="22"/>
  <c r="BT511" i="22"/>
  <c r="BV511" i="22"/>
  <c r="BT512" i="22"/>
  <c r="BV512" i="22"/>
  <c r="BR513" i="22"/>
  <c r="BT513" i="22"/>
  <c r="BV513" i="22"/>
  <c r="BT514" i="22"/>
  <c r="BV514" i="22"/>
  <c r="BR515" i="22"/>
  <c r="BT515" i="22"/>
  <c r="BV515" i="22"/>
  <c r="BR516" i="22"/>
  <c r="BT516" i="22"/>
  <c r="BV516" i="22"/>
  <c r="BR517" i="22"/>
  <c r="BT517" i="22"/>
  <c r="BV517" i="22"/>
  <c r="BR518" i="22"/>
  <c r="BT518" i="22"/>
  <c r="BV518" i="22"/>
  <c r="BR519" i="22"/>
  <c r="BT519" i="22"/>
  <c r="BV519" i="22"/>
  <c r="BR520" i="22"/>
  <c r="BT520" i="22"/>
  <c r="BV520" i="22"/>
  <c r="BR521" i="22"/>
  <c r="BT521" i="22"/>
  <c r="BV521" i="22"/>
  <c r="BR522" i="22"/>
  <c r="BT522" i="22"/>
  <c r="BV522" i="22"/>
  <c r="BR523" i="22"/>
  <c r="BT523" i="22"/>
  <c r="BV523" i="22"/>
  <c r="BT524" i="22"/>
  <c r="BV524" i="22"/>
  <c r="BR525" i="22"/>
  <c r="BT525" i="22"/>
  <c r="BV525" i="22"/>
  <c r="BR526" i="22"/>
  <c r="BT526" i="22"/>
  <c r="BV526" i="22"/>
  <c r="BT527" i="22"/>
  <c r="BV527" i="22"/>
  <c r="BT528" i="22"/>
  <c r="BV528" i="22"/>
  <c r="BR529" i="22"/>
  <c r="BT529" i="22"/>
  <c r="BV529" i="22"/>
  <c r="BT530" i="22"/>
  <c r="BV530" i="22"/>
  <c r="BR531" i="22"/>
  <c r="BT531" i="22"/>
  <c r="BV531" i="22"/>
  <c r="BT532" i="22"/>
  <c r="BV532" i="22"/>
  <c r="BR533" i="22"/>
  <c r="BT533" i="22"/>
  <c r="BV533" i="22"/>
  <c r="BR534" i="22"/>
  <c r="BT534" i="22"/>
  <c r="BV534" i="22"/>
  <c r="BR535" i="22"/>
  <c r="BT535" i="22"/>
  <c r="BV535" i="22"/>
  <c r="BR536" i="22"/>
  <c r="BT536" i="22"/>
  <c r="BV536" i="22"/>
  <c r="BR537" i="22"/>
  <c r="BT537" i="22"/>
  <c r="BV537" i="22"/>
  <c r="BR538" i="22"/>
  <c r="BT538" i="22"/>
  <c r="BV538" i="22"/>
  <c r="BR539" i="22"/>
  <c r="BT539" i="22"/>
  <c r="BV539" i="22"/>
  <c r="BR540" i="22"/>
  <c r="BT540" i="22"/>
  <c r="BV540" i="22"/>
  <c r="BR541" i="22"/>
  <c r="BT541" i="22"/>
  <c r="BV541" i="22"/>
  <c r="BR542" i="22"/>
  <c r="BT542" i="22"/>
  <c r="BV542" i="22"/>
  <c r="BR543" i="22"/>
  <c r="BT543" i="22"/>
  <c r="BV543" i="22"/>
  <c r="BT544" i="22"/>
  <c r="BV544" i="22"/>
  <c r="BR545" i="22"/>
  <c r="BT545" i="22"/>
  <c r="BV545" i="22"/>
  <c r="BR546" i="22"/>
  <c r="BT546" i="22"/>
  <c r="BV546" i="22"/>
  <c r="BR547" i="22"/>
  <c r="BT547" i="22"/>
  <c r="BV547" i="22"/>
  <c r="BR548" i="22"/>
  <c r="BT548" i="22"/>
  <c r="BV548" i="22"/>
  <c r="BT549" i="22"/>
  <c r="BV549" i="22"/>
  <c r="BR550" i="22"/>
  <c r="BT550" i="22"/>
  <c r="BV550" i="22"/>
  <c r="BR551" i="22"/>
  <c r="BT551" i="22"/>
  <c r="BV551" i="22"/>
  <c r="BR552" i="22"/>
  <c r="BT552" i="22"/>
  <c r="BV552" i="22"/>
  <c r="BR553" i="22"/>
  <c r="BT553" i="22"/>
  <c r="BV553" i="22"/>
  <c r="BT554" i="22"/>
  <c r="BV554" i="22"/>
  <c r="BT555" i="22"/>
  <c r="BV555" i="22"/>
  <c r="BR556" i="22"/>
  <c r="BT556" i="22"/>
  <c r="BV556" i="22"/>
  <c r="BT557" i="22"/>
  <c r="BV557" i="22"/>
  <c r="BR558" i="22"/>
  <c r="BT558" i="22"/>
  <c r="BV558" i="22"/>
  <c r="BR559" i="22"/>
  <c r="BT559" i="22"/>
  <c r="BV559" i="22"/>
  <c r="BR560" i="22"/>
  <c r="BT560" i="22"/>
  <c r="BV560" i="22"/>
  <c r="BT561" i="22"/>
  <c r="BV561" i="22"/>
  <c r="BR562" i="22"/>
  <c r="BT562" i="22"/>
  <c r="BV562" i="22"/>
  <c r="BR563" i="22"/>
  <c r="BT563" i="22"/>
  <c r="BV563" i="22"/>
  <c r="BR564" i="22"/>
  <c r="BT564" i="22"/>
  <c r="BV564" i="22"/>
  <c r="BR565" i="22"/>
  <c r="BT565" i="22"/>
  <c r="BV565" i="22"/>
  <c r="BR566" i="22"/>
  <c r="BT566" i="22"/>
  <c r="BV566" i="22"/>
  <c r="BR567" i="22"/>
  <c r="BT567" i="22"/>
  <c r="BV567" i="22"/>
  <c r="BR568" i="22"/>
  <c r="BT568" i="22"/>
  <c r="BV568" i="22"/>
  <c r="BR569" i="22"/>
  <c r="BT569" i="22"/>
  <c r="BV569" i="22"/>
  <c r="BR570" i="22"/>
  <c r="BT570" i="22"/>
  <c r="BV570" i="22"/>
  <c r="BR571" i="22"/>
  <c r="BT571" i="22"/>
  <c r="BV571" i="22"/>
  <c r="BR572" i="22"/>
  <c r="BT572" i="22"/>
  <c r="BV572" i="22"/>
  <c r="BR573" i="22"/>
  <c r="BT573" i="22"/>
  <c r="BV573" i="22"/>
  <c r="BR574" i="22"/>
  <c r="BT574" i="22"/>
  <c r="BV574" i="22"/>
  <c r="BR575" i="22"/>
  <c r="BT575" i="22"/>
  <c r="BV575" i="22"/>
  <c r="BR576" i="22"/>
  <c r="BT576" i="22"/>
  <c r="BV576" i="22"/>
  <c r="BR577" i="22"/>
  <c r="BT577" i="22"/>
  <c r="BV577" i="22"/>
  <c r="BR578" i="22"/>
  <c r="BT578" i="22"/>
  <c r="BV578" i="22"/>
  <c r="BR579" i="22"/>
  <c r="BT579" i="22"/>
  <c r="BV579" i="22"/>
  <c r="BR580" i="22"/>
  <c r="BT580" i="22"/>
  <c r="BV580" i="22"/>
  <c r="BR581" i="22"/>
  <c r="BT581" i="22"/>
  <c r="BV581" i="22"/>
  <c r="BR582" i="22"/>
  <c r="BT582" i="22"/>
  <c r="BV582" i="22"/>
  <c r="BT583" i="22"/>
  <c r="BV583" i="22"/>
  <c r="BR584" i="22"/>
  <c r="BT584" i="22"/>
  <c r="BV584" i="22"/>
  <c r="BR585" i="22"/>
  <c r="BT585" i="22"/>
  <c r="BV585" i="22"/>
  <c r="BR586" i="22"/>
  <c r="BT586" i="22"/>
  <c r="BV586" i="22"/>
  <c r="BR587" i="22"/>
  <c r="BT587" i="22"/>
  <c r="BV587" i="22"/>
  <c r="BR588" i="22"/>
  <c r="BT588" i="22"/>
  <c r="BV588" i="22"/>
  <c r="BR589" i="22"/>
  <c r="BT589" i="22"/>
  <c r="BV589" i="22"/>
  <c r="BR590" i="22"/>
  <c r="BT590" i="22"/>
  <c r="BV590" i="22"/>
  <c r="BR591" i="22"/>
  <c r="BT591" i="22"/>
  <c r="BV591" i="22"/>
  <c r="BR592" i="22"/>
  <c r="BT592" i="22"/>
  <c r="BV592" i="22"/>
  <c r="BR593" i="22"/>
  <c r="BT593" i="22"/>
  <c r="BV593" i="22"/>
  <c r="BR594" i="22"/>
  <c r="BT594" i="22"/>
  <c r="BV594" i="22"/>
  <c r="BR595" i="22"/>
  <c r="BT595" i="22"/>
  <c r="BV595" i="22"/>
  <c r="BR596" i="22"/>
  <c r="BT596" i="22"/>
  <c r="BV596" i="22"/>
  <c r="BR597" i="22"/>
  <c r="BT597" i="22"/>
  <c r="BV597" i="22"/>
  <c r="BR598" i="22"/>
  <c r="BT598" i="22"/>
  <c r="BV598" i="22"/>
  <c r="BR599" i="22"/>
  <c r="BT599" i="22"/>
  <c r="BV599" i="22"/>
  <c r="BR600" i="22"/>
  <c r="BT600" i="22"/>
  <c r="BV600" i="22"/>
  <c r="BR601" i="22"/>
  <c r="BT601" i="22"/>
  <c r="BV601" i="22"/>
  <c r="BR602" i="22"/>
  <c r="BT602" i="22"/>
  <c r="BV602" i="22"/>
  <c r="BR603" i="22"/>
  <c r="BT603" i="22"/>
  <c r="BV603" i="22"/>
  <c r="BR604" i="22"/>
  <c r="BT604" i="22"/>
  <c r="BV604" i="22"/>
  <c r="BT605" i="22"/>
  <c r="BV605" i="22"/>
  <c r="BR606" i="22"/>
  <c r="BT606" i="22"/>
  <c r="BV606" i="22"/>
  <c r="BR607" i="22"/>
  <c r="BT607" i="22"/>
  <c r="BV607" i="22"/>
  <c r="BT608" i="22"/>
  <c r="BV608" i="22"/>
  <c r="BR609" i="22"/>
  <c r="BT609" i="22"/>
  <c r="BV609" i="22"/>
  <c r="BR610" i="22"/>
  <c r="BT610" i="22"/>
  <c r="BV610" i="22"/>
  <c r="BT611" i="22"/>
  <c r="BV611" i="22"/>
  <c r="BT612" i="22"/>
  <c r="BV612" i="22"/>
  <c r="BR613" i="22"/>
  <c r="BT613" i="22"/>
  <c r="BV613" i="22"/>
  <c r="BR614" i="22"/>
  <c r="BT614" i="22"/>
  <c r="BV614" i="22"/>
  <c r="BR615" i="22"/>
  <c r="BT615" i="22"/>
  <c r="BV615" i="22"/>
  <c r="BR616" i="22"/>
  <c r="BT616" i="22"/>
  <c r="BV616" i="22"/>
  <c r="BR617" i="22"/>
  <c r="BT617" i="22"/>
  <c r="BV617" i="22"/>
  <c r="BR618" i="22"/>
  <c r="BT618" i="22"/>
  <c r="BV618" i="22"/>
  <c r="BR619" i="22"/>
  <c r="BT619" i="22"/>
  <c r="BV619" i="22"/>
  <c r="BR620" i="22"/>
  <c r="BT620" i="22"/>
  <c r="BV620" i="22"/>
  <c r="BR621" i="22"/>
  <c r="BT621" i="22"/>
  <c r="BV621" i="22"/>
  <c r="BT622" i="22"/>
  <c r="BV622" i="22"/>
  <c r="BR623" i="22"/>
  <c r="BT623" i="22"/>
  <c r="BV623" i="22"/>
  <c r="BR624" i="22"/>
  <c r="BT624" i="22"/>
  <c r="BV624" i="22"/>
  <c r="BR625" i="22"/>
  <c r="BT625" i="22"/>
  <c r="BV625" i="22"/>
  <c r="BR626" i="22"/>
  <c r="BT626" i="22"/>
  <c r="BV626" i="22"/>
  <c r="BR627" i="22"/>
  <c r="BT627" i="22"/>
  <c r="BV627" i="22"/>
  <c r="BR628" i="22"/>
  <c r="BT628" i="22"/>
  <c r="BV628" i="22"/>
  <c r="BR629" i="22"/>
  <c r="BT629" i="22"/>
  <c r="BV629" i="22"/>
  <c r="BR630" i="22"/>
  <c r="BT630" i="22"/>
  <c r="BV630" i="22"/>
  <c r="BR631" i="22"/>
  <c r="BT631" i="22"/>
  <c r="BV631" i="22"/>
  <c r="BT632" i="22"/>
  <c r="BV632" i="22"/>
  <c r="BT633" i="22"/>
  <c r="BV633" i="22"/>
  <c r="BT634" i="22"/>
  <c r="BV634" i="22"/>
  <c r="BT635" i="22"/>
  <c r="BV635" i="22"/>
  <c r="BR636" i="22"/>
  <c r="BT636" i="22"/>
  <c r="BV636" i="22"/>
  <c r="BR637" i="22"/>
  <c r="BT637" i="22"/>
  <c r="BV637" i="22"/>
  <c r="BR638" i="22"/>
  <c r="BT638" i="22"/>
  <c r="BV638" i="22"/>
  <c r="BR639" i="22"/>
  <c r="BT639" i="22"/>
  <c r="BV639" i="22"/>
  <c r="BR640" i="22"/>
  <c r="BT640" i="22"/>
  <c r="BV640" i="22"/>
  <c r="BR641" i="22"/>
  <c r="BT641" i="22"/>
  <c r="BV641" i="22"/>
  <c r="BT642" i="22"/>
  <c r="BV642" i="22"/>
  <c r="BR643" i="22"/>
  <c r="BT643" i="22"/>
  <c r="BV643" i="22"/>
  <c r="BT644" i="22"/>
  <c r="BV644" i="22"/>
  <c r="BR645" i="22"/>
  <c r="BT645" i="22"/>
  <c r="BV645" i="22"/>
  <c r="BR646" i="22"/>
  <c r="BT646" i="22"/>
  <c r="BV646" i="22"/>
  <c r="BR647" i="22"/>
  <c r="BT647" i="22"/>
  <c r="BV647" i="22"/>
  <c r="BR648" i="22"/>
  <c r="BT648" i="22"/>
  <c r="BV648" i="22"/>
  <c r="BR649" i="22"/>
  <c r="BT649" i="22"/>
  <c r="BV649" i="22"/>
  <c r="BR650" i="22"/>
  <c r="BT650" i="22"/>
  <c r="BV650" i="22"/>
  <c r="BR651" i="22"/>
  <c r="BT651" i="22"/>
  <c r="BV651" i="22"/>
  <c r="BR652" i="22"/>
  <c r="BT652" i="22"/>
  <c r="BV652" i="22"/>
  <c r="BR653" i="22"/>
  <c r="BT653" i="22"/>
  <c r="BV653" i="22"/>
  <c r="BR654" i="22"/>
  <c r="BT654" i="22"/>
  <c r="BV654" i="22"/>
  <c r="BR655" i="22"/>
  <c r="BT655" i="22"/>
  <c r="BV655" i="22"/>
  <c r="BT656" i="22"/>
  <c r="BV656" i="22"/>
  <c r="BR657" i="22"/>
  <c r="BT657" i="22"/>
  <c r="BV657" i="22"/>
  <c r="BR658" i="22"/>
  <c r="BT658" i="22"/>
  <c r="BV658" i="22"/>
  <c r="BT659" i="22"/>
  <c r="BV659" i="22"/>
  <c r="BR660" i="22"/>
  <c r="BT660" i="22"/>
  <c r="BV660" i="22"/>
  <c r="BR661" i="22"/>
  <c r="BT661" i="22"/>
  <c r="BV661" i="22"/>
  <c r="BR662" i="22"/>
  <c r="BT662" i="22"/>
  <c r="BV662" i="22"/>
  <c r="BT663" i="22"/>
  <c r="BV663" i="22"/>
  <c r="BR664" i="22"/>
  <c r="BT664" i="22"/>
  <c r="BV664" i="22"/>
  <c r="BR665" i="22"/>
  <c r="BT665" i="22"/>
  <c r="BV665" i="22"/>
  <c r="BR666" i="22"/>
  <c r="BT666" i="22"/>
  <c r="BV666" i="22"/>
  <c r="BR667" i="22"/>
  <c r="BT667" i="22"/>
  <c r="BV667" i="22"/>
  <c r="BR668" i="22"/>
  <c r="BT668" i="22"/>
  <c r="BV668" i="22"/>
  <c r="BR669" i="22"/>
  <c r="BT669" i="22"/>
  <c r="BV669" i="22"/>
  <c r="BR670" i="22"/>
  <c r="BT670" i="22"/>
  <c r="BV670" i="22"/>
  <c r="BR671" i="22"/>
  <c r="BT671" i="22"/>
  <c r="BV671" i="22"/>
  <c r="BT672" i="22"/>
  <c r="BV672" i="22"/>
  <c r="BR673" i="22"/>
  <c r="BT673" i="22"/>
  <c r="BV673" i="22"/>
  <c r="BR674" i="22"/>
  <c r="BT674" i="22"/>
  <c r="BV674" i="22"/>
  <c r="BR675" i="22"/>
  <c r="BT675" i="22"/>
  <c r="BV675" i="22"/>
  <c r="BR676" i="22"/>
  <c r="BT676" i="22"/>
  <c r="BV676" i="22"/>
  <c r="BT677" i="22"/>
  <c r="BV677" i="22"/>
  <c r="BT678" i="22"/>
  <c r="BV678" i="22"/>
  <c r="BR679" i="22"/>
  <c r="BT679" i="22"/>
  <c r="BV679" i="22"/>
  <c r="BR680" i="22"/>
  <c r="BT680" i="22"/>
  <c r="BV680" i="22"/>
  <c r="BR681" i="22"/>
  <c r="BT681" i="22"/>
  <c r="BV681" i="22"/>
  <c r="BR682" i="22"/>
  <c r="BT682" i="22"/>
  <c r="BV682" i="22"/>
  <c r="BR683" i="22"/>
  <c r="BT683" i="22"/>
  <c r="BV683" i="22"/>
  <c r="BR684" i="22"/>
  <c r="BT684" i="22"/>
  <c r="BV684" i="22"/>
  <c r="BR685" i="22"/>
  <c r="BT685" i="22"/>
  <c r="BV685" i="22"/>
  <c r="BR686" i="22"/>
  <c r="BT686" i="22"/>
  <c r="BV686" i="22"/>
  <c r="BR687" i="22"/>
  <c r="BT687" i="22"/>
  <c r="BV687" i="22"/>
  <c r="BT688" i="22"/>
  <c r="BV688" i="22"/>
  <c r="BR689" i="22"/>
  <c r="BT689" i="22"/>
  <c r="BV689" i="22"/>
  <c r="BR690" i="22"/>
  <c r="BT690" i="22"/>
  <c r="BV690" i="22"/>
  <c r="BR691" i="22"/>
  <c r="BT691" i="22"/>
  <c r="BV691" i="22"/>
  <c r="BT692" i="22"/>
  <c r="BV692" i="22"/>
  <c r="BT693" i="22"/>
  <c r="BV693" i="22"/>
  <c r="BT694" i="22"/>
  <c r="BV694" i="22"/>
  <c r="BT695" i="22"/>
  <c r="BV695" i="22"/>
  <c r="BR696" i="22"/>
  <c r="BT696" i="22"/>
  <c r="BV696" i="22"/>
  <c r="BR697" i="22"/>
  <c r="BT697" i="22"/>
  <c r="BV697" i="22"/>
  <c r="BT698" i="22"/>
  <c r="BV698" i="22"/>
  <c r="BT699" i="22"/>
  <c r="BV699" i="22"/>
  <c r="BT700" i="22"/>
  <c r="BV700" i="22"/>
  <c r="BT701" i="22"/>
  <c r="BV701" i="22"/>
  <c r="BR702" i="22"/>
  <c r="BT702" i="22"/>
  <c r="BV702" i="22"/>
  <c r="BT703" i="22"/>
  <c r="BV703" i="22"/>
  <c r="BR704" i="22"/>
  <c r="BT704" i="22"/>
  <c r="BV704" i="22"/>
  <c r="BR705" i="22"/>
  <c r="BT705" i="22"/>
  <c r="BV705" i="22"/>
  <c r="BT706" i="22"/>
  <c r="BV706" i="22"/>
  <c r="BT707" i="22"/>
  <c r="BV707" i="22"/>
  <c r="BR708" i="22"/>
  <c r="BT708" i="22"/>
  <c r="BV708" i="22"/>
  <c r="BT709" i="22"/>
  <c r="BV709" i="22"/>
  <c r="BR710" i="22"/>
  <c r="BT710" i="22"/>
  <c r="BV710" i="22"/>
  <c r="BR711" i="22"/>
  <c r="BT711" i="22"/>
  <c r="BV711" i="22"/>
  <c r="BR712" i="22"/>
  <c r="BT712" i="22"/>
  <c r="BV712" i="22"/>
  <c r="BR713" i="22"/>
  <c r="BT713" i="22"/>
  <c r="BV713" i="22"/>
  <c r="BR714" i="22"/>
  <c r="BT714" i="22"/>
  <c r="BV714" i="22"/>
  <c r="BT715" i="22"/>
  <c r="BV715" i="22"/>
  <c r="BR716" i="22"/>
  <c r="BT716" i="22"/>
  <c r="BV716" i="22"/>
  <c r="BR717" i="22"/>
  <c r="BT717" i="22"/>
  <c r="BV717" i="22"/>
  <c r="BR718" i="22"/>
  <c r="BT718" i="22"/>
  <c r="BV718" i="22"/>
  <c r="BT719" i="22"/>
  <c r="BV719" i="22"/>
  <c r="BR720" i="22"/>
  <c r="BT720" i="22"/>
  <c r="BV720" i="22"/>
  <c r="BT721" i="22"/>
  <c r="BV721" i="22"/>
  <c r="BR722" i="22"/>
  <c r="BT722" i="22"/>
  <c r="BV722" i="22"/>
  <c r="BR723" i="22"/>
  <c r="BT723" i="22"/>
  <c r="BV723" i="22"/>
  <c r="BR724" i="22"/>
  <c r="BT724" i="22"/>
  <c r="BV724" i="22"/>
  <c r="BR725" i="22"/>
  <c r="BT725" i="22"/>
  <c r="BV725" i="22"/>
  <c r="BR726" i="22"/>
  <c r="BT726" i="22"/>
  <c r="BV726" i="22"/>
  <c r="BR727" i="22"/>
  <c r="BT727" i="22"/>
  <c r="BV727" i="22"/>
  <c r="BT728" i="22"/>
  <c r="BV728" i="22"/>
  <c r="BR729" i="22"/>
  <c r="BT729" i="22"/>
  <c r="BV729" i="22"/>
  <c r="BR730" i="22"/>
  <c r="BT730" i="22"/>
  <c r="BV730" i="22"/>
  <c r="BR731" i="22"/>
  <c r="BT731" i="22"/>
  <c r="BV731" i="22"/>
  <c r="BR732" i="22"/>
  <c r="BT732" i="22"/>
  <c r="BV732" i="22"/>
  <c r="BR733" i="22"/>
  <c r="BT733" i="22"/>
  <c r="BV733" i="22"/>
  <c r="BR734" i="22"/>
  <c r="BT734" i="22"/>
  <c r="BV734" i="22"/>
  <c r="BR735" i="22"/>
  <c r="BT735" i="22"/>
  <c r="BV735" i="22"/>
  <c r="BT736" i="22"/>
  <c r="BV736" i="22"/>
  <c r="BT737" i="22"/>
  <c r="BV737" i="22"/>
  <c r="BT738" i="22"/>
  <c r="BV738" i="22"/>
  <c r="BT739" i="22"/>
  <c r="BV739" i="22"/>
  <c r="BT740" i="22"/>
  <c r="BV740" i="22"/>
  <c r="BT741" i="22"/>
  <c r="BV741" i="22"/>
  <c r="BT742" i="22"/>
  <c r="BV742" i="22"/>
  <c r="BT743" i="22"/>
  <c r="BV743" i="22"/>
  <c r="BR744" i="22"/>
  <c r="BT744" i="22"/>
  <c r="BV744" i="22"/>
  <c r="BR745" i="22"/>
  <c r="BT745" i="22"/>
  <c r="BV745" i="22"/>
  <c r="BR746" i="22"/>
  <c r="BT746" i="22"/>
  <c r="BV746" i="22"/>
  <c r="BT747" i="22"/>
  <c r="BV747" i="22"/>
  <c r="BT748" i="22"/>
  <c r="BV748" i="22"/>
  <c r="BT749" i="22"/>
  <c r="BV749" i="22"/>
  <c r="BT750" i="22"/>
  <c r="BV750" i="22"/>
  <c r="BT751" i="22"/>
  <c r="BV751" i="22"/>
  <c r="BT752" i="22"/>
  <c r="BV752" i="22"/>
  <c r="BT753" i="22"/>
  <c r="BV753" i="22"/>
  <c r="BT754" i="22"/>
  <c r="BV754" i="22"/>
  <c r="BT755" i="22"/>
  <c r="BV755" i="22"/>
  <c r="BR756" i="22"/>
  <c r="BT756" i="22"/>
  <c r="BV756" i="22"/>
  <c r="BR757" i="22"/>
  <c r="BT757" i="22"/>
  <c r="BV757" i="22"/>
  <c r="BT758" i="22"/>
  <c r="BV758" i="22"/>
  <c r="BT759" i="22"/>
  <c r="BV759" i="22"/>
  <c r="BT760" i="22"/>
  <c r="BV760" i="22"/>
  <c r="BT761" i="22"/>
  <c r="BV761" i="22"/>
  <c r="BT762" i="22"/>
  <c r="BV762" i="22"/>
  <c r="BT763" i="22"/>
  <c r="BV763" i="22"/>
  <c r="BT764" i="22"/>
  <c r="BV764" i="22"/>
  <c r="BT765" i="22"/>
  <c r="BV765" i="22"/>
  <c r="BT766" i="22"/>
  <c r="BV766" i="22"/>
  <c r="BT767" i="22"/>
  <c r="BV767" i="22"/>
  <c r="BT768" i="22"/>
  <c r="BV768" i="22"/>
  <c r="BR769" i="22"/>
  <c r="BT769" i="22"/>
  <c r="BV769" i="22"/>
  <c r="BR770" i="22"/>
  <c r="BT770" i="22"/>
  <c r="BV770" i="22"/>
  <c r="BT771" i="22"/>
  <c r="BV771" i="22"/>
  <c r="BT772" i="22"/>
  <c r="BV772" i="22"/>
  <c r="BT773" i="22"/>
  <c r="BV773" i="22"/>
  <c r="BT774" i="22"/>
  <c r="BV774" i="22"/>
  <c r="BR775" i="22"/>
  <c r="BT775" i="22"/>
  <c r="BV775" i="22"/>
  <c r="BR776" i="22"/>
  <c r="BT776" i="22"/>
  <c r="BV776" i="22"/>
  <c r="BR777" i="22"/>
  <c r="BT777" i="22"/>
  <c r="BV777" i="22"/>
  <c r="BR778" i="22"/>
  <c r="BT778" i="22"/>
  <c r="BV778" i="22"/>
  <c r="BR779" i="22"/>
  <c r="BT779" i="22"/>
  <c r="BV779" i="22"/>
  <c r="BR780" i="22"/>
  <c r="BT780" i="22"/>
  <c r="BV780" i="22"/>
  <c r="BR781" i="22"/>
  <c r="BT781" i="22"/>
  <c r="BV781" i="22"/>
  <c r="BR782" i="22"/>
  <c r="BT782" i="22"/>
  <c r="BV782" i="22"/>
  <c r="BR783" i="22"/>
  <c r="BT783" i="22"/>
  <c r="BV783" i="22"/>
  <c r="BT784" i="22"/>
  <c r="BV784" i="22"/>
  <c r="BT785" i="22"/>
  <c r="BV785" i="22"/>
  <c r="BT786" i="22"/>
  <c r="BV786" i="22"/>
  <c r="BT787" i="22"/>
  <c r="BV787" i="22"/>
  <c r="BT788" i="22"/>
  <c r="BV788" i="22"/>
  <c r="BT789" i="22"/>
  <c r="BV789" i="22"/>
  <c r="BT790" i="22"/>
  <c r="BV790" i="22"/>
  <c r="BR791" i="22"/>
  <c r="BT791" i="22"/>
  <c r="BV791" i="22"/>
  <c r="BR792" i="22"/>
  <c r="BT792" i="22"/>
  <c r="BV792" i="22"/>
  <c r="BR793" i="22"/>
  <c r="BT793" i="22"/>
  <c r="BV793" i="22"/>
  <c r="BR794" i="22"/>
  <c r="BT794" i="22"/>
  <c r="BV794" i="22"/>
  <c r="BR795" i="22"/>
  <c r="BT795" i="22"/>
  <c r="BV795" i="22"/>
  <c r="BR796" i="22"/>
  <c r="BT796" i="22"/>
  <c r="BV796" i="22"/>
  <c r="BT797" i="22"/>
  <c r="BV797" i="22"/>
  <c r="BT798" i="22"/>
  <c r="BV798" i="22"/>
  <c r="BT799" i="22"/>
  <c r="BV799" i="22"/>
  <c r="BR800" i="22"/>
  <c r="BT800" i="22"/>
  <c r="BV800" i="22"/>
  <c r="BT801" i="22"/>
  <c r="BV801" i="22"/>
  <c r="BT802" i="22"/>
  <c r="BV802" i="22"/>
  <c r="BT803" i="22"/>
  <c r="BV803" i="22"/>
  <c r="BT804" i="22"/>
  <c r="BV804" i="22"/>
  <c r="BR805" i="22"/>
  <c r="BT805" i="22"/>
  <c r="BV805" i="22"/>
  <c r="BR806" i="22"/>
  <c r="BT806" i="22"/>
  <c r="BV806" i="22"/>
  <c r="BT807" i="22"/>
  <c r="BV807" i="22"/>
  <c r="BR808" i="22"/>
  <c r="BT808" i="22"/>
  <c r="BV808" i="22"/>
  <c r="BT809" i="22"/>
  <c r="BV809" i="22"/>
  <c r="BT810" i="22"/>
  <c r="BV810" i="22"/>
  <c r="BT811" i="22"/>
  <c r="BV811" i="22"/>
  <c r="BT812" i="22"/>
  <c r="BV812" i="22"/>
  <c r="BR813" i="22"/>
  <c r="BT813" i="22"/>
  <c r="BV813" i="22"/>
  <c r="BT814" i="22"/>
  <c r="BV814" i="22"/>
  <c r="BT815" i="22"/>
  <c r="BV815" i="22"/>
  <c r="BT816" i="22"/>
  <c r="BV816" i="22"/>
  <c r="BR817" i="22"/>
  <c r="BT817" i="22"/>
  <c r="BV817" i="22"/>
  <c r="BT818" i="22"/>
  <c r="BV818" i="22"/>
  <c r="BR819" i="22"/>
  <c r="BT819" i="22"/>
  <c r="BV819" i="22"/>
  <c r="BT820" i="22"/>
  <c r="BV820" i="22"/>
  <c r="BT821" i="22"/>
  <c r="BV821" i="22"/>
  <c r="BR822" i="22"/>
  <c r="BT822" i="22"/>
  <c r="BV822" i="22"/>
  <c r="BT823" i="22"/>
  <c r="BV823" i="22"/>
  <c r="BT824" i="22"/>
  <c r="BV824" i="22"/>
  <c r="BT825" i="22"/>
  <c r="BV825" i="22"/>
  <c r="BT826" i="22"/>
  <c r="BV826" i="22"/>
  <c r="BT827" i="22"/>
  <c r="BV827" i="22"/>
  <c r="BT828" i="22"/>
  <c r="BV828" i="22"/>
  <c r="BT829" i="22"/>
  <c r="BV829" i="22"/>
  <c r="BT830" i="22"/>
  <c r="BV830" i="22"/>
  <c r="BT831" i="22"/>
  <c r="BV831" i="22"/>
  <c r="BT832" i="22"/>
  <c r="BV832" i="22"/>
  <c r="BT833" i="22"/>
  <c r="BV833" i="22"/>
  <c r="BT834" i="22"/>
  <c r="BV834" i="22"/>
  <c r="BT835" i="22"/>
  <c r="BV835" i="22"/>
  <c r="BR836" i="22"/>
  <c r="BT836" i="22"/>
  <c r="BV836" i="22"/>
  <c r="BT837" i="22"/>
  <c r="BV837" i="22"/>
  <c r="BT838" i="22"/>
  <c r="BV838" i="22"/>
  <c r="BT839" i="22"/>
  <c r="BV839" i="22"/>
  <c r="BT840" i="22"/>
  <c r="BV840" i="22"/>
  <c r="BT841" i="22"/>
  <c r="BV841" i="22"/>
  <c r="BT842" i="22"/>
  <c r="BV842" i="22"/>
  <c r="BT843" i="22"/>
  <c r="BV843" i="22"/>
  <c r="BT844" i="22"/>
  <c r="BV844" i="22"/>
  <c r="BT845" i="22"/>
  <c r="BV845" i="22"/>
  <c r="BT846" i="22"/>
  <c r="BV846" i="22"/>
  <c r="BT847" i="22"/>
  <c r="BV847" i="22"/>
  <c r="BT848" i="22"/>
  <c r="BV848" i="22"/>
  <c r="BR849" i="22"/>
  <c r="BT849" i="22"/>
  <c r="BV849" i="22"/>
  <c r="BR850" i="22"/>
  <c r="BT850" i="22"/>
  <c r="BV850" i="22"/>
  <c r="BR851" i="22"/>
  <c r="BT851" i="22"/>
  <c r="BV851" i="22"/>
  <c r="BR852" i="22"/>
  <c r="BT852" i="22"/>
  <c r="BV852" i="22"/>
  <c r="BR853" i="22"/>
  <c r="BT853" i="22"/>
  <c r="BV853" i="22"/>
  <c r="BR854" i="22"/>
  <c r="BT854" i="22"/>
  <c r="BV854" i="22"/>
  <c r="BR855" i="22"/>
  <c r="BT855" i="22"/>
  <c r="BV855" i="22"/>
  <c r="BR856" i="22"/>
  <c r="BT856" i="22"/>
  <c r="BV856" i="22"/>
  <c r="BR857" i="22"/>
  <c r="BT857" i="22"/>
  <c r="BV857" i="22"/>
  <c r="BR858" i="22"/>
  <c r="BT858" i="22"/>
  <c r="BV858" i="22"/>
  <c r="BR859" i="22"/>
  <c r="BT859" i="22"/>
  <c r="BV859" i="22"/>
  <c r="BT860" i="22"/>
  <c r="BV860" i="22"/>
  <c r="BT861" i="22"/>
  <c r="BV861" i="22"/>
  <c r="BT862" i="22"/>
  <c r="BV862" i="22"/>
  <c r="BT863" i="22"/>
  <c r="BV863" i="22"/>
  <c r="BT864" i="22"/>
  <c r="BV864" i="22"/>
  <c r="BR865" i="22"/>
  <c r="BT865" i="22"/>
  <c r="BV865" i="22"/>
  <c r="BR866" i="22"/>
  <c r="BT866" i="22"/>
  <c r="BV866" i="22"/>
  <c r="BR867" i="22"/>
  <c r="BT867" i="22"/>
  <c r="BV867" i="22"/>
  <c r="BR868" i="22"/>
  <c r="BT868" i="22"/>
  <c r="BV868" i="22"/>
  <c r="BR869" i="22"/>
  <c r="BT869" i="22"/>
  <c r="BV869" i="22"/>
  <c r="BR870" i="22"/>
  <c r="BT870" i="22"/>
  <c r="BV870" i="22"/>
  <c r="BR871" i="22"/>
  <c r="BT871" i="22"/>
  <c r="BV871" i="22"/>
  <c r="BR872" i="22"/>
  <c r="BT872" i="22"/>
  <c r="BV872" i="22"/>
  <c r="BR873" i="22"/>
  <c r="BT873" i="22"/>
  <c r="BV873" i="22"/>
  <c r="BT874" i="22"/>
  <c r="BV874" i="22"/>
  <c r="BT875" i="22"/>
  <c r="BV875" i="22"/>
  <c r="BT876" i="22"/>
  <c r="BV876" i="22"/>
  <c r="BT877" i="22"/>
  <c r="BV877" i="22"/>
  <c r="BR878" i="22"/>
  <c r="BT878" i="22"/>
  <c r="BV878" i="22"/>
  <c r="BR879" i="22"/>
  <c r="BT879" i="22"/>
  <c r="BV879" i="22"/>
  <c r="BR880" i="22"/>
  <c r="BT880" i="22"/>
  <c r="BV880" i="22"/>
  <c r="BR881" i="22"/>
  <c r="BT881" i="22"/>
  <c r="BV881" i="22"/>
  <c r="BR882" i="22"/>
  <c r="BT882" i="22"/>
  <c r="BV882" i="22"/>
  <c r="BT883" i="22"/>
  <c r="BV883" i="22"/>
  <c r="BT884" i="22"/>
  <c r="BV884" i="22"/>
  <c r="BT885" i="22"/>
  <c r="BV885" i="22"/>
  <c r="BR886" i="22"/>
  <c r="BT886" i="22"/>
  <c r="BV886" i="22"/>
  <c r="BR887" i="22"/>
  <c r="BT887" i="22"/>
  <c r="BV887" i="22"/>
  <c r="BT888" i="22"/>
  <c r="BV888" i="22"/>
  <c r="BT889" i="22"/>
  <c r="BV889" i="22"/>
  <c r="BR890" i="22"/>
  <c r="BT890" i="22"/>
  <c r="BV890" i="22"/>
  <c r="BT891" i="22"/>
  <c r="BV891" i="22"/>
  <c r="BR892" i="22"/>
  <c r="BT892" i="22"/>
  <c r="BV892" i="22"/>
  <c r="BT893" i="22"/>
  <c r="BV893" i="22"/>
  <c r="BT894" i="22"/>
  <c r="BV894" i="22"/>
  <c r="BT895" i="22"/>
  <c r="BV895" i="22"/>
  <c r="BT896" i="22"/>
  <c r="BV896" i="22"/>
  <c r="BT897" i="22"/>
  <c r="BV897" i="22"/>
  <c r="BT898" i="22"/>
  <c r="BV898" i="22"/>
  <c r="BR899" i="22"/>
  <c r="BT899" i="22"/>
  <c r="BV899" i="22"/>
  <c r="BR900" i="22"/>
  <c r="BT900" i="22"/>
  <c r="BV900" i="22"/>
  <c r="BR901" i="22"/>
  <c r="BT901" i="22"/>
  <c r="BV901" i="22"/>
  <c r="BR902" i="22"/>
  <c r="BT902" i="22"/>
  <c r="BV902" i="22"/>
  <c r="BR903" i="22"/>
  <c r="BT903" i="22"/>
  <c r="BV903" i="22"/>
  <c r="BR904" i="22"/>
  <c r="BT904" i="22"/>
  <c r="BV904" i="22"/>
  <c r="BR905" i="22"/>
  <c r="BT905" i="22"/>
  <c r="BV905" i="22"/>
  <c r="BR906" i="22"/>
  <c r="BT906" i="22"/>
  <c r="BV906" i="22"/>
  <c r="BT907" i="22"/>
  <c r="BV907" i="22"/>
  <c r="BT908" i="22"/>
  <c r="BV908" i="22"/>
  <c r="BR909" i="22"/>
  <c r="BT909" i="22"/>
  <c r="BV909" i="22"/>
  <c r="BR910" i="22"/>
  <c r="BT910" i="22"/>
  <c r="BV910" i="22"/>
  <c r="BT911" i="22"/>
  <c r="BV911" i="22"/>
  <c r="BT912" i="22"/>
  <c r="BV912" i="22"/>
  <c r="BR913" i="22"/>
  <c r="BT913" i="22"/>
  <c r="BV913" i="22"/>
  <c r="BT914" i="22"/>
  <c r="BV914" i="22"/>
  <c r="BT915" i="22"/>
  <c r="BV915" i="22"/>
  <c r="BR916" i="22"/>
  <c r="BT916" i="22"/>
  <c r="BV916" i="22"/>
  <c r="BR917" i="22"/>
  <c r="BT917" i="22"/>
  <c r="BV917" i="22"/>
  <c r="BR918" i="22"/>
  <c r="BT918" i="22"/>
  <c r="BV918" i="22"/>
  <c r="BR919" i="22"/>
  <c r="BT919" i="22"/>
  <c r="BV919" i="22"/>
  <c r="BR920" i="22"/>
  <c r="BT920" i="22"/>
  <c r="BV920" i="22"/>
  <c r="BR921" i="22"/>
  <c r="BT921" i="22"/>
  <c r="BV921" i="22"/>
  <c r="BR922" i="22"/>
  <c r="BT922" i="22"/>
  <c r="BV922" i="22"/>
  <c r="BR923" i="22"/>
  <c r="BT923" i="22"/>
  <c r="BV923" i="22"/>
  <c r="BR924" i="22"/>
  <c r="BT924" i="22"/>
  <c r="BV924" i="22"/>
  <c r="BR925" i="22"/>
  <c r="BT925" i="22"/>
  <c r="BV925" i="22"/>
  <c r="BR926" i="22"/>
  <c r="BT926" i="22"/>
  <c r="BV926" i="22"/>
  <c r="BR927" i="22"/>
  <c r="BT927" i="22"/>
  <c r="BV927" i="22"/>
  <c r="BR928" i="22"/>
  <c r="BT928" i="22"/>
  <c r="BV928" i="22"/>
  <c r="BR929" i="22"/>
  <c r="BT929" i="22"/>
  <c r="BV929" i="22"/>
  <c r="BR930" i="22"/>
  <c r="BT930" i="22"/>
  <c r="BV930" i="22"/>
  <c r="BT931" i="22"/>
  <c r="BV931" i="22"/>
  <c r="BT932" i="22"/>
  <c r="BV932" i="22"/>
  <c r="BT933" i="22"/>
  <c r="BV933" i="22"/>
  <c r="BT934" i="22"/>
  <c r="BV934" i="22"/>
  <c r="BR935" i="22"/>
  <c r="BT935" i="22"/>
  <c r="BV935" i="22"/>
  <c r="BR936" i="22"/>
  <c r="BT936" i="22"/>
  <c r="BV936" i="22"/>
  <c r="BR937" i="22"/>
  <c r="BT937" i="22"/>
  <c r="BV937" i="22"/>
  <c r="BR938" i="22"/>
  <c r="BT938" i="22"/>
  <c r="BV938" i="22"/>
  <c r="BR939" i="22"/>
  <c r="BT939" i="22"/>
  <c r="BV939" i="22"/>
  <c r="BR940" i="22"/>
  <c r="BT940" i="22"/>
  <c r="BV940" i="22"/>
  <c r="BR941" i="22"/>
  <c r="BT941" i="22"/>
  <c r="BV941" i="22"/>
  <c r="BR942" i="22"/>
  <c r="BT942" i="22"/>
  <c r="BV942" i="22"/>
  <c r="BT943" i="22"/>
  <c r="BV943" i="22"/>
  <c r="BT944" i="22"/>
  <c r="BV944" i="22"/>
  <c r="BT945" i="22"/>
  <c r="BV945" i="22"/>
  <c r="BR946" i="22"/>
  <c r="BT946" i="22"/>
  <c r="BV946" i="22"/>
  <c r="BR947" i="22"/>
  <c r="BT947" i="22"/>
  <c r="BV947" i="22"/>
  <c r="BR948" i="22"/>
  <c r="BT948" i="22"/>
  <c r="BV948" i="22"/>
  <c r="BR949" i="22"/>
  <c r="BT949" i="22"/>
  <c r="BV949" i="22"/>
  <c r="BR950" i="22"/>
  <c r="BT950" i="22"/>
  <c r="BV950" i="22"/>
  <c r="BR951" i="22"/>
  <c r="BT951" i="22"/>
  <c r="BV951" i="22"/>
  <c r="BR952" i="22"/>
  <c r="BT952" i="22"/>
  <c r="BV952" i="22"/>
  <c r="BR953" i="22"/>
  <c r="BT953" i="22"/>
  <c r="BV953" i="22"/>
  <c r="BR954" i="22"/>
  <c r="BT954" i="22"/>
  <c r="BV954" i="22"/>
  <c r="BR955" i="22"/>
  <c r="BT955" i="22"/>
  <c r="BV955" i="22"/>
  <c r="BR956" i="22"/>
  <c r="BT956" i="22"/>
  <c r="BV956" i="22"/>
  <c r="BR957" i="22"/>
  <c r="BT957" i="22"/>
  <c r="BV957" i="22"/>
  <c r="BR958" i="22"/>
  <c r="BT958" i="22"/>
  <c r="BV958" i="22"/>
  <c r="BR959" i="22"/>
  <c r="BT959" i="22"/>
  <c r="BV959" i="22"/>
  <c r="BR960" i="22"/>
  <c r="BT960" i="22"/>
  <c r="BV960" i="22"/>
  <c r="BR961" i="22"/>
  <c r="BT961" i="22"/>
  <c r="BV961" i="22"/>
  <c r="BR962" i="22"/>
  <c r="BT962" i="22"/>
  <c r="BV962" i="22"/>
  <c r="BR963" i="22"/>
  <c r="BT963" i="22"/>
  <c r="BV963" i="22"/>
  <c r="BT964" i="22"/>
  <c r="BV964" i="22"/>
  <c r="BT965" i="22"/>
  <c r="BV965" i="22"/>
  <c r="BT966" i="22"/>
  <c r="BV966" i="22"/>
  <c r="BT967" i="22"/>
  <c r="BV967" i="22"/>
  <c r="BT968" i="22"/>
  <c r="BV968" i="22"/>
  <c r="BT969" i="22"/>
  <c r="BV969" i="22"/>
  <c r="BT970" i="22"/>
  <c r="BV970" i="22"/>
  <c r="BR971" i="22"/>
  <c r="BT971" i="22"/>
  <c r="BV971" i="22"/>
  <c r="BR972" i="22"/>
  <c r="BT972" i="22"/>
  <c r="BV972" i="22"/>
  <c r="BR973" i="22"/>
  <c r="BT973" i="22"/>
  <c r="BV973" i="22"/>
  <c r="BR974" i="22"/>
  <c r="BT974" i="22"/>
  <c r="BV974" i="22"/>
  <c r="BR975" i="22"/>
  <c r="BT975" i="22"/>
  <c r="BV975" i="22"/>
  <c r="BT976" i="22"/>
  <c r="BV976" i="22"/>
  <c r="BR977" i="22"/>
  <c r="BT977" i="22"/>
  <c r="BV977" i="22"/>
  <c r="BR978" i="22"/>
  <c r="BT978" i="22"/>
  <c r="BV978" i="22"/>
  <c r="BR979" i="22"/>
  <c r="BT979" i="22"/>
  <c r="BV979" i="22"/>
  <c r="BR980" i="22"/>
  <c r="BT980" i="22"/>
  <c r="BV980" i="22"/>
  <c r="BR981" i="22"/>
  <c r="BT981" i="22"/>
  <c r="BV981" i="22"/>
  <c r="BR982" i="22"/>
  <c r="BT982" i="22"/>
  <c r="BV982" i="22"/>
  <c r="BR983" i="22"/>
  <c r="BT983" i="22"/>
  <c r="BV983" i="22"/>
  <c r="BR984" i="22"/>
  <c r="BT984" i="22"/>
  <c r="BV984" i="22"/>
  <c r="BR985" i="22"/>
  <c r="BT985" i="22"/>
  <c r="BV985" i="22"/>
  <c r="BR986" i="22"/>
  <c r="BT986" i="22"/>
  <c r="BV986" i="22"/>
  <c r="BT987" i="22"/>
  <c r="BV987" i="22"/>
  <c r="BR988" i="22"/>
  <c r="BT988" i="22"/>
  <c r="BV988" i="22"/>
  <c r="BR989" i="22"/>
  <c r="BT989" i="22"/>
  <c r="BV989" i="22"/>
  <c r="BR990" i="22"/>
  <c r="BT990" i="22"/>
  <c r="BV990" i="22"/>
  <c r="BR991" i="22"/>
  <c r="BT991" i="22"/>
  <c r="BV991" i="22"/>
  <c r="BR992" i="22"/>
  <c r="BT992" i="22"/>
  <c r="BV992" i="22"/>
  <c r="BR993" i="22"/>
  <c r="BT993" i="22"/>
  <c r="BV993" i="22"/>
  <c r="BR994" i="22"/>
  <c r="BT994" i="22"/>
  <c r="BV994" i="22"/>
  <c r="BR995" i="22"/>
  <c r="BT995" i="22"/>
  <c r="BV995" i="22"/>
  <c r="BR996" i="22"/>
  <c r="BT996" i="22"/>
  <c r="BV996" i="22"/>
  <c r="BR997" i="22"/>
  <c r="BT997" i="22"/>
  <c r="BV997" i="22"/>
  <c r="BR998" i="22"/>
  <c r="BT998" i="22"/>
  <c r="BV998" i="22"/>
  <c r="BR999" i="22"/>
  <c r="BT999" i="22"/>
  <c r="BV999" i="22"/>
  <c r="BR1000" i="22"/>
  <c r="BT1000" i="22"/>
  <c r="BV1000" i="22"/>
  <c r="BR1001" i="22"/>
  <c r="BT1001" i="22"/>
  <c r="BV1001" i="22"/>
  <c r="BR1002" i="22"/>
  <c r="BT1002" i="22"/>
  <c r="BV1002" i="22"/>
  <c r="BR1003" i="22"/>
  <c r="BT1003" i="22"/>
  <c r="BV1003" i="22"/>
  <c r="BR1004" i="22"/>
  <c r="BT1004" i="22"/>
  <c r="BV1004" i="22"/>
  <c r="BR1005" i="22"/>
  <c r="BT1005" i="22"/>
  <c r="BV1005" i="22"/>
  <c r="BR1006" i="22"/>
  <c r="BT1006" i="22"/>
  <c r="BV1006" i="22"/>
  <c r="BR1007" i="22"/>
  <c r="BT1007" i="22"/>
  <c r="BV1007" i="22"/>
  <c r="BR1008" i="22"/>
  <c r="BT1008" i="22"/>
  <c r="BV1008" i="22"/>
  <c r="BR1009" i="22"/>
  <c r="BT1009" i="22"/>
  <c r="BV1009" i="22"/>
  <c r="BR1010" i="22"/>
  <c r="BT1010" i="22"/>
  <c r="BV1010" i="22"/>
  <c r="BT1011" i="22"/>
  <c r="BV1011" i="22"/>
  <c r="BR1012" i="22"/>
  <c r="BT1012" i="22"/>
  <c r="BV1012" i="22"/>
  <c r="BR1013" i="22"/>
  <c r="BT1013" i="22"/>
  <c r="BV1013" i="22"/>
  <c r="BR1014" i="22"/>
  <c r="BT1014" i="22"/>
  <c r="BV1014" i="22"/>
  <c r="BR1015" i="22"/>
  <c r="BT1015" i="22"/>
  <c r="BV1015" i="22"/>
  <c r="BT1016" i="22"/>
  <c r="BV1016" i="22"/>
  <c r="BT1017" i="22"/>
  <c r="BV1017" i="22"/>
  <c r="BR1018" i="22"/>
  <c r="BT1018" i="22"/>
  <c r="BV1018" i="22"/>
  <c r="BR1019" i="22"/>
  <c r="BT1019" i="22"/>
  <c r="BV1019" i="22"/>
  <c r="BR1020" i="22"/>
  <c r="BT1020" i="22"/>
  <c r="BV1020" i="22"/>
  <c r="BR1021" i="22"/>
  <c r="BT1021" i="22"/>
  <c r="BV1021" i="22"/>
  <c r="BT1022" i="22"/>
  <c r="BV1022" i="22"/>
  <c r="BR1023" i="22"/>
  <c r="BT1023" i="22"/>
  <c r="BV1023" i="22"/>
  <c r="BT1024" i="22"/>
  <c r="BV1024" i="22"/>
  <c r="BT1025" i="22"/>
  <c r="BV1025" i="22"/>
  <c r="BT1026" i="22"/>
  <c r="BV1026" i="22"/>
  <c r="BR1027" i="22"/>
  <c r="BT1027" i="22"/>
  <c r="BV1027" i="22"/>
  <c r="BR1028" i="22"/>
  <c r="BT1028" i="22"/>
  <c r="BV1028" i="22"/>
  <c r="BR1029" i="22"/>
  <c r="BT1029" i="22"/>
  <c r="BV1029" i="22"/>
  <c r="BR1030" i="22"/>
  <c r="BT1030" i="22"/>
  <c r="BV1030" i="22"/>
  <c r="BR1031" i="22"/>
  <c r="BT1031" i="22"/>
  <c r="BV1031" i="22"/>
  <c r="BR1032" i="22"/>
  <c r="BT1032" i="22"/>
  <c r="BV1032" i="22"/>
  <c r="BT1033" i="22"/>
  <c r="BV1033" i="22"/>
  <c r="BR1034" i="22"/>
  <c r="BT1034" i="22"/>
  <c r="BV1034" i="22"/>
  <c r="BR1035" i="22"/>
  <c r="BT1035" i="22"/>
  <c r="BV1035" i="22"/>
  <c r="BT1036" i="22"/>
  <c r="BV1036" i="22"/>
  <c r="BT1037" i="22"/>
  <c r="BV1037" i="22"/>
  <c r="BR1038" i="22"/>
  <c r="BT1038" i="22"/>
  <c r="BV1038" i="22"/>
  <c r="BR1039" i="22"/>
  <c r="BT1039" i="22"/>
  <c r="BV1039" i="22"/>
  <c r="BT1040" i="22"/>
  <c r="BV1040" i="22"/>
  <c r="BR1041" i="22"/>
  <c r="BT1041" i="22"/>
  <c r="BV1041" i="22"/>
  <c r="BR1042" i="22"/>
  <c r="BT1042" i="22"/>
  <c r="BV1042" i="22"/>
  <c r="BT1043" i="22"/>
  <c r="BV1043" i="22"/>
  <c r="BT1044" i="22"/>
  <c r="BV1044" i="22"/>
  <c r="BT1045" i="22"/>
  <c r="BV1045" i="22"/>
  <c r="BT1046" i="22"/>
  <c r="BV1046" i="22"/>
  <c r="BR1047" i="22"/>
  <c r="BT1047" i="22"/>
  <c r="BV1047" i="22"/>
  <c r="BR1048" i="22"/>
  <c r="BT1048" i="22"/>
  <c r="BV1048" i="22"/>
  <c r="BT1049" i="22"/>
  <c r="BV1049" i="22"/>
  <c r="BT1050" i="22"/>
  <c r="BV1050" i="22"/>
  <c r="BT1051" i="22"/>
  <c r="BV1051" i="22"/>
  <c r="BT1052" i="22"/>
  <c r="BV1052" i="22"/>
  <c r="BR1053" i="22"/>
  <c r="BT1053" i="22"/>
  <c r="BV1053" i="22"/>
  <c r="BR1054" i="22"/>
  <c r="BT1054" i="22"/>
  <c r="BV1054" i="22"/>
  <c r="BT1055" i="22"/>
  <c r="BV1055" i="22"/>
  <c r="BR1056" i="22"/>
  <c r="BT1056" i="22"/>
  <c r="BV1056" i="22"/>
  <c r="BR1057" i="22"/>
  <c r="BT1057" i="22"/>
  <c r="BV1057" i="22"/>
  <c r="BR1058" i="22"/>
  <c r="BT1058" i="22"/>
  <c r="BV1058" i="22"/>
  <c r="BR1059" i="22"/>
  <c r="BT1059" i="22"/>
  <c r="BV1059" i="22"/>
  <c r="BT1060" i="22"/>
  <c r="BV1060" i="22"/>
  <c r="BT1061" i="22"/>
  <c r="BV1061" i="22"/>
  <c r="BR1062" i="22"/>
  <c r="BT1062" i="22"/>
  <c r="BV1062" i="22"/>
  <c r="BR1063" i="22"/>
  <c r="BT1063" i="22"/>
  <c r="BV1063" i="22"/>
  <c r="BR1064" i="22"/>
  <c r="BT1064" i="22"/>
  <c r="BV1064" i="22"/>
  <c r="BT1065" i="22"/>
  <c r="BV1065" i="22"/>
  <c r="BT1066" i="22"/>
  <c r="BV1066" i="22"/>
  <c r="BT1067" i="22"/>
  <c r="BV1067" i="22"/>
  <c r="BT1068" i="22"/>
  <c r="BV1068" i="22"/>
  <c r="BR1069" i="22"/>
  <c r="BT1069" i="22"/>
  <c r="BV1069" i="22"/>
  <c r="BR1070" i="22"/>
  <c r="BT1070" i="22"/>
  <c r="BV1070" i="22"/>
  <c r="BR1071" i="22"/>
  <c r="BT1071" i="22"/>
  <c r="BV1071" i="22"/>
  <c r="BT1072" i="22"/>
  <c r="BV1072" i="22"/>
  <c r="BT1073" i="22"/>
  <c r="BV1073" i="22"/>
  <c r="BR1074" i="22"/>
  <c r="BT1074" i="22"/>
  <c r="BV1074" i="22"/>
  <c r="BR1075" i="22"/>
  <c r="BT1075" i="22"/>
  <c r="BV1075" i="22"/>
  <c r="BT1076" i="22"/>
  <c r="BV1076" i="22"/>
  <c r="BT1077" i="22"/>
  <c r="BV1077" i="22"/>
  <c r="BT1078" i="22"/>
  <c r="BV1078" i="22"/>
  <c r="BT1079" i="22"/>
  <c r="BV1079" i="22"/>
  <c r="BR1080" i="22"/>
  <c r="BT1080" i="22"/>
  <c r="BV1080" i="22"/>
  <c r="BR1081" i="22"/>
  <c r="BT1081" i="22"/>
  <c r="BV1081" i="22"/>
  <c r="BR1082" i="22"/>
  <c r="BT1082" i="22"/>
  <c r="BV1082" i="22"/>
  <c r="BT1083" i="22"/>
  <c r="BV1083" i="22"/>
  <c r="BR1084" i="22"/>
  <c r="BT1084" i="22"/>
  <c r="BV1084" i="22"/>
  <c r="BR1085" i="22"/>
  <c r="BT1085" i="22"/>
  <c r="BV1085" i="22"/>
  <c r="BR1086" i="22"/>
  <c r="BT1086" i="22"/>
  <c r="BV1086" i="22"/>
  <c r="BR1087" i="22"/>
  <c r="BT1087" i="22"/>
  <c r="BV1087" i="22"/>
  <c r="BR1088" i="22"/>
  <c r="BT1088" i="22"/>
  <c r="BV1088" i="22"/>
  <c r="BR1089" i="22"/>
  <c r="BT1089" i="22"/>
  <c r="BV1089" i="22"/>
  <c r="BR1090" i="22"/>
  <c r="BT1090" i="22"/>
  <c r="BV1090" i="22"/>
  <c r="BR1091" i="22"/>
  <c r="BT1091" i="22"/>
  <c r="BV1091" i="22"/>
  <c r="BR1092" i="22"/>
  <c r="BT1092" i="22"/>
  <c r="BV1092" i="22"/>
  <c r="BR1093" i="22"/>
  <c r="BT1093" i="22"/>
  <c r="BV1093" i="22"/>
  <c r="BR1094" i="22"/>
  <c r="BT1094" i="22"/>
  <c r="BV1094" i="22"/>
  <c r="BR1095" i="22"/>
  <c r="BT1095" i="22"/>
  <c r="BV1095" i="22"/>
  <c r="BR1096" i="22"/>
  <c r="BT1096" i="22"/>
  <c r="BV1096" i="22"/>
  <c r="BR1097" i="22"/>
  <c r="BT1097" i="22"/>
  <c r="BV1097" i="22"/>
  <c r="BT1098" i="22"/>
  <c r="BV1098" i="22"/>
  <c r="BR1099" i="22"/>
  <c r="BT1099" i="22"/>
  <c r="BV1099" i="22"/>
  <c r="BT1100" i="22"/>
  <c r="BV1100" i="22"/>
  <c r="BT1101" i="22"/>
  <c r="BV1101" i="22"/>
  <c r="BR1102" i="22"/>
  <c r="BT1102" i="22"/>
  <c r="BV1102" i="22"/>
  <c r="BT1103" i="22"/>
  <c r="BV1103" i="22"/>
  <c r="BR1104" i="22"/>
  <c r="BT1104" i="22"/>
  <c r="BV1104" i="22"/>
  <c r="BR1105" i="22"/>
  <c r="BT1105" i="22"/>
  <c r="BV1105" i="22"/>
  <c r="BR1106" i="22"/>
  <c r="BT1106" i="22"/>
  <c r="BV1106" i="22"/>
  <c r="BR1107" i="22"/>
  <c r="BT1107" i="22"/>
  <c r="BV1107" i="22"/>
  <c r="BT1108" i="22"/>
  <c r="BV1108" i="22"/>
  <c r="BR1109" i="22"/>
  <c r="BT1109" i="22"/>
  <c r="BV1109" i="22"/>
  <c r="BR1110" i="22"/>
  <c r="BT1110" i="22"/>
  <c r="BV1110" i="22"/>
  <c r="BR1111" i="22"/>
  <c r="BT1111" i="22"/>
  <c r="BV1111" i="22"/>
  <c r="BR1112" i="22"/>
  <c r="BT1112" i="22"/>
  <c r="BV1112" i="22"/>
  <c r="BR1113" i="22"/>
  <c r="BT1113" i="22"/>
  <c r="BV1113" i="22"/>
  <c r="BR1114" i="22"/>
  <c r="BT1114" i="22"/>
  <c r="BV1114" i="22"/>
  <c r="BR1115" i="22"/>
  <c r="BT1115" i="22"/>
  <c r="BV1115" i="22"/>
  <c r="BT1116" i="22"/>
  <c r="BV1116" i="22"/>
  <c r="BR1117" i="22"/>
  <c r="BT1117" i="22"/>
  <c r="BV1117" i="22"/>
  <c r="BR1118" i="22"/>
  <c r="BT1118" i="22"/>
  <c r="BV1118" i="22"/>
  <c r="BR1119" i="22"/>
  <c r="BT1119" i="22"/>
  <c r="BV1119" i="22"/>
  <c r="BR1120" i="22"/>
  <c r="BT1120" i="22"/>
  <c r="BV1120" i="22"/>
  <c r="BR1121" i="22"/>
  <c r="BT1121" i="22"/>
  <c r="BV1121" i="22"/>
  <c r="BR1122" i="22"/>
  <c r="BT1122" i="22"/>
  <c r="BV1122" i="22"/>
  <c r="BR1123" i="22"/>
  <c r="BT1123" i="22"/>
  <c r="BV1123" i="22"/>
  <c r="BR1124" i="22"/>
  <c r="BT1124" i="22"/>
  <c r="BV1124" i="22"/>
  <c r="BR1125" i="22"/>
  <c r="BT1125" i="22"/>
  <c r="BV1125" i="22"/>
  <c r="BR1126" i="22"/>
  <c r="BT1126" i="22"/>
  <c r="BV1126" i="22"/>
  <c r="BR1127" i="22"/>
  <c r="BT1127" i="22"/>
  <c r="BV1127" i="22"/>
  <c r="BT1128" i="22"/>
  <c r="BV1128" i="22"/>
  <c r="BR1129" i="22"/>
  <c r="BT1129" i="22"/>
  <c r="BV1129" i="22"/>
  <c r="BR1130" i="22"/>
  <c r="BT1130" i="22"/>
  <c r="BV1130" i="22"/>
  <c r="BR1131" i="22"/>
  <c r="BT1131" i="22"/>
  <c r="BV1131" i="22"/>
  <c r="BT1132" i="22"/>
  <c r="BV1132" i="22"/>
  <c r="BR1133" i="22"/>
  <c r="BT1133" i="22"/>
  <c r="BV1133" i="22"/>
  <c r="BR1134" i="22"/>
  <c r="BT1134" i="22"/>
  <c r="BV1134" i="22"/>
  <c r="BR1135" i="22"/>
  <c r="BT1135" i="22"/>
  <c r="BV1135" i="22"/>
  <c r="BR1136" i="22"/>
  <c r="BT1136" i="22"/>
  <c r="BV1136" i="22"/>
  <c r="BR1137" i="22"/>
  <c r="BT1137" i="22"/>
  <c r="BV1137" i="22"/>
  <c r="BR1138" i="22"/>
  <c r="BT1138" i="22"/>
  <c r="BV1138" i="22"/>
  <c r="BT1139" i="22"/>
  <c r="BV1139" i="22"/>
  <c r="BR1140" i="22"/>
  <c r="BT1140" i="22"/>
  <c r="BV1140" i="22"/>
  <c r="BR1141" i="22"/>
  <c r="BT1141" i="22"/>
  <c r="BV1141" i="22"/>
  <c r="BR1142" i="22"/>
  <c r="BT1142" i="22"/>
  <c r="BV1142" i="22"/>
  <c r="BR1143" i="22"/>
  <c r="BT1143" i="22"/>
  <c r="BV1143" i="22"/>
  <c r="BT1144" i="22"/>
  <c r="BV1144" i="22"/>
  <c r="BT1145" i="22"/>
  <c r="BV1145" i="22"/>
  <c r="BR1146" i="22"/>
  <c r="BT1146" i="22"/>
  <c r="BV1146" i="22"/>
  <c r="BR1147" i="22"/>
  <c r="BT1147" i="22"/>
  <c r="BV1147" i="22"/>
  <c r="BR1148" i="22"/>
  <c r="BT1148" i="22"/>
  <c r="BV1148" i="22"/>
  <c r="BR1149" i="22"/>
  <c r="BT1149" i="22"/>
  <c r="BV1149" i="22"/>
  <c r="BR1150" i="22"/>
  <c r="BT1150" i="22"/>
  <c r="BV1150" i="22"/>
  <c r="BR1151" i="22"/>
  <c r="BT1151" i="22"/>
  <c r="BV1151" i="22"/>
  <c r="BR1152" i="22"/>
  <c r="BT1152" i="22"/>
  <c r="BV1152" i="22"/>
  <c r="BR1153" i="22"/>
  <c r="BT1153" i="22"/>
  <c r="BV1153" i="22"/>
  <c r="BR1154" i="22"/>
  <c r="BT1154" i="22"/>
  <c r="BV1154" i="22"/>
  <c r="BR1155" i="22"/>
  <c r="BT1155" i="22"/>
  <c r="BV1155" i="22"/>
  <c r="BR1156" i="22"/>
  <c r="BT1156" i="22"/>
  <c r="BV1156" i="22"/>
  <c r="BR1157" i="22"/>
  <c r="BT1157" i="22"/>
  <c r="BV1157" i="22"/>
  <c r="BR1158" i="22"/>
  <c r="BT1158" i="22"/>
  <c r="BV1158" i="22"/>
  <c r="BR1159" i="22"/>
  <c r="BT1159" i="22"/>
  <c r="BV1159" i="22"/>
  <c r="BR1160" i="22"/>
  <c r="BT1160" i="22"/>
  <c r="BV1160" i="22"/>
  <c r="BR1161" i="22"/>
  <c r="BT1161" i="22"/>
  <c r="BV1161" i="22"/>
  <c r="BT1162" i="22"/>
  <c r="BV1162" i="22"/>
  <c r="BT1163" i="22"/>
  <c r="BV1163" i="22"/>
  <c r="BR1164" i="22"/>
  <c r="BT1164" i="22"/>
  <c r="BV1164" i="22"/>
  <c r="BR1165" i="22"/>
  <c r="BT1165" i="22"/>
  <c r="BV1165" i="22"/>
  <c r="BT1166" i="22"/>
  <c r="BV1166" i="22"/>
  <c r="BR1167" i="22"/>
  <c r="BT1167" i="22"/>
  <c r="BV1167" i="22"/>
  <c r="BT1168" i="22"/>
  <c r="BV1168" i="22"/>
  <c r="BR1169" i="22"/>
  <c r="BT1169" i="22"/>
  <c r="BV1169" i="22"/>
  <c r="BR1170" i="22"/>
  <c r="BT1170" i="22"/>
  <c r="BV1170" i="22"/>
  <c r="BR1171" i="22"/>
  <c r="BT1171" i="22"/>
  <c r="BV1171" i="22"/>
  <c r="BR1172" i="22"/>
  <c r="BT1172" i="22"/>
  <c r="BV1172" i="22"/>
  <c r="BR1173" i="22"/>
  <c r="BT1173" i="22"/>
  <c r="BV1173" i="22"/>
  <c r="BT1174" i="22"/>
  <c r="BV1174" i="22"/>
  <c r="BR1175" i="22"/>
  <c r="BT1175" i="22"/>
  <c r="BV1175" i="22"/>
  <c r="BR1176" i="22"/>
  <c r="BT1176" i="22"/>
  <c r="BV1176" i="22"/>
  <c r="BR1177" i="22"/>
  <c r="BT1177" i="22"/>
  <c r="BV1177" i="22"/>
  <c r="BR1178" i="22"/>
  <c r="BT1178" i="22"/>
  <c r="BV1178" i="22"/>
  <c r="BT1179" i="22"/>
  <c r="BV1179" i="22"/>
  <c r="BR1180" i="22"/>
  <c r="BT1180" i="22"/>
  <c r="BV1180" i="22"/>
  <c r="BR1181" i="22"/>
  <c r="BT1181" i="22"/>
  <c r="BV1181" i="22"/>
  <c r="BR1182" i="22"/>
  <c r="BT1182" i="22"/>
  <c r="BV1182" i="22"/>
  <c r="BR1183" i="22"/>
  <c r="BT1183" i="22"/>
  <c r="BV1183" i="22"/>
  <c r="BT1184" i="22"/>
  <c r="BV1184" i="22"/>
  <c r="BR1185" i="22"/>
  <c r="BT1185" i="22"/>
  <c r="BV1185" i="22"/>
  <c r="BR1186" i="22"/>
  <c r="BT1186" i="22"/>
  <c r="BV1186" i="22"/>
  <c r="BT1187" i="22"/>
  <c r="BV1187" i="22"/>
  <c r="BR1188" i="22"/>
  <c r="BT1188" i="22"/>
  <c r="BV1188" i="22"/>
  <c r="BR8" i="22"/>
  <c r="BT8" i="22"/>
  <c r="BV8" i="22"/>
  <c r="BS9" i="22"/>
  <c r="BS10" i="22"/>
  <c r="BS11" i="22"/>
  <c r="BS12" i="22"/>
  <c r="BS13" i="22"/>
  <c r="BS14" i="22"/>
  <c r="BS15" i="22"/>
  <c r="BS16" i="22"/>
  <c r="BS17" i="22"/>
  <c r="BS18" i="22"/>
  <c r="BS19" i="22"/>
  <c r="BS20" i="22"/>
  <c r="BS21" i="22"/>
  <c r="BS22" i="22"/>
  <c r="BS23" i="22"/>
  <c r="BS24" i="22"/>
  <c r="BS25" i="22"/>
  <c r="BS26" i="22"/>
  <c r="BS27" i="22"/>
  <c r="BS28" i="22"/>
  <c r="BS29" i="22"/>
  <c r="BS30" i="22"/>
  <c r="BS31" i="22"/>
  <c r="BS32" i="22"/>
  <c r="BS33" i="22"/>
  <c r="BS34" i="22"/>
  <c r="BS35" i="22"/>
  <c r="BS36" i="22"/>
  <c r="BS37" i="22"/>
  <c r="BS38" i="22"/>
  <c r="BS39" i="22"/>
  <c r="BS40" i="22"/>
  <c r="BS41" i="22"/>
  <c r="BS42" i="22"/>
  <c r="BS43" i="22"/>
  <c r="BS44" i="22"/>
  <c r="BS45" i="22"/>
  <c r="BS46" i="22"/>
  <c r="BS47" i="22"/>
  <c r="BS48" i="22"/>
  <c r="BS49" i="22"/>
  <c r="BS50" i="22"/>
  <c r="BS51" i="22"/>
  <c r="BS52" i="22"/>
  <c r="BS53" i="22"/>
  <c r="BS54" i="22"/>
  <c r="BS55" i="22"/>
  <c r="BS56" i="22"/>
  <c r="BS57" i="22"/>
  <c r="BS58" i="22"/>
  <c r="BS59" i="22"/>
  <c r="BS60" i="22"/>
  <c r="BS61" i="22"/>
  <c r="BS62" i="22"/>
  <c r="BS63" i="22"/>
  <c r="BS64" i="22"/>
  <c r="BS65" i="22"/>
  <c r="BS66" i="22"/>
  <c r="BS67" i="22"/>
  <c r="BS68" i="22"/>
  <c r="BS69" i="22"/>
  <c r="BS70" i="22"/>
  <c r="BS71" i="22"/>
  <c r="BS72" i="22"/>
  <c r="BS73" i="22"/>
  <c r="BS74" i="22"/>
  <c r="BS75" i="22"/>
  <c r="BS76" i="22"/>
  <c r="BS77" i="22"/>
  <c r="BS78" i="22"/>
  <c r="BS79" i="22"/>
  <c r="BS80" i="22"/>
  <c r="BS81" i="22"/>
  <c r="BS82" i="22"/>
  <c r="BS83" i="22"/>
  <c r="BS84" i="22"/>
  <c r="BS85" i="22"/>
  <c r="BS86" i="22"/>
  <c r="BS87" i="22"/>
  <c r="BS88" i="22"/>
  <c r="BS89" i="22"/>
  <c r="BS90" i="22"/>
  <c r="BS91" i="22"/>
  <c r="BS92" i="22"/>
  <c r="BS93" i="22"/>
  <c r="BS94" i="22"/>
  <c r="BS95" i="22"/>
  <c r="BS96" i="22"/>
  <c r="BS97" i="22"/>
  <c r="BS98" i="22"/>
  <c r="BS99" i="22"/>
  <c r="BS100" i="22"/>
  <c r="BS101" i="22"/>
  <c r="BS102" i="22"/>
  <c r="BS103" i="22"/>
  <c r="BS104" i="22"/>
  <c r="BS105" i="22"/>
  <c r="BS106" i="22"/>
  <c r="BS107" i="22"/>
  <c r="BS108" i="22"/>
  <c r="BS109" i="22"/>
  <c r="BS110" i="22"/>
  <c r="BS111" i="22"/>
  <c r="BS112" i="22"/>
  <c r="BS113" i="22"/>
  <c r="BS114" i="22"/>
  <c r="BS115" i="22"/>
  <c r="BS116" i="22"/>
  <c r="BS117" i="22"/>
  <c r="BS118" i="22"/>
  <c r="BS119" i="22"/>
  <c r="BS120" i="22"/>
  <c r="BS121" i="22"/>
  <c r="BS122" i="22"/>
  <c r="BS123" i="22"/>
  <c r="BS124" i="22"/>
  <c r="BS125" i="22"/>
  <c r="BS126" i="22"/>
  <c r="BS127" i="22"/>
  <c r="BS128" i="22"/>
  <c r="BS129" i="22"/>
  <c r="BS130" i="22"/>
  <c r="BS131" i="22"/>
  <c r="BS132" i="22"/>
  <c r="BS133" i="22"/>
  <c r="BS134" i="22"/>
  <c r="BS135" i="22"/>
  <c r="BS136" i="22"/>
  <c r="BS137" i="22"/>
  <c r="BS138" i="22"/>
  <c r="BS139" i="22"/>
  <c r="BS140" i="22"/>
  <c r="BS141" i="22"/>
  <c r="BS142" i="22"/>
  <c r="BS143" i="22"/>
  <c r="BS144" i="22"/>
  <c r="BS145" i="22"/>
  <c r="BS146" i="22"/>
  <c r="BS147" i="22"/>
  <c r="BS148" i="22"/>
  <c r="BS149" i="22"/>
  <c r="BS150" i="22"/>
  <c r="BS151" i="22"/>
  <c r="BS152" i="22"/>
  <c r="BS153" i="22"/>
  <c r="BS154" i="22"/>
  <c r="BS155" i="22"/>
  <c r="BS156" i="22"/>
  <c r="BS157" i="22"/>
  <c r="BS158" i="22"/>
  <c r="BS159" i="22"/>
  <c r="BS160" i="22"/>
  <c r="BS161" i="22"/>
  <c r="BS162" i="22"/>
  <c r="BS163" i="22"/>
  <c r="BS164" i="22"/>
  <c r="BS165" i="22"/>
  <c r="BS166" i="22"/>
  <c r="BS167" i="22"/>
  <c r="BS168" i="22"/>
  <c r="BS169" i="22"/>
  <c r="BS170" i="22"/>
  <c r="BS171" i="22"/>
  <c r="BS172" i="22"/>
  <c r="BS173" i="22"/>
  <c r="BS174" i="22"/>
  <c r="BS175" i="22"/>
  <c r="BS176" i="22"/>
  <c r="BS177" i="22"/>
  <c r="BS178" i="22"/>
  <c r="BS179" i="22"/>
  <c r="BS180" i="22"/>
  <c r="BS181" i="22"/>
  <c r="BS182" i="22"/>
  <c r="BS183" i="22"/>
  <c r="BS184" i="22"/>
  <c r="BS185" i="22"/>
  <c r="BS186" i="22"/>
  <c r="BS187" i="22"/>
  <c r="BS188" i="22"/>
  <c r="BS189" i="22"/>
  <c r="BS190" i="22"/>
  <c r="BS191" i="22"/>
  <c r="BS192" i="22"/>
  <c r="BS193" i="22"/>
  <c r="BS194" i="22"/>
  <c r="BS195" i="22"/>
  <c r="BS196" i="22"/>
  <c r="BS197" i="22"/>
  <c r="BS198" i="22"/>
  <c r="BS199" i="22"/>
  <c r="BS200" i="22"/>
  <c r="BS201" i="22"/>
  <c r="BS202" i="22"/>
  <c r="BS203" i="22"/>
  <c r="BS204" i="22"/>
  <c r="BS205" i="22"/>
  <c r="BS206" i="22"/>
  <c r="BS207" i="22"/>
  <c r="BS208" i="22"/>
  <c r="BS209" i="22"/>
  <c r="BS210" i="22"/>
  <c r="BS211" i="22"/>
  <c r="BS212" i="22"/>
  <c r="BS213" i="22"/>
  <c r="BS214" i="22"/>
  <c r="BS215" i="22"/>
  <c r="BS216" i="22"/>
  <c r="BS217" i="22"/>
  <c r="BS218" i="22"/>
  <c r="BS219" i="22"/>
  <c r="BS220" i="22"/>
  <c r="BS221" i="22"/>
  <c r="BS222" i="22"/>
  <c r="BS223" i="22"/>
  <c r="BS224" i="22"/>
  <c r="BS225" i="22"/>
  <c r="BS226" i="22"/>
  <c r="BS227" i="22"/>
  <c r="BS228" i="22"/>
  <c r="BS229" i="22"/>
  <c r="BS230" i="22"/>
  <c r="BS231" i="22"/>
  <c r="BS232" i="22"/>
  <c r="BS233" i="22"/>
  <c r="BS234" i="22"/>
  <c r="BS235" i="22"/>
  <c r="BS236" i="22"/>
  <c r="BS237" i="22"/>
  <c r="BS238" i="22"/>
  <c r="BS239" i="22"/>
  <c r="BS240" i="22"/>
  <c r="BS241" i="22"/>
  <c r="BS242" i="22"/>
  <c r="BS243" i="22"/>
  <c r="BS244" i="22"/>
  <c r="BS245" i="22"/>
  <c r="BS246" i="22"/>
  <c r="BS247" i="22"/>
  <c r="BS248" i="22"/>
  <c r="BS249" i="22"/>
  <c r="BS250" i="22"/>
  <c r="BS251" i="22"/>
  <c r="BS252" i="22"/>
  <c r="BS253" i="22"/>
  <c r="BS254" i="22"/>
  <c r="BS255" i="22"/>
  <c r="BS256" i="22"/>
  <c r="BS257" i="22"/>
  <c r="BS258" i="22"/>
  <c r="BS259" i="22"/>
  <c r="BS260" i="22"/>
  <c r="BS261" i="22"/>
  <c r="BS262" i="22"/>
  <c r="BS263" i="22"/>
  <c r="BS264" i="22"/>
  <c r="BS265" i="22"/>
  <c r="BS266" i="22"/>
  <c r="BS267" i="22"/>
  <c r="BS268" i="22"/>
  <c r="BS269" i="22"/>
  <c r="BS270" i="22"/>
  <c r="BS271" i="22"/>
  <c r="BS272" i="22"/>
  <c r="BS273" i="22"/>
  <c r="BS274" i="22"/>
  <c r="BS275" i="22"/>
  <c r="BS276" i="22"/>
  <c r="BS277" i="22"/>
  <c r="BS278" i="22"/>
  <c r="BS279" i="22"/>
  <c r="BS280" i="22"/>
  <c r="BS281" i="22"/>
  <c r="BS282" i="22"/>
  <c r="BS283" i="22"/>
  <c r="BS284" i="22"/>
  <c r="BS285" i="22"/>
  <c r="BS286" i="22"/>
  <c r="BS287" i="22"/>
  <c r="BS288" i="22"/>
  <c r="BS289" i="22"/>
  <c r="BS290" i="22"/>
  <c r="BS291" i="22"/>
  <c r="BS292" i="22"/>
  <c r="BS293" i="22"/>
  <c r="BS294" i="22"/>
  <c r="BS295" i="22"/>
  <c r="BS296" i="22"/>
  <c r="BS297" i="22"/>
  <c r="BS298" i="22"/>
  <c r="BS299" i="22"/>
  <c r="BS300" i="22"/>
  <c r="BS301" i="22"/>
  <c r="BS302" i="22"/>
  <c r="BS303" i="22"/>
  <c r="BS304" i="22"/>
  <c r="BS305" i="22"/>
  <c r="BS306" i="22"/>
  <c r="BS307" i="22"/>
  <c r="BS308" i="22"/>
  <c r="BS309" i="22"/>
  <c r="BS310" i="22"/>
  <c r="BS311" i="22"/>
  <c r="BS312" i="22"/>
  <c r="BS313" i="22"/>
  <c r="BS314" i="22"/>
  <c r="BS315" i="22"/>
  <c r="BS316" i="22"/>
  <c r="BS317" i="22"/>
  <c r="BS318" i="22"/>
  <c r="BS319" i="22"/>
  <c r="BS320" i="22"/>
  <c r="BS321" i="22"/>
  <c r="BS322" i="22"/>
  <c r="BS323" i="22"/>
  <c r="BS324" i="22"/>
  <c r="BS325" i="22"/>
  <c r="BS326" i="22"/>
  <c r="BS327" i="22"/>
  <c r="BS328" i="22"/>
  <c r="BS329" i="22"/>
  <c r="BS330" i="22"/>
  <c r="BS331" i="22"/>
  <c r="BS332" i="22"/>
  <c r="BS333" i="22"/>
  <c r="BS334" i="22"/>
  <c r="BS335" i="22"/>
  <c r="BS336" i="22"/>
  <c r="BS337" i="22"/>
  <c r="BS338" i="22"/>
  <c r="BS339" i="22"/>
  <c r="BS340" i="22"/>
  <c r="BS341" i="22"/>
  <c r="BS342" i="22"/>
  <c r="BS343" i="22"/>
  <c r="BS344" i="22"/>
  <c r="BS345" i="22"/>
  <c r="BS346" i="22"/>
  <c r="BS347" i="22"/>
  <c r="BS348" i="22"/>
  <c r="BS349" i="22"/>
  <c r="BS350" i="22"/>
  <c r="BS351" i="22"/>
  <c r="BS352" i="22"/>
  <c r="BS353" i="22"/>
  <c r="BS354" i="22"/>
  <c r="BS355" i="22"/>
  <c r="BS356" i="22"/>
  <c r="BS357" i="22"/>
  <c r="BS358" i="22"/>
  <c r="BS359" i="22"/>
  <c r="BS360" i="22"/>
  <c r="BS361" i="22"/>
  <c r="BS362" i="22"/>
  <c r="BS363" i="22"/>
  <c r="BS364" i="22"/>
  <c r="BS365" i="22"/>
  <c r="BS366" i="22"/>
  <c r="BS367" i="22"/>
  <c r="BS368" i="22"/>
  <c r="BS369" i="22"/>
  <c r="BS370" i="22"/>
  <c r="BS371" i="22"/>
  <c r="BS372" i="22"/>
  <c r="BS373" i="22"/>
  <c r="BS374" i="22"/>
  <c r="BS375" i="22"/>
  <c r="BS376" i="22"/>
  <c r="BS377" i="22"/>
  <c r="BS378" i="22"/>
  <c r="BS379" i="22"/>
  <c r="BS380" i="22"/>
  <c r="BS381" i="22"/>
  <c r="BS382" i="22"/>
  <c r="BS383" i="22"/>
  <c r="BS384" i="22"/>
  <c r="BS385" i="22"/>
  <c r="BS386" i="22"/>
  <c r="BS387" i="22"/>
  <c r="BS388" i="22"/>
  <c r="BS389" i="22"/>
  <c r="BS390" i="22"/>
  <c r="BS391" i="22"/>
  <c r="BS392" i="22"/>
  <c r="BS393" i="22"/>
  <c r="BS394" i="22"/>
  <c r="BS395" i="22"/>
  <c r="BS396" i="22"/>
  <c r="BS397" i="22"/>
  <c r="BS398" i="22"/>
  <c r="BS399" i="22"/>
  <c r="BS400" i="22"/>
  <c r="BS401" i="22"/>
  <c r="BS402" i="22"/>
  <c r="BS403" i="22"/>
  <c r="BS404" i="22"/>
  <c r="BS405" i="22"/>
  <c r="BS406" i="22"/>
  <c r="BS407" i="22"/>
  <c r="BS408" i="22"/>
  <c r="BS409" i="22"/>
  <c r="BS410" i="22"/>
  <c r="BS411" i="22"/>
  <c r="BS412" i="22"/>
  <c r="BS413" i="22"/>
  <c r="BS414" i="22"/>
  <c r="BS415" i="22"/>
  <c r="BS416" i="22"/>
  <c r="BS417" i="22"/>
  <c r="BS418" i="22"/>
  <c r="BS419" i="22"/>
  <c r="BS420" i="22"/>
  <c r="BS421" i="22"/>
  <c r="BS422" i="22"/>
  <c r="BS423" i="22"/>
  <c r="BS424" i="22"/>
  <c r="BS425" i="22"/>
  <c r="BS426" i="22"/>
  <c r="BS427" i="22"/>
  <c r="BS428" i="22"/>
  <c r="BS429" i="22"/>
  <c r="BS430" i="22"/>
  <c r="BS431" i="22"/>
  <c r="BS432" i="22"/>
  <c r="BS433" i="22"/>
  <c r="BS434" i="22"/>
  <c r="BS435" i="22"/>
  <c r="BS436" i="22"/>
  <c r="BS437" i="22"/>
  <c r="BS438" i="22"/>
  <c r="BS439" i="22"/>
  <c r="BS440" i="22"/>
  <c r="BS441" i="22"/>
  <c r="BS442" i="22"/>
  <c r="BS443" i="22"/>
  <c r="BS444" i="22"/>
  <c r="BS445" i="22"/>
  <c r="BS446" i="22"/>
  <c r="BS447" i="22"/>
  <c r="BS448" i="22"/>
  <c r="BS449" i="22"/>
  <c r="BS450" i="22"/>
  <c r="BS451" i="22"/>
  <c r="BS452" i="22"/>
  <c r="BS453" i="22"/>
  <c r="BS454" i="22"/>
  <c r="BS455" i="22"/>
  <c r="BS456" i="22"/>
  <c r="BS457" i="22"/>
  <c r="BS458" i="22"/>
  <c r="BS459" i="22"/>
  <c r="BS460" i="22"/>
  <c r="BS461" i="22"/>
  <c r="BS462" i="22"/>
  <c r="BS463" i="22"/>
  <c r="BS464" i="22"/>
  <c r="BS465" i="22"/>
  <c r="BS466" i="22"/>
  <c r="BS467" i="22"/>
  <c r="BS468" i="22"/>
  <c r="BS469" i="22"/>
  <c r="BS470" i="22"/>
  <c r="BS471" i="22"/>
  <c r="BS472" i="22"/>
  <c r="BS473" i="22"/>
  <c r="BS474" i="22"/>
  <c r="BS475" i="22"/>
  <c r="BS476" i="22"/>
  <c r="BS477" i="22"/>
  <c r="BS478" i="22"/>
  <c r="BS479" i="22"/>
  <c r="BS480" i="22"/>
  <c r="BS481" i="22"/>
  <c r="BS482" i="22"/>
  <c r="BS483" i="22"/>
  <c r="BS484" i="22"/>
  <c r="BS485" i="22"/>
  <c r="BS486" i="22"/>
  <c r="BS487" i="22"/>
  <c r="BS488" i="22"/>
  <c r="BS489" i="22"/>
  <c r="BS490" i="22"/>
  <c r="BS491" i="22"/>
  <c r="BS492" i="22"/>
  <c r="BS493" i="22"/>
  <c r="BS494" i="22"/>
  <c r="BS495" i="22"/>
  <c r="BS496" i="22"/>
  <c r="BS497" i="22"/>
  <c r="BS498" i="22"/>
  <c r="BS499" i="22"/>
  <c r="BS500" i="22"/>
  <c r="BS501" i="22"/>
  <c r="BS502" i="22"/>
  <c r="BS503" i="22"/>
  <c r="BS504" i="22"/>
  <c r="BS505" i="22"/>
  <c r="BS506" i="22"/>
  <c r="BS507" i="22"/>
  <c r="BS508" i="22"/>
  <c r="BS509" i="22"/>
  <c r="BS510" i="22"/>
  <c r="BS511" i="22"/>
  <c r="BS512" i="22"/>
  <c r="BS513" i="22"/>
  <c r="BS514" i="22"/>
  <c r="BS515" i="22"/>
  <c r="BS516" i="22"/>
  <c r="BS517" i="22"/>
  <c r="BS518" i="22"/>
  <c r="BS519" i="22"/>
  <c r="BS520" i="22"/>
  <c r="BS521" i="22"/>
  <c r="BS522" i="22"/>
  <c r="BS523" i="22"/>
  <c r="BS524" i="22"/>
  <c r="BS525" i="22"/>
  <c r="BS526" i="22"/>
  <c r="BS527" i="22"/>
  <c r="BS528" i="22"/>
  <c r="BS529" i="22"/>
  <c r="BS530" i="22"/>
  <c r="BS531" i="22"/>
  <c r="BS532" i="22"/>
  <c r="BS533" i="22"/>
  <c r="BS534" i="22"/>
  <c r="BS535" i="22"/>
  <c r="BS536" i="22"/>
  <c r="BS537" i="22"/>
  <c r="BS538" i="22"/>
  <c r="BS539" i="22"/>
  <c r="BS540" i="22"/>
  <c r="BS541" i="22"/>
  <c r="BS542" i="22"/>
  <c r="BS543" i="22"/>
  <c r="BS544" i="22"/>
  <c r="BS545" i="22"/>
  <c r="BS546" i="22"/>
  <c r="BS547" i="22"/>
  <c r="BS548" i="22"/>
  <c r="BS549" i="22"/>
  <c r="BS550" i="22"/>
  <c r="BS551" i="22"/>
  <c r="BS552" i="22"/>
  <c r="BS553" i="22"/>
  <c r="BS554" i="22"/>
  <c r="BS555" i="22"/>
  <c r="BS556" i="22"/>
  <c r="BS557" i="22"/>
  <c r="BS558" i="22"/>
  <c r="BS559" i="22"/>
  <c r="BS560" i="22"/>
  <c r="BS561" i="22"/>
  <c r="BS562" i="22"/>
  <c r="BS563" i="22"/>
  <c r="BS564" i="22"/>
  <c r="BS565" i="22"/>
  <c r="BS566" i="22"/>
  <c r="BS567" i="22"/>
  <c r="BS568" i="22"/>
  <c r="BS569" i="22"/>
  <c r="BS570" i="22"/>
  <c r="BS571" i="22"/>
  <c r="BS572" i="22"/>
  <c r="BS573" i="22"/>
  <c r="BS574" i="22"/>
  <c r="BS575" i="22"/>
  <c r="BS576" i="22"/>
  <c r="BS577" i="22"/>
  <c r="BS578" i="22"/>
  <c r="BS579" i="22"/>
  <c r="BS580" i="22"/>
  <c r="BS581" i="22"/>
  <c r="BS582" i="22"/>
  <c r="BS583" i="22"/>
  <c r="BS584" i="22"/>
  <c r="BS585" i="22"/>
  <c r="BS586" i="22"/>
  <c r="BS587" i="22"/>
  <c r="BS588" i="22"/>
  <c r="BS589" i="22"/>
  <c r="BS590" i="22"/>
  <c r="BS591" i="22"/>
  <c r="BS592" i="22"/>
  <c r="BS593" i="22"/>
  <c r="BS594" i="22"/>
  <c r="BS595" i="22"/>
  <c r="BS596" i="22"/>
  <c r="BS597" i="22"/>
  <c r="BS598" i="22"/>
  <c r="BS599" i="22"/>
  <c r="BS600" i="22"/>
  <c r="BS601" i="22"/>
  <c r="BS602" i="22"/>
  <c r="BS603" i="22"/>
  <c r="BS604" i="22"/>
  <c r="BS605" i="22"/>
  <c r="BS606" i="22"/>
  <c r="BS607" i="22"/>
  <c r="BS608" i="22"/>
  <c r="BS609" i="22"/>
  <c r="BS610" i="22"/>
  <c r="BS611" i="22"/>
  <c r="BS612" i="22"/>
  <c r="BS613" i="22"/>
  <c r="BS614" i="22"/>
  <c r="BS615" i="22"/>
  <c r="BS616" i="22"/>
  <c r="BS617" i="22"/>
  <c r="BS618" i="22"/>
  <c r="BS619" i="22"/>
  <c r="BS620" i="22"/>
  <c r="BS621" i="22"/>
  <c r="BS622" i="22"/>
  <c r="BS623" i="22"/>
  <c r="BS624" i="22"/>
  <c r="BS625" i="22"/>
  <c r="BS626" i="22"/>
  <c r="BS627" i="22"/>
  <c r="BS628" i="22"/>
  <c r="BS629" i="22"/>
  <c r="BS630" i="22"/>
  <c r="BS631" i="22"/>
  <c r="BS632" i="22"/>
  <c r="BS633" i="22"/>
  <c r="BS634" i="22"/>
  <c r="BS635" i="22"/>
  <c r="BS636" i="22"/>
  <c r="BS637" i="22"/>
  <c r="BS638" i="22"/>
  <c r="BS639" i="22"/>
  <c r="BS640" i="22"/>
  <c r="BS641" i="22"/>
  <c r="BS642" i="22"/>
  <c r="BS643" i="22"/>
  <c r="BS644" i="22"/>
  <c r="BS645" i="22"/>
  <c r="BS646" i="22"/>
  <c r="BS647" i="22"/>
  <c r="BS648" i="22"/>
  <c r="BS649" i="22"/>
  <c r="BS650" i="22"/>
  <c r="BS651" i="22"/>
  <c r="BS652" i="22"/>
  <c r="BS653" i="22"/>
  <c r="BS654" i="22"/>
  <c r="BS655" i="22"/>
  <c r="BS656" i="22"/>
  <c r="BS657" i="22"/>
  <c r="BS658" i="22"/>
  <c r="BS659" i="22"/>
  <c r="BS660" i="22"/>
  <c r="BS661" i="22"/>
  <c r="BS662" i="22"/>
  <c r="BS663" i="22"/>
  <c r="BS664" i="22"/>
  <c r="BS665" i="22"/>
  <c r="BS666" i="22"/>
  <c r="BS667" i="22"/>
  <c r="BS668" i="22"/>
  <c r="BS669" i="22"/>
  <c r="BS670" i="22"/>
  <c r="BS671" i="22"/>
  <c r="BS672" i="22"/>
  <c r="BS673" i="22"/>
  <c r="BS674" i="22"/>
  <c r="BS675" i="22"/>
  <c r="BS676" i="22"/>
  <c r="BS677" i="22"/>
  <c r="BS678" i="22"/>
  <c r="BS679" i="22"/>
  <c r="BS680" i="22"/>
  <c r="BS681" i="22"/>
  <c r="BS682" i="22"/>
  <c r="BS683" i="22"/>
  <c r="BS684" i="22"/>
  <c r="BS685" i="22"/>
  <c r="BS686" i="22"/>
  <c r="BS687" i="22"/>
  <c r="BS688" i="22"/>
  <c r="BS689" i="22"/>
  <c r="BS690" i="22"/>
  <c r="BS691" i="22"/>
  <c r="BS692" i="22"/>
  <c r="BS693" i="22"/>
  <c r="BS694" i="22"/>
  <c r="BS695" i="22"/>
  <c r="BS696" i="22"/>
  <c r="BS697" i="22"/>
  <c r="BS698" i="22"/>
  <c r="BS699" i="22"/>
  <c r="BS700" i="22"/>
  <c r="BS701" i="22"/>
  <c r="BS702" i="22"/>
  <c r="BS703" i="22"/>
  <c r="BS704" i="22"/>
  <c r="BS705" i="22"/>
  <c r="BS706" i="22"/>
  <c r="BS707" i="22"/>
  <c r="BS708" i="22"/>
  <c r="BS709" i="22"/>
  <c r="BS710" i="22"/>
  <c r="BS711" i="22"/>
  <c r="BS712" i="22"/>
  <c r="BS713" i="22"/>
  <c r="BS714" i="22"/>
  <c r="BS715" i="22"/>
  <c r="BS716" i="22"/>
  <c r="BS717" i="22"/>
  <c r="BS718" i="22"/>
  <c r="BS719" i="22"/>
  <c r="BS720" i="22"/>
  <c r="BS721" i="22"/>
  <c r="BS722" i="22"/>
  <c r="BS723" i="22"/>
  <c r="BS724" i="22"/>
  <c r="BS725" i="22"/>
  <c r="BS726" i="22"/>
  <c r="BS727" i="22"/>
  <c r="BS728" i="22"/>
  <c r="BS729" i="22"/>
  <c r="BS730" i="22"/>
  <c r="BS731" i="22"/>
  <c r="BS732" i="22"/>
  <c r="BS733" i="22"/>
  <c r="BS734" i="22"/>
  <c r="BS735" i="22"/>
  <c r="BS736" i="22"/>
  <c r="BS737" i="22"/>
  <c r="BS738" i="22"/>
  <c r="BS739" i="22"/>
  <c r="BS740" i="22"/>
  <c r="BS741" i="22"/>
  <c r="BS742" i="22"/>
  <c r="BS743" i="22"/>
  <c r="BS744" i="22"/>
  <c r="BS745" i="22"/>
  <c r="BS746" i="22"/>
  <c r="BS747" i="22"/>
  <c r="BS748" i="22"/>
  <c r="BS749" i="22"/>
  <c r="BS750" i="22"/>
  <c r="BS751" i="22"/>
  <c r="BS752" i="22"/>
  <c r="BS753" i="22"/>
  <c r="BS754" i="22"/>
  <c r="BS755" i="22"/>
  <c r="BS756" i="22"/>
  <c r="BS757" i="22"/>
  <c r="BS758" i="22"/>
  <c r="BS759" i="22"/>
  <c r="BS760" i="22"/>
  <c r="BS761" i="22"/>
  <c r="BS762" i="22"/>
  <c r="BS763" i="22"/>
  <c r="BS764" i="22"/>
  <c r="BS765" i="22"/>
  <c r="BS766" i="22"/>
  <c r="BS767" i="22"/>
  <c r="BS768" i="22"/>
  <c r="BS769" i="22"/>
  <c r="BS770" i="22"/>
  <c r="BS771" i="22"/>
  <c r="BS772" i="22"/>
  <c r="BS773" i="22"/>
  <c r="BS774" i="22"/>
  <c r="BS775" i="22"/>
  <c r="BS776" i="22"/>
  <c r="BS777" i="22"/>
  <c r="BS778" i="22"/>
  <c r="BS779" i="22"/>
  <c r="BS780" i="22"/>
  <c r="BS781" i="22"/>
  <c r="BS782" i="22"/>
  <c r="BS783" i="22"/>
  <c r="BS784" i="22"/>
  <c r="BS785" i="22"/>
  <c r="BS786" i="22"/>
  <c r="BS787" i="22"/>
  <c r="BS788" i="22"/>
  <c r="BS789" i="22"/>
  <c r="BS790" i="22"/>
  <c r="BS791" i="22"/>
  <c r="BS792" i="22"/>
  <c r="BS793" i="22"/>
  <c r="BS794" i="22"/>
  <c r="BS795" i="22"/>
  <c r="BS796" i="22"/>
  <c r="BS797" i="22"/>
  <c r="BS798" i="22"/>
  <c r="BS799" i="22"/>
  <c r="BS800" i="22"/>
  <c r="BS801" i="22"/>
  <c r="BS802" i="22"/>
  <c r="BS803" i="22"/>
  <c r="BS804" i="22"/>
  <c r="BS805" i="22"/>
  <c r="BS806" i="22"/>
  <c r="BS807" i="22"/>
  <c r="BS808" i="22"/>
  <c r="BS809" i="22"/>
  <c r="BS810" i="22"/>
  <c r="BS811" i="22"/>
  <c r="BS812" i="22"/>
  <c r="BS813" i="22"/>
  <c r="BS814" i="22"/>
  <c r="BS815" i="22"/>
  <c r="BS816" i="22"/>
  <c r="BS817" i="22"/>
  <c r="BS818" i="22"/>
  <c r="BS819" i="22"/>
  <c r="BS820" i="22"/>
  <c r="BS821" i="22"/>
  <c r="BS822" i="22"/>
  <c r="BS823" i="22"/>
  <c r="BS824" i="22"/>
  <c r="BS825" i="22"/>
  <c r="BS826" i="22"/>
  <c r="BS827" i="22"/>
  <c r="BS828" i="22"/>
  <c r="BS829" i="22"/>
  <c r="BS830" i="22"/>
  <c r="BS831" i="22"/>
  <c r="BS832" i="22"/>
  <c r="BS833" i="22"/>
  <c r="BS834" i="22"/>
  <c r="BS835" i="22"/>
  <c r="BS836" i="22"/>
  <c r="BS837" i="22"/>
  <c r="BS838" i="22"/>
  <c r="BS839" i="22"/>
  <c r="BS840" i="22"/>
  <c r="BS841" i="22"/>
  <c r="BS842" i="22"/>
  <c r="BS843" i="22"/>
  <c r="BS844" i="22"/>
  <c r="BS845" i="22"/>
  <c r="BS846" i="22"/>
  <c r="BS847" i="22"/>
  <c r="BS848" i="22"/>
  <c r="BS849" i="22"/>
  <c r="BS850" i="22"/>
  <c r="BS851" i="22"/>
  <c r="BS852" i="22"/>
  <c r="BS853" i="22"/>
  <c r="BS854" i="22"/>
  <c r="BS855" i="22"/>
  <c r="BS856" i="22"/>
  <c r="BS857" i="22"/>
  <c r="BS858" i="22"/>
  <c r="BS859" i="22"/>
  <c r="BS860" i="22"/>
  <c r="BS861" i="22"/>
  <c r="BS862" i="22"/>
  <c r="BS863" i="22"/>
  <c r="BS864" i="22"/>
  <c r="BS865" i="22"/>
  <c r="BS866" i="22"/>
  <c r="BS867" i="22"/>
  <c r="BS868" i="22"/>
  <c r="BS869" i="22"/>
  <c r="BS870" i="22"/>
  <c r="BS871" i="22"/>
  <c r="BS872" i="22"/>
  <c r="BS873" i="22"/>
  <c r="BS874" i="22"/>
  <c r="BS875" i="22"/>
  <c r="BS876" i="22"/>
  <c r="BS877" i="22"/>
  <c r="BS878" i="22"/>
  <c r="BS879" i="22"/>
  <c r="BS880" i="22"/>
  <c r="BS881" i="22"/>
  <c r="BS882" i="22"/>
  <c r="BS883" i="22"/>
  <c r="BS884" i="22"/>
  <c r="BS885" i="22"/>
  <c r="BS886" i="22"/>
  <c r="BS887" i="22"/>
  <c r="BS888" i="22"/>
  <c r="BS889" i="22"/>
  <c r="BS890" i="22"/>
  <c r="BS891" i="22"/>
  <c r="BS892" i="22"/>
  <c r="BS893" i="22"/>
  <c r="BS894" i="22"/>
  <c r="BS895" i="22"/>
  <c r="BS896" i="22"/>
  <c r="BS897" i="22"/>
  <c r="BS898" i="22"/>
  <c r="BS899" i="22"/>
  <c r="BS900" i="22"/>
  <c r="BS901" i="22"/>
  <c r="BS902" i="22"/>
  <c r="BS903" i="22"/>
  <c r="BS904" i="22"/>
  <c r="BS905" i="22"/>
  <c r="BS906" i="22"/>
  <c r="BS907" i="22"/>
  <c r="BS908" i="22"/>
  <c r="BS909" i="22"/>
  <c r="BS910" i="22"/>
  <c r="BS911" i="22"/>
  <c r="BS912" i="22"/>
  <c r="BS913" i="22"/>
  <c r="BS914" i="22"/>
  <c r="BS915" i="22"/>
  <c r="BS916" i="22"/>
  <c r="BS917" i="22"/>
  <c r="BS918" i="22"/>
  <c r="BS919" i="22"/>
  <c r="BS920" i="22"/>
  <c r="BS921" i="22"/>
  <c r="BS922" i="22"/>
  <c r="BS923" i="22"/>
  <c r="BS924" i="22"/>
  <c r="BS925" i="22"/>
  <c r="BS926" i="22"/>
  <c r="BS927" i="22"/>
  <c r="BS928" i="22"/>
  <c r="BS929" i="22"/>
  <c r="BS930" i="22"/>
  <c r="BS931" i="22"/>
  <c r="BS932" i="22"/>
  <c r="BS933" i="22"/>
  <c r="BS934" i="22"/>
  <c r="BS935" i="22"/>
  <c r="BS936" i="22"/>
  <c r="BS937" i="22"/>
  <c r="BS938" i="22"/>
  <c r="BS939" i="22"/>
  <c r="BS940" i="22"/>
  <c r="BS941" i="22"/>
  <c r="BS942" i="22"/>
  <c r="BS943" i="22"/>
  <c r="BS944" i="22"/>
  <c r="BS945" i="22"/>
  <c r="BS946" i="22"/>
  <c r="BS947" i="22"/>
  <c r="BS948" i="22"/>
  <c r="BS949" i="22"/>
  <c r="BS950" i="22"/>
  <c r="BS951" i="22"/>
  <c r="BS952" i="22"/>
  <c r="BS953" i="22"/>
  <c r="BS954" i="22"/>
  <c r="BS955" i="22"/>
  <c r="BS956" i="22"/>
  <c r="BS957" i="22"/>
  <c r="BS958" i="22"/>
  <c r="BS959" i="22"/>
  <c r="BS960" i="22"/>
  <c r="BS961" i="22"/>
  <c r="BS962" i="22"/>
  <c r="BS963" i="22"/>
  <c r="BS964" i="22"/>
  <c r="BS965" i="22"/>
  <c r="BS966" i="22"/>
  <c r="BS967" i="22"/>
  <c r="BS968" i="22"/>
  <c r="BS969" i="22"/>
  <c r="BS970" i="22"/>
  <c r="BS971" i="22"/>
  <c r="BS972" i="22"/>
  <c r="BS973" i="22"/>
  <c r="BS974" i="22"/>
  <c r="BS975" i="22"/>
  <c r="BS976" i="22"/>
  <c r="BS977" i="22"/>
  <c r="BS978" i="22"/>
  <c r="BS979" i="22"/>
  <c r="BS980" i="22"/>
  <c r="BS981" i="22"/>
  <c r="BS982" i="22"/>
  <c r="BS983" i="22"/>
  <c r="BS984" i="22"/>
  <c r="BS985" i="22"/>
  <c r="BS986" i="22"/>
  <c r="BS987" i="22"/>
  <c r="BS988" i="22"/>
  <c r="BS989" i="22"/>
  <c r="BS990" i="22"/>
  <c r="BS991" i="22"/>
  <c r="BS992" i="22"/>
  <c r="BS993" i="22"/>
  <c r="BS994" i="22"/>
  <c r="BS995" i="22"/>
  <c r="BS996" i="22"/>
  <c r="BS997" i="22"/>
  <c r="BS998" i="22"/>
  <c r="BS999" i="22"/>
  <c r="BS1000" i="22"/>
  <c r="BS1001" i="22"/>
  <c r="BS1002" i="22"/>
  <c r="BS1003" i="22"/>
  <c r="BS1004" i="22"/>
  <c r="BS1005" i="22"/>
  <c r="BS1006" i="22"/>
  <c r="BS1007" i="22"/>
  <c r="BS1008" i="22"/>
  <c r="BS1009" i="22"/>
  <c r="BS1010" i="22"/>
  <c r="BS1011" i="22"/>
  <c r="BS1012" i="22"/>
  <c r="BS1013" i="22"/>
  <c r="BS1014" i="22"/>
  <c r="BS1015" i="22"/>
  <c r="BS1016" i="22"/>
  <c r="BS1017" i="22"/>
  <c r="BS1018" i="22"/>
  <c r="BS1019" i="22"/>
  <c r="BS1020" i="22"/>
  <c r="BS1021" i="22"/>
  <c r="BS1022" i="22"/>
  <c r="BS1023" i="22"/>
  <c r="BS1024" i="22"/>
  <c r="BS1025" i="22"/>
  <c r="BS1026" i="22"/>
  <c r="BS1027" i="22"/>
  <c r="BS1028" i="22"/>
  <c r="BS1029" i="22"/>
  <c r="BS1030" i="22"/>
  <c r="BS1031" i="22"/>
  <c r="BS1032" i="22"/>
  <c r="BS1033" i="22"/>
  <c r="BS1034" i="22"/>
  <c r="BS1035" i="22"/>
  <c r="BS1036" i="22"/>
  <c r="BS1037" i="22"/>
  <c r="BS1038" i="22"/>
  <c r="BS1039" i="22"/>
  <c r="BS1040" i="22"/>
  <c r="BS1041" i="22"/>
  <c r="BS1042" i="22"/>
  <c r="BS1043" i="22"/>
  <c r="BS1044" i="22"/>
  <c r="BS1045" i="22"/>
  <c r="BS1046" i="22"/>
  <c r="BS1047" i="22"/>
  <c r="BS1048" i="22"/>
  <c r="BS1049" i="22"/>
  <c r="BS1050" i="22"/>
  <c r="BS1051" i="22"/>
  <c r="BS1052" i="22"/>
  <c r="BS1053" i="22"/>
  <c r="BS1054" i="22"/>
  <c r="BS1055" i="22"/>
  <c r="BS1056" i="22"/>
  <c r="BS1057" i="22"/>
  <c r="BS1058" i="22"/>
  <c r="BS1059" i="22"/>
  <c r="BS1060" i="22"/>
  <c r="BS1061" i="22"/>
  <c r="BS1062" i="22"/>
  <c r="BS1063" i="22"/>
  <c r="BS1064" i="22"/>
  <c r="BS1065" i="22"/>
  <c r="BS1066" i="22"/>
  <c r="BS1067" i="22"/>
  <c r="BS1068" i="22"/>
  <c r="BS1069" i="22"/>
  <c r="BS1070" i="22"/>
  <c r="BS1071" i="22"/>
  <c r="BS1072" i="22"/>
  <c r="BS1073" i="22"/>
  <c r="BS1074" i="22"/>
  <c r="BS1075" i="22"/>
  <c r="BS1076" i="22"/>
  <c r="BS1077" i="22"/>
  <c r="BS1078" i="22"/>
  <c r="BS1079" i="22"/>
  <c r="BS1080" i="22"/>
  <c r="BS1081" i="22"/>
  <c r="BS1082" i="22"/>
  <c r="BS1083" i="22"/>
  <c r="BS1084" i="22"/>
  <c r="BS1085" i="22"/>
  <c r="BS1086" i="22"/>
  <c r="BS1087" i="22"/>
  <c r="BS1088" i="22"/>
  <c r="BS1089" i="22"/>
  <c r="BS1090" i="22"/>
  <c r="BS1091" i="22"/>
  <c r="BS1092" i="22"/>
  <c r="BS1093" i="22"/>
  <c r="BS1094" i="22"/>
  <c r="BS1095" i="22"/>
  <c r="BS1096" i="22"/>
  <c r="BS1097" i="22"/>
  <c r="BS1098" i="22"/>
  <c r="BS1099" i="22"/>
  <c r="BS1100" i="22"/>
  <c r="BS1101" i="22"/>
  <c r="BS1102" i="22"/>
  <c r="BS1103" i="22"/>
  <c r="BS1104" i="22"/>
  <c r="BS1105" i="22"/>
  <c r="BS1106" i="22"/>
  <c r="BS1107" i="22"/>
  <c r="BS1108" i="22"/>
  <c r="BS1109" i="22"/>
  <c r="BS1110" i="22"/>
  <c r="BS1111" i="22"/>
  <c r="BS1112" i="22"/>
  <c r="BS1113" i="22"/>
  <c r="BS1114" i="22"/>
  <c r="BS1115" i="22"/>
  <c r="BS1116" i="22"/>
  <c r="BS1117" i="22"/>
  <c r="BS1118" i="22"/>
  <c r="BS1119" i="22"/>
  <c r="BS1120" i="22"/>
  <c r="BS1121" i="22"/>
  <c r="BS1122" i="22"/>
  <c r="BS1123" i="22"/>
  <c r="BS1124" i="22"/>
  <c r="BS1125" i="22"/>
  <c r="BS1126" i="22"/>
  <c r="BS1127" i="22"/>
  <c r="BS1128" i="22"/>
  <c r="BS1129" i="22"/>
  <c r="BS1130" i="22"/>
  <c r="BS1131" i="22"/>
  <c r="BS1132" i="22"/>
  <c r="BS1133" i="22"/>
  <c r="BS1134" i="22"/>
  <c r="BS1135" i="22"/>
  <c r="BS1136" i="22"/>
  <c r="BS1137" i="22"/>
  <c r="BS1138" i="22"/>
  <c r="BS1139" i="22"/>
  <c r="BS1140" i="22"/>
  <c r="BS1141" i="22"/>
  <c r="BS1142" i="22"/>
  <c r="BS1143" i="22"/>
  <c r="BS1144" i="22"/>
  <c r="BS1145" i="22"/>
  <c r="BS1146" i="22"/>
  <c r="BS1147" i="22"/>
  <c r="BS1148" i="22"/>
  <c r="BS1149" i="22"/>
  <c r="BS1150" i="22"/>
  <c r="BS1151" i="22"/>
  <c r="BS1152" i="22"/>
  <c r="BS1153" i="22"/>
  <c r="BS1154" i="22"/>
  <c r="BS1155" i="22"/>
  <c r="BS1156" i="22"/>
  <c r="BS1157" i="22"/>
  <c r="BS1158" i="22"/>
  <c r="BS1159" i="22"/>
  <c r="BS1160" i="22"/>
  <c r="BS1161" i="22"/>
  <c r="BS1162" i="22"/>
  <c r="BS1163" i="22"/>
  <c r="BS1164" i="22"/>
  <c r="BS1165" i="22"/>
  <c r="BS1166" i="22"/>
  <c r="BS1167" i="22"/>
  <c r="BS1168" i="22"/>
  <c r="BS1169" i="22"/>
  <c r="BS1170" i="22"/>
  <c r="BS1171" i="22"/>
  <c r="BS1172" i="22"/>
  <c r="BS1173" i="22"/>
  <c r="BS1174" i="22"/>
  <c r="BS1175" i="22"/>
  <c r="BS1176" i="22"/>
  <c r="BS1177" i="22"/>
  <c r="BS1178" i="22"/>
  <c r="BS1179" i="22"/>
  <c r="BS1180" i="22"/>
  <c r="BS1181" i="22"/>
  <c r="BS1182" i="22"/>
  <c r="BS1183" i="22"/>
  <c r="BS1184" i="22"/>
  <c r="BS1185" i="22"/>
  <c r="BS1186" i="22"/>
  <c r="BS1187" i="22"/>
  <c r="BS1188" i="22"/>
  <c r="BS8" i="22"/>
  <c r="BP9" i="22"/>
  <c r="BP10" i="22"/>
  <c r="BP11" i="22"/>
  <c r="BP12" i="22"/>
  <c r="BP13" i="22"/>
  <c r="BP14" i="22"/>
  <c r="BP15" i="22"/>
  <c r="BP16" i="22"/>
  <c r="BP17" i="22"/>
  <c r="BP18" i="22"/>
  <c r="BP19" i="22"/>
  <c r="BP20" i="22"/>
  <c r="BP21" i="22"/>
  <c r="BP22" i="22"/>
  <c r="BP23" i="22"/>
  <c r="BP24" i="22"/>
  <c r="BP25" i="22"/>
  <c r="BP26" i="22"/>
  <c r="BP27" i="22"/>
  <c r="BP28" i="22"/>
  <c r="BP29" i="22"/>
  <c r="BP30" i="22"/>
  <c r="BP31" i="22"/>
  <c r="BP32" i="22"/>
  <c r="BP33" i="22"/>
  <c r="BP34" i="22"/>
  <c r="BP35" i="22"/>
  <c r="BP36" i="22"/>
  <c r="BP37" i="22"/>
  <c r="BP38" i="22"/>
  <c r="BP39" i="22"/>
  <c r="BP40" i="22"/>
  <c r="BP41" i="22"/>
  <c r="BP42" i="22"/>
  <c r="BP43" i="22"/>
  <c r="BP44" i="22"/>
  <c r="BP45" i="22"/>
  <c r="BP46" i="22"/>
  <c r="BP47" i="22"/>
  <c r="BP48" i="22"/>
  <c r="BP49" i="22"/>
  <c r="BP50" i="22"/>
  <c r="BP51" i="22"/>
  <c r="BP52" i="22"/>
  <c r="BP53" i="22"/>
  <c r="BP54" i="22"/>
  <c r="BP55" i="22"/>
  <c r="BP56" i="22"/>
  <c r="BP57" i="22"/>
  <c r="BP58" i="22"/>
  <c r="BP59" i="22"/>
  <c r="BP60" i="22"/>
  <c r="BP61" i="22"/>
  <c r="BP62" i="22"/>
  <c r="BP63" i="22"/>
  <c r="BP64" i="22"/>
  <c r="BP65" i="22"/>
  <c r="BP66" i="22"/>
  <c r="BP67" i="22"/>
  <c r="BP68" i="22"/>
  <c r="BP69" i="22"/>
  <c r="BP70" i="22"/>
  <c r="BP71" i="22"/>
  <c r="BP72" i="22"/>
  <c r="BP73" i="22"/>
  <c r="BP74" i="22"/>
  <c r="BP75" i="22"/>
  <c r="BP76" i="22"/>
  <c r="BP77" i="22"/>
  <c r="BP78" i="22"/>
  <c r="BP79" i="22"/>
  <c r="BP80" i="22"/>
  <c r="BP81" i="22"/>
  <c r="BP82" i="22"/>
  <c r="BP83" i="22"/>
  <c r="BP84" i="22"/>
  <c r="BP85" i="22"/>
  <c r="BP86" i="22"/>
  <c r="BP87" i="22"/>
  <c r="BP88" i="22"/>
  <c r="BP89" i="22"/>
  <c r="BP90" i="22"/>
  <c r="BP91" i="22"/>
  <c r="BP92" i="22"/>
  <c r="BP93" i="22"/>
  <c r="BP94" i="22"/>
  <c r="BP95" i="22"/>
  <c r="BP96" i="22"/>
  <c r="BP97" i="22"/>
  <c r="BP98" i="22"/>
  <c r="BP99" i="22"/>
  <c r="BP100" i="22"/>
  <c r="BP101" i="22"/>
  <c r="BP102" i="22"/>
  <c r="BP103" i="22"/>
  <c r="BP104" i="22"/>
  <c r="BP105" i="22"/>
  <c r="BP106" i="22"/>
  <c r="BP107" i="22"/>
  <c r="BP108" i="22"/>
  <c r="BP109" i="22"/>
  <c r="BP110" i="22"/>
  <c r="BP111" i="22"/>
  <c r="BP112" i="22"/>
  <c r="BP113" i="22"/>
  <c r="BP114" i="22"/>
  <c r="BP115" i="22"/>
  <c r="BP116" i="22"/>
  <c r="BP117" i="22"/>
  <c r="BP118" i="22"/>
  <c r="BP119" i="22"/>
  <c r="BP120" i="22"/>
  <c r="BP121" i="22"/>
  <c r="BP122" i="22"/>
  <c r="BP123" i="22"/>
  <c r="BP124" i="22"/>
  <c r="BP125" i="22"/>
  <c r="BP126" i="22"/>
  <c r="BP127" i="22"/>
  <c r="BP128" i="22"/>
  <c r="BP129" i="22"/>
  <c r="BP130" i="22"/>
  <c r="BP131" i="22"/>
  <c r="BP132" i="22"/>
  <c r="BP133" i="22"/>
  <c r="BP134" i="22"/>
  <c r="BP135" i="22"/>
  <c r="BP136" i="22"/>
  <c r="BP137" i="22"/>
  <c r="BP138" i="22"/>
  <c r="BP139" i="22"/>
  <c r="BP140" i="22"/>
  <c r="BP141" i="22"/>
  <c r="BP142" i="22"/>
  <c r="BP143" i="22"/>
  <c r="BP144" i="22"/>
  <c r="BP145" i="22"/>
  <c r="BP146" i="22"/>
  <c r="BP147" i="22"/>
  <c r="BP148" i="22"/>
  <c r="BP149" i="22"/>
  <c r="BP150" i="22"/>
  <c r="BP151" i="22"/>
  <c r="BP152" i="22"/>
  <c r="BP153" i="22"/>
  <c r="BP154" i="22"/>
  <c r="BP155" i="22"/>
  <c r="BP156" i="22"/>
  <c r="BP157" i="22"/>
  <c r="BP158" i="22"/>
  <c r="BP159" i="22"/>
  <c r="BP160" i="22"/>
  <c r="BP161" i="22"/>
  <c r="BP162" i="22"/>
  <c r="BP163" i="22"/>
  <c r="BP164" i="22"/>
  <c r="BP165" i="22"/>
  <c r="BP166" i="22"/>
  <c r="BP167" i="22"/>
  <c r="BP168" i="22"/>
  <c r="BP169" i="22"/>
  <c r="BP170" i="22"/>
  <c r="BP171" i="22"/>
  <c r="BP172" i="22"/>
  <c r="BP173" i="22"/>
  <c r="BP174" i="22"/>
  <c r="BP175" i="22"/>
  <c r="BP176" i="22"/>
  <c r="BP177" i="22"/>
  <c r="BP178" i="22"/>
  <c r="BP179" i="22"/>
  <c r="BP180" i="22"/>
  <c r="BP181" i="22"/>
  <c r="BP182" i="22"/>
  <c r="BP183" i="22"/>
  <c r="BP184" i="22"/>
  <c r="BP185" i="22"/>
  <c r="BP186" i="22"/>
  <c r="BP187" i="22"/>
  <c r="BP188" i="22"/>
  <c r="BP189" i="22"/>
  <c r="BP190" i="22"/>
  <c r="BP191" i="22"/>
  <c r="BP192" i="22"/>
  <c r="BP193" i="22"/>
  <c r="BP194" i="22"/>
  <c r="BP195" i="22"/>
  <c r="BP196" i="22"/>
  <c r="BP197" i="22"/>
  <c r="BP198" i="22"/>
  <c r="BP199" i="22"/>
  <c r="BP200" i="22"/>
  <c r="BP201" i="22"/>
  <c r="BP202" i="22"/>
  <c r="BP203" i="22"/>
  <c r="BP204" i="22"/>
  <c r="BP205" i="22"/>
  <c r="BP206" i="22"/>
  <c r="BP207" i="22"/>
  <c r="BP208" i="22"/>
  <c r="BP209" i="22"/>
  <c r="BP210" i="22"/>
  <c r="BP211" i="22"/>
  <c r="BP212" i="22"/>
  <c r="BP213" i="22"/>
  <c r="BP214" i="22"/>
  <c r="BP215" i="22"/>
  <c r="BP216" i="22"/>
  <c r="BP217" i="22"/>
  <c r="BP218" i="22"/>
  <c r="BP219" i="22"/>
  <c r="BP220" i="22"/>
  <c r="BP221" i="22"/>
  <c r="BP222" i="22"/>
  <c r="BP223" i="22"/>
  <c r="BP224" i="22"/>
  <c r="BP225" i="22"/>
  <c r="BP226" i="22"/>
  <c r="BP227" i="22"/>
  <c r="BP228" i="22"/>
  <c r="BP229" i="22"/>
  <c r="BP230" i="22"/>
  <c r="BP231" i="22"/>
  <c r="BP232" i="22"/>
  <c r="BP233" i="22"/>
  <c r="BP234" i="22"/>
  <c r="BP235" i="22"/>
  <c r="BP236" i="22"/>
  <c r="BP237" i="22"/>
  <c r="BP238" i="22"/>
  <c r="BP239" i="22"/>
  <c r="BP240" i="22"/>
  <c r="BP241" i="22"/>
  <c r="BP242" i="22"/>
  <c r="BP243" i="22"/>
  <c r="BP244" i="22"/>
  <c r="BP245" i="22"/>
  <c r="BP246" i="22"/>
  <c r="BP247" i="22"/>
  <c r="BP248" i="22"/>
  <c r="BP249" i="22"/>
  <c r="BP250" i="22"/>
  <c r="BP251" i="22"/>
  <c r="BP252" i="22"/>
  <c r="BP253" i="22"/>
  <c r="BP254" i="22"/>
  <c r="BP255" i="22"/>
  <c r="BP256" i="22"/>
  <c r="BP257" i="22"/>
  <c r="BP258" i="22"/>
  <c r="BP259" i="22"/>
  <c r="BP260" i="22"/>
  <c r="BP261" i="22"/>
  <c r="BP262" i="22"/>
  <c r="BP263" i="22"/>
  <c r="BP264" i="22"/>
  <c r="BP265" i="22"/>
  <c r="BP266" i="22"/>
  <c r="BP267" i="22"/>
  <c r="BP268" i="22"/>
  <c r="BP269" i="22"/>
  <c r="BP270" i="22"/>
  <c r="BP271" i="22"/>
  <c r="BP272" i="22"/>
  <c r="BP273" i="22"/>
  <c r="BP274" i="22"/>
  <c r="BP275" i="22"/>
  <c r="BP276" i="22"/>
  <c r="BP277" i="22"/>
  <c r="BP278" i="22"/>
  <c r="BP279" i="22"/>
  <c r="BP280" i="22"/>
  <c r="BP281" i="22"/>
  <c r="BP282" i="22"/>
  <c r="BP283" i="22"/>
  <c r="BP284" i="22"/>
  <c r="BP285" i="22"/>
  <c r="BP286" i="22"/>
  <c r="BP287" i="22"/>
  <c r="BP288" i="22"/>
  <c r="BP289" i="22"/>
  <c r="BP290" i="22"/>
  <c r="BP291" i="22"/>
  <c r="BP292" i="22"/>
  <c r="BP293" i="22"/>
  <c r="BP294" i="22"/>
  <c r="BP295" i="22"/>
  <c r="BP296" i="22"/>
  <c r="BP297" i="22"/>
  <c r="BP298" i="22"/>
  <c r="BP299" i="22"/>
  <c r="BP300" i="22"/>
  <c r="BP301" i="22"/>
  <c r="BP302" i="22"/>
  <c r="BP303" i="22"/>
  <c r="BP304" i="22"/>
  <c r="BP305" i="22"/>
  <c r="BP306" i="22"/>
  <c r="BP307" i="22"/>
  <c r="BP308" i="22"/>
  <c r="BP309" i="22"/>
  <c r="BP310" i="22"/>
  <c r="BP311" i="22"/>
  <c r="BP312" i="22"/>
  <c r="BP313" i="22"/>
  <c r="BP314" i="22"/>
  <c r="BP315" i="22"/>
  <c r="BP316" i="22"/>
  <c r="BP317" i="22"/>
  <c r="BP318" i="22"/>
  <c r="BP319" i="22"/>
  <c r="BP320" i="22"/>
  <c r="BP321" i="22"/>
  <c r="BP322" i="22"/>
  <c r="BP323" i="22"/>
  <c r="BP324" i="22"/>
  <c r="BP325" i="22"/>
  <c r="BP326" i="22"/>
  <c r="BP327" i="22"/>
  <c r="BP328" i="22"/>
  <c r="BP329" i="22"/>
  <c r="BP330" i="22"/>
  <c r="BP331" i="22"/>
  <c r="BP332" i="22"/>
  <c r="BP333" i="22"/>
  <c r="BP334" i="22"/>
  <c r="BP335" i="22"/>
  <c r="BP336" i="22"/>
  <c r="BP337" i="22"/>
  <c r="BP338" i="22"/>
  <c r="BP339" i="22"/>
  <c r="BP340" i="22"/>
  <c r="BP341" i="22"/>
  <c r="BP342" i="22"/>
  <c r="BP343" i="22"/>
  <c r="BP344" i="22"/>
  <c r="BP345" i="22"/>
  <c r="BP346" i="22"/>
  <c r="BP347" i="22"/>
  <c r="BP348" i="22"/>
  <c r="BP349" i="22"/>
  <c r="BP350" i="22"/>
  <c r="BP351" i="22"/>
  <c r="BP352" i="22"/>
  <c r="BP353" i="22"/>
  <c r="BP354" i="22"/>
  <c r="BP355" i="22"/>
  <c r="BP356" i="22"/>
  <c r="BP357" i="22"/>
  <c r="BP358" i="22"/>
  <c r="BP359" i="22"/>
  <c r="BP360" i="22"/>
  <c r="BP361" i="22"/>
  <c r="BP362" i="22"/>
  <c r="BP363" i="22"/>
  <c r="BP364" i="22"/>
  <c r="BP365" i="22"/>
  <c r="BP366" i="22"/>
  <c r="BP367" i="22"/>
  <c r="BP368" i="22"/>
  <c r="BP369" i="22"/>
  <c r="BP370" i="22"/>
  <c r="BP371" i="22"/>
  <c r="BP372" i="22"/>
  <c r="BP373" i="22"/>
  <c r="BP374" i="22"/>
  <c r="BP375" i="22"/>
  <c r="BP376" i="22"/>
  <c r="BP377" i="22"/>
  <c r="BP378" i="22"/>
  <c r="BP379" i="22"/>
  <c r="BP380" i="22"/>
  <c r="BP381" i="22"/>
  <c r="BP382" i="22"/>
  <c r="BP383" i="22"/>
  <c r="BP384" i="22"/>
  <c r="BP385" i="22"/>
  <c r="BP386" i="22"/>
  <c r="BP387" i="22"/>
  <c r="BP388" i="22"/>
  <c r="BP389" i="22"/>
  <c r="BP390" i="22"/>
  <c r="BP391" i="22"/>
  <c r="BP392" i="22"/>
  <c r="BP393" i="22"/>
  <c r="BP394" i="22"/>
  <c r="BP395" i="22"/>
  <c r="BP396" i="22"/>
  <c r="BP397" i="22"/>
  <c r="BP398" i="22"/>
  <c r="BP399" i="22"/>
  <c r="BP400" i="22"/>
  <c r="BP401" i="22"/>
  <c r="BP402" i="22"/>
  <c r="BP403" i="22"/>
  <c r="BP404" i="22"/>
  <c r="BP405" i="22"/>
  <c r="BP406" i="22"/>
  <c r="BP407" i="22"/>
  <c r="BP408" i="22"/>
  <c r="BP409" i="22"/>
  <c r="BP410" i="22"/>
  <c r="BP411" i="22"/>
  <c r="BP412" i="22"/>
  <c r="BP413" i="22"/>
  <c r="BP414" i="22"/>
  <c r="BP415" i="22"/>
  <c r="BP416" i="22"/>
  <c r="BP417" i="22"/>
  <c r="BP418" i="22"/>
  <c r="BP419" i="22"/>
  <c r="BP420" i="22"/>
  <c r="BP421" i="22"/>
  <c r="BP422" i="22"/>
  <c r="BP423" i="22"/>
  <c r="BP424" i="22"/>
  <c r="BP425" i="22"/>
  <c r="BP426" i="22"/>
  <c r="BP427" i="22"/>
  <c r="BP428" i="22"/>
  <c r="BP429" i="22"/>
  <c r="BP430" i="22"/>
  <c r="BP431" i="22"/>
  <c r="BP432" i="22"/>
  <c r="BP433" i="22"/>
  <c r="BP434" i="22"/>
  <c r="BP435" i="22"/>
  <c r="BP436" i="22"/>
  <c r="BP437" i="22"/>
  <c r="BP438" i="22"/>
  <c r="BP439" i="22"/>
  <c r="BP440" i="22"/>
  <c r="BP441" i="22"/>
  <c r="BP442" i="22"/>
  <c r="BP443" i="22"/>
  <c r="BP444" i="22"/>
  <c r="BP445" i="22"/>
  <c r="BP446" i="22"/>
  <c r="BP447" i="22"/>
  <c r="BP448" i="22"/>
  <c r="BP449" i="22"/>
  <c r="BP450" i="22"/>
  <c r="BP451" i="22"/>
  <c r="BP452" i="22"/>
  <c r="BP453" i="22"/>
  <c r="BP454" i="22"/>
  <c r="BP455" i="22"/>
  <c r="BP456" i="22"/>
  <c r="BP457" i="22"/>
  <c r="BP458" i="22"/>
  <c r="BP459" i="22"/>
  <c r="BP460" i="22"/>
  <c r="BP461" i="22"/>
  <c r="BP462" i="22"/>
  <c r="BP463" i="22"/>
  <c r="BP464" i="22"/>
  <c r="BP465" i="22"/>
  <c r="BP466" i="22"/>
  <c r="BP467" i="22"/>
  <c r="BP468" i="22"/>
  <c r="BP469" i="22"/>
  <c r="BP470" i="22"/>
  <c r="BP471" i="22"/>
  <c r="BP472" i="22"/>
  <c r="BP473" i="22"/>
  <c r="BP474" i="22"/>
  <c r="BP475" i="22"/>
  <c r="BP476" i="22"/>
  <c r="BP477" i="22"/>
  <c r="BP478" i="22"/>
  <c r="BP479" i="22"/>
  <c r="BP480" i="22"/>
  <c r="BP481" i="22"/>
  <c r="BP482" i="22"/>
  <c r="BP483" i="22"/>
  <c r="BP484" i="22"/>
  <c r="BP485" i="22"/>
  <c r="BP486" i="22"/>
  <c r="BP487" i="22"/>
  <c r="BP488" i="22"/>
  <c r="BP489" i="22"/>
  <c r="BP490" i="22"/>
  <c r="BP491" i="22"/>
  <c r="BP492" i="22"/>
  <c r="BP493" i="22"/>
  <c r="BP494" i="22"/>
  <c r="BP495" i="22"/>
  <c r="BP496" i="22"/>
  <c r="BP497" i="22"/>
  <c r="BP498" i="22"/>
  <c r="BP499" i="22"/>
  <c r="BP500" i="22"/>
  <c r="BP501" i="22"/>
  <c r="BP502" i="22"/>
  <c r="BP503" i="22"/>
  <c r="BP504" i="22"/>
  <c r="BP505" i="22"/>
  <c r="BP506" i="22"/>
  <c r="BP507" i="22"/>
  <c r="BP508" i="22"/>
  <c r="BP509" i="22"/>
  <c r="BP510" i="22"/>
  <c r="BP511" i="22"/>
  <c r="BP512" i="22"/>
  <c r="BP513" i="22"/>
  <c r="BP514" i="22"/>
  <c r="BP515" i="22"/>
  <c r="BP516" i="22"/>
  <c r="BP517" i="22"/>
  <c r="BP518" i="22"/>
  <c r="BP519" i="22"/>
  <c r="BP520" i="22"/>
  <c r="BP521" i="22"/>
  <c r="BP522" i="22"/>
  <c r="BP523" i="22"/>
  <c r="BP524" i="22"/>
  <c r="BP525" i="22"/>
  <c r="BP526" i="22"/>
  <c r="BP527" i="22"/>
  <c r="BP528" i="22"/>
  <c r="BP529" i="22"/>
  <c r="BP530" i="22"/>
  <c r="BP531" i="22"/>
  <c r="BP532" i="22"/>
  <c r="BP533" i="22"/>
  <c r="BP534" i="22"/>
  <c r="BP535" i="22"/>
  <c r="BP536" i="22"/>
  <c r="BP537" i="22"/>
  <c r="BP538" i="22"/>
  <c r="BP539" i="22"/>
  <c r="BP540" i="22"/>
  <c r="BP541" i="22"/>
  <c r="BP542" i="22"/>
  <c r="BP543" i="22"/>
  <c r="BP544" i="22"/>
  <c r="BP545" i="22"/>
  <c r="BP546" i="22"/>
  <c r="BP547" i="22"/>
  <c r="BP548" i="22"/>
  <c r="BP549" i="22"/>
  <c r="BP550" i="22"/>
  <c r="BP551" i="22"/>
  <c r="BP552" i="22"/>
  <c r="BP553" i="22"/>
  <c r="BP554" i="22"/>
  <c r="BP555" i="22"/>
  <c r="BP556" i="22"/>
  <c r="BP557" i="22"/>
  <c r="BP558" i="22"/>
  <c r="BP559" i="22"/>
  <c r="BP560" i="22"/>
  <c r="BP561" i="22"/>
  <c r="BP562" i="22"/>
  <c r="BP563" i="22"/>
  <c r="BP564" i="22"/>
  <c r="BP565" i="22"/>
  <c r="BP566" i="22"/>
  <c r="BP567" i="22"/>
  <c r="BP568" i="22"/>
  <c r="BP569" i="22"/>
  <c r="BP570" i="22"/>
  <c r="BP571" i="22"/>
  <c r="BP572" i="22"/>
  <c r="BP573" i="22"/>
  <c r="BP574" i="22"/>
  <c r="BP575" i="22"/>
  <c r="BP576" i="22"/>
  <c r="BP577" i="22"/>
  <c r="BP578" i="22"/>
  <c r="BP579" i="22"/>
  <c r="BP580" i="22"/>
  <c r="BP581" i="22"/>
  <c r="BP582" i="22"/>
  <c r="BP583" i="22"/>
  <c r="BP584" i="22"/>
  <c r="BP585" i="22"/>
  <c r="BP586" i="22"/>
  <c r="BP587" i="22"/>
  <c r="BP588" i="22"/>
  <c r="BP589" i="22"/>
  <c r="BP590" i="22"/>
  <c r="BP591" i="22"/>
  <c r="BP592" i="22"/>
  <c r="BP593" i="22"/>
  <c r="BP594" i="22"/>
  <c r="BP595" i="22"/>
  <c r="BP596" i="22"/>
  <c r="BP597" i="22"/>
  <c r="BP598" i="22"/>
  <c r="BP599" i="22"/>
  <c r="BP600" i="22"/>
  <c r="BP601" i="22"/>
  <c r="BP602" i="22"/>
  <c r="BP603" i="22"/>
  <c r="BP604" i="22"/>
  <c r="BP605" i="22"/>
  <c r="BP606" i="22"/>
  <c r="BP607" i="22"/>
  <c r="BP608" i="22"/>
  <c r="BP609" i="22"/>
  <c r="BP610" i="22"/>
  <c r="BP611" i="22"/>
  <c r="BP612" i="22"/>
  <c r="BP613" i="22"/>
  <c r="BP614" i="22"/>
  <c r="BP615" i="22"/>
  <c r="BP616" i="22"/>
  <c r="BP617" i="22"/>
  <c r="BP618" i="22"/>
  <c r="BP619" i="22"/>
  <c r="BP620" i="22"/>
  <c r="BP621" i="22"/>
  <c r="BP622" i="22"/>
  <c r="BP623" i="22"/>
  <c r="BP624" i="22"/>
  <c r="BP625" i="22"/>
  <c r="BP626" i="22"/>
  <c r="BP627" i="22"/>
  <c r="BP628" i="22"/>
  <c r="BP629" i="22"/>
  <c r="BP630" i="22"/>
  <c r="BP631" i="22"/>
  <c r="BP632" i="22"/>
  <c r="BP633" i="22"/>
  <c r="BP634" i="22"/>
  <c r="BP635" i="22"/>
  <c r="BP636" i="22"/>
  <c r="BP637" i="22"/>
  <c r="BP638" i="22"/>
  <c r="BP639" i="22"/>
  <c r="BP640" i="22"/>
  <c r="BP641" i="22"/>
  <c r="BP642" i="22"/>
  <c r="BP643" i="22"/>
  <c r="BP644" i="22"/>
  <c r="BP645" i="22"/>
  <c r="BP646" i="22"/>
  <c r="BP647" i="22"/>
  <c r="BP648" i="22"/>
  <c r="BP649" i="22"/>
  <c r="BP650" i="22"/>
  <c r="BP651" i="22"/>
  <c r="BP652" i="22"/>
  <c r="BP653" i="22"/>
  <c r="BP654" i="22"/>
  <c r="BP655" i="22"/>
  <c r="BP656" i="22"/>
  <c r="BP657" i="22"/>
  <c r="BP658" i="22"/>
  <c r="BP659" i="22"/>
  <c r="BP660" i="22"/>
  <c r="BP661" i="22"/>
  <c r="BP662" i="22"/>
  <c r="BP663" i="22"/>
  <c r="BP664" i="22"/>
  <c r="BP665" i="22"/>
  <c r="BP666" i="22"/>
  <c r="BP667" i="22"/>
  <c r="BP668" i="22"/>
  <c r="BP669" i="22"/>
  <c r="BP670" i="22"/>
  <c r="BP671" i="22"/>
  <c r="BP672" i="22"/>
  <c r="BP673" i="22"/>
  <c r="BP674" i="22"/>
  <c r="BP675" i="22"/>
  <c r="BP676" i="22"/>
  <c r="BP677" i="22"/>
  <c r="BP678" i="22"/>
  <c r="BP679" i="22"/>
  <c r="BP680" i="22"/>
  <c r="BP681" i="22"/>
  <c r="BP682" i="22"/>
  <c r="BP683" i="22"/>
  <c r="BP684" i="22"/>
  <c r="BP685" i="22"/>
  <c r="BP686" i="22"/>
  <c r="BP687" i="22"/>
  <c r="BP688" i="22"/>
  <c r="BP689" i="22"/>
  <c r="BP690" i="22"/>
  <c r="BP691" i="22"/>
  <c r="BP692" i="22"/>
  <c r="BP693" i="22"/>
  <c r="BP694" i="22"/>
  <c r="BP695" i="22"/>
  <c r="BP696" i="22"/>
  <c r="BP697" i="22"/>
  <c r="BP698" i="22"/>
  <c r="BP699" i="22"/>
  <c r="BP700" i="22"/>
  <c r="BP701" i="22"/>
  <c r="BP702" i="22"/>
  <c r="BP703" i="22"/>
  <c r="BP704" i="22"/>
  <c r="BP705" i="22"/>
  <c r="BP706" i="22"/>
  <c r="BP707" i="22"/>
  <c r="BP708" i="22"/>
  <c r="BP709" i="22"/>
  <c r="BP710" i="22"/>
  <c r="BP711" i="22"/>
  <c r="BP712" i="22"/>
  <c r="BP713" i="22"/>
  <c r="BP714" i="22"/>
  <c r="BP715" i="22"/>
  <c r="BP716" i="22"/>
  <c r="BP717" i="22"/>
  <c r="BP718" i="22"/>
  <c r="BP719" i="22"/>
  <c r="BP720" i="22"/>
  <c r="BP721" i="22"/>
  <c r="BP722" i="22"/>
  <c r="BP723" i="22"/>
  <c r="BP724" i="22"/>
  <c r="BP725" i="22"/>
  <c r="BP726" i="22"/>
  <c r="BP727" i="22"/>
  <c r="BP728" i="22"/>
  <c r="BP729" i="22"/>
  <c r="BP730" i="22"/>
  <c r="BP731" i="22"/>
  <c r="BP732" i="22"/>
  <c r="BP733" i="22"/>
  <c r="BP734" i="22"/>
  <c r="BP735" i="22"/>
  <c r="BP736" i="22"/>
  <c r="BP737" i="22"/>
  <c r="BP738" i="22"/>
  <c r="BP739" i="22"/>
  <c r="BP740" i="22"/>
  <c r="BP741" i="22"/>
  <c r="BP742" i="22"/>
  <c r="BP743" i="22"/>
  <c r="BP744" i="22"/>
  <c r="BP745" i="22"/>
  <c r="BP746" i="22"/>
  <c r="BP747" i="22"/>
  <c r="BP748" i="22"/>
  <c r="BP749" i="22"/>
  <c r="BP750" i="22"/>
  <c r="BP751" i="22"/>
  <c r="BP752" i="22"/>
  <c r="BP753" i="22"/>
  <c r="BP754" i="22"/>
  <c r="BP755" i="22"/>
  <c r="BP756" i="22"/>
  <c r="BP757" i="22"/>
  <c r="BP758" i="22"/>
  <c r="BP759" i="22"/>
  <c r="BP760" i="22"/>
  <c r="BP761" i="22"/>
  <c r="BP762" i="22"/>
  <c r="BP763" i="22"/>
  <c r="BP764" i="22"/>
  <c r="BP765" i="22"/>
  <c r="BP766" i="22"/>
  <c r="BP767" i="22"/>
  <c r="BP768" i="22"/>
  <c r="BP769" i="22"/>
  <c r="BP770" i="22"/>
  <c r="BP771" i="22"/>
  <c r="BP772" i="22"/>
  <c r="BP773" i="22"/>
  <c r="BP774" i="22"/>
  <c r="BP775" i="22"/>
  <c r="BP776" i="22"/>
  <c r="BP777" i="22"/>
  <c r="BP778" i="22"/>
  <c r="BP779" i="22"/>
  <c r="BP780" i="22"/>
  <c r="BP781" i="22"/>
  <c r="BP782" i="22"/>
  <c r="BP783" i="22"/>
  <c r="BP784" i="22"/>
  <c r="BP785" i="22"/>
  <c r="BP786" i="22"/>
  <c r="BP787" i="22"/>
  <c r="BP788" i="22"/>
  <c r="BP789" i="22"/>
  <c r="BP790" i="22"/>
  <c r="BP791" i="22"/>
  <c r="BP792" i="22"/>
  <c r="BP793" i="22"/>
  <c r="BP794" i="22"/>
  <c r="BP795" i="22"/>
  <c r="BP796" i="22"/>
  <c r="BP797" i="22"/>
  <c r="BP798" i="22"/>
  <c r="BP799" i="22"/>
  <c r="BP800" i="22"/>
  <c r="BP801" i="22"/>
  <c r="BP802" i="22"/>
  <c r="BP803" i="22"/>
  <c r="BP804" i="22"/>
  <c r="BP805" i="22"/>
  <c r="BP806" i="22"/>
  <c r="BP807" i="22"/>
  <c r="BP808" i="22"/>
  <c r="BP809" i="22"/>
  <c r="BP810" i="22"/>
  <c r="BP811" i="22"/>
  <c r="BP812" i="22"/>
  <c r="BP813" i="22"/>
  <c r="BP814" i="22"/>
  <c r="BP815" i="22"/>
  <c r="BP816" i="22"/>
  <c r="BP817" i="22"/>
  <c r="BP818" i="22"/>
  <c r="BP819" i="22"/>
  <c r="BP820" i="22"/>
  <c r="BP821" i="22"/>
  <c r="BP822" i="22"/>
  <c r="BP823" i="22"/>
  <c r="BP824" i="22"/>
  <c r="BP825" i="22"/>
  <c r="BP826" i="22"/>
  <c r="BP827" i="22"/>
  <c r="BP828" i="22"/>
  <c r="BP829" i="22"/>
  <c r="BP830" i="22"/>
  <c r="BP831" i="22"/>
  <c r="BP832" i="22"/>
  <c r="BP833" i="22"/>
  <c r="BP834" i="22"/>
  <c r="BP835" i="22"/>
  <c r="BP836" i="22"/>
  <c r="BP837" i="22"/>
  <c r="BP838" i="22"/>
  <c r="BP839" i="22"/>
  <c r="BP840" i="22"/>
  <c r="BP841" i="22"/>
  <c r="BP842" i="22"/>
  <c r="BP843" i="22"/>
  <c r="BP844" i="22"/>
  <c r="BP845" i="22"/>
  <c r="BP846" i="22"/>
  <c r="BP847" i="22"/>
  <c r="BP848" i="22"/>
  <c r="BP849" i="22"/>
  <c r="BP850" i="22"/>
  <c r="BP851" i="22"/>
  <c r="BP852" i="22"/>
  <c r="BP853" i="22"/>
  <c r="BP854" i="22"/>
  <c r="BP855" i="22"/>
  <c r="BP856" i="22"/>
  <c r="BP857" i="22"/>
  <c r="BP858" i="22"/>
  <c r="BP859" i="22"/>
  <c r="BP860" i="22"/>
  <c r="BP861" i="22"/>
  <c r="BP862" i="22"/>
  <c r="BP863" i="22"/>
  <c r="BP864" i="22"/>
  <c r="BP865" i="22"/>
  <c r="BP866" i="22"/>
  <c r="BP867" i="22"/>
  <c r="BP868" i="22"/>
  <c r="BP869" i="22"/>
  <c r="BP870" i="22"/>
  <c r="BP871" i="22"/>
  <c r="BP872" i="22"/>
  <c r="BP873" i="22"/>
  <c r="BP874" i="22"/>
  <c r="BP875" i="22"/>
  <c r="BP876" i="22"/>
  <c r="BP877" i="22"/>
  <c r="BP878" i="22"/>
  <c r="BP879" i="22"/>
  <c r="BP880" i="22"/>
  <c r="BP881" i="22"/>
  <c r="BP882" i="22"/>
  <c r="BP883" i="22"/>
  <c r="BP884" i="22"/>
  <c r="BP885" i="22"/>
  <c r="BP886" i="22"/>
  <c r="BP887" i="22"/>
  <c r="BP888" i="22"/>
  <c r="BP889" i="22"/>
  <c r="BP890" i="22"/>
  <c r="BP891" i="22"/>
  <c r="BP892" i="22"/>
  <c r="BP893" i="22"/>
  <c r="BP894" i="22"/>
  <c r="BP895" i="22"/>
  <c r="BP896" i="22"/>
  <c r="BP897" i="22"/>
  <c r="BP898" i="22"/>
  <c r="BP899" i="22"/>
  <c r="BP900" i="22"/>
  <c r="BP901" i="22"/>
  <c r="BP902" i="22"/>
  <c r="BP903" i="22"/>
  <c r="BP904" i="22"/>
  <c r="BP905" i="22"/>
  <c r="BP906" i="22"/>
  <c r="BP907" i="22"/>
  <c r="BP908" i="22"/>
  <c r="BP909" i="22"/>
  <c r="BP910" i="22"/>
  <c r="BP911" i="22"/>
  <c r="BP912" i="22"/>
  <c r="BP913" i="22"/>
  <c r="BP914" i="22"/>
  <c r="BP915" i="22"/>
  <c r="BP916" i="22"/>
  <c r="BP917" i="22"/>
  <c r="BP918" i="22"/>
  <c r="BP919" i="22"/>
  <c r="BP920" i="22"/>
  <c r="BP921" i="22"/>
  <c r="BP922" i="22"/>
  <c r="BP923" i="22"/>
  <c r="BP924" i="22"/>
  <c r="BP925" i="22"/>
  <c r="BP926" i="22"/>
  <c r="BP927" i="22"/>
  <c r="BP928" i="22"/>
  <c r="BP929" i="22"/>
  <c r="BP930" i="22"/>
  <c r="BP931" i="22"/>
  <c r="BP932" i="22"/>
  <c r="BP933" i="22"/>
  <c r="BP934" i="22"/>
  <c r="BP935" i="22"/>
  <c r="BP936" i="22"/>
  <c r="BP937" i="22"/>
  <c r="BP938" i="22"/>
  <c r="BP939" i="22"/>
  <c r="BP940" i="22"/>
  <c r="BP941" i="22"/>
  <c r="BP942" i="22"/>
  <c r="BP943" i="22"/>
  <c r="BP944" i="22"/>
  <c r="BP945" i="22"/>
  <c r="BP946" i="22"/>
  <c r="BP947" i="22"/>
  <c r="BP948" i="22"/>
  <c r="BP949" i="22"/>
  <c r="BP950" i="22"/>
  <c r="BP951" i="22"/>
  <c r="BP952" i="22"/>
  <c r="BP953" i="22"/>
  <c r="BP954" i="22"/>
  <c r="BP955" i="22"/>
  <c r="BP956" i="22"/>
  <c r="BP957" i="22"/>
  <c r="BP958" i="22"/>
  <c r="BP959" i="22"/>
  <c r="BP960" i="22"/>
  <c r="BP961" i="22"/>
  <c r="BP962" i="22"/>
  <c r="BP963" i="22"/>
  <c r="BP964" i="22"/>
  <c r="BP965" i="22"/>
  <c r="BP966" i="22"/>
  <c r="BP967" i="22"/>
  <c r="BP968" i="22"/>
  <c r="BP969" i="22"/>
  <c r="BP970" i="22"/>
  <c r="BP971" i="22"/>
  <c r="BP972" i="22"/>
  <c r="BP973" i="22"/>
  <c r="BP974" i="22"/>
  <c r="BP975" i="22"/>
  <c r="BP976" i="22"/>
  <c r="BP977" i="22"/>
  <c r="BP978" i="22"/>
  <c r="BP979" i="22"/>
  <c r="BP980" i="22"/>
  <c r="BP981" i="22"/>
  <c r="BP982" i="22"/>
  <c r="BP983" i="22"/>
  <c r="BP984" i="22"/>
  <c r="BP985" i="22"/>
  <c r="BP986" i="22"/>
  <c r="BP987" i="22"/>
  <c r="BP988" i="22"/>
  <c r="BP989" i="22"/>
  <c r="BP990" i="22"/>
  <c r="BP991" i="22"/>
  <c r="BP992" i="22"/>
  <c r="BP993" i="22"/>
  <c r="BP994" i="22"/>
  <c r="BP995" i="22"/>
  <c r="BP996" i="22"/>
  <c r="BP997" i="22"/>
  <c r="BP998" i="22"/>
  <c r="BP999" i="22"/>
  <c r="BP1000" i="22"/>
  <c r="BP1001" i="22"/>
  <c r="BP1002" i="22"/>
  <c r="BP1003" i="22"/>
  <c r="BP1004" i="22"/>
  <c r="BP1005" i="22"/>
  <c r="BP1006" i="22"/>
  <c r="BP1007" i="22"/>
  <c r="BP1008" i="22"/>
  <c r="BP1009" i="22"/>
  <c r="BP1010" i="22"/>
  <c r="BP1011" i="22"/>
  <c r="BP1012" i="22"/>
  <c r="BP1013" i="22"/>
  <c r="BP1014" i="22"/>
  <c r="BP1015" i="22"/>
  <c r="BP1016" i="22"/>
  <c r="BP1017" i="22"/>
  <c r="BP1018" i="22"/>
  <c r="BP1019" i="22"/>
  <c r="BP1020" i="22"/>
  <c r="BP1021" i="22"/>
  <c r="BP1022" i="22"/>
  <c r="BP1023" i="22"/>
  <c r="BP1024" i="22"/>
  <c r="BP1025" i="22"/>
  <c r="BP1026" i="22"/>
  <c r="BP1027" i="22"/>
  <c r="BP1028" i="22"/>
  <c r="BP1029" i="22"/>
  <c r="BP1030" i="22"/>
  <c r="BP1031" i="22"/>
  <c r="BP1032" i="22"/>
  <c r="BP1033" i="22"/>
  <c r="BP1034" i="22"/>
  <c r="BP1035" i="22"/>
  <c r="BP1036" i="22"/>
  <c r="BP1037" i="22"/>
  <c r="BP1038" i="22"/>
  <c r="BP1039" i="22"/>
  <c r="BP1040" i="22"/>
  <c r="BP1041" i="22"/>
  <c r="BP1042" i="22"/>
  <c r="BP1043" i="22"/>
  <c r="BP1044" i="22"/>
  <c r="BP1045" i="22"/>
  <c r="BP1046" i="22"/>
  <c r="BP1047" i="22"/>
  <c r="BP1048" i="22"/>
  <c r="BP1049" i="22"/>
  <c r="BP1050" i="22"/>
  <c r="BP1051" i="22"/>
  <c r="BP1052" i="22"/>
  <c r="BP1053" i="22"/>
  <c r="BP1054" i="22"/>
  <c r="BP1055" i="22"/>
  <c r="BP1056" i="22"/>
  <c r="BP1057" i="22"/>
  <c r="BP1058" i="22"/>
  <c r="BP1059" i="22"/>
  <c r="BP1060" i="22"/>
  <c r="BP1061" i="22"/>
  <c r="BP1062" i="22"/>
  <c r="BP1063" i="22"/>
  <c r="BP1064" i="22"/>
  <c r="BP1065" i="22"/>
  <c r="BP1066" i="22"/>
  <c r="BP1067" i="22"/>
  <c r="BP1068" i="22"/>
  <c r="BP1069" i="22"/>
  <c r="BP1070" i="22"/>
  <c r="BP1071" i="22"/>
  <c r="BP1072" i="22"/>
  <c r="BP1073" i="22"/>
  <c r="BP1074" i="22"/>
  <c r="BP1075" i="22"/>
  <c r="BP1076" i="22"/>
  <c r="BP1077" i="22"/>
  <c r="BP1078" i="22"/>
  <c r="BP1079" i="22"/>
  <c r="BP1080" i="22"/>
  <c r="BP1081" i="22"/>
  <c r="BP1082" i="22"/>
  <c r="BP1083" i="22"/>
  <c r="BP1084" i="22"/>
  <c r="BP1085" i="22"/>
  <c r="BP1086" i="22"/>
  <c r="BP1087" i="22"/>
  <c r="BP1088" i="22"/>
  <c r="BP1089" i="22"/>
  <c r="BP1090" i="22"/>
  <c r="BP1091" i="22"/>
  <c r="BP1092" i="22"/>
  <c r="BP1093" i="22"/>
  <c r="BP1094" i="22"/>
  <c r="BP1095" i="22"/>
  <c r="BP1096" i="22"/>
  <c r="BP1097" i="22"/>
  <c r="BP1098" i="22"/>
  <c r="BP1099" i="22"/>
  <c r="BP1100" i="22"/>
  <c r="BP1101" i="22"/>
  <c r="BP1102" i="22"/>
  <c r="BP1103" i="22"/>
  <c r="BP1104" i="22"/>
  <c r="BP1105" i="22"/>
  <c r="BP1106" i="22"/>
  <c r="BP1107" i="22"/>
  <c r="BP1108" i="22"/>
  <c r="BP1109" i="22"/>
  <c r="BP1110" i="22"/>
  <c r="BP1111" i="22"/>
  <c r="BP1112" i="22"/>
  <c r="BP1113" i="22"/>
  <c r="BP1114" i="22"/>
  <c r="BP1115" i="22"/>
  <c r="BP1116" i="22"/>
  <c r="BP1117" i="22"/>
  <c r="BP1118" i="22"/>
  <c r="BP1119" i="22"/>
  <c r="BP1120" i="22"/>
  <c r="BP1121" i="22"/>
  <c r="BP1122" i="22"/>
  <c r="BP1123" i="22"/>
  <c r="BP1124" i="22"/>
  <c r="BP1125" i="22"/>
  <c r="BP1126" i="22"/>
  <c r="BP1127" i="22"/>
  <c r="BP1128" i="22"/>
  <c r="BP1129" i="22"/>
  <c r="BP1130" i="22"/>
  <c r="BP1131" i="22"/>
  <c r="BP1132" i="22"/>
  <c r="BP1133" i="22"/>
  <c r="BP1134" i="22"/>
  <c r="BP1135" i="22"/>
  <c r="BP1136" i="22"/>
  <c r="BP1137" i="22"/>
  <c r="BP1138" i="22"/>
  <c r="BP1139" i="22"/>
  <c r="BP1140" i="22"/>
  <c r="BP1141" i="22"/>
  <c r="BP1142" i="22"/>
  <c r="BP1143" i="22"/>
  <c r="BP1144" i="22"/>
  <c r="BP1145" i="22"/>
  <c r="BP1146" i="22"/>
  <c r="BP1147" i="22"/>
  <c r="BP1148" i="22"/>
  <c r="BP1149" i="22"/>
  <c r="BP1150" i="22"/>
  <c r="BP1151" i="22"/>
  <c r="BP1152" i="22"/>
  <c r="BP1153" i="22"/>
  <c r="BP1154" i="22"/>
  <c r="BP1155" i="22"/>
  <c r="BP1156" i="22"/>
  <c r="BP1157" i="22"/>
  <c r="BP1158" i="22"/>
  <c r="BP1159" i="22"/>
  <c r="BP1160" i="22"/>
  <c r="BP1161" i="22"/>
  <c r="BP1162" i="22"/>
  <c r="BP1163" i="22"/>
  <c r="BP1164" i="22"/>
  <c r="BP1165" i="22"/>
  <c r="BP1166" i="22"/>
  <c r="BP1167" i="22"/>
  <c r="BP1168" i="22"/>
  <c r="BP1169" i="22"/>
  <c r="BP1170" i="22"/>
  <c r="BP1171" i="22"/>
  <c r="BP1172" i="22"/>
  <c r="BP1173" i="22"/>
  <c r="BP1174" i="22"/>
  <c r="BP1175" i="22"/>
  <c r="BP1176" i="22"/>
  <c r="BP1177" i="22"/>
  <c r="BP1178" i="22"/>
  <c r="BP1179" i="22"/>
  <c r="BP1180" i="22"/>
  <c r="BP1181" i="22"/>
  <c r="BP1182" i="22"/>
  <c r="BP1183" i="22"/>
  <c r="BP1184" i="22"/>
  <c r="BP1185" i="22"/>
  <c r="BP1186" i="22"/>
  <c r="BP1187" i="22"/>
  <c r="BP1188" i="22"/>
  <c r="BP8" i="22"/>
  <c r="U37" i="13"/>
  <c r="U38" i="13"/>
  <c r="U39" i="13"/>
  <c r="K55" i="13" a="1"/>
  <c r="K55" i="13"/>
  <c r="A52" i="14"/>
  <c r="O31" i="13"/>
  <c r="A42" i="14"/>
  <c r="O30" i="13"/>
  <c r="A41" i="14"/>
  <c r="O29" i="13"/>
  <c r="A40" i="14"/>
  <c r="O28" i="13"/>
  <c r="A39" i="14"/>
  <c r="O27" i="13"/>
  <c r="A38" i="14"/>
  <c r="A37" i="14"/>
  <c r="K37" i="13"/>
  <c r="K47" i="13"/>
  <c r="O23" i="13"/>
  <c r="A36" i="14"/>
  <c r="C47" i="13"/>
  <c r="A34" i="14"/>
  <c r="A32" i="14"/>
  <c r="A33" i="14"/>
  <c r="A31" i="14"/>
  <c r="A26" i="14"/>
  <c r="A25" i="14"/>
  <c r="A22" i="14"/>
  <c r="A18" i="14"/>
  <c r="A21" i="14"/>
  <c r="A20" i="14"/>
  <c r="A19" i="14"/>
  <c r="E38" i="13"/>
  <c r="A16" i="14"/>
  <c r="A17" i="14"/>
  <c r="E46" i="13"/>
  <c r="A15" i="14"/>
  <c r="E45" i="13"/>
  <c r="A14" i="14"/>
  <c r="E44" i="13"/>
  <c r="A13" i="14"/>
  <c r="E43" i="13"/>
  <c r="A12" i="14"/>
  <c r="E42" i="13"/>
  <c r="A11" i="14"/>
  <c r="E41" i="13"/>
  <c r="A10" i="14"/>
  <c r="E40" i="13"/>
  <c r="A9" i="14"/>
  <c r="F8" i="24"/>
  <c r="U50" i="13"/>
  <c r="U49" i="13"/>
  <c r="J47" i="13"/>
  <c r="U48" i="13"/>
  <c r="U47" i="13"/>
  <c r="U46" i="13"/>
  <c r="U45" i="13"/>
  <c r="U44" i="13"/>
  <c r="U43" i="13"/>
  <c r="U42" i="13"/>
  <c r="K40" i="13"/>
  <c r="U41" i="13"/>
  <c r="K39" i="13"/>
  <c r="U40" i="13"/>
  <c r="K38" i="13"/>
  <c r="N17" i="13"/>
  <c r="N16" i="13"/>
  <c r="O14" i="13"/>
  <c r="N14" i="13"/>
  <c r="O13" i="13"/>
  <c r="N13" i="13"/>
  <c r="H10" i="13"/>
  <c r="J1185" i="12"/>
  <c r="J1184" i="12"/>
  <c r="J1183" i="12"/>
  <c r="J1182" i="12"/>
  <c r="J1181" i="12"/>
  <c r="J1180" i="12"/>
  <c r="J1179" i="12"/>
  <c r="J1178" i="12"/>
  <c r="J1177" i="12"/>
  <c r="J1176" i="12"/>
  <c r="J1175" i="12"/>
  <c r="J1174" i="12"/>
  <c r="J1173" i="12"/>
  <c r="J1172" i="12"/>
  <c r="J1171" i="12"/>
  <c r="J1170" i="12"/>
  <c r="J1169" i="12"/>
  <c r="J1168" i="12"/>
  <c r="J1167" i="12"/>
  <c r="J1166" i="12"/>
  <c r="J1165" i="12"/>
  <c r="J1164" i="12"/>
  <c r="J1163" i="12"/>
  <c r="J1162" i="12"/>
  <c r="J1161" i="12"/>
  <c r="J1160" i="12"/>
  <c r="J1159" i="12"/>
  <c r="J1158" i="12"/>
  <c r="J1157" i="12"/>
  <c r="J1156" i="12"/>
  <c r="J1155" i="12"/>
  <c r="J1154" i="12"/>
  <c r="J1153" i="12"/>
  <c r="J1152" i="12"/>
  <c r="J1151" i="12"/>
  <c r="J1150" i="12"/>
  <c r="J1149" i="12"/>
  <c r="J1148" i="12"/>
  <c r="J1147" i="12"/>
  <c r="J1146" i="12"/>
  <c r="J1145" i="12"/>
  <c r="J1144" i="12"/>
  <c r="J1143" i="12"/>
  <c r="J1142" i="12"/>
  <c r="J1141" i="12"/>
  <c r="J1140" i="12"/>
  <c r="J1139" i="12"/>
  <c r="J1138" i="12"/>
  <c r="J1137" i="12"/>
  <c r="J1136" i="12"/>
  <c r="J1135" i="12"/>
  <c r="J1134" i="12"/>
  <c r="J1133" i="12"/>
  <c r="J1132" i="12"/>
  <c r="J1131" i="12"/>
  <c r="J1130" i="12"/>
  <c r="J1129" i="12"/>
  <c r="J1128" i="12"/>
  <c r="J1127" i="12"/>
  <c r="J1126" i="12"/>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095" i="12"/>
  <c r="J1094" i="12"/>
  <c r="J1093" i="12"/>
  <c r="J1092" i="12"/>
  <c r="J1091" i="12"/>
  <c r="J1090" i="12"/>
  <c r="J1089" i="12"/>
  <c r="J1088" i="12"/>
  <c r="J1087" i="12"/>
  <c r="J1086" i="12"/>
  <c r="J1085" i="12"/>
  <c r="J1084" i="12"/>
  <c r="J1083" i="12"/>
  <c r="J1082" i="12"/>
  <c r="J1081" i="12"/>
  <c r="J1080" i="12"/>
  <c r="J1079" i="12"/>
  <c r="J1078" i="12"/>
  <c r="J1077" i="12"/>
  <c r="J1076" i="12"/>
  <c r="J1075" i="12"/>
  <c r="J1074" i="12"/>
  <c r="J1073" i="12"/>
  <c r="J1072" i="12"/>
  <c r="J1071" i="12"/>
  <c r="J1070" i="12"/>
  <c r="J1069" i="12"/>
  <c r="J1068" i="12"/>
  <c r="J1067" i="12"/>
  <c r="J1066" i="12"/>
  <c r="J1065" i="12"/>
  <c r="J1064" i="12"/>
  <c r="J1063" i="12"/>
  <c r="J1062" i="12"/>
  <c r="J1061" i="12"/>
  <c r="J1060" i="12"/>
  <c r="J1059" i="12"/>
  <c r="J1058" i="12"/>
  <c r="J1057" i="12"/>
  <c r="J1056" i="12"/>
  <c r="J1055" i="12"/>
  <c r="J1054" i="12"/>
  <c r="J1053" i="12"/>
  <c r="J1052" i="12"/>
  <c r="J1051" i="12"/>
  <c r="J1050" i="12"/>
  <c r="J1049" i="12"/>
  <c r="J1048" i="12"/>
  <c r="J1047" i="12"/>
  <c r="J1046" i="12"/>
  <c r="J1045" i="12"/>
  <c r="J1044" i="12"/>
  <c r="J1043" i="12"/>
  <c r="J1042" i="12"/>
  <c r="J1041" i="12"/>
  <c r="J1040" i="12"/>
  <c r="J1039" i="12"/>
  <c r="J1038" i="12"/>
  <c r="J1037" i="12"/>
  <c r="J1036" i="12"/>
  <c r="J1035" i="12"/>
  <c r="J1034" i="12"/>
  <c r="J1033" i="12"/>
  <c r="J1032" i="12"/>
  <c r="J1031" i="12"/>
  <c r="J1030" i="12"/>
  <c r="J1029" i="12"/>
  <c r="J1028" i="12"/>
  <c r="J1027" i="12"/>
  <c r="J1026" i="12"/>
  <c r="J1025" i="12"/>
  <c r="J1024" i="12"/>
  <c r="J1023" i="12"/>
  <c r="J1022" i="12"/>
  <c r="J1021" i="12"/>
  <c r="J1020" i="12"/>
  <c r="J1019" i="12"/>
  <c r="J1018" i="12"/>
  <c r="J1017" i="12"/>
  <c r="J1016" i="12"/>
  <c r="J1015" i="12"/>
  <c r="J1014" i="12"/>
  <c r="J1013" i="12"/>
  <c r="J1012" i="12"/>
  <c r="J1011" i="12"/>
  <c r="J1010" i="12"/>
  <c r="J1009" i="12"/>
  <c r="J1008" i="12"/>
  <c r="J1007" i="12"/>
  <c r="J1006" i="12"/>
  <c r="J1005" i="12"/>
  <c r="J1004" i="12"/>
  <c r="J1003" i="12"/>
  <c r="J1002" i="12"/>
  <c r="J1001" i="12"/>
  <c r="J1000" i="12"/>
  <c r="J999" i="12"/>
  <c r="J998" i="12"/>
  <c r="J997" i="12"/>
  <c r="J996" i="12"/>
  <c r="J995" i="12"/>
  <c r="J994" i="12"/>
  <c r="J993" i="12"/>
  <c r="J992" i="12"/>
  <c r="J991" i="12"/>
  <c r="J990" i="12"/>
  <c r="J989" i="12"/>
  <c r="J988" i="12"/>
  <c r="J987" i="12"/>
  <c r="J986" i="12"/>
  <c r="J985" i="12"/>
  <c r="J984" i="12"/>
  <c r="J983" i="12"/>
  <c r="J982" i="12"/>
  <c r="J981" i="12"/>
  <c r="J980" i="12"/>
  <c r="J979" i="12"/>
  <c r="J978" i="12"/>
  <c r="J977" i="12"/>
  <c r="J976" i="12"/>
  <c r="J975" i="12"/>
  <c r="J974" i="12"/>
  <c r="J973" i="12"/>
  <c r="J972" i="12"/>
  <c r="J971" i="12"/>
  <c r="J970" i="12"/>
  <c r="J969" i="12"/>
  <c r="J968" i="12"/>
  <c r="J967" i="12"/>
  <c r="J966" i="12"/>
  <c r="J965" i="12"/>
  <c r="J964" i="12"/>
  <c r="J963" i="12"/>
  <c r="J962" i="12"/>
  <c r="J961" i="12"/>
  <c r="J960" i="12"/>
  <c r="J959" i="12"/>
  <c r="J958" i="12"/>
  <c r="J957" i="12"/>
  <c r="J956" i="12"/>
  <c r="J955" i="12"/>
  <c r="J954" i="12"/>
  <c r="J953" i="12"/>
  <c r="J952" i="12"/>
  <c r="J951" i="12"/>
  <c r="J950" i="12"/>
  <c r="J949" i="12"/>
  <c r="J948" i="12"/>
  <c r="J947" i="12"/>
  <c r="J946" i="12"/>
  <c r="J945" i="12"/>
  <c r="J944" i="12"/>
  <c r="J943" i="12"/>
  <c r="J942" i="12"/>
  <c r="J941" i="12"/>
  <c r="J940" i="12"/>
  <c r="J939" i="12"/>
  <c r="J938" i="12"/>
  <c r="J937" i="12"/>
  <c r="J936" i="12"/>
  <c r="J935" i="12"/>
  <c r="J934" i="12"/>
  <c r="J933" i="12"/>
  <c r="J932" i="12"/>
  <c r="J931" i="12"/>
  <c r="J930" i="12"/>
  <c r="J929" i="12"/>
  <c r="J928" i="12"/>
  <c r="J927" i="12"/>
  <c r="J926" i="12"/>
  <c r="J925" i="12"/>
  <c r="J924" i="12"/>
  <c r="J923" i="12"/>
  <c r="J922" i="12"/>
  <c r="J921" i="12"/>
  <c r="J920" i="12"/>
  <c r="J919" i="12"/>
  <c r="J918" i="12"/>
  <c r="J917" i="12"/>
  <c r="J916" i="12"/>
  <c r="J915" i="12"/>
  <c r="J914" i="12"/>
  <c r="J913" i="12"/>
  <c r="J912" i="12"/>
  <c r="J911" i="12"/>
  <c r="J910" i="12"/>
  <c r="J909" i="12"/>
  <c r="J908" i="12"/>
  <c r="J907" i="12"/>
  <c r="J906" i="12"/>
  <c r="J905" i="12"/>
  <c r="J904" i="12"/>
  <c r="J903" i="12"/>
  <c r="J902" i="12"/>
  <c r="J901" i="12"/>
  <c r="J900" i="12"/>
  <c r="J899" i="12"/>
  <c r="J898" i="12"/>
  <c r="J897" i="12"/>
  <c r="J896" i="12"/>
  <c r="J895" i="12"/>
  <c r="J894" i="12"/>
  <c r="J893" i="12"/>
  <c r="J892" i="12"/>
  <c r="J891" i="12"/>
  <c r="J890" i="12"/>
  <c r="J889" i="12"/>
  <c r="J888" i="12"/>
  <c r="J887" i="12"/>
  <c r="J886" i="12"/>
  <c r="J885" i="12"/>
  <c r="J884" i="12"/>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53" i="12"/>
  <c r="J852" i="12"/>
  <c r="J851" i="12"/>
  <c r="J850" i="12"/>
  <c r="J849" i="12"/>
  <c r="J848" i="12"/>
  <c r="J847" i="12"/>
  <c r="J846" i="12"/>
  <c r="J845" i="12"/>
  <c r="J844" i="12"/>
  <c r="J843" i="12"/>
  <c r="J842" i="12"/>
  <c r="J841" i="12"/>
  <c r="J840" i="12"/>
  <c r="J839" i="12"/>
  <c r="J838" i="12"/>
  <c r="J837" i="12"/>
  <c r="J836" i="12"/>
  <c r="J835" i="12"/>
  <c r="J834" i="12"/>
  <c r="J833" i="12"/>
  <c r="J832" i="12"/>
  <c r="J831" i="12"/>
  <c r="J830" i="12"/>
  <c r="J829" i="12"/>
  <c r="J828" i="12"/>
  <c r="J827" i="12"/>
  <c r="J826" i="12"/>
  <c r="J825" i="12"/>
  <c r="J824" i="12"/>
  <c r="J823" i="12"/>
  <c r="J822" i="12"/>
  <c r="J821" i="12"/>
  <c r="J820" i="12"/>
  <c r="J819" i="12"/>
  <c r="J818" i="12"/>
  <c r="J817" i="12"/>
  <c r="J816" i="12"/>
  <c r="J815" i="12"/>
  <c r="J814" i="12"/>
  <c r="J813" i="12"/>
  <c r="J812" i="12"/>
  <c r="J811" i="12"/>
  <c r="J810" i="12"/>
  <c r="J809" i="12"/>
  <c r="J808" i="12"/>
  <c r="J807" i="12"/>
  <c r="J806" i="12"/>
  <c r="J805" i="12"/>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777" i="12"/>
  <c r="J776" i="12"/>
  <c r="J775" i="12"/>
  <c r="J774" i="12"/>
  <c r="J773" i="12"/>
  <c r="J772" i="12"/>
  <c r="J771" i="12"/>
  <c r="J770" i="12"/>
  <c r="J769" i="12"/>
  <c r="J768" i="12"/>
  <c r="J767" i="12"/>
  <c r="J766" i="12"/>
  <c r="J765" i="12"/>
  <c r="J764" i="12"/>
  <c r="J763" i="12"/>
  <c r="J762" i="12"/>
  <c r="J761" i="12"/>
  <c r="J760" i="12"/>
  <c r="J759" i="12"/>
  <c r="J758" i="12"/>
  <c r="J757" i="12"/>
  <c r="J756" i="12"/>
  <c r="J755" i="12"/>
  <c r="J754" i="12"/>
  <c r="J753" i="12"/>
  <c r="J752" i="12"/>
  <c r="J751" i="12"/>
  <c r="J750" i="12"/>
  <c r="J749" i="12"/>
  <c r="J748" i="12"/>
  <c r="J747" i="12"/>
  <c r="J746" i="12"/>
  <c r="J745" i="12"/>
  <c r="J744" i="12"/>
  <c r="J743" i="12"/>
  <c r="J742" i="12"/>
  <c r="J741" i="12"/>
  <c r="J740" i="12"/>
  <c r="J739" i="12"/>
  <c r="J738" i="12"/>
  <c r="J737" i="12"/>
  <c r="J736" i="12"/>
  <c r="J735" i="12"/>
  <c r="J734" i="12"/>
  <c r="J733" i="12"/>
  <c r="J732" i="12"/>
  <c r="J731" i="12"/>
  <c r="J730" i="12"/>
  <c r="J729" i="12"/>
  <c r="J728" i="12"/>
  <c r="J727" i="12"/>
  <c r="J726" i="12"/>
  <c r="J725" i="12"/>
  <c r="J724" i="12"/>
  <c r="J723" i="12"/>
  <c r="J722" i="12"/>
  <c r="J721" i="12"/>
  <c r="J720" i="12"/>
  <c r="J719" i="12"/>
  <c r="J718" i="12"/>
  <c r="J717" i="12"/>
  <c r="J716" i="12"/>
  <c r="J715" i="12"/>
  <c r="J714" i="12"/>
  <c r="J713" i="12"/>
  <c r="J712" i="12"/>
  <c r="J711" i="12"/>
  <c r="J710" i="12"/>
  <c r="J709" i="12"/>
  <c r="J708" i="12"/>
  <c r="J707" i="12"/>
  <c r="J706" i="12"/>
  <c r="J705" i="12"/>
  <c r="J704" i="12"/>
  <c r="J703" i="12"/>
  <c r="J702" i="12"/>
  <c r="J701" i="12"/>
  <c r="J700" i="12"/>
  <c r="J699" i="12"/>
  <c r="J698" i="12"/>
  <c r="J697" i="12"/>
  <c r="J696" i="12"/>
  <c r="J695" i="12"/>
  <c r="J694" i="12"/>
  <c r="J693" i="12"/>
  <c r="J692" i="12"/>
  <c r="J691" i="12"/>
  <c r="J690" i="12"/>
  <c r="J689" i="12"/>
  <c r="J688" i="12"/>
  <c r="J687" i="12"/>
  <c r="J686" i="12"/>
  <c r="J685" i="12"/>
  <c r="J684" i="12"/>
  <c r="J683" i="12"/>
  <c r="J682" i="12"/>
  <c r="J681" i="12"/>
  <c r="J680" i="12"/>
  <c r="J679" i="12"/>
  <c r="J678" i="12"/>
  <c r="J677" i="12"/>
  <c r="J676" i="12"/>
  <c r="J675" i="12"/>
  <c r="J674" i="12"/>
  <c r="J673" i="12"/>
  <c r="J672" i="12"/>
  <c r="J671" i="12"/>
  <c r="J670" i="12"/>
  <c r="J669" i="12"/>
  <c r="J668" i="12"/>
  <c r="J667" i="12"/>
  <c r="J666" i="12"/>
  <c r="J665" i="12"/>
  <c r="J664" i="12"/>
  <c r="J663" i="12"/>
  <c r="J662" i="12"/>
  <c r="J661" i="12"/>
  <c r="J660" i="12"/>
  <c r="J659" i="12"/>
  <c r="J658" i="12"/>
  <c r="J657" i="12"/>
  <c r="J656" i="12"/>
  <c r="J655" i="12"/>
  <c r="J654" i="12"/>
  <c r="J653" i="12"/>
  <c r="J652" i="12"/>
  <c r="J651" i="12"/>
  <c r="J650" i="12"/>
  <c r="J649" i="12"/>
  <c r="J648" i="12"/>
  <c r="J647" i="12"/>
  <c r="J646" i="12"/>
  <c r="J645" i="12"/>
  <c r="J644" i="12"/>
  <c r="J643" i="12"/>
  <c r="J642" i="12"/>
  <c r="J641" i="12"/>
  <c r="J640" i="12"/>
  <c r="J639" i="12"/>
  <c r="J638" i="12"/>
  <c r="J637" i="12"/>
  <c r="J636" i="12"/>
  <c r="J635" i="12"/>
  <c r="J634" i="12"/>
  <c r="J633" i="12"/>
  <c r="J632" i="12"/>
  <c r="J631" i="12"/>
  <c r="J630" i="12"/>
  <c r="J629" i="12"/>
  <c r="J628" i="12"/>
  <c r="J627" i="12"/>
  <c r="J626" i="12"/>
  <c r="J625" i="12"/>
  <c r="J624" i="12"/>
  <c r="J623" i="12"/>
  <c r="J622" i="12"/>
  <c r="J621" i="12"/>
  <c r="J620" i="12"/>
  <c r="J619" i="12"/>
  <c r="J618" i="12"/>
  <c r="J617" i="12"/>
  <c r="J616" i="12"/>
  <c r="J615" i="12"/>
  <c r="J614" i="12"/>
  <c r="J613" i="12"/>
  <c r="J612" i="12"/>
  <c r="J611" i="12"/>
  <c r="J610" i="12"/>
  <c r="J609" i="12"/>
  <c r="J608" i="12"/>
  <c r="J607" i="12"/>
  <c r="J606" i="12"/>
  <c r="J605" i="12"/>
  <c r="J604" i="12"/>
  <c r="J603" i="12"/>
  <c r="J602" i="12"/>
  <c r="J601" i="12"/>
  <c r="J600" i="12"/>
  <c r="J599" i="12"/>
  <c r="J598" i="12"/>
  <c r="J597" i="12"/>
  <c r="J596" i="12"/>
  <c r="J595" i="12"/>
  <c r="J594" i="12"/>
  <c r="J593" i="12"/>
  <c r="J592" i="12"/>
  <c r="J591" i="12"/>
  <c r="J590" i="12"/>
  <c r="J589" i="12"/>
  <c r="J588" i="12"/>
  <c r="J587" i="12"/>
  <c r="J586" i="12"/>
  <c r="J585" i="12"/>
  <c r="J584" i="12"/>
  <c r="J583" i="12"/>
  <c r="J582" i="12"/>
  <c r="J581" i="12"/>
  <c r="J580" i="12"/>
  <c r="J579" i="12"/>
  <c r="J578" i="12"/>
  <c r="J577" i="12"/>
  <c r="J576" i="12"/>
  <c r="J575" i="12"/>
  <c r="J574" i="12"/>
  <c r="J573" i="12"/>
  <c r="J572" i="12"/>
  <c r="J571" i="12"/>
  <c r="J570" i="12"/>
  <c r="J569" i="12"/>
  <c r="J568" i="12"/>
  <c r="J567" i="12"/>
  <c r="J566" i="12"/>
  <c r="J565" i="12"/>
  <c r="J564" i="12"/>
  <c r="J563" i="12"/>
  <c r="J562" i="12"/>
  <c r="J561" i="12"/>
  <c r="J560" i="12"/>
  <c r="J559" i="12"/>
  <c r="J558" i="12"/>
  <c r="J557" i="12"/>
  <c r="J556" i="12"/>
  <c r="J555" i="12"/>
  <c r="J554" i="12"/>
  <c r="J553" i="12"/>
  <c r="J552" i="12"/>
  <c r="J551" i="12"/>
  <c r="J550" i="12"/>
  <c r="J549" i="12"/>
  <c r="J548" i="12"/>
  <c r="J547" i="12"/>
  <c r="J546" i="12"/>
  <c r="J545" i="12"/>
  <c r="J544" i="12"/>
  <c r="J543" i="12"/>
  <c r="J542" i="12"/>
  <c r="J541" i="12"/>
  <c r="J540" i="12"/>
  <c r="J539" i="12"/>
  <c r="J538" i="12"/>
  <c r="J537" i="12"/>
  <c r="J536" i="12"/>
  <c r="J535" i="12"/>
  <c r="J534" i="12"/>
  <c r="J533" i="12"/>
  <c r="J532" i="12"/>
  <c r="J531" i="12"/>
  <c r="J530" i="12"/>
  <c r="J529" i="12"/>
  <c r="J528" i="12"/>
  <c r="J527" i="12"/>
  <c r="J526" i="12"/>
  <c r="J525" i="12"/>
  <c r="J524" i="12"/>
  <c r="J523" i="12"/>
  <c r="J522" i="12"/>
  <c r="J521" i="12"/>
  <c r="J520" i="12"/>
  <c r="J519" i="12"/>
  <c r="J518" i="12"/>
  <c r="J517" i="12"/>
  <c r="J516" i="12"/>
  <c r="J515" i="12"/>
  <c r="J514" i="12"/>
  <c r="J513" i="12"/>
  <c r="J512" i="12"/>
  <c r="J511" i="12"/>
  <c r="J510" i="12"/>
  <c r="J509" i="12"/>
  <c r="J508" i="12"/>
  <c r="J507" i="12"/>
  <c r="J506" i="12"/>
  <c r="J505" i="12"/>
  <c r="J504" i="12"/>
  <c r="J503" i="12"/>
  <c r="J502" i="12"/>
  <c r="J501" i="12"/>
  <c r="J500" i="12"/>
  <c r="J499" i="12"/>
  <c r="J498" i="12"/>
  <c r="J497" i="12"/>
  <c r="J496" i="12"/>
  <c r="J495" i="12"/>
  <c r="J494" i="12"/>
  <c r="J493" i="12"/>
  <c r="J492" i="12"/>
  <c r="J491" i="12"/>
  <c r="J490" i="12"/>
  <c r="J489" i="12"/>
  <c r="J488" i="12"/>
  <c r="J487" i="12"/>
  <c r="J486" i="12"/>
  <c r="J485" i="12"/>
  <c r="J484" i="12"/>
  <c r="J483" i="12"/>
  <c r="J482" i="12"/>
  <c r="J481" i="12"/>
  <c r="J480" i="12"/>
  <c r="J479" i="12"/>
  <c r="J478" i="12"/>
  <c r="J477" i="12"/>
  <c r="J476" i="12"/>
  <c r="J475" i="12"/>
  <c r="J474" i="12"/>
  <c r="J473" i="12"/>
  <c r="J472" i="12"/>
  <c r="J471" i="12"/>
  <c r="J470" i="12"/>
  <c r="J469" i="12"/>
  <c r="J468" i="12"/>
  <c r="J467" i="12"/>
  <c r="J466" i="12"/>
  <c r="J465" i="12"/>
  <c r="J464" i="12"/>
  <c r="J463" i="12"/>
  <c r="J462" i="12"/>
  <c r="J461" i="12"/>
  <c r="J460" i="12"/>
  <c r="J459" i="12"/>
  <c r="J458" i="12"/>
  <c r="J457" i="12"/>
  <c r="J456" i="12"/>
  <c r="J455" i="12"/>
  <c r="J454" i="12"/>
  <c r="J453" i="12"/>
  <c r="J452" i="12"/>
  <c r="J451" i="12"/>
  <c r="J450" i="12"/>
  <c r="J449" i="12"/>
  <c r="J448" i="12"/>
  <c r="J447" i="12"/>
  <c r="J446" i="12"/>
  <c r="J445" i="12"/>
  <c r="J444" i="12"/>
  <c r="J443" i="12"/>
  <c r="J442" i="12"/>
  <c r="J441" i="12"/>
  <c r="J440" i="12"/>
  <c r="J439" i="12"/>
  <c r="J438" i="12"/>
  <c r="J437" i="12"/>
  <c r="J436" i="12"/>
  <c r="J435" i="12"/>
  <c r="J434" i="12"/>
  <c r="J433" i="12"/>
  <c r="J432" i="12"/>
  <c r="J431" i="12"/>
  <c r="J430" i="12"/>
  <c r="J429" i="12"/>
  <c r="J428" i="12"/>
  <c r="J427" i="12"/>
  <c r="J426" i="12"/>
  <c r="J425" i="12"/>
  <c r="J424" i="12"/>
  <c r="J423" i="12"/>
  <c r="J422" i="12"/>
  <c r="J421" i="12"/>
  <c r="J420" i="12"/>
  <c r="J419" i="12"/>
  <c r="J418" i="12"/>
  <c r="J417" i="12"/>
  <c r="J416" i="12"/>
  <c r="J415" i="12"/>
  <c r="J414" i="12"/>
  <c r="J413" i="12"/>
  <c r="J412" i="12"/>
  <c r="J411" i="12"/>
  <c r="J410" i="12"/>
  <c r="J409" i="12"/>
  <c r="J408" i="12"/>
  <c r="J407" i="12"/>
  <c r="J406" i="12"/>
  <c r="J405" i="12"/>
  <c r="J404" i="12"/>
  <c r="J403" i="12"/>
  <c r="J402" i="12"/>
  <c r="J401" i="12"/>
  <c r="J400" i="12"/>
  <c r="J399" i="12"/>
  <c r="J398" i="12"/>
  <c r="J397" i="12"/>
  <c r="J396" i="12"/>
  <c r="J395" i="12"/>
  <c r="J394" i="12"/>
  <c r="J393" i="12"/>
  <c r="J392" i="12"/>
  <c r="J391" i="12"/>
  <c r="J390" i="12"/>
  <c r="J389" i="12"/>
  <c r="J388" i="12"/>
  <c r="J387" i="12"/>
  <c r="J386" i="12"/>
  <c r="J385" i="12"/>
  <c r="J384" i="12"/>
  <c r="J383" i="12"/>
  <c r="J382" i="12"/>
  <c r="J381" i="12"/>
  <c r="J380" i="12"/>
  <c r="J379" i="12"/>
  <c r="J378" i="12"/>
  <c r="J377" i="12"/>
  <c r="J376" i="12"/>
  <c r="J375" i="12"/>
  <c r="J374" i="12"/>
  <c r="J373" i="12"/>
  <c r="J372" i="12"/>
  <c r="J371" i="12"/>
  <c r="J370" i="12"/>
  <c r="J369" i="12"/>
  <c r="J368" i="12"/>
  <c r="J367" i="12"/>
  <c r="J366" i="12"/>
  <c r="J365" i="12"/>
  <c r="J364" i="12"/>
  <c r="J363" i="12"/>
  <c r="J362" i="12"/>
  <c r="J361" i="12"/>
  <c r="J360" i="12"/>
  <c r="J359" i="12"/>
  <c r="J358" i="12"/>
  <c r="J357" i="12"/>
  <c r="J356" i="12"/>
  <c r="J355" i="12"/>
  <c r="J354" i="12"/>
  <c r="J353" i="12"/>
  <c r="J352" i="12"/>
  <c r="J351" i="12"/>
  <c r="J350" i="12"/>
  <c r="J349" i="12"/>
  <c r="J348" i="12"/>
  <c r="J347" i="12"/>
  <c r="J346" i="12"/>
  <c r="J345" i="12"/>
  <c r="J344" i="12"/>
  <c r="J343" i="12"/>
  <c r="J342" i="12"/>
  <c r="J341" i="12"/>
  <c r="J340" i="12"/>
  <c r="J339" i="12"/>
  <c r="J338" i="12"/>
  <c r="J337" i="12"/>
  <c r="J336" i="12"/>
  <c r="J335" i="12"/>
  <c r="J334" i="12"/>
  <c r="J333" i="12"/>
  <c r="J332" i="12"/>
  <c r="J331" i="12"/>
  <c r="J330" i="12"/>
  <c r="J329" i="12"/>
  <c r="J328" i="12"/>
  <c r="J327" i="12"/>
  <c r="J326" i="12"/>
  <c r="J325" i="12"/>
  <c r="J324" i="12"/>
  <c r="J323" i="12"/>
  <c r="J322" i="12"/>
  <c r="J321" i="12"/>
  <c r="J320" i="12"/>
  <c r="J319" i="12"/>
  <c r="J318" i="12"/>
  <c r="J317" i="12"/>
  <c r="J316" i="12"/>
  <c r="J315" i="12"/>
  <c r="J314" i="12"/>
  <c r="J313" i="12"/>
  <c r="J312" i="12"/>
  <c r="J311" i="12"/>
  <c r="J310" i="12"/>
  <c r="J309" i="12"/>
  <c r="J308" i="12"/>
  <c r="J307" i="12"/>
  <c r="J306" i="12"/>
  <c r="J305" i="12"/>
  <c r="J304" i="12"/>
  <c r="J303" i="12"/>
  <c r="J302" i="12"/>
  <c r="J301" i="12"/>
  <c r="J300" i="12"/>
  <c r="J299" i="12"/>
  <c r="J298" i="12"/>
  <c r="J297" i="12"/>
  <c r="J296" i="12"/>
  <c r="J295" i="12"/>
  <c r="J294" i="12"/>
  <c r="J293" i="12"/>
  <c r="J292" i="12"/>
  <c r="J291" i="12"/>
  <c r="J290" i="12"/>
  <c r="J289" i="12"/>
  <c r="J288" i="12"/>
  <c r="J287" i="12"/>
  <c r="J286" i="12"/>
  <c r="J285" i="12"/>
  <c r="J284" i="12"/>
  <c r="J283" i="12"/>
  <c r="J282" i="12"/>
  <c r="J281" i="12"/>
  <c r="J280" i="12"/>
  <c r="J279" i="12"/>
  <c r="J278" i="12"/>
  <c r="J277" i="12"/>
  <c r="J276" i="12"/>
  <c r="J275" i="12"/>
  <c r="J274" i="12"/>
  <c r="J273" i="12"/>
  <c r="J272" i="12"/>
  <c r="J271" i="12"/>
  <c r="J270" i="12"/>
  <c r="J269" i="12"/>
  <c r="J268" i="12"/>
  <c r="J267" i="12"/>
  <c r="J266" i="12"/>
  <c r="J265" i="12"/>
  <c r="J264" i="12"/>
  <c r="J263" i="12"/>
  <c r="J262" i="12"/>
  <c r="J261" i="12"/>
  <c r="J260" i="12"/>
  <c r="J259" i="12"/>
  <c r="J258" i="12"/>
  <c r="J257" i="12"/>
  <c r="J256" i="12"/>
  <c r="J255" i="12"/>
  <c r="J254" i="12"/>
  <c r="J253" i="12"/>
  <c r="J252" i="12"/>
  <c r="J251" i="12"/>
  <c r="J250" i="12"/>
  <c r="J249" i="12"/>
  <c r="J248" i="12"/>
  <c r="J247" i="12"/>
  <c r="J246" i="12"/>
  <c r="J245" i="12"/>
  <c r="J244" i="12"/>
  <c r="J243" i="12"/>
  <c r="J242" i="12"/>
  <c r="J241" i="12"/>
  <c r="J240" i="12"/>
  <c r="J239" i="12"/>
  <c r="J238" i="12"/>
  <c r="J237" i="12"/>
  <c r="J236" i="12"/>
  <c r="J235" i="12"/>
  <c r="J234" i="12"/>
  <c r="J233" i="12"/>
  <c r="J232" i="12"/>
  <c r="J231" i="12"/>
  <c r="J230" i="12"/>
  <c r="J229" i="12"/>
  <c r="J228" i="12"/>
  <c r="J227" i="12"/>
  <c r="J226" i="12"/>
  <c r="J225" i="12"/>
  <c r="J224" i="12"/>
  <c r="J223" i="12"/>
  <c r="J222" i="12"/>
  <c r="J221" i="12"/>
  <c r="J220" i="12"/>
  <c r="J219" i="12"/>
  <c r="J218" i="12"/>
  <c r="J217" i="12"/>
  <c r="J216" i="12"/>
  <c r="J215" i="12"/>
  <c r="J214" i="12"/>
  <c r="J213" i="12"/>
  <c r="J212" i="12"/>
  <c r="J211" i="12"/>
  <c r="J210" i="12"/>
  <c r="J209" i="12"/>
  <c r="J208" i="12"/>
  <c r="J207" i="12"/>
  <c r="J206" i="12"/>
  <c r="J205" i="12"/>
  <c r="J204" i="12"/>
  <c r="J203" i="12"/>
  <c r="J202" i="12"/>
  <c r="J201" i="12"/>
  <c r="J200" i="12"/>
  <c r="J199" i="12"/>
  <c r="J198" i="12"/>
  <c r="J197" i="12"/>
  <c r="J196" i="12"/>
  <c r="J195" i="12"/>
  <c r="J194" i="12"/>
  <c r="J193" i="12"/>
  <c r="J192" i="12"/>
  <c r="J191" i="12"/>
  <c r="J190" i="12"/>
  <c r="J189" i="12"/>
  <c r="J188" i="12"/>
  <c r="J187" i="12"/>
  <c r="J186" i="12"/>
  <c r="J185" i="12"/>
  <c r="J184" i="12"/>
  <c r="J183" i="12"/>
  <c r="J182" i="12"/>
  <c r="J181" i="12"/>
  <c r="J180" i="12"/>
  <c r="J179" i="12"/>
  <c r="J178" i="12"/>
  <c r="J177" i="12"/>
  <c r="J176" i="12"/>
  <c r="J175" i="12"/>
  <c r="J174" i="12"/>
  <c r="J173" i="12"/>
  <c r="J172" i="12"/>
  <c r="J171" i="12"/>
  <c r="J170" i="12"/>
  <c r="J169" i="12"/>
  <c r="J168" i="12"/>
  <c r="J167" i="12"/>
  <c r="J166" i="12"/>
  <c r="J165" i="12"/>
  <c r="J164" i="12"/>
  <c r="J163"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4" i="12"/>
  <c r="J133" i="12"/>
  <c r="J132" i="12"/>
  <c r="J131" i="12"/>
  <c r="J130" i="12"/>
  <c r="J129" i="12"/>
  <c r="J128" i="12"/>
  <c r="J127" i="12"/>
  <c r="J126" i="12"/>
  <c r="J125" i="12"/>
  <c r="J124" i="12"/>
  <c r="J123" i="12"/>
  <c r="J122" i="12"/>
  <c r="J121" i="12"/>
  <c r="J120" i="12"/>
  <c r="J119" i="12"/>
  <c r="J118" i="12"/>
  <c r="J117" i="12"/>
  <c r="J116" i="12"/>
  <c r="J115" i="12"/>
  <c r="J114" i="12"/>
  <c r="J113" i="12"/>
  <c r="J112" i="12"/>
  <c r="J111" i="12"/>
  <c r="J110" i="12"/>
  <c r="J109" i="12"/>
  <c r="J108" i="12"/>
  <c r="J107" i="12"/>
  <c r="J106" i="12"/>
  <c r="J105" i="12"/>
  <c r="J104" i="12"/>
  <c r="J103" i="12"/>
  <c r="J102" i="12"/>
  <c r="J101" i="12"/>
  <c r="J100" i="12"/>
  <c r="J99" i="12"/>
  <c r="J98" i="12"/>
  <c r="J97" i="12"/>
  <c r="J96" i="12"/>
  <c r="J95" i="12"/>
  <c r="J94" i="12"/>
  <c r="J93" i="12"/>
  <c r="J92" i="12"/>
  <c r="J91" i="12"/>
  <c r="J90" i="12"/>
  <c r="J89" i="12"/>
  <c r="J88" i="12"/>
  <c r="J87" i="12"/>
  <c r="J86" i="12"/>
  <c r="J85" i="12"/>
  <c r="J84" i="12"/>
  <c r="J83" i="12"/>
  <c r="J82" i="12"/>
  <c r="J81" i="12"/>
  <c r="J80" i="12"/>
  <c r="J79" i="12"/>
  <c r="J78" i="12"/>
  <c r="J77" i="12"/>
  <c r="J76" i="12"/>
  <c r="J75" i="12"/>
  <c r="J74" i="12"/>
  <c r="J73" i="12"/>
  <c r="J72" i="12"/>
  <c r="J71" i="12"/>
  <c r="J70" i="12"/>
  <c r="J69" i="12"/>
  <c r="J68" i="12"/>
  <c r="J67" i="12"/>
  <c r="J66" i="12"/>
  <c r="J65" i="12"/>
  <c r="J64" i="12"/>
  <c r="J63" i="12"/>
  <c r="J62" i="12"/>
  <c r="J61" i="12"/>
  <c r="J60" i="12"/>
  <c r="J59" i="12"/>
  <c r="J58" i="12"/>
  <c r="J57" i="12"/>
  <c r="J56" i="12"/>
  <c r="J55" i="12"/>
  <c r="J54" i="12"/>
  <c r="J53" i="12"/>
  <c r="J52" i="12"/>
  <c r="J51" i="12"/>
  <c r="J50" i="12"/>
  <c r="J49" i="12"/>
  <c r="J48" i="12"/>
  <c r="J47" i="12"/>
  <c r="J46" i="12"/>
  <c r="J45" i="12"/>
  <c r="J44" i="12"/>
  <c r="J43" i="12"/>
  <c r="J42" i="12"/>
  <c r="J41" i="12"/>
  <c r="J40" i="12"/>
  <c r="J39" i="12"/>
  <c r="J38" i="12"/>
  <c r="J37" i="12"/>
  <c r="J36" i="12"/>
  <c r="J35" i="12"/>
  <c r="J34" i="12"/>
  <c r="J33" i="12"/>
  <c r="J32" i="12"/>
  <c r="J31" i="12"/>
  <c r="J30" i="12"/>
  <c r="J29" i="12"/>
  <c r="J28" i="12"/>
  <c r="J27" i="12"/>
  <c r="J26" i="12"/>
  <c r="J25" i="12"/>
  <c r="J24" i="12"/>
  <c r="J23" i="12"/>
  <c r="J22" i="12"/>
  <c r="J21" i="12"/>
  <c r="J20" i="12"/>
  <c r="J19" i="12"/>
  <c r="J18" i="12"/>
  <c r="J17" i="12"/>
  <c r="J16" i="12"/>
  <c r="J15" i="12"/>
  <c r="J14" i="12"/>
  <c r="J13" i="12"/>
  <c r="J12" i="12"/>
  <c r="J11" i="12"/>
  <c r="J10" i="12"/>
  <c r="J9" i="12"/>
  <c r="J8" i="12"/>
  <c r="J7" i="12"/>
  <c r="X6" i="12"/>
  <c r="J6" i="12"/>
  <c r="J5" i="12"/>
  <c r="AR10" i="11"/>
  <c r="AF10" i="11"/>
  <c r="AR8" i="11"/>
  <c r="AF8" i="11"/>
  <c r="AR7" i="11"/>
  <c r="AF7" i="11"/>
  <c r="AR6" i="11"/>
  <c r="CD1188" i="22"/>
  <c r="CA1188" i="22"/>
  <c r="BX1188" i="22"/>
  <c r="BU1188" i="22"/>
  <c r="CD1187" i="22"/>
  <c r="CA1187" i="22"/>
  <c r="BX1187" i="22"/>
  <c r="BU1187" i="22"/>
  <c r="CD1186" i="22"/>
  <c r="CA1186" i="22"/>
  <c r="BX1186" i="22"/>
  <c r="BU1186" i="22"/>
  <c r="CD1185" i="22"/>
  <c r="CA1185" i="22"/>
  <c r="BX1185" i="22"/>
  <c r="BU1185" i="22"/>
  <c r="CD1184" i="22"/>
  <c r="CA1184" i="22"/>
  <c r="BX1184" i="22"/>
  <c r="BU1184" i="22"/>
  <c r="CD1183" i="22"/>
  <c r="CA1183" i="22"/>
  <c r="BX1183" i="22"/>
  <c r="BU1183" i="22"/>
  <c r="CD1182" i="22"/>
  <c r="CA1182" i="22"/>
  <c r="BX1182" i="22"/>
  <c r="BU1182" i="22"/>
  <c r="CD1181" i="22"/>
  <c r="CA1181" i="22"/>
  <c r="BX1181" i="22"/>
  <c r="BU1181" i="22"/>
  <c r="CD1180" i="22"/>
  <c r="CA1180" i="22"/>
  <c r="BX1180" i="22"/>
  <c r="BU1180" i="22"/>
  <c r="CD1179" i="22"/>
  <c r="CA1179" i="22"/>
  <c r="BX1179" i="22"/>
  <c r="BU1179" i="22"/>
  <c r="CD1178" i="22"/>
  <c r="CA1178" i="22"/>
  <c r="BX1178" i="22"/>
  <c r="BU1178" i="22"/>
  <c r="CD1177" i="22"/>
  <c r="CA1177" i="22"/>
  <c r="BX1177" i="22"/>
  <c r="BU1177" i="22"/>
  <c r="CD1176" i="22"/>
  <c r="CA1176" i="22"/>
  <c r="BX1176" i="22"/>
  <c r="BU1176" i="22"/>
  <c r="CD1175" i="22"/>
  <c r="CA1175" i="22"/>
  <c r="BX1175" i="22"/>
  <c r="BU1175" i="22"/>
  <c r="CD1174" i="22"/>
  <c r="CA1174" i="22"/>
  <c r="BX1174" i="22"/>
  <c r="BU1174" i="22"/>
  <c r="CD1173" i="22"/>
  <c r="CA1173" i="22"/>
  <c r="BX1173" i="22"/>
  <c r="BU1173" i="22"/>
  <c r="CD1172" i="22"/>
  <c r="CA1172" i="22"/>
  <c r="BX1172" i="22"/>
  <c r="BU1172" i="22"/>
  <c r="CD1171" i="22"/>
  <c r="CA1171" i="22"/>
  <c r="BX1171" i="22"/>
  <c r="BU1171" i="22"/>
  <c r="CD1170" i="22"/>
  <c r="CA1170" i="22"/>
  <c r="BX1170" i="22"/>
  <c r="BU1170" i="22"/>
  <c r="CD1169" i="22"/>
  <c r="CA1169" i="22"/>
  <c r="BX1169" i="22"/>
  <c r="BU1169" i="22"/>
  <c r="CD1168" i="22"/>
  <c r="CA1168" i="22"/>
  <c r="BX1168" i="22"/>
  <c r="BU1168" i="22"/>
  <c r="CD1167" i="22"/>
  <c r="CA1167" i="22"/>
  <c r="BX1167" i="22"/>
  <c r="BU1167" i="22"/>
  <c r="CD1166" i="22"/>
  <c r="CA1166" i="22"/>
  <c r="BX1166" i="22"/>
  <c r="BU1166" i="22"/>
  <c r="CD1165" i="22"/>
  <c r="CA1165" i="22"/>
  <c r="BX1165" i="22"/>
  <c r="BU1165" i="22"/>
  <c r="CD1164" i="22"/>
  <c r="CA1164" i="22"/>
  <c r="BX1164" i="22"/>
  <c r="BU1164" i="22"/>
  <c r="CD1163" i="22"/>
  <c r="CA1163" i="22"/>
  <c r="BX1163" i="22"/>
  <c r="BU1163" i="22"/>
  <c r="CD1162" i="22"/>
  <c r="CA1162" i="22"/>
  <c r="BX1162" i="22"/>
  <c r="BU1162" i="22"/>
  <c r="CD1161" i="22"/>
  <c r="CA1161" i="22"/>
  <c r="BX1161" i="22"/>
  <c r="BU1161" i="22"/>
  <c r="CD1160" i="22"/>
  <c r="CA1160" i="22"/>
  <c r="BX1160" i="22"/>
  <c r="BU1160" i="22"/>
  <c r="CD1159" i="22"/>
  <c r="CA1159" i="22"/>
  <c r="BX1159" i="22"/>
  <c r="BU1159" i="22"/>
  <c r="CD1158" i="22"/>
  <c r="CA1158" i="22"/>
  <c r="BX1158" i="22"/>
  <c r="BU1158" i="22"/>
  <c r="CD1157" i="22"/>
  <c r="CA1157" i="22"/>
  <c r="BX1157" i="22"/>
  <c r="BU1157" i="22"/>
  <c r="CD1156" i="22"/>
  <c r="CA1156" i="22"/>
  <c r="BX1156" i="22"/>
  <c r="BU1156" i="22"/>
  <c r="CD1155" i="22"/>
  <c r="CA1155" i="22"/>
  <c r="BX1155" i="22"/>
  <c r="BU1155" i="22"/>
  <c r="CD1154" i="22"/>
  <c r="CA1154" i="22"/>
  <c r="BX1154" i="22"/>
  <c r="BU1154" i="22"/>
  <c r="CD1153" i="22"/>
  <c r="CA1153" i="22"/>
  <c r="BX1153" i="22"/>
  <c r="BU1153" i="22"/>
  <c r="CD1152" i="22"/>
  <c r="CA1152" i="22"/>
  <c r="BX1152" i="22"/>
  <c r="BU1152" i="22"/>
  <c r="CD1151" i="22"/>
  <c r="CA1151" i="22"/>
  <c r="BX1151" i="22"/>
  <c r="BU1151" i="22"/>
  <c r="CD1150" i="22"/>
  <c r="CA1150" i="22"/>
  <c r="BX1150" i="22"/>
  <c r="BU1150" i="22"/>
  <c r="CD1149" i="22"/>
  <c r="CA1149" i="22"/>
  <c r="BX1149" i="22"/>
  <c r="BU1149" i="22"/>
  <c r="CD1148" i="22"/>
  <c r="CA1148" i="22"/>
  <c r="BX1148" i="22"/>
  <c r="BU1148" i="22"/>
  <c r="CD1147" i="22"/>
  <c r="CA1147" i="22"/>
  <c r="BX1147" i="22"/>
  <c r="BU1147" i="22"/>
  <c r="CD1146" i="22"/>
  <c r="CA1146" i="22"/>
  <c r="BX1146" i="22"/>
  <c r="BU1146" i="22"/>
  <c r="CD1145" i="22"/>
  <c r="CA1145" i="22"/>
  <c r="BX1145" i="22"/>
  <c r="BU1145" i="22"/>
  <c r="CD1144" i="22"/>
  <c r="CA1144" i="22"/>
  <c r="BX1144" i="22"/>
  <c r="BU1144" i="22"/>
  <c r="CD1143" i="22"/>
  <c r="CA1143" i="22"/>
  <c r="BX1143" i="22"/>
  <c r="BU1143" i="22"/>
  <c r="CD1142" i="22"/>
  <c r="CA1142" i="22"/>
  <c r="BX1142" i="22"/>
  <c r="BU1142" i="22"/>
  <c r="CD1141" i="22"/>
  <c r="CA1141" i="22"/>
  <c r="BX1141" i="22"/>
  <c r="BU1141" i="22"/>
  <c r="CD1140" i="22"/>
  <c r="CA1140" i="22"/>
  <c r="BX1140" i="22"/>
  <c r="BU1140" i="22"/>
  <c r="CD1139" i="22"/>
  <c r="CA1139" i="22"/>
  <c r="BX1139" i="22"/>
  <c r="BU1139" i="22"/>
  <c r="CD1138" i="22"/>
  <c r="CA1138" i="22"/>
  <c r="BX1138" i="22"/>
  <c r="BU1138" i="22"/>
  <c r="CD1137" i="22"/>
  <c r="CA1137" i="22"/>
  <c r="BX1137" i="22"/>
  <c r="BU1137" i="22"/>
  <c r="CD1136" i="22"/>
  <c r="CA1136" i="22"/>
  <c r="BX1136" i="22"/>
  <c r="BU1136" i="22"/>
  <c r="CD1135" i="22"/>
  <c r="CA1135" i="22"/>
  <c r="BX1135" i="22"/>
  <c r="BU1135" i="22"/>
  <c r="CD1134" i="22"/>
  <c r="CA1134" i="22"/>
  <c r="BX1134" i="22"/>
  <c r="BU1134" i="22"/>
  <c r="CD1133" i="22"/>
  <c r="CA1133" i="22"/>
  <c r="BX1133" i="22"/>
  <c r="BU1133" i="22"/>
  <c r="CD1132" i="22"/>
  <c r="CA1132" i="22"/>
  <c r="BX1132" i="22"/>
  <c r="BU1132" i="22"/>
  <c r="CD1131" i="22"/>
  <c r="CA1131" i="22"/>
  <c r="BX1131" i="22"/>
  <c r="BU1131" i="22"/>
  <c r="CD1130" i="22"/>
  <c r="CA1130" i="22"/>
  <c r="BX1130" i="22"/>
  <c r="BU1130" i="22"/>
  <c r="CD1129" i="22"/>
  <c r="CA1129" i="22"/>
  <c r="BX1129" i="22"/>
  <c r="BU1129" i="22"/>
  <c r="CD1128" i="22"/>
  <c r="CA1128" i="22"/>
  <c r="BX1128" i="22"/>
  <c r="BU1128" i="22"/>
  <c r="CD1127" i="22"/>
  <c r="CA1127" i="22"/>
  <c r="BX1127" i="22"/>
  <c r="BU1127" i="22"/>
  <c r="CD1126" i="22"/>
  <c r="CA1126" i="22"/>
  <c r="BX1126" i="22"/>
  <c r="BU1126" i="22"/>
  <c r="CD1125" i="22"/>
  <c r="CA1125" i="22"/>
  <c r="BX1125" i="22"/>
  <c r="BU1125" i="22"/>
  <c r="CD1124" i="22"/>
  <c r="CA1124" i="22"/>
  <c r="BX1124" i="22"/>
  <c r="BU1124" i="22"/>
  <c r="CD1123" i="22"/>
  <c r="CA1123" i="22"/>
  <c r="BX1123" i="22"/>
  <c r="BU1123" i="22"/>
  <c r="CD1122" i="22"/>
  <c r="CA1122" i="22"/>
  <c r="BX1122" i="22"/>
  <c r="BU1122" i="22"/>
  <c r="CD1121" i="22"/>
  <c r="CA1121" i="22"/>
  <c r="BX1121" i="22"/>
  <c r="BU1121" i="22"/>
  <c r="CD1120" i="22"/>
  <c r="CA1120" i="22"/>
  <c r="BX1120" i="22"/>
  <c r="BU1120" i="22"/>
  <c r="CD1119" i="22"/>
  <c r="CA1119" i="22"/>
  <c r="BX1119" i="22"/>
  <c r="BU1119" i="22"/>
  <c r="CD1118" i="22"/>
  <c r="CA1118" i="22"/>
  <c r="BX1118" i="22"/>
  <c r="BU1118" i="22"/>
  <c r="CD1117" i="22"/>
  <c r="CA1117" i="22"/>
  <c r="BX1117" i="22"/>
  <c r="BU1117" i="22"/>
  <c r="CD1116" i="22"/>
  <c r="CA1116" i="22"/>
  <c r="BX1116" i="22"/>
  <c r="BU1116" i="22"/>
  <c r="CD1115" i="22"/>
  <c r="CA1115" i="22"/>
  <c r="BX1115" i="22"/>
  <c r="BU1115" i="22"/>
  <c r="CD1114" i="22"/>
  <c r="CA1114" i="22"/>
  <c r="BX1114" i="22"/>
  <c r="BU1114" i="22"/>
  <c r="CD1113" i="22"/>
  <c r="CA1113" i="22"/>
  <c r="BX1113" i="22"/>
  <c r="BU1113" i="22"/>
  <c r="CD1112" i="22"/>
  <c r="CA1112" i="22"/>
  <c r="BX1112" i="22"/>
  <c r="BU1112" i="22"/>
  <c r="CD1111" i="22"/>
  <c r="CA1111" i="22"/>
  <c r="BX1111" i="22"/>
  <c r="BU1111" i="22"/>
  <c r="CD1110" i="22"/>
  <c r="CA1110" i="22"/>
  <c r="BX1110" i="22"/>
  <c r="BU1110" i="22"/>
  <c r="CD1109" i="22"/>
  <c r="CA1109" i="22"/>
  <c r="BX1109" i="22"/>
  <c r="BU1109" i="22"/>
  <c r="CD1108" i="22"/>
  <c r="CA1108" i="22"/>
  <c r="BX1108" i="22"/>
  <c r="BU1108" i="22"/>
  <c r="CD1107" i="22"/>
  <c r="CA1107" i="22"/>
  <c r="BX1107" i="22"/>
  <c r="BU1107" i="22"/>
  <c r="CD1106" i="22"/>
  <c r="CA1106" i="22"/>
  <c r="BX1106" i="22"/>
  <c r="BU1106" i="22"/>
  <c r="CD1105" i="22"/>
  <c r="CA1105" i="22"/>
  <c r="BX1105" i="22"/>
  <c r="BU1105" i="22"/>
  <c r="CD1104" i="22"/>
  <c r="CA1104" i="22"/>
  <c r="BX1104" i="22"/>
  <c r="BU1104" i="22"/>
  <c r="CD1103" i="22"/>
  <c r="CA1103" i="22"/>
  <c r="BX1103" i="22"/>
  <c r="BU1103" i="22"/>
  <c r="CD1102" i="22"/>
  <c r="CA1102" i="22"/>
  <c r="BX1102" i="22"/>
  <c r="BU1102" i="22"/>
  <c r="CD1101" i="22"/>
  <c r="CA1101" i="22"/>
  <c r="BX1101" i="22"/>
  <c r="BU1101" i="22"/>
  <c r="CD1100" i="22"/>
  <c r="CA1100" i="22"/>
  <c r="BX1100" i="22"/>
  <c r="BU1100" i="22"/>
  <c r="CD1099" i="22"/>
  <c r="CA1099" i="22"/>
  <c r="BX1099" i="22"/>
  <c r="BU1099" i="22"/>
  <c r="CD1098" i="22"/>
  <c r="CA1098" i="22"/>
  <c r="BX1098" i="22"/>
  <c r="BU1098" i="22"/>
  <c r="CD1097" i="22"/>
  <c r="CA1097" i="22"/>
  <c r="BX1097" i="22"/>
  <c r="BU1097" i="22"/>
  <c r="CD1096" i="22"/>
  <c r="CA1096" i="22"/>
  <c r="BX1096" i="22"/>
  <c r="BU1096" i="22"/>
  <c r="CD1095" i="22"/>
  <c r="CA1095" i="22"/>
  <c r="BX1095" i="22"/>
  <c r="BU1095" i="22"/>
  <c r="CD1094" i="22"/>
  <c r="CA1094" i="22"/>
  <c r="BX1094" i="22"/>
  <c r="BU1094" i="22"/>
  <c r="CD1093" i="22"/>
  <c r="CA1093" i="22"/>
  <c r="BX1093" i="22"/>
  <c r="BU1093" i="22"/>
  <c r="CD1092" i="22"/>
  <c r="CA1092" i="22"/>
  <c r="BX1092" i="22"/>
  <c r="BU1092" i="22"/>
  <c r="CD1091" i="22"/>
  <c r="CA1091" i="22"/>
  <c r="BX1091" i="22"/>
  <c r="BU1091" i="22"/>
  <c r="CD1090" i="22"/>
  <c r="CA1090" i="22"/>
  <c r="BX1090" i="22"/>
  <c r="BU1090" i="22"/>
  <c r="CD1089" i="22"/>
  <c r="CA1089" i="22"/>
  <c r="BX1089" i="22"/>
  <c r="BU1089" i="22"/>
  <c r="CD1088" i="22"/>
  <c r="CA1088" i="22"/>
  <c r="BX1088" i="22"/>
  <c r="BU1088" i="22"/>
  <c r="CD1087" i="22"/>
  <c r="CA1087" i="22"/>
  <c r="BX1087" i="22"/>
  <c r="BU1087" i="22"/>
  <c r="CD1086" i="22"/>
  <c r="CA1086" i="22"/>
  <c r="BX1086" i="22"/>
  <c r="BU1086" i="22"/>
  <c r="CD1085" i="22"/>
  <c r="CA1085" i="22"/>
  <c r="BX1085" i="22"/>
  <c r="BU1085" i="22"/>
  <c r="CD1084" i="22"/>
  <c r="CA1084" i="22"/>
  <c r="BX1084" i="22"/>
  <c r="BU1084" i="22"/>
  <c r="CD1083" i="22"/>
  <c r="CA1083" i="22"/>
  <c r="BX1083" i="22"/>
  <c r="BU1083" i="22"/>
  <c r="CD1082" i="22"/>
  <c r="CA1082" i="22"/>
  <c r="BX1082" i="22"/>
  <c r="BU1082" i="22"/>
  <c r="CD1081" i="22"/>
  <c r="CA1081" i="22"/>
  <c r="BX1081" i="22"/>
  <c r="BU1081" i="22"/>
  <c r="CD1080" i="22"/>
  <c r="CA1080" i="22"/>
  <c r="BX1080" i="22"/>
  <c r="BU1080" i="22"/>
  <c r="CD1079" i="22"/>
  <c r="CA1079" i="22"/>
  <c r="BX1079" i="22"/>
  <c r="BU1079" i="22"/>
  <c r="CD1078" i="22"/>
  <c r="CA1078" i="22"/>
  <c r="BX1078" i="22"/>
  <c r="BU1078" i="22"/>
  <c r="CD1077" i="22"/>
  <c r="CA1077" i="22"/>
  <c r="BX1077" i="22"/>
  <c r="BU1077" i="22"/>
  <c r="CD1076" i="22"/>
  <c r="CA1076" i="22"/>
  <c r="BX1076" i="22"/>
  <c r="BU1076" i="22"/>
  <c r="CD1075" i="22"/>
  <c r="CA1075" i="22"/>
  <c r="BX1075" i="22"/>
  <c r="BU1075" i="22"/>
  <c r="CD1074" i="22"/>
  <c r="CA1074" i="22"/>
  <c r="BX1074" i="22"/>
  <c r="BU1074" i="22"/>
  <c r="CD1073" i="22"/>
  <c r="CA1073" i="22"/>
  <c r="BX1073" i="22"/>
  <c r="BU1073" i="22"/>
  <c r="CD1072" i="22"/>
  <c r="CA1072" i="22"/>
  <c r="BX1072" i="22"/>
  <c r="BU1072" i="22"/>
  <c r="CD1071" i="22"/>
  <c r="CA1071" i="22"/>
  <c r="BX1071" i="22"/>
  <c r="BU1071" i="22"/>
  <c r="CD1070" i="22"/>
  <c r="CA1070" i="22"/>
  <c r="BX1070" i="22"/>
  <c r="BU1070" i="22"/>
  <c r="CD1069" i="22"/>
  <c r="CA1069" i="22"/>
  <c r="BX1069" i="22"/>
  <c r="BU1069" i="22"/>
  <c r="CD1068" i="22"/>
  <c r="CA1068" i="22"/>
  <c r="BX1068" i="22"/>
  <c r="BU1068" i="22"/>
  <c r="CD1067" i="22"/>
  <c r="CA1067" i="22"/>
  <c r="BX1067" i="22"/>
  <c r="BU1067" i="22"/>
  <c r="CD1066" i="22"/>
  <c r="CA1066" i="22"/>
  <c r="BX1066" i="22"/>
  <c r="BU1066" i="22"/>
  <c r="CD1065" i="22"/>
  <c r="CA1065" i="22"/>
  <c r="BX1065" i="22"/>
  <c r="BU1065" i="22"/>
  <c r="CD1064" i="22"/>
  <c r="CA1064" i="22"/>
  <c r="BX1064" i="22"/>
  <c r="BU1064" i="22"/>
  <c r="CD1063" i="22"/>
  <c r="CA1063" i="22"/>
  <c r="BX1063" i="22"/>
  <c r="BU1063" i="22"/>
  <c r="CD1062" i="22"/>
  <c r="CA1062" i="22"/>
  <c r="BX1062" i="22"/>
  <c r="BU1062" i="22"/>
  <c r="CD1061" i="22"/>
  <c r="CA1061" i="22"/>
  <c r="BX1061" i="22"/>
  <c r="BU1061" i="22"/>
  <c r="CD1060" i="22"/>
  <c r="CA1060" i="22"/>
  <c r="BX1060" i="22"/>
  <c r="BU1060" i="22"/>
  <c r="CD1059" i="22"/>
  <c r="CA1059" i="22"/>
  <c r="BX1059" i="22"/>
  <c r="BU1059" i="22"/>
  <c r="CD1058" i="22"/>
  <c r="CA1058" i="22"/>
  <c r="BX1058" i="22"/>
  <c r="BU1058" i="22"/>
  <c r="CD1057" i="22"/>
  <c r="CA1057" i="22"/>
  <c r="BX1057" i="22"/>
  <c r="BU1057" i="22"/>
  <c r="CD1056" i="22"/>
  <c r="CA1056" i="22"/>
  <c r="BX1056" i="22"/>
  <c r="BU1056" i="22"/>
  <c r="CD1055" i="22"/>
  <c r="CA1055" i="22"/>
  <c r="BX1055" i="22"/>
  <c r="BU1055" i="22"/>
  <c r="CD1054" i="22"/>
  <c r="CA1054" i="22"/>
  <c r="BX1054" i="22"/>
  <c r="BU1054" i="22"/>
  <c r="CD1053" i="22"/>
  <c r="CA1053" i="22"/>
  <c r="BX1053" i="22"/>
  <c r="BU1053" i="22"/>
  <c r="CD1052" i="22"/>
  <c r="CA1052" i="22"/>
  <c r="BX1052" i="22"/>
  <c r="BU1052" i="22"/>
  <c r="CD1051" i="22"/>
  <c r="CA1051" i="22"/>
  <c r="BX1051" i="22"/>
  <c r="BU1051" i="22"/>
  <c r="CD1050" i="22"/>
  <c r="CA1050" i="22"/>
  <c r="BX1050" i="22"/>
  <c r="BU1050" i="22"/>
  <c r="CD1049" i="22"/>
  <c r="CA1049" i="22"/>
  <c r="BX1049" i="22"/>
  <c r="BU1049" i="22"/>
  <c r="CD1048" i="22"/>
  <c r="CA1048" i="22"/>
  <c r="BX1048" i="22"/>
  <c r="BU1048" i="22"/>
  <c r="CD1047" i="22"/>
  <c r="CA1047" i="22"/>
  <c r="BX1047" i="22"/>
  <c r="BU1047" i="22"/>
  <c r="CD1046" i="22"/>
  <c r="CA1046" i="22"/>
  <c r="BX1046" i="22"/>
  <c r="BU1046" i="22"/>
  <c r="CD1045" i="22"/>
  <c r="CA1045" i="22"/>
  <c r="BX1045" i="22"/>
  <c r="BU1045" i="22"/>
  <c r="CD1044" i="22"/>
  <c r="CA1044" i="22"/>
  <c r="BX1044" i="22"/>
  <c r="BU1044" i="22"/>
  <c r="CD1043" i="22"/>
  <c r="CA1043" i="22"/>
  <c r="BX1043" i="22"/>
  <c r="BU1043" i="22"/>
  <c r="CD1042" i="22"/>
  <c r="CA1042" i="22"/>
  <c r="BX1042" i="22"/>
  <c r="BU1042" i="22"/>
  <c r="CD1041" i="22"/>
  <c r="CA1041" i="22"/>
  <c r="BX1041" i="22"/>
  <c r="BU1041" i="22"/>
  <c r="CD1040" i="22"/>
  <c r="CA1040" i="22"/>
  <c r="BX1040" i="22"/>
  <c r="BU1040" i="22"/>
  <c r="CD1039" i="22"/>
  <c r="CA1039" i="22"/>
  <c r="BX1039" i="22"/>
  <c r="BU1039" i="22"/>
  <c r="CD1038" i="22"/>
  <c r="CA1038" i="22"/>
  <c r="BX1038" i="22"/>
  <c r="BU1038" i="22"/>
  <c r="CD1037" i="22"/>
  <c r="CA1037" i="22"/>
  <c r="BX1037" i="22"/>
  <c r="BU1037" i="22"/>
  <c r="CD1036" i="22"/>
  <c r="CA1036" i="22"/>
  <c r="BX1036" i="22"/>
  <c r="BU1036" i="22"/>
  <c r="CD1035" i="22"/>
  <c r="CA1035" i="22"/>
  <c r="BX1035" i="22"/>
  <c r="BU1035" i="22"/>
  <c r="CD1034" i="22"/>
  <c r="CA1034" i="22"/>
  <c r="BX1034" i="22"/>
  <c r="BU1034" i="22"/>
  <c r="CD1033" i="22"/>
  <c r="CA1033" i="22"/>
  <c r="BX1033" i="22"/>
  <c r="BU1033" i="22"/>
  <c r="CD1032" i="22"/>
  <c r="CA1032" i="22"/>
  <c r="BX1032" i="22"/>
  <c r="BU1032" i="22"/>
  <c r="CD1031" i="22"/>
  <c r="CA1031" i="22"/>
  <c r="BX1031" i="22"/>
  <c r="BU1031" i="22"/>
  <c r="CD1030" i="22"/>
  <c r="CA1030" i="22"/>
  <c r="BX1030" i="22"/>
  <c r="BU1030" i="22"/>
  <c r="CD1029" i="22"/>
  <c r="CA1029" i="22"/>
  <c r="BX1029" i="22"/>
  <c r="BU1029" i="22"/>
  <c r="CD1028" i="22"/>
  <c r="CA1028" i="22"/>
  <c r="BX1028" i="22"/>
  <c r="BU1028" i="22"/>
  <c r="CD1027" i="22"/>
  <c r="CA1027" i="22"/>
  <c r="BX1027" i="22"/>
  <c r="BU1027" i="22"/>
  <c r="CD1026" i="22"/>
  <c r="CA1026" i="22"/>
  <c r="BX1026" i="22"/>
  <c r="BU1026" i="22"/>
  <c r="CD1025" i="22"/>
  <c r="CA1025" i="22"/>
  <c r="BX1025" i="22"/>
  <c r="BU1025" i="22"/>
  <c r="CD1024" i="22"/>
  <c r="CA1024" i="22"/>
  <c r="BX1024" i="22"/>
  <c r="BU1024" i="22"/>
  <c r="CD1023" i="22"/>
  <c r="CA1023" i="22"/>
  <c r="BX1023" i="22"/>
  <c r="BU1023" i="22"/>
  <c r="CD1022" i="22"/>
  <c r="CA1022" i="22"/>
  <c r="BX1022" i="22"/>
  <c r="BU1022" i="22"/>
  <c r="CD1021" i="22"/>
  <c r="CA1021" i="22"/>
  <c r="BX1021" i="22"/>
  <c r="BU1021" i="22"/>
  <c r="CD1020" i="22"/>
  <c r="CA1020" i="22"/>
  <c r="BX1020" i="22"/>
  <c r="BU1020" i="22"/>
  <c r="CD1019" i="22"/>
  <c r="CA1019" i="22"/>
  <c r="BX1019" i="22"/>
  <c r="BU1019" i="22"/>
  <c r="CD1018" i="22"/>
  <c r="CA1018" i="22"/>
  <c r="BX1018" i="22"/>
  <c r="BU1018" i="22"/>
  <c r="CD1017" i="22"/>
  <c r="CA1017" i="22"/>
  <c r="BX1017" i="22"/>
  <c r="BU1017" i="22"/>
  <c r="CD1016" i="22"/>
  <c r="CA1016" i="22"/>
  <c r="BX1016" i="22"/>
  <c r="BU1016" i="22"/>
  <c r="CD1015" i="22"/>
  <c r="CA1015" i="22"/>
  <c r="BX1015" i="22"/>
  <c r="BU1015" i="22"/>
  <c r="CD1014" i="22"/>
  <c r="CA1014" i="22"/>
  <c r="BX1014" i="22"/>
  <c r="BU1014" i="22"/>
  <c r="CD1013" i="22"/>
  <c r="CA1013" i="22"/>
  <c r="BX1013" i="22"/>
  <c r="BU1013" i="22"/>
  <c r="CD1012" i="22"/>
  <c r="CA1012" i="22"/>
  <c r="BX1012" i="22"/>
  <c r="BU1012" i="22"/>
  <c r="CD1011" i="22"/>
  <c r="CA1011" i="22"/>
  <c r="BX1011" i="22"/>
  <c r="BU1011" i="22"/>
  <c r="CD1010" i="22"/>
  <c r="CA1010" i="22"/>
  <c r="BX1010" i="22"/>
  <c r="BU1010" i="22"/>
  <c r="CD1009" i="22"/>
  <c r="CA1009" i="22"/>
  <c r="BX1009" i="22"/>
  <c r="BU1009" i="22"/>
  <c r="CD1008" i="22"/>
  <c r="CA1008" i="22"/>
  <c r="BX1008" i="22"/>
  <c r="BU1008" i="22"/>
  <c r="CD1007" i="22"/>
  <c r="CA1007" i="22"/>
  <c r="BX1007" i="22"/>
  <c r="BU1007" i="22"/>
  <c r="CD1006" i="22"/>
  <c r="CA1006" i="22"/>
  <c r="BX1006" i="22"/>
  <c r="BU1006" i="22"/>
  <c r="CD1005" i="22"/>
  <c r="CA1005" i="22"/>
  <c r="BX1005" i="22"/>
  <c r="BU1005" i="22"/>
  <c r="CD1004" i="22"/>
  <c r="CA1004" i="22"/>
  <c r="BX1004" i="22"/>
  <c r="BU1004" i="22"/>
  <c r="CD1003" i="22"/>
  <c r="CA1003" i="22"/>
  <c r="BX1003" i="22"/>
  <c r="BU1003" i="22"/>
  <c r="CD1002" i="22"/>
  <c r="CA1002" i="22"/>
  <c r="BX1002" i="22"/>
  <c r="BU1002" i="22"/>
  <c r="CD1001" i="22"/>
  <c r="CA1001" i="22"/>
  <c r="BX1001" i="22"/>
  <c r="BU1001" i="22"/>
  <c r="CD1000" i="22"/>
  <c r="CA1000" i="22"/>
  <c r="BX1000" i="22"/>
  <c r="BU1000" i="22"/>
  <c r="CD999" i="22"/>
  <c r="CA999" i="22"/>
  <c r="BX999" i="22"/>
  <c r="BU999" i="22"/>
  <c r="CD998" i="22"/>
  <c r="CA998" i="22"/>
  <c r="BX998" i="22"/>
  <c r="BU998" i="22"/>
  <c r="CD997" i="22"/>
  <c r="CA997" i="22"/>
  <c r="BX997" i="22"/>
  <c r="BU997" i="22"/>
  <c r="CD996" i="22"/>
  <c r="CA996" i="22"/>
  <c r="BX996" i="22"/>
  <c r="BU996" i="22"/>
  <c r="CD995" i="22"/>
  <c r="CA995" i="22"/>
  <c r="BX995" i="22"/>
  <c r="BU995" i="22"/>
  <c r="CD994" i="22"/>
  <c r="CA994" i="22"/>
  <c r="BX994" i="22"/>
  <c r="BU994" i="22"/>
  <c r="CD993" i="22"/>
  <c r="CA993" i="22"/>
  <c r="BX993" i="22"/>
  <c r="BU993" i="22"/>
  <c r="CD992" i="22"/>
  <c r="CA992" i="22"/>
  <c r="BX992" i="22"/>
  <c r="BU992" i="22"/>
  <c r="CD991" i="22"/>
  <c r="CA991" i="22"/>
  <c r="BX991" i="22"/>
  <c r="BU991" i="22"/>
  <c r="CD990" i="22"/>
  <c r="CA990" i="22"/>
  <c r="BX990" i="22"/>
  <c r="BU990" i="22"/>
  <c r="CD989" i="22"/>
  <c r="CA989" i="22"/>
  <c r="BX989" i="22"/>
  <c r="BU989" i="22"/>
  <c r="CD988" i="22"/>
  <c r="CA988" i="22"/>
  <c r="BX988" i="22"/>
  <c r="BU988" i="22"/>
  <c r="CD987" i="22"/>
  <c r="CA987" i="22"/>
  <c r="BX987" i="22"/>
  <c r="BU987" i="22"/>
  <c r="CD986" i="22"/>
  <c r="CA986" i="22"/>
  <c r="BX986" i="22"/>
  <c r="BU986" i="22"/>
  <c r="CD985" i="22"/>
  <c r="CA985" i="22"/>
  <c r="BX985" i="22"/>
  <c r="BU985" i="22"/>
  <c r="CD984" i="22"/>
  <c r="CA984" i="22"/>
  <c r="BX984" i="22"/>
  <c r="BU984" i="22"/>
  <c r="CD983" i="22"/>
  <c r="CA983" i="22"/>
  <c r="BX983" i="22"/>
  <c r="BU983" i="22"/>
  <c r="CD982" i="22"/>
  <c r="CA982" i="22"/>
  <c r="BX982" i="22"/>
  <c r="BU982" i="22"/>
  <c r="CD981" i="22"/>
  <c r="CA981" i="22"/>
  <c r="BX981" i="22"/>
  <c r="BU981" i="22"/>
  <c r="CD980" i="22"/>
  <c r="CA980" i="22"/>
  <c r="BX980" i="22"/>
  <c r="BU980" i="22"/>
  <c r="CD979" i="22"/>
  <c r="CA979" i="22"/>
  <c r="BX979" i="22"/>
  <c r="BU979" i="22"/>
  <c r="CD978" i="22"/>
  <c r="CA978" i="22"/>
  <c r="BX978" i="22"/>
  <c r="BU978" i="22"/>
  <c r="CD977" i="22"/>
  <c r="CA977" i="22"/>
  <c r="BX977" i="22"/>
  <c r="BU977" i="22"/>
  <c r="CD976" i="22"/>
  <c r="CA976" i="22"/>
  <c r="BX976" i="22"/>
  <c r="BU976" i="22"/>
  <c r="CD975" i="22"/>
  <c r="CA975" i="22"/>
  <c r="BX975" i="22"/>
  <c r="BU975" i="22"/>
  <c r="CD974" i="22"/>
  <c r="CA974" i="22"/>
  <c r="BX974" i="22"/>
  <c r="BU974" i="22"/>
  <c r="CD973" i="22"/>
  <c r="CA973" i="22"/>
  <c r="BX973" i="22"/>
  <c r="BU973" i="22"/>
  <c r="CD972" i="22"/>
  <c r="CA972" i="22"/>
  <c r="BX972" i="22"/>
  <c r="BU972" i="22"/>
  <c r="CD971" i="22"/>
  <c r="CA971" i="22"/>
  <c r="BX971" i="22"/>
  <c r="BU971" i="22"/>
  <c r="CD970" i="22"/>
  <c r="CA970" i="22"/>
  <c r="BX970" i="22"/>
  <c r="BU970" i="22"/>
  <c r="CD969" i="22"/>
  <c r="CA969" i="22"/>
  <c r="BX969" i="22"/>
  <c r="BU969" i="22"/>
  <c r="CD968" i="22"/>
  <c r="CA968" i="22"/>
  <c r="BX968" i="22"/>
  <c r="BU968" i="22"/>
  <c r="CD967" i="22"/>
  <c r="CA967" i="22"/>
  <c r="BX967" i="22"/>
  <c r="BU967" i="22"/>
  <c r="CD966" i="22"/>
  <c r="CA966" i="22"/>
  <c r="BX966" i="22"/>
  <c r="BU966" i="22"/>
  <c r="CD965" i="22"/>
  <c r="CA965" i="22"/>
  <c r="BX965" i="22"/>
  <c r="BU965" i="22"/>
  <c r="CD964" i="22"/>
  <c r="CA964" i="22"/>
  <c r="BX964" i="22"/>
  <c r="BU964" i="22"/>
  <c r="CD963" i="22"/>
  <c r="CA963" i="22"/>
  <c r="BX963" i="22"/>
  <c r="BU963" i="22"/>
  <c r="CD962" i="22"/>
  <c r="CA962" i="22"/>
  <c r="BX962" i="22"/>
  <c r="BU962" i="22"/>
  <c r="CD961" i="22"/>
  <c r="CA961" i="22"/>
  <c r="BX961" i="22"/>
  <c r="BU961" i="22"/>
  <c r="CD960" i="22"/>
  <c r="CA960" i="22"/>
  <c r="BX960" i="22"/>
  <c r="BU960" i="22"/>
  <c r="CD959" i="22"/>
  <c r="CA959" i="22"/>
  <c r="BX959" i="22"/>
  <c r="BU959" i="22"/>
  <c r="CD958" i="22"/>
  <c r="CA958" i="22"/>
  <c r="BX958" i="22"/>
  <c r="BU958" i="22"/>
  <c r="CD957" i="22"/>
  <c r="CA957" i="22"/>
  <c r="BX957" i="22"/>
  <c r="BU957" i="22"/>
  <c r="CD956" i="22"/>
  <c r="CA956" i="22"/>
  <c r="BX956" i="22"/>
  <c r="BU956" i="22"/>
  <c r="CD955" i="22"/>
  <c r="CA955" i="22"/>
  <c r="BX955" i="22"/>
  <c r="BU955" i="22"/>
  <c r="CD954" i="22"/>
  <c r="CA954" i="22"/>
  <c r="BX954" i="22"/>
  <c r="BU954" i="22"/>
  <c r="CD953" i="22"/>
  <c r="CA953" i="22"/>
  <c r="BX953" i="22"/>
  <c r="BU953" i="22"/>
  <c r="CD952" i="22"/>
  <c r="CA952" i="22"/>
  <c r="BX952" i="22"/>
  <c r="BU952" i="22"/>
  <c r="CD951" i="22"/>
  <c r="CA951" i="22"/>
  <c r="BX951" i="22"/>
  <c r="BU951" i="22"/>
  <c r="CD950" i="22"/>
  <c r="CA950" i="22"/>
  <c r="BX950" i="22"/>
  <c r="BU950" i="22"/>
  <c r="CD949" i="22"/>
  <c r="CA949" i="22"/>
  <c r="BX949" i="22"/>
  <c r="BU949" i="22"/>
  <c r="CD948" i="22"/>
  <c r="CA948" i="22"/>
  <c r="BX948" i="22"/>
  <c r="BU948" i="22"/>
  <c r="CD947" i="22"/>
  <c r="CA947" i="22"/>
  <c r="BX947" i="22"/>
  <c r="BU947" i="22"/>
  <c r="CD946" i="22"/>
  <c r="CA946" i="22"/>
  <c r="BX946" i="22"/>
  <c r="BU946" i="22"/>
  <c r="CD945" i="22"/>
  <c r="CA945" i="22"/>
  <c r="BX945" i="22"/>
  <c r="BU945" i="22"/>
  <c r="CD944" i="22"/>
  <c r="CA944" i="22"/>
  <c r="BX944" i="22"/>
  <c r="BU944" i="22"/>
  <c r="CD943" i="22"/>
  <c r="CA943" i="22"/>
  <c r="BX943" i="22"/>
  <c r="BU943" i="22"/>
  <c r="CD942" i="22"/>
  <c r="CA942" i="22"/>
  <c r="BX942" i="22"/>
  <c r="BU942" i="22"/>
  <c r="CD941" i="22"/>
  <c r="CA941" i="22"/>
  <c r="BX941" i="22"/>
  <c r="BU941" i="22"/>
  <c r="CD940" i="22"/>
  <c r="CA940" i="22"/>
  <c r="BX940" i="22"/>
  <c r="BU940" i="22"/>
  <c r="CD939" i="22"/>
  <c r="CA939" i="22"/>
  <c r="BX939" i="22"/>
  <c r="BU939" i="22"/>
  <c r="CD938" i="22"/>
  <c r="CA938" i="22"/>
  <c r="BX938" i="22"/>
  <c r="BU938" i="22"/>
  <c r="CD937" i="22"/>
  <c r="CA937" i="22"/>
  <c r="BX937" i="22"/>
  <c r="BU937" i="22"/>
  <c r="CD936" i="22"/>
  <c r="CA936" i="22"/>
  <c r="BX936" i="22"/>
  <c r="BU936" i="22"/>
  <c r="CD935" i="22"/>
  <c r="CA935" i="22"/>
  <c r="BX935" i="22"/>
  <c r="BU935" i="22"/>
  <c r="CD934" i="22"/>
  <c r="CA934" i="22"/>
  <c r="BX934" i="22"/>
  <c r="BU934" i="22"/>
  <c r="CD933" i="22"/>
  <c r="CA933" i="22"/>
  <c r="BX933" i="22"/>
  <c r="BU933" i="22"/>
  <c r="CD932" i="22"/>
  <c r="CA932" i="22"/>
  <c r="BX932" i="22"/>
  <c r="BU932" i="22"/>
  <c r="CD931" i="22"/>
  <c r="CA931" i="22"/>
  <c r="BX931" i="22"/>
  <c r="BU931" i="22"/>
  <c r="CD930" i="22"/>
  <c r="CA930" i="22"/>
  <c r="BX930" i="22"/>
  <c r="BU930" i="22"/>
  <c r="CD929" i="22"/>
  <c r="CA929" i="22"/>
  <c r="BX929" i="22"/>
  <c r="BU929" i="22"/>
  <c r="CD928" i="22"/>
  <c r="CA928" i="22"/>
  <c r="BX928" i="22"/>
  <c r="BU928" i="22"/>
  <c r="CD927" i="22"/>
  <c r="CA927" i="22"/>
  <c r="BX927" i="22"/>
  <c r="BU927" i="22"/>
  <c r="CD926" i="22"/>
  <c r="CA926" i="22"/>
  <c r="BX926" i="22"/>
  <c r="BU926" i="22"/>
  <c r="CD925" i="22"/>
  <c r="CA925" i="22"/>
  <c r="BX925" i="22"/>
  <c r="BU925" i="22"/>
  <c r="CD924" i="22"/>
  <c r="CA924" i="22"/>
  <c r="BX924" i="22"/>
  <c r="BU924" i="22"/>
  <c r="CD923" i="22"/>
  <c r="CA923" i="22"/>
  <c r="BX923" i="22"/>
  <c r="BU923" i="22"/>
  <c r="CD922" i="22"/>
  <c r="CA922" i="22"/>
  <c r="BX922" i="22"/>
  <c r="BU922" i="22"/>
  <c r="CD921" i="22"/>
  <c r="CA921" i="22"/>
  <c r="BX921" i="22"/>
  <c r="BU921" i="22"/>
  <c r="CD920" i="22"/>
  <c r="CA920" i="22"/>
  <c r="BX920" i="22"/>
  <c r="BU920" i="22"/>
  <c r="CD919" i="22"/>
  <c r="CA919" i="22"/>
  <c r="BX919" i="22"/>
  <c r="BU919" i="22"/>
  <c r="CD918" i="22"/>
  <c r="CA918" i="22"/>
  <c r="BX918" i="22"/>
  <c r="BU918" i="22"/>
  <c r="CD917" i="22"/>
  <c r="CA917" i="22"/>
  <c r="BX917" i="22"/>
  <c r="BU917" i="22"/>
  <c r="CD916" i="22"/>
  <c r="CA916" i="22"/>
  <c r="BX916" i="22"/>
  <c r="BU916" i="22"/>
  <c r="CD915" i="22"/>
  <c r="CA915" i="22"/>
  <c r="BX915" i="22"/>
  <c r="BU915" i="22"/>
  <c r="CD914" i="22"/>
  <c r="CA914" i="22"/>
  <c r="BX914" i="22"/>
  <c r="BU914" i="22"/>
  <c r="CD913" i="22"/>
  <c r="CA913" i="22"/>
  <c r="BX913" i="22"/>
  <c r="BU913" i="22"/>
  <c r="CD912" i="22"/>
  <c r="CA912" i="22"/>
  <c r="BX912" i="22"/>
  <c r="BU912" i="22"/>
  <c r="CD911" i="22"/>
  <c r="CA911" i="22"/>
  <c r="BX911" i="22"/>
  <c r="BU911" i="22"/>
  <c r="CD910" i="22"/>
  <c r="CA910" i="22"/>
  <c r="BX910" i="22"/>
  <c r="BU910" i="22"/>
  <c r="CD909" i="22"/>
  <c r="CA909" i="22"/>
  <c r="BX909" i="22"/>
  <c r="BU909" i="22"/>
  <c r="CD908" i="22"/>
  <c r="CA908" i="22"/>
  <c r="BX908" i="22"/>
  <c r="BU908" i="22"/>
  <c r="CD907" i="22"/>
  <c r="CA907" i="22"/>
  <c r="BX907" i="22"/>
  <c r="BU907" i="22"/>
  <c r="CD906" i="22"/>
  <c r="CA906" i="22"/>
  <c r="BX906" i="22"/>
  <c r="BU906" i="22"/>
  <c r="CD905" i="22"/>
  <c r="CA905" i="22"/>
  <c r="BX905" i="22"/>
  <c r="BU905" i="22"/>
  <c r="CD904" i="22"/>
  <c r="CA904" i="22"/>
  <c r="BX904" i="22"/>
  <c r="BU904" i="22"/>
  <c r="CD903" i="22"/>
  <c r="CA903" i="22"/>
  <c r="BX903" i="22"/>
  <c r="BU903" i="22"/>
  <c r="CD902" i="22"/>
  <c r="CA902" i="22"/>
  <c r="BX902" i="22"/>
  <c r="BU902" i="22"/>
  <c r="CD901" i="22"/>
  <c r="CA901" i="22"/>
  <c r="BX901" i="22"/>
  <c r="BU901" i="22"/>
  <c r="CD900" i="22"/>
  <c r="CA900" i="22"/>
  <c r="BX900" i="22"/>
  <c r="BU900" i="22"/>
  <c r="CD899" i="22"/>
  <c r="CA899" i="22"/>
  <c r="BX899" i="22"/>
  <c r="BU899" i="22"/>
  <c r="CD898" i="22"/>
  <c r="CA898" i="22"/>
  <c r="BX898" i="22"/>
  <c r="BU898" i="22"/>
  <c r="CD897" i="22"/>
  <c r="CA897" i="22"/>
  <c r="BX897" i="22"/>
  <c r="BU897" i="22"/>
  <c r="CD896" i="22"/>
  <c r="CA896" i="22"/>
  <c r="BX896" i="22"/>
  <c r="BU896" i="22"/>
  <c r="CD895" i="22"/>
  <c r="CA895" i="22"/>
  <c r="BX895" i="22"/>
  <c r="BU895" i="22"/>
  <c r="CD894" i="22"/>
  <c r="CA894" i="22"/>
  <c r="BX894" i="22"/>
  <c r="BU894" i="22"/>
  <c r="CD893" i="22"/>
  <c r="CA893" i="22"/>
  <c r="BX893" i="22"/>
  <c r="BU893" i="22"/>
  <c r="CD892" i="22"/>
  <c r="CA892" i="22"/>
  <c r="BX892" i="22"/>
  <c r="BU892" i="22"/>
  <c r="CD891" i="22"/>
  <c r="CA891" i="22"/>
  <c r="BX891" i="22"/>
  <c r="BU891" i="22"/>
  <c r="CD890" i="22"/>
  <c r="CA890" i="22"/>
  <c r="BX890" i="22"/>
  <c r="BU890" i="22"/>
  <c r="CD889" i="22"/>
  <c r="CA889" i="22"/>
  <c r="BX889" i="22"/>
  <c r="BU889" i="22"/>
  <c r="CD888" i="22"/>
  <c r="CA888" i="22"/>
  <c r="BX888" i="22"/>
  <c r="BU888" i="22"/>
  <c r="CD887" i="22"/>
  <c r="CA887" i="22"/>
  <c r="BX887" i="22"/>
  <c r="BU887" i="22"/>
  <c r="CD886" i="22"/>
  <c r="CA886" i="22"/>
  <c r="BX886" i="22"/>
  <c r="BU886" i="22"/>
  <c r="CD885" i="22"/>
  <c r="CA885" i="22"/>
  <c r="BX885" i="22"/>
  <c r="BU885" i="22"/>
  <c r="CD884" i="22"/>
  <c r="CA884" i="22"/>
  <c r="BX884" i="22"/>
  <c r="BU884" i="22"/>
  <c r="CD883" i="22"/>
  <c r="CA883" i="22"/>
  <c r="BX883" i="22"/>
  <c r="BU883" i="22"/>
  <c r="CD882" i="22"/>
  <c r="CA882" i="22"/>
  <c r="BX882" i="22"/>
  <c r="BU882" i="22"/>
  <c r="CD881" i="22"/>
  <c r="CA881" i="22"/>
  <c r="BX881" i="22"/>
  <c r="BU881" i="22"/>
  <c r="CD880" i="22"/>
  <c r="CA880" i="22"/>
  <c r="BX880" i="22"/>
  <c r="BU880" i="22"/>
  <c r="CD879" i="22"/>
  <c r="CA879" i="22"/>
  <c r="BX879" i="22"/>
  <c r="BU879" i="22"/>
  <c r="CD878" i="22"/>
  <c r="CA878" i="22"/>
  <c r="BX878" i="22"/>
  <c r="BU878" i="22"/>
  <c r="CD877" i="22"/>
  <c r="CA877" i="22"/>
  <c r="BX877" i="22"/>
  <c r="BU877" i="22"/>
  <c r="CD876" i="22"/>
  <c r="CA876" i="22"/>
  <c r="BX876" i="22"/>
  <c r="BU876" i="22"/>
  <c r="CD875" i="22"/>
  <c r="CA875" i="22"/>
  <c r="BX875" i="22"/>
  <c r="BU875" i="22"/>
  <c r="CD874" i="22"/>
  <c r="CA874" i="22"/>
  <c r="BX874" i="22"/>
  <c r="BU874" i="22"/>
  <c r="CD873" i="22"/>
  <c r="CA873" i="22"/>
  <c r="BX873" i="22"/>
  <c r="BU873" i="22"/>
  <c r="CD872" i="22"/>
  <c r="CA872" i="22"/>
  <c r="BX872" i="22"/>
  <c r="BU872" i="22"/>
  <c r="CD871" i="22"/>
  <c r="CA871" i="22"/>
  <c r="BX871" i="22"/>
  <c r="BU871" i="22"/>
  <c r="CD870" i="22"/>
  <c r="CA870" i="22"/>
  <c r="BX870" i="22"/>
  <c r="BU870" i="22"/>
  <c r="CD869" i="22"/>
  <c r="CA869" i="22"/>
  <c r="BX869" i="22"/>
  <c r="BU869" i="22"/>
  <c r="CD868" i="22"/>
  <c r="CA868" i="22"/>
  <c r="BX868" i="22"/>
  <c r="BU868" i="22"/>
  <c r="CD867" i="22"/>
  <c r="CA867" i="22"/>
  <c r="BX867" i="22"/>
  <c r="BU867" i="22"/>
  <c r="CD866" i="22"/>
  <c r="CA866" i="22"/>
  <c r="BX866" i="22"/>
  <c r="BU866" i="22"/>
  <c r="CD865" i="22"/>
  <c r="CA865" i="22"/>
  <c r="BX865" i="22"/>
  <c r="BU865" i="22"/>
  <c r="CD864" i="22"/>
  <c r="CA864" i="22"/>
  <c r="BX864" i="22"/>
  <c r="BU864" i="22"/>
  <c r="CD863" i="22"/>
  <c r="CA863" i="22"/>
  <c r="BX863" i="22"/>
  <c r="BU863" i="22"/>
  <c r="CD862" i="22"/>
  <c r="CA862" i="22"/>
  <c r="BX862" i="22"/>
  <c r="BU862" i="22"/>
  <c r="CD861" i="22"/>
  <c r="CA861" i="22"/>
  <c r="BX861" i="22"/>
  <c r="BU861" i="22"/>
  <c r="CD860" i="22"/>
  <c r="CA860" i="22"/>
  <c r="BX860" i="22"/>
  <c r="BU860" i="22"/>
  <c r="CD859" i="22"/>
  <c r="CA859" i="22"/>
  <c r="BX859" i="22"/>
  <c r="BU859" i="22"/>
  <c r="CD858" i="22"/>
  <c r="CA858" i="22"/>
  <c r="BX858" i="22"/>
  <c r="BU858" i="22"/>
  <c r="CD857" i="22"/>
  <c r="CA857" i="22"/>
  <c r="BX857" i="22"/>
  <c r="BU857" i="22"/>
  <c r="CD856" i="22"/>
  <c r="CA856" i="22"/>
  <c r="BX856" i="22"/>
  <c r="BU856" i="22"/>
  <c r="CD855" i="22"/>
  <c r="CA855" i="22"/>
  <c r="BX855" i="22"/>
  <c r="BU855" i="22"/>
  <c r="CD854" i="22"/>
  <c r="CA854" i="22"/>
  <c r="BX854" i="22"/>
  <c r="BU854" i="22"/>
  <c r="CD853" i="22"/>
  <c r="CA853" i="22"/>
  <c r="BX853" i="22"/>
  <c r="BU853" i="22"/>
  <c r="CD852" i="22"/>
  <c r="CA852" i="22"/>
  <c r="BX852" i="22"/>
  <c r="BU852" i="22"/>
  <c r="CD851" i="22"/>
  <c r="CA851" i="22"/>
  <c r="BX851" i="22"/>
  <c r="BU851" i="22"/>
  <c r="CD850" i="22"/>
  <c r="CA850" i="22"/>
  <c r="BX850" i="22"/>
  <c r="BU850" i="22"/>
  <c r="CD849" i="22"/>
  <c r="CA849" i="22"/>
  <c r="BX849" i="22"/>
  <c r="BU849" i="22"/>
  <c r="CD848" i="22"/>
  <c r="CA848" i="22"/>
  <c r="BX848" i="22"/>
  <c r="BU848" i="22"/>
  <c r="CD847" i="22"/>
  <c r="CA847" i="22"/>
  <c r="BX847" i="22"/>
  <c r="BU847" i="22"/>
  <c r="CD846" i="22"/>
  <c r="CA846" i="22"/>
  <c r="BX846" i="22"/>
  <c r="BU846" i="22"/>
  <c r="CD845" i="22"/>
  <c r="CA845" i="22"/>
  <c r="BX845" i="22"/>
  <c r="BU845" i="22"/>
  <c r="CD844" i="22"/>
  <c r="CA844" i="22"/>
  <c r="BX844" i="22"/>
  <c r="BU844" i="22"/>
  <c r="CD843" i="22"/>
  <c r="CA843" i="22"/>
  <c r="BX843" i="22"/>
  <c r="BU843" i="22"/>
  <c r="CD842" i="22"/>
  <c r="CA842" i="22"/>
  <c r="BX842" i="22"/>
  <c r="BU842" i="22"/>
  <c r="CD841" i="22"/>
  <c r="CA841" i="22"/>
  <c r="BX841" i="22"/>
  <c r="BU841" i="22"/>
  <c r="CD840" i="22"/>
  <c r="CA840" i="22"/>
  <c r="BX840" i="22"/>
  <c r="BU840" i="22"/>
  <c r="CD839" i="22"/>
  <c r="CA839" i="22"/>
  <c r="BX839" i="22"/>
  <c r="BU839" i="22"/>
  <c r="CD838" i="22"/>
  <c r="CA838" i="22"/>
  <c r="BX838" i="22"/>
  <c r="BU838" i="22"/>
  <c r="CD837" i="22"/>
  <c r="CA837" i="22"/>
  <c r="BX837" i="22"/>
  <c r="BU837" i="22"/>
  <c r="CD836" i="22"/>
  <c r="CA836" i="22"/>
  <c r="BX836" i="22"/>
  <c r="BU836" i="22"/>
  <c r="CD835" i="22"/>
  <c r="CA835" i="22"/>
  <c r="BX835" i="22"/>
  <c r="BU835" i="22"/>
  <c r="CD834" i="22"/>
  <c r="CA834" i="22"/>
  <c r="BX834" i="22"/>
  <c r="BU834" i="22"/>
  <c r="CD833" i="22"/>
  <c r="CA833" i="22"/>
  <c r="BX833" i="22"/>
  <c r="BU833" i="22"/>
  <c r="CD832" i="22"/>
  <c r="CA832" i="22"/>
  <c r="BX832" i="22"/>
  <c r="BU832" i="22"/>
  <c r="CD831" i="22"/>
  <c r="CA831" i="22"/>
  <c r="BX831" i="22"/>
  <c r="BU831" i="22"/>
  <c r="CD830" i="22"/>
  <c r="CA830" i="22"/>
  <c r="BX830" i="22"/>
  <c r="BU830" i="22"/>
  <c r="CD829" i="22"/>
  <c r="CA829" i="22"/>
  <c r="BX829" i="22"/>
  <c r="BU829" i="22"/>
  <c r="CD828" i="22"/>
  <c r="CA828" i="22"/>
  <c r="BX828" i="22"/>
  <c r="BU828" i="22"/>
  <c r="CD827" i="22"/>
  <c r="CA827" i="22"/>
  <c r="BX827" i="22"/>
  <c r="BU827" i="22"/>
  <c r="CD826" i="22"/>
  <c r="CA826" i="22"/>
  <c r="BX826" i="22"/>
  <c r="BU826" i="22"/>
  <c r="CD825" i="22"/>
  <c r="CA825" i="22"/>
  <c r="BX825" i="22"/>
  <c r="BU825" i="22"/>
  <c r="CD824" i="22"/>
  <c r="CA824" i="22"/>
  <c r="BX824" i="22"/>
  <c r="BU824" i="22"/>
  <c r="CD823" i="22"/>
  <c r="CA823" i="22"/>
  <c r="BX823" i="22"/>
  <c r="BU823" i="22"/>
  <c r="CD822" i="22"/>
  <c r="CA822" i="22"/>
  <c r="BX822" i="22"/>
  <c r="BU822" i="22"/>
  <c r="CD821" i="22"/>
  <c r="CA821" i="22"/>
  <c r="BX821" i="22"/>
  <c r="BU821" i="22"/>
  <c r="CD820" i="22"/>
  <c r="CA820" i="22"/>
  <c r="BX820" i="22"/>
  <c r="BU820" i="22"/>
  <c r="CD819" i="22"/>
  <c r="CA819" i="22"/>
  <c r="BX819" i="22"/>
  <c r="BU819" i="22"/>
  <c r="CD818" i="22"/>
  <c r="CA818" i="22"/>
  <c r="BX818" i="22"/>
  <c r="BU818" i="22"/>
  <c r="CD817" i="22"/>
  <c r="CA817" i="22"/>
  <c r="BX817" i="22"/>
  <c r="BU817" i="22"/>
  <c r="CD816" i="22"/>
  <c r="CA816" i="22"/>
  <c r="BX816" i="22"/>
  <c r="BU816" i="22"/>
  <c r="CD815" i="22"/>
  <c r="CA815" i="22"/>
  <c r="BX815" i="22"/>
  <c r="BU815" i="22"/>
  <c r="CD814" i="22"/>
  <c r="CA814" i="22"/>
  <c r="BX814" i="22"/>
  <c r="BU814" i="22"/>
  <c r="CD813" i="22"/>
  <c r="CA813" i="22"/>
  <c r="BX813" i="22"/>
  <c r="BU813" i="22"/>
  <c r="CD812" i="22"/>
  <c r="CA812" i="22"/>
  <c r="BX812" i="22"/>
  <c r="BU812" i="22"/>
  <c r="CD811" i="22"/>
  <c r="CA811" i="22"/>
  <c r="BX811" i="22"/>
  <c r="BU811" i="22"/>
  <c r="CD810" i="22"/>
  <c r="CA810" i="22"/>
  <c r="BX810" i="22"/>
  <c r="BU810" i="22"/>
  <c r="CD809" i="22"/>
  <c r="CA809" i="22"/>
  <c r="BX809" i="22"/>
  <c r="BU809" i="22"/>
  <c r="CD808" i="22"/>
  <c r="CA808" i="22"/>
  <c r="BX808" i="22"/>
  <c r="BU808" i="22"/>
  <c r="CD807" i="22"/>
  <c r="CA807" i="22"/>
  <c r="BX807" i="22"/>
  <c r="BU807" i="22"/>
  <c r="CD806" i="22"/>
  <c r="CA806" i="22"/>
  <c r="BX806" i="22"/>
  <c r="BU806" i="22"/>
  <c r="CD805" i="22"/>
  <c r="CA805" i="22"/>
  <c r="BX805" i="22"/>
  <c r="BU805" i="22"/>
  <c r="CD804" i="22"/>
  <c r="CA804" i="22"/>
  <c r="BX804" i="22"/>
  <c r="BU804" i="22"/>
  <c r="CD803" i="22"/>
  <c r="CA803" i="22"/>
  <c r="BX803" i="22"/>
  <c r="BU803" i="22"/>
  <c r="CD802" i="22"/>
  <c r="CA802" i="22"/>
  <c r="BX802" i="22"/>
  <c r="BU802" i="22"/>
  <c r="CD801" i="22"/>
  <c r="CA801" i="22"/>
  <c r="BX801" i="22"/>
  <c r="BU801" i="22"/>
  <c r="CD800" i="22"/>
  <c r="CA800" i="22"/>
  <c r="BX800" i="22"/>
  <c r="BU800" i="22"/>
  <c r="CD799" i="22"/>
  <c r="CA799" i="22"/>
  <c r="BX799" i="22"/>
  <c r="BU799" i="22"/>
  <c r="CD798" i="22"/>
  <c r="CA798" i="22"/>
  <c r="BX798" i="22"/>
  <c r="BU798" i="22"/>
  <c r="CD797" i="22"/>
  <c r="CA797" i="22"/>
  <c r="BX797" i="22"/>
  <c r="BU797" i="22"/>
  <c r="CD796" i="22"/>
  <c r="CA796" i="22"/>
  <c r="BX796" i="22"/>
  <c r="BU796" i="22"/>
  <c r="CD795" i="22"/>
  <c r="CA795" i="22"/>
  <c r="BX795" i="22"/>
  <c r="BU795" i="22"/>
  <c r="CD794" i="22"/>
  <c r="CA794" i="22"/>
  <c r="BX794" i="22"/>
  <c r="BU794" i="22"/>
  <c r="CD793" i="22"/>
  <c r="CA793" i="22"/>
  <c r="BX793" i="22"/>
  <c r="BU793" i="22"/>
  <c r="CD792" i="22"/>
  <c r="CA792" i="22"/>
  <c r="BX792" i="22"/>
  <c r="BU792" i="22"/>
  <c r="CD791" i="22"/>
  <c r="CA791" i="22"/>
  <c r="BX791" i="22"/>
  <c r="BU791" i="22"/>
  <c r="CD790" i="22"/>
  <c r="CA790" i="22"/>
  <c r="BX790" i="22"/>
  <c r="BU790" i="22"/>
  <c r="CD789" i="22"/>
  <c r="CA789" i="22"/>
  <c r="BX789" i="22"/>
  <c r="BU789" i="22"/>
  <c r="CD788" i="22"/>
  <c r="CA788" i="22"/>
  <c r="BX788" i="22"/>
  <c r="BU788" i="22"/>
  <c r="CD787" i="22"/>
  <c r="CA787" i="22"/>
  <c r="BX787" i="22"/>
  <c r="BU787" i="22"/>
  <c r="CD786" i="22"/>
  <c r="CA786" i="22"/>
  <c r="BX786" i="22"/>
  <c r="BU786" i="22"/>
  <c r="CD785" i="22"/>
  <c r="CA785" i="22"/>
  <c r="BX785" i="22"/>
  <c r="BU785" i="22"/>
  <c r="CD784" i="22"/>
  <c r="CA784" i="22"/>
  <c r="BX784" i="22"/>
  <c r="BU784" i="22"/>
  <c r="CD783" i="22"/>
  <c r="CA783" i="22"/>
  <c r="BX783" i="22"/>
  <c r="BU783" i="22"/>
  <c r="CD782" i="22"/>
  <c r="CA782" i="22"/>
  <c r="BX782" i="22"/>
  <c r="BU782" i="22"/>
  <c r="CD781" i="22"/>
  <c r="CA781" i="22"/>
  <c r="BX781" i="22"/>
  <c r="BU781" i="22"/>
  <c r="CD780" i="22"/>
  <c r="CA780" i="22"/>
  <c r="BX780" i="22"/>
  <c r="BU780" i="22"/>
  <c r="CD779" i="22"/>
  <c r="CA779" i="22"/>
  <c r="BX779" i="22"/>
  <c r="BU779" i="22"/>
  <c r="CD778" i="22"/>
  <c r="CA778" i="22"/>
  <c r="BX778" i="22"/>
  <c r="BU778" i="22"/>
  <c r="CD777" i="22"/>
  <c r="CA777" i="22"/>
  <c r="BX777" i="22"/>
  <c r="BU777" i="22"/>
  <c r="CD776" i="22"/>
  <c r="CA776" i="22"/>
  <c r="BX776" i="22"/>
  <c r="BU776" i="22"/>
  <c r="CD775" i="22"/>
  <c r="CA775" i="22"/>
  <c r="BX775" i="22"/>
  <c r="BU775" i="22"/>
  <c r="CD774" i="22"/>
  <c r="CA774" i="22"/>
  <c r="BX774" i="22"/>
  <c r="BU774" i="22"/>
  <c r="CD773" i="22"/>
  <c r="CA773" i="22"/>
  <c r="BX773" i="22"/>
  <c r="BU773" i="22"/>
  <c r="CD772" i="22"/>
  <c r="CA772" i="22"/>
  <c r="BX772" i="22"/>
  <c r="BU772" i="22"/>
  <c r="CD771" i="22"/>
  <c r="CA771" i="22"/>
  <c r="BX771" i="22"/>
  <c r="BU771" i="22"/>
  <c r="CD770" i="22"/>
  <c r="CA770" i="22"/>
  <c r="BX770" i="22"/>
  <c r="BU770" i="22"/>
  <c r="CD769" i="22"/>
  <c r="CA769" i="22"/>
  <c r="BX769" i="22"/>
  <c r="BU769" i="22"/>
  <c r="CD768" i="22"/>
  <c r="CA768" i="22"/>
  <c r="BX768" i="22"/>
  <c r="BU768" i="22"/>
  <c r="CD767" i="22"/>
  <c r="CA767" i="22"/>
  <c r="BX767" i="22"/>
  <c r="BU767" i="22"/>
  <c r="CD766" i="22"/>
  <c r="CA766" i="22"/>
  <c r="BX766" i="22"/>
  <c r="BU766" i="22"/>
  <c r="CD765" i="22"/>
  <c r="CA765" i="22"/>
  <c r="BX765" i="22"/>
  <c r="BU765" i="22"/>
  <c r="CD764" i="22"/>
  <c r="CA764" i="22"/>
  <c r="BX764" i="22"/>
  <c r="BU764" i="22"/>
  <c r="CD763" i="22"/>
  <c r="CA763" i="22"/>
  <c r="BX763" i="22"/>
  <c r="BU763" i="22"/>
  <c r="CD762" i="22"/>
  <c r="CA762" i="22"/>
  <c r="BX762" i="22"/>
  <c r="BU762" i="22"/>
  <c r="CD761" i="22"/>
  <c r="CA761" i="22"/>
  <c r="BX761" i="22"/>
  <c r="BU761" i="22"/>
  <c r="CD760" i="22"/>
  <c r="CA760" i="22"/>
  <c r="BX760" i="22"/>
  <c r="BU760" i="22"/>
  <c r="CD759" i="22"/>
  <c r="CA759" i="22"/>
  <c r="BX759" i="22"/>
  <c r="BU759" i="22"/>
  <c r="CD758" i="22"/>
  <c r="CA758" i="22"/>
  <c r="BX758" i="22"/>
  <c r="BU758" i="22"/>
  <c r="CD757" i="22"/>
  <c r="CA757" i="22"/>
  <c r="BX757" i="22"/>
  <c r="BU757" i="22"/>
  <c r="CD756" i="22"/>
  <c r="CA756" i="22"/>
  <c r="BX756" i="22"/>
  <c r="BU756" i="22"/>
  <c r="CD755" i="22"/>
  <c r="CA755" i="22"/>
  <c r="BX755" i="22"/>
  <c r="BU755" i="22"/>
  <c r="CD754" i="22"/>
  <c r="CA754" i="22"/>
  <c r="BX754" i="22"/>
  <c r="BU754" i="22"/>
  <c r="CD753" i="22"/>
  <c r="CA753" i="22"/>
  <c r="BX753" i="22"/>
  <c r="BU753" i="22"/>
  <c r="CD752" i="22"/>
  <c r="CA752" i="22"/>
  <c r="BX752" i="22"/>
  <c r="BU752" i="22"/>
  <c r="CD751" i="22"/>
  <c r="CA751" i="22"/>
  <c r="BX751" i="22"/>
  <c r="BU751" i="22"/>
  <c r="CD750" i="22"/>
  <c r="CA750" i="22"/>
  <c r="BX750" i="22"/>
  <c r="BU750" i="22"/>
  <c r="CD749" i="22"/>
  <c r="CA749" i="22"/>
  <c r="BX749" i="22"/>
  <c r="BU749" i="22"/>
  <c r="CD748" i="22"/>
  <c r="CA748" i="22"/>
  <c r="BX748" i="22"/>
  <c r="BU748" i="22"/>
  <c r="CD747" i="22"/>
  <c r="CA747" i="22"/>
  <c r="BX747" i="22"/>
  <c r="BU747" i="22"/>
  <c r="CD746" i="22"/>
  <c r="CA746" i="22"/>
  <c r="BX746" i="22"/>
  <c r="BU746" i="22"/>
  <c r="CD745" i="22"/>
  <c r="CA745" i="22"/>
  <c r="BX745" i="22"/>
  <c r="BU745" i="22"/>
  <c r="CD744" i="22"/>
  <c r="CA744" i="22"/>
  <c r="BX744" i="22"/>
  <c r="BU744" i="22"/>
  <c r="CD743" i="22"/>
  <c r="CA743" i="22"/>
  <c r="BX743" i="22"/>
  <c r="BU743" i="22"/>
  <c r="CD742" i="22"/>
  <c r="CA742" i="22"/>
  <c r="BX742" i="22"/>
  <c r="BU742" i="22"/>
  <c r="CD741" i="22"/>
  <c r="CA741" i="22"/>
  <c r="BX741" i="22"/>
  <c r="BU741" i="22"/>
  <c r="CD740" i="22"/>
  <c r="CA740" i="22"/>
  <c r="BX740" i="22"/>
  <c r="BU740" i="22"/>
  <c r="CD739" i="22"/>
  <c r="CA739" i="22"/>
  <c r="BX739" i="22"/>
  <c r="BU739" i="22"/>
  <c r="CD738" i="22"/>
  <c r="CA738" i="22"/>
  <c r="BX738" i="22"/>
  <c r="BU738" i="22"/>
  <c r="CD737" i="22"/>
  <c r="CA737" i="22"/>
  <c r="BX737" i="22"/>
  <c r="BU737" i="22"/>
  <c r="CD736" i="22"/>
  <c r="CA736" i="22"/>
  <c r="BX736" i="22"/>
  <c r="BU736" i="22"/>
  <c r="CD735" i="22"/>
  <c r="CA735" i="22"/>
  <c r="BX735" i="22"/>
  <c r="BU735" i="22"/>
  <c r="CD734" i="22"/>
  <c r="CA734" i="22"/>
  <c r="BX734" i="22"/>
  <c r="BU734" i="22"/>
  <c r="CD733" i="22"/>
  <c r="CA733" i="22"/>
  <c r="BX733" i="22"/>
  <c r="BU733" i="22"/>
  <c r="CD732" i="22"/>
  <c r="CA732" i="22"/>
  <c r="BX732" i="22"/>
  <c r="BU732" i="22"/>
  <c r="CD731" i="22"/>
  <c r="CA731" i="22"/>
  <c r="BX731" i="22"/>
  <c r="BU731" i="22"/>
  <c r="CD730" i="22"/>
  <c r="CA730" i="22"/>
  <c r="BX730" i="22"/>
  <c r="BU730" i="22"/>
  <c r="CD729" i="22"/>
  <c r="CA729" i="22"/>
  <c r="BX729" i="22"/>
  <c r="BU729" i="22"/>
  <c r="CD728" i="22"/>
  <c r="CA728" i="22"/>
  <c r="BX728" i="22"/>
  <c r="BU728" i="22"/>
  <c r="CD727" i="22"/>
  <c r="CA727" i="22"/>
  <c r="BX727" i="22"/>
  <c r="BU727" i="22"/>
  <c r="CD726" i="22"/>
  <c r="CA726" i="22"/>
  <c r="BX726" i="22"/>
  <c r="BU726" i="22"/>
  <c r="CD725" i="22"/>
  <c r="CA725" i="22"/>
  <c r="BX725" i="22"/>
  <c r="BU725" i="22"/>
  <c r="CD724" i="22"/>
  <c r="CA724" i="22"/>
  <c r="BX724" i="22"/>
  <c r="BU724" i="22"/>
  <c r="CD723" i="22"/>
  <c r="CA723" i="22"/>
  <c r="BX723" i="22"/>
  <c r="BU723" i="22"/>
  <c r="CD722" i="22"/>
  <c r="CA722" i="22"/>
  <c r="BX722" i="22"/>
  <c r="BU722" i="22"/>
  <c r="CD721" i="22"/>
  <c r="CA721" i="22"/>
  <c r="BX721" i="22"/>
  <c r="BU721" i="22"/>
  <c r="CD720" i="22"/>
  <c r="CA720" i="22"/>
  <c r="BX720" i="22"/>
  <c r="BU720" i="22"/>
  <c r="CD719" i="22"/>
  <c r="CA719" i="22"/>
  <c r="BX719" i="22"/>
  <c r="BU719" i="22"/>
  <c r="CD718" i="22"/>
  <c r="CA718" i="22"/>
  <c r="BX718" i="22"/>
  <c r="BU718" i="22"/>
  <c r="CD717" i="22"/>
  <c r="CA717" i="22"/>
  <c r="BX717" i="22"/>
  <c r="BU717" i="22"/>
  <c r="CD716" i="22"/>
  <c r="CA716" i="22"/>
  <c r="BX716" i="22"/>
  <c r="BU716" i="22"/>
  <c r="CD715" i="22"/>
  <c r="CA715" i="22"/>
  <c r="BX715" i="22"/>
  <c r="BU715" i="22"/>
  <c r="CD714" i="22"/>
  <c r="CA714" i="22"/>
  <c r="BX714" i="22"/>
  <c r="BU714" i="22"/>
  <c r="CD713" i="22"/>
  <c r="CA713" i="22"/>
  <c r="BX713" i="22"/>
  <c r="BU713" i="22"/>
  <c r="CD712" i="22"/>
  <c r="CA712" i="22"/>
  <c r="BX712" i="22"/>
  <c r="BU712" i="22"/>
  <c r="CD711" i="22"/>
  <c r="CA711" i="22"/>
  <c r="BX711" i="22"/>
  <c r="BU711" i="22"/>
  <c r="CD710" i="22"/>
  <c r="CA710" i="22"/>
  <c r="BX710" i="22"/>
  <c r="BU710" i="22"/>
  <c r="CD709" i="22"/>
  <c r="CA709" i="22"/>
  <c r="BX709" i="22"/>
  <c r="BU709" i="22"/>
  <c r="CD708" i="22"/>
  <c r="CA708" i="22"/>
  <c r="BX708" i="22"/>
  <c r="BU708" i="22"/>
  <c r="CD707" i="22"/>
  <c r="CA707" i="22"/>
  <c r="BX707" i="22"/>
  <c r="BU707" i="22"/>
  <c r="CD706" i="22"/>
  <c r="CA706" i="22"/>
  <c r="BX706" i="22"/>
  <c r="BU706" i="22"/>
  <c r="CD705" i="22"/>
  <c r="CA705" i="22"/>
  <c r="BX705" i="22"/>
  <c r="BU705" i="22"/>
  <c r="CD704" i="22"/>
  <c r="CA704" i="22"/>
  <c r="BX704" i="22"/>
  <c r="BU704" i="22"/>
  <c r="CD703" i="22"/>
  <c r="CA703" i="22"/>
  <c r="BX703" i="22"/>
  <c r="BU703" i="22"/>
  <c r="CD702" i="22"/>
  <c r="CA702" i="22"/>
  <c r="BX702" i="22"/>
  <c r="BU702" i="22"/>
  <c r="CD701" i="22"/>
  <c r="CA701" i="22"/>
  <c r="BX701" i="22"/>
  <c r="BU701" i="22"/>
  <c r="CD700" i="22"/>
  <c r="CA700" i="22"/>
  <c r="BX700" i="22"/>
  <c r="BU700" i="22"/>
  <c r="CD699" i="22"/>
  <c r="CA699" i="22"/>
  <c r="BX699" i="22"/>
  <c r="BU699" i="22"/>
  <c r="CD698" i="22"/>
  <c r="CA698" i="22"/>
  <c r="BX698" i="22"/>
  <c r="BU698" i="22"/>
  <c r="CD697" i="22"/>
  <c r="CA697" i="22"/>
  <c r="BX697" i="22"/>
  <c r="BU697" i="22"/>
  <c r="CD696" i="22"/>
  <c r="CA696" i="22"/>
  <c r="BX696" i="22"/>
  <c r="BU696" i="22"/>
  <c r="CD695" i="22"/>
  <c r="CA695" i="22"/>
  <c r="BX695" i="22"/>
  <c r="BU695" i="22"/>
  <c r="CD694" i="22"/>
  <c r="CA694" i="22"/>
  <c r="BX694" i="22"/>
  <c r="BU694" i="22"/>
  <c r="CD693" i="22"/>
  <c r="CA693" i="22"/>
  <c r="BX693" i="22"/>
  <c r="BU693" i="22"/>
  <c r="CD692" i="22"/>
  <c r="CA692" i="22"/>
  <c r="BX692" i="22"/>
  <c r="BU692" i="22"/>
  <c r="CD691" i="22"/>
  <c r="CA691" i="22"/>
  <c r="BX691" i="22"/>
  <c r="BU691" i="22"/>
  <c r="CD690" i="22"/>
  <c r="CA690" i="22"/>
  <c r="BX690" i="22"/>
  <c r="BU690" i="22"/>
  <c r="CD689" i="22"/>
  <c r="CA689" i="22"/>
  <c r="BX689" i="22"/>
  <c r="BU689" i="22"/>
  <c r="CD688" i="22"/>
  <c r="CA688" i="22"/>
  <c r="BX688" i="22"/>
  <c r="BU688" i="22"/>
  <c r="CD687" i="22"/>
  <c r="CA687" i="22"/>
  <c r="BX687" i="22"/>
  <c r="BU687" i="22"/>
  <c r="CD686" i="22"/>
  <c r="CA686" i="22"/>
  <c r="BX686" i="22"/>
  <c r="BU686" i="22"/>
  <c r="CD685" i="22"/>
  <c r="CA685" i="22"/>
  <c r="BX685" i="22"/>
  <c r="BU685" i="22"/>
  <c r="CD684" i="22"/>
  <c r="CA684" i="22"/>
  <c r="BX684" i="22"/>
  <c r="BU684" i="22"/>
  <c r="CD683" i="22"/>
  <c r="CA683" i="22"/>
  <c r="BX683" i="22"/>
  <c r="BU683" i="22"/>
  <c r="CD682" i="22"/>
  <c r="CA682" i="22"/>
  <c r="BX682" i="22"/>
  <c r="BU682" i="22"/>
  <c r="CD681" i="22"/>
  <c r="CA681" i="22"/>
  <c r="BX681" i="22"/>
  <c r="BU681" i="22"/>
  <c r="CD680" i="22"/>
  <c r="CA680" i="22"/>
  <c r="BX680" i="22"/>
  <c r="BU680" i="22"/>
  <c r="CD679" i="22"/>
  <c r="CA679" i="22"/>
  <c r="BX679" i="22"/>
  <c r="BU679" i="22"/>
  <c r="CD678" i="22"/>
  <c r="CA678" i="22"/>
  <c r="BX678" i="22"/>
  <c r="BU678" i="22"/>
  <c r="CD677" i="22"/>
  <c r="CA677" i="22"/>
  <c r="BX677" i="22"/>
  <c r="BU677" i="22"/>
  <c r="CD676" i="22"/>
  <c r="CA676" i="22"/>
  <c r="BX676" i="22"/>
  <c r="BU676" i="22"/>
  <c r="CD675" i="22"/>
  <c r="CA675" i="22"/>
  <c r="BX675" i="22"/>
  <c r="BU675" i="22"/>
  <c r="CD674" i="22"/>
  <c r="CA674" i="22"/>
  <c r="BX674" i="22"/>
  <c r="BU674" i="22"/>
  <c r="CD673" i="22"/>
  <c r="CA673" i="22"/>
  <c r="BX673" i="22"/>
  <c r="BU673" i="22"/>
  <c r="CD672" i="22"/>
  <c r="CA672" i="22"/>
  <c r="BX672" i="22"/>
  <c r="BU672" i="22"/>
  <c r="CD671" i="22"/>
  <c r="CA671" i="22"/>
  <c r="BX671" i="22"/>
  <c r="BU671" i="22"/>
  <c r="CD670" i="22"/>
  <c r="CA670" i="22"/>
  <c r="BX670" i="22"/>
  <c r="BU670" i="22"/>
  <c r="CD669" i="22"/>
  <c r="CA669" i="22"/>
  <c r="BX669" i="22"/>
  <c r="BU669" i="22"/>
  <c r="CD668" i="22"/>
  <c r="CA668" i="22"/>
  <c r="BX668" i="22"/>
  <c r="BU668" i="22"/>
  <c r="CD667" i="22"/>
  <c r="CA667" i="22"/>
  <c r="BX667" i="22"/>
  <c r="BU667" i="22"/>
  <c r="CD666" i="22"/>
  <c r="CA666" i="22"/>
  <c r="BX666" i="22"/>
  <c r="BU666" i="22"/>
  <c r="CD665" i="22"/>
  <c r="CA665" i="22"/>
  <c r="BX665" i="22"/>
  <c r="BU665" i="22"/>
  <c r="CD664" i="22"/>
  <c r="CA664" i="22"/>
  <c r="BX664" i="22"/>
  <c r="BU664" i="22"/>
  <c r="CD663" i="22"/>
  <c r="CA663" i="22"/>
  <c r="BX663" i="22"/>
  <c r="BU663" i="22"/>
  <c r="CD662" i="22"/>
  <c r="CA662" i="22"/>
  <c r="BX662" i="22"/>
  <c r="BU662" i="22"/>
  <c r="CD661" i="22"/>
  <c r="CA661" i="22"/>
  <c r="BX661" i="22"/>
  <c r="BU661" i="22"/>
  <c r="CD660" i="22"/>
  <c r="CA660" i="22"/>
  <c r="BX660" i="22"/>
  <c r="BU660" i="22"/>
  <c r="CD659" i="22"/>
  <c r="CA659" i="22"/>
  <c r="BX659" i="22"/>
  <c r="BU659" i="22"/>
  <c r="CD658" i="22"/>
  <c r="CA658" i="22"/>
  <c r="BX658" i="22"/>
  <c r="BU658" i="22"/>
  <c r="CD657" i="22"/>
  <c r="CA657" i="22"/>
  <c r="BX657" i="22"/>
  <c r="BU657" i="22"/>
  <c r="CD656" i="22"/>
  <c r="CA656" i="22"/>
  <c r="BX656" i="22"/>
  <c r="BU656" i="22"/>
  <c r="CD655" i="22"/>
  <c r="CA655" i="22"/>
  <c r="BX655" i="22"/>
  <c r="BU655" i="22"/>
  <c r="CD654" i="22"/>
  <c r="CA654" i="22"/>
  <c r="BX654" i="22"/>
  <c r="BU654" i="22"/>
  <c r="CD653" i="22"/>
  <c r="CA653" i="22"/>
  <c r="BX653" i="22"/>
  <c r="BU653" i="22"/>
  <c r="CD652" i="22"/>
  <c r="CA652" i="22"/>
  <c r="BX652" i="22"/>
  <c r="BU652" i="22"/>
  <c r="CD651" i="22"/>
  <c r="CA651" i="22"/>
  <c r="BX651" i="22"/>
  <c r="BU651" i="22"/>
  <c r="CD650" i="22"/>
  <c r="CA650" i="22"/>
  <c r="BX650" i="22"/>
  <c r="BU650" i="22"/>
  <c r="CD649" i="22"/>
  <c r="CA649" i="22"/>
  <c r="BX649" i="22"/>
  <c r="BU649" i="22"/>
  <c r="CD648" i="22"/>
  <c r="CA648" i="22"/>
  <c r="BX648" i="22"/>
  <c r="BU648" i="22"/>
  <c r="CD647" i="22"/>
  <c r="CA647" i="22"/>
  <c r="BX647" i="22"/>
  <c r="BU647" i="22"/>
  <c r="CD646" i="22"/>
  <c r="CA646" i="22"/>
  <c r="BX646" i="22"/>
  <c r="BU646" i="22"/>
  <c r="CD645" i="22"/>
  <c r="CA645" i="22"/>
  <c r="BX645" i="22"/>
  <c r="BU645" i="22"/>
  <c r="CD644" i="22"/>
  <c r="CA644" i="22"/>
  <c r="BX644" i="22"/>
  <c r="BU644" i="22"/>
  <c r="CD643" i="22"/>
  <c r="CA643" i="22"/>
  <c r="BX643" i="22"/>
  <c r="BU643" i="22"/>
  <c r="CD642" i="22"/>
  <c r="CA642" i="22"/>
  <c r="BX642" i="22"/>
  <c r="BU642" i="22"/>
  <c r="CD641" i="22"/>
  <c r="CA641" i="22"/>
  <c r="BX641" i="22"/>
  <c r="BU641" i="22"/>
  <c r="CD640" i="22"/>
  <c r="CA640" i="22"/>
  <c r="BX640" i="22"/>
  <c r="BU640" i="22"/>
  <c r="CD639" i="22"/>
  <c r="CA639" i="22"/>
  <c r="BX639" i="22"/>
  <c r="BU639" i="22"/>
  <c r="CD638" i="22"/>
  <c r="CA638" i="22"/>
  <c r="BX638" i="22"/>
  <c r="BU638" i="22"/>
  <c r="CD637" i="22"/>
  <c r="CA637" i="22"/>
  <c r="BX637" i="22"/>
  <c r="BU637" i="22"/>
  <c r="CD636" i="22"/>
  <c r="CA636" i="22"/>
  <c r="BX636" i="22"/>
  <c r="BU636" i="22"/>
  <c r="CD635" i="22"/>
  <c r="CA635" i="22"/>
  <c r="BX635" i="22"/>
  <c r="BU635" i="22"/>
  <c r="CD634" i="22"/>
  <c r="CA634" i="22"/>
  <c r="BX634" i="22"/>
  <c r="BU634" i="22"/>
  <c r="CD633" i="22"/>
  <c r="CA633" i="22"/>
  <c r="BX633" i="22"/>
  <c r="BU633" i="22"/>
  <c r="CD632" i="22"/>
  <c r="CA632" i="22"/>
  <c r="BX632" i="22"/>
  <c r="BU632" i="22"/>
  <c r="CD631" i="22"/>
  <c r="CA631" i="22"/>
  <c r="BX631" i="22"/>
  <c r="BU631" i="22"/>
  <c r="CD630" i="22"/>
  <c r="CA630" i="22"/>
  <c r="BX630" i="22"/>
  <c r="BU630" i="22"/>
  <c r="CD629" i="22"/>
  <c r="CA629" i="22"/>
  <c r="BX629" i="22"/>
  <c r="BU629" i="22"/>
  <c r="CD628" i="22"/>
  <c r="CA628" i="22"/>
  <c r="BX628" i="22"/>
  <c r="BU628" i="22"/>
  <c r="CD627" i="22"/>
  <c r="CA627" i="22"/>
  <c r="BX627" i="22"/>
  <c r="BU627" i="22"/>
  <c r="CD626" i="22"/>
  <c r="CA626" i="22"/>
  <c r="BX626" i="22"/>
  <c r="BU626" i="22"/>
  <c r="CD625" i="22"/>
  <c r="CA625" i="22"/>
  <c r="BX625" i="22"/>
  <c r="BU625" i="22"/>
  <c r="CD624" i="22"/>
  <c r="CA624" i="22"/>
  <c r="BX624" i="22"/>
  <c r="BU624" i="22"/>
  <c r="CD623" i="22"/>
  <c r="CA623" i="22"/>
  <c r="BX623" i="22"/>
  <c r="BU623" i="22"/>
  <c r="CD622" i="22"/>
  <c r="CA622" i="22"/>
  <c r="BX622" i="22"/>
  <c r="BU622" i="22"/>
  <c r="CD621" i="22"/>
  <c r="CA621" i="22"/>
  <c r="BX621" i="22"/>
  <c r="BU621" i="22"/>
  <c r="CD620" i="22"/>
  <c r="CA620" i="22"/>
  <c r="BX620" i="22"/>
  <c r="BU620" i="22"/>
  <c r="CD619" i="22"/>
  <c r="CA619" i="22"/>
  <c r="BX619" i="22"/>
  <c r="BU619" i="22"/>
  <c r="CD618" i="22"/>
  <c r="CA618" i="22"/>
  <c r="BX618" i="22"/>
  <c r="BU618" i="22"/>
  <c r="CD617" i="22"/>
  <c r="CA617" i="22"/>
  <c r="BX617" i="22"/>
  <c r="BU617" i="22"/>
  <c r="CD616" i="22"/>
  <c r="CA616" i="22"/>
  <c r="BX616" i="22"/>
  <c r="BU616" i="22"/>
  <c r="CD615" i="22"/>
  <c r="CA615" i="22"/>
  <c r="BX615" i="22"/>
  <c r="BU615" i="22"/>
  <c r="CD614" i="22"/>
  <c r="CA614" i="22"/>
  <c r="BX614" i="22"/>
  <c r="BU614" i="22"/>
  <c r="CD613" i="22"/>
  <c r="CA613" i="22"/>
  <c r="BX613" i="22"/>
  <c r="BU613" i="22"/>
  <c r="CD612" i="22"/>
  <c r="CA612" i="22"/>
  <c r="BX612" i="22"/>
  <c r="BU612" i="22"/>
  <c r="CD611" i="22"/>
  <c r="CA611" i="22"/>
  <c r="BX611" i="22"/>
  <c r="BU611" i="22"/>
  <c r="CD610" i="22"/>
  <c r="CA610" i="22"/>
  <c r="BX610" i="22"/>
  <c r="BU610" i="22"/>
  <c r="CD609" i="22"/>
  <c r="CA609" i="22"/>
  <c r="BX609" i="22"/>
  <c r="BU609" i="22"/>
  <c r="CD608" i="22"/>
  <c r="CA608" i="22"/>
  <c r="BX608" i="22"/>
  <c r="BU608" i="22"/>
  <c r="CD607" i="22"/>
  <c r="CA607" i="22"/>
  <c r="BX607" i="22"/>
  <c r="BU607" i="22"/>
  <c r="CD606" i="22"/>
  <c r="CA606" i="22"/>
  <c r="BX606" i="22"/>
  <c r="BU606" i="22"/>
  <c r="CD605" i="22"/>
  <c r="CA605" i="22"/>
  <c r="BX605" i="22"/>
  <c r="BU605" i="22"/>
  <c r="CD604" i="22"/>
  <c r="CA604" i="22"/>
  <c r="BX604" i="22"/>
  <c r="BU604" i="22"/>
  <c r="CD603" i="22"/>
  <c r="CA603" i="22"/>
  <c r="BX603" i="22"/>
  <c r="BU603" i="22"/>
  <c r="CD602" i="22"/>
  <c r="CA602" i="22"/>
  <c r="BX602" i="22"/>
  <c r="BU602" i="22"/>
  <c r="CD601" i="22"/>
  <c r="CA601" i="22"/>
  <c r="BX601" i="22"/>
  <c r="BU601" i="22"/>
  <c r="CD600" i="22"/>
  <c r="CA600" i="22"/>
  <c r="BX600" i="22"/>
  <c r="BU600" i="22"/>
  <c r="CD599" i="22"/>
  <c r="CA599" i="22"/>
  <c r="BX599" i="22"/>
  <c r="BU599" i="22"/>
  <c r="CD598" i="22"/>
  <c r="CA598" i="22"/>
  <c r="BX598" i="22"/>
  <c r="BU598" i="22"/>
  <c r="CD597" i="22"/>
  <c r="CA597" i="22"/>
  <c r="BX597" i="22"/>
  <c r="BU597" i="22"/>
  <c r="CD596" i="22"/>
  <c r="CA596" i="22"/>
  <c r="BX596" i="22"/>
  <c r="BU596" i="22"/>
  <c r="CD595" i="22"/>
  <c r="CA595" i="22"/>
  <c r="BX595" i="22"/>
  <c r="BU595" i="22"/>
  <c r="CD594" i="22"/>
  <c r="CA594" i="22"/>
  <c r="BX594" i="22"/>
  <c r="BU594" i="22"/>
  <c r="CD593" i="22"/>
  <c r="CA593" i="22"/>
  <c r="BX593" i="22"/>
  <c r="BU593" i="22"/>
  <c r="CD592" i="22"/>
  <c r="CA592" i="22"/>
  <c r="BX592" i="22"/>
  <c r="BU592" i="22"/>
  <c r="CD591" i="22"/>
  <c r="CA591" i="22"/>
  <c r="BX591" i="22"/>
  <c r="BU591" i="22"/>
  <c r="CD590" i="22"/>
  <c r="CA590" i="22"/>
  <c r="BX590" i="22"/>
  <c r="BU590" i="22"/>
  <c r="CD589" i="22"/>
  <c r="CA589" i="22"/>
  <c r="BX589" i="22"/>
  <c r="BU589" i="22"/>
  <c r="CD588" i="22"/>
  <c r="CA588" i="22"/>
  <c r="BX588" i="22"/>
  <c r="BU588" i="22"/>
  <c r="CD587" i="22"/>
  <c r="CA587" i="22"/>
  <c r="BX587" i="22"/>
  <c r="BU587" i="22"/>
  <c r="CD586" i="22"/>
  <c r="CA586" i="22"/>
  <c r="BX586" i="22"/>
  <c r="BU586" i="22"/>
  <c r="CD585" i="22"/>
  <c r="CA585" i="22"/>
  <c r="BX585" i="22"/>
  <c r="BU585" i="22"/>
  <c r="CD584" i="22"/>
  <c r="CA584" i="22"/>
  <c r="BX584" i="22"/>
  <c r="BU584" i="22"/>
  <c r="CD583" i="22"/>
  <c r="CA583" i="22"/>
  <c r="BX583" i="22"/>
  <c r="BU583" i="22"/>
  <c r="CD582" i="22"/>
  <c r="CA582" i="22"/>
  <c r="BX582" i="22"/>
  <c r="BU582" i="22"/>
  <c r="CD581" i="22"/>
  <c r="CA581" i="22"/>
  <c r="BX581" i="22"/>
  <c r="BU581" i="22"/>
  <c r="CD580" i="22"/>
  <c r="CA580" i="22"/>
  <c r="BX580" i="22"/>
  <c r="BU580" i="22"/>
  <c r="CD579" i="22"/>
  <c r="CA579" i="22"/>
  <c r="BX579" i="22"/>
  <c r="BU579" i="22"/>
  <c r="CD578" i="22"/>
  <c r="CA578" i="22"/>
  <c r="BX578" i="22"/>
  <c r="BU578" i="22"/>
  <c r="CD577" i="22"/>
  <c r="CA577" i="22"/>
  <c r="BX577" i="22"/>
  <c r="BU577" i="22"/>
  <c r="CD576" i="22"/>
  <c r="CA576" i="22"/>
  <c r="BX576" i="22"/>
  <c r="BU576" i="22"/>
  <c r="CD575" i="22"/>
  <c r="CA575" i="22"/>
  <c r="BX575" i="22"/>
  <c r="BU575" i="22"/>
  <c r="CD574" i="22"/>
  <c r="CA574" i="22"/>
  <c r="BX574" i="22"/>
  <c r="BU574" i="22"/>
  <c r="CD573" i="22"/>
  <c r="CA573" i="22"/>
  <c r="BX573" i="22"/>
  <c r="BU573" i="22"/>
  <c r="CD572" i="22"/>
  <c r="CA572" i="22"/>
  <c r="BX572" i="22"/>
  <c r="BU572" i="22"/>
  <c r="CD571" i="22"/>
  <c r="CA571" i="22"/>
  <c r="BX571" i="22"/>
  <c r="BU571" i="22"/>
  <c r="CD570" i="22"/>
  <c r="CA570" i="22"/>
  <c r="BX570" i="22"/>
  <c r="BU570" i="22"/>
  <c r="CD569" i="22"/>
  <c r="CA569" i="22"/>
  <c r="BX569" i="22"/>
  <c r="BU569" i="22"/>
  <c r="CD568" i="22"/>
  <c r="CA568" i="22"/>
  <c r="BX568" i="22"/>
  <c r="BU568" i="22"/>
  <c r="CD567" i="22"/>
  <c r="CA567" i="22"/>
  <c r="BX567" i="22"/>
  <c r="BU567" i="22"/>
  <c r="CD566" i="22"/>
  <c r="CA566" i="22"/>
  <c r="BX566" i="22"/>
  <c r="BU566" i="22"/>
  <c r="CD565" i="22"/>
  <c r="CA565" i="22"/>
  <c r="BX565" i="22"/>
  <c r="BU565" i="22"/>
  <c r="CD564" i="22"/>
  <c r="CA564" i="22"/>
  <c r="BX564" i="22"/>
  <c r="BU564" i="22"/>
  <c r="CD563" i="22"/>
  <c r="CA563" i="22"/>
  <c r="BX563" i="22"/>
  <c r="BU563" i="22"/>
  <c r="CD562" i="22"/>
  <c r="CA562" i="22"/>
  <c r="BX562" i="22"/>
  <c r="BU562" i="22"/>
  <c r="CD561" i="22"/>
  <c r="CA561" i="22"/>
  <c r="BX561" i="22"/>
  <c r="BU561" i="22"/>
  <c r="CD560" i="22"/>
  <c r="CA560" i="22"/>
  <c r="BX560" i="22"/>
  <c r="BU560" i="22"/>
  <c r="CD559" i="22"/>
  <c r="CA559" i="22"/>
  <c r="BX559" i="22"/>
  <c r="BU559" i="22"/>
  <c r="CD558" i="22"/>
  <c r="CA558" i="22"/>
  <c r="BX558" i="22"/>
  <c r="BU558" i="22"/>
  <c r="CD557" i="22"/>
  <c r="CA557" i="22"/>
  <c r="BX557" i="22"/>
  <c r="BU557" i="22"/>
  <c r="CD556" i="22"/>
  <c r="CA556" i="22"/>
  <c r="BX556" i="22"/>
  <c r="BU556" i="22"/>
  <c r="CD555" i="22"/>
  <c r="CA555" i="22"/>
  <c r="BX555" i="22"/>
  <c r="BU555" i="22"/>
  <c r="CD554" i="22"/>
  <c r="CA554" i="22"/>
  <c r="BX554" i="22"/>
  <c r="BU554" i="22"/>
  <c r="CD553" i="22"/>
  <c r="CA553" i="22"/>
  <c r="BX553" i="22"/>
  <c r="BU553" i="22"/>
  <c r="CD552" i="22"/>
  <c r="CA552" i="22"/>
  <c r="BX552" i="22"/>
  <c r="BU552" i="22"/>
  <c r="CD551" i="22"/>
  <c r="CA551" i="22"/>
  <c r="BX551" i="22"/>
  <c r="BU551" i="22"/>
  <c r="CD550" i="22"/>
  <c r="CA550" i="22"/>
  <c r="BX550" i="22"/>
  <c r="BU550" i="22"/>
  <c r="CD549" i="22"/>
  <c r="CA549" i="22"/>
  <c r="BX549" i="22"/>
  <c r="BU549" i="22"/>
  <c r="CD548" i="22"/>
  <c r="CA548" i="22"/>
  <c r="BX548" i="22"/>
  <c r="BU548" i="22"/>
  <c r="CD547" i="22"/>
  <c r="CA547" i="22"/>
  <c r="BX547" i="22"/>
  <c r="BU547" i="22"/>
  <c r="CD546" i="22"/>
  <c r="CA546" i="22"/>
  <c r="BX546" i="22"/>
  <c r="BU546" i="22"/>
  <c r="CD545" i="22"/>
  <c r="CA545" i="22"/>
  <c r="BX545" i="22"/>
  <c r="BU545" i="22"/>
  <c r="CD544" i="22"/>
  <c r="CA544" i="22"/>
  <c r="BX544" i="22"/>
  <c r="BU544" i="22"/>
  <c r="CD543" i="22"/>
  <c r="CA543" i="22"/>
  <c r="BX543" i="22"/>
  <c r="BU543" i="22"/>
  <c r="CD542" i="22"/>
  <c r="CA542" i="22"/>
  <c r="BX542" i="22"/>
  <c r="BU542" i="22"/>
  <c r="CD541" i="22"/>
  <c r="CA541" i="22"/>
  <c r="BX541" i="22"/>
  <c r="BU541" i="22"/>
  <c r="CD540" i="22"/>
  <c r="CA540" i="22"/>
  <c r="BX540" i="22"/>
  <c r="BU540" i="22"/>
  <c r="CD539" i="22"/>
  <c r="CA539" i="22"/>
  <c r="BX539" i="22"/>
  <c r="BU539" i="22"/>
  <c r="CD538" i="22"/>
  <c r="CA538" i="22"/>
  <c r="BX538" i="22"/>
  <c r="BU538" i="22"/>
  <c r="CD537" i="22"/>
  <c r="CA537" i="22"/>
  <c r="BX537" i="22"/>
  <c r="BU537" i="22"/>
  <c r="CD536" i="22"/>
  <c r="CA536" i="22"/>
  <c r="BX536" i="22"/>
  <c r="BU536" i="22"/>
  <c r="CD535" i="22"/>
  <c r="CA535" i="22"/>
  <c r="BX535" i="22"/>
  <c r="BU535" i="22"/>
  <c r="CD534" i="22"/>
  <c r="CA534" i="22"/>
  <c r="BX534" i="22"/>
  <c r="BU534" i="22"/>
  <c r="CD533" i="22"/>
  <c r="CA533" i="22"/>
  <c r="BX533" i="22"/>
  <c r="BU533" i="22"/>
  <c r="CD532" i="22"/>
  <c r="CA532" i="22"/>
  <c r="BX532" i="22"/>
  <c r="BU532" i="22"/>
  <c r="CD531" i="22"/>
  <c r="CA531" i="22"/>
  <c r="BX531" i="22"/>
  <c r="BU531" i="22"/>
  <c r="CD530" i="22"/>
  <c r="CA530" i="22"/>
  <c r="BX530" i="22"/>
  <c r="BU530" i="22"/>
  <c r="CD529" i="22"/>
  <c r="CA529" i="22"/>
  <c r="BX529" i="22"/>
  <c r="BU529" i="22"/>
  <c r="CD528" i="22"/>
  <c r="CA528" i="22"/>
  <c r="BX528" i="22"/>
  <c r="BU528" i="22"/>
  <c r="CD527" i="22"/>
  <c r="CA527" i="22"/>
  <c r="BX527" i="22"/>
  <c r="BU527" i="22"/>
  <c r="CD526" i="22"/>
  <c r="CA526" i="22"/>
  <c r="BX526" i="22"/>
  <c r="BU526" i="22"/>
  <c r="CD525" i="22"/>
  <c r="CA525" i="22"/>
  <c r="BX525" i="22"/>
  <c r="BU525" i="22"/>
  <c r="CD524" i="22"/>
  <c r="CA524" i="22"/>
  <c r="BX524" i="22"/>
  <c r="BU524" i="22"/>
  <c r="CD523" i="22"/>
  <c r="CA523" i="22"/>
  <c r="BX523" i="22"/>
  <c r="BU523" i="22"/>
  <c r="CD522" i="22"/>
  <c r="CA522" i="22"/>
  <c r="BX522" i="22"/>
  <c r="BU522" i="22"/>
  <c r="CD521" i="22"/>
  <c r="CA521" i="22"/>
  <c r="BX521" i="22"/>
  <c r="BU521" i="22"/>
  <c r="CD520" i="22"/>
  <c r="CA520" i="22"/>
  <c r="BX520" i="22"/>
  <c r="BU520" i="22"/>
  <c r="CD519" i="22"/>
  <c r="CA519" i="22"/>
  <c r="BX519" i="22"/>
  <c r="BU519" i="22"/>
  <c r="CD518" i="22"/>
  <c r="CA518" i="22"/>
  <c r="BX518" i="22"/>
  <c r="BU518" i="22"/>
  <c r="CD517" i="22"/>
  <c r="CA517" i="22"/>
  <c r="BX517" i="22"/>
  <c r="BU517" i="22"/>
  <c r="CD516" i="22"/>
  <c r="CA516" i="22"/>
  <c r="BX516" i="22"/>
  <c r="BU516" i="22"/>
  <c r="CD515" i="22"/>
  <c r="CA515" i="22"/>
  <c r="BX515" i="22"/>
  <c r="BU515" i="22"/>
  <c r="CD514" i="22"/>
  <c r="CA514" i="22"/>
  <c r="BX514" i="22"/>
  <c r="BU514" i="22"/>
  <c r="CD513" i="22"/>
  <c r="CA513" i="22"/>
  <c r="BX513" i="22"/>
  <c r="BU513" i="22"/>
  <c r="CD512" i="22"/>
  <c r="CA512" i="22"/>
  <c r="BX512" i="22"/>
  <c r="BU512" i="22"/>
  <c r="CD511" i="22"/>
  <c r="CA511" i="22"/>
  <c r="BX511" i="22"/>
  <c r="BU511" i="22"/>
  <c r="CD510" i="22"/>
  <c r="CA510" i="22"/>
  <c r="BX510" i="22"/>
  <c r="BU510" i="22"/>
  <c r="CD509" i="22"/>
  <c r="CA509" i="22"/>
  <c r="BX509" i="22"/>
  <c r="BU509" i="22"/>
  <c r="CD508" i="22"/>
  <c r="CA508" i="22"/>
  <c r="BX508" i="22"/>
  <c r="BU508" i="22"/>
  <c r="CD507" i="22"/>
  <c r="CA507" i="22"/>
  <c r="BX507" i="22"/>
  <c r="BU507" i="22"/>
  <c r="CD506" i="22"/>
  <c r="CA506" i="22"/>
  <c r="BX506" i="22"/>
  <c r="BU506" i="22"/>
  <c r="CD505" i="22"/>
  <c r="CA505" i="22"/>
  <c r="BX505" i="22"/>
  <c r="BU505" i="22"/>
  <c r="CD504" i="22"/>
  <c r="CA504" i="22"/>
  <c r="BX504" i="22"/>
  <c r="BU504" i="22"/>
  <c r="CD503" i="22"/>
  <c r="CA503" i="22"/>
  <c r="BX503" i="22"/>
  <c r="BU503" i="22"/>
  <c r="CD502" i="22"/>
  <c r="CA502" i="22"/>
  <c r="BX502" i="22"/>
  <c r="BU502" i="22"/>
  <c r="CD501" i="22"/>
  <c r="CA501" i="22"/>
  <c r="BX501" i="22"/>
  <c r="BU501" i="22"/>
  <c r="CD500" i="22"/>
  <c r="CA500" i="22"/>
  <c r="BX500" i="22"/>
  <c r="BU500" i="22"/>
  <c r="CD499" i="22"/>
  <c r="CA499" i="22"/>
  <c r="BX499" i="22"/>
  <c r="BU499" i="22"/>
  <c r="CD498" i="22"/>
  <c r="CA498" i="22"/>
  <c r="BX498" i="22"/>
  <c r="BU498" i="22"/>
  <c r="CD497" i="22"/>
  <c r="CA497" i="22"/>
  <c r="BX497" i="22"/>
  <c r="BU497" i="22"/>
  <c r="CD496" i="22"/>
  <c r="CA496" i="22"/>
  <c r="BX496" i="22"/>
  <c r="BU496" i="22"/>
  <c r="CD495" i="22"/>
  <c r="CA495" i="22"/>
  <c r="BX495" i="22"/>
  <c r="BU495" i="22"/>
  <c r="CD494" i="22"/>
  <c r="CA494" i="22"/>
  <c r="BX494" i="22"/>
  <c r="BU494" i="22"/>
  <c r="CD493" i="22"/>
  <c r="CA493" i="22"/>
  <c r="BX493" i="22"/>
  <c r="BU493" i="22"/>
  <c r="CD492" i="22"/>
  <c r="CA492" i="22"/>
  <c r="BX492" i="22"/>
  <c r="BU492" i="22"/>
  <c r="CD491" i="22"/>
  <c r="CA491" i="22"/>
  <c r="BX491" i="22"/>
  <c r="BU491" i="22"/>
  <c r="CD490" i="22"/>
  <c r="CA490" i="22"/>
  <c r="BX490" i="22"/>
  <c r="BU490" i="22"/>
  <c r="CD489" i="22"/>
  <c r="CA489" i="22"/>
  <c r="BX489" i="22"/>
  <c r="BU489" i="22"/>
  <c r="CD488" i="22"/>
  <c r="CA488" i="22"/>
  <c r="BX488" i="22"/>
  <c r="BU488" i="22"/>
  <c r="CD487" i="22"/>
  <c r="CA487" i="22"/>
  <c r="BX487" i="22"/>
  <c r="BU487" i="22"/>
  <c r="CD486" i="22"/>
  <c r="CA486" i="22"/>
  <c r="BX486" i="22"/>
  <c r="BU486" i="22"/>
  <c r="CD485" i="22"/>
  <c r="CA485" i="22"/>
  <c r="BX485" i="22"/>
  <c r="BU485" i="22"/>
  <c r="CD484" i="22"/>
  <c r="CA484" i="22"/>
  <c r="BX484" i="22"/>
  <c r="BU484" i="22"/>
  <c r="CD483" i="22"/>
  <c r="CA483" i="22"/>
  <c r="BX483" i="22"/>
  <c r="BU483" i="22"/>
  <c r="CD482" i="22"/>
  <c r="CA482" i="22"/>
  <c r="BX482" i="22"/>
  <c r="BU482" i="22"/>
  <c r="CD481" i="22"/>
  <c r="CA481" i="22"/>
  <c r="BX481" i="22"/>
  <c r="BU481" i="22"/>
  <c r="CD480" i="22"/>
  <c r="CA480" i="22"/>
  <c r="BX480" i="22"/>
  <c r="BU480" i="22"/>
  <c r="CD479" i="22"/>
  <c r="CA479" i="22"/>
  <c r="BX479" i="22"/>
  <c r="BU479" i="22"/>
  <c r="CD478" i="22"/>
  <c r="CA478" i="22"/>
  <c r="BX478" i="22"/>
  <c r="BU478" i="22"/>
  <c r="CD477" i="22"/>
  <c r="CA477" i="22"/>
  <c r="BX477" i="22"/>
  <c r="BU477" i="22"/>
  <c r="CD476" i="22"/>
  <c r="CA476" i="22"/>
  <c r="BX476" i="22"/>
  <c r="BU476" i="22"/>
  <c r="CD475" i="22"/>
  <c r="CA475" i="22"/>
  <c r="BX475" i="22"/>
  <c r="BU475" i="22"/>
  <c r="CD474" i="22"/>
  <c r="CA474" i="22"/>
  <c r="BX474" i="22"/>
  <c r="BU474" i="22"/>
  <c r="CD473" i="22"/>
  <c r="CA473" i="22"/>
  <c r="BX473" i="22"/>
  <c r="BU473" i="22"/>
  <c r="CD472" i="22"/>
  <c r="CA472" i="22"/>
  <c r="BX472" i="22"/>
  <c r="BU472" i="22"/>
  <c r="CD471" i="22"/>
  <c r="CA471" i="22"/>
  <c r="BX471" i="22"/>
  <c r="BU471" i="22"/>
  <c r="CD470" i="22"/>
  <c r="CA470" i="22"/>
  <c r="BX470" i="22"/>
  <c r="BU470" i="22"/>
  <c r="CD469" i="22"/>
  <c r="CA469" i="22"/>
  <c r="BX469" i="22"/>
  <c r="BU469" i="22"/>
  <c r="CD468" i="22"/>
  <c r="CA468" i="22"/>
  <c r="BX468" i="22"/>
  <c r="BU468" i="22"/>
  <c r="CD467" i="22"/>
  <c r="CA467" i="22"/>
  <c r="BX467" i="22"/>
  <c r="BU467" i="22"/>
  <c r="CD466" i="22"/>
  <c r="CA466" i="22"/>
  <c r="BX466" i="22"/>
  <c r="BU466" i="22"/>
  <c r="CD465" i="22"/>
  <c r="CA465" i="22"/>
  <c r="BX465" i="22"/>
  <c r="BU465" i="22"/>
  <c r="CD464" i="22"/>
  <c r="CA464" i="22"/>
  <c r="BX464" i="22"/>
  <c r="BU464" i="22"/>
  <c r="CD463" i="22"/>
  <c r="CA463" i="22"/>
  <c r="BX463" i="22"/>
  <c r="BU463" i="22"/>
  <c r="CD462" i="22"/>
  <c r="CA462" i="22"/>
  <c r="BX462" i="22"/>
  <c r="BU462" i="22"/>
  <c r="CD461" i="22"/>
  <c r="CA461" i="22"/>
  <c r="BX461" i="22"/>
  <c r="BU461" i="22"/>
  <c r="CD460" i="22"/>
  <c r="CA460" i="22"/>
  <c r="BX460" i="22"/>
  <c r="BU460" i="22"/>
  <c r="CD459" i="22"/>
  <c r="CA459" i="22"/>
  <c r="BX459" i="22"/>
  <c r="BU459" i="22"/>
  <c r="CD458" i="22"/>
  <c r="CA458" i="22"/>
  <c r="BX458" i="22"/>
  <c r="BU458" i="22"/>
  <c r="CD457" i="22"/>
  <c r="CA457" i="22"/>
  <c r="BX457" i="22"/>
  <c r="BU457" i="22"/>
  <c r="CD456" i="22"/>
  <c r="CA456" i="22"/>
  <c r="BX456" i="22"/>
  <c r="BU456" i="22"/>
  <c r="CD455" i="22"/>
  <c r="CA455" i="22"/>
  <c r="BX455" i="22"/>
  <c r="BU455" i="22"/>
  <c r="CD454" i="22"/>
  <c r="CA454" i="22"/>
  <c r="BX454" i="22"/>
  <c r="BU454" i="22"/>
  <c r="CD453" i="22"/>
  <c r="CA453" i="22"/>
  <c r="BX453" i="22"/>
  <c r="BU453" i="22"/>
  <c r="CD452" i="22"/>
  <c r="CA452" i="22"/>
  <c r="BX452" i="22"/>
  <c r="BU452" i="22"/>
  <c r="CD451" i="22"/>
  <c r="CA451" i="22"/>
  <c r="BX451" i="22"/>
  <c r="BU451" i="22"/>
  <c r="CD450" i="22"/>
  <c r="CA450" i="22"/>
  <c r="BX450" i="22"/>
  <c r="BU450" i="22"/>
  <c r="CD449" i="22"/>
  <c r="CA449" i="22"/>
  <c r="BX449" i="22"/>
  <c r="BU449" i="22"/>
  <c r="CD448" i="22"/>
  <c r="CA448" i="22"/>
  <c r="BX448" i="22"/>
  <c r="BU448" i="22"/>
  <c r="CD447" i="22"/>
  <c r="CA447" i="22"/>
  <c r="BX447" i="22"/>
  <c r="BU447" i="22"/>
  <c r="CD446" i="22"/>
  <c r="CA446" i="22"/>
  <c r="BX446" i="22"/>
  <c r="BU446" i="22"/>
  <c r="CD445" i="22"/>
  <c r="CA445" i="22"/>
  <c r="BX445" i="22"/>
  <c r="BU445" i="22"/>
  <c r="CD444" i="22"/>
  <c r="CA444" i="22"/>
  <c r="BX444" i="22"/>
  <c r="BU444" i="22"/>
  <c r="CD443" i="22"/>
  <c r="CA443" i="22"/>
  <c r="BX443" i="22"/>
  <c r="BU443" i="22"/>
  <c r="CD442" i="22"/>
  <c r="CA442" i="22"/>
  <c r="BX442" i="22"/>
  <c r="BU442" i="22"/>
  <c r="CD441" i="22"/>
  <c r="CA441" i="22"/>
  <c r="BX441" i="22"/>
  <c r="BU441" i="22"/>
  <c r="CD440" i="22"/>
  <c r="CA440" i="22"/>
  <c r="BX440" i="22"/>
  <c r="BU440" i="22"/>
  <c r="CD439" i="22"/>
  <c r="CA439" i="22"/>
  <c r="BX439" i="22"/>
  <c r="BU439" i="22"/>
  <c r="CD438" i="22"/>
  <c r="CA438" i="22"/>
  <c r="BX438" i="22"/>
  <c r="BU438" i="22"/>
  <c r="CD437" i="22"/>
  <c r="CA437" i="22"/>
  <c r="BX437" i="22"/>
  <c r="BU437" i="22"/>
  <c r="CD436" i="22"/>
  <c r="CA436" i="22"/>
  <c r="BX436" i="22"/>
  <c r="BU436" i="22"/>
  <c r="CD435" i="22"/>
  <c r="CA435" i="22"/>
  <c r="BX435" i="22"/>
  <c r="BU435" i="22"/>
  <c r="CD434" i="22"/>
  <c r="CA434" i="22"/>
  <c r="BX434" i="22"/>
  <c r="BU434" i="22"/>
  <c r="CD433" i="22"/>
  <c r="CA433" i="22"/>
  <c r="BX433" i="22"/>
  <c r="BU433" i="22"/>
  <c r="CD432" i="22"/>
  <c r="CA432" i="22"/>
  <c r="BX432" i="22"/>
  <c r="BU432" i="22"/>
  <c r="CD431" i="22"/>
  <c r="CA431" i="22"/>
  <c r="BX431" i="22"/>
  <c r="BU431" i="22"/>
  <c r="CD430" i="22"/>
  <c r="CA430" i="22"/>
  <c r="BX430" i="22"/>
  <c r="BU430" i="22"/>
  <c r="CD429" i="22"/>
  <c r="CA429" i="22"/>
  <c r="BX429" i="22"/>
  <c r="BU429" i="22"/>
  <c r="CD428" i="22"/>
  <c r="CA428" i="22"/>
  <c r="BX428" i="22"/>
  <c r="BU428" i="22"/>
  <c r="CD427" i="22"/>
  <c r="CA427" i="22"/>
  <c r="BX427" i="22"/>
  <c r="BU427" i="22"/>
  <c r="CD426" i="22"/>
  <c r="CA426" i="22"/>
  <c r="BX426" i="22"/>
  <c r="BU426" i="22"/>
  <c r="CD425" i="22"/>
  <c r="CA425" i="22"/>
  <c r="BX425" i="22"/>
  <c r="BU425" i="22"/>
  <c r="CD424" i="22"/>
  <c r="CA424" i="22"/>
  <c r="BX424" i="22"/>
  <c r="BU424" i="22"/>
  <c r="CD423" i="22"/>
  <c r="CA423" i="22"/>
  <c r="BX423" i="22"/>
  <c r="BU423" i="22"/>
  <c r="CD422" i="22"/>
  <c r="CA422" i="22"/>
  <c r="BX422" i="22"/>
  <c r="BU422" i="22"/>
  <c r="CD421" i="22"/>
  <c r="CA421" i="22"/>
  <c r="BX421" i="22"/>
  <c r="BU421" i="22"/>
  <c r="CD420" i="22"/>
  <c r="CA420" i="22"/>
  <c r="BX420" i="22"/>
  <c r="BU420" i="22"/>
  <c r="CD419" i="22"/>
  <c r="CA419" i="22"/>
  <c r="BX419" i="22"/>
  <c r="BU419" i="22"/>
  <c r="CD418" i="22"/>
  <c r="CA418" i="22"/>
  <c r="BX418" i="22"/>
  <c r="BU418" i="22"/>
  <c r="CD417" i="22"/>
  <c r="CA417" i="22"/>
  <c r="BX417" i="22"/>
  <c r="BU417" i="22"/>
  <c r="CD416" i="22"/>
  <c r="CA416" i="22"/>
  <c r="BX416" i="22"/>
  <c r="BU416" i="22"/>
  <c r="CD415" i="22"/>
  <c r="CA415" i="22"/>
  <c r="BX415" i="22"/>
  <c r="BU415" i="22"/>
  <c r="CD414" i="22"/>
  <c r="CA414" i="22"/>
  <c r="BX414" i="22"/>
  <c r="BU414" i="22"/>
  <c r="CD413" i="22"/>
  <c r="CA413" i="22"/>
  <c r="BX413" i="22"/>
  <c r="BU413" i="22"/>
  <c r="CD412" i="22"/>
  <c r="CA412" i="22"/>
  <c r="BX412" i="22"/>
  <c r="BU412" i="22"/>
  <c r="CD411" i="22"/>
  <c r="CA411" i="22"/>
  <c r="BX411" i="22"/>
  <c r="BU411" i="22"/>
  <c r="CD410" i="22"/>
  <c r="CA410" i="22"/>
  <c r="BX410" i="22"/>
  <c r="BU410" i="22"/>
  <c r="CD409" i="22"/>
  <c r="CA409" i="22"/>
  <c r="BX409" i="22"/>
  <c r="BU409" i="22"/>
  <c r="CD408" i="22"/>
  <c r="CA408" i="22"/>
  <c r="BX408" i="22"/>
  <c r="BU408" i="22"/>
  <c r="CD407" i="22"/>
  <c r="CA407" i="22"/>
  <c r="BX407" i="22"/>
  <c r="BU407" i="22"/>
  <c r="CD406" i="22"/>
  <c r="CA406" i="22"/>
  <c r="BX406" i="22"/>
  <c r="BU406" i="22"/>
  <c r="CD405" i="22"/>
  <c r="CA405" i="22"/>
  <c r="BX405" i="22"/>
  <c r="BU405" i="22"/>
  <c r="CD404" i="22"/>
  <c r="CA404" i="22"/>
  <c r="BX404" i="22"/>
  <c r="BU404" i="22"/>
  <c r="CD403" i="22"/>
  <c r="CA403" i="22"/>
  <c r="BX403" i="22"/>
  <c r="BU403" i="22"/>
  <c r="CD402" i="22"/>
  <c r="CA402" i="22"/>
  <c r="BX402" i="22"/>
  <c r="BU402" i="22"/>
  <c r="CD401" i="22"/>
  <c r="CA401" i="22"/>
  <c r="BX401" i="22"/>
  <c r="BU401" i="22"/>
  <c r="CD400" i="22"/>
  <c r="CA400" i="22"/>
  <c r="BX400" i="22"/>
  <c r="BU400" i="22"/>
  <c r="CD399" i="22"/>
  <c r="CA399" i="22"/>
  <c r="BX399" i="22"/>
  <c r="BU399" i="22"/>
  <c r="CD398" i="22"/>
  <c r="CA398" i="22"/>
  <c r="BX398" i="22"/>
  <c r="BU398" i="22"/>
  <c r="CD397" i="22"/>
  <c r="CA397" i="22"/>
  <c r="BX397" i="22"/>
  <c r="BU397" i="22"/>
  <c r="CD396" i="22"/>
  <c r="CA396" i="22"/>
  <c r="BX396" i="22"/>
  <c r="BU396" i="22"/>
  <c r="CD395" i="22"/>
  <c r="CA395" i="22"/>
  <c r="BX395" i="22"/>
  <c r="BU395" i="22"/>
  <c r="CD394" i="22"/>
  <c r="CA394" i="22"/>
  <c r="BX394" i="22"/>
  <c r="BU394" i="22"/>
  <c r="CD393" i="22"/>
  <c r="CA393" i="22"/>
  <c r="BX393" i="22"/>
  <c r="BU393" i="22"/>
  <c r="CD392" i="22"/>
  <c r="CA392" i="22"/>
  <c r="BX392" i="22"/>
  <c r="BU392" i="22"/>
  <c r="CD391" i="22"/>
  <c r="CA391" i="22"/>
  <c r="BX391" i="22"/>
  <c r="BU391" i="22"/>
  <c r="CD390" i="22"/>
  <c r="CA390" i="22"/>
  <c r="BX390" i="22"/>
  <c r="BU390" i="22"/>
  <c r="CD389" i="22"/>
  <c r="CA389" i="22"/>
  <c r="BX389" i="22"/>
  <c r="BU389" i="22"/>
  <c r="CD388" i="22"/>
  <c r="CA388" i="22"/>
  <c r="BX388" i="22"/>
  <c r="BU388" i="22"/>
  <c r="CD387" i="22"/>
  <c r="CA387" i="22"/>
  <c r="BX387" i="22"/>
  <c r="BU387" i="22"/>
  <c r="CD386" i="22"/>
  <c r="CA386" i="22"/>
  <c r="BX386" i="22"/>
  <c r="BU386" i="22"/>
  <c r="CD385" i="22"/>
  <c r="CA385" i="22"/>
  <c r="BX385" i="22"/>
  <c r="BU385" i="22"/>
  <c r="CD384" i="22"/>
  <c r="CA384" i="22"/>
  <c r="BX384" i="22"/>
  <c r="BU384" i="22"/>
  <c r="CD383" i="22"/>
  <c r="CA383" i="22"/>
  <c r="BX383" i="22"/>
  <c r="BU383" i="22"/>
  <c r="CD382" i="22"/>
  <c r="CA382" i="22"/>
  <c r="BX382" i="22"/>
  <c r="BU382" i="22"/>
  <c r="CD381" i="22"/>
  <c r="CA381" i="22"/>
  <c r="BX381" i="22"/>
  <c r="BU381" i="22"/>
  <c r="CD380" i="22"/>
  <c r="CA380" i="22"/>
  <c r="BX380" i="22"/>
  <c r="BU380" i="22"/>
  <c r="CD379" i="22"/>
  <c r="CA379" i="22"/>
  <c r="BX379" i="22"/>
  <c r="BU379" i="22"/>
  <c r="CD378" i="22"/>
  <c r="CA378" i="22"/>
  <c r="BX378" i="22"/>
  <c r="BU378" i="22"/>
  <c r="CD377" i="22"/>
  <c r="CA377" i="22"/>
  <c r="BX377" i="22"/>
  <c r="BU377" i="22"/>
  <c r="CD376" i="22"/>
  <c r="CA376" i="22"/>
  <c r="BX376" i="22"/>
  <c r="BU376" i="22"/>
  <c r="CD375" i="22"/>
  <c r="CA375" i="22"/>
  <c r="BX375" i="22"/>
  <c r="BU375" i="22"/>
  <c r="CD374" i="22"/>
  <c r="CA374" i="22"/>
  <c r="BX374" i="22"/>
  <c r="BU374" i="22"/>
  <c r="CD373" i="22"/>
  <c r="CA373" i="22"/>
  <c r="BX373" i="22"/>
  <c r="BU373" i="22"/>
  <c r="CD372" i="22"/>
  <c r="CA372" i="22"/>
  <c r="BX372" i="22"/>
  <c r="BU372" i="22"/>
  <c r="CD371" i="22"/>
  <c r="CA371" i="22"/>
  <c r="BX371" i="22"/>
  <c r="BU371" i="22"/>
  <c r="CD370" i="22"/>
  <c r="CA370" i="22"/>
  <c r="BX370" i="22"/>
  <c r="BU370" i="22"/>
  <c r="CD369" i="22"/>
  <c r="CA369" i="22"/>
  <c r="BX369" i="22"/>
  <c r="BU369" i="22"/>
  <c r="CD368" i="22"/>
  <c r="CA368" i="22"/>
  <c r="BX368" i="22"/>
  <c r="BU368" i="22"/>
  <c r="CD367" i="22"/>
  <c r="CA367" i="22"/>
  <c r="BX367" i="22"/>
  <c r="BU367" i="22"/>
  <c r="CD366" i="22"/>
  <c r="CA366" i="22"/>
  <c r="BX366" i="22"/>
  <c r="BU366" i="22"/>
  <c r="CD365" i="22"/>
  <c r="CA365" i="22"/>
  <c r="BX365" i="22"/>
  <c r="BU365" i="22"/>
  <c r="CD364" i="22"/>
  <c r="CA364" i="22"/>
  <c r="BX364" i="22"/>
  <c r="BU364" i="22"/>
  <c r="CD363" i="22"/>
  <c r="CA363" i="22"/>
  <c r="BX363" i="22"/>
  <c r="BU363" i="22"/>
  <c r="CD362" i="22"/>
  <c r="CA362" i="22"/>
  <c r="BX362" i="22"/>
  <c r="BU362" i="22"/>
  <c r="CD361" i="22"/>
  <c r="CA361" i="22"/>
  <c r="BX361" i="22"/>
  <c r="BU361" i="22"/>
  <c r="CD360" i="22"/>
  <c r="CA360" i="22"/>
  <c r="BX360" i="22"/>
  <c r="BU360" i="22"/>
  <c r="CD359" i="22"/>
  <c r="CA359" i="22"/>
  <c r="BX359" i="22"/>
  <c r="BU359" i="22"/>
  <c r="CD358" i="22"/>
  <c r="CA358" i="22"/>
  <c r="BX358" i="22"/>
  <c r="BU358" i="22"/>
  <c r="CD357" i="22"/>
  <c r="CA357" i="22"/>
  <c r="BX357" i="22"/>
  <c r="BU357" i="22"/>
  <c r="CD356" i="22"/>
  <c r="CA356" i="22"/>
  <c r="BX356" i="22"/>
  <c r="BU356" i="22"/>
  <c r="CD355" i="22"/>
  <c r="CA355" i="22"/>
  <c r="BX355" i="22"/>
  <c r="BU355" i="22"/>
  <c r="CD354" i="22"/>
  <c r="CA354" i="22"/>
  <c r="BX354" i="22"/>
  <c r="BU354" i="22"/>
  <c r="CD353" i="22"/>
  <c r="CA353" i="22"/>
  <c r="BX353" i="22"/>
  <c r="BU353" i="22"/>
  <c r="CD352" i="22"/>
  <c r="CA352" i="22"/>
  <c r="BX352" i="22"/>
  <c r="BU352" i="22"/>
  <c r="CD351" i="22"/>
  <c r="CA351" i="22"/>
  <c r="BX351" i="22"/>
  <c r="BU351" i="22"/>
  <c r="CD350" i="22"/>
  <c r="CA350" i="22"/>
  <c r="BX350" i="22"/>
  <c r="BU350" i="22"/>
  <c r="CD349" i="22"/>
  <c r="CA349" i="22"/>
  <c r="BX349" i="22"/>
  <c r="BU349" i="22"/>
  <c r="CD348" i="22"/>
  <c r="CA348" i="22"/>
  <c r="BX348" i="22"/>
  <c r="BU348" i="22"/>
  <c r="CD347" i="22"/>
  <c r="CA347" i="22"/>
  <c r="BX347" i="22"/>
  <c r="BU347" i="22"/>
  <c r="CD346" i="22"/>
  <c r="CA346" i="22"/>
  <c r="BX346" i="22"/>
  <c r="BU346" i="22"/>
  <c r="CD345" i="22"/>
  <c r="CA345" i="22"/>
  <c r="BX345" i="22"/>
  <c r="BU345" i="22"/>
  <c r="CD344" i="22"/>
  <c r="CA344" i="22"/>
  <c r="BX344" i="22"/>
  <c r="BU344" i="22"/>
  <c r="CD343" i="22"/>
  <c r="CA343" i="22"/>
  <c r="BX343" i="22"/>
  <c r="BU343" i="22"/>
  <c r="CD342" i="22"/>
  <c r="CA342" i="22"/>
  <c r="BX342" i="22"/>
  <c r="BU342" i="22"/>
  <c r="CD341" i="22"/>
  <c r="CA341" i="22"/>
  <c r="BX341" i="22"/>
  <c r="BU341" i="22"/>
  <c r="CD340" i="22"/>
  <c r="CA340" i="22"/>
  <c r="BX340" i="22"/>
  <c r="BU340" i="22"/>
  <c r="CD339" i="22"/>
  <c r="CA339" i="22"/>
  <c r="BX339" i="22"/>
  <c r="BU339" i="22"/>
  <c r="CD338" i="22"/>
  <c r="CA338" i="22"/>
  <c r="BX338" i="22"/>
  <c r="BU338" i="22"/>
  <c r="CD337" i="22"/>
  <c r="CA337" i="22"/>
  <c r="BX337" i="22"/>
  <c r="BU337" i="22"/>
  <c r="CD336" i="22"/>
  <c r="CA336" i="22"/>
  <c r="BX336" i="22"/>
  <c r="BU336" i="22"/>
  <c r="CD335" i="22"/>
  <c r="CA335" i="22"/>
  <c r="BX335" i="22"/>
  <c r="BU335" i="22"/>
  <c r="CD334" i="22"/>
  <c r="CA334" i="22"/>
  <c r="BX334" i="22"/>
  <c r="BU334" i="22"/>
  <c r="CD333" i="22"/>
  <c r="CA333" i="22"/>
  <c r="BX333" i="22"/>
  <c r="BU333" i="22"/>
  <c r="CD332" i="22"/>
  <c r="CA332" i="22"/>
  <c r="BX332" i="22"/>
  <c r="BU332" i="22"/>
  <c r="CD331" i="22"/>
  <c r="CA331" i="22"/>
  <c r="BX331" i="22"/>
  <c r="BU331" i="22"/>
  <c r="CD330" i="22"/>
  <c r="CA330" i="22"/>
  <c r="BX330" i="22"/>
  <c r="BU330" i="22"/>
  <c r="CD329" i="22"/>
  <c r="CA329" i="22"/>
  <c r="BX329" i="22"/>
  <c r="BU329" i="22"/>
  <c r="CD328" i="22"/>
  <c r="CA328" i="22"/>
  <c r="BX328" i="22"/>
  <c r="BU328" i="22"/>
  <c r="CD327" i="22"/>
  <c r="CA327" i="22"/>
  <c r="BX327" i="22"/>
  <c r="BU327" i="22"/>
  <c r="CD326" i="22"/>
  <c r="CA326" i="22"/>
  <c r="BX326" i="22"/>
  <c r="BU326" i="22"/>
  <c r="CD325" i="22"/>
  <c r="CA325" i="22"/>
  <c r="BX325" i="22"/>
  <c r="BU325" i="22"/>
  <c r="CD324" i="22"/>
  <c r="CA324" i="22"/>
  <c r="BX324" i="22"/>
  <c r="BU324" i="22"/>
  <c r="CD323" i="22"/>
  <c r="CA323" i="22"/>
  <c r="BX323" i="22"/>
  <c r="BU323" i="22"/>
  <c r="CD322" i="22"/>
  <c r="CA322" i="22"/>
  <c r="BX322" i="22"/>
  <c r="BU322" i="22"/>
  <c r="CD321" i="22"/>
  <c r="CA321" i="22"/>
  <c r="BX321" i="22"/>
  <c r="BU321" i="22"/>
  <c r="CD320" i="22"/>
  <c r="CA320" i="22"/>
  <c r="BX320" i="22"/>
  <c r="BU320" i="22"/>
  <c r="CD319" i="22"/>
  <c r="CA319" i="22"/>
  <c r="BX319" i="22"/>
  <c r="BU319" i="22"/>
  <c r="CD318" i="22"/>
  <c r="CA318" i="22"/>
  <c r="BX318" i="22"/>
  <c r="BU318" i="22"/>
  <c r="CD317" i="22"/>
  <c r="CA317" i="22"/>
  <c r="BX317" i="22"/>
  <c r="BU317" i="22"/>
  <c r="CD316" i="22"/>
  <c r="CA316" i="22"/>
  <c r="BX316" i="22"/>
  <c r="BU316" i="22"/>
  <c r="CD315" i="22"/>
  <c r="CA315" i="22"/>
  <c r="BX315" i="22"/>
  <c r="BU315" i="22"/>
  <c r="CD314" i="22"/>
  <c r="CA314" i="22"/>
  <c r="BX314" i="22"/>
  <c r="BU314" i="22"/>
  <c r="CD313" i="22"/>
  <c r="CA313" i="22"/>
  <c r="BX313" i="22"/>
  <c r="BU313" i="22"/>
  <c r="CD312" i="22"/>
  <c r="CA312" i="22"/>
  <c r="BX312" i="22"/>
  <c r="BU312" i="22"/>
  <c r="CD311" i="22"/>
  <c r="CA311" i="22"/>
  <c r="BX311" i="22"/>
  <c r="BU311" i="22"/>
  <c r="CD310" i="22"/>
  <c r="CA310" i="22"/>
  <c r="BX310" i="22"/>
  <c r="BU310" i="22"/>
  <c r="CD309" i="22"/>
  <c r="CA309" i="22"/>
  <c r="BX309" i="22"/>
  <c r="BU309" i="22"/>
  <c r="CD308" i="22"/>
  <c r="CA308" i="22"/>
  <c r="BX308" i="22"/>
  <c r="BU308" i="22"/>
  <c r="CD307" i="22"/>
  <c r="CA307" i="22"/>
  <c r="BX307" i="22"/>
  <c r="BU307" i="22"/>
  <c r="CD306" i="22"/>
  <c r="CA306" i="22"/>
  <c r="BX306" i="22"/>
  <c r="BU306" i="22"/>
  <c r="CD305" i="22"/>
  <c r="CA305" i="22"/>
  <c r="BX305" i="22"/>
  <c r="BU305" i="22"/>
  <c r="CD304" i="22"/>
  <c r="CA304" i="22"/>
  <c r="BX304" i="22"/>
  <c r="BU304" i="22"/>
  <c r="CD303" i="22"/>
  <c r="CA303" i="22"/>
  <c r="BX303" i="22"/>
  <c r="BU303" i="22"/>
  <c r="CD302" i="22"/>
  <c r="CA302" i="22"/>
  <c r="BX302" i="22"/>
  <c r="BU302" i="22"/>
  <c r="CD301" i="22"/>
  <c r="CA301" i="22"/>
  <c r="BX301" i="22"/>
  <c r="BU301" i="22"/>
  <c r="CD300" i="22"/>
  <c r="CA300" i="22"/>
  <c r="BX300" i="22"/>
  <c r="BU300" i="22"/>
  <c r="CD299" i="22"/>
  <c r="CA299" i="22"/>
  <c r="BX299" i="22"/>
  <c r="BU299" i="22"/>
  <c r="CD298" i="22"/>
  <c r="CA298" i="22"/>
  <c r="BX298" i="22"/>
  <c r="BU298" i="22"/>
  <c r="CD297" i="22"/>
  <c r="CA297" i="22"/>
  <c r="BX297" i="22"/>
  <c r="BU297" i="22"/>
  <c r="CD296" i="22"/>
  <c r="CA296" i="22"/>
  <c r="BX296" i="22"/>
  <c r="BU296" i="22"/>
  <c r="CD295" i="22"/>
  <c r="CA295" i="22"/>
  <c r="BX295" i="22"/>
  <c r="BU295" i="22"/>
  <c r="CD294" i="22"/>
  <c r="CA294" i="22"/>
  <c r="BX294" i="22"/>
  <c r="BU294" i="22"/>
  <c r="CD293" i="22"/>
  <c r="CA293" i="22"/>
  <c r="BX293" i="22"/>
  <c r="BU293" i="22"/>
  <c r="CD292" i="22"/>
  <c r="CA292" i="22"/>
  <c r="BX292" i="22"/>
  <c r="BU292" i="22"/>
  <c r="CD291" i="22"/>
  <c r="CA291" i="22"/>
  <c r="BX291" i="22"/>
  <c r="BU291" i="22"/>
  <c r="CD290" i="22"/>
  <c r="CA290" i="22"/>
  <c r="BX290" i="22"/>
  <c r="BU290" i="22"/>
  <c r="CD289" i="22"/>
  <c r="CA289" i="22"/>
  <c r="BX289" i="22"/>
  <c r="BU289" i="22"/>
  <c r="CD288" i="22"/>
  <c r="CA288" i="22"/>
  <c r="BX288" i="22"/>
  <c r="BU288" i="22"/>
  <c r="CD287" i="22"/>
  <c r="CA287" i="22"/>
  <c r="BX287" i="22"/>
  <c r="BU287" i="22"/>
  <c r="CD286" i="22"/>
  <c r="CA286" i="22"/>
  <c r="BX286" i="22"/>
  <c r="BU286" i="22"/>
  <c r="CD285" i="22"/>
  <c r="CA285" i="22"/>
  <c r="BX285" i="22"/>
  <c r="BU285" i="22"/>
  <c r="CD284" i="22"/>
  <c r="CA284" i="22"/>
  <c r="BX284" i="22"/>
  <c r="BU284" i="22"/>
  <c r="CD283" i="22"/>
  <c r="CA283" i="22"/>
  <c r="BX283" i="22"/>
  <c r="BU283" i="22"/>
  <c r="CD282" i="22"/>
  <c r="CA282" i="22"/>
  <c r="BX282" i="22"/>
  <c r="BU282" i="22"/>
  <c r="CD281" i="22"/>
  <c r="CA281" i="22"/>
  <c r="BX281" i="22"/>
  <c r="BU281" i="22"/>
  <c r="CD280" i="22"/>
  <c r="CA280" i="22"/>
  <c r="BX280" i="22"/>
  <c r="BU280" i="22"/>
  <c r="CD279" i="22"/>
  <c r="CA279" i="22"/>
  <c r="BX279" i="22"/>
  <c r="BU279" i="22"/>
  <c r="CD278" i="22"/>
  <c r="CA278" i="22"/>
  <c r="BX278" i="22"/>
  <c r="BU278" i="22"/>
  <c r="CD277" i="22"/>
  <c r="CA277" i="22"/>
  <c r="BX277" i="22"/>
  <c r="BU277" i="22"/>
  <c r="CD276" i="22"/>
  <c r="CA276" i="22"/>
  <c r="BX276" i="22"/>
  <c r="BU276" i="22"/>
  <c r="CD275" i="22"/>
  <c r="CA275" i="22"/>
  <c r="BX275" i="22"/>
  <c r="BU275" i="22"/>
  <c r="CD274" i="22"/>
  <c r="CA274" i="22"/>
  <c r="BX274" i="22"/>
  <c r="BU274" i="22"/>
  <c r="CD273" i="22"/>
  <c r="CA273" i="22"/>
  <c r="BX273" i="22"/>
  <c r="BU273" i="22"/>
  <c r="CD272" i="22"/>
  <c r="CA272" i="22"/>
  <c r="BX272" i="22"/>
  <c r="BU272" i="22"/>
  <c r="CD271" i="22"/>
  <c r="CA271" i="22"/>
  <c r="BX271" i="22"/>
  <c r="BU271" i="22"/>
  <c r="CD270" i="22"/>
  <c r="CA270" i="22"/>
  <c r="BX270" i="22"/>
  <c r="BU270" i="22"/>
  <c r="CD269" i="22"/>
  <c r="CA269" i="22"/>
  <c r="BX269" i="22"/>
  <c r="BU269" i="22"/>
  <c r="CD268" i="22"/>
  <c r="CA268" i="22"/>
  <c r="BX268" i="22"/>
  <c r="BU268" i="22"/>
  <c r="CD267" i="22"/>
  <c r="CA267" i="22"/>
  <c r="BX267" i="22"/>
  <c r="BU267" i="22"/>
  <c r="CD266" i="22"/>
  <c r="CA266" i="22"/>
  <c r="BX266" i="22"/>
  <c r="BU266" i="22"/>
  <c r="CD265" i="22"/>
  <c r="CA265" i="22"/>
  <c r="BX265" i="22"/>
  <c r="BU265" i="22"/>
  <c r="CD264" i="22"/>
  <c r="CA264" i="22"/>
  <c r="BX264" i="22"/>
  <c r="BU264" i="22"/>
  <c r="CD263" i="22"/>
  <c r="CA263" i="22"/>
  <c r="BX263" i="22"/>
  <c r="BU263" i="22"/>
  <c r="CD262" i="22"/>
  <c r="CA262" i="22"/>
  <c r="BX262" i="22"/>
  <c r="BU262" i="22"/>
  <c r="CD261" i="22"/>
  <c r="CA261" i="22"/>
  <c r="BX261" i="22"/>
  <c r="BU261" i="22"/>
  <c r="CD260" i="22"/>
  <c r="CA260" i="22"/>
  <c r="BX260" i="22"/>
  <c r="BU260" i="22"/>
  <c r="CD259" i="22"/>
  <c r="CA259" i="22"/>
  <c r="BX259" i="22"/>
  <c r="BU259" i="22"/>
  <c r="CD258" i="22"/>
  <c r="CA258" i="22"/>
  <c r="BX258" i="22"/>
  <c r="BU258" i="22"/>
  <c r="CD257" i="22"/>
  <c r="CA257" i="22"/>
  <c r="BX257" i="22"/>
  <c r="BU257" i="22"/>
  <c r="CD256" i="22"/>
  <c r="CA256" i="22"/>
  <c r="BX256" i="22"/>
  <c r="BU256" i="22"/>
  <c r="CD255" i="22"/>
  <c r="CA255" i="22"/>
  <c r="BX255" i="22"/>
  <c r="BU255" i="22"/>
  <c r="CD254" i="22"/>
  <c r="CA254" i="22"/>
  <c r="BX254" i="22"/>
  <c r="BU254" i="22"/>
  <c r="CD253" i="22"/>
  <c r="CA253" i="22"/>
  <c r="BX253" i="22"/>
  <c r="BU253" i="22"/>
  <c r="CD252" i="22"/>
  <c r="CA252" i="22"/>
  <c r="BX252" i="22"/>
  <c r="BU252" i="22"/>
  <c r="CD251" i="22"/>
  <c r="CA251" i="22"/>
  <c r="BX251" i="22"/>
  <c r="BU251" i="22"/>
  <c r="CD250" i="22"/>
  <c r="CA250" i="22"/>
  <c r="BX250" i="22"/>
  <c r="BU250" i="22"/>
  <c r="CD249" i="22"/>
  <c r="CA249" i="22"/>
  <c r="BX249" i="22"/>
  <c r="BU249" i="22"/>
  <c r="CD248" i="22"/>
  <c r="CA248" i="22"/>
  <c r="BX248" i="22"/>
  <c r="BU248" i="22"/>
  <c r="CD247" i="22"/>
  <c r="CA247" i="22"/>
  <c r="BX247" i="22"/>
  <c r="BU247" i="22"/>
  <c r="CD246" i="22"/>
  <c r="CA246" i="22"/>
  <c r="BX246" i="22"/>
  <c r="BU246" i="22"/>
  <c r="CD245" i="22"/>
  <c r="CA245" i="22"/>
  <c r="BX245" i="22"/>
  <c r="BU245" i="22"/>
  <c r="CD244" i="22"/>
  <c r="CA244" i="22"/>
  <c r="BX244" i="22"/>
  <c r="BU244" i="22"/>
  <c r="CD243" i="22"/>
  <c r="CA243" i="22"/>
  <c r="BX243" i="22"/>
  <c r="BU243" i="22"/>
  <c r="CD242" i="22"/>
  <c r="CA242" i="22"/>
  <c r="BX242" i="22"/>
  <c r="BU242" i="22"/>
  <c r="CD241" i="22"/>
  <c r="CA241" i="22"/>
  <c r="BX241" i="22"/>
  <c r="BU241" i="22"/>
  <c r="CD240" i="22"/>
  <c r="CA240" i="22"/>
  <c r="BX240" i="22"/>
  <c r="BU240" i="22"/>
  <c r="CD239" i="22"/>
  <c r="CA239" i="22"/>
  <c r="BX239" i="22"/>
  <c r="BU239" i="22"/>
  <c r="CD238" i="22"/>
  <c r="CA238" i="22"/>
  <c r="BX238" i="22"/>
  <c r="BU238" i="22"/>
  <c r="CD237" i="22"/>
  <c r="CA237" i="22"/>
  <c r="BX237" i="22"/>
  <c r="BU237" i="22"/>
  <c r="CD236" i="22"/>
  <c r="CA236" i="22"/>
  <c r="BX236" i="22"/>
  <c r="BU236" i="22"/>
  <c r="CD235" i="22"/>
  <c r="CA235" i="22"/>
  <c r="BX235" i="22"/>
  <c r="BU235" i="22"/>
  <c r="CD234" i="22"/>
  <c r="CA234" i="22"/>
  <c r="BX234" i="22"/>
  <c r="BU234" i="22"/>
  <c r="CD233" i="22"/>
  <c r="CA233" i="22"/>
  <c r="BX233" i="22"/>
  <c r="BU233" i="22"/>
  <c r="CD232" i="22"/>
  <c r="CA232" i="22"/>
  <c r="BX232" i="22"/>
  <c r="BU232" i="22"/>
  <c r="CD231" i="22"/>
  <c r="CA231" i="22"/>
  <c r="BX231" i="22"/>
  <c r="BU231" i="22"/>
  <c r="CD230" i="22"/>
  <c r="CA230" i="22"/>
  <c r="BX230" i="22"/>
  <c r="BU230" i="22"/>
  <c r="CD229" i="22"/>
  <c r="CA229" i="22"/>
  <c r="BX229" i="22"/>
  <c r="BU229" i="22"/>
  <c r="CD228" i="22"/>
  <c r="CA228" i="22"/>
  <c r="BX228" i="22"/>
  <c r="BU228" i="22"/>
  <c r="CD227" i="22"/>
  <c r="CA227" i="22"/>
  <c r="BX227" i="22"/>
  <c r="BU227" i="22"/>
  <c r="CD226" i="22"/>
  <c r="CA226" i="22"/>
  <c r="BX226" i="22"/>
  <c r="BU226" i="22"/>
  <c r="CD225" i="22"/>
  <c r="CA225" i="22"/>
  <c r="BX225" i="22"/>
  <c r="BU225" i="22"/>
  <c r="CD224" i="22"/>
  <c r="CA224" i="22"/>
  <c r="BX224" i="22"/>
  <c r="BU224" i="22"/>
  <c r="CD223" i="22"/>
  <c r="CA223" i="22"/>
  <c r="BX223" i="22"/>
  <c r="BU223" i="22"/>
  <c r="CD222" i="22"/>
  <c r="CA222" i="22"/>
  <c r="BX222" i="22"/>
  <c r="BU222" i="22"/>
  <c r="CD221" i="22"/>
  <c r="CA221" i="22"/>
  <c r="BX221" i="22"/>
  <c r="BU221" i="22"/>
  <c r="CD220" i="22"/>
  <c r="CA220" i="22"/>
  <c r="BX220" i="22"/>
  <c r="BU220" i="22"/>
  <c r="CD219" i="22"/>
  <c r="CA219" i="22"/>
  <c r="BX219" i="22"/>
  <c r="BU219" i="22"/>
  <c r="CD218" i="22"/>
  <c r="CA218" i="22"/>
  <c r="BX218" i="22"/>
  <c r="BU218" i="22"/>
  <c r="CD217" i="22"/>
  <c r="CA217" i="22"/>
  <c r="BX217" i="22"/>
  <c r="BU217" i="22"/>
  <c r="CD216" i="22"/>
  <c r="CA216" i="22"/>
  <c r="BX216" i="22"/>
  <c r="BU216" i="22"/>
  <c r="CD215" i="22"/>
  <c r="CA215" i="22"/>
  <c r="BX215" i="22"/>
  <c r="BU215" i="22"/>
  <c r="CD214" i="22"/>
  <c r="CA214" i="22"/>
  <c r="BX214" i="22"/>
  <c r="BU214" i="22"/>
  <c r="CD213" i="22"/>
  <c r="CA213" i="22"/>
  <c r="BX213" i="22"/>
  <c r="BU213" i="22"/>
  <c r="CD212" i="22"/>
  <c r="CA212" i="22"/>
  <c r="BX212" i="22"/>
  <c r="BU212" i="22"/>
  <c r="CD211" i="22"/>
  <c r="CA211" i="22"/>
  <c r="BX211" i="22"/>
  <c r="BU211" i="22"/>
  <c r="CD210" i="22"/>
  <c r="CA210" i="22"/>
  <c r="BX210" i="22"/>
  <c r="BU210" i="22"/>
  <c r="CD209" i="22"/>
  <c r="CA209" i="22"/>
  <c r="BX209" i="22"/>
  <c r="BU209" i="22"/>
  <c r="CD208" i="22"/>
  <c r="CA208" i="22"/>
  <c r="BX208" i="22"/>
  <c r="BU208" i="22"/>
  <c r="CD207" i="22"/>
  <c r="CA207" i="22"/>
  <c r="BX207" i="22"/>
  <c r="BU207" i="22"/>
  <c r="CD206" i="22"/>
  <c r="CA206" i="22"/>
  <c r="BX206" i="22"/>
  <c r="BU206" i="22"/>
  <c r="CD205" i="22"/>
  <c r="CA205" i="22"/>
  <c r="BX205" i="22"/>
  <c r="BU205" i="22"/>
  <c r="CD204" i="22"/>
  <c r="CA204" i="22"/>
  <c r="BX204" i="22"/>
  <c r="BU204" i="22"/>
  <c r="CD203" i="22"/>
  <c r="CA203" i="22"/>
  <c r="BX203" i="22"/>
  <c r="BU203" i="22"/>
  <c r="CD202" i="22"/>
  <c r="CA202" i="22"/>
  <c r="BX202" i="22"/>
  <c r="BU202" i="22"/>
  <c r="CD201" i="22"/>
  <c r="CA201" i="22"/>
  <c r="BX201" i="22"/>
  <c r="BU201" i="22"/>
  <c r="CD200" i="22"/>
  <c r="CA200" i="22"/>
  <c r="BX200" i="22"/>
  <c r="BU200" i="22"/>
  <c r="CD199" i="22"/>
  <c r="CA199" i="22"/>
  <c r="BX199" i="22"/>
  <c r="BU199" i="22"/>
  <c r="CD198" i="22"/>
  <c r="CA198" i="22"/>
  <c r="BX198" i="22"/>
  <c r="BU198" i="22"/>
  <c r="CD197" i="22"/>
  <c r="CA197" i="22"/>
  <c r="BX197" i="22"/>
  <c r="BU197" i="22"/>
  <c r="CD196" i="22"/>
  <c r="CA196" i="22"/>
  <c r="BX196" i="22"/>
  <c r="BU196" i="22"/>
  <c r="CD195" i="22"/>
  <c r="CA195" i="22"/>
  <c r="BX195" i="22"/>
  <c r="BU195" i="22"/>
  <c r="CD194" i="22"/>
  <c r="CA194" i="22"/>
  <c r="BX194" i="22"/>
  <c r="BU194" i="22"/>
  <c r="CD193" i="22"/>
  <c r="CA193" i="22"/>
  <c r="BX193" i="22"/>
  <c r="BU193" i="22"/>
  <c r="CD192" i="22"/>
  <c r="CA192" i="22"/>
  <c r="BX192" i="22"/>
  <c r="BU192" i="22"/>
  <c r="CD191" i="22"/>
  <c r="CA191" i="22"/>
  <c r="BX191" i="22"/>
  <c r="BU191" i="22"/>
  <c r="CD190" i="22"/>
  <c r="CA190" i="22"/>
  <c r="BX190" i="22"/>
  <c r="BU190" i="22"/>
  <c r="CD189" i="22"/>
  <c r="CA189" i="22"/>
  <c r="BX189" i="22"/>
  <c r="BU189" i="22"/>
  <c r="CD188" i="22"/>
  <c r="CA188" i="22"/>
  <c r="BX188" i="22"/>
  <c r="BU188" i="22"/>
  <c r="CD187" i="22"/>
  <c r="CA187" i="22"/>
  <c r="BX187" i="22"/>
  <c r="BU187" i="22"/>
  <c r="CD186" i="22"/>
  <c r="CA186" i="22"/>
  <c r="BX186" i="22"/>
  <c r="BU186" i="22"/>
  <c r="CD185" i="22"/>
  <c r="CA185" i="22"/>
  <c r="BX185" i="22"/>
  <c r="BU185" i="22"/>
  <c r="CD184" i="22"/>
  <c r="CA184" i="22"/>
  <c r="BX184" i="22"/>
  <c r="BU184" i="22"/>
  <c r="CD183" i="22"/>
  <c r="CA183" i="22"/>
  <c r="BX183" i="22"/>
  <c r="BU183" i="22"/>
  <c r="CD182" i="22"/>
  <c r="CA182" i="22"/>
  <c r="BX182" i="22"/>
  <c r="BU182" i="22"/>
  <c r="CD181" i="22"/>
  <c r="CA181" i="22"/>
  <c r="BX181" i="22"/>
  <c r="BU181" i="22"/>
  <c r="CD180" i="22"/>
  <c r="CA180" i="22"/>
  <c r="BX180" i="22"/>
  <c r="BU180" i="22"/>
  <c r="CD179" i="22"/>
  <c r="CA179" i="22"/>
  <c r="BX179" i="22"/>
  <c r="BU179" i="22"/>
  <c r="CD178" i="22"/>
  <c r="CA178" i="22"/>
  <c r="BX178" i="22"/>
  <c r="BU178" i="22"/>
  <c r="CD177" i="22"/>
  <c r="CA177" i="22"/>
  <c r="BX177" i="22"/>
  <c r="BU177" i="22"/>
  <c r="CD176" i="22"/>
  <c r="CA176" i="22"/>
  <c r="BX176" i="22"/>
  <c r="BU176" i="22"/>
  <c r="CD175" i="22"/>
  <c r="CA175" i="22"/>
  <c r="BX175" i="22"/>
  <c r="BU175" i="22"/>
  <c r="CD174" i="22"/>
  <c r="CA174" i="22"/>
  <c r="BX174" i="22"/>
  <c r="BU174" i="22"/>
  <c r="CD173" i="22"/>
  <c r="CA173" i="22"/>
  <c r="BX173" i="22"/>
  <c r="BU173" i="22"/>
  <c r="CD172" i="22"/>
  <c r="CA172" i="22"/>
  <c r="BX172" i="22"/>
  <c r="BU172" i="22"/>
  <c r="CD171" i="22"/>
  <c r="CA171" i="22"/>
  <c r="BX171" i="22"/>
  <c r="BU171" i="22"/>
  <c r="CD170" i="22"/>
  <c r="CA170" i="22"/>
  <c r="BX170" i="22"/>
  <c r="BU170" i="22"/>
  <c r="CD169" i="22"/>
  <c r="CA169" i="22"/>
  <c r="BX169" i="22"/>
  <c r="BU169" i="22"/>
  <c r="CD168" i="22"/>
  <c r="CA168" i="22"/>
  <c r="BX168" i="22"/>
  <c r="BU168" i="22"/>
  <c r="CD167" i="22"/>
  <c r="CA167" i="22"/>
  <c r="BX167" i="22"/>
  <c r="BU167" i="22"/>
  <c r="CD166" i="22"/>
  <c r="CA166" i="22"/>
  <c r="BX166" i="22"/>
  <c r="BU166" i="22"/>
  <c r="CD165" i="22"/>
  <c r="CA165" i="22"/>
  <c r="BX165" i="22"/>
  <c r="BU165" i="22"/>
  <c r="CD164" i="22"/>
  <c r="CA164" i="22"/>
  <c r="BX164" i="22"/>
  <c r="BU164" i="22"/>
  <c r="CD163" i="22"/>
  <c r="CA163" i="22"/>
  <c r="BX163" i="22"/>
  <c r="BU163" i="22"/>
  <c r="CD162" i="22"/>
  <c r="CA162" i="22"/>
  <c r="BX162" i="22"/>
  <c r="BU162" i="22"/>
  <c r="CD161" i="22"/>
  <c r="CA161" i="22"/>
  <c r="BX161" i="22"/>
  <c r="BU161" i="22"/>
  <c r="CD160" i="22"/>
  <c r="CA160" i="22"/>
  <c r="BX160" i="22"/>
  <c r="BU160" i="22"/>
  <c r="CD159" i="22"/>
  <c r="CA159" i="22"/>
  <c r="BX159" i="22"/>
  <c r="BU159" i="22"/>
  <c r="CD158" i="22"/>
  <c r="CA158" i="22"/>
  <c r="BX158" i="22"/>
  <c r="BU158" i="22"/>
  <c r="CD157" i="22"/>
  <c r="CA157" i="22"/>
  <c r="BX157" i="22"/>
  <c r="BU157" i="22"/>
  <c r="CD156" i="22"/>
  <c r="CA156" i="22"/>
  <c r="BX156" i="22"/>
  <c r="BU156" i="22"/>
  <c r="CD155" i="22"/>
  <c r="CA155" i="22"/>
  <c r="BX155" i="22"/>
  <c r="BU155" i="22"/>
  <c r="CD154" i="22"/>
  <c r="CA154" i="22"/>
  <c r="BX154" i="22"/>
  <c r="BU154" i="22"/>
  <c r="CD153" i="22"/>
  <c r="CA153" i="22"/>
  <c r="BX153" i="22"/>
  <c r="BU153" i="22"/>
  <c r="CD152" i="22"/>
  <c r="CA152" i="22"/>
  <c r="BX152" i="22"/>
  <c r="BU152" i="22"/>
  <c r="CD151" i="22"/>
  <c r="CA151" i="22"/>
  <c r="BX151" i="22"/>
  <c r="BU151" i="22"/>
  <c r="CD150" i="22"/>
  <c r="CA150" i="22"/>
  <c r="BX150" i="22"/>
  <c r="BU150" i="22"/>
  <c r="CD149" i="22"/>
  <c r="CA149" i="22"/>
  <c r="BX149" i="22"/>
  <c r="BU149" i="22"/>
  <c r="CD148" i="22"/>
  <c r="CA148" i="22"/>
  <c r="BX148" i="22"/>
  <c r="BU148" i="22"/>
  <c r="CD147" i="22"/>
  <c r="CA147" i="22"/>
  <c r="BX147" i="22"/>
  <c r="BU147" i="22"/>
  <c r="CD146" i="22"/>
  <c r="CA146" i="22"/>
  <c r="BX146" i="22"/>
  <c r="BU146" i="22"/>
  <c r="CD145" i="22"/>
  <c r="CA145" i="22"/>
  <c r="BX145" i="22"/>
  <c r="BU145" i="22"/>
  <c r="CD144" i="22"/>
  <c r="CA144" i="22"/>
  <c r="BX144" i="22"/>
  <c r="BU144" i="22"/>
  <c r="CD143" i="22"/>
  <c r="CA143" i="22"/>
  <c r="BX143" i="22"/>
  <c r="BU143" i="22"/>
  <c r="CD142" i="22"/>
  <c r="CA142" i="22"/>
  <c r="BX142" i="22"/>
  <c r="BU142" i="22"/>
  <c r="CD141" i="22"/>
  <c r="CA141" i="22"/>
  <c r="BX141" i="22"/>
  <c r="BU141" i="22"/>
  <c r="CD140" i="22"/>
  <c r="CA140" i="22"/>
  <c r="BX140" i="22"/>
  <c r="BU140" i="22"/>
  <c r="CD139" i="22"/>
  <c r="CA139" i="22"/>
  <c r="BX139" i="22"/>
  <c r="BU139" i="22"/>
  <c r="CD138" i="22"/>
  <c r="CA138" i="22"/>
  <c r="BX138" i="22"/>
  <c r="BU138" i="22"/>
  <c r="CD137" i="22"/>
  <c r="CA137" i="22"/>
  <c r="BX137" i="22"/>
  <c r="BU137" i="22"/>
  <c r="CD136" i="22"/>
  <c r="CA136" i="22"/>
  <c r="BX136" i="22"/>
  <c r="BU136" i="22"/>
  <c r="CD135" i="22"/>
  <c r="CA135" i="22"/>
  <c r="BX135" i="22"/>
  <c r="BU135" i="22"/>
  <c r="CD134" i="22"/>
  <c r="CA134" i="22"/>
  <c r="BX134" i="22"/>
  <c r="BU134" i="22"/>
  <c r="CD133" i="22"/>
  <c r="CA133" i="22"/>
  <c r="BX133" i="22"/>
  <c r="BU133" i="22"/>
  <c r="CD132" i="22"/>
  <c r="CA132" i="22"/>
  <c r="BX132" i="22"/>
  <c r="BU132" i="22"/>
  <c r="CD131" i="22"/>
  <c r="CA131" i="22"/>
  <c r="BX131" i="22"/>
  <c r="BU131" i="22"/>
  <c r="CD130" i="22"/>
  <c r="CA130" i="22"/>
  <c r="BX130" i="22"/>
  <c r="BU130" i="22"/>
  <c r="CD129" i="22"/>
  <c r="CA129" i="22"/>
  <c r="BX129" i="22"/>
  <c r="BU129" i="22"/>
  <c r="CD128" i="22"/>
  <c r="CA128" i="22"/>
  <c r="BX128" i="22"/>
  <c r="BU128" i="22"/>
  <c r="CD127" i="22"/>
  <c r="CA127" i="22"/>
  <c r="BX127" i="22"/>
  <c r="BU127" i="22"/>
  <c r="CD126" i="22"/>
  <c r="CA126" i="22"/>
  <c r="BX126" i="22"/>
  <c r="BU126" i="22"/>
  <c r="CD125" i="22"/>
  <c r="CA125" i="22"/>
  <c r="BX125" i="22"/>
  <c r="BU125" i="22"/>
  <c r="CD124" i="22"/>
  <c r="CA124" i="22"/>
  <c r="BX124" i="22"/>
  <c r="BU124" i="22"/>
  <c r="CD123" i="22"/>
  <c r="CA123" i="22"/>
  <c r="BX123" i="22"/>
  <c r="BU123" i="22"/>
  <c r="CD122" i="22"/>
  <c r="CA122" i="22"/>
  <c r="BX122" i="22"/>
  <c r="BU122" i="22"/>
  <c r="CD121" i="22"/>
  <c r="CA121" i="22"/>
  <c r="BX121" i="22"/>
  <c r="BU121" i="22"/>
  <c r="CD120" i="22"/>
  <c r="CA120" i="22"/>
  <c r="BX120" i="22"/>
  <c r="BU120" i="22"/>
  <c r="CD119" i="22"/>
  <c r="CA119" i="22"/>
  <c r="BX119" i="22"/>
  <c r="BU119" i="22"/>
  <c r="CD118" i="22"/>
  <c r="CA118" i="22"/>
  <c r="BX118" i="22"/>
  <c r="BU118" i="22"/>
  <c r="CD117" i="22"/>
  <c r="CA117" i="22"/>
  <c r="BX117" i="22"/>
  <c r="BU117" i="22"/>
  <c r="CD116" i="22"/>
  <c r="CA116" i="22"/>
  <c r="BX116" i="22"/>
  <c r="BU116" i="22"/>
  <c r="CD115" i="22"/>
  <c r="CA115" i="22"/>
  <c r="BX115" i="22"/>
  <c r="BU115" i="22"/>
  <c r="CD114" i="22"/>
  <c r="CA114" i="22"/>
  <c r="BX114" i="22"/>
  <c r="BU114" i="22"/>
  <c r="CD113" i="22"/>
  <c r="CA113" i="22"/>
  <c r="BX113" i="22"/>
  <c r="BU113" i="22"/>
  <c r="CD112" i="22"/>
  <c r="CA112" i="22"/>
  <c r="BX112" i="22"/>
  <c r="BU112" i="22"/>
  <c r="CD111" i="22"/>
  <c r="CA111" i="22"/>
  <c r="BX111" i="22"/>
  <c r="BU111" i="22"/>
  <c r="CD110" i="22"/>
  <c r="CA110" i="22"/>
  <c r="BX110" i="22"/>
  <c r="BU110" i="22"/>
  <c r="CD109" i="22"/>
  <c r="CA109" i="22"/>
  <c r="BX109" i="22"/>
  <c r="BU109" i="22"/>
  <c r="CD108" i="22"/>
  <c r="CA108" i="22"/>
  <c r="BX108" i="22"/>
  <c r="BU108" i="22"/>
  <c r="CD107" i="22"/>
  <c r="CA107" i="22"/>
  <c r="BX107" i="22"/>
  <c r="BU107" i="22"/>
  <c r="CD106" i="22"/>
  <c r="CA106" i="22"/>
  <c r="BX106" i="22"/>
  <c r="BU106" i="22"/>
  <c r="CD105" i="22"/>
  <c r="CA105" i="22"/>
  <c r="BX105" i="22"/>
  <c r="BU105" i="22"/>
  <c r="CD104" i="22"/>
  <c r="CA104" i="22"/>
  <c r="BX104" i="22"/>
  <c r="BU104" i="22"/>
  <c r="CD103" i="22"/>
  <c r="CA103" i="22"/>
  <c r="BX103" i="22"/>
  <c r="BU103" i="22"/>
  <c r="CD102" i="22"/>
  <c r="CA102" i="22"/>
  <c r="BX102" i="22"/>
  <c r="BU102" i="22"/>
  <c r="CD101" i="22"/>
  <c r="CA101" i="22"/>
  <c r="BX101" i="22"/>
  <c r="BU101" i="22"/>
  <c r="CD100" i="22"/>
  <c r="CA100" i="22"/>
  <c r="BX100" i="22"/>
  <c r="BU100" i="22"/>
  <c r="CD99" i="22"/>
  <c r="CA99" i="22"/>
  <c r="BX99" i="22"/>
  <c r="BU99" i="22"/>
  <c r="CD98" i="22"/>
  <c r="CA98" i="22"/>
  <c r="BX98" i="22"/>
  <c r="BU98" i="22"/>
  <c r="CD97" i="22"/>
  <c r="CA97" i="22"/>
  <c r="BX97" i="22"/>
  <c r="BU97" i="22"/>
  <c r="CD96" i="22"/>
  <c r="CA96" i="22"/>
  <c r="BX96" i="22"/>
  <c r="BU96" i="22"/>
  <c r="CD95" i="22"/>
  <c r="CA95" i="22"/>
  <c r="BX95" i="22"/>
  <c r="BU95" i="22"/>
  <c r="CD94" i="22"/>
  <c r="CA94" i="22"/>
  <c r="BX94" i="22"/>
  <c r="BU94" i="22"/>
  <c r="CD93" i="22"/>
  <c r="CA93" i="22"/>
  <c r="BX93" i="22"/>
  <c r="BU93" i="22"/>
  <c r="CD92" i="22"/>
  <c r="CA92" i="22"/>
  <c r="BX92" i="22"/>
  <c r="BU92" i="22"/>
  <c r="CD91" i="22"/>
  <c r="CA91" i="22"/>
  <c r="BX91" i="22"/>
  <c r="BU91" i="22"/>
  <c r="CD90" i="22"/>
  <c r="CA90" i="22"/>
  <c r="BX90" i="22"/>
  <c r="BU90" i="22"/>
  <c r="CD89" i="22"/>
  <c r="CA89" i="22"/>
  <c r="BX89" i="22"/>
  <c r="BU89" i="22"/>
  <c r="CD88" i="22"/>
  <c r="CA88" i="22"/>
  <c r="BX88" i="22"/>
  <c r="BU88" i="22"/>
  <c r="CD87" i="22"/>
  <c r="CA87" i="22"/>
  <c r="BX87" i="22"/>
  <c r="BU87" i="22"/>
  <c r="CD86" i="22"/>
  <c r="CA86" i="22"/>
  <c r="BX86" i="22"/>
  <c r="BU86" i="22"/>
  <c r="CD85" i="22"/>
  <c r="CA85" i="22"/>
  <c r="BX85" i="22"/>
  <c r="BU85" i="22"/>
  <c r="CD84" i="22"/>
  <c r="CA84" i="22"/>
  <c r="BX84" i="22"/>
  <c r="BU84" i="22"/>
  <c r="CD83" i="22"/>
  <c r="CA83" i="22"/>
  <c r="BX83" i="22"/>
  <c r="BU83" i="22"/>
  <c r="CD82" i="22"/>
  <c r="CA82" i="22"/>
  <c r="BX82" i="22"/>
  <c r="BU82" i="22"/>
  <c r="CD81" i="22"/>
  <c r="CA81" i="22"/>
  <c r="BX81" i="22"/>
  <c r="BU81" i="22"/>
  <c r="CD80" i="22"/>
  <c r="CA80" i="22"/>
  <c r="BX80" i="22"/>
  <c r="BU80" i="22"/>
  <c r="CD79" i="22"/>
  <c r="CA79" i="22"/>
  <c r="BX79" i="22"/>
  <c r="BU79" i="22"/>
  <c r="CD78" i="22"/>
  <c r="CA78" i="22"/>
  <c r="BX78" i="22"/>
  <c r="BU78" i="22"/>
  <c r="CD77" i="22"/>
  <c r="CA77" i="22"/>
  <c r="BX77" i="22"/>
  <c r="BU77" i="22"/>
  <c r="CD76" i="22"/>
  <c r="CA76" i="22"/>
  <c r="BX76" i="22"/>
  <c r="BU76" i="22"/>
  <c r="CD75" i="22"/>
  <c r="CA75" i="22"/>
  <c r="BX75" i="22"/>
  <c r="BU75" i="22"/>
  <c r="CD74" i="22"/>
  <c r="CA74" i="22"/>
  <c r="BX74" i="22"/>
  <c r="BU74" i="22"/>
  <c r="CD73" i="22"/>
  <c r="CA73" i="22"/>
  <c r="BX73" i="22"/>
  <c r="BU73" i="22"/>
  <c r="CD72" i="22"/>
  <c r="CA72" i="22"/>
  <c r="BX72" i="22"/>
  <c r="BU72" i="22"/>
  <c r="CD71" i="22"/>
  <c r="CA71" i="22"/>
  <c r="BX71" i="22"/>
  <c r="BU71" i="22"/>
  <c r="CD70" i="22"/>
  <c r="CA70" i="22"/>
  <c r="BX70" i="22"/>
  <c r="BU70" i="22"/>
  <c r="CD69" i="22"/>
  <c r="CA69" i="22"/>
  <c r="BX69" i="22"/>
  <c r="BU69" i="22"/>
  <c r="CD68" i="22"/>
  <c r="CA68" i="22"/>
  <c r="BX68" i="22"/>
  <c r="BU68" i="22"/>
  <c r="CD67" i="22"/>
  <c r="CA67" i="22"/>
  <c r="BX67" i="22"/>
  <c r="BU67" i="22"/>
  <c r="CD66" i="22"/>
  <c r="CA66" i="22"/>
  <c r="BX66" i="22"/>
  <c r="BU66" i="22"/>
  <c r="CD65" i="22"/>
  <c r="CA65" i="22"/>
  <c r="BX65" i="22"/>
  <c r="BU65" i="22"/>
  <c r="CD64" i="22"/>
  <c r="CA64" i="22"/>
  <c r="BX64" i="22"/>
  <c r="BU64" i="22"/>
  <c r="CD63" i="22"/>
  <c r="CA63" i="22"/>
  <c r="BX63" i="22"/>
  <c r="BU63" i="22"/>
  <c r="CD62" i="22"/>
  <c r="CA62" i="22"/>
  <c r="BX62" i="22"/>
  <c r="BU62" i="22"/>
  <c r="CD61" i="22"/>
  <c r="CA61" i="22"/>
  <c r="BX61" i="22"/>
  <c r="BU61" i="22"/>
  <c r="CD60" i="22"/>
  <c r="CA60" i="22"/>
  <c r="BX60" i="22"/>
  <c r="BU60" i="22"/>
  <c r="CD59" i="22"/>
  <c r="CA59" i="22"/>
  <c r="BX59" i="22"/>
  <c r="BU59" i="22"/>
  <c r="CD58" i="22"/>
  <c r="CA58" i="22"/>
  <c r="BX58" i="22"/>
  <c r="BU58" i="22"/>
  <c r="CD57" i="22"/>
  <c r="CA57" i="22"/>
  <c r="BX57" i="22"/>
  <c r="BU57" i="22"/>
  <c r="CD56" i="22"/>
  <c r="CA56" i="22"/>
  <c r="BX56" i="22"/>
  <c r="BU56" i="22"/>
  <c r="CD55" i="22"/>
  <c r="CA55" i="22"/>
  <c r="BX55" i="22"/>
  <c r="BU55" i="22"/>
  <c r="CD54" i="22"/>
  <c r="CA54" i="22"/>
  <c r="BX54" i="22"/>
  <c r="BU54" i="22"/>
  <c r="CD53" i="22"/>
  <c r="CA53" i="22"/>
  <c r="BX53" i="22"/>
  <c r="BU53" i="22"/>
  <c r="CD52" i="22"/>
  <c r="CA52" i="22"/>
  <c r="BX52" i="22"/>
  <c r="BU52" i="22"/>
  <c r="CD51" i="22"/>
  <c r="CA51" i="22"/>
  <c r="BX51" i="22"/>
  <c r="BU51" i="22"/>
  <c r="CD50" i="22"/>
  <c r="CA50" i="22"/>
  <c r="BX50" i="22"/>
  <c r="BU50" i="22"/>
  <c r="CD49" i="22"/>
  <c r="CA49" i="22"/>
  <c r="BX49" i="22"/>
  <c r="BU49" i="22"/>
  <c r="CD48" i="22"/>
  <c r="CA48" i="22"/>
  <c r="BX48" i="22"/>
  <c r="BU48" i="22"/>
  <c r="CD47" i="22"/>
  <c r="CA47" i="22"/>
  <c r="BX47" i="22"/>
  <c r="BU47" i="22"/>
  <c r="CD46" i="22"/>
  <c r="CA46" i="22"/>
  <c r="BX46" i="22"/>
  <c r="BU46" i="22"/>
  <c r="CD45" i="22"/>
  <c r="CA45" i="22"/>
  <c r="BX45" i="22"/>
  <c r="BU45" i="22"/>
  <c r="CD44" i="22"/>
  <c r="CA44" i="22"/>
  <c r="BX44" i="22"/>
  <c r="BU44" i="22"/>
  <c r="CD43" i="22"/>
  <c r="CA43" i="22"/>
  <c r="BX43" i="22"/>
  <c r="BU43" i="22"/>
  <c r="CD42" i="22"/>
  <c r="CA42" i="22"/>
  <c r="BX42" i="22"/>
  <c r="BU42" i="22"/>
  <c r="CD41" i="22"/>
  <c r="CA41" i="22"/>
  <c r="BX41" i="22"/>
  <c r="BU41" i="22"/>
  <c r="CD40" i="22"/>
  <c r="CA40" i="22"/>
  <c r="BX40" i="22"/>
  <c r="BU40" i="22"/>
  <c r="CD39" i="22"/>
  <c r="CA39" i="22"/>
  <c r="BX39" i="22"/>
  <c r="BU39" i="22"/>
  <c r="CD38" i="22"/>
  <c r="CA38" i="22"/>
  <c r="BX38" i="22"/>
  <c r="BU38" i="22"/>
  <c r="CD37" i="22"/>
  <c r="CA37" i="22"/>
  <c r="BX37" i="22"/>
  <c r="BU37" i="22"/>
  <c r="CD36" i="22"/>
  <c r="CA36" i="22"/>
  <c r="BX36" i="22"/>
  <c r="BU36" i="22"/>
  <c r="CD35" i="22"/>
  <c r="CA35" i="22"/>
  <c r="BX35" i="22"/>
  <c r="BU35" i="22"/>
  <c r="CD34" i="22"/>
  <c r="CA34" i="22"/>
  <c r="BX34" i="22"/>
  <c r="BU34" i="22"/>
  <c r="CD33" i="22"/>
  <c r="CA33" i="22"/>
  <c r="BX33" i="22"/>
  <c r="BU33" i="22"/>
  <c r="CL32" i="22"/>
  <c r="CK32" i="22"/>
  <c r="CD32" i="22"/>
  <c r="CA32" i="22"/>
  <c r="BX32" i="22"/>
  <c r="BU32" i="22"/>
  <c r="CL31" i="22"/>
  <c r="CK31" i="22"/>
  <c r="CD31" i="22"/>
  <c r="CA31" i="22"/>
  <c r="BX31" i="22"/>
  <c r="BU31" i="22"/>
  <c r="CL30" i="22"/>
  <c r="CK30" i="22"/>
  <c r="CD30" i="22"/>
  <c r="CA30" i="22"/>
  <c r="BX30" i="22"/>
  <c r="BU30" i="22"/>
  <c r="CL29" i="22"/>
  <c r="CK29" i="22"/>
  <c r="CD29" i="22"/>
  <c r="CA29" i="22"/>
  <c r="BX29" i="22"/>
  <c r="BU29" i="22"/>
  <c r="I29" i="22"/>
  <c r="H29" i="22"/>
  <c r="CL28" i="22"/>
  <c r="CK28" i="22"/>
  <c r="CD28" i="22"/>
  <c r="CA28" i="22"/>
  <c r="BX28" i="22"/>
  <c r="BU28" i="22"/>
  <c r="I28" i="22"/>
  <c r="H28" i="22"/>
  <c r="CL27" i="22"/>
  <c r="CK27" i="22"/>
  <c r="CD27" i="22"/>
  <c r="CA27" i="22"/>
  <c r="BX27" i="22"/>
  <c r="BU27" i="22"/>
  <c r="I27" i="22"/>
  <c r="H27" i="22"/>
  <c r="CL26" i="22"/>
  <c r="CK26" i="22"/>
  <c r="CD26" i="22"/>
  <c r="CA26" i="22"/>
  <c r="BX26" i="22"/>
  <c r="BU26" i="22"/>
  <c r="I26" i="22"/>
  <c r="H26" i="22"/>
  <c r="CL25" i="22"/>
  <c r="CK25" i="22"/>
  <c r="CD25" i="22"/>
  <c r="CA25" i="22"/>
  <c r="BX25" i="22"/>
  <c r="BU25" i="22"/>
  <c r="I25" i="22"/>
  <c r="H25" i="22"/>
  <c r="CL24" i="22"/>
  <c r="CK24" i="22"/>
  <c r="CD24" i="22"/>
  <c r="CA24" i="22"/>
  <c r="BX24" i="22"/>
  <c r="BU24" i="22"/>
  <c r="I24" i="22"/>
  <c r="H24" i="22"/>
  <c r="CL23" i="22"/>
  <c r="CK23" i="22"/>
  <c r="CD23" i="22"/>
  <c r="CA23" i="22"/>
  <c r="BX23" i="22"/>
  <c r="BU23" i="22"/>
  <c r="I23" i="22"/>
  <c r="H23" i="22"/>
  <c r="CL22" i="22"/>
  <c r="CK22" i="22"/>
  <c r="CD22" i="22"/>
  <c r="CA22" i="22"/>
  <c r="BX22" i="22"/>
  <c r="BU22" i="22"/>
  <c r="I22" i="22"/>
  <c r="H22" i="22"/>
  <c r="CL21" i="22"/>
  <c r="CK21" i="22"/>
  <c r="CD21" i="22"/>
  <c r="CA21" i="22"/>
  <c r="BX21" i="22"/>
  <c r="BU21" i="22"/>
  <c r="I21" i="22"/>
  <c r="H21" i="22"/>
  <c r="CL20" i="22"/>
  <c r="CK20" i="22"/>
  <c r="CD20" i="22"/>
  <c r="CA20" i="22"/>
  <c r="BX20" i="22"/>
  <c r="BU20" i="22"/>
  <c r="I20" i="22"/>
  <c r="H20" i="22"/>
  <c r="CL19" i="22"/>
  <c r="CK19" i="22"/>
  <c r="CD19" i="22"/>
  <c r="CA19" i="22"/>
  <c r="BX19" i="22"/>
  <c r="BU19" i="22"/>
  <c r="I19" i="22"/>
  <c r="H19" i="22"/>
  <c r="CL18" i="22"/>
  <c r="CK18" i="22"/>
  <c r="CD18" i="22"/>
  <c r="CA18" i="22"/>
  <c r="BX18" i="22"/>
  <c r="BU18" i="22"/>
  <c r="I18" i="22"/>
  <c r="H18" i="22"/>
  <c r="CL17" i="22"/>
  <c r="CK17" i="22"/>
  <c r="CD17" i="22"/>
  <c r="CA17" i="22"/>
  <c r="BX17" i="22"/>
  <c r="BU17" i="22"/>
  <c r="I17" i="22"/>
  <c r="H17" i="22"/>
  <c r="CL16" i="22"/>
  <c r="CK16" i="22"/>
  <c r="CD16" i="22"/>
  <c r="CA16" i="22"/>
  <c r="BX16" i="22"/>
  <c r="BU16" i="22"/>
  <c r="I16" i="22"/>
  <c r="H16" i="22"/>
  <c r="CL15" i="22"/>
  <c r="CK15" i="22"/>
  <c r="CD15" i="22"/>
  <c r="CA15" i="22"/>
  <c r="BX15" i="22"/>
  <c r="BU15" i="22"/>
  <c r="I15" i="22"/>
  <c r="H15" i="22"/>
  <c r="CL14" i="22"/>
  <c r="CK14" i="22"/>
  <c r="CD14" i="22"/>
  <c r="CA14" i="22"/>
  <c r="BX14" i="22"/>
  <c r="BU14" i="22"/>
  <c r="I14" i="22"/>
  <c r="H14" i="22"/>
  <c r="CL13" i="22"/>
  <c r="CK13" i="22"/>
  <c r="CD13" i="22"/>
  <c r="CA13" i="22"/>
  <c r="BX13" i="22"/>
  <c r="BU13" i="22"/>
  <c r="I13" i="22"/>
  <c r="H13" i="22"/>
  <c r="CL12" i="22"/>
  <c r="CK12" i="22"/>
  <c r="CD12" i="22"/>
  <c r="CA12" i="22"/>
  <c r="BX12" i="22"/>
  <c r="BU12" i="22"/>
  <c r="I12" i="22"/>
  <c r="H12" i="22"/>
  <c r="CL11" i="22"/>
  <c r="CK11" i="22"/>
  <c r="CD11" i="22"/>
  <c r="CA11" i="22"/>
  <c r="BX11" i="22"/>
  <c r="BU11" i="22"/>
  <c r="I11" i="22"/>
  <c r="H11" i="22"/>
  <c r="CL10" i="22"/>
  <c r="CK10" i="22"/>
  <c r="CD10" i="22"/>
  <c r="CA10" i="22"/>
  <c r="BX10" i="22"/>
  <c r="BU10" i="22"/>
  <c r="I10" i="22"/>
  <c r="H10" i="22"/>
  <c r="CL9" i="22"/>
  <c r="CK9" i="22"/>
  <c r="CD9" i="22"/>
  <c r="CA9" i="22"/>
  <c r="BX9" i="22"/>
  <c r="BU9" i="22"/>
  <c r="I9" i="22"/>
  <c r="H9" i="22"/>
  <c r="CL8" i="22"/>
  <c r="CK8" i="22"/>
  <c r="CD8" i="22"/>
  <c r="CA8" i="22"/>
  <c r="BX8" i="22"/>
  <c r="BU8" i="22"/>
  <c r="I8" i="22"/>
  <c r="H8" i="22"/>
  <c r="I7" i="22"/>
  <c r="H7" i="22"/>
  <c r="I6" i="22"/>
  <c r="H6" i="22"/>
  <c r="I5" i="22"/>
  <c r="H5" i="22"/>
  <c r="L27" i="24"/>
  <c r="M27" i="24"/>
  <c r="H27" i="24"/>
  <c r="I27" i="24"/>
  <c r="D27" i="24"/>
  <c r="E27" i="24"/>
  <c r="L26" i="24"/>
  <c r="M26" i="24"/>
  <c r="H26" i="24"/>
  <c r="I26" i="24"/>
  <c r="D26" i="24"/>
  <c r="E26" i="24"/>
  <c r="L25" i="24"/>
  <c r="M25" i="24"/>
  <c r="H25" i="24"/>
  <c r="I25" i="24"/>
  <c r="D25" i="24"/>
  <c r="E25" i="24"/>
  <c r="L24" i="24"/>
  <c r="M24" i="24"/>
  <c r="H24" i="24"/>
  <c r="I24" i="24"/>
  <c r="D24" i="24"/>
  <c r="E24" i="24"/>
  <c r="L23" i="24"/>
  <c r="M23" i="24"/>
  <c r="H23" i="24"/>
  <c r="I23" i="24"/>
  <c r="D23" i="24"/>
  <c r="E23" i="24"/>
  <c r="L22" i="24"/>
  <c r="M22" i="24"/>
  <c r="H22" i="24"/>
  <c r="I22" i="24"/>
  <c r="D22" i="24"/>
  <c r="E22" i="24"/>
  <c r="L21" i="24"/>
  <c r="M21" i="24"/>
  <c r="H21" i="24"/>
  <c r="I21" i="24"/>
  <c r="D21" i="24"/>
  <c r="E21" i="24"/>
  <c r="L20" i="24"/>
  <c r="M20" i="24"/>
  <c r="H20" i="24"/>
  <c r="I20" i="24"/>
  <c r="D20" i="24"/>
  <c r="E20" i="24"/>
  <c r="L19" i="24"/>
  <c r="M19" i="24"/>
  <c r="H19" i="24"/>
  <c r="I19" i="24"/>
  <c r="D19" i="24"/>
  <c r="E19" i="24"/>
  <c r="L18" i="24"/>
  <c r="M18" i="24"/>
  <c r="H18" i="24"/>
  <c r="I18" i="24"/>
  <c r="D18" i="24"/>
  <c r="E18" i="24"/>
  <c r="L17" i="24"/>
  <c r="M17" i="24"/>
  <c r="H17" i="24"/>
  <c r="I17" i="24"/>
  <c r="D17" i="24"/>
  <c r="E17" i="24"/>
  <c r="L16" i="24"/>
  <c r="M16" i="24"/>
  <c r="H16" i="24"/>
  <c r="I16" i="24"/>
  <c r="D16" i="24"/>
  <c r="E16" i="24"/>
  <c r="L15" i="24"/>
  <c r="M15" i="24"/>
  <c r="H15" i="24"/>
  <c r="I15" i="24"/>
  <c r="D15" i="24"/>
  <c r="E15" i="24"/>
  <c r="L14" i="24"/>
  <c r="M14" i="24"/>
  <c r="H14" i="24"/>
  <c r="I14" i="24"/>
  <c r="D14" i="24"/>
  <c r="E14" i="24"/>
  <c r="L13" i="24"/>
  <c r="M13" i="24"/>
  <c r="H13" i="24"/>
  <c r="I13" i="24"/>
  <c r="D13" i="24"/>
  <c r="E13" i="24"/>
  <c r="I7" i="24"/>
  <c r="C22" i="3"/>
  <c r="C21" i="3"/>
  <c r="K54" i="13" a="1"/>
  <c r="K54" i="13"/>
  <c r="A51" i="14"/>
  <c r="A49" i="14"/>
  <c r="D10" i="13" a="1"/>
  <c r="D10" i="13"/>
  <c r="E10" i="13"/>
  <c r="D32" i="13" a="1"/>
  <c r="D32" i="13"/>
  <c r="E32" i="13"/>
  <c r="D31" i="13" a="1"/>
  <c r="D31" i="13"/>
  <c r="E31" i="13"/>
  <c r="D30" i="13" a="1"/>
  <c r="D30" i="13"/>
  <c r="E30" i="13"/>
  <c r="D29" i="13" a="1"/>
  <c r="D29" i="13"/>
  <c r="E29" i="13"/>
  <c r="D28" i="13" a="1"/>
  <c r="D28" i="13"/>
  <c r="E28" i="13"/>
  <c r="D27" i="13" a="1"/>
  <c r="D27" i="13"/>
  <c r="E27" i="13"/>
  <c r="D26" i="13" a="1"/>
  <c r="D26" i="13"/>
  <c r="E26" i="13"/>
  <c r="D25" i="13" a="1"/>
  <c r="D25" i="13"/>
  <c r="E25" i="13"/>
  <c r="D24" i="13" a="1"/>
  <c r="D24" i="13"/>
  <c r="E24" i="13"/>
  <c r="D23" i="13" a="1"/>
  <c r="D23" i="13"/>
  <c r="E23" i="13"/>
  <c r="D22" i="13" a="1"/>
  <c r="D22" i="13"/>
  <c r="E22" i="13"/>
  <c r="D21" i="13" a="1"/>
  <c r="D21" i="13"/>
  <c r="E21" i="13"/>
  <c r="D20" i="13" a="1"/>
  <c r="D20" i="13"/>
  <c r="E20" i="13"/>
  <c r="D19" i="13" a="1"/>
  <c r="D19" i="13"/>
  <c r="E19" i="13"/>
  <c r="D18" i="13" a="1"/>
  <c r="D18" i="13"/>
  <c r="E18" i="13"/>
  <c r="D17" i="13" a="1"/>
  <c r="D17" i="13"/>
  <c r="E17" i="13"/>
  <c r="D16" i="13" a="1"/>
  <c r="D16" i="13"/>
  <c r="E16" i="13"/>
  <c r="D15" i="13" a="1"/>
  <c r="D15" i="13"/>
  <c r="E15" i="13"/>
  <c r="D14" i="13" a="1"/>
  <c r="D14" i="13"/>
  <c r="E14" i="13"/>
  <c r="D13" i="13" a="1"/>
  <c r="D13" i="13"/>
  <c r="E13" i="13"/>
  <c r="D12" i="13" a="1"/>
  <c r="D12" i="13"/>
  <c r="E12" i="13"/>
  <c r="D11" i="13" a="1"/>
  <c r="D11" i="13"/>
  <c r="E11" i="13"/>
  <c r="D33" i="13" a="1"/>
  <c r="D33" i="13"/>
  <c r="E33" i="13"/>
  <c r="E47" i="13"/>
  <c r="A7" i="14"/>
  <c r="D47" i="13"/>
  <c r="A30" i="14"/>
  <c r="O22" i="13"/>
  <c r="A35" i="14"/>
  <c r="A5" i="14"/>
  <c r="E55" i="13" a="1"/>
  <c r="E55" i="13"/>
  <c r="N20" i="13"/>
  <c r="F55" i="13"/>
  <c r="A50" i="14"/>
  <c r="BD25" i="7" a="1"/>
  <c r="BD2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B15" authorId="0" shapeId="0" xr:uid="{00000000-0006-0000-0200-000002000000}">
      <text>
        <r>
          <rPr>
            <b/>
            <sz val="10"/>
            <color indexed="81"/>
            <rFont val="Candara"/>
            <family val="2"/>
          </rPr>
          <t>Precio unitario umbral por debajo del cual los árboles con un diámetro mayor a 30 cm no tienen interés económico.</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E7" authorId="0" shapeId="0" xr:uid="{00000000-0006-0000-0300-000001000000}">
      <text>
        <r>
          <rPr>
            <b/>
            <sz val="10"/>
            <color indexed="81"/>
            <rFont val="Candara"/>
            <family val="2"/>
          </rPr>
          <t>Volumen (m3) de referencia para dicha especie. Base para determinar la menor variación de volumen y elegir el número y tarifa más adecuada.</t>
        </r>
      </text>
    </comment>
    <comment ref="G7" authorId="0" shapeId="0" xr:uid="{00000000-0006-0000-0300-000002000000}">
      <text>
        <r>
          <rPr>
            <b/>
            <sz val="10"/>
            <color indexed="81"/>
            <rFont val="Candara"/>
            <family val="2"/>
          </rPr>
          <t>Mínima diferencia de volumen (entre volumen calculado por cada tarifa y el Vmedio de referencia).
Este dato se corresponde con el número y tarifa más adecuado a cada especie.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E1" authorId="0" shapeId="0" xr:uid="{00000000-0006-0000-0500-000001000000}">
      <text>
        <r>
          <rPr>
            <b/>
            <sz val="11"/>
            <color indexed="81"/>
            <rFont val="Candara"/>
            <family val="2"/>
          </rPr>
          <t>Azimut a partir de la estaca de referencia (en grados centesimales)</t>
        </r>
        <r>
          <rPr>
            <sz val="11"/>
            <color indexed="81"/>
            <rFont val="Calibri"/>
            <family val="2"/>
          </rPr>
          <t xml:space="preserve">
</t>
        </r>
      </text>
    </comment>
    <comment ref="F1" authorId="0" shapeId="0" xr:uid="{00000000-0006-0000-0500-000002000000}">
      <text>
        <r>
          <rPr>
            <b/>
            <sz val="11"/>
            <color indexed="81"/>
            <rFont val="Candara"/>
            <family val="2"/>
          </rPr>
          <t>Distancia (en metros) desde la estaca de referencia al árbol.</t>
        </r>
        <r>
          <rPr>
            <sz val="11"/>
            <color indexed="81"/>
            <rFont val="Calibri"/>
            <family val="2"/>
          </rPr>
          <t xml:space="preserve">
</t>
        </r>
      </text>
    </comment>
    <comment ref="H1" authorId="0" shapeId="0" xr:uid="{00000000-0006-0000-0500-000003000000}">
      <text>
        <r>
          <rPr>
            <b/>
            <sz val="11"/>
            <color indexed="81"/>
            <rFont val="Candara"/>
            <family val="2"/>
          </rPr>
          <t>Diámetro (en centímetros) medido a la altura normal (1.3 metros).</t>
        </r>
        <r>
          <rPr>
            <sz val="11"/>
            <color indexed="81"/>
            <rFont val="Calibri"/>
            <family val="2"/>
          </rPr>
          <t xml:space="preserve">
</t>
        </r>
      </text>
    </comment>
    <comment ref="I1" authorId="0" shapeId="0" xr:uid="{00000000-0006-0000-0500-000004000000}">
      <text>
        <r>
          <rPr>
            <b/>
            <sz val="11"/>
            <color indexed="81"/>
            <rFont val="Candara"/>
            <family val="2"/>
          </rPr>
          <t>Diámetro (en centímetros) medido en dirección perpendicular a Diam1 y a la misma altura.</t>
        </r>
        <r>
          <rPr>
            <sz val="11"/>
            <color indexed="81"/>
            <rFont val="Calibri"/>
            <family val="2"/>
          </rPr>
          <t xml:space="preserve">
</t>
        </r>
      </text>
    </comment>
    <comment ref="J1" authorId="0" shapeId="0" xr:uid="{00000000-0006-0000-0500-000005000000}">
      <text>
        <r>
          <rPr>
            <b/>
            <sz val="11"/>
            <color indexed="81"/>
            <rFont val="Candara"/>
            <family val="2"/>
          </rPr>
          <t>Altura total (en metros). 
No interviene en los cálculos de Smartelo.</t>
        </r>
        <r>
          <rPr>
            <sz val="11"/>
            <color indexed="81"/>
            <rFont val="Calibri"/>
            <family val="2"/>
          </rPr>
          <t xml:space="preserve">
</t>
        </r>
      </text>
    </comment>
    <comment ref="K1" authorId="0" shapeId="0" xr:uid="{00000000-0006-0000-0500-000006000000}">
      <text>
        <r>
          <rPr>
            <b/>
            <sz val="11"/>
            <color indexed="81"/>
            <rFont val="Candara"/>
            <family val="2"/>
          </rPr>
          <t>Altura de la copa viva (en metros desde la base). 
No interviene en los cálculos de Smartelo.</t>
        </r>
        <r>
          <rPr>
            <sz val="11"/>
            <color indexed="81"/>
            <rFont val="Calibri"/>
            <family val="2"/>
          </rPr>
          <t xml:space="preserve">
</t>
        </r>
      </text>
    </comment>
    <comment ref="L1" authorId="0" shapeId="0" xr:uid="{00000000-0006-0000-0500-000007000000}">
      <text>
        <r>
          <rPr>
            <b/>
            <sz val="11"/>
            <color indexed="81"/>
            <rFont val="Candara"/>
            <family val="2"/>
          </rPr>
          <t>Altura de la troza de calidad A,B,C o D (en metros) desde la base del árbol.</t>
        </r>
        <r>
          <rPr>
            <sz val="11"/>
            <color indexed="81"/>
            <rFont val="Calibri"/>
            <family val="2"/>
          </rPr>
          <t xml:space="preserve">
</t>
        </r>
      </text>
    </comment>
    <comment ref="P1" authorId="0" shapeId="0" xr:uid="{00000000-0006-0000-0500-000008000000}">
      <text>
        <r>
          <rPr>
            <b/>
            <sz val="11"/>
            <color indexed="81"/>
            <rFont val="Calibri"/>
            <family val="2"/>
          </rPr>
          <t>Volumen total con corteza (en metros cúbicos). 
Introducido por el usuario mediante valor absoluto o mediante tarifa de cubicación propia.</t>
        </r>
        <r>
          <rPr>
            <sz val="11"/>
            <color indexed="81"/>
            <rFont val="Calibri"/>
            <family val="2"/>
          </rPr>
          <t xml:space="preserve">
</t>
        </r>
      </text>
    </comment>
    <comment ref="Q1" authorId="0" shapeId="0" xr:uid="{00000000-0006-0000-0500-000009000000}">
      <text>
        <r>
          <rPr>
            <b/>
            <sz val="11"/>
            <color indexed="81"/>
            <rFont val="Candara"/>
            <family val="2"/>
          </rPr>
          <t>Árbol muerto = 1
Árbol vivo = 0 (celda vacía es interpretada como vivo).</t>
        </r>
      </text>
    </comment>
    <comment ref="R1" authorId="0" shapeId="0" xr:uid="{00000000-0006-0000-0500-00000A000000}">
      <text>
        <r>
          <rPr>
            <b/>
            <sz val="11"/>
            <color indexed="81"/>
            <rFont val="Candara"/>
            <family val="2"/>
          </rPr>
          <t xml:space="preserve">Posible depreciación antes de la próxima corta = 1
En caso contrario, 0. </t>
        </r>
        <r>
          <rPr>
            <sz val="11"/>
            <color indexed="81"/>
            <rFont val="Calibri"/>
            <family val="2"/>
          </rPr>
          <t xml:space="preserve">
</t>
        </r>
      </text>
    </comment>
    <comment ref="S1" authorId="0" shapeId="0" xr:uid="{00000000-0006-0000-0500-00000B000000}">
      <text>
        <r>
          <rPr>
            <b/>
            <sz val="11"/>
            <color indexed="81"/>
            <rFont val="Candara"/>
            <family val="2"/>
          </rPr>
          <t>Copa dañada, desequilibrada o estrecha = 1
Copa en buen estado = 0 
Si D.copa = 1, se aplica 20% reducción volumen total.</t>
        </r>
      </text>
    </comment>
    <comment ref="U1" authorId="0" shapeId="0" xr:uid="{00000000-0006-0000-0500-00000C000000}">
      <text>
        <r>
          <rPr>
            <b/>
            <sz val="11"/>
            <color indexed="81"/>
            <rFont val="Candara"/>
            <family val="2"/>
          </rPr>
          <t xml:space="preserve">Código o códigos ecologicos para cada árbol. Consultar hoja Ecología. </t>
        </r>
        <r>
          <rPr>
            <sz val="10"/>
            <color indexed="81"/>
            <rFont val="Calibri"/>
            <family val="2"/>
          </rPr>
          <t xml:space="preserve">
</t>
        </r>
      </text>
    </comment>
    <comment ref="Z1" authorId="0" shapeId="0" xr:uid="{00000000-0006-0000-0500-00000D000000}">
      <text>
        <r>
          <rPr>
            <b/>
            <sz val="11"/>
            <color indexed="81"/>
            <rFont val="Candara"/>
            <family val="2"/>
          </rPr>
          <t>Diámetro medio (en centímetros) calculado como el promedio entre Diam1 y Diam2.</t>
        </r>
        <r>
          <rPr>
            <sz val="11"/>
            <color indexed="81"/>
            <rFont val="Calibri"/>
            <family val="2"/>
          </rPr>
          <t xml:space="preserve">
</t>
        </r>
      </text>
    </comment>
    <comment ref="AA1" authorId="0" shapeId="0" xr:uid="{00000000-0006-0000-0500-00000E000000}">
      <text>
        <r>
          <rPr>
            <b/>
            <sz val="11"/>
            <color indexed="81"/>
            <rFont val="Candara"/>
            <family val="2"/>
          </rPr>
          <t xml:space="preserve">Clase diamétrica en función del diámetro medio. </t>
        </r>
        <r>
          <rPr>
            <sz val="11"/>
            <color indexed="81"/>
            <rFont val="Calibri"/>
            <family val="2"/>
          </rPr>
          <t xml:space="preserve">
</t>
        </r>
      </text>
    </comment>
    <comment ref="AB1" authorId="0" shapeId="0" xr:uid="{00000000-0006-0000-0500-00000F000000}">
      <text>
        <r>
          <rPr>
            <b/>
            <sz val="11"/>
            <color indexed="81"/>
            <rFont val="Candara"/>
            <family val="2"/>
          </rPr>
          <t>Sección normal (en m2) del árbol a la altura de 1,3 metros</t>
        </r>
        <r>
          <rPr>
            <b/>
            <sz val="11"/>
            <color indexed="81"/>
            <rFont val="Calibri"/>
            <family val="2"/>
          </rPr>
          <t xml:space="preserve">
</t>
        </r>
      </text>
    </comment>
    <comment ref="AC1" authorId="0" shapeId="0" xr:uid="{00000000-0006-0000-0500-000010000000}">
      <text>
        <r>
          <rPr>
            <b/>
            <sz val="11"/>
            <color indexed="81"/>
            <rFont val="Candara"/>
            <family val="2"/>
          </rPr>
          <t>Si se poseen datos de volumen, muestra este valor (columna P). 
En caso contrario, muestra el volumen calculado mediante las tarifas Schaeffer.</t>
        </r>
        <r>
          <rPr>
            <sz val="11"/>
            <color indexed="81"/>
            <rFont val="Calibri"/>
            <family val="2"/>
          </rPr>
          <t xml:space="preserve">
</t>
        </r>
      </text>
    </comment>
    <comment ref="AE1" authorId="0" shapeId="0" xr:uid="{00000000-0006-0000-0500-000011000000}">
      <text>
        <r>
          <rPr>
            <b/>
            <sz val="11"/>
            <color indexed="81"/>
            <rFont val="Candara"/>
            <family val="2"/>
          </rPr>
          <t>Precio de consumo actual en función de la calidad, clase diamétrica y especie (en €).</t>
        </r>
        <r>
          <rPr>
            <sz val="11"/>
            <color indexed="81"/>
            <rFont val="Calibri"/>
            <family val="2"/>
          </rPr>
          <t xml:space="preserve">
</t>
        </r>
      </text>
    </comment>
    <comment ref="AF1" authorId="0" shapeId="0" xr:uid="{00000000-0006-0000-0500-000015000000}">
      <text>
        <r>
          <rPr>
            <b/>
            <sz val="11"/>
            <color indexed="81"/>
            <rFont val="Candara"/>
            <family val="2"/>
          </rPr>
          <t>Nota ecológica del árbol en función del o de los códigos ecológicos que le han sido atribuidos en la hoja Ecología.</t>
        </r>
        <r>
          <rPr>
            <sz val="11"/>
            <color indexed="81"/>
            <rFont val="Calibri"/>
            <family val="2"/>
          </rPr>
          <t xml:space="preserve">
</t>
        </r>
      </text>
    </comment>
    <comment ref="AH1" authorId="0" shapeId="0" xr:uid="{00000000-0006-0000-0500-00001C000000}">
      <text>
        <r>
          <rPr>
            <b/>
            <sz val="11"/>
            <color indexed="81"/>
            <rFont val="Candara"/>
            <family val="2"/>
          </rPr>
          <t>Árbol cortado = 1
En su defecto, 0.</t>
        </r>
        <r>
          <rPr>
            <sz val="11"/>
            <color indexed="81"/>
            <rFont val="Calibri"/>
            <family val="2"/>
          </rPr>
          <t xml:space="preserve">
</t>
        </r>
      </text>
    </comment>
    <comment ref="AI1" authorId="0" shapeId="0" xr:uid="{00000000-0006-0000-0500-00001D000000}">
      <text>
        <r>
          <rPr>
            <b/>
            <sz val="11"/>
            <color indexed="81"/>
            <rFont val="Candara"/>
            <family val="2"/>
          </rPr>
          <t>Suma del número de veces que un árbol ha sido seleccionado por los equipos/gestores del aula de señalamiento en la hoja Equipos.</t>
        </r>
        <r>
          <rPr>
            <sz val="11"/>
            <color indexed="81"/>
            <rFont val="Calibr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B6" authorId="0" shapeId="0" xr:uid="{00000000-0006-0000-0700-000005000000}">
      <text>
        <r>
          <rPr>
            <b/>
            <sz val="10"/>
            <color indexed="81"/>
            <rFont val="Candara"/>
            <family val="2"/>
          </rPr>
          <t>Esta columna contiene fórmulas de Smartelo. Cualquier edición de la misma impedirá el correcto funcionamiento de la aplicación.</t>
        </r>
        <r>
          <rPr>
            <sz val="10"/>
            <color indexed="81"/>
            <rFont val="Calibr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F4" authorId="0" shapeId="0" xr:uid="{00000000-0006-0000-0A00-000001000000}">
      <text>
        <r>
          <rPr>
            <b/>
            <sz val="10"/>
            <color indexed="81"/>
            <rFont val="Candara"/>
            <family val="2"/>
          </rPr>
          <t>Esta columna contiene fórmulas. 
Evite editar o eliminar su contenido para garantizar el correcto funcionamiento de Smartelo.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E3" authorId="0" shapeId="0" xr:uid="{00000000-0006-0000-0B00-000001000000}">
      <text>
        <r>
          <rPr>
            <b/>
            <sz val="11"/>
            <color indexed="81"/>
            <rFont val="Candara"/>
            <family val="2"/>
          </rPr>
          <t>Volúmenes (en metros cúbicos) destinados a cada industria de transformación de la madera. Estos volúmenes han sido calculados con la aplicación cubiFor.</t>
        </r>
        <r>
          <rPr>
            <sz val="11"/>
            <color indexed="81"/>
            <rFont val="Calibri"/>
            <family val="2"/>
          </rPr>
          <t xml:space="preserve">
</t>
        </r>
      </text>
    </comment>
    <comment ref="M3" authorId="0" shapeId="0" xr:uid="{00000000-0006-0000-0B00-000002000000}">
      <text>
        <r>
          <rPr>
            <b/>
            <sz val="11"/>
            <color indexed="81"/>
            <rFont val="Candara"/>
            <family val="2"/>
          </rPr>
          <t>Precios de consumo (€) para cada industria de transformación de la madera en función de su volumen y los precios unitarios (€/m3) fijados en la hoja Precios.</t>
        </r>
        <r>
          <rPr>
            <sz val="10"/>
            <color indexed="81"/>
            <rFont val="Calibri"/>
            <family val="2"/>
          </rPr>
          <t xml:space="preserve">
</t>
        </r>
      </text>
    </comment>
    <comment ref="E4" authorId="0" shapeId="0" xr:uid="{00000000-0006-0000-0B00-000003000000}">
      <text>
        <r>
          <rPr>
            <b/>
            <sz val="11"/>
            <color indexed="81"/>
            <rFont val="Candara"/>
            <family val="2"/>
          </rPr>
          <t>Volumen total con corteza (en metros cúbicos). Smartelo lo toma de la hoja Árboles de forma automática.</t>
        </r>
        <r>
          <rPr>
            <sz val="11"/>
            <color indexed="81"/>
            <rFont val="Calibri"/>
            <family val="2"/>
          </rPr>
          <t xml:space="preserve">
</t>
        </r>
      </text>
    </comment>
    <comment ref="F4" authorId="0" shapeId="0" xr:uid="{00000000-0006-0000-0B00-000004000000}">
      <text>
        <r>
          <rPr>
            <b/>
            <sz val="11"/>
            <color indexed="81"/>
            <rFont val="Calibri"/>
            <family val="2"/>
          </rPr>
          <t>Volumen sin corteza; Volumen del fuste (en metros cúbicos). No interviene en los cálculos de Smartelo. Obtenido mediante cubiFor.</t>
        </r>
        <r>
          <rPr>
            <sz val="11"/>
            <color indexed="81"/>
            <rFont val="Calibri"/>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 de Microsoft Office</author>
  </authors>
  <commentList>
    <comment ref="E3" authorId="0" shapeId="0" xr:uid="{00000000-0006-0000-0C00-000001000000}">
      <text>
        <r>
          <rPr>
            <b/>
            <sz val="10"/>
            <color indexed="81"/>
            <rFont val="Candara"/>
            <family val="2"/>
          </rPr>
          <t>Biomasa (en toneladas métricas) contenida en diferentes partes del árbol. Estos datos han sido obtenidos mediante la aplicación cubiFor.</t>
        </r>
        <r>
          <rPr>
            <sz val="10"/>
            <color indexed="81"/>
            <rFont val="Calibri"/>
            <family val="2"/>
          </rPr>
          <t xml:space="preserve">
</t>
        </r>
      </text>
    </comment>
    <comment ref="F4" authorId="0" shapeId="0" xr:uid="{00000000-0006-0000-0C00-000003000000}">
      <text>
        <r>
          <rPr>
            <b/>
            <sz val="10"/>
            <color indexed="81"/>
            <rFont val="Candara"/>
            <family val="2"/>
          </rPr>
          <t>Biomasa de ramas con diámetro superior a 7 cm.</t>
        </r>
        <r>
          <rPr>
            <sz val="10"/>
            <color indexed="81"/>
            <rFont val="Calibri"/>
            <family val="2"/>
          </rPr>
          <t xml:space="preserve">
</t>
        </r>
      </text>
    </comment>
    <comment ref="G4" authorId="0" shapeId="0" xr:uid="{00000000-0006-0000-0C00-000004000000}">
      <text>
        <r>
          <rPr>
            <b/>
            <sz val="10"/>
            <color indexed="81"/>
            <rFont val="Candara"/>
            <family val="2"/>
          </rPr>
          <t>Biomasa de ramas con diámetro entre 2 y 7 cm.</t>
        </r>
        <r>
          <rPr>
            <sz val="10"/>
            <color indexed="81"/>
            <rFont val="Calibri"/>
            <family val="2"/>
          </rPr>
          <t xml:space="preserve">
</t>
        </r>
      </text>
    </comment>
    <comment ref="H4" authorId="0" shapeId="0" xr:uid="{00000000-0006-0000-0C00-000005000000}">
      <text>
        <r>
          <rPr>
            <b/>
            <sz val="10"/>
            <color indexed="81"/>
            <rFont val="Candara"/>
            <family val="2"/>
          </rPr>
          <t>Biomasa de ramas con diámetro inferior a 2 cm.</t>
        </r>
        <r>
          <rPr>
            <sz val="10"/>
            <color indexed="81"/>
            <rFont val="Calibri"/>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<sst xmlns="http://schemas.openxmlformats.org/spreadsheetml/2006/main" count="626" uniqueCount="310">
  <si>
    <t>Ayuda</t>
  </si>
  <si>
    <t>Inicio</t>
  </si>
  <si>
    <t>Información general</t>
  </si>
  <si>
    <t>Aula de señalamiento</t>
  </si>
  <si>
    <t>Especie</t>
  </si>
  <si>
    <t>Parcela</t>
  </si>
  <si>
    <t>A</t>
  </si>
  <si>
    <t>SchL</t>
  </si>
  <si>
    <t>Superficie</t>
  </si>
  <si>
    <t>Economía</t>
  </si>
  <si>
    <t>SchTL</t>
  </si>
  <si>
    <t>Fondos</t>
  </si>
  <si>
    <t>Tasa de actualización</t>
  </si>
  <si>
    <t>Precio del árbol muerto</t>
  </si>
  <si>
    <t>Ciclo de retorno (evento)</t>
  </si>
  <si>
    <t>Ecología</t>
  </si>
  <si>
    <t>Precio del punto ecológico</t>
  </si>
  <si>
    <t>Umbral ecológico</t>
  </si>
  <si>
    <t>Gestión</t>
  </si>
  <si>
    <t>Rotación de las cortas</t>
  </si>
  <si>
    <t>Representación</t>
  </si>
  <si>
    <t>Rotación del plano (g)</t>
  </si>
  <si>
    <t>Información principal</t>
  </si>
  <si>
    <t>Número de árboles</t>
  </si>
  <si>
    <t>Número de equipos/operadores</t>
  </si>
  <si>
    <t>Equipos/Operadores</t>
  </si>
  <si>
    <t>Lista de especies</t>
  </si>
  <si>
    <t>Diámetros límite</t>
  </si>
  <si>
    <t>Nombre</t>
  </si>
  <si>
    <t>Tipo de madera</t>
  </si>
  <si>
    <t>Inferior</t>
  </si>
  <si>
    <t>Superior</t>
  </si>
  <si>
    <t>Pequeña</t>
  </si>
  <si>
    <t>Media</t>
  </si>
  <si>
    <t>Pinus nigra</t>
  </si>
  <si>
    <t>Gruesa</t>
  </si>
  <si>
    <t>Tarifas de cubicación</t>
  </si>
  <si>
    <t>Vmedio (m3)</t>
  </si>
  <si>
    <t>Minima diferencia</t>
  </si>
  <si>
    <t>diam (cm)</t>
  </si>
  <si>
    <t>SchrR</t>
  </si>
  <si>
    <t>SchrL</t>
  </si>
  <si>
    <t>SchrTL</t>
  </si>
  <si>
    <t>Numtarif</t>
  </si>
  <si>
    <t>Vtarifas (m3)</t>
  </si>
  <si>
    <t>Variación Volumen (%)</t>
  </si>
  <si>
    <t xml:space="preserve">Numtarif </t>
  </si>
  <si>
    <t>Coordenadas</t>
  </si>
  <si>
    <t>Situación del aula de señalamiento</t>
  </si>
  <si>
    <t>Estaca</t>
  </si>
  <si>
    <t>Referencia</t>
  </si>
  <si>
    <t>Azimut (grad)</t>
  </si>
  <si>
    <t>Distancia (m)</t>
  </si>
  <si>
    <t>Pendiente (%)</t>
  </si>
  <si>
    <t>Ángulo corregido</t>
  </si>
  <si>
    <t>Dx</t>
  </si>
  <si>
    <t>Dy</t>
  </si>
  <si>
    <t>X</t>
  </si>
  <si>
    <t>Y</t>
  </si>
  <si>
    <t>VOLUMEN</t>
  </si>
  <si>
    <t>SELECCIÓN</t>
  </si>
  <si>
    <t>Árbol</t>
  </si>
  <si>
    <t>x1</t>
  </si>
  <si>
    <t>y1</t>
  </si>
  <si>
    <t>Volumen1</t>
  </si>
  <si>
    <t>x2</t>
  </si>
  <si>
    <t>y2</t>
  </si>
  <si>
    <t>Volumen2</t>
  </si>
  <si>
    <t>x3</t>
  </si>
  <si>
    <t>y3</t>
  </si>
  <si>
    <t>Volumen3</t>
  </si>
  <si>
    <t>x4</t>
  </si>
  <si>
    <t>y4</t>
  </si>
  <si>
    <t>Volumen4</t>
  </si>
  <si>
    <t>x</t>
  </si>
  <si>
    <t>y</t>
  </si>
  <si>
    <t>Escala</t>
  </si>
  <si>
    <t>Leyenda</t>
  </si>
  <si>
    <t>Cuadrante</t>
  </si>
  <si>
    <t>Estaca referencia</t>
  </si>
  <si>
    <t>Azimut</t>
  </si>
  <si>
    <t>Distancia</t>
  </si>
  <si>
    <t xml:space="preserve">Diam1 </t>
  </si>
  <si>
    <t>Diam2</t>
  </si>
  <si>
    <t>Ht (m)</t>
  </si>
  <si>
    <t>Hcv (m)</t>
  </si>
  <si>
    <t>B</t>
  </si>
  <si>
    <t xml:space="preserve">C </t>
  </si>
  <si>
    <t xml:space="preserve">D </t>
  </si>
  <si>
    <t>Volumen</t>
  </si>
  <si>
    <t>Muerto</t>
  </si>
  <si>
    <t>Riesgo depreciación</t>
  </si>
  <si>
    <t>Defectos copa</t>
  </si>
  <si>
    <t>Códigos ecológicos</t>
  </si>
  <si>
    <t>CoordX</t>
  </si>
  <si>
    <t>CoordY</t>
  </si>
  <si>
    <t>Diam</t>
  </si>
  <si>
    <t>CD</t>
  </si>
  <si>
    <t>Volumen | Volumen tarifas</t>
  </si>
  <si>
    <t>Calidad</t>
  </si>
  <si>
    <t>Precio consumo</t>
  </si>
  <si>
    <t>Ganancia</t>
  </si>
  <si>
    <t>Nota ecológica</t>
  </si>
  <si>
    <t>Cortado</t>
  </si>
  <si>
    <t>Nº veces seleccionado</t>
  </si>
  <si>
    <t>I</t>
  </si>
  <si>
    <t>H3</t>
  </si>
  <si>
    <t>F3</t>
  </si>
  <si>
    <t>II</t>
  </si>
  <si>
    <t>III</t>
  </si>
  <si>
    <t>IV</t>
  </si>
  <si>
    <t>Precios</t>
  </si>
  <si>
    <t xml:space="preserve">Precios unitarios según la industria de transformación y especie </t>
  </si>
  <si>
    <t>PU (€/m3)</t>
  </si>
  <si>
    <t>Trituración</t>
  </si>
  <si>
    <t>Apea</t>
  </si>
  <si>
    <t>Cánter</t>
  </si>
  <si>
    <t>Sierra</t>
  </si>
  <si>
    <t>Sierra gruesa</t>
  </si>
  <si>
    <t>Chapa</t>
  </si>
  <si>
    <t>C</t>
  </si>
  <si>
    <t>D</t>
  </si>
  <si>
    <t>Códigos singulares</t>
  </si>
  <si>
    <t xml:space="preserve">Códigos </t>
  </si>
  <si>
    <t>Descripción</t>
  </si>
  <si>
    <t>Vegetación</t>
  </si>
  <si>
    <t>Insectos</t>
  </si>
  <si>
    <t>Reptiles</t>
  </si>
  <si>
    <t>Avifauna</t>
  </si>
  <si>
    <t>G1</t>
  </si>
  <si>
    <t>Huecos en tronco</t>
  </si>
  <si>
    <t>G2</t>
  </si>
  <si>
    <t>Nido</t>
  </si>
  <si>
    <t>G3</t>
  </si>
  <si>
    <t>Nido pequeño</t>
  </si>
  <si>
    <t>H1</t>
  </si>
  <si>
    <t>Hongos</t>
  </si>
  <si>
    <t>H2</t>
  </si>
  <si>
    <t>Hábitat y protección</t>
  </si>
  <si>
    <t>Fijación CO2</t>
  </si>
  <si>
    <t>F1</t>
  </si>
  <si>
    <t>Frutos</t>
  </si>
  <si>
    <t>F2</t>
  </si>
  <si>
    <t>Resina</t>
  </si>
  <si>
    <t>Árbol singular o monumental</t>
  </si>
  <si>
    <t>Equipos</t>
  </si>
  <si>
    <t>Razones</t>
  </si>
  <si>
    <t>Número de árbol</t>
  </si>
  <si>
    <t>Razón</t>
  </si>
  <si>
    <t>Razón del equipo</t>
  </si>
  <si>
    <t>1</t>
  </si>
  <si>
    <t>2</t>
  </si>
  <si>
    <t>7</t>
  </si>
  <si>
    <t>3</t>
  </si>
  <si>
    <t>4</t>
  </si>
  <si>
    <t>5</t>
  </si>
  <si>
    <t>6</t>
  </si>
  <si>
    <t>Explotación</t>
  </si>
  <si>
    <t>Industrias</t>
  </si>
  <si>
    <t>Resultados industrias</t>
  </si>
  <si>
    <t>Volúmenes industria (m3)</t>
  </si>
  <si>
    <t>Precio de consumo (€)</t>
  </si>
  <si>
    <t>Vcc (m3)</t>
  </si>
  <si>
    <t>Vsc;Vfuste (m3)</t>
  </si>
  <si>
    <t>Vtrit (m3)</t>
  </si>
  <si>
    <t>Vapea (m3)</t>
  </si>
  <si>
    <t>Vcanter (m3)</t>
  </si>
  <si>
    <t>Vsierra (m3)</t>
  </si>
  <si>
    <t>Vsgruesa (m3)</t>
  </si>
  <si>
    <t>Vchapa (m3)</t>
  </si>
  <si>
    <t>PCtrit (€)</t>
  </si>
  <si>
    <t>PCapea (€)</t>
  </si>
  <si>
    <t>PCcanter (€)</t>
  </si>
  <si>
    <t>PCsierra (€)</t>
  </si>
  <si>
    <t>PCsgruesa (€)</t>
  </si>
  <si>
    <t>PCchapa (€)</t>
  </si>
  <si>
    <t xml:space="preserve">PCtotal </t>
  </si>
  <si>
    <t>Volúmenes (m3) por industria y especie</t>
  </si>
  <si>
    <t>Precio de consumo (€) por industria y especie</t>
  </si>
  <si>
    <t>Vcc</t>
  </si>
  <si>
    <t xml:space="preserve">Vsc;Vfuste </t>
  </si>
  <si>
    <t>Canter</t>
  </si>
  <si>
    <t>Total</t>
  </si>
  <si>
    <t>Biomasa</t>
  </si>
  <si>
    <t>Resultados biomasa</t>
  </si>
  <si>
    <t>Biomasa (t)</t>
  </si>
  <si>
    <t>B_PM (t)</t>
  </si>
  <si>
    <t>B_R&gt;7 (t)</t>
  </si>
  <si>
    <t>B_2-7 (t)</t>
  </si>
  <si>
    <t>B_R&lt;2 (t)</t>
  </si>
  <si>
    <t>B_Raíz (t)</t>
  </si>
  <si>
    <t>PM</t>
  </si>
  <si>
    <t>R&gt;7 cm</t>
  </si>
  <si>
    <t>2-7 cm</t>
  </si>
  <si>
    <t>R&lt;2 cm</t>
  </si>
  <si>
    <t xml:space="preserve">Raíz </t>
  </si>
  <si>
    <t>B.aérea y subterránea</t>
  </si>
  <si>
    <t>Resultados</t>
  </si>
  <si>
    <t>Equipo</t>
  </si>
  <si>
    <t>Tasa de
actualización</t>
  </si>
  <si>
    <t>Evolución del patrimonio dendrométrico y financiero</t>
  </si>
  <si>
    <t>Análisis de la masa</t>
  </si>
  <si>
    <t>Número de pies/ha</t>
  </si>
  <si>
    <t>Incrementos</t>
  </si>
  <si>
    <t>/ha/año</t>
  </si>
  <si>
    <t>/ha/rot</t>
  </si>
  <si>
    <t>Distribución del volumen antes de la corta por CD y calidad</t>
  </si>
  <si>
    <t>Antes</t>
  </si>
  <si>
    <t>Corta</t>
  </si>
  <si>
    <t>Después</t>
  </si>
  <si>
    <t>Avant</t>
  </si>
  <si>
    <t>Coupe</t>
  </si>
  <si>
    <t>Après</t>
  </si>
  <si>
    <t>Crec. en V. (m3)</t>
  </si>
  <si>
    <t>Crec. en G. (m2)</t>
  </si>
  <si>
    <t>Extracción</t>
  </si>
  <si>
    <t>G (m2/ha)</t>
  </si>
  <si>
    <t>V/ha</t>
  </si>
  <si>
    <t>PB</t>
  </si>
  <si>
    <t>BM</t>
  </si>
  <si>
    <t>GB</t>
  </si>
  <si>
    <t>Valor consumo</t>
  </si>
  <si>
    <t>Distribución del volumen después de la corta por CD y calidad</t>
  </si>
  <si>
    <t>Coef. de aclareo</t>
  </si>
  <si>
    <t>Incremento PU</t>
  </si>
  <si>
    <t>Tasa de extracción por especie</t>
  </si>
  <si>
    <t>Composición después de la corta</t>
  </si>
  <si>
    <t xml:space="preserve">Avant </t>
  </si>
  <si>
    <t>Reste</t>
  </si>
  <si>
    <t>Precio de consumo (€/ha)</t>
  </si>
  <si>
    <t>G/ha (m2)</t>
  </si>
  <si>
    <t>V/ha (m3)</t>
  </si>
  <si>
    <t>Ganancia (€/ha/año)</t>
  </si>
  <si>
    <t>Valor potencial (€/ha)</t>
  </si>
  <si>
    <t>Tasa</t>
  </si>
  <si>
    <t>VAM (m3)</t>
  </si>
  <si>
    <t>Precio unitario medio (€/m3)</t>
  </si>
  <si>
    <t>Evolución del patrimonio ecológico</t>
  </si>
  <si>
    <t>Indice de Shannon</t>
  </si>
  <si>
    <t>Resumen</t>
  </si>
  <si>
    <t>Patrimonio dendrométrico y financiero</t>
  </si>
  <si>
    <t>Permanencia</t>
  </si>
  <si>
    <t>Global</t>
  </si>
  <si>
    <t>Volumen (m3)</t>
  </si>
  <si>
    <t>Por hectárea</t>
  </si>
  <si>
    <t xml:space="preserve">% PB </t>
  </si>
  <si>
    <t xml:space="preserve">% BM  </t>
  </si>
  <si>
    <t xml:space="preserve">% GB </t>
  </si>
  <si>
    <t>%A</t>
  </si>
  <si>
    <t>% B</t>
  </si>
  <si>
    <t>% C</t>
  </si>
  <si>
    <t>% D</t>
  </si>
  <si>
    <t>Valor (€/ha)</t>
  </si>
  <si>
    <t>Ganancia (€/ha)</t>
  </si>
  <si>
    <t xml:space="preserve">PB </t>
  </si>
  <si>
    <t xml:space="preserve">BM  </t>
  </si>
  <si>
    <t xml:space="preserve">GB </t>
  </si>
  <si>
    <t>Crec. en V. (m3/rotación)</t>
  </si>
  <si>
    <t>Crec. en G. (m2/rotación)</t>
  </si>
  <si>
    <t>Corta (€/ha)</t>
  </si>
  <si>
    <t>Ganancia (€)/ha</t>
  </si>
  <si>
    <t>Resultado financiero productos madereros 
(incluidos los fondos)</t>
  </si>
  <si>
    <t>Aula de señalamiento de Valdepoza</t>
  </si>
  <si>
    <t>Gráficos</t>
  </si>
  <si>
    <t>SchR</t>
  </si>
  <si>
    <t>Volumen (m3/ha)</t>
  </si>
  <si>
    <t>Área basimétrica (m2/ha)</t>
  </si>
  <si>
    <t xml:space="preserve">Total </t>
  </si>
  <si>
    <t>Dg (cm)</t>
  </si>
  <si>
    <t>Ho (m)</t>
  </si>
  <si>
    <t>Distribución de la masa (pies/ha y m3/ha)</t>
  </si>
  <si>
    <t>Poblaciones (Árboles maduros, explotables o de porvenir)</t>
  </si>
  <si>
    <t>Atributos</t>
  </si>
  <si>
    <t>Biodiversidad</t>
  </si>
  <si>
    <t xml:space="preserve">Área normal </t>
  </si>
  <si>
    <t>Densidad (pies/ha)</t>
  </si>
  <si>
    <t>Tipificación del Aula</t>
  </si>
  <si>
    <t>Estado</t>
  </si>
  <si>
    <t>Arbol</t>
  </si>
  <si>
    <t>-</t>
  </si>
  <si>
    <t>Seleccione equipo…</t>
  </si>
  <si>
    <t>(en blanco)</t>
  </si>
  <si>
    <t>Acción</t>
  </si>
  <si>
    <t> Bifurcado</t>
  </si>
  <si>
    <t>Tronchado</t>
  </si>
  <si>
    <t>Sustitución</t>
  </si>
  <si>
    <t>Sumergido</t>
  </si>
  <si>
    <t>Protegido</t>
  </si>
  <si>
    <t>Otra</t>
  </si>
  <si>
    <t>Razones Preservar</t>
  </si>
  <si>
    <t>8</t>
  </si>
  <si>
    <t>9</t>
  </si>
  <si>
    <t>10</t>
  </si>
  <si>
    <t>Razones Cortar</t>
  </si>
  <si>
    <t>Razones de corta</t>
  </si>
  <si>
    <t>Área Basimétrica</t>
  </si>
  <si>
    <t>Bifurcado</t>
  </si>
  <si>
    <t> Caído</t>
  </si>
  <si>
    <t>Torcido</t>
  </si>
  <si>
    <t>Enfermo</t>
  </si>
  <si>
    <t>Caído</t>
  </si>
  <si>
    <t>Crecimiento diametral</t>
  </si>
  <si>
    <t>Crecimiento volumen</t>
  </si>
  <si>
    <t>10 €/m3</t>
  </si>
  <si>
    <t>200 años</t>
  </si>
  <si>
    <t>Porvenir</t>
  </si>
  <si>
    <r>
      <rPr>
        <sz val="24"/>
        <color rgb="FF757171"/>
        <rFont val="Comic Sans MS"/>
        <family val="4"/>
      </rPr>
      <t>Diego</t>
    </r>
    <r>
      <rPr>
        <sz val="24"/>
        <color rgb="FF000000"/>
        <rFont val="Comic Sans MS"/>
        <family val="4"/>
      </rPr>
      <t xml:space="preserve"> Rodríguez de Prado          </t>
    </r>
    <r>
      <rPr>
        <sz val="24"/>
        <color rgb="FF757171"/>
        <rFont val="Comic Sans MS"/>
        <family val="4"/>
      </rPr>
      <t>@dataforester</t>
    </r>
  </si>
  <si>
    <r>
      <rPr>
        <sz val="24"/>
        <color rgb="FF757171"/>
        <rFont val="Comic Sans MS"/>
        <family val="4"/>
      </rPr>
      <t>Felipe</t>
    </r>
    <r>
      <rPr>
        <sz val="24"/>
        <color rgb="FF000000"/>
        <rFont val="Comic Sans MS"/>
        <family val="4"/>
      </rPr>
      <t xml:space="preserve"> Bravo Oviedo                   </t>
    </r>
    <r>
      <rPr>
        <sz val="24"/>
        <color rgb="FF757171"/>
        <rFont val="Comic Sans MS"/>
        <family val="4"/>
      </rPr>
      <t>@fbravo_SFM</t>
    </r>
  </si>
  <si>
    <r>
      <rPr>
        <sz val="24"/>
        <color rgb="FF757171"/>
        <rFont val="Comic Sans MS"/>
        <family val="4"/>
      </rPr>
      <t>Cristóbal</t>
    </r>
    <r>
      <rPr>
        <sz val="24"/>
        <color rgb="FF000000"/>
        <rFont val="Comic Sans MS"/>
        <family val="4"/>
      </rPr>
      <t xml:space="preserve"> Ordóñez Alonso            </t>
    </r>
    <r>
      <rPr>
        <sz val="24"/>
        <color rgb="FF757171"/>
        <rFont val="Comic Sans MS"/>
        <family val="4"/>
      </rPr>
      <t>@OrdonezAC</t>
    </r>
  </si>
  <si>
    <r>
      <rPr>
        <sz val="24"/>
        <color rgb="FF757171"/>
        <rFont val="Comic Sans MS"/>
        <family val="4"/>
      </rPr>
      <t>Aitor</t>
    </r>
    <r>
      <rPr>
        <sz val="24"/>
        <color rgb="FF000000"/>
        <rFont val="Comic Sans MS"/>
        <family val="4"/>
      </rPr>
      <t xml:space="preserve"> Vázquez Veloso                         </t>
    </r>
    <r>
      <rPr>
        <sz val="24"/>
        <color rgb="FF757171"/>
        <rFont val="Comic Sans MS"/>
        <family val="4"/>
      </rPr>
      <t>@aitorvv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</si>
</sst>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0\ &quot;€&quot;;\-#,##0\ &quot;€&quot;"/>
    <numFmt numFmtId="7" formatCode="#,##0.00\ &quot;€&quot;;\-#,##0.00\ &quot;€&quot;"/>
    <numFmt numFmtId="8" formatCode="#,##0.00\ &quot;€&quot;;[Red]\-#,##0.00\ &quot;€&quot;"/>
    <numFmt numFmtId="44" formatCode="_-* #,##0.00\ &quot;€&quot;_-;\-* #,##0.00\ &quot;€&quot;_-;_-* &quot;-&quot;??\ &quot;€&quot;_-;_-@_-"/>
    <numFmt numFmtId="164" formatCode="_-* #,##0.00\ _€_-;\-* #,##0.00\ _€_-;_-* &quot;-&quot;??\ _€_-;_-@_-"/>
    <numFmt numFmtId="165" formatCode="0.0&quot; ha&quot;"/>
    <numFmt numFmtId="166" formatCode="#,##0\ &quot;€&quot;"/>
    <numFmt numFmtId="167" formatCode="0.0%"/>
    <numFmt numFmtId="168" formatCode="0&quot; €/m3&quot;"/>
    <numFmt numFmtId="169" formatCode="0&quot; años&quot;"/>
    <numFmt numFmtId="170" formatCode="0.0000"/>
    <numFmt numFmtId="171" formatCode="0.0"/>
    <numFmt numFmtId="172" formatCode="0.000"/>
    <numFmt numFmtId="173" formatCode="#,##0.00\ &quot;€&quot;"/>
    <numFmt numFmtId="174" formatCode="#,##0.00\ _€"/>
    <numFmt numFmtId="175" formatCode="_-* #,##0\ _€_-;\-* #,##0\ _€_-;_-* &quot;-&quot;??\ _€_-;_-@_-"/>
    <numFmt numFmtId="176" formatCode="0.00000"/>
  </numFmts>
  <fonts count="66">
    <font>
      <sz val="12"/>
      <color theme="1"/>
      <name val="Calibri"/>
      <family val="2"/>
      <scheme val="minor"/>
    </font>
    <font>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b/>
      <sz val="16"/>
      <color theme="0"/>
      <name val="Candara"/>
      <family val="2"/>
    </font>
    <font>
      <u/>
      <sz val="12"/>
      <color theme="10"/>
      <name val="Times"/>
    </font>
    <font>
      <sz val="12"/>
      <name val="Candara"/>
      <family val="2"/>
    </font>
    <font>
      <sz val="12"/>
      <color rgb="FF000000"/>
      <name val="Lucida Grande"/>
    </font>
    <font>
      <sz val="12"/>
      <color theme="1"/>
      <name val="Candara"/>
      <family val="2"/>
    </font>
    <font>
      <b/>
      <sz val="14"/>
      <color theme="0"/>
      <name val="Candara"/>
      <family val="2"/>
    </font>
    <font>
      <b/>
      <sz val="14"/>
      <name val="Candara"/>
      <family val="2"/>
    </font>
    <font>
      <sz val="10"/>
      <name val="Candara"/>
      <family val="2"/>
    </font>
    <font>
      <b/>
      <sz val="12"/>
      <color indexed="9"/>
      <name val="Candara"/>
      <family val="2"/>
    </font>
    <font>
      <b/>
      <sz val="12"/>
      <name val="Calibri"/>
      <family val="2"/>
      <scheme val="minor"/>
    </font>
    <font>
      <sz val="12"/>
      <name val="Calibri"/>
      <family val="2"/>
      <scheme val="minor"/>
    </font>
    <font>
      <i/>
      <sz val="12"/>
      <color theme="1"/>
      <name val="Calibri"/>
      <family val="2"/>
      <scheme val="minor"/>
    </font>
    <font>
      <i/>
      <sz val="12"/>
      <color theme="1"/>
      <name val="Candara"/>
      <family val="2"/>
    </font>
    <font>
      <b/>
      <i/>
      <sz val="12"/>
      <name val="Candara"/>
      <family val="2"/>
    </font>
    <font>
      <b/>
      <sz val="12"/>
      <color theme="0"/>
      <name val="Candara"/>
      <family val="2"/>
    </font>
    <font>
      <b/>
      <sz val="12"/>
      <color theme="1"/>
      <name val="Candara"/>
      <family val="2"/>
    </font>
    <font>
      <b/>
      <sz val="16"/>
      <color theme="0"/>
      <name val="Calibri"/>
      <family val="2"/>
      <scheme val="minor"/>
    </font>
    <font>
      <b/>
      <sz val="14"/>
      <color theme="1"/>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1"/>
      <name val="Candara"/>
      <family val="2"/>
    </font>
    <font>
      <sz val="13"/>
      <color rgb="FF000000"/>
      <name val="Lucida Grande"/>
    </font>
    <font>
      <b/>
      <sz val="12"/>
      <name val="Candara"/>
      <family val="2"/>
    </font>
    <font>
      <sz val="14"/>
      <color theme="1"/>
      <name val="Calibri"/>
      <family val="2"/>
      <scheme val="minor"/>
    </font>
    <font>
      <sz val="10"/>
      <name val="Times"/>
    </font>
    <font>
      <b/>
      <sz val="14"/>
      <color indexed="9"/>
      <name val="Candara"/>
      <family val="2"/>
    </font>
    <font>
      <b/>
      <sz val="12"/>
      <color theme="1"/>
      <name val="Calibri"/>
      <family val="2"/>
      <scheme val="minor"/>
    </font>
    <font>
      <b/>
      <sz val="14"/>
      <name val="Calibri"/>
      <family val="2"/>
      <scheme val="minor"/>
    </font>
    <font>
      <b/>
      <sz val="18"/>
      <color theme="1"/>
      <name val="Calibri"/>
      <family val="2"/>
      <scheme val="minor"/>
    </font>
    <font>
      <b/>
      <sz val="18"/>
      <color theme="1"/>
      <name val="Candara"/>
      <family val="2"/>
    </font>
    <font>
      <b/>
      <sz val="14"/>
      <color indexed="9"/>
      <name val="Calibri"/>
      <family val="2"/>
      <scheme val="minor"/>
    </font>
    <font>
      <b/>
      <sz val="18"/>
      <color theme="0"/>
      <name val="Candara"/>
      <family val="2"/>
    </font>
    <font>
      <sz val="12"/>
      <color rgb="FF000000"/>
      <name val="Calibri"/>
      <family val="2"/>
      <scheme val="minor"/>
    </font>
    <font>
      <b/>
      <sz val="14"/>
      <color theme="1"/>
      <name val="Candara"/>
      <family val="2"/>
    </font>
    <font>
      <b/>
      <i/>
      <sz val="16"/>
      <name val="Candara"/>
      <family val="2"/>
    </font>
    <font>
      <sz val="10"/>
      <name val="Calibri"/>
      <family val="2"/>
      <scheme val="minor"/>
    </font>
    <font>
      <i/>
      <sz val="12"/>
      <name val="Calibri"/>
      <family val="2"/>
      <scheme val="minor"/>
    </font>
    <font>
      <i/>
      <sz val="10"/>
      <name val="Calibri"/>
      <family val="2"/>
      <scheme val="minor"/>
    </font>
    <font>
      <sz val="8.25"/>
      <name val="Calibri"/>
      <family val="2"/>
      <scheme val="minor"/>
    </font>
    <font>
      <sz val="8.25"/>
      <color theme="0"/>
      <name val="Calibri"/>
      <family val="2"/>
      <scheme val="minor"/>
    </font>
    <font>
      <sz val="10"/>
      <name val="FreeSans"/>
      <family val="2"/>
    </font>
    <font>
      <sz val="8"/>
      <name val="Calibri"/>
      <family val="2"/>
      <scheme val="minor"/>
    </font>
    <font>
      <i/>
      <sz val="8.25"/>
      <name val="Calibri"/>
      <family val="2"/>
      <scheme val="minor"/>
    </font>
    <font>
      <b/>
      <i/>
      <sz val="12"/>
      <color theme="1"/>
      <name val="Calibri"/>
      <family val="2"/>
      <scheme val="minor"/>
    </font>
    <font>
      <b/>
      <i/>
      <sz val="10"/>
      <name val="Calibri"/>
      <family val="2"/>
      <scheme val="minor"/>
    </font>
    <font>
      <b/>
      <sz val="10"/>
      <color theme="0"/>
      <name val="Calibri"/>
      <family val="2"/>
      <scheme val="minor"/>
    </font>
    <font>
      <b/>
      <sz val="9"/>
      <color theme="0"/>
      <name val="Calibri"/>
      <family val="2"/>
      <scheme val="minor"/>
    </font>
    <font>
      <b/>
      <i/>
      <sz val="9"/>
      <color theme="0"/>
      <name val="Calibri"/>
      <family val="2"/>
      <scheme val="minor"/>
    </font>
    <font>
      <i/>
      <sz val="9"/>
      <name val="Calibri"/>
      <family val="2"/>
      <scheme val="minor"/>
    </font>
    <font>
      <b/>
      <sz val="8"/>
      <name val="Calibri"/>
      <family val="2"/>
      <scheme val="minor"/>
    </font>
    <font>
      <b/>
      <sz val="8.25"/>
      <name val="Calibri"/>
      <family val="2"/>
      <scheme val="minor"/>
    </font>
    <font>
      <b/>
      <sz val="11"/>
      <color indexed="81"/>
      <name val="Calibri"/>
      <family val="2"/>
    </font>
    <font>
      <sz val="11"/>
      <color indexed="81"/>
      <name val="Calibri"/>
      <family val="2"/>
    </font>
    <font>
      <b/>
      <sz val="10"/>
      <color indexed="81"/>
      <name val="Candara"/>
      <family val="2"/>
    </font>
    <font>
      <sz val="10"/>
      <color indexed="81"/>
      <name val="Calibri"/>
      <family val="2"/>
    </font>
    <font>
      <b/>
      <sz val="11"/>
      <color indexed="81"/>
      <name val="Candara"/>
      <family val="2"/>
    </font>
    <font>
      <sz val="12"/>
      <name val="Candara"/>
      <family val="2"/>
    </font>
    <font>
      <sz val="24"/>
      <color theme="1"/>
      <name val="Comic Sans MS"/>
      <family val="4"/>
    </font>
    <font>
      <sz val="24"/>
      <color rgb="FF757171"/>
      <name val="Comic Sans MS"/>
      <family val="4"/>
    </font>
    <font>
      <sz val="24"/>
      <color rgb="FF000000"/>
      <name val="Comic Sans MS"/>
      <family val="4"/>
    </font>
  </fonts>
  <fills count="26">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6"/>
        <bgColor indexed="64"/>
      </patternFill>
    </fill>
    <fill>
      <patternFill patternType="solid">
        <fgColor rgb="FF92D050"/>
        <bgColor indexed="64"/>
      </patternFill>
    </fill>
    <fill>
      <patternFill patternType="solid">
        <fgColor theme="6" tint="-0.499984740745262"/>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EBF"/>
        <bgColor indexed="64"/>
      </patternFill>
    </fill>
    <fill>
      <patternFill patternType="solid">
        <fgColor theme="9" tint="0.59999389629810485"/>
        <bgColor indexed="64"/>
      </patternFill>
    </fill>
    <fill>
      <patternFill patternType="solid">
        <fgColor indexed="18"/>
        <bgColor indexed="64"/>
      </patternFill>
    </fill>
    <fill>
      <patternFill patternType="solid">
        <fgColor rgb="FFFFC000"/>
        <bgColor indexed="64"/>
      </patternFill>
    </fill>
    <fill>
      <patternFill patternType="solid">
        <fgColor rgb="FFFFFCD2"/>
        <bgColor indexed="64"/>
      </patternFill>
    </fill>
    <fill>
      <patternFill patternType="solid">
        <fgColor theme="9" tint="0.39997558519241921"/>
        <bgColor indexed="64"/>
      </patternFill>
    </fill>
  </fills>
  <borders count="71">
    <border>
      <left/>
      <right/>
      <top/>
      <bottom/>
      <diagonal/>
    </border>
    <border>
      <left style="thin">
        <color indexed="9"/>
      </left>
      <right style="thin">
        <color indexed="9"/>
      </right>
      <top style="thin">
        <color indexed="9"/>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9"/>
      </left>
      <right/>
      <top style="thin">
        <color auto="1"/>
      </top>
      <bottom style="thin">
        <color auto="1"/>
      </bottom>
      <diagonal/>
    </border>
    <border>
      <left/>
      <right style="thin">
        <color indexed="9"/>
      </right>
      <top style="thin">
        <color auto="1"/>
      </top>
      <bottom style="thin">
        <color auto="1"/>
      </bottom>
      <diagonal/>
    </border>
    <border>
      <left/>
      <right/>
      <top style="thin">
        <color auto="1"/>
      </top>
      <bottom style="thin">
        <color auto="1"/>
      </bottom>
      <diagonal/>
    </border>
    <border>
      <left style="thin">
        <color indexed="9"/>
      </left>
      <right/>
      <top style="thin">
        <color auto="1"/>
      </top>
      <bottom/>
      <diagonal/>
    </border>
    <border>
      <left/>
      <right/>
      <top style="thin">
        <color auto="1"/>
      </top>
      <bottom/>
      <diagonal/>
    </border>
    <border>
      <left style="thin">
        <color auto="1"/>
      </left>
      <right style="thin">
        <color auto="1"/>
      </right>
      <top/>
      <bottom style="thin">
        <color auto="1"/>
      </bottom>
      <diagonal/>
    </border>
    <border>
      <left style="thin">
        <color indexed="9"/>
      </left>
      <right/>
      <top/>
      <bottom style="thin">
        <color auto="1"/>
      </bottom>
      <diagonal/>
    </border>
    <border>
      <left/>
      <right/>
      <top/>
      <bottom style="thin">
        <color auto="1"/>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auto="1"/>
      </right>
      <top style="thin">
        <color theme="0"/>
      </top>
      <bottom style="thin">
        <color theme="0"/>
      </bottom>
      <diagonal/>
    </border>
    <border>
      <left style="thin">
        <color auto="1"/>
      </left>
      <right style="thin">
        <color auto="1"/>
      </right>
      <top style="thin">
        <color theme="0"/>
      </top>
      <bottom style="thin">
        <color theme="0"/>
      </bottom>
      <diagonal/>
    </border>
    <border>
      <left style="thin">
        <color theme="0"/>
      </left>
      <right/>
      <top style="thin">
        <color theme="0"/>
      </top>
      <bottom/>
      <diagonal/>
    </border>
    <border>
      <left style="medium">
        <color auto="1"/>
      </left>
      <right/>
      <top style="medium">
        <color auto="1"/>
      </top>
      <bottom/>
      <diagonal/>
    </border>
    <border>
      <left/>
      <right style="medium">
        <color auto="1"/>
      </right>
      <top style="medium">
        <color auto="1"/>
      </top>
      <bottom/>
      <diagonal/>
    </border>
    <border>
      <left style="thin">
        <color theme="0"/>
      </left>
      <right/>
      <top/>
      <bottom/>
      <diagonal/>
    </border>
    <border>
      <left/>
      <right/>
      <top style="thick">
        <color theme="0"/>
      </top>
      <bottom/>
      <diagonal/>
    </border>
    <border>
      <left style="thin">
        <color auto="1"/>
      </left>
      <right/>
      <top style="thick">
        <color theme="0"/>
      </top>
      <bottom/>
      <diagonal/>
    </border>
    <border>
      <left style="thin">
        <color theme="0"/>
      </left>
      <right/>
      <top style="thick">
        <color theme="0"/>
      </top>
      <bottom/>
      <diagonal/>
    </border>
    <border>
      <left style="thin">
        <color auto="1"/>
      </left>
      <right/>
      <top style="thin">
        <color theme="0"/>
      </top>
      <bottom/>
      <diagonal/>
    </border>
    <border>
      <left/>
      <right style="thin">
        <color auto="1"/>
      </right>
      <top style="thick">
        <color theme="0"/>
      </top>
      <bottom style="thin">
        <color theme="0"/>
      </bottom>
      <diagonal/>
    </border>
    <border>
      <left style="thin">
        <color auto="1"/>
      </left>
      <right style="thin">
        <color auto="1"/>
      </right>
      <top style="thick">
        <color theme="0"/>
      </top>
      <bottom style="thin">
        <color theme="0"/>
      </bottom>
      <diagonal/>
    </border>
    <border>
      <left/>
      <right style="thin">
        <color auto="1"/>
      </right>
      <top style="thin">
        <color theme="0"/>
      </top>
      <bottom/>
      <diagonal/>
    </border>
    <border>
      <left style="thin">
        <color auto="1"/>
      </left>
      <right style="thin">
        <color auto="1"/>
      </right>
      <top style="thin">
        <color theme="0"/>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medium">
        <color auto="1"/>
      </bottom>
      <diagonal/>
    </border>
    <border>
      <left/>
      <right/>
      <top style="thin">
        <color auto="1"/>
      </top>
      <bottom style="medium">
        <color auto="1"/>
      </bottom>
      <diagonal/>
    </border>
    <border>
      <left style="thin">
        <color auto="1"/>
      </left>
      <right/>
      <top style="thin">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indexed="64"/>
      </top>
      <bottom/>
      <diagonal/>
    </border>
    <border>
      <left/>
      <right/>
      <top style="thin">
        <color indexed="64"/>
      </top>
      <bottom/>
      <diagonal/>
    </border>
    <border>
      <left/>
      <right style="thin">
        <color auto="1"/>
      </right>
      <top style="thin">
        <color indexed="64"/>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top style="thin">
        <color indexed="64"/>
      </top>
      <bottom/>
      <diagonal/>
    </border>
    <border>
      <left/>
      <right/>
      <top style="thin">
        <color indexed="64"/>
      </top>
      <bottom style="thin">
        <color auto="1"/>
      </bottom>
      <diagonal/>
    </border>
    <border>
      <left/>
      <right style="thin">
        <color auto="1"/>
      </right>
      <top style="thin">
        <color indexed="64"/>
      </top>
      <bottom style="thin">
        <color auto="1"/>
      </bottom>
      <diagonal/>
    </border>
    <border>
      <left/>
      <right style="thin">
        <color auto="1"/>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auto="1"/>
      </right>
      <top style="thin">
        <color indexed="64"/>
      </top>
      <bottom style="thin">
        <color auto="1"/>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top/>
      <bottom style="thin">
        <color indexed="64"/>
      </bottom>
      <diagonal/>
    </border>
    <border>
      <left/>
      <right style="thin">
        <color auto="1"/>
      </right>
      <top style="thin">
        <color auto="1"/>
      </top>
      <bottom/>
      <diagonal/>
    </border>
    <border>
      <left/>
      <right/>
      <top style="thin">
        <color theme="6" tint="0.79998168889431442"/>
      </top>
      <bottom/>
      <diagonal/>
    </border>
    <border>
      <left/>
      <right style="thin">
        <color auto="1"/>
      </right>
      <top style="thin">
        <color theme="6" tint="0.79998168889431442"/>
      </top>
      <bottom/>
      <diagonal/>
    </border>
  </borders>
  <cellStyleXfs count="12">
    <xf numFmtId="0" fontId="0" fillId="0" borderId="0"/>
    <xf numFmtId="44"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30" fillId="0" borderId="0"/>
    <xf numFmtId="164" fontId="1" fillId="0" borderId="0" applyFon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Protection="0">
      <alignment horizontal="left"/>
    </xf>
    <xf numFmtId="0" fontId="46" fillId="0" borderId="0" applyNumberFormat="0" applyFill="0" applyBorder="0" applyAlignment="0" applyProtection="0"/>
    <xf numFmtId="0" fontId="46" fillId="0" borderId="0" applyNumberFormat="0" applyFill="0" applyBorder="0" applyProtection="0">
      <alignment horizontal="left"/>
    </xf>
    <xf numFmtId="0" fontId="46" fillId="0" borderId="0" applyNumberFormat="0" applyFill="0" applyBorder="0" applyAlignment="0" applyProtection="0"/>
  </cellStyleXfs>
  <cellXfs count="650">
    <xf numFmtId="0" fontId="0" fillId="0" borderId="0" xfId="0"/>
    <xf numFmtId="0" fontId="0" fillId="2" borderId="0" xfId="0" applyFill="1"/>
    <xf numFmtId="0" fontId="7" fillId="0" borderId="0" xfId="3" applyFont="1" applyAlignment="1" applyProtection="1">
      <alignment horizontal="center" vertical="center"/>
    </xf>
    <xf numFmtId="0" fontId="5" fillId="4" borderId="0" xfId="0" applyFont="1" applyFill="1" applyAlignment="1">
      <alignment horizontal="center" vertical="center"/>
    </xf>
    <xf numFmtId="0" fontId="9" fillId="5" borderId="0" xfId="0" applyFont="1" applyFill="1"/>
    <xf numFmtId="0" fontId="9" fillId="0" borderId="0" xfId="0" applyFont="1" applyAlignment="1">
      <alignment horizontal="center" vertical="center"/>
    </xf>
    <xf numFmtId="0" fontId="9" fillId="0" borderId="0" xfId="0" applyFont="1"/>
    <xf numFmtId="0" fontId="11" fillId="7" borderId="0" xfId="0" applyFont="1" applyFill="1" applyAlignment="1">
      <alignment horizontal="center" vertical="center"/>
    </xf>
    <xf numFmtId="0" fontId="12" fillId="0" borderId="1" xfId="0" applyFont="1" applyBorder="1"/>
    <xf numFmtId="0" fontId="13" fillId="5" borderId="2" xfId="0" applyFont="1" applyFill="1" applyBorder="1" applyAlignment="1">
      <alignment horizontal="left"/>
    </xf>
    <xf numFmtId="0" fontId="9" fillId="0" borderId="0" xfId="0" applyFont="1" applyAlignment="1">
      <alignment horizontal="center"/>
    </xf>
    <xf numFmtId="0" fontId="15" fillId="7" borderId="2" xfId="0" applyFont="1" applyFill="1" applyBorder="1" applyAlignment="1">
      <alignment horizontal="center"/>
    </xf>
    <xf numFmtId="0" fontId="9" fillId="7" borderId="0" xfId="0" applyFont="1" applyFill="1" applyAlignment="1">
      <alignment horizontal="center"/>
    </xf>
    <xf numFmtId="0" fontId="17" fillId="0" borderId="0" xfId="0" applyFont="1" applyAlignment="1">
      <alignment horizontal="center"/>
    </xf>
    <xf numFmtId="0" fontId="17" fillId="0" borderId="0" xfId="0" applyFont="1"/>
    <xf numFmtId="0" fontId="11" fillId="0" borderId="0" xfId="0" applyFont="1" applyAlignment="1">
      <alignment horizontal="left" vertical="center"/>
    </xf>
    <xf numFmtId="0" fontId="13" fillId="5" borderId="5" xfId="0" applyFont="1" applyFill="1" applyBorder="1" applyAlignment="1">
      <alignment horizontal="left"/>
    </xf>
    <xf numFmtId="0" fontId="15" fillId="8" borderId="2" xfId="0" applyFont="1" applyFill="1" applyBorder="1"/>
    <xf numFmtId="0" fontId="13" fillId="5" borderId="12" xfId="0" applyFont="1" applyFill="1" applyBorder="1" applyAlignment="1">
      <alignment horizontal="left"/>
    </xf>
    <xf numFmtId="0" fontId="15" fillId="8" borderId="2" xfId="0" applyFont="1" applyFill="1" applyBorder="1" applyAlignment="1">
      <alignment horizontal="right"/>
    </xf>
    <xf numFmtId="0" fontId="11" fillId="0" borderId="0" xfId="0" applyFont="1"/>
    <xf numFmtId="0" fontId="20" fillId="0" borderId="0" xfId="0" applyFont="1"/>
    <xf numFmtId="0" fontId="11" fillId="6" borderId="0" xfId="0" applyFont="1" applyFill="1" applyAlignment="1">
      <alignment horizontal="center" vertical="center"/>
    </xf>
    <xf numFmtId="0" fontId="19" fillId="5" borderId="5" xfId="0" applyFont="1" applyFill="1" applyBorder="1" applyAlignment="1">
      <alignment horizontal="center" vertical="center"/>
    </xf>
    <xf numFmtId="0" fontId="9" fillId="7" borderId="0" xfId="0" applyFont="1" applyFill="1"/>
    <xf numFmtId="0" fontId="9" fillId="7" borderId="17" xfId="0" applyFont="1" applyFill="1" applyBorder="1"/>
    <xf numFmtId="0" fontId="2" fillId="8" borderId="5" xfId="0" applyFont="1" applyFill="1" applyBorder="1" applyAlignment="1">
      <alignment horizontal="center"/>
    </xf>
    <xf numFmtId="0" fontId="2" fillId="8" borderId="6" xfId="0" applyFont="1" applyFill="1" applyBorder="1" applyAlignment="1">
      <alignment horizontal="center"/>
    </xf>
    <xf numFmtId="0" fontId="2" fillId="8" borderId="12" xfId="0" applyFont="1" applyFill="1" applyBorder="1" applyAlignment="1">
      <alignment horizontal="center"/>
    </xf>
    <xf numFmtId="0" fontId="9" fillId="7" borderId="16" xfId="0" applyFont="1" applyFill="1" applyBorder="1"/>
    <xf numFmtId="0" fontId="9" fillId="0" borderId="17" xfId="0" applyFont="1" applyBorder="1"/>
    <xf numFmtId="0" fontId="9" fillId="7" borderId="19" xfId="0" applyFont="1" applyFill="1" applyBorder="1"/>
    <xf numFmtId="0" fontId="9" fillId="7" borderId="14" xfId="0" applyFont="1" applyFill="1" applyBorder="1"/>
    <xf numFmtId="0" fontId="9" fillId="7" borderId="20" xfId="0" applyFont="1" applyFill="1" applyBorder="1"/>
    <xf numFmtId="0" fontId="9" fillId="0" borderId="14" xfId="0" applyFont="1" applyBorder="1"/>
    <xf numFmtId="0" fontId="9" fillId="0" borderId="20" xfId="0" applyFont="1" applyBorder="1"/>
    <xf numFmtId="0" fontId="2" fillId="5" borderId="0" xfId="0" applyFont="1" applyFill="1" applyProtection="1">
      <protection locked="0"/>
    </xf>
    <xf numFmtId="0" fontId="5" fillId="4" borderId="0" xfId="0" applyFont="1" applyFill="1" applyAlignment="1" applyProtection="1">
      <alignment horizontal="center" vertical="center"/>
      <protection locked="0"/>
    </xf>
    <xf numFmtId="0" fontId="2" fillId="0" borderId="0" xfId="0" applyFont="1" applyProtection="1">
      <protection locked="0"/>
    </xf>
    <xf numFmtId="0" fontId="4" fillId="0" borderId="0" xfId="0" applyFont="1" applyProtection="1">
      <protection locked="0"/>
    </xf>
    <xf numFmtId="0" fontId="21" fillId="0" borderId="0" xfId="0" applyFont="1" applyProtection="1">
      <protection locked="0"/>
    </xf>
    <xf numFmtId="0" fontId="22" fillId="0" borderId="0" xfId="0" applyFont="1" applyProtection="1">
      <protection locked="0"/>
    </xf>
    <xf numFmtId="0" fontId="19" fillId="5" borderId="2" xfId="0" applyFont="1" applyFill="1" applyBorder="1" applyAlignment="1" applyProtection="1">
      <alignment horizontal="center" vertical="center"/>
      <protection locked="0"/>
    </xf>
    <xf numFmtId="0" fontId="23" fillId="0" borderId="2" xfId="0" applyFont="1" applyBorder="1" applyAlignment="1" applyProtection="1">
      <alignment horizontal="center"/>
      <protection locked="0"/>
    </xf>
    <xf numFmtId="0" fontId="24" fillId="5" borderId="2" xfId="0" applyFont="1" applyFill="1" applyBorder="1" applyProtection="1">
      <protection locked="0"/>
    </xf>
    <xf numFmtId="0" fontId="25" fillId="0" borderId="2" xfId="0" applyFont="1" applyBorder="1" applyAlignment="1" applyProtection="1">
      <alignment horizontal="center"/>
      <protection locked="0"/>
    </xf>
    <xf numFmtId="167" fontId="25" fillId="8" borderId="2" xfId="2" applyNumberFormat="1" applyFont="1" applyFill="1" applyBorder="1" applyAlignment="1" applyProtection="1">
      <alignment horizontal="center"/>
    </xf>
    <xf numFmtId="2" fontId="2" fillId="0" borderId="0" xfId="0" applyNumberFormat="1" applyFont="1" applyProtection="1">
      <protection locked="0"/>
    </xf>
    <xf numFmtId="2" fontId="25" fillId="8" borderId="2" xfId="0" applyNumberFormat="1" applyFont="1" applyFill="1" applyBorder="1" applyAlignment="1" applyProtection="1">
      <alignment horizontal="center"/>
      <protection locked="0"/>
    </xf>
    <xf numFmtId="0" fontId="23" fillId="0" borderId="0" xfId="0" applyFont="1" applyAlignment="1" applyProtection="1">
      <alignment horizontal="center" vertical="center"/>
      <protection locked="0"/>
    </xf>
    <xf numFmtId="0" fontId="26" fillId="0" borderId="20" xfId="0" applyFont="1" applyBorder="1" applyAlignment="1" applyProtection="1">
      <alignment horizontal="center" vertical="center"/>
      <protection locked="0"/>
    </xf>
    <xf numFmtId="0" fontId="26" fillId="0" borderId="14" xfId="0" applyFont="1" applyBorder="1" applyAlignment="1" applyProtection="1">
      <alignment horizontal="center" vertical="center"/>
      <protection locked="0"/>
    </xf>
    <xf numFmtId="0" fontId="26" fillId="0" borderId="19" xfId="0" applyFont="1" applyBorder="1" applyAlignment="1" applyProtection="1">
      <alignment horizontal="center" vertical="center"/>
      <protection locked="0"/>
    </xf>
    <xf numFmtId="170" fontId="2" fillId="0" borderId="0" xfId="0" applyNumberFormat="1" applyFont="1" applyAlignment="1" applyProtection="1">
      <alignment horizontal="center"/>
      <protection locked="0"/>
    </xf>
    <xf numFmtId="0" fontId="25" fillId="0" borderId="17" xfId="0" applyFont="1" applyBorder="1" applyAlignment="1">
      <alignment horizontal="center" vertical="center"/>
    </xf>
    <xf numFmtId="170" fontId="25" fillId="0" borderId="0" xfId="0" applyNumberFormat="1" applyFont="1" applyAlignment="1">
      <alignment horizontal="center"/>
    </xf>
    <xf numFmtId="167" fontId="25" fillId="0" borderId="16" xfId="2" applyNumberFormat="1" applyFont="1" applyBorder="1" applyAlignment="1" applyProtection="1">
      <alignment horizontal="center"/>
    </xf>
    <xf numFmtId="10" fontId="2" fillId="0" borderId="0" xfId="2" applyNumberFormat="1" applyFont="1" applyProtection="1">
      <protection locked="0"/>
    </xf>
    <xf numFmtId="171" fontId="19" fillId="5" borderId="3" xfId="0" applyNumberFormat="1" applyFont="1" applyFill="1" applyBorder="1" applyAlignment="1">
      <alignment horizontal="center" vertical="center" textRotation="90"/>
    </xf>
    <xf numFmtId="171" fontId="28" fillId="8" borderId="2" xfId="0" applyNumberFormat="1" applyFont="1" applyFill="1" applyBorder="1" applyAlignment="1">
      <alignment horizontal="center" vertical="center" textRotation="90"/>
    </xf>
    <xf numFmtId="171" fontId="28" fillId="8" borderId="4" xfId="0" applyNumberFormat="1" applyFont="1" applyFill="1" applyBorder="1" applyAlignment="1">
      <alignment horizontal="center" vertical="center" textRotation="90"/>
    </xf>
    <xf numFmtId="171" fontId="28" fillId="8" borderId="9" xfId="0" applyNumberFormat="1" applyFont="1" applyFill="1" applyBorder="1" applyAlignment="1">
      <alignment horizontal="center" vertical="center" textRotation="90"/>
    </xf>
    <xf numFmtId="0" fontId="29" fillId="7" borderId="16" xfId="0" applyFont="1" applyFill="1" applyBorder="1" applyAlignment="1">
      <alignment horizontal="center"/>
    </xf>
    <xf numFmtId="171" fontId="29" fillId="11" borderId="6" xfId="0" applyNumberFormat="1" applyFont="1" applyFill="1" applyBorder="1" applyAlignment="1">
      <alignment horizontal="center"/>
    </xf>
    <xf numFmtId="1" fontId="29" fillId="11" borderId="5" xfId="0" applyNumberFormat="1" applyFont="1" applyFill="1" applyBorder="1" applyAlignment="1">
      <alignment horizontal="center"/>
    </xf>
    <xf numFmtId="1" fontId="29" fillId="11" borderId="17" xfId="0" applyNumberFormat="1" applyFont="1" applyFill="1" applyBorder="1" applyAlignment="1">
      <alignment horizontal="center"/>
    </xf>
    <xf numFmtId="1" fontId="29" fillId="12" borderId="6" xfId="0" applyNumberFormat="1" applyFont="1" applyFill="1" applyBorder="1" applyAlignment="1">
      <alignment horizontal="center"/>
    </xf>
    <xf numFmtId="1" fontId="29" fillId="12" borderId="18" xfId="0" applyNumberFormat="1" applyFont="1" applyFill="1" applyBorder="1" applyAlignment="1">
      <alignment horizontal="center"/>
    </xf>
    <xf numFmtId="1" fontId="29" fillId="12" borderId="11" xfId="0" applyNumberFormat="1" applyFont="1" applyFill="1" applyBorder="1" applyAlignment="1">
      <alignment horizontal="center"/>
    </xf>
    <xf numFmtId="1" fontId="9" fillId="0" borderId="0" xfId="0" applyNumberFormat="1" applyFont="1"/>
    <xf numFmtId="0" fontId="29" fillId="11" borderId="6" xfId="0" applyFont="1" applyFill="1" applyBorder="1" applyAlignment="1">
      <alignment horizontal="center"/>
    </xf>
    <xf numFmtId="2" fontId="29" fillId="11" borderId="17" xfId="0" applyNumberFormat="1" applyFont="1" applyFill="1" applyBorder="1" applyAlignment="1">
      <alignment horizontal="center"/>
    </xf>
    <xf numFmtId="171" fontId="29" fillId="12" borderId="6" xfId="0" applyNumberFormat="1" applyFont="1" applyFill="1" applyBorder="1" applyAlignment="1">
      <alignment horizontal="center"/>
    </xf>
    <xf numFmtId="171" fontId="29" fillId="12" borderId="0" xfId="0" applyNumberFormat="1" applyFont="1" applyFill="1" applyAlignment="1">
      <alignment horizontal="center"/>
    </xf>
    <xf numFmtId="1" fontId="29" fillId="7" borderId="16" xfId="0" applyNumberFormat="1" applyFont="1" applyFill="1" applyBorder="1" applyAlignment="1">
      <alignment horizontal="center"/>
    </xf>
    <xf numFmtId="1" fontId="29" fillId="7" borderId="17" xfId="0" applyNumberFormat="1" applyFont="1" applyFill="1" applyBorder="1" applyAlignment="1">
      <alignment horizontal="center"/>
    </xf>
    <xf numFmtId="0" fontId="19" fillId="10" borderId="0" xfId="0" applyFont="1" applyFill="1" applyAlignment="1">
      <alignment horizontal="center" vertical="center"/>
    </xf>
    <xf numFmtId="0" fontId="29" fillId="12" borderId="6" xfId="0" applyFont="1" applyFill="1" applyBorder="1" applyAlignment="1">
      <alignment horizontal="center"/>
    </xf>
    <xf numFmtId="171" fontId="29" fillId="12" borderId="16" xfId="0" applyNumberFormat="1" applyFont="1" applyFill="1" applyBorder="1" applyAlignment="1">
      <alignment horizontal="center"/>
    </xf>
    <xf numFmtId="0" fontId="7" fillId="0" borderId="0" xfId="0" applyFont="1" applyAlignment="1">
      <alignment horizontal="center"/>
    </xf>
    <xf numFmtId="0" fontId="7" fillId="13" borderId="0" xfId="0" applyFont="1" applyFill="1" applyAlignment="1">
      <alignment horizontal="center" vertical="center"/>
    </xf>
    <xf numFmtId="0" fontId="7" fillId="11" borderId="0" xfId="0" applyFont="1" applyFill="1" applyAlignment="1">
      <alignment horizontal="center" vertical="center"/>
    </xf>
    <xf numFmtId="0" fontId="7" fillId="14" borderId="0" xfId="0" applyFont="1" applyFill="1" applyAlignment="1">
      <alignment horizontal="center" vertical="center"/>
    </xf>
    <xf numFmtId="0" fontId="7" fillId="15" borderId="0" xfId="0" applyFont="1" applyFill="1" applyAlignment="1">
      <alignment horizontal="center" vertical="center"/>
    </xf>
    <xf numFmtId="0" fontId="9" fillId="16" borderId="0" xfId="0" applyFont="1" applyFill="1" applyAlignment="1">
      <alignment horizontal="center"/>
    </xf>
    <xf numFmtId="0" fontId="9" fillId="16" borderId="0" xfId="0" applyFont="1" applyFill="1"/>
    <xf numFmtId="1" fontId="7" fillId="0" borderId="0" xfId="0" applyNumberFormat="1" applyFont="1" applyAlignment="1">
      <alignment horizontal="center"/>
    </xf>
    <xf numFmtId="1" fontId="9" fillId="0" borderId="0" xfId="0" applyNumberFormat="1" applyFont="1" applyAlignment="1">
      <alignment horizontal="center"/>
    </xf>
    <xf numFmtId="1" fontId="9" fillId="0" borderId="0" xfId="0" applyNumberFormat="1" applyFont="1" applyAlignment="1">
      <alignment horizontal="center" vertical="center"/>
    </xf>
    <xf numFmtId="170" fontId="9" fillId="0" borderId="0" xfId="0" applyNumberFormat="1" applyFont="1" applyAlignment="1">
      <alignment horizontal="center" vertical="center"/>
    </xf>
    <xf numFmtId="0" fontId="29" fillId="7" borderId="19" xfId="0" applyFont="1" applyFill="1" applyBorder="1" applyAlignment="1">
      <alignment horizontal="center"/>
    </xf>
    <xf numFmtId="171" fontId="29" fillId="11" borderId="12" xfId="0" applyNumberFormat="1" applyFont="1" applyFill="1" applyBorder="1" applyAlignment="1">
      <alignment horizontal="center"/>
    </xf>
    <xf numFmtId="0" fontId="29" fillId="11" borderId="12" xfId="0" applyFont="1" applyFill="1" applyBorder="1" applyAlignment="1">
      <alignment horizontal="center"/>
    </xf>
    <xf numFmtId="2" fontId="29" fillId="11" borderId="20" xfId="0" applyNumberFormat="1" applyFont="1" applyFill="1" applyBorder="1" applyAlignment="1">
      <alignment horizontal="center"/>
    </xf>
    <xf numFmtId="0" fontId="29" fillId="12" borderId="12" xfId="0" applyFont="1" applyFill="1" applyBorder="1" applyAlignment="1">
      <alignment horizontal="center"/>
    </xf>
    <xf numFmtId="171" fontId="29" fillId="12" borderId="19" xfId="0" applyNumberFormat="1" applyFont="1" applyFill="1" applyBorder="1" applyAlignment="1">
      <alignment horizontal="center"/>
    </xf>
    <xf numFmtId="171" fontId="29" fillId="12" borderId="14" xfId="0" applyNumberFormat="1" applyFont="1" applyFill="1" applyBorder="1" applyAlignment="1">
      <alignment horizontal="center"/>
    </xf>
    <xf numFmtId="1" fontId="29" fillId="7" borderId="19" xfId="0" applyNumberFormat="1" applyFont="1" applyFill="1" applyBorder="1" applyAlignment="1">
      <alignment horizontal="center"/>
    </xf>
    <xf numFmtId="1" fontId="29" fillId="7" borderId="20" xfId="0" applyNumberFormat="1" applyFont="1" applyFill="1" applyBorder="1" applyAlignment="1">
      <alignment horizontal="center"/>
    </xf>
    <xf numFmtId="171" fontId="9" fillId="17" borderId="16" xfId="0" applyNumberFormat="1" applyFont="1" applyFill="1" applyBorder="1" applyAlignment="1">
      <alignment horizontal="center"/>
    </xf>
    <xf numFmtId="171" fontId="9" fillId="17" borderId="0" xfId="0" applyNumberFormat="1" applyFont="1" applyFill="1" applyAlignment="1">
      <alignment horizontal="center"/>
    </xf>
    <xf numFmtId="0" fontId="9" fillId="17" borderId="0" xfId="0" applyFont="1" applyFill="1" applyAlignment="1">
      <alignment horizontal="center"/>
    </xf>
    <xf numFmtId="2" fontId="9" fillId="17" borderId="0" xfId="0" applyNumberFormat="1" applyFont="1" applyFill="1" applyAlignment="1">
      <alignment horizontal="center"/>
    </xf>
    <xf numFmtId="171" fontId="9" fillId="0" borderId="0" xfId="0" applyNumberFormat="1" applyFont="1" applyAlignment="1">
      <alignment horizontal="center"/>
    </xf>
    <xf numFmtId="1" fontId="9" fillId="18" borderId="0" xfId="0" applyNumberFormat="1" applyFont="1" applyFill="1" applyAlignment="1">
      <alignment horizontal="center"/>
    </xf>
    <xf numFmtId="0" fontId="9" fillId="18" borderId="0" xfId="0" applyFont="1" applyFill="1"/>
    <xf numFmtId="0" fontId="9" fillId="18" borderId="17" xfId="0" applyFont="1" applyFill="1" applyBorder="1"/>
    <xf numFmtId="171" fontId="9" fillId="19" borderId="16" xfId="0" applyNumberFormat="1" applyFont="1" applyFill="1" applyBorder="1" applyAlignment="1">
      <alignment horizontal="center"/>
    </xf>
    <xf numFmtId="171" fontId="9" fillId="19" borderId="0" xfId="0" applyNumberFormat="1" applyFont="1" applyFill="1" applyAlignment="1">
      <alignment horizontal="center"/>
    </xf>
    <xf numFmtId="0" fontId="9" fillId="19" borderId="0" xfId="0" applyFont="1" applyFill="1" applyAlignment="1">
      <alignment horizontal="center"/>
    </xf>
    <xf numFmtId="2" fontId="9" fillId="19" borderId="0" xfId="0" applyNumberFormat="1" applyFont="1" applyFill="1" applyAlignment="1">
      <alignment horizontal="center"/>
    </xf>
    <xf numFmtId="1" fontId="9" fillId="20" borderId="0" xfId="0" applyNumberFormat="1" applyFont="1" applyFill="1" applyAlignment="1">
      <alignment horizontal="center"/>
    </xf>
    <xf numFmtId="0" fontId="9" fillId="20" borderId="0" xfId="0" applyFont="1" applyFill="1"/>
    <xf numFmtId="0" fontId="9" fillId="20" borderId="17" xfId="0" applyFont="1" applyFill="1" applyBorder="1"/>
    <xf numFmtId="0" fontId="9" fillId="19" borderId="0" xfId="0" applyFont="1" applyFill="1"/>
    <xf numFmtId="2" fontId="9" fillId="19" borderId="0" xfId="0" applyNumberFormat="1" applyFont="1" applyFill="1"/>
    <xf numFmtId="171" fontId="9" fillId="0" borderId="0" xfId="0" applyNumberFormat="1" applyFont="1" applyAlignment="1">
      <alignment horizontal="right"/>
    </xf>
    <xf numFmtId="1" fontId="9" fillId="20" borderId="0" xfId="0" applyNumberFormat="1" applyFont="1" applyFill="1" applyAlignment="1">
      <alignment horizontal="right"/>
    </xf>
    <xf numFmtId="171" fontId="9" fillId="21" borderId="16" xfId="0" applyNumberFormat="1" applyFont="1" applyFill="1" applyBorder="1" applyAlignment="1">
      <alignment horizontal="center"/>
    </xf>
    <xf numFmtId="171" fontId="9" fillId="21" borderId="0" xfId="0" applyNumberFormat="1" applyFont="1" applyFill="1" applyAlignment="1">
      <alignment horizontal="center"/>
    </xf>
    <xf numFmtId="0" fontId="9" fillId="21" borderId="0" xfId="0" applyFont="1" applyFill="1"/>
    <xf numFmtId="2" fontId="9" fillId="21" borderId="0" xfId="0" applyNumberFormat="1" applyFont="1" applyFill="1"/>
    <xf numFmtId="171" fontId="9" fillId="21" borderId="0" xfId="0" applyNumberFormat="1" applyFont="1" applyFill="1" applyAlignment="1">
      <alignment horizontal="right"/>
    </xf>
    <xf numFmtId="1" fontId="9" fillId="21" borderId="0" xfId="0" applyNumberFormat="1" applyFont="1" applyFill="1" applyAlignment="1">
      <alignment horizontal="right"/>
    </xf>
    <xf numFmtId="0" fontId="9" fillId="21" borderId="17" xfId="0" applyFont="1" applyFill="1" applyBorder="1"/>
    <xf numFmtId="171" fontId="9" fillId="21" borderId="19" xfId="0" applyNumberFormat="1" applyFont="1" applyFill="1" applyBorder="1" applyAlignment="1">
      <alignment horizontal="center"/>
    </xf>
    <xf numFmtId="171" fontId="9" fillId="21" borderId="14" xfId="0" applyNumberFormat="1" applyFont="1" applyFill="1" applyBorder="1" applyAlignment="1">
      <alignment horizontal="center"/>
    </xf>
    <xf numFmtId="0" fontId="9" fillId="21" borderId="14" xfId="0" applyFont="1" applyFill="1" applyBorder="1"/>
    <xf numFmtId="2" fontId="9" fillId="21" borderId="14" xfId="0" applyNumberFormat="1" applyFont="1" applyFill="1" applyBorder="1"/>
    <xf numFmtId="171" fontId="9" fillId="21" borderId="14" xfId="0" applyNumberFormat="1" applyFont="1" applyFill="1" applyBorder="1" applyAlignment="1">
      <alignment horizontal="right"/>
    </xf>
    <xf numFmtId="1" fontId="9" fillId="21" borderId="14" xfId="0" applyNumberFormat="1" applyFont="1" applyFill="1" applyBorder="1" applyAlignment="1">
      <alignment horizontal="right"/>
    </xf>
    <xf numFmtId="0" fontId="9" fillId="21" borderId="20" xfId="0" applyFont="1" applyFill="1" applyBorder="1"/>
    <xf numFmtId="0" fontId="7" fillId="0" borderId="0" xfId="0" applyFont="1"/>
    <xf numFmtId="2" fontId="7" fillId="0" borderId="0" xfId="0" applyNumberFormat="1" applyFont="1"/>
    <xf numFmtId="171" fontId="7" fillId="0" borderId="0" xfId="0" applyNumberFormat="1" applyFont="1" applyAlignment="1">
      <alignment horizontal="right"/>
    </xf>
    <xf numFmtId="171" fontId="7" fillId="0" borderId="0" xfId="0" applyNumberFormat="1" applyFont="1" applyAlignment="1">
      <alignment horizontal="center"/>
    </xf>
    <xf numFmtId="1" fontId="7" fillId="0" borderId="0" xfId="0" applyNumberFormat="1" applyFont="1" applyAlignment="1">
      <alignment horizontal="right"/>
    </xf>
    <xf numFmtId="1" fontId="9" fillId="0" borderId="0" xfId="0" applyNumberFormat="1" applyFont="1" applyAlignment="1">
      <alignment horizontal="right"/>
    </xf>
    <xf numFmtId="2" fontId="9" fillId="0" borderId="0" xfId="0" applyNumberFormat="1" applyFont="1"/>
    <xf numFmtId="0" fontId="0" fillId="5" borderId="0" xfId="0" applyFill="1"/>
    <xf numFmtId="0" fontId="13" fillId="22" borderId="0" xfId="4" applyFont="1" applyFill="1" applyAlignment="1" applyProtection="1">
      <alignment horizontal="center" vertical="top" textRotation="90"/>
      <protection locked="0"/>
    </xf>
    <xf numFmtId="0" fontId="31" fillId="5" borderId="0" xfId="4" applyFont="1" applyFill="1" applyAlignment="1" applyProtection="1">
      <alignment horizontal="center" vertical="center" textRotation="90"/>
      <protection locked="0"/>
    </xf>
    <xf numFmtId="0" fontId="31" fillId="10" borderId="0" xfId="4" applyFont="1" applyFill="1" applyAlignment="1" applyProtection="1">
      <alignment horizontal="center" vertical="center" textRotation="90"/>
      <protection locked="0"/>
    </xf>
    <xf numFmtId="0" fontId="31" fillId="6" borderId="0" xfId="4" applyFont="1" applyFill="1" applyAlignment="1" applyProtection="1">
      <alignment horizontal="center" vertical="center" textRotation="90"/>
      <protection locked="0"/>
    </xf>
    <xf numFmtId="0" fontId="10" fillId="5" borderId="0" xfId="0" applyFont="1" applyFill="1" applyAlignment="1" applyProtection="1">
      <alignment horizontal="center" vertical="center" textRotation="90"/>
      <protection locked="0"/>
    </xf>
    <xf numFmtId="0" fontId="10" fillId="10" borderId="0" xfId="0" applyFont="1" applyFill="1" applyAlignment="1" applyProtection="1">
      <alignment horizontal="center" vertical="center" textRotation="90"/>
      <protection locked="0"/>
    </xf>
    <xf numFmtId="1" fontId="11" fillId="23" borderId="0" xfId="0" applyNumberFormat="1" applyFont="1" applyFill="1" applyAlignment="1" applyProtection="1">
      <alignment horizontal="center" vertical="center" textRotation="90"/>
      <protection locked="0"/>
    </xf>
    <xf numFmtId="0" fontId="11" fillId="23" borderId="0" xfId="0" applyFont="1" applyFill="1" applyAlignment="1" applyProtection="1">
      <alignment horizontal="center" vertical="center" textRotation="90"/>
      <protection locked="0"/>
    </xf>
    <xf numFmtId="171" fontId="11" fillId="3" borderId="0" xfId="0" applyNumberFormat="1" applyFont="1" applyFill="1" applyAlignment="1" applyProtection="1">
      <alignment horizontal="center" vertical="center" textRotation="90" wrapText="1"/>
      <protection locked="0"/>
    </xf>
    <xf numFmtId="171" fontId="11" fillId="3" borderId="0" xfId="0" applyNumberFormat="1" applyFont="1" applyFill="1" applyAlignment="1" applyProtection="1">
      <alignment horizontal="center" vertical="center" textRotation="90"/>
      <protection locked="0"/>
    </xf>
    <xf numFmtId="0" fontId="11" fillId="3" borderId="0" xfId="0" applyFont="1" applyFill="1" applyAlignment="1" applyProtection="1">
      <alignment horizontal="center" vertical="center" textRotation="90"/>
      <protection locked="0"/>
    </xf>
    <xf numFmtId="2" fontId="11" fillId="3" borderId="0" xfId="0" applyNumberFormat="1" applyFont="1" applyFill="1" applyAlignment="1" applyProtection="1">
      <alignment horizontal="center" vertical="center" textRotation="90"/>
      <protection locked="0"/>
    </xf>
    <xf numFmtId="0" fontId="9" fillId="0" borderId="0" xfId="0" applyFont="1" applyProtection="1">
      <protection locked="0"/>
    </xf>
    <xf numFmtId="0" fontId="2" fillId="24" borderId="0" xfId="0" applyFont="1" applyFill="1" applyProtection="1">
      <protection locked="0"/>
    </xf>
    <xf numFmtId="0" fontId="2" fillId="7" borderId="0" xfId="0" applyFont="1" applyFill="1" applyAlignment="1" applyProtection="1">
      <alignment horizontal="center" vertical="center"/>
      <protection locked="0"/>
    </xf>
    <xf numFmtId="0" fontId="2" fillId="7" borderId="17" xfId="0" applyFont="1" applyFill="1" applyBorder="1" applyAlignment="1" applyProtection="1">
      <alignment horizontal="center" vertical="center"/>
      <protection locked="0"/>
    </xf>
    <xf numFmtId="0" fontId="2" fillId="11" borderId="0" xfId="0" applyFont="1" applyFill="1" applyAlignment="1" applyProtection="1">
      <alignment horizontal="center" vertical="center"/>
      <protection locked="0"/>
    </xf>
    <xf numFmtId="171" fontId="2" fillId="11" borderId="0" xfId="0" applyNumberFormat="1" applyFont="1" applyFill="1" applyAlignment="1" applyProtection="1">
      <alignment horizontal="center" vertical="center"/>
      <protection locked="0"/>
    </xf>
    <xf numFmtId="0" fontId="2" fillId="11" borderId="17" xfId="0" applyFont="1" applyFill="1" applyBorder="1" applyAlignment="1" applyProtection="1">
      <alignment horizontal="center" vertical="center"/>
      <protection locked="0"/>
    </xf>
    <xf numFmtId="0" fontId="2" fillId="7" borderId="6" xfId="0" applyFont="1" applyFill="1" applyBorder="1" applyAlignment="1" applyProtection="1">
      <alignment horizontal="center" vertical="center"/>
      <protection locked="0"/>
    </xf>
    <xf numFmtId="172" fontId="2" fillId="7" borderId="6" xfId="0" applyNumberFormat="1" applyFont="1" applyFill="1" applyBorder="1" applyAlignment="1" applyProtection="1">
      <alignment horizontal="center" vertical="center"/>
      <protection locked="0"/>
    </xf>
    <xf numFmtId="1" fontId="2" fillId="7" borderId="0" xfId="0" applyNumberFormat="1" applyFont="1" applyFill="1" applyAlignment="1" applyProtection="1">
      <alignment horizontal="center" vertical="center"/>
      <protection locked="0"/>
    </xf>
    <xf numFmtId="2" fontId="2" fillId="14" borderId="0" xfId="0" applyNumberFormat="1" applyFont="1" applyFill="1" applyAlignment="1">
      <alignment horizontal="center" vertical="center"/>
    </xf>
    <xf numFmtId="0" fontId="2" fillId="14" borderId="0" xfId="0" applyFont="1" applyFill="1" applyAlignment="1">
      <alignment horizontal="center" vertical="center"/>
    </xf>
    <xf numFmtId="172" fontId="2" fillId="21" borderId="0" xfId="0" applyNumberFormat="1" applyFont="1" applyFill="1" applyAlignment="1">
      <alignment horizontal="center" vertical="center"/>
    </xf>
    <xf numFmtId="1" fontId="2" fillId="21" borderId="0" xfId="0" applyNumberFormat="1" applyFont="1" applyFill="1" applyAlignment="1">
      <alignment horizontal="center" vertical="center"/>
    </xf>
    <xf numFmtId="173" fontId="2" fillId="14" borderId="0" xfId="1" applyNumberFormat="1" applyFont="1" applyFill="1" applyAlignment="1" applyProtection="1">
      <alignment horizontal="center" vertical="center"/>
    </xf>
    <xf numFmtId="0" fontId="2" fillId="21" borderId="0" xfId="0" applyFont="1" applyFill="1" applyAlignment="1">
      <alignment horizontal="center" vertical="center"/>
    </xf>
    <xf numFmtId="0" fontId="2" fillId="3" borderId="0" xfId="0" applyFont="1" applyFill="1" applyAlignment="1" applyProtection="1">
      <alignment horizontal="center" vertical="center"/>
      <protection locked="0"/>
    </xf>
    <xf numFmtId="0" fontId="9" fillId="6" borderId="0" xfId="0" applyFont="1" applyFill="1" applyAlignment="1">
      <alignment horizontal="center" vertical="center"/>
    </xf>
    <xf numFmtId="0" fontId="19" fillId="6" borderId="0" xfId="0" applyFont="1" applyFill="1" applyAlignment="1">
      <alignment horizontal="center" vertical="center"/>
    </xf>
    <xf numFmtId="8" fontId="19" fillId="5" borderId="0" xfId="0" applyNumberFormat="1" applyFont="1" applyFill="1" applyAlignment="1">
      <alignment horizontal="center" vertical="center"/>
    </xf>
    <xf numFmtId="0" fontId="19" fillId="5" borderId="0" xfId="0" applyFont="1" applyFill="1" applyAlignment="1">
      <alignment horizontal="center" vertical="center"/>
    </xf>
    <xf numFmtId="0" fontId="15" fillId="0" borderId="0" xfId="4" applyFont="1" applyAlignment="1">
      <alignment horizontal="center"/>
    </xf>
    <xf numFmtId="8" fontId="3" fillId="0" borderId="0" xfId="0" applyNumberFormat="1" applyFont="1" applyAlignment="1">
      <alignment horizontal="center"/>
    </xf>
    <xf numFmtId="0" fontId="3" fillId="0" borderId="0" xfId="0" applyFont="1" applyAlignment="1">
      <alignment horizontal="center"/>
    </xf>
    <xf numFmtId="8" fontId="3" fillId="0" borderId="0" xfId="0" applyNumberFormat="1" applyFont="1" applyAlignment="1">
      <alignment horizontal="center" vertical="center"/>
    </xf>
    <xf numFmtId="0" fontId="1" fillId="5" borderId="0" xfId="0" applyFont="1" applyFill="1"/>
    <xf numFmtId="0" fontId="1" fillId="0" borderId="0" xfId="0" applyFont="1"/>
    <xf numFmtId="0" fontId="1" fillId="0" borderId="0" xfId="0" applyFont="1" applyAlignment="1">
      <alignment horizontal="center"/>
    </xf>
    <xf numFmtId="0" fontId="1" fillId="11" borderId="17" xfId="0" applyFont="1" applyFill="1" applyBorder="1" applyAlignment="1">
      <alignment horizontal="center" vertical="center"/>
    </xf>
    <xf numFmtId="0" fontId="1" fillId="0" borderId="6" xfId="0" applyFont="1" applyBorder="1" applyAlignment="1">
      <alignment horizontal="center" vertical="center"/>
    </xf>
    <xf numFmtId="0" fontId="1" fillId="5" borderId="0" xfId="0" applyFont="1" applyFill="1" applyProtection="1">
      <protection locked="0"/>
    </xf>
    <xf numFmtId="0" fontId="1" fillId="0" borderId="0" xfId="0" applyFont="1" applyProtection="1">
      <protection locked="0"/>
    </xf>
    <xf numFmtId="0" fontId="1" fillId="7" borderId="0" xfId="0" applyFont="1" applyFill="1" applyAlignment="1" applyProtection="1">
      <alignment horizontal="center" vertical="center"/>
      <protection locked="0"/>
    </xf>
    <xf numFmtId="0" fontId="13" fillId="10" borderId="0" xfId="0" applyFont="1" applyFill="1" applyAlignment="1" applyProtection="1">
      <alignment horizontal="center" vertical="center" textRotation="90"/>
      <protection locked="0"/>
    </xf>
    <xf numFmtId="0" fontId="1" fillId="7" borderId="6" xfId="0" applyFont="1" applyFill="1" applyBorder="1" applyAlignment="1" applyProtection="1">
      <alignment horizontal="center"/>
      <protection locked="0"/>
    </xf>
    <xf numFmtId="1" fontId="1" fillId="7" borderId="0" xfId="0" applyNumberFormat="1" applyFont="1" applyFill="1" applyAlignment="1" applyProtection="1">
      <alignment horizontal="center"/>
      <protection locked="0"/>
    </xf>
    <xf numFmtId="0" fontId="15" fillId="7" borderId="6" xfId="0" applyFont="1" applyFill="1" applyBorder="1" applyProtection="1">
      <protection locked="0"/>
    </xf>
    <xf numFmtId="1" fontId="15" fillId="7" borderId="0" xfId="0" applyNumberFormat="1" applyFont="1" applyFill="1" applyProtection="1">
      <protection locked="0"/>
    </xf>
    <xf numFmtId="0" fontId="15" fillId="7" borderId="12" xfId="0" applyFont="1" applyFill="1" applyBorder="1" applyProtection="1">
      <protection locked="0"/>
    </xf>
    <xf numFmtId="1" fontId="15" fillId="7" borderId="14" xfId="0" applyNumberFormat="1" applyFont="1" applyFill="1" applyBorder="1" applyProtection="1">
      <protection locked="0"/>
    </xf>
    <xf numFmtId="0" fontId="1" fillId="5" borderId="0" xfId="0" applyFont="1" applyFill="1" applyAlignment="1" applyProtection="1">
      <alignment horizontal="center" vertical="center"/>
      <protection locked="0"/>
    </xf>
    <xf numFmtId="0" fontId="1" fillId="0" borderId="0" xfId="0" applyFont="1" applyAlignment="1" applyProtection="1">
      <alignment horizontal="left" vertical="center"/>
      <protection locked="0"/>
    </xf>
    <xf numFmtId="0" fontId="1" fillId="0" borderId="0" xfId="0" applyFont="1" applyAlignment="1" applyProtection="1">
      <alignment horizontal="center" vertical="center"/>
      <protection locked="0"/>
    </xf>
    <xf numFmtId="0" fontId="19" fillId="5" borderId="0" xfId="0" applyFont="1" applyFill="1" applyAlignment="1" applyProtection="1">
      <alignment horizontal="center" vertical="center" wrapText="1"/>
      <protection locked="0"/>
    </xf>
    <xf numFmtId="49" fontId="19" fillId="5" borderId="0" xfId="0" applyNumberFormat="1" applyFont="1" applyFill="1" applyAlignment="1" applyProtection="1">
      <alignment horizontal="center" vertical="center" wrapText="1"/>
      <protection locked="0"/>
    </xf>
    <xf numFmtId="0" fontId="1" fillId="7" borderId="0" xfId="0" applyFont="1" applyFill="1" applyAlignment="1" applyProtection="1">
      <alignment horizontal="left" vertical="center"/>
      <protection locked="0"/>
    </xf>
    <xf numFmtId="0" fontId="1" fillId="11" borderId="0" xfId="0" applyFont="1" applyFill="1" applyAlignment="1" applyProtection="1">
      <alignment horizontal="center" vertical="center"/>
      <protection locked="0"/>
    </xf>
    <xf numFmtId="0" fontId="1" fillId="7" borderId="0" xfId="0" applyFont="1" applyFill="1" applyProtection="1">
      <protection locked="0"/>
    </xf>
    <xf numFmtId="2" fontId="1" fillId="5" borderId="0" xfId="0" applyNumberFormat="1" applyFont="1" applyFill="1" applyProtection="1">
      <protection locked="0"/>
    </xf>
    <xf numFmtId="2" fontId="1" fillId="0" borderId="0" xfId="0" applyNumberFormat="1" applyFont="1" applyProtection="1">
      <protection locked="0"/>
    </xf>
    <xf numFmtId="2" fontId="33" fillId="0" borderId="0" xfId="0" applyNumberFormat="1" applyFont="1" applyAlignment="1" applyProtection="1">
      <alignment horizontal="center" vertical="center" wrapText="1"/>
      <protection locked="0"/>
    </xf>
    <xf numFmtId="0" fontId="31" fillId="5" borderId="0" xfId="4" applyFont="1" applyFill="1" applyAlignment="1">
      <alignment horizontal="center" vertical="center" textRotation="90"/>
    </xf>
    <xf numFmtId="0" fontId="31" fillId="5" borderId="28" xfId="4" applyFont="1" applyFill="1" applyBorder="1" applyAlignment="1">
      <alignment horizontal="center" vertical="center" textRotation="90"/>
    </xf>
    <xf numFmtId="1" fontId="11" fillId="8" borderId="28" xfId="0" applyNumberFormat="1" applyFont="1" applyFill="1" applyBorder="1" applyAlignment="1">
      <alignment horizontal="center" vertical="center" textRotation="90"/>
    </xf>
    <xf numFmtId="1" fontId="11" fillId="18" borderId="28" xfId="0" applyNumberFormat="1" applyFont="1" applyFill="1" applyBorder="1" applyAlignment="1">
      <alignment horizontal="center" vertical="center" textRotation="90"/>
    </xf>
    <xf numFmtId="0" fontId="11" fillId="23" borderId="28" xfId="0" applyFont="1" applyFill="1" applyBorder="1" applyAlignment="1">
      <alignment horizontal="center" vertical="center" textRotation="90"/>
    </xf>
    <xf numFmtId="2" fontId="11" fillId="2" borderId="28" xfId="0" applyNumberFormat="1" applyFont="1" applyFill="1" applyBorder="1" applyAlignment="1">
      <alignment horizontal="center" vertical="center" textRotation="90"/>
    </xf>
    <xf numFmtId="2" fontId="33" fillId="0" borderId="0" xfId="0" applyNumberFormat="1" applyFont="1" applyAlignment="1" applyProtection="1">
      <alignment horizontal="center" vertical="center" textRotation="90"/>
      <protection locked="0"/>
    </xf>
    <xf numFmtId="0" fontId="34" fillId="0" borderId="0" xfId="0" applyFont="1" applyAlignment="1" applyProtection="1">
      <alignment horizontal="center" vertical="center"/>
      <protection locked="0"/>
    </xf>
    <xf numFmtId="0" fontId="1" fillId="7" borderId="29" xfId="0" applyFont="1" applyFill="1" applyBorder="1" applyAlignment="1">
      <alignment horizontal="center" vertical="center"/>
    </xf>
    <xf numFmtId="0" fontId="1" fillId="7" borderId="30" xfId="0" applyFont="1" applyFill="1" applyBorder="1" applyAlignment="1">
      <alignment horizontal="center" vertical="center"/>
    </xf>
    <xf numFmtId="172" fontId="32" fillId="11" borderId="30" xfId="0" applyNumberFormat="1" applyFont="1" applyFill="1" applyBorder="1" applyAlignment="1">
      <alignment horizontal="center"/>
    </xf>
    <xf numFmtId="172" fontId="1" fillId="7" borderId="31" xfId="0" applyNumberFormat="1" applyFont="1" applyFill="1" applyBorder="1" applyAlignment="1">
      <alignment horizontal="center"/>
    </xf>
    <xf numFmtId="172" fontId="1" fillId="7" borderId="30" xfId="0" applyNumberFormat="1" applyFont="1" applyFill="1" applyBorder="1" applyAlignment="1">
      <alignment horizontal="center"/>
    </xf>
    <xf numFmtId="2" fontId="1" fillId="21" borderId="30" xfId="0" applyNumberFormat="1" applyFont="1" applyFill="1" applyBorder="1" applyAlignment="1">
      <alignment horizontal="center"/>
    </xf>
    <xf numFmtId="2" fontId="1" fillId="21" borderId="31" xfId="0" applyNumberFormat="1" applyFont="1" applyFill="1" applyBorder="1" applyAlignment="1">
      <alignment horizontal="center"/>
    </xf>
    <xf numFmtId="173" fontId="1" fillId="0" borderId="0" xfId="0" applyNumberFormat="1" applyFont="1" applyAlignment="1" applyProtection="1">
      <alignment horizontal="center"/>
      <protection locked="0"/>
    </xf>
    <xf numFmtId="0" fontId="10" fillId="5" borderId="16"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172" fontId="1" fillId="7" borderId="25" xfId="0" applyNumberFormat="1" applyFont="1" applyFill="1" applyBorder="1" applyAlignment="1">
      <alignment horizontal="center"/>
    </xf>
    <xf numFmtId="172" fontId="1" fillId="7" borderId="32" xfId="0" applyNumberFormat="1" applyFont="1" applyFill="1" applyBorder="1" applyAlignment="1">
      <alignment horizontal="center"/>
    </xf>
    <xf numFmtId="173" fontId="32" fillId="25" borderId="25" xfId="0" applyNumberFormat="1" applyFont="1" applyFill="1" applyBorder="1" applyAlignment="1">
      <alignment horizontal="center"/>
    </xf>
    <xf numFmtId="172" fontId="32" fillId="8" borderId="16" xfId="0" applyNumberFormat="1" applyFont="1" applyFill="1" applyBorder="1" applyAlignment="1">
      <alignment horizontal="center" vertical="center"/>
    </xf>
    <xf numFmtId="173" fontId="32" fillId="21" borderId="16" xfId="0" applyNumberFormat="1" applyFont="1" applyFill="1" applyBorder="1" applyAlignment="1">
      <alignment horizontal="center" vertical="center"/>
    </xf>
    <xf numFmtId="0" fontId="10" fillId="5" borderId="11" xfId="0" applyFont="1" applyFill="1" applyBorder="1" applyAlignment="1" applyProtection="1">
      <alignment horizontal="center" vertical="center"/>
      <protection locked="0"/>
    </xf>
    <xf numFmtId="172" fontId="32" fillId="8" borderId="11" xfId="0" applyNumberFormat="1" applyFont="1" applyFill="1" applyBorder="1" applyAlignment="1">
      <alignment horizontal="center" vertical="center"/>
    </xf>
    <xf numFmtId="0" fontId="10" fillId="2" borderId="11" xfId="0" applyFont="1" applyFill="1" applyBorder="1" applyAlignment="1" applyProtection="1">
      <alignment horizontal="center" vertical="center"/>
      <protection locked="0"/>
    </xf>
    <xf numFmtId="173" fontId="32" fillId="21" borderId="11" xfId="0" applyNumberFormat="1" applyFont="1" applyFill="1" applyBorder="1" applyAlignment="1">
      <alignment horizontal="center" vertical="center"/>
    </xf>
    <xf numFmtId="173" fontId="32" fillId="21" borderId="18" xfId="0" applyNumberFormat="1" applyFont="1" applyFill="1" applyBorder="1" applyAlignment="1">
      <alignment horizontal="center" vertical="center"/>
    </xf>
    <xf numFmtId="173" fontId="1" fillId="0" borderId="0" xfId="0" applyNumberFormat="1" applyFont="1" applyProtection="1">
      <protection locked="0"/>
    </xf>
    <xf numFmtId="0" fontId="32" fillId="0" borderId="0" xfId="0" applyFont="1" applyAlignment="1" applyProtection="1">
      <alignment horizontal="center" vertical="center"/>
      <protection locked="0"/>
    </xf>
    <xf numFmtId="7" fontId="32" fillId="0" borderId="0" xfId="0" applyNumberFormat="1" applyFont="1" applyProtection="1">
      <protection locked="0"/>
    </xf>
    <xf numFmtId="174" fontId="32" fillId="0" borderId="0" xfId="0" applyNumberFormat="1" applyFont="1" applyProtection="1">
      <protection locked="0"/>
    </xf>
    <xf numFmtId="0" fontId="31" fillId="5" borderId="21" xfId="4" applyFont="1" applyFill="1" applyBorder="1" applyAlignment="1" applyProtection="1">
      <alignment horizontal="center" vertical="center" textRotation="90"/>
      <protection locked="0"/>
    </xf>
    <xf numFmtId="0" fontId="31" fillId="5" borderId="22" xfId="4" applyFont="1" applyFill="1" applyBorder="1" applyAlignment="1" applyProtection="1">
      <alignment horizontal="center" vertical="center" textRotation="90"/>
      <protection locked="0"/>
    </xf>
    <xf numFmtId="1" fontId="11" fillId="18" borderId="0" xfId="0" applyNumberFormat="1" applyFont="1" applyFill="1" applyAlignment="1" applyProtection="1">
      <alignment horizontal="center" vertical="center" textRotation="90"/>
      <protection locked="0"/>
    </xf>
    <xf numFmtId="0" fontId="36" fillId="7" borderId="0" xfId="4" applyFont="1" applyFill="1" applyAlignment="1" applyProtection="1">
      <alignment horizontal="center" vertical="center" textRotation="90"/>
      <protection locked="0"/>
    </xf>
    <xf numFmtId="0" fontId="36" fillId="0" borderId="0" xfId="4" applyFont="1" applyAlignment="1" applyProtection="1">
      <alignment horizontal="center" vertical="center" textRotation="90"/>
      <protection locked="0"/>
    </xf>
    <xf numFmtId="0" fontId="1" fillId="7" borderId="33" xfId="0" applyFont="1" applyFill="1" applyBorder="1" applyAlignment="1" applyProtection="1">
      <alignment horizontal="center" vertical="center"/>
      <protection locked="0"/>
    </xf>
    <xf numFmtId="0" fontId="1" fillId="7" borderId="34" xfId="0" applyFont="1" applyFill="1" applyBorder="1" applyAlignment="1" applyProtection="1">
      <alignment horizontal="center" vertical="center"/>
      <protection locked="0"/>
    </xf>
    <xf numFmtId="172" fontId="1" fillId="7" borderId="6" xfId="0" applyNumberFormat="1" applyFont="1" applyFill="1" applyBorder="1" applyAlignment="1" applyProtection="1">
      <alignment horizontal="center"/>
      <protection locked="0"/>
    </xf>
    <xf numFmtId="172" fontId="32" fillId="8" borderId="0" xfId="0" applyNumberFormat="1" applyFont="1" applyFill="1" applyAlignment="1">
      <alignment horizontal="center"/>
    </xf>
    <xf numFmtId="172" fontId="1" fillId="7" borderId="0" xfId="0" applyNumberFormat="1" applyFont="1" applyFill="1" applyAlignment="1" applyProtection="1">
      <alignment horizontal="center"/>
      <protection locked="0"/>
    </xf>
    <xf numFmtId="172" fontId="1" fillId="0" borderId="0" xfId="0" applyNumberFormat="1" applyFont="1" applyAlignment="1" applyProtection="1">
      <alignment horizontal="center"/>
      <protection locked="0"/>
    </xf>
    <xf numFmtId="0" fontId="9" fillId="10" borderId="0" xfId="0" applyFont="1" applyFill="1" applyAlignment="1" applyProtection="1">
      <alignment horizontal="center" vertical="center"/>
      <protection locked="0"/>
    </xf>
    <xf numFmtId="0" fontId="9" fillId="10" borderId="16" xfId="0" applyFont="1" applyFill="1" applyBorder="1" applyAlignment="1" applyProtection="1">
      <alignment horizontal="center" vertical="center"/>
      <protection locked="0"/>
    </xf>
    <xf numFmtId="0" fontId="1" fillId="7" borderId="23" xfId="0" applyFont="1" applyFill="1" applyBorder="1" applyAlignment="1" applyProtection="1">
      <alignment horizontal="center" vertical="center"/>
      <protection locked="0"/>
    </xf>
    <xf numFmtId="0" fontId="1" fillId="7" borderId="24" xfId="0" applyFont="1" applyFill="1" applyBorder="1" applyAlignment="1" applyProtection="1">
      <alignment horizontal="center" vertical="center"/>
      <protection locked="0"/>
    </xf>
    <xf numFmtId="2" fontId="32" fillId="8" borderId="16" xfId="0" applyNumberFormat="1" applyFont="1" applyFill="1" applyBorder="1" applyAlignment="1">
      <alignment horizontal="center" vertical="center"/>
    </xf>
    <xf numFmtId="2" fontId="32" fillId="8" borderId="11" xfId="0" applyNumberFormat="1" applyFont="1" applyFill="1" applyBorder="1" applyAlignment="1">
      <alignment horizontal="center" vertical="center"/>
    </xf>
    <xf numFmtId="2" fontId="32" fillId="8" borderId="18" xfId="0" applyNumberFormat="1" applyFont="1" applyFill="1" applyBorder="1" applyAlignment="1">
      <alignment horizontal="center" vertical="center"/>
    </xf>
    <xf numFmtId="0" fontId="10" fillId="5" borderId="0" xfId="0" applyFont="1" applyFill="1" applyAlignment="1" applyProtection="1">
      <alignment horizontal="center" vertical="center"/>
      <protection locked="0"/>
    </xf>
    <xf numFmtId="0" fontId="1" fillId="7" borderId="35" xfId="0" applyFont="1" applyFill="1" applyBorder="1" applyAlignment="1" applyProtection="1">
      <alignment horizontal="center" vertical="center"/>
      <protection locked="0"/>
    </xf>
    <xf numFmtId="0" fontId="1" fillId="7" borderId="36" xfId="0" applyFont="1" applyFill="1" applyBorder="1" applyAlignment="1" applyProtection="1">
      <alignment horizontal="center" vertical="center"/>
      <protection locked="0"/>
    </xf>
    <xf numFmtId="0" fontId="1" fillId="5" borderId="0" xfId="0" applyFont="1" applyFill="1" applyAlignment="1">
      <alignment horizontal="left"/>
    </xf>
    <xf numFmtId="0" fontId="1" fillId="0" borderId="0" xfId="0" applyFont="1" applyAlignment="1">
      <alignment horizontal="left"/>
    </xf>
    <xf numFmtId="0" fontId="9" fillId="11" borderId="38" xfId="0" applyFont="1" applyFill="1" applyBorder="1" applyAlignment="1">
      <alignment horizontal="center" vertical="center"/>
    </xf>
    <xf numFmtId="0" fontId="9" fillId="11" borderId="41" xfId="0" applyFont="1" applyFill="1" applyBorder="1" applyAlignment="1">
      <alignment horizontal="center" vertical="center" wrapText="1"/>
    </xf>
    <xf numFmtId="9" fontId="9" fillId="24" borderId="42" xfId="0" applyNumberFormat="1" applyFont="1" applyFill="1" applyBorder="1" applyAlignment="1">
      <alignment horizontal="center"/>
    </xf>
    <xf numFmtId="0" fontId="32" fillId="0" borderId="0" xfId="0" applyFont="1"/>
    <xf numFmtId="0" fontId="38" fillId="0" borderId="4" xfId="0" applyFont="1" applyBorder="1" applyAlignment="1">
      <alignment horizontal="center"/>
    </xf>
    <xf numFmtId="0" fontId="14" fillId="0" borderId="0" xfId="0" applyFont="1" applyAlignment="1">
      <alignment vertical="center" wrapText="1"/>
    </xf>
    <xf numFmtId="171" fontId="1" fillId="0" borderId="2" xfId="0" applyNumberFormat="1" applyFont="1" applyBorder="1" applyAlignment="1">
      <alignment horizontal="center"/>
    </xf>
    <xf numFmtId="1" fontId="1" fillId="0" borderId="2" xfId="0" applyNumberFormat="1" applyFont="1" applyBorder="1" applyAlignment="1">
      <alignment horizontal="center"/>
    </xf>
    <xf numFmtId="0" fontId="1" fillId="0" borderId="16" xfId="0" applyFont="1" applyBorder="1"/>
    <xf numFmtId="2" fontId="1" fillId="0" borderId="2" xfId="0" applyNumberFormat="1" applyFont="1" applyBorder="1" applyAlignment="1">
      <alignment horizontal="center"/>
    </xf>
    <xf numFmtId="9" fontId="1" fillId="0" borderId="0" xfId="2" applyFont="1" applyProtection="1"/>
    <xf numFmtId="0" fontId="1" fillId="0" borderId="5" xfId="0" applyFont="1" applyBorder="1"/>
    <xf numFmtId="171" fontId="1" fillId="0" borderId="5" xfId="0" applyNumberFormat="1" applyFont="1" applyBorder="1" applyAlignment="1">
      <alignment horizontal="center" vertical="center"/>
    </xf>
    <xf numFmtId="9" fontId="1" fillId="0" borderId="5" xfId="2" applyFont="1" applyBorder="1" applyAlignment="1" applyProtection="1">
      <alignment horizontal="center" vertical="center"/>
    </xf>
    <xf numFmtId="0" fontId="1" fillId="0" borderId="12" xfId="0" applyFont="1" applyBorder="1"/>
    <xf numFmtId="1" fontId="1" fillId="0" borderId="12" xfId="0" applyNumberFormat="1" applyFont="1" applyBorder="1" applyAlignment="1">
      <alignment horizontal="center" vertical="center"/>
    </xf>
    <xf numFmtId="9" fontId="1" fillId="0" borderId="12" xfId="2" applyFont="1" applyBorder="1" applyAlignment="1" applyProtection="1">
      <alignment horizontal="center" vertical="center"/>
    </xf>
    <xf numFmtId="0" fontId="42" fillId="0" borderId="5" xfId="0" applyFont="1" applyBorder="1" applyAlignment="1">
      <alignment horizontal="right"/>
    </xf>
    <xf numFmtId="9" fontId="15" fillId="0" borderId="5" xfId="2" applyFont="1" applyBorder="1" applyAlignment="1" applyProtection="1">
      <alignment horizontal="center" vertical="center"/>
    </xf>
    <xf numFmtId="0" fontId="42" fillId="0" borderId="6" xfId="0" applyFont="1" applyBorder="1" applyAlignment="1">
      <alignment horizontal="right"/>
    </xf>
    <xf numFmtId="9" fontId="15" fillId="0" borderId="6" xfId="2" applyFont="1" applyBorder="1" applyAlignment="1" applyProtection="1">
      <alignment horizontal="center" vertical="center"/>
    </xf>
    <xf numFmtId="0" fontId="42" fillId="0" borderId="12" xfId="0" applyFont="1" applyBorder="1" applyAlignment="1">
      <alignment horizontal="right"/>
    </xf>
    <xf numFmtId="9" fontId="15" fillId="0" borderId="12" xfId="2" applyFont="1" applyBorder="1" applyAlignment="1" applyProtection="1">
      <alignment horizontal="center" vertical="center"/>
    </xf>
    <xf numFmtId="0" fontId="15" fillId="0" borderId="6" xfId="0" applyFont="1" applyBorder="1" applyAlignment="1">
      <alignment horizontal="right"/>
    </xf>
    <xf numFmtId="9" fontId="1" fillId="0" borderId="17" xfId="2" applyFont="1" applyBorder="1" applyAlignment="1" applyProtection="1">
      <alignment horizontal="center" vertical="center"/>
    </xf>
    <xf numFmtId="1" fontId="1" fillId="0" borderId="0" xfId="0" applyNumberFormat="1" applyFont="1"/>
    <xf numFmtId="0" fontId="15" fillId="0" borderId="12" xfId="0" applyFont="1" applyBorder="1" applyAlignment="1">
      <alignment horizontal="right"/>
    </xf>
    <xf numFmtId="9" fontId="1" fillId="0" borderId="20" xfId="2" applyFont="1" applyBorder="1" applyAlignment="1" applyProtection="1">
      <alignment horizontal="center" vertical="center"/>
    </xf>
    <xf numFmtId="0" fontId="15" fillId="0" borderId="2" xfId="0" applyFont="1" applyBorder="1" applyAlignment="1">
      <alignment horizontal="right"/>
    </xf>
    <xf numFmtId="9" fontId="1" fillId="0" borderId="2" xfId="2" applyFont="1" applyBorder="1" applyAlignment="1" applyProtection="1">
      <alignment horizontal="center" vertical="center"/>
    </xf>
    <xf numFmtId="0" fontId="1" fillId="0" borderId="17" xfId="0" applyFont="1" applyBorder="1"/>
    <xf numFmtId="9" fontId="1" fillId="0" borderId="2" xfId="2" applyFont="1" applyBorder="1" applyAlignment="1" applyProtection="1">
      <alignment horizontal="center"/>
    </xf>
    <xf numFmtId="49" fontId="1" fillId="0" borderId="0" xfId="0" applyNumberFormat="1" applyFont="1" applyAlignment="1">
      <alignment horizontal="right"/>
    </xf>
    <xf numFmtId="0" fontId="1" fillId="0" borderId="18" xfId="0" applyFont="1" applyBorder="1"/>
    <xf numFmtId="0" fontId="1" fillId="0" borderId="19" xfId="0" applyFont="1" applyBorder="1"/>
    <xf numFmtId="0" fontId="1" fillId="0" borderId="14" xfId="0" applyFont="1" applyBorder="1"/>
    <xf numFmtId="0" fontId="1" fillId="0" borderId="20" xfId="0" applyFont="1" applyBorder="1"/>
    <xf numFmtId="0" fontId="41" fillId="0" borderId="0" xfId="0" applyFont="1" applyAlignment="1">
      <alignment horizontal="right"/>
    </xf>
    <xf numFmtId="0" fontId="1" fillId="0" borderId="3" xfId="0" applyFont="1" applyBorder="1"/>
    <xf numFmtId="0" fontId="1" fillId="0" borderId="2" xfId="0" applyFont="1" applyBorder="1"/>
    <xf numFmtId="1" fontId="1" fillId="0" borderId="18" xfId="0" applyNumberFormat="1" applyFont="1" applyBorder="1"/>
    <xf numFmtId="1" fontId="1" fillId="0" borderId="5" xfId="0" applyNumberFormat="1" applyFont="1" applyBorder="1"/>
    <xf numFmtId="0" fontId="1" fillId="0" borderId="5" xfId="0" applyFont="1" applyBorder="1" applyAlignment="1">
      <alignment horizontal="center"/>
    </xf>
    <xf numFmtId="0" fontId="1" fillId="0" borderId="6" xfId="0" applyFont="1" applyBorder="1"/>
    <xf numFmtId="1" fontId="1" fillId="0" borderId="6" xfId="0" applyNumberFormat="1" applyFont="1" applyBorder="1"/>
    <xf numFmtId="0" fontId="1" fillId="0" borderId="2" xfId="0" applyFont="1" applyBorder="1" applyAlignment="1">
      <alignment horizontal="center"/>
    </xf>
    <xf numFmtId="175" fontId="1" fillId="0" borderId="5" xfId="5" applyNumberFormat="1" applyFont="1" applyBorder="1" applyAlignment="1" applyProtection="1">
      <alignment horizontal="center" vertical="center"/>
    </xf>
    <xf numFmtId="171" fontId="1" fillId="0" borderId="5" xfId="0" applyNumberFormat="1" applyFont="1" applyBorder="1" applyAlignment="1">
      <alignment horizontal="center"/>
    </xf>
    <xf numFmtId="0" fontId="41" fillId="0" borderId="18" xfId="0" applyFont="1" applyBorder="1" applyAlignment="1">
      <alignment horizontal="right"/>
    </xf>
    <xf numFmtId="1" fontId="1" fillId="0" borderId="5" xfId="0" applyNumberFormat="1" applyFont="1" applyBorder="1" applyAlignment="1">
      <alignment horizontal="center"/>
    </xf>
    <xf numFmtId="0" fontId="41" fillId="0" borderId="16" xfId="0" applyFont="1" applyBorder="1" applyAlignment="1">
      <alignment horizontal="right"/>
    </xf>
    <xf numFmtId="175" fontId="1" fillId="0" borderId="6" xfId="5" applyNumberFormat="1" applyFont="1" applyBorder="1" applyAlignment="1" applyProtection="1">
      <alignment horizontal="center" vertical="center"/>
    </xf>
    <xf numFmtId="0" fontId="43" fillId="0" borderId="5" xfId="0" applyFont="1" applyBorder="1" applyAlignment="1">
      <alignment horizontal="right"/>
    </xf>
    <xf numFmtId="171" fontId="41" fillId="0" borderId="5" xfId="0" applyNumberFormat="1" applyFont="1" applyBorder="1" applyAlignment="1">
      <alignment horizontal="center"/>
    </xf>
    <xf numFmtId="0" fontId="41" fillId="0" borderId="19" xfId="0" applyFont="1" applyBorder="1" applyAlignment="1">
      <alignment horizontal="right"/>
    </xf>
    <xf numFmtId="175" fontId="1" fillId="0" borderId="12" xfId="5" applyNumberFormat="1" applyFont="1" applyBorder="1" applyAlignment="1" applyProtection="1">
      <alignment horizontal="center" vertical="center"/>
    </xf>
    <xf numFmtId="0" fontId="43" fillId="0" borderId="6" xfId="0" applyFont="1" applyBorder="1" applyAlignment="1">
      <alignment horizontal="right"/>
    </xf>
    <xf numFmtId="171" fontId="41" fillId="0" borderId="6" xfId="0" applyNumberFormat="1" applyFont="1" applyBorder="1" applyAlignment="1">
      <alignment horizontal="center"/>
    </xf>
    <xf numFmtId="0" fontId="43" fillId="0" borderId="18" xfId="0" applyFont="1" applyBorder="1" applyAlignment="1">
      <alignment horizontal="right"/>
    </xf>
    <xf numFmtId="0" fontId="43" fillId="0" borderId="16" xfId="0" applyFont="1" applyBorder="1" applyAlignment="1">
      <alignment horizontal="right"/>
    </xf>
    <xf numFmtId="0" fontId="43" fillId="0" borderId="19" xfId="0" applyFont="1" applyBorder="1" applyAlignment="1">
      <alignment horizontal="right"/>
    </xf>
    <xf numFmtId="171" fontId="41" fillId="0" borderId="12" xfId="0" applyNumberFormat="1" applyFont="1" applyBorder="1" applyAlignment="1">
      <alignment horizontal="center"/>
    </xf>
    <xf numFmtId="0" fontId="1" fillId="0" borderId="0" xfId="0" applyFont="1" applyAlignment="1">
      <alignment horizontal="right"/>
    </xf>
    <xf numFmtId="167" fontId="1" fillId="0" borderId="2" xfId="2" applyNumberFormat="1" applyFont="1" applyBorder="1" applyAlignment="1" applyProtection="1">
      <alignment horizontal="center" vertical="center"/>
    </xf>
    <xf numFmtId="0" fontId="1" fillId="0" borderId="2" xfId="0" applyFont="1" applyBorder="1" applyAlignment="1">
      <alignment horizontal="center" vertical="center"/>
    </xf>
    <xf numFmtId="171" fontId="1" fillId="0" borderId="12" xfId="0" applyNumberFormat="1" applyFont="1" applyBorder="1" applyAlignment="1">
      <alignment horizontal="center"/>
    </xf>
    <xf numFmtId="175" fontId="1" fillId="0" borderId="12" xfId="0" applyNumberFormat="1" applyFont="1" applyBorder="1" applyAlignment="1">
      <alignment horizontal="center" vertical="center"/>
    </xf>
    <xf numFmtId="1" fontId="1" fillId="0" borderId="12" xfId="0" applyNumberFormat="1" applyFont="1" applyBorder="1"/>
    <xf numFmtId="0" fontId="15" fillId="0" borderId="5" xfId="0" applyFont="1" applyBorder="1" applyAlignment="1">
      <alignment horizontal="right"/>
    </xf>
    <xf numFmtId="2" fontId="1" fillId="0" borderId="5" xfId="0" applyNumberFormat="1" applyFont="1" applyBorder="1" applyAlignment="1">
      <alignment horizontal="center"/>
    </xf>
    <xf numFmtId="2" fontId="1" fillId="0" borderId="12" xfId="0" applyNumberFormat="1" applyFont="1" applyBorder="1" applyAlignment="1">
      <alignment horizontal="center"/>
    </xf>
    <xf numFmtId="0" fontId="21" fillId="0" borderId="0" xfId="0" applyFont="1" applyAlignment="1" applyProtection="1">
      <alignment horizontal="center" vertical="center"/>
      <protection locked="0"/>
    </xf>
    <xf numFmtId="0" fontId="1" fillId="0" borderId="0" xfId="0" applyFont="1" applyAlignment="1" applyProtection="1">
      <alignment vertical="center" wrapText="1"/>
      <protection locked="0"/>
    </xf>
    <xf numFmtId="0" fontId="1" fillId="11" borderId="2" xfId="0" applyFont="1" applyFill="1" applyBorder="1" applyAlignment="1" applyProtection="1">
      <alignment horizontal="center" vertical="center" wrapText="1"/>
      <protection locked="0"/>
    </xf>
    <xf numFmtId="0" fontId="1" fillId="11" borderId="2" xfId="0" applyFont="1" applyFill="1" applyBorder="1" applyAlignment="1" applyProtection="1">
      <alignment vertical="center" wrapText="1"/>
      <protection locked="0"/>
    </xf>
    <xf numFmtId="0" fontId="19" fillId="5" borderId="0" xfId="0" applyFont="1" applyFill="1"/>
    <xf numFmtId="0" fontId="4" fillId="5" borderId="0" xfId="0" applyFont="1" applyFill="1"/>
    <xf numFmtId="0" fontId="4" fillId="5" borderId="0" xfId="0" applyFont="1" applyFill="1" applyProtection="1">
      <protection locked="0"/>
    </xf>
    <xf numFmtId="0" fontId="32" fillId="0" borderId="5" xfId="0" applyFont="1" applyBorder="1"/>
    <xf numFmtId="0" fontId="1" fillId="0" borderId="15" xfId="0" applyFont="1" applyBorder="1"/>
    <xf numFmtId="1" fontId="1" fillId="0" borderId="5" xfId="0" applyNumberFormat="1" applyFont="1" applyBorder="1" applyProtection="1">
      <protection locked="0"/>
    </xf>
    <xf numFmtId="2" fontId="1" fillId="0" borderId="5" xfId="0" applyNumberFormat="1" applyFont="1" applyBorder="1" applyProtection="1">
      <protection locked="0"/>
    </xf>
    <xf numFmtId="0" fontId="1" fillId="0" borderId="5" xfId="0" applyFont="1" applyBorder="1" applyProtection="1">
      <protection locked="0"/>
    </xf>
    <xf numFmtId="171" fontId="1" fillId="0" borderId="0" xfId="0" applyNumberFormat="1" applyFont="1" applyProtection="1">
      <protection locked="0"/>
    </xf>
    <xf numFmtId="2" fontId="1" fillId="0" borderId="6" xfId="0" applyNumberFormat="1" applyFont="1" applyBorder="1" applyProtection="1">
      <protection locked="0"/>
    </xf>
    <xf numFmtId="171" fontId="1" fillId="0" borderId="6" xfId="0" applyNumberFormat="1" applyFont="1" applyBorder="1" applyProtection="1">
      <protection locked="0"/>
    </xf>
    <xf numFmtId="170" fontId="1" fillId="0" borderId="12" xfId="0" applyNumberFormat="1" applyFont="1" applyBorder="1" applyProtection="1">
      <protection locked="0"/>
    </xf>
    <xf numFmtId="2" fontId="1" fillId="0" borderId="12" xfId="0" applyNumberFormat="1" applyFont="1" applyBorder="1" applyProtection="1">
      <protection locked="0"/>
    </xf>
    <xf numFmtId="0" fontId="32" fillId="0" borderId="15" xfId="0" applyFont="1" applyBorder="1"/>
    <xf numFmtId="2" fontId="1" fillId="0" borderId="2" xfId="0" applyNumberFormat="1" applyFont="1" applyBorder="1" applyProtection="1">
      <protection locked="0"/>
    </xf>
    <xf numFmtId="171" fontId="1" fillId="0" borderId="2" xfId="0" applyNumberFormat="1" applyFont="1" applyBorder="1" applyProtection="1">
      <protection locked="0"/>
    </xf>
    <xf numFmtId="9" fontId="1" fillId="0" borderId="0" xfId="2" applyFont="1" applyProtection="1">
      <protection locked="0"/>
    </xf>
    <xf numFmtId="10" fontId="1" fillId="0" borderId="5" xfId="2" applyNumberFormat="1" applyFont="1" applyBorder="1" applyProtection="1">
      <protection locked="0"/>
    </xf>
    <xf numFmtId="2" fontId="1" fillId="0" borderId="5" xfId="2" applyNumberFormat="1" applyFont="1" applyBorder="1" applyProtection="1">
      <protection locked="0"/>
    </xf>
    <xf numFmtId="9" fontId="1" fillId="0" borderId="5" xfId="2" applyFont="1" applyBorder="1" applyProtection="1">
      <protection locked="0"/>
    </xf>
    <xf numFmtId="9" fontId="1" fillId="0" borderId="6" xfId="2" applyFont="1" applyBorder="1" applyProtection="1">
      <protection locked="0"/>
    </xf>
    <xf numFmtId="2" fontId="1" fillId="0" borderId="6" xfId="2" applyNumberFormat="1" applyFont="1" applyBorder="1" applyProtection="1">
      <protection locked="0"/>
    </xf>
    <xf numFmtId="9" fontId="1" fillId="0" borderId="12" xfId="2" applyFont="1" applyBorder="1" applyProtection="1">
      <protection locked="0"/>
    </xf>
    <xf numFmtId="2" fontId="1" fillId="0" borderId="12" xfId="2" applyNumberFormat="1" applyFont="1" applyBorder="1" applyProtection="1">
      <protection locked="0"/>
    </xf>
    <xf numFmtId="0" fontId="43" fillId="0" borderId="12" xfId="0" applyFont="1" applyBorder="1" applyAlignment="1">
      <alignment horizontal="right"/>
    </xf>
    <xf numFmtId="171" fontId="1" fillId="0" borderId="5" xfId="0" applyNumberFormat="1" applyFont="1" applyBorder="1" applyProtection="1">
      <protection locked="0"/>
    </xf>
    <xf numFmtId="175" fontId="1" fillId="0" borderId="0" xfId="5" applyNumberFormat="1" applyFont="1" applyAlignment="1" applyProtection="1">
      <alignment horizontal="right"/>
      <protection locked="0"/>
    </xf>
    <xf numFmtId="44" fontId="1" fillId="0" borderId="6" xfId="1" applyFont="1" applyBorder="1" applyProtection="1">
      <protection locked="0"/>
    </xf>
    <xf numFmtId="2" fontId="1" fillId="0" borderId="6" xfId="5" applyNumberFormat="1" applyFont="1" applyBorder="1" applyProtection="1">
      <protection locked="0"/>
    </xf>
    <xf numFmtId="5" fontId="1" fillId="0" borderId="6" xfId="5" applyNumberFormat="1" applyFont="1" applyBorder="1" applyProtection="1">
      <protection locked="0"/>
    </xf>
    <xf numFmtId="1" fontId="1" fillId="0" borderId="0" xfId="0" applyNumberFormat="1" applyFont="1" applyProtection="1">
      <protection locked="0"/>
    </xf>
    <xf numFmtId="0" fontId="32" fillId="0" borderId="17" xfId="0" applyFont="1" applyBorder="1"/>
    <xf numFmtId="44" fontId="1" fillId="0" borderId="12" xfId="1" applyFont="1" applyBorder="1" applyProtection="1">
      <protection locked="0"/>
    </xf>
    <xf numFmtId="2" fontId="1" fillId="0" borderId="12" xfId="5" applyNumberFormat="1" applyFont="1" applyBorder="1" applyProtection="1">
      <protection locked="0"/>
    </xf>
    <xf numFmtId="5" fontId="1" fillId="0" borderId="12" xfId="5" applyNumberFormat="1" applyFont="1" applyBorder="1" applyProtection="1">
      <protection locked="0"/>
    </xf>
    <xf numFmtId="0" fontId="41" fillId="0" borderId="5" xfId="0" applyFont="1" applyBorder="1" applyAlignment="1">
      <alignment horizontal="right"/>
    </xf>
    <xf numFmtId="0" fontId="41" fillId="0" borderId="6" xfId="0" applyFont="1" applyBorder="1" applyAlignment="1">
      <alignment horizontal="right"/>
    </xf>
    <xf numFmtId="0" fontId="32" fillId="0" borderId="2" xfId="0" applyFont="1" applyBorder="1"/>
    <xf numFmtId="44" fontId="1" fillId="0" borderId="2" xfId="1" applyFont="1" applyBorder="1" applyProtection="1">
      <protection locked="0"/>
    </xf>
    <xf numFmtId="2" fontId="1" fillId="0" borderId="2" xfId="5" applyNumberFormat="1" applyFont="1" applyBorder="1" applyProtection="1">
      <protection locked="0"/>
    </xf>
    <xf numFmtId="5" fontId="1" fillId="0" borderId="2" xfId="5" applyNumberFormat="1" applyFont="1" applyBorder="1" applyProtection="1">
      <protection locked="0"/>
    </xf>
    <xf numFmtId="1" fontId="3" fillId="5" borderId="0" xfId="0" applyNumberFormat="1" applyFont="1" applyFill="1" applyProtection="1">
      <protection locked="0"/>
    </xf>
    <xf numFmtId="0" fontId="3" fillId="5" borderId="0" xfId="0" applyFont="1" applyFill="1"/>
    <xf numFmtId="2" fontId="3" fillId="5" borderId="0" xfId="0" applyNumberFormat="1" applyFont="1" applyFill="1" applyProtection="1">
      <protection locked="0"/>
    </xf>
    <xf numFmtId="0" fontId="1" fillId="0" borderId="11" xfId="0" applyFont="1" applyBorder="1"/>
    <xf numFmtId="0" fontId="1" fillId="0" borderId="15" xfId="0" applyFont="1" applyBorder="1" applyAlignment="1">
      <alignment horizontal="left"/>
    </xf>
    <xf numFmtId="0" fontId="1" fillId="0" borderId="20" xfId="0" applyFont="1" applyBorder="1" applyAlignment="1">
      <alignment horizontal="left"/>
    </xf>
    <xf numFmtId="171" fontId="1" fillId="0" borderId="12" xfId="0" applyNumberFormat="1" applyFont="1" applyBorder="1" applyProtection="1">
      <protection locked="0"/>
    </xf>
    <xf numFmtId="170" fontId="1" fillId="0" borderId="6" xfId="0" applyNumberFormat="1" applyFont="1" applyBorder="1" applyProtection="1">
      <protection locked="0"/>
    </xf>
    <xf numFmtId="1" fontId="1" fillId="0" borderId="6" xfId="0" applyNumberFormat="1" applyFont="1" applyBorder="1" applyProtection="1">
      <protection locked="0"/>
    </xf>
    <xf numFmtId="176" fontId="1" fillId="0" borderId="12" xfId="0" applyNumberFormat="1" applyFont="1" applyBorder="1" applyProtection="1">
      <protection locked="0"/>
    </xf>
    <xf numFmtId="1" fontId="1" fillId="0" borderId="12" xfId="0" applyNumberFormat="1" applyFont="1" applyBorder="1" applyProtection="1">
      <protection locked="0"/>
    </xf>
    <xf numFmtId="175" fontId="1" fillId="0" borderId="0" xfId="5" applyNumberFormat="1" applyFont="1" applyProtection="1">
      <protection locked="0"/>
    </xf>
    <xf numFmtId="0" fontId="1" fillId="0" borderId="15" xfId="0" applyFont="1" applyBorder="1" applyAlignment="1">
      <alignment horizontal="right" vertical="center"/>
    </xf>
    <xf numFmtId="9" fontId="1" fillId="0" borderId="0" xfId="0" applyNumberFormat="1" applyFont="1" applyProtection="1">
      <protection locked="0"/>
    </xf>
    <xf numFmtId="0" fontId="1" fillId="0" borderId="17" xfId="0" applyFont="1" applyBorder="1" applyAlignment="1">
      <alignment horizontal="right"/>
    </xf>
    <xf numFmtId="2" fontId="4" fillId="5" borderId="0" xfId="0" applyNumberFormat="1" applyFont="1" applyFill="1" applyProtection="1">
      <protection locked="0"/>
    </xf>
    <xf numFmtId="0" fontId="1" fillId="0" borderId="15" xfId="0" applyFont="1" applyBorder="1" applyAlignment="1">
      <alignment horizontal="right"/>
    </xf>
    <xf numFmtId="0" fontId="1" fillId="0" borderId="20" xfId="0" applyFont="1" applyBorder="1" applyAlignment="1">
      <alignment horizontal="right"/>
    </xf>
    <xf numFmtId="175" fontId="1" fillId="0" borderId="0" xfId="0" applyNumberFormat="1" applyFont="1" applyAlignment="1" applyProtection="1">
      <alignment horizontal="center" vertical="center"/>
      <protection locked="0"/>
    </xf>
    <xf numFmtId="173" fontId="29" fillId="0" borderId="2" xfId="5" applyNumberFormat="1" applyFont="1" applyBorder="1" applyAlignment="1" applyProtection="1">
      <alignment horizontal="center" vertical="center"/>
      <protection locked="0"/>
    </xf>
    <xf numFmtId="44" fontId="32" fillId="0" borderId="2" xfId="1" applyFont="1" applyBorder="1" applyAlignment="1" applyProtection="1">
      <alignment horizontal="center" vertical="center"/>
      <protection locked="0"/>
    </xf>
    <xf numFmtId="5" fontId="32" fillId="0" borderId="2" xfId="5" applyNumberFormat="1" applyFont="1" applyBorder="1" applyAlignment="1" applyProtection="1">
      <alignment horizontal="center" vertical="center"/>
      <protection locked="0"/>
    </xf>
    <xf numFmtId="172" fontId="9" fillId="0" borderId="0" xfId="0" applyNumberFormat="1" applyFont="1" applyAlignment="1">
      <alignment horizontal="center" vertical="center"/>
    </xf>
    <xf numFmtId="171" fontId="9" fillId="0" borderId="0" xfId="0" applyNumberFormat="1" applyFont="1" applyAlignment="1">
      <alignment horizontal="center" vertical="center"/>
    </xf>
    <xf numFmtId="167" fontId="9" fillId="0" borderId="0" xfId="0" applyNumberFormat="1" applyFont="1" applyAlignment="1">
      <alignment horizontal="center" vertical="center"/>
    </xf>
    <xf numFmtId="0" fontId="7" fillId="5" borderId="0" xfId="0" applyFont="1" applyFill="1"/>
    <xf numFmtId="0" fontId="0" fillId="0" borderId="16" xfId="0" applyBorder="1"/>
    <xf numFmtId="0" fontId="0" fillId="0" borderId="19" xfId="0" applyBorder="1"/>
    <xf numFmtId="0" fontId="44" fillId="5" borderId="0" xfId="0" applyFont="1" applyFill="1" applyAlignment="1" applyProtection="1">
      <alignment horizontal="center" vertical="center" wrapText="1"/>
      <protection locked="0"/>
    </xf>
    <xf numFmtId="0" fontId="45" fillId="4" borderId="0" xfId="0" applyFont="1" applyFill="1" applyAlignment="1" applyProtection="1">
      <alignment horizontal="center" vertical="center" wrapText="1"/>
      <protection locked="0"/>
    </xf>
    <xf numFmtId="0" fontId="44" fillId="0" borderId="0" xfId="0" applyFont="1" applyAlignment="1" applyProtection="1">
      <alignment horizontal="center" vertical="center" wrapText="1"/>
      <protection locked="0"/>
    </xf>
    <xf numFmtId="0" fontId="47" fillId="0" borderId="0" xfId="6" applyNumberFormat="1" applyFont="1" applyFill="1" applyBorder="1" applyAlignment="1" applyProtection="1">
      <alignment horizontal="center" vertical="center"/>
    </xf>
    <xf numFmtId="167" fontId="48" fillId="11" borderId="17" xfId="0" applyNumberFormat="1" applyFont="1" applyFill="1" applyBorder="1" applyAlignment="1" applyProtection="1">
      <alignment horizontal="center" vertical="center" wrapText="1"/>
      <protection locked="0"/>
    </xf>
    <xf numFmtId="171" fontId="44" fillId="0" borderId="0" xfId="0" applyNumberFormat="1" applyFont="1" applyAlignment="1" applyProtection="1">
      <alignment horizontal="center" vertical="center" wrapText="1"/>
      <protection locked="0"/>
    </xf>
    <xf numFmtId="2" fontId="44" fillId="0" borderId="0" xfId="0" applyNumberFormat="1" applyFont="1" applyAlignment="1" applyProtection="1">
      <alignment horizontal="center" vertical="center" wrapText="1"/>
      <protection locked="0"/>
    </xf>
    <xf numFmtId="170" fontId="44" fillId="0" borderId="0" xfId="0" applyNumberFormat="1" applyFont="1" applyAlignment="1" applyProtection="1">
      <alignment horizontal="center" vertical="center" wrapText="1"/>
      <protection locked="0"/>
    </xf>
    <xf numFmtId="2" fontId="44" fillId="0" borderId="0" xfId="0" applyNumberFormat="1" applyFont="1" applyAlignment="1" applyProtection="1">
      <alignment horizontal="left" vertical="center" wrapText="1"/>
      <protection locked="0"/>
    </xf>
    <xf numFmtId="0" fontId="0" fillId="0" borderId="0" xfId="0" applyAlignment="1" applyProtection="1">
      <alignment vertical="top" wrapText="1"/>
      <protection locked="0"/>
    </xf>
    <xf numFmtId="0" fontId="1" fillId="7" borderId="16" xfId="0" applyFont="1" applyFill="1" applyBorder="1" applyAlignment="1">
      <alignment horizontal="left" vertical="center"/>
    </xf>
    <xf numFmtId="0" fontId="2" fillId="7" borderId="16" xfId="0" applyFont="1" applyFill="1" applyBorder="1" applyAlignment="1">
      <alignment horizontal="center" vertical="center"/>
    </xf>
    <xf numFmtId="0" fontId="49" fillId="0" borderId="0" xfId="0" applyFont="1" applyAlignment="1">
      <alignment horizontal="right"/>
    </xf>
    <xf numFmtId="0" fontId="1" fillId="0" borderId="6" xfId="0" applyFont="1" applyBorder="1" applyAlignment="1">
      <alignment horizontal="center"/>
    </xf>
    <xf numFmtId="0" fontId="1" fillId="0" borderId="12" xfId="0" applyFont="1" applyBorder="1" applyAlignment="1">
      <alignment horizontal="center"/>
    </xf>
    <xf numFmtId="0" fontId="32" fillId="0" borderId="12" xfId="0" applyFont="1" applyBorder="1" applyAlignment="1">
      <alignment horizontal="center"/>
    </xf>
    <xf numFmtId="9" fontId="1" fillId="0" borderId="5" xfId="2" applyFont="1" applyBorder="1" applyAlignment="1" applyProtection="1">
      <alignment horizontal="center"/>
    </xf>
    <xf numFmtId="9" fontId="1" fillId="0" borderId="6" xfId="2" applyFont="1" applyBorder="1" applyAlignment="1" applyProtection="1">
      <alignment horizontal="center"/>
    </xf>
    <xf numFmtId="9" fontId="1" fillId="0" borderId="12" xfId="2" applyFont="1" applyBorder="1" applyAlignment="1" applyProtection="1">
      <alignment horizontal="center"/>
    </xf>
    <xf numFmtId="9" fontId="32" fillId="0" borderId="12" xfId="0" applyNumberFormat="1" applyFont="1" applyBorder="1" applyAlignment="1">
      <alignment horizontal="center"/>
    </xf>
    <xf numFmtId="0" fontId="41" fillId="0" borderId="6" xfId="0" applyFont="1" applyBorder="1"/>
    <xf numFmtId="0" fontId="50" fillId="0" borderId="2" xfId="0" applyFont="1" applyBorder="1" applyAlignment="1">
      <alignment horizontal="right"/>
    </xf>
    <xf numFmtId="0" fontId="32" fillId="0" borderId="2" xfId="0" applyFont="1" applyBorder="1" applyAlignment="1">
      <alignment horizontal="center"/>
    </xf>
    <xf numFmtId="0" fontId="32" fillId="0" borderId="9" xfId="0" applyFont="1" applyBorder="1" applyAlignment="1">
      <alignment horizontal="center" vertical="center"/>
    </xf>
    <xf numFmtId="0" fontId="32" fillId="0" borderId="4" xfId="0" applyFont="1" applyBorder="1" applyAlignment="1">
      <alignment horizontal="center" vertical="center"/>
    </xf>
    <xf numFmtId="0" fontId="0" fillId="0" borderId="0" xfId="0" applyAlignment="1">
      <alignment horizontal="center"/>
    </xf>
    <xf numFmtId="0" fontId="0" fillId="0" borderId="17" xfId="0" applyBorder="1" applyAlignment="1">
      <alignment horizontal="center"/>
    </xf>
    <xf numFmtId="0" fontId="32" fillId="0" borderId="9" xfId="0" applyFont="1" applyBorder="1" applyAlignment="1">
      <alignment horizontal="center"/>
    </xf>
    <xf numFmtId="0" fontId="32" fillId="0" borderId="4" xfId="0" applyFont="1" applyBorder="1" applyAlignment="1">
      <alignment horizontal="center"/>
    </xf>
    <xf numFmtId="172" fontId="2" fillId="14" borderId="0" xfId="0" applyNumberFormat="1" applyFont="1" applyFill="1" applyAlignment="1">
      <alignment horizontal="center" vertical="center"/>
    </xf>
    <xf numFmtId="0" fontId="52" fillId="6" borderId="3" xfId="7" applyNumberFormat="1" applyFont="1" applyFill="1" applyBorder="1" applyAlignment="1" applyProtection="1">
      <alignment horizontal="center" vertical="center"/>
    </xf>
    <xf numFmtId="0" fontId="53" fillId="4" borderId="3" xfId="8" applyNumberFormat="1" applyFont="1" applyFill="1" applyBorder="1" applyAlignment="1" applyProtection="1">
      <alignment horizontal="center" vertical="center"/>
    </xf>
    <xf numFmtId="0" fontId="53" fillId="4" borderId="9" xfId="8" applyNumberFormat="1" applyFont="1" applyFill="1" applyBorder="1" applyAlignment="1" applyProtection="1">
      <alignment horizontal="center" vertical="center"/>
    </xf>
    <xf numFmtId="0" fontId="55" fillId="0" borderId="16" xfId="8" applyNumberFormat="1" applyFont="1" applyFill="1" applyBorder="1" applyAlignment="1" applyProtection="1">
      <alignment horizontal="center" vertical="center"/>
    </xf>
    <xf numFmtId="171" fontId="47" fillId="8" borderId="16" xfId="9" applyNumberFormat="1" applyFont="1" applyFill="1" applyBorder="1" applyAlignment="1" applyProtection="1">
      <alignment horizontal="center" vertical="center"/>
    </xf>
    <xf numFmtId="171" fontId="47" fillId="0" borderId="0" xfId="9" applyNumberFormat="1" applyFont="1" applyFill="1" applyBorder="1" applyAlignment="1" applyProtection="1">
      <alignment horizontal="center" vertical="center"/>
    </xf>
    <xf numFmtId="167" fontId="48" fillId="11" borderId="0" xfId="0" applyNumberFormat="1" applyFont="1" applyFill="1" applyAlignment="1" applyProtection="1">
      <alignment horizontal="center" vertical="center" wrapText="1"/>
      <protection locked="0"/>
    </xf>
    <xf numFmtId="171" fontId="47" fillId="8" borderId="0" xfId="9" applyNumberFormat="1" applyFont="1" applyFill="1" applyBorder="1" applyAlignment="1" applyProtection="1">
      <alignment horizontal="center" vertical="center"/>
    </xf>
    <xf numFmtId="0" fontId="55" fillId="0" borderId="3" xfId="10" applyNumberFormat="1" applyFont="1" applyFill="1" applyBorder="1" applyAlignment="1" applyProtection="1">
      <alignment horizontal="right" vertical="center"/>
    </xf>
    <xf numFmtId="171" fontId="55" fillId="8" borderId="3" xfId="11" applyNumberFormat="1" applyFont="1" applyFill="1" applyBorder="1" applyAlignment="1" applyProtection="1">
      <alignment horizontal="center" vertical="center"/>
    </xf>
    <xf numFmtId="171" fontId="55" fillId="0" borderId="9" xfId="11" applyNumberFormat="1" applyFont="1" applyFill="1" applyBorder="1" applyAlignment="1" applyProtection="1">
      <alignment horizontal="center" vertical="center"/>
    </xf>
    <xf numFmtId="167" fontId="48" fillId="11" borderId="9" xfId="0" applyNumberFormat="1" applyFont="1" applyFill="1" applyBorder="1" applyAlignment="1" applyProtection="1">
      <alignment horizontal="center" vertical="center" wrapText="1"/>
      <protection locked="0"/>
    </xf>
    <xf numFmtId="171" fontId="55" fillId="8" borderId="9" xfId="11" applyNumberFormat="1" applyFont="1" applyFill="1" applyBorder="1" applyAlignment="1" applyProtection="1">
      <alignment horizontal="center" vertical="center"/>
    </xf>
    <xf numFmtId="1" fontId="55" fillId="8" borderId="9" xfId="11" applyNumberFormat="1" applyFont="1" applyFill="1" applyBorder="1" applyAlignment="1" applyProtection="1">
      <alignment horizontal="center" vertical="center"/>
    </xf>
    <xf numFmtId="1" fontId="55" fillId="0" borderId="9" xfId="11" applyNumberFormat="1" applyFont="1" applyFill="1" applyBorder="1" applyAlignment="1" applyProtection="1">
      <alignment horizontal="center" vertical="center"/>
    </xf>
    <xf numFmtId="0" fontId="56" fillId="0" borderId="9" xfId="0" applyFont="1" applyBorder="1" applyAlignment="1" applyProtection="1">
      <alignment horizontal="center" vertical="center" wrapText="1"/>
      <protection locked="0"/>
    </xf>
    <xf numFmtId="0" fontId="44" fillId="4" borderId="0" xfId="0" applyFont="1" applyFill="1" applyAlignment="1" applyProtection="1">
      <alignment horizontal="center" vertical="center" wrapText="1"/>
      <protection locked="0"/>
    </xf>
    <xf numFmtId="0" fontId="54" fillId="0" borderId="9" xfId="8" applyNumberFormat="1" applyFont="1" applyFill="1" applyBorder="1" applyAlignment="1" applyProtection="1">
      <alignment horizontal="center" vertical="center"/>
    </xf>
    <xf numFmtId="171" fontId="44" fillId="0" borderId="17" xfId="0" applyNumberFormat="1" applyFont="1" applyBorder="1" applyAlignment="1" applyProtection="1">
      <alignment horizontal="center" vertical="center" wrapText="1"/>
      <protection locked="0"/>
    </xf>
    <xf numFmtId="0" fontId="0" fillId="0" borderId="0" xfId="0" applyProtection="1">
      <protection locked="0"/>
    </xf>
    <xf numFmtId="0" fontId="6" fillId="0" borderId="0" xfId="3" applyProtection="1">
      <protection locked="0"/>
    </xf>
    <xf numFmtId="172" fontId="44" fillId="0" borderId="0" xfId="0" applyNumberFormat="1" applyFont="1" applyAlignment="1" applyProtection="1">
      <alignment horizontal="center" vertical="center" wrapText="1"/>
      <protection locked="0"/>
    </xf>
    <xf numFmtId="0" fontId="0" fillId="7" borderId="6" xfId="0" applyFill="1" applyBorder="1" applyAlignment="1" applyProtection="1">
      <alignment horizontal="center" vertical="center"/>
      <protection locked="0"/>
    </xf>
    <xf numFmtId="165" fontId="62" fillId="7" borderId="2" xfId="0" applyNumberFormat="1" applyFont="1" applyFill="1" applyBorder="1" applyAlignment="1">
      <alignment horizontal="center"/>
    </xf>
    <xf numFmtId="166" fontId="0" fillId="7" borderId="2" xfId="0" applyNumberFormat="1" applyFill="1" applyBorder="1" applyAlignment="1">
      <alignment horizontal="right"/>
    </xf>
    <xf numFmtId="167" fontId="0" fillId="7" borderId="2" xfId="2" applyNumberFormat="1" applyFont="1" applyFill="1" applyBorder="1" applyAlignment="1">
      <alignment horizontal="right"/>
    </xf>
    <xf numFmtId="168" fontId="0" fillId="7" borderId="2" xfId="0" applyNumberFormat="1" applyFill="1" applyBorder="1" applyAlignment="1">
      <alignment horizontal="right"/>
    </xf>
    <xf numFmtId="169" fontId="0" fillId="7" borderId="2" xfId="0" applyNumberFormat="1" applyFill="1" applyBorder="1" applyAlignment="1">
      <alignment horizontal="right"/>
    </xf>
    <xf numFmtId="166" fontId="0" fillId="7" borderId="2" xfId="0" applyNumberFormat="1" applyFill="1" applyBorder="1"/>
    <xf numFmtId="168" fontId="0" fillId="7" borderId="2" xfId="0" applyNumberFormat="1" applyFill="1" applyBorder="1"/>
    <xf numFmtId="169" fontId="0" fillId="7" borderId="2" xfId="0" applyNumberFormat="1" applyFill="1" applyBorder="1"/>
    <xf numFmtId="0" fontId="0" fillId="7" borderId="2" xfId="0" applyFill="1" applyBorder="1" applyAlignment="1">
      <alignment horizontal="right"/>
    </xf>
    <xf numFmtId="0" fontId="0" fillId="7" borderId="0" xfId="0" applyFill="1" applyAlignment="1" applyProtection="1">
      <alignment horizontal="center" vertical="center"/>
      <protection locked="0"/>
    </xf>
    <xf numFmtId="0" fontId="0" fillId="7" borderId="17" xfId="0" applyFill="1" applyBorder="1" applyAlignment="1" applyProtection="1">
      <alignment horizontal="center" vertical="center"/>
      <protection locked="0"/>
    </xf>
    <xf numFmtId="0" fontId="0" fillId="11" borderId="16" xfId="0" applyFill="1" applyBorder="1" applyAlignment="1" applyProtection="1">
      <alignment horizontal="center" vertical="center"/>
      <protection locked="0"/>
    </xf>
    <xf numFmtId="171" fontId="0" fillId="11" borderId="0" xfId="0" applyNumberFormat="1" applyFill="1" applyAlignment="1" applyProtection="1">
      <alignment horizontal="center" vertical="center"/>
      <protection locked="0"/>
    </xf>
    <xf numFmtId="0" fontId="0" fillId="11" borderId="17" xfId="0" applyFill="1" applyBorder="1" applyAlignment="1" applyProtection="1">
      <alignment horizontal="center" vertical="center"/>
      <protection locked="0"/>
    </xf>
    <xf numFmtId="0" fontId="0" fillId="11" borderId="0" xfId="0" applyFill="1" applyAlignment="1" applyProtection="1">
      <alignment horizontal="center" vertical="center"/>
      <protection locked="0"/>
    </xf>
    <xf numFmtId="172" fontId="0" fillId="7" borderId="16" xfId="0" applyNumberFormat="1" applyFill="1" applyBorder="1" applyAlignment="1" applyProtection="1">
      <alignment horizontal="center" vertical="center"/>
      <protection locked="0"/>
    </xf>
    <xf numFmtId="171" fontId="19" fillId="5" borderId="47" xfId="0" applyNumberFormat="1" applyFont="1" applyFill="1" applyBorder="1" applyAlignment="1">
      <alignment horizontal="center" vertical="center" textRotation="90"/>
    </xf>
    <xf numFmtId="171" fontId="19" fillId="5" borderId="5" xfId="0" applyNumberFormat="1" applyFont="1" applyFill="1" applyBorder="1" applyAlignment="1">
      <alignment horizontal="center" vertical="center" textRotation="90"/>
    </xf>
    <xf numFmtId="1" fontId="29" fillId="7" borderId="48" xfId="0" applyNumberFormat="1" applyFont="1" applyFill="1" applyBorder="1" applyAlignment="1">
      <alignment horizontal="center"/>
    </xf>
    <xf numFmtId="1" fontId="29" fillId="7" borderId="49" xfId="0" applyNumberFormat="1" applyFont="1" applyFill="1" applyBorder="1" applyAlignment="1">
      <alignment horizontal="center"/>
    </xf>
    <xf numFmtId="0" fontId="9" fillId="0" borderId="0" xfId="0" applyFont="1" applyAlignment="1" applyProtection="1">
      <alignment horizontal="center" vertical="center"/>
      <protection locked="0"/>
    </xf>
    <xf numFmtId="0" fontId="9" fillId="0" borderId="17" xfId="0" applyFont="1" applyBorder="1" applyAlignment="1" applyProtection="1">
      <alignment horizontal="center" vertical="center"/>
      <protection locked="0"/>
    </xf>
    <xf numFmtId="0" fontId="9" fillId="5" borderId="0" xfId="0" applyFont="1" applyFill="1" applyAlignment="1" applyProtection="1">
      <alignment horizontal="center" vertical="center"/>
      <protection locked="0"/>
    </xf>
    <xf numFmtId="0" fontId="15" fillId="8" borderId="0" xfId="0" applyFont="1" applyFill="1" applyAlignment="1" applyProtection="1">
      <alignment horizontal="center" vertical="center"/>
      <protection locked="0"/>
    </xf>
    <xf numFmtId="0" fontId="9" fillId="0" borderId="0" xfId="0" pivotButton="1" applyFont="1" applyAlignment="1" applyProtection="1">
      <alignment horizontal="center" vertical="center"/>
      <protection locked="0"/>
    </xf>
    <xf numFmtId="172" fontId="0" fillId="7" borderId="25" xfId="0" applyNumberFormat="1" applyFill="1" applyBorder="1" applyAlignment="1">
      <alignment horizontal="center"/>
    </xf>
    <xf numFmtId="172" fontId="0" fillId="7" borderId="32" xfId="0" applyNumberFormat="1" applyFill="1" applyBorder="1" applyAlignment="1">
      <alignment horizontal="center"/>
    </xf>
    <xf numFmtId="0" fontId="1" fillId="0" borderId="18" xfId="0" applyFont="1" applyBorder="1" applyAlignment="1">
      <alignment horizontal="left"/>
    </xf>
    <xf numFmtId="0" fontId="1" fillId="0" borderId="16" xfId="0" applyFont="1" applyBorder="1" applyAlignment="1">
      <alignment horizontal="left"/>
    </xf>
    <xf numFmtId="0" fontId="1" fillId="0" borderId="19" xfId="0" applyFont="1" applyBorder="1" applyAlignment="1">
      <alignment horizontal="left"/>
    </xf>
    <xf numFmtId="9" fontId="1" fillId="0" borderId="14" xfId="2" applyFont="1" applyBorder="1" applyProtection="1">
      <protection locked="0"/>
    </xf>
    <xf numFmtId="0" fontId="1" fillId="0" borderId="14" xfId="0" applyFont="1" applyBorder="1" applyAlignment="1">
      <alignment horizontal="left"/>
    </xf>
    <xf numFmtId="0" fontId="1" fillId="0" borderId="14" xfId="0" applyFont="1" applyBorder="1" applyProtection="1">
      <protection locked="0"/>
    </xf>
    <xf numFmtId="9" fontId="1" fillId="0" borderId="54" xfId="2" applyFont="1" applyBorder="1" applyProtection="1">
      <protection locked="0"/>
    </xf>
    <xf numFmtId="9" fontId="1" fillId="0" borderId="55" xfId="2" applyFont="1" applyBorder="1" applyProtection="1">
      <protection locked="0"/>
    </xf>
    <xf numFmtId="9" fontId="1" fillId="0" borderId="49" xfId="2" applyFont="1" applyBorder="1" applyProtection="1">
      <protection locked="0"/>
    </xf>
    <xf numFmtId="9" fontId="1" fillId="0" borderId="17" xfId="2" applyFont="1" applyBorder="1" applyProtection="1">
      <protection locked="0"/>
    </xf>
    <xf numFmtId="2" fontId="1" fillId="0" borderId="54" xfId="2" applyNumberFormat="1" applyFont="1" applyBorder="1" applyProtection="1">
      <protection locked="0"/>
    </xf>
    <xf numFmtId="2" fontId="1" fillId="0" borderId="55" xfId="2" applyNumberFormat="1" applyFont="1" applyBorder="1" applyProtection="1">
      <protection locked="0"/>
    </xf>
    <xf numFmtId="0" fontId="1" fillId="0" borderId="48" xfId="0" applyFont="1" applyBorder="1" applyAlignment="1">
      <alignment horizontal="left"/>
    </xf>
    <xf numFmtId="0" fontId="1" fillId="0" borderId="54" xfId="0" applyFont="1" applyBorder="1"/>
    <xf numFmtId="0" fontId="1" fillId="0" borderId="55" xfId="0" applyFont="1" applyBorder="1"/>
    <xf numFmtId="9" fontId="1" fillId="0" borderId="20" xfId="2" applyFont="1" applyBorder="1" applyProtection="1">
      <protection locked="0"/>
    </xf>
    <xf numFmtId="171" fontId="44" fillId="0" borderId="56" xfId="0" applyNumberFormat="1" applyFont="1" applyBorder="1" applyAlignment="1" applyProtection="1">
      <alignment horizontal="center" vertical="center" wrapText="1"/>
      <protection locked="0"/>
    </xf>
    <xf numFmtId="0" fontId="54" fillId="0" borderId="48" xfId="8" applyNumberFormat="1" applyFont="1" applyFill="1" applyBorder="1" applyAlignment="1" applyProtection="1">
      <alignment horizontal="center" vertical="center"/>
    </xf>
    <xf numFmtId="171" fontId="44" fillId="0" borderId="57" xfId="0" applyNumberFormat="1" applyFont="1" applyBorder="1" applyAlignment="1" applyProtection="1">
      <alignment horizontal="center" vertical="center" wrapText="1"/>
      <protection locked="0"/>
    </xf>
    <xf numFmtId="0" fontId="2" fillId="0" borderId="0" xfId="0" applyFont="1" applyAlignment="1">
      <alignment horizontal="center"/>
    </xf>
    <xf numFmtId="0" fontId="13" fillId="0" borderId="0" xfId="0" applyFont="1" applyAlignment="1">
      <alignment horizontal="center"/>
    </xf>
    <xf numFmtId="0" fontId="16" fillId="0" borderId="0" xfId="0" applyFont="1" applyAlignment="1">
      <alignment horizontal="center"/>
    </xf>
    <xf numFmtId="167" fontId="48" fillId="11" borderId="57" xfId="0" applyNumberFormat="1" applyFont="1" applyFill="1" applyBorder="1" applyAlignment="1" applyProtection="1">
      <alignment horizontal="center" vertical="center" wrapText="1"/>
      <protection locked="0"/>
    </xf>
    <xf numFmtId="167" fontId="48" fillId="11" borderId="58" xfId="0" applyNumberFormat="1" applyFont="1" applyFill="1" applyBorder="1" applyAlignment="1" applyProtection="1">
      <alignment horizontal="center" vertical="center" wrapText="1"/>
      <protection locked="0"/>
    </xf>
    <xf numFmtId="167" fontId="48" fillId="11" borderId="60" xfId="0" applyNumberFormat="1" applyFont="1" applyFill="1" applyBorder="1" applyAlignment="1" applyProtection="1">
      <alignment horizontal="center" vertical="center" wrapText="1"/>
      <protection locked="0"/>
    </xf>
    <xf numFmtId="167" fontId="48" fillId="11" borderId="20" xfId="0" applyNumberFormat="1" applyFont="1" applyFill="1" applyBorder="1" applyAlignment="1" applyProtection="1">
      <alignment horizontal="center" vertical="center" wrapText="1"/>
      <protection locked="0"/>
    </xf>
    <xf numFmtId="167" fontId="48" fillId="11" borderId="14" xfId="0" applyNumberFormat="1" applyFont="1" applyFill="1" applyBorder="1" applyAlignment="1" applyProtection="1">
      <alignment horizontal="center" vertical="center" wrapText="1"/>
      <protection locked="0"/>
    </xf>
    <xf numFmtId="171" fontId="55" fillId="0" borderId="58" xfId="11" applyNumberFormat="1" applyFont="1" applyFill="1" applyBorder="1" applyAlignment="1" applyProtection="1">
      <alignment horizontal="center" vertical="center"/>
    </xf>
    <xf numFmtId="167" fontId="48" fillId="11" borderId="61" xfId="0" applyNumberFormat="1" applyFont="1" applyFill="1" applyBorder="1" applyAlignment="1" applyProtection="1">
      <alignment horizontal="center" vertical="center" wrapText="1"/>
      <protection locked="0"/>
    </xf>
    <xf numFmtId="167" fontId="48" fillId="11" borderId="62" xfId="0" applyNumberFormat="1" applyFont="1" applyFill="1" applyBorder="1" applyAlignment="1" applyProtection="1">
      <alignment horizontal="center" vertical="center" wrapText="1"/>
      <protection locked="0"/>
    </xf>
    <xf numFmtId="167" fontId="48" fillId="11" borderId="63" xfId="0" applyNumberFormat="1" applyFont="1" applyFill="1" applyBorder="1" applyAlignment="1" applyProtection="1">
      <alignment horizontal="center" vertical="center" wrapText="1"/>
      <protection locked="0"/>
    </xf>
    <xf numFmtId="0" fontId="54" fillId="0" borderId="62" xfId="8" applyNumberFormat="1" applyFont="1" applyFill="1" applyBorder="1" applyAlignment="1" applyProtection="1">
      <alignment horizontal="center" vertical="center"/>
    </xf>
    <xf numFmtId="171" fontId="44" fillId="0" borderId="62" xfId="0" applyNumberFormat="1" applyFont="1" applyBorder="1" applyAlignment="1" applyProtection="1">
      <alignment horizontal="center" vertical="center" wrapText="1"/>
      <protection locked="0"/>
    </xf>
    <xf numFmtId="171" fontId="44" fillId="0" borderId="61" xfId="0" applyNumberFormat="1" applyFont="1" applyBorder="1" applyAlignment="1" applyProtection="1">
      <alignment horizontal="center" vertical="center" wrapText="1"/>
      <protection locked="0"/>
    </xf>
    <xf numFmtId="0" fontId="54" fillId="0" borderId="61" xfId="8" applyNumberFormat="1" applyFont="1" applyFill="1" applyBorder="1" applyAlignment="1" applyProtection="1">
      <alignment horizontal="center" vertical="center"/>
    </xf>
    <xf numFmtId="171" fontId="44" fillId="0" borderId="60" xfId="0" applyNumberFormat="1" applyFont="1" applyBorder="1" applyAlignment="1" applyProtection="1">
      <alignment horizontal="center" vertical="center" wrapText="1"/>
      <protection locked="0"/>
    </xf>
    <xf numFmtId="0" fontId="54" fillId="0" borderId="63" xfId="8" applyNumberFormat="1" applyFont="1" applyFill="1" applyBorder="1" applyAlignment="1" applyProtection="1">
      <alignment horizontal="center" vertical="center"/>
    </xf>
    <xf numFmtId="171" fontId="44" fillId="0" borderId="20" xfId="0" applyNumberFormat="1" applyFont="1" applyBorder="1" applyAlignment="1" applyProtection="1">
      <alignment horizontal="center" vertical="center" wrapText="1"/>
      <protection locked="0"/>
    </xf>
    <xf numFmtId="171" fontId="44" fillId="0" borderId="64" xfId="0" applyNumberFormat="1" applyFont="1" applyBorder="1" applyAlignment="1" applyProtection="1">
      <alignment horizontal="center" vertical="center" wrapText="1"/>
      <protection locked="0"/>
    </xf>
    <xf numFmtId="171" fontId="44" fillId="0" borderId="65" xfId="0" applyNumberFormat="1" applyFont="1" applyBorder="1" applyAlignment="1" applyProtection="1">
      <alignment horizontal="center" vertical="center" wrapText="1"/>
      <protection locked="0"/>
    </xf>
    <xf numFmtId="0" fontId="2" fillId="9" borderId="20" xfId="0" applyFont="1" applyFill="1" applyBorder="1" applyAlignment="1">
      <alignment horizontal="center"/>
    </xf>
    <xf numFmtId="0" fontId="2" fillId="9" borderId="67" xfId="0" applyFont="1" applyFill="1" applyBorder="1" applyAlignment="1">
      <alignment horizontal="center"/>
    </xf>
    <xf numFmtId="172" fontId="0" fillId="11" borderId="70" xfId="0" applyNumberFormat="1" applyFill="1" applyBorder="1" applyAlignment="1">
      <alignment horizontal="center" vertical="center"/>
    </xf>
    <xf numFmtId="172" fontId="0" fillId="11" borderId="69" xfId="0" applyNumberFormat="1" applyFill="1" applyBorder="1" applyAlignment="1">
      <alignment horizontal="center" vertical="center"/>
    </xf>
    <xf numFmtId="172" fontId="32" fillId="8" borderId="66" xfId="0" applyNumberFormat="1" applyFont="1" applyFill="1" applyBorder="1" applyAlignment="1">
      <alignment horizontal="center" vertical="center"/>
    </xf>
    <xf numFmtId="172" fontId="32" fillId="8" borderId="68" xfId="0" applyNumberFormat="1" applyFont="1" applyFill="1" applyBorder="1" applyAlignment="1">
      <alignment horizontal="center" vertical="center"/>
    </xf>
    <xf numFmtId="0" fontId="63" fillId="0" borderId="0" xfId="0" applyFont="1" applyAlignment="1">
      <alignment horizontal="center"/>
    </xf>
    <xf numFmtId="0" fontId="63" fillId="0" borderId="0" xfId="0" applyFont="1" applyAlignment="1">
      <alignment horizontal="center"/>
    </xf>
    <xf numFmtId="0" fontId="5" fillId="3" borderId="0" xfId="0" applyFont="1" applyFill="1" applyAlignment="1">
      <alignment horizontal="center" vertical="center"/>
    </xf>
    <xf numFmtId="0" fontId="10" fillId="0" borderId="0" xfId="0" applyFont="1" applyAlignment="1">
      <alignment horizontal="center" vertical="center"/>
    </xf>
    <xf numFmtId="0" fontId="19" fillId="5" borderId="18" xfId="0" applyFont="1" applyFill="1" applyBorder="1" applyAlignment="1">
      <alignment horizontal="center"/>
    </xf>
    <xf numFmtId="0" fontId="19" fillId="5" borderId="11" xfId="0" applyFont="1" applyFill="1" applyBorder="1" applyAlignment="1">
      <alignment horizontal="center"/>
    </xf>
    <xf numFmtId="0" fontId="19" fillId="5" borderId="15" xfId="0" applyFont="1" applyFill="1" applyBorder="1" applyAlignment="1">
      <alignment horizontal="center"/>
    </xf>
    <xf numFmtId="0" fontId="19" fillId="5" borderId="5" xfId="0" applyFont="1" applyFill="1" applyBorder="1" applyAlignment="1">
      <alignment horizontal="center" vertical="center"/>
    </xf>
    <xf numFmtId="0" fontId="19" fillId="5" borderId="15" xfId="0" applyFont="1" applyFill="1" applyBorder="1" applyAlignment="1">
      <alignment horizontal="center" vertical="center"/>
    </xf>
    <xf numFmtId="0" fontId="2" fillId="0" borderId="66" xfId="0" applyFont="1" applyBorder="1" applyAlignment="1">
      <alignment horizontal="center"/>
    </xf>
    <xf numFmtId="0" fontId="2" fillId="0" borderId="68" xfId="0" applyFont="1" applyBorder="1" applyAlignment="1">
      <alignment horizontal="center"/>
    </xf>
    <xf numFmtId="0" fontId="10" fillId="6" borderId="3" xfId="0" applyFont="1" applyFill="1" applyBorder="1" applyAlignment="1">
      <alignment horizontal="center" vertical="center"/>
    </xf>
    <xf numFmtId="0" fontId="10" fillId="6" borderId="9" xfId="0" applyFont="1" applyFill="1" applyBorder="1" applyAlignment="1">
      <alignment horizontal="center" vertical="center"/>
    </xf>
    <xf numFmtId="0" fontId="10" fillId="6" borderId="4" xfId="0" applyFont="1" applyFill="1" applyBorder="1" applyAlignment="1">
      <alignment horizontal="center" vertical="center"/>
    </xf>
    <xf numFmtId="0" fontId="2" fillId="0" borderId="16" xfId="0" applyFont="1" applyBorder="1" applyAlignment="1">
      <alignment horizontal="center"/>
    </xf>
    <xf numFmtId="0" fontId="2" fillId="0" borderId="17" xfId="0" applyFont="1" applyBorder="1" applyAlignment="1">
      <alignment horizontal="center"/>
    </xf>
    <xf numFmtId="0" fontId="11" fillId="0" borderId="0" xfId="0" applyFont="1" applyAlignment="1">
      <alignment horizontal="center" vertical="center" wrapText="1"/>
    </xf>
    <xf numFmtId="0" fontId="2" fillId="0" borderId="67" xfId="0" applyFont="1" applyBorder="1" applyAlignment="1">
      <alignment horizontal="center"/>
    </xf>
    <xf numFmtId="0" fontId="2" fillId="0" borderId="20" xfId="0" applyFont="1" applyBorder="1" applyAlignment="1">
      <alignment horizontal="center"/>
    </xf>
    <xf numFmtId="0" fontId="18" fillId="0" borderId="7" xfId="0" applyFont="1" applyBorder="1" applyAlignment="1">
      <alignment horizontal="center"/>
    </xf>
    <xf numFmtId="0" fontId="18" fillId="0" borderId="9" xfId="0" applyFont="1" applyBorder="1" applyAlignment="1">
      <alignment horizontal="center"/>
    </xf>
    <xf numFmtId="0" fontId="18" fillId="0" borderId="10" xfId="0" applyFont="1" applyBorder="1" applyAlignment="1">
      <alignment horizontal="center"/>
    </xf>
    <xf numFmtId="0" fontId="18" fillId="0" borderId="11" xfId="0"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0" fillId="6" borderId="0" xfId="0" applyFont="1" applyFill="1" applyAlignment="1">
      <alignment horizontal="center" vertical="center"/>
    </xf>
    <xf numFmtId="0" fontId="14" fillId="7" borderId="3" xfId="0" applyFont="1" applyFill="1" applyBorder="1" applyAlignment="1">
      <alignment horizontal="center"/>
    </xf>
    <xf numFmtId="0" fontId="14" fillId="7" borderId="4" xfId="0" applyFont="1" applyFill="1" applyBorder="1" applyAlignment="1">
      <alignment horizontal="center"/>
    </xf>
    <xf numFmtId="0" fontId="18" fillId="0" borderId="8" xfId="0" applyFont="1" applyBorder="1" applyAlignment="1">
      <alignment horizontal="center"/>
    </xf>
    <xf numFmtId="0" fontId="5" fillId="0" borderId="0" xfId="0" applyFont="1" applyAlignment="1">
      <alignment horizontal="center" vertical="center"/>
    </xf>
    <xf numFmtId="0" fontId="5" fillId="4" borderId="0" xfId="0" applyFont="1" applyFill="1" applyAlignment="1" applyProtection="1">
      <alignment horizontal="center" vertical="center"/>
      <protection locked="0"/>
    </xf>
    <xf numFmtId="0" fontId="24" fillId="5" borderId="2" xfId="0" applyFont="1" applyFill="1" applyBorder="1" applyAlignment="1" applyProtection="1">
      <alignment horizontal="center"/>
      <protection locked="0"/>
    </xf>
    <xf numFmtId="0" fontId="19" fillId="10" borderId="0" xfId="0" applyFont="1" applyFill="1" applyAlignment="1" applyProtection="1">
      <alignment horizontal="center"/>
      <protection locked="0"/>
    </xf>
    <xf numFmtId="0" fontId="19" fillId="0" borderId="0" xfId="0" applyFont="1" applyAlignment="1">
      <alignment horizontal="center" vertical="center"/>
    </xf>
    <xf numFmtId="0" fontId="10" fillId="6" borderId="18" xfId="0" applyFont="1" applyFill="1" applyBorder="1" applyAlignment="1">
      <alignment horizontal="center" vertical="center"/>
    </xf>
    <xf numFmtId="0" fontId="10" fillId="6" borderId="11" xfId="0" applyFont="1" applyFill="1" applyBorder="1" applyAlignment="1">
      <alignment horizontal="center" vertical="center"/>
    </xf>
    <xf numFmtId="0" fontId="10" fillId="6" borderId="15" xfId="0" applyFont="1" applyFill="1" applyBorder="1" applyAlignment="1">
      <alignment horizontal="center" vertical="center"/>
    </xf>
    <xf numFmtId="0" fontId="10" fillId="6" borderId="16" xfId="0" applyFont="1" applyFill="1" applyBorder="1" applyAlignment="1">
      <alignment horizontal="center" vertical="center"/>
    </xf>
    <xf numFmtId="0" fontId="10" fillId="6" borderId="17" xfId="0" applyFont="1" applyFill="1" applyBorder="1" applyAlignment="1">
      <alignment horizontal="center" vertical="center"/>
    </xf>
    <xf numFmtId="0" fontId="44" fillId="0" borderId="0" xfId="0" applyFont="1" applyAlignment="1" applyProtection="1">
      <alignment horizontal="center" vertical="center" wrapText="1"/>
      <protection locked="0"/>
    </xf>
    <xf numFmtId="0" fontId="5" fillId="4" borderId="0" xfId="0" applyFont="1" applyFill="1" applyAlignment="1" applyProtection="1">
      <alignment horizontal="center" vertical="center" wrapText="1"/>
      <protection locked="0"/>
    </xf>
    <xf numFmtId="0" fontId="54" fillId="0" borderId="62" xfId="8" applyNumberFormat="1" applyFont="1" applyFill="1" applyBorder="1" applyAlignment="1" applyProtection="1">
      <alignment horizontal="center" vertical="center"/>
    </xf>
    <xf numFmtId="0" fontId="54" fillId="0" borderId="9" xfId="8" applyNumberFormat="1" applyFont="1" applyFill="1" applyBorder="1" applyAlignment="1" applyProtection="1">
      <alignment horizontal="center" vertical="center"/>
    </xf>
    <xf numFmtId="0" fontId="54" fillId="0" borderId="58" xfId="8" applyNumberFormat="1" applyFont="1" applyFill="1" applyBorder="1" applyAlignment="1" applyProtection="1">
      <alignment horizontal="center" vertical="center"/>
    </xf>
    <xf numFmtId="0" fontId="51" fillId="6" borderId="3" xfId="0" applyFont="1" applyFill="1" applyBorder="1" applyAlignment="1">
      <alignment horizontal="center" vertical="center"/>
    </xf>
    <xf numFmtId="0" fontId="51" fillId="6" borderId="58" xfId="0" applyFont="1" applyFill="1" applyBorder="1" applyAlignment="1">
      <alignment horizontal="center" vertical="center"/>
    </xf>
    <xf numFmtId="0" fontId="51" fillId="6" borderId="14" xfId="0" applyFont="1" applyFill="1" applyBorder="1" applyAlignment="1">
      <alignment horizontal="center" vertical="center"/>
    </xf>
    <xf numFmtId="0" fontId="51" fillId="6" borderId="20" xfId="0" applyFont="1" applyFill="1" applyBorder="1" applyAlignment="1">
      <alignment horizontal="center" vertical="center"/>
    </xf>
    <xf numFmtId="0" fontId="54" fillId="0" borderId="59" xfId="8" applyNumberFormat="1" applyFont="1" applyFill="1" applyBorder="1" applyAlignment="1" applyProtection="1">
      <alignment horizontal="center" vertical="center"/>
    </xf>
    <xf numFmtId="0" fontId="51" fillId="6" borderId="19" xfId="0" applyFont="1" applyFill="1" applyBorder="1" applyAlignment="1">
      <alignment horizontal="center" vertical="center"/>
    </xf>
    <xf numFmtId="0" fontId="51" fillId="6" borderId="62" xfId="0" applyFont="1" applyFill="1" applyBorder="1" applyAlignment="1">
      <alignment horizontal="center" vertical="center"/>
    </xf>
    <xf numFmtId="0" fontId="51" fillId="6" borderId="63" xfId="0" applyFont="1" applyFill="1" applyBorder="1" applyAlignment="1">
      <alignment horizontal="center" vertical="center"/>
    </xf>
    <xf numFmtId="0" fontId="5" fillId="4" borderId="0" xfId="0" applyFont="1" applyFill="1" applyAlignment="1">
      <alignment horizontal="center" vertical="center"/>
    </xf>
    <xf numFmtId="8" fontId="19" fillId="6" borderId="0" xfId="0" applyNumberFormat="1" applyFont="1" applyFill="1" applyAlignment="1">
      <alignment horizontal="center" vertical="center"/>
    </xf>
    <xf numFmtId="0" fontId="3" fillId="0" borderId="0" xfId="0" applyFont="1" applyAlignment="1">
      <alignment horizontal="center"/>
    </xf>
    <xf numFmtId="0" fontId="10" fillId="6" borderId="18" xfId="0" applyFont="1" applyFill="1" applyBorder="1" applyAlignment="1" applyProtection="1">
      <alignment horizontal="center" vertical="center"/>
      <protection locked="0"/>
    </xf>
    <xf numFmtId="0" fontId="10" fillId="6" borderId="11" xfId="0" applyFont="1" applyFill="1" applyBorder="1" applyAlignment="1" applyProtection="1">
      <alignment horizontal="center" vertical="center"/>
      <protection locked="0"/>
    </xf>
    <xf numFmtId="0" fontId="10" fillId="6" borderId="15" xfId="0" applyFont="1" applyFill="1" applyBorder="1" applyAlignment="1" applyProtection="1">
      <alignment horizontal="center" vertical="center"/>
      <protection locked="0"/>
    </xf>
    <xf numFmtId="0" fontId="19" fillId="5" borderId="6" xfId="0" applyFont="1" applyFill="1" applyBorder="1" applyAlignment="1" applyProtection="1">
      <alignment horizontal="center" vertical="center"/>
      <protection locked="0"/>
    </xf>
    <xf numFmtId="0" fontId="19" fillId="10" borderId="19" xfId="0" applyFont="1" applyFill="1" applyBorder="1" applyAlignment="1" applyProtection="1">
      <alignment horizontal="center" vertical="center"/>
      <protection locked="0"/>
    </xf>
    <xf numFmtId="0" fontId="19" fillId="10" borderId="14" xfId="0" applyFont="1" applyFill="1" applyBorder="1" applyAlignment="1" applyProtection="1">
      <alignment horizontal="center" vertical="center"/>
      <protection locked="0"/>
    </xf>
    <xf numFmtId="0" fontId="19" fillId="10" borderId="20" xfId="0" applyFont="1" applyFill="1" applyBorder="1" applyAlignment="1" applyProtection="1">
      <alignment horizontal="center" vertical="center"/>
      <protection locked="0"/>
    </xf>
    <xf numFmtId="0" fontId="0" fillId="11" borderId="50" xfId="0" applyFill="1" applyBorder="1" applyAlignment="1" applyProtection="1">
      <alignment horizontal="center" vertical="center"/>
      <protection locked="0"/>
    </xf>
    <xf numFmtId="0" fontId="0" fillId="11" borderId="51" xfId="0" applyFill="1" applyBorder="1" applyAlignment="1" applyProtection="1">
      <alignment horizontal="center" vertical="center"/>
      <protection locked="0"/>
    </xf>
    <xf numFmtId="0" fontId="0" fillId="8" borderId="50" xfId="0" applyFill="1" applyBorder="1" applyAlignment="1" applyProtection="1">
      <alignment horizontal="center" vertical="center"/>
      <protection locked="0"/>
    </xf>
    <xf numFmtId="0" fontId="0" fillId="8" borderId="51" xfId="0" applyFill="1" applyBorder="1" applyAlignment="1" applyProtection="1">
      <alignment horizontal="center" vertical="center"/>
      <protection locked="0"/>
    </xf>
    <xf numFmtId="0" fontId="19" fillId="5" borderId="50" xfId="0" applyFont="1" applyFill="1" applyBorder="1" applyAlignment="1" applyProtection="1">
      <alignment horizontal="center" vertical="center"/>
      <protection locked="0"/>
    </xf>
    <xf numFmtId="0" fontId="19" fillId="5" borderId="51" xfId="0" applyFont="1" applyFill="1" applyBorder="1" applyAlignment="1" applyProtection="1">
      <alignment horizontal="center" vertical="center"/>
      <protection locked="0"/>
    </xf>
    <xf numFmtId="0" fontId="10" fillId="6" borderId="0" xfId="0" applyFont="1" applyFill="1" applyAlignment="1" applyProtection="1">
      <alignment horizontal="center" vertical="center"/>
      <protection locked="0"/>
    </xf>
    <xf numFmtId="0" fontId="10" fillId="6" borderId="26" xfId="0" applyFont="1" applyFill="1" applyBorder="1" applyAlignment="1" applyProtection="1">
      <alignment horizontal="center" vertical="center"/>
      <protection locked="0"/>
    </xf>
    <xf numFmtId="0" fontId="10" fillId="6" borderId="27" xfId="0" applyFont="1" applyFill="1" applyBorder="1" applyAlignment="1" applyProtection="1">
      <alignment horizontal="center" vertical="center"/>
      <protection locked="0"/>
    </xf>
    <xf numFmtId="0" fontId="0" fillId="11" borderId="52" xfId="0" applyFill="1" applyBorder="1" applyAlignment="1" applyProtection="1">
      <alignment horizontal="center" vertical="center"/>
      <protection locked="0"/>
    </xf>
    <xf numFmtId="0" fontId="0" fillId="11" borderId="53" xfId="0" applyFill="1" applyBorder="1" applyAlignment="1" applyProtection="1">
      <alignment horizontal="center" vertical="center"/>
      <protection locked="0"/>
    </xf>
    <xf numFmtId="0" fontId="0" fillId="8" borderId="45" xfId="0" applyFill="1" applyBorder="1" applyAlignment="1" applyProtection="1">
      <alignment horizontal="center" vertical="center"/>
      <protection locked="0"/>
    </xf>
    <xf numFmtId="0" fontId="0" fillId="8" borderId="46" xfId="0" applyFill="1" applyBorder="1" applyAlignment="1" applyProtection="1">
      <alignment horizontal="center" vertical="center"/>
      <protection locked="0"/>
    </xf>
    <xf numFmtId="0" fontId="35" fillId="21" borderId="0" xfId="0" applyFont="1" applyFill="1" applyAlignment="1" applyProtection="1">
      <alignment horizontal="center" vertical="center"/>
      <protection locked="0"/>
    </xf>
    <xf numFmtId="2" fontId="10" fillId="4" borderId="0" xfId="0" applyNumberFormat="1" applyFont="1" applyFill="1" applyAlignment="1" applyProtection="1">
      <alignment horizontal="center" vertical="center" wrapText="1"/>
      <protection locked="0"/>
    </xf>
    <xf numFmtId="2" fontId="10" fillId="3" borderId="0" xfId="0" applyNumberFormat="1" applyFont="1" applyFill="1" applyAlignment="1" applyProtection="1">
      <alignment horizontal="center" vertical="center" wrapText="1"/>
      <protection locked="0"/>
    </xf>
    <xf numFmtId="0" fontId="35" fillId="8" borderId="0" xfId="0" applyFont="1" applyFill="1" applyAlignment="1" applyProtection="1">
      <alignment horizontal="center" vertical="center"/>
      <protection locked="0"/>
    </xf>
    <xf numFmtId="2" fontId="32" fillId="8" borderId="0" xfId="0" applyNumberFormat="1" applyFont="1" applyFill="1" applyAlignment="1">
      <alignment horizontal="center" vertical="center"/>
    </xf>
    <xf numFmtId="2" fontId="32" fillId="8" borderId="17" xfId="0" applyNumberFormat="1" applyFont="1" applyFill="1" applyBorder="1" applyAlignment="1">
      <alignment horizontal="center" vertical="center"/>
    </xf>
    <xf numFmtId="0" fontId="19" fillId="6" borderId="0" xfId="0" applyFont="1" applyFill="1" applyAlignment="1" applyProtection="1">
      <alignment horizontal="center" vertical="center"/>
      <protection locked="0"/>
    </xf>
    <xf numFmtId="0" fontId="37" fillId="6" borderId="0" xfId="0" applyFont="1" applyFill="1" applyAlignment="1" applyProtection="1">
      <alignment horizontal="center" vertical="center"/>
      <protection locked="0"/>
    </xf>
    <xf numFmtId="0" fontId="1" fillId="0" borderId="16" xfId="0" applyFont="1" applyBorder="1" applyAlignment="1">
      <alignment horizontal="center" vertical="center"/>
    </xf>
    <xf numFmtId="0" fontId="1" fillId="0" borderId="0" xfId="0" applyFont="1" applyAlignment="1">
      <alignment horizontal="center" vertical="center"/>
    </xf>
    <xf numFmtId="0" fontId="1" fillId="0" borderId="17" xfId="0" applyFont="1" applyBorder="1" applyAlignment="1">
      <alignment horizontal="center" vertical="center"/>
    </xf>
    <xf numFmtId="0" fontId="40" fillId="8" borderId="44" xfId="0" applyFont="1" applyFill="1" applyBorder="1" applyAlignment="1">
      <alignment horizontal="center" vertical="center"/>
    </xf>
    <xf numFmtId="0" fontId="40" fillId="8" borderId="43" xfId="0" applyFont="1" applyFill="1" applyBorder="1" applyAlignment="1">
      <alignment horizontal="center" vertical="center"/>
    </xf>
    <xf numFmtId="0" fontId="14" fillId="0" borderId="3" xfId="0" applyFont="1" applyBorder="1" applyAlignment="1">
      <alignment horizontal="center" vertical="center"/>
    </xf>
    <xf numFmtId="0" fontId="14" fillId="0" borderId="9" xfId="0" applyFont="1" applyBorder="1" applyAlignment="1">
      <alignment horizontal="center" vertical="center"/>
    </xf>
    <xf numFmtId="0" fontId="14" fillId="0" borderId="4" xfId="0" applyFont="1" applyBorder="1" applyAlignment="1">
      <alignment horizontal="center" vertical="center"/>
    </xf>
    <xf numFmtId="0" fontId="28" fillId="11" borderId="0" xfId="0" applyFont="1" applyFill="1" applyAlignment="1">
      <alignment horizontal="center" vertical="center" wrapText="1"/>
    </xf>
    <xf numFmtId="0" fontId="20" fillId="11" borderId="0" xfId="0" applyFont="1" applyFill="1" applyAlignment="1">
      <alignment horizontal="center"/>
    </xf>
    <xf numFmtId="0" fontId="1" fillId="0" borderId="3" xfId="0" applyFont="1" applyBorder="1" applyAlignment="1">
      <alignment horizontal="left"/>
    </xf>
    <xf numFmtId="0" fontId="1" fillId="0" borderId="4" xfId="0" applyFont="1" applyBorder="1" applyAlignment="1">
      <alignment horizontal="left"/>
    </xf>
    <xf numFmtId="0" fontId="1" fillId="0" borderId="16" xfId="0" applyFont="1" applyBorder="1" applyAlignment="1">
      <alignment horizontal="right"/>
    </xf>
    <xf numFmtId="0" fontId="1" fillId="0" borderId="0" xfId="0" applyFont="1" applyAlignment="1">
      <alignment horizontal="right"/>
    </xf>
    <xf numFmtId="0" fontId="1" fillId="0" borderId="17" xfId="0" applyFont="1" applyBorder="1" applyAlignment="1">
      <alignment horizontal="right"/>
    </xf>
    <xf numFmtId="0" fontId="37" fillId="4" borderId="37" xfId="0" applyFont="1" applyFill="1" applyBorder="1" applyAlignment="1">
      <alignment horizontal="center" vertical="center"/>
    </xf>
    <xf numFmtId="0" fontId="37" fillId="4" borderId="38" xfId="0" applyFont="1" applyFill="1" applyBorder="1" applyAlignment="1">
      <alignment horizontal="center" vertical="center"/>
    </xf>
    <xf numFmtId="0" fontId="37" fillId="4" borderId="39" xfId="0" applyFont="1" applyFill="1" applyBorder="1" applyAlignment="1">
      <alignment horizontal="center" vertical="center"/>
    </xf>
    <xf numFmtId="0" fontId="39" fillId="24" borderId="37" xfId="0" applyFont="1" applyFill="1" applyBorder="1" applyAlignment="1">
      <alignment horizontal="center" vertical="center"/>
    </xf>
    <xf numFmtId="0" fontId="39" fillId="24" borderId="38" xfId="0" applyFont="1" applyFill="1" applyBorder="1" applyAlignment="1">
      <alignment horizontal="center" vertical="center"/>
    </xf>
    <xf numFmtId="0" fontId="39" fillId="24" borderId="40" xfId="0" applyFont="1" applyFill="1" applyBorder="1" applyAlignment="1">
      <alignment horizontal="center" vertical="center"/>
    </xf>
    <xf numFmtId="0" fontId="32" fillId="0" borderId="18" xfId="0" applyFont="1" applyBorder="1" applyAlignment="1">
      <alignment horizontal="left"/>
    </xf>
    <xf numFmtId="0" fontId="32" fillId="0" borderId="15" xfId="0" applyFont="1" applyBorder="1" applyAlignment="1">
      <alignment horizontal="left"/>
    </xf>
    <xf numFmtId="0" fontId="19" fillId="10" borderId="3"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4" xfId="0" applyFont="1" applyFill="1" applyBorder="1" applyAlignment="1">
      <alignment horizontal="center" vertical="center" wrapText="1"/>
    </xf>
    <xf numFmtId="0" fontId="0" fillId="8" borderId="0" xfId="0" applyFont="1" applyFill="1" applyAlignment="1" applyProtection="1">
      <alignment horizontal="center" vertical="center"/>
      <protection locked="0"/>
    </xf>
    <xf numFmtId="172" fontId="0" fillId="11" borderId="0" xfId="0" applyNumberFormat="1" applyFont="1" applyFill="1" applyAlignment="1" applyProtection="1">
      <alignment horizontal="center" vertical="center"/>
      <protection locked="0"/>
    </xf>
    <xf numFmtId="172" fontId="0" fillId="11" borderId="16" xfId="0" applyNumberFormat="1" applyFont="1" applyFill="1" applyBorder="1" applyAlignment="1" applyProtection="1">
      <alignment horizontal="center" vertical="center"/>
      <protection locked="0"/>
    </xf>
    <xf numFmtId="0" fontId="0" fillId="0" borderId="0" xfId="0" pivotButton="1" applyFont="1" applyAlignment="1" applyProtection="1">
      <alignment horizontal="center"/>
    </xf>
    <xf numFmtId="0" fontId="0" fillId="0" borderId="0" xfId="0" applyFont="1" applyAlignment="1" applyProtection="1">
      <alignment horizontal="left"/>
    </xf>
    <xf numFmtId="0" fontId="9" fillId="0" borderId="0" xfId="0" pivotButton="1" applyFont="1" applyAlignment="1" applyProtection="1">
      <alignment horizontal="center" vertical="center"/>
    </xf>
    <xf numFmtId="0" fontId="9" fillId="0" borderId="0" xfId="0" applyFont="1" applyAlignment="1" applyProtection="1">
      <alignment horizontal="center" vertical="center"/>
    </xf>
    <xf numFmtId="172" fontId="9" fillId="0" borderId="0" xfId="0" applyNumberFormat="1" applyFont="1" applyAlignment="1" applyProtection="1">
      <alignment horizontal="center" vertical="center"/>
    </xf>
    <xf numFmtId="173" fontId="9" fillId="0" borderId="0" xfId="0" applyNumberFormat="1" applyFont="1" applyAlignment="1" applyProtection="1">
      <alignment horizontal="center" vertical="center"/>
    </xf>
    <xf numFmtId="172" fontId="0" fillId="11" borderId="17"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0" fillId="21" borderId="0" xfId="0" applyFont="1" applyFill="1" applyAlignment="1" applyProtection="1">
      <alignment horizontal="center" vertical="center"/>
      <protection locked="0"/>
    </xf>
    <xf numFmtId="2" fontId="0" fillId="14" borderId="0" xfId="0" applyNumberFormat="1" applyFont="1" applyFill="1" applyAlignment="1" applyProtection="1">
      <alignment horizontal="center" vertical="center"/>
      <protection locked="0"/>
    </xf>
  </cellXfs>
  <cellStyles count="12">
    <cellStyle name="Hipervínculo" xfId="3" builtinId="8"/>
    <cellStyle name="Millares" xfId="5" builtinId="3"/>
    <cellStyle name="Moneda" xfId="1" builtinId="4"/>
    <cellStyle name="Normal" xfId="0" builtinId="0"/>
    <cellStyle name="Normal_base2" xfId="4" xr:uid="{00000000-0005-0000-0000-000004000000}"/>
    <cellStyle name="Pivot Table Category" xfId="8" xr:uid="{00000000-0005-0000-0000-000005000000}"/>
    <cellStyle name="Pivot Table Corner" xfId="6" xr:uid="{00000000-0005-0000-0000-000006000000}"/>
    <cellStyle name="Pivot Table Field" xfId="7" xr:uid="{00000000-0005-0000-0000-000007000000}"/>
    <cellStyle name="Pivot Table Result" xfId="11" xr:uid="{00000000-0005-0000-0000-000008000000}"/>
    <cellStyle name="Pivot Table Title" xfId="10" xr:uid="{00000000-0005-0000-0000-000009000000}"/>
    <cellStyle name="Pivot Table Value" xfId="9" xr:uid="{00000000-0005-0000-0000-00000A000000}"/>
    <cellStyle name="Porcentaje" xfId="2" builtinId="5"/>
  </cellStyles>
  <dxfs count="6135">
    <dxf>
      <protection locked="1"/>
    </dxf>
    <dxf>
      <font>
        <name val="Candara"/>
        <scheme val="none"/>
      </font>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numFmt numFmtId="172" formatCode="0.000"/>
    </dxf>
    <dxf>
      <alignment horizontal="center"/>
    </dxf>
    <dxf>
      <alignment vertical="cent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protection locked="1"/>
    </dxf>
    <dxf>
      <font>
        <name val="Calibri"/>
        <scheme val="minor"/>
      </font>
    </dxf>
    <dxf>
      <alignment horizontal="center"/>
    </dxf>
    <dxf>
      <alignment horizontal="cent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6" tint="0.5999938962981048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border>
      <protection locked="0"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indexed="64"/>
        </right>
        <top style="thin">
          <color theme="0"/>
        </top>
        <bottom style="thin">
          <color theme="0"/>
        </bottom>
        <vertical/>
        <horizontal style="thin">
          <color theme="0"/>
        </horizontal>
      </border>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indexed="64"/>
        </right>
        <top style="thin">
          <color theme="0"/>
        </top>
        <bottom style="thin">
          <color theme="0"/>
        </bottom>
        <vertical/>
        <horizontal style="thin">
          <color theme="0"/>
        </horizontal>
      </border>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style="thin">
          <color theme="0"/>
        </top>
        <bottom style="thin">
          <color theme="0"/>
        </bottom>
        <vertical/>
        <horizontal style="thin">
          <color theme="0"/>
        </horizontal>
      </border>
      <protection locked="0" hidden="0"/>
    </dxf>
    <dxf>
      <font>
        <b val="0"/>
        <i val="0"/>
        <strike val="0"/>
        <condense val="0"/>
        <extend val="0"/>
        <outline val="0"/>
        <shadow val="0"/>
        <u val="none"/>
        <vertAlign val="baseline"/>
        <sz val="12"/>
        <color theme="1"/>
        <name val="Calibri"/>
        <scheme val="minor"/>
      </font>
      <numFmt numFmtId="1" formatCode="0"/>
      <fill>
        <patternFill patternType="solid">
          <fgColor indexed="64"/>
          <bgColor theme="6"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4"/>
        <color auto="1"/>
        <name val="Candara"/>
        <scheme val="none"/>
      </font>
      <numFmt numFmtId="1" formatCode="0"/>
      <fill>
        <patternFill patternType="solid">
          <fgColor indexed="64"/>
          <bgColor theme="6" tint="-0.249977111117893"/>
        </patternFill>
      </fill>
      <alignment horizontal="center" vertical="center" textRotation="90" wrapText="0" indent="0" justifyLastLine="0" shrinkToFit="0" readingOrder="0"/>
      <protection locked="0" hidden="0"/>
    </dxf>
    <dxf>
      <protection locked="0"/>
    </dxf>
    <dxf>
      <fill>
        <patternFill>
          <bgColor theme="6" tint="0.59999389629810485"/>
        </patternFill>
      </fill>
    </dxf>
    <dxf>
      <fill>
        <patternFill patternType="solid">
          <bgColor theme="6" tint="0.79998168889431442"/>
        </patternFill>
      </fill>
    </dxf>
    <dxf>
      <font>
        <name val="Candara"/>
        <scheme val="none"/>
      </font>
    </dxf>
    <dxf>
      <font>
        <name val="Candara"/>
        <scheme val="none"/>
      </font>
    </dxf>
    <dxf>
      <font>
        <name val="Calibri"/>
        <scheme val="minor"/>
      </font>
    </dxf>
    <dxf>
      <fill>
        <patternFill patternType="solid">
          <bgColor theme="6" tint="-0.249977111117893"/>
        </patternFill>
      </fill>
    </dxf>
    <dxf>
      <fill>
        <patternFill patternType="solid">
          <bgColor rgb="FF92D050"/>
        </patternFill>
      </fill>
    </dxf>
    <dxf>
      <border>
        <left style="thin">
          <color indexed="64"/>
        </left>
      </border>
    </dxf>
    <dxf>
      <border>
        <left style="thin">
          <color indexed="64"/>
        </left>
      </border>
    </dxf>
    <dxf>
      <fill>
        <patternFill patternType="solid">
          <bgColor theme="6" tint="0.59999389629810485"/>
        </patternFill>
      </fill>
    </dxf>
    <dxf>
      <alignment vertical="center"/>
    </dxf>
    <dxf>
      <alignment horizontal="center"/>
    </dxf>
    <dxf>
      <font>
        <b/>
        <i val="0"/>
        <strike val="0"/>
        <condense val="0"/>
        <extend val="0"/>
        <outline val="0"/>
        <shadow val="0"/>
        <u val="none"/>
        <vertAlign val="baseline"/>
        <sz val="12"/>
        <color theme="1"/>
        <name val="Calibri"/>
        <scheme val="minor"/>
      </font>
      <numFmt numFmtId="173" formatCode="#,##0.00\ &quot;€&quot;"/>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59999389629810485"/>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ont>
        <b/>
        <i val="0"/>
        <strike val="0"/>
        <condense val="0"/>
        <extend val="0"/>
        <outline val="0"/>
        <shadow val="0"/>
        <u val="none"/>
        <vertAlign val="baseline"/>
        <sz val="12"/>
        <color theme="1"/>
        <name val="Calibri"/>
        <scheme val="minor"/>
      </font>
      <numFmt numFmtId="172" formatCode="0.000"/>
      <fill>
        <patternFill patternType="solid">
          <fgColor indexed="64"/>
          <bgColor theme="6" tint="0.79998168889431442"/>
        </patternFill>
      </fill>
      <alignment horizontal="center" vertical="bottom"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theme="0"/>
        </top>
        <bottom/>
        <vertical/>
        <horizontal/>
      </border>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top style="thin">
          <color theme="0"/>
        </top>
        <bottom/>
        <vertical/>
        <horizontal/>
      </border>
    </dxf>
    <dxf>
      <border outline="0">
        <bottom style="thin">
          <color theme="0"/>
        </bottom>
      </border>
    </dxf>
    <dxf>
      <font>
        <b val="0"/>
        <i val="0"/>
        <strike val="0"/>
        <condense val="0"/>
        <extend val="0"/>
        <outline val="0"/>
        <shadow val="0"/>
        <u val="none"/>
        <vertAlign val="baseline"/>
        <sz val="12"/>
        <color theme="1"/>
        <name val="Calibri"/>
        <scheme val="minor"/>
      </font>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4"/>
        <color auto="1"/>
        <name val="Candara"/>
        <scheme val="none"/>
      </font>
      <fill>
        <patternFill patternType="solid">
          <fgColor indexed="64"/>
          <bgColor rgb="FFFFC000"/>
        </patternFill>
      </fill>
      <alignment horizontal="center" vertical="center" textRotation="90" wrapText="0" indent="0" justifyLastLine="0" shrinkToFit="0" readingOrder="0"/>
      <border diagonalUp="0" diagonalDown="0" outline="0">
        <left style="thin">
          <color theme="0"/>
        </left>
        <right style="thin">
          <color theme="0"/>
        </right>
        <top/>
        <bottom/>
      </border>
    </dxf>
    <dxf>
      <protection locked="0"/>
    </dxf>
    <dxf>
      <fill>
        <patternFill>
          <bgColor theme="6" tint="0.59999389629810485"/>
        </patternFill>
      </fill>
    </dxf>
    <dxf>
      <fill>
        <patternFill patternType="solid">
          <bgColor theme="6" tint="0.79998168889431442"/>
        </patternFill>
      </fill>
    </dxf>
    <dxf>
      <font>
        <name val="Candara"/>
        <scheme val="none"/>
      </font>
    </dxf>
    <dxf>
      <font>
        <name val="Candara"/>
        <scheme val="none"/>
      </font>
    </dxf>
    <dxf>
      <font>
        <name val="Calibri"/>
        <scheme val="minor"/>
      </font>
    </dxf>
    <dxf>
      <border>
        <right style="thin">
          <color indexed="64"/>
        </right>
      </border>
    </dxf>
    <dxf>
      <fill>
        <patternFill patternType="solid">
          <bgColor rgb="FF92D050"/>
        </patternFill>
      </fill>
    </dxf>
    <dxf>
      <border>
        <right style="thin">
          <color indexed="64"/>
        </right>
      </border>
    </dxf>
    <dxf>
      <fill>
        <patternFill patternType="solid">
          <bgColor theme="6" tint="0.59999389629810485"/>
        </patternFill>
      </fill>
    </dxf>
    <dxf>
      <font>
        <color auto="1"/>
      </font>
    </dxf>
    <dxf>
      <fill>
        <patternFill patternType="none">
          <bgColor auto="1"/>
        </patternFill>
      </fill>
    </dxf>
    <dxf>
      <alignment vertical="center"/>
    </dxf>
    <dxf>
      <alignment horizontal="center"/>
    </dxf>
    <dxf>
      <numFmt numFmtId="172" formatCode="0.000"/>
    </dxf>
    <dxf>
      <numFmt numFmtId="2" formatCode="0.00"/>
    </dxf>
    <dxf>
      <numFmt numFmtId="2" formatCode="0.00"/>
    </dxf>
    <dxf>
      <numFmt numFmtId="2" formatCode="0.00"/>
    </dxf>
    <dxf>
      <numFmt numFmtId="2" formatCode="0.00"/>
    </dxf>
    <dxf>
      <numFmt numFmtId="2" formatCode="0.00"/>
    </dxf>
    <dxf>
      <numFmt numFmtId="2" formatCode="0.00"/>
    </dxf>
    <dxf>
      <protection locked="0"/>
    </dxf>
    <dxf>
      <fill>
        <patternFill patternType="solid">
          <bgColor theme="9" tint="0.79998168889431442"/>
        </patternFill>
      </fill>
    </dxf>
    <dxf>
      <font>
        <name val="Candara"/>
        <scheme val="none"/>
      </font>
    </dxf>
    <dxf>
      <font>
        <name val="Calibri"/>
        <scheme val="minor"/>
      </font>
    </dxf>
    <dxf>
      <fill>
        <patternFill patternType="solid">
          <bgColor theme="9" tint="0.59999389629810485"/>
        </patternFill>
      </fill>
    </dxf>
    <dxf>
      <numFmt numFmtId="34" formatCode="_-* #,##0.00\ &quot;€&quot;_-;\-* #,##0.00\ &quot;€&quot;_-;_-* &quot;-&quot;??\ &quot;€&quot;_-;_-@_-"/>
    </dxf>
    <dxf>
      <alignment vertical="center"/>
    </dxf>
    <dxf>
      <alignment horizontal="center"/>
    </dxf>
    <dxf>
      <font>
        <b val="0"/>
        <i val="0"/>
        <strike val="0"/>
        <condense val="0"/>
        <extend val="0"/>
        <outline val="0"/>
        <shadow val="0"/>
        <u val="none"/>
        <vertAlign val="baseline"/>
        <sz val="12"/>
        <color theme="1"/>
        <name val="Calibri"/>
        <scheme val="minor"/>
      </font>
      <fill>
        <patternFill patternType="solid">
          <fgColor indexed="64"/>
          <bgColor theme="6"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9"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173" formatCode="#,##0.00\ &quot;€&quot;"/>
      <fill>
        <patternFill patternType="solid">
          <fgColor indexed="64"/>
          <bgColor theme="9" tint="0.7999816888943144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1" formatCode="0"/>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9"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9" tint="0.7999816888943144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fill>
        <patternFill patternType="solid">
          <fgColor indexed="64"/>
          <bgColor theme="9" tint="0.7999816888943144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scheme val="minor"/>
      </font>
      <numFmt numFmtId="2" formatCode="0.00"/>
      <fill>
        <patternFill patternType="solid">
          <fgColor indexed="64"/>
          <bgColor theme="9" tint="0.7999816888943144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1" formatCode="0"/>
      <fill>
        <patternFill patternType="solid">
          <fgColor indexed="64"/>
          <bgColor theme="0"/>
        </patternFill>
      </fill>
      <alignment horizontal="center" vertical="center" textRotation="0" wrapText="0" indent="0" justifyLastLine="0" shrinkToFit="0" readingOrder="0"/>
      <border>
        <left style="thin">
          <color auto="1"/>
        </left>
        <right/>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left style="thin">
          <color auto="1"/>
        </left>
        <right/>
        <top/>
        <bottom/>
      </border>
      <protection locked="0" hidden="0"/>
    </dxf>
    <dxf>
      <font>
        <b val="0"/>
        <i val="0"/>
        <strike val="0"/>
        <condense val="0"/>
        <extend val="0"/>
        <outline val="0"/>
        <shadow val="0"/>
        <u val="none"/>
        <vertAlign val="baseline"/>
        <sz val="12"/>
        <color theme="1"/>
        <name val="Calibri"/>
        <scheme val="minor"/>
      </font>
      <numFmt numFmtId="0" formatCode="General"/>
      <fill>
        <patternFill patternType="solid">
          <fgColor indexed="64"/>
          <bgColor theme="6" tint="0.79998168889431442"/>
        </patternFill>
      </fill>
      <alignment horizontal="center" vertical="center" textRotation="0" wrapText="0" indent="0" justifyLastLine="0" shrinkToFit="0" readingOrder="0"/>
      <border diagonalUp="0" diagonalDown="0">
        <left/>
        <right style="thin">
          <color auto="1"/>
        </right>
        <top/>
        <bottom/>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numFmt numFmtId="172" formatCode="0.000"/>
      <fill>
        <patternFill patternType="solid">
          <fgColor indexed="64"/>
          <bgColor theme="0"/>
        </patternFill>
      </fill>
      <alignment horizontal="center" vertical="center" textRotation="0" wrapText="0" indent="0" justifyLastLine="0" shrinkToFit="0" readingOrder="0"/>
      <border diagonalUp="0" diagonalDown="0">
        <left style="thin">
          <color auto="1"/>
        </left>
        <right/>
        <top/>
        <bottom/>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6"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6"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indexed="64"/>
        </right>
        <top/>
        <bottom/>
        <vertical/>
        <horizontal/>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6" tint="0.79998168889431442"/>
        </patternFill>
      </fill>
      <alignment horizontal="center" vertical="center" textRotation="0" wrapText="0" indent="0" justifyLastLine="0" shrinkToFit="0" readingOrder="0"/>
      <border diagonalUp="0" diagonalDown="0">
        <left/>
        <right style="thin">
          <color indexed="64"/>
        </right>
        <top/>
        <bottom/>
      </border>
      <protection locked="0" hidden="0"/>
    </dxf>
    <dxf>
      <font>
        <b val="0"/>
        <i val="0"/>
        <strike val="0"/>
        <condense val="0"/>
        <extend val="0"/>
        <outline val="0"/>
        <shadow val="0"/>
        <u val="none"/>
        <vertAlign val="baseline"/>
        <sz val="12"/>
        <color theme="1"/>
        <name val="Calibri"/>
        <scheme val="minor"/>
      </font>
      <numFmt numFmtId="171" formatCode="0.0"/>
      <fill>
        <patternFill patternType="solid">
          <fgColor indexed="64"/>
          <bgColor theme="6"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solid">
          <fgColor indexed="64"/>
          <bgColor theme="6" tint="0.79998168889431442"/>
        </patternFill>
      </fill>
      <alignment horizontal="center" vertical="center" textRotation="0" wrapText="0" indent="0" justifyLastLine="0" shrinkToFit="0" readingOrder="0"/>
      <border>
        <left style="thin">
          <color auto="1"/>
        </left>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border>
      <protection locked="0" hidden="0"/>
    </dxf>
    <dxf>
      <font>
        <b val="0"/>
        <i val="0"/>
        <strike val="0"/>
        <condense val="0"/>
        <extend val="0"/>
        <outline val="0"/>
        <shadow val="0"/>
        <u val="none"/>
        <vertAlign val="baseline"/>
        <sz val="12"/>
        <color theme="1"/>
        <name val="Calibri"/>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protection locked="0" hidden="0"/>
    </dxf>
    <dxf>
      <font>
        <strike val="0"/>
        <outline val="0"/>
        <shadow val="0"/>
        <u val="none"/>
        <vertAlign val="baseline"/>
        <name val="Calibri"/>
        <scheme val="minor"/>
      </font>
      <numFmt numFmtId="2" formatCode="0.00"/>
      <protection locked="0" hidden="0"/>
    </dxf>
    <dxf>
      <font>
        <b/>
        <i val="0"/>
        <strike val="0"/>
        <condense val="0"/>
        <extend val="0"/>
        <outline val="0"/>
        <shadow val="0"/>
        <u val="none"/>
        <vertAlign val="baseline"/>
        <sz val="14"/>
        <color auto="1"/>
        <name val="Candara"/>
        <scheme val="none"/>
      </font>
      <numFmt numFmtId="2" formatCode="0.00"/>
      <fill>
        <patternFill patternType="solid">
          <fgColor indexed="64"/>
          <bgColor theme="9" tint="-0.249977111117893"/>
        </patternFill>
      </fill>
      <alignment horizontal="center" vertical="center" textRotation="90" wrapText="0" indent="0" justifyLastLine="0" shrinkToFit="0" readingOrder="0"/>
      <protection locked="0" hidden="0"/>
    </dxf>
    <dxf>
      <font>
        <b val="0"/>
        <i val="0"/>
        <strike val="0"/>
        <condense val="0"/>
        <extend val="0"/>
        <outline val="0"/>
        <shadow val="0"/>
        <u val="none"/>
        <vertAlign val="baseline"/>
        <sz val="12"/>
        <color theme="1"/>
        <name val="Candara"/>
        <scheme val="none"/>
      </font>
      <numFmt numFmtId="170"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70"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70"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70"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ndara"/>
        <scheme val="none"/>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ndara"/>
        <scheme val="none"/>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ndara"/>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ndara"/>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ndara"/>
        <scheme val="none"/>
      </font>
      <fill>
        <patternFill patternType="solid">
          <fgColor indexed="64"/>
          <bgColor theme="8" tint="0.79998168889431442"/>
        </patternFill>
      </fill>
      <alignment horizontal="center" vertical="center" textRotation="0" wrapText="0" indent="0" justifyLastLine="0" shrinkToFit="0" readingOrder="0"/>
    </dxf>
    <dxf>
      <font>
        <b/>
        <i val="0"/>
        <color theme="0"/>
      </font>
      <fill>
        <patternFill>
          <bgColor theme="6" tint="-0.24994659260841701"/>
        </patternFill>
      </fill>
    </dxf>
    <dxf>
      <font>
        <b/>
        <i val="0"/>
        <color theme="0"/>
      </font>
      <fill>
        <patternFill>
          <bgColor theme="6" tint="-0.24994659260841701"/>
        </patternFill>
      </fill>
    </dxf>
    <dxf>
      <font>
        <b/>
        <i val="0"/>
        <color theme="0"/>
      </font>
      <fill>
        <patternFill>
          <bgColor theme="6" tint="-0.24994659260841701"/>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openxmlformats.org/officeDocument/2006/relationships/sharedStrings" Target="sharedStrings.xml"/><Relationship Id="rId21" Type="http://schemas.openxmlformats.org/officeDocument/2006/relationships/pivotCacheDefinition" Target="pivotCache/pivotCacheDefinition1.xml"/><Relationship Id="rId34" Type="http://schemas.microsoft.com/office/2007/relationships/slicerCache" Target="slicerCaches/slicerCache1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5.xml"/><Relationship Id="rId36" Type="http://schemas.microsoft.com/office/2007/relationships/slicerCache" Target="slicerCaches/slicerCache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image" Target="../media/image11.emf"/><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v>Quercus pyrenaica</c:v>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atMod val="105000"/>
                </a:schemeClr>
              </a:solidFill>
              <a:prstDash val="solid"/>
            </a:ln>
            <a:effectLst>
              <a:outerShdw blurRad="40000" dist="20000" dir="5400000" rotWithShape="0">
                <a:srgbClr val="000000">
                  <a:alpha val="38000"/>
                </a:srgbClr>
              </a:outerShdw>
            </a:effectLst>
          </c:spPr>
          <c:invertIfNegative val="0"/>
          <c:xVal>
            <c:numRef>
              <c:f>Coordenadas!$BT$8:$BT$1508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xVal>
          <c:yVal>
            <c:numRef>
              <c:f>Coordenadas!$BU$8:$BU$1508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yVal>
          <c:bubbleSize>
            <c:numRef>
              <c:f>Coordenadas!$BV$8:$BV$1508</c:f>
              <c:numCache>
                <c:formatCode>0.0000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bubbleSize>
          <c:bubble3D val="0"/>
          <c:extLst>
            <c:ext xmlns:c16="http://schemas.microsoft.com/office/drawing/2014/chart" uri="{C3380CC4-5D6E-409C-BE32-E72D297353CC}">
              <c16:uniqueId val="{00000000-E909-4915-A9D1-F027A22F39C9}"/>
            </c:ext>
          </c:extLst>
        </c:ser>
        <c:ser>
          <c:idx val="1"/>
          <c:order val="1"/>
          <c:tx>
            <c:v>Pinus nigra</c:v>
          </c:tx>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atMod val="105000"/>
                </a:schemeClr>
              </a:solidFill>
              <a:prstDash val="solid"/>
            </a:ln>
            <a:effectLst>
              <a:outerShdw blurRad="40000" dist="20000" dir="5400000" rotWithShape="0">
                <a:srgbClr val="000000">
                  <a:alpha val="38000"/>
                </a:srgbClr>
              </a:outerShdw>
            </a:effectLst>
          </c:spPr>
          <c:invertIfNegative val="0"/>
          <c:xVal>
            <c:numRef>
              <c:f>Coordenadas!$BW$8:$BW$1508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xVal>
          <c:yVal>
            <c:numRef>
              <c:f>Coordenadas!$BX$8:$BX$1508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yVal>
          <c:bubbleSize>
            <c:numRef>
              <c:f>Coordenadas!$BY$8:$BY$1508</c:f>
              <c:numCache>
                <c:formatCode>0.0000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bubbleSize>
          <c:bubble3D val="0"/>
          <c:extLst>
            <c:ext xmlns:c16="http://schemas.microsoft.com/office/drawing/2014/chart" uri="{C3380CC4-5D6E-409C-BE32-E72D297353CC}">
              <c16:uniqueId val="{00000001-E909-4915-A9D1-F027A22F39C9}"/>
            </c:ext>
          </c:extLst>
        </c:ser>
        <c:ser>
          <c:idx val="2"/>
          <c:order val="2"/>
          <c:tx>
            <c:v>Pinus sylvestris</c:v>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invertIfNegative val="0"/>
          <c:xVal>
            <c:numRef>
              <c:f>Coordenadas!$BZ$8:$BZ$1508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xVal>
          <c:yVal>
            <c:numRef>
              <c:f>Coordenadas!$CA$8:$CA$1508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yVal>
          <c:bubbleSize>
            <c:numRef>
              <c:f>Coordenadas!$CB$8:$CB$1508</c:f>
              <c:numCache>
                <c:formatCode>0.0000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bubbleSize>
          <c:bubble3D val="0"/>
          <c:extLst>
            <c:ext xmlns:c16="http://schemas.microsoft.com/office/drawing/2014/chart" uri="{C3380CC4-5D6E-409C-BE32-E72D297353CC}">
              <c16:uniqueId val="{00000002-E909-4915-A9D1-F027A22F39C9}"/>
            </c:ext>
          </c:extLst>
        </c:ser>
        <c:ser>
          <c:idx val="3"/>
          <c:order val="3"/>
          <c:tx>
            <c:v>Crataegus monogyna</c:v>
          </c:tx>
          <c:spPr>
            <a:solidFill>
              <a:schemeClr val="accent4">
                <a:alpha val="75000"/>
              </a:schemeClr>
            </a:solidFill>
            <a:ln w="25400">
              <a:noFill/>
            </a:ln>
            <a:effectLst/>
          </c:spPr>
          <c:invertIfNegative val="0"/>
          <c:xVal>
            <c:numRef>
              <c:f>Coordenadas!$CC$8:$CC$1508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xVal>
          <c:yVal>
            <c:numRef>
              <c:f>Coordenadas!$CD$8:$CD$1508</c:f>
              <c:numCache>
                <c:formatCode>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yVal>
          <c:bubbleSize>
            <c:numRef>
              <c:f>Coordenadas!$CE$8:$CE$1508</c:f>
              <c:numCache>
                <c:formatCode>0.0000</c:formatCode>
                <c:ptCount val="1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numCache>
            </c:numRef>
          </c:bubbleSize>
          <c:bubble3D val="0"/>
          <c:extLst>
            <c:ext xmlns:c16="http://schemas.microsoft.com/office/drawing/2014/chart" uri="{C3380CC4-5D6E-409C-BE32-E72D297353CC}">
              <c16:uniqueId val="{00000003-E909-4915-A9D1-F027A22F39C9}"/>
            </c:ext>
          </c:extLst>
        </c:ser>
        <c:ser>
          <c:idx val="4"/>
          <c:order val="4"/>
          <c:tx>
            <c:v>Estacas</c:v>
          </c:tx>
          <c:spPr>
            <a:blipFill>
              <a:blip xmlns:r="http://schemas.openxmlformats.org/officeDocument/2006/relationships" r:embed="rId3"/>
              <a:stretch>
                <a:fillRect/>
              </a:stretch>
            </a:blipFill>
            <a:ln w="25400">
              <a:noFill/>
            </a:ln>
            <a:effectLst/>
          </c:spPr>
          <c:invertIfNegative val="0"/>
          <c:xVal>
            <c:numRef>
              <c:f>Coordenadas!$CK$8:$CK$32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xVal>
          <c:yVal>
            <c:numRef>
              <c:f>Coordenadas!$CL$8:$CL$32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bubbleSize>
            <c:numRef>
              <c:f>Coordenadas!$CM$8:$CM$32</c:f>
              <c:numCache>
                <c:formatCode>General</c:formatCode>
                <c:ptCount val="25"/>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numCache>
            </c:numRef>
          </c:bubbleSize>
          <c:bubble3D val="0"/>
          <c:extLst>
            <c:ext xmlns:c16="http://schemas.microsoft.com/office/drawing/2014/chart" uri="{C3380CC4-5D6E-409C-BE32-E72D297353CC}">
              <c16:uniqueId val="{00000004-E909-4915-A9D1-F027A22F39C9}"/>
            </c:ext>
          </c:extLst>
        </c:ser>
        <c:dLbls>
          <c:showLegendKey val="0"/>
          <c:showVal val="0"/>
          <c:showCatName val="0"/>
          <c:showSerName val="0"/>
          <c:showPercent val="0"/>
          <c:showBubbleSize val="0"/>
        </c:dLbls>
        <c:bubbleScale val="15"/>
        <c:showNegBubbles val="0"/>
        <c:axId val="101320960"/>
        <c:axId val="101339136"/>
      </c:bubbleChart>
      <c:valAx>
        <c:axId val="101320960"/>
        <c:scaling>
          <c:orientation val="minMax"/>
          <c:min val="354560"/>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ES"/>
          </a:p>
        </c:txPr>
        <c:crossAx val="101339136"/>
        <c:crossesAt val="0"/>
        <c:crossBetween val="midCat"/>
      </c:valAx>
      <c:valAx>
        <c:axId val="101339136"/>
        <c:scaling>
          <c:orientation val="minMax"/>
          <c:max val="4719020"/>
          <c:min val="4718880"/>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ES"/>
          </a:p>
        </c:txPr>
        <c:crossAx val="101320960"/>
        <c:crossesAt val="0"/>
        <c:crossBetween val="midCat"/>
      </c:valAx>
      <c:spPr>
        <a:noFill/>
        <a:ln>
          <a:noFill/>
        </a:ln>
        <a:effectLst/>
      </c:spPr>
    </c:plotArea>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paperSize="9" orientation="portrait"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solidFill>
                <a:latin typeface="Candara" charset="0"/>
                <a:ea typeface="Candara" charset="0"/>
                <a:cs typeface="Candara" charset="0"/>
              </a:defRPr>
            </a:pPr>
            <a:r>
              <a:rPr lang="en-US">
                <a:latin typeface="Candara" charset="0"/>
                <a:ea typeface="Candara" charset="0"/>
                <a:cs typeface="Candara" charset="0"/>
              </a:rPr>
              <a:t>Volumen de industrias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Candara" charset="0"/>
              <a:ea typeface="Candara" charset="0"/>
              <a:cs typeface="Candara" charset="0"/>
            </a:defRPr>
          </a:pPr>
          <a:endParaRPr lang="es-ES"/>
        </a:p>
      </c:txPr>
    </c:title>
    <c:autoTitleDeleted val="0"/>
    <c:plotArea>
      <c:layout/>
      <c:barChart>
        <c:barDir val="col"/>
        <c:grouping val="clustered"/>
        <c:varyColors val="0"/>
        <c:ser>
          <c:idx val="0"/>
          <c:order val="0"/>
          <c:tx>
            <c:strRef>
              <c:f>Industrias!$W$6</c:f>
              <c:strCache>
                <c:ptCount val="1"/>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Candara" charset="0"/>
                    <a:ea typeface="Candara" charset="0"/>
                    <a:cs typeface="Candara"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Industrias!$Z$5:$AE$5</c:f>
              <c:strCache>
                <c:ptCount val="6"/>
                <c:pt idx="0">
                  <c:v>Trituración</c:v>
                </c:pt>
                <c:pt idx="1">
                  <c:v>Apea</c:v>
                </c:pt>
                <c:pt idx="2">
                  <c:v>Canter</c:v>
                </c:pt>
                <c:pt idx="3">
                  <c:v>Sierra</c:v>
                </c:pt>
                <c:pt idx="4">
                  <c:v>Sierra gruesa</c:v>
                </c:pt>
                <c:pt idx="5">
                  <c:v>Chapa</c:v>
                </c:pt>
              </c:strCache>
            </c:strRef>
          </c:cat>
          <c:val>
            <c:numRef>
              <c:f>Industrias!$Z$6:$AE$6</c:f>
              <c:numCache>
                <c:formatCode>0.000</c:formatCode>
                <c:ptCount val="6"/>
              </c:numCache>
            </c:numRef>
          </c:val>
          <c:extLst>
            <c:ext xmlns:c16="http://schemas.microsoft.com/office/drawing/2014/chart" uri="{C3380CC4-5D6E-409C-BE32-E72D297353CC}">
              <c16:uniqueId val="{00000000-8F40-4599-BB31-C9F546DA9B8D}"/>
            </c:ext>
          </c:extLst>
        </c:ser>
        <c:ser>
          <c:idx val="1"/>
          <c:order val="1"/>
          <c:tx>
            <c:strRef>
              <c:f>Industrias!$W$7</c:f>
              <c:strCache>
                <c:ptCount val="1"/>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Candara" charset="0"/>
                    <a:ea typeface="Candara" charset="0"/>
                    <a:cs typeface="Candara"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Industrias!$Z$5:$AE$5</c:f>
              <c:strCache>
                <c:ptCount val="6"/>
                <c:pt idx="0">
                  <c:v>Trituración</c:v>
                </c:pt>
                <c:pt idx="1">
                  <c:v>Apea</c:v>
                </c:pt>
                <c:pt idx="2">
                  <c:v>Canter</c:v>
                </c:pt>
                <c:pt idx="3">
                  <c:v>Sierra</c:v>
                </c:pt>
                <c:pt idx="4">
                  <c:v>Sierra gruesa</c:v>
                </c:pt>
                <c:pt idx="5">
                  <c:v>Chapa</c:v>
                </c:pt>
              </c:strCache>
            </c:strRef>
          </c:cat>
          <c:val>
            <c:numRef>
              <c:f>Industrias!$Z$7:$AE$7</c:f>
              <c:numCache>
                <c:formatCode>0.000</c:formatCode>
                <c:ptCount val="6"/>
              </c:numCache>
            </c:numRef>
          </c:val>
          <c:extLst>
            <c:ext xmlns:c16="http://schemas.microsoft.com/office/drawing/2014/chart" uri="{C3380CC4-5D6E-409C-BE32-E72D297353CC}">
              <c16:uniqueId val="{00000001-8F40-4599-BB31-C9F546DA9B8D}"/>
            </c:ext>
          </c:extLst>
        </c:ser>
        <c:ser>
          <c:idx val="2"/>
          <c:order val="2"/>
          <c:tx>
            <c:strRef>
              <c:f>Industrias!$W$8</c:f>
              <c:strCache>
                <c:ptCount val="1"/>
              </c:strCache>
            </c:strRef>
          </c:tx>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Candara" charset="0"/>
                    <a:ea typeface="Candara" charset="0"/>
                    <a:cs typeface="Candara"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Industrias!$Z$5:$AE$5</c:f>
              <c:strCache>
                <c:ptCount val="6"/>
                <c:pt idx="0">
                  <c:v>Trituración</c:v>
                </c:pt>
                <c:pt idx="1">
                  <c:v>Apea</c:v>
                </c:pt>
                <c:pt idx="2">
                  <c:v>Canter</c:v>
                </c:pt>
                <c:pt idx="3">
                  <c:v>Sierra</c:v>
                </c:pt>
                <c:pt idx="4">
                  <c:v>Sierra gruesa</c:v>
                </c:pt>
                <c:pt idx="5">
                  <c:v>Chapa</c:v>
                </c:pt>
              </c:strCache>
            </c:strRef>
          </c:cat>
          <c:val>
            <c:numRef>
              <c:f>Industrias!$Z$8:$AE$8</c:f>
              <c:numCache>
                <c:formatCode>0.000</c:formatCode>
                <c:ptCount val="6"/>
              </c:numCache>
            </c:numRef>
          </c:val>
          <c:extLst>
            <c:ext xmlns:c16="http://schemas.microsoft.com/office/drawing/2014/chart" uri="{C3380CC4-5D6E-409C-BE32-E72D297353CC}">
              <c16:uniqueId val="{00000002-8F40-4599-BB31-C9F546DA9B8D}"/>
            </c:ext>
          </c:extLst>
        </c:ser>
        <c:ser>
          <c:idx val="3"/>
          <c:order val="3"/>
          <c:tx>
            <c:strRef>
              <c:f>Industrias!$W$10</c:f>
              <c:strCache>
                <c:ptCount val="1"/>
              </c:strCache>
            </c:strRef>
          </c:tx>
          <c:spPr>
            <a:gradFill rotWithShape="1">
              <a:gsLst>
                <a:gs pos="0">
                  <a:schemeClr val="accent1">
                    <a:lumMod val="60000"/>
                    <a:tint val="50000"/>
                    <a:satMod val="300000"/>
                  </a:schemeClr>
                </a:gs>
                <a:gs pos="35000">
                  <a:schemeClr val="accent1">
                    <a:lumMod val="60000"/>
                    <a:tint val="37000"/>
                    <a:satMod val="300000"/>
                  </a:schemeClr>
                </a:gs>
                <a:gs pos="100000">
                  <a:schemeClr val="accent1">
                    <a:lumMod val="60000"/>
                    <a:tint val="15000"/>
                    <a:satMod val="350000"/>
                  </a:schemeClr>
                </a:gs>
              </a:gsLst>
              <a:lin ang="16200000" scaled="1"/>
            </a:gradFill>
            <a:ln w="9525" cap="flat" cmpd="sng" algn="ctr">
              <a:solidFill>
                <a:schemeClr val="accent1">
                  <a:lumMod val="60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Candara" charset="0"/>
                    <a:ea typeface="Candara" charset="0"/>
                    <a:cs typeface="Candara"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Industrias!$Z$5:$AE$5</c:f>
              <c:strCache>
                <c:ptCount val="6"/>
                <c:pt idx="0">
                  <c:v>Trituración</c:v>
                </c:pt>
                <c:pt idx="1">
                  <c:v>Apea</c:v>
                </c:pt>
                <c:pt idx="2">
                  <c:v>Canter</c:v>
                </c:pt>
                <c:pt idx="3">
                  <c:v>Sierra</c:v>
                </c:pt>
                <c:pt idx="4">
                  <c:v>Sierra gruesa</c:v>
                </c:pt>
                <c:pt idx="5">
                  <c:v>Chapa</c:v>
                </c:pt>
              </c:strCache>
            </c:strRef>
          </c:cat>
          <c:val>
            <c:numRef>
              <c:f>Industrias!$Z$10:$AE$10</c:f>
              <c:numCache>
                <c:formatCode>0.000</c:formatCode>
                <c:ptCount val="6"/>
              </c:numCache>
            </c:numRef>
          </c:val>
          <c:extLst>
            <c:ext xmlns:c16="http://schemas.microsoft.com/office/drawing/2014/chart" uri="{C3380CC4-5D6E-409C-BE32-E72D297353CC}">
              <c16:uniqueId val="{00000003-8F40-4599-BB31-C9F546DA9B8D}"/>
            </c:ext>
          </c:extLst>
        </c:ser>
        <c:dLbls>
          <c:dLblPos val="outEnd"/>
          <c:showLegendKey val="0"/>
          <c:showVal val="1"/>
          <c:showCatName val="0"/>
          <c:showSerName val="0"/>
          <c:showPercent val="0"/>
          <c:showBubbleSize val="0"/>
        </c:dLbls>
        <c:gapWidth val="100"/>
        <c:overlap val="-24"/>
        <c:axId val="121823616"/>
        <c:axId val="121825152"/>
      </c:barChart>
      <c:catAx>
        <c:axId val="12182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ES"/>
          </a:p>
        </c:txPr>
        <c:crossAx val="121825152"/>
        <c:crossesAt val="0"/>
        <c:auto val="1"/>
        <c:lblAlgn val="ctr"/>
        <c:lblOffset val="100"/>
        <c:noMultiLvlLbl val="0"/>
      </c:catAx>
      <c:valAx>
        <c:axId val="121825152"/>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s-ES"/>
          </a:p>
        </c:txPr>
        <c:crossAx val="121823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ES"/>
        </a:p>
      </c:txPr>
    </c:legend>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solidFill>
                <a:latin typeface="Candara" charset="0"/>
                <a:ea typeface="Candara" charset="0"/>
                <a:cs typeface="Candara" charset="0"/>
              </a:defRPr>
            </a:pPr>
            <a:r>
              <a:rPr lang="es-ES">
                <a:latin typeface="Candara" charset="0"/>
                <a:ea typeface="Candara" charset="0"/>
                <a:cs typeface="Candara" charset="0"/>
              </a:rPr>
              <a:t>Precio de consumo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Candara" charset="0"/>
              <a:ea typeface="Candara" charset="0"/>
              <a:cs typeface="Candara" charset="0"/>
            </a:defRPr>
          </a:pPr>
          <a:endParaRPr lang="es-ES"/>
        </a:p>
      </c:txPr>
    </c:title>
    <c:autoTitleDeleted val="0"/>
    <c:plotArea>
      <c:layout/>
      <c:barChart>
        <c:barDir val="col"/>
        <c:grouping val="clustered"/>
        <c:varyColors val="0"/>
        <c:ser>
          <c:idx val="0"/>
          <c:order val="0"/>
          <c:tx>
            <c:strRef>
              <c:f>Industrias!$AK$6</c:f>
              <c:strCache>
                <c:ptCount val="1"/>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numFmt formatCode="#,##0\ &quot;€&quot;" sourceLinked="0"/>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Industrias!$AL$5:$AQ$5</c:f>
              <c:strCache>
                <c:ptCount val="6"/>
                <c:pt idx="0">
                  <c:v>Trituración</c:v>
                </c:pt>
                <c:pt idx="1">
                  <c:v>Apea</c:v>
                </c:pt>
                <c:pt idx="2">
                  <c:v>Canter</c:v>
                </c:pt>
                <c:pt idx="3">
                  <c:v>Sierra</c:v>
                </c:pt>
                <c:pt idx="4">
                  <c:v>Sierra gruesa</c:v>
                </c:pt>
                <c:pt idx="5">
                  <c:v>Chapa</c:v>
                </c:pt>
              </c:strCache>
            </c:strRef>
          </c:cat>
          <c:val>
            <c:numRef>
              <c:f>Industrias!$AL$6:$AQ$6</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13F-404C-BA65-6CC78867F04F}"/>
            </c:ext>
          </c:extLst>
        </c:ser>
        <c:ser>
          <c:idx val="1"/>
          <c:order val="1"/>
          <c:tx>
            <c:strRef>
              <c:f>Industrias!$AK$7</c:f>
              <c:strCache>
                <c:ptCount val="1"/>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invertIfNegative val="0"/>
          <c:dLbls>
            <c:numFmt formatCode="#,##0\ &quot;€&quot;" sourceLinked="0"/>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Industrias!$AL$5:$AQ$5</c:f>
              <c:strCache>
                <c:ptCount val="6"/>
                <c:pt idx="0">
                  <c:v>Trituración</c:v>
                </c:pt>
                <c:pt idx="1">
                  <c:v>Apea</c:v>
                </c:pt>
                <c:pt idx="2">
                  <c:v>Canter</c:v>
                </c:pt>
                <c:pt idx="3">
                  <c:v>Sierra</c:v>
                </c:pt>
                <c:pt idx="4">
                  <c:v>Sierra gruesa</c:v>
                </c:pt>
                <c:pt idx="5">
                  <c:v>Chapa</c:v>
                </c:pt>
              </c:strCache>
            </c:strRef>
          </c:cat>
          <c:val>
            <c:numRef>
              <c:f>Industrias!$AL$7:$AQ$7</c:f>
              <c:numCache>
                <c:formatCode>General</c:formatCode>
                <c:ptCount val="6"/>
              </c:numCache>
            </c:numRef>
          </c:val>
          <c:extLst>
            <c:ext xmlns:c16="http://schemas.microsoft.com/office/drawing/2014/chart" uri="{C3380CC4-5D6E-409C-BE32-E72D297353CC}">
              <c16:uniqueId val="{00000001-813F-404C-BA65-6CC78867F04F}"/>
            </c:ext>
          </c:extLst>
        </c:ser>
        <c:ser>
          <c:idx val="2"/>
          <c:order val="2"/>
          <c:tx>
            <c:strRef>
              <c:f>Industrias!$AK$8</c:f>
              <c:strCache>
                <c:ptCount val="1"/>
              </c:strCache>
            </c:strRef>
          </c:tx>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invertIfNegative val="0"/>
          <c:dLbls>
            <c:numFmt formatCode="#,##0\ &quot;€&quot;" sourceLinked="0"/>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Industrias!$AL$5:$AQ$5</c:f>
              <c:strCache>
                <c:ptCount val="6"/>
                <c:pt idx="0">
                  <c:v>Trituración</c:v>
                </c:pt>
                <c:pt idx="1">
                  <c:v>Apea</c:v>
                </c:pt>
                <c:pt idx="2">
                  <c:v>Canter</c:v>
                </c:pt>
                <c:pt idx="3">
                  <c:v>Sierra</c:v>
                </c:pt>
                <c:pt idx="4">
                  <c:v>Sierra gruesa</c:v>
                </c:pt>
                <c:pt idx="5">
                  <c:v>Chapa</c:v>
                </c:pt>
              </c:strCache>
            </c:strRef>
          </c:cat>
          <c:val>
            <c:numRef>
              <c:f>Industrias!$AL$8:$AQ$8</c:f>
              <c:numCache>
                <c:formatCode>General</c:formatCode>
                <c:ptCount val="6"/>
              </c:numCache>
            </c:numRef>
          </c:val>
          <c:extLst>
            <c:ext xmlns:c16="http://schemas.microsoft.com/office/drawing/2014/chart" uri="{C3380CC4-5D6E-409C-BE32-E72D297353CC}">
              <c16:uniqueId val="{00000002-813F-404C-BA65-6CC78867F04F}"/>
            </c:ext>
          </c:extLst>
        </c:ser>
        <c:ser>
          <c:idx val="3"/>
          <c:order val="3"/>
          <c:tx>
            <c:strRef>
              <c:f>Industrias!$AK$10</c:f>
              <c:strCache>
                <c:ptCount val="1"/>
              </c:strCache>
            </c:strRef>
          </c:tx>
          <c:spPr>
            <a:gradFill rotWithShape="1">
              <a:gsLst>
                <a:gs pos="0">
                  <a:schemeClr val="accent1">
                    <a:lumMod val="60000"/>
                    <a:tint val="50000"/>
                    <a:satMod val="300000"/>
                  </a:schemeClr>
                </a:gs>
                <a:gs pos="35000">
                  <a:schemeClr val="accent1">
                    <a:lumMod val="60000"/>
                    <a:tint val="37000"/>
                    <a:satMod val="300000"/>
                  </a:schemeClr>
                </a:gs>
                <a:gs pos="100000">
                  <a:schemeClr val="accent1">
                    <a:lumMod val="60000"/>
                    <a:tint val="15000"/>
                    <a:satMod val="350000"/>
                  </a:schemeClr>
                </a:gs>
              </a:gsLst>
              <a:lin ang="16200000" scaled="1"/>
            </a:gradFill>
            <a:ln w="9525" cap="flat" cmpd="sng" algn="ctr">
              <a:solidFill>
                <a:schemeClr val="accent1">
                  <a:lumMod val="60000"/>
                  <a:shade val="95000"/>
                </a:schemeClr>
              </a:solidFill>
              <a:round/>
            </a:ln>
            <a:effectLst>
              <a:outerShdw blurRad="40000" dist="20000" dir="5400000" rotWithShape="0">
                <a:srgbClr val="000000">
                  <a:alpha val="38000"/>
                </a:srgbClr>
              </a:outerShdw>
            </a:effectLst>
          </c:spPr>
          <c:invertIfNegative val="0"/>
          <c:dLbls>
            <c:numFmt formatCode="#,##0\ &quot;€&quot;" sourceLinked="0"/>
            <c:spPr>
              <a:noFill/>
              <a:ln>
                <a:noFill/>
              </a:ln>
              <a:effectLst/>
            </c:spPr>
            <c:txPr>
              <a:bodyPr rot="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Industrias!$AL$5:$AQ$5</c:f>
              <c:strCache>
                <c:ptCount val="6"/>
                <c:pt idx="0">
                  <c:v>Trituración</c:v>
                </c:pt>
                <c:pt idx="1">
                  <c:v>Apea</c:v>
                </c:pt>
                <c:pt idx="2">
                  <c:v>Canter</c:v>
                </c:pt>
                <c:pt idx="3">
                  <c:v>Sierra</c:v>
                </c:pt>
                <c:pt idx="4">
                  <c:v>Sierra gruesa</c:v>
                </c:pt>
                <c:pt idx="5">
                  <c:v>Chapa</c:v>
                </c:pt>
              </c:strCache>
            </c:strRef>
          </c:cat>
          <c:val>
            <c:numRef>
              <c:f>Industrias!$AL$10:$AQ$10</c:f>
              <c:numCache>
                <c:formatCode>General</c:formatCode>
                <c:ptCount val="6"/>
              </c:numCache>
            </c:numRef>
          </c:val>
          <c:extLst>
            <c:ext xmlns:c16="http://schemas.microsoft.com/office/drawing/2014/chart" uri="{C3380CC4-5D6E-409C-BE32-E72D297353CC}">
              <c16:uniqueId val="{00000003-813F-404C-BA65-6CC78867F04F}"/>
            </c:ext>
          </c:extLst>
        </c:ser>
        <c:dLbls>
          <c:dLblPos val="outEnd"/>
          <c:showLegendKey val="0"/>
          <c:showVal val="1"/>
          <c:showCatName val="0"/>
          <c:showSerName val="0"/>
          <c:showPercent val="0"/>
          <c:showBubbleSize val="0"/>
        </c:dLbls>
        <c:gapWidth val="100"/>
        <c:overlap val="-24"/>
        <c:axId val="121846016"/>
        <c:axId val="121868288"/>
      </c:barChart>
      <c:catAx>
        <c:axId val="1218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ES"/>
          </a:p>
        </c:txPr>
        <c:crossAx val="121868288"/>
        <c:crossesAt val="0"/>
        <c:auto val="1"/>
        <c:lblAlgn val="ctr"/>
        <c:lblOffset val="100"/>
        <c:noMultiLvlLbl val="0"/>
      </c:catAx>
      <c:valAx>
        <c:axId val="121868288"/>
        <c:scaling>
          <c:orientation val="minMax"/>
          <c:max val="2000"/>
          <c:min val="0"/>
        </c:scaling>
        <c:delete val="0"/>
        <c:axPos val="l"/>
        <c:majorGridlines>
          <c:spPr>
            <a:ln w="9525" cap="flat" cmpd="sng" algn="ctr">
              <a:solidFill>
                <a:schemeClr val="tx1">
                  <a:lumMod val="15000"/>
                  <a:lumOff val="85000"/>
                </a:schemeClr>
              </a:solidFill>
              <a:round/>
            </a:ln>
            <a:effectLst/>
          </c:spPr>
        </c:majorGridlines>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solidFill>
                <a:latin typeface="+mn-lt"/>
                <a:ea typeface="+mn-ea"/>
                <a:cs typeface="+mn-cs"/>
              </a:defRPr>
            </a:pPr>
            <a:endParaRPr lang="es-ES"/>
          </a:p>
        </c:txPr>
        <c:crossAx val="12184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ES"/>
        </a:p>
      </c:txPr>
    </c:legend>
    <c:plotVisOnly val="1"/>
    <c:dispBlanksAs val="gap"/>
    <c:showDLblsOverMax val="0"/>
  </c:chart>
  <c:spPr>
    <a:solidFill>
      <a:schemeClr val="lt1"/>
    </a:solidFill>
    <a:ln w="25400" cap="flat" cmpd="sng" algn="ctr">
      <a:solidFill>
        <a:schemeClr val="accent6"/>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Volumen de industrias (por industria)</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FE17-4B49-BA73-B672D0F82AA6}"/>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FE17-4B49-BA73-B672D0F82AA6}"/>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FE17-4B49-BA73-B672D0F82AA6}"/>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FE17-4B49-BA73-B672D0F82AA6}"/>
              </c:ext>
            </c:extLst>
          </c:dPt>
          <c:dPt>
            <c:idx val="4"/>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FE17-4B49-BA73-B672D0F82AA6}"/>
              </c:ext>
            </c:extLst>
          </c:dPt>
          <c:dPt>
            <c:idx val="5"/>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FE17-4B49-BA73-B672D0F82AA6}"/>
              </c:ext>
            </c:extLst>
          </c:dPt>
          <c:dLbls>
            <c:spPr>
              <a:noFill/>
              <a:ln>
                <a:noFill/>
              </a:ln>
              <a:effectLst/>
            </c:spPr>
            <c:txPr>
              <a:bodyPr rot="0" spcFirstLastPara="1" vertOverflow="overflow" horzOverflow="overflow" vert="horz" wrap="square" anchor="ctr" anchorCtr="1">
                <a:spAutoFit/>
              </a:bodyPr>
              <a:lstStyle/>
              <a:p>
                <a:pPr>
                  <a:defRPr sz="1600" b="0" i="0" u="none" strike="noStrike" kern="1200" baseline="0">
                    <a:solidFill>
                      <a:schemeClr val="tx1"/>
                    </a:solidFill>
                    <a:latin typeface="Candara" charset="0"/>
                    <a:ea typeface="Candara" charset="0"/>
                    <a:cs typeface="Candara" charset="0"/>
                  </a:defRPr>
                </a:pPr>
                <a:endParaRPr lang="es-ES"/>
              </a:p>
            </c:txPr>
            <c:dLblPos val="bestFit"/>
            <c:showLegendKey val="0"/>
            <c:showVal val="0"/>
            <c:showCatName val="0"/>
            <c:showSerName val="0"/>
            <c:showPercent val="1"/>
            <c:showBubbleSize val="0"/>
            <c:separator>; </c:separator>
            <c:showLeaderLines val="1"/>
            <c:leaderLines>
              <c:spPr>
                <a:ln w="9525" cap="flat" cmpd="sng" algn="ctr">
                  <a:solidFill>
                    <a:schemeClr val="accent5">
                      <a:shade val="95000"/>
                      <a:satMod val="105000"/>
                    </a:schemeClr>
                  </a:solidFill>
                  <a:prstDash val="solid"/>
                </a:ln>
                <a:effectLst/>
              </c:spPr>
            </c:leaderLines>
            <c:extLst>
              <c:ext xmlns:c15="http://schemas.microsoft.com/office/drawing/2012/chart" uri="{CE6537A1-D6FC-4f65-9D91-7224C49458BB}"/>
            </c:extLst>
          </c:dLbls>
          <c:cat>
            <c:strRef>
              <c:f>Industrias!$Z$5:$AE$5</c:f>
              <c:strCache>
                <c:ptCount val="6"/>
                <c:pt idx="0">
                  <c:v>Trituración</c:v>
                </c:pt>
                <c:pt idx="1">
                  <c:v>Apea</c:v>
                </c:pt>
                <c:pt idx="2">
                  <c:v>Canter</c:v>
                </c:pt>
                <c:pt idx="3">
                  <c:v>Sierra</c:v>
                </c:pt>
                <c:pt idx="4">
                  <c:v>Sierra gruesa</c:v>
                </c:pt>
                <c:pt idx="5">
                  <c:v>Chapa</c:v>
                </c:pt>
              </c:strCache>
            </c:strRef>
          </c:cat>
          <c:val>
            <c:numRef>
              <c:f>Industrias!$Z$16:$AE$16</c:f>
              <c:numCache>
                <c:formatCode>0.000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FE17-4B49-BA73-B672D0F82AA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solidFill>
              <a:latin typeface="Candara" charset="0"/>
              <a:ea typeface="Candara" charset="0"/>
              <a:cs typeface="Candara" charset="0"/>
            </a:defRPr>
          </a:pPr>
          <a:endParaRPr lang="es-ES"/>
        </a:p>
      </c:txPr>
    </c:legend>
    <c:plotVisOnly val="0"/>
    <c:dispBlanksAs val="zero"/>
    <c:showDLblsOverMax val="0"/>
  </c:chart>
  <c:spPr>
    <a:solidFill>
      <a:schemeClr val="accent3"/>
    </a:solidFill>
    <a:ln w="25400" cap="flat" cmpd="sng" algn="ctr">
      <a:solidFill>
        <a:schemeClr val="accent3">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Precio de industrias (por industria)</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B266-4233-BBF6-5B363F2BF102}"/>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B266-4233-BBF6-5B363F2BF102}"/>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B266-4233-BBF6-5B363F2BF102}"/>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B266-4233-BBF6-5B363F2BF102}"/>
              </c:ext>
            </c:extLst>
          </c:dPt>
          <c:dPt>
            <c:idx val="4"/>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B266-4233-BBF6-5B363F2BF102}"/>
              </c:ext>
            </c:extLst>
          </c:dPt>
          <c:dPt>
            <c:idx val="5"/>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B266-4233-BBF6-5B363F2BF102}"/>
              </c:ext>
            </c:extLst>
          </c:dPt>
          <c:dLbls>
            <c:dLbl>
              <c:idx val="4"/>
              <c:layout>
                <c:manualLayout>
                  <c:x val="-5.45298411335337E-2"/>
                  <c:y val="-3.67469727872754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266-4233-BBF6-5B363F2BF102}"/>
                </c:ext>
              </c:extLst>
            </c:dLbl>
            <c:spPr>
              <a:noFill/>
              <a:ln>
                <a:noFill/>
              </a:ln>
              <a:effectLst/>
            </c:spPr>
            <c:txPr>
              <a:bodyPr rot="0" spcFirstLastPara="1" vertOverflow="overflow" horzOverflow="overflow" vert="horz" wrap="square" anchor="ctr" anchorCtr="1">
                <a:spAutoFit/>
              </a:bodyPr>
              <a:lstStyle/>
              <a:p>
                <a:pPr>
                  <a:defRPr sz="1600" b="0" i="0" u="none" strike="noStrike" kern="1200" baseline="0">
                    <a:solidFill>
                      <a:schemeClr val="tx1"/>
                    </a:solidFill>
                    <a:latin typeface="Candara" charset="0"/>
                    <a:ea typeface="Candara" charset="0"/>
                    <a:cs typeface="Candara" charset="0"/>
                  </a:defRPr>
                </a:pPr>
                <a:endParaRPr lang="es-ES"/>
              </a:p>
            </c:txPr>
            <c:dLblPos val="bestFit"/>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Industrias!$AL$5:$AQ$5</c:f>
              <c:strCache>
                <c:ptCount val="6"/>
                <c:pt idx="0">
                  <c:v>Trituración</c:v>
                </c:pt>
                <c:pt idx="1">
                  <c:v>Apea</c:v>
                </c:pt>
                <c:pt idx="2">
                  <c:v>Canter</c:v>
                </c:pt>
                <c:pt idx="3">
                  <c:v>Sierra</c:v>
                </c:pt>
                <c:pt idx="4">
                  <c:v>Sierra gruesa</c:v>
                </c:pt>
                <c:pt idx="5">
                  <c:v>Chapa</c:v>
                </c:pt>
              </c:strCache>
            </c:strRef>
          </c:cat>
          <c:val>
            <c:numRef>
              <c:f>Industrias!$AL$16:$AQ$16</c:f>
              <c:numCache>
                <c:formatCode>#,##0.00\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B266-4233-BBF6-5B363F2BF102}"/>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solidFill>
              <a:latin typeface="Candara" charset="0"/>
              <a:ea typeface="Candara" charset="0"/>
              <a:cs typeface="Candara" charset="0"/>
            </a:defRPr>
          </a:pPr>
          <a:endParaRPr lang="es-ES"/>
        </a:p>
      </c:txPr>
    </c:legend>
    <c:plotVisOnly val="1"/>
    <c:dispBlanksAs val="gap"/>
    <c:showDLblsOverMax val="0"/>
  </c:chart>
  <c:spPr>
    <a:solidFill>
      <a:schemeClr val="accent6"/>
    </a:solidFill>
    <a:ln w="25400" cap="flat" cmpd="sng" algn="ctr">
      <a:solidFill>
        <a:schemeClr val="accent6">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Volumen de industria (por especie)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doughnut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797D-4F09-9C51-4D3AD20AE41B}"/>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797D-4F09-9C51-4D3AD20AE41B}"/>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797D-4F09-9C51-4D3AD20AE41B}"/>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797D-4F09-9C51-4D3AD20AE41B}"/>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8AB7-4D9C-B08D-9CAB9D770807}"/>
              </c:ext>
            </c:extLst>
          </c:dPt>
          <c:dLbls>
            <c:spPr>
              <a:noFill/>
              <a:ln>
                <a:noFill/>
              </a:ln>
              <a:effectLst/>
            </c:spPr>
            <c:txPr>
              <a:bodyPr rot="0" spcFirstLastPara="1" vertOverflow="overflow" horzOverflow="overflow" vert="horz" wrap="square" anchor="ctr" anchorCtr="1">
                <a:spAutoFit/>
              </a:bodyPr>
              <a:lstStyle/>
              <a:p>
                <a:pPr>
                  <a:defRPr sz="1400" b="0" i="0" u="none" strike="noStrike" kern="1200" baseline="0">
                    <a:solidFill>
                      <a:schemeClr val="tx1"/>
                    </a:solidFill>
                    <a:latin typeface="Candara" charset="0"/>
                    <a:ea typeface="Candara" charset="0"/>
                    <a:cs typeface="Candara" charset="0"/>
                  </a:defRPr>
                </a:pPr>
                <a:endParaRPr lang="es-E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numRef>
              <c:f>Industrias!$W$6:$W$10</c:f>
              <c:numCache>
                <c:formatCode>General</c:formatCode>
                <c:ptCount val="5"/>
              </c:numCache>
            </c:numRef>
          </c:cat>
          <c:val>
            <c:numRef>
              <c:f>Industrias!$AF$6:$AF$10</c:f>
              <c:numCache>
                <c:formatCode>0.000</c:formatCode>
                <c:ptCount val="5"/>
                <c:pt idx="0">
                  <c:v>0</c:v>
                </c:pt>
                <c:pt idx="1">
                  <c:v>0</c:v>
                </c:pt>
                <c:pt idx="2">
                  <c:v>0</c:v>
                </c:pt>
                <c:pt idx="3">
                  <c:v>0</c:v>
                </c:pt>
                <c:pt idx="4">
                  <c:v>0</c:v>
                </c:pt>
              </c:numCache>
            </c:numRef>
          </c:val>
          <c:extLst>
            <c:ext xmlns:c16="http://schemas.microsoft.com/office/drawing/2014/chart" uri="{C3380CC4-5D6E-409C-BE32-E72D297353CC}">
              <c16:uniqueId val="{00000008-797D-4F09-9C51-4D3AD20AE41B}"/>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solidFill>
              <a:latin typeface="Candara" charset="0"/>
              <a:ea typeface="Candara" charset="0"/>
              <a:cs typeface="Candara" charset="0"/>
            </a:defRPr>
          </a:pPr>
          <a:endParaRPr lang="es-ES"/>
        </a:p>
      </c:txPr>
    </c:legend>
    <c:plotVisOnly val="1"/>
    <c:dispBlanksAs val="gap"/>
    <c:showDLblsOverMax val="0"/>
  </c:chart>
  <c:spPr>
    <a:solidFill>
      <a:schemeClr val="accent3"/>
    </a:solidFill>
    <a:ln w="25400" cap="flat" cmpd="sng" algn="ctr">
      <a:solidFill>
        <a:schemeClr val="accent3">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Precio de industrias (por especie)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doughnut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5A2A-42E1-B17A-8338DB95C7D6}"/>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5A2A-42E1-B17A-8338DB95C7D6}"/>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5A2A-42E1-B17A-8338DB95C7D6}"/>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5A2A-42E1-B17A-8338DB95C7D6}"/>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4350-4D89-BD81-A6986DF628DA}"/>
              </c:ext>
            </c:extLst>
          </c:dPt>
          <c:dLbls>
            <c:spPr>
              <a:noFill/>
              <a:ln>
                <a:noFill/>
              </a:ln>
              <a:effectLst/>
            </c:spPr>
            <c:txPr>
              <a:bodyPr rot="0" spcFirstLastPara="1" vertOverflow="overflow" horzOverflow="overflow" vert="horz" wrap="square" anchor="ctr" anchorCtr="1">
                <a:spAutoFit/>
              </a:bodyPr>
              <a:lstStyle/>
              <a:p>
                <a:pPr>
                  <a:defRPr sz="1400" b="0" i="0" u="none" strike="noStrike" kern="1200" baseline="0">
                    <a:solidFill>
                      <a:schemeClr val="tx1"/>
                    </a:solidFill>
                    <a:latin typeface="Candara" charset="0"/>
                    <a:ea typeface="Candara" charset="0"/>
                    <a:cs typeface="Candara" charset="0"/>
                  </a:defRPr>
                </a:pPr>
                <a:endParaRPr lang="es-E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numRef>
              <c:f>Industrias!$AK$6:$AK$10</c:f>
              <c:numCache>
                <c:formatCode>General</c:formatCode>
                <c:ptCount val="5"/>
              </c:numCache>
            </c:numRef>
          </c:cat>
          <c:val>
            <c:numRef>
              <c:f>Industrias!$AR$6:$AR$10</c:f>
              <c:numCache>
                <c:formatCode>#,##0.00\ "€"</c:formatCode>
                <c:ptCount val="5"/>
                <c:pt idx="0">
                  <c:v>0</c:v>
                </c:pt>
                <c:pt idx="1">
                  <c:v>0</c:v>
                </c:pt>
                <c:pt idx="2">
                  <c:v>0</c:v>
                </c:pt>
                <c:pt idx="3">
                  <c:v>0</c:v>
                </c:pt>
                <c:pt idx="4">
                  <c:v>0</c:v>
                </c:pt>
              </c:numCache>
            </c:numRef>
          </c:val>
          <c:extLst>
            <c:ext xmlns:c16="http://schemas.microsoft.com/office/drawing/2014/chart" uri="{C3380CC4-5D6E-409C-BE32-E72D297353CC}">
              <c16:uniqueId val="{00000008-5A2A-42E1-B17A-8338DB95C7D6}"/>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lt1"/>
              </a:solidFill>
              <a:latin typeface="Candara" charset="0"/>
              <a:ea typeface="Candara" charset="0"/>
              <a:cs typeface="Candara" charset="0"/>
            </a:defRPr>
          </a:pPr>
          <a:endParaRPr lang="es-ES"/>
        </a:p>
      </c:txPr>
    </c:legend>
    <c:plotVisOnly val="1"/>
    <c:dispBlanksAs val="gap"/>
    <c:showDLblsOverMax val="0"/>
  </c:chart>
  <c:spPr>
    <a:solidFill>
      <a:schemeClr val="accent6"/>
    </a:solidFill>
    <a:ln w="25400" cap="flat" cmpd="sng" algn="ctr">
      <a:solidFill>
        <a:schemeClr val="accent6">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r>
              <a:rPr lang="es-ES"/>
              <a:t>Biomasa (t)</a:t>
            </a:r>
          </a:p>
          <a:p>
            <a:pPr>
              <a:defRPr/>
            </a:pPr>
            <a:endParaRPr lang="es-E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endParaRPr lang="es-ES"/>
        </a:p>
      </c:txPr>
    </c:title>
    <c:autoTitleDeleted val="0"/>
    <c:plotArea>
      <c:layout/>
      <c:barChart>
        <c:barDir val="bar"/>
        <c:grouping val="clustered"/>
        <c:varyColors val="0"/>
        <c:ser>
          <c:idx val="0"/>
          <c:order val="0"/>
          <c:tx>
            <c:strRef>
              <c:f>Biomasa!$R$6</c:f>
              <c:strCache>
                <c:ptCount val="1"/>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Biomasa!$S$5:$W$5</c:f>
              <c:strCache>
                <c:ptCount val="5"/>
                <c:pt idx="0">
                  <c:v>PM</c:v>
                </c:pt>
                <c:pt idx="1">
                  <c:v>R&gt;7 cm</c:v>
                </c:pt>
                <c:pt idx="2">
                  <c:v>2-7 cm</c:v>
                </c:pt>
                <c:pt idx="3">
                  <c:v>R&lt;2 cm</c:v>
                </c:pt>
                <c:pt idx="4">
                  <c:v>Raíz </c:v>
                </c:pt>
              </c:strCache>
            </c:strRef>
          </c:cat>
          <c:val>
            <c:numRef>
              <c:f>Biomasa!$S$6:$W$6</c:f>
              <c:numCache>
                <c:formatCode>0.000</c:formatCode>
                <c:ptCount val="5"/>
              </c:numCache>
            </c:numRef>
          </c:val>
          <c:extLst>
            <c:ext xmlns:c16="http://schemas.microsoft.com/office/drawing/2014/chart" uri="{C3380CC4-5D6E-409C-BE32-E72D297353CC}">
              <c16:uniqueId val="{00000000-EFCC-4D2A-8F36-08882084AAF4}"/>
            </c:ext>
          </c:extLst>
        </c:ser>
        <c:ser>
          <c:idx val="1"/>
          <c:order val="1"/>
          <c:tx>
            <c:strRef>
              <c:f>Biomasa!$R$7</c:f>
              <c:strCache>
                <c:ptCount val="1"/>
              </c:strCache>
            </c:strRef>
          </c:tx>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Biomasa!$S$5:$W$5</c:f>
              <c:strCache>
                <c:ptCount val="5"/>
                <c:pt idx="0">
                  <c:v>PM</c:v>
                </c:pt>
                <c:pt idx="1">
                  <c:v>R&gt;7 cm</c:v>
                </c:pt>
                <c:pt idx="2">
                  <c:v>2-7 cm</c:v>
                </c:pt>
                <c:pt idx="3">
                  <c:v>R&lt;2 cm</c:v>
                </c:pt>
                <c:pt idx="4">
                  <c:v>Raíz </c:v>
                </c:pt>
              </c:strCache>
            </c:strRef>
          </c:cat>
          <c:val>
            <c:numRef>
              <c:f>Biomasa!$S$7:$W$7</c:f>
              <c:numCache>
                <c:formatCode>General</c:formatCode>
                <c:ptCount val="5"/>
              </c:numCache>
            </c:numRef>
          </c:val>
          <c:extLst>
            <c:ext xmlns:c16="http://schemas.microsoft.com/office/drawing/2014/chart" uri="{C3380CC4-5D6E-409C-BE32-E72D297353CC}">
              <c16:uniqueId val="{00000001-EFCC-4D2A-8F36-08882084AAF4}"/>
            </c:ext>
          </c:extLst>
        </c:ser>
        <c:ser>
          <c:idx val="2"/>
          <c:order val="2"/>
          <c:tx>
            <c:strRef>
              <c:f>Biomasa!$R$8</c:f>
              <c:strCache>
                <c:ptCount val="1"/>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Biomasa!$S$5:$W$5</c:f>
              <c:strCache>
                <c:ptCount val="5"/>
                <c:pt idx="0">
                  <c:v>PM</c:v>
                </c:pt>
                <c:pt idx="1">
                  <c:v>R&gt;7 cm</c:v>
                </c:pt>
                <c:pt idx="2">
                  <c:v>2-7 cm</c:v>
                </c:pt>
                <c:pt idx="3">
                  <c:v>R&lt;2 cm</c:v>
                </c:pt>
                <c:pt idx="4">
                  <c:v>Raíz </c:v>
                </c:pt>
              </c:strCache>
            </c:strRef>
          </c:cat>
          <c:val>
            <c:numRef>
              <c:f>Biomasa!$S$8:$W$8</c:f>
              <c:numCache>
                <c:formatCode>General</c:formatCode>
                <c:ptCount val="5"/>
              </c:numCache>
            </c:numRef>
          </c:val>
          <c:extLst>
            <c:ext xmlns:c16="http://schemas.microsoft.com/office/drawing/2014/chart" uri="{C3380CC4-5D6E-409C-BE32-E72D297353CC}">
              <c16:uniqueId val="{00000002-EFCC-4D2A-8F36-08882084AAF4}"/>
            </c:ext>
          </c:extLst>
        </c:ser>
        <c:ser>
          <c:idx val="3"/>
          <c:order val="3"/>
          <c:tx>
            <c:strRef>
              <c:f>Biomasa!$R$9</c:f>
              <c:strCache>
                <c:ptCount val="1"/>
              </c:strCache>
            </c:strRef>
          </c:tx>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Biomasa!$S$5:$W$5</c:f>
              <c:strCache>
                <c:ptCount val="5"/>
                <c:pt idx="0">
                  <c:v>PM</c:v>
                </c:pt>
                <c:pt idx="1">
                  <c:v>R&gt;7 cm</c:v>
                </c:pt>
                <c:pt idx="2">
                  <c:v>2-7 cm</c:v>
                </c:pt>
                <c:pt idx="3">
                  <c:v>R&lt;2 cm</c:v>
                </c:pt>
                <c:pt idx="4">
                  <c:v>Raíz </c:v>
                </c:pt>
              </c:strCache>
            </c:strRef>
          </c:cat>
          <c:val>
            <c:numRef>
              <c:f>Biomasa!$S$9:$W$9</c:f>
              <c:numCache>
                <c:formatCode>General</c:formatCode>
                <c:ptCount val="5"/>
              </c:numCache>
            </c:numRef>
          </c:val>
          <c:extLst>
            <c:ext xmlns:c16="http://schemas.microsoft.com/office/drawing/2014/chart" uri="{C3380CC4-5D6E-409C-BE32-E72D297353CC}">
              <c16:uniqueId val="{00000003-EFCC-4D2A-8F36-08882084AAF4}"/>
            </c:ext>
          </c:extLst>
        </c:ser>
        <c:dLbls>
          <c:dLblPos val="outEnd"/>
          <c:showLegendKey val="0"/>
          <c:showVal val="1"/>
          <c:showCatName val="0"/>
          <c:showSerName val="0"/>
          <c:showPercent val="0"/>
          <c:showBubbleSize val="0"/>
        </c:dLbls>
        <c:gapWidth val="100"/>
        <c:axId val="128024576"/>
        <c:axId val="128026112"/>
      </c:barChart>
      <c:catAx>
        <c:axId val="12802457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ES"/>
          </a:p>
        </c:txPr>
        <c:crossAx val="128026112"/>
        <c:crossesAt val="0"/>
        <c:auto val="1"/>
        <c:lblAlgn val="ctr"/>
        <c:lblOffset val="100"/>
        <c:noMultiLvlLbl val="0"/>
      </c:catAx>
      <c:valAx>
        <c:axId val="128026112"/>
        <c:scaling>
          <c:orientation val="minMax"/>
          <c:max val="80"/>
          <c:min val="0"/>
        </c:scaling>
        <c:delete val="0"/>
        <c:axPos val="t"/>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ES"/>
          </a:p>
        </c:txPr>
        <c:crossAx val="12802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legend>
    <c:plotVisOnly val="1"/>
    <c:dispBlanksAs val="zero"/>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Biomasa (</a:t>
            </a:r>
            <a:r>
              <a:rPr lang="es-ES" i="1">
                <a:latin typeface="Candara" charset="0"/>
                <a:ea typeface="Candara" charset="0"/>
                <a:cs typeface="Candara" charset="0"/>
              </a:rPr>
              <a:t>por tipo de biomasa</a:t>
            </a:r>
            <a:r>
              <a:rPr lang="es-ES">
                <a:latin typeface="Candara" charset="0"/>
                <a:ea typeface="Candara" charset="0"/>
                <a:cs typeface="Candara" charset="0"/>
              </a:rPr>
              <a: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FB7A-44A4-B21D-95C437527121}"/>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FB7A-44A4-B21D-95C437527121}"/>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FB7A-44A4-B21D-95C437527121}"/>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FB7A-44A4-B21D-95C437527121}"/>
              </c:ext>
            </c:extLst>
          </c:dPt>
          <c:dPt>
            <c:idx val="4"/>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FB7A-44A4-B21D-95C437527121}"/>
              </c:ext>
            </c:extLst>
          </c:dPt>
          <c:dPt>
            <c:idx val="5"/>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FB7A-44A4-B21D-95C437527121}"/>
              </c:ext>
            </c:extLst>
          </c:dPt>
          <c:dLbls>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Candara" charset="0"/>
                    <a:ea typeface="Candara" charset="0"/>
                    <a:cs typeface="Candara" charset="0"/>
                  </a:defRPr>
                </a:pPr>
                <a:endParaRPr lang="es-E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Biomasa!$S$5:$W$5</c:f>
              <c:strCache>
                <c:ptCount val="5"/>
                <c:pt idx="0">
                  <c:v>PM</c:v>
                </c:pt>
                <c:pt idx="1">
                  <c:v>R&gt;7 cm</c:v>
                </c:pt>
                <c:pt idx="2">
                  <c:v>2-7 cm</c:v>
                </c:pt>
                <c:pt idx="3">
                  <c:v>R&lt;2 cm</c:v>
                </c:pt>
                <c:pt idx="4">
                  <c:v>Raíz </c:v>
                </c:pt>
              </c:strCache>
            </c:strRef>
          </c:cat>
          <c:val>
            <c:numRef>
              <c:f>Biomasa!$S$18:$W$18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C-FB7A-44A4-B21D-95C43752712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lt1"/>
              </a:solidFill>
              <a:latin typeface="Candara" charset="0"/>
              <a:ea typeface="Candara" charset="0"/>
              <a:cs typeface="Candara" charset="0"/>
            </a:defRPr>
          </a:pPr>
          <a:endParaRPr lang="es-ES"/>
        </a:p>
      </c:txPr>
    </c:legend>
    <c:plotVisOnly val="1"/>
    <c:dispBlanksAs val="gap"/>
    <c:showDLblsOverMax val="0"/>
  </c:chart>
  <c:spPr>
    <a:solidFill>
      <a:schemeClr val="accent3"/>
    </a:solidFill>
    <a:ln w="25400" cap="flat" cmpd="sng" algn="ctr">
      <a:solidFill>
        <a:schemeClr val="accent3">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Biomasa (</a:t>
            </a:r>
            <a:r>
              <a:rPr lang="es-ES" i="1">
                <a:latin typeface="Candara" charset="0"/>
                <a:ea typeface="Candara" charset="0"/>
                <a:cs typeface="Candara" charset="0"/>
              </a:rPr>
              <a:t>por especie</a:t>
            </a:r>
            <a:r>
              <a:rPr lang="es-ES">
                <a:latin typeface="Candara" charset="0"/>
                <a:ea typeface="Candara" charset="0"/>
                <a:cs typeface="Candara" charset="0"/>
              </a:rPr>
              <a: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doughnut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81D6-43D8-9FAB-7DF21FECA8D3}"/>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81D6-43D8-9FAB-7DF21FECA8D3}"/>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81D6-43D8-9FAB-7DF21FECA8D3}"/>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81D6-43D8-9FAB-7DF21FECA8D3}"/>
              </c:ext>
            </c:extLst>
          </c:dPt>
          <c:dLbls>
            <c:dLbl>
              <c:idx val="0"/>
              <c:delete val="1"/>
              <c:extLst>
                <c:ext xmlns:c15="http://schemas.microsoft.com/office/drawing/2012/chart" uri="{CE6537A1-D6FC-4f65-9D91-7224C49458BB}"/>
                <c:ext xmlns:c16="http://schemas.microsoft.com/office/drawing/2014/chart" uri="{C3380CC4-5D6E-409C-BE32-E72D297353CC}">
                  <c16:uniqueId val="{00000001-81D6-43D8-9FAB-7DF21FECA8D3}"/>
                </c:ext>
              </c:extLst>
            </c:dLbl>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Candara" charset="0"/>
                    <a:ea typeface="Candara" charset="0"/>
                    <a:cs typeface="Candara" charset="0"/>
                  </a:defRPr>
                </a:pPr>
                <a:endParaRPr lang="es-E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numRef>
              <c:f>Biomasa!$R$6:$R$9</c:f>
              <c:numCache>
                <c:formatCode>General</c:formatCode>
                <c:ptCount val="4"/>
              </c:numCache>
            </c:numRef>
          </c:cat>
          <c:val>
            <c:numRef>
              <c:f>Biomasa!$X$6:$X$9</c:f>
              <c:numCache>
                <c:formatCode>0.00</c:formatCode>
                <c:ptCount val="4"/>
                <c:pt idx="0">
                  <c:v>0</c:v>
                </c:pt>
                <c:pt idx="1">
                  <c:v>0</c:v>
                </c:pt>
                <c:pt idx="2">
                  <c:v>0</c:v>
                </c:pt>
                <c:pt idx="3">
                  <c:v>0</c:v>
                </c:pt>
              </c:numCache>
            </c:numRef>
          </c:val>
          <c:extLst>
            <c:ext xmlns:c16="http://schemas.microsoft.com/office/drawing/2014/chart" uri="{C3380CC4-5D6E-409C-BE32-E72D297353CC}">
              <c16:uniqueId val="{00000008-81D6-43D8-9FAB-7DF21FECA8D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105460861042781"/>
          <c:y val="0.80617329906661295"/>
          <c:w val="0.82124867184862604"/>
          <c:h val="0.160238791522888"/>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chemeClr val="lt1"/>
              </a:solidFill>
              <a:latin typeface="Candara" charset="0"/>
              <a:ea typeface="Candara" charset="0"/>
              <a:cs typeface="Candara" charset="0"/>
            </a:defRPr>
          </a:pPr>
          <a:endParaRPr lang="es-ES"/>
        </a:p>
      </c:txPr>
    </c:legend>
    <c:plotVisOnly val="1"/>
    <c:dispBlanksAs val="gap"/>
    <c:showDLblsOverMax val="0"/>
  </c:chart>
  <c:spPr>
    <a:solidFill>
      <a:schemeClr val="accent3"/>
    </a:solidFill>
    <a:ln w="25400" cap="flat" cmpd="sng" algn="ctr">
      <a:solidFill>
        <a:schemeClr val="accent3">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r>
              <a:rPr lang="es-ES">
                <a:latin typeface="Candara" charset="0"/>
                <a:ea typeface="Candara" charset="0"/>
                <a:cs typeface="Candara" charset="0"/>
              </a:rPr>
              <a:t>Biomasa aérea y subterránea</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lt1"/>
              </a:solidFill>
              <a:latin typeface="Candara" charset="0"/>
              <a:ea typeface="Candara" charset="0"/>
              <a:cs typeface="Candara" charset="0"/>
            </a:defRPr>
          </a:pPr>
          <a:endParaRPr lang="es-E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CD6A-4A84-9199-3F68AA23CCB3}"/>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CD6A-4A84-9199-3F68AA23CCB3}"/>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CD6A-4A84-9199-3F68AA23CCB3}"/>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CD6A-4A84-9199-3F68AA23CCB3}"/>
              </c:ext>
            </c:extLst>
          </c:dPt>
          <c:dPt>
            <c:idx val="4"/>
            <c:bubble3D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CD6A-4A84-9199-3F68AA23CCB3}"/>
              </c:ext>
            </c:extLst>
          </c:dPt>
          <c:dPt>
            <c:idx val="5"/>
            <c:bubble3D val="0"/>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B-CD6A-4A84-9199-3F68AA23CCB3}"/>
              </c:ext>
            </c:extLst>
          </c:dPt>
          <c:dLbls>
            <c:dLbl>
              <c:idx val="1"/>
              <c:delete val="1"/>
              <c:extLst>
                <c:ext xmlns:c15="http://schemas.microsoft.com/office/drawing/2012/chart" uri="{CE6537A1-D6FC-4f65-9D91-7224C49458BB}"/>
                <c:ext xmlns:c16="http://schemas.microsoft.com/office/drawing/2014/chart" uri="{C3380CC4-5D6E-409C-BE32-E72D297353CC}">
                  <c16:uniqueId val="{00000003-CD6A-4A84-9199-3F68AA23CCB3}"/>
                </c:ext>
              </c:extLst>
            </c:dLbl>
            <c:dLbl>
              <c:idx val="2"/>
              <c:delete val="1"/>
              <c:extLst>
                <c:ext xmlns:c15="http://schemas.microsoft.com/office/drawing/2012/chart" uri="{CE6537A1-D6FC-4f65-9D91-7224C49458BB}"/>
                <c:ext xmlns:c16="http://schemas.microsoft.com/office/drawing/2014/chart" uri="{C3380CC4-5D6E-409C-BE32-E72D297353CC}">
                  <c16:uniqueId val="{00000005-CD6A-4A84-9199-3F68AA23CCB3}"/>
                </c:ext>
              </c:extLst>
            </c:dLbl>
            <c:dLbl>
              <c:idx val="3"/>
              <c:delete val="1"/>
              <c:extLst>
                <c:ext xmlns:c15="http://schemas.microsoft.com/office/drawing/2012/chart" uri="{CE6537A1-D6FC-4f65-9D91-7224C49458BB}"/>
                <c:ext xmlns:c16="http://schemas.microsoft.com/office/drawing/2014/chart" uri="{C3380CC4-5D6E-409C-BE32-E72D297353CC}">
                  <c16:uniqueId val="{00000007-CD6A-4A84-9199-3F68AA23CCB3}"/>
                </c:ext>
              </c:extLst>
            </c:dLbl>
            <c:dLbl>
              <c:idx val="4"/>
              <c:delete val="1"/>
              <c:extLst>
                <c:ext xmlns:c15="http://schemas.microsoft.com/office/drawing/2012/chart" uri="{CE6537A1-D6FC-4f65-9D91-7224C49458BB}"/>
                <c:ext xmlns:c16="http://schemas.microsoft.com/office/drawing/2014/chart" uri="{C3380CC4-5D6E-409C-BE32-E72D297353CC}">
                  <c16:uniqueId val="{00000009-CD6A-4A84-9199-3F68AA23CCB3}"/>
                </c:ext>
              </c:extLst>
            </c:dLbl>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Candara" charset="0"/>
                    <a:ea typeface="Candara" charset="0"/>
                    <a:cs typeface="Candara" charset="0"/>
                  </a:defRPr>
                </a:pPr>
                <a:endParaRPr lang="es-E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Lit>
              <c:ptCount val="6"/>
              <c:pt idx="0">
                <c:v>Biomasa aérea</c:v>
              </c:pt>
              <c:pt idx="5">
                <c:v>Biomasa subterránea</c:v>
              </c:pt>
            </c:strLit>
          </c:cat>
          <c:val>
            <c:numRef>
              <c:f>Biomasa!$S$19:$W$19</c:f>
              <c:numCache>
                <c:formatCode>0.00</c:formatCode>
                <c:ptCount val="5"/>
                <c:pt idx="0">
                  <c:v>0</c:v>
                </c:pt>
              </c:numCache>
            </c:numRef>
          </c:val>
          <c:extLst>
            <c:ext xmlns:c16="http://schemas.microsoft.com/office/drawing/2014/chart" uri="{C3380CC4-5D6E-409C-BE32-E72D297353CC}">
              <c16:uniqueId val="{0000000C-CD6A-4A84-9199-3F68AA23CCB3}"/>
            </c:ext>
          </c:extLst>
        </c:ser>
        <c:dLbls>
          <c:showLegendKey val="0"/>
          <c:showVal val="0"/>
          <c:showCatName val="0"/>
          <c:showSerName val="0"/>
          <c:showPercent val="1"/>
          <c:showBubbleSize val="0"/>
          <c:showLeaderLines val="1"/>
        </c:dLbls>
        <c:firstSliceAng val="0"/>
      </c:pieChart>
      <c:spPr>
        <a:noFill/>
        <a:ln>
          <a:noFill/>
        </a:ln>
        <a:effectLst/>
      </c:spPr>
    </c:plotArea>
    <c:legend>
      <c:legendPos val="r"/>
      <c:legendEntry>
        <c:idx val="1"/>
        <c:delete val="1"/>
      </c:legendEntry>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rtl="0">
            <a:defRPr sz="1200" b="0" i="0" u="none" strike="noStrike" kern="1200" baseline="0">
              <a:solidFill>
                <a:schemeClr val="lt1"/>
              </a:solidFill>
              <a:latin typeface="Candara" charset="0"/>
              <a:ea typeface="Candara" charset="0"/>
              <a:cs typeface="Candara" charset="0"/>
            </a:defRPr>
          </a:pPr>
          <a:endParaRPr lang="es-ES"/>
        </a:p>
      </c:txPr>
    </c:legend>
    <c:plotVisOnly val="1"/>
    <c:dispBlanksAs val="zero"/>
    <c:showDLblsOverMax val="0"/>
  </c:chart>
  <c:spPr>
    <a:solidFill>
      <a:schemeClr val="accent3"/>
    </a:solidFill>
    <a:ln w="25400" cap="flat" cmpd="sng" algn="ctr">
      <a:solidFill>
        <a:schemeClr val="accent3">
          <a:shade val="50000"/>
        </a:schemeClr>
      </a:solidFill>
      <a:prstDash val="solid"/>
      <a:round/>
    </a:ln>
    <a:effectLst/>
  </c:spPr>
  <c:txPr>
    <a:bodyPr/>
    <a:lstStyle/>
    <a:p>
      <a:pPr>
        <a:defRPr>
          <a:solidFill>
            <a:schemeClr val="lt1"/>
          </a:solidFill>
          <a:latin typeface="+mn-lt"/>
          <a:ea typeface="+mn-ea"/>
          <a:cs typeface="+mn-cs"/>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vert="horz"/>
          <a:lstStyle/>
          <a:p>
            <a:pPr>
              <a:defRPr sz="1400" b="0"/>
            </a:pPr>
            <a:r>
              <a:rPr lang="en-US" sz="1400" b="0"/>
              <a:t>Distribución de biomasa total</a:t>
            </a:r>
          </a:p>
        </c:rich>
      </c:tx>
      <c:overlay val="0"/>
      <c:spPr>
        <a:noFill/>
        <a:ln>
          <a:noFill/>
        </a:ln>
        <a:effectLst/>
      </c:spPr>
    </c:title>
    <c:autoTitleDeleted val="0"/>
    <c:plotArea>
      <c:layout/>
      <c:bubbleChart>
        <c:varyColors val="0"/>
        <c:ser>
          <c:idx val="0"/>
          <c:order val="0"/>
          <c:tx>
            <c:v>Biomasa</c:v>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invertIfNegative val="0"/>
          <c:xVal>
            <c:numRef>
              <c:f>Árboles!$V$2:$V$1505</c:f>
              <c:numCache>
                <c:formatCode>0</c:formatCode>
                <c:ptCount val="1504"/>
              </c:numCache>
            </c:numRef>
          </c:xVal>
          <c:yVal>
            <c:numRef>
              <c:f>Árboles!$W$2:$W$1505</c:f>
              <c:numCache>
                <c:formatCode>0</c:formatCode>
                <c:ptCount val="1504"/>
              </c:numCache>
            </c:numRef>
          </c:yVal>
          <c:bubbleSize>
            <c:numRef>
              <c:f>Biomasa!$J$5:$J$1503</c:f>
              <c:numCache>
                <c:formatCode>0.000</c:formatCode>
                <c:ptCount val="1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numCache>
            </c:numRef>
          </c:bubbleSize>
          <c:bubble3D val="0"/>
          <c:extLst>
            <c:ext xmlns:c16="http://schemas.microsoft.com/office/drawing/2014/chart" uri="{C3380CC4-5D6E-409C-BE32-E72D297353CC}">
              <c16:uniqueId val="{00000000-D9E2-4A3C-9B0C-3ACCE4FF7CC4}"/>
            </c:ext>
          </c:extLst>
        </c:ser>
        <c:dLbls>
          <c:showLegendKey val="0"/>
          <c:showVal val="0"/>
          <c:showCatName val="0"/>
          <c:showSerName val="0"/>
          <c:showPercent val="0"/>
          <c:showBubbleSize val="0"/>
        </c:dLbls>
        <c:bubbleScale val="15"/>
        <c:showNegBubbles val="0"/>
        <c:axId val="128346368"/>
        <c:axId val="128348160"/>
      </c:bubbleChart>
      <c:valAx>
        <c:axId val="128346368"/>
        <c:scaling>
          <c:orientation val="minMax"/>
        </c:scaling>
        <c:delete val="0"/>
        <c:axPos val="b"/>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rnd">
            <a:solidFill>
              <a:schemeClr val="dk1">
                <a:lumMod val="20000"/>
                <a:lumOff val="80000"/>
              </a:schemeClr>
            </a:solidFill>
            <a:round/>
          </a:ln>
          <a:effectLst/>
        </c:spPr>
        <c:txPr>
          <a:bodyPr rot="-60000000" vert="horz"/>
          <a:lstStyle/>
          <a:p>
            <a:pPr>
              <a:defRPr/>
            </a:pPr>
            <a:endParaRPr lang="es-ES"/>
          </a:p>
        </c:txPr>
        <c:crossAx val="128348160"/>
        <c:crossesAt val="4718880"/>
        <c:crossBetween val="midCat"/>
      </c:valAx>
      <c:valAx>
        <c:axId val="128348160"/>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rnd">
            <a:solidFill>
              <a:schemeClr val="dk1">
                <a:lumMod val="25000"/>
                <a:lumOff val="75000"/>
              </a:schemeClr>
            </a:solidFill>
            <a:round/>
          </a:ln>
          <a:effectLst/>
        </c:spPr>
        <c:txPr>
          <a:bodyPr rot="-60000000" vert="horz"/>
          <a:lstStyle/>
          <a:p>
            <a:pPr>
              <a:defRPr/>
            </a:pPr>
            <a:endParaRPr lang="es-ES"/>
          </a:p>
        </c:txPr>
        <c:crossAx val="128346368"/>
        <c:crossesAt val="354560"/>
        <c:crossBetween val="midCat"/>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chart>
  <c:spPr>
    <a:solidFill>
      <a:schemeClr val="lt1"/>
    </a:solidFill>
    <a:ln w="25400" cap="flat" cmpd="sng" algn="ctr">
      <a:solidFill>
        <a:schemeClr val="accent3"/>
      </a:solidFill>
      <a:prstDash val="soli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2"/>
          <c:order val="0"/>
          <c:tx>
            <c:v>Después</c:v>
          </c:tx>
          <c:spPr>
            <a:solidFill>
              <a:schemeClr val="accent3">
                <a:alpha val="70000"/>
              </a:schemeClr>
            </a:solidFill>
            <a:ln>
              <a:noFill/>
            </a:ln>
            <a:effectLst/>
          </c:spPr>
          <c:invertIfNegative val="0"/>
          <c:cat>
            <c:numRef>
              <c:f>Resultados!$B$10:$B$28</c:f>
              <c:numCache>
                <c:formatCode>General</c:formatCode>
                <c:ptCount val="19"/>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numCache>
            </c:numRef>
          </c:cat>
          <c:val>
            <c:numRef>
              <c:f>Resultados!$E$10:$E$28</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C64C-49EE-B252-4577287B26FB}"/>
            </c:ext>
          </c:extLst>
        </c:ser>
        <c:ser>
          <c:idx val="1"/>
          <c:order val="1"/>
          <c:tx>
            <c:v>Corta</c:v>
          </c:tx>
          <c:spPr>
            <a:solidFill>
              <a:schemeClr val="accent2">
                <a:alpha val="70000"/>
              </a:schemeClr>
            </a:solidFill>
            <a:ln>
              <a:noFill/>
            </a:ln>
            <a:effectLst/>
          </c:spPr>
          <c:invertIfNegative val="0"/>
          <c:cat>
            <c:numRef>
              <c:f>Resultados!$B$10:$B$28</c:f>
              <c:numCache>
                <c:formatCode>General</c:formatCode>
                <c:ptCount val="19"/>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numCache>
            </c:numRef>
          </c:cat>
          <c:val>
            <c:numRef>
              <c:f>Resultados!$D$10:$D$28</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C64C-49EE-B252-4577287B26FB}"/>
            </c:ext>
          </c:extLst>
        </c:ser>
        <c:dLbls>
          <c:showLegendKey val="0"/>
          <c:showVal val="0"/>
          <c:showCatName val="0"/>
          <c:showSerName val="0"/>
          <c:showPercent val="0"/>
          <c:showBubbleSize val="0"/>
        </c:dLbls>
        <c:gapWidth val="55"/>
        <c:overlap val="100"/>
        <c:axId val="128554496"/>
        <c:axId val="128556032"/>
      </c:barChart>
      <c:catAx>
        <c:axId val="12855449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556032"/>
        <c:crosses val="autoZero"/>
        <c:auto val="1"/>
        <c:lblAlgn val="ctr"/>
        <c:lblOffset val="100"/>
        <c:noMultiLvlLbl val="0"/>
      </c:catAx>
      <c:valAx>
        <c:axId val="128556032"/>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55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percentStacked"/>
        <c:varyColors val="0"/>
        <c:ser>
          <c:idx val="1"/>
          <c:order val="0"/>
          <c:tx>
            <c:v>Corta</c:v>
          </c:tx>
          <c:spPr>
            <a:solidFill>
              <a:schemeClr val="dk1">
                <a:tint val="55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[0]!XEss</c:f>
            </c:multiLvlStrRef>
          </c:cat>
          <c:val>
            <c:numRef>
              <c:f>[0]!YEssCoupe</c:f>
              <c:numCache>
                <c:formatCode>General</c:formatCode>
                <c:ptCount val="1"/>
                <c:pt idx="0">
                  <c:v>1</c:v>
                </c:pt>
              </c:numCache>
            </c:numRef>
          </c:val>
          <c:extLst>
            <c:ext xmlns:c16="http://schemas.microsoft.com/office/drawing/2014/chart" uri="{C3380CC4-5D6E-409C-BE32-E72D297353CC}">
              <c16:uniqueId val="{00000000-5F28-48EF-80BE-8ADF13FDEF25}"/>
            </c:ext>
          </c:extLst>
        </c:ser>
        <c:ser>
          <c:idx val="2"/>
          <c:order val="1"/>
          <c:tx>
            <c:v>Permanencia</c:v>
          </c:tx>
          <c:spPr>
            <a:solidFill>
              <a:schemeClr val="dk1">
                <a:tint val="75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[0]!XEss</c:f>
            </c:multiLvlStrRef>
          </c:cat>
          <c:val>
            <c:numRef>
              <c:f>[0]!YEssReste</c:f>
              <c:numCache>
                <c:formatCode>General</c:formatCode>
                <c:ptCount val="1"/>
                <c:pt idx="0">
                  <c:v>1</c:v>
                </c:pt>
              </c:numCache>
            </c:numRef>
          </c:val>
          <c:extLst>
            <c:ext xmlns:c16="http://schemas.microsoft.com/office/drawing/2014/chart" uri="{C3380CC4-5D6E-409C-BE32-E72D297353CC}">
              <c16:uniqueId val="{00000001-5F28-48EF-80BE-8ADF13FDEF25}"/>
            </c:ext>
          </c:extLst>
        </c:ser>
        <c:dLbls>
          <c:showLegendKey val="0"/>
          <c:showVal val="1"/>
          <c:showCatName val="0"/>
          <c:showSerName val="0"/>
          <c:showPercent val="0"/>
          <c:showBubbleSize val="0"/>
        </c:dLbls>
        <c:gapWidth val="75"/>
        <c:overlap val="100"/>
        <c:axId val="128807296"/>
        <c:axId val="128808832"/>
      </c:barChart>
      <c:catAx>
        <c:axId val="12880729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808832"/>
        <c:crosses val="autoZero"/>
        <c:auto val="1"/>
        <c:lblAlgn val="ctr"/>
        <c:lblOffset val="100"/>
        <c:noMultiLvlLbl val="0"/>
      </c:catAx>
      <c:valAx>
        <c:axId val="1288088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80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barChart>
        <c:barDir val="col"/>
        <c:grouping val="clustered"/>
        <c:varyColors val="0"/>
        <c:ser>
          <c:idx val="0"/>
          <c:order val="0"/>
          <c:spPr>
            <a:solidFill>
              <a:schemeClr val="dk1">
                <a:tint val="885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Resultados!$M$26:$M$35</c:f>
              <c:strCache>
                <c:ptCount val="10"/>
                <c:pt idx="0">
                  <c:v>Muerto</c:v>
                </c:pt>
                <c:pt idx="1">
                  <c:v>Explotación</c:v>
                </c:pt>
                <c:pt idx="2">
                  <c:v> Bifurcado</c:v>
                </c:pt>
                <c:pt idx="3">
                  <c:v>Caído</c:v>
                </c:pt>
                <c:pt idx="4">
                  <c:v>Tronchado</c:v>
                </c:pt>
                <c:pt idx="5">
                  <c:v>Torcido</c:v>
                </c:pt>
                <c:pt idx="6">
                  <c:v>Sustitución</c:v>
                </c:pt>
                <c:pt idx="7">
                  <c:v>Enfermo</c:v>
                </c:pt>
                <c:pt idx="8">
                  <c:v>Sumergido</c:v>
                </c:pt>
                <c:pt idx="9">
                  <c:v>Otra</c:v>
                </c:pt>
              </c:strCache>
            </c:strRef>
          </c:cat>
          <c:val>
            <c:numRef>
              <c:f>Resultados!$O$26:$O$35</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E12F-4C6A-964B-AB3E9555B817}"/>
            </c:ext>
          </c:extLst>
        </c:ser>
        <c:dLbls>
          <c:dLblPos val="inEnd"/>
          <c:showLegendKey val="0"/>
          <c:showVal val="1"/>
          <c:showCatName val="0"/>
          <c:showSerName val="0"/>
          <c:showPercent val="0"/>
          <c:showBubbleSize val="0"/>
        </c:dLbls>
        <c:gapWidth val="80"/>
        <c:overlap val="25"/>
        <c:axId val="128828160"/>
        <c:axId val="128830848"/>
      </c:barChart>
      <c:catAx>
        <c:axId val="12882816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s-ES"/>
          </a:p>
        </c:txPr>
        <c:crossAx val="128830848"/>
        <c:crosses val="autoZero"/>
        <c:auto val="1"/>
        <c:lblAlgn val="ctr"/>
        <c:lblOffset val="100"/>
        <c:noMultiLvlLbl val="0"/>
      </c:catAx>
      <c:valAx>
        <c:axId val="128830848"/>
        <c:scaling>
          <c:orientation val="minMax"/>
          <c:max val="1"/>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s-ES"/>
          </a:p>
        </c:txPr>
        <c:crossAx val="128828160"/>
        <c:crosses val="autoZero"/>
        <c:crossBetween val="between"/>
        <c:majorUnit val="0.2"/>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Pt>
            <c:idx val="0"/>
            <c:bubble3D val="0"/>
            <c:spPr>
              <a:solidFill>
                <a:schemeClr val="dk1">
                  <a:tint val="8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DF8-4EDC-8AB3-51D47C598F23}"/>
              </c:ext>
            </c:extLst>
          </c:dPt>
          <c:dPt>
            <c:idx val="1"/>
            <c:bubble3D val="0"/>
            <c:spPr>
              <a:solidFill>
                <a:schemeClr val="dk1">
                  <a:tint val="5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DF8-4EDC-8AB3-51D47C598F23}"/>
              </c:ext>
            </c:extLst>
          </c:dPt>
          <c:dPt>
            <c:idx val="2"/>
            <c:bubble3D val="0"/>
            <c:spPr>
              <a:solidFill>
                <a:schemeClr val="dk1">
                  <a:tint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DF8-4EDC-8AB3-51D47C598F23}"/>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numRef>
              <c:f>Resultados!$R$37:$R$39</c:f>
              <c:numCache>
                <c:formatCode>General</c:formatCode>
                <c:ptCount val="3"/>
                <c:pt idx="0">
                  <c:v>0</c:v>
                </c:pt>
                <c:pt idx="1">
                  <c:v>0</c:v>
                </c:pt>
                <c:pt idx="2">
                  <c:v>0</c:v>
                </c:pt>
              </c:numCache>
            </c:numRef>
          </c:cat>
          <c:val>
            <c:numRef>
              <c:f>Resultados!$U$37:$U$39</c:f>
              <c:numCache>
                <c:formatCode>0</c:formatCode>
                <c:ptCount val="3"/>
                <c:pt idx="0">
                  <c:v>0</c:v>
                </c:pt>
                <c:pt idx="1">
                  <c:v>0</c:v>
                </c:pt>
                <c:pt idx="2">
                  <c:v>0</c:v>
                </c:pt>
              </c:numCache>
            </c:numRef>
          </c:val>
          <c:extLst>
            <c:ext xmlns:c16="http://schemas.microsoft.com/office/drawing/2014/chart" uri="{C3380CC4-5D6E-409C-BE32-E72D297353CC}">
              <c16:uniqueId val="{00000006-6DF8-4EDC-8AB3-51D47C598F23}"/>
            </c:ext>
          </c:extLst>
        </c:ser>
        <c:dLbls>
          <c:dLblPos val="ctr"/>
          <c:showLegendKey val="0"/>
          <c:showVal val="1"/>
          <c:showCatName val="1"/>
          <c:showSerName val="0"/>
          <c:showPercent val="0"/>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2"/>
          <c:order val="0"/>
          <c:tx>
            <c:v>Después</c:v>
          </c:tx>
          <c:spPr>
            <a:solidFill>
              <a:schemeClr val="accent3">
                <a:alpha val="70000"/>
              </a:schemeClr>
            </a:solidFill>
            <a:ln>
              <a:noFill/>
            </a:ln>
            <a:effectLst/>
          </c:spPr>
          <c:invertIfNegative val="0"/>
          <c:cat>
            <c:numRef>
              <c:f>Resultados!$B$10:$B$28</c:f>
              <c:numCache>
                <c:formatCode>General</c:formatCode>
                <c:ptCount val="19"/>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numCache>
            </c:numRef>
          </c:cat>
          <c:val>
            <c:numRef>
              <c:f>Resultados!$H$10:$H$28</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2526-42AB-9B8F-688FFFB03FFF}"/>
            </c:ext>
          </c:extLst>
        </c:ser>
        <c:ser>
          <c:idx val="1"/>
          <c:order val="1"/>
          <c:tx>
            <c:v>Corta</c:v>
          </c:tx>
          <c:spPr>
            <a:solidFill>
              <a:schemeClr val="accent2">
                <a:alpha val="70000"/>
              </a:schemeClr>
            </a:solidFill>
            <a:ln>
              <a:noFill/>
            </a:ln>
            <a:effectLst/>
          </c:spPr>
          <c:invertIfNegative val="0"/>
          <c:cat>
            <c:numRef>
              <c:f>Resultados!$B$10:$B$28</c:f>
              <c:numCache>
                <c:formatCode>General</c:formatCode>
                <c:ptCount val="19"/>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numCache>
            </c:numRef>
          </c:cat>
          <c:val>
            <c:numRef>
              <c:f>Resultados!$G$10:$G$28</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2526-42AB-9B8F-688FFFB03FFF}"/>
            </c:ext>
          </c:extLst>
        </c:ser>
        <c:dLbls>
          <c:showLegendKey val="0"/>
          <c:showVal val="0"/>
          <c:showCatName val="0"/>
          <c:showSerName val="0"/>
          <c:showPercent val="0"/>
          <c:showBubbleSize val="0"/>
        </c:dLbls>
        <c:gapWidth val="55"/>
        <c:overlap val="100"/>
        <c:axId val="129445248"/>
        <c:axId val="129451136"/>
      </c:barChart>
      <c:catAx>
        <c:axId val="12944524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451136"/>
        <c:crosses val="autoZero"/>
        <c:auto val="1"/>
        <c:lblAlgn val="ctr"/>
        <c:lblOffset val="100"/>
        <c:noMultiLvlLbl val="0"/>
      </c:catAx>
      <c:valAx>
        <c:axId val="129451136"/>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445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Pt>
            <c:idx val="0"/>
            <c:bubble3D val="0"/>
            <c:spPr>
              <a:solidFill>
                <a:schemeClr val="dk1">
                  <a:tint val="8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EA5-4885-BA36-264A4A7B8C6D}"/>
              </c:ext>
            </c:extLst>
          </c:dPt>
          <c:dPt>
            <c:idx val="1"/>
            <c:bubble3D val="0"/>
            <c:spPr>
              <a:solidFill>
                <a:schemeClr val="dk1">
                  <a:tint val="5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EA5-4885-BA36-264A4A7B8C6D}"/>
              </c:ext>
            </c:extLst>
          </c:dPt>
          <c:dPt>
            <c:idx val="2"/>
            <c:bubble3D val="0"/>
            <c:spPr>
              <a:solidFill>
                <a:schemeClr val="dk1">
                  <a:tint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EA5-4885-BA36-264A4A7B8C6D}"/>
              </c:ext>
            </c:extLst>
          </c:dPt>
          <c:dPt>
            <c:idx val="3"/>
            <c:bubble3D val="0"/>
            <c:spPr>
              <a:solidFill>
                <a:schemeClr val="dk1">
                  <a:tint val="9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EA5-4885-BA36-264A4A7B8C6D}"/>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Resultados!$B$43:$B$46</c:f>
              <c:strCache>
                <c:ptCount val="4"/>
                <c:pt idx="0">
                  <c:v>A</c:v>
                </c:pt>
                <c:pt idx="1">
                  <c:v>B</c:v>
                </c:pt>
                <c:pt idx="2">
                  <c:v>C</c:v>
                </c:pt>
                <c:pt idx="3">
                  <c:v>D</c:v>
                </c:pt>
              </c:strCache>
            </c:strRef>
          </c:cat>
          <c:val>
            <c:numRef>
              <c:f>Resultados!$D$43:$D$46</c:f>
              <c:numCache>
                <c:formatCode>0.0</c:formatCode>
                <c:ptCount val="4"/>
                <c:pt idx="0">
                  <c:v>0</c:v>
                </c:pt>
                <c:pt idx="1">
                  <c:v>0</c:v>
                </c:pt>
                <c:pt idx="2">
                  <c:v>0</c:v>
                </c:pt>
                <c:pt idx="3">
                  <c:v>0</c:v>
                </c:pt>
              </c:numCache>
            </c:numRef>
          </c:val>
          <c:extLst>
            <c:ext xmlns:c16="http://schemas.microsoft.com/office/drawing/2014/chart" uri="{C3380CC4-5D6E-409C-BE32-E72D297353CC}">
              <c16:uniqueId val="{00000008-CEA5-4885-BA36-264A4A7B8C6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Pt>
            <c:idx val="0"/>
            <c:bubble3D val="0"/>
            <c:spPr>
              <a:solidFill>
                <a:schemeClr val="dk1">
                  <a:tint val="8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36-47D1-B7F8-C948B8F08ECC}"/>
              </c:ext>
            </c:extLst>
          </c:dPt>
          <c:dPt>
            <c:idx val="1"/>
            <c:bubble3D val="0"/>
            <c:spPr>
              <a:solidFill>
                <a:schemeClr val="dk1">
                  <a:tint val="5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36-47D1-B7F8-C948B8F08ECC}"/>
              </c:ext>
            </c:extLst>
          </c:dPt>
          <c:dPt>
            <c:idx val="2"/>
            <c:bubble3D val="0"/>
            <c:spPr>
              <a:solidFill>
                <a:schemeClr val="dk1">
                  <a:tint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336-47D1-B7F8-C948B8F08ECC}"/>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Resultados!$B$40:$B$42</c:f>
              <c:strCache>
                <c:ptCount val="3"/>
                <c:pt idx="0">
                  <c:v>PB</c:v>
                </c:pt>
                <c:pt idx="1">
                  <c:v>BM</c:v>
                </c:pt>
                <c:pt idx="2">
                  <c:v>GB</c:v>
                </c:pt>
              </c:strCache>
            </c:strRef>
          </c:cat>
          <c:val>
            <c:numRef>
              <c:f>Resultados!$C$40:$C$42</c:f>
              <c:numCache>
                <c:formatCode>0.0</c:formatCode>
                <c:ptCount val="3"/>
                <c:pt idx="0">
                  <c:v>0</c:v>
                </c:pt>
                <c:pt idx="1">
                  <c:v>0</c:v>
                </c:pt>
                <c:pt idx="2">
                  <c:v>0</c:v>
                </c:pt>
              </c:numCache>
            </c:numRef>
          </c:val>
          <c:extLst>
            <c:ext xmlns:c16="http://schemas.microsoft.com/office/drawing/2014/chart" uri="{C3380CC4-5D6E-409C-BE32-E72D297353CC}">
              <c16:uniqueId val="{00000006-C336-47D1-B7F8-C948B8F08EC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Pt>
            <c:idx val="0"/>
            <c:bubble3D val="0"/>
            <c:spPr>
              <a:solidFill>
                <a:schemeClr val="dk1">
                  <a:tint val="8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11-42EF-8BEC-27B648C5A7F3}"/>
              </c:ext>
            </c:extLst>
          </c:dPt>
          <c:dPt>
            <c:idx val="1"/>
            <c:bubble3D val="0"/>
            <c:spPr>
              <a:solidFill>
                <a:schemeClr val="dk1">
                  <a:tint val="5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11-42EF-8BEC-27B648C5A7F3}"/>
              </c:ext>
            </c:extLst>
          </c:dPt>
          <c:dPt>
            <c:idx val="2"/>
            <c:bubble3D val="0"/>
            <c:spPr>
              <a:solidFill>
                <a:schemeClr val="dk1">
                  <a:tint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11-42EF-8BEC-27B648C5A7F3}"/>
              </c:ext>
            </c:extLst>
          </c:dPt>
          <c:dLbls>
            <c:dLbl>
              <c:idx val="2"/>
              <c:layout>
                <c:manualLayout>
                  <c:x val="-8.2862459356759496E-2"/>
                  <c:y val="0.185738433212685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A11-42EF-8BEC-27B648C5A7F3}"/>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Resultados!$B$40:$B$42</c:f>
              <c:strCache>
                <c:ptCount val="3"/>
                <c:pt idx="0">
                  <c:v>PB</c:v>
                </c:pt>
                <c:pt idx="1">
                  <c:v>BM</c:v>
                </c:pt>
                <c:pt idx="2">
                  <c:v>GB</c:v>
                </c:pt>
              </c:strCache>
            </c:strRef>
          </c:cat>
          <c:val>
            <c:numRef>
              <c:f>Resultados!$E$40:$E$42</c:f>
              <c:numCache>
                <c:formatCode>0.0</c:formatCode>
                <c:ptCount val="3"/>
                <c:pt idx="0">
                  <c:v>0</c:v>
                </c:pt>
                <c:pt idx="1">
                  <c:v>0</c:v>
                </c:pt>
                <c:pt idx="2">
                  <c:v>0</c:v>
                </c:pt>
              </c:numCache>
            </c:numRef>
          </c:val>
          <c:extLst>
            <c:ext xmlns:c16="http://schemas.microsoft.com/office/drawing/2014/chart" uri="{C3380CC4-5D6E-409C-BE32-E72D297353CC}">
              <c16:uniqueId val="{00000006-6A11-42EF-8BEC-27B648C5A7F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dPt>
            <c:idx val="0"/>
            <c:bubble3D val="0"/>
            <c:spPr>
              <a:solidFill>
                <a:schemeClr val="dk1">
                  <a:tint val="8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E89-4046-8EBF-C04D3B5FB839}"/>
              </c:ext>
            </c:extLst>
          </c:dPt>
          <c:dPt>
            <c:idx val="1"/>
            <c:bubble3D val="0"/>
            <c:spPr>
              <a:solidFill>
                <a:schemeClr val="dk1">
                  <a:tint val="5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E89-4046-8EBF-C04D3B5FB839}"/>
              </c:ext>
            </c:extLst>
          </c:dPt>
          <c:dPt>
            <c:idx val="2"/>
            <c:bubble3D val="0"/>
            <c:spPr>
              <a:solidFill>
                <a:schemeClr val="dk1">
                  <a:tint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E89-4046-8EBF-C04D3B5FB839}"/>
              </c:ext>
            </c:extLst>
          </c:dPt>
          <c:dPt>
            <c:idx val="3"/>
            <c:bubble3D val="0"/>
            <c:spPr>
              <a:solidFill>
                <a:schemeClr val="dk1">
                  <a:tint val="985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E89-4046-8EBF-C04D3B5FB839}"/>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Resultados!$B$43:$B$46</c:f>
              <c:strCache>
                <c:ptCount val="4"/>
                <c:pt idx="0">
                  <c:v>A</c:v>
                </c:pt>
                <c:pt idx="1">
                  <c:v>B</c:v>
                </c:pt>
                <c:pt idx="2">
                  <c:v>C</c:v>
                </c:pt>
                <c:pt idx="3">
                  <c:v>D</c:v>
                </c:pt>
              </c:strCache>
            </c:strRef>
          </c:cat>
          <c:val>
            <c:numRef>
              <c:f>Resultados!$E$43:$E$46</c:f>
              <c:numCache>
                <c:formatCode>0.0</c:formatCode>
                <c:ptCount val="4"/>
                <c:pt idx="0">
                  <c:v>0</c:v>
                </c:pt>
                <c:pt idx="1">
                  <c:v>0</c:v>
                </c:pt>
                <c:pt idx="2">
                  <c:v>0</c:v>
                </c:pt>
                <c:pt idx="3">
                  <c:v>0</c:v>
                </c:pt>
              </c:numCache>
            </c:numRef>
          </c:val>
          <c:extLst>
            <c:ext xmlns:c16="http://schemas.microsoft.com/office/drawing/2014/chart" uri="{C3380CC4-5D6E-409C-BE32-E72D297353CC}">
              <c16:uniqueId val="{00000008-AE89-4046-8EBF-C04D3B5FB83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s-ES_tradnl"/>
              <a:t>Poblaciones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ES"/>
        </a:p>
      </c:txPr>
    </c:title>
    <c:autoTitleDeleted val="0"/>
    <c:plotArea>
      <c:layout/>
      <c:scatterChart>
        <c:scatterStyle val="lineMarker"/>
        <c:varyColors val="0"/>
        <c:ser>
          <c:idx val="0"/>
          <c:order val="0"/>
          <c:spPr>
            <a:ln w="31750" cap="rnd">
              <a:noFill/>
              <a:round/>
            </a:ln>
            <a:effectLst/>
          </c:spPr>
          <c:marker>
            <c:symbol val="circle"/>
            <c:size val="5"/>
            <c:spPr>
              <a:solidFill>
                <a:schemeClr val="accent3"/>
              </a:solidFill>
              <a:ln w="9525">
                <a:noFill/>
              </a:ln>
              <a:effectLst/>
            </c:spPr>
          </c:marker>
          <c:xVal>
            <c:strRef>
              <c:f>Resultados!$AP$5:$AP$1185</c:f>
              <c:strCache>
                <c:ptCount val="1"/>
                <c:pt idx="0">
                  <c:v>(en blanco)</c:v>
                </c:pt>
              </c:strCache>
            </c:strRef>
          </c:xVal>
          <c:yVal>
            <c:numRef>
              <c:f>Resultados!$AQ$5:$AQ$1185</c:f>
              <c:numCache>
                <c:formatCode>General</c:formatCode>
                <c:ptCount val="1181"/>
                <c:pt idx="0">
                  <c:v>0</c:v>
                </c:pt>
              </c:numCache>
            </c:numRef>
          </c:yVal>
          <c:smooth val="0"/>
          <c:extLst>
            <c:ext xmlns:c16="http://schemas.microsoft.com/office/drawing/2014/chart" uri="{C3380CC4-5D6E-409C-BE32-E72D297353CC}">
              <c16:uniqueId val="{00000000-89C4-4C15-B45B-6F53EFA46C99}"/>
            </c:ext>
          </c:extLst>
        </c:ser>
        <c:dLbls>
          <c:showLegendKey val="0"/>
          <c:showVal val="0"/>
          <c:showCatName val="0"/>
          <c:showSerName val="0"/>
          <c:showPercent val="0"/>
          <c:showBubbleSize val="0"/>
        </c:dLbls>
        <c:axId val="128925056"/>
        <c:axId val="128955904"/>
      </c:scatterChart>
      <c:valAx>
        <c:axId val="12892505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28955904"/>
        <c:crosses val="autoZero"/>
        <c:crossBetween val="midCat"/>
      </c:valAx>
      <c:valAx>
        <c:axId val="12895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28925056"/>
        <c:crosses val="autoZero"/>
        <c:crossBetween val="midCat"/>
      </c:valAx>
      <c:spPr>
        <a:noFill/>
        <a:ln>
          <a:noFill/>
        </a:ln>
        <a:effectLst/>
      </c:spPr>
    </c:plotArea>
    <c:plotVisOnly val="1"/>
    <c:dispBlanksAs val="gap"/>
    <c:showDLblsOverMax val="0"/>
  </c:chart>
  <c:spPr>
    <a:solidFill>
      <a:schemeClr val="lt1"/>
    </a:solidFill>
    <a:ln w="1270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latin typeface="Candara" charset="0"/>
                <a:ea typeface="Candara" charset="0"/>
                <a:cs typeface="Candara" charset="0"/>
              </a:rPr>
              <a:t>Volumen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ES"/>
        </a:p>
      </c:txPr>
    </c:title>
    <c:autoTitleDeleted val="0"/>
    <c:plotArea>
      <c:layout/>
      <c:bubbleChart>
        <c:varyColors val="0"/>
        <c:ser>
          <c:idx val="1"/>
          <c:order val="0"/>
          <c:tx>
            <c:v>Volumen</c:v>
          </c:tx>
          <c:spPr>
            <a:solidFill>
              <a:schemeClr val="accent3">
                <a:shade val="76000"/>
                <a:alpha val="75000"/>
              </a:schemeClr>
            </a:solidFill>
            <a:ln>
              <a:noFill/>
            </a:ln>
            <a:effectLst/>
          </c:spPr>
          <c:invertIfNegative val="0"/>
          <c:xVal>
            <c:strRef>
              <c:f>Gráficos!$A$5:$A$1185</c:f>
              <c:strCache>
                <c:ptCount val="1"/>
                <c:pt idx="0">
                  <c:v>(en blanco)</c:v>
                </c:pt>
              </c:strCache>
            </c:strRef>
          </c:xVal>
          <c:yVal>
            <c:numRef>
              <c:f>Gráficos!$B$5:$B$1185</c:f>
              <c:numCache>
                <c:formatCode>General</c:formatCode>
                <c:ptCount val="1181"/>
                <c:pt idx="0">
                  <c:v>0</c:v>
                </c:pt>
              </c:numCache>
            </c:numRef>
          </c:yVal>
          <c:bubbleSize>
            <c:numRef>
              <c:f>Gráficos!$C$5:$C$1185</c:f>
              <c:numCache>
                <c:formatCode>General</c:formatCode>
                <c:ptCount val="1181"/>
                <c:pt idx="0" formatCode="0.000">
                  <c:v>0</c:v>
                </c:pt>
              </c:numCache>
            </c:numRef>
          </c:bubbleSize>
          <c:bubble3D val="0"/>
          <c:extLst>
            <c:ext xmlns:c16="http://schemas.microsoft.com/office/drawing/2014/chart" uri="{C3380CC4-5D6E-409C-BE32-E72D297353CC}">
              <c16:uniqueId val="{00000000-01AF-44DB-A8BD-5D8CD3FD78DE}"/>
            </c:ext>
          </c:extLst>
        </c:ser>
        <c:dLbls>
          <c:showLegendKey val="0"/>
          <c:showVal val="0"/>
          <c:showCatName val="0"/>
          <c:showSerName val="0"/>
          <c:showPercent val="0"/>
          <c:showBubbleSize val="0"/>
        </c:dLbls>
        <c:bubbleScale val="15"/>
        <c:showNegBubbles val="0"/>
        <c:axId val="128150912"/>
        <c:axId val="128164992"/>
      </c:bubbleChart>
      <c:valAx>
        <c:axId val="128150912"/>
        <c:scaling>
          <c:orientation val="minMax"/>
          <c:max val="354700"/>
          <c:min val="3545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28164992"/>
        <c:crossesAt val="4718880"/>
        <c:crossBetween val="midCat"/>
      </c:valAx>
      <c:valAx>
        <c:axId val="128164992"/>
        <c:scaling>
          <c:orientation val="minMax"/>
          <c:max val="4719020"/>
          <c:min val="47188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28150912"/>
        <c:crossesAt val="354560"/>
        <c:crossBetween val="midCat"/>
      </c:valAx>
      <c:spPr>
        <a:noFill/>
        <a:ln>
          <a:noFill/>
        </a:ln>
        <a:effectLst/>
      </c:spPr>
    </c:plotArea>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latin typeface="Candara" charset="0"/>
                <a:ea typeface="Candara" charset="0"/>
                <a:cs typeface="Candara" charset="0"/>
              </a:rPr>
              <a:t>Precio de consumo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ES"/>
        </a:p>
      </c:txPr>
    </c:title>
    <c:autoTitleDeleted val="0"/>
    <c:plotArea>
      <c:layout/>
      <c:bubbleChart>
        <c:varyColors val="0"/>
        <c:ser>
          <c:idx val="0"/>
          <c:order val="0"/>
          <c:tx>
            <c:v>Precio</c:v>
          </c:tx>
          <c:spPr>
            <a:solidFill>
              <a:schemeClr val="accent3">
                <a:alpha val="75000"/>
              </a:schemeClr>
            </a:solidFill>
            <a:ln>
              <a:noFill/>
            </a:ln>
            <a:effectLst/>
          </c:spPr>
          <c:invertIfNegative val="0"/>
          <c:xVal>
            <c:strRef>
              <c:f>Gráficos!$A$5:$A$1185</c:f>
              <c:strCache>
                <c:ptCount val="1"/>
                <c:pt idx="0">
                  <c:v>(en blanco)</c:v>
                </c:pt>
              </c:strCache>
            </c:strRef>
          </c:xVal>
          <c:yVal>
            <c:numRef>
              <c:f>Gráficos!$B$5:$B$1185</c:f>
              <c:numCache>
                <c:formatCode>General</c:formatCode>
                <c:ptCount val="1181"/>
                <c:pt idx="0">
                  <c:v>0</c:v>
                </c:pt>
              </c:numCache>
            </c:numRef>
          </c:yVal>
          <c:bubbleSize>
            <c:numRef>
              <c:f>Gráficos!$D$5:$D$1185</c:f>
              <c:numCache>
                <c:formatCode>General</c:formatCode>
                <c:ptCount val="1181"/>
                <c:pt idx="0" formatCode="#,##0.00\ &quot;€&quot;">
                  <c:v>0</c:v>
                </c:pt>
              </c:numCache>
            </c:numRef>
          </c:bubbleSize>
          <c:bubble3D val="0"/>
          <c:extLst>
            <c:ext xmlns:c16="http://schemas.microsoft.com/office/drawing/2014/chart" uri="{C3380CC4-5D6E-409C-BE32-E72D297353CC}">
              <c16:uniqueId val="{00000000-91F6-4265-B29E-58E70E457F01}"/>
            </c:ext>
          </c:extLst>
        </c:ser>
        <c:dLbls>
          <c:showLegendKey val="0"/>
          <c:showVal val="0"/>
          <c:showCatName val="0"/>
          <c:showSerName val="0"/>
          <c:showPercent val="0"/>
          <c:showBubbleSize val="0"/>
        </c:dLbls>
        <c:bubbleScale val="15"/>
        <c:showNegBubbles val="0"/>
        <c:axId val="131359872"/>
        <c:axId val="131361408"/>
      </c:bubbleChart>
      <c:valAx>
        <c:axId val="131359872"/>
        <c:scaling>
          <c:orientation val="minMax"/>
          <c:max val="354700"/>
          <c:min val="3545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31361408"/>
        <c:crossesAt val="4718880"/>
        <c:crossBetween val="midCat"/>
      </c:valAx>
      <c:valAx>
        <c:axId val="131361408"/>
        <c:scaling>
          <c:orientation val="minMax"/>
          <c:max val="4719020"/>
          <c:min val="47188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31359872"/>
        <c:crossesAt val="354560"/>
        <c:crossBetween val="midCat"/>
      </c:valAx>
      <c:spPr>
        <a:noFill/>
        <a:ln>
          <a:noFill/>
        </a:ln>
        <a:effectLst/>
      </c:spPr>
    </c:plotArea>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Candara" charset="0"/>
              <a:ea typeface="Candara" charset="0"/>
              <a:cs typeface="Candara" charset="0"/>
            </a:defRPr>
          </a:pPr>
          <a:endParaRPr lang="es-ES"/>
        </a:p>
      </c:txPr>
    </c:title>
    <c:autoTitleDeleted val="0"/>
    <c:plotArea>
      <c:layout/>
      <c:bubbleChart>
        <c:varyColors val="0"/>
        <c:ser>
          <c:idx val="0"/>
          <c:order val="0"/>
          <c:tx>
            <c:v>Nota ecológica</c:v>
          </c:tx>
          <c:spPr>
            <a:solidFill>
              <a:schemeClr val="accent6">
                <a:alpha val="75000"/>
              </a:schemeClr>
            </a:solidFill>
            <a:ln>
              <a:noFill/>
            </a:ln>
            <a:effectLst/>
          </c:spPr>
          <c:invertIfNegative val="0"/>
          <c:xVal>
            <c:strRef>
              <c:f>Gráficos!$A$5:$A$1185</c:f>
              <c:strCache>
                <c:ptCount val="1"/>
                <c:pt idx="0">
                  <c:v>(en blanco)</c:v>
                </c:pt>
              </c:strCache>
            </c:strRef>
          </c:xVal>
          <c:yVal>
            <c:numRef>
              <c:f>Gráficos!$B$5:$B$1185</c:f>
              <c:numCache>
                <c:formatCode>General</c:formatCode>
                <c:ptCount val="1181"/>
                <c:pt idx="0">
                  <c:v>0</c:v>
                </c:pt>
              </c:numCache>
            </c:numRef>
          </c:yVal>
          <c:bubbleSize>
            <c:numRef>
              <c:f>Gráficos!$E$5:$E$1185</c:f>
              <c:numCache>
                <c:formatCode>General</c:formatCode>
                <c:ptCount val="1181"/>
                <c:pt idx="0">
                  <c:v>0</c:v>
                </c:pt>
              </c:numCache>
            </c:numRef>
          </c:bubbleSize>
          <c:bubble3D val="0"/>
          <c:extLst>
            <c:ext xmlns:c16="http://schemas.microsoft.com/office/drawing/2014/chart" uri="{C3380CC4-5D6E-409C-BE32-E72D297353CC}">
              <c16:uniqueId val="{00000000-9E80-4876-9475-64C353D1C65C}"/>
            </c:ext>
          </c:extLst>
        </c:ser>
        <c:dLbls>
          <c:showLegendKey val="0"/>
          <c:showVal val="0"/>
          <c:showCatName val="0"/>
          <c:showSerName val="0"/>
          <c:showPercent val="0"/>
          <c:showBubbleSize val="0"/>
        </c:dLbls>
        <c:bubbleScale val="15"/>
        <c:showNegBubbles val="0"/>
        <c:axId val="131453312"/>
        <c:axId val="131454848"/>
      </c:bubbleChart>
      <c:valAx>
        <c:axId val="131453312"/>
        <c:scaling>
          <c:orientation val="minMax"/>
          <c:max val="354700"/>
          <c:min val="3545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31454848"/>
        <c:crossesAt val="4718880"/>
        <c:crossBetween val="midCat"/>
      </c:valAx>
      <c:valAx>
        <c:axId val="131454848"/>
        <c:scaling>
          <c:orientation val="minMax"/>
          <c:max val="4719020"/>
          <c:min val="4718880"/>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1453312"/>
        <c:crossesAt val="354560"/>
        <c:crossBetween val="midCat"/>
      </c:valAx>
      <c:spPr>
        <a:noFill/>
        <a:ln>
          <a:noFill/>
        </a:ln>
        <a:effectLst/>
      </c:spPr>
    </c:plotArea>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Candara" charset="0"/>
                <a:ea typeface="Candara" charset="0"/>
                <a:cs typeface="Candara" charset="0"/>
              </a:defRPr>
            </a:pPr>
            <a:r>
              <a:rPr lang="en-US"/>
              <a:t>Frecuencia</a:t>
            </a:r>
            <a:r>
              <a:rPr lang="en-US" baseline="0"/>
              <a:t> de selección por árbol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Candara" charset="0"/>
              <a:ea typeface="Candara" charset="0"/>
              <a:cs typeface="Candara" charset="0"/>
            </a:defRPr>
          </a:pPr>
          <a:endParaRPr lang="es-ES"/>
        </a:p>
      </c:txPr>
    </c:title>
    <c:autoTitleDeleted val="0"/>
    <c:plotArea>
      <c:layout/>
      <c:bubbleChart>
        <c:varyColors val="0"/>
        <c:ser>
          <c:idx val="0"/>
          <c:order val="0"/>
          <c:tx>
            <c:v>Frecuencia de corta por árbol</c:v>
          </c:tx>
          <c:spPr>
            <a:solidFill>
              <a:schemeClr val="accent2">
                <a:alpha val="75000"/>
              </a:schemeClr>
            </a:solidFill>
            <a:ln>
              <a:noFill/>
            </a:ln>
            <a:effectLst/>
          </c:spPr>
          <c:invertIfNegative val="0"/>
          <c:xVal>
            <c:strRef>
              <c:f>Gráficos!$A$5:$A$1185</c:f>
              <c:strCache>
                <c:ptCount val="1"/>
                <c:pt idx="0">
                  <c:v>(en blanco)</c:v>
                </c:pt>
              </c:strCache>
            </c:strRef>
          </c:xVal>
          <c:yVal>
            <c:numRef>
              <c:f>Gráficos!$B$5:$B$1185</c:f>
              <c:numCache>
                <c:formatCode>General</c:formatCode>
                <c:ptCount val="1181"/>
                <c:pt idx="0">
                  <c:v>0</c:v>
                </c:pt>
              </c:numCache>
            </c:numRef>
          </c:yVal>
          <c:bubbleSize>
            <c:numRef>
              <c:f>Gráficos!$F$5:$F$1185</c:f>
              <c:numCache>
                <c:formatCode>General</c:formatCode>
                <c:ptCount val="1181"/>
                <c:pt idx="0">
                  <c:v>2</c:v>
                </c:pt>
              </c:numCache>
            </c:numRef>
          </c:bubbleSize>
          <c:bubble3D val="0"/>
          <c:extLst>
            <c:ext xmlns:c16="http://schemas.microsoft.com/office/drawing/2014/chart" uri="{C3380CC4-5D6E-409C-BE32-E72D297353CC}">
              <c16:uniqueId val="{00000000-3197-4981-8C7F-F251F933DA82}"/>
            </c:ext>
          </c:extLst>
        </c:ser>
        <c:dLbls>
          <c:showLegendKey val="0"/>
          <c:showVal val="0"/>
          <c:showCatName val="0"/>
          <c:showSerName val="0"/>
          <c:showPercent val="0"/>
          <c:showBubbleSize val="0"/>
        </c:dLbls>
        <c:bubbleScale val="15"/>
        <c:showNegBubbles val="0"/>
        <c:axId val="131684224"/>
        <c:axId val="131685760"/>
      </c:bubbleChart>
      <c:valAx>
        <c:axId val="131684224"/>
        <c:scaling>
          <c:orientation val="minMax"/>
          <c:max val="354700"/>
          <c:min val="3545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31685760"/>
        <c:crossesAt val="4718880"/>
        <c:crossBetween val="midCat"/>
      </c:valAx>
      <c:valAx>
        <c:axId val="131685760"/>
        <c:scaling>
          <c:orientation val="minMax"/>
          <c:max val="4719020"/>
          <c:min val="47188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31684224"/>
        <c:crossesAt val="354560"/>
        <c:crossBetween val="midCat"/>
      </c:valAx>
      <c:spPr>
        <a:noFill/>
        <a:ln>
          <a:noFill/>
        </a:ln>
        <a:effectLst/>
      </c:spPr>
    </c:plotArea>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Candara" charset="0"/>
              <a:ea typeface="Candara" charset="0"/>
              <a:cs typeface="Candara" charset="0"/>
            </a:defRPr>
          </a:pPr>
          <a:endParaRPr lang="es-ES"/>
        </a:p>
      </c:txPr>
    </c:title>
    <c:autoTitleDeleted val="0"/>
    <c:plotArea>
      <c:layout/>
      <c:bubbleChart>
        <c:varyColors val="0"/>
        <c:ser>
          <c:idx val="0"/>
          <c:order val="0"/>
          <c:tx>
            <c:v>Árboles conservados</c:v>
          </c:tx>
          <c:spPr>
            <a:solidFill>
              <a:schemeClr val="accent2">
                <a:alpha val="75000"/>
              </a:schemeClr>
            </a:solidFill>
            <a:ln>
              <a:noFill/>
            </a:ln>
            <a:effectLst/>
          </c:spPr>
          <c:invertIfNegative val="0"/>
          <c:xVal>
            <c:strRef>
              <c:f>Gráficos!$A$5:$A$1185</c:f>
              <c:strCache>
                <c:ptCount val="1"/>
                <c:pt idx="0">
                  <c:v>(en blanco)</c:v>
                </c:pt>
              </c:strCache>
            </c:strRef>
          </c:xVal>
          <c:yVal>
            <c:numRef>
              <c:f>Gráficos!$B$5:$B$1185</c:f>
              <c:numCache>
                <c:formatCode>General</c:formatCode>
                <c:ptCount val="1181"/>
                <c:pt idx="0">
                  <c:v>0</c:v>
                </c:pt>
              </c:numCache>
            </c:numRef>
          </c:yVal>
          <c:bubbleSize>
            <c:numRef>
              <c:f>Gráficos!$G$5:$G$1185</c:f>
              <c:numCache>
                <c:formatCode>General</c:formatCode>
                <c:ptCount val="1181"/>
                <c:pt idx="0">
                  <c:v>0</c:v>
                </c:pt>
              </c:numCache>
            </c:numRef>
          </c:bubbleSize>
          <c:bubble3D val="0"/>
          <c:extLst>
            <c:ext xmlns:c16="http://schemas.microsoft.com/office/drawing/2014/chart" uri="{C3380CC4-5D6E-409C-BE32-E72D297353CC}">
              <c16:uniqueId val="{00000000-3CBD-4509-805F-0C48D17DCB7A}"/>
            </c:ext>
          </c:extLst>
        </c:ser>
        <c:dLbls>
          <c:showLegendKey val="0"/>
          <c:showVal val="0"/>
          <c:showCatName val="0"/>
          <c:showSerName val="0"/>
          <c:showPercent val="0"/>
          <c:showBubbleSize val="0"/>
        </c:dLbls>
        <c:bubbleScale val="10"/>
        <c:showNegBubbles val="0"/>
        <c:axId val="131693952"/>
        <c:axId val="131716224"/>
      </c:bubbleChart>
      <c:valAx>
        <c:axId val="131693952"/>
        <c:scaling>
          <c:orientation val="minMax"/>
          <c:max val="354700"/>
          <c:min val="35456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131716224"/>
        <c:crossesAt val="4718880"/>
        <c:crossBetween val="midCat"/>
      </c:valAx>
      <c:valAx>
        <c:axId val="131716224"/>
        <c:scaling>
          <c:orientation val="minMax"/>
          <c:max val="4719020"/>
          <c:min val="4718880"/>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31693952"/>
        <c:crossesAt val="354560"/>
        <c:crossBetween val="midCat"/>
      </c:valAx>
      <c:spPr>
        <a:noFill/>
        <a:ln>
          <a:noFill/>
        </a:ln>
        <a:effectLst/>
      </c:spPr>
    </c:plotArea>
    <c:plotVisOnly val="1"/>
    <c:dispBlanksAs val="gap"/>
    <c:showDLblsOverMax val="0"/>
  </c:chart>
  <c:spPr>
    <a:solidFill>
      <a:schemeClr val="lt1"/>
    </a:solidFill>
    <a:ln w="25400"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Reversed" id="23">
  <a:schemeClr val="accent3"/>
</cs:colorStyle>
</file>

<file path=xl/charts/colors23.xml><?xml version="1.0" encoding="utf-8"?>
<cs:colorStyle xmlns:cs="http://schemas.microsoft.com/office/drawing/2012/chartStyle" xmlns:a="http://schemas.openxmlformats.org/drawingml/2006/main" meth="withinLinearReversed" id="23">
  <a:schemeClr val="accent3"/>
</cs:colorStyle>
</file>

<file path=xl/charts/colors24.xml><?xml version="1.0" encoding="utf-8"?>
<cs:colorStyle xmlns:cs="http://schemas.microsoft.com/office/drawing/2012/chartStyle" xmlns:a="http://schemas.openxmlformats.org/drawingml/2006/main" meth="withinLinearReversed" id="26">
  <a:schemeClr val="accent6"/>
</cs:colorStyle>
</file>

<file path=xl/charts/colors25.xml><?xml version="1.0" encoding="utf-8"?>
<cs:colorStyle xmlns:cs="http://schemas.microsoft.com/office/drawing/2012/chartStyle" xmlns:a="http://schemas.openxmlformats.org/drawingml/2006/main" meth="withinLinearReversed" id="22">
  <a:schemeClr val="accent2"/>
</cs:colorStyle>
</file>

<file path=xl/charts/colors26.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F$7" lockText="1" noThreeD="1"/>
</file>

<file path=xl/ctrlProps/ctrlProp4.xml><?xml version="1.0" encoding="utf-8"?>
<formControlPr xmlns="http://schemas.microsoft.com/office/spreadsheetml/2009/9/main" objectType="CheckBox" checked="Checked" fmlaLink="$CF$8" lockText="1" noThreeD="1"/>
</file>

<file path=xl/ctrlProps/ctrlProp5.xml><?xml version="1.0" encoding="utf-8"?>
<formControlPr xmlns="http://schemas.microsoft.com/office/spreadsheetml/2009/9/main" objectType="CheckBox" checked="Checked" fmlaLink="$CF$9" lockText="1" noThreeD="1"/>
</file>

<file path=xl/ctrlProps/ctrlProp6.xml><?xml version="1.0" encoding="utf-8"?>
<formControlPr xmlns="http://schemas.microsoft.com/office/spreadsheetml/2009/9/main" objectType="CheckBox" checked="Checked" fmlaLink="$CF$10" lockText="1" noThreeD="1"/>
</file>

<file path=xl/ctrlProps/ctrlProp7.xml><?xml version="1.0" encoding="utf-8"?>
<formControlPr xmlns="http://schemas.microsoft.com/office/spreadsheetml/2009/9/main" objectType="CheckBox" checked="Checked" fmlaLink="$CN$7" lockText="1" noThreeD="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https://www.simanfor.es/" TargetMode="External"/><Relationship Id="rId3" Type="http://schemas.openxmlformats.org/officeDocument/2006/relationships/hyperlink" Target="http://www.palencia.uva.es/" TargetMode="External"/><Relationship Id="rId7" Type="http://schemas.openxmlformats.org/officeDocument/2006/relationships/hyperlink" Target="https://agresta.org/" TargetMode="External"/><Relationship Id="rId12" Type="http://schemas.openxmlformats.org/officeDocument/2006/relationships/image" Target="../media/image6.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hyperlink" Target="https://www.uva.es/export/sites/uva/" TargetMode="External"/><Relationship Id="rId11" Type="http://schemas.openxmlformats.org/officeDocument/2006/relationships/hyperlink" Target="https://www.sngular.com/" TargetMode="External"/><Relationship Id="rId5" Type="http://schemas.openxmlformats.org/officeDocument/2006/relationships/image" Target="../media/image3.png"/><Relationship Id="rId15" Type="http://schemas.openxmlformats.org/officeDocument/2006/relationships/image" Target="../media/image8.png"/><Relationship Id="rId10" Type="http://schemas.openxmlformats.org/officeDocument/2006/relationships/image" Target="../media/image5.png"/><Relationship Id="rId4" Type="http://schemas.openxmlformats.org/officeDocument/2006/relationships/hyperlink" Target="https://uvadoc.uva.es/handle/10324/19343" TargetMode="External"/><Relationship Id="rId9" Type="http://schemas.openxmlformats.org/officeDocument/2006/relationships/hyperlink" Target="https://iufor.uva.es"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8" Type="http://schemas.openxmlformats.org/officeDocument/2006/relationships/hyperlink" Target="#Resultados!A1"/><Relationship Id="rId13" Type="http://schemas.openxmlformats.org/officeDocument/2006/relationships/image" Target="../media/image5.png"/><Relationship Id="rId18" Type="http://schemas.openxmlformats.org/officeDocument/2006/relationships/image" Target="../media/image10.png"/><Relationship Id="rId3" Type="http://schemas.openxmlformats.org/officeDocument/2006/relationships/hyperlink" Target="#Precios!A1"/><Relationship Id="rId7" Type="http://schemas.openxmlformats.org/officeDocument/2006/relationships/hyperlink" Target="#Biomasa!A1"/><Relationship Id="rId12" Type="http://schemas.openxmlformats.org/officeDocument/2006/relationships/hyperlink" Target="https://iufor.uva.es" TargetMode="External"/><Relationship Id="rId17" Type="http://schemas.openxmlformats.org/officeDocument/2006/relationships/hyperlink" Target="https://uvadoc.uva.es/handle/10324/19343" TargetMode="External"/><Relationship Id="rId2" Type="http://schemas.openxmlformats.org/officeDocument/2006/relationships/hyperlink" Target="#Coordenadas!A1"/><Relationship Id="rId16" Type="http://schemas.openxmlformats.org/officeDocument/2006/relationships/hyperlink" Target="#Tipificaci&#243;n!F1C1"/><Relationship Id="rId1" Type="http://schemas.openxmlformats.org/officeDocument/2006/relationships/hyperlink" Target="#Inicio!A1"/><Relationship Id="rId6" Type="http://schemas.openxmlformats.org/officeDocument/2006/relationships/hyperlink" Target="#Industrias!A1"/><Relationship Id="rId11" Type="http://schemas.openxmlformats.org/officeDocument/2006/relationships/hyperlink" Target="#&#193;rboles!A1"/><Relationship Id="rId5" Type="http://schemas.openxmlformats.org/officeDocument/2006/relationships/hyperlink" Target="#Equipos!A1"/><Relationship Id="rId15" Type="http://schemas.openxmlformats.org/officeDocument/2006/relationships/image" Target="../media/image9.png"/><Relationship Id="rId10" Type="http://schemas.openxmlformats.org/officeDocument/2006/relationships/hyperlink" Target="#Gr&#225;ficos!A1"/><Relationship Id="rId4" Type="http://schemas.openxmlformats.org/officeDocument/2006/relationships/hyperlink" Target="#Ecolog&#237;a!A1"/><Relationship Id="rId9" Type="http://schemas.openxmlformats.org/officeDocument/2006/relationships/hyperlink" Target="#Resumen!A1"/><Relationship Id="rId14" Type="http://schemas.openxmlformats.org/officeDocument/2006/relationships/hyperlink" Target="https://www.simanfor.es/Login.aspx" TargetMode="Externa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editAs="oneCell">
    <xdr:from>
      <xdr:col>3</xdr:col>
      <xdr:colOff>711200</xdr:colOff>
      <xdr:row>3</xdr:row>
      <xdr:rowOff>76201</xdr:rowOff>
    </xdr:from>
    <xdr:to>
      <xdr:col>10</xdr:col>
      <xdr:colOff>266700</xdr:colOff>
      <xdr:row>8</xdr:row>
      <xdr:rowOff>84329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25800" y="670561"/>
          <a:ext cx="5422900" cy="998728"/>
        </a:xfrm>
        <a:prstGeom prst="rect">
          <a:avLst/>
        </a:prstGeom>
      </xdr:spPr>
    </xdr:pic>
    <xdr:clientData/>
  </xdr:twoCellAnchor>
  <xdr:twoCellAnchor editAs="oneCell">
    <xdr:from>
      <xdr:col>3</xdr:col>
      <xdr:colOff>711200</xdr:colOff>
      <xdr:row>3</xdr:row>
      <xdr:rowOff>76201</xdr:rowOff>
    </xdr:from>
    <xdr:to>
      <xdr:col>10</xdr:col>
      <xdr:colOff>266700</xdr:colOff>
      <xdr:row>8</xdr:row>
      <xdr:rowOff>84329</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25800" y="670561"/>
          <a:ext cx="5422900" cy="998728"/>
        </a:xfrm>
        <a:prstGeom prst="rect">
          <a:avLst/>
        </a:prstGeom>
      </xdr:spPr>
    </xdr:pic>
    <xdr:clientData/>
  </xdr:twoCellAnchor>
  <xdr:twoCellAnchor editAs="oneCell">
    <xdr:from>
      <xdr:col>17</xdr:col>
      <xdr:colOff>469901</xdr:colOff>
      <xdr:row>48</xdr:row>
      <xdr:rowOff>187325</xdr:rowOff>
    </xdr:from>
    <xdr:to>
      <xdr:col>20</xdr:col>
      <xdr:colOff>694389</xdr:colOff>
      <xdr:row>57</xdr:row>
      <xdr:rowOff>92075</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993" t="6633" r="14222"/>
        <a:stretch/>
      </xdr:blipFill>
      <xdr:spPr>
        <a:xfrm>
          <a:off x="14719301" y="9697085"/>
          <a:ext cx="2739088" cy="1687830"/>
        </a:xfrm>
        <a:prstGeom prst="rect">
          <a:avLst/>
        </a:prstGeom>
      </xdr:spPr>
    </xdr:pic>
    <xdr:clientData/>
  </xdr:twoCellAnchor>
  <xdr:twoCellAnchor editAs="oneCell">
    <xdr:from>
      <xdr:col>3</xdr:col>
      <xdr:colOff>711200</xdr:colOff>
      <xdr:row>3</xdr:row>
      <xdr:rowOff>76201</xdr:rowOff>
    </xdr:from>
    <xdr:to>
      <xdr:col>10</xdr:col>
      <xdr:colOff>266700</xdr:colOff>
      <xdr:row>8</xdr:row>
      <xdr:rowOff>84329</xdr:rowOff>
    </xdr:to>
    <xdr:pic>
      <xdr:nvPicPr>
        <xdr:cNvPr id="7" name="Imagen 6">
          <a:hlinkClick xmlns:r="http://schemas.openxmlformats.org/officeDocument/2006/relationships" r:id="rId3"/>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25800" y="670561"/>
          <a:ext cx="5422900" cy="998728"/>
        </a:xfrm>
        <a:prstGeom prst="rect">
          <a:avLst/>
        </a:prstGeom>
      </xdr:spPr>
    </xdr:pic>
    <xdr:clientData/>
  </xdr:twoCellAnchor>
  <xdr:twoCellAnchor editAs="oneCell">
    <xdr:from>
      <xdr:col>3</xdr:col>
      <xdr:colOff>700520</xdr:colOff>
      <xdr:row>13</xdr:row>
      <xdr:rowOff>69273</xdr:rowOff>
    </xdr:from>
    <xdr:to>
      <xdr:col>10</xdr:col>
      <xdr:colOff>371475</xdr:colOff>
      <xdr:row>40</xdr:row>
      <xdr:rowOff>103909</xdr:rowOff>
    </xdr:to>
    <xdr:pic>
      <xdr:nvPicPr>
        <xdr:cNvPr id="8" name="Imagen 7">
          <a:hlinkClick xmlns:r="http://schemas.openxmlformats.org/officeDocument/2006/relationships" r:id="rId4"/>
          <a:extLst>
            <a:ext uri="{FF2B5EF4-FFF2-40B4-BE49-F238E27FC236}">
              <a16:creationId xmlns:a16="http://schemas.microsoft.com/office/drawing/2014/main" id="{00000000-0008-0000-0000-000008000000}"/>
            </a:ext>
            <a:ext uri="{147F2762-F138-4A5C-976F-8EAC2B608ADB}">
              <a16:predDERef xmlns:a16="http://schemas.microsoft.com/office/drawing/2014/main" pred="{00000000-0008-0000-0000-00001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0766" t="21412" r="19279" b="17887"/>
        <a:stretch/>
      </xdr:blipFill>
      <xdr:spPr>
        <a:xfrm>
          <a:off x="3215120" y="2644833"/>
          <a:ext cx="5538355" cy="5383876"/>
        </a:xfrm>
        <a:prstGeom prst="rect">
          <a:avLst/>
        </a:prstGeom>
      </xdr:spPr>
    </xdr:pic>
    <xdr:clientData/>
  </xdr:twoCellAnchor>
  <xdr:twoCellAnchor editAs="oneCell">
    <xdr:from>
      <xdr:col>17</xdr:col>
      <xdr:colOff>469901</xdr:colOff>
      <xdr:row>48</xdr:row>
      <xdr:rowOff>187325</xdr:rowOff>
    </xdr:from>
    <xdr:to>
      <xdr:col>20</xdr:col>
      <xdr:colOff>694389</xdr:colOff>
      <xdr:row>57</xdr:row>
      <xdr:rowOff>92075</xdr:rowOff>
    </xdr:to>
    <xdr:pic>
      <xdr:nvPicPr>
        <xdr:cNvPr id="10" name="Imagen 9">
          <a:hlinkClick xmlns:r="http://schemas.openxmlformats.org/officeDocument/2006/relationships" r:id="rId6"/>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993" t="6633" r="14222"/>
        <a:stretch/>
      </xdr:blipFill>
      <xdr:spPr>
        <a:xfrm>
          <a:off x="14719301" y="9697085"/>
          <a:ext cx="2739088" cy="1687830"/>
        </a:xfrm>
        <a:prstGeom prst="rect">
          <a:avLst/>
        </a:prstGeom>
      </xdr:spPr>
    </xdr:pic>
    <xdr:clientData/>
  </xdr:twoCellAnchor>
  <xdr:twoCellAnchor editAs="oneCell">
    <xdr:from>
      <xdr:col>21</xdr:col>
      <xdr:colOff>435779</xdr:colOff>
      <xdr:row>48</xdr:row>
      <xdr:rowOff>132772</xdr:rowOff>
    </xdr:from>
    <xdr:to>
      <xdr:col>23</xdr:col>
      <xdr:colOff>810490</xdr:colOff>
      <xdr:row>56</xdr:row>
      <xdr:rowOff>183572</xdr:rowOff>
    </xdr:to>
    <xdr:pic>
      <xdr:nvPicPr>
        <xdr:cNvPr id="11" name="Imagen 10">
          <a:hlinkClick xmlns:r="http://schemas.openxmlformats.org/officeDocument/2006/relationships" r:id="rId7"/>
          <a:extLst>
            <a:ext uri="{FF2B5EF4-FFF2-40B4-BE49-F238E27FC236}">
              <a16:creationId xmlns:a16="http://schemas.microsoft.com/office/drawing/2014/main" id="{00000000-0008-0000-0000-00000B000000}"/>
            </a:ext>
            <a:ext uri="{147F2762-F138-4A5C-976F-8EAC2B608ADB}">
              <a16:predDERef xmlns:a16="http://schemas.microsoft.com/office/drawing/2014/main" pred="{00000000-0008-0000-0000-00001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37979" y="9642532"/>
          <a:ext cx="2051111" cy="1635760"/>
        </a:xfrm>
        <a:prstGeom prst="rect">
          <a:avLst/>
        </a:prstGeom>
      </xdr:spPr>
    </xdr:pic>
    <xdr:clientData/>
  </xdr:twoCellAnchor>
  <xdr:twoCellAnchor editAs="oneCell">
    <xdr:from>
      <xdr:col>18</xdr:col>
      <xdr:colOff>226221</xdr:colOff>
      <xdr:row>2</xdr:row>
      <xdr:rowOff>154788</xdr:rowOff>
    </xdr:from>
    <xdr:to>
      <xdr:col>23</xdr:col>
      <xdr:colOff>616633</xdr:colOff>
      <xdr:row>9</xdr:row>
      <xdr:rowOff>47600</xdr:rowOff>
    </xdr:to>
    <xdr:pic>
      <xdr:nvPicPr>
        <xdr:cNvPr id="12" name="Imagen 11">
          <a:hlinkClick xmlns:r="http://schemas.openxmlformats.org/officeDocument/2006/relationships" r:id="rId9"/>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5313821" y="551028"/>
          <a:ext cx="4581412" cy="1279652"/>
        </a:xfrm>
        <a:prstGeom prst="rect">
          <a:avLst/>
        </a:prstGeom>
      </xdr:spPr>
    </xdr:pic>
    <xdr:clientData/>
  </xdr:twoCellAnchor>
  <xdr:twoCellAnchor editAs="oneCell">
    <xdr:from>
      <xdr:col>18</xdr:col>
      <xdr:colOff>670560</xdr:colOff>
      <xdr:row>57</xdr:row>
      <xdr:rowOff>129539</xdr:rowOff>
    </xdr:from>
    <xdr:to>
      <xdr:col>23</xdr:col>
      <xdr:colOff>298683</xdr:colOff>
      <xdr:row>67</xdr:row>
      <xdr:rowOff>148832</xdr:rowOff>
    </xdr:to>
    <xdr:pic>
      <xdr:nvPicPr>
        <xdr:cNvPr id="13" name="Imagen 12">
          <a:hlinkClick xmlns:r="http://schemas.openxmlformats.org/officeDocument/2006/relationships" r:id="rId11"/>
          <a:extLst>
            <a:ext uri="{FF2B5EF4-FFF2-40B4-BE49-F238E27FC236}">
              <a16:creationId xmlns:a16="http://schemas.microsoft.com/office/drawing/2014/main" id="{00000000-0008-0000-0000-00000D000000}"/>
            </a:ext>
            <a:ext uri="{147F2762-F138-4A5C-976F-8EAC2B608ADB}">
              <a16:predDERef xmlns:a16="http://schemas.microsoft.com/office/drawing/2014/main" pred="{00000000-0008-0000-0000-00001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15758160" y="11422379"/>
          <a:ext cx="3819123" cy="2000493"/>
        </a:xfrm>
        <a:prstGeom prst="rect">
          <a:avLst/>
        </a:prstGeom>
      </xdr:spPr>
    </xdr:pic>
    <xdr:clientData/>
  </xdr:twoCellAnchor>
  <xdr:twoCellAnchor editAs="oneCell">
    <xdr:from>
      <xdr:col>14</xdr:col>
      <xdr:colOff>428625</xdr:colOff>
      <xdr:row>22</xdr:row>
      <xdr:rowOff>9525</xdr:rowOff>
    </xdr:from>
    <xdr:to>
      <xdr:col>24</xdr:col>
      <xdr:colOff>361950</xdr:colOff>
      <xdr:row>30</xdr:row>
      <xdr:rowOff>190500</xdr:rowOff>
    </xdr:to>
    <xdr:pic>
      <xdr:nvPicPr>
        <xdr:cNvPr id="14" name="Imagen 13">
          <a:hlinkClick xmlns:r="http://schemas.openxmlformats.org/officeDocument/2006/relationships" r:id="rId13"/>
          <a:extLst>
            <a:ext uri="{FF2B5EF4-FFF2-40B4-BE49-F238E27FC236}">
              <a16:creationId xmlns:a16="http://schemas.microsoft.com/office/drawing/2014/main" id="{00000000-0008-0000-0000-00000E000000}"/>
            </a:ext>
            <a:ext uri="{147F2762-F138-4A5C-976F-8EAC2B608ADB}">
              <a16:predDERef xmlns:a16="http://schemas.microsoft.com/office/drawing/2014/main" pred="{763A2837-462F-419C-B678-055DA129AA4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163425" y="4368165"/>
          <a:ext cx="8315325" cy="1765935"/>
        </a:xfrm>
        <a:prstGeom prst="rect">
          <a:avLst/>
        </a:prstGeom>
      </xdr:spPr>
    </xdr:pic>
    <xdr:clientData/>
  </xdr:twoCellAnchor>
  <xdr:twoCellAnchor>
    <xdr:from>
      <xdr:col>11</xdr:col>
      <xdr:colOff>243320</xdr:colOff>
      <xdr:row>21</xdr:row>
      <xdr:rowOff>190500</xdr:rowOff>
    </xdr:from>
    <xdr:to>
      <xdr:col>13</xdr:col>
      <xdr:colOff>561974</xdr:colOff>
      <xdr:row>30</xdr:row>
      <xdr:rowOff>138546</xdr:rowOff>
    </xdr:to>
    <xdr:sp macro="" textlink="">
      <xdr:nvSpPr>
        <xdr:cNvPr id="15" name="Signo más 14">
          <a:extLst>
            <a:ext uri="{FF2B5EF4-FFF2-40B4-BE49-F238E27FC236}">
              <a16:creationId xmlns:a16="http://schemas.microsoft.com/office/drawing/2014/main" id="{00000000-0008-0000-0000-00000F000000}"/>
            </a:ext>
            <a:ext uri="{147F2762-F138-4A5C-976F-8EAC2B608ADB}">
              <a16:predDERef xmlns:a16="http://schemas.microsoft.com/office/drawing/2014/main" pred="{7CE7DA11-4175-48E0-9BD2-45C2DAEB25EB}"/>
            </a:ext>
          </a:extLst>
        </xdr:cNvPr>
        <xdr:cNvSpPr/>
      </xdr:nvSpPr>
      <xdr:spPr>
        <a:xfrm>
          <a:off x="9463520" y="4351020"/>
          <a:ext cx="1995054" cy="1731126"/>
        </a:xfrm>
        <a:prstGeom prst="mathPlus">
          <a:avLst/>
        </a:prstGeom>
        <a:solidFill>
          <a:srgbClr val="0066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oneCellAnchor>
    <xdr:from>
      <xdr:col>3</xdr:col>
      <xdr:colOff>15240</xdr:colOff>
      <xdr:row>43</xdr:row>
      <xdr:rowOff>55094</xdr:rowOff>
    </xdr:from>
    <xdr:ext cx="4430700" cy="735714"/>
    <xdr:sp macro="" textlink="">
      <xdr:nvSpPr>
        <xdr:cNvPr id="16" name="CuadroTexto 15">
          <a:extLst>
            <a:ext uri="{FF2B5EF4-FFF2-40B4-BE49-F238E27FC236}">
              <a16:creationId xmlns:a16="http://schemas.microsoft.com/office/drawing/2014/main" id="{79DF6F6E-FD3D-59C9-93A0-C9AA53409363}"/>
            </a:ext>
          </a:extLst>
        </xdr:cNvPr>
        <xdr:cNvSpPr txBox="1"/>
      </xdr:nvSpPr>
      <xdr:spPr>
        <a:xfrm>
          <a:off x="2529840" y="8624663"/>
          <a:ext cx="4430700" cy="73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3600">
              <a:solidFill>
                <a:schemeClr val="tx1">
                  <a:lumMod val="65000"/>
                  <a:lumOff val="35000"/>
                </a:schemeClr>
              </a:solidFill>
              <a:latin typeface="Comic Sans MS" panose="030F0702030302020204" pitchFamily="66" charset="0"/>
            </a:rPr>
            <a:t>Diseño y desarrollo:</a:t>
          </a:r>
        </a:p>
      </xdr:txBody>
    </xdr:sp>
    <xdr:clientData/>
  </xdr:oneCellAnchor>
  <xdr:oneCellAnchor>
    <xdr:from>
      <xdr:col>17</xdr:col>
      <xdr:colOff>368531</xdr:colOff>
      <xdr:row>43</xdr:row>
      <xdr:rowOff>20991</xdr:rowOff>
    </xdr:from>
    <xdr:ext cx="5607625" cy="735714"/>
    <xdr:sp macro="" textlink="">
      <xdr:nvSpPr>
        <xdr:cNvPr id="17" name="CuadroTexto 16">
          <a:extLst>
            <a:ext uri="{FF2B5EF4-FFF2-40B4-BE49-F238E27FC236}">
              <a16:creationId xmlns:a16="http://schemas.microsoft.com/office/drawing/2014/main" id="{46C322C9-017E-4ABE-9C49-7B84654C72AF}"/>
            </a:ext>
          </a:extLst>
        </xdr:cNvPr>
        <xdr:cNvSpPr txBox="1"/>
      </xdr:nvSpPr>
      <xdr:spPr>
        <a:xfrm>
          <a:off x="14735695" y="8361427"/>
          <a:ext cx="5607625" cy="73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3600">
              <a:solidFill>
                <a:schemeClr val="tx1">
                  <a:lumMod val="65000"/>
                  <a:lumOff val="35000"/>
                </a:schemeClr>
              </a:solidFill>
              <a:latin typeface="Comic Sans MS" panose="030F0702030302020204" pitchFamily="66" charset="0"/>
            </a:rPr>
            <a:t>Entidades</a:t>
          </a:r>
          <a:r>
            <a:rPr lang="es-ES" sz="3600" baseline="0">
              <a:solidFill>
                <a:schemeClr val="tx1">
                  <a:lumMod val="65000"/>
                  <a:lumOff val="35000"/>
                </a:schemeClr>
              </a:solidFill>
              <a:latin typeface="Comic Sans MS" panose="030F0702030302020204" pitchFamily="66" charset="0"/>
            </a:rPr>
            <a:t> colaboradoras:</a:t>
          </a:r>
          <a:endParaRPr lang="es-ES" sz="3600">
            <a:solidFill>
              <a:schemeClr val="tx1">
                <a:lumMod val="65000"/>
                <a:lumOff val="35000"/>
              </a:schemeClr>
            </a:solidFill>
            <a:latin typeface="Comic Sans MS" panose="030F0702030302020204" pitchFamily="66" charset="0"/>
          </a:endParaRPr>
        </a:p>
      </xdr:txBody>
    </xdr:sp>
    <xdr:clientData/>
  </xdr:oneCellAnchor>
  <xdr:oneCellAnchor>
    <xdr:from>
      <xdr:col>11</xdr:col>
      <xdr:colOff>831274</xdr:colOff>
      <xdr:row>69</xdr:row>
      <xdr:rowOff>193960</xdr:rowOff>
    </xdr:from>
    <xdr:ext cx="2905475" cy="735714"/>
    <xdr:sp macro="" textlink="">
      <xdr:nvSpPr>
        <xdr:cNvPr id="18" name="CuadroTexto 17">
          <a:extLst>
            <a:ext uri="{FF2B5EF4-FFF2-40B4-BE49-F238E27FC236}">
              <a16:creationId xmlns:a16="http://schemas.microsoft.com/office/drawing/2014/main" id="{FF5AEB0A-6A30-474E-8845-107143B03404}"/>
            </a:ext>
          </a:extLst>
        </xdr:cNvPr>
        <xdr:cNvSpPr txBox="1"/>
      </xdr:nvSpPr>
      <xdr:spPr>
        <a:xfrm>
          <a:off x="10127674" y="13577451"/>
          <a:ext cx="2905475" cy="73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3600">
              <a:solidFill>
                <a:schemeClr val="tx1">
                  <a:lumMod val="65000"/>
                  <a:lumOff val="35000"/>
                </a:schemeClr>
              </a:solidFill>
              <a:latin typeface="Comic Sans MS" panose="030F0702030302020204" pitchFamily="66" charset="0"/>
            </a:rPr>
            <a:t>Financiación:</a:t>
          </a:r>
        </a:p>
      </xdr:txBody>
    </xdr:sp>
    <xdr:clientData/>
  </xdr:oneCellAnchor>
  <xdr:twoCellAnchor editAs="oneCell">
    <xdr:from>
      <xdr:col>11</xdr:col>
      <xdr:colOff>235525</xdr:colOff>
      <xdr:row>75</xdr:row>
      <xdr:rowOff>55418</xdr:rowOff>
    </xdr:from>
    <xdr:to>
      <xdr:col>16</xdr:col>
      <xdr:colOff>124690</xdr:colOff>
      <xdr:row>85</xdr:row>
      <xdr:rowOff>124691</xdr:rowOff>
    </xdr:to>
    <xdr:pic>
      <xdr:nvPicPr>
        <xdr:cNvPr id="20" name="Imagen 19">
          <a:extLst>
            <a:ext uri="{FF2B5EF4-FFF2-40B4-BE49-F238E27FC236}">
              <a16:creationId xmlns:a16="http://schemas.microsoft.com/office/drawing/2014/main" id="{ECC8D651-D505-1C64-C28E-0F6ECD548A38}"/>
            </a:ext>
          </a:extLst>
        </xdr:cNvPr>
        <xdr:cNvPicPr>
          <a:picLocks noChangeAspect="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t="21549" b="29630"/>
        <a:stretch/>
      </xdr:blipFill>
      <xdr:spPr>
        <a:xfrm>
          <a:off x="9531925" y="14602691"/>
          <a:ext cx="4114801" cy="20089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368300</xdr:colOff>
      <xdr:row>3</xdr:row>
      <xdr:rowOff>101600</xdr:rowOff>
    </xdr:from>
    <xdr:to>
      <xdr:col>21</xdr:col>
      <xdr:colOff>635000</xdr:colOff>
      <xdr:row>7</xdr:row>
      <xdr:rowOff>88900</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928600" y="1244600"/>
          <a:ext cx="4394200" cy="800100"/>
        </a:xfrm>
        <a:prstGeom prst="rect">
          <a:avLst/>
        </a:prstGeom>
        <a:ln/>
      </xdr:spPr>
      <xdr:style>
        <a:lnRef idx="3">
          <a:schemeClr val="lt1"/>
        </a:lnRef>
        <a:fillRef idx="1">
          <a:schemeClr val="accent2"/>
        </a:fillRef>
        <a:effectRef idx="1">
          <a:schemeClr val="accent2"/>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Para más info a cerca de la</a:t>
          </a:r>
          <a:r>
            <a:rPr lang="es-ES" sz="1200" baseline="0">
              <a:latin typeface="Candara" charset="0"/>
              <a:ea typeface="Candara" charset="0"/>
              <a:cs typeface="Candara" charset="0"/>
            </a:rPr>
            <a:t> utilización y prestaciones de </a:t>
          </a:r>
          <a:r>
            <a:rPr lang="es-ES" sz="1200">
              <a:latin typeface="Candara" charset="0"/>
              <a:ea typeface="Candara" charset="0"/>
              <a:cs typeface="Candara" charset="0"/>
            </a:rPr>
            <a:t>Smartelo</a:t>
          </a:r>
          <a:r>
            <a:rPr lang="es-ES" sz="1200" baseline="0">
              <a:latin typeface="Candara" charset="0"/>
              <a:ea typeface="Candara" charset="0"/>
              <a:cs typeface="Candara" charset="0"/>
            </a:rPr>
            <a:t>,haga click en el icono del IUGFS y acceda a todos los manuales, descargas y actualizaciones disponibles.</a:t>
          </a:r>
          <a:endParaRPr lang="es-ES" sz="1200">
            <a:latin typeface="Candara" charset="0"/>
            <a:ea typeface="Candara" charset="0"/>
            <a:cs typeface="Candara" charset="0"/>
          </a:endParaRPr>
        </a:p>
      </xdr:txBody>
    </xdr:sp>
    <xdr:clientData/>
  </xdr:twoCellAnchor>
  <xdr:twoCellAnchor>
    <xdr:from>
      <xdr:col>1</xdr:col>
      <xdr:colOff>241300</xdr:colOff>
      <xdr:row>2</xdr:row>
      <xdr:rowOff>127000</xdr:rowOff>
    </xdr:from>
    <xdr:to>
      <xdr:col>15</xdr:col>
      <xdr:colOff>114300</xdr:colOff>
      <xdr:row>9</xdr:row>
      <xdr:rowOff>81280</xdr:rowOff>
    </xdr:to>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419100" y="1066800"/>
          <a:ext cx="11430000" cy="1376680"/>
        </a:xfrm>
        <a:prstGeom prst="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t"/>
        <a:lstStyle/>
        <a:p>
          <a:r>
            <a:rPr lang="es-ES" sz="1100"/>
            <a:t>En</a:t>
          </a:r>
          <a:r>
            <a:rPr lang="es-ES" sz="1100" baseline="0"/>
            <a:t> esta hoja encontrará un resumen con las principales funciones y prestaciones que ofrece Smartelo, según las hojas que lo componen. </a:t>
          </a:r>
        </a:p>
        <a:p>
          <a:r>
            <a:rPr lang="es-ES" sz="1100"/>
            <a:t>El orden en</a:t>
          </a:r>
          <a:r>
            <a:rPr lang="es-ES" sz="1100" baseline="0"/>
            <a:t> el que se expone cada hoja corresponde con la disposición de las mismas en el libro, pudiéndose acceder a cada una de ellas haciendo click en los iconos situados en la barra horizontal superior (hojas principales), en los nombres de cada una de ellas, o en su defecto utilizando las pestañas clásicas de Excel (zona inferior).</a:t>
          </a:r>
        </a:p>
        <a:p>
          <a:r>
            <a:rPr lang="es-ES" sz="1100" baseline="0"/>
            <a:t>Además, puede acceder a información adicional (principalmente conceptual) situando el ratón encima de los comentarios que encontrará en las diferentes hojas de Smartelo.</a:t>
          </a:r>
        </a:p>
        <a:p>
          <a:endParaRPr lang="es-ES" sz="1100" baseline="0"/>
        </a:p>
        <a:p>
          <a:r>
            <a:rPr lang="es-ES" sz="1100" baseline="0"/>
            <a:t>Esta ayuda puede ser complementada con los manuales de Smartelo disponibles en la página oficial del Instituto Universitario de Investigación en Gestión Forestal Sostenible (iuFOR), como se indica en el cuadro adjunto.</a:t>
          </a:r>
          <a:endParaRPr lang="es-ES" sz="1100"/>
        </a:p>
      </xdr:txBody>
    </xdr:sp>
    <xdr:clientData/>
  </xdr:twoCellAnchor>
  <xdr:twoCellAnchor>
    <xdr:from>
      <xdr:col>3</xdr:col>
      <xdr:colOff>0</xdr:colOff>
      <xdr:row>12</xdr:row>
      <xdr:rowOff>194425</xdr:rowOff>
    </xdr:from>
    <xdr:to>
      <xdr:col>15</xdr:col>
      <xdr:colOff>812800</xdr:colOff>
      <xdr:row>28</xdr:row>
      <xdr:rowOff>60960</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844040" y="3067165"/>
          <a:ext cx="10779760" cy="3036455"/>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Es una de las</a:t>
          </a:r>
          <a:r>
            <a:rPr lang="es-ES" sz="1100" baseline="0"/>
            <a:t> </a:t>
          </a:r>
          <a:r>
            <a:rPr lang="es-ES" sz="1100"/>
            <a:t>hojas más importantes de</a:t>
          </a:r>
          <a:r>
            <a:rPr lang="es-ES" sz="1100" baseline="0"/>
            <a:t> Smartelo ya que en ella han de fijarse los principales parámetros que hacen funcionar el libro. Estos están divididos en los siguientes apartados:</a:t>
          </a:r>
        </a:p>
        <a:p>
          <a:endParaRPr lang="es-ES" sz="1100" baseline="0"/>
        </a:p>
        <a:p>
          <a:r>
            <a:rPr lang="es-ES" sz="1100" baseline="0"/>
            <a:t>_ </a:t>
          </a:r>
          <a:r>
            <a:rPr lang="es-ES" sz="1100" b="1" baseline="0"/>
            <a:t>Información general</a:t>
          </a:r>
          <a:r>
            <a:rPr lang="es-ES" sz="1100" baseline="0"/>
            <a:t>: Se han de introducir datos generales como el nombre y área del aula de señalamiento, datos económicos como la tasa de actualización, precios del árbol muerto, y otros referidos a aspectos ecológicos y de gestión del aula. Además, de forma automática se obtienen datos referidos al número de árboles (Hoja </a:t>
          </a:r>
          <a:r>
            <a:rPr lang="es-ES" sz="1100" baseline="0">
              <a:solidFill>
                <a:schemeClr val="accent6">
                  <a:lumMod val="75000"/>
                </a:schemeClr>
              </a:solidFill>
            </a:rPr>
            <a:t>Árboles</a:t>
          </a:r>
          <a:r>
            <a:rPr lang="es-ES" sz="1100" baseline="0"/>
            <a:t>) y equipos/operadores (Hoja </a:t>
          </a:r>
          <a:r>
            <a:rPr lang="es-ES" sz="1100" baseline="0">
              <a:solidFill>
                <a:schemeClr val="accent6">
                  <a:lumMod val="75000"/>
                </a:schemeClr>
              </a:solidFill>
            </a:rPr>
            <a:t>Equipos</a:t>
          </a:r>
          <a:r>
            <a:rPr lang="es-ES" sz="1100" baseline="0"/>
            <a:t>) que participan en la gestión del aula de señalamiento.</a:t>
          </a:r>
        </a:p>
        <a:p>
          <a:r>
            <a:rPr lang="es-ES" sz="1100" baseline="0"/>
            <a:t>_ </a:t>
          </a:r>
          <a:r>
            <a:rPr lang="es-ES" sz="1100" b="1" baseline="0"/>
            <a:t>Equipos/Operadores</a:t>
          </a:r>
          <a:r>
            <a:rPr lang="es-ES" sz="1100" baseline="0"/>
            <a:t>: Muestran los diferentes equipos u operadores que intervienen y/o toman decisiones de actuación sobre el aula de señalamiento. Para visualizar esta información es necesario hacer click sobre el botón "Extraer". </a:t>
          </a:r>
        </a:p>
        <a:p>
          <a:r>
            <a:rPr lang="es-ES" sz="1100" i="1" baseline="0"/>
            <a:t>Nota: Es necesario que la hoja </a:t>
          </a:r>
          <a:r>
            <a:rPr lang="es-ES" sz="1100" i="1" baseline="0">
              <a:solidFill>
                <a:schemeClr val="accent6">
                  <a:lumMod val="75000"/>
                </a:schemeClr>
              </a:solidFill>
            </a:rPr>
            <a:t>Equipos</a:t>
          </a:r>
          <a:r>
            <a:rPr lang="es-ES" sz="1100" i="1" baseline="0"/>
            <a:t> está adecuadamente rellena para que se puedan visualizar todos ellos en la hoja </a:t>
          </a:r>
          <a:r>
            <a:rPr lang="es-ES" sz="1100" i="1" baseline="0">
              <a:solidFill>
                <a:schemeClr val="accent6">
                  <a:lumMod val="75000"/>
                </a:schemeClr>
              </a:solidFill>
            </a:rPr>
            <a:t>Inicio</a:t>
          </a:r>
          <a:r>
            <a:rPr lang="es-ES" sz="1100" i="1" baseline="0">
              <a:solidFill>
                <a:schemeClr val="dk1"/>
              </a:solidFill>
            </a:rPr>
            <a:t>;  </a:t>
          </a:r>
          <a:r>
            <a:rPr lang="es-ES" sz="1100" i="0" baseline="0">
              <a:solidFill>
                <a:schemeClr val="dk1"/>
              </a:solidFill>
            </a:rPr>
            <a:t>estos datos ha de proporcionarlos el usuario, bien de manera manual o utilizando </a:t>
          </a:r>
          <a:r>
            <a:rPr lang="es-ES" sz="1100" i="1" baseline="0">
              <a:solidFill>
                <a:schemeClr val="dk1"/>
              </a:solidFill>
            </a:rPr>
            <a:t>Smartelo</a:t>
          </a:r>
          <a:r>
            <a:rPr lang="es-ES" sz="1100" i="0" baseline="0">
              <a:solidFill>
                <a:schemeClr val="dk1"/>
              </a:solidFill>
            </a:rPr>
            <a:t> </a:t>
          </a:r>
          <a:r>
            <a:rPr lang="es-ES" sz="1100" i="1" baseline="0">
              <a:solidFill>
                <a:schemeClr val="dk1"/>
              </a:solidFill>
            </a:rPr>
            <a:t>APP</a:t>
          </a:r>
          <a:r>
            <a:rPr lang="es-ES" sz="1100" i="0" baseline="0">
              <a:solidFill>
                <a:schemeClr val="dk1"/>
              </a:solidFill>
            </a:rPr>
            <a:t> y </a:t>
          </a:r>
          <a:r>
            <a:rPr lang="es-ES" sz="1100" i="1" baseline="0">
              <a:solidFill>
                <a:schemeClr val="dk1"/>
              </a:solidFill>
            </a:rPr>
            <a:t>SIMANFOR</a:t>
          </a:r>
          <a:r>
            <a:rPr lang="es-ES" sz="1100" i="0" baseline="0">
              <a:solidFill>
                <a:schemeClr val="dk1"/>
              </a:solidFill>
            </a:rPr>
            <a:t>.</a:t>
          </a:r>
          <a:endParaRPr lang="es-ES" sz="1100" i="0" baseline="0"/>
        </a:p>
        <a:p>
          <a:r>
            <a:rPr lang="es-ES" sz="1100" baseline="0"/>
            <a:t>_ </a:t>
          </a:r>
          <a:r>
            <a:rPr lang="es-ES" sz="1100" b="1" baseline="0"/>
            <a:t>Lista de especies</a:t>
          </a:r>
          <a:r>
            <a:rPr lang="es-ES" sz="1100" baseline="0"/>
            <a:t>: De igual forma que con los Equipos/Operadores, se debe hacer click en el botón "Extraer" para visualizar las diferentes especies presentes en el aula de señalamiento. Es necesario que en la hoja </a:t>
          </a:r>
          <a:r>
            <a:rPr lang="es-ES" sz="1100" baseline="0">
              <a:solidFill>
                <a:schemeClr val="accent6">
                  <a:lumMod val="75000"/>
                </a:schemeClr>
              </a:solidFill>
            </a:rPr>
            <a:t>Árboles</a:t>
          </a:r>
          <a:r>
            <a:rPr lang="es-ES" sz="1100" baseline="0"/>
            <a:t> exista una relación entre los diferentes árboles y la especie a la que pertenece para que puedan extraerse y visualizarse tales especies. en la hoja </a:t>
          </a:r>
          <a:r>
            <a:rPr lang="es-ES" sz="1100" baseline="0">
              <a:solidFill>
                <a:schemeClr val="accent6">
                  <a:lumMod val="75000"/>
                </a:schemeClr>
              </a:solidFill>
            </a:rPr>
            <a:t>Inicio</a:t>
          </a:r>
          <a:r>
            <a:rPr lang="es-ES" sz="1100" baseline="0"/>
            <a:t>.</a:t>
          </a:r>
        </a:p>
        <a:p>
          <a:r>
            <a:rPr lang="es-ES" sz="1100" baseline="0"/>
            <a:t>_ </a:t>
          </a:r>
          <a:r>
            <a:rPr lang="es-ES" sz="1100" b="1" baseline="0"/>
            <a:t>Diámetros límite</a:t>
          </a:r>
          <a:r>
            <a:rPr lang="es-ES" sz="1100" baseline="0"/>
            <a:t>: Smartelo ofrece una serie de reultados referentes a la evolución del patrimonio dendrométrico y financiero, así como análisis de la masa y otros (Ver Hoja </a:t>
          </a:r>
          <a:r>
            <a:rPr lang="es-ES" sz="1100" baseline="0">
              <a:solidFill>
                <a:schemeClr val="accent6">
                  <a:lumMod val="75000"/>
                </a:schemeClr>
              </a:solidFill>
            </a:rPr>
            <a:t>Resultados</a:t>
          </a:r>
          <a:r>
            <a:rPr lang="es-ES" sz="1100" baseline="0"/>
            <a:t>). Muchos de esos resultados se muestran clasificados por clase diamétrica o tipo de madera, entre otros parámetros. La determinación de los diferentes tipos de madera (gruesa, media o estrecha) se realiza fijando una serie de diámetros límite (inferior y superior) para cada uno de ellos en la hoja </a:t>
          </a:r>
          <a:r>
            <a:rPr lang="es-ES" sz="1100" baseline="0">
              <a:solidFill>
                <a:schemeClr val="accent6">
                  <a:lumMod val="75000"/>
                </a:schemeClr>
              </a:solidFill>
            </a:rPr>
            <a:t>Inicio</a:t>
          </a:r>
          <a:r>
            <a:rPr lang="es-ES" sz="1100" baseline="0"/>
            <a:t>.  </a:t>
          </a:r>
        </a:p>
        <a:p>
          <a:r>
            <a:rPr lang="es-ES" sz="1100" i="1" baseline="0"/>
            <a:t>Nota: Todos los pies que posean un diámetro inferior al del mínimo fijado en este apartado, no serán tomados en cuenta en los resultados finales expuestos en la hoja </a:t>
          </a:r>
          <a:r>
            <a:rPr lang="es-ES" sz="1100" i="1" baseline="0">
              <a:solidFill>
                <a:schemeClr val="accent6">
                  <a:lumMod val="75000"/>
                </a:schemeClr>
              </a:solidFill>
            </a:rPr>
            <a:t>Resultados</a:t>
          </a:r>
          <a:r>
            <a:rPr lang="es-ES" sz="1100" i="1" baseline="0">
              <a:solidFill>
                <a:schemeClr val="dk1"/>
              </a:solidFill>
            </a:rPr>
            <a:t>; los límites establecidos pueden ser modificados por el usuario para adaptarlos a los usos de la madera que necesiten.</a:t>
          </a:r>
          <a:r>
            <a:rPr lang="es-ES" sz="1100" i="1" baseline="0"/>
            <a:t> </a:t>
          </a:r>
        </a:p>
      </xdr:txBody>
    </xdr:sp>
    <xdr:clientData/>
  </xdr:twoCellAnchor>
  <xdr:twoCellAnchor>
    <xdr:from>
      <xdr:col>17</xdr:col>
      <xdr:colOff>0</xdr:colOff>
      <xdr:row>19</xdr:row>
      <xdr:rowOff>12700</xdr:rowOff>
    </xdr:from>
    <xdr:to>
      <xdr:col>20</xdr:col>
      <xdr:colOff>635000</xdr:colOff>
      <xdr:row>34</xdr:row>
      <xdr:rowOff>12700</xdr:rowOff>
    </xdr:to>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13385800" y="4432300"/>
          <a:ext cx="3111500" cy="30480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pPr algn="ctr"/>
          <a:endParaRPr lang="es-ES" sz="1100"/>
        </a:p>
        <a:p>
          <a:pPr algn="ctr"/>
          <a:r>
            <a:rPr lang="es-ES" sz="1100"/>
            <a:t>INTERPRETACIÓN</a:t>
          </a:r>
          <a:r>
            <a:rPr lang="es-ES" sz="1100" baseline="0"/>
            <a:t> DE FORMATOS DE CELDA:</a:t>
          </a:r>
        </a:p>
        <a:p>
          <a:endParaRPr lang="es-ES" sz="1100" baseline="0"/>
        </a:p>
        <a:p>
          <a:r>
            <a:rPr lang="es-ES" sz="1100" baseline="0"/>
            <a:t>Se deben completar todas aquellas celdas en color BLANCO.</a:t>
          </a:r>
        </a:p>
        <a:p>
          <a:endParaRPr lang="es-ES" sz="1100" baseline="0"/>
        </a:p>
        <a:p>
          <a:r>
            <a:rPr lang="es-ES" sz="1100" baseline="0"/>
            <a:t>Las celdas sombreadas con colores claros (generalmente verde o naranja) corresponden a celdas donde se introducen datos secundarios, los cuales intervienen en la obtención de resultados muy específicos, tales como el estudio de la biomasa o las industrias de productos madereros.</a:t>
          </a:r>
        </a:p>
        <a:p>
          <a:endParaRPr lang="es-ES" sz="1100" baseline="0"/>
        </a:p>
        <a:p>
          <a:r>
            <a:rPr lang="es-ES" sz="1100" baseline="0"/>
            <a:t>Las celdas rellenadas con colores más oscuros pertenecen a celdas con fórmulas/resultados, y no deben borrarse/editarse. </a:t>
          </a:r>
          <a:endParaRPr lang="es-ES" sz="1100"/>
        </a:p>
      </xdr:txBody>
    </xdr:sp>
    <xdr:clientData/>
  </xdr:twoCellAnchor>
  <xdr:twoCellAnchor>
    <xdr:from>
      <xdr:col>3</xdr:col>
      <xdr:colOff>444</xdr:colOff>
      <xdr:row>33</xdr:row>
      <xdr:rowOff>0</xdr:rowOff>
    </xdr:from>
    <xdr:to>
      <xdr:col>15</xdr:col>
      <xdr:colOff>810260</xdr:colOff>
      <xdr:row>44</xdr:row>
      <xdr:rowOff>152400</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844484" y="7033260"/>
          <a:ext cx="10776776" cy="2331720"/>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La hoja </a:t>
          </a:r>
          <a:r>
            <a:rPr lang="es-ES" sz="1100" baseline="0">
              <a:solidFill>
                <a:schemeClr val="accent6">
                  <a:lumMod val="75000"/>
                </a:schemeClr>
              </a:solidFill>
            </a:rPr>
            <a:t>Coordenadas</a:t>
          </a:r>
          <a:r>
            <a:rPr lang="es-ES" sz="1100" baseline="0"/>
            <a:t> cumple dos objetivos principales:</a:t>
          </a:r>
        </a:p>
        <a:p>
          <a:endParaRPr lang="es-ES" sz="1100" baseline="0"/>
        </a:p>
        <a:p>
          <a:r>
            <a:rPr lang="es-ES" sz="1100" baseline="0"/>
            <a:t>1. Mostrar los </a:t>
          </a:r>
          <a:r>
            <a:rPr lang="es-ES" sz="1100" b="1" baseline="0"/>
            <a:t>datos de situación </a:t>
          </a:r>
          <a:r>
            <a:rPr lang="es-ES" sz="1100" baseline="0"/>
            <a:t>correspondientes a las estacas de referencia que componen el aula de señalamiento. </a:t>
          </a:r>
        </a:p>
        <a:p>
          <a:r>
            <a:rPr lang="es-ES" sz="1100" baseline="0"/>
            <a:t>Normalmente toda aula de señalamiento está formada por 25 estacas de referencia (cuadrícula de 5x5 estacas, con una superficie total de 1 ha).</a:t>
          </a:r>
        </a:p>
        <a:p>
          <a:r>
            <a:rPr lang="es-ES" sz="1100" baseline="0"/>
            <a:t>En esta hoja se requiere la introducción del número de cada una de ellas, así como sus coordenadas X e Y, con el fin de poder representarlas en el plano de situación presente en esta hoja y facilitar una visión general de la composición del aula de señalamiento. Inicialmente, esta tabla se autocompleta con los datos de la hoja </a:t>
          </a:r>
          <a:r>
            <a:rPr lang="es-ES" sz="1100" i="0" baseline="0">
              <a:solidFill>
                <a:schemeClr val="accent6">
                  <a:lumMod val="75000"/>
                </a:schemeClr>
              </a:solidFill>
              <a:latin typeface="+mn-lt"/>
              <a:ea typeface="+mn-ea"/>
              <a:cs typeface="+mn-cs"/>
            </a:rPr>
            <a:t>Árboles</a:t>
          </a:r>
          <a:r>
            <a:rPr lang="es-ES" sz="1100" baseline="0"/>
            <a:t>.</a:t>
          </a:r>
        </a:p>
        <a:p>
          <a:endParaRPr lang="es-ES" sz="1100" baseline="0"/>
        </a:p>
        <a:p>
          <a:r>
            <a:rPr lang="es-ES" sz="1100" baseline="0"/>
            <a:t>2. Representar gráficamente las diferentes especies y estacas que conforman el aula de señalamiento. Mediante este gráfico dinámico es posible visualizar aquellas especies que se deseen pulsando sobre el nombre de cada una de ellas. Existe también la posibilidad de visualizar o no las estacas de referencia. </a:t>
          </a:r>
        </a:p>
        <a:p>
          <a:endParaRPr lang="es-ES" sz="1100" baseline="0"/>
        </a:p>
        <a:p>
          <a:r>
            <a:rPr lang="es-ES" sz="1100" i="1" baseline="0"/>
            <a:t>Nota: Adicionalmente, existe la posibilidad de añadir datos auxiliares referentes a la composición del aula, tales como las estaca de referencia, azimut y distancia para cada estaca, en el caso de que no se dispongan de coordenadas absolutas y se deseen calcular tales coordenadas XY mediante una fórmula designada por el usuario. Si desea calcular las coordenadas mediante este método, es necesario introducir un valor adicional correspondiente al ángulo de rotación del plano (en grados centesimales) en la hoja </a:t>
          </a:r>
          <a:r>
            <a:rPr lang="es-ES" sz="1100" i="1" baseline="0">
              <a:solidFill>
                <a:schemeClr val="accent6">
                  <a:lumMod val="75000"/>
                </a:schemeClr>
              </a:solidFill>
            </a:rPr>
            <a:t>Inicio</a:t>
          </a:r>
          <a:r>
            <a:rPr lang="es-ES" sz="1100" i="1" baseline="0"/>
            <a:t>.</a:t>
          </a:r>
        </a:p>
      </xdr:txBody>
    </xdr:sp>
    <xdr:clientData/>
  </xdr:twoCellAnchor>
  <xdr:twoCellAnchor>
    <xdr:from>
      <xdr:col>1</xdr:col>
      <xdr:colOff>0</xdr:colOff>
      <xdr:row>13</xdr:row>
      <xdr:rowOff>0</xdr:rowOff>
    </xdr:from>
    <xdr:to>
      <xdr:col>2</xdr:col>
      <xdr:colOff>0</xdr:colOff>
      <xdr:row>14</xdr:row>
      <xdr:rowOff>50800</xdr:rowOff>
    </xdr:to>
    <xdr:sp macro="" textlink="">
      <xdr:nvSpPr>
        <xdr:cNvPr id="9" name="CuadroTexto 8">
          <a:hlinkClick xmlns:r="http://schemas.openxmlformats.org/officeDocument/2006/relationships" r:id="rId1" tooltip="Inicio"/>
          <a:extLst>
            <a:ext uri="{FF2B5EF4-FFF2-40B4-BE49-F238E27FC236}">
              <a16:creationId xmlns:a16="http://schemas.microsoft.com/office/drawing/2014/main" id="{00000000-0008-0000-0100-000009000000}"/>
            </a:ext>
          </a:extLst>
        </xdr:cNvPr>
        <xdr:cNvSpPr txBox="1"/>
      </xdr:nvSpPr>
      <xdr:spPr>
        <a:xfrm>
          <a:off x="177800" y="3200400"/>
          <a:ext cx="825500" cy="25400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Inicio</a:t>
          </a:r>
        </a:p>
      </xdr:txBody>
    </xdr:sp>
    <xdr:clientData/>
  </xdr:twoCellAnchor>
  <xdr:twoCellAnchor>
    <xdr:from>
      <xdr:col>1</xdr:col>
      <xdr:colOff>0</xdr:colOff>
      <xdr:row>33</xdr:row>
      <xdr:rowOff>0</xdr:rowOff>
    </xdr:from>
    <xdr:to>
      <xdr:col>2</xdr:col>
      <xdr:colOff>241300</xdr:colOff>
      <xdr:row>34</xdr:row>
      <xdr:rowOff>52400</xdr:rowOff>
    </xdr:to>
    <xdr:sp macro="" textlink="">
      <xdr:nvSpPr>
        <xdr:cNvPr id="11" name="CuadroTexto 10">
          <a:hlinkClick xmlns:r="http://schemas.openxmlformats.org/officeDocument/2006/relationships" r:id="rId2" tooltip="Coordenadas"/>
          <a:extLst>
            <a:ext uri="{FF2B5EF4-FFF2-40B4-BE49-F238E27FC236}">
              <a16:creationId xmlns:a16="http://schemas.microsoft.com/office/drawing/2014/main" id="{00000000-0008-0000-0100-00000B000000}"/>
            </a:ext>
          </a:extLst>
        </xdr:cNvPr>
        <xdr:cNvSpPr txBox="1"/>
      </xdr:nvSpPr>
      <xdr:spPr>
        <a:xfrm>
          <a:off x="182880" y="7033260"/>
          <a:ext cx="1071880" cy="25052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Coordenadas</a:t>
          </a:r>
        </a:p>
      </xdr:txBody>
    </xdr:sp>
    <xdr:clientData/>
  </xdr:twoCellAnchor>
  <xdr:twoCellAnchor>
    <xdr:from>
      <xdr:col>2</xdr:col>
      <xdr:colOff>802641</xdr:colOff>
      <xdr:row>87</xdr:row>
      <xdr:rowOff>165935</xdr:rowOff>
    </xdr:from>
    <xdr:to>
      <xdr:col>15</xdr:col>
      <xdr:colOff>774701</xdr:colOff>
      <xdr:row>102</xdr:row>
      <xdr:rowOff>193029</xdr:rowOff>
    </xdr:to>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1818641" y="17607268"/>
          <a:ext cx="10758593" cy="294809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La hoja </a:t>
          </a:r>
          <a:r>
            <a:rPr lang="es-ES" sz="1100" baseline="0">
              <a:solidFill>
                <a:schemeClr val="accent6">
                  <a:lumMod val="75000"/>
                </a:schemeClr>
              </a:solidFill>
            </a:rPr>
            <a:t>Precios</a:t>
          </a:r>
          <a:r>
            <a:rPr lang="es-ES" sz="1100" baseline="0"/>
            <a:t> es la encargada de recoger la información necesaria para la obtención de los principales resultados económicos y financieros que ofrece Smartelo. Toda la información necesaria para ello se recoge en la siguiente tabla:</a:t>
          </a:r>
        </a:p>
        <a:p>
          <a:endParaRPr lang="es-ES" sz="1100" baseline="0"/>
        </a:p>
        <a:p>
          <a:r>
            <a:rPr lang="es-ES" sz="1100" baseline="0"/>
            <a:t>_ La </a:t>
          </a:r>
          <a:r>
            <a:rPr lang="es-ES" sz="1100" b="1" baseline="0"/>
            <a:t>tabla </a:t>
          </a:r>
          <a:r>
            <a:rPr lang="es-ES" sz="1100" baseline="0"/>
            <a:t>recoge información a cerca de los precios unitarios (PU; en €/m3) de cada especie presente en el aula de señalamiento en función de la industria de transformación de la madera a la que vaya destinada. Las industrias de transformación de la madera con las que es posible trabajar en Smartelo son:</a:t>
          </a:r>
        </a:p>
        <a:p>
          <a:r>
            <a:rPr lang="es-ES" sz="1100" baseline="0"/>
            <a:t>. </a:t>
          </a:r>
          <a:r>
            <a:rPr lang="es-ES" sz="1100" b="1" baseline="0"/>
            <a:t>Trituración</a:t>
          </a:r>
        </a:p>
        <a:p>
          <a:r>
            <a:rPr lang="es-ES" sz="1100" baseline="0"/>
            <a:t>. </a:t>
          </a:r>
          <a:r>
            <a:rPr lang="es-ES" sz="1100" b="1" baseline="0"/>
            <a:t>Apea</a:t>
          </a:r>
        </a:p>
        <a:p>
          <a:r>
            <a:rPr lang="es-ES" sz="1100" baseline="0"/>
            <a:t>. </a:t>
          </a:r>
          <a:r>
            <a:rPr lang="es-ES" sz="1100" b="1" baseline="0"/>
            <a:t>Cánter</a:t>
          </a:r>
        </a:p>
        <a:p>
          <a:r>
            <a:rPr lang="es-ES" sz="1100" baseline="0"/>
            <a:t>. </a:t>
          </a:r>
          <a:r>
            <a:rPr lang="es-ES" sz="1100" b="1" baseline="0"/>
            <a:t>Sierra</a:t>
          </a:r>
        </a:p>
        <a:p>
          <a:r>
            <a:rPr lang="es-ES" sz="1100" baseline="0"/>
            <a:t>. </a:t>
          </a:r>
          <a:r>
            <a:rPr lang="es-ES" sz="1100" b="1" baseline="0"/>
            <a:t>Sierra gruesa</a:t>
          </a:r>
        </a:p>
        <a:p>
          <a:r>
            <a:rPr lang="es-ES" sz="1100" baseline="0"/>
            <a:t>. </a:t>
          </a:r>
          <a:r>
            <a:rPr lang="es-ES" sz="1100" b="1" baseline="0"/>
            <a:t>Chapa</a:t>
          </a:r>
        </a:p>
        <a:p>
          <a:endParaRPr lang="es-ES" sz="1100" baseline="0"/>
        </a:p>
        <a:p>
          <a:pPr marL="0" marR="0" indent="0" defTabSz="914400" eaLnBrk="1" fontAlgn="auto" latinLnBrk="0" hangingPunct="1">
            <a:lnSpc>
              <a:spcPct val="100000"/>
            </a:lnSpc>
            <a:spcBef>
              <a:spcPts val="0"/>
            </a:spcBef>
            <a:spcAft>
              <a:spcPts val="0"/>
            </a:spcAft>
            <a:buClrTx/>
            <a:buSzTx/>
            <a:buFontTx/>
            <a:buNone/>
            <a:tabLst/>
            <a:defRPr/>
          </a:pPr>
          <a:r>
            <a:rPr lang="es-ES" sz="1100" i="1" baseline="0"/>
            <a:t>Nota: La tabla de precios para industrias sólo se debe completar si se poseen datos de volúmenes para las mismas, ya que Smartelo calcula los precios de consumo para las diferentes industrias, especies y árboles presentes en el aula de señalamiento. Estos datos de volúmen por se pueden obtener con el simulador forestal </a:t>
          </a:r>
          <a:r>
            <a:rPr lang="es-ES" sz="1100" b="1" i="1" baseline="0"/>
            <a:t>SIMANFOR</a:t>
          </a:r>
          <a:r>
            <a:rPr lang="es-ES" sz="1100" i="1" baseline="0"/>
            <a:t>, y se deben incluir en la hoja </a:t>
          </a:r>
          <a:r>
            <a:rPr lang="es-ES" sz="1100" i="1" baseline="0">
              <a:solidFill>
                <a:schemeClr val="accent6">
                  <a:lumMod val="75000"/>
                </a:schemeClr>
              </a:solidFill>
              <a:latin typeface="+mn-lt"/>
              <a:ea typeface="+mn-ea"/>
              <a:cs typeface="+mn-cs"/>
            </a:rPr>
            <a:t>Árboles</a:t>
          </a:r>
          <a:r>
            <a:rPr lang="es-ES" sz="1100" i="1" baseline="0"/>
            <a:t> del inventario, o bien incluirlas posteriormente en Smartelo. En esta misma hoja pueden visualizarse los diferentes resultados y análisis que realiza Smartelo referente al aprovechamiento de la madera en el aula de señalamiento. </a:t>
          </a:r>
        </a:p>
        <a:p>
          <a:endParaRPr lang="es-ES" sz="1100" baseline="0"/>
        </a:p>
      </xdr:txBody>
    </xdr:sp>
    <xdr:clientData/>
  </xdr:twoCellAnchor>
  <xdr:twoCellAnchor>
    <xdr:from>
      <xdr:col>0</xdr:col>
      <xdr:colOff>147321</xdr:colOff>
      <xdr:row>87</xdr:row>
      <xdr:rowOff>143075</xdr:rowOff>
    </xdr:from>
    <xdr:to>
      <xdr:col>1</xdr:col>
      <xdr:colOff>802641</xdr:colOff>
      <xdr:row>88</xdr:row>
      <xdr:rowOff>190488</xdr:rowOff>
    </xdr:to>
    <xdr:sp macro="" textlink="">
      <xdr:nvSpPr>
        <xdr:cNvPr id="13" name="CuadroTexto 12">
          <a:hlinkClick xmlns:r="http://schemas.openxmlformats.org/officeDocument/2006/relationships" r:id="rId3" tooltip="Precios"/>
          <a:extLst>
            <a:ext uri="{FF2B5EF4-FFF2-40B4-BE49-F238E27FC236}">
              <a16:creationId xmlns:a16="http://schemas.microsoft.com/office/drawing/2014/main" id="{00000000-0008-0000-0100-00000D000000}"/>
            </a:ext>
          </a:extLst>
        </xdr:cNvPr>
        <xdr:cNvSpPr txBox="1"/>
      </xdr:nvSpPr>
      <xdr:spPr>
        <a:xfrm>
          <a:off x="147321" y="17584408"/>
          <a:ext cx="841587" cy="242147"/>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Precios</a:t>
          </a:r>
        </a:p>
      </xdr:txBody>
    </xdr:sp>
    <xdr:clientData/>
  </xdr:twoCellAnchor>
  <xdr:twoCellAnchor>
    <xdr:from>
      <xdr:col>0</xdr:col>
      <xdr:colOff>147321</xdr:colOff>
      <xdr:row>105</xdr:row>
      <xdr:rowOff>135455</xdr:rowOff>
    </xdr:from>
    <xdr:to>
      <xdr:col>1</xdr:col>
      <xdr:colOff>802641</xdr:colOff>
      <xdr:row>106</xdr:row>
      <xdr:rowOff>182868</xdr:rowOff>
    </xdr:to>
    <xdr:sp macro="" textlink="">
      <xdr:nvSpPr>
        <xdr:cNvPr id="16" name="CuadroTexto 15">
          <a:hlinkClick xmlns:r="http://schemas.openxmlformats.org/officeDocument/2006/relationships" r:id="rId4" tooltip="Ecología"/>
          <a:extLst>
            <a:ext uri="{FF2B5EF4-FFF2-40B4-BE49-F238E27FC236}">
              <a16:creationId xmlns:a16="http://schemas.microsoft.com/office/drawing/2014/main" id="{00000000-0008-0000-0100-000010000000}"/>
            </a:ext>
          </a:extLst>
        </xdr:cNvPr>
        <xdr:cNvSpPr txBox="1"/>
      </xdr:nvSpPr>
      <xdr:spPr>
        <a:xfrm>
          <a:off x="147321" y="21081988"/>
          <a:ext cx="841587" cy="242147"/>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Ecología</a:t>
          </a:r>
        </a:p>
      </xdr:txBody>
    </xdr:sp>
    <xdr:clientData/>
  </xdr:twoCellAnchor>
  <xdr:twoCellAnchor>
    <xdr:from>
      <xdr:col>2</xdr:col>
      <xdr:colOff>802641</xdr:colOff>
      <xdr:row>105</xdr:row>
      <xdr:rowOff>143076</xdr:rowOff>
    </xdr:from>
    <xdr:to>
      <xdr:col>15</xdr:col>
      <xdr:colOff>774701</xdr:colOff>
      <xdr:row>117</xdr:row>
      <xdr:rowOff>190490</xdr:rowOff>
    </xdr:to>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1818641" y="21089609"/>
          <a:ext cx="10758593" cy="238421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a:t>Una de las principales novedades que incluye Smartelo es el análisis ecológico del aula de señalamiento. Esta función permite valorar cada árbol del aula dependiendo de su importancia ambiental/ecológica en base a una serie de atributos fijados por el usuario. De esta manera, Smartelo podrá realizar una valoración no sólo económica (referente a la explotación directa de los recursos madereros del aula), sino también ambiental de la misma. Esta opción ofrece una información muy valiosa de cara a la toma de decisiones para diferentes actuaciones (cortar o preservar en función del valor de consumo de cada árbol), así como para su utilización en posibles proyectos MDL, REDD, REDD+ o la implementación de pagos por servicios ecosistémicos en una determinada zona. Descubra más posibilidades acerca de las posibilidades que ofrece Smartelo en este ámbito visitando la web oficial del iuFOR (logo derecha).</a:t>
          </a:r>
        </a:p>
        <a:p>
          <a:endParaRPr lang="es-ES" sz="1100" baseline="0"/>
        </a:p>
        <a:p>
          <a:r>
            <a:rPr lang="es-ES" sz="1100" baseline="0"/>
            <a:t>La hoja </a:t>
          </a:r>
          <a:r>
            <a:rPr lang="es-ES" sz="1100" baseline="0">
              <a:solidFill>
                <a:schemeClr val="accent6">
                  <a:lumMod val="75000"/>
                </a:schemeClr>
              </a:solidFill>
            </a:rPr>
            <a:t>Ecología</a:t>
          </a:r>
          <a:r>
            <a:rPr lang="es-ES" sz="1100" baseline="0"/>
            <a:t> está diseñada para generar los citados códigos singulares en base a una serie de atributos (a elección del gestor). Estos atributos serán evaluados mediante una escala de 0 a 10, en función de la importancia que dé cada gestor a cada uno de ellos para cada código singular. Por defecto, Smartelo trae por defecto 4 atributos (vegetación, insectos, reptiles y avifauna). Como se ha comentado anteriormente, estos atributos pueden ser cambiados por otros, simplemente modificando el nombre de cada uno de ellos, así como añadir o eliminar los mismos. Una vez que se ha rellenado la información que se requiere (código singular, evaluación de atributos y descripción de cada código), se puede proceder a asignar uno o varios códigos a un determinado árbol en la hoja </a:t>
          </a:r>
          <a:r>
            <a:rPr lang="es-ES" sz="1100" baseline="0">
              <a:solidFill>
                <a:schemeClr val="accent6">
                  <a:lumMod val="75000"/>
                </a:schemeClr>
              </a:solidFill>
            </a:rPr>
            <a:t>Árboles</a:t>
          </a:r>
          <a:r>
            <a:rPr lang="es-ES" sz="1100" baseline="0"/>
            <a:t>. La columna habilitada para ello es la denominada </a:t>
          </a:r>
          <a:r>
            <a:rPr lang="es-ES" sz="1100" i="1" baseline="0"/>
            <a:t>Códigos singulares</a:t>
          </a:r>
          <a:r>
            <a:rPr lang="es-ES" sz="1100" baseline="0"/>
            <a:t>. </a:t>
          </a:r>
        </a:p>
        <a:p>
          <a:endParaRPr lang="es-ES" sz="1100" baseline="0"/>
        </a:p>
        <a:p>
          <a:pPr marL="0" marR="0" indent="0" defTabSz="914400" eaLnBrk="1" fontAlgn="auto" latinLnBrk="0" hangingPunct="1">
            <a:lnSpc>
              <a:spcPct val="100000"/>
            </a:lnSpc>
            <a:spcBef>
              <a:spcPts val="0"/>
            </a:spcBef>
            <a:spcAft>
              <a:spcPts val="0"/>
            </a:spcAft>
            <a:buClrTx/>
            <a:buSzTx/>
            <a:buFontTx/>
            <a:buNone/>
            <a:tabLst/>
            <a:defRPr/>
          </a:pPr>
          <a:r>
            <a:rPr lang="es-ES" sz="1100" i="1" baseline="0"/>
            <a:t>Más información a cerca de cómo trabajar con los códigos y atributos singulares se encuentra disponible en esta hoja </a:t>
          </a:r>
          <a:r>
            <a:rPr lang="es-ES" sz="1100" i="1" baseline="0">
              <a:solidFill>
                <a:schemeClr val="accent6">
                  <a:lumMod val="75000"/>
                </a:schemeClr>
              </a:solidFill>
            </a:rPr>
            <a:t>Ecología</a:t>
          </a:r>
          <a:r>
            <a:rPr lang="es-ES" sz="1100" i="1" baseline="0"/>
            <a:t>.</a:t>
          </a:r>
        </a:p>
        <a:p>
          <a:endParaRPr lang="es-ES" sz="1100" baseline="0"/>
        </a:p>
        <a:p>
          <a:endParaRPr lang="es-ES" sz="1100" baseline="0"/>
        </a:p>
      </xdr:txBody>
    </xdr:sp>
    <xdr:clientData/>
  </xdr:twoCellAnchor>
  <xdr:twoCellAnchor>
    <xdr:from>
      <xdr:col>0</xdr:col>
      <xdr:colOff>147321</xdr:colOff>
      <xdr:row>120</xdr:row>
      <xdr:rowOff>143075</xdr:rowOff>
    </xdr:from>
    <xdr:to>
      <xdr:col>1</xdr:col>
      <xdr:colOff>802641</xdr:colOff>
      <xdr:row>121</xdr:row>
      <xdr:rowOff>190488</xdr:rowOff>
    </xdr:to>
    <xdr:sp macro="" textlink="">
      <xdr:nvSpPr>
        <xdr:cNvPr id="18" name="CuadroTexto 17">
          <a:hlinkClick xmlns:r="http://schemas.openxmlformats.org/officeDocument/2006/relationships" r:id="rId5" tooltip="Equipos"/>
          <a:extLst>
            <a:ext uri="{FF2B5EF4-FFF2-40B4-BE49-F238E27FC236}">
              <a16:creationId xmlns:a16="http://schemas.microsoft.com/office/drawing/2014/main" id="{00000000-0008-0000-0100-000012000000}"/>
            </a:ext>
          </a:extLst>
        </xdr:cNvPr>
        <xdr:cNvSpPr txBox="1"/>
      </xdr:nvSpPr>
      <xdr:spPr>
        <a:xfrm>
          <a:off x="147321" y="24010608"/>
          <a:ext cx="841587" cy="242147"/>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Equipos</a:t>
          </a:r>
        </a:p>
      </xdr:txBody>
    </xdr:sp>
    <xdr:clientData/>
  </xdr:twoCellAnchor>
  <xdr:twoCellAnchor>
    <xdr:from>
      <xdr:col>2</xdr:col>
      <xdr:colOff>803085</xdr:colOff>
      <xdr:row>120</xdr:row>
      <xdr:rowOff>173555</xdr:rowOff>
    </xdr:from>
    <xdr:to>
      <xdr:col>15</xdr:col>
      <xdr:colOff>774701</xdr:colOff>
      <xdr:row>138</xdr:row>
      <xdr:rowOff>59255</xdr:rowOff>
    </xdr:to>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a:off x="1819085" y="24041088"/>
          <a:ext cx="10758149" cy="3390900"/>
        </a:xfrm>
        <a:prstGeom prst="rect">
          <a:avLst/>
        </a:prstGeom>
        <a:solidFill>
          <a:schemeClr val="lt1"/>
        </a:solidFill>
        <a:ln w="1905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Otro de los puntos interesantes que ofrece Smartelo es la posibilidad de trabajar con distintos equipos o gestores forestales. Esta opción permite obtener diferentes resultados en función de las decisiones que tome cada equipo/gestor. Imaginemos una clase con 20 alumnos, en la cual cada uno tiene unas ideas de actuación diferentes para los mismos pies, o bien están trabajando diferentes pies dentro del mismo aula de señalamiento. Smartelo permite generar un resumen con los resultados (dendrométricos, ecológicos, económicos) de todos ellos, posibilitando la comparación de los mismos mediante un cuadro resumen (Hoja </a:t>
          </a:r>
          <a:r>
            <a:rPr lang="es-ES" sz="1100" baseline="0">
              <a:solidFill>
                <a:schemeClr val="accent6">
                  <a:lumMod val="75000"/>
                </a:schemeClr>
              </a:solidFill>
            </a:rPr>
            <a:t>Resumen</a:t>
          </a:r>
          <a:r>
            <a:rPr lang="es-ES" sz="1100" baseline="0"/>
            <a:t>). </a:t>
          </a:r>
        </a:p>
        <a:p>
          <a:r>
            <a:rPr lang="es-ES" sz="1100" baseline="0"/>
            <a:t>De esta manera, la hoja </a:t>
          </a:r>
          <a:r>
            <a:rPr lang="es-ES" sz="1100" baseline="0">
              <a:solidFill>
                <a:schemeClr val="accent6">
                  <a:lumMod val="75000"/>
                </a:schemeClr>
              </a:solidFill>
            </a:rPr>
            <a:t>Equipos</a:t>
          </a:r>
          <a:r>
            <a:rPr lang="es-ES" sz="1100" baseline="0"/>
            <a:t> contiene toda la información referente a los distintos equipos/gestores que trabajan con el aula de señalamiento. </a:t>
          </a:r>
        </a:p>
        <a:p>
          <a:endParaRPr lang="es-ES" sz="1100" baseline="0"/>
        </a:p>
        <a:p>
          <a:r>
            <a:rPr lang="es-ES" sz="1100" baseline="0"/>
            <a:t>La forma de trabajar con esta hoja es la siguiente: </a:t>
          </a:r>
        </a:p>
        <a:p>
          <a:endParaRPr lang="es-ES" sz="1100" baseline="0"/>
        </a:p>
        <a:p>
          <a:r>
            <a:rPr lang="es-ES" sz="1100" baseline="0"/>
            <a:t>_ En primer lugar se debe introducir el </a:t>
          </a:r>
          <a:r>
            <a:rPr lang="es-ES" sz="1100" b="1" baseline="0"/>
            <a:t>nombre del equipo/gestor </a:t>
          </a:r>
          <a:r>
            <a:rPr lang="es-ES" sz="1100" baseline="0"/>
            <a:t>en la primera columna, llamada </a:t>
          </a:r>
          <a:r>
            <a:rPr lang="es-ES" sz="1100" i="1" baseline="0"/>
            <a:t>Nombre</a:t>
          </a:r>
          <a:r>
            <a:rPr lang="es-ES" sz="1100" baseline="0"/>
            <a:t>.</a:t>
          </a:r>
        </a:p>
        <a:p>
          <a:r>
            <a:rPr lang="es-ES" sz="1100" baseline="0"/>
            <a:t>_ Acto seguido han de anotarse todos los pies que se deseen seleccionar para trabajar con ellos, es decir, aquellos sobre los que se va a actuar, bien porque se deseen cortar o conservar, según lo que se quiera llevar a cabo (</a:t>
          </a:r>
          <a:r>
            <a:rPr lang="es-ES" sz="1100" i="1" baseline="0"/>
            <a:t>Acciones</a:t>
          </a:r>
          <a:r>
            <a:rPr lang="es-ES" sz="1100" baseline="0"/>
            <a:t>). </a:t>
          </a:r>
        </a:p>
        <a:p>
          <a:r>
            <a:rPr lang="es-ES" sz="1100" baseline="0"/>
            <a:t>_ Una vez realizado lo anterior, se procederá a actuar sobre cada árbol seleccionado. Este paso consiste en decidir por qué </a:t>
          </a:r>
          <a:r>
            <a:rPr lang="es-ES" sz="1100" b="1" baseline="0"/>
            <a:t>razón</a:t>
          </a:r>
          <a:r>
            <a:rPr lang="es-ES" sz="1100" baseline="0"/>
            <a:t> se ha seleccionado o se desea trabajar con ese pie. Para ello se debe asignar un valor a la columna </a:t>
          </a:r>
          <a:r>
            <a:rPr lang="es-ES" sz="1100" i="1" baseline="0"/>
            <a:t>Razón</a:t>
          </a:r>
          <a:r>
            <a:rPr lang="es-ES" sz="1100" baseline="0"/>
            <a:t> tomando como referencia la tabla de la derecha, denominada </a:t>
          </a:r>
          <a:r>
            <a:rPr lang="es-ES" sz="1100" i="1" baseline="0"/>
            <a:t>Razones, </a:t>
          </a:r>
          <a:r>
            <a:rPr lang="es-ES" sz="1100" i="0" baseline="0"/>
            <a:t>de las dos tablas</a:t>
          </a:r>
          <a:r>
            <a:rPr lang="es-ES" sz="1100" baseline="0"/>
            <a:t>. </a:t>
          </a:r>
        </a:p>
        <a:p>
          <a:r>
            <a:rPr lang="es-ES" sz="1100" baseline="0"/>
            <a:t>_ Para finalizar, anotar que la última columna, llamada </a:t>
          </a:r>
          <a:r>
            <a:rPr lang="es-ES" sz="1100" i="1" baseline="0"/>
            <a:t>Razón del equipo </a:t>
          </a:r>
          <a:r>
            <a:rPr lang="es-ES" sz="1100" baseline="0"/>
            <a:t>no debe editarse, ya que contiene fórmulas y está automatizada por Smartelo.</a:t>
          </a:r>
        </a:p>
        <a:p>
          <a:endParaRPr lang="es-ES" sz="1100" baseline="0"/>
        </a:p>
        <a:p>
          <a:r>
            <a:rPr lang="es-ES" sz="1100" i="1" baseline="0"/>
            <a:t>Nota: El nombre del equipo/gestor debe aparecer en todas las filas donde aparezcan árboles seleccionados por tal equipo/gestor. Se recomienda arrastrar la primera fila hacia abajo, o copiar y pegar dicho nombre hasta contener todos los árboles seleccionados. Además de las acciones adicionales que se pueden añadir manualmente, Smartelo importará las acciones realizadas por el usuario con </a:t>
          </a:r>
          <a:r>
            <a:rPr lang="es-ES" sz="1100" b="1" i="1" baseline="0"/>
            <a:t>SMARTELO</a:t>
          </a:r>
          <a:r>
            <a:rPr lang="es-ES" sz="1100" i="1" baseline="0"/>
            <a:t> </a:t>
          </a:r>
          <a:r>
            <a:rPr lang="es-ES" sz="1100" b="1" i="1" baseline="0"/>
            <a:t>APP</a:t>
          </a:r>
          <a:r>
            <a:rPr lang="es-ES" sz="1100" i="1" baseline="0"/>
            <a:t> una vez pulse el botón "Extraer" en la Hoja de </a:t>
          </a:r>
          <a:r>
            <a:rPr lang="es-ES" sz="1100" i="1" baseline="0">
              <a:solidFill>
                <a:schemeClr val="accent6">
                  <a:lumMod val="75000"/>
                </a:schemeClr>
              </a:solidFill>
              <a:latin typeface="+mn-lt"/>
              <a:ea typeface="+mn-ea"/>
              <a:cs typeface="+mn-cs"/>
            </a:rPr>
            <a:t>Inicio</a:t>
          </a:r>
          <a:r>
            <a:rPr lang="es-ES" sz="1100" i="1" baseline="0"/>
            <a:t>. No obstante, una vez realizado este paso se puede continuar añadiendo información o copiar las acciones generadas por otro usuario para comparar los resultados.</a:t>
          </a:r>
          <a:endParaRPr lang="es-ES" sz="1100" baseline="0"/>
        </a:p>
      </xdr:txBody>
    </xdr:sp>
    <xdr:clientData/>
  </xdr:twoCellAnchor>
  <xdr:twoCellAnchor>
    <xdr:from>
      <xdr:col>0</xdr:col>
      <xdr:colOff>147321</xdr:colOff>
      <xdr:row>140</xdr:row>
      <xdr:rowOff>177788</xdr:rowOff>
    </xdr:from>
    <xdr:to>
      <xdr:col>1</xdr:col>
      <xdr:colOff>802641</xdr:colOff>
      <xdr:row>142</xdr:row>
      <xdr:rowOff>38672</xdr:rowOff>
    </xdr:to>
    <xdr:sp macro="" textlink="">
      <xdr:nvSpPr>
        <xdr:cNvPr id="20" name="CuadroTexto 19">
          <a:hlinkClick xmlns:r="http://schemas.openxmlformats.org/officeDocument/2006/relationships" r:id="rId6" tooltip="Industrias"/>
          <a:extLst>
            <a:ext uri="{FF2B5EF4-FFF2-40B4-BE49-F238E27FC236}">
              <a16:creationId xmlns:a16="http://schemas.microsoft.com/office/drawing/2014/main" id="{00000000-0008-0000-0100-000014000000}"/>
            </a:ext>
          </a:extLst>
        </xdr:cNvPr>
        <xdr:cNvSpPr txBox="1"/>
      </xdr:nvSpPr>
      <xdr:spPr>
        <a:xfrm>
          <a:off x="147321" y="27939988"/>
          <a:ext cx="841587" cy="250351"/>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Industrias</a:t>
          </a:r>
        </a:p>
      </xdr:txBody>
    </xdr:sp>
    <xdr:clientData/>
  </xdr:twoCellAnchor>
  <xdr:twoCellAnchor>
    <xdr:from>
      <xdr:col>2</xdr:col>
      <xdr:colOff>802641</xdr:colOff>
      <xdr:row>140</xdr:row>
      <xdr:rowOff>158315</xdr:rowOff>
    </xdr:from>
    <xdr:to>
      <xdr:col>15</xdr:col>
      <xdr:colOff>774701</xdr:colOff>
      <xdr:row>155</xdr:row>
      <xdr:rowOff>36395</xdr:rowOff>
    </xdr:to>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1818641" y="27920515"/>
          <a:ext cx="10758593" cy="2799080"/>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Como se adelantó en la hoja </a:t>
          </a:r>
          <a:r>
            <a:rPr lang="es-ES" sz="1100" b="0" baseline="0">
              <a:solidFill>
                <a:schemeClr val="accent6">
                  <a:lumMod val="75000"/>
                </a:schemeClr>
              </a:solidFill>
            </a:rPr>
            <a:t>Precios</a:t>
          </a:r>
          <a:r>
            <a:rPr lang="es-ES" sz="1100" baseline="0"/>
            <a:t>, Smartelo permite calcular los diferentes precios de consumo divididos por industrias de transformación de la madera para cada árbol y especie del aula de señalamiento. Esta opción está disponible si se poseen los volúmenes de industria para cada árbol, los cuales pueden ser generados con diferentes aplicaciones informáticas, entre las cuales destacamos </a:t>
          </a:r>
          <a:r>
            <a:rPr lang="es-ES" sz="1100" b="1" baseline="0"/>
            <a:t>SIMANFOR</a:t>
          </a:r>
          <a:r>
            <a:rPr lang="es-ES" sz="1100" baseline="0"/>
            <a:t>. </a:t>
          </a:r>
        </a:p>
        <a:p>
          <a:endParaRPr lang="es-ES" sz="1100" baseline="0"/>
        </a:p>
        <a:p>
          <a:r>
            <a:rPr lang="es-ES" sz="1100" baseline="0"/>
            <a:t>La hoja Industrias está dividida en dos partes: </a:t>
          </a:r>
        </a:p>
        <a:p>
          <a:r>
            <a:rPr lang="es-ES" sz="1100" baseline="0"/>
            <a:t>_ </a:t>
          </a:r>
          <a:r>
            <a:rPr lang="es-ES" sz="1100" b="1" baseline="0"/>
            <a:t>Industrias</a:t>
          </a:r>
          <a:r>
            <a:rPr lang="es-ES" sz="1100" baseline="0"/>
            <a:t> </a:t>
          </a:r>
          <a:r>
            <a:rPr lang="es-ES" sz="1100" i="1" baseline="0"/>
            <a:t>(Parte de la izquierda)</a:t>
          </a:r>
          <a:r>
            <a:rPr lang="es-ES" sz="1100" i="0" baseline="0"/>
            <a:t>:</a:t>
          </a:r>
        </a:p>
        <a:p>
          <a:r>
            <a:rPr lang="es-ES" sz="1100" baseline="0"/>
            <a:t>Está dedicada a insertar los datos pertenecientes a árbol, cuadrante, especie, volumen sin corteza (</a:t>
          </a:r>
          <a:r>
            <a:rPr lang="es-ES" sz="1100" i="1" baseline="0"/>
            <a:t>Vsc ;Vfuste</a:t>
          </a:r>
          <a:r>
            <a:rPr lang="es-ES" sz="1100" baseline="0"/>
            <a:t>) y los volúmenes por industria obtenidos del inventario inicial con </a:t>
          </a:r>
          <a:r>
            <a:rPr lang="es-ES" sz="1100" b="1" baseline="0"/>
            <a:t>SIMANFOR</a:t>
          </a:r>
          <a:r>
            <a:rPr lang="es-ES" sz="1100" baseline="0"/>
            <a:t>. Las celdas sombreadas se calculan automáticamente (siempre y cuando el usuario haya rellenado la Hoja de </a:t>
          </a:r>
          <a:r>
            <a:rPr lang="es-ES" sz="1100" baseline="0">
              <a:solidFill>
                <a:schemeClr val="accent6">
                  <a:lumMod val="75000"/>
                </a:schemeClr>
              </a:solidFill>
              <a:latin typeface="+mn-lt"/>
              <a:ea typeface="+mn-ea"/>
              <a:cs typeface="+mn-cs"/>
            </a:rPr>
            <a:t>Precios</a:t>
          </a:r>
          <a:r>
            <a:rPr lang="es-ES" sz="1100" baseline="0"/>
            <a:t>), y dan como resultado los precios de consumo para cada industria y árbol (celdas de la derecha). </a:t>
          </a:r>
        </a:p>
        <a:p>
          <a:endParaRPr lang="es-ES" sz="1100" baseline="0"/>
        </a:p>
        <a:p>
          <a:r>
            <a:rPr lang="es-ES" sz="1100" baseline="0"/>
            <a:t>_ </a:t>
          </a:r>
          <a:r>
            <a:rPr lang="es-ES" sz="1100" b="1" baseline="0"/>
            <a:t>Resultados Industrias </a:t>
          </a:r>
          <a:r>
            <a:rPr lang="es-ES" sz="1100" i="1" baseline="0"/>
            <a:t>(Parte de la derecha)</a:t>
          </a:r>
          <a:r>
            <a:rPr lang="es-ES" sz="1100" i="0" baseline="0"/>
            <a:t>:</a:t>
          </a:r>
        </a:p>
        <a:p>
          <a:r>
            <a:rPr lang="es-ES" sz="1100" baseline="0"/>
            <a:t>Zona de la hoja donde se puede visualizar la información y resultados principales referentes tanto a volúmenes como a precios de consumo para cada industria y especie. </a:t>
          </a:r>
        </a:p>
        <a:p>
          <a:r>
            <a:rPr lang="es-ES" sz="1100" baseline="0"/>
            <a:t>Gracias a los marcadores situados en la zona central, se pueden elegir las especies y cuadrantes que se deseen (haciendo click en la tecla Control se pueden seleccionar varios de ellos simultáneamente). </a:t>
          </a:r>
        </a:p>
        <a:p>
          <a:r>
            <a:rPr lang="es-ES" sz="1100" baseline="0"/>
            <a:t>Los gráficos muestran el volumen/precio de consumo por industria y especie en valores absolutos (gráficos centrales), así como el volumen/precio de consumo por industria (gráfico izquierdo) y por especie (gráfico derecho) en tanto por ciento. </a:t>
          </a:r>
        </a:p>
      </xdr:txBody>
    </xdr:sp>
    <xdr:clientData/>
  </xdr:twoCellAnchor>
  <xdr:twoCellAnchor>
    <xdr:from>
      <xdr:col>0</xdr:col>
      <xdr:colOff>147321</xdr:colOff>
      <xdr:row>158</xdr:row>
      <xdr:rowOff>165935</xdr:rowOff>
    </xdr:from>
    <xdr:to>
      <xdr:col>1</xdr:col>
      <xdr:colOff>802641</xdr:colOff>
      <xdr:row>160</xdr:row>
      <xdr:rowOff>18616</xdr:rowOff>
    </xdr:to>
    <xdr:sp macro="" textlink="">
      <xdr:nvSpPr>
        <xdr:cNvPr id="23" name="CuadroTexto 22">
          <a:hlinkClick xmlns:r="http://schemas.openxmlformats.org/officeDocument/2006/relationships" r:id="rId7" tooltip="Biomasa"/>
          <a:extLst>
            <a:ext uri="{FF2B5EF4-FFF2-40B4-BE49-F238E27FC236}">
              <a16:creationId xmlns:a16="http://schemas.microsoft.com/office/drawing/2014/main" id="{00000000-0008-0000-0100-000017000000}"/>
            </a:ext>
          </a:extLst>
        </xdr:cNvPr>
        <xdr:cNvSpPr txBox="1"/>
      </xdr:nvSpPr>
      <xdr:spPr>
        <a:xfrm>
          <a:off x="147321" y="31433335"/>
          <a:ext cx="841587" cy="242148"/>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Biomasa</a:t>
          </a:r>
        </a:p>
      </xdr:txBody>
    </xdr:sp>
    <xdr:clientData/>
  </xdr:twoCellAnchor>
  <xdr:twoCellAnchor>
    <xdr:from>
      <xdr:col>2</xdr:col>
      <xdr:colOff>803085</xdr:colOff>
      <xdr:row>158</xdr:row>
      <xdr:rowOff>178852</xdr:rowOff>
    </xdr:from>
    <xdr:to>
      <xdr:col>15</xdr:col>
      <xdr:colOff>774701</xdr:colOff>
      <xdr:row>185</xdr:row>
      <xdr:rowOff>135455</xdr:rowOff>
    </xdr:to>
    <xdr:sp macro="" textlink="">
      <xdr:nvSpPr>
        <xdr:cNvPr id="24" name="CuadroTexto 23">
          <a:extLst>
            <a:ext uri="{FF2B5EF4-FFF2-40B4-BE49-F238E27FC236}">
              <a16:creationId xmlns:a16="http://schemas.microsoft.com/office/drawing/2014/main" id="{00000000-0008-0000-0100-000018000000}"/>
            </a:ext>
          </a:extLst>
        </xdr:cNvPr>
        <xdr:cNvSpPr txBox="1"/>
      </xdr:nvSpPr>
      <xdr:spPr>
        <a:xfrm>
          <a:off x="1819085" y="31446252"/>
          <a:ext cx="10758149" cy="5214403"/>
        </a:xfrm>
        <a:prstGeom prst="rect">
          <a:avLst/>
        </a:prstGeom>
        <a:solidFill>
          <a:schemeClr val="lt1"/>
        </a:solidFill>
        <a:ln w="1905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La hoja </a:t>
          </a:r>
          <a:r>
            <a:rPr lang="es-ES" sz="1100" b="0" baseline="0">
              <a:solidFill>
                <a:schemeClr val="accent6">
                  <a:lumMod val="75000"/>
                </a:schemeClr>
              </a:solidFill>
            </a:rPr>
            <a:t>Biomasa</a:t>
          </a:r>
          <a:r>
            <a:rPr lang="es-ES" sz="1100" baseline="0"/>
            <a:t> está diseñada para analizar el contenido de la misma en el aula de señalamiento.Esta opción de Smartelo permite obtener información de gran importancia e impacto tanto actual como futuro, siendo la cuantificación de carbono, la ayuda en la toma de decisiones en proyectos REDD, REDD+ o MDL o la implementación de pagos por servicios ecosistémicos algunas de las más significativas, entre otras. </a:t>
          </a:r>
        </a:p>
        <a:p>
          <a:endParaRPr lang="es-ES" sz="1100" baseline="0"/>
        </a:p>
        <a:p>
          <a:r>
            <a:rPr lang="es-ES" sz="1100" baseline="0"/>
            <a:t>Al igual que la hoja </a:t>
          </a:r>
          <a:r>
            <a:rPr lang="es-ES" sz="1100" baseline="0">
              <a:solidFill>
                <a:schemeClr val="accent6">
                  <a:lumMod val="75000"/>
                </a:schemeClr>
              </a:solidFill>
            </a:rPr>
            <a:t>Industrias</a:t>
          </a:r>
          <a:r>
            <a:rPr lang="es-ES" sz="1100" baseline="0"/>
            <a:t>, esta hoja está dividida en dos partes:</a:t>
          </a:r>
        </a:p>
        <a:p>
          <a:endParaRPr lang="es-ES" sz="1100" baseline="0"/>
        </a:p>
        <a:p>
          <a:r>
            <a:rPr lang="es-ES" sz="1100" baseline="0"/>
            <a:t>_ </a:t>
          </a:r>
          <a:r>
            <a:rPr lang="es-ES" sz="1100" b="1" baseline="0"/>
            <a:t>Biomasa</a:t>
          </a:r>
          <a:r>
            <a:rPr lang="es-ES" sz="1100" baseline="0"/>
            <a:t> </a:t>
          </a:r>
          <a:r>
            <a:rPr lang="es-ES" sz="1100" i="1" baseline="0"/>
            <a:t>(Parte de la izquierda)</a:t>
          </a:r>
          <a:r>
            <a:rPr lang="es-ES" sz="1100" i="0" baseline="0"/>
            <a:t>:</a:t>
          </a:r>
        </a:p>
        <a:p>
          <a:r>
            <a:rPr lang="es-ES" sz="1100" baseline="0"/>
            <a:t>De igual manera que en Industrias, se deben introducir los datos referidos a los árboles que forman el aula de señalamiento, junto con el cuadrante y la especie a la que pertenecen, información obtenida del inventario inicial.</a:t>
          </a:r>
        </a:p>
        <a:p>
          <a:r>
            <a:rPr lang="es-ES" sz="1100" baseline="0"/>
            <a:t>A continuación, se piden los siguientes datos referidos a la biomasa de cada pie, que pueden ser calculados de manera previa utilizando </a:t>
          </a:r>
          <a:r>
            <a:rPr lang="es-ES" sz="1100" b="1" baseline="0"/>
            <a:t>SIMANFOR</a:t>
          </a:r>
          <a:r>
            <a:rPr lang="es-ES" sz="1100" baseline="0"/>
            <a:t>:</a:t>
          </a:r>
        </a:p>
        <a:p>
          <a:endParaRPr lang="es-ES" sz="1100" baseline="0"/>
        </a:p>
        <a:p>
          <a:r>
            <a:rPr lang="es-ES" sz="1100" baseline="0"/>
            <a:t>.</a:t>
          </a:r>
          <a:r>
            <a:rPr lang="es-ES" sz="1100" b="1" baseline="0"/>
            <a:t>B_PM (t): </a:t>
          </a:r>
          <a:r>
            <a:rPr lang="es-ES" sz="1100" b="0" baseline="0"/>
            <a:t>Biomasa del fuste</a:t>
          </a:r>
        </a:p>
        <a:p>
          <a:r>
            <a:rPr lang="es-ES" sz="1100" baseline="0"/>
            <a:t>.</a:t>
          </a:r>
          <a:r>
            <a:rPr lang="es-ES" sz="1100" b="1" baseline="0"/>
            <a:t>B_R&gt;7 (t)</a:t>
          </a:r>
          <a:r>
            <a:rPr lang="es-ES" sz="1100" baseline="0"/>
            <a:t>: Biomasa de ramas de diámetro superior a 7 cm</a:t>
          </a:r>
        </a:p>
        <a:p>
          <a:r>
            <a:rPr lang="es-ES" sz="1100" baseline="0"/>
            <a:t>.</a:t>
          </a:r>
          <a:r>
            <a:rPr lang="es-ES" sz="1100" b="1" baseline="0"/>
            <a:t>B_2-7 (t)</a:t>
          </a:r>
          <a:r>
            <a:rPr lang="es-ES" sz="1100" baseline="0"/>
            <a:t>: Biomasa de ramas de diámetro entre 2 y 7 cm</a:t>
          </a:r>
        </a:p>
        <a:p>
          <a:r>
            <a:rPr lang="es-ES" sz="1100" baseline="0"/>
            <a:t>.</a:t>
          </a:r>
          <a:r>
            <a:rPr lang="es-ES" sz="1100" b="1" baseline="0"/>
            <a:t>B_R&lt;2 (t)</a:t>
          </a:r>
          <a:r>
            <a:rPr lang="es-ES" sz="1100" baseline="0"/>
            <a:t>: Biomasa de ramas de diámetro inferior a 2 cm</a:t>
          </a:r>
        </a:p>
        <a:p>
          <a:r>
            <a:rPr lang="es-ES" sz="1100" baseline="0"/>
            <a:t>.</a:t>
          </a:r>
          <a:r>
            <a:rPr lang="es-ES" sz="1100" b="1" baseline="0"/>
            <a:t>B_Raíz (t)</a:t>
          </a:r>
          <a:r>
            <a:rPr lang="es-ES" sz="1100" baseline="0"/>
            <a:t>: Biomasa de la raíz </a:t>
          </a:r>
        </a:p>
        <a:p>
          <a:endParaRPr lang="es-ES" sz="1100" baseline="0"/>
        </a:p>
        <a:p>
          <a:r>
            <a:rPr lang="es-ES" sz="1100" baseline="0"/>
            <a:t>_ </a:t>
          </a:r>
          <a:r>
            <a:rPr lang="es-ES" sz="1100" b="1" baseline="0"/>
            <a:t>Resultados biomasa </a:t>
          </a:r>
          <a:r>
            <a:rPr lang="es-ES" sz="1100" i="1" baseline="0"/>
            <a:t>(Parte de la derecha)</a:t>
          </a:r>
          <a:r>
            <a:rPr lang="es-ES" sz="1100" i="0" baseline="0"/>
            <a:t>:</a:t>
          </a:r>
        </a:p>
        <a:p>
          <a:r>
            <a:rPr lang="es-ES" sz="1100" baseline="0"/>
            <a:t>En esta parte de la hoja se muestra una tabla que ofrece resultados totales de biomasa para cada especie y tipo de biomasa. Si lo desea puede filtrar una o varias especies tanto con el filtro situado en la celda con nombre </a:t>
          </a:r>
          <a:r>
            <a:rPr lang="es-ES" sz="1100" i="1" baseline="0"/>
            <a:t>Especie</a:t>
          </a:r>
          <a:r>
            <a:rPr lang="es-ES" sz="1100" baseline="0"/>
            <a:t>, tanto con los marcadores situados justo debajo de la citada tabla.</a:t>
          </a:r>
        </a:p>
        <a:p>
          <a:r>
            <a:rPr lang="es-ES" sz="1100" baseline="0"/>
            <a:t>Situados en la parte derecha de esta tabla hay 3 gráficos dinámicos, los cuales varían en función de los indicado con los marcadores de </a:t>
          </a:r>
          <a:r>
            <a:rPr lang="es-ES" sz="1100" i="1" baseline="0"/>
            <a:t>Especie</a:t>
          </a:r>
          <a:r>
            <a:rPr lang="es-ES" sz="1100" baseline="0"/>
            <a:t> y </a:t>
          </a:r>
          <a:r>
            <a:rPr lang="es-ES" sz="1100" i="1" baseline="0"/>
            <a:t>Cuadrante</a:t>
          </a:r>
          <a:r>
            <a:rPr lang="es-ES" sz="1100" baseline="0"/>
            <a:t>. Estos gráficos muestran información a cerca de:</a:t>
          </a:r>
        </a:p>
        <a:p>
          <a:r>
            <a:rPr lang="es-ES" sz="1100" baseline="0"/>
            <a:t>. </a:t>
          </a:r>
          <a:r>
            <a:rPr lang="es-ES" sz="1100" b="1" baseline="0"/>
            <a:t>Biomasa aérea y subterránea </a:t>
          </a:r>
          <a:r>
            <a:rPr lang="es-ES" sz="1100" baseline="0"/>
            <a:t>(</a:t>
          </a:r>
          <a:r>
            <a:rPr lang="es-ES" sz="1100" i="1" baseline="0"/>
            <a:t>%</a:t>
          </a:r>
          <a:r>
            <a:rPr lang="es-ES" sz="1100" baseline="0"/>
            <a:t>)</a:t>
          </a:r>
        </a:p>
        <a:p>
          <a:r>
            <a:rPr lang="es-ES" sz="1100" baseline="0"/>
            <a:t>. </a:t>
          </a:r>
          <a:r>
            <a:rPr lang="es-ES" sz="1100" b="1" baseline="0"/>
            <a:t>Biomasa por especie </a:t>
          </a:r>
          <a:r>
            <a:rPr lang="es-ES" sz="1100" baseline="0"/>
            <a:t>(</a:t>
          </a:r>
          <a:r>
            <a:rPr lang="es-ES" sz="1100" i="1" baseline="0"/>
            <a:t>%</a:t>
          </a:r>
          <a:r>
            <a:rPr lang="es-ES" sz="1100" baseline="0"/>
            <a:t>)</a:t>
          </a:r>
        </a:p>
        <a:p>
          <a:r>
            <a:rPr lang="es-ES" sz="1100" baseline="0"/>
            <a:t>. </a:t>
          </a:r>
          <a:r>
            <a:rPr lang="es-ES" sz="1100" b="1" baseline="0"/>
            <a:t>Biomasa por tamaños </a:t>
          </a:r>
          <a:r>
            <a:rPr lang="es-ES" sz="1100" baseline="0"/>
            <a:t>(</a:t>
          </a:r>
          <a:r>
            <a:rPr lang="es-ES" sz="1100" i="1" baseline="0"/>
            <a:t>%</a:t>
          </a:r>
          <a:r>
            <a:rPr lang="es-ES" sz="1100" baseline="0"/>
            <a:t>)</a:t>
          </a:r>
        </a:p>
        <a:p>
          <a:endParaRPr lang="es-ES" sz="1100" baseline="0"/>
        </a:p>
        <a:p>
          <a:r>
            <a:rPr lang="es-ES" sz="1100" baseline="0"/>
            <a:t>Adicionalmente se puede visualizar un gráfico de barras horizontales que muestra, en valores absolutos (t), la cantidad de biomasa por tamaños y especie. Este gráfico, al igual que los anteriores, es dinámico y varía en función de los marcadores que se hayan marcado referentes a la especie y a los cuadrantes que conforman el aula de señalamiento.</a:t>
          </a:r>
        </a:p>
        <a:p>
          <a:r>
            <a:rPr lang="es-ES" sz="1100" baseline="0"/>
            <a:t>Para finalizar, se presenta un plano general que muestra la disposición de la biomasa total de cada árbol sobre el aula de señalamiento. El tamaño de cada burbuja indica la cantidad de biomasa total de cada árbol. Este gráfico es estático, por lo que es independiente de los marcadores de especie y cuadrante seleccionados, a diferencia de los anteriores.</a:t>
          </a:r>
        </a:p>
      </xdr:txBody>
    </xdr:sp>
    <xdr:clientData/>
  </xdr:twoCellAnchor>
  <xdr:twoCellAnchor>
    <xdr:from>
      <xdr:col>2</xdr:col>
      <xdr:colOff>790385</xdr:colOff>
      <xdr:row>189</xdr:row>
      <xdr:rowOff>41207</xdr:rowOff>
    </xdr:from>
    <xdr:to>
      <xdr:col>15</xdr:col>
      <xdr:colOff>774701</xdr:colOff>
      <xdr:row>225</xdr:row>
      <xdr:rowOff>126988</xdr:rowOff>
    </xdr:to>
    <xdr:sp macro="" textlink="">
      <xdr:nvSpPr>
        <xdr:cNvPr id="25" name="CuadroTexto 24">
          <a:extLst>
            <a:ext uri="{FF2B5EF4-FFF2-40B4-BE49-F238E27FC236}">
              <a16:creationId xmlns:a16="http://schemas.microsoft.com/office/drawing/2014/main" id="{00000000-0008-0000-0100-000019000000}"/>
            </a:ext>
          </a:extLst>
        </xdr:cNvPr>
        <xdr:cNvSpPr txBox="1"/>
      </xdr:nvSpPr>
      <xdr:spPr>
        <a:xfrm>
          <a:off x="1806385" y="37345340"/>
          <a:ext cx="10770849" cy="7096181"/>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solidFill>
                <a:schemeClr val="accent6">
                  <a:lumMod val="75000"/>
                </a:schemeClr>
              </a:solidFill>
            </a:rPr>
            <a:t>Resultados</a:t>
          </a:r>
          <a:r>
            <a:rPr lang="es-ES" sz="1100" baseline="0"/>
            <a:t> es la primera hoja (salvo biomasa e industrias que dependen de datos muy específicos), donde se pueden visualizar los principales resultados de Smartelo. </a:t>
          </a:r>
        </a:p>
        <a:p>
          <a:r>
            <a:rPr lang="es-ES" sz="1100" baseline="0"/>
            <a:t>Una de las grandes ventajas que posee esta hoja reside en la posibilidad de obtener los diferentes resultados en función del equipo/gestor que seleccionemos en la barra superior (seleccionable junto a </a:t>
          </a:r>
          <a:r>
            <a:rPr lang="es-ES" sz="1100" i="1" baseline="0"/>
            <a:t>Equipo</a:t>
          </a:r>
          <a:r>
            <a:rPr lang="es-ES" sz="1100" baseline="0"/>
            <a:t>) y visualizar en esta hoja únicamente los del equipo/gestor que deseemos. Además, Smartelo permite recoger estos datos en forma de resumen haciendo click en el botón </a:t>
          </a:r>
          <a:r>
            <a:rPr lang="es-ES" sz="1100" i="1" baseline="0"/>
            <a:t>Archivar</a:t>
          </a:r>
          <a:r>
            <a:rPr lang="es-ES" sz="1100" baseline="0"/>
            <a:t>. Una vez hecho esto, todos los datos referentes al equipo seleccionado se podrán visualizar en la hoja </a:t>
          </a:r>
          <a:r>
            <a:rPr lang="es-ES" sz="1100" baseline="0">
              <a:solidFill>
                <a:schemeClr val="accent6">
                  <a:lumMod val="75000"/>
                </a:schemeClr>
              </a:solidFill>
            </a:rPr>
            <a:t>Resumen</a:t>
          </a:r>
          <a:r>
            <a:rPr lang="es-ES" sz="1100" baseline="0"/>
            <a:t> de forma rápida y sencilla.</a:t>
          </a:r>
        </a:p>
        <a:p>
          <a:r>
            <a:rPr lang="es-ES" sz="1100" baseline="0"/>
            <a:t>Una vez visualizados y archivados en la hoja </a:t>
          </a:r>
          <a:r>
            <a:rPr lang="es-ES" sz="1100" baseline="0">
              <a:solidFill>
                <a:schemeClr val="accent6">
                  <a:lumMod val="75000"/>
                </a:schemeClr>
              </a:solidFill>
            </a:rPr>
            <a:t>Resultados</a:t>
          </a:r>
          <a:r>
            <a:rPr lang="es-ES" sz="1100" baseline="0"/>
            <a:t> todos aquellos equipos/gestores que se deseen, se podrá proceder a comparar los resultados obtenidos en la hoja </a:t>
          </a:r>
          <a:r>
            <a:rPr lang="es-ES" sz="1100" baseline="0">
              <a:solidFill>
                <a:schemeClr val="accent6">
                  <a:lumMod val="75000"/>
                </a:schemeClr>
              </a:solidFill>
            </a:rPr>
            <a:t>Resumen</a:t>
          </a:r>
          <a:r>
            <a:rPr lang="es-ES" sz="1100" baseline="0"/>
            <a:t>, y tener una visión más general a cerca del trabajo realizado por cada equipo y de esta manera facilitar la toma de decisiones de actuación en conjunto.</a:t>
          </a:r>
        </a:p>
        <a:p>
          <a:endParaRPr lang="es-ES" sz="1100" baseline="0"/>
        </a:p>
        <a:p>
          <a:r>
            <a:rPr lang="es-ES" sz="1100" baseline="0"/>
            <a:t>La hoja </a:t>
          </a:r>
          <a:r>
            <a:rPr lang="es-ES" sz="1100" baseline="0">
              <a:solidFill>
                <a:schemeClr val="accent6">
                  <a:lumMod val="75000"/>
                </a:schemeClr>
              </a:solidFill>
            </a:rPr>
            <a:t>Resultados</a:t>
          </a:r>
          <a:r>
            <a:rPr lang="es-ES" sz="1100" baseline="0"/>
            <a:t> está dividida en 4 partes, las cuales se presentan a continuación:</a:t>
          </a:r>
        </a:p>
        <a:p>
          <a:endParaRPr lang="es-ES" sz="1100" b="1" baseline="0"/>
        </a:p>
        <a:p>
          <a:r>
            <a:rPr lang="es-ES" sz="1100" b="1" baseline="0"/>
            <a:t>1. Evolución del patrimonio dendrométrico y financiero </a:t>
          </a:r>
          <a:r>
            <a:rPr lang="es-ES" sz="1100" i="1" baseline="0"/>
            <a:t>(Parte superior izquierda)</a:t>
          </a:r>
          <a:r>
            <a:rPr lang="es-ES" sz="1100" i="0" baseline="0"/>
            <a:t>:</a:t>
          </a:r>
        </a:p>
        <a:p>
          <a:r>
            <a:rPr lang="es-ES" sz="1100" baseline="0"/>
            <a:t>_Resultados referentes al estado de la masa en las fases previa y posterior a la corta realizada por el equipo seleccionado, así como la cuantificación de ésta (en número de pies/ha) y su representación gráfica (</a:t>
          </a:r>
          <a:r>
            <a:rPr lang="es-ES" sz="1100" i="1" baseline="0"/>
            <a:t>información clasificada por clases diamétricas</a:t>
          </a:r>
          <a:r>
            <a:rPr lang="es-ES" sz="1100" baseline="0"/>
            <a:t>).</a:t>
          </a:r>
        </a:p>
        <a:p>
          <a:r>
            <a:rPr lang="es-ES" sz="1100" baseline="0"/>
            <a:t>_Resultados referentes al área basimétrica y volumen total en las fases previa, posterior, así como el volumen cortado clasificado por tipos de madera (estrecha, media o gruesa. Ver límites de la hoja </a:t>
          </a:r>
          <a:r>
            <a:rPr lang="es-ES" sz="1100" baseline="0">
              <a:solidFill>
                <a:schemeClr val="accent6">
                  <a:lumMod val="75000"/>
                </a:schemeClr>
              </a:solidFill>
            </a:rPr>
            <a:t>Inicio</a:t>
          </a:r>
          <a:r>
            <a:rPr lang="es-ES" sz="1100" baseline="0"/>
            <a:t>) y calidades de madera (A,B,C,D).</a:t>
          </a:r>
        </a:p>
        <a:p>
          <a:r>
            <a:rPr lang="es-ES" sz="1100" baseline="0"/>
            <a:t>_Resultados económicos referentes al precio de consumo, precio potencial, ganancia y precio de consumo medio. Al igual que en el caso anterior, para las fases de corta, previa y posterior a la misma clasificados por tipos de madera (estrecha, media y gruesa).</a:t>
          </a:r>
        </a:p>
        <a:p>
          <a:endParaRPr lang="es-ES" sz="1100" baseline="0"/>
        </a:p>
        <a:p>
          <a:r>
            <a:rPr lang="es-ES" sz="1100" b="1" baseline="0"/>
            <a:t>2. Análisis de la masa</a:t>
          </a:r>
          <a:r>
            <a:rPr lang="es-ES" sz="1100" baseline="0"/>
            <a:t> </a:t>
          </a:r>
          <a:r>
            <a:rPr lang="es-ES" sz="1100" i="1" baseline="0"/>
            <a:t>(Parte superior derecha)</a:t>
          </a:r>
          <a:r>
            <a:rPr lang="es-ES" sz="1100" i="0" baseline="0"/>
            <a:t>:</a:t>
          </a:r>
        </a:p>
        <a:p>
          <a:r>
            <a:rPr lang="es-ES" sz="1100" baseline="0"/>
            <a:t>_Resultados referentes a crecimientos en volumen y área basimétrica, así como otros referidos a la extracción de la masa en tanto por ciento </a:t>
          </a:r>
          <a:r>
            <a:rPr lang="es-ES" sz="1100" i="1" baseline="0"/>
            <a:t>(¿qué porcenataje de masa ha extraído el equipo seleccionado en base al volumen, área basimétrica, precio de consumo o nota ecológica total?</a:t>
          </a:r>
          <a:r>
            <a:rPr lang="es-ES" sz="1100" baseline="0"/>
            <a:t>). Esta información es completada con la representación gráfica de la distribución de volumen total (valor absoluto; en metros cúbicos) en función del tipo de madera (estrecha, media o gruesa) y calidad para las fases previa y posterior a la corta, así como la tasa de extracción (%) de cada especie y la distribución de especies (%) en el aula de señalamiento tras la corta realizada por el equipo en cuestión.</a:t>
          </a:r>
        </a:p>
        <a:p>
          <a:r>
            <a:rPr lang="es-ES" sz="1100" baseline="0"/>
            <a:t>_Resumen numérico (tanto en valor absoluto como en porcentaje) de las diferentes razones de actuación seleccionadas por cada equipo.</a:t>
          </a:r>
        </a:p>
        <a:p>
          <a:endParaRPr lang="es-ES" sz="1100" baseline="0"/>
        </a:p>
        <a:p>
          <a:r>
            <a:rPr lang="es-ES" sz="1100" b="1" baseline="0"/>
            <a:t>3.Evolución del patrimonio ecológico </a:t>
          </a:r>
          <a:r>
            <a:rPr lang="es-ES" sz="1100" i="1" baseline="0"/>
            <a:t>(Parte inferior izquierda)</a:t>
          </a:r>
          <a:r>
            <a:rPr lang="es-ES" sz="1100" i="0" baseline="0"/>
            <a:t>:</a:t>
          </a:r>
        </a:p>
        <a:p>
          <a:r>
            <a:rPr lang="es-ES" sz="1100" baseline="0"/>
            <a:t>_ Resultados relacionados con la nota ecológica en las fases previa y posterior a la corta, así como esta última. </a:t>
          </a:r>
        </a:p>
        <a:p>
          <a:r>
            <a:rPr lang="es-ES" sz="1100" baseline="0"/>
            <a:t>_ Resultados referentes al Índice de Shannon, el cual mide la biodiversidad específica de un determinado área. Este índice está comprendido normalmente entre 0.5 y 5; y aunque la media se encuentra en torno a 2-3, valores menores a 2 son considerados como bajos y superiores a 3 como altos.</a:t>
          </a:r>
        </a:p>
        <a:p>
          <a:endParaRPr lang="es-ES" sz="1100" baseline="0"/>
        </a:p>
        <a:p>
          <a:r>
            <a:rPr lang="es-ES" sz="1100" b="1" baseline="0"/>
            <a:t>4. Gráfico de poblaciones </a:t>
          </a:r>
          <a:r>
            <a:rPr lang="es-ES" sz="1100" i="1" baseline="0"/>
            <a:t>(Parte inferior derecha)</a:t>
          </a:r>
          <a:r>
            <a:rPr lang="es-ES" sz="1100" i="0" baseline="0"/>
            <a:t>:</a:t>
          </a:r>
        </a:p>
        <a:p>
          <a:r>
            <a:rPr lang="es-ES" sz="1100" baseline="0"/>
            <a:t>Otra de las importantes funciones que realiza Smartelo para facilitar la toma de decisiones y mejorar la gestión de masas forestales reside en este gráfico. Smartelo es capaz de dividir los árboles de la masa en 3 grupos o poblaciones diferentes, en función del estado de madurez en el que se encuentre cada uno de ellos. Para ello se toma en cuenta el resultado del ratio Pup/Pu (</a:t>
          </a:r>
          <a:r>
            <a:rPr lang="es-ES" sz="1100" i="1" baseline="0"/>
            <a:t>Precio potencial/Precio actual de consumo</a:t>
          </a:r>
          <a:r>
            <a:rPr lang="es-ES" sz="1100" baseline="0"/>
            <a:t>) de la hoja Árboles. En función del mismo, se clasifican los pies mediante las siguientes poblaciones: </a:t>
          </a:r>
        </a:p>
        <a:p>
          <a:endParaRPr lang="es-ES" sz="1100" baseline="0"/>
        </a:p>
        <a:p>
          <a:r>
            <a:rPr lang="es-ES" sz="1100" baseline="0"/>
            <a:t>. </a:t>
          </a:r>
          <a:r>
            <a:rPr lang="es-ES" sz="1100" b="1" baseline="0"/>
            <a:t>Árboles maduros </a:t>
          </a:r>
          <a:r>
            <a:rPr lang="es-ES" sz="1100" i="1" baseline="0"/>
            <a:t>(Población 1)</a:t>
          </a:r>
          <a:r>
            <a:rPr lang="es-ES" sz="1100" i="0" baseline="0"/>
            <a:t>:</a:t>
          </a:r>
          <a:r>
            <a:rPr lang="es-ES" sz="1100" i="1" baseline="0"/>
            <a:t> </a:t>
          </a:r>
          <a:r>
            <a:rPr lang="es-ES" sz="1100" baseline="0"/>
            <a:t>Pertenecen a esta población todos aquellos pies cuyo precio real de consumo es muy superior al precio potencial de consumo.</a:t>
          </a:r>
        </a:p>
        <a:p>
          <a:r>
            <a:rPr lang="es-ES" sz="1100" baseline="0"/>
            <a:t>. </a:t>
          </a:r>
          <a:r>
            <a:rPr lang="es-ES" sz="1100" b="1" baseline="0"/>
            <a:t>Árboles explotables</a:t>
          </a:r>
          <a:r>
            <a:rPr lang="es-ES" sz="1100" baseline="0"/>
            <a:t> </a:t>
          </a:r>
          <a:r>
            <a:rPr lang="es-ES" sz="1100" i="1" baseline="0"/>
            <a:t>(Población 2)</a:t>
          </a:r>
          <a:r>
            <a:rPr lang="es-ES" sz="1100" i="0" baseline="0"/>
            <a:t>: </a:t>
          </a:r>
          <a:r>
            <a:rPr lang="es-ES" sz="1100" baseline="0"/>
            <a:t>Pertenecen a esta población todos aquellos pies cuyo precio real de consumo sea parecido al precio potencial de consumo.Todos aquellos pies que estén incluidos en esta población son aptos para su explotación en el momento actual.</a:t>
          </a:r>
        </a:p>
        <a:p>
          <a:pPr marL="0" marR="0" indent="0" defTabSz="914400" eaLnBrk="1" fontAlgn="auto" latinLnBrk="0" hangingPunct="1">
            <a:lnSpc>
              <a:spcPct val="100000"/>
            </a:lnSpc>
            <a:spcBef>
              <a:spcPts val="0"/>
            </a:spcBef>
            <a:spcAft>
              <a:spcPts val="0"/>
            </a:spcAft>
            <a:buClrTx/>
            <a:buSzTx/>
            <a:buFontTx/>
            <a:buNone/>
            <a:tabLst/>
            <a:defRPr/>
          </a:pPr>
          <a:r>
            <a:rPr lang="es-ES" sz="1100" baseline="0"/>
            <a:t>. </a:t>
          </a:r>
          <a:r>
            <a:rPr lang="es-ES" sz="1100" b="1" baseline="0"/>
            <a:t>Árboles de porvenir</a:t>
          </a:r>
          <a:r>
            <a:rPr lang="es-ES" sz="1100" baseline="0"/>
            <a:t> </a:t>
          </a:r>
          <a:r>
            <a:rPr lang="es-ES" sz="1100" i="1" baseline="0"/>
            <a:t>(Población 3)</a:t>
          </a:r>
          <a:r>
            <a:rPr lang="es-ES" sz="1100" i="0" baseline="0"/>
            <a:t>:</a:t>
          </a:r>
          <a:r>
            <a:rPr lang="es-ES" sz="1100" i="1" baseline="0"/>
            <a:t> </a:t>
          </a:r>
          <a:r>
            <a:rPr lang="es-ES" sz="1100" baseline="0"/>
            <a:t>Pertenecen a esta población todos aquellos pies cuyo precio real de consumo es muy inferior al precio potencial de consumo.</a:t>
          </a:r>
        </a:p>
        <a:p>
          <a:pPr marL="0" marR="0" indent="0" defTabSz="914400" eaLnBrk="1" fontAlgn="auto" latinLnBrk="0" hangingPunct="1">
            <a:lnSpc>
              <a:spcPct val="100000"/>
            </a:lnSpc>
            <a:spcBef>
              <a:spcPts val="0"/>
            </a:spcBef>
            <a:spcAft>
              <a:spcPts val="0"/>
            </a:spcAft>
            <a:buClrTx/>
            <a:buSzTx/>
            <a:buFontTx/>
            <a:buNone/>
            <a:tabLst/>
            <a:defRPr/>
          </a:pPr>
          <a:endParaRPr lang="es-ES" sz="1100" baseline="0"/>
        </a:p>
        <a:p>
          <a:pPr marL="0" marR="0" indent="0" defTabSz="914400" eaLnBrk="1" fontAlgn="auto" latinLnBrk="0" hangingPunct="1">
            <a:lnSpc>
              <a:spcPct val="100000"/>
            </a:lnSpc>
            <a:spcBef>
              <a:spcPts val="0"/>
            </a:spcBef>
            <a:spcAft>
              <a:spcPts val="0"/>
            </a:spcAft>
            <a:buClrTx/>
            <a:buSzTx/>
            <a:buFontTx/>
            <a:buNone/>
            <a:tabLst/>
            <a:defRPr/>
          </a:pPr>
          <a:r>
            <a:rPr lang="es-ES" sz="1100" baseline="0"/>
            <a:t>Smartelo permite visualizar mediante el gráfico XY de esta hoja </a:t>
          </a:r>
          <a:r>
            <a:rPr lang="es-ES" sz="1100" baseline="0">
              <a:solidFill>
                <a:schemeClr val="accent6">
                  <a:lumMod val="75000"/>
                </a:schemeClr>
              </a:solidFill>
            </a:rPr>
            <a:t>Resultados</a:t>
          </a:r>
          <a:r>
            <a:rPr lang="es-ES" sz="1100" baseline="0"/>
            <a:t> tales poblaciones interactuando con los marcadores situados junto al mismo. Es interesante anotar que los marcadores se actualizan automáticamente en función de la información visualizada en el gráfico, lo cual es una forma directa de visualizar dicha información. </a:t>
          </a:r>
        </a:p>
      </xdr:txBody>
    </xdr:sp>
    <xdr:clientData/>
  </xdr:twoCellAnchor>
  <xdr:twoCellAnchor>
    <xdr:from>
      <xdr:col>0</xdr:col>
      <xdr:colOff>147321</xdr:colOff>
      <xdr:row>189</xdr:row>
      <xdr:rowOff>59255</xdr:rowOff>
    </xdr:from>
    <xdr:to>
      <xdr:col>2</xdr:col>
      <xdr:colOff>201361</xdr:colOff>
      <xdr:row>190</xdr:row>
      <xdr:rowOff>111656</xdr:rowOff>
    </xdr:to>
    <xdr:sp macro="" textlink="">
      <xdr:nvSpPr>
        <xdr:cNvPr id="26" name="CuadroTexto 25">
          <a:hlinkClick xmlns:r="http://schemas.openxmlformats.org/officeDocument/2006/relationships" r:id="rId8" tooltip="Resultados"/>
          <a:extLst>
            <a:ext uri="{FF2B5EF4-FFF2-40B4-BE49-F238E27FC236}">
              <a16:creationId xmlns:a16="http://schemas.microsoft.com/office/drawing/2014/main" id="{00000000-0008-0000-0100-00001A000000}"/>
            </a:ext>
          </a:extLst>
        </xdr:cNvPr>
        <xdr:cNvSpPr txBox="1"/>
      </xdr:nvSpPr>
      <xdr:spPr>
        <a:xfrm>
          <a:off x="147321" y="37363388"/>
          <a:ext cx="1070040" cy="24713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Resultados</a:t>
          </a:r>
        </a:p>
      </xdr:txBody>
    </xdr:sp>
    <xdr:clientData/>
  </xdr:twoCellAnchor>
  <xdr:twoCellAnchor>
    <xdr:from>
      <xdr:col>0</xdr:col>
      <xdr:colOff>147321</xdr:colOff>
      <xdr:row>227</xdr:row>
      <xdr:rowOff>126990</xdr:rowOff>
    </xdr:from>
    <xdr:to>
      <xdr:col>1</xdr:col>
      <xdr:colOff>802641</xdr:colOff>
      <xdr:row>228</xdr:row>
      <xdr:rowOff>177791</xdr:rowOff>
    </xdr:to>
    <xdr:sp macro="" textlink="">
      <xdr:nvSpPr>
        <xdr:cNvPr id="27" name="CuadroTexto 26">
          <a:hlinkClick xmlns:r="http://schemas.openxmlformats.org/officeDocument/2006/relationships" r:id="rId9" tooltip="Resumen"/>
          <a:extLst>
            <a:ext uri="{FF2B5EF4-FFF2-40B4-BE49-F238E27FC236}">
              <a16:creationId xmlns:a16="http://schemas.microsoft.com/office/drawing/2014/main" id="{00000000-0008-0000-0100-00001B000000}"/>
            </a:ext>
          </a:extLst>
        </xdr:cNvPr>
        <xdr:cNvSpPr txBox="1"/>
      </xdr:nvSpPr>
      <xdr:spPr>
        <a:xfrm>
          <a:off x="147321" y="44830990"/>
          <a:ext cx="841587" cy="245534"/>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Resumen</a:t>
          </a:r>
        </a:p>
      </xdr:txBody>
    </xdr:sp>
    <xdr:clientData/>
  </xdr:twoCellAnchor>
  <xdr:twoCellAnchor>
    <xdr:from>
      <xdr:col>2</xdr:col>
      <xdr:colOff>802641</xdr:colOff>
      <xdr:row>232</xdr:row>
      <xdr:rowOff>106405</xdr:rowOff>
    </xdr:from>
    <xdr:to>
      <xdr:col>15</xdr:col>
      <xdr:colOff>774701</xdr:colOff>
      <xdr:row>243</xdr:row>
      <xdr:rowOff>42323</xdr:rowOff>
    </xdr:to>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1818641" y="45784072"/>
          <a:ext cx="10758593" cy="2077984"/>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Smartelo permite visualizar toda la información expuesta en la hoja </a:t>
          </a:r>
          <a:r>
            <a:rPr lang="es-ES" sz="1100" baseline="0">
              <a:solidFill>
                <a:schemeClr val="accent6">
                  <a:lumMod val="75000"/>
                </a:schemeClr>
              </a:solidFill>
            </a:rPr>
            <a:t>Resultados</a:t>
          </a:r>
          <a:r>
            <a:rPr lang="es-ES" sz="1100" baseline="0"/>
            <a:t> de forma gráfica mediante una serie de gráficos dinámicos, los cuales tienen por eje horizontal las coordenadas X de cada árbol y por eje Y las coordenadas Y de cada árbol dentro del aula de señalamiento. Al igual que con otros gráficos incluidos en Smartelo, el usuario puede interactuar con los mismos mediante los marcadores situados en la parte inferior de la hoja. A continuación se exponen brevemente cada uno de los gráficos presentes en esta hoja:</a:t>
          </a:r>
        </a:p>
        <a:p>
          <a:endParaRPr lang="es-ES" sz="1100" baseline="0"/>
        </a:p>
        <a:p>
          <a:r>
            <a:rPr lang="es-ES" sz="1100" b="1" baseline="0"/>
            <a:t>1. Volumen</a:t>
          </a:r>
          <a:r>
            <a:rPr lang="es-ES" sz="1100" baseline="0"/>
            <a:t>: Muestra la distribución del volumen total con corteza de cada árbol (en metros cúbicos). </a:t>
          </a:r>
        </a:p>
        <a:p>
          <a:r>
            <a:rPr lang="es-ES" sz="1100" b="1" baseline="0"/>
            <a:t>2. Precio de consumo</a:t>
          </a:r>
          <a:r>
            <a:rPr lang="es-ES" sz="1100" baseline="0"/>
            <a:t>: Muestra la distribución del precio de consumo de cada árbol (en €). </a:t>
          </a:r>
        </a:p>
        <a:p>
          <a:r>
            <a:rPr lang="es-ES" sz="1100" b="1" baseline="0"/>
            <a:t>3. Nota ecológica</a:t>
          </a:r>
          <a:r>
            <a:rPr lang="es-ES" sz="1100" baseline="0"/>
            <a:t>: Representa la distribución de los pies con cierta importancia ecológica, es decir, aquellos a los que se ha adjudicado uno o varios códigos ecológicos. </a:t>
          </a:r>
        </a:p>
        <a:p>
          <a:r>
            <a:rPr lang="es-ES" sz="1100" b="1" baseline="0"/>
            <a:t>4. Frecuencia de selección por árbol</a:t>
          </a:r>
          <a:r>
            <a:rPr lang="es-ES" sz="1100" baseline="0"/>
            <a:t>: Indica el número de veces que un árbol ha sido seleccionado en total (por el conjunto de equipos).</a:t>
          </a:r>
        </a:p>
        <a:p>
          <a:r>
            <a:rPr lang="es-ES" sz="1100" b="1" baseline="0"/>
            <a:t>5. Árboles conservados</a:t>
          </a:r>
          <a:r>
            <a:rPr lang="es-ES" sz="1100" baseline="0"/>
            <a:t>: Representa aquellos pies que nunca han sido seleccionados. </a:t>
          </a:r>
        </a:p>
        <a:p>
          <a:endParaRPr lang="es-ES" sz="1100" baseline="0"/>
        </a:p>
        <a:p>
          <a:pPr marL="0" marR="0" indent="0" defTabSz="914400" eaLnBrk="1" fontAlgn="auto" latinLnBrk="0" hangingPunct="1">
            <a:lnSpc>
              <a:spcPct val="100000"/>
            </a:lnSpc>
            <a:spcBef>
              <a:spcPts val="0"/>
            </a:spcBef>
            <a:spcAft>
              <a:spcPts val="0"/>
            </a:spcAft>
            <a:buClrTx/>
            <a:buSzTx/>
            <a:buFontTx/>
            <a:buNone/>
            <a:tabLst/>
            <a:defRPr/>
          </a:pPr>
          <a:r>
            <a:rPr lang="es-ES" sz="1100" i="1" baseline="0"/>
            <a:t>Nota: Cada círculo representa un árbol, siendo el tamaño de los mismos proporcional al valor de la variable representada en cada gráfico.</a:t>
          </a:r>
        </a:p>
        <a:p>
          <a:endParaRPr lang="es-ES" sz="1100" baseline="0"/>
        </a:p>
      </xdr:txBody>
    </xdr:sp>
    <xdr:clientData/>
  </xdr:twoCellAnchor>
  <xdr:twoCellAnchor>
    <xdr:from>
      <xdr:col>0</xdr:col>
      <xdr:colOff>147321</xdr:colOff>
      <xdr:row>232</xdr:row>
      <xdr:rowOff>126989</xdr:rowOff>
    </xdr:from>
    <xdr:to>
      <xdr:col>1</xdr:col>
      <xdr:colOff>785561</xdr:colOff>
      <xdr:row>233</xdr:row>
      <xdr:rowOff>177790</xdr:rowOff>
    </xdr:to>
    <xdr:sp macro="" textlink="">
      <xdr:nvSpPr>
        <xdr:cNvPr id="29" name="CuadroTexto 28">
          <a:hlinkClick xmlns:r="http://schemas.openxmlformats.org/officeDocument/2006/relationships" r:id="rId10" tooltip="Gráficos"/>
          <a:extLst>
            <a:ext uri="{FF2B5EF4-FFF2-40B4-BE49-F238E27FC236}">
              <a16:creationId xmlns:a16="http://schemas.microsoft.com/office/drawing/2014/main" id="{00000000-0008-0000-0100-00001D000000}"/>
            </a:ext>
          </a:extLst>
        </xdr:cNvPr>
        <xdr:cNvSpPr txBox="1"/>
      </xdr:nvSpPr>
      <xdr:spPr>
        <a:xfrm>
          <a:off x="147321" y="45804656"/>
          <a:ext cx="824507" cy="245534"/>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Gráficos</a:t>
          </a:r>
        </a:p>
      </xdr:txBody>
    </xdr:sp>
    <xdr:clientData/>
  </xdr:twoCellAnchor>
  <xdr:twoCellAnchor>
    <xdr:from>
      <xdr:col>16</xdr:col>
      <xdr:colOff>821266</xdr:colOff>
      <xdr:row>59</xdr:row>
      <xdr:rowOff>59251</xdr:rowOff>
    </xdr:from>
    <xdr:to>
      <xdr:col>20</xdr:col>
      <xdr:colOff>626533</xdr:colOff>
      <xdr:row>62</xdr:row>
      <xdr:rowOff>148151</xdr:rowOff>
    </xdr:to>
    <xdr:sp macro="" textlink="">
      <xdr:nvSpPr>
        <xdr:cNvPr id="59" name="CuadroTexto 58">
          <a:extLst>
            <a:ext uri="{FF2B5EF4-FFF2-40B4-BE49-F238E27FC236}">
              <a16:creationId xmlns:a16="http://schemas.microsoft.com/office/drawing/2014/main" id="{00000000-0008-0000-0100-00003B000000}"/>
            </a:ext>
          </a:extLst>
        </xdr:cNvPr>
        <xdr:cNvSpPr txBox="1"/>
      </xdr:nvSpPr>
      <xdr:spPr>
        <a:xfrm>
          <a:off x="13453533" y="12048051"/>
          <a:ext cx="3124200" cy="6731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pPr algn="ctr"/>
          <a:r>
            <a:rPr lang="es-ES" sz="1100"/>
            <a:t>Para acceder</a:t>
          </a:r>
          <a:r>
            <a:rPr lang="es-ES" sz="1100" baseline="0"/>
            <a:t> a la aplicación,manuales y mucha más info a cerca de todas las prestaciones que ofrece SIMANFOR, haga click en el logo adjunto</a:t>
          </a:r>
          <a:endParaRPr lang="es-ES" sz="1100"/>
        </a:p>
      </xdr:txBody>
    </xdr:sp>
    <xdr:clientData/>
  </xdr:twoCellAnchor>
  <xdr:twoCellAnchor>
    <xdr:from>
      <xdr:col>17</xdr:col>
      <xdr:colOff>0</xdr:colOff>
      <xdr:row>42</xdr:row>
      <xdr:rowOff>1</xdr:rowOff>
    </xdr:from>
    <xdr:to>
      <xdr:col>20</xdr:col>
      <xdr:colOff>635000</xdr:colOff>
      <xdr:row>44</xdr:row>
      <xdr:rowOff>135468</xdr:rowOff>
    </xdr:to>
    <xdr:sp macro="" textlink="">
      <xdr:nvSpPr>
        <xdr:cNvPr id="61" name="CuadroTexto 60">
          <a:extLst>
            <a:ext uri="{FF2B5EF4-FFF2-40B4-BE49-F238E27FC236}">
              <a16:creationId xmlns:a16="http://schemas.microsoft.com/office/drawing/2014/main" id="{00000000-0008-0000-0100-00003D000000}"/>
            </a:ext>
          </a:extLst>
        </xdr:cNvPr>
        <xdr:cNvSpPr txBox="1"/>
      </xdr:nvSpPr>
      <xdr:spPr>
        <a:xfrm>
          <a:off x="13462000" y="8678334"/>
          <a:ext cx="3124200" cy="524934"/>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pPr algn="ctr"/>
          <a:r>
            <a:rPr lang="es-ES" sz="1100"/>
            <a:t>Para saber</a:t>
          </a:r>
          <a:r>
            <a:rPr lang="es-ES" sz="1100" baseline="0"/>
            <a:t> más sobre Smartelo, </a:t>
          </a:r>
          <a:r>
            <a:rPr lang="es-ES" sz="1100" baseline="0">
              <a:solidFill>
                <a:schemeClr val="dk1"/>
              </a:solidFill>
              <a:effectLst/>
              <a:latin typeface="+mn-lt"/>
              <a:ea typeface="+mn-ea"/>
              <a:cs typeface="+mn-cs"/>
            </a:rPr>
            <a:t>haga click en el logo adjunto</a:t>
          </a:r>
          <a:endParaRPr lang="es-ES" sz="1100"/>
        </a:p>
      </xdr:txBody>
    </xdr:sp>
    <xdr:clientData/>
  </xdr:twoCellAnchor>
  <xdr:twoCellAnchor>
    <xdr:from>
      <xdr:col>3</xdr:col>
      <xdr:colOff>0</xdr:colOff>
      <xdr:row>47</xdr:row>
      <xdr:rowOff>194425</xdr:rowOff>
    </xdr:from>
    <xdr:to>
      <xdr:col>15</xdr:col>
      <xdr:colOff>810260</xdr:colOff>
      <xdr:row>74</xdr:row>
      <xdr:rowOff>121920</xdr:rowOff>
    </xdr:to>
    <xdr:sp macro="" textlink="">
      <xdr:nvSpPr>
        <xdr:cNvPr id="62" name="CuadroTexto 61">
          <a:extLst>
            <a:ext uri="{FF2B5EF4-FFF2-40B4-BE49-F238E27FC236}">
              <a16:creationId xmlns:a16="http://schemas.microsoft.com/office/drawing/2014/main" id="{00000000-0008-0000-0100-00003E000000}"/>
            </a:ext>
          </a:extLst>
        </xdr:cNvPr>
        <xdr:cNvSpPr txBox="1"/>
      </xdr:nvSpPr>
      <xdr:spPr>
        <a:xfrm>
          <a:off x="1844040" y="10001365"/>
          <a:ext cx="10777220" cy="5276735"/>
        </a:xfrm>
        <a:prstGeom prst="rect">
          <a:avLst/>
        </a:prstGeom>
        <a:solidFill>
          <a:schemeClr val="lt1"/>
        </a:solidFill>
        <a:ln w="1905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Es la hoja principal de Smartelo. En ella han de introducirse todos los datos referentes al inventario del aula de señalamiento (esta hoja se autocompleta con el inventario utilizado en </a:t>
          </a:r>
          <a:r>
            <a:rPr lang="es-ES" sz="1100" i="1" baseline="0"/>
            <a:t>Smartelo</a:t>
          </a:r>
          <a:r>
            <a:rPr lang="es-ES" sz="1100" baseline="0"/>
            <a:t> </a:t>
          </a:r>
          <a:r>
            <a:rPr lang="es-ES" sz="1100" i="1" baseline="0"/>
            <a:t>APP</a:t>
          </a:r>
          <a:r>
            <a:rPr lang="es-ES" sz="1100" baseline="0"/>
            <a:t> y </a:t>
          </a:r>
          <a:r>
            <a:rPr lang="es-ES" sz="1100" i="1" baseline="0"/>
            <a:t>SIMANFOR</a:t>
          </a:r>
          <a:r>
            <a:rPr lang="es-ES" sz="1100" baseline="0"/>
            <a:t>, pero puede modificarse a posteriori; es imprescindible que el orden de las columnas del inventario sea el que se indica en el tutorial de </a:t>
          </a:r>
          <a:r>
            <a:rPr lang="es-ES" sz="1100" i="1" baseline="0"/>
            <a:t>Smartelo</a:t>
          </a:r>
          <a:r>
            <a:rPr lang="es-ES" sz="1100" baseline="0"/>
            <a:t> </a:t>
          </a:r>
          <a:r>
            <a:rPr lang="es-ES" sz="1100" i="1" baseline="0"/>
            <a:t>APP</a:t>
          </a:r>
          <a:r>
            <a:rPr lang="es-ES" sz="1100" baseline="0"/>
            <a:t>), siendo los más representativos los siguientes (celdas en color blanco):</a:t>
          </a:r>
        </a:p>
        <a:p>
          <a:endParaRPr lang="es-ES" sz="1100" baseline="0"/>
        </a:p>
        <a:p>
          <a:r>
            <a:rPr lang="es-ES" sz="1100" baseline="0"/>
            <a:t>_ </a:t>
          </a:r>
          <a:r>
            <a:rPr lang="es-ES" sz="1100" b="1" baseline="0"/>
            <a:t>Árbol: </a:t>
          </a:r>
          <a:r>
            <a:rPr lang="es-ES" sz="1100" b="0" baseline="0"/>
            <a:t>código del árbol</a:t>
          </a:r>
          <a:endParaRPr lang="es-ES" sz="1100" b="1" baseline="0"/>
        </a:p>
        <a:p>
          <a:r>
            <a:rPr lang="es-ES" sz="1100" baseline="0"/>
            <a:t>_ </a:t>
          </a:r>
          <a:r>
            <a:rPr lang="es-ES" sz="1100" b="1" baseline="0"/>
            <a:t>Cuadrante</a:t>
          </a:r>
          <a:r>
            <a:rPr lang="es-ES" sz="1100" baseline="0"/>
            <a:t>: Cada aula de señalamiento está formada por 16 cuadrantes, los cuales están delimitados por las estacas de referencia. Se recomienda el uso de un SIG para determinar el cuadrante al que pertenece cada árbol del aula de señalamiento.</a:t>
          </a:r>
        </a:p>
        <a:p>
          <a:r>
            <a:rPr lang="es-ES" sz="1100" baseline="0"/>
            <a:t>_ </a:t>
          </a:r>
          <a:r>
            <a:rPr lang="es-ES" sz="1100" b="1" baseline="0"/>
            <a:t>Estaca</a:t>
          </a:r>
          <a:r>
            <a:rPr lang="es-ES" sz="1100" baseline="0"/>
            <a:t> </a:t>
          </a:r>
          <a:r>
            <a:rPr lang="es-ES" sz="1100" b="1" baseline="0"/>
            <a:t>referencia</a:t>
          </a:r>
          <a:r>
            <a:rPr lang="es-ES" sz="1100" baseline="0"/>
            <a:t>, </a:t>
          </a:r>
          <a:r>
            <a:rPr lang="es-ES" sz="1100" b="1" baseline="0"/>
            <a:t>Azimut</a:t>
          </a:r>
          <a:r>
            <a:rPr lang="es-ES" sz="1100" baseline="0"/>
            <a:t> y </a:t>
          </a:r>
          <a:r>
            <a:rPr lang="es-ES" sz="1100" b="1" baseline="0"/>
            <a:t>Distancia</a:t>
          </a:r>
          <a:r>
            <a:rPr lang="es-ES" sz="1100" baseline="0"/>
            <a:t>: datos utilizados para el posicionamiento de cada árbol empleando una estación total (no son necesarios).</a:t>
          </a:r>
        </a:p>
        <a:p>
          <a:r>
            <a:rPr lang="es-ES" sz="1100" baseline="0"/>
            <a:t>_ </a:t>
          </a:r>
          <a:r>
            <a:rPr lang="es-ES" sz="1100" b="1" baseline="0"/>
            <a:t>Especie: </a:t>
          </a:r>
          <a:r>
            <a:rPr lang="es-ES" sz="1100" b="0" baseline="0"/>
            <a:t>nombre de la especie (es recomendable escribir el nombre científico).</a:t>
          </a:r>
        </a:p>
        <a:p>
          <a:r>
            <a:rPr lang="es-ES" sz="1100" b="0" baseline="0"/>
            <a:t>_ </a:t>
          </a:r>
          <a:r>
            <a:rPr lang="es-ES" sz="1100" b="1" baseline="0"/>
            <a:t>Diam1</a:t>
          </a:r>
          <a:r>
            <a:rPr lang="es-ES" sz="1100" b="0" baseline="0"/>
            <a:t> y </a:t>
          </a:r>
          <a:r>
            <a:rPr lang="es-ES" sz="1100" b="1" baseline="0"/>
            <a:t>Diam2</a:t>
          </a:r>
          <a:r>
            <a:rPr lang="es-ES" sz="1100" b="0" baseline="0"/>
            <a:t>: medidas originales de los diámetros en cruz con las que se promedia el diámetro normal (cm, no son necesarias).</a:t>
          </a:r>
        </a:p>
        <a:p>
          <a:r>
            <a:rPr lang="es-ES" sz="1100" b="0" baseline="0"/>
            <a:t>_ </a:t>
          </a:r>
          <a:r>
            <a:rPr lang="es-ES" sz="1100" b="1" baseline="0"/>
            <a:t>Ht</a:t>
          </a:r>
          <a:r>
            <a:rPr lang="es-ES" sz="1100" b="0" baseline="0"/>
            <a:t>: altura total del árbol (m)						</a:t>
          </a:r>
        </a:p>
        <a:p>
          <a:r>
            <a:rPr lang="es-ES" sz="1100" b="0" baseline="0"/>
            <a:t>_ </a:t>
          </a:r>
          <a:r>
            <a:rPr lang="es-ES" sz="1100" b="1" baseline="0"/>
            <a:t>Hcv</a:t>
          </a:r>
          <a:r>
            <a:rPr lang="es-ES" sz="1100" b="0" baseline="0"/>
            <a:t> </a:t>
          </a:r>
        </a:p>
        <a:p>
          <a:r>
            <a:rPr lang="es-ES" sz="1100" baseline="0"/>
            <a:t>_ </a:t>
          </a:r>
          <a:r>
            <a:rPr lang="es-ES" sz="1100" b="1" baseline="0"/>
            <a:t>Diámetro</a:t>
          </a:r>
          <a:r>
            <a:rPr lang="es-ES" sz="1100" baseline="0"/>
            <a:t> (cm) a la altura normal (1.3 metros) medido en 2 direcciones, o en su defecto en un solo valor que se muestra al final de la hoja. </a:t>
          </a:r>
        </a:p>
        <a:p>
          <a:r>
            <a:rPr lang="es-ES" sz="1100" baseline="0"/>
            <a:t>_ </a:t>
          </a:r>
          <a:r>
            <a:rPr lang="es-ES" sz="1100" b="1" baseline="0"/>
            <a:t>Altura de diferentes calidades </a:t>
          </a:r>
          <a:r>
            <a:rPr lang="es-ES" sz="1100" baseline="0"/>
            <a:t>(A,B,C,D; en metros): Corresponde con la altura (desde la base) de una troza que corresponde a una determinada calidad. Por ejemplo, si un pie posee una troza de 4 metros de calidad C (medida desde la base del tronco), se deberá marcar un 4 en la celda correspondiente a la calidad C para ese pie.</a:t>
          </a:r>
        </a:p>
        <a:p>
          <a:r>
            <a:rPr lang="es-ES" sz="1100" baseline="0"/>
            <a:t>_ </a:t>
          </a:r>
          <a:r>
            <a:rPr lang="es-ES" sz="1100" b="1" baseline="0"/>
            <a:t>Volumen</a:t>
          </a:r>
          <a:r>
            <a:rPr lang="es-ES" sz="1100" baseline="0"/>
            <a:t>: En caso de que se posea volumen unitario (por árbol), se deberá introducir en esta columna de "Volumen" (m3).</a:t>
          </a:r>
        </a:p>
        <a:p>
          <a:r>
            <a:rPr lang="es-ES" sz="1100" baseline="0"/>
            <a:t>_ </a:t>
          </a:r>
          <a:r>
            <a:rPr lang="es-ES" sz="1100" b="1" baseline="0"/>
            <a:t>Muerto, Riesgo de depreciación, Defectos de copa</a:t>
          </a:r>
          <a:r>
            <a:rPr lang="es-ES" sz="1100" baseline="0"/>
            <a:t>: Se deberá marcar un 1 en caso positivo, o un 0 en caso negativo. Estos valores aplican un porcentaje de reducción sobre el precio de consumo del árbol y otros resultados de carácter económico.</a:t>
          </a:r>
        </a:p>
        <a:p>
          <a:r>
            <a:rPr lang="es-ES" sz="1100" baseline="0"/>
            <a:t>_ </a:t>
          </a:r>
          <a:r>
            <a:rPr lang="es-ES" sz="1100" b="1" baseline="0"/>
            <a:t>Códigos ecológicos</a:t>
          </a:r>
          <a:r>
            <a:rPr lang="es-ES" sz="1100" baseline="0"/>
            <a:t>: Smartelo permite deteminar el valor ecológico de cada árbol mediante una nota ecológica. Gracias a esta nota y un precio por punto ecológico (establecido en la hoja </a:t>
          </a:r>
          <a:r>
            <a:rPr lang="es-ES" sz="1100" baseline="0">
              <a:solidFill>
                <a:schemeClr val="accent6">
                  <a:lumMod val="75000"/>
                </a:schemeClr>
              </a:solidFill>
            </a:rPr>
            <a:t>Inicio</a:t>
          </a:r>
          <a:r>
            <a:rPr lang="es-ES" sz="1100" baseline="0"/>
            <a:t>), es posible obtener un precio ecológico o ambiental por árbol y para todo el aula de señalamiento. Esta opción puede ser utilizada para la implementación de pagos por servicios ambientales, o ayudar en la gestión de toma de decisiones, tales como cortar o conservar un pie en función de su precio de explotación, ecológico, actual y potencial, entre otras muchas aplicaciones.</a:t>
          </a:r>
        </a:p>
        <a:p>
          <a:r>
            <a:rPr lang="es-ES" sz="1100" baseline="0"/>
            <a:t>_ </a:t>
          </a:r>
          <a:r>
            <a:rPr lang="es-ES" sz="1100" b="1" baseline="0"/>
            <a:t>CoordX y CoordY</a:t>
          </a:r>
          <a:r>
            <a:rPr lang="es-ES" sz="1100" baseline="0"/>
            <a:t>: Pertenecen a las coordenadas UTM X e Y de cada árbol. En caso de no poseer valores absolutos referentes a las coordenadas X e Y (sólo se poseen datos relativos de azimut, distancia y estaca de referencia) Smartelo permite introducir una fórmula en estas columnas para calcular dichas coordenadas para cada árbol.</a:t>
          </a:r>
        </a:p>
        <a:p>
          <a:pPr rtl="0"/>
          <a:r>
            <a:rPr lang="es-ES" sz="1100" baseline="0">
              <a:solidFill>
                <a:schemeClr val="dk1"/>
              </a:solidFill>
              <a:effectLst/>
              <a:latin typeface="+mn-lt"/>
              <a:ea typeface="+mn-ea"/>
              <a:cs typeface="+mn-cs"/>
            </a:rPr>
            <a:t>_ </a:t>
          </a:r>
          <a:r>
            <a:rPr lang="es-ES" sz="1100" b="1" baseline="0">
              <a:solidFill>
                <a:schemeClr val="dk1"/>
              </a:solidFill>
              <a:effectLst/>
              <a:latin typeface="+mn-lt"/>
              <a:ea typeface="+mn-ea"/>
              <a:cs typeface="+mn-cs"/>
            </a:rPr>
            <a:t>Crecimiento diametral</a:t>
          </a:r>
          <a:r>
            <a:rPr lang="es-ES" sz="1100" baseline="0">
              <a:solidFill>
                <a:schemeClr val="dk1"/>
              </a:solidFill>
              <a:effectLst/>
              <a:latin typeface="+mn-lt"/>
              <a:ea typeface="+mn-ea"/>
              <a:cs typeface="+mn-cs"/>
            </a:rPr>
            <a:t>: </a:t>
          </a:r>
          <a:r>
            <a:rPr lang="es-ES" sz="1100" b="0" i="0">
              <a:solidFill>
                <a:schemeClr val="dk1"/>
              </a:solidFill>
              <a:effectLst/>
              <a:latin typeface="+mn-lt"/>
              <a:ea typeface="+mn-ea"/>
              <a:cs typeface="+mn-cs"/>
            </a:rPr>
            <a:t>Estimación de crecimiento en diámetro normal (cm) del árbol para el próximo periodo (duración del periodo de crecimiento dependiente de la especie a utilizar).</a:t>
          </a:r>
        </a:p>
        <a:p>
          <a:pPr rtl="0"/>
          <a:r>
            <a:rPr lang="es-ES" sz="1100" baseline="0">
              <a:solidFill>
                <a:schemeClr val="dk1"/>
              </a:solidFill>
              <a:effectLst/>
              <a:latin typeface="+mn-lt"/>
              <a:ea typeface="+mn-ea"/>
              <a:cs typeface="+mn-cs"/>
            </a:rPr>
            <a:t>_ </a:t>
          </a:r>
          <a:r>
            <a:rPr lang="es-ES" sz="1100" b="1" baseline="0">
              <a:solidFill>
                <a:schemeClr val="dk1"/>
              </a:solidFill>
              <a:effectLst/>
              <a:latin typeface="+mn-lt"/>
              <a:ea typeface="+mn-ea"/>
              <a:cs typeface="+mn-cs"/>
            </a:rPr>
            <a:t>Crecimiento volumen</a:t>
          </a:r>
          <a:r>
            <a:rPr lang="es-ES" sz="1100" baseline="0">
              <a:solidFill>
                <a:schemeClr val="dk1"/>
              </a:solidFill>
              <a:effectLst/>
              <a:latin typeface="+mn-lt"/>
              <a:ea typeface="+mn-ea"/>
              <a:cs typeface="+mn-cs"/>
            </a:rPr>
            <a:t>: </a:t>
          </a:r>
          <a:r>
            <a:rPr lang="es-ES" sz="1100" b="0" i="0">
              <a:solidFill>
                <a:schemeClr val="dk1"/>
              </a:solidFill>
              <a:effectLst/>
              <a:latin typeface="+mn-lt"/>
              <a:ea typeface="+mn-ea"/>
              <a:cs typeface="+mn-cs"/>
            </a:rPr>
            <a:t>Estimación de crecimiento en volumen (m3) del árbol para el próximo periodo (duración del periodo de crecimiento dependiente de la especie a utilizar).</a:t>
          </a:r>
          <a:endParaRPr lang="es-ES" sz="1100" baseline="0"/>
        </a:p>
        <a:p>
          <a:endParaRPr lang="es-ES" sz="1100" baseline="0"/>
        </a:p>
        <a:p>
          <a:r>
            <a:rPr lang="es-ES" sz="1100" baseline="0"/>
            <a:t>En la parte derecha esta hoja Árboles (celdas sombreadas con color naranja) se encuentran los diferentes cálculos que realiza Smartelo. Estos cálculos ofrecen resultados de tipo económico, dendrométrico y ecológico, entre otros. Para más información a cerca del significado de los mismos, consulte los comentarios disponibles en cada celda de la hoja </a:t>
          </a:r>
          <a:r>
            <a:rPr lang="es-ES" sz="1100" baseline="0">
              <a:solidFill>
                <a:schemeClr val="accent6">
                  <a:lumMod val="75000"/>
                </a:schemeClr>
              </a:solidFill>
            </a:rPr>
            <a:t>Árboles</a:t>
          </a:r>
          <a:r>
            <a:rPr lang="es-ES" sz="1100" baseline="0"/>
            <a:t>.</a:t>
          </a:r>
        </a:p>
        <a:p>
          <a:endParaRPr lang="es-ES" sz="1100" baseline="0"/>
        </a:p>
        <a:p>
          <a:endParaRPr lang="es-ES" sz="1100" baseline="0"/>
        </a:p>
      </xdr:txBody>
    </xdr:sp>
    <xdr:clientData/>
  </xdr:twoCellAnchor>
  <xdr:twoCellAnchor>
    <xdr:from>
      <xdr:col>1</xdr:col>
      <xdr:colOff>0</xdr:colOff>
      <xdr:row>47</xdr:row>
      <xdr:rowOff>182880</xdr:rowOff>
    </xdr:from>
    <xdr:to>
      <xdr:col>2</xdr:col>
      <xdr:colOff>0</xdr:colOff>
      <xdr:row>49</xdr:row>
      <xdr:rowOff>35560</xdr:rowOff>
    </xdr:to>
    <xdr:sp macro="" textlink="">
      <xdr:nvSpPr>
        <xdr:cNvPr id="63" name="CuadroTexto 62">
          <a:hlinkClick xmlns:r="http://schemas.openxmlformats.org/officeDocument/2006/relationships" r:id="rId11" tooltip="Árboles"/>
          <a:extLst>
            <a:ext uri="{FF2B5EF4-FFF2-40B4-BE49-F238E27FC236}">
              <a16:creationId xmlns:a16="http://schemas.microsoft.com/office/drawing/2014/main" id="{00000000-0008-0000-0100-00003F000000}"/>
            </a:ext>
          </a:extLst>
        </xdr:cNvPr>
        <xdr:cNvSpPr txBox="1"/>
      </xdr:nvSpPr>
      <xdr:spPr>
        <a:xfrm>
          <a:off x="182880" y="9989820"/>
          <a:ext cx="830580" cy="24892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Árboles</a:t>
          </a:r>
        </a:p>
      </xdr:txBody>
    </xdr:sp>
    <xdr:clientData/>
  </xdr:twoCellAnchor>
  <xdr:twoCellAnchor>
    <xdr:from>
      <xdr:col>2</xdr:col>
      <xdr:colOff>802641</xdr:colOff>
      <xdr:row>227</xdr:row>
      <xdr:rowOff>104130</xdr:rowOff>
    </xdr:from>
    <xdr:to>
      <xdr:col>15</xdr:col>
      <xdr:colOff>774257</xdr:colOff>
      <xdr:row>230</xdr:row>
      <xdr:rowOff>69169</xdr:rowOff>
    </xdr:to>
    <xdr:sp macro="" textlink="">
      <xdr:nvSpPr>
        <xdr:cNvPr id="64" name="CuadroTexto 63">
          <a:extLst>
            <a:ext uri="{FF2B5EF4-FFF2-40B4-BE49-F238E27FC236}">
              <a16:creationId xmlns:a16="http://schemas.microsoft.com/office/drawing/2014/main" id="{00000000-0008-0000-0100-000040000000}"/>
            </a:ext>
          </a:extLst>
        </xdr:cNvPr>
        <xdr:cNvSpPr txBox="1"/>
      </xdr:nvSpPr>
      <xdr:spPr>
        <a:xfrm>
          <a:off x="1818641" y="44808130"/>
          <a:ext cx="10758149" cy="549239"/>
        </a:xfrm>
        <a:prstGeom prst="rect">
          <a:avLst/>
        </a:prstGeom>
        <a:solidFill>
          <a:schemeClr val="lt1"/>
        </a:solidFill>
        <a:ln w="1905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La hoja </a:t>
          </a:r>
          <a:r>
            <a:rPr lang="es-ES" sz="1100" baseline="0">
              <a:solidFill>
                <a:schemeClr val="accent6">
                  <a:lumMod val="75000"/>
                </a:schemeClr>
              </a:solidFill>
            </a:rPr>
            <a:t>Resumen</a:t>
          </a:r>
          <a:r>
            <a:rPr lang="es-ES" sz="1100" baseline="0"/>
            <a:t> está diseñada para permitir visualizar todos los resultados expuestos en la hoja </a:t>
          </a:r>
          <a:r>
            <a:rPr lang="es-ES" sz="1100" baseline="0">
              <a:solidFill>
                <a:schemeClr val="accent6">
                  <a:lumMod val="75000"/>
                </a:schemeClr>
              </a:solidFill>
            </a:rPr>
            <a:t>Resultados</a:t>
          </a:r>
          <a:r>
            <a:rPr lang="es-ES" sz="1100" baseline="0"/>
            <a:t> de forma directa y sencilla. Esta información se obtiene seleccionando el equipo deseado en la hoja </a:t>
          </a:r>
          <a:r>
            <a:rPr lang="es-ES" sz="1100" baseline="0">
              <a:solidFill>
                <a:schemeClr val="accent6">
                  <a:lumMod val="75000"/>
                </a:schemeClr>
              </a:solidFill>
            </a:rPr>
            <a:t>Resultados</a:t>
          </a:r>
          <a:r>
            <a:rPr lang="es-ES" sz="1100" baseline="0"/>
            <a:t>, y haciendo click en el botón </a:t>
          </a:r>
          <a:r>
            <a:rPr lang="es-ES" sz="1100" i="1" baseline="0"/>
            <a:t>Archivar</a:t>
          </a:r>
          <a:r>
            <a:rPr lang="es-ES" sz="1100" baseline="0"/>
            <a:t>; automáticamente todos los resultados serán enviados a la hoja </a:t>
          </a:r>
          <a:r>
            <a:rPr lang="es-ES" sz="1100" baseline="0">
              <a:solidFill>
                <a:schemeClr val="accent6">
                  <a:lumMod val="75000"/>
                </a:schemeClr>
              </a:solidFill>
            </a:rPr>
            <a:t>Resumen</a:t>
          </a:r>
          <a:r>
            <a:rPr lang="es-ES" sz="1100" baseline="0"/>
            <a:t>. </a:t>
          </a:r>
        </a:p>
      </xdr:txBody>
    </xdr:sp>
    <xdr:clientData/>
  </xdr:twoCellAnchor>
  <xdr:twoCellAnchor editAs="oneCell">
    <xdr:from>
      <xdr:col>16</xdr:col>
      <xdr:colOff>695325</xdr:colOff>
      <xdr:row>9</xdr:row>
      <xdr:rowOff>152400</xdr:rowOff>
    </xdr:from>
    <xdr:to>
      <xdr:col>21</xdr:col>
      <xdr:colOff>310350</xdr:colOff>
      <xdr:row>15</xdr:row>
      <xdr:rowOff>32250</xdr:rowOff>
    </xdr:to>
    <xdr:pic>
      <xdr:nvPicPr>
        <xdr:cNvPr id="37" name="Imagen 36">
          <a:hlinkClick xmlns:r="http://schemas.openxmlformats.org/officeDocument/2006/relationships" r:id="rId12"/>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306425" y="2447925"/>
          <a:ext cx="3758400" cy="1080000"/>
        </a:xfrm>
        <a:prstGeom prst="rect">
          <a:avLst/>
        </a:prstGeom>
      </xdr:spPr>
    </xdr:pic>
    <xdr:clientData/>
  </xdr:twoCellAnchor>
  <xdr:twoCellAnchor editAs="oneCell">
    <xdr:from>
      <xdr:col>16</xdr:col>
      <xdr:colOff>793750</xdr:colOff>
      <xdr:row>64</xdr:row>
      <xdr:rowOff>107133</xdr:rowOff>
    </xdr:from>
    <xdr:to>
      <xdr:col>20</xdr:col>
      <xdr:colOff>708025</xdr:colOff>
      <xdr:row>68</xdr:row>
      <xdr:rowOff>34212</xdr:rowOff>
    </xdr:to>
    <xdr:pic>
      <xdr:nvPicPr>
        <xdr:cNvPr id="30" name="Imagen 29">
          <a:hlinkClick xmlns:r="http://schemas.openxmlformats.org/officeDocument/2006/relationships" r:id="rId1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3426017" y="13069600"/>
          <a:ext cx="3233208" cy="706012"/>
        </a:xfrm>
        <a:prstGeom prst="rect">
          <a:avLst/>
        </a:prstGeom>
      </xdr:spPr>
    </xdr:pic>
    <xdr:clientData/>
  </xdr:twoCellAnchor>
  <xdr:twoCellAnchor>
    <xdr:from>
      <xdr:col>3</xdr:col>
      <xdr:colOff>0</xdr:colOff>
      <xdr:row>77</xdr:row>
      <xdr:rowOff>182880</xdr:rowOff>
    </xdr:from>
    <xdr:to>
      <xdr:col>15</xdr:col>
      <xdr:colOff>810260</xdr:colOff>
      <xdr:row>85</xdr:row>
      <xdr:rowOff>19879</xdr:rowOff>
    </xdr:to>
    <xdr:sp macro="" textlink="">
      <xdr:nvSpPr>
        <xdr:cNvPr id="3" name="CuadroTexto 2">
          <a:extLst>
            <a:ext uri="{FF2B5EF4-FFF2-40B4-BE49-F238E27FC236}">
              <a16:creationId xmlns:a16="http://schemas.microsoft.com/office/drawing/2014/main" id="{DC3CC0B1-A248-4CBE-9A8A-CC3B47770B46}"/>
            </a:ext>
          </a:extLst>
        </xdr:cNvPr>
        <xdr:cNvSpPr txBox="1"/>
      </xdr:nvSpPr>
      <xdr:spPr>
        <a:xfrm>
          <a:off x="1842052" y="15986097"/>
          <a:ext cx="10749391" cy="1427260"/>
        </a:xfrm>
        <a:prstGeom prst="rect">
          <a:avLst/>
        </a:prstGeom>
        <a:solidFill>
          <a:schemeClr val="lt1"/>
        </a:solidFill>
        <a:ln w="1905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aseline="0"/>
            <a:t>La hoja </a:t>
          </a:r>
          <a:r>
            <a:rPr lang="es-ES" sz="1100" baseline="0">
              <a:solidFill>
                <a:schemeClr val="accent6">
                  <a:lumMod val="75000"/>
                </a:schemeClr>
              </a:solidFill>
            </a:rPr>
            <a:t>Tipificación</a:t>
          </a:r>
          <a:r>
            <a:rPr lang="es-ES" sz="1100" baseline="0"/>
            <a:t> muestra las variables de masa principales agrupadas por cuadrante y especie. En ella se muestran:</a:t>
          </a:r>
        </a:p>
        <a:p>
          <a:endParaRPr lang="es-ES" sz="1100" baseline="0"/>
        </a:p>
        <a:p>
          <a:r>
            <a:rPr lang="es-ES" sz="1100" baseline="0"/>
            <a:t>_ </a:t>
          </a:r>
          <a:r>
            <a:rPr lang="es-ES" sz="1100" b="1" baseline="0"/>
            <a:t>Densidad</a:t>
          </a:r>
          <a:r>
            <a:rPr lang="es-ES" sz="1100" baseline="0"/>
            <a:t>: número de pies de la masa por unidad de superficie (pies/ha).</a:t>
          </a:r>
        </a:p>
        <a:p>
          <a:r>
            <a:rPr lang="es-ES" sz="1100" baseline="0"/>
            <a:t>_ </a:t>
          </a:r>
          <a:r>
            <a:rPr lang="es-ES" sz="1100" b="1" baseline="0"/>
            <a:t>Volumen</a:t>
          </a:r>
          <a:r>
            <a:rPr lang="es-ES" sz="1100" baseline="0"/>
            <a:t>: volumen total de madera con corteza de la masa por unidad de superficie (m3/ha).</a:t>
          </a:r>
        </a:p>
        <a:p>
          <a:r>
            <a:rPr lang="es-ES" sz="1100" baseline="0"/>
            <a:t>_ </a:t>
          </a:r>
          <a:r>
            <a:rPr lang="es-ES" sz="1100" b="1" baseline="0"/>
            <a:t>Área</a:t>
          </a:r>
          <a:r>
            <a:rPr lang="es-ES" sz="1100" baseline="0"/>
            <a:t> </a:t>
          </a:r>
          <a:r>
            <a:rPr lang="es-ES" sz="1100" b="1" baseline="0"/>
            <a:t>basimétrica</a:t>
          </a:r>
          <a:r>
            <a:rPr lang="es-ES" sz="1100" baseline="0"/>
            <a:t>: suma de las superficies de las secciones normales de los troncos (m2/ha).</a:t>
          </a:r>
        </a:p>
        <a:p>
          <a:r>
            <a:rPr lang="es-ES" sz="1100" baseline="0"/>
            <a:t>_ </a:t>
          </a:r>
          <a:r>
            <a:rPr lang="es-ES" sz="1100" b="1" baseline="0"/>
            <a:t>Dg</a:t>
          </a:r>
          <a:r>
            <a:rPr lang="es-ES" sz="1100" baseline="0"/>
            <a:t>: diámetro medio cuadrático de la masa (cm).</a:t>
          </a:r>
        </a:p>
        <a:p>
          <a:r>
            <a:rPr lang="es-ES" sz="1100" baseline="0"/>
            <a:t>_ </a:t>
          </a:r>
          <a:r>
            <a:rPr lang="es-ES" sz="1100" b="1" baseline="0"/>
            <a:t>Ho</a:t>
          </a:r>
          <a:r>
            <a:rPr lang="es-ES" sz="1100" b="0" baseline="0"/>
            <a:t>:</a:t>
          </a:r>
          <a:r>
            <a:rPr lang="es-ES" sz="1100" baseline="0"/>
            <a:t> altura dominante, definida como la altura media de los árboles dominantes de una masa forestal (m).</a:t>
          </a:r>
        </a:p>
      </xdr:txBody>
    </xdr:sp>
    <xdr:clientData/>
  </xdr:twoCellAnchor>
  <xdr:twoCellAnchor>
    <xdr:from>
      <xdr:col>0</xdr:col>
      <xdr:colOff>139148</xdr:colOff>
      <xdr:row>78</xdr:row>
      <xdr:rowOff>6629</xdr:rowOff>
    </xdr:from>
    <xdr:to>
      <xdr:col>2</xdr:col>
      <xdr:colOff>53009</xdr:colOff>
      <xdr:row>79</xdr:row>
      <xdr:rowOff>58091</xdr:rowOff>
    </xdr:to>
    <xdr:sp macro="" textlink="">
      <xdr:nvSpPr>
        <xdr:cNvPr id="8" name="CuadroTexto 7">
          <a:hlinkClick xmlns:r="http://schemas.openxmlformats.org/officeDocument/2006/relationships" r:id="rId16"/>
          <a:extLst>
            <a:ext uri="{FF2B5EF4-FFF2-40B4-BE49-F238E27FC236}">
              <a16:creationId xmlns:a16="http://schemas.microsoft.com/office/drawing/2014/main" id="{5D6A1A9B-5491-43B9-9BF1-4AF5341314A0}"/>
            </a:ext>
          </a:extLst>
        </xdr:cNvPr>
        <xdr:cNvSpPr txBox="1"/>
      </xdr:nvSpPr>
      <xdr:spPr>
        <a:xfrm>
          <a:off x="139148" y="16008629"/>
          <a:ext cx="927652" cy="25024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s-ES" sz="1200">
              <a:latin typeface="Candara" charset="0"/>
              <a:ea typeface="Candara" charset="0"/>
              <a:cs typeface="Candara" charset="0"/>
            </a:rPr>
            <a:t>Tipificación</a:t>
          </a:r>
        </a:p>
      </xdr:txBody>
    </xdr:sp>
    <xdr:clientData/>
  </xdr:twoCellAnchor>
  <xdr:twoCellAnchor editAs="oneCell">
    <xdr:from>
      <xdr:col>17</xdr:col>
      <xdr:colOff>678735</xdr:colOff>
      <xdr:row>45</xdr:row>
      <xdr:rowOff>169337</xdr:rowOff>
    </xdr:from>
    <xdr:to>
      <xdr:col>20</xdr:col>
      <xdr:colOff>35020</xdr:colOff>
      <xdr:row>55</xdr:row>
      <xdr:rowOff>16013</xdr:rowOff>
    </xdr:to>
    <xdr:pic>
      <xdr:nvPicPr>
        <xdr:cNvPr id="10" name="Imagen 9">
          <a:hlinkClick xmlns:r="http://schemas.openxmlformats.org/officeDocument/2006/relationships" r:id="rId17"/>
          <a:extLst>
            <a:ext uri="{FF2B5EF4-FFF2-40B4-BE49-F238E27FC236}">
              <a16:creationId xmlns:a16="http://schemas.microsoft.com/office/drawing/2014/main" id="{B96AC886-D79B-41C1-8ABC-7736AF1CCD0F}"/>
            </a:ext>
            <a:ext uri="{147F2762-F138-4A5C-976F-8EAC2B608ADB}">
              <a16:predDERef xmlns:a16="http://schemas.microsoft.com/office/drawing/2014/main" pred="{00000000-0008-0000-0000-000012000000}"/>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20766" t="21412" r="19279" b="17887"/>
        <a:stretch/>
      </xdr:blipFill>
      <xdr:spPr>
        <a:xfrm>
          <a:off x="14140735" y="9431870"/>
          <a:ext cx="1845485" cy="17940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373380</xdr:colOff>
          <xdr:row>24</xdr:row>
          <xdr:rowOff>30480</xdr:rowOff>
        </xdr:from>
        <xdr:to>
          <xdr:col>8</xdr:col>
          <xdr:colOff>807720</xdr:colOff>
          <xdr:row>24</xdr:row>
          <xdr:rowOff>304800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0" i="0" u="none" strike="noStrike" baseline="0">
                  <a:solidFill>
                    <a:srgbClr val="000000"/>
                  </a:solidFill>
                  <a:latin typeface="Lucida Grande"/>
                </a:rPr>
                <a:t>Extraer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24</xdr:row>
          <xdr:rowOff>7620</xdr:rowOff>
        </xdr:from>
        <xdr:to>
          <xdr:col>3</xdr:col>
          <xdr:colOff>800100</xdr:colOff>
          <xdr:row>24</xdr:row>
          <xdr:rowOff>297180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0" i="0" u="none" strike="noStrike" baseline="0">
                  <a:solidFill>
                    <a:srgbClr val="000000"/>
                  </a:solidFill>
                  <a:latin typeface="Lucida Grande"/>
                </a:rPr>
                <a:t>Extraer</a:t>
              </a:r>
            </a:p>
          </xdr:txBody>
        </xdr:sp>
        <xdr:clientData fPrintsWithSheet="0"/>
      </xdr:twoCellAnchor>
    </mc:Choice>
    <mc:Fallback/>
  </mc:AlternateContent>
  <xdr:twoCellAnchor>
    <xdr:from>
      <xdr:col>10</xdr:col>
      <xdr:colOff>0</xdr:colOff>
      <xdr:row>31</xdr:row>
      <xdr:rowOff>50800</xdr:rowOff>
    </xdr:from>
    <xdr:to>
      <xdr:col>15</xdr:col>
      <xdr:colOff>0</xdr:colOff>
      <xdr:row>37</xdr:row>
      <xdr:rowOff>114300</xdr:rowOff>
    </xdr:to>
    <xdr:sp macro="" textlink="">
      <xdr:nvSpPr>
        <xdr:cNvPr id="33" name="CuadroTexto 32">
          <a:extLst>
            <a:ext uri="{FF2B5EF4-FFF2-40B4-BE49-F238E27FC236}">
              <a16:creationId xmlns:a16="http://schemas.microsoft.com/office/drawing/2014/main" id="{00000000-0008-0000-0200-000021000000}"/>
            </a:ext>
          </a:extLst>
        </xdr:cNvPr>
        <xdr:cNvSpPr txBox="1"/>
      </xdr:nvSpPr>
      <xdr:spPr>
        <a:xfrm>
          <a:off x="10477500" y="6794500"/>
          <a:ext cx="4305300" cy="1206500"/>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ctr"/>
        <a:lstStyle/>
        <a:p>
          <a:pPr algn="ctr"/>
          <a:r>
            <a:rPr lang="es-ES_tradnl" sz="1100"/>
            <a:t>Smartelo</a:t>
          </a:r>
          <a:r>
            <a:rPr lang="es-ES_tradnl" sz="1100" baseline="0"/>
            <a:t> no tendrá en cuenta aquellos pies cuyo diámetro sea inferior al límite inferior para madera pequeña indicado en el cuadro superior para realizar sus cálculos. Tenga en cuenta esta información especialmente si la masa que gestiona está compuesta por pies muy jóvenes o de pequeño diámetro.</a:t>
          </a:r>
          <a:endParaRPr lang="es-ES_tradnl"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575850</xdr:colOff>
      <xdr:row>2</xdr:row>
      <xdr:rowOff>29898</xdr:rowOff>
    </xdr:from>
    <xdr:to>
      <xdr:col>15</xdr:col>
      <xdr:colOff>812800</xdr:colOff>
      <xdr:row>8</xdr:row>
      <xdr:rowOff>46567</xdr:rowOff>
    </xdr:to>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11561350" y="982398"/>
          <a:ext cx="5609050" cy="1337469"/>
        </a:xfrm>
        <a:prstGeom prst="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pPr algn="ctr"/>
          <a:r>
            <a:rPr lang="es-ES" sz="1100" b="1" i="0" u="none" strike="noStrike">
              <a:solidFill>
                <a:schemeClr val="dk1"/>
              </a:solidFill>
              <a:effectLst/>
              <a:latin typeface="Candara" charset="0"/>
              <a:ea typeface="Candara" charset="0"/>
              <a:cs typeface="Candara" charset="0"/>
            </a:rPr>
            <a:t>TARIFAS</a:t>
          </a:r>
          <a:r>
            <a:rPr lang="es-ES" sz="1100" b="1" i="0" u="none" strike="noStrike" baseline="0">
              <a:solidFill>
                <a:schemeClr val="dk1"/>
              </a:solidFill>
              <a:effectLst/>
              <a:latin typeface="Candara" charset="0"/>
              <a:ea typeface="Candara" charset="0"/>
              <a:cs typeface="Candara" charset="0"/>
            </a:rPr>
            <a:t> DE CUBICACIÓN SCHAEFFER </a:t>
          </a:r>
          <a:endParaRPr lang="es-ES" sz="1100" b="1" i="0" u="none" strike="noStrike">
            <a:solidFill>
              <a:schemeClr val="dk1"/>
            </a:solidFill>
            <a:effectLst/>
            <a:latin typeface="Candara" charset="0"/>
            <a:ea typeface="Candara" charset="0"/>
            <a:cs typeface="Candara" charset="0"/>
          </a:endParaRPr>
        </a:p>
        <a:p>
          <a:endParaRPr lang="es-ES" sz="1100" b="1" i="0" u="none" strike="noStrike">
            <a:solidFill>
              <a:schemeClr val="dk1"/>
            </a:solidFill>
            <a:effectLst/>
            <a:latin typeface="Candara" charset="0"/>
            <a:ea typeface="Candara" charset="0"/>
            <a:cs typeface="Candara" charset="0"/>
          </a:endParaRPr>
        </a:p>
        <a:p>
          <a:r>
            <a:rPr lang="es-ES" sz="1100" b="1" i="0" u="none" strike="noStrike">
              <a:solidFill>
                <a:schemeClr val="dk1"/>
              </a:solidFill>
              <a:effectLst/>
              <a:latin typeface="Candara" charset="0"/>
              <a:ea typeface="Candara" charset="0"/>
              <a:cs typeface="Candara" charset="0"/>
            </a:rPr>
            <a:t>SchrR (</a:t>
          </a:r>
          <a:r>
            <a:rPr lang="es-ES" sz="1100" b="1" i="1" u="none" strike="noStrike">
              <a:solidFill>
                <a:schemeClr val="dk1"/>
              </a:solidFill>
              <a:effectLst/>
              <a:latin typeface="Candara" charset="0"/>
              <a:ea typeface="Candara" charset="0"/>
              <a:cs typeface="Candara" charset="0"/>
            </a:rPr>
            <a:t>Schaeffer</a:t>
          </a:r>
          <a:r>
            <a:rPr lang="es-ES" sz="1100" b="1" i="1" u="none" strike="noStrike" baseline="0">
              <a:solidFill>
                <a:schemeClr val="dk1"/>
              </a:solidFill>
              <a:effectLst/>
              <a:latin typeface="Candara" charset="0"/>
              <a:ea typeface="Candara" charset="0"/>
              <a:cs typeface="Candara" charset="0"/>
            </a:rPr>
            <a:t> rápida</a:t>
          </a:r>
          <a:r>
            <a:rPr lang="es-ES" sz="1100" b="1" i="0" u="none" strike="noStrike" baseline="0">
              <a:solidFill>
                <a:schemeClr val="dk1"/>
              </a:solidFill>
              <a:effectLst/>
              <a:latin typeface="Candara" charset="0"/>
              <a:ea typeface="Candara" charset="0"/>
              <a:cs typeface="Candara" charset="0"/>
            </a:rPr>
            <a:t>)</a:t>
          </a:r>
          <a:r>
            <a:rPr lang="es-ES" b="1">
              <a:latin typeface="Candara" charset="0"/>
              <a:ea typeface="Candara" charset="0"/>
              <a:cs typeface="Candara" charset="0"/>
            </a:rPr>
            <a:t>:</a:t>
          </a:r>
          <a:r>
            <a:rPr lang="es-ES" baseline="0">
              <a:latin typeface="Candara" charset="0"/>
              <a:ea typeface="Candara" charset="0"/>
              <a:cs typeface="Candara" charset="0"/>
            </a:rPr>
            <a:t>	    </a:t>
          </a:r>
          <a:r>
            <a:rPr lang="es-ES" baseline="0">
              <a:latin typeface="+mn-lt"/>
              <a:ea typeface="Candara" charset="0"/>
              <a:cs typeface="Candara" charset="0"/>
            </a:rPr>
            <a:t>5/70000*(8+NumTarif)*(diam-5)*(diam-10)</a:t>
          </a:r>
        </a:p>
        <a:p>
          <a:endParaRPr lang="es-ES" sz="1100" baseline="0">
            <a:latin typeface="Candara" charset="0"/>
            <a:ea typeface="Candara" charset="0"/>
            <a:cs typeface="Candara" charset="0"/>
          </a:endParaRPr>
        </a:p>
        <a:p>
          <a:r>
            <a:rPr lang="es-ES" sz="1100" b="1" i="0" u="none" strike="noStrike">
              <a:solidFill>
                <a:schemeClr val="dk1"/>
              </a:solidFill>
              <a:effectLst/>
              <a:latin typeface="Candara" charset="0"/>
              <a:ea typeface="Candara" charset="0"/>
              <a:cs typeface="Candara" charset="0"/>
            </a:rPr>
            <a:t>SchrL (</a:t>
          </a:r>
          <a:r>
            <a:rPr lang="es-ES" sz="1100" b="1" i="1" u="none" strike="noStrike">
              <a:solidFill>
                <a:schemeClr val="dk1"/>
              </a:solidFill>
              <a:effectLst/>
              <a:latin typeface="Candara" charset="0"/>
              <a:ea typeface="Candara" charset="0"/>
              <a:cs typeface="Candara" charset="0"/>
            </a:rPr>
            <a:t>Schaeffer lenta</a:t>
          </a:r>
          <a:r>
            <a:rPr lang="es-ES" sz="1100" b="1" i="0" u="none" strike="noStrike">
              <a:solidFill>
                <a:schemeClr val="dk1"/>
              </a:solidFill>
              <a:effectLst/>
              <a:latin typeface="Candara" charset="0"/>
              <a:ea typeface="Candara" charset="0"/>
              <a:cs typeface="Candara" charset="0"/>
            </a:rPr>
            <a:t>):</a:t>
          </a:r>
          <a:r>
            <a:rPr lang="es-ES" sz="1100" b="0" i="0" u="none" strike="noStrike" baseline="0">
              <a:solidFill>
                <a:schemeClr val="dk1"/>
              </a:solidFill>
              <a:effectLst/>
              <a:latin typeface="Candara" charset="0"/>
              <a:ea typeface="Candara" charset="0"/>
              <a:cs typeface="Candara" charset="0"/>
            </a:rPr>
            <a:t>	    </a:t>
          </a:r>
          <a:r>
            <a:rPr lang="es-ES" sz="1100" b="0" i="0" u="none" strike="noStrike">
              <a:solidFill>
                <a:schemeClr val="dk1"/>
              </a:solidFill>
              <a:effectLst/>
              <a:latin typeface="+mn-lt"/>
              <a:ea typeface="Candara" charset="0"/>
              <a:cs typeface="Candara" charset="0"/>
            </a:rPr>
            <a:t>5/90000*(8+NumTarif)*(diam-5)*diam</a:t>
          </a:r>
          <a:r>
            <a:rPr lang="es-ES">
              <a:latin typeface="+mn-lt"/>
              <a:ea typeface="Candara" charset="0"/>
              <a:cs typeface="Candara" charset="0"/>
            </a:rPr>
            <a:t> </a:t>
          </a:r>
        </a:p>
        <a:p>
          <a:endParaRPr lang="es-ES" sz="1100">
            <a:latin typeface="Candara" charset="0"/>
            <a:ea typeface="Candara" charset="0"/>
            <a:cs typeface="Candara" charset="0"/>
          </a:endParaRPr>
        </a:p>
        <a:p>
          <a:r>
            <a:rPr lang="es-ES" sz="1100" b="1" i="0" u="none" strike="noStrike">
              <a:solidFill>
                <a:schemeClr val="dk1"/>
              </a:solidFill>
              <a:effectLst/>
              <a:latin typeface="Candara" charset="0"/>
              <a:ea typeface="Candara" charset="0"/>
              <a:cs typeface="Candara" charset="0"/>
            </a:rPr>
            <a:t>SchrTL</a:t>
          </a:r>
          <a:r>
            <a:rPr lang="es-ES" sz="1100" b="0" i="0" u="none" strike="noStrike" baseline="0">
              <a:solidFill>
                <a:schemeClr val="dk1"/>
              </a:solidFill>
              <a:effectLst/>
              <a:latin typeface="Candara" charset="0"/>
              <a:ea typeface="Candara" charset="0"/>
              <a:cs typeface="Candara" charset="0"/>
            </a:rPr>
            <a:t> </a:t>
          </a:r>
          <a:r>
            <a:rPr lang="es-ES" sz="1100" b="1" i="0" u="none" strike="noStrike" baseline="0">
              <a:solidFill>
                <a:schemeClr val="dk1"/>
              </a:solidFill>
              <a:effectLst/>
              <a:latin typeface="Candara" charset="0"/>
              <a:ea typeface="Candara" charset="0"/>
              <a:cs typeface="Candara" charset="0"/>
            </a:rPr>
            <a:t>(</a:t>
          </a:r>
          <a:r>
            <a:rPr lang="es-ES" sz="1100" b="1" i="1" u="none" strike="noStrike" baseline="0">
              <a:solidFill>
                <a:schemeClr val="dk1"/>
              </a:solidFill>
              <a:effectLst/>
              <a:latin typeface="Candara" charset="0"/>
              <a:ea typeface="Candara" charset="0"/>
              <a:cs typeface="Candara" charset="0"/>
            </a:rPr>
            <a:t>Schaeffer muy lenta</a:t>
          </a:r>
          <a:r>
            <a:rPr lang="es-ES" sz="1100" b="1" i="0" u="none" strike="noStrike" baseline="0">
              <a:solidFill>
                <a:schemeClr val="dk1"/>
              </a:solidFill>
              <a:effectLst/>
              <a:latin typeface="Candara" charset="0"/>
              <a:ea typeface="Candara" charset="0"/>
              <a:cs typeface="Candara" charset="0"/>
            </a:rPr>
            <a:t>)</a:t>
          </a:r>
          <a:r>
            <a:rPr lang="es-ES" b="1">
              <a:latin typeface="Candara" charset="0"/>
              <a:ea typeface="Candara" charset="0"/>
              <a:cs typeface="Candara" charset="0"/>
            </a:rPr>
            <a:t>:</a:t>
          </a:r>
          <a:r>
            <a:rPr lang="es-ES">
              <a:latin typeface="Candara" charset="0"/>
              <a:ea typeface="Candara" charset="0"/>
              <a:cs typeface="Candara" charset="0"/>
            </a:rPr>
            <a:t>	    </a:t>
          </a:r>
          <a:r>
            <a:rPr lang="es-ES" sz="1100" b="0" i="0" u="none" strike="noStrike">
              <a:solidFill>
                <a:schemeClr val="dk1"/>
              </a:solidFill>
              <a:effectLst/>
              <a:latin typeface="+mn-lt"/>
              <a:ea typeface="Candara" charset="0"/>
              <a:cs typeface="Candara" charset="0"/>
            </a:rPr>
            <a:t>5/101250*(8+NumTarif)*diam^2</a:t>
          </a:r>
          <a:r>
            <a:rPr lang="es-ES">
              <a:latin typeface="+mn-lt"/>
              <a:ea typeface="Candara" charset="0"/>
              <a:cs typeface="Candara" charset="0"/>
            </a:rPr>
            <a:t> </a:t>
          </a:r>
          <a:endParaRPr lang="es-ES" sz="1100">
            <a:latin typeface="+mn-lt"/>
            <a:ea typeface="Candara" charset="0"/>
            <a:cs typeface="Candara" charset="0"/>
          </a:endParaRPr>
        </a:p>
      </xdr:txBody>
    </xdr:sp>
    <xdr:clientData/>
  </xdr:twoCellAnchor>
  <xdr:twoCellAnchor>
    <xdr:from>
      <xdr:col>1</xdr:col>
      <xdr:colOff>0</xdr:colOff>
      <xdr:row>27</xdr:row>
      <xdr:rowOff>200024</xdr:rowOff>
    </xdr:from>
    <xdr:to>
      <xdr:col>16</xdr:col>
      <xdr:colOff>0</xdr:colOff>
      <xdr:row>40</xdr:row>
      <xdr:rowOff>142874</xdr:rowOff>
    </xdr:to>
    <xdr:sp macro="" textlink="">
      <xdr:nvSpPr>
        <xdr:cNvPr id="30" name="CuadroTexto 29">
          <a:extLst>
            <a:ext uri="{FF2B5EF4-FFF2-40B4-BE49-F238E27FC236}">
              <a16:creationId xmlns:a16="http://schemas.microsoft.com/office/drawing/2014/main" id="{00000000-0008-0000-0300-00001E000000}"/>
            </a:ext>
          </a:extLst>
        </xdr:cNvPr>
        <xdr:cNvSpPr txBox="1"/>
      </xdr:nvSpPr>
      <xdr:spPr>
        <a:xfrm>
          <a:off x="190500" y="6238874"/>
          <a:ext cx="17002125" cy="2543175"/>
        </a:xfrm>
        <a:prstGeom prst="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r>
            <a:rPr lang="es-ES" sz="1100"/>
            <a:t>Como</a:t>
          </a:r>
          <a:r>
            <a:rPr lang="es-ES" sz="1100" baseline="0"/>
            <a:t> se indica en la ayuda de Smartelo, la variable </a:t>
          </a:r>
          <a:r>
            <a:rPr lang="es-ES" sz="1100" i="1" baseline="0"/>
            <a:t>Volumen total unitario </a:t>
          </a:r>
          <a:r>
            <a:rPr lang="es-ES" sz="1100" baseline="0"/>
            <a:t>es fundamental para la obtencíon de la mayoría de resultados. En el caso de no poseer esta información, Smartelo ofrece dos alternativas posibles: </a:t>
          </a:r>
        </a:p>
        <a:p>
          <a:endParaRPr lang="es-ES" sz="1100" baseline="0"/>
        </a:p>
        <a:p>
          <a:r>
            <a:rPr lang="es-ES" sz="1100" baseline="0"/>
            <a:t>_ Introducción de una tarifa de cubicación definida por el propio usuario. Para ello, escriba su tarifa en forma de fórmula en la columna </a:t>
          </a:r>
          <a:r>
            <a:rPr lang="es-ES" sz="1100" i="1" baseline="0"/>
            <a:t>Volumen</a:t>
          </a:r>
          <a:r>
            <a:rPr lang="es-ES" sz="1100" baseline="0"/>
            <a:t> de la hoja </a:t>
          </a:r>
          <a:r>
            <a:rPr lang="es-ES" sz="1100" baseline="0">
              <a:solidFill>
                <a:schemeClr val="accent3">
                  <a:lumMod val="75000"/>
                </a:schemeClr>
              </a:solidFill>
            </a:rPr>
            <a:t>Árboles</a:t>
          </a:r>
          <a:r>
            <a:rPr lang="es-ES" sz="1100" baseline="0"/>
            <a:t>.</a:t>
          </a:r>
        </a:p>
        <a:p>
          <a:r>
            <a:rPr lang="es-ES" sz="1100" baseline="0"/>
            <a:t>_ Utilización de las tarifas de cubicación Schaeffer. </a:t>
          </a:r>
          <a:r>
            <a:rPr lang="es-ES" sz="1100"/>
            <a:t>Las tarifas de cubicación</a:t>
          </a:r>
          <a:r>
            <a:rPr lang="es-ES" sz="1100" baseline="0"/>
            <a:t> S</a:t>
          </a:r>
          <a:r>
            <a:rPr lang="es-ES" sz="1100"/>
            <a:t>chaeffer</a:t>
          </a:r>
          <a:r>
            <a:rPr lang="es-ES" sz="1100" baseline="0"/>
            <a:t> son </a:t>
          </a:r>
          <a:r>
            <a:rPr lang="es-ES"/>
            <a:t>fórmulas matemáticas</a:t>
          </a:r>
          <a:r>
            <a:rPr lang="es-ES" baseline="0"/>
            <a:t> </a:t>
          </a:r>
          <a:r>
            <a:rPr lang="es-ES"/>
            <a:t>que proporcionan el volumen unitario en función de dos</a:t>
          </a:r>
          <a:r>
            <a:rPr lang="es-ES" baseline="0"/>
            <a:t> variables, sean estas:</a:t>
          </a:r>
        </a:p>
        <a:p>
          <a:r>
            <a:rPr lang="es-ES" sz="1100" baseline="0"/>
            <a:t>. Diámetro medio del árbol a la altura normal (1.3 metros) en centímetros</a:t>
          </a:r>
        </a:p>
        <a:p>
          <a:r>
            <a:rPr lang="es-ES" sz="1100" baseline="0"/>
            <a:t>. Número de tarifa, el cual es un estándar que indica el volumen (en metros cúbicos) del árbol de 45 centímetros de diámetro. </a:t>
          </a:r>
        </a:p>
        <a:p>
          <a:pPr marL="0" marR="0" indent="0" defTabSz="914400" eaLnBrk="1" fontAlgn="auto" latinLnBrk="0" hangingPunct="1">
            <a:lnSpc>
              <a:spcPct val="100000"/>
            </a:lnSpc>
            <a:spcBef>
              <a:spcPts val="0"/>
            </a:spcBef>
            <a:spcAft>
              <a:spcPts val="0"/>
            </a:spcAft>
            <a:buClrTx/>
            <a:buSzTx/>
            <a:buFontTx/>
            <a:buNone/>
            <a:tabLst/>
            <a:defRPr/>
          </a:pPr>
          <a:endParaRPr lang="es-ES" sz="1100" baseline="0"/>
        </a:p>
        <a:p>
          <a:pPr marL="0" marR="0" indent="0" defTabSz="914400" eaLnBrk="1" fontAlgn="auto" latinLnBrk="0" hangingPunct="1">
            <a:lnSpc>
              <a:spcPct val="100000"/>
            </a:lnSpc>
            <a:spcBef>
              <a:spcPts val="0"/>
            </a:spcBef>
            <a:spcAft>
              <a:spcPts val="0"/>
            </a:spcAft>
            <a:buClrTx/>
            <a:buSzTx/>
            <a:buFontTx/>
            <a:buNone/>
            <a:tabLst/>
            <a:defRPr/>
          </a:pPr>
          <a:r>
            <a:rPr lang="es-ES" sz="1100" baseline="0"/>
            <a:t>Smartelo ofrece estas tarifas por defecto, ya que posibilitan la determinación del volumen de las principales especies forestales de forma simple y eficaz. Tan sólo es necesario conocer el dato del diámetro medio de una determinada masa y utilizar una de las 3 tarifas que se proponen (rápida, lenta o muy lenta) en función del ritmo de crecimiento de la especie. </a:t>
          </a:r>
        </a:p>
        <a:p>
          <a:pPr marL="0" marR="0" indent="0" defTabSz="914400" eaLnBrk="1" fontAlgn="auto" latinLnBrk="0" hangingPunct="1">
            <a:lnSpc>
              <a:spcPct val="100000"/>
            </a:lnSpc>
            <a:spcBef>
              <a:spcPts val="0"/>
            </a:spcBef>
            <a:spcAft>
              <a:spcPts val="0"/>
            </a:spcAft>
            <a:buClrTx/>
            <a:buSzTx/>
            <a:buFontTx/>
            <a:buNone/>
            <a:tabLst/>
            <a:defRPr/>
          </a:pPr>
          <a:r>
            <a:rPr lang="es-ES" sz="1100" i="1" baseline="0"/>
            <a:t>Nota: Es posible que la especie de estudio para la que desea determinar el volumen unitario sea de crecimiento lento, y esta hoja </a:t>
          </a:r>
          <a:r>
            <a:rPr lang="es-ES" sz="1100" i="1" baseline="0">
              <a:solidFill>
                <a:schemeClr val="accent3">
                  <a:lumMod val="75000"/>
                </a:schemeClr>
              </a:solidFill>
            </a:rPr>
            <a:t>Tarifas </a:t>
          </a:r>
          <a:r>
            <a:rPr lang="es-ES" sz="1100" i="1" baseline="0"/>
            <a:t>le proponga una tarifa Rápida y un número de tarifa 4. Esto es debido al dato de Volumen medio que se introduce como referencia. Ante este hecho, se aconseja tomar siempre la tarifa y el número que posea una menor o menores diferencias de volumen, ya que de esta manera los volúmenes unitarios de cada árbol de esa especie distarán menos del volumen real de cada uno de ellos. </a:t>
          </a:r>
        </a:p>
        <a:p>
          <a:pPr marL="0" marR="0" indent="0" defTabSz="914400" eaLnBrk="1" fontAlgn="auto" latinLnBrk="0" hangingPunct="1">
            <a:lnSpc>
              <a:spcPct val="100000"/>
            </a:lnSpc>
            <a:spcBef>
              <a:spcPts val="0"/>
            </a:spcBef>
            <a:spcAft>
              <a:spcPts val="0"/>
            </a:spcAft>
            <a:buClrTx/>
            <a:buSzTx/>
            <a:buFontTx/>
            <a:buNone/>
            <a:tabLst/>
            <a:defRPr/>
          </a:pPr>
          <a:endParaRPr lang="es-ES" sz="1100" baseline="0"/>
        </a:p>
        <a:p>
          <a:pPr marL="0" marR="0" indent="0" defTabSz="914400" eaLnBrk="1" fontAlgn="auto" latinLnBrk="0" hangingPunct="1">
            <a:lnSpc>
              <a:spcPct val="100000"/>
            </a:lnSpc>
            <a:spcBef>
              <a:spcPts val="0"/>
            </a:spcBef>
            <a:spcAft>
              <a:spcPts val="0"/>
            </a:spcAft>
            <a:buClrTx/>
            <a:buSzTx/>
            <a:buFontTx/>
            <a:buNone/>
            <a:tabLst/>
            <a:defRPr/>
          </a:pPr>
          <a:r>
            <a:rPr lang="es-ES" sz="1100" baseline="0"/>
            <a:t>La presente hoja </a:t>
          </a:r>
          <a:r>
            <a:rPr lang="es-ES" sz="1100" baseline="0">
              <a:solidFill>
                <a:schemeClr val="accent3">
                  <a:lumMod val="75000"/>
                </a:schemeClr>
              </a:solidFill>
            </a:rPr>
            <a:t>Tarifas</a:t>
          </a:r>
          <a:r>
            <a:rPr lang="es-ES" sz="1100" baseline="0"/>
            <a:t> está diseñada para facilitar la tarea de elección del número y tipo de tarifa más adecuado para cada especie en función del diámetro medio de los pies que pertenecen a dicha especie. Para más información acerca de cómo utilizar esta hoja, visite el apartado correspondiente a la hoja </a:t>
          </a:r>
          <a:r>
            <a:rPr lang="es-ES" sz="1100" baseline="0">
              <a:solidFill>
                <a:schemeClr val="accent3">
                  <a:lumMod val="75000"/>
                </a:schemeClr>
              </a:solidFill>
            </a:rPr>
            <a:t>Tarifas</a:t>
          </a:r>
          <a:r>
            <a:rPr lang="es-ES" sz="1100" baseline="0"/>
            <a:t> en la ayuda de Smartelo.</a:t>
          </a:r>
          <a:endParaRPr lang="es-ES" sz="1100"/>
        </a:p>
      </xdr:txBody>
    </xdr:sp>
    <xdr:clientData/>
  </xdr:twoCellAnchor>
  <xdr:twoCellAnchor>
    <xdr:from>
      <xdr:col>14</xdr:col>
      <xdr:colOff>723900</xdr:colOff>
      <xdr:row>4</xdr:row>
      <xdr:rowOff>12700</xdr:rowOff>
    </xdr:from>
    <xdr:to>
      <xdr:col>16</xdr:col>
      <xdr:colOff>457200</xdr:colOff>
      <xdr:row>12</xdr:row>
      <xdr:rowOff>12700</xdr:rowOff>
    </xdr:to>
    <xdr:sp macro="" textlink="">
      <xdr:nvSpPr>
        <xdr:cNvPr id="31" name="CuadroTexto 30">
          <a:extLst>
            <a:ext uri="{FF2B5EF4-FFF2-40B4-BE49-F238E27FC236}">
              <a16:creationId xmlns:a16="http://schemas.microsoft.com/office/drawing/2014/main" id="{00000000-0008-0000-0300-00001F000000}"/>
            </a:ext>
          </a:extLst>
        </xdr:cNvPr>
        <xdr:cNvSpPr txBox="1"/>
      </xdr:nvSpPr>
      <xdr:spPr>
        <a:xfrm>
          <a:off x="16256000" y="1447800"/>
          <a:ext cx="1384300" cy="1676400"/>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ctr"/>
        <a:lstStyle/>
        <a:p>
          <a:r>
            <a:rPr lang="es-ES_tradnl" sz="1100" b="1"/>
            <a:t>diam</a:t>
          </a:r>
          <a:r>
            <a:rPr lang="es-ES_tradnl" sz="1100" baseline="0"/>
            <a:t> = Diámetro medio (cm) de los árboles de la especie seleccionada</a:t>
          </a:r>
        </a:p>
        <a:p>
          <a:endParaRPr lang="es-ES_tradnl" sz="1100" baseline="0"/>
        </a:p>
        <a:p>
          <a:r>
            <a:rPr lang="es-ES_tradnl" sz="1100" b="1" baseline="0"/>
            <a:t>NumTarif</a:t>
          </a:r>
          <a:r>
            <a:rPr lang="es-ES_tradnl" sz="1100" baseline="0"/>
            <a:t> = Número de tarifa </a:t>
          </a:r>
          <a:endParaRPr lang="es-ES_trad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8731</xdr:colOff>
      <xdr:row>2</xdr:row>
      <xdr:rowOff>295031</xdr:rowOff>
    </xdr:from>
    <xdr:to>
      <xdr:col>36</xdr:col>
      <xdr:colOff>140731</xdr:colOff>
      <xdr:row>39</xdr:row>
      <xdr:rowOff>183831</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106680</xdr:colOff>
          <xdr:row>32</xdr:row>
          <xdr:rowOff>121920</xdr:rowOff>
        </xdr:from>
        <xdr:to>
          <xdr:col>4</xdr:col>
          <xdr:colOff>236220</xdr:colOff>
          <xdr:row>35</xdr:row>
          <xdr:rowOff>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1300" b="0" i="0" u="none" strike="noStrike" baseline="0">
                  <a:solidFill>
                    <a:srgbClr val="000000"/>
                  </a:solidFill>
                  <a:latin typeface="Lucida Grande"/>
                </a:rPr>
                <a:t>Quercus pyrenaica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34</xdr:row>
          <xdr:rowOff>114300</xdr:rowOff>
        </xdr:from>
        <xdr:to>
          <xdr:col>3</xdr:col>
          <xdr:colOff>68580</xdr:colOff>
          <xdr:row>37</xdr:row>
          <xdr:rowOff>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1300" b="0" i="0" u="none" strike="noStrike" baseline="0">
                  <a:solidFill>
                    <a:srgbClr val="000000"/>
                  </a:solidFill>
                  <a:latin typeface="Lucida Grande"/>
                </a:rPr>
                <a:t>Pinus nigra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32</xdr:row>
          <xdr:rowOff>121920</xdr:rowOff>
        </xdr:from>
        <xdr:to>
          <xdr:col>12</xdr:col>
          <xdr:colOff>106680</xdr:colOff>
          <xdr:row>35</xdr:row>
          <xdr:rowOff>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1300" b="0" i="0" u="none" strike="noStrike" baseline="0">
                  <a:solidFill>
                    <a:srgbClr val="000000"/>
                  </a:solidFill>
                  <a:latin typeface="Lucida Grande"/>
                </a:rPr>
                <a:t>Pinus sylvestris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525780</xdr:colOff>
          <xdr:row>34</xdr:row>
          <xdr:rowOff>190500</xdr:rowOff>
        </xdr:from>
        <xdr:to>
          <xdr:col>12</xdr:col>
          <xdr:colOff>68580</xdr:colOff>
          <xdr:row>36</xdr:row>
          <xdr:rowOff>152400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1300" b="0" i="0" u="none" strike="noStrike" baseline="0">
                  <a:solidFill>
                    <a:srgbClr val="000000"/>
                  </a:solidFill>
                  <a:latin typeface="Lucida Grande"/>
                </a:rPr>
                <a:t>Crataegus monogyna</a:t>
              </a:r>
            </a:p>
          </xdr:txBody>
        </xdr:sp>
        <xdr:clientData/>
      </xdr:twoCellAnchor>
    </mc:Choice>
    <mc:Fallback/>
  </mc:AlternateContent>
  <xdr:oneCellAnchor>
    <xdr:from>
      <xdr:col>91</xdr:col>
      <xdr:colOff>0</xdr:colOff>
      <xdr:row>15</xdr:row>
      <xdr:rowOff>83345</xdr:rowOff>
    </xdr:from>
    <xdr:ext cx="624021" cy="530658"/>
    <xdr:sp macro="" textlink="">
      <xdr:nvSpPr>
        <xdr:cNvPr id="7" name="42 Rectángulo">
          <a:extLst>
            <a:ext uri="{FF2B5EF4-FFF2-40B4-BE49-F238E27FC236}">
              <a16:creationId xmlns:a16="http://schemas.microsoft.com/office/drawing/2014/main" id="{00000000-0008-0000-0400-000007000000}"/>
            </a:ext>
          </a:extLst>
        </xdr:cNvPr>
        <xdr:cNvSpPr/>
      </xdr:nvSpPr>
      <xdr:spPr>
        <a:xfrm>
          <a:off x="50812700" y="5252245"/>
          <a:ext cx="624021" cy="530658"/>
        </a:xfrm>
        <a:prstGeom prst="rect">
          <a:avLst/>
        </a:prstGeom>
        <a:noFill/>
      </xdr:spPr>
      <xdr:txBody>
        <a:bodyPr wrap="square" lIns="91440" tIns="45720" rIns="91440" bIns="45720">
          <a:spAutoFit/>
        </a:bodyPr>
        <a:lstStyle/>
        <a:p>
          <a:pPr algn="ctr"/>
          <a:endParaRPr lang="es-ES" sz="2800" b="1" cap="none" spc="300">
            <a:ln w="11430" cmpd="sng">
              <a:solidFill>
                <a:schemeClr val="accent1">
                  <a:tint val="10000"/>
                </a:schemeClr>
              </a:solidFill>
              <a:prstDash val="solid"/>
              <a:miter lim="800000"/>
            </a:ln>
            <a:gradFill>
              <a:gsLst>
                <a:gs pos="10000">
                  <a:schemeClr val="accent1">
                    <a:tint val="83000"/>
                    <a:shade val="100000"/>
                    <a:satMod val="200000"/>
                  </a:schemeClr>
                </a:gs>
                <a:gs pos="75000">
                  <a:schemeClr val="accent1">
                    <a:tint val="100000"/>
                    <a:shade val="50000"/>
                    <a:satMod val="150000"/>
                  </a:schemeClr>
                </a:gs>
              </a:gsLst>
              <a:lin ang="5400000"/>
            </a:gradFill>
            <a:effectLst>
              <a:glow rad="45500">
                <a:schemeClr val="accent1">
                  <a:satMod val="220000"/>
                  <a:alpha val="35000"/>
                </a:schemeClr>
              </a:glow>
            </a:effectLst>
          </a:endParaRPr>
        </a:p>
      </xdr:txBody>
    </xdr:sp>
    <xdr:clientData/>
  </xdr:oneCellAnchor>
  <xdr:oneCellAnchor>
    <xdr:from>
      <xdr:col>91</xdr:col>
      <xdr:colOff>0</xdr:colOff>
      <xdr:row>20</xdr:row>
      <xdr:rowOff>9525</xdr:rowOff>
    </xdr:from>
    <xdr:ext cx="624021" cy="530658"/>
    <xdr:sp macro="" textlink="">
      <xdr:nvSpPr>
        <xdr:cNvPr id="8" name="43 Rectángulo">
          <a:extLst>
            <a:ext uri="{FF2B5EF4-FFF2-40B4-BE49-F238E27FC236}">
              <a16:creationId xmlns:a16="http://schemas.microsoft.com/office/drawing/2014/main" id="{00000000-0008-0000-0400-000008000000}"/>
            </a:ext>
          </a:extLst>
        </xdr:cNvPr>
        <xdr:cNvSpPr/>
      </xdr:nvSpPr>
      <xdr:spPr>
        <a:xfrm>
          <a:off x="50812700" y="6384925"/>
          <a:ext cx="624021" cy="530658"/>
        </a:xfrm>
        <a:prstGeom prst="rect">
          <a:avLst/>
        </a:prstGeom>
        <a:noFill/>
      </xdr:spPr>
      <xdr:txBody>
        <a:bodyPr wrap="square" lIns="91440" tIns="45720" rIns="91440" bIns="45720">
          <a:spAutoFit/>
        </a:bodyPr>
        <a:lstStyle/>
        <a:p>
          <a:pPr algn="ctr"/>
          <a:endParaRPr lang="es-ES" sz="2800" b="1" cap="none" spc="300">
            <a:ln w="11430" cmpd="sng">
              <a:solidFill>
                <a:schemeClr val="accent1">
                  <a:tint val="10000"/>
                </a:schemeClr>
              </a:solidFill>
              <a:prstDash val="solid"/>
              <a:miter lim="800000"/>
            </a:ln>
            <a:gradFill>
              <a:gsLst>
                <a:gs pos="10000">
                  <a:schemeClr val="accent1">
                    <a:tint val="83000"/>
                    <a:shade val="100000"/>
                    <a:satMod val="200000"/>
                  </a:schemeClr>
                </a:gs>
                <a:gs pos="75000">
                  <a:schemeClr val="accent1">
                    <a:tint val="100000"/>
                    <a:shade val="50000"/>
                    <a:satMod val="150000"/>
                  </a:schemeClr>
                </a:gs>
              </a:gsLst>
              <a:lin ang="5400000"/>
            </a:gradFill>
            <a:effectLst>
              <a:glow rad="45500">
                <a:schemeClr val="accent1">
                  <a:satMod val="220000"/>
                  <a:alpha val="35000"/>
                </a:schemeClr>
              </a:glow>
            </a:effectLst>
          </a:endParaRPr>
        </a:p>
      </xdr:txBody>
    </xdr:sp>
    <xdr:clientData/>
  </xdr:oneCellAnchor>
  <mc:AlternateContent xmlns:mc="http://schemas.openxmlformats.org/markup-compatibility/2006">
    <mc:Choice xmlns:a14="http://schemas.microsoft.com/office/drawing/2010/main" Requires="a14">
      <xdr:twoCellAnchor editAs="oneCell">
        <xdr:from>
          <xdr:col>3</xdr:col>
          <xdr:colOff>464820</xdr:colOff>
          <xdr:row>37</xdr:row>
          <xdr:rowOff>0</xdr:rowOff>
        </xdr:from>
        <xdr:to>
          <xdr:col>9</xdr:col>
          <xdr:colOff>533400</xdr:colOff>
          <xdr:row>38</xdr:row>
          <xdr:rowOff>198120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0000000-0008-0000-0400-00000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ES" sz="1300" b="0" i="0" u="none" strike="noStrike" baseline="0">
                  <a:solidFill>
                    <a:srgbClr val="000000"/>
                  </a:solidFill>
                  <a:latin typeface="Lucida Grande"/>
                </a:rPr>
                <a:t>Estacas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203588</xdr:colOff>
      <xdr:row>4</xdr:row>
      <xdr:rowOff>484730</xdr:rowOff>
    </xdr:from>
    <xdr:to>
      <xdr:col>27</xdr:col>
      <xdr:colOff>58168</xdr:colOff>
      <xdr:row>17</xdr:row>
      <xdr:rowOff>114299</xdr:rowOff>
    </xdr:to>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5194688" y="1881730"/>
          <a:ext cx="6483980" cy="2893469"/>
        </a:xfrm>
        <a:prstGeom prst="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r>
            <a:rPr lang="es-ES_tradnl" sz="1100"/>
            <a:t>Smartelo no</a:t>
          </a:r>
          <a:r>
            <a:rPr lang="es-ES_tradnl" sz="1100" baseline="0"/>
            <a:t> sólo ofrece resultados económicos derivados de la explotación directa de los recursos forestales de una determinada aula de señalamiento, sino que incluye una serie de análisis y resultados referentes a los recursos ecológicos y ambientales de la misma.</a:t>
          </a:r>
        </a:p>
        <a:p>
          <a:r>
            <a:rPr lang="es-ES_tradnl" sz="1100" baseline="0"/>
            <a:t>Una de las novedades de esta aplicación es el estudio económico referente a la ecología y los recursos indirectos. Mediante la creación y asignación de </a:t>
          </a:r>
          <a:r>
            <a:rPr lang="es-ES_tradnl" sz="1100" b="1" baseline="0"/>
            <a:t>códigos singulares</a:t>
          </a:r>
          <a:r>
            <a:rPr lang="es-ES_tradnl" sz="1100" baseline="0"/>
            <a:t>, Smartelo puede establecer un determinado precio de consumo para cada pie presente en el aula de señalamiento.</a:t>
          </a:r>
        </a:p>
        <a:p>
          <a:r>
            <a:rPr lang="es-ES_tradnl" sz="1100" baseline="0"/>
            <a:t>Esta hoja permite crear sus propios códigos ecológicos en base a una serie de atributos. Los códigos singulares que trae Smartelo por defecto pueden ser modificados por otros definidos por el usuario, así como eliminarlos y añadir otros nuevos. </a:t>
          </a:r>
        </a:p>
        <a:p>
          <a:r>
            <a:rPr lang="es-ES_tradnl" sz="1100" baseline="0"/>
            <a:t>La evaluación de cada atributo se lleva a cabo mediante la introducción de números enteros entre 0 y 10 (ambos incluidos) en las columnas habilitadas para ello (debajo de cada atributo ecológico), dependiendo del grado de importancia que asigne el gestor a cada atributo ecológico para un determinado código. </a:t>
          </a:r>
        </a:p>
        <a:p>
          <a:endParaRPr lang="es-ES_tradnl" sz="1100" baseline="0"/>
        </a:p>
        <a:p>
          <a:r>
            <a:rPr lang="es-ES_tradnl" sz="1100" baseline="0"/>
            <a:t>Para completar la información de esta hoja, existe la posibilidad de añadir la descripción de cada código. Esta información no interviene en ningún tipo de cálculo de Smartelo, por lo que queda a elección del usuario su inserción o no.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744881</xdr:colOff>
      <xdr:row>20</xdr:row>
      <xdr:rowOff>160739</xdr:rowOff>
    </xdr:from>
    <xdr:to>
      <xdr:col>12</xdr:col>
      <xdr:colOff>723899</xdr:colOff>
      <xdr:row>34</xdr:row>
      <xdr:rowOff>79624</xdr:rowOff>
    </xdr:to>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8764931" y="4856564"/>
          <a:ext cx="5227293" cy="2719235"/>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pPr algn="ctr"/>
          <a:r>
            <a:rPr lang="es-ES_tradnl" sz="1100" b="1"/>
            <a:t>ACTUALIZACIÓN</a:t>
          </a:r>
          <a:r>
            <a:rPr lang="es-ES_tradnl" sz="1100" b="1" baseline="0"/>
            <a:t> DE EQUIPOS/OPERADORES</a:t>
          </a:r>
        </a:p>
        <a:p>
          <a:endParaRPr lang="es-ES_tradnl" sz="1100" baseline="0"/>
        </a:p>
        <a:p>
          <a:r>
            <a:rPr lang="es-ES_tradnl" sz="1100" baseline="0"/>
            <a:t>Smartelo permite visualizar los diferentes resultados por equipo/operador en la hoja </a:t>
          </a:r>
          <a:r>
            <a:rPr lang="es-ES_tradnl" sz="1100" baseline="0">
              <a:solidFill>
                <a:schemeClr val="accent3">
                  <a:lumMod val="75000"/>
                </a:schemeClr>
              </a:solidFill>
            </a:rPr>
            <a:t>Resultados</a:t>
          </a:r>
          <a:r>
            <a:rPr lang="es-ES_tradnl" sz="1100" baseline="0"/>
            <a:t>. </a:t>
          </a:r>
        </a:p>
        <a:p>
          <a:r>
            <a:rPr lang="es-ES_tradnl" sz="1100" baseline="0"/>
            <a:t>Estos equipos/operadores pueden sufrir cambios a lo largo del tiempo, por lo que es necesario actualizar esta información para el correcto funcionamiento de la aplicación. </a:t>
          </a:r>
        </a:p>
        <a:p>
          <a:r>
            <a:rPr lang="es-ES_tradnl" sz="1100" baseline="0"/>
            <a:t>Una vez que se hayan añadido/eliminado equipos/operadores en esta hoja, acuda a la hoja </a:t>
          </a:r>
          <a:r>
            <a:rPr lang="es-ES_tradnl" sz="1100" baseline="0">
              <a:solidFill>
                <a:schemeClr val="accent3">
                  <a:lumMod val="75000"/>
                </a:schemeClr>
              </a:solidFill>
            </a:rPr>
            <a:t>Inicio</a:t>
          </a:r>
          <a:r>
            <a:rPr lang="es-ES_tradnl" sz="1100" baseline="0"/>
            <a:t> y haga click en el botón </a:t>
          </a:r>
          <a:r>
            <a:rPr lang="es-ES_tradnl" sz="1100" i="1" baseline="0"/>
            <a:t>Extraer</a:t>
          </a:r>
          <a:r>
            <a:rPr lang="es-ES_tradnl" sz="1100" baseline="0"/>
            <a:t> de la tabla </a:t>
          </a:r>
          <a:r>
            <a:rPr lang="es-ES_tradnl" sz="1100" baseline="0">
              <a:solidFill>
                <a:schemeClr val="accent3">
                  <a:lumMod val="75000"/>
                </a:schemeClr>
              </a:solidFill>
            </a:rPr>
            <a:t>Equipos/Operadores</a:t>
          </a:r>
          <a:r>
            <a:rPr lang="es-ES_tradnl" sz="1100" baseline="0"/>
            <a:t>. Automáticamente se actualizará la lista incluída en esa tabla y podrá proceder con su trabajo. Además, podrá comprobar que la lista desplegable de Equipos/Operadores de la hoja </a:t>
          </a:r>
          <a:r>
            <a:rPr lang="es-ES_tradnl" sz="1100" baseline="0">
              <a:solidFill>
                <a:schemeClr val="accent3">
                  <a:lumMod val="75000"/>
                </a:schemeClr>
              </a:solidFill>
            </a:rPr>
            <a:t>Resultados</a:t>
          </a:r>
          <a:r>
            <a:rPr lang="es-ES_tradnl" sz="1100" baseline="0"/>
            <a:t> se ha actualizado con los últimos cambios realizados. </a:t>
          </a:r>
        </a:p>
        <a:p>
          <a:endParaRPr lang="es-ES_tradnl" sz="1100" baseline="0"/>
        </a:p>
        <a:p>
          <a:r>
            <a:rPr lang="es-ES_tradnl" sz="1100" i="1" baseline="0"/>
            <a:t>Nota: Este mismo procedimiento es necesario realizarlo cada vez que se añaden o eliminen especies en la hoja </a:t>
          </a:r>
          <a:r>
            <a:rPr lang="es-ES_tradnl" sz="1100" i="1" baseline="0">
              <a:solidFill>
                <a:schemeClr val="accent3">
                  <a:lumMod val="75000"/>
                </a:schemeClr>
              </a:solidFill>
            </a:rPr>
            <a:t>Árboles</a:t>
          </a:r>
          <a:r>
            <a:rPr lang="es-ES_tradnl" sz="1100" i="1" baseline="0"/>
            <a:t>, aunque esta vez debe hacer click en el botón Extraer situado en la tabla Especies de la hoja </a:t>
          </a:r>
          <a:r>
            <a:rPr lang="es-ES_tradnl" sz="1100" i="1" baseline="0">
              <a:solidFill>
                <a:schemeClr val="accent3">
                  <a:lumMod val="75000"/>
                </a:schemeClr>
              </a:solidFill>
            </a:rPr>
            <a:t>Inicio</a:t>
          </a:r>
          <a:r>
            <a:rPr lang="es-ES_tradnl" sz="1100" i="1" baseline="0"/>
            <a:t>. Cada vez que su inventario sufra algún tipo de cambio se recomienda realizar esta acción.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1411956</xdr:colOff>
      <xdr:row>16</xdr:row>
      <xdr:rowOff>28292</xdr:rowOff>
    </xdr:from>
    <xdr:to>
      <xdr:col>31</xdr:col>
      <xdr:colOff>1372666</xdr:colOff>
      <xdr:row>39</xdr:row>
      <xdr:rowOff>110927</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148164</xdr:colOff>
      <xdr:row>16</xdr:row>
      <xdr:rowOff>24767</xdr:rowOff>
    </xdr:from>
    <xdr:to>
      <xdr:col>44</xdr:col>
      <xdr:colOff>668521</xdr:colOff>
      <xdr:row>39</xdr:row>
      <xdr:rowOff>107402</xdr:rowOff>
    </xdr:to>
    <xdr:graphicFrame macro="">
      <xdr:nvGraphicFramePr>
        <xdr:cNvPr id="3" name="Gráfico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22</xdr:col>
      <xdr:colOff>0</xdr:colOff>
      <xdr:row>39</xdr:row>
      <xdr:rowOff>149013</xdr:rowOff>
    </xdr:from>
    <xdr:to>
      <xdr:col>27</xdr:col>
      <xdr:colOff>212977</xdr:colOff>
      <xdr:row>54</xdr:row>
      <xdr:rowOff>166839</xdr:rowOff>
    </xdr:to>
    <xdr:graphicFrame macro="">
      <xdr:nvGraphicFramePr>
        <xdr:cNvPr id="4" name="Gráfico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35</xdr:col>
      <xdr:colOff>152045</xdr:colOff>
      <xdr:row>39</xdr:row>
      <xdr:rowOff>147745</xdr:rowOff>
    </xdr:from>
    <xdr:to>
      <xdr:col>39</xdr:col>
      <xdr:colOff>1086353</xdr:colOff>
      <xdr:row>54</xdr:row>
      <xdr:rowOff>157686</xdr:rowOff>
    </xdr:to>
    <xdr:graphicFrame macro="">
      <xdr:nvGraphicFramePr>
        <xdr:cNvPr id="5" name="Gráfico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27</xdr:col>
      <xdr:colOff>216709</xdr:colOff>
      <xdr:row>39</xdr:row>
      <xdr:rowOff>146190</xdr:rowOff>
    </xdr:from>
    <xdr:to>
      <xdr:col>31</xdr:col>
      <xdr:colOff>1391719</xdr:colOff>
      <xdr:row>54</xdr:row>
      <xdr:rowOff>185231</xdr:rowOff>
    </xdr:to>
    <xdr:graphicFrame macro="">
      <xdr:nvGraphicFramePr>
        <xdr:cNvPr id="6" name="Gráfico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39</xdr:col>
      <xdr:colOff>1104215</xdr:colOff>
      <xdr:row>39</xdr:row>
      <xdr:rowOff>148921</xdr:rowOff>
    </xdr:from>
    <xdr:to>
      <xdr:col>44</xdr:col>
      <xdr:colOff>783464</xdr:colOff>
      <xdr:row>54</xdr:row>
      <xdr:rowOff>153259</xdr:rowOff>
    </xdr:to>
    <xdr:graphicFrame macro="">
      <xdr:nvGraphicFramePr>
        <xdr:cNvPr id="7" name="Gráfico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32</xdr:col>
      <xdr:colOff>965200</xdr:colOff>
      <xdr:row>11</xdr:row>
      <xdr:rowOff>76200</xdr:rowOff>
    </xdr:from>
    <xdr:to>
      <xdr:col>34</xdr:col>
      <xdr:colOff>250190</xdr:colOff>
      <xdr:row>23</xdr:row>
      <xdr:rowOff>65402</xdr:rowOff>
    </xdr:to>
    <mc:AlternateContent xmlns:mc="http://schemas.openxmlformats.org/markup-compatibility/2006" xmlns:a14="http://schemas.microsoft.com/office/drawing/2010/main">
      <mc:Choice Requires="a14">
        <xdr:graphicFrame macro="">
          <xdr:nvGraphicFramePr>
            <xdr:cNvPr id="8" name="Cuadrante 2">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microsoft.com/office/drawing/2010/slicer">
              <sle:slicer xmlns:sle="http://schemas.microsoft.com/office/drawing/2010/slicer" name="Cuadrante 2"/>
            </a:graphicData>
          </a:graphic>
        </xdr:graphicFrame>
      </mc:Choice>
      <mc:Fallback xmlns="">
        <xdr:sp macro="" textlink="">
          <xdr:nvSpPr>
            <xdr:cNvPr id="0" name=""/>
            <xdr:cNvSpPr>
              <a:spLocks noTextEdit="1"/>
            </xdr:cNvSpPr>
          </xdr:nvSpPr>
          <xdr:spPr>
            <a:xfrm>
              <a:off x="36461700" y="4038600"/>
              <a:ext cx="2133600" cy="2759072"/>
            </a:xfrm>
            <a:prstGeom prst="rect">
              <a:avLst/>
            </a:prstGeom>
            <a:solidFill>
              <a:prstClr val="white"/>
            </a:solidFill>
            <a:ln w="1">
              <a:solidFill>
                <a:prstClr val="green"/>
              </a:solidFill>
            </a:ln>
          </xdr:spPr>
          <xdr:txBody>
            <a:bodyPr vertOverflow="clip" horzOverflow="clip"/>
            <a:lstStyle/>
            <a:p>
              <a:endParaRPr lang="es-ES_tradnl" sz="1100"/>
            </a:p>
          </xdr:txBody>
        </xdr:sp>
      </mc:Fallback>
    </mc:AlternateContent>
    <xdr:clientData/>
  </xdr:twoCellAnchor>
  <xdr:twoCellAnchor editAs="oneCell">
    <xdr:from>
      <xdr:col>32</xdr:col>
      <xdr:colOff>1003300</xdr:colOff>
      <xdr:row>27</xdr:row>
      <xdr:rowOff>0</xdr:rowOff>
    </xdr:from>
    <xdr:to>
      <xdr:col>34</xdr:col>
      <xdr:colOff>245110</xdr:colOff>
      <xdr:row>34</xdr:row>
      <xdr:rowOff>76201</xdr:rowOff>
    </xdr:to>
    <mc:AlternateContent xmlns:mc="http://schemas.openxmlformats.org/markup-compatibility/2006" xmlns:a14="http://schemas.microsoft.com/office/drawing/2010/main">
      <mc:Choice Requires="a14">
        <xdr:graphicFrame macro="">
          <xdr:nvGraphicFramePr>
            <xdr:cNvPr id="9" name="Especie 2">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microsoft.com/office/drawing/2010/slicer">
              <sle:slicer xmlns:sle="http://schemas.microsoft.com/office/drawing/2010/slicer" name="Especie 2"/>
            </a:graphicData>
          </a:graphic>
        </xdr:graphicFrame>
      </mc:Choice>
      <mc:Fallback xmlns="">
        <xdr:sp macro="" textlink="">
          <xdr:nvSpPr>
            <xdr:cNvPr id="0" name=""/>
            <xdr:cNvSpPr>
              <a:spLocks noTextEdit="1"/>
            </xdr:cNvSpPr>
          </xdr:nvSpPr>
          <xdr:spPr>
            <a:xfrm>
              <a:off x="36499800" y="7620000"/>
              <a:ext cx="2082800" cy="1676400"/>
            </a:xfrm>
            <a:prstGeom prst="rect">
              <a:avLst/>
            </a:prstGeom>
            <a:solidFill>
              <a:prstClr val="white"/>
            </a:solidFill>
            <a:ln w="1">
              <a:solidFill>
                <a:prstClr val="green"/>
              </a:solidFill>
            </a:ln>
          </xdr:spPr>
          <xdr:txBody>
            <a:bodyPr vertOverflow="clip" horzOverflow="clip"/>
            <a:lstStyle/>
            <a:p>
              <a:endParaRPr lang="es-ES_tradnl" sz="1100"/>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18</xdr:col>
      <xdr:colOff>189004</xdr:colOff>
      <xdr:row>19</xdr:row>
      <xdr:rowOff>182529</xdr:rowOff>
    </xdr:from>
    <xdr:to>
      <xdr:col>28</xdr:col>
      <xdr:colOff>59764</xdr:colOff>
      <xdr:row>53</xdr:row>
      <xdr:rowOff>111125</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37</xdr:col>
      <xdr:colOff>587057</xdr:colOff>
      <xdr:row>1</xdr:row>
      <xdr:rowOff>76200</xdr:rowOff>
    </xdr:from>
    <xdr:to>
      <xdr:col>42</xdr:col>
      <xdr:colOff>815542</xdr:colOff>
      <xdr:row>11</xdr:row>
      <xdr:rowOff>121930</xdr:rowOff>
    </xdr:to>
    <xdr:graphicFrame macro="">
      <xdr:nvGraphicFramePr>
        <xdr:cNvPr id="30" name="Gráfico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32</xdr:col>
      <xdr:colOff>325891</xdr:colOff>
      <xdr:row>1</xdr:row>
      <xdr:rowOff>76200</xdr:rowOff>
    </xdr:from>
    <xdr:to>
      <xdr:col>37</xdr:col>
      <xdr:colOff>555516</xdr:colOff>
      <xdr:row>11</xdr:row>
      <xdr:rowOff>121930</xdr:rowOff>
    </xdr:to>
    <xdr:graphicFrame macro="">
      <xdr:nvGraphicFramePr>
        <xdr:cNvPr id="31" name="Gráfico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27</xdr:col>
      <xdr:colOff>97790</xdr:colOff>
      <xdr:row>1</xdr:row>
      <xdr:rowOff>76978</xdr:rowOff>
    </xdr:from>
    <xdr:to>
      <xdr:col>32</xdr:col>
      <xdr:colOff>326274</xdr:colOff>
      <xdr:row>11</xdr:row>
      <xdr:rowOff>117852</xdr:rowOff>
    </xdr:to>
    <xdr:graphicFrame macro="">
      <xdr:nvGraphicFramePr>
        <xdr:cNvPr id="32" name="Gráfico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31</xdr:col>
      <xdr:colOff>245745</xdr:colOff>
      <xdr:row>13</xdr:row>
      <xdr:rowOff>185034</xdr:rowOff>
    </xdr:from>
    <xdr:to>
      <xdr:col>42</xdr:col>
      <xdr:colOff>630284</xdr:colOff>
      <xdr:row>55</xdr:row>
      <xdr:rowOff>0</xdr:rowOff>
    </xdr:to>
    <xdr:graphicFrame macro="">
      <xdr:nvGraphicFramePr>
        <xdr:cNvPr id="33" name="Gráfico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152400</xdr:colOff>
      <xdr:row>19</xdr:row>
      <xdr:rowOff>165100</xdr:rowOff>
    </xdr:from>
    <xdr:to>
      <xdr:col>18</xdr:col>
      <xdr:colOff>21590</xdr:colOff>
      <xdr:row>31</xdr:row>
      <xdr:rowOff>169542</xdr:rowOff>
    </xdr:to>
    <mc:AlternateContent xmlns:mc="http://schemas.openxmlformats.org/markup-compatibility/2006" xmlns:a14="http://schemas.microsoft.com/office/drawing/2010/main">
      <mc:Choice Requires="a14">
        <xdr:graphicFrame macro="">
          <xdr:nvGraphicFramePr>
            <xdr:cNvPr id="36" name="Cuadrante">
              <a:extLst>
                <a:ext uri="{FF2B5EF4-FFF2-40B4-BE49-F238E27FC236}">
                  <a16:creationId xmlns:a16="http://schemas.microsoft.com/office/drawing/2014/main" id="{00000000-0008-0000-0B00-000024000000}"/>
                </a:ext>
              </a:extLst>
            </xdr:cNvPr>
            <xdr:cNvGraphicFramePr/>
          </xdr:nvGraphicFramePr>
          <xdr:xfrm>
            <a:off x="0" y="0"/>
            <a:ext cx="0" cy="0"/>
          </xdr:xfrm>
          <a:graphic>
            <a:graphicData uri="http://schemas.microsoft.com/office/drawing/2010/slicer">
              <sle:slicer xmlns:sle="http://schemas.microsoft.com/office/drawing/2010/slicer" name="Cuadrante"/>
            </a:graphicData>
          </a:graphic>
        </xdr:graphicFrame>
      </mc:Choice>
      <mc:Fallback xmlns="">
        <xdr:sp macro="" textlink="">
          <xdr:nvSpPr>
            <xdr:cNvPr id="0" name=""/>
            <xdr:cNvSpPr>
              <a:spLocks noTextEdit="1"/>
            </xdr:cNvSpPr>
          </xdr:nvSpPr>
          <xdr:spPr>
            <a:xfrm>
              <a:off x="13538200" y="5575300"/>
              <a:ext cx="1824990" cy="2595242"/>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16</xdr:col>
      <xdr:colOff>152400</xdr:colOff>
      <xdr:row>35</xdr:row>
      <xdr:rowOff>203200</xdr:rowOff>
    </xdr:from>
    <xdr:to>
      <xdr:col>18</xdr:col>
      <xdr:colOff>21590</xdr:colOff>
      <xdr:row>43</xdr:row>
      <xdr:rowOff>55245</xdr:rowOff>
    </xdr:to>
    <mc:AlternateContent xmlns:mc="http://schemas.openxmlformats.org/markup-compatibility/2006" xmlns:a14="http://schemas.microsoft.com/office/drawing/2010/main">
      <mc:Choice Requires="a14">
        <xdr:graphicFrame macro="">
          <xdr:nvGraphicFramePr>
            <xdr:cNvPr id="37" name="Especie">
              <a:extLst>
                <a:ext uri="{FF2B5EF4-FFF2-40B4-BE49-F238E27FC236}">
                  <a16:creationId xmlns:a16="http://schemas.microsoft.com/office/drawing/2014/main" id="{00000000-0008-0000-0B00-000025000000}"/>
                </a:ext>
              </a:extLst>
            </xdr:cNvPr>
            <xdr:cNvGraphicFramePr/>
          </xdr:nvGraphicFramePr>
          <xdr:xfrm>
            <a:off x="0" y="0"/>
            <a:ext cx="0" cy="0"/>
          </xdr:xfrm>
          <a:graphic>
            <a:graphicData uri="http://schemas.microsoft.com/office/drawing/2010/slicer">
              <sle:slicer xmlns:sle="http://schemas.microsoft.com/office/drawing/2010/slicer" name="Especie"/>
            </a:graphicData>
          </a:graphic>
        </xdr:graphicFrame>
      </mc:Choice>
      <mc:Fallback xmlns="">
        <xdr:sp macro="" textlink="">
          <xdr:nvSpPr>
            <xdr:cNvPr id="0" name=""/>
            <xdr:cNvSpPr>
              <a:spLocks noTextEdit="1"/>
            </xdr:cNvSpPr>
          </xdr:nvSpPr>
          <xdr:spPr>
            <a:xfrm>
              <a:off x="13538200" y="9067800"/>
              <a:ext cx="1824990" cy="1579245"/>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3827</xdr:colOff>
      <xdr:row>7</xdr:row>
      <xdr:rowOff>225819</xdr:rowOff>
    </xdr:from>
    <xdr:to>
      <xdr:col>11</xdr:col>
      <xdr:colOff>16937</xdr:colOff>
      <xdr:row>20</xdr:row>
      <xdr:rowOff>177800</xdr:rowOff>
    </xdr:to>
    <xdr:graphicFrame macro="">
      <xdr:nvGraphicFramePr>
        <xdr:cNvPr id="2" name="Graphique 2">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34</xdr:row>
      <xdr:rowOff>188595</xdr:rowOff>
    </xdr:from>
    <xdr:to>
      <xdr:col>19</xdr:col>
      <xdr:colOff>24765</xdr:colOff>
      <xdr:row>50</xdr:row>
      <xdr:rowOff>179070</xdr:rowOff>
    </xdr:to>
    <xdr:graphicFrame macro="">
      <xdr:nvGraphicFramePr>
        <xdr:cNvPr id="3" name="Graphique 3">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35560</xdr:colOff>
      <xdr:row>36</xdr:row>
      <xdr:rowOff>102869</xdr:rowOff>
    </xdr:from>
    <xdr:to>
      <xdr:col>15</xdr:col>
      <xdr:colOff>438150</xdr:colOff>
      <xdr:row>50</xdr:row>
      <xdr:rowOff>152399</xdr:rowOff>
    </xdr:to>
    <xdr:graphicFrame macro="">
      <xdr:nvGraphicFramePr>
        <xdr:cNvPr id="4" name="Graphique 6">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19050</xdr:colOff>
      <xdr:row>34</xdr:row>
      <xdr:rowOff>198120</xdr:rowOff>
    </xdr:from>
    <xdr:to>
      <xdr:col>22</xdr:col>
      <xdr:colOff>19050</xdr:colOff>
      <xdr:row>51</xdr:row>
      <xdr:rowOff>0</xdr:rowOff>
    </xdr:to>
    <xdr:graphicFrame macro="">
      <xdr:nvGraphicFramePr>
        <xdr:cNvPr id="5" name="Graphique 1">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22</xdr:col>
          <xdr:colOff>198120</xdr:colOff>
          <xdr:row>4</xdr:row>
          <xdr:rowOff>121920</xdr:rowOff>
        </xdr:from>
        <xdr:to>
          <xdr:col>24</xdr:col>
          <xdr:colOff>190500</xdr:colOff>
          <xdr:row>6</xdr:row>
          <xdr:rowOff>114300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0" i="0" u="none" strike="noStrike" baseline="0">
                  <a:solidFill>
                    <a:srgbClr val="000000"/>
                  </a:solidFill>
                  <a:latin typeface="Lucida Grande"/>
                </a:rPr>
                <a:t>Archivar</a:t>
              </a:r>
            </a:p>
          </xdr:txBody>
        </xdr:sp>
        <xdr:clientData fPrintsWithSheet="0"/>
      </xdr:twoCellAnchor>
    </mc:Choice>
    <mc:Fallback/>
  </mc:AlternateContent>
  <xdr:twoCellAnchor>
    <xdr:from>
      <xdr:col>5</xdr:col>
      <xdr:colOff>3413</xdr:colOff>
      <xdr:row>20</xdr:row>
      <xdr:rowOff>139700</xdr:rowOff>
    </xdr:from>
    <xdr:to>
      <xdr:col>11</xdr:col>
      <xdr:colOff>12991</xdr:colOff>
      <xdr:row>33</xdr:row>
      <xdr:rowOff>11832</xdr:rowOff>
    </xdr:to>
    <xdr:graphicFrame macro="">
      <xdr:nvGraphicFramePr>
        <xdr:cNvPr id="7" name="Graphique 2">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8</xdr:row>
      <xdr:rowOff>0</xdr:rowOff>
    </xdr:from>
    <xdr:to>
      <xdr:col>22</xdr:col>
      <xdr:colOff>0</xdr:colOff>
      <xdr:row>18</xdr:row>
      <xdr:rowOff>28863</xdr:rowOff>
    </xdr:to>
    <xdr:graphicFrame macro="">
      <xdr:nvGraphicFramePr>
        <xdr:cNvPr id="12" name="Graphique 8">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8</xdr:row>
      <xdr:rowOff>0</xdr:rowOff>
    </xdr:from>
    <xdr:to>
      <xdr:col>19</xdr:col>
      <xdr:colOff>0</xdr:colOff>
      <xdr:row>18</xdr:row>
      <xdr:rowOff>28863</xdr:rowOff>
    </xdr:to>
    <xdr:graphicFrame macro="">
      <xdr:nvGraphicFramePr>
        <xdr:cNvPr id="13" name="Graphique 9">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20</xdr:row>
      <xdr:rowOff>0</xdr:rowOff>
    </xdr:from>
    <xdr:to>
      <xdr:col>19</xdr:col>
      <xdr:colOff>0</xdr:colOff>
      <xdr:row>29</xdr:row>
      <xdr:rowOff>173182</xdr:rowOff>
    </xdr:to>
    <xdr:graphicFrame macro="">
      <xdr:nvGraphicFramePr>
        <xdr:cNvPr id="14" name="Graphique 4">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0</xdr:colOff>
      <xdr:row>20</xdr:row>
      <xdr:rowOff>0</xdr:rowOff>
    </xdr:from>
    <xdr:to>
      <xdr:col>22</xdr:col>
      <xdr:colOff>0</xdr:colOff>
      <xdr:row>29</xdr:row>
      <xdr:rowOff>173182</xdr:rowOff>
    </xdr:to>
    <xdr:graphicFrame macro="">
      <xdr:nvGraphicFramePr>
        <xdr:cNvPr id="15" name="Graphique 7">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21</xdr:col>
      <xdr:colOff>25400</xdr:colOff>
      <xdr:row>75</xdr:row>
      <xdr:rowOff>0</xdr:rowOff>
    </xdr:from>
    <xdr:to>
      <xdr:col>24</xdr:col>
      <xdr:colOff>551180</xdr:colOff>
      <xdr:row>86</xdr:row>
      <xdr:rowOff>38100</xdr:rowOff>
    </xdr:to>
    <mc:AlternateContent xmlns:mc="http://schemas.openxmlformats.org/markup-compatibility/2006" xmlns:a14="http://schemas.microsoft.com/office/drawing/2010/main">
      <mc:Choice Requires="a14">
        <xdr:graphicFrame macro="">
          <xdr:nvGraphicFramePr>
            <xdr:cNvPr id="6" name="Cuadrante 3">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Cuadrante 3"/>
            </a:graphicData>
          </a:graphic>
        </xdr:graphicFrame>
      </mc:Choice>
      <mc:Fallback xmlns="">
        <xdr:sp macro="" textlink="">
          <xdr:nvSpPr>
            <xdr:cNvPr id="0" name=""/>
            <xdr:cNvSpPr>
              <a:spLocks noTextEdit="1"/>
            </xdr:cNvSpPr>
          </xdr:nvSpPr>
          <xdr:spPr>
            <a:xfrm>
              <a:off x="15328900" y="16459200"/>
              <a:ext cx="2857500" cy="2273300"/>
            </a:xfrm>
            <a:prstGeom prst="rect">
              <a:avLst/>
            </a:prstGeom>
            <a:solidFill>
              <a:prstClr val="white"/>
            </a:solidFill>
            <a:ln w="1">
              <a:solidFill>
                <a:prstClr val="green"/>
              </a:solidFill>
            </a:ln>
          </xdr:spPr>
          <xdr:txBody>
            <a:bodyPr vertOverflow="clip" horzOverflow="clip"/>
            <a:lstStyle/>
            <a:p>
              <a:endParaRPr lang="es-ES_tradnl" sz="1100"/>
            </a:p>
          </xdr:txBody>
        </xdr:sp>
      </mc:Fallback>
    </mc:AlternateContent>
    <xdr:clientData/>
  </xdr:twoCellAnchor>
  <xdr:twoCellAnchor editAs="oneCell">
    <xdr:from>
      <xdr:col>21</xdr:col>
      <xdr:colOff>25400</xdr:colOff>
      <xdr:row>58</xdr:row>
      <xdr:rowOff>177800</xdr:rowOff>
    </xdr:from>
    <xdr:to>
      <xdr:col>24</xdr:col>
      <xdr:colOff>571500</xdr:colOff>
      <xdr:row>64</xdr:row>
      <xdr:rowOff>0</xdr:rowOff>
    </xdr:to>
    <mc:AlternateContent xmlns:mc="http://schemas.openxmlformats.org/markup-compatibility/2006" xmlns:a14="http://schemas.microsoft.com/office/drawing/2010/main">
      <mc:Choice Requires="a14">
        <xdr:graphicFrame macro="">
          <xdr:nvGraphicFramePr>
            <xdr:cNvPr id="8" name="Especie 3">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microsoft.com/office/drawing/2010/slicer">
              <sle:slicer xmlns:sle="http://schemas.microsoft.com/office/drawing/2010/slicer" name="Especie 3"/>
            </a:graphicData>
          </a:graphic>
        </xdr:graphicFrame>
      </mc:Choice>
      <mc:Fallback xmlns="">
        <xdr:sp macro="" textlink="">
          <xdr:nvSpPr>
            <xdr:cNvPr id="0" name=""/>
            <xdr:cNvSpPr>
              <a:spLocks noTextEdit="1"/>
            </xdr:cNvSpPr>
          </xdr:nvSpPr>
          <xdr:spPr>
            <a:xfrm>
              <a:off x="15328900" y="13182600"/>
              <a:ext cx="2870200" cy="1041400"/>
            </a:xfrm>
            <a:prstGeom prst="rect">
              <a:avLst/>
            </a:prstGeom>
            <a:solidFill>
              <a:prstClr val="white"/>
            </a:solidFill>
            <a:ln w="1">
              <a:solidFill>
                <a:prstClr val="green"/>
              </a:solidFill>
            </a:ln>
          </xdr:spPr>
          <xdr:txBody>
            <a:bodyPr vertOverflow="clip" horzOverflow="clip"/>
            <a:lstStyle/>
            <a:p>
              <a:endParaRPr lang="es-ES_tradnl" sz="1100"/>
            </a:p>
          </xdr:txBody>
        </xdr:sp>
      </mc:Fallback>
    </mc:AlternateContent>
    <xdr:clientData/>
  </xdr:twoCellAnchor>
  <xdr:twoCellAnchor editAs="oneCell">
    <xdr:from>
      <xdr:col>21</xdr:col>
      <xdr:colOff>25400</xdr:colOff>
      <xdr:row>65</xdr:row>
      <xdr:rowOff>0</xdr:rowOff>
    </xdr:from>
    <xdr:to>
      <xdr:col>24</xdr:col>
      <xdr:colOff>551180</xdr:colOff>
      <xdr:row>74</xdr:row>
      <xdr:rowOff>0</xdr:rowOff>
    </xdr:to>
    <mc:AlternateContent xmlns:mc="http://schemas.openxmlformats.org/markup-compatibility/2006" xmlns:a14="http://schemas.microsoft.com/office/drawing/2010/main">
      <mc:Choice Requires="a14">
        <xdr:graphicFrame macro="">
          <xdr:nvGraphicFramePr>
            <xdr:cNvPr id="9" name="CD 1">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microsoft.com/office/drawing/2010/slicer">
              <sle:slicer xmlns:sle="http://schemas.microsoft.com/office/drawing/2010/slicer" name="CD 1"/>
            </a:graphicData>
          </a:graphic>
        </xdr:graphicFrame>
      </mc:Choice>
      <mc:Fallback xmlns="">
        <xdr:sp macro="" textlink="">
          <xdr:nvSpPr>
            <xdr:cNvPr id="0" name=""/>
            <xdr:cNvSpPr>
              <a:spLocks noTextEdit="1"/>
            </xdr:cNvSpPr>
          </xdr:nvSpPr>
          <xdr:spPr>
            <a:xfrm>
              <a:off x="15328900" y="14427200"/>
              <a:ext cx="2857500" cy="1828800"/>
            </a:xfrm>
            <a:prstGeom prst="rect">
              <a:avLst/>
            </a:prstGeom>
            <a:solidFill>
              <a:prstClr val="white"/>
            </a:solidFill>
            <a:ln w="1">
              <a:solidFill>
                <a:prstClr val="green"/>
              </a:solidFill>
            </a:ln>
          </xdr:spPr>
          <xdr:txBody>
            <a:bodyPr vertOverflow="clip" horzOverflow="clip"/>
            <a:lstStyle/>
            <a:p>
              <a:endParaRPr lang="es-ES_tradnl" sz="1100"/>
            </a:p>
          </xdr:txBody>
        </xdr:sp>
      </mc:Fallback>
    </mc:AlternateContent>
    <xdr:clientData/>
  </xdr:twoCellAnchor>
  <xdr:twoCellAnchor>
    <xdr:from>
      <xdr:col>12</xdr:col>
      <xdr:colOff>12700</xdr:colOff>
      <xdr:row>54</xdr:row>
      <xdr:rowOff>12700</xdr:rowOff>
    </xdr:from>
    <xdr:to>
      <xdr:col>20</xdr:col>
      <xdr:colOff>215900</xdr:colOff>
      <xdr:row>86</xdr:row>
      <xdr:rowOff>25400</xdr:rowOff>
    </xdr:to>
    <xdr:graphicFrame macro="">
      <xdr:nvGraphicFramePr>
        <xdr:cNvPr id="17" name="Gráfico 16">
          <a:extLst>
            <a:ext uri="{FF2B5EF4-FFF2-40B4-BE49-F238E27FC236}">
              <a16:creationId xmlns:a16="http://schemas.microsoft.com/office/drawing/2014/main" id="{00000000-0008-0000-0C00-00001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509477</xdr:colOff>
      <xdr:row>85</xdr:row>
      <xdr:rowOff>189474</xdr:rowOff>
    </xdr:from>
    <xdr:to>
      <xdr:col>17</xdr:col>
      <xdr:colOff>761553</xdr:colOff>
      <xdr:row>89</xdr:row>
      <xdr:rowOff>49261</xdr:rowOff>
    </xdr:to>
    <xdr:sp macro="" textlink="">
      <xdr:nvSpPr>
        <xdr:cNvPr id="11" name="CuadroTexto 10">
          <a:extLst>
            <a:ext uri="{FF2B5EF4-FFF2-40B4-BE49-F238E27FC236}">
              <a16:creationId xmlns:a16="http://schemas.microsoft.com/office/drawing/2014/main" id="{00000000-0008-0000-0C00-00000B000000}"/>
            </a:ext>
          </a:extLst>
        </xdr:cNvPr>
        <xdr:cNvSpPr txBox="1"/>
      </xdr:nvSpPr>
      <xdr:spPr>
        <a:xfrm>
          <a:off x="9894777" y="18680674"/>
          <a:ext cx="2855576" cy="672587"/>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s-ES" sz="1200"/>
            <a:t>Poblaciones</a:t>
          </a:r>
        </a:p>
        <a:p>
          <a:endParaRPr lang="es-ES" sz="1100"/>
        </a:p>
        <a:p>
          <a:r>
            <a:rPr lang="es-ES" sz="1100" b="1"/>
            <a:t>1</a:t>
          </a:r>
          <a:r>
            <a:rPr lang="es-ES" sz="1100"/>
            <a:t>: Maduros	</a:t>
          </a:r>
          <a:r>
            <a:rPr lang="es-ES" sz="1100" b="1"/>
            <a:t>2</a:t>
          </a:r>
          <a:r>
            <a:rPr lang="es-ES" sz="1100"/>
            <a:t>: Explotables	</a:t>
          </a:r>
          <a:r>
            <a:rPr lang="es-ES" sz="1100" b="1"/>
            <a:t>3</a:t>
          </a:r>
          <a:r>
            <a:rPr lang="es-ES" sz="1100"/>
            <a:t>:</a:t>
          </a:r>
          <a:r>
            <a:rPr lang="es-ES" sz="1100" baseline="0"/>
            <a:t> De porvenir</a:t>
          </a:r>
          <a:endParaRPr lang="es-E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582946</xdr:colOff>
      <xdr:row>2</xdr:row>
      <xdr:rowOff>9634</xdr:rowOff>
    </xdr:from>
    <xdr:to>
      <xdr:col>17</xdr:col>
      <xdr:colOff>669946</xdr:colOff>
      <xdr:row>26</xdr:row>
      <xdr:rowOff>71437</xdr:rowOff>
    </xdr:to>
    <xdr:graphicFrame macro="">
      <xdr:nvGraphicFramePr>
        <xdr:cNvPr id="2" name="Gráfico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113287</xdr:colOff>
      <xdr:row>2</xdr:row>
      <xdr:rowOff>33240</xdr:rowOff>
    </xdr:from>
    <xdr:to>
      <xdr:col>24</xdr:col>
      <xdr:colOff>200287</xdr:colOff>
      <xdr:row>26</xdr:row>
      <xdr:rowOff>95043</xdr:rowOff>
    </xdr:to>
    <xdr:graphicFrame macro="">
      <xdr:nvGraphicFramePr>
        <xdr:cNvPr id="3" name="Gráfico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442284</xdr:colOff>
      <xdr:row>2</xdr:row>
      <xdr:rowOff>35608</xdr:rowOff>
    </xdr:from>
    <xdr:to>
      <xdr:col>30</xdr:col>
      <xdr:colOff>529284</xdr:colOff>
      <xdr:row>26</xdr:row>
      <xdr:rowOff>97411</xdr:rowOff>
    </xdr:to>
    <xdr:graphicFrame macro="">
      <xdr:nvGraphicFramePr>
        <xdr:cNvPr id="5" name="Gráfico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580872</xdr:colOff>
      <xdr:row>27</xdr:row>
      <xdr:rowOff>96520</xdr:rowOff>
    </xdr:from>
    <xdr:to>
      <xdr:col>17</xdr:col>
      <xdr:colOff>667872</xdr:colOff>
      <xdr:row>51</xdr:row>
      <xdr:rowOff>158323</xdr:rowOff>
    </xdr:to>
    <xdr:graphicFrame macro="">
      <xdr:nvGraphicFramePr>
        <xdr:cNvPr id="6" name="Gráfico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100161</xdr:colOff>
      <xdr:row>27</xdr:row>
      <xdr:rowOff>91601</xdr:rowOff>
    </xdr:from>
    <xdr:to>
      <xdr:col>24</xdr:col>
      <xdr:colOff>187161</xdr:colOff>
      <xdr:row>51</xdr:row>
      <xdr:rowOff>152555</xdr:rowOff>
    </xdr:to>
    <xdr:graphicFrame macro="">
      <xdr:nvGraphicFramePr>
        <xdr:cNvPr id="7" name="Gráfico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31</xdr:col>
      <xdr:colOff>584320</xdr:colOff>
      <xdr:row>2</xdr:row>
      <xdr:rowOff>102869</xdr:rowOff>
    </xdr:from>
    <xdr:to>
      <xdr:col>36</xdr:col>
      <xdr:colOff>588643</xdr:colOff>
      <xdr:row>10</xdr:row>
      <xdr:rowOff>93980</xdr:rowOff>
    </xdr:to>
    <mc:AlternateContent xmlns:mc="http://schemas.openxmlformats.org/markup-compatibility/2006" xmlns:a14="http://schemas.microsoft.com/office/drawing/2010/main">
      <mc:Choice Requires="a14">
        <xdr:graphicFrame macro="">
          <xdr:nvGraphicFramePr>
            <xdr:cNvPr id="17" name="Cuadrante 1">
              <a:extLst>
                <a:ext uri="{FF2B5EF4-FFF2-40B4-BE49-F238E27FC236}">
                  <a16:creationId xmlns:a16="http://schemas.microsoft.com/office/drawing/2014/main" id="{00000000-0008-0000-0E00-000011000000}"/>
                </a:ext>
              </a:extLst>
            </xdr:cNvPr>
            <xdr:cNvGraphicFramePr/>
          </xdr:nvGraphicFramePr>
          <xdr:xfrm>
            <a:off x="0" y="0"/>
            <a:ext cx="0" cy="0"/>
          </xdr:xfrm>
          <a:graphic>
            <a:graphicData uri="http://schemas.microsoft.com/office/drawing/2010/slicer">
              <sle:slicer xmlns:sle="http://schemas.microsoft.com/office/drawing/2010/slicer" name="Cuadrante 1"/>
            </a:graphicData>
          </a:graphic>
        </xdr:graphicFrame>
      </mc:Choice>
      <mc:Fallback xmlns="">
        <xdr:sp macro="" textlink="">
          <xdr:nvSpPr>
            <xdr:cNvPr id="0" name=""/>
            <xdr:cNvSpPr>
              <a:spLocks noTextEdit="1"/>
            </xdr:cNvSpPr>
          </xdr:nvSpPr>
          <xdr:spPr>
            <a:xfrm>
              <a:off x="30892870" y="979169"/>
              <a:ext cx="4185799" cy="1522731"/>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31</xdr:col>
      <xdr:colOff>600074</xdr:colOff>
      <xdr:row>11</xdr:row>
      <xdr:rowOff>15876</xdr:rowOff>
    </xdr:from>
    <xdr:to>
      <xdr:col>36</xdr:col>
      <xdr:colOff>587373</xdr:colOff>
      <xdr:row>16</xdr:row>
      <xdr:rowOff>160</xdr:rowOff>
    </xdr:to>
    <mc:AlternateContent xmlns:mc="http://schemas.openxmlformats.org/markup-compatibility/2006" xmlns:a14="http://schemas.microsoft.com/office/drawing/2010/main">
      <mc:Choice Requires="a14">
        <xdr:graphicFrame macro="">
          <xdr:nvGraphicFramePr>
            <xdr:cNvPr id="18" name="Especie 1">
              <a:extLst>
                <a:ext uri="{FF2B5EF4-FFF2-40B4-BE49-F238E27FC236}">
                  <a16:creationId xmlns:a16="http://schemas.microsoft.com/office/drawing/2014/main" id="{00000000-0008-0000-0E00-000012000000}"/>
                </a:ext>
              </a:extLst>
            </xdr:cNvPr>
            <xdr:cNvGraphicFramePr/>
          </xdr:nvGraphicFramePr>
          <xdr:xfrm>
            <a:off x="0" y="0"/>
            <a:ext cx="0" cy="0"/>
          </xdr:xfrm>
          <a:graphic>
            <a:graphicData uri="http://schemas.microsoft.com/office/drawing/2010/slicer">
              <sle:slicer xmlns:sle="http://schemas.microsoft.com/office/drawing/2010/slicer" name="Especie 1"/>
            </a:graphicData>
          </a:graphic>
        </xdr:graphicFrame>
      </mc:Choice>
      <mc:Fallback xmlns="">
        <xdr:sp macro="" textlink="">
          <xdr:nvSpPr>
            <xdr:cNvPr id="0" name=""/>
            <xdr:cNvSpPr>
              <a:spLocks noTextEdit="1"/>
            </xdr:cNvSpPr>
          </xdr:nvSpPr>
          <xdr:spPr>
            <a:xfrm>
              <a:off x="30908624" y="2606676"/>
              <a:ext cx="4185920" cy="93678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31</xdr:col>
      <xdr:colOff>582294</xdr:colOff>
      <xdr:row>17</xdr:row>
      <xdr:rowOff>22223</xdr:rowOff>
    </xdr:from>
    <xdr:to>
      <xdr:col>36</xdr:col>
      <xdr:colOff>588643</xdr:colOff>
      <xdr:row>26</xdr:row>
      <xdr:rowOff>158</xdr:rowOff>
    </xdr:to>
    <mc:AlternateContent xmlns:mc="http://schemas.openxmlformats.org/markup-compatibility/2006" xmlns:a14="http://schemas.microsoft.com/office/drawing/2010/main">
      <mc:Choice Requires="a14">
        <xdr:graphicFrame macro="">
          <xdr:nvGraphicFramePr>
            <xdr:cNvPr id="19" name="CD">
              <a:extLst>
                <a:ext uri="{FF2B5EF4-FFF2-40B4-BE49-F238E27FC236}">
                  <a16:creationId xmlns:a16="http://schemas.microsoft.com/office/drawing/2014/main" id="{00000000-0008-0000-0E00-000013000000}"/>
                </a:ext>
              </a:extLst>
            </xdr:cNvPr>
            <xdr:cNvGraphicFramePr/>
          </xdr:nvGraphicFramePr>
          <xdr:xfrm>
            <a:off x="0" y="0"/>
            <a:ext cx="0" cy="0"/>
          </xdr:xfrm>
          <a:graphic>
            <a:graphicData uri="http://schemas.microsoft.com/office/drawing/2010/slicer">
              <sle:slicer xmlns:sle="http://schemas.microsoft.com/office/drawing/2010/slicer" name="CD"/>
            </a:graphicData>
          </a:graphic>
        </xdr:graphicFrame>
      </mc:Choice>
      <mc:Fallback xmlns="">
        <xdr:sp macro="" textlink="">
          <xdr:nvSpPr>
            <xdr:cNvPr id="0" name=""/>
            <xdr:cNvSpPr>
              <a:spLocks noTextEdit="1"/>
            </xdr:cNvSpPr>
          </xdr:nvSpPr>
          <xdr:spPr>
            <a:xfrm>
              <a:off x="30890844" y="3756023"/>
              <a:ext cx="4187825" cy="1692435"/>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31</xdr:col>
      <xdr:colOff>604519</xdr:colOff>
      <xdr:row>27</xdr:row>
      <xdr:rowOff>31749</xdr:rowOff>
    </xdr:from>
    <xdr:to>
      <xdr:col>36</xdr:col>
      <xdr:colOff>588643</xdr:colOff>
      <xdr:row>32</xdr:row>
      <xdr:rowOff>159</xdr:rowOff>
    </xdr:to>
    <mc:AlternateContent xmlns:mc="http://schemas.openxmlformats.org/markup-compatibility/2006" xmlns:a14="http://schemas.microsoft.com/office/drawing/2010/main">
      <mc:Choice Requires="a14">
        <xdr:graphicFrame macro="">
          <xdr:nvGraphicFramePr>
            <xdr:cNvPr id="20" name="Calidad">
              <a:extLst>
                <a:ext uri="{FF2B5EF4-FFF2-40B4-BE49-F238E27FC236}">
                  <a16:creationId xmlns:a16="http://schemas.microsoft.com/office/drawing/2014/main" id="{00000000-0008-0000-0E00-000014000000}"/>
                </a:ext>
              </a:extLst>
            </xdr:cNvPr>
            <xdr:cNvGraphicFramePr/>
          </xdr:nvGraphicFramePr>
          <xdr:xfrm>
            <a:off x="0" y="0"/>
            <a:ext cx="0" cy="0"/>
          </xdr:xfrm>
          <a:graphic>
            <a:graphicData uri="http://schemas.microsoft.com/office/drawing/2010/slicer">
              <sle:slicer xmlns:sle="http://schemas.microsoft.com/office/drawing/2010/slicer" name="Calidad"/>
            </a:graphicData>
          </a:graphic>
        </xdr:graphicFrame>
      </mc:Choice>
      <mc:Fallback xmlns="">
        <xdr:sp macro="" textlink="">
          <xdr:nvSpPr>
            <xdr:cNvPr id="0" name=""/>
            <xdr:cNvSpPr>
              <a:spLocks noTextEdit="1"/>
            </xdr:cNvSpPr>
          </xdr:nvSpPr>
          <xdr:spPr>
            <a:xfrm>
              <a:off x="30913069" y="5670549"/>
              <a:ext cx="4165600" cy="92091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31</xdr:col>
      <xdr:colOff>594995</xdr:colOff>
      <xdr:row>33</xdr:row>
      <xdr:rowOff>19049</xdr:rowOff>
    </xdr:from>
    <xdr:to>
      <xdr:col>36</xdr:col>
      <xdr:colOff>556258</xdr:colOff>
      <xdr:row>38</xdr:row>
      <xdr:rowOff>158</xdr:rowOff>
    </xdr:to>
    <mc:AlternateContent xmlns:mc="http://schemas.openxmlformats.org/markup-compatibility/2006" xmlns:a14="http://schemas.microsoft.com/office/drawing/2010/main">
      <mc:Choice Requires="a14">
        <xdr:graphicFrame macro="">
          <xdr:nvGraphicFramePr>
            <xdr:cNvPr id="21" name="Cortado">
              <a:extLst>
                <a:ext uri="{FF2B5EF4-FFF2-40B4-BE49-F238E27FC236}">
                  <a16:creationId xmlns:a16="http://schemas.microsoft.com/office/drawing/2014/main" id="{00000000-0008-0000-0E00-000015000000}"/>
                </a:ext>
              </a:extLst>
            </xdr:cNvPr>
            <xdr:cNvGraphicFramePr/>
          </xdr:nvGraphicFramePr>
          <xdr:xfrm>
            <a:off x="0" y="0"/>
            <a:ext cx="0" cy="0"/>
          </xdr:xfrm>
          <a:graphic>
            <a:graphicData uri="http://schemas.microsoft.com/office/drawing/2010/slicer">
              <sle:slicer xmlns:sle="http://schemas.microsoft.com/office/drawing/2010/slicer" name="Cortado"/>
            </a:graphicData>
          </a:graphic>
        </xdr:graphicFrame>
      </mc:Choice>
      <mc:Fallback xmlns="">
        <xdr:sp macro="" textlink="">
          <xdr:nvSpPr>
            <xdr:cNvPr id="0" name=""/>
            <xdr:cNvSpPr>
              <a:spLocks noTextEdit="1"/>
            </xdr:cNvSpPr>
          </xdr:nvSpPr>
          <xdr:spPr>
            <a:xfrm>
              <a:off x="30903545" y="6800849"/>
              <a:ext cx="4152264" cy="933609"/>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31</xdr:col>
      <xdr:colOff>602719</xdr:colOff>
      <xdr:row>39</xdr:row>
      <xdr:rowOff>25401</xdr:rowOff>
    </xdr:from>
    <xdr:to>
      <xdr:col>36</xdr:col>
      <xdr:colOff>556258</xdr:colOff>
      <xdr:row>45</xdr:row>
      <xdr:rowOff>1</xdr:rowOff>
    </xdr:to>
    <mc:AlternateContent xmlns:mc="http://schemas.openxmlformats.org/markup-compatibility/2006" xmlns:a14="http://schemas.microsoft.com/office/drawing/2010/main">
      <mc:Choice Requires="a14">
        <xdr:graphicFrame macro="">
          <xdr:nvGraphicFramePr>
            <xdr:cNvPr id="22" name="Nº veces seleccionado">
              <a:extLst>
                <a:ext uri="{FF2B5EF4-FFF2-40B4-BE49-F238E27FC236}">
                  <a16:creationId xmlns:a16="http://schemas.microsoft.com/office/drawing/2014/main" id="{00000000-0008-0000-0E00-000016000000}"/>
                </a:ext>
              </a:extLst>
            </xdr:cNvPr>
            <xdr:cNvGraphicFramePr/>
          </xdr:nvGraphicFramePr>
          <xdr:xfrm>
            <a:off x="0" y="0"/>
            <a:ext cx="0" cy="0"/>
          </xdr:xfrm>
          <a:graphic>
            <a:graphicData uri="http://schemas.microsoft.com/office/drawing/2010/slicer">
              <sle:slicer xmlns:sle="http://schemas.microsoft.com/office/drawing/2010/slicer" name="Nº veces seleccionado"/>
            </a:graphicData>
          </a:graphic>
        </xdr:graphicFrame>
      </mc:Choice>
      <mc:Fallback xmlns="">
        <xdr:sp macro="" textlink="">
          <xdr:nvSpPr>
            <xdr:cNvPr id="0" name=""/>
            <xdr:cNvSpPr>
              <a:spLocks noTextEdit="1"/>
            </xdr:cNvSpPr>
          </xdr:nvSpPr>
          <xdr:spPr>
            <a:xfrm>
              <a:off x="30911269" y="7950201"/>
              <a:ext cx="4144540" cy="111760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Diego Villodas Zapata" refreshedDate="44987.416352777778" createdVersion="4" refreshedVersion="8" minRefreshableVersion="3" recordCount="1499" xr:uid="{00000000-000A-0000-FFFF-FFFF01000000}">
  <cacheSource type="worksheet">
    <worksheetSource name="Biomasa"/>
  </cacheSource>
  <cacheFields count="9">
    <cacheField name="Árbol" numFmtId="0">
      <sharedItems/>
    </cacheField>
    <cacheField name="Cuadrante" numFmtId="0">
      <sharedItems containsMixedTypes="1" containsNumber="1" containsInteger="1" minValue="0" maxValue="16" count="18">
        <s v=""/>
        <n v="0" u="1"/>
        <n v="13" u="1"/>
        <n v="5" u="1"/>
        <n v="14" u="1"/>
        <n v="15" u="1"/>
        <n v="2" u="1"/>
        <n v="6" u="1"/>
        <n v="16" u="1"/>
        <n v="7" u="1"/>
        <n v="1" u="1"/>
        <n v="3" u="1"/>
        <n v="8" u="1"/>
        <n v="9" u="1"/>
        <n v="10" u="1"/>
        <n v="11" u="1"/>
        <n v="4" u="1"/>
        <n v="12" u="1"/>
      </sharedItems>
    </cacheField>
    <cacheField name="Especie" numFmtId="0">
      <sharedItems containsMixedTypes="1" containsNumber="1" containsInteger="1" minValue="0" maxValue="0" count="2">
        <s v=""/>
        <n v="0" u="1"/>
      </sharedItems>
    </cacheField>
    <cacheField name="B_PM (t)" numFmtId="172">
      <sharedItems containsNonDate="0" containsString="0" containsBlank="1"/>
    </cacheField>
    <cacheField name="B_R&gt;7 (t)" numFmtId="172">
      <sharedItems containsNonDate="0" containsString="0" containsBlank="1"/>
    </cacheField>
    <cacheField name="B_2-7 (t)" numFmtId="172">
      <sharedItems containsNonDate="0" containsString="0" containsBlank="1"/>
    </cacheField>
    <cacheField name="B_R&lt;2 (t)" numFmtId="172">
      <sharedItems containsNonDate="0" containsString="0" containsBlank="1"/>
    </cacheField>
    <cacheField name="B_Raíz (t)" numFmtId="172">
      <sharedItems containsNonDate="0" containsString="0" containsBlank="1"/>
    </cacheField>
    <cacheField name="Total" numFmtId="172">
      <sharedItems containsSemiMixedTypes="0" containsString="0" containsNumber="1" containsInteger="1" minValue="0" maxValue="0"/>
    </cacheField>
  </cacheFields>
  <extLst>
    <ext xmlns:x14="http://schemas.microsoft.com/office/spreadsheetml/2009/9/main" uri="{725AE2AE-9491-48be-B2B4-4EB974FC3084}">
      <x14:pivotCacheDefinition pivotCacheId="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Diego Villodas Zapata" refreshedDate="44987.416352893517" createdVersion="4" refreshedVersion="8" minRefreshableVersion="3" recordCount="1500" xr:uid="{00000000-000A-0000-FFFF-FFFF02000000}">
  <cacheSource type="worksheet">
    <worksheetSource name="Trees"/>
  </cacheSource>
  <cacheFields count="35">
    <cacheField name="Parcela" numFmtId="0">
      <sharedItems containsBlank="1"/>
    </cacheField>
    <cacheField name="Arbol" numFmtId="0">
      <sharedItems containsNonDate="0" containsString="0" containsBlank="1"/>
    </cacheField>
    <cacheField name="Cuadrante" numFmtId="0">
      <sharedItems containsNonDate="0" containsString="0" containsBlank="1" containsNumber="1" containsInteger="1" minValue="1" maxValue="16" count="17">
        <m/>
        <n v="13" u="1"/>
        <n v="5" u="1"/>
        <n v="14" u="1"/>
        <n v="15" u="1"/>
        <n v="2" u="1"/>
        <n v="6" u="1"/>
        <n v="16" u="1"/>
        <n v="7" u="1"/>
        <n v="1" u="1"/>
        <n v="3" u="1"/>
        <n v="8" u="1"/>
        <n v="9" u="1"/>
        <n v="10" u="1"/>
        <n v="11" u="1"/>
        <n v="4" u="1"/>
        <n v="12" u="1"/>
      </sharedItems>
    </cacheField>
    <cacheField name="Estaca referencia" numFmtId="0">
      <sharedItems containsNonDate="0" containsString="0" containsBlank="1"/>
    </cacheField>
    <cacheField name="Azimut" numFmtId="171">
      <sharedItems containsNonDate="0" containsString="0" containsBlank="1"/>
    </cacheField>
    <cacheField name="Distancia" numFmtId="0">
      <sharedItems containsNonDate="0" containsString="0" containsBlank="1"/>
    </cacheField>
    <cacheField name="Especie" numFmtId="0">
      <sharedItems containsNonDate="0" containsBlank="1" count="5">
        <m/>
        <s v="Pinus nigra" u="1"/>
        <s v="Pinus sylvestris" u="1"/>
        <s v="Quercus pyrenaica" u="1"/>
        <s v="Crataegus monogyna" u="1"/>
      </sharedItems>
    </cacheField>
    <cacheField name="Diam1 " numFmtId="0">
      <sharedItems containsNonDate="0" containsString="0" containsBlank="1"/>
    </cacheField>
    <cacheField name="Diam2" numFmtId="0">
      <sharedItems containsNonDate="0" containsString="0" containsBlank="1"/>
    </cacheField>
    <cacheField name="Ht (m)" numFmtId="0">
      <sharedItems containsNonDate="0" containsString="0" containsBlank="1"/>
    </cacheField>
    <cacheField name="Hcv (m)" numFmtId="0">
      <sharedItems containsNonDate="0" containsString="0" containsBlank="1"/>
    </cacheField>
    <cacheField name="A" numFmtId="0">
      <sharedItems containsNonDate="0" containsString="0" containsBlank="1"/>
    </cacheField>
    <cacheField name="B" numFmtId="0">
      <sharedItems containsNonDate="0" containsString="0" containsBlank="1"/>
    </cacheField>
    <cacheField name="C " numFmtId="0">
      <sharedItems containsNonDate="0" containsString="0" containsBlank="1"/>
    </cacheField>
    <cacheField name="D " numFmtId="0">
      <sharedItems containsNonDate="0" containsString="0" containsBlank="1"/>
    </cacheField>
    <cacheField name="Volumen" numFmtId="172">
      <sharedItems containsNonDate="0" containsString="0" containsBlank="1"/>
    </cacheField>
    <cacheField name="Muerto" numFmtId="0">
      <sharedItems containsNonDate="0" containsString="0" containsBlank="1"/>
    </cacheField>
    <cacheField name="Riesgo depreciación" numFmtId="0">
      <sharedItems containsNonDate="0" containsString="0" containsBlank="1"/>
    </cacheField>
    <cacheField name="Defectos copa" numFmtId="0">
      <sharedItems containsNonDate="0" containsString="0" containsBlank="1"/>
    </cacheField>
    <cacheField name="Estado" numFmtId="0">
      <sharedItems containsNonDate="0" containsString="0" containsBlank="1"/>
    </cacheField>
    <cacheField name="Códigos ecológicos" numFmtId="0">
      <sharedItems containsNonDate="0" containsString="0" containsBlank="1"/>
    </cacheField>
    <cacheField name="CoordX" numFmtId="1">
      <sharedItems containsNonDate="0" containsString="0" containsBlank="1" containsNumber="1" minValue="354571.99448300002" maxValue="354679.96123900003" count="1179">
        <m/>
        <n v="354577.23434299999" u="1"/>
        <n v="354637.61780800001" u="1"/>
        <n v="354652.60235200002" u="1"/>
        <n v="354630.68244900001" u="1"/>
        <n v="354591.96854500001" u="1"/>
        <n v="354654.56565499998" u="1"/>
        <n v="354674.568333" u="1"/>
        <n v="354601.38189800002" u="1"/>
        <n v="354638.931935" u="1"/>
        <n v="354622.56306399999" u="1"/>
        <n v="354584.26023299998" u="1"/>
        <n v="354581.74560600001" u="1"/>
        <n v="354581.10509800003" u="1"/>
        <n v="354643.66833399999" u="1"/>
        <n v="354644.19056800002" u="1"/>
        <n v="354668.91254300001" u="1"/>
        <n v="354647.91479800001" u="1"/>
        <n v="354656.66262999998" u="1"/>
        <n v="354656.92739999999" u="1"/>
        <n v="354672.348872" u="1"/>
        <n v="354658.618548" u="1"/>
        <n v="354618.63417799998" u="1"/>
        <n v="354621.47989100002" u="1"/>
        <n v="354676.460296" u="1"/>
        <n v="354671.91687700001" u="1"/>
        <n v="354629.32760600001" u="1"/>
        <n v="354674.53463100002" u="1"/>
        <n v="354619.90328199998" u="1"/>
        <n v="354591.62112199998" u="1"/>
        <n v="354626.67902899999" u="1"/>
        <n v="354588.62865000003" u="1"/>
        <n v="354585.25324799999" u="1"/>
        <n v="354665.28072600003" u="1"/>
        <n v="354665.60762700002" u="1"/>
        <n v="354655.77083300002" u="1"/>
        <n v="354652.77531" u="1"/>
        <n v="354661.47566699999" u="1"/>
        <n v="354659.131123" u="1"/>
        <n v="354657.863901" u="1"/>
        <n v="354659.96571600001" u="1"/>
        <n v="354634.826665" u="1"/>
        <n v="354659.24174899998" u="1"/>
        <n v="354593.91908199998" u="1"/>
        <n v="354614.41554399999" u="1"/>
        <n v="354649.82270000002" u="1"/>
        <n v="354605.14099500002" u="1"/>
        <n v="354637.57267299999" u="1"/>
        <n v="354596.34429099999" u="1"/>
        <n v="354678.65609900001" u="1"/>
        <n v="354639.98017499998" u="1"/>
        <n v="354671.599529" u="1"/>
        <n v="354578.26505400002" u="1"/>
        <n v="354607.49024399999" u="1"/>
        <n v="354633.08268200001" u="1"/>
        <n v="354581.50179499999" u="1"/>
        <n v="354615.96569300001" u="1"/>
        <n v="354633.00532499998" u="1"/>
        <n v="354667.75520700001" u="1"/>
        <n v="354659.58427599998" u="1"/>
        <n v="354600.65032000002" u="1"/>
        <n v="354678.36076299998" u="1"/>
        <n v="354629.52950499998" u="1"/>
        <n v="354637.45759300003" u="1"/>
        <n v="354654.613503" u="1"/>
        <n v="354611.08507999999" u="1"/>
        <n v="354650.14917400002" u="1"/>
        <n v="354600.20679899998" u="1"/>
        <n v="354669.78440499998" u="1"/>
        <n v="354647.56280700001" u="1"/>
        <n v="354579.58343" u="1"/>
        <n v="354651.64695000002" u="1"/>
        <n v="354608.17866199999" u="1"/>
        <n v="354585.01799099997" u="1"/>
        <n v="354625.03777499998" u="1"/>
        <n v="354600.72159799997" u="1"/>
        <n v="354588.94659299997" u="1"/>
        <n v="354606.02431900002" u="1"/>
        <n v="354636.28150099999" u="1"/>
        <n v="354584.53173500003" u="1"/>
        <n v="354593.94000599999" u="1"/>
        <n v="354610.819541" u="1"/>
        <n v="354624.91873799998" u="1"/>
        <n v="354608.26493800001" u="1"/>
        <n v="354628.728581" u="1"/>
        <n v="354665.42187000002" u="1"/>
        <n v="354577.75436299999" u="1"/>
        <n v="354585.570542" u="1"/>
        <n v="354671.01498799998" u="1"/>
        <n v="354679.96123900003" u="1"/>
        <n v="354666.23419400002" u="1"/>
        <n v="354646.51422100002" u="1"/>
        <n v="354640.21304" u="1"/>
        <n v="354668.76584399998" u="1"/>
        <n v="354610.21455500001" u="1"/>
        <n v="354674.29946100002" u="1"/>
        <n v="354586.19713599997" u="1"/>
        <n v="354618.36490599997" u="1"/>
        <n v="354600.70970900002" u="1"/>
        <n v="354601.882843" u="1"/>
        <n v="354665.427089" u="1"/>
        <n v="354590.10632700002" u="1"/>
        <n v="354665.38149599999" u="1"/>
        <n v="354670.14834700001" u="1"/>
        <n v="354633.74409300002" u="1"/>
        <n v="354667.54532799998" u="1"/>
        <n v="354667.93982799997" u="1"/>
        <n v="354580.27118699998" u="1"/>
        <n v="354608.47704500001" u="1"/>
        <n v="354622.76094599999" u="1"/>
        <n v="354663.54595599999" u="1"/>
        <n v="354610.71472699998" u="1"/>
        <n v="354656.42683399998" u="1"/>
        <n v="354660.69587400003" u="1"/>
        <n v="354639.854269" u="1"/>
        <n v="354603.54496500001" u="1"/>
        <n v="354625.59545999998" u="1"/>
        <n v="354660.51504799997" u="1"/>
        <n v="354577.34426799999" u="1"/>
        <n v="354672.16936200002" u="1"/>
        <n v="354655.30354200001" u="1"/>
        <n v="354629.83314200002" u="1"/>
        <n v="354663.29997699999" u="1"/>
        <n v="354617.82595799997" u="1"/>
        <n v="354608.79319699999" u="1"/>
        <n v="354626.02503199998" u="1"/>
        <n v="354645.42917399999" u="1"/>
        <n v="354613.73058099998" u="1"/>
        <n v="354645.507209" u="1"/>
        <n v="354661.52562700002" u="1"/>
        <n v="354618.61442300002" u="1"/>
        <n v="354656.96634799999" u="1"/>
        <n v="354584.954295" u="1"/>
        <n v="354666.35438099998" u="1"/>
        <n v="354590.378341" u="1"/>
        <n v="354641.58251400001" u="1"/>
        <n v="354577.62914099998" u="1"/>
        <n v="354610.12845299998" u="1"/>
        <n v="354626.400264" u="1"/>
        <n v="354606.28997599997" u="1"/>
        <n v="354636.47963800002" u="1"/>
        <n v="354593.690779" u="1"/>
        <n v="354610.40343100001" u="1"/>
        <n v="354616.27608899999" u="1"/>
        <n v="354622.51807599998" u="1"/>
        <n v="354631.65399899997" u="1"/>
        <n v="354588.95666199998" u="1"/>
        <n v="354635.879135" u="1"/>
        <n v="354666.32207599998" u="1"/>
        <n v="354643.992868" u="1"/>
        <n v="354666.429458" u="1"/>
        <n v="354589.155715" u="1"/>
        <n v="354598.31609600002" u="1"/>
        <n v="354642.72963800002" u="1"/>
        <n v="354645.87274700002" u="1"/>
        <n v="354636.941231" u="1"/>
        <n v="354580.02988599997" u="1"/>
        <n v="354582.93878500001" u="1"/>
        <n v="354649.61593199999" u="1"/>
        <n v="354625.80642699997" u="1"/>
        <n v="354584.27435399999" u="1"/>
        <n v="354650.16657200002" u="1"/>
        <n v="354619.727816" u="1"/>
        <n v="354623.46923300001" u="1"/>
        <n v="354664.52334700001" u="1"/>
        <n v="354667.77403099998" u="1"/>
        <n v="354606.96373199997" u="1"/>
        <n v="354613.95549099997" u="1"/>
        <n v="354619.84506399999" u="1"/>
        <n v="354660.12995999999" u="1"/>
        <n v="354673.73240099999" u="1"/>
        <n v="354621.54887200001" u="1"/>
        <n v="354641.52623000002" u="1"/>
        <n v="354636.01220200001" u="1"/>
        <n v="354652.57410299999" u="1"/>
        <n v="354614.88227499998" u="1"/>
        <n v="354637.934167" u="1"/>
        <n v="354614.86106099997" u="1"/>
        <n v="354668.809588" u="1"/>
        <n v="354673.76325299998" u="1"/>
        <n v="354587.41552500002" u="1"/>
        <n v="354585.235491" u="1"/>
        <n v="354639.14068399998" u="1"/>
        <n v="354677.30274399999" u="1"/>
        <n v="354586.66811999999" u="1"/>
        <n v="354646.756299" u="1"/>
        <n v="354610.61040599999" u="1"/>
        <n v="354602.70865799999" u="1"/>
        <n v="354631.91911299998" u="1"/>
        <n v="354602.401495" u="1"/>
        <n v="354585.10613199999" u="1"/>
        <n v="354666.888286" u="1"/>
        <n v="354602.78333499999" u="1"/>
        <n v="354631.33753600001" u="1"/>
        <n v="354670.52269200003" u="1"/>
        <n v="354610.534361" u="1"/>
        <n v="354614.40226399997" u="1"/>
        <n v="354626.108694" u="1"/>
        <n v="354634.38033499999" u="1"/>
        <n v="354647.80417399999" u="1"/>
        <n v="354606.42812699999" u="1"/>
        <n v="354648.88024799997" u="1"/>
        <n v="354671.99857" u="1"/>
        <n v="354586.50664899999" u="1"/>
        <n v="354579.35704600002" u="1"/>
        <n v="354651.09976700001" u="1"/>
        <n v="354651.63469600002" u="1"/>
        <n v="354615.48360699997" u="1"/>
        <n v="354607.03746999998" u="1"/>
        <n v="354606.57944200002" u="1"/>
        <n v="354664.70925100002" u="1"/>
        <n v="354615.48431999999" u="1"/>
        <n v="354632.75741399999" u="1"/>
        <n v="354597.14856" u="1"/>
        <n v="354663.26248600002" u="1"/>
        <n v="354627.80446199997" u="1"/>
        <n v="354620.463904" u="1"/>
        <n v="354593.16817800002" u="1"/>
        <n v="354646.46877699997" u="1"/>
        <n v="354579.737632" u="1"/>
        <n v="354612.42462000001" u="1"/>
        <n v="354606.972916" u="1"/>
        <n v="354656.30311899999" u="1"/>
        <n v="354670.121721" u="1"/>
        <n v="354651.68686999998" u="1"/>
        <n v="354600.58691399998" u="1"/>
        <n v="354578.37164600001" u="1"/>
        <n v="354593.65788499999" u="1"/>
        <n v="354658.21238899999" u="1"/>
        <n v="354626.43357200001" u="1"/>
        <n v="354592.94032699999" u="1"/>
        <n v="354650.06994299998" u="1"/>
        <n v="354614.375634" u="1"/>
        <n v="354661.90052099997" u="1"/>
        <n v="354658.034614" u="1"/>
        <n v="354601.74994800001" u="1"/>
        <n v="354672.03886099998" u="1"/>
        <n v="354675.86339499999" u="1"/>
        <n v="354588.159483" u="1"/>
        <n v="354608.72881900001" u="1"/>
        <n v="354608.74675400002" u="1"/>
        <n v="354602.66256099998" u="1"/>
        <n v="354599.52027899999" u="1"/>
        <n v="354649.820229" u="1"/>
        <n v="354670.83673600003" u="1"/>
        <n v="354612.17704500002" u="1"/>
        <n v="354640.11719199998" u="1"/>
        <n v="354661.303747" u="1"/>
        <n v="354652.231723" u="1"/>
        <n v="354640.91760400002" u="1"/>
        <n v="354607.66794999997" u="1"/>
        <n v="354613.939442" u="1"/>
        <n v="354648.28875100001" u="1"/>
        <n v="354604.43941499997" u="1"/>
        <n v="354673.87357599998" u="1"/>
        <n v="354658.48055400001" u="1"/>
        <n v="354636.57202800002" u="1"/>
        <n v="354667.13712099998" u="1"/>
        <n v="354623.70267199998" u="1"/>
        <n v="354593.64477100002" u="1"/>
        <n v="354658.30477500003" u="1"/>
        <n v="354602.33774300001" u="1"/>
        <n v="354583.26860000001" u="1"/>
        <n v="354608.460059" u="1"/>
        <n v="354582.21739000001" u="1"/>
        <n v="354626.84392800002" u="1"/>
        <n v="354637.34104700002" u="1"/>
        <n v="354592.74804099998" u="1"/>
        <n v="354636.93248999998" u="1"/>
        <n v="354619.93260599999" u="1"/>
        <n v="354587.81841299997" u="1"/>
        <n v="354651.51933400001" u="1"/>
        <n v="354631.616767" u="1"/>
        <n v="354666.60926400003" u="1"/>
        <n v="354604.588827" u="1"/>
        <n v="354582.39876499999" u="1"/>
        <n v="354582.77872300002" u="1"/>
        <n v="354601.64488500002" u="1"/>
        <n v="354603.26346599997" u="1"/>
        <n v="354643.753111" u="1"/>
        <n v="354589.60077600001" u="1"/>
        <n v="354592.89155" u="1"/>
        <n v="354605.89978899999" u="1"/>
        <n v="354625.52481199999" u="1"/>
        <n v="354664.63427099999" u="1"/>
        <n v="354578.03873199999" u="1"/>
        <n v="354644.03441899997" u="1"/>
        <n v="354581.47412000003" u="1"/>
        <n v="354631.09347199998" u="1"/>
        <n v="354640.28983700002" u="1"/>
        <n v="354649.33408900001" u="1"/>
        <n v="354596.09558600001" u="1"/>
        <n v="354645.01731099997" u="1"/>
        <n v="354635.37147200003" u="1"/>
        <n v="354602.49755600002" u="1"/>
        <n v="354601.99521800003" u="1"/>
        <n v="354591.89545700001" u="1"/>
        <n v="354630.25804599997" u="1"/>
        <n v="354592.37646699999" u="1"/>
        <n v="354672.33747999999" u="1"/>
        <n v="354634.70281500003" u="1"/>
        <n v="354646.48286699998" u="1"/>
        <n v="354600.58141500002" u="1"/>
        <n v="354612.10935699998" u="1"/>
        <n v="354603.04811099998" u="1"/>
        <n v="354591.723635" u="1"/>
        <n v="354612.56071300001" u="1"/>
        <n v="354665.08790899999" u="1"/>
        <n v="354578.55344599998" u="1"/>
        <n v="354666.55332200002" u="1"/>
        <n v="354633.97899099998" u="1"/>
        <n v="354592.52393299999" u="1"/>
        <n v="354652.027519" u="1"/>
        <n v="354620.642261" u="1"/>
        <n v="354616.69406399998" u="1"/>
        <n v="354600.10220199998" u="1"/>
        <n v="354586.24656100001" u="1"/>
        <n v="354670.20227000001" u="1"/>
        <n v="354576.98994699999" u="1"/>
        <n v="354653.07864399999" u="1"/>
        <n v="354630.14938900003" u="1"/>
        <n v="354640.604422" u="1"/>
        <n v="354649.962053" u="1"/>
        <n v="354613.58726" u="1"/>
        <n v="354657.247409" u="1"/>
        <n v="354671.37098499999" u="1"/>
        <n v="354672.87871199998" u="1"/>
        <n v="354572.98555699998" u="1"/>
        <n v="354667.464874" u="1"/>
        <n v="354627.110155" u="1"/>
        <n v="354664.851226" u="1"/>
        <n v="354618.48432599998" u="1"/>
        <n v="354614.05070600001" u="1"/>
        <n v="354619.99698599998" u="1"/>
        <n v="354605.73512600001" u="1"/>
        <n v="354591.39711299998" u="1"/>
        <n v="354578.24200099998" u="1"/>
        <n v="354657.49920600001" u="1"/>
        <n v="354670.29226000002" u="1"/>
        <n v="354657.94845199998" u="1"/>
        <n v="354661.40474700002" u="1"/>
        <n v="354656.33597299998" u="1"/>
        <n v="354599.44991299999" u="1"/>
        <n v="354642.09392999997" u="1"/>
        <n v="354662.84144699998" u="1"/>
        <n v="354606.78673599998" u="1"/>
        <n v="354593.24017499998" u="1"/>
        <n v="354608.11503400002" u="1"/>
        <n v="354612.98851900001" u="1"/>
        <n v="354610.61549" u="1"/>
        <n v="354632.90449400002" u="1"/>
        <n v="354639.59900599997" u="1"/>
        <n v="354643.514463" u="1"/>
        <n v="354573.45328100002" u="1"/>
        <n v="354646.141405" u="1"/>
        <n v="354657.26859599998" u="1"/>
        <n v="354654.43773200002" u="1"/>
        <n v="354576.52137099998" u="1"/>
        <n v="354656.30306900002" u="1"/>
        <n v="354641.58529100002" u="1"/>
        <n v="354666.02253000002" u="1"/>
        <n v="354663.08796899999" u="1"/>
        <n v="354586.81339899998" u="1"/>
        <n v="354602.20099699998" u="1"/>
        <n v="354623.736722" u="1"/>
        <n v="354623.73227400001" u="1"/>
        <n v="354631.30161800003" u="1"/>
        <n v="354641.19218200003" u="1"/>
        <n v="354586.96283199999" u="1"/>
        <n v="354596.93432399997" u="1"/>
        <n v="354662.85522000003" u="1"/>
        <n v="354627.427677" u="1"/>
        <n v="354596.68081699999" u="1"/>
        <n v="354616.54095599998" u="1"/>
        <n v="354597.53522700001" u="1"/>
        <n v="354627.98016400001" u="1"/>
        <n v="354658.68682" u="1"/>
        <n v="354616.65444000001" u="1"/>
        <n v="354627.31211200001" u="1"/>
        <n v="354648.82767799997" u="1"/>
        <n v="354666.046967" u="1"/>
        <n v="354602.26481099997" u="1"/>
        <n v="354609.97654499998" u="1"/>
        <n v="354644.40765900002" u="1"/>
        <n v="354622.15195899998" u="1"/>
        <n v="354668.72745100001" u="1"/>
        <n v="354647.050277" u="1"/>
        <n v="354606.82645699999" u="1"/>
        <n v="354612.82993499999" u="1"/>
        <n v="354633.12481299997" u="1"/>
        <n v="354582.97885800002" u="1"/>
        <n v="354628.10856099997" u="1"/>
        <n v="354648.82548300002" u="1"/>
        <n v="354665.17103000003" u="1"/>
        <n v="354672.74983400002" u="1"/>
        <n v="354658.78228400002" u="1"/>
        <n v="354578.81693700003" u="1"/>
        <n v="354593.13143299997" u="1"/>
        <n v="354658.741025" u="1"/>
        <n v="354652.95355899999" u="1"/>
        <n v="354659.337971" u="1"/>
        <n v="354667.42524999997" u="1"/>
        <n v="354648.223405" u="1"/>
        <n v="354583.42828200001" u="1"/>
        <n v="354623.38827300002" u="1"/>
        <n v="354626.913222" u="1"/>
        <n v="354663.84065099998" u="1"/>
        <n v="354644.406548" u="1"/>
        <n v="354637.13573400001" u="1"/>
        <n v="354652.57913299999" u="1"/>
        <n v="354586.07055800001" u="1"/>
        <n v="354606.378096" u="1"/>
        <n v="354623.49599099997" u="1"/>
        <n v="354636.49168400001" u="1"/>
        <n v="354670.23232800001" u="1"/>
        <n v="354660.59809400002" u="1"/>
        <n v="354660.218215" u="1"/>
        <n v="354577.59396899998" u="1"/>
        <n v="354639.55709399999" u="1"/>
        <n v="354648.48834699998" u="1"/>
        <n v="354587.39244099997" u="1"/>
        <n v="354619.90019299998" u="1"/>
        <n v="354656.48173100001" u="1"/>
        <n v="354665.886872" u="1"/>
        <n v="354668.74818200001" u="1"/>
        <n v="354589.83475799998" u="1"/>
        <n v="354644.78972900001" u="1"/>
        <n v="354661.29349100002" u="1"/>
        <n v="354618.58797699999" u="1"/>
        <n v="354612.11803100002" u="1"/>
        <n v="354639.97483299999" u="1"/>
        <n v="354639.38778799999" u="1"/>
        <n v="354577.88035300002" u="1"/>
        <n v="354622.83726399997" u="1"/>
        <n v="354584.97803300002" u="1"/>
        <n v="354590.66451099998" u="1"/>
        <n v="354655.03747600003" u="1"/>
        <n v="354666.64020899998" u="1"/>
        <n v="354642.78322899999" u="1"/>
        <n v="354655.414789" u="1"/>
        <n v="354588.47369900002" u="1"/>
        <n v="354588.67719999998" u="1"/>
        <n v="354610.68549499998" u="1"/>
        <n v="354630.31684799999" u="1"/>
        <n v="354650.63282599999" u="1"/>
        <n v="354604.868717" u="1"/>
        <n v="354613.15019499999" u="1"/>
        <n v="354595.08572799998" u="1"/>
        <n v="354649.32750999997" u="1"/>
        <n v="354676.72123700002" u="1"/>
        <n v="354577.16240299999" u="1"/>
        <n v="354585.83638499997" u="1"/>
        <n v="354580.613388" u="1"/>
        <n v="354584.577261" u="1"/>
        <n v="354658.51580599998" u="1"/>
        <n v="354656.76312600001" u="1"/>
        <n v="354604.50058599998" u="1"/>
        <n v="354586.03623000003" u="1"/>
        <n v="354615.11059" u="1"/>
        <n v="354635.58700699999" u="1"/>
        <n v="354575.91442799999" u="1"/>
        <n v="354637.91869800002" u="1"/>
        <n v="354642.255144" u="1"/>
        <n v="354659.37834900001" u="1"/>
        <n v="354644.52986499999" u="1"/>
        <n v="354616.55573000002" u="1"/>
        <n v="354585.62522099999" u="1"/>
        <n v="354668.38017299998" u="1"/>
        <n v="354582.95151699998" u="1"/>
        <n v="354655.16895299999" u="1"/>
        <n v="354588.45687699999" u="1"/>
        <n v="354607.39383800002" u="1"/>
        <n v="354648.11449299997" u="1"/>
        <n v="354657.33606399997" u="1"/>
        <n v="354664.78619299998" u="1"/>
        <n v="354620.34299700003" u="1"/>
        <n v="354580.49269099999" u="1"/>
        <n v="354652.89987800003" u="1"/>
        <n v="354636.26050600002" u="1"/>
        <n v="354622.69167600002" u="1"/>
        <n v="354636.97323900001" u="1"/>
        <n v="354631.73136600002" u="1"/>
        <n v="354654.33894500002" u="1"/>
        <n v="354581.251873" u="1"/>
        <n v="354580.58382100001" u="1"/>
        <n v="354659.026557" u="1"/>
        <n v="354663.94435200002" u="1"/>
        <n v="354630.85916400002" u="1"/>
        <n v="354654.00491600001" u="1"/>
        <n v="354666.61936800001" u="1"/>
        <n v="354597.13753900002" u="1"/>
        <n v="354639.90928999998" u="1"/>
        <n v="354637.29478" u="1"/>
        <n v="354598.69986300002" u="1"/>
        <n v="354614.92506099999" u="1"/>
        <n v="354645.76906000002" u="1"/>
        <n v="354652.094278" u="1"/>
        <n v="354653.23584099999" u="1"/>
        <n v="354662.20213699999" u="1"/>
        <n v="354595.72415700002" u="1"/>
        <n v="354653.83817599999" u="1"/>
        <n v="354604.77978600003" u="1"/>
        <n v="354624.72304200003" u="1"/>
        <n v="354621.23162500001" u="1"/>
        <n v="354647.35910599999" u="1"/>
        <n v="354606.29327299999" u="1"/>
        <n v="354602.94119500002" u="1"/>
        <n v="354626.03845200001" u="1"/>
        <n v="354660.53716499999" u="1"/>
        <n v="354610.74870599998" u="1"/>
        <n v="354663.19689100003" u="1"/>
        <n v="354610.104919" u="1"/>
        <n v="354608.29960299999" u="1"/>
        <n v="354627.65532899997" u="1"/>
        <n v="354644.06542399997" u="1"/>
        <n v="354650.47101500002" u="1"/>
        <n v="354580.70730800001" u="1"/>
        <n v="354599.05342499999" u="1"/>
        <n v="354622.16006299999" u="1"/>
        <n v="354654.20575999998" u="1"/>
        <n v="354625.92235200002" u="1"/>
        <n v="354622.87373699999" u="1"/>
        <n v="354623.71255" u="1"/>
        <n v="354623.293557" u="1"/>
        <n v="354634.52613399999" u="1"/>
        <n v="354581.28341099998" u="1"/>
        <n v="354634.26757999999" u="1"/>
        <n v="354597.75036200002" u="1"/>
        <n v="354639.879495" u="1"/>
        <n v="354613.16203200002" u="1"/>
        <n v="354646.186743" u="1"/>
        <n v="354595.58139800001" u="1"/>
        <n v="354600.697384" u="1"/>
        <n v="354602.83288" u="1"/>
        <n v="354579.52137899998" u="1"/>
        <n v="354582.13588900003" u="1"/>
        <n v="354612.88263499999" u="1"/>
        <n v="354652.12721300003" u="1"/>
        <n v="354635.26655399997" u="1"/>
        <n v="354656.27356599999" u="1"/>
        <n v="354669.58033500001" u="1"/>
        <n v="354604.309442" u="1"/>
        <n v="354586.18148199999" u="1"/>
        <n v="354622.46976499999" u="1"/>
        <n v="354647.32791400002" u="1"/>
        <n v="354613.33447599999" u="1"/>
        <n v="354626.25420899998" u="1"/>
        <n v="354617.95362699998" u="1"/>
        <n v="354646.757942" u="1"/>
        <n v="354627.889249" u="1"/>
        <n v="354657.20008699998" u="1"/>
        <n v="354631.37504900002" u="1"/>
        <n v="354667.09561900003" u="1"/>
        <n v="354664.27812799998" u="1"/>
        <n v="354634.012392" u="1"/>
        <n v="354627.94644099998" u="1"/>
        <n v="354600.647436" u="1"/>
        <n v="354634.65869499999" u="1"/>
        <n v="354639.14073099999" u="1"/>
        <n v="354652.090004" u="1"/>
        <n v="354626.80020200001" u="1"/>
        <n v="354638.77656299999" u="1"/>
        <n v="354666.50363499997" u="1"/>
        <n v="354608.61937799997" u="1"/>
        <n v="354642.16006299999" u="1"/>
        <n v="354580.21389700001" u="1"/>
        <n v="354591.296699" u="1"/>
        <n v="354608.97050900001" u="1"/>
        <n v="354623.91793499998" u="1"/>
        <n v="354643.59781800001" u="1"/>
        <n v="354670.79828699998" u="1"/>
        <n v="354664.047632" u="1"/>
        <n v="354653.130237" u="1"/>
        <n v="354646.62336600001" u="1"/>
        <n v="354670.31987200002" u="1"/>
        <n v="354587.90530799999" u="1"/>
        <n v="354615.97318899998" u="1"/>
        <n v="354616.40980999998" u="1"/>
        <n v="354639.28446200001" u="1"/>
        <n v="354648.63462899998" u="1"/>
        <n v="354657.71494400001" u="1"/>
        <n v="354662.08929099998" u="1"/>
        <n v="354624.34177599999" u="1"/>
        <n v="354655.52439500001" u="1"/>
        <n v="354621.52040699997" u="1"/>
        <n v="354649.468994" u="1"/>
        <n v="354650.56944699999" u="1"/>
        <n v="354625.36909200001" u="1"/>
        <n v="354583.53509600001" u="1"/>
        <n v="354584.106722" u="1"/>
        <n v="354604.27511400002" u="1"/>
        <n v="354621.54903499997" u="1"/>
        <n v="354618.65995300002" u="1"/>
        <n v="354632.69592899998" u="1"/>
        <n v="354585.56534899998" u="1"/>
        <n v="354668.63676600001" u="1"/>
        <n v="354587.76305499999" u="1"/>
        <n v="354655.840433" u="1"/>
        <n v="354619.67343999998" u="1"/>
        <n v="354636.31725399999" u="1"/>
        <n v="354654.750787" u="1"/>
        <n v="354587.08553699998" u="1"/>
        <n v="354649.96237999998" u="1"/>
        <n v="354593.39387500001" u="1"/>
        <n v="354624.23670499999" u="1"/>
        <n v="354647.47635200003" u="1"/>
        <n v="354657.586014" u="1"/>
        <n v="354635.53001599998" u="1"/>
        <n v="354616.61384800001" u="1"/>
        <n v="354656.894524" u="1"/>
        <n v="354589.61673100002" u="1"/>
        <n v="354593.98693700001" u="1"/>
        <n v="354653.34285800002" u="1"/>
        <n v="354612.185161" u="1"/>
        <n v="354606.03597899998" u="1"/>
        <n v="354676.77436600003" u="1"/>
        <n v="354658.04278800002" u="1"/>
        <n v="354594.80682400003" u="1"/>
        <n v="354635.563349" u="1"/>
        <n v="354595.510518" u="1"/>
        <n v="354627.03996899998" u="1"/>
        <n v="354599.36025799997" u="1"/>
        <n v="354670.92144000001" u="1"/>
        <n v="354653.188287" u="1"/>
        <n v="354645.40145499998" u="1"/>
        <n v="354635.02773600002" u="1"/>
        <n v="354643.32503900002" u="1"/>
        <n v="354661.45593599998" u="1"/>
        <n v="354654.31277700001" u="1"/>
        <n v="354616.80271600001" u="1"/>
        <n v="354643.96531900001" u="1"/>
        <n v="354632.62576600001" u="1"/>
        <n v="354590.50706899998" u="1"/>
        <n v="354601.21726300003" u="1"/>
        <n v="354650.30696100002" u="1"/>
        <n v="354628.71204200003" u="1"/>
        <n v="354592.21170400002" u="1"/>
        <n v="354667.99753699999" u="1"/>
        <n v="354580.082888" u="1"/>
        <n v="354647.610567" u="1"/>
        <n v="354612.196818" u="1"/>
        <n v="354650.63928" u="1"/>
        <n v="354626.01601899997" u="1"/>
        <n v="354642.564205" u="1"/>
        <n v="354658.75361199997" u="1"/>
        <n v="354581.59791499999" u="1"/>
        <n v="354667.16462699999" u="1"/>
        <n v="354635.86478900001" u="1"/>
        <n v="354655.700663" u="1"/>
        <n v="354627.70648300002" u="1"/>
        <n v="354640.51336600003" u="1"/>
        <n v="354667.89846" u="1"/>
        <n v="354672.74462900002" u="1"/>
        <n v="354654.57435499999" u="1"/>
        <n v="354655.04492900003" u="1"/>
        <n v="354659.21144099999" u="1"/>
        <n v="354661.864986" u="1"/>
        <n v="354626.23194600001" u="1"/>
        <n v="354575.72162999999" u="1"/>
        <n v="354662.930054" u="1"/>
        <n v="354663.30040299997" u="1"/>
        <n v="354667.18296200002" u="1"/>
        <n v="354643.97798099997" u="1"/>
        <n v="354639.82718000002" u="1"/>
        <n v="354605.597343" u="1"/>
        <n v="354656.75193099998" u="1"/>
        <n v="354650.73134499998" u="1"/>
        <n v="354676.46300799999" u="1"/>
        <n v="354651.23428199999" u="1"/>
        <n v="354609.45315000002" u="1"/>
        <n v="354642.94847" u="1"/>
        <n v="354590.20480599999" u="1"/>
        <n v="354585.43448300002" u="1"/>
        <n v="354608.85672400001" u="1"/>
        <n v="354645.24195300002" u="1"/>
        <n v="354603.04182799999" u="1"/>
        <n v="354582.18439800001" u="1"/>
        <n v="354635.652856" u="1"/>
        <n v="354617.12719600002" u="1"/>
        <n v="354631.88800099998" u="1"/>
        <n v="354651.65100100002" u="1"/>
        <n v="354585.5919" u="1"/>
        <n v="354658.47113700002" u="1"/>
        <n v="354668.81215100002" u="1"/>
        <n v="354666.01715700002" u="1"/>
        <n v="354645.82227599999" u="1"/>
        <n v="354608.920766" u="1"/>
        <n v="354658.68692100001" u="1"/>
        <n v="354618.906166" u="1"/>
        <n v="354639.43099899997" u="1"/>
        <n v="354609.315038" u="1"/>
        <n v="354591.74951599998" u="1"/>
        <n v="354600.91614799999" u="1"/>
        <n v="354624.71834700002" u="1"/>
        <n v="354670.31463199999" u="1"/>
        <n v="354657.95605400001" u="1"/>
        <n v="354579.87913999998" u="1"/>
        <n v="354594.028001" u="1"/>
        <n v="354645.12764999998" u="1"/>
        <n v="354589.04362700001" u="1"/>
        <n v="354663.35443800001" u="1"/>
        <n v="354615.79439400003" u="1"/>
        <n v="354672.00392699998" u="1"/>
        <n v="354663.718001" u="1"/>
        <n v="354588.61234499997" u="1"/>
        <n v="354608.26690799999" u="1"/>
        <n v="354608.39233900001" u="1"/>
        <n v="354650.31469199999" u="1"/>
        <n v="354667.87987200002" u="1"/>
        <n v="354645.27850900003" u="1"/>
        <n v="354607.38954499998" u="1"/>
        <n v="354628.639172" u="1"/>
        <n v="354632.44163000002" u="1"/>
        <n v="354660.14013800002" u="1"/>
        <n v="354604.04650599998" u="1"/>
        <n v="354637.90682099998" u="1"/>
        <n v="354638.14299199998" u="1"/>
        <n v="354661.16006899998" u="1"/>
        <n v="354673.51638799999" u="1"/>
        <n v="354633.34320800001" u="1"/>
        <n v="354579.25436600001" u="1"/>
        <n v="354585.02238600003" u="1"/>
        <n v="354637.79852700001" u="1"/>
        <n v="354639.64065399999" u="1"/>
        <n v="354644.75065200002" u="1"/>
        <n v="354579.91638000001" u="1"/>
        <n v="354650.41309300001" u="1"/>
        <n v="354617.62568699999" u="1"/>
        <n v="354600.42738399998" u="1"/>
        <n v="354617.57798399997" u="1"/>
        <n v="354578.49267599999" u="1"/>
        <n v="354615.69670799997" u="1"/>
        <n v="354669.658757" u="1"/>
        <n v="354606.91164399998" u="1"/>
        <n v="354655.22587299999" u="1"/>
        <n v="354667.780532" u="1"/>
        <n v="354590.31575499999" u="1"/>
        <n v="354597.244442" u="1"/>
        <n v="354661.11299400002" u="1"/>
        <n v="354655.22330700001" u="1"/>
        <n v="354619.11750400002" u="1"/>
        <n v="354627.66152800003" u="1"/>
        <n v="354662.52331900003" u="1"/>
        <n v="354677.40861400001" u="1"/>
        <n v="354663.43051400001" u="1"/>
        <n v="354625.94690699998" u="1"/>
        <n v="354666.81209700002" u="1"/>
        <n v="354595.97630799998" u="1"/>
        <n v="354599.154232" u="1"/>
        <n v="354606.27945600002" u="1"/>
        <n v="354641.86479299999" u="1"/>
        <n v="354581.44206500001" u="1"/>
        <n v="354637.58938800002" u="1"/>
        <n v="354617.64567599999" u="1"/>
        <n v="354614.38749300002" u="1"/>
        <n v="354616.387949" u="1"/>
        <n v="354633.28655299998" u="1"/>
        <n v="354599.45460900001" u="1"/>
        <n v="354675.38286700001" u="1"/>
        <n v="354594.31601200002" u="1"/>
        <n v="354649.129648" u="1"/>
        <n v="354638.944739" u="1"/>
        <n v="354593.59943" u="1"/>
        <n v="354591.199991" u="1"/>
        <n v="354668.01476500003" u="1"/>
        <n v="354589.21735599998" u="1"/>
        <n v="354667.11453399999" u="1"/>
        <n v="354663.16203800001" u="1"/>
        <n v="354585.47266000003" u="1"/>
        <n v="354640.99010400003" u="1"/>
        <n v="354645.47952499997" u="1"/>
        <n v="354576.45971600001" u="1"/>
        <n v="354609.637323" u="1"/>
        <n v="354669.59049700003" u="1"/>
        <n v="354614.01129300002" u="1"/>
        <n v="354634.93371200003" u="1"/>
        <n v="354671.04045600002" u="1"/>
        <n v="354623.00573199999" u="1"/>
        <n v="354649.06885799998" u="1"/>
        <n v="354658.19864399999" u="1"/>
        <n v="354606.90354799997" u="1"/>
        <n v="354668.56814300001" u="1"/>
        <n v="354603.75504999998" u="1"/>
        <n v="354590.25807400001" u="1"/>
        <n v="354619.47482399998" u="1"/>
        <n v="354598.514004" u="1"/>
        <n v="354639.565894" u="1"/>
        <n v="354595.58588700002" u="1"/>
        <n v="354651.91674499999" u="1"/>
        <n v="354671.36972399999" u="1"/>
        <n v="354613.991049" u="1"/>
        <n v="354673.35857500002" u="1"/>
        <n v="354666.61624599999" u="1"/>
        <n v="354578.79252000002" u="1"/>
        <n v="354630.66221400001" u="1"/>
        <n v="354632.38196099998" u="1"/>
        <n v="354632.43049100001" u="1"/>
        <n v="354653.38486699999" u="1"/>
        <n v="354649.47453599999" u="1"/>
        <n v="354659.75552900002" u="1"/>
        <n v="354664.23334500002" u="1"/>
        <n v="354634.99737699999" u="1"/>
        <n v="354623.80360699998" u="1"/>
        <n v="354587.19249400002" u="1"/>
        <n v="354638.75650100003" u="1"/>
        <n v="354645.49110300001" u="1"/>
        <n v="354649.55719700002" u="1"/>
        <n v="354653.94006300002" u="1"/>
        <n v="354671.99808599998" u="1"/>
        <n v="354622.74244599999" u="1"/>
        <n v="354673.06244100002" u="1"/>
        <n v="354615.44947699999" u="1"/>
        <n v="354656.11624800001" u="1"/>
        <n v="354657.63558" u="1"/>
        <n v="354623.56934699998" u="1"/>
        <n v="354630.45395200001" u="1"/>
        <n v="354598.24672599998" u="1"/>
        <n v="354622.59327000001" u="1"/>
        <n v="354655.70238099998" u="1"/>
        <n v="354649.394791" u="1"/>
        <n v="354645.832689" u="1"/>
        <n v="354668.04561899998" u="1"/>
        <n v="354579.43360599998" u="1"/>
        <n v="354657.28455699998" u="1"/>
        <n v="354643.866706" u="1"/>
        <n v="354636.840731" u="1"/>
        <n v="354647.79248499998" u="1"/>
        <n v="354633.254136" u="1"/>
        <n v="354639.249174" u="1"/>
        <n v="354625.45999800001" u="1"/>
        <n v="354663.634525" u="1"/>
        <n v="354610.397077" u="1"/>
        <n v="354658.95509" u="1"/>
        <n v="354603.81729699997" u="1"/>
        <n v="354580.98903" u="1"/>
        <n v="354626.71387600002" u="1"/>
        <n v="354598.65526199999" u="1"/>
        <n v="354659.42068099999" u="1"/>
        <n v="354634.54964400001" u="1"/>
        <n v="354581.14859200001" u="1"/>
        <n v="354647.18425499997" u="1"/>
        <n v="354672.67763699999" u="1"/>
        <n v="354616.95013399998" u="1"/>
        <n v="354643.15417400002" u="1"/>
        <n v="354639.81159100001" u="1"/>
        <n v="354652.44017900003" u="1"/>
        <n v="354648.62976600003" u="1"/>
        <n v="354627.89351199998" u="1"/>
        <n v="354673.95717100002" u="1"/>
        <n v="354588.99373500003" u="1"/>
        <n v="354638.54029199999" u="1"/>
        <n v="354648.49615199998" u="1"/>
        <n v="354648.92761200003" u="1"/>
        <n v="354597.679015" u="1"/>
        <n v="354647.12335100002" u="1"/>
        <n v="354649.00775699998" u="1"/>
        <n v="354634.35421999998" u="1"/>
        <n v="354672.126827" u="1"/>
        <n v="354612.06287800003" u="1"/>
        <n v="354585.07631099998" u="1"/>
        <n v="354651.11208799999" u="1"/>
        <n v="354666.64516199997" u="1"/>
        <n v="354661.28418800002" u="1"/>
        <n v="354658.42347699997" u="1"/>
        <n v="354645.50276800001" u="1"/>
        <n v="354615.91321700002" u="1"/>
        <n v="354617.93582800002" u="1"/>
        <n v="354662.837879" u="1"/>
        <n v="354586.55803399999" u="1"/>
        <n v="354588.620735" u="1"/>
        <n v="354639.45019" u="1"/>
        <n v="354642.96974999999" u="1"/>
        <n v="354637.993816" u="1"/>
        <n v="354582.62606799998" u="1"/>
        <n v="354638.71744099999" u="1"/>
        <n v="354622.24159400002" u="1"/>
        <n v="354660.76114999998" u="1"/>
        <n v="354579.73860500002" u="1"/>
        <n v="354658.67188099999" u="1"/>
        <n v="354581.39158" u="1"/>
        <n v="354597.70567" u="1"/>
        <n v="354612.08768599998" u="1"/>
        <n v="354634.29556900001" u="1"/>
        <n v="354676.75401999999" u="1"/>
        <n v="354619.51871099998" u="1"/>
        <n v="354662.76303199999" u="1"/>
        <n v="354640.93468599999" u="1"/>
        <n v="354588.64893600001" u="1"/>
        <n v="354606.67952900002" u="1"/>
        <n v="354606.33552000002" u="1"/>
        <n v="354657.824394" u="1"/>
        <n v="354608.23962900002" u="1"/>
        <n v="354609.678702" u="1"/>
        <n v="354587.43283900002" u="1"/>
        <n v="354573.771397" u="1"/>
        <n v="354671.59845799999" u="1"/>
        <n v="354653.36511200003" u="1"/>
        <n v="354647.22120500001" u="1"/>
        <n v="354656.099743" u="1"/>
        <n v="354620.04360400001" u="1"/>
        <n v="354626.67063100002" u="1"/>
        <n v="354674.77916999999" u="1"/>
        <n v="354624.11614200001" u="1"/>
        <n v="354627.80786" u="1"/>
        <n v="354618.5809" u="1"/>
        <n v="354642.34070599999" u="1"/>
        <n v="354668.09791700001" u="1"/>
        <n v="354643.65739900002" u="1"/>
        <n v="354652.44434500003" u="1"/>
        <n v="354636.839224" u="1"/>
        <n v="354604.29454700003" u="1"/>
        <n v="354642.38783899997" u="1"/>
        <n v="354579.943669" u="1"/>
        <n v="354625.87834599998" u="1"/>
        <n v="354624.14688000001" u="1"/>
        <n v="354594.574402" u="1"/>
        <n v="354657.27392599999" u="1"/>
        <n v="354658.23828400002" u="1"/>
        <n v="354592.08415399998" u="1"/>
        <n v="354671.732922" u="1"/>
        <n v="354655.68790100003" u="1"/>
        <n v="354642.46519000002" u="1"/>
        <n v="354660.74472800002" u="1"/>
        <n v="354613.07816400001" u="1"/>
        <n v="354642.74766699999" u="1"/>
        <n v="354671.06968900003" u="1"/>
        <n v="354638.04693900002" u="1"/>
        <n v="354653.01026900002" u="1"/>
        <n v="354651.04967500002" u="1"/>
        <n v="354623.39189099998" u="1"/>
        <n v="354606.45855099999" u="1"/>
        <n v="354633.29405999999" u="1"/>
        <n v="354638.43875899998" u="1"/>
        <n v="354629.09356000001" u="1"/>
        <n v="354629.82890399999" u="1"/>
        <n v="354614.21647699998" u="1"/>
        <n v="354661.97049199999" u="1"/>
        <n v="354622.93363500002" u="1"/>
        <n v="354600.45766800002" u="1"/>
        <n v="354626.173541" u="1"/>
        <n v="354641.69414799998" u="1"/>
        <n v="354572.56254399999" u="1"/>
        <n v="354662.69799499999" u="1"/>
        <n v="354577.826344" u="1"/>
        <n v="354655.61274700001" u="1"/>
        <n v="354589.94837400003" u="1"/>
        <n v="354627.493136" u="1"/>
        <n v="354671.498349" u="1"/>
        <n v="354652.47268900002" u="1"/>
        <n v="354610.203048" u="1"/>
        <n v="354647.27512599999" u="1"/>
        <n v="354652.68323299999" u="1"/>
        <n v="354627.10111699998" u="1"/>
        <n v="354660.81256300001" u="1"/>
        <n v="354571.99448300002" u="1"/>
        <n v="354598.05549900001" u="1"/>
        <n v="354676.19736699999" u="1"/>
        <n v="354593.028697" u="1"/>
        <n v="354633.223918" u="1"/>
        <n v="354635.509303" u="1"/>
        <n v="354644.12201599998" u="1"/>
        <n v="354626.628348" u="1"/>
        <n v="354582.765411" u="1"/>
        <n v="354600.75696899998" u="1"/>
        <n v="354623.26643299998" u="1"/>
        <n v="354624.900532" u="1"/>
        <n v="354593.708269" u="1"/>
        <n v="354632.97394699999" u="1"/>
        <n v="354662.78693" u="1"/>
        <n v="354589.31357" u="1"/>
        <n v="354656.83913899999" u="1"/>
        <n v="354666.17676" u="1"/>
        <n v="354584.00745600002" u="1"/>
        <n v="354641.27946200001" u="1"/>
        <n v="354578.42044000002" u="1"/>
        <n v="354639.84008200001" u="1"/>
        <n v="354589.84675999999" u="1"/>
        <n v="354606.79378000001" u="1"/>
        <n v="354666.87977" u="1"/>
        <n v="354601.59715799999" u="1"/>
        <n v="354627.77430300001" u="1"/>
        <n v="354615.56425200001" u="1"/>
        <n v="354642.80059100001" u="1"/>
        <n v="354630.52923599997" u="1"/>
        <n v="354596.701512" u="1"/>
        <n v="354636.45980499999" u="1"/>
        <n v="354622.99658899999" u="1"/>
        <n v="354624.83555100003" u="1"/>
        <n v="354609.875871" u="1"/>
        <n v="354633.14083799999" u="1"/>
        <n v="354651.60567899997" u="1"/>
        <n v="354607.18358299998" u="1"/>
        <n v="354645.72771100001" u="1"/>
        <n v="354647.234383" u="1"/>
        <n v="354624.553816" u="1"/>
        <n v="354625.216365" u="1"/>
        <n v="354611.03257500002" u="1"/>
        <n v="354593.26769299997" u="1"/>
        <n v="354619.01540899999" u="1"/>
        <n v="354618.622791" u="1"/>
        <n v="354608.541272" u="1"/>
        <n v="354595.28374599997" u="1"/>
        <n v="354650.64274699998" u="1"/>
        <n v="354669.14402800001" u="1"/>
        <n v="354578.08321900002" u="1"/>
        <n v="354656.921431" u="1"/>
        <n v="354657.03955599997" u="1"/>
        <n v="354639.79694299999" u="1"/>
        <n v="354579.874136" u="1"/>
        <n v="354581.54230199999" u="1"/>
        <n v="354674.34923300002" u="1"/>
        <n v="354580.13996100001" u="1"/>
        <n v="354654.97206499998" u="1"/>
        <n v="354620.28548299999" u="1"/>
        <n v="354588.45082999999" u="1"/>
        <n v="354630.90335699997" u="1"/>
        <n v="354671.36557199998" u="1"/>
        <n v="354613.03308899998" u="1"/>
        <n v="354654.05509699997" u="1"/>
        <n v="354595.20984000002" u="1"/>
        <n v="354612.41088699998" u="1"/>
        <n v="354625.198745" u="1"/>
        <n v="354594.64378099999" u="1"/>
        <n v="354612.71981799998" u="1"/>
        <n v="354623.555329" u="1"/>
        <n v="354612.82169700001" u="1"/>
        <n v="354612.87105399999" u="1"/>
        <n v="354672.13613100001" u="1"/>
        <n v="354621.86455200001" u="1"/>
        <n v="354677.08968199999" u="1"/>
        <n v="354660.06447799999" u="1"/>
        <n v="354674.84638300003" u="1"/>
        <n v="354667.20318900002" u="1"/>
        <n v="354656.30700799997" u="1"/>
        <n v="354597.106058" u="1"/>
        <n v="354618.43711300002" u="1"/>
        <n v="354649.66806900001" u="1"/>
        <n v="354592.34508100001" u="1"/>
        <n v="354587.36281700002" u="1"/>
        <n v="354589.73678699997" u="1"/>
        <n v="354591.51877899998" u="1"/>
        <n v="354615.605714" u="1"/>
        <n v="354625.36643400003" u="1"/>
        <n v="354654.98213199998" u="1"/>
        <n v="354584.70587900002" u="1"/>
        <n v="354583.51661300001" u="1"/>
        <n v="354631.73980500002" u="1"/>
        <n v="354675.64049399999" u="1"/>
        <n v="354577.01150999998" u="1"/>
        <n v="354585.23533400003" u="1"/>
        <n v="354672.25901899999" u="1"/>
        <n v="354636.27356499998" u="1"/>
        <n v="354607.770945" u="1"/>
        <n v="354646.00157999998" u="1"/>
        <n v="354590.70987100003" u="1"/>
        <n v="354604.74553999997" u="1"/>
        <n v="354635.353061" u="1"/>
        <n v="354593.21853900002" u="1"/>
        <n v="354647.18711100001" u="1"/>
        <n v="354621.633401" u="1"/>
        <n v="354663.48412799998" u="1"/>
        <n v="354668.54762700002" u="1"/>
        <n v="354600.78765499999" u="1"/>
        <n v="354653.72928199999" u="1"/>
        <n v="354664.77715500002" u="1"/>
        <n v="354656.615605" u="1"/>
        <n v="354623.506459" u="1"/>
        <n v="354657.38459500001" u="1"/>
        <n v="354659.61805699999" u="1"/>
        <n v="354662.44877199997" u="1"/>
        <n v="354609.681705" u="1"/>
        <n v="354624.33606900001" u="1"/>
        <n v="354603.74876300001" u="1"/>
        <n v="354643.16824299999" u="1"/>
        <n v="354657.87629799999" u="1"/>
        <n v="354575.619122" u="1"/>
        <n v="354629.65099400003" u="1"/>
        <n v="354656.494794" u="1"/>
        <n v="354583.53854199999" u="1"/>
        <n v="354602.12177099998" u="1"/>
        <n v="354575.19869699999" u="1"/>
        <n v="354669.57032499998" u="1"/>
        <n v="354668.82642699999" u="1"/>
        <n v="354611.14786000003" u="1"/>
        <n v="354587.50723400002" u="1"/>
        <n v="354625.49385700002" u="1"/>
        <n v="354590.340807" u="1"/>
        <n v="354672.96810400003" u="1"/>
        <n v="354645.07731399999" u="1"/>
        <n v="354674.71188800002" u="1"/>
        <n v="354671.13177199999" u="1"/>
        <n v="354645.85240600002" u="1"/>
        <n v="354618.76256300003" u="1"/>
        <n v="354649.46394400002" u="1"/>
        <n v="354644.54920000001" u="1"/>
        <n v="354664.61928400001" u="1"/>
        <n v="354613.93304600002" u="1"/>
        <n v="354651.136023" u="1"/>
        <n v="354639.97081700002" u="1"/>
        <n v="354644.13385699998" u="1"/>
        <n v="354648.27410799998" u="1"/>
        <n v="354651.156097" u="1"/>
        <n v="354596.67358200002" u="1"/>
        <n v="354675.586778" u="1"/>
        <n v="354608.389165" u="1"/>
        <n v="354616.30037299998" u="1"/>
        <n v="354625.69082299998" u="1"/>
        <n v="354644.97386799997" u="1"/>
        <n v="354577.79524499999" u="1"/>
        <n v="354655.72825799999" u="1"/>
        <n v="354588.97812300001" u="1"/>
        <n v="354670.42884900002" u="1"/>
        <n v="354633.88408699998" u="1"/>
        <n v="354663.36900000001" u="1"/>
        <n v="354663.007056" u="1"/>
        <n v="354655.73413200001" u="1"/>
        <n v="354617.40413400001" u="1"/>
        <n v="354643.28696900001" u="1"/>
        <n v="354637.76860700001" u="1"/>
        <n v="354659.71782199998" u="1"/>
        <n v="354608.26775499998" u="1"/>
        <n v="354642.42449" u="1"/>
        <n v="354592.08867000003" u="1"/>
        <n v="354656.05530200002" u="1"/>
        <n v="354625.18481399998" u="1"/>
        <n v="354634.44444400002" u="1"/>
        <n v="354590.78101600002" u="1"/>
        <n v="354652.00129799999" u="1"/>
        <n v="354621.25232799997" u="1"/>
        <n v="354668.95781300002" u="1"/>
        <n v="354644.61635099998" u="1"/>
        <n v="354649.01410099998" u="1"/>
        <n v="354643.34584999998" u="1"/>
        <n v="354651.03648399998" u="1"/>
        <n v="354661.54110199999" u="1"/>
        <n v="354658.70590399997" u="1"/>
        <n v="354663.09935500001" u="1"/>
        <n v="354590.08074399998" u="1"/>
        <n v="354654.55182400002" u="1"/>
        <n v="354676.24037499999" u="1"/>
        <n v="354581.69564799999" u="1"/>
        <n v="354644.55858299998" u="1"/>
        <n v="354604.37379799999" u="1"/>
        <n v="354658.93856799998" u="1"/>
        <n v="354655.97574999998" u="1"/>
        <n v="354653.52875699999" u="1"/>
        <n v="354646.67146799999" u="1"/>
        <n v="354676.00856699998" u="1"/>
        <n v="354652.29706299998" u="1"/>
        <n v="354652.09864400001" u="1"/>
        <n v="354672.88719199999" u="1"/>
        <n v="354596.70226200001" u="1"/>
        <n v="354627.499648" u="1"/>
        <n v="354656.66368300002" u="1"/>
        <n v="354573.37040900002" u="1"/>
        <n v="354577.30579700001" u="1"/>
        <n v="354662.27861400001" u="1"/>
        <n v="354674.48281999998" u="1"/>
        <n v="354616.636657" u="1"/>
        <n v="354630.96506100002" u="1"/>
        <n v="354648.50186999998" u="1"/>
        <n v="354589.76926999999" u="1"/>
        <n v="354601.33214100002" u="1"/>
        <n v="354664.41659099999" u="1"/>
        <n v="354590.39247700002" u="1"/>
        <n v="354613.041394" u="1"/>
        <n v="354665.23946499999" u="1"/>
        <n v="354659.65983399999" u="1"/>
        <n v="354606.16383199999" u="1"/>
        <n v="354607.15772999998" u="1"/>
        <n v="354586.13477900001" u="1"/>
        <n v="354655.65130899998" u="1"/>
        <n v="354665.724353" u="1"/>
        <n v="354588.81455000001" u="1"/>
        <n v="354595.060757" u="1"/>
        <n v="354605.56104100001" u="1"/>
        <n v="354585.30297399999" u="1"/>
        <n v="354672.31000699999" u="1"/>
        <n v="354615.55054700002" u="1"/>
      </sharedItems>
    </cacheField>
    <cacheField name="CoordY" numFmtId="1">
      <sharedItems containsNonDate="0" containsString="0" containsBlank="1" containsNumber="1" minValue="4718894.72071" maxValue="4719002.48049" count="1182">
        <m/>
        <n v="4718926.0525200004" u="1"/>
        <n v="4718936.7865199996" u="1"/>
        <n v="4718964.0907300003" u="1"/>
        <n v="4718955.6430700002" u="1"/>
        <n v="4718937.6133000003" u="1"/>
        <n v="4718910.6925999997" u="1"/>
        <n v="4718924.4057" u="1"/>
        <n v="4718975.8621699996" u="1"/>
        <n v="4718978.7310899999" u="1"/>
        <n v="4718924.0292699998" u="1"/>
        <n v="4718929.9704700001" u="1"/>
        <n v="4718932.0080000004" u="1"/>
        <n v="4718926.1554699996" u="1"/>
        <n v="4718966.6709899995" u="1"/>
        <n v="4718976.4725400005" u="1"/>
        <n v="4718900.7790700002" u="1"/>
        <n v="4718903.8759899996" u="1"/>
        <n v="4718941.5977499997" u="1"/>
        <n v="4718934.6524099996" u="1"/>
        <n v="4718972.3658499997" u="1"/>
        <n v="4718992.2986700004" u="1"/>
        <n v="4718984.2730099997" u="1"/>
        <n v="4718987.8088100003" u="1"/>
        <n v="4718988.5262099998" u="1"/>
        <n v="4718911.8368199999" u="1"/>
        <n v="4718960.9897299996" u="1"/>
        <n v="4718940.3942" u="1"/>
        <n v="4718948.4613800002" u="1"/>
        <n v="4718923.1146900002" u="1"/>
        <n v="4718993.5757999998" u="1"/>
        <n v="4718929.4393999996" u="1"/>
        <n v="4718971.0306299999" u="1"/>
        <n v="4718917.80198" u="1"/>
        <n v="4718948.4941199999" u="1"/>
        <n v="4718898.5902699996" u="1"/>
        <n v="4718949.7219700003" u="1"/>
        <n v="4718984.2581399996" u="1"/>
        <n v="4718932.7466399996" u="1"/>
        <n v="4718948.1771099996" u="1"/>
        <n v="4718951.7973100003" u="1"/>
        <n v="4718956.93671" u="1"/>
        <n v="4718921.7756399997" u="1"/>
        <n v="4718933.9572700001" u="1"/>
        <n v="4718937.1595200002" u="1"/>
        <n v="4718916.1926300004" u="1"/>
        <n v="4718930.8005900001" u="1"/>
        <n v="4718985.6875299998" u="1"/>
        <n v="4718983.1970499996" u="1"/>
        <n v="4718914.2256500004" u="1"/>
        <n v="4718911.0859700004" u="1"/>
        <n v="4718961.6270899996" u="1"/>
        <n v="4718962.27697" u="1"/>
        <n v="4718897.0562000005" u="1"/>
        <n v="4718983.4077099999" u="1"/>
        <n v="4718919.6555000003" u="1"/>
        <n v="4718904.0771599999" u="1"/>
        <n v="4718917.0521499999" u="1"/>
        <n v="4718925.2506600004" u="1"/>
        <n v="4718992.5808699997" u="1"/>
        <n v="4718913.1152799996" u="1"/>
        <n v="4718926.5629099999" u="1"/>
        <n v="4718946.5632499997" u="1"/>
        <n v="4718938.4407000002" u="1"/>
        <n v="4718913.0096100001" u="1"/>
        <n v="4718919.1656400003" u="1"/>
        <n v="4718984.0062699998" u="1"/>
        <n v="4718911.00055" u="1"/>
        <n v="4718977.3732099999" u="1"/>
        <n v="4718966.1915499996" u="1"/>
        <n v="4718920.8023199998" u="1"/>
        <n v="4718904.9623400001" u="1"/>
        <n v="4718965.5963599999" u="1"/>
        <n v="4718947.7898599999" u="1"/>
        <n v="4718947.2959500002" u="1"/>
        <n v="4718944.4393999996" u="1"/>
        <n v="4718936.18181" u="1"/>
        <n v="4718926.1014" u="1"/>
        <n v="4718921.9535299996" u="1"/>
        <n v="4718965.76853" u="1"/>
        <n v="4718973.3593600001" u="1"/>
        <n v="4718992.8195399996" u="1"/>
        <n v="4718902.7377699995" u="1"/>
        <n v="4718990.2202399997" u="1"/>
        <n v="4718908.6486999998" u="1"/>
        <n v="4718992.0592599995" u="1"/>
        <n v="4718954.6790300002" u="1"/>
        <n v="4718923.5515000001" u="1"/>
        <n v="4718943.7753299996" u="1"/>
        <n v="4718935.5937000001" u="1"/>
        <n v="4718931.0913500004" u="1"/>
        <n v="4718915.9981399998" u="1"/>
        <n v="4718980.3495899998" u="1"/>
        <n v="4718945.4501599995" u="1"/>
        <n v="4718997.2611100003" u="1"/>
        <n v="4718943.5974099999" u="1"/>
        <n v="4718920.7827199996" u="1"/>
        <n v="4718981.8049799995" u="1"/>
        <n v="4718981.0494299997" u="1"/>
        <n v="4718943.2003899999" u="1"/>
        <n v="4718966.9812899996" u="1"/>
        <n v="4718920.2169000003" u="1"/>
        <n v="4718981.0956800003" u="1"/>
        <n v="4718903.1909299996" u="1"/>
        <n v="4718910.4906299999" u="1"/>
        <n v="4718950.2718700003" u="1"/>
        <n v="4718936.0646400005" u="1"/>
        <n v="4718908.7898000004" u="1"/>
        <n v="4718954.3474899996" u="1"/>
        <n v="4718962.1408799998" u="1"/>
        <n v="4718976.7695500003" u="1"/>
        <n v="4718963.3428499997" u="1"/>
        <n v="4718935.6709899995" u="1"/>
        <n v="4718966.3090000004" u="1"/>
        <n v="4718909.0882299999" u="1"/>
        <n v="4718998.8073000005" u="1"/>
        <n v="4718971.0592599995" u="1"/>
        <n v="4718937.0335400002" u="1"/>
        <n v="4718937.1344799995" u="1"/>
        <n v="4718978.2745599998" u="1"/>
        <n v="4718899.5133199999" u="1"/>
        <n v="4718912.2773099998" u="1"/>
        <n v="4718920.2985800002" u="1"/>
        <n v="4718961.5058399998" u="1"/>
        <n v="4718976.2064199997" u="1"/>
        <n v="4718947.4798999997" u="1"/>
        <n v="4718920.3951300001" u="1"/>
        <n v="4718996.4933799999" u="1"/>
        <n v="4718911.8080399996" u="1"/>
        <n v="4718931.8083800003" u="1"/>
        <n v="4718958.9693299998" u="1"/>
        <n v="4718944.1544199996" u="1"/>
        <n v="4718950.8130200002" u="1"/>
        <n v="4718998.2779299999" u="1"/>
        <n v="4718967.8931200001" u="1"/>
        <n v="4719002.48049" u="1"/>
        <n v="4718929.21313" u="1"/>
        <n v="4718929.6688900003" u="1"/>
        <n v="4718912.82455" u="1"/>
        <n v="4718986.8724400001" u="1"/>
        <n v="4718904.1783800004" u="1"/>
        <n v="4718965.9389699996" u="1"/>
        <n v="4718898.8616199996" u="1"/>
        <n v="4718936.9379799999" u="1"/>
        <n v="4718992.0105999997" u="1"/>
        <n v="4718919.6547600003" u="1"/>
        <n v="4718944.7522999998" u="1"/>
        <n v="4718927.9164000005" u="1"/>
        <n v="4718951.0852300003" u="1"/>
        <n v="4718964.0433400003" u="1"/>
        <n v="4718957.0726800002" u="1"/>
        <n v="4718903.2695500003" u="1"/>
        <n v="4718909.0335100004" u="1"/>
        <n v="4718949.7515900005" u="1"/>
        <n v="4718941.4474099996" u="1"/>
        <n v="4718910.4848499997" u="1"/>
        <n v="4718951.5190399997" u="1"/>
        <n v="4718994.7309699999" u="1"/>
        <n v="4718932.7887500003" u="1"/>
        <n v="4718962.2194999997" u="1"/>
        <n v="4718917.6489500003" u="1"/>
        <n v="4718978.3754700003" u="1"/>
        <n v="4718937.9862099998" u="1"/>
        <n v="4718923.8714800002" u="1"/>
        <n v="4718898.9598399997" u="1"/>
        <n v="4718952.7411399996" u="1"/>
        <n v="4718924.8376900004" u="1"/>
        <n v="4718992.2269799998" u="1"/>
        <n v="4718986.1425200002" u="1"/>
        <n v="4718912.1746399999" u="1"/>
        <n v="4718940.7110900003" u="1"/>
        <n v="4718936.9048699997" u="1"/>
        <n v="4718913.2714999998" u="1"/>
        <n v="4718933.87952" u="1"/>
        <n v="4718978.70732" u="1"/>
        <n v="4718921.63442" u="1"/>
        <n v="4718954.4618800003" u="1"/>
        <n v="4718963.8032799996" u="1"/>
        <n v="4718922.3470900003" u="1"/>
        <n v="4718936.1108299997" u="1"/>
        <n v="4718942.3389900001" u="1"/>
        <n v="4718957.4109300002" u="1"/>
        <n v="4718905.0635299999" u="1"/>
        <n v="4718936.7812999999" u="1"/>
        <n v="4718975.4484599996" u="1"/>
        <n v="4718912.4896099996" u="1"/>
        <n v="4718940.7390999999" u="1"/>
        <n v="4718930.7052800003" u="1"/>
        <n v="4718963.0092399996" u="1"/>
        <n v="4718941.3508299999" u="1"/>
        <n v="4718961.8953799997" u="1"/>
        <n v="4718969.1654899996" u="1"/>
        <n v="4718990.9085200001" u="1"/>
        <n v="4718916.6789999995" u="1"/>
        <n v="4718947.94472" u="1"/>
        <n v="4718948.7549599996" u="1"/>
        <n v="4718923.7627499998" u="1"/>
        <n v="4718967.0460299999" u="1"/>
        <n v="4718921.7458100002" u="1"/>
        <n v="4718941.2819499997" u="1"/>
        <n v="4718915.5723400004" u="1"/>
        <n v="4718911.46667" u="1"/>
        <n v="4718953.64487" u="1"/>
        <n v="4718998.0253499998" u="1"/>
        <n v="4718908.4666400002" u="1"/>
        <n v="4718946.8933100002" u="1"/>
        <n v="4718980.15943" u="1"/>
        <n v="4718929.1752599999" u="1"/>
        <n v="4718921.0483200001" u="1"/>
        <n v="4718919.2587000001" u="1"/>
        <n v="4718922.3433499997" u="1"/>
        <n v="4718935.96361" u="1"/>
        <n v="4718915.5115599995" u="1"/>
        <n v="4718901.2920599999" u="1"/>
        <n v="4718912.3342899997" u="1"/>
        <n v="4718979.5125799999" u="1"/>
        <n v="4718962.6981699998" u="1"/>
        <n v="4718926.5371300001" u="1"/>
        <n v="4718912.4227400003" u="1"/>
        <n v="4718914.4945900002" u="1"/>
        <n v="4718994.9517099997" u="1"/>
        <n v="4718956.4949899996" u="1"/>
        <n v="4718911.0551199997" u="1"/>
        <n v="4718956.0179599999" u="1"/>
        <n v="4718932.9669500003" u="1"/>
        <n v="4718920.4770900002" u="1"/>
        <n v="4718966.2035800004" u="1"/>
        <n v="4718896.1388100004" u="1"/>
        <n v="4718906.9746500002" u="1"/>
        <n v="4718974.5918199997" u="1"/>
        <n v="4718906.2781800004" u="1"/>
        <n v="4718960.5361700002" u="1"/>
        <n v="4718981.9162799995" u="1"/>
        <n v="4718922.4510300001" u="1"/>
        <n v="4718929.7376800003" u="1"/>
        <n v="4718917.9736599997" u="1"/>
        <n v="4718984.2826300003" u="1"/>
        <n v="4718976.8730899999" u="1"/>
        <n v="4718981.9196499996" u="1"/>
        <n v="4718925.60635" u="1"/>
        <n v="4718959.83024" u="1"/>
        <n v="4718915.1665099999" u="1"/>
        <n v="4718952.3865999999" u="1"/>
        <n v="4718965.0786800003" u="1"/>
        <n v="4718960.3906500004" u="1"/>
        <n v="4718925.07766" u="1"/>
        <n v="4718930.4364999998" u="1"/>
        <n v="4718965.2302599996" u="1"/>
        <n v="4718933.6769000003" u="1"/>
        <n v="4718969.0992700001" u="1"/>
        <n v="4718989.26841" u="1"/>
        <n v="4718925.1404499998" u="1"/>
        <n v="4718928.4230500003" u="1"/>
        <n v="4718905.6292899996" u="1"/>
        <n v="4718923.1904699998" u="1"/>
        <n v="4718898.3547900002" u="1"/>
        <n v="4718961.1617200002" u="1"/>
        <n v="4718981.09454" u="1"/>
        <n v="4718898.0971999997" u="1"/>
        <n v="4718931.9159700004" u="1"/>
        <n v="4718933.5827000001" u="1"/>
        <n v="4718936.0253499998" u="1"/>
        <n v="4718930.3882099995" u="1"/>
        <n v="4718985.7477900004" u="1"/>
        <n v="4718963.5908599999" u="1"/>
        <n v="4718959.5864700004" u="1"/>
        <n v="4718950.7298600003" u="1"/>
        <n v="4718975.1303700004" u="1"/>
        <n v="4718902.0701799998" u="1"/>
        <n v="4718914.1589700002" u="1"/>
        <n v="4718914.1674100002" u="1"/>
        <n v="4718938.8345100004" u="1"/>
        <n v="4718940.2056200001" u="1"/>
        <n v="4718967.2353600003" u="1"/>
        <n v="4718896.4365299996" u="1"/>
        <n v="4718979.44197" u="1"/>
        <n v="4718924.4706300003" u="1"/>
        <n v="4718919.7066400005" u="1"/>
        <n v="4718933.6984799998" u="1"/>
        <n v="4718945.0276699997" u="1"/>
        <n v="4718993.8429800002" u="1"/>
        <n v="4718929.3142900001" u="1"/>
        <n v="4718969.2390099997" u="1"/>
        <n v="4718936.8500899998" u="1"/>
        <n v="4718993.0114700003" u="1"/>
        <n v="4718897.9168999996" u="1"/>
        <n v="4718905.03914" u="1"/>
        <n v="4718951.53345" u="1"/>
        <n v="4718946.2801599996" u="1"/>
        <n v="4718948.8200399997" u="1"/>
        <n v="4718981.7741" u="1"/>
        <n v="4718986.7868999997" u="1"/>
        <n v="4718994.9769700002" u="1"/>
        <n v="4718972.8835100001" u="1"/>
        <n v="4718957.1356899999" u="1"/>
        <n v="4718917.6961000003" u="1"/>
        <n v="4718985.1191499997" u="1"/>
        <n v="4718949.3547900002" u="1"/>
        <n v="4718954.42667" u="1"/>
        <n v="4718903.5351200001" u="1"/>
        <n v="4719001.2670200001" u="1"/>
        <n v="4718916.3666300001" u="1"/>
        <n v="4718894.72071" u="1"/>
        <n v="4718956.9030799996" u="1"/>
        <n v="4718915.2268899996" u="1"/>
        <n v="4718993.1863299999" u="1"/>
        <n v="4718917.3324999996" u="1"/>
        <n v="4718960.4344899999" u="1"/>
        <n v="4718935.1509299995" u="1"/>
        <n v="4718942.0964900004" u="1"/>
        <n v="4718960.7717500003" u="1"/>
        <n v="4718998.6839199997" u="1"/>
        <n v="4718969.7885999996" u="1"/>
        <n v="4718981.2865899997" u="1"/>
        <n v="4718905.5593600003" u="1"/>
        <n v="4718945.0661300002" u="1"/>
        <n v="4718964.9314299999" u="1"/>
        <n v="4718969.11711" u="1"/>
        <n v="4718968.7835600004" u="1"/>
        <n v="4718914.4577099998" u="1"/>
        <n v="4718995.3659800002" u="1"/>
        <n v="4718939.4280899996" u="1"/>
        <n v="4718926.8584399996" u="1"/>
        <n v="4718913.3010900002" u="1"/>
        <n v="4718971.9770299997" u="1"/>
        <n v="4718947.8203800004" u="1"/>
        <n v="4718910.26291" u="1"/>
        <n v="4718955.6049899999" u="1"/>
        <n v="4718924.8871900002" u="1"/>
        <n v="4718929.0897500003" u="1"/>
        <n v="4718969.2170299999" u="1"/>
        <n v="4718931.4901999999" u="1"/>
        <n v="4718931.5323999999" u="1"/>
        <n v="4718931.7771600001" u="1"/>
        <n v="4718899.7805300001" u="1"/>
        <n v="4718897.9239499997" u="1"/>
        <n v="4718913.8142299997" u="1"/>
        <n v="4718921.4050599998" u="1"/>
        <n v="4718913.5610300004" u="1"/>
        <n v="4718907.2356399996" u="1"/>
        <n v="4718957.3338299999" u="1"/>
        <n v="4718974.9502600003" u="1"/>
        <n v="4718937.2868999997" u="1"/>
        <n v="4718921.8138899999" u="1"/>
        <n v="4718934.0292800004" u="1"/>
        <n v="4718953.1096599996" u="1"/>
        <n v="4718912.2059000004" u="1"/>
        <n v="4718940.4425600003" u="1"/>
        <n v="4718951.6535900002" u="1"/>
        <n v="4718914.0285999998" u="1"/>
        <n v="4718947.4338100003" u="1"/>
        <n v="4718954.6241300004" u="1"/>
        <n v="4718930.9861500002" u="1"/>
        <n v="4718943.4463" u="1"/>
        <n v="4718929.4124800004" u="1"/>
        <n v="4718917.2517799996" u="1"/>
        <n v="4718923.4922099998" u="1"/>
        <n v="4718971.1005999995" u="1"/>
        <n v="4718944.8429500004" u="1"/>
        <n v="4718967.3578500003" u="1"/>
        <n v="4718906.2638999997" u="1"/>
        <n v="4718919.9010399999" u="1"/>
        <n v="4718903.6221799999" u="1"/>
        <n v="4718939.1586600002" u="1"/>
        <n v="4718913.1413799999" u="1"/>
        <n v="4718920.9516500002" u="1"/>
        <n v="4718916.9810199998" u="1"/>
        <n v="4718899.6724800002" u="1"/>
        <n v="4718988.3534300001" u="1"/>
        <n v="4718961.8213099996" u="1"/>
        <n v="4718912.1535599995" u="1"/>
        <n v="4718956.1586300004" u="1"/>
        <n v="4718997.4293600004" u="1"/>
        <n v="4718929.9722100003" u="1"/>
        <n v="4718943.0225999998" u="1"/>
        <n v="4718903.5323700001" u="1"/>
        <n v="4718998.2558000004" u="1"/>
        <n v="4718996.07828" u="1"/>
        <n v="4718928.3216800001" u="1"/>
        <n v="4718947.9925199999" u="1"/>
        <n v="4718982.3520099996" u="1"/>
        <n v="4718918.0511999996" u="1"/>
        <n v="4718943.32137" u="1"/>
        <n v="4718980.5711700004" u="1"/>
        <n v="4718991.7737600002" u="1"/>
        <n v="4718913.0762099996" u="1"/>
        <n v="4718937.4225899996" u="1"/>
        <n v="4718899.9871100001" u="1"/>
        <n v="4718922.1649700003" u="1"/>
        <n v="4718949.0556199998" u="1"/>
        <n v="4718904.6326000001" u="1"/>
        <n v="4718965.7561400002" u="1"/>
        <n v="4718901.4046900002" u="1"/>
        <n v="4718973.38478" u="1"/>
        <n v="4718929.7510700002" u="1"/>
        <n v="4718927.0290000001" u="1"/>
        <n v="4718983.9455899997" u="1"/>
        <n v="4718898.8303699996" u="1"/>
        <n v="4718903.9482800001" u="1"/>
        <n v="4718993.0849900004" u="1"/>
        <n v="4718924.4506299999" u="1"/>
        <n v="4718946.6662999997" u="1"/>
        <n v="4718933.7544400003" u="1"/>
        <n v="4718947.4378300002" u="1"/>
        <n v="4718952.4334100001" u="1"/>
        <n v="4718937.15013" u="1"/>
        <n v="4718908.1872899998" u="1"/>
        <n v="4718931.8331500003" u="1"/>
        <n v="4718942.3985700002" u="1"/>
        <n v="4718932.8790300004" u="1"/>
        <n v="4718957.11974" u="1"/>
        <n v="4718899.23221" u="1"/>
        <n v="4718910.6419700002" u="1"/>
        <n v="4718919.4222799996" u="1"/>
        <n v="4718905.9033000004" u="1"/>
        <n v="4718938.1696699997" u="1"/>
        <n v="4719000.7065199995" u="1"/>
        <n v="4718963.3301200001" u="1"/>
        <n v="4718917.9407700002" u="1"/>
        <n v="4718969.1609199997" u="1"/>
        <n v="4718923.3243699996" u="1"/>
        <n v="4718923.3412499996" u="1"/>
        <n v="4718940.4681599997" u="1"/>
        <n v="4718900.88509" u="1"/>
        <n v="4718896.6697000004" u="1"/>
        <n v="4718975.4259900004" u="1"/>
        <n v="4718944.6109600002" u="1"/>
        <n v="4718916.4370900001" u="1"/>
        <n v="4718935.4499500003" u="1"/>
        <n v="4718910.8421499999" u="1"/>
        <n v="4718973.81788" u="1"/>
        <n v="4718957.1507799998" u="1"/>
        <n v="4718984.4634299995" u="1"/>
        <n v="4718965.9397499999" u="1"/>
        <n v="4718938.6649099998" u="1"/>
        <n v="4718958.4795700004" u="1"/>
        <n v="4718978.6105599999" u="1"/>
        <n v="4718958.7661899999" u="1"/>
        <n v="4718904.0221699998" u="1"/>
        <n v="4718962.6605200004" u="1"/>
        <n v="4718971.6221200004" u="1"/>
        <n v="4718914.3468800001" u="1"/>
        <n v="4718974.0734299999" u="1"/>
        <n v="4718930.3468800001" u="1"/>
        <n v="4718955.4398100004" u="1"/>
        <n v="4718942.22872" u="1"/>
        <n v="4718907.5272399997" u="1"/>
        <n v="4718925.0214600004" u="1"/>
        <n v="4718902.70034" u="1"/>
        <n v="4718913.2614900004" u="1"/>
        <n v="4718925.0801999997" u="1"/>
        <n v="4718954.7263399996" u="1"/>
        <n v="4718931.4806500003" u="1"/>
        <n v="4718922.8434800003" u="1"/>
        <n v="4718961.6075299997" u="1"/>
        <n v="4718977.6541200001" u="1"/>
        <n v="4718931.6528200004" u="1"/>
        <n v="4718951.2726800004" u="1"/>
        <n v="4718898.9555500001" u="1"/>
        <n v="4718945.0572300004" u="1"/>
        <n v="4718934.9555500001" u="1"/>
        <n v="4718997.1716799997" u="1"/>
        <n v="4718919.4316800004" u="1"/>
        <n v="4718907.3256700002" u="1"/>
        <n v="4718927.8661700003" u="1"/>
        <n v="4718978.4241699995" u="1"/>
        <n v="4718941.1024599997" u="1"/>
        <n v="4718954.3644099999" u="1"/>
        <n v="4718956.7861299999" u="1"/>
        <n v="4718931.7051299997" u="1"/>
        <n v="4718925.46875" u="1"/>
        <n v="4718974.3093800005" u="1"/>
        <n v="4718960.6463599997" u="1"/>
        <n v="4718979.98838" u="1"/>
        <n v="4718955.6966899997" u="1"/>
        <n v="4718943.7723099999" u="1"/>
        <n v="4718971.5403800001" u="1"/>
        <n v="4718974.1692700004" u="1"/>
        <n v="4718992.9583000001" u="1"/>
        <n v="4718948.5734299999" u="1"/>
        <n v="4718946.5396100003" u="1"/>
        <n v="4718954.9025299996" u="1"/>
        <n v="4718907.6733799996" u="1"/>
        <n v="4718906.1797200004" u="1"/>
        <n v="4718932.9606499998" u="1"/>
        <n v="4718980.1173299998" u="1"/>
        <n v="4718926.4244799996" u="1"/>
        <n v="4718944.6817899998" u="1"/>
        <n v="4718927.2888500001" u="1"/>
        <n v="4718918.1834300002" u="1"/>
        <n v="4718986.0706799999" u="1"/>
        <n v="4718974.2222600002" u="1"/>
        <n v="4718910.1999700004" u="1"/>
        <n v="4718936.1622200003" u="1"/>
        <n v="4718941.7489400003" u="1"/>
        <n v="4718954.0443399996" u="1"/>
        <n v="4718909.3556300001" u="1"/>
        <n v="4718942.6348000001" u="1"/>
        <n v="4718905.9292099997" u="1"/>
        <n v="4718928.0518199997" u="1"/>
        <n v="4718936.3262900002" u="1"/>
        <n v="4718959.8286699997" u="1"/>
        <n v="4718924.5791499997" u="1"/>
        <n v="4718934.1739699999" u="1"/>
        <n v="4718980.2125199996" u="1"/>
        <n v="4718949.37622" u="1"/>
        <n v="4718991.1740600001" u="1"/>
        <n v="4718911.7715999996" u="1"/>
        <n v="4718940.6625300003" u="1"/>
        <n v="4718966.9372800002" u="1"/>
        <n v="4718971.6078700004" u="1"/>
        <n v="4718968.8610399999" u="1"/>
        <n v="4718945.1179499999" u="1"/>
        <n v="4718967.3921400001" u="1"/>
        <n v="4718976.3671300001" u="1"/>
        <n v="4718995.6922700005" u="1"/>
        <n v="4718909.1000499995" u="1"/>
        <n v="4718945.3367100004" u="1"/>
        <n v="4718932.2054099999" u="1"/>
        <n v="4718986.1854400001" u="1"/>
        <n v="4718906.3738099998" u="1"/>
        <n v="4718952.9018799998" u="1"/>
        <n v="4718916.0993999997" u="1"/>
        <n v="4718919.6605200004" u="1"/>
        <n v="4718942.8552299999" u="1"/>
        <n v="4718906.1287099998" u="1"/>
        <n v="4718924.2638100004" u="1"/>
        <n v="4718968.30669" u="1"/>
        <n v="4718930.4237700002" u="1"/>
        <n v="4718917.3262299998" u="1"/>
        <n v="4718960.8417800004" u="1"/>
        <n v="4718914.5453000003" u="1"/>
        <n v="4718996.6689299997" u="1"/>
        <n v="4718998.9849800002" u="1"/>
        <n v="4718965.9507900001" u="1"/>
        <n v="4718937.7725299997" u="1"/>
        <n v="4718981.3049600003" u="1"/>
        <n v="4718986.6216000002" u="1"/>
        <n v="4718992.9886299996" u="1"/>
        <n v="4718989.3387200003" u="1"/>
        <n v="4718911.1048100004" u="1"/>
        <n v="4718923.42992" u="1"/>
        <n v="4718977.5534300003" u="1"/>
        <n v="4718913.0585000003" u="1"/>
        <n v="4718931.7337600002" u="1"/>
        <n v="4718949.0210300004" u="1"/>
        <n v="4718983.4177700002" u="1"/>
        <n v="4718917.7205299996" u="1"/>
        <n v="4718951.8897299999" u="1"/>
        <n v="4718963.1345199998" u="1"/>
        <n v="4718995.2911700001" u="1"/>
        <n v="4718970.6411699997" u="1"/>
        <n v="4718964.1044399999" u="1"/>
        <n v="4718929.76205" u="1"/>
        <n v="4718936.7705199998" u="1"/>
        <n v="4718979.6993199997" u="1"/>
        <n v="4718926.2849899996" u="1"/>
        <n v="4718944.6564100003" u="1"/>
        <n v="4718989.6614499995" u="1"/>
        <n v="4718916.8582899999" u="1"/>
        <n v="4718988.1250299998" u="1"/>
        <n v="4718988.6989500001" u="1"/>
        <n v="4718994.5051100003" u="1"/>
        <n v="4718993.2559900004" u="1"/>
        <n v="4718931.3130900003" u="1"/>
        <n v="4718998.3862699997" u="1"/>
        <n v="4718911.8485200005" u="1"/>
        <n v="4718961.3812300004" u="1"/>
        <n v="4718931.8275899999" u="1"/>
        <n v="4718961.5540800001" u="1"/>
        <n v="4718997.2887300001" u="1"/>
        <n v="4718958.9379000003" u="1"/>
        <n v="4718921.0213400004" u="1"/>
        <n v="4718947.0089100003" u="1"/>
        <n v="4718915.5315100001" u="1"/>
        <n v="4718933.2914199997" u="1"/>
        <n v="4718974.5452699997" u="1"/>
        <n v="4718946.1647899998" u="1"/>
        <n v="4718969.0048000002" u="1"/>
        <n v="4718918.9068299998" u="1"/>
        <n v="4718966.9540999997" u="1"/>
        <n v="4718938.5314199999" u="1"/>
        <n v="4718904.6570600001" u="1"/>
        <n v="4718941.6323899999" u="1"/>
        <n v="4718978.3460799996" u="1"/>
        <n v="4718979.1979599996" u="1"/>
        <n v="4718930.6320200004" u="1"/>
        <n v="4718952.5520700002" u="1"/>
        <n v="4718960.7461900003" u="1"/>
        <n v="4718998.9284399999" u="1"/>
        <n v="4718910.8757600002" u="1"/>
        <n v="4718901.8501300002" u="1"/>
        <n v="4718915.7063699998" u="1"/>
        <n v="4718920.5753499996" u="1"/>
        <n v="4718927.10274" u="1"/>
        <n v="4718908.1952099996" u="1"/>
        <n v="4718940.2083799997" u="1"/>
        <n v="4718945.9470199998" u="1"/>
        <n v="4718936.5203200001" u="1"/>
        <n v="4718933.0560900001" u="1"/>
        <n v="4718981.2215200001" u="1"/>
        <n v="4718906.8615699997" u="1"/>
        <n v="4718910.0513300002" u="1"/>
        <n v="4718932.7265900001" u="1"/>
        <n v="4718990.0567399999" u="1"/>
        <n v="4718942.4142500004" u="1"/>
        <n v="4718932.4433399998" u="1"/>
        <n v="4718945.0213099997" u="1"/>
        <n v="4718942.6796000004" u="1"/>
        <n v="4718964.7134199999" u="1"/>
        <n v="4718920.5098400004" u="1"/>
        <n v="4718987.9875800004" u="1"/>
        <n v="4718978.2785299998" u="1"/>
        <n v="4718973.2609999999" u="1"/>
        <n v="4718979.6449100003" u="1"/>
        <n v="4718938.9815199999" u="1"/>
        <n v="4718923.1668600002" u="1"/>
        <n v="4718990.2822399996" u="1"/>
        <n v="4718906.5803300003" u="1"/>
        <n v="4718954.1674499996" u="1"/>
        <n v="4718909.24242" u="1"/>
        <n v="4718955.1121699996" u="1"/>
        <n v="4718987.9018200003" u="1"/>
        <n v="4718937.1921199998" u="1"/>
        <n v="4718918.7994299997" u="1"/>
        <n v="4718982.26468" u="1"/>
        <n v="4718922.9260299997" u="1"/>
        <n v="4718943.4744100003" u="1"/>
        <n v="4718905.2501800004" u="1"/>
        <n v="4718916.7228499996" u="1"/>
        <n v="4718945.3268200001" u="1"/>
        <n v="4718929.3518000003" u="1"/>
        <n v="4718927.7016099999" u="1"/>
        <n v="4718947.4571900005" u="1"/>
        <n v="4718921.6340300003" u="1"/>
        <n v="4718950.2420499995" u="1"/>
        <n v="4718956.85384" u="1"/>
        <n v="4718975.8369899997" u="1"/>
        <n v="4718916.5996200005" u="1"/>
        <n v="4718907.0885199998" u="1"/>
        <n v="4718907.6962000001" u="1"/>
        <n v="4718919.5908700004" u="1"/>
        <n v="4718990.8581699999" u="1"/>
        <n v="4718920.4811199997" u="1"/>
        <n v="4718968.21172" u="1"/>
        <n v="4718954.8233899996" u="1"/>
        <n v="4718945.4979699999" u="1"/>
        <n v="4718924.0753199998" u="1"/>
        <n v="4718949.5104599996" u="1"/>
        <n v="4718914.7713900004" u="1"/>
        <n v="4718987.4007999999" u="1"/>
        <n v="4718949.9993000003" u="1"/>
        <n v="4718947.0959400004" u="1"/>
        <n v="4718928.6735399999" u="1"/>
        <n v="4718959.3234799998" u="1"/>
        <n v="4718925.1032999996" u="1"/>
        <n v="4718995.0368600003" u="1"/>
        <n v="4718924.20866" u="1"/>
        <n v="4718923.8244700003" u="1"/>
        <n v="4718917.1785800001" u="1"/>
        <n v="4718974.5846899999" u="1"/>
        <n v="4718904.3764399998" u="1"/>
        <n v="4718926.4655099995" u="1"/>
        <n v="4718956.3730699997" u="1"/>
        <n v="4718924.5243100002" u="1"/>
        <n v="4718940.3430199996" u="1"/>
        <n v="4718922.5242499998" u="1"/>
        <n v="4718937.6255599996" u="1"/>
        <n v="4718978.6262100004" u="1"/>
        <n v="4718991.8329100003" u="1"/>
        <n v="4718895.2444599997" u="1"/>
        <n v="4718940.2285700003" u="1"/>
        <n v="4718958.3514" u="1"/>
        <n v="4718989.5752600003" u="1"/>
        <n v="4718919.2866599998" u="1"/>
        <n v="4718991.7900299998" u="1"/>
        <n v="4718966.5617199996" u="1"/>
        <n v="4718935.2822700003" u="1"/>
        <n v="4718947.3204199998" u="1"/>
        <n v="4718923.96557" u="1"/>
        <n v="4718926.2190500004" u="1"/>
        <n v="4718909.0033499999" u="1"/>
        <n v="4718991.6036700001" u="1"/>
        <n v="4718956.4723100001" u="1"/>
        <n v="4718976.4726499999" u="1"/>
        <n v="4718910.8851300003" u="1"/>
        <n v="4718908.4331400003" u="1"/>
        <n v="4718917.3362199999" u="1"/>
        <n v="4718998.0127800005" u="1"/>
        <n v="4718913.3905699998" u="1"/>
        <n v="4718946.9567" u="1"/>
        <n v="4718909.6478199996" u="1"/>
        <n v="4718939.3777999999" u="1"/>
        <n v="4718930.5255800001" u="1"/>
        <n v="4718957.5175099997" u="1"/>
        <n v="4718898.7696599998" u="1"/>
        <n v="4718924.5799900005" u="1"/>
        <n v="4718988.6400899999" u="1"/>
        <n v="4718914.5586599996" u="1"/>
        <n v="4718984.2896600002" u="1"/>
        <n v="4718934.8162500001" u="1"/>
        <n v="4718961.6646999996" u="1"/>
        <n v="4718909.4358000001" u="1"/>
        <n v="4718928.2292200001" u="1"/>
        <n v="4718980.9432499995" u="1"/>
        <n v="4718987.1286500003" u="1"/>
        <n v="4718928.7015199997" u="1"/>
        <n v="4718929.1403999999" u="1"/>
        <n v="4718958.2885800004" u="1"/>
        <n v="4718898.4604099998" u="1"/>
        <n v="4718907.0594300004" u="1"/>
        <n v="4718977.54586" u="1"/>
        <n v="4718994.4026899999" u="1"/>
        <n v="4718939.94563" u="1"/>
        <n v="4718941.51547" u="1"/>
        <n v="4718932.4938899996" u="1"/>
        <n v="4718941.4813700002" u="1"/>
        <n v="4718946.6248199996" u="1"/>
        <n v="4718985.3088600002" u="1"/>
        <n v="4718917.5438200003" u="1"/>
        <n v="4718990.4776299996" u="1"/>
        <n v="4718993.0556600001" u="1"/>
        <n v="4718941.1137199998" u="1"/>
        <n v="4718974.1396899996" u="1"/>
        <n v="4718922.1889699996" u="1"/>
        <n v="4718924.2859199997" u="1"/>
        <n v="4718998.6629699999" u="1"/>
        <n v="4718956.4003699999" u="1"/>
        <n v="4718918.2183400001" u="1"/>
        <n v="4718938.85573" u="1"/>
        <n v="4718912.4624800002" u="1"/>
        <n v="4718936.0786300004" u="1"/>
        <n v="4718985.69135" u="1"/>
        <n v="4718993.0792800002" u="1"/>
        <n v="4718982.7500600005" u="1"/>
        <n v="4718965.3739999998" u="1"/>
        <n v="4718936.1285899999" u="1"/>
        <n v="4718941.3861499997" u="1"/>
        <n v="4718919.0138299996" u="1"/>
        <n v="4718896.8996599996" u="1"/>
        <n v="4718996.4878000002" u="1"/>
        <n v="4718904.7558399998" u="1"/>
        <n v="4718920.9877699995" u="1"/>
        <n v="4718918.3631499996" u="1"/>
        <n v="4718926.2449899996" u="1"/>
        <n v="4718995.1910699997" u="1"/>
        <n v="4718923.6201499999" u="1"/>
        <n v="4718918.0079899998" u="1"/>
        <n v="4718961.2828299999" u="1"/>
        <n v="4718925.7713299999" u="1"/>
        <n v="4718990.7176299999" u="1"/>
        <n v="4718923.97327" u="1"/>
        <n v="4718933.3955800002" u="1"/>
        <n v="4718947.9820499998" u="1"/>
        <n v="4718994.9070199998" u="1"/>
        <n v="4718968.0877200002" u="1"/>
        <n v="4718957.2561499998" u="1"/>
        <n v="4718980.2902800003" u="1"/>
        <n v="4718969.2689800002" u="1"/>
        <n v="4718946.7452999996" u="1"/>
        <n v="4718928.1876400001" u="1"/>
        <n v="4718978.0197999999" u="1"/>
        <n v="4718966.5680600004" u="1"/>
        <n v="4718999.2686999999" u="1"/>
        <n v="4718939.9847400002" u="1"/>
        <n v="4718941.2294699997" u="1"/>
        <n v="4718905.6085900003" u="1"/>
        <n v="4718947.6765099997" u="1"/>
        <n v="4718928.8365000002" u="1"/>
        <n v="4718956.9593900004" u="1"/>
        <n v="4718968.3517100001" u="1"/>
        <n v="4718939.1103499997" u="1"/>
        <n v="4718954.3894600002" u="1"/>
        <n v="4718924.2409699997" u="1"/>
        <n v="4718916.1099800002" u="1"/>
        <n v="4718968.6298900004" u="1"/>
        <n v="4718922.0255199997" u="1"/>
        <n v="4718944.9117799997" u="1"/>
        <n v="4718976.6295499997" u="1"/>
        <n v="4718940.6666799998" u="1"/>
        <n v="4718949.0508700004" u="1"/>
        <n v="4718979.6039199997" u="1"/>
        <n v="4718913.4340399997" u="1"/>
        <n v="4718947.2993999999" u="1"/>
        <n v="4718936.5309600001" u="1"/>
        <n v="4718905.6865600003" u="1"/>
        <n v="4718929.5981099997" u="1"/>
        <n v="4718936.2943000002" u="1"/>
        <n v="4718910.9606600003" u="1"/>
        <n v="4718897.5086399997" u="1"/>
        <n v="4718952.8935399996" u="1"/>
        <n v="4718911.1582699995" u="1"/>
        <n v="4718925.8634599997" u="1"/>
        <n v="4718976.8938800003" u="1"/>
        <n v="4718930.0447500004" u="1"/>
        <n v="4718966.81752" u="1"/>
        <n v="4718960.1504800003" u="1"/>
        <n v="4718912.6008299999" u="1"/>
        <n v="4718944.2173199998" u="1"/>
        <n v="4718909.4951299997" u="1"/>
        <n v="4718993.4586800002" u="1"/>
        <n v="4718997.5937200002" u="1"/>
        <n v="4718977.50459" u="1"/>
        <n v="4718953.9556200001" u="1"/>
        <n v="4718903.0049900003" u="1"/>
        <n v="4718950.6220399998" u="1"/>
        <n v="4718971.7909300001" u="1"/>
        <n v="4718993.0150699997" u="1"/>
        <n v="4718940.2206899999" u="1"/>
        <n v="4718982.3185400004" u="1"/>
        <n v="4718896.0718" u="1"/>
        <n v="4718962.0646599997" u="1"/>
        <n v="4718913.0721100001" u="1"/>
        <n v="4718937.22437" u="1"/>
        <n v="4718912.3459299998" u="1"/>
        <n v="4718963.78113" u="1"/>
        <n v="4718993.4654200003" u="1"/>
        <n v="4718987.0809500003" u="1"/>
        <n v="4718925.1980299996" u="1"/>
        <n v="4718986.2962499997" u="1"/>
        <n v="4718903.64439" u="1"/>
        <n v="4718938.7381600002" u="1"/>
        <n v="4718918.1426299997" u="1"/>
        <n v="4718970.6794199999" u="1"/>
        <n v="4718926.5730699999" u="1"/>
        <n v="4718925.4167900002" u="1"/>
        <n v="4718950.7000099998" u="1"/>
        <n v="4718934.2101499997" u="1"/>
        <n v="4718910.95658" u="1"/>
        <n v="4718914.4417399997" u="1"/>
        <n v="4718944.3999399999" u="1"/>
        <n v="4718930.41237" u="1"/>
        <n v="4718914.1841500001" u="1"/>
        <n v="4718975.6069200002" u="1"/>
        <n v="4718939.2433200004" u="1"/>
        <n v="4718952.6865600003" u="1"/>
        <n v="4718925.75337" u="1"/>
        <n v="4718937.091" u="1"/>
        <n v="4718937.1119299997" u="1"/>
        <n v="4718917.6557999998" u="1"/>
        <n v="4718923.3391899997" u="1"/>
        <n v="4718923.4067099998" u="1"/>
        <n v="4718971.1079399996" u="1"/>
        <n v="4718989.3317099996" u="1"/>
        <n v="4718912.8745900001" u="1"/>
        <n v="4718925.5413499996" u="1"/>
        <n v="4718915.9333600001" u="1"/>
        <n v="4718895.6838699998" u="1"/>
        <n v="4718933.6382400002" u="1"/>
        <n v="4718936.9883599998" u="1"/>
        <n v="4718979.7399199996" u="1"/>
        <n v="4718912.0845999997" u="1"/>
        <n v="4718967.2247400004" u="1"/>
        <n v="4718942.7688600002" u="1"/>
        <n v="4718944.25813" u="1"/>
        <n v="4718972.1234299997" u="1"/>
        <n v="4718970.0096000005" u="1"/>
        <n v="4718981.6848299997" u="1"/>
        <n v="4718966.5960100004" u="1"/>
        <n v="4718904.9110399997" u="1"/>
        <n v="4718945.4603199996" u="1"/>
        <n v="4718952.5022099996" u="1"/>
        <n v="4718970.8191600004" u="1"/>
        <n v="4718928.2611600002" u="1"/>
        <n v="4718899.9775700001" u="1"/>
        <n v="4718949.13858" u="1"/>
        <n v="4718905.7074300004" u="1"/>
        <n v="4718937.8218799997" u="1"/>
        <n v="4718938.7418400003" u="1"/>
        <n v="4718988.5991000002" u="1"/>
        <n v="4718982.8691199999" u="1"/>
        <n v="4718904.0066" u="1"/>
        <n v="4718904.5805200003" u="1"/>
        <n v="4718929.0703800004" u="1"/>
        <n v="4718984.1470499998" u="1"/>
        <n v="4718966.2016799999" u="1"/>
        <n v="4718968.2395500001" u="1"/>
        <n v="4718975.9397600004" u="1"/>
        <n v="4718943.8884399999" u="1"/>
        <n v="4718942.3569700001" u="1"/>
        <n v="4718983.5177600002" u="1"/>
        <n v="4718954.0740599995" u="1"/>
        <n v="4718987.1713800002" u="1"/>
        <n v="4718911.1656299997" u="1"/>
        <n v="4718946.7320400001" u="1"/>
        <n v="4718910.1024099998" u="1"/>
        <n v="4718962.5126" u="1"/>
        <n v="4718907.97114" u="1"/>
        <n v="4718986.8377099996" u="1"/>
        <n v="4718973.57137" u="1"/>
        <n v="4718931.9157699998" u="1"/>
        <n v="4718966.5875399997" u="1"/>
        <n v="4718944.3418199997" u="1"/>
        <n v="4718953.9454199998" u="1"/>
        <n v="4718908.0835499996" u="1"/>
        <n v="4718964.5821900005" u="1"/>
        <n v="4718914.1591100004" u="1"/>
        <n v="4718941.5770899998" u="1"/>
        <n v="4718967.3283399995" u="1"/>
        <n v="4718987.8688399997" u="1"/>
        <n v="4718943.2307700003" u="1"/>
        <n v="4718913.0149800004" u="1"/>
        <n v="4718949.3319899999" u="1"/>
        <n v="4718954.0156300003" u="1"/>
        <n v="4718913.1918799998" u="1"/>
        <n v="4718901.7739000004" u="1"/>
        <n v="4718969.8046300001" u="1"/>
        <n v="4718923.7948899996" u="1"/>
        <n v="4718930.2802999998" u="1"/>
        <n v="4718915.2459500004" u="1"/>
        <n v="4718974.9308599997" u="1"/>
        <n v="4718976.4960899996" u="1"/>
        <n v="4718984.9815600002" u="1"/>
        <n v="4718959.6389199998" u="1"/>
        <n v="4718911.0092900004" u="1"/>
        <n v="4718970.4831999997" u="1"/>
        <n v="4718921.8282500003" u="1"/>
        <n v="4718958.8542200001" u="1"/>
        <n v="4718947.2037500003" u="1"/>
        <n v="4718907.8441700004" u="1"/>
        <n v="4718933.7519500004" u="1"/>
        <n v="4718946.3977800002" u="1"/>
        <n v="4718968.75232" u="1"/>
        <n v="4718962.0433" u="1"/>
        <n v="4718967.8529500002" u="1"/>
        <n v="4718910.19386" u="1"/>
        <n v="4718954.2873799996" u="1"/>
        <n v="4718906.1766400002" u="1"/>
        <n v="4718950.3123599999" u="1"/>
        <n v="4718908.3114" u="1"/>
        <n v="4718974.85286" u="1"/>
        <n v="4718936.0754199997" u="1"/>
        <n v="4718924.4886400001" u="1"/>
        <n v="4718917.3998199999" u="1"/>
        <n v="4718963.9994599996" u="1"/>
        <n v="4718962.78871" u="1"/>
        <n v="4718910.1165399998" u="1"/>
        <n v="4718994.22762" u="1"/>
        <n v="4718912.7701899996" u="1"/>
        <n v="4718951.6314700004" u="1"/>
        <n v="4718912.9724099999" u="1"/>
        <n v="4718953.7367399996" u="1"/>
        <n v="4718908.6553999996" u="1"/>
        <n v="4718914.9466899997" u="1"/>
        <n v="4718980.5004500002" u="1"/>
        <n v="4718985.0237299995" u="1"/>
        <n v="4718912.7185300002" u="1"/>
        <n v="4718945.5419399999" u="1"/>
        <n v="4718950.1833800003" u="1"/>
        <n v="4718976.5845100004" u="1"/>
        <n v="4718937.0476900004" u="1"/>
        <n v="4718956.78639" u="1"/>
        <n v="4718945.6131699998" u="1"/>
        <n v="4718923.2411900004" u="1"/>
        <n v="4718926.7984800003" u="1"/>
        <n v="4718954.6090900004" u="1"/>
        <n v="4718941.62971" u="1"/>
        <n v="4718947.7688600002" u="1"/>
        <n v="4718982.4277999997" u="1"/>
        <n v="4718974.0392199997" u="1"/>
        <n v="4718907.9660099996" u="1"/>
        <n v="4718927.99572" u="1"/>
        <n v="4718907.3157900004" u="1"/>
        <n v="4718917.2063499996" u="1"/>
        <n v="4718970.8275100002" u="1"/>
        <n v="4718925.3032400003" u="1"/>
        <n v="4718913.1425400004" u="1"/>
        <n v="4718900.1925299997" u="1"/>
        <n v="4718920.8933899999" u="1"/>
        <n v="4718987.8944399999" u="1"/>
        <n v="4718957.9318500003" u="1"/>
        <n v="4718953.3238300001" u="1"/>
        <n v="4718896.06525" u="1"/>
        <n v="4718926.01523" u="1"/>
        <n v="4718949.9311699998" u="1"/>
        <n v="4718913.3143699998" u="1"/>
        <n v="4718899.1111899996" u="1"/>
        <n v="4718929.5382000003" u="1"/>
        <n v="4718951.8039499996" u="1"/>
        <n v="4718943.0990399998" u="1"/>
        <n v="4718998.1171899997" u="1"/>
        <n v="4718937.5378599996" u="1"/>
        <n v="4718939.1199700003" u="1"/>
        <n v="4718925.98484" u="1"/>
        <n v="4718976.1628200002" u="1"/>
        <n v="4718928.0858399998" u="1"/>
        <n v="4718940.7147899996" u="1"/>
        <n v="4718956.0392500004" u="1"/>
        <n v="4718947.6844300004" u="1"/>
        <n v="4718964.7259200001" u="1"/>
        <n v="4718927.1803799998" u="1"/>
        <n v="4718969.8818600001" u="1"/>
        <n v="4718928.5854700003" u="1"/>
        <n v="4718942.8558299998" u="1"/>
        <n v="4718949.7755100001" u="1"/>
        <n v="4719000.3501700005" u="1"/>
        <n v="4718982.8814899996" u="1"/>
        <n v="4718976.3579299999" u="1"/>
        <n v="4718931.1121800002" u="1"/>
        <n v="4718945.6148100002" u="1"/>
        <n v="4718992.2863600003" u="1"/>
        <n v="4718957.0533800004" u="1"/>
        <n v="4718917.5631499998" u="1"/>
        <n v="4718925.4703099998" u="1"/>
        <n v="4718945.5634899996" u="1"/>
        <n v="4718960.3147099996" u="1"/>
        <n v="4718907.92545" u="1"/>
        <n v="4718949.8504499998" u="1"/>
        <n v="4718932.82448" u="1"/>
        <n v="4718958.9432600001" u="1"/>
        <n v="4718939.3728" u="1"/>
        <n v="4718987.0149499997" u="1"/>
        <n v="4718979.9092499996" u="1"/>
        <n v="4718896.8318999996" u="1"/>
        <n v="4718986.5087700002" u="1"/>
        <n v="4718939.4693499999" u="1"/>
        <n v="4718967.0351999998" u="1"/>
        <n v="4718943.62971" u="1"/>
        <n v="4718965.9172900002" u="1"/>
        <n v="4718952.5749899996" u="1"/>
        <n v="4718950.35549" u="1"/>
        <n v="4718994.6515699998" u="1"/>
        <n v="4718995.4487600001" u="1"/>
        <n v="4718980.0054599997" u="1"/>
        <n v="4718993.47841" u="1"/>
        <n v="4718941.4520699997" u="1"/>
        <n v="4718934.2366500003" u="1"/>
        <n v="4718928.70462" u="1"/>
        <n v="4718961.8825099999" u="1"/>
        <n v="4718982.5114599997" u="1"/>
        <n v="4718924.1387999998" u="1"/>
        <n v="4718905.4125600001" u="1"/>
        <n v="4718936.4129299996" u="1"/>
        <n v="4718947.6914799996" u="1"/>
        <n v="4718990.9456099998" u="1"/>
        <n v="4718911.8677000003" u="1"/>
        <n v="4718916.00679" u="1"/>
        <n v="4718993.3372799996" u="1"/>
        <n v="4718964.0452800002" u="1"/>
        <n v="4718926.6184599996" u="1"/>
        <n v="4718919.3184200004" u="1"/>
        <n v="4718979.1675199997" u="1"/>
        <n v="4718911.2252399996" u="1"/>
        <n v="4718947.2428000001" u="1"/>
        <n v="4718914.8412699997" u="1"/>
        <n v="4718967.7279300001" u="1"/>
        <n v="4718971.2721699998" u="1"/>
        <n v="4718992.9773899997" u="1"/>
        <n v="4718913.32173" u="1"/>
        <n v="4718922.94221" u="1"/>
        <n v="4718995.0567800002" u="1"/>
        <n v="4718940.5408600001" u="1"/>
        <n v="4718912.6117500002" u="1"/>
        <n v="4718932.8568500001" u="1"/>
        <n v="4718938.92026" u="1"/>
        <n v="4718945.3294900004" u="1"/>
        <n v="4718923.2485199999" u="1"/>
        <n v="4718908.5141799999" u="1"/>
        <n v="4718929.5020000003" u="1"/>
        <n v="4718903.65735" u="1"/>
        <n v="4718953.2616299996" u="1"/>
        <n v="4718948.7086399999" u="1"/>
        <n v="4718956.7467900002" u="1"/>
        <n v="4718962.2913100002" u="1"/>
        <n v="4718980.3504499998" u="1"/>
        <n v="4718911.7076500002" u="1"/>
        <n v="4718930.6407199996" u="1"/>
        <n v="4718896.55131" u="1"/>
        <n v="4718925.3956500003" u="1"/>
        <n v="4718918.4503100002" u="1"/>
        <n v="4718944.9527200004" u="1"/>
        <n v="4718966.2231099997" u="1"/>
        <n v="4718978.8858200004" u="1"/>
        <n v="4718897.1667499999" u="1"/>
        <n v="4718981.1218600003" u="1"/>
        <n v="4718922.2980500003" u="1"/>
        <n v="4718935.1587100001" u="1"/>
        <n v="4718922.9516399996" u="1"/>
        <n v="4718979.9017700003" u="1"/>
        <n v="4718947.3396600001" u="1"/>
        <n v="4718959.0570900002" u="1"/>
        <n v="4718907.3345900001" u="1"/>
        <n v="4718944.9847799996" u="1"/>
        <n v="4718905.7646300001" u="1"/>
        <n v="4718912.8362299995" u="1"/>
        <n v="4718933.1826099996" u="1"/>
        <n v="4718912.5745900003" u="1"/>
        <n v="4718930.7227400001" u="1"/>
        <n v="4718907.9959399998" u="1"/>
        <n v="4718919.9159300001" u="1"/>
        <n v="4718915.0591000002" u="1"/>
        <n v="4718924.2197700003" u="1"/>
        <n v="4718927.0044099996" u="1"/>
        <n v="4718944.6252300004" u="1"/>
        <n v="4718951.5702299997" u="1"/>
        <n v="4718915.5948700001" u="1"/>
        <n v="4718930.5785800004" u="1"/>
        <n v="4718944.0975599997" u="1"/>
        <n v="4718958.5407699998" u="1"/>
        <n v="4718943.3291800003" u="1"/>
        <n v="4718988.1485400004" u="1"/>
        <n v="4718986.12316" u="1"/>
        <n v="4718949.557" u="1"/>
        <n v="4718914.3790499996" u="1"/>
        <n v="4718948.7886199998" u="1"/>
        <n v="4718930.3071400002" u="1"/>
        <n v="4718965.6157400003" u="1"/>
        <n v="4718907.0236400003" u="1"/>
        <n v="4718931.9439399997" u="1"/>
        <n v="4718904.3905800004" u="1"/>
        <n v="4718924.9351300001" u="1"/>
        <n v="4718977.9445599997" u="1"/>
        <n v="4718914.3020700002" u="1"/>
        <n v="4718901.8966100002" u="1"/>
        <n v="4718915.4577900004" u="1"/>
        <n v="4718992.2481199997" u="1"/>
        <n v="4718921.3270800002" u="1"/>
        <n v="4718959.27245" u="1"/>
        <n v="4718991.4331499999" u="1"/>
        <n v="4718919.5077499999" u="1"/>
        <n v="4718897.2500999998" u="1"/>
        <n v="4718962.4874099996" u="1"/>
        <n v="4718926.0140899997" u="1"/>
        <n v="4718940.4699100005" u="1"/>
        <n v="4718991.3608999997" u="1"/>
        <n v="4718982.9138000002" u="1"/>
        <n v="4718918.4441900002" u="1"/>
        <n v="4718923.4608199997" u="1"/>
        <n v="4718935.92502" u="1"/>
        <n v="4718934.6298700003" u="1"/>
        <n v="4718967.9631700004" u="1"/>
        <n v="4718906.9952600002" u="1"/>
        <n v="4718953.3675800003" u="1"/>
        <n v="4718901.30748" u="1"/>
        <n v="4718922.2021199996" u="1"/>
        <n v="4718922.3540399997" u="1"/>
        <n v="4718922.5397199998" u="1"/>
        <n v="4718913.94453" u="1"/>
        <n v="4718975.7302200003" u="1"/>
        <n v="4718955.2612899998" u="1"/>
        <n v="4718945.5397500005" u="1"/>
        <n v="4718997.1903400002" u="1"/>
        <n v="4718942.2270999998" u="1"/>
        <n v="4718912.6268699998" u="1"/>
        <n v="4718925.2220599996" u="1"/>
        <n v="4718981.1302399999" u="1"/>
        <n v="4718956.1802300001" u="1"/>
        <n v="4718939.4327800004" u="1"/>
        <n v="4718978.9526000004" u="1"/>
        <n v="4718972.37806" u="1"/>
        <n v="4718900.9253000002" u="1"/>
        <n v="4718903.6255400004" u="1"/>
        <n v="4718949.8712600004" u="1"/>
        <n v="4718938.0143999998" u="1"/>
        <n v="4718940.1197899999" u="1"/>
        <n v="4718952.8753399998" u="1"/>
        <n v="4718937.5667399997" u="1"/>
        <n v="4718906.8867499996" u="1"/>
        <n v="4718931.9037199998" u="1"/>
        <n v="4718942.6298399996" u="1"/>
        <n v="4718927.9580699997" u="1"/>
        <n v="4718933.1649900004" u="1"/>
        <n v="4718945.5745000001" u="1"/>
        <n v="4718953.5113700004" u="1"/>
        <n v="4718914.4347000001" u="1"/>
        <n v="4718948.7051799996" u="1"/>
        <n v="4718956.0596899996" u="1"/>
        <n v="4718990.7476599999" u="1"/>
        <n v="4718909.3786800001" u="1"/>
        <n v="4718941.02893" u="1"/>
        <n v="4718980.4134900002" u="1"/>
        <n v="4718934.9444700005" u="1"/>
        <n v="4718901.1545099998" u="1"/>
        <n v="4718941.9654299999" u="1"/>
        <n v="4718906.9731599996" u="1"/>
        <n v="4718961.9445000002" u="1"/>
        <n v="4718955.4334300002" u="1"/>
        <n v="4718931.4411899997" u="1"/>
        <n v="4718995.2946800003" u="1"/>
        <n v="4718931.9009999996" u="1"/>
        <n v="4718922.4579800004" u="1"/>
        <n v="4718992.9526300002" u="1"/>
      </sharedItems>
    </cacheField>
    <cacheField name="Crecimiento diametral" numFmtId="1">
      <sharedItems containsNonDate="0" containsString="0" containsBlank="1"/>
    </cacheField>
    <cacheField name="Crecimiento volumen" numFmtId="1">
      <sharedItems containsNonDate="0" containsString="0" containsBlank="1"/>
    </cacheField>
    <cacheField name="Diam" numFmtId="2">
      <sharedItems containsSemiMixedTypes="0" containsString="0" containsNumber="1" containsInteger="1" minValue="0" maxValue="0"/>
    </cacheField>
    <cacheField name="CD" numFmtId="0">
      <sharedItems containsSemiMixedTypes="0" containsString="0" containsNumber="1" containsInteger="1" minValue="0" maxValue="50" count="11">
        <n v="0"/>
        <n v="50" u="1"/>
        <n v="25" u="1"/>
        <n v="35" u="1"/>
        <n v="30" u="1"/>
        <n v="45" u="1"/>
        <n v="15" u="1"/>
        <n v="40" u="1"/>
        <n v="20" u="1"/>
        <n v="10" u="1"/>
        <n v="5" u="1"/>
      </sharedItems>
    </cacheField>
    <cacheField name="Área normal " numFmtId="172">
      <sharedItems containsSemiMixedTypes="0" containsString="0" containsNumber="1" containsInteger="1" minValue="0" maxValue="0"/>
    </cacheField>
    <cacheField name="Volumen | Volumen tarifas" numFmtId="172">
      <sharedItems containsSemiMixedTypes="0" containsString="0" containsNumber="1" minValue="0" maxValue="2.3102654166666663" count="1831">
        <n v="0"/>
        <n v="9.4659207388758694E-3" u="1"/>
        <n v="0.53617975308641963" u="1"/>
        <n v="0.88112500000000005" u="1"/>
        <n v="4.4374100863933598E-2" u="1"/>
        <n v="2.111945" u="1"/>
        <n v="3.2782740890979802E-3" u="1"/>
        <n v="0.12182405591011" u="1"/>
        <n v="0.64487847222222228" u="1"/>
        <n v="1.0844487500000002" u="1"/>
        <n v="0.24391764402389501" u="1"/>
        <n v="8.7594781070947699E-3" u="1"/>
        <n v="0.688332259654999" u="1"/>
        <n v="1.0883992910385101" u="1"/>
        <n v="2.4526901543140401E-2" u="1"/>
        <n v="1.39135858044028E-2" u="1"/>
        <n v="1.1268719099461999E-2" u="1"/>
        <n v="3.94431762397289E-2" u="1"/>
        <n v="4.3411418795585598E-2" u="1"/>
        <n v="0.13282611966133101" u="1"/>
        <n v="1.3386977777777782" u="1"/>
        <n v="4.2211666666666682E-2" u="1"/>
        <n v="0.19606809318065599" u="1"/>
        <n v="0.10692094266414599" u="1"/>
        <n v="0.287861287593842" u="1"/>
        <n v="4.7499105334281901E-2" u="1"/>
        <n v="3.4813947975635501E-2" u="1"/>
        <n v="7.6618216931819902E-2" u="1"/>
        <n v="0.347000002861023" u="1"/>
        <n v="0.84416222572326705" u="1"/>
        <n v="3.3133227378130001E-2" u="1"/>
        <n v="0.11151291666666667" u="1"/>
        <n v="2.98161245882511E-2" u="1"/>
        <n v="0.50462847222222229" u="1"/>
        <n v="0.74468345679012338" u="1"/>
        <n v="8.67044739425182E-3" u="1"/>
        <n v="1.9146250000000004E-2" u="1"/>
        <n v="5.9946249999999993E-2" u="1"/>
        <n v="0.248257845640182" u="1"/>
        <n v="0.67599999999999993" u="1"/>
        <n v="6.1984457075595897E-2" u="1"/>
        <n v="0.3052184722222222" u="1"/>
        <n v="0.30898571014404302" u="1"/>
        <n v="5.994625000000002E-2" u="1"/>
        <n v="9.1890729963779505E-2" u="1"/>
        <n v="0.75686123456790111" u="1"/>
        <n v="0.36184493827160485" u="1"/>
        <n v="0.80184191465377797" u="1"/>
        <n v="1.2497777777777779" u="1"/>
        <n v="1.6312916666666663E-2" u="1"/>
        <n v="2.50690076500177E-2" u="1"/>
        <n v="0.89126163721084595" u="1"/>
        <n v="0.10114654153585401" u="1"/>
        <n v="6.62840381264687E-2" u="1"/>
        <n v="1.6773333333333338E-2" u="1"/>
        <n v="1.3945257291197799E-2" u="1"/>
        <n v="7.2894722223281902E-2" u="1"/>
        <n v="3.7744741421192902E-3" u="1"/>
        <n v="5.8797538280487102E-2" u="1"/>
        <n v="1.3881320833333337" u="1"/>
        <n v="0.78067791461944602" u="1"/>
        <n v="0.71623814105987604" u="1"/>
        <n v="2.28751841932535E-2" u="1"/>
        <n v="4.40095625817776E-2" u="1"/>
        <n v="1.4020552858710299E-2" u="1"/>
        <n v="2.33542937785387E-2" u="1"/>
        <n v="9.5863128080964106E-3" u="1"/>
        <n v="1.72227937728167E-2" u="1"/>
        <n v="2.1192276850342699E-2" u="1"/>
        <n v="2.4918010458350199E-2" u="1"/>
        <n v="8.6671666666666675E-2" u="1"/>
        <n v="0.35858277777777786" u="1"/>
        <n v="0.38642984628677401" u="1"/>
        <n v="5.4684323258698004E-3" u="1"/>
        <n v="0.10425722222222224" u="1"/>
        <n v="7.3014698922634097E-2" u="1"/>
        <n v="9.8616659641265897E-2" u="1"/>
        <n v="1.0912465277777779" u="1"/>
        <n v="7.0725083351135296E-2" u="1"/>
        <n v="0.65841333333333352" u="1"/>
        <n v="2.7564162388443898E-2" u="1"/>
        <n v="1.0541200000000004" u="1"/>
        <n v="3.2775364816188798E-2" u="1"/>
        <n v="1.8575476482510601E-2" u="1"/>
        <n v="5.7601666666666655E-2" u="1"/>
        <n v="1.04434303939343E-2" u="1"/>
        <n v="0.88843417167663596" u="1"/>
        <n v="5.009333333333333E-2" u="1"/>
        <n v="0.74954271604938272" u="1"/>
        <n v="1.17881691455841" u="1"/>
        <n v="3.4392561763525002E-2" u="1"/>
        <n v="0.7487187500000001" u="1"/>
        <n v="1.0268464197530862" u="1"/>
        <n v="0.99149652777777786" u="1"/>
        <n v="1.8217291682958599E-2" u="1"/>
        <n v="0.69218111038207997" u="1"/>
        <n v="0.14642666666666665" u="1"/>
        <n v="1.47109115496278E-2" u="1"/>
        <n v="0.12634794414043399" u="1"/>
        <n v="4.936847222222223E-2" u="1"/>
        <n v="0.65475881099700906" u="1"/>
        <n v="1.7708333333333333E-2" u="1"/>
        <n v="4.4426666666666684E-2" u="1"/>
        <n v="0.35010567901234557" u="1"/>
        <n v="5.3149137645959903E-2" u="1"/>
        <n v="7.0597222222222228E-2" u="1"/>
        <n v="6.7234756425023096E-3" u="1"/>
        <n v="3.0772083333333328E-2" u="1"/>
        <n v="3.6638333333333342E-2" u="1"/>
        <n v="5.7240355759859099E-2" u="1"/>
        <n v="7.4701040983200101E-2" u="1"/>
        <n v="0.33785581588745101" u="1"/>
        <n v="9.7668850794434599E-3" u="1"/>
        <n v="2.1672641858458502E-2" u="1"/>
        <n v="6.6639125347137507E-2" u="1"/>
        <n v="1.104905416666667" u="1"/>
        <n v="7.4820123612880707E-2" u="1"/>
        <n v="7.6505094766616794E-2" u="1"/>
        <n v="3.3686084207147399E-3" u="1"/>
        <n v="2.2452771663665799E-2" u="1"/>
        <n v="0.16116000000000003" u="1"/>
        <n v="0.20659722222222221" u="1"/>
        <n v="1.4501576423645" u="1"/>
        <n v="0.14284958333333336" u="1"/>
        <n v="0.981689453125" u="1"/>
        <n v="2.0649199999999999" u="1"/>
        <n v="5.2908390760421802E-2" u="1"/>
        <n v="3.3793181180954E-2" u="1"/>
        <n v="9.3460604548454302E-3" u="1"/>
        <n v="3.73442955315113E-2" u="1"/>
        <n v="0.81247305870056197" u="1"/>
        <n v="2.0802583545446399E-2" u="1"/>
        <n v="3.74081986956298E-3" u="1"/>
        <n v="5.3384722222222175E-3" u="1"/>
        <n v="0.93228444444444414" u="1"/>
        <n v="1.4976354166666668" u="1"/>
        <n v="7.5782222222222237E-2" u="1"/>
        <n v="0.13909929990768399" u="1"/>
        <n v="0.75181668996810902" u="1"/>
        <n v="0.10108" u="1"/>
        <n v="1.0789092779159499" u="1"/>
        <n v="2.9400493827160486E-2" u="1"/>
        <n v="0.59032040834426902" u="1"/>
        <n v="3.13574052415788E-3" u="1"/>
        <n v="0.78071320056915305" u="1"/>
        <n v="4.93641868233681E-2" u="1"/>
        <n v="1.5991240739822402E-2" u="1"/>
        <n v="1.8182916666666663E-2" u="1"/>
        <n v="8.2870177924632998E-2" u="1"/>
        <n v="2.1834720833333336" u="1"/>
        <n v="1.8182916666666674E-2" u="1"/>
        <n v="1.21710887178779E-2" u="1"/>
        <n v="4.22721914947033E-2" u="1"/>
        <n v="2.1702291443944002E-2" u="1"/>
        <n v="0.1312329166666667" u="1"/>
        <n v="0.84896606206893899" u="1"/>
        <n v="1.3311716666666669" u="1"/>
        <n v="3.01792230457067E-2" u="1"/>
        <n v="6.4306231215596199E-3" u="1"/>
        <n v="7.8425951302051503E-2" u="1"/>
        <n v="0.84228938271604958" u="1"/>
        <n v="0.87978184223175104" u="1"/>
        <n v="2.0111780613660799E-2" u="1"/>
        <n v="0.60570645332336404" u="1"/>
        <n v="8.3878472222222222E-2" u="1"/>
        <n v="2.4890672415494901E-2" u="1"/>
        <n v="0.10559128969907799" u="1"/>
        <n v="8.8885553181171403E-2" u="1"/>
        <n v="2.0472299307584801E-2" u="1"/>
        <n v="2.753291666666666E-2" u="1"/>
        <n v="0.82984875000000002" u="1"/>
        <n v="1.806955416666667" u="1"/>
        <n v="3.4576088190078701E-2" u="1"/>
        <n v="2.1013688296079601E-2" u="1"/>
        <n v="0.12345777777777778" u="1"/>
        <n v="1.2743319384753701E-2" u="1"/>
        <n v="1.8136242628097501" u="1"/>
        <n v="7.67027214169502E-3" u="1"/>
        <n v="0.12345777777777782" u="1"/>
        <n v="0.103200361132622" u="1"/>
        <n v="1.53578165918589E-2" u="1"/>
        <n v="3.7683333333333349E-3" u="1"/>
        <n v="2.9878247529268299E-2" u="1"/>
        <n v="8.6599342525005299E-2" u="1"/>
        <n v="0.53253833333333345" u="1"/>
        <n v="2.5218933820724501E-2" u="1"/>
        <n v="6.3283048570156097E-2" u="1"/>
        <n v="0.44128113985061601" u="1"/>
        <n v="0.11469333333333337" u="1"/>
        <n v="1.3996666666666668" u="1"/>
        <n v="1.2022777777777782E-2" u="1"/>
        <n v="2.8825610876083398E-2" u="1"/>
        <n v="4.9065988510847099E-2" u="1"/>
        <n v="0.85667794942855802" u="1"/>
        <n v="9.8222222222222225E-2" u="1"/>
        <n v="0.54212277777777773" u="1"/>
        <n v="5.9828691184520701E-2" u="1"/>
        <n v="0.54212277777777784" u="1"/>
        <n v="0.622075796127319" u="1"/>
        <n v="0.12463208333333335" u="1"/>
        <n v="0.26025777777777775" u="1"/>
        <n v="7.4218750000000014E-2" u="1"/>
        <n v="0.27490866184234602" u="1"/>
        <n v="1.3349320833333334" u="1"/>
        <n v="8.1607159227132797E-3" u="1"/>
        <n v="0.11362847222222222" u="1"/>
        <n v="1.49825308471918E-2" u="1"/>
        <n v="1.0963456790123456" u="1"/>
        <n v="1.1645830236375301E-2" u="1"/>
        <n v="2.3838782683014901E-2" u="1"/>
        <n v="1.32243959233165E-2" u="1"/>
        <n v="0.84133827686309803" u="1"/>
        <n v="2.0530221983790401E-2" u="1"/>
        <n v="2.17036195099354E-2" u="1"/>
        <n v="8.8776692748069805E-2" u="1"/>
        <n v="0.94042897224426303" u="1"/>
        <n v="0.41562500000000002" u="1"/>
        <n v="1.15401422977448" u="1"/>
        <n v="1.4959999999999996E-2" u="1"/>
        <n v="7.1670003235340101E-3" u="1"/>
        <n v="1.6445054166666666" u="1"/>
        <n v="6.3169881701469394E-2" u="1"/>
        <n v="1.4960000000000003E-2" u="1"/>
        <n v="4.3057222222222212E-2" u="1"/>
        <n v="5.1230020821094499E-2" u="1"/>
        <n v="0.35667124390602101" u="1"/>
        <n v="3.87853682041168E-2" u="1"/>
        <n v="4.2572140693664599E-2" u="1"/>
        <n v="0.87022423744201705" u="1"/>
        <n v="1.3222222222222222E-2" u="1"/>
        <n v="6.2801189720630604E-2" u="1"/>
        <n v="8.5682083333333367E-2" u="1"/>
        <n v="0.11256833333333331" u="1"/>
        <n v="1.3411871604938272" u="1"/>
        <n v="1.65798699855804" u="1"/>
        <n v="6.1391849070787402E-2" u="1"/>
        <n v="1.1986982716049384" u="1"/>
        <n v="6.640625E-2" u="1"/>
        <n v="0.8328227777777778" u="1"/>
        <n v="1.1155428886413601" u="1"/>
        <n v="7.2578554973006301E-3" u="1"/>
        <n v="0.83282277777777813" u="1"/>
        <n v="0.45746291666666661" u="1"/>
        <n v="5.9728980995714699E-3" u="1"/>
        <n v="0.59512335062027" u="1"/>
        <n v="0.78649086419753067" u="1"/>
        <n v="5.68750407546759E-3" u="1"/>
        <n v="0.13814625" u="1"/>
        <n v="0.13814625000000005" u="1"/>
        <n v="1.6806567087769501E-2" u="1"/>
        <n v="5.2362913265824301E-3" u="1"/>
        <n v="7.6480582356452899E-3" u="1"/>
        <n v="0.715398550033569" u="1"/>
        <n v="0.78270596265792902" u="1"/>
        <n v="1.0742916666666669" u="1"/>
        <n v="1.12113924697042E-2" u="1"/>
        <n v="4.3177437037229503E-2" u="1"/>
        <n v="0.24811499999999995" u="1"/>
        <n v="8.40793177485466E-2" u="1"/>
        <n v="0.30567833333333333" u="1"/>
        <n v="3.2354712486267097E-2" u="1"/>
        <n v="0.21808166666666665" u="1"/>
        <n v="1.90612338483334E-2" u="1"/>
        <n v="1.55533766373992E-2" u="1"/>
        <n v="9.3220002949237796E-2" u="1"/>
        <n v="1.9392009824514399E-2" u="1"/>
        <n v="9.5385625958442702E-2" u="1"/>
        <n v="2.6575293391942999E-2" u="1"/>
        <n v="0.21953847222222231" u="1"/>
        <n v="8.1137222222222249E-2" u="1"/>
        <n v="0.21662958333333338" u="1"/>
        <n v="8.0556236207485199E-3" u="1"/>
        <n v="2.2306105121970201E-2" u="1"/>
        <n v="0.30819753086419749" u="1"/>
        <n v="7.3989897966384902E-2" u="1"/>
        <n v="0.54129707813262895" u="1"/>
        <n v="2.1043932065367699E-2" u="1"/>
        <n v="9.1774336993694305E-2" u="1"/>
        <n v="2.4139588698744802E-2" u="1"/>
        <n v="1.07705509662628" u="1"/>
        <n v="0.21840500000000007" u="1"/>
        <n v="0.83463966846466098" u="1"/>
        <n v="6.1511676758527797E-2" u="1"/>
        <n v="8.0954663455486298E-2" u="1"/>
        <n v="0.44514781236648598" u="1"/>
        <n v="7.7349999999999997E-3" u="1"/>
        <n v="0.632709801197052" u="1"/>
        <n v="0.91511652777777774" u="1"/>
        <n v="0.18502353131771099" u="1"/>
        <n v="8.3732053637504605E-2" u="1"/>
        <n v="0.38862652777777784" u="1"/>
        <n v="3.1937971711158801E-2" u="1"/>
        <n v="6.3948333333333329E-2" u="1"/>
        <n v="6.3948333333333357E-2" u="1"/>
        <n v="0.1778884722222222" u="1"/>
        <n v="1.26750099658966" u="1"/>
        <n v="7.0266666666666689E-3" u="1"/>
        <n v="3.2058551907539402E-2" u="1"/>
        <n v="1.3888156414032" u="1"/>
        <n v="0.17788847222222232" u="1"/>
        <n v="0.76421530864197529" u="1"/>
        <n v="0.83878666666666679" u="1"/>
        <n v="6.2506310641765603E-3" u="1"/>
        <n v="5.5440641939639997E-2" u="1"/>
        <n v="9.5815416666666708E-2" u="1"/>
        <n v="0.81545764207839999" u="1"/>
        <n v="1.0580805130302901E-2" u="1"/>
        <n v="0.57599999999999996" u="1"/>
        <n v="5.2777777777777785E-2" u="1"/>
        <n v="0.48290624999999998" u="1"/>
        <n v="1.15416804328561E-2" u="1"/>
        <n v="1.2262596748769301E-2" u="1"/>
        <n v="0.99332284927368197" u="1"/>
        <n v="5.2296249999999996E-2" u="1"/>
        <n v="7.9757995903492002E-2" u="1"/>
        <n v="5.2296250000000023E-2" u="1"/>
        <n v="0.10430208333333335" u="1"/>
        <n v="1.7949799075722701E-2" u="1"/>
        <n v="2.4081164970993999E-2" u="1"/>
        <n v="4.1256770491600002E-2" u="1"/>
        <n v="0.16612345679012344" u="1"/>
        <n v="1.1466928757727099E-2" u="1"/>
        <n v="4.9728900194168098E-2" u="1"/>
        <n v="0.74039655923843395" u="1"/>
        <n v="0.59037220478057895" u="1"/>
        <n v="1.3991296291351299E-2" u="1"/>
        <n v="0.3035066666666667" u="1"/>
        <n v="1.1599164009094201" u="1"/>
        <n v="9.1085042804479599E-3" u="1"/>
        <n v="0.10957545787096" u="1"/>
        <n v="0.58671604938271604" u="1"/>
        <n v="0.12227958333333334" u="1"/>
        <n v="0.93469583988189697" u="1"/>
        <n v="2.92789340019226E-2" u="1"/>
        <n v="4.2815681546926498E-2" u="1"/>
        <n v="6.9901116192340906E-2" u="1"/>
        <n v="3.7827461957931498E-2" u="1"/>
        <n v="0.181192666292191" u="1"/>
        <n v="0.21380541666666666" u="1"/>
        <n v="4.6962499999999982E-3" u="1"/>
        <n v="1.55094284564257E-2" u="1"/>
        <n v="0.78181916475295998" u="1"/>
        <n v="1.2263777665793899E-2" u="1"/>
        <n v="0.71350449323654197" u="1"/>
        <n v="5.57468133047223E-3" u="1"/>
        <n v="0.101409293711185" u="1"/>
        <n v="0.55284595489501998" u="1"/>
        <n v="1.1533765277777783" u="1"/>
        <n v="2.6973333333333318E-2" u="1"/>
        <n v="4.8772983253002201E-2" u="1"/>
        <n v="0.119924649596214" u="1"/>
        <n v="5.837847222222222E-2" u="1"/>
        <n v="0.39179524779319802" u="1"/>
        <n v="1.1121580377221101E-2" u="1"/>
        <n v="2.6973333333333339E-2" u="1"/>
        <n v="0.12854713201522799" u="1"/>
        <n v="1.32347452640533" u="1"/>
        <n v="5.3877741098403903E-2" u="1"/>
        <n v="7.0252250880003001E-3" u="1"/>
        <n v="0.63657063245773304" u="1"/>
        <n v="9.5741711556911503E-3" u="1"/>
        <n v="4.5125000000000005E-2" u="1"/>
        <n v="0.74144589900970503" u="1"/>
        <n v="1.0309292934835E-2" u="1"/>
        <n v="1.20236678048968E-2" u="1"/>
        <n v="6.4687915146350904E-3" u="1"/>
        <n v="2.4782222222222216E-2" u="1"/>
        <n v="4.6613333333333333E-2" u="1"/>
        <n v="1.3805353086419752" u="1"/>
        <n v="5.6763261556625401E-2" u="1"/>
        <n v="1.5406250000000002E-2" u="1"/>
        <n v="0.35876847222222213" u="1"/>
        <n v="0.74308208333333337" u="1"/>
        <n v="2.6505000000000001E-2" u="1"/>
        <n v="5.6465696543455103E-2" u="1"/>
        <n v="3.2038750000000012E-2" u="1"/>
        <n v="1.1582083333333337E-2" u="1"/>
        <n v="2.2189136594533899E-2" u="1"/>
        <n v="0.56796291666666665" u="1"/>
        <n v="0.79398716049382734" u="1"/>
        <n v="1.5636349096894299E-2" u="1"/>
        <n v="1.0810577777777779" u="1"/>
        <n v="2.2847607731819201E-2" u="1"/>
        <n v="3.1457874923944501E-2" u="1"/>
        <n v="5.0036869943141903E-2" u="1"/>
        <n v="0.19321356713771801" u="1"/>
        <n v="1.6321600000000001" u="1"/>
        <n v="3.1733333333333314E-3" u="1"/>
        <n v="8.4614455699920706E-3" u="1"/>
        <n v="0.77903012345679001" u="1"/>
        <n v="3.5965416666666659E-2" u="1"/>
        <n v="4.2579539120197303E-2" u="1"/>
        <n v="1.14453053474426" u="1"/>
        <n v="0.55486419753086413" u="1"/>
        <n v="3.2723262906074503E-2" u="1"/>
        <n v="7.4239946901798304E-2" u="1"/>
        <n v="2.1978417411446599E-2" u="1"/>
        <n v="6.0311559587717098E-2" u="1"/>
        <n v="6.1532916666666659E-2" u="1"/>
        <n v="0.82603460550308205" u="1"/>
        <n v="7.6763480901718098E-2" u="1"/>
        <n v="9.2357222222222216E-2" u="1"/>
        <n v="4.6516249999999988E-2" u="1"/>
        <n v="1.0220171883702301E-2" u="1"/>
        <n v="1.2244154166666668" u="1"/>
        <n v="1.115625E-2" u="1"/>
        <n v="4.3822222222222275E-3" u="1"/>
        <n v="2.4112651124596599E-2" u="1"/>
        <n v="5.9160000000000011E-2" u="1"/>
        <n v="7.1905376389622697E-3" u="1"/>
        <n v="2.9672704637050601E-2" u="1"/>
        <n v="0.96569875000000016" u="1"/>
        <n v="1.81917641311884E-2" u="1"/>
        <n v="5.04538752138615E-2" u="1"/>
        <n v="2.1105455234646801E-2" u="1"/>
        <n v="3.1698375940322897E-2" u="1"/>
        <n v="0.74225975308641967" u="1"/>
        <n v="0.90268208333333355" u="1"/>
        <n v="1.06177806854248" u="1"/>
        <n v="5.8092795312404598E-2" u="1"/>
        <n v="0.47113415598869302" u="1"/>
        <n v="1.69872026890516E-2" u="1"/>
        <n v="1.1619057655334499" u="1"/>
        <n v="0.24084085226058999" u="1"/>
        <n v="0.16558785736560799" u="1"/>
        <n v="6.5098114311695099E-2" u="1"/>
        <n v="0.85077777777777785" u="1"/>
        <n v="0.69330208333333343" u="1"/>
        <n v="0.53557586669921897" u="1"/>
        <n v="2.58549191057682E-2" u="1"/>
        <n v="3.4585271030664402E-2" u="1"/>
        <n v="5.6062222222222222E-2" u="1"/>
        <n v="5.6062222222222249E-2" u="1"/>
        <n v="0.88958483934402499" u="1"/>
        <n v="0.64232629537582397" u="1"/>
        <n v="2.0369583333333336" u="1"/>
        <n v="1.13323479890823E-2" u="1"/>
        <n v="0.41073777777777776" u="1"/>
        <n v="0.83456790123456781" u="1"/>
        <n v="5.19559346139431E-2" u="1"/>
        <n v="0.49231007695198098" u="1"/>
        <n v="0.22474093735218001" u="1"/>
        <n v="1.57559532672167E-2" u="1"/>
        <n v="2.3089753463864299E-2" u="1"/>
        <n v="0.44380444444444439" u="1"/>
        <n v="4.89885406568646E-3" u="1"/>
        <n v="0.12735694646835299" u="1"/>
        <n v="1.1753906011581401" u="1"/>
        <n v="7.7694822102785102E-3" u="1"/>
        <n v="3.93390282988548E-2" u="1"/>
        <n v="8.5546299815177904E-2" u="1"/>
        <n v="3.19444127380848E-2" u="1"/>
        <n v="1.5845669433474499E-2" u="1"/>
        <n v="2.3842999711632701E-2" u="1"/>
        <n v="3.76561507582664E-2" u="1"/>
        <n v="0.25749333333333346" u="1"/>
        <n v="0.51448988914489702" u="1"/>
        <n v="0.71452587842941295" u="1"/>
        <n v="6.3415658660233003E-3" u="1"/>
        <n v="3.9062222222222207E-2" u="1"/>
        <n v="6.9749583333333323E-2" u="1"/>
        <n v="7.9771064221859006E-2" u="1"/>
        <n v="0.90578277777777783" u="1"/>
        <n v="4.4145625084638603E-2" u="1"/>
        <n v="5.1716953516006497E-2" u="1"/>
        <n v="8.8329166666666608E-3" u="1"/>
        <n v="0.16749958333333329" u="1"/>
        <n v="3.9062222222222234E-2" u="1"/>
        <n v="5.15421852469444E-2" u="1"/>
        <n v="0.14056849479675301" u="1"/>
        <n v="8.8329166666666677E-3" u="1"/>
        <n v="4.6488288789987599E-2" u="1"/>
        <n v="5.8815442025661503E-2" u="1"/>
        <n v="0.71931082010269198" u="1"/>
        <n v="0.49087142944335899" u="1"/>
        <n v="0.85301411151885997" u="1"/>
        <n v="0.84777208333333332" u="1"/>
        <n v="4.70303371548653E-2" u="1"/>
        <n v="4.0598429739475299E-2" u="1"/>
        <n v="4.511847222222222E-2" u="1"/>
        <n v="1.3831092119216899" u="1"/>
        <n v="0.313919126987457" u="1"/>
        <n v="4.6667572110891301E-2" u="1"/>
        <n v="4.5118472222222247E-2" u="1"/>
        <n v="1.2415353208780301E-2" u="1"/>
        <n v="2.7906666666666663E-2" u="1"/>
        <n v="0.56448757648467995" u="1"/>
        <n v="3.0362753197550801E-2" u="1"/>
        <n v="0.85680500000000015" u="1"/>
        <n v="0.99295012345679012" u="1"/>
        <n v="2.0415786653757099E-2" u="1"/>
        <n v="1.8232083333333329E-2" u="1"/>
        <n v="6.7235000000000017E-2" u="1"/>
        <n v="5.46680577099323E-2" u="1"/>
        <n v="8.6662222222222224E-2" u="1"/>
        <n v="0.104414403438568" u="1"/>
        <n v="0.226410016417503" u="1"/>
        <n v="8.47869925200939E-3" u="1"/>
        <n v="1.7740938812494299E-2" u="1"/>
        <n v="7.7975556254386902E-2" u="1"/>
        <n v="4.59894025698304E-3" u="1"/>
        <n v="3.1582222222222234E-2" u="1"/>
        <n v="0.62167111111111106" u="1"/>
        <n v="4.0375000000000001E-2" u="1"/>
        <n v="6.7148640751838698E-2" u="1"/>
        <n v="0.2313629166666667" u="1"/>
        <n v="3.8375385105609901E-2" u="1"/>
        <n v="1.2054152786731699E-2" u="1"/>
        <n v="1.6359770670533201E-2" u="1"/>
        <n v="4.3483376502990702E-2" u="1"/>
        <n v="3.1583018600940697E-2" u="1"/>
        <n v="1.0934044444444444" u="1"/>
        <n v="4.8776730895042399E-2" u="1"/>
        <n v="5.7188928127288798E-2" u="1"/>
        <n v="0.42863847222222218" u="1"/>
        <n v="0.49329236149787897" u="1"/>
        <n v="0.11896779388189301" u="1"/>
        <n v="0.53851944208145197" u="1"/>
        <n v="1.3161827777777784" u="1"/>
        <n v="3.0989583333333334E-2" u="1"/>
        <n v="7.4964478611946106E-2" u="1"/>
        <n v="9.6001751720905304E-2" u="1"/>
        <n v="0.5988720833333333" u="1"/>
        <n v="1.18747847154737E-2" u="1"/>
        <n v="1.0776720833333333" u="1"/>
        <n v="1.6081722974777199" u="1"/>
        <n v="0.10202132165432" u="1"/>
        <n v="0.52315914630889904" u="1"/>
        <n v="1.20247164741158E-2" u="1"/>
        <n v="7.5145000000000017E-2" u="1"/>
        <n v="0.88725777777777792" u="1"/>
        <n v="0.41539433598518399" u="1"/>
        <n v="2.586833333333334E-2" u="1"/>
        <n v="4.6795628964900998E-2" u="1"/>
        <n v="6.8068472222222218E-2" u="1"/>
        <n v="1.5420555137097801E-2" u="1"/>
        <n v="6.0499414801597602E-2" u="1"/>
        <n v="6.8068472222222245E-2" u="1"/>
        <n v="2.0175486803054799E-2" u="1"/>
        <n v="9.8901828750967997E-3" u="1"/>
        <n v="9.921625000000002E-2" u="1"/>
        <n v="0.10323958333333334" u="1"/>
        <n v="3.4407675266265897E-2" u="1"/>
        <n v="0.74434804916381803" u="1"/>
        <n v="4.6890652738511597E-3" u="1"/>
        <n v="0.108375" u="1"/>
        <n v="1.2896079012345683" u="1"/>
        <n v="2.9524782672524501E-2" u="1"/>
        <n v="0.12040447443723699" u="1"/>
        <n v="5.7074356824159601E-2" u="1"/>
        <n v="3.0127770733088298E-3" u="1"/>
        <n v="0.11791625" u="1"/>
        <n v="0.74589777777777777" u="1"/>
        <n v="1.3728265277777778" u="1"/>
        <n v="0.90463847222222216" u="1"/>
        <n v="1.8221944570541399E-2" u="1"/>
        <n v="0.46781166666666679" u="1"/>
        <n v="1.2386402115225801E-2" u="1"/>
        <n v="4.09532757475972E-3" u="1"/>
        <n v="2.9818472222222205E-2" u="1"/>
        <n v="4.2707189917564399E-2" u="1"/>
        <n v="1.566138333333333" u="1"/>
        <n v="3.52501571178436E-2" u="1"/>
        <n v="4.2166158556938199E-2" u="1"/>
        <n v="5.2263267338275902E-2" u="1"/>
        <n v="7.0856767706573001E-3" u="1"/>
        <n v="0.50204443931579601" u="1"/>
        <n v="7.378472222222222E-3" u="1"/>
        <n v="2.9818472222222225E-2" u="1"/>
        <n v="1.1024260520935101" u="1"/>
        <n v="0.18964211642742199" u="1"/>
        <n v="3.6391343921423E-2" u="1"/>
        <n v="0.61745858192443903" u="1"/>
        <n v="1.45194912329316E-2" u="1"/>
        <n v="4.7635953873395899E-2" u="1"/>
        <n v="6.5589196979999501E-2" u="1"/>
        <n v="0.56643152236938499" u="1"/>
        <n v="1.52267115190625E-2" u="1"/>
        <n v="0.19734666666666664" u="1"/>
        <n v="1.9184965640306501E-2" u="1"/>
        <n v="6.02604895830154E-2" u="1"/>
        <n v="1.5572015196085E-2" u="1"/>
        <n v="0.24195722222222221" u="1"/>
        <n v="0.71348345679012326" u="1"/>
        <n v="0.1899372222222222" u="1"/>
        <n v="0.86892277777777771" u="1"/>
        <n v="5.11821284890175E-2" u="1"/>
        <n v="0.86892277777777793" u="1"/>
        <n v="1.7350986599922201E-2" u="1"/>
        <n v="3.1644493341445902E-2" u="1"/>
        <n v="0.15990625" u="1"/>
        <n v="8.2465277777777797E-3" u="1"/>
        <n v="6.8906666666666644E-2" u="1"/>
        <n v="6.8906666666666672E-2" u="1"/>
        <n v="0.68761533498764105" u="1"/>
        <n v="0.60593533515930198" u="1"/>
        <n v="5.0521500408649403E-2" u="1"/>
        <n v="0.42057291666666663" u="1"/>
        <n v="1.24461594969034E-2" u="1"/>
        <n v="0.11872972548008" u="1"/>
        <n v="0.38702699542045599" u="1"/>
        <n v="3.2781666666666653E-2" u="1"/>
        <n v="9.5533467829227503E-2" u="1"/>
        <n v="0.93486809730529796" u="1"/>
        <n v="3.2781666666666667E-2" u="1"/>
        <n v="4.6735297888517401E-2" u="1"/>
        <n v="1.2705264197530859" u="1"/>
        <n v="1.6691362485289601E-2" u="1"/>
        <n v="6.53583779931068E-2" u="1"/>
        <n v="0.12228875000000003" u="1"/>
        <n v="1.09576424583793E-2" u="1"/>
        <n v="0.10630666666666667" u="1"/>
        <n v="1.9678854166666668" u="1"/>
        <n v="0.89928698539733898" u="1"/>
        <n v="5.9060413390397998E-2" u="1"/>
        <n v="0.8552375308641974" u="1"/>
        <n v="6.5607009455561603E-3" u="1"/>
        <n v="0.57731291666666673" u="1"/>
        <n v="0.14758393168449399" u="1"/>
        <n v="6.32744049653411E-3" u="1"/>
        <n v="0.19928142428398099" u="1"/>
        <n v="8.9291324838995899E-3" u="1"/>
        <n v="1.7084614038467401" u="1"/>
        <n v="8.2234684377908707E-3" u="1"/>
        <n v="2.4654565379023601E-2" u="1"/>
        <n v="1.6271045431494699E-2" u="1"/>
        <n v="9.62512642145157E-2" u="1"/>
        <n v="7.6662916666666664E-2" u="1"/>
        <n v="9.1202035546302795E-2" u="1"/>
        <n v="0.51739925146102905" u="1"/>
        <n v="7.1480445563793196E-2" u="1"/>
        <n v="7.6662916666666692E-2" u="1"/>
        <n v="7.6121282763779198E-3" u="1"/>
        <n v="4.5814999999999981E-2" u="1"/>
        <n v="1.50317437946796E-2" u="1"/>
        <n v="4.5815000000000008E-2" u="1"/>
        <n v="7.4859306216239901E-2" u="1"/>
        <n v="0.42624652777777783" u="1"/>
        <n v="0.78964060544967696" u="1"/>
        <n v="0.99935662746429399" u="1"/>
        <n v="1.1816194280982E-2" u="1"/>
        <n v="8.4622222222222251E-3" u="1"/>
        <n v="1.4850101433694401E-2" u="1"/>
        <n v="7.2306666666666658E-2" u="1"/>
        <n v="7.7699949033558403E-3" u="1"/>
        <n v="1.00572500377893E-2" u="1"/>
        <n v="3.50760966539383E-2" u="1"/>
        <n v="7.2306666666666686E-2" u="1"/>
        <n v="3.1147569417953502E-2" u="1"/>
        <n v="2.67910715192556E-2" u="1"/>
        <n v="2.5739947333931899E-2" u="1"/>
        <n v="0.50682666666666676" u="1"/>
        <n v="0.7278004938271605" u="1"/>
        <n v="0.17920833333333333" u="1"/>
        <n v="1.25669557601213E-2" u="1"/>
        <n v="5.9840567409992197E-2" u="1"/>
        <n v="3.6493333333333322E-2" u="1"/>
        <n v="5.1988749999999993E-2" u="1"/>
        <n v="1.7444007098674798E-2" u="1"/>
        <n v="1.16208251565695E-2" u="1"/>
        <n v="0.71557193994522095" u="1"/>
        <n v="4.7872862778603996E-3" u="1"/>
        <n v="3.6158546805381803E-2" u="1"/>
        <n v="2.4476353079080599E-2" u="1"/>
        <n v="9.1396250000000012E-2" u="1"/>
        <n v="2.9887355864048001E-2" u="1"/>
        <n v="1.8195966258645099E-2" u="1"/>
        <n v="2.0119076594710301E-2" u="1"/>
        <n v="0.23365750908851601" u="1"/>
        <n v="7.7620103955268901E-2" u="1"/>
        <n v="2.2133747115731201E-2" u="1"/>
        <n v="1.38335633277893" u="1"/>
        <n v="0.100215" u="1"/>
        <n v="0.5824177777777777" u="1"/>
        <n v="0.21682898700237299" u="1"/>
        <n v="2.53193154931068E-2" u="1"/>
        <n v="3.5237222222222218E-2" u="1"/>
        <n v="0.55495166778564498" u="1"/>
        <n v="2.3188472222222232E-2" u="1"/>
        <n v="0.61081874370574996" u="1"/>
        <n v="1.4518472222222224E-2" u="1"/>
        <n v="3.5237222222222239E-2" u="1"/>
        <n v="0.70693117380142201" u="1"/>
        <n v="8.7354116141796098E-2" u="1"/>
        <n v="3.6458529531955698E-2" u="1"/>
        <n v="4.4934969395399101E-2" u="1"/>
        <n v="1.7113301903009401E-2" u="1"/>
        <n v="1.142902777777778" u="1"/>
        <n v="5.2905119955539703E-3" u="1"/>
        <n v="9.208333333333334E-3" u="1"/>
        <n v="3.3510651439428302E-2" u="1"/>
        <n v="0.79925394058227495" u="1"/>
        <n v="0.33529679012345681" u="1"/>
        <n v="1.4338844444444441" u="1"/>
        <n v="1.0098271604938271" u="1"/>
        <n v="5.0404436886310598E-2" u="1"/>
        <n v="0.86374783515930198" u="1"/>
        <n v="0.13466833333333333" u="1"/>
        <n v="2.7872473001480099E-2" u="1"/>
        <n v="1.5482269227504701E-2" u="1"/>
        <n v="0.13869303464889501" u="1"/>
        <n v="0.10251186043024101" u="1"/>
        <n v="1.03146624565125" u="1"/>
        <n v="2.1410943940281899E-2" u="1"/>
        <n v="0.34589333333333322" u="1"/>
        <n v="2.4957539513707199E-2" u="1"/>
        <n v="2.54104975610971E-2" u="1"/>
        <n v="0.70874271604938266" u="1"/>
        <n v="1.2763154692947899E-2" u="1"/>
        <n v="0.98877590894699097" u="1"/>
        <n v="0.80886739492416404" u="1"/>
        <n v="0.20801625000000001" u="1"/>
        <n v="0.67143332958221402" u="1"/>
        <n v="3.2490193843841601E-2" u="1"/>
        <n v="4.2232740670442602E-2" u="1"/>
        <n v="7.7784052118659002E-3" u="1"/>
        <n v="9.63777862489224E-3" u="1"/>
        <n v="1.6634011641144801E-2" u="1"/>
        <n v="0.72074652777777781" u="1"/>
        <n v="1.098065416666667" u="1"/>
        <n v="4.6260315924882903E-2" u="1"/>
        <n v="5.84576986730099E-2" u="1"/>
        <n v="0.12338222222222221" u="1"/>
        <n v="1.4189965277777781" u="1"/>
        <n v="1.02541651576757E-2" u="1"/>
        <n v="1.9037563353776901E-2" u="1"/>
        <n v="1.1379377777777779" u="1"/>
        <n v="0.788766527777778" u="1"/>
        <n v="1.1200177777777776" u="1"/>
        <n v="0.12008847222222224" u="1"/>
        <n v="6.30547292530537E-3" u="1"/>
        <n v="2.7514826506376301E-2" u="1"/>
        <n v="0.27385333333333328" u="1"/>
        <n v="0.67138567901234558" u="1"/>
        <n v="0.22549454867839799" u="1"/>
        <n v="0.12896624999999998" u="1"/>
        <n v="1.24484622478485" u="1"/>
        <n v="4.2830977588891997E-2" u="1"/>
        <n v="2.5322916666666667E-2" u="1"/>
        <n v="1.5255416666666674E-2" u="1"/>
        <n v="1.69939137995243E-2" u="1"/>
        <n v="8.3634026348590906E-2" u="1"/>
        <n v="5.4637916666666682E-2" u="1"/>
        <n v="1.0598922148346899E-2" u="1"/>
        <n v="1.9270116666666666" u="1"/>
        <n v="1.3064292259514301E-2" u="1"/>
        <n v="6.1776200309395799E-3" u="1"/>
        <n v="0.67143708467483498" u="1"/>
        <n v="9.02146473526955E-3" u="1"/>
        <n v="0.65317523479461703" u="1"/>
        <n v="0.301018565893173" u="1"/>
        <n v="2.02095974236727E-2" u="1"/>
        <n v="0.30438336730003401" u="1"/>
        <n v="0.14883500000000002" u="1"/>
        <n v="0.53824000000000005" u="1"/>
        <n v="3.2075244933366803E-2" u="1"/>
        <n v="1.1559999999999999E-2" u="1"/>
        <n v="1.1220977777777781" u="1"/>
        <n v="1.5701834112405801E-2" u="1"/>
        <n v="5.8641437441110597E-2" u="1"/>
        <n v="0.410183995962143" u="1"/>
        <n v="0.848347187042236" u="1"/>
        <n v="0.121387846767902" u="1"/>
        <n v="3.7722680717706701E-2" u="1"/>
        <n v="8.0232916666666682E-2" u="1"/>
        <n v="2.12027635425329E-2" u="1"/>
        <n v="0.124273724853992" u="1"/>
        <n v="0.10222666666666666" u="1"/>
        <n v="6.9091573357582106E-2" u="1"/>
        <n v="0.55403131246566795" u="1"/>
        <n v="2.4569759145379101E-2" u="1"/>
        <n v="0.97145795822143599" u="1"/>
        <n v="0.73296797275543202" u="1"/>
        <n v="5.4015919566154501E-2" u="1"/>
        <n v="7.403499999999999E-2" u="1"/>
        <n v="0.77917557954788197" u="1"/>
        <n v="1.1394220833333337" u="1"/>
        <n v="5.62143651768565E-3" u="1"/>
        <n v="3.0400747433304801E-2" u="1"/>
        <n v="3.9886623620986897E-2" u="1"/>
        <n v="0.20096833333333336" u="1"/>
        <n v="0.46375999999999989" u="1"/>
        <n v="0.56116345679012336" u="1"/>
        <n v="1.1320823803543999E-2" u="1"/>
        <n v="0.7158597530864198" u="1"/>
        <n v="1.6783333333333327E-3" u="1"/>
        <n v="4.7401312738656998E-2" u="1"/>
        <n v="8.0003570765256899E-3" u="1"/>
        <n v="8.7599583333333328E-2" u="1"/>
        <n v="0.32967958333333336" u="1"/>
        <n v="1.8377116666666666" u="1"/>
        <n v="0.95317834615707397" u="1"/>
        <n v="2.3455379530787499E-2" u="1"/>
        <n v="0.66106541666666663" u="1"/>
        <n v="1.14706829190254E-2" u="1"/>
        <n v="3.1531453132629401E-2" u="1"/>
        <n v="5.3595107048749903E-2" u="1"/>
        <n v="8.9309066534042393E-3" u="1"/>
        <n v="7.46253877878189E-3" u="1"/>
        <n v="0.90266864197530849" u="1"/>
        <n v="0.18857958333333338" u="1"/>
        <n v="1.2276180982589699" u="1"/>
        <n v="4.1038472222222233E-2" u="1"/>
        <n v="8.4697777777777802E-2" u="1"/>
        <n v="0.104678101837635" u="1"/>
        <n v="1.6783333333333377E-3" u="1"/>
        <n v="5.4494766518473599E-3" u="1"/>
        <n v="0.16368166666666667" u="1"/>
        <n v="0.32223208333333336" u="1"/>
        <n v="1.1186487500000006" u="1"/>
        <n v="0.57386864197530874" u="1"/>
        <n v="0.98597460985183705" u="1"/>
        <n v="9.4335906207561507E-2" u="1"/>
        <n v="0.59348672628402699" u="1"/>
        <n v="0.70315557718277" u="1"/>
        <n v="1.1951356194913399E-2" u="1"/>
        <n v="0.47233777777777786" u="1"/>
        <n v="1.50275146961212" u="1"/>
        <n v="8.1240326166152996E-2" u="1"/>
        <n v="0.60140277777777784" u="1"/>
        <n v="9.0212002396583592E-3" u="1"/>
        <n v="3.0401666666666657E-2" u="1"/>
        <n v="1.3804687500000001" u="1"/>
        <n v="0.12783999999999995" u="1"/>
        <n v="1.29445167258382E-2" u="1"/>
        <n v="0.10121847222222223" u="1"/>
        <n v="0.12784000000000001" u="1"/>
        <n v="9.7225196659565E-2" u="1"/>
        <n v="0.1981822222222222" u="1"/>
        <n v="0.63728197530864195" u="1"/>
        <n v="0.19818222222222232" u="1"/>
        <n v="0.61283753086419757" u="1"/>
        <n v="0.63280197530864191" u="1"/>
        <n v="4.2838834226131398E-2" u="1"/>
        <n v="0.41020378470420799" u="1"/>
        <n v="0.107927225530148" u="1"/>
        <n v="3.4542519599199302E-2" u="1"/>
        <n v="0.22932208333333345" u="1"/>
        <n v="0.11165986210107801" u="1"/>
        <n v="0.1586572222222222" u="1"/>
        <n v="0.50212901830673196" u="1"/>
        <n v="0.574290812015533" u="1"/>
        <n v="4.1211549192667001E-2" u="1"/>
        <n v="3.2860569655895198E-2" u="1"/>
        <n v="9.429333333333334E-2" u="1"/>
        <n v="0.94657208333333331" u="1"/>
        <n v="1.4508680105209399" u="1"/>
        <n v="2.40576565265656E-2" u="1"/>
        <n v="1.2352533333333333" u="1"/>
        <n v="0.11599157750606499" u="1"/>
        <n v="5.6216823868453503E-3" u="1"/>
        <n v="8.4662921726703592E-3" u="1"/>
        <n v="0.87090567901234583" u="1"/>
        <n v="1.3046859502792401" u="1"/>
        <n v="0.87343567609786998" u="1"/>
        <n v="2.1142842248082199E-2" u="1"/>
        <n v="5.3056314587593099E-2" u="1"/>
        <n v="1.6185590997338298E-2" u="1"/>
        <n v="1.92816220223904E-2" u="1"/>
        <n v="3.3819865435361897E-2" u="1"/>
        <n v="1.0757222222222217E-2" u="1"/>
        <n v="0.81381005048751798" u="1"/>
        <n v="1.9999716666666663" u="1"/>
        <n v="6.7540809512138394E-2" u="1"/>
        <n v="0.22541291666666663" u="1"/>
        <n v="1.1603854166666669" u="1"/>
        <n v="0.121876806020737" u="1"/>
        <n v="1.533711666666667" u="1"/>
        <n v="3.9089745841920402E-3" u="1"/>
        <n v="1.0757222222222224E-2" u="1"/>
        <n v="6.2333333333333338E-2" u="1"/>
        <n v="0.37219020724296598" u="1"/>
        <n v="1.0525223799049899E-2" u="1"/>
        <n v="0.192554816603661" u="1"/>
        <n v="7.4985086917877197E-2" u="1"/>
        <n v="0.43268277777777781" u="1"/>
        <n v="1.8650615587830498E-2" u="1"/>
        <n v="0.80403753086419738" u="1"/>
        <n v="0.96289318799972501" u="1"/>
        <n v="0.58105099201202404" u="1"/>
        <n v="1.2527801990509" u="1"/>
        <n v="4.2379583333333311E-2" u="1"/>
        <n v="2.0482858642935801E-2" u="1"/>
        <n v="3.4117754548788098E-2" u="1"/>
        <n v="3.9233468472957597E-2" u="1"/>
        <n v="7.9333333333333339E-2" u="1"/>
        <n v="0.52427095174789395" u="1"/>
        <n v="4.2379583333333339E-2" u="1"/>
        <n v="1.5865765277777775" u="1"/>
        <n v="0.69450706243515004" u="1"/>
        <n v="1.1125834658742E-2" u="1"/>
        <n v="3.58630158007145E-2" u="1"/>
        <n v="0.14687716960906999" u="1"/>
        <n v="2.1637222222222224E-2" u="1"/>
        <n v="4.4878870248794597E-2" u="1"/>
        <n v="1.3766450000000003" u="1"/>
        <n v="9.2025492340326292E-3" u="1"/>
        <n v="9.8067693412303897E-2" u="1"/>
        <n v="0.9215447306633" u="1"/>
        <n v="2.9107583686709401E-2" u="1"/>
        <n v="0.73260444444444439" u="1"/>
        <n v="0.58686280250549305" u="1"/>
        <n v="0.44913291666666666" u="1"/>
        <n v="0.61304833333333342" u="1"/>
        <n v="1.34400650858879E-2" u="1"/>
        <n v="0.91386961936950695" u="1"/>
        <n v="1.3152711111111108" u="1"/>
        <n v="3.1123345717787701E-2" u="1"/>
        <n v="4.3145040981471504E-3" u="1"/>
        <n v="8.8541666666666671E-2" u="1"/>
        <n v="7.7548333333333302E-2" u="1"/>
        <n v="8.5084311664104503E-2" u="1"/>
        <n v="1.7124614715576201" u="1"/>
        <n v="2.2496527777777778E-2" u="1"/>
        <n v="5.32344244420528E-2" u="1"/>
        <n v="7.7548333333333344E-2" u="1"/>
        <n v="0.632046818733215" u="1"/>
        <n v="0.67977777777777781" u="1"/>
        <n v="2.1022720262408302E-2" u="1"/>
        <n v="1.52292661368847E-2" u="1"/>
        <n v="1.6365636140108102E-2" u="1"/>
        <n v="5.3039999999999976E-2" u="1"/>
        <n v="1.1772822588682201E-2" u="1"/>
        <n v="0.45227652777777794" u="1"/>
        <n v="9.6248333333333352E-2" u="1"/>
        <n v="5.3040000000000004E-2" u="1"/>
        <n v="2.5743041187524799E-2" u="1"/>
        <n v="1.0325511111111114" u="1"/>
        <n v="5.0426527777777778E-2" u="1"/>
        <n v="2.5972222222222221E-3" u="1"/>
        <n v="3.2682828605174997E-2" u="1"/>
        <n v="0.12671847222222224" u="1"/>
        <n v="2.0993456244468699E-2" u="1"/>
        <n v="6.476291666666667E-2" u="1"/>
        <n v="2.6223123073577902E-2" u="1"/>
        <n v="0.12448958333333333" u="1"/>
        <n v="7.4029035866260501E-2" u="1"/>
        <n v="1.69084928929806E-2" u="1"/>
        <n v="1.397098271604938" u="1"/>
        <n v="0.63208413124084495" u="1"/>
        <n v="9.5669277012348203E-2" u="1"/>
        <n v="9.8958333333333343E-2" u="1"/>
        <n v="1.1624616384506199" u="1"/>
        <n v="8.88668652623892E-3" u="1"/>
        <n v="4.1706666666666663E-2" u="1"/>
        <n v="8.0767601728439303E-2" u="1"/>
        <n v="9.0439999999999993E-2" u="1"/>
        <n v="0.36552613973617598" u="1"/>
        <n v="4.7227691859006903E-2" u="1"/>
        <n v="9.0440000000000034E-2" u="1"/>
        <n v="0.214944899082184" u="1"/>
        <n v="7.7864052727818498E-3" u="1"/>
        <n v="4.7932916666666679E-2" u="1"/>
        <n v="0.37848000000000015" u="1"/>
        <n v="8.8582318276166899E-3" u="1"/>
        <n v="5.6782841682434103E-2" u="1"/>
        <n v="3.8412916666666685E-2" u="1"/>
        <n v="5.80459870398045E-2" u="1"/>
        <n v="0.26704166666666668" u="1"/>
        <n v="0.66477984189987205" u="1"/>
        <n v="2.7937624603509899E-2" u="1"/>
        <n v="0.25203865766525302" u="1"/>
        <n v="1.4067012071609499" u="1"/>
        <n v="0.55229747295379605" u="1"/>
        <n v="2.00936999171972E-2" u="1"/>
        <n v="1.03596076369286E-2" u="1"/>
        <n v="1.1065862141549599E-2" u="1"/>
        <n v="5.5585552006959901E-2" u="1"/>
        <n v="0.1958820833333334" u="1"/>
        <n v="0.81287389993667603" u="1"/>
        <n v="0.16444291174411799" u="1"/>
        <n v="2.4601582437753702E-2" u="1"/>
        <n v="0.4177387500000001" u="1"/>
        <n v="3.1599860638380002E-2" u="1"/>
        <n v="1.18338810279965E-2" u="1"/>
        <n v="0.81043722222222225" u="1"/>
        <n v="0.81043722222222236" u="1"/>
        <n v="6.9222696125507396E-2" u="1"/>
        <n v="2.5333333333333336E-2" u="1"/>
        <n v="1.52753265574574E-2" u="1"/>
        <n v="0.16636466979980499" u="1"/>
        <n v="4.1214253753423698E-2" u="1"/>
        <n v="5.4859664291143397E-2" u="1"/>
        <n v="2.1174818277358998E-2" u="1"/>
        <n v="0.106492705643177" u="1"/>
        <n v="2.8869645670056301E-2" u="1"/>
        <n v="2.4246249999999987E-2" u="1"/>
        <n v="0.48908063769340498" u="1"/>
        <n v="6.0958333333333337E-2" u="1"/>
        <n v="0.88671604938271598" u="1"/>
        <n v="3.9775174111127902E-2" u="1"/>
        <n v="1.7629358917474702E-2" u="1"/>
        <n v="5.5299583333333353E-2" u="1"/>
        <n v="1.2734712101519099E-2" u="1"/>
        <n v="6.0811847448348999E-2" u="1"/>
        <n v="0.83886969089508101" u="1"/>
        <n v="1.2421708641975306" u="1"/>
        <n v="0.56668531894683905" u="1"/>
        <n v="7.8438472222222208E-2" u="1"/>
        <n v="0.3285051882267" u="1"/>
        <n v="2.8097222222222221E-2" u="1"/>
        <n v="0.57828557491302501" u="1"/>
        <n v="0.24348958333333334" u="1"/>
        <n v="1.55160706490278E-2" u="1"/>
        <n v="1.8019409850239799E-2" u="1"/>
        <n v="2.26487852632999E-2" u="1"/>
        <n v="0.12581166666666665" u="1"/>
        <n v="3.4616250000000008E-2" u="1"/>
        <n v="0.48009679012345674" u="1"/>
        <n v="0.63883990049362205" u="1"/>
        <n v="0.55905975308641975" u="1"/>
        <n v="1.0682299137115501" u="1"/>
        <n v="1.3681711629033101E-2" u="1"/>
        <n v="4.5006290078163202E-2" u="1"/>
        <n v="0.82432790123456767" u="1"/>
        <n v="2.3974683135747901E-3" u="1"/>
        <n v="0.32240197530864195" u="1"/>
        <n v="8.55690240859985E-3" u="1"/>
        <n v="3.5568606108426999E-2" u="1"/>
        <n v="8.5333883762359605E-2" u="1"/>
        <n v="5.6908950209617601E-2" u="1"/>
        <n v="0.75930864197530856" u="1"/>
        <n v="0.18053291666666668" u="1"/>
        <n v="1.0279192924499501" u="1"/>
        <n v="1.1337802410125699" u="1"/>
        <n v="0.103135138750076" u="1"/>
        <n v="6.6706746816635104E-2" u="1"/>
        <n v="8.1972070038318599E-3" u="1"/>
        <n v="0.12560166666666669" u="1"/>
        <n v="2.2979320958256701E-2" u="1"/>
        <n v="2.3714999999999996E-2" u="1"/>
        <n v="8.948847222222224E-2" u="1"/>
        <n v="0.12526814639568301" u="1"/>
        <n v="0.88317519426345803" u="1"/>
        <n v="0.17777777777777776" u="1"/>
        <n v="0.358315080404282" u="1"/>
        <n v="0.70147999999999999" u="1"/>
        <n v="0.43820444444444429" u="1"/>
        <n v="4.6908971853554301E-3" u="1"/>
        <n v="0.43820444444444451" u="1"/>
        <n v="1.70501756668091" u="1"/>
        <n v="0.28569608926773099" u="1"/>
        <n v="1.4677412345679013" u="1"/>
        <n v="2.3615416666666667E-2" u="1"/>
        <n v="1.1397018097341101E-2" u="1"/>
        <n v="3.9655331522226299E-2" u="1"/>
        <n v="0.18722666666666668" u="1"/>
        <n v="1.2453056790123458" u="1"/>
        <n v="4.9653333333333348E-2" u="1"/>
        <n v="6.7054166666666668E-3" u="1"/>
        <n v="3.5390783101320301E-2" u="1"/>
        <n v="0.73023670911788896" u="1"/>
        <n v="1.7629265785217299E-2" u="1"/>
        <n v="3.9235837757587398E-2" u="1"/>
        <n v="4.8122777777777771E-2" u="1"/>
        <n v="2.9081363230943701E-2" u="1"/>
        <n v="1.3236666666666668" u="1"/>
        <n v="0.51566666666666672" u="1"/>
        <n v="3.8576979190111202E-2" u="1"/>
        <n v="0.70637827160493816" u="1"/>
        <n v="0.79943412542343095" u="1"/>
        <n v="0.13728092610836001" u="1"/>
        <n v="0.92415999999999998" u="1"/>
        <n v="1.0631256736815E-2" u="1"/>
        <n v="4.9155905842781102E-2" u="1"/>
        <n v="0.99474499999999999" u="1"/>
        <n v="3.3388472222222215E-2" u="1"/>
        <n v="1.1413325071334799" u="1"/>
        <n v="8.2959999999999992E-2" u="1"/>
        <n v="1.93734504282475E-2" u="1"/>
        <n v="6.8023256957531003E-2" u="1"/>
        <n v="3.8688750000000015E-2" u="1"/>
        <n v="5.84752783179283E-2" u="1"/>
        <n v="0.26742988824844399" u="1"/>
        <n v="2.9526527777777777E-2" u="1"/>
        <n v="6.2613822519779197E-3" u="1"/>
        <n v="0.64523208333333348" u="1"/>
        <n v="4.0977656841278097E-2" u="1"/>
        <n v="8.4801666666666678E-2" u="1"/>
        <n v="0.47005208333333337" u="1"/>
        <n v="0.18587847222222223" u="1"/>
        <n v="1.293857777777778" u="1"/>
        <n v="0.28716552257537797" u="1"/>
        <n v="1.501993086419753" u="1"/>
        <n v="0.136804699897766" u="1"/>
        <n v="0.109981238842011" u="1"/>
        <n v="1.46438265219331E-2" u="1"/>
        <n v="1.2825797311961699E-2" u="1"/>
        <n v="1.3698157854378199E-2" u="1"/>
        <n v="3.4847471863031401E-2" u="1"/>
        <n v="0.26069334149360701" u="1"/>
        <n v="0.35782191157340998" u="1"/>
        <n v="1.4857050000000003" u="1"/>
        <n v="1.4305416666666662E-2" u="1"/>
        <n v="0.46892911195754999" u="1"/>
        <n v="1.3500265277777781" u="1"/>
        <n v="1.4305416666666671E-2" u="1"/>
        <n v="0.56966572999954201" u="1"/>
        <n v="0.96249777777777767" u="1"/>
        <n v="1.6236977777777777" u="1"/>
        <n v="1.96764878928661E-2" u="1"/>
        <n v="4.0920116007327999E-2" u="1"/>
        <n v="5.0118640065193197E-2" u="1"/>
        <n v="2.8691504150628998E-2" u="1"/>
        <n v="0.14667208333333337" u="1"/>
        <n v="4.2720761150121703E-2" u="1"/>
        <n v="0.75441777777777774" u="1"/>
        <n v="2.53261402249336E-2" u="1"/>
        <n v="6.1659526079893098E-2" u="1"/>
        <n v="6.2377419322729097E-2" u="1"/>
        <n v="1.5829395502805699E-2" u="1"/>
        <n v="0.15004625000000005" u="1"/>
        <n v="2.6408262550830799E-2" u="1"/>
        <n v="0.28498847222222229" u="1"/>
        <n v="0.61945679012345678" u="1"/>
        <n v="0.66372277777777799" u="1"/>
        <n v="1.26913757994771E-2" u="1"/>
        <n v="5.1557222222222233E-2" u="1"/>
        <n v="0.76683598756790206" u="1"/>
        <n v="1.1083333333333334" u="1"/>
        <n v="3.6650717258453397E-2" u="1"/>
        <n v="4.0381297469139099E-2" u="1"/>
        <n v="0.10941625000000002" u="1"/>
        <n v="9.12896636873484E-3" u="1"/>
        <n v="7.3917202651500702E-2" u="1"/>
        <n v="0.112398415803909" u="1"/>
        <n v="0.171931818127632" u="1"/>
        <n v="0.21208028495311701" u="1"/>
        <n v="0.13008154928684201" u="1"/>
        <n v="0.54948958333333331" u="1"/>
        <n v="0.58505511283874501" u="1"/>
        <n v="0.123819209635258" u="1"/>
        <n v="0.148603975772858" u="1"/>
        <n v="7.2013647295534602E-3" u="1"/>
        <n v="1.1081501234567903" u="1"/>
        <n v="0.61095660924911499" u="1"/>
        <n v="5.9995833333333325E-3" u="1"/>
        <n v="0.59371542930603005" u="1"/>
        <n v="0.92550337314605702" u="1"/>
        <n v="1.2856254354119301E-2" u="1"/>
        <n v="3.4000000000000002E-2" u="1"/>
        <n v="3.2745514065027202E-2" u="1"/>
        <n v="0.13698222222222226" u="1"/>
        <n v="5.378847222222221E-2" u="1"/>
        <n v="0.38713722222222219" u="1"/>
        <n v="0.99672394990920998" u="1"/>
        <n v="1.0645785331726101" u="1"/>
        <n v="6.2468471005559002E-3" u="1"/>
        <n v="5.5047728121280698E-2" u="1"/>
        <n v="0.7262987500000001" u="1"/>
        <n v="3.09177432209253E-2" u="1"/>
        <n v="1.10235931351781E-2" u="1"/>
        <n v="6.1717340722680101E-3" u="1"/>
        <n v="2.7852382510900501E-2" u="1"/>
        <n v="0.75816404819488503" u="1"/>
        <n v="2.2532219067215899E-2" u="1"/>
        <n v="0.95725405216216997" u="1"/>
        <n v="3.5270426422357601E-2" u="1"/>
        <n v="0.26701333333333344" u="1"/>
        <n v="1.2916170060634599E-2" u="1"/>
        <n v="2.9683217406272899E-2" u="1"/>
        <n v="0.14787590503692599" u="1"/>
        <n v="0.51484936475753795" u="1"/>
        <n v="2.4755416666666672E-2" u="1"/>
        <n v="1.2626085281372099" u="1"/>
        <n v="5.2281618118286098E-2" u="1"/>
        <n v="0.1168372222222222" u="1"/>
        <n v="5.4541666666666662E-2" u="1"/>
        <n v="0.99192267656326305" u="1"/>
        <n v="2.3944998160004598E-2" u="1"/>
        <n v="0.29845833333333338" u="1"/>
        <n v="0.73984000000000016" u="1"/>
        <n v="1.2511168718337999" u="1"/>
        <n v="7.2692362591624303E-3" u="1"/>
        <n v="1.7904307693242999E-2" u="1"/>
        <n v="0.11683722222222225" u="1"/>
        <n v="1.3415540456771899" u="1"/>
        <n v="1.2381666666666671E-2" u="1"/>
        <n v="0.37230959534645103" u="1"/>
        <n v="1.2079486419753083" u="1"/>
        <n v="1.4070834567901236" u="1"/>
        <n v="0.12840847671031999" u="1"/>
        <n v="0.25829955935478199" u="1"/>
        <n v="8.1523880362510698E-3" u="1"/>
        <n v="8.6032077670097403E-3" u="1"/>
        <n v="1.0858772322535499E-2" u="1"/>
        <n v="3.0046127736568399E-2" u="1"/>
        <n v="3.01055368036032E-2" u="1"/>
        <n v="1.01638972759247" u="1"/>
        <n v="3.5813368856906898E-2" u="1"/>
        <n v="1.94061007350683E-2" u="1"/>
        <n v="3.0555905774235701E-2" u="1"/>
        <n v="0.98177777777777775" u="1"/>
        <n v="0.10145449638366701" u="1"/>
        <n v="2.4787154048681301E-2" u="1"/>
        <n v="2.5267191231250801E-2" u="1"/>
        <n v="9.4159888103604299E-3" u="1"/>
        <n v="0.18186222222222226" u="1"/>
        <n v="0.10650622844696001" u="1"/>
        <n v="0.13351847222222224" u="1"/>
        <n v="0.51482677459716797" u="1"/>
        <n v="7.8734643757343306E-2" u="1"/>
        <n v="1.5678647905588199E-2" u="1"/>
        <n v="1.0070044444444446" u="1"/>
        <n v="0.81668938271604929" u="1"/>
        <n v="4.0204692631959901E-2" u="1"/>
        <n v="1.4554821886122201E-2" u="1"/>
        <n v="4.3385203927755397E-2" u="1"/>
        <n v="0.14794666666666673" u="1"/>
        <n v="1.01836001873016" u="1"/>
        <n v="1.8662222222222219E-2" u="1"/>
        <n v="5.2405696362256997E-2" u="1"/>
        <n v="1.02416527271271" u="1"/>
        <n v="2.0128472222222221E-2" u="1"/>
        <n v="5.2705712616443599E-2" u="1"/>
        <n v="1.4164982363581701E-2" u="1"/>
        <n v="1.75138209015131E-2" u="1"/>
        <n v="3.1366985291242599E-2" u="1"/>
        <n v="1.3763080835342401" u="1"/>
        <n v="3.7916451692581198E-2" u="1"/>
        <n v="4.1278782300651099E-3" u="1"/>
        <n v="0.79148444444444432" u="1"/>
        <n v="0.105186469852924" u="1"/>
        <n v="0.20055682957172399" u="1"/>
        <n v="0.63218277777777787" u="1"/>
        <n v="9.7156465053558402E-3" u="1"/>
        <n v="0.59753086419753088" u="1"/>
        <n v="0.14166666666666666" u="1"/>
        <n v="7.2965748608112294E-2" u="1"/>
        <n v="1.7721220833333333" u="1"/>
        <n v="8.7696192786097492E-3" u="1"/>
        <n v="0.14331878721714" u="1"/>
        <n v="2.1000379696488401E-2" u="1"/>
        <n v="0.34225722222222221" u="1"/>
        <n v="0.111686810851097" u="1"/>
        <n v="0.42411166666666666" u="1"/>
        <n v="0.10038050264120101" u="1"/>
        <n v="2.1738665277777782" u="1"/>
        <n v="8.1531191244721395E-3" u="1"/>
        <n v="9.0996772050857492E-3" u="1"/>
        <n v="5.3903195075690703E-3" u="1"/>
        <n v="8.8354773819446605E-2" u="1"/>
        <n v="0.22795678675174699" u="1"/>
        <n v="0.15126222222222224" u="1"/>
        <n v="0.28664833333333339" u="1"/>
        <n v="1.02419197559357" u="1"/>
        <n v="5.7579062879085499E-2" u="1"/>
        <n v="0.65048801898956299" u="1"/>
        <n v="3.6956552416086197E-2" u="1"/>
        <n v="1.0888368822634199E-2" u="1"/>
        <n v="0.26073578000068698" u="1"/>
        <n v="0.56891541666666678" u="1"/>
        <n v="5.3006384521722801E-2" u="1"/>
        <n v="1.0642093827160495" u="1"/>
        <n v="0.120451919734478" u="1"/>
        <n v="0.88898897171020497" u="1"/>
        <n v="1.26670229434967" u="1"/>
        <n v="0.96790123456790123" u="1"/>
        <n v="2.9475888237357101E-2" u="1"/>
        <n v="0.64735999999999994" u="1"/>
        <n v="1.72131713479757E-2" u="1"/>
        <n v="1.6160340979695299E-2" u="1"/>
        <n v="4.8979856073856402E-2" u="1"/>
        <n v="3.5633653402328498E-2" u="1"/>
        <n v="0.10527958333333333" u="1"/>
        <n v="6.3138472222222242E-2" u="1"/>
        <n v="2.5916527777777788E-2" u="1"/>
        <n v="3.7768333333333341E-2" u="1"/>
        <n v="0.24096009135246299" u="1"/>
        <n v="0.3927220833333333" u="1"/>
        <n v="0.81011432409286499" u="1"/>
        <n v="2.76726987212896E-2" u="1"/>
        <n v="6.60821609199047E-3" u="1"/>
        <n v="4.93994653224945E-2" u="1"/>
        <n v="5.6829583333333315E-2" u="1"/>
        <n v="1.105193086419753" u="1"/>
        <n v="0.64761698246002197" u="1"/>
        <n v="1.04168200492859" u="1"/>
        <n v="8.2351177930831895E-2" u="1"/>
        <n v="1.6035575308641974" u="1"/>
        <n v="1.5738333333333333E-2" u="1"/>
        <n v="4.6153336763382E-2" u="1"/>
        <n v="5.6829583333333343E-2" u="1"/>
        <n v="3.5756748169660603E-2" u="1"/>
        <n v="8.0632427707314509E-3" u="1"/>
        <n v="1.8385654315352402E-2" u="1"/>
        <n v="0.56331624999999996" u="1"/>
        <n v="5.0361335277557401E-2" u="1"/>
        <n v="1.0209227777777781" u="1"/>
        <n v="6.679583333333336E-3" u="1"/>
        <n v="3.48546579480171E-2" u="1"/>
        <n v="0.64785777777777787" u="1"/>
        <n v="0.56563722222222224" u="1"/>
        <n v="4.7657702118158299E-2" u="1"/>
        <n v="1.06858599185944" u="1"/>
        <n v="6.4273993484675902E-3" u="1"/>
        <n v="0.29501847222222227" u="1"/>
        <n v="6.23254552483559E-2" u="1"/>
        <n v="1.1833600000000002" u="1"/>
        <n v="1.585722222222222E-2" u="1"/>
        <n v="1.1022399999999997" u="1"/>
        <n v="3.0146666666666676E-2" u="1"/>
        <n v="1.02052366733551" u="1"/>
        <n v="1.0291666666666668E-2" u="1"/>
        <n v="1.7419200000000006" u="1"/>
        <n v="2.75842063128948E-2" u="1"/>
        <n v="8.7708216160535795E-3" u="1"/>
        <n v="8.9325815439224202E-2" u="1"/>
        <n v="0.11601798236370101" u="1"/>
        <n v="0.63701242208480802" u="1"/>
        <n v="1.1895515955984599E-2" u="1"/>
        <n v="7.7727744355797802E-3" u="1"/>
        <n v="0.18205209076404599" u="1"/>
        <n v="7.7180340886116E-2" u="1"/>
        <n v="5.0223949365317804E-3" u="1"/>
        <n v="1.7238472222222224E-2" u="1"/>
        <n v="0.73614621162414595" u="1"/>
        <n v="0.91501152515411399" u="1"/>
        <n v="0.62260246276855502" u="1"/>
        <n v="2.9239999999999999E-2" u="1"/>
        <n v="3.1402777777777779E-2" u="1"/>
        <n v="0.37855646014213601" u="1"/>
        <n v="2.9240000000000019E-2" u="1"/>
        <n v="3.1569187995046399E-3" u="1"/>
        <n v="1.4763653278350799" u="1"/>
        <n v="1.39546382427216" u="1"/>
        <n v="0.77457046508789096" u="1"/>
        <n v="0.17339688539504999" u="1"/>
        <n v="6.4685449004173307E-2" u="1"/>
        <n v="0.18453499999999998" u="1"/>
        <n v="0.58456493827160483" u="1"/>
        <n v="0.16622222222222222" u="1"/>
        <n v="1.1158897541463399E-2" u="1"/>
        <n v="4.7659013420343399E-2" u="1"/>
        <n v="0.57174123456790116" u="1"/>
        <n v="0.79649382716049377" u="1"/>
        <n v="0.17135999999999998" u="1"/>
        <n v="0.19881652777777778" u="1"/>
        <n v="0.12987020611763" u="1"/>
        <n v="1.0588788986206099" u="1"/>
        <n v="0.1713600000000001" u="1"/>
        <n v="7.5111111111111101E-2" u="1"/>
        <n v="7.6076527777777805E-2" u="1"/>
        <n v="1.99480801820755E-2" u="1"/>
        <n v="6.8772083333333331E-2" u="1"/>
        <n v="9.9420249462127703E-3" u="1"/>
        <n v="5.6198764592409099E-2" u="1"/>
        <n v="6.0737222222222206E-2" u="1"/>
        <n v="6.0737222222222227E-2" u="1"/>
        <n v="0.66220444444444437" u="1"/>
        <n v="1.0629193782806401" u="1"/>
        <n v="0.46322113275527999" u="1"/>
        <n v="2.5691296905279201E-2" u="1"/>
        <n v="1.07693858444691E-2" u="1"/>
        <n v="0.36463478207588201" u="1"/>
        <n v="0.58201625000000001" u="1"/>
        <n v="5.3986920975148704E-3" u="1"/>
        <n v="6.2657777777777812E-2" u="1"/>
        <n v="8.3797294646501506E-3" u="1"/>
        <n v="1.1806454509496699E-2" u="1"/>
        <n v="0.59094452857971203" u="1"/>
        <n v="1.6822291538119299E-2" u="1"/>
        <n v="1.6314160078764E-2" u="1"/>
        <n v="2.2666666666666668E-2" u="1"/>
        <n v="0.346872478723526" u="1"/>
        <n v="0.72172081470489502" u="1"/>
        <n v="0.57068055868148804" u="1"/>
        <n v="4.4388749999999998E-2" u="1"/>
        <n v="0.25028277777777785" u="1"/>
        <n v="1.0896795988082899" u="1"/>
        <n v="0.549596548080444" u="1"/>
        <n v="9.3869147822260909E-3" u="1"/>
        <n v="6.3226856291294098E-3" u="1"/>
        <n v="8.7259598076343502E-3" u="1"/>
        <n v="0.91025227308273304" u="1"/>
        <n v="5.2487499999999982E-3" u="1"/>
        <n v="3.8000000000000006E-2" u="1"/>
        <n v="1.1378572222222221" u="1"/>
        <n v="9.9737178534269298E-3" u="1"/>
        <n v="5.6166211143135998E-3" u="1"/>
        <n v="0.62275722222222207" u="1"/>
        <n v="0.21076541666666673" u="1"/>
        <n v="1.3715271838009401E-2" u="1"/>
        <n v="1.0613116049382714" u="1"/>
        <n v="6.5290257334709195E-2" u="1"/>
        <n v="0.1073384722222222" u="1"/>
        <n v="1.6719999999999995E-2" u="1"/>
        <n v="4.3739583333333332E-2" u="1"/>
        <n v="1.2122635729610899E-2" u="1"/>
        <n v="0.114455781877041" u="1"/>
        <n v="0.15617333333333333" u="1"/>
        <n v="0.32435999999999998" u="1"/>
        <n v="0.77434500000000028" u="1"/>
        <n v="3.8045898079872097E-2" u="1"/>
        <n v="0.23542462289333299" u="1"/>
        <n v="1.0507765277777779" u="1"/>
        <n v="0.15617333333333339" u="1"/>
        <n v="1.0507765277777783" u="1"/>
        <n v="4.3876573443412802E-2" u="1"/>
        <n v="0.79194891452789296" u="1"/>
        <n v="3.61231751739979E-2" u="1"/>
        <n v="0.36353777777777774" u="1"/>
        <n v="1.0424169711768599E-2" u="1"/>
        <n v="1.2799583333333328E-2" u="1"/>
        <n v="5.8844462037086501E-2" u="1"/>
        <n v="3.9309281855821603E-2" u="1"/>
        <n v="9.1611333191394806E-2" u="1"/>
        <n v="3.9123769849538803E-2" u="1"/>
        <n v="0.1452295833333333" u="1"/>
        <n v="1.2799583333333335E-2" u="1"/>
        <n v="7.1449583333333344E-2" u="1"/>
        <n v="0.14522958333333333" u="1"/>
        <n v="0.20029166666666667" u="1"/>
        <n v="0.15965541666666672" u="1"/>
        <n v="1.02065813541412" u="1"/>
        <n v="0.95067858695983898" u="1"/>
        <n v="1.4473797530864194" u="1"/>
        <n v="0.509196877479553" u="1"/>
        <n v="1.33546851575375E-2" u="1"/>
        <n v="1.4796510338783301E-2" u="1"/>
        <n v="4.2552474886178998E-2" u="1"/>
        <n v="0.81414258480071999" u="1"/>
        <n v="2.4098027497530001E-2" u="1"/>
        <n v="4.0570896118879297E-2" u="1"/>
        <n v="4.3818611651658998E-2" u="1"/>
        <n v="1.3111617565155" u="1"/>
        <n v="1.9799577072262799E-2" u="1"/>
        <n v="2.2149583333333327E-2" u="1"/>
        <n v="1.9198449328541801E-2" u="1"/>
        <n v="6.6120000000000012E-2" u="1"/>
        <n v="0.16878166666666672" u="1"/>
        <n v="1.9169500097632401E-2" u="1"/>
        <n v="2.00101900845766E-2" u="1"/>
        <n v="2.2149583333333334E-2" u="1"/>
        <n v="1.9348591566085802E-2" u="1"/>
        <n v="5.9096738696098302E-3" u="1"/>
        <n v="0.48816541666666663" u="1"/>
        <n v="3.90647314488888E-2" u="1"/>
        <n v="9.9284453317523003E-3" u="1"/>
        <n v="1.0341383333333338" u="1"/>
        <n v="5.4454866796731997E-2" u="1"/>
        <n v="0.34348444444444448" u="1"/>
        <n v="9.7781894728541392E-3" u="1"/>
        <n v="1.22877908870578E-2" u="1"/>
        <n v="0.40509074926376298" u="1"/>
        <n v="1.91848399117589E-3" u="1"/>
        <n v="0.50542247295379605" u="1"/>
        <n v="0.78563847222222216" u="1"/>
        <n v="1.27257168292999" u="1"/>
        <n v="3.7864629179239301E-2" u="1"/>
        <n v="3.9552383124828297E-2" u="1"/>
        <n v="3.97908538579941E-2" u="1"/>
        <n v="3.71444597840309E-2" u="1"/>
        <n v="0.49641081690788302" u="1"/>
        <n v="3.7625141441822101E-2" u="1"/>
        <n v="5.7444311678409602E-3" u="1"/>
        <n v="9.9733333333333306E-3" u="1"/>
        <n v="0.15464256703853599" u="1"/>
        <n v="8.0962499999999975E-3" u="1"/>
        <n v="9.1770309954881703E-3" u="1"/>
        <n v="1.1146666666666664E-2" u="1"/>
        <n v="2.15755514800549E-2" u="1"/>
        <n v="2.8666250000000011E-2" u="1"/>
        <n v="1.5519347041845301E-2" u="1"/>
        <n v="0.12166785448789599" u="1"/>
        <n v="0.76290277777777782" u="1"/>
        <n v="6.0230367816984697E-3" u="1"/>
        <n v="0.52751129865646396" u="1"/>
        <n v="9.7232916666666655E-2" u="1"/>
        <n v="0.81211541666666665" u="1"/>
        <n v="3.54645736515522E-2" u="1"/>
        <n v="3.7504944950342199E-2" u="1"/>
        <n v="0.9182383333333336" u="1"/>
        <n v="1.4813945679012341" u="1"/>
        <n v="7.2779231704771501E-3" u="1"/>
        <n v="0.66908444444444448" u="1"/>
        <n v="0.15439875000000006" u="1"/>
        <n v="0.49734875000000006" u="1"/>
        <n v="0.45328847222222213" u="1"/>
        <n v="1.9261175766587299E-2" u="1"/>
        <n v="0.17605198919773099" u="1"/>
        <n v="8.5489057004451793E-2" u="1"/>
        <n v="7.4906250000000008E-2" u="1"/>
        <n v="0.44982403516769398" u="1"/>
        <n v="0.54936652777777795" u="1"/>
        <n v="6.3372222222222207E-3" u="1"/>
        <n v="0.10243583470583" u="1"/>
        <n v="2.2206597030162801E-2" u="1"/>
        <n v="0.11046222222222221" u="1"/>
        <n v="3.3568064682185602E-3" u="1"/>
        <n v="0.11046222222222225" u="1"/>
        <n v="5.6024096906185199E-2" u="1"/>
        <n v="1.50157105922699" u="1"/>
        <n v="1.13420840352774E-2" u="1"/>
        <n v="3.4261565655469901E-2" u="1"/>
        <n v="3.1559430062770802E-2" u="1"/>
        <n v="1.0053286552429199" u="1"/>
        <n v="6.7443042062223001E-3" u="1"/>
        <n v="2.5121694430708899E-2" u="1"/>
        <n v="2.2926209494471501E-2" u="1"/>
        <n v="9.2083718627691304E-3" u="1"/>
        <n v="1.3958165277777781" u="1"/>
        <n v="4.0729166666666674E-3" u="1"/>
        <n v="6.5116607584059204E-3" u="1"/>
        <n v="5.81287369132042E-2" u="1"/>
        <n v="4.1414476931095102E-2" u="1"/>
        <n v="0.62763999999999986" u="1"/>
        <n v="2.54840217530727E-2" u="1"/>
        <n v="0.21086847222222219" u="1"/>
        <n v="0.63143712282180797" u="1"/>
        <n v="0.64000791311264105" u="1"/>
        <n v="0.12112500000000001" u="1"/>
        <n v="0.47336894273757901" u="1"/>
        <n v="7.1662314236164107E-2" u="1"/>
        <n v="0.95962271604938232" u="1"/>
        <n v="0.23286222222222219" u="1"/>
        <n v="5.0790220499038703E-2" u="1"/>
        <n v="0.11975492537021599" u="1"/>
        <n v="6.1795733869075803E-2" u="1"/>
        <n v="1.2964892201125599E-2" u="1"/>
        <n v="0.52797827160493827" u="1"/>
        <n v="2.82784029841423E-2" u="1"/>
        <n v="2.5754477828741101E-2" u="1"/>
        <n v="2.8276173397898698E-2" u="1"/>
        <n v="0.26383999999999996" u="1"/>
        <n v="6.0168057680129998E-2" u="1"/>
        <n v="1.1131086386740201E-2" u="1"/>
        <n v="6.4578875899314894E-2" u="1"/>
        <n v="0.13518814742565199" u="1"/>
        <n v="0.95173442363739003" u="1"/>
        <n v="0.345004022121429" u="1"/>
        <n v="1.3054500818252599" u="1"/>
        <n v="9.3322916666666672E-2" u="1"/>
        <n v="3.6066334694623899E-2" u="1"/>
        <n v="0.59862666666666675" u="1"/>
        <n v="8.4287174046039595E-2" u="1"/>
        <n v="0.23587500000000003" u="1"/>
        <n v="1.8029622733593001E-2" u="1"/>
        <n v="3.4982446581125301E-2" u="1"/>
        <n v="4.8648333333333328E-2" u="1"/>
        <n v="5.015000000000003E-3" u="1"/>
        <n v="4.8648333333333349E-2" u="1"/>
        <n v="0.7346666666666668" u="1"/>
        <n v="0.12118166666666666" u="1"/>
        <n v="0.19266666666666668" u="1"/>
        <n v="2.6418472222222222E-2" u="1"/>
        <n v="0.17534701526165" u="1"/>
        <n v="0.23104" u="1"/>
        <n v="0.352658271789551" u="1"/>
        <n v="0.54779708385467496" u="1"/>
        <n v="4.1970051825046496E-3" u="1"/>
        <n v="2.6418472222222236E-2" u="1"/>
        <n v="2.96317283064127E-2" u="1"/>
        <n v="0.11900000000000001" u="1"/>
        <n v="2.4101505056023601E-2" u="1"/>
        <n v="0.126281723380089" u="1"/>
        <n v="0.9850154166666667" u="1"/>
        <n v="1.4903577975928801E-2" u="1"/>
        <n v="1.2198240496218199E-2" u="1"/>
        <n v="4.4361360371112803E-2" u="1"/>
        <n v="6.5061494708061204E-2" u="1"/>
        <n v="0.97761863470077504" u="1"/>
        <n v="0.41953384876251198" u="1"/>
        <n v="1.19136776775122E-2" u="1"/>
        <n v="3.2179583333333331E-2" u="1"/>
        <n v="0.93500049382716033" u="1"/>
        <n v="0.11377777777777777" u="1"/>
        <n v="0.37549827160493815" u="1"/>
        <n v="3.2179583333333352E-2" u="1"/>
        <n v="0.37549827160493826" u="1"/>
        <n v="0.15570500000000001" u="1"/>
        <n v="1.24990362673998E-2" u="1"/>
        <n v="2.2115303203463599E-2" u="1"/>
        <n v="9.9900932982564007E-3" u="1"/>
        <n v="1.1968472222222219E-2" u="1"/>
        <n v="2.23571248352528E-2" u="1"/>
        <n v="1.0129755735397299" u="1"/>
        <n v="0.63435250520706199" u="1"/>
        <n v="3.34206558763981E-2" u="1"/>
        <n v="4.7426883131265599E-2" u="1"/>
        <n v="1.75789650529623E-2" u="1"/>
        <n v="0.44018793106079102" u="1"/>
        <n v="4.2737245559692397E-2" u="1"/>
        <n v="0.97187137603759799" u="1"/>
        <n v="8.2046250000000015E-2" u="1"/>
        <n v="1.7684722222222203E-3" u="1"/>
        <n v="1.6074476763606099E-2" u="1"/>
        <n v="0.74202352762222301" u="1"/>
        <n v="1.4213268645107699E-2" u="1"/>
        <n v="2.4182777777777782E-2" u="1"/>
        <n v="0.157069087028503" u="1"/>
        <n v="5.4823383688926697E-2" u="1"/>
        <n v="9.9447235465049702E-2" u="1"/>
        <n v="5.97030995413661E-3" u="1"/>
        <n v="4.6225074678659397E-2" u="1"/>
        <n v="0.11576291666666667" u="1"/>
        <n v="1.1823772192001301" u="1"/>
        <n v="1.07566760852933E-2" u="1"/>
        <n v="8.5729583333333331E-2" u="1"/>
        <n v="0.11576291666666672" u="1"/>
        <n v="1.6486827777777775" u="1"/>
        <n v="3.9716249999999995E-2" u="1"/>
        <n v="8.5729583333333359E-2" u="1"/>
        <n v="1.43028749153018E-2" u="1"/>
        <n v="6.5582222222222208E-2" u="1"/>
        <n v="4.3884325772523901E-2" u="1"/>
        <n v="0.29305678606033297" u="1"/>
        <n v="1.3776623643934701E-2" u="1"/>
        <n v="1.03804944083095E-2" u="1"/>
        <n v="6.6241808235645303E-3" u="1"/>
        <n v="4.0218703448772403E-2" u="1"/>
        <n v="8.2007057964801802E-2" u="1"/>
        <n v="0.10400503128767" u="1"/>
        <n v="2.112958333333333E-2" u="1"/>
        <n v="0.68787652777777786" u="1"/>
        <n v="1.1958056129515201E-2" u="1"/>
        <n v="3.63094955682755E-2" u="1"/>
        <n v="1.2110399999999999" u="1"/>
        <n v="1.2246562242507899" u="1"/>
        <n v="1.3690133333333336" u="1"/>
        <n v="1.886565416666667" u="1"/>
        <n v="4.8989024013280903E-2" u="1"/>
        <n v="0.369522154331207" u="1"/>
        <n v="0.67184364795684803" u="1"/>
        <n v="9.8251895979046804E-3" u="1"/>
        <n v="0.75843214988708496" u="1"/>
        <n v="1.0275201871991199E-2" u="1"/>
        <n v="5.78882470726967E-2" u="1"/>
        <n v="3.4204579889774302E-2" u="1"/>
        <n v="0.78826314210891701" u="1"/>
        <n v="1.27255134284496E-2" u="1"/>
        <n v="1.5685621649026898E-2" u="1"/>
        <n v="5.6802083333333336E-2" u="1"/>
        <n v="0.59108567237854004" u="1"/>
        <n v="7.0223383605480194E-2" u="1"/>
        <n v="4.3464679270982701E-2" u="1"/>
        <n v="1.5686593949794801E-2" u="1"/>
        <n v="0.12725375592708599" u="1"/>
        <n v="0.99799875000000016" u="1"/>
        <n v="0.68240308761596702" u="1"/>
        <n v="0.66738222222222243" u="1"/>
        <n v="0.77667194604873702" u="1"/>
        <n v="1.4724423177540301E-2" u="1"/>
        <n v="4.5449219644069699E-2" u="1"/>
        <n v="0.137592658400536" u="1"/>
        <n v="1.7850089818239202E-2" u="1"/>
        <n v="0.139526382088661" u="1"/>
        <n v="0.10029087215662" u="1"/>
        <n v="2.54862271249294E-2" u="1"/>
        <n v="6.7461729049682603E-2" u="1"/>
        <n v="0.95687111111111089" u="1"/>
        <n v="1.1681204938271605" u="1"/>
        <n v="6.0052577406167998E-2" u="1"/>
        <n v="0.69227456790123454" u="1"/>
        <n v="0.94340277777777792" u="1"/>
        <n v="1.66132831573486" u="1"/>
        <n v="0.24724483489990201" u="1"/>
        <n v="0.113279208540916" u="1"/>
        <n v="1.0457400083541899" u="1"/>
        <n v="1.3208992481231701" u="1"/>
        <n v="1.17929195985198E-2" u="1"/>
        <n v="0.80908641975308637" u="1"/>
        <n v="0.795981705188751" u="1"/>
        <n v="0.66449382716049377" u="1"/>
        <n v="1.12969567999244E-2" u="1"/>
        <n v="0.13881233334541301" u="1"/>
        <n v="0.42100489139556901" u="1"/>
        <n v="0.22617652777777786" u="1"/>
        <n v="0.69882458448410001" u="1"/>
        <n v="1.6570533333333337" u="1"/>
        <n v="1.12669607624412E-2" u="1"/>
        <n v="6.5663948655128507E-2" u="1"/>
        <n v="0.66033947467803999" u="1"/>
        <n v="3.1445078551769298E-2" u="1"/>
        <n v="0.12643753086419754" u="1"/>
        <n v="0.44409215450286899" u="1"/>
        <n v="0.85457986593246504" u="1"/>
        <n v="6.9666666666666668E-2" u="1"/>
        <n v="0.11881333333333337" u="1"/>
        <n v="3.2281935214996303E-2" u="1"/>
        <n v="0.78298208333333352" u="1"/>
        <n v="7.3113612830638899E-2" u="1"/>
        <n v="0.14938271604938272" u="1"/>
        <n v="7.5863935053348498E-3" u="1"/>
        <n v="1.8061373382806799E-2" u="1"/>
        <n v="6.2661133706569699E-2" u="1"/>
        <n v="2.4103170260787E-2" u="1"/>
        <n v="0.90888875000000025" u="1"/>
        <n v="1.8572019413113601E-2" u="1"/>
        <n v="7.9920915886759793E-3" u="1"/>
        <n v="6.4942248165607494E-2" u="1"/>
        <n v="0.62183833333333327" u="1"/>
        <n v="2.0626666666666668E-2" u="1"/>
        <n v="1.0996817611157899E-2" u="1"/>
        <n v="1.54766114428639E-2" u="1"/>
        <n v="0.70970541666666676" u="1"/>
        <n v="1.61527848243713" u="1"/>
        <n v="0.74792993068695102" u="1"/>
        <n v="2.38918531686068E-2" u="1"/>
        <n v="1.3649583333333333E-2" u="1"/>
        <n v="4.7912303358316401E-2" u="1"/>
        <n v="0.60648065805435203" u="1"/>
        <n v="4.0517058223485898E-2" u="1"/>
        <n v="1.364958333333334E-2" u="1"/>
        <n v="0.706576228141785" u="1"/>
        <n v="0.48721291666666672" u="1"/>
        <n v="6.7952416837215396E-2" u="1"/>
        <n v="0.3699884722222222" u="1"/>
        <n v="0.69696000000000002" u="1"/>
        <n v="5.0822916666666669E-2" u="1"/>
        <n v="1.3613005168736E-2" u="1"/>
        <n v="0.54109776020050104" u="1"/>
        <n v="3.9558839052915601E-2" u="1"/>
        <n v="1.05358803272247" u="1"/>
        <n v="0.20686426758766199" u="1"/>
        <n v="6.0357641428709002E-2" u="1"/>
        <n v="6.9521233439445496E-2" u="1"/>
        <n v="1.3274165277777776" u="1"/>
        <n v="1.6755377777777776" u="1"/>
        <n v="7.3168472222222211E-2" u="1"/>
        <n v="0.86828444444444464" u="1"/>
        <n v="7.3168472222222225E-2" u="1"/>
        <n v="1.9635000000000003E-2" u="1"/>
        <n v="6.6631101071834606E-2" u="1"/>
        <n v="2.0106380805373199E-2" u="1"/>
        <n v="2.5846663862466802E-2" u="1"/>
        <n v="2.3102654166666663" u="1"/>
        <n v="8.7905764579773005E-2" u="1"/>
        <n v="7.3917605914175502E-3" u="1"/>
        <n v="0.19296875000000002" u="1"/>
        <n v="0.1765733333333333" u="1"/>
        <n v="1.23351458460093E-2" u="1"/>
        <n v="1.2680520833333335" u="1"/>
        <n v="3.9439480751752902E-2" u="1"/>
        <n v="5.5986666666666657E-2" u="1"/>
        <n v="9.6902633085846901E-3" u="1"/>
        <n v="0.84404945373535201" u="1"/>
        <n v="4.1600313037633903E-2" u="1"/>
        <n v="0.33146222222222221" u="1"/>
        <n v="4.9657739698886899E-2" u="1"/>
        <n v="9.9004581570625305E-3" u="1"/>
        <n v="1.036291666666667E-2" u="1"/>
        <n v="1.43632304668427" u="1"/>
        <n v="0.15375999999999998" u="1"/>
        <n v="8.2746185362339006E-2" u="1"/>
        <n v="0.391708314418793" u="1"/>
        <n v="5.40769519284368E-3" u="1"/>
        <n v="1.8746666666666672E-2" u="1"/>
        <n v="0.62032291666666661" u="1"/>
        <n v="1.5536869764328001" u="1"/>
        <n v="6.2944637611508404E-3" u="1"/>
        <n v="2.7697777777777773E-2" u="1"/>
        <n v="0.39890500000000012" u="1"/>
        <n v="1.5930574387311901E-2" u="1"/>
        <n v="2.1941777318716001E-2" u="1"/>
        <n v="4.8518795520067201E-2" u="1"/>
        <n v="8.6827225983142894E-2" u="1"/>
        <n v="0.27777777777777773" u="1"/>
        <n v="6.3751854002475697E-2" u="1"/>
        <n v="1.04200923442841" u="1"/>
        <n v="9.9308425560593605E-3" u="1"/>
        <n v="0.36331757903099099" u="1"/>
        <n v="9.5884722222222205E-3" u="1"/>
        <n v="1.15246437489986E-2" u="1"/>
        <n v="0.584422767162323" u="1"/>
        <n v="0.51223462820053101" u="1"/>
        <n v="1.8598387500000002" u="1"/>
        <n v="9.5884722222222274E-3" u="1"/>
        <n v="1.8272070214152301E-2" u="1"/>
        <n v="1.12683641910553" u="1"/>
        <n v="1.7403285950422301E-2" u="1"/>
        <n v="1.00669236853719E-2" u="1"/>
        <n v="2.0887704566121101E-2" u="1"/>
        <n v="3.6557126790285097E-2" u="1"/>
        <n v="1.7522161826491401E-2" u="1"/>
        <n v="1.07873404026032" u="1"/>
        <n v="3.5862916666666675E-2" u="1"/>
        <n v="4.7222222222222221E-2" u="1"/>
        <n v="0.66910493373870905" u="1"/>
        <n v="2.4585610255599001E-2" u="1"/>
        <n v="0.79121512174606301" u="1"/>
        <n v="8.2744999999999985E-2" u="1"/>
        <n v="8.8645098730921693E-3" u="1"/>
        <n v="1.4081666666666664E-2" u="1"/>
        <n v="9.526847222222222E-2" u="1"/>
        <n v="0.79505026340484597" u="1"/>
        <n v="1.6530564054846798E-2" u="1"/>
        <n v="2.3262443020939799E-2" u="1"/>
        <n v="5.50676584243774E-2" u="1"/>
        <n v="0.13617587089538599" u="1"/>
        <n v="0.20236847222222226" u="1"/>
        <n v="9.5268472222222261E-2" u="1"/>
        <n v="1.22478759288788" u="1"/>
        <n v="5.9580076485872303E-2" u="1"/>
        <n v="1.6439078375697101E-2" u="1"/>
        <n v="1.3199220833333338" u="1"/>
        <n v="0.92591083049774203" u="1"/>
        <n v="1.20350513607264E-2" u="1"/>
        <n v="9.4051823019981398E-2" u="1"/>
        <n v="1.0183190123456793" u="1"/>
        <n v="0.70401777777777774" u="1"/>
        <n v="0.67767661809921298" u="1"/>
        <n v="0.29311761260032698" u="1"/>
        <n v="6.0241747647523901E-2" u="1"/>
        <n v="6.3752681016921997E-2" u="1"/>
        <n v="0.42631319165229797" u="1"/>
        <n v="1.3838333333333338E-2" u="1"/>
        <n v="2.35622059553862E-2" u="1"/>
        <n v="2.3685315623879401E-2" u="1"/>
        <n v="6.0844056308269501E-2" u="1"/>
        <n v="0.288292646408081" u="1"/>
        <n v="0.97972929477691595" u="1"/>
        <n v="0.13185717165470101" u="1"/>
        <n v="0.70850288867950495" u="1"/>
        <n v="6.2493453733623002E-3" u="1"/>
        <n v="6.00621588528156E-2" u="1"/>
        <n v="9.4815846532583202E-3" u="1"/>
        <n v="2.7379915118217499E-2" u="1"/>
        <n v="0.65312500000000007" u="1"/>
        <n v="5.6666666666666671E-3" u="1"/>
        <n v="3.6254469305276898E-2" u="1"/>
        <n v="0.2404977777777777" u="1"/>
        <n v="0.64890408515930198" u="1"/>
        <n v="2.5982744991779301E-3" u="1"/>
        <n v="0.13582291666666668" u="1"/>
        <n v="1.5000903606414799" u="1"/>
        <n v="2.34731007367373E-2" u="1"/>
        <n v="4.71337735652924E-2" u="1"/>
        <n v="4.9422342330217403E-2" u="1"/>
        <n v="0.78151308641975314" u="1"/>
        <n v="0.35691500000000004" u="1"/>
      </sharedItems>
    </cacheField>
    <cacheField name="Calidad" numFmtId="1">
      <sharedItems count="2">
        <s v="D"/>
        <s v="C" u="1"/>
      </sharedItems>
    </cacheField>
    <cacheField name="Precio consumo" numFmtId="173">
      <sharedItems containsSemiMixedTypes="0" containsString="0" containsNumber="1" minValue="0" maxValue="181.362426280975" count="2163">
        <n v="0"/>
        <n v="20.944664347916813" u="1"/>
        <n v="3.7512522190809278E-2" u="1"/>
        <n v="14.726142883300769" u="1"/>
        <n v="165.79869985580399" u="1"/>
        <n v="0.31983208656311041" u="1"/>
        <n v="0.23095716536045041" u="1"/>
        <n v="5.1750332117080723E-2" u="1"/>
        <n v="0.256876230239868" u="1"/>
        <n v="2.3151842057704921" u="1"/>
        <n v="0.1517102122306824" u="1"/>
        <n v="0.118206396698952" u="1"/>
        <n v="0.31726015731692248" u="1"/>
        <n v="0.13353089988231681" u="1"/>
        <n v="0.49975618720054638" u="1"/>
        <n v="0.46266829967498802" u="1"/>
        <n v="2.0426380634307897" u="1"/>
        <n v="2.6270546019077248" u="1"/>
        <n v="1.6225916147232045" u="1"/>
        <n v="0.11719165742397281" u="1"/>
        <n v="7.7101626619696626" u="1"/>
        <n v="8.7661139667034399E-2" u="1"/>
        <n v="0.27526140213012718" u="1"/>
        <n v="7.9427562654018402E-2" u="1"/>
        <n v="14.624874405562887" u="1"/>
        <n v="0.31388670206069919" u="1"/>
        <n v="0.1835686266422272" u="1"/>
        <n v="2.4426823481917372" u="1"/>
        <n v="9.5353264808654714" u="1"/>
        <n v="0.1064098030328752" u="1"/>
        <n v="0.1254927515983584" u="1"/>
        <n v="22.667412757873564" u="1"/>
        <n v="181.362426280975" u="1"/>
        <n v="18.416666239500042" u="1"/>
        <n v="14.621045589447039" u="1"/>
        <n v="0.34222167450934748" u="1"/>
        <n v="0.1972365230321888" u="1"/>
        <n v="9.5916226506233604E-2" u="1"/>
        <n v="0.74237829446792636" u="1"/>
        <n v="0.96868313848972343" u="1"/>
        <n v="1.8790221959352451" u="1"/>
        <n v="0.467211663722992" u="1"/>
        <n v="0.15358759462833441" u="1"/>
        <n v="0.1118426918983456" u="1"/>
        <n v="7.3620393872261033E-2" u="1"/>
        <n v="0.58731156587600719" u="1"/>
        <n v="0.57303684949874878" u="1"/>
        <n v="0.2401601225137712" u="1"/>
        <n v="1.86410587280988" u="1"/>
        <n v="3.3711140602827001" u="1"/>
        <n v="0.1260476261377336" u="1"/>
        <n v="12.723224386572834" u="1"/>
        <n v="0.27193433046340959" u="1"/>
        <n v="0.64230388961732499" u="1"/>
        <n v="4.8049800395965505" u="1"/>
        <n v="4.3746130540966917" u="1"/>
        <n v="0.78666992485523257" u="1"/>
        <n v="0.30079323053360002" u="1"/>
        <n v="9.2178432643413508" u="1"/>
        <n v="0.3738823831081392" u="1"/>
        <n v="1.197531539946795" u="1"/>
        <n v="0.34393233060836798" u="1"/>
        <n v="2.7022534012794424" u="1"/>
        <n v="0.13224451243877439" u="1"/>
        <n v="0.34729135036468478" u="1"/>
        <n v="0.78964525461196877" u="1"/>
        <n v="4.8170801401138261" u="1"/>
        <n v="0.24898676574230161" u="1"/>
        <n v="6.4443722367286724E-2" u="1"/>
        <n v="14.643036685883999" u="1"/>
        <n v="5.0355710089206723E-2" u="1"/>
        <n v="14.339449852705009" u="1"/>
        <n v="3.9104001224041052" u="1"/>
        <n v="170.84614038467402" u="1"/>
        <n v="0.30831441283226002" u="1"/>
        <n v="0.1155999451875688" u="1"/>
        <n v="10.298809856176369" u="1"/>
        <n v="0.4799313545227048" u="1"/>
        <n v="1.9916073977947233" u="1"/>
        <n v="0.10670875012874639" u="1"/>
        <n v="5.2898740768432653" u="1"/>
        <n v="1.333283297717571" u="1"/>
        <n v="6.9510906934738159E-2" u="1"/>
        <n v="0.128685727715492" u="1"/>
        <n v="0.11532721668481841" u="1"/>
        <n v="7.8601516783237443E-2" u="1"/>
        <n v="0.86832370609045051" u="1"/>
        <n v="11.61080986261368" u="1"/>
        <n v="0.12319771200418481" u="1"/>
        <n v="7.5322605669498485E-2" u="1"/>
        <n v="0.8316096290945999" u="1"/>
        <n v="0.91266084462404251" u="1"/>
        <n v="8.0815844610333407" u="1"/>
        <n v="4.937387257814408E-2" u="1"/>
        <n v="0.52283668518066395" u="1"/>
        <n v="1.0967041924595835" u="1"/>
        <n v="6.5577656030654879E-2" u="1"/>
        <n v="7.0916078984737355E-2" u="1"/>
        <n v="6.0897026211023358E-2" u="1"/>
        <n v="0.16111735999584159" u="1"/>
        <n v="8.7935283780098104" u="1"/>
        <n v="5.7336002588272081E-2" u="1"/>
        <n v="1.8250178173184399" u="1"/>
        <n v="9.4998277723789604E-2" u="1"/>
        <n v="5.0732526928186403E-2" u="1"/>
        <n v="6.960620731115344E-2" u="1"/>
        <n v="6.2400564551353441E-2" u="1"/>
        <n v="0.25550377368927041" u="1"/>
        <n v="0.10332936048507679" u="1"/>
        <n v="0.26935654878616322" u="1"/>
        <n v="7.5327910482883439E-2" u="1"/>
        <n v="0.19278421998024001" u="1"/>
        <n v="12.647032849490651" u="1"/>
        <n v="8.3854414522647996E-2" u="1"/>
        <n v="7.1095714345574397" u="1"/>
        <n v="7.9920746386051206E-2" u="1"/>
        <n v="0.84298146888613645" u="1"/>
        <n v="0.47997331619262718" u="1"/>
        <n v="0.32782125473022478" u="1"/>
        <n v="0.53718912601470958" u="1"/>
        <n v="0.2038721740245816" u="1"/>
        <n v="16.374558150768287" u="1"/>
        <n v="0.97647171467542648" u="1"/>
        <n v="26.4135789871216" u="1"/>
        <n v="0.10371913760900479" u="1"/>
        <n v="1.7862137854099274" u="1"/>
        <n v="0.2473419457674024" u="1"/>
        <n v="0.42265560477971997" u="1"/>
        <n v="8.4791377186775194E-2" u="1"/>
        <n v="1.5839292109012608" u="1"/>
        <n v="12.716841436922554" u="1"/>
        <n v="0.46913149952888478" u="1"/>
        <n v="0.24038755893707281" u="1"/>
        <n v="27.791470307856834" u="1"/>
        <n v="0.22953203320503199" u="1"/>
        <n v="9.6981085836887193E-2" u="1"/>
        <n v="9.6821191534399951" u="1"/>
        <n v="0.1005356460809704" u="1"/>
        <n v="16.828971095383178" u="1"/>
        <n v="29.917197227478038" u="1"/>
        <n v="8.3393357694148795E-2" u="1"/>
        <n v="0.28630775213241599" u="1"/>
        <n v="4.0845565125346308" u="1"/>
        <n v="0.75542002916336104" u="1"/>
        <n v="9.4451636075973594E-2" u="1"/>
        <n v="0.3282253444194792" u="1"/>
        <n v="0.2038898169994352" u="1"/>
        <n v="0.67666107788682006" u="1"/>
        <n v="0.75055290944874253" u="1"/>
        <n v="31.066877841949481" u="1"/>
        <n v="0.45830160379409762" u="1"/>
        <n v="1.894225850701335" u="1"/>
        <n v="0.59645509719848644" u="1"/>
        <n v="0.1113086864352224" u="1"/>
        <n v="7.9527101144194674" u="1"/>
        <n v="1.56621605157852" u="1"/>
        <n v="27.6872444152832" u="1"/>
        <n v="1.8060671165585549" u="1"/>
        <n v="54.964614510536173" u="1"/>
        <n v="1.5975934267044001" u="1"/>
        <n v="11.592671610414984" u="1"/>
        <n v="0.80147174559533607" u="1"/>
        <n v="0.31854474544525119" u="1"/>
        <n v="2.1801019087433824" u="1"/>
        <n v="0.4931452274322512" u="1"/>
        <n v="0.3983421623706816" u="1"/>
        <n v="0.66541475057601918" u="1"/>
        <n v="0.1244270130991936" u="1"/>
        <n v="7.7036774531006644" u="1"/>
        <n v="0.57184630632400479" u="1"/>
        <n v="0.54099502041935843" u="1"/>
        <n v="62.520554065704601" u="1"/>
        <n v="22.510305400937789" u="1"/>
        <n v="0.22281090915203119" u="1"/>
        <n v="24.389174878597217" u="1"/>
        <n v="0.1176872923970224" u="1"/>
        <n v="19.782860185951005" u="1"/>
        <n v="0.20594432950019839" u="1"/>
        <n v="0.14017729461193121" u="1"/>
        <n v="0.40323549509048479" u="1"/>
        <n v="0.3125178515911104" u="1"/>
        <n v="2.7753529697656649" u="1"/>
        <n v="0.153479725122452" u="1"/>
        <n v="0.57027530670166005" u="1"/>
        <n v="0.80416792631149603" u="1"/>
        <n v="6.5787747502326965E-2" u="1"/>
        <n v="1.537677906453615" u="1"/>
        <n v="9.2966601252556E-2" u="1"/>
        <n v="9.3038285523653066" u="1"/>
        <n v="0.18383456766605361" u="1"/>
        <n v="0.59505283832550082" u="1"/>
        <n v="0.51635420322418235" u="1"/>
        <n v="13.210623599588875" u="1"/>
        <n v="2.9700964987278038" u="1"/>
        <n v="6.5224952995777116E-2" u="1"/>
        <n v="11.638197898864753" u="1"/>
        <n v="0.153120458126068" u="1"/>
        <n v="5.2485607564449283E-2" u="1"/>
        <n v="6.0019608587026561E-2" u="1"/>
        <n v="3.679152205586432E-2" u="1"/>
        <n v="0.26196411252021762" u="1"/>
        <n v="31.839268207550042" u="1"/>
        <n v="0.2344468235969544" u="1"/>
        <n v="1.4792498946189885" u="1"/>
        <n v="27.659217808395546" u="1"/>
        <n v="155.36869764328" u="1"/>
        <n v="0.1035561338067056" u="1"/>
        <n v="0.37068715691566478" u="1"/>
        <n v="6.936357915401456E-2" u="1"/>
        <n v="5.0763848125934592" u="1"/>
        <n v="21.08137991279364" u="1"/>
        <n v="0.403631001710892" u="1"/>
        <n v="0.82289496436715093" u="1"/>
        <n v="57.292510271072452" u="1"/>
        <n v="0.22545377910137199" u="1"/>
        <n v="29.68094110488892" u="1"/>
        <n v="0.14617656171321841" u="1"/>
        <n v="9.6056528389453597E-2" u="1"/>
        <n v="0.12781403958797441" u="1"/>
        <n v="7.21717178821564E-2" u="1"/>
        <n v="2.0247353091835971" u="1"/>
        <n v="23.804934024810798" u="1"/>
        <n v="5.806284397840504E-2" u="1"/>
        <n v="0.91217771172523499" u="1"/>
        <n v="25.462825298309323" u="1"/>
        <n v="0.1877848058938984" u="1"/>
        <n v="20.593974590301517" u="1"/>
        <n v="20.593070983886719" u="1"/>
        <n v="6.8039469420909923E-2" u="1"/>
        <n v="0.4860875792801389" u="1"/>
        <n v="19.171899687498811" u="1"/>
        <n v="0.54821814410388492" u="1"/>
        <n v="0.27961954474449247" u="1"/>
        <n v="1.5874734520912166" u="1"/>
        <n v="6.2182195484638242E-2" u="1"/>
        <n v="18.284890046343204" u="1"/>
        <n v="1.2800082564353941" u="1"/>
        <n v="5.3226233720779366" u="1"/>
        <n v="0.35719759762287251" u="1"/>
        <n v="20.65653666853904" u="1"/>
        <n v="0.40927433967590321" u="1"/>
        <n v="13.443665020167822" u="1"/>
        <n v="21.911883354186998" u="1"/>
        <n v="3.4713481664657611" u="1"/>
        <n v="69.594984054565202" u="1"/>
        <n v="9.42936390638352E-2" u="1"/>
        <n v="0.2646298706531528" u="1"/>
        <n v="0.922675151377917" u="1"/>
        <n v="8.2719776630401611" u="1"/>
        <n v="0.82601177692413597" u="1"/>
        <n v="65.3807759284974" u="1"/>
        <n v="0.1958498954772952" u="1"/>
        <n v="0.4123374819755552" u="1"/>
        <n v="45.905181765556357" u="1"/>
        <n v="2.08648949861526" u="1"/>
        <n v="0.55091949179768507" u="1"/>
        <n v="0.3010011315345768" u="1"/>
        <n v="9.4952389597892803E-2" u="1"/>
        <n v="8.2474343478680004E-2" u="1"/>
        <n v="0.1228625327348712" u="1"/>
        <n v="10.95109235495328" u="1"/>
        <n v="138.31092119216899" u="1"/>
        <n v="8.2201614975929593E-2" u="1"/>
        <n v="0.22620938718318959" u="1"/>
        <n v="0.69337612017989092" u="1"/>
        <n v="6.47705122828484E-2" u="1"/>
        <n v="22.657260894775398" u="1"/>
        <n v="0.98495922982692763" u="1"/>
        <n v="0.52291317842900753" u="1"/>
        <n v="0.4029615819454192" u="1"/>
        <n v="23.37691068649292" u="1"/>
        <n v="11.879238411784174" u="1"/>
        <n v="0.33140221238136319" u="1"/>
        <n v="1.2411927804350851" u="1"/>
        <n v="0.30291616916656477" u="1"/>
        <n v="23.923991732299285" u="1"/>
        <n v="1.4273125678300851" u="1"/>
        <n v="0.11331985890865361" u="1"/>
        <n v="1.3103117421269415" u="1"/>
        <n v="0.19681265950202961" u="1"/>
        <n v="0.1082585155963896" u="1"/>
        <n v="0.68675553798675515" u="1"/>
        <n v="75.067012310027991" u="1"/>
        <n v="2.6948867365717919E-2" u="1"/>
        <n v="18.207671344280246" u="1"/>
        <n v="15.127246487885706" u="1"/>
        <n v="72.987233864855654" u="1"/>
        <n v="29.953393377363614" u="1"/>
        <n v="1.85728814452887" u="1"/>
        <n v="0.51277971267700162" u="1"/>
        <n v="66.145563125610607" u="1"/>
        <n v="28.868832588195801" u="1"/>
        <n v="0.1015206426382064" u="1"/>
        <n v="14.988451600074772" u="1"/>
        <n v="17.120416760444641" u="1"/>
        <n v="0.15335600078105921" u="1"/>
        <n v="10.602866224944593" u="1"/>
        <n v="0.27634015679359442" u="1"/>
        <n v="5.8393385261297198E-2" u="1"/>
        <n v="1.6731456071138391" u="1"/>
        <n v="13.51423263549804" u="1"/>
        <n v="0.33588790893554721" u="1"/>
        <n v="0.130513280630112" u="1"/>
        <n v="0.30221885442733759" u="1"/>
        <n v="0.28342628479003917" u="1"/>
        <n v="0.1391173899173736" u="1"/>
        <n v="0.28343105316162082" u="1"/>
        <n v="6.3578821718692793E-2" u="1"/>
        <n v="0.2665952146053312" u="1"/>
        <n v="0.80816611647605852" u="1"/>
        <n v="23.402204513549801" u="1"/>
        <n v="3.1812042742967552" u="1"/>
        <n v="6.8171180784702315E-2" u="1"/>
        <n v="1.5397014319896698" u="1"/>
        <n v="0.26696783304214478" u="1"/>
        <n v="7.00972527265548" u="1"/>
        <n v="0.26288455724716159" u="1"/>
        <n v="30.072667598724358" u="1"/>
        <n v="0.40411162376403842" u="1"/>
        <n v="26.857483386993401" u="1"/>
        <n v="0.24012497067451441" u="1"/>
        <n v="0.16386286914348641" u="1"/>
        <n v="0.34213482867926248" u="1"/>
        <n v="0.39252790808677679" u="1"/>
        <n v="9.5610849559307196E-2" u="1"/>
        <n v="0.15038533508777599" u="1"/>
        <n v="15.081102736294273" u="1"/>
        <n v="15.805657524615523" u="1"/>
        <n v="5.6201800704002401E-2" u="1"/>
        <n v="2.1497818082570999" u="1"/>
        <n v="0.18278086185455361" u="1"/>
        <n v="0.26808521151542641" u="1"/>
        <n v="16.211039386689656" u="1"/>
        <n v="17.903693057596694" u="1"/>
        <n v="0.48399531841278082" u="1"/>
        <n v="0.270345449447632" u="1"/>
        <n v="0.38577294349670399" u="1"/>
        <n v="8.4283895790576796E-2" u="1"/>
        <n v="0.31647071242332481" u="1"/>
        <n v="0.130319714546204" u="1"/>
        <n v="0.10732948780059839" u="1"/>
        <n v="0.101993568241596" u="1"/>
        <n v="0.2673652470111848" u="1"/>
        <n v="1.072206683456898" u="1"/>
        <n v="5.3954433649778401E-2" u="1"/>
        <n v="0.34084664657711999" u="1"/>
        <n v="67.610185146331801" u="1"/>
        <n v="0.14252741634845759" u="1"/>
        <n v="0.87193105369806301" u="1"/>
        <n v="0.19966031610965759" u="1"/>
        <n v="0.66814678907394398" u="1"/>
        <n v="2.1085274219512953" u="1"/>
        <n v="0.51002144813537598" u="1"/>
        <n v="9.0305569767951894" u="1"/>
        <n v="11.376256495714195" u="1"/>
        <n v="0.28166547417640719" u="1"/>
        <n v="0.32736092805862399" u="1"/>
        <n v="0.22083771228790319" u="1"/>
        <n v="28.721308968961225" u="1"/>
        <n v="9.0375654399395197E-2" u="1"/>
        <n v="4.2443298734724575" u="1"/>
        <n v="0.19668488204479201" u="1"/>
        <n v="0.75917192734777994" u="1"/>
        <n v="64.734556674956991" u="1"/>
        <n v="0.11193037033081039" u="1"/>
        <n v="0.31724265217781039" u="1"/>
        <n v="5.995220318436624E-2" u="1"/>
        <n v="0.3520765006542208" u="1"/>
        <n v="9.0106084942817605E-2" u="1"/>
        <n v="17.185478787869219" u="1"/>
        <n v="0.25166299939155601" u="1"/>
        <n v="0.27381291985511758" u="1"/>
        <n v="1.6420845910906798" u="1"/>
        <n v="0.2509358823299408" u="1"/>
        <n v="1.15770511329174" u="1"/>
        <n v="14.285309650003903" u="1"/>
        <n v="3.8744933903217298" u="1"/>
        <n v="25.257484912872318" u="1"/>
        <n v="14.52546868473291" u="1"/>
        <n v="23.242039680480961" u="1"/>
        <n v="0.16466566920280479" u="1"/>
        <n v="0.1087621897459032" u="1"/>
        <n v="0.25247544050216641" u="1"/>
        <n v="0.71248658001422849" u="1"/>
        <n v="9.485111162066465" u="1"/>
        <n v="2.06388987600804" u="1"/>
        <n v="5.6436695158481438" u="1"/>
        <n v="10.158094704151148" u="1"/>
        <n v="22.823973715310245" u="1"/>
        <n v="13.168624639511116" u="1"/>
        <n v="0.2332420945167544" u="1"/>
        <n v="2.6302052289247499" u="1"/>
        <n v="15.840516611933708" u="1"/>
        <n v="20.1474801916629" u="1"/>
        <n v="0.25992155075073281" u="1"/>
        <n v="0.1266351640224456" u="1"/>
        <n v="6.6120795905590085E-2" u="1"/>
        <n v="10.939043462276461" u="1"/>
        <n v="0.204205706715584" u="1"/>
        <n v="0.11643857508897761" u="1"/>
        <n v="25.488355569541401" u="1"/>
        <n v="25.283365249633796" u="1"/>
        <n v="0.88266693055629752" u="1"/>
        <n v="52.648972868919351" u="1"/>
        <n v="0.16427911818027521" u="1"/>
        <n v="0.32478743791580239" u="1"/>
        <n v="0.2450570464134216" u="1"/>
        <n v="8.5161074995994401E-2" u="1"/>
        <n v="0.34541949629783603" u="1"/>
        <n v="1.6753021627664548" u="1"/>
        <n v="37.858274281024947" u="1"/>
        <n v="0.1523005068302152" u="1"/>
        <n v="1.6436318680644" u="1"/>
        <n v="0.2328606694936752" u="1"/>
        <n v="43.727764487266526" u="1"/>
        <n v="4.9420960247516639E-2" u="1"/>
        <n v="0.33383935689926159" u="1"/>
        <n v="11.29273846745491" u="1"/>
        <n v="0.1143854409456256" u="1"/>
        <n v="3.8086219877004641" u="1"/>
        <n v="0.88196307420730657" u="1"/>
        <n v="52.287322282791152" u="1"/>
        <n v="7.8225515782833113E-2" u="1"/>
        <n v="27.296123504638679" u="1"/>
        <n v="0.19934408366680159" u="1"/>
        <n v="0.106047451496124" u="1"/>
        <n v="6.4483469724655205" u="1"/>
        <n v="12.152722477912889" u="1"/>
        <n v="0.1616767793893816" u="1"/>
        <n v="19.679456576704975" u="1"/>
        <n v="6.8101935088634477E-2" u="1"/>
        <n v="49.019390046596527" u="1"/>
        <n v="56.009801030158798" u="1"/>
        <n v="0.1377053707838056" u="1"/>
        <n v="0.45410609245300321" u="1"/>
        <n v="0.45527160167694081" u="1"/>
        <n v="2.2290596365928699" u="1"/>
        <n v="4.49714921414852E-2" u="1"/>
        <n v="17.228724360465989" u="1"/>
        <n v="1.0428185015916824" u="1"/>
        <n v="1.56007546931505" u="1"/>
        <n v="0.43917480111122159" u="1"/>
        <n v="7.8220734000206091" u="1"/>
        <n v="15.583964027464399" u="1"/>
        <n v="6.6811606287956238E-2" u="1"/>
        <n v="8.4884420037269606E-2" u="1"/>
        <n v="51.72359347343447" u="1"/>
        <n v="4.2245776653289813" u="1"/>
        <n v="4.4973459094762802E-2" u="1"/>
        <n v="4.685275316238406" u="1"/>
        <n v="0.2555553019046784" u="1"/>
        <n v="0.14857615530490881" u="1"/>
        <n v="16.207015216350555" u="1"/>
        <n v="1.54800541698933" u="1"/>
        <n v="9.4343356788158403E-2" u="1"/>
        <n v="27.267863094806632" u="1"/>
        <n v="0.12948472797870639" u="1"/>
        <n v="0.1811902821063992" u="1"/>
        <n v="1.0608762502670295" u="1"/>
        <n v="0.73736202716827359" u="1"/>
        <n v="0.32865399122238159" u="1"/>
        <n v="0.10090421885252" u="1"/>
        <n v="48.894393444061272" u="1"/>
        <n v="0.48191079497337358" u="1"/>
        <n v="7.5983695685863523E-2" u="1"/>
        <n v="0.31329193711280801" u="1"/>
        <n v="6.7749164998531355E-2" u="1"/>
        <n v="5.1895405650138775" u="1"/>
        <n v="4.9203394353389829" u="1"/>
        <n v="11.52497876435519" u="1"/>
        <n v="0.11956032365560559" u="1"/>
        <n v="0.2370538264513016" u="1"/>
        <n v="15.410435348749168" u="1"/>
        <n v="10.381110385060303" u="1"/>
        <n v="0.14596845209598561" u="1"/>
        <n v="1.1479333862662304" u="1"/>
        <n v="0.192825362086296" u="1"/>
        <n v="17.69896715879441" u="1"/>
        <n v="2.4666436761617696" u="1"/>
        <n v="0.34063631296157842" u="1"/>
        <n v="24.904098510742202" u="1"/>
        <n v="4.189033061265944E-2" u="1"/>
        <n v="1.0400155782699601" u="1"/>
        <n v="0.43318700790405279" u="1"/>
        <n v="12.055973753333085" u="1"/>
        <n v="1.1223018541932106" u="1"/>
        <n v="2.3282886743545537" u="1"/>
        <n v="0.1726044118404392" u="1"/>
        <n v="22.5795030593872" u="1"/>
        <n v="0.58760488033294722" u="1"/>
        <n v="0.60846418142318714" u="1"/>
        <n v="0.4676615893840792" u="1"/>
        <n v="5.9134084731340401E-2" u="1"/>
        <n v="0.79362586140632707" u="1"/>
        <n v="0.27470311522483842" u="1"/>
        <n v="19.725219924002882" u="1"/>
        <n v="0.11610720306634879" u="1"/>
        <n v="0.14860381186008481" u="1"/>
        <n v="0.105795167386532" u="1"/>
        <n v="11.749951001256697" u="1"/>
        <n v="25.48049688339232" u="1"/>
        <n v="0.28972426056861839" u="1"/>
        <n v="1.2545103952288637" u="1"/>
        <n v="0.56140935420990001" u="1"/>
        <n v="0.14449098706245439" u="1"/>
        <n v="0.1542529761791232" u="1"/>
        <n v="0.25897774100303678" u="1"/>
        <n v="0.34176608920097362" u="1"/>
        <n v="0.38038614392280562" u="1"/>
        <n v="0.32456716895103438" u="1"/>
        <n v="0.15498760342598" u="1"/>
        <n v="0.1254034936428072" u="1"/>
        <n v="1.3983000442385669" u="1"/>
        <n v="0.28541933279484499" u="1"/>
        <n v="47.506130933761611" u="1"/>
        <n v="0.33732926845550559" u="1"/>
        <n v="9.99922901391984E-2" u="1"/>
        <n v="5.6470327079296077E-2" u="1"/>
        <n v="1.458377949893475" u="1"/>
        <n v="0.14920492470264399" u="1"/>
        <n v="39.261664506048021" u="1"/>
        <n v="16.761113274842508" u="1"/>
        <n v="0.50375449657440163" u="1"/>
        <n v="0.44599226117134078" u="1"/>
        <n v="1.96511673927307" u="1"/>
        <n v="9.8681166768074396E-2" u="1"/>
        <n v="0.56293511390686002" u="1"/>
        <n v="26.873745918273922" u="1"/>
        <n v="8.0611273646354398E-2" u="1"/>
        <n v="0.9931083545088778" u="1"/>
        <n v="0.43324375152587918" u="1"/>
        <n v="0.6581131815910336" u="1"/>
        <n v="1.9695816934108734" u="1"/>
        <n v="21.983861923217759" u="1"/>
        <n v="58.397793769836397" u="1"/>
        <n v="3.276262059807776E-2" u="1"/>
        <n v="0.1165751814842224" u="1"/>
        <n v="0.39164325594902077" u="1"/>
        <n v="0.108904041349888" u="1"/>
        <n v="16.299116052687161" u="1"/>
        <n v="0.20521593093872079" u="1"/>
        <n v="0.86203360557555997" u="1"/>
        <n v="1.740269735455515" u="1"/>
        <n v="0.25225162506103521" u="1"/>
        <n v="0.35499280691146878" u="1"/>
        <n v="0.12502719461917841" u="1"/>
        <n v="0.4678022265434264" u="1"/>
        <n v="1.0192862525582309" u="1"/>
        <n v="0.13457833230495439" u="1"/>
        <n v="5.970031023025512E-2" u="1"/>
        <n v="9.5701143145561607E-2" u="1"/>
        <n v="0.22716239094734161" u="1"/>
        <n v="16.966816633939754" u="1"/>
        <n v="8.4646441042423207E-2" u="1"/>
        <n v="10.988085418939592" u="1"/>
        <n v="0.37709721922874478" u="1"/>
        <n v="44.556287825107574" u="1"/>
        <n v="0.34708163142204318" u="1"/>
        <n v="0.17844884097576161" u="1"/>
        <n v="21.344761261716478" u="1"/>
        <n v="0.1358976215124128" u="1"/>
        <n v="0.39918732643127441" u="1"/>
        <n v="3.7086725234985303" u="1"/>
        <n v="7.9203665256500244E-2" u="1"/>
        <n v="0.3186656534671784" u="1"/>
        <n v="0.1651551127433776" u="1"/>
        <n v="0.31299015879631042" u="1"/>
        <n v="4.326156154274944E-2" u="1"/>
        <n v="0.1171506121754648" u="1"/>
        <n v="1.5860846191644677" u="1"/>
        <n v="4.2324095964431763E-2" u="1"/>
        <n v="0.121088810265064" u="1"/>
        <n v="0.105730265378952" u="1"/>
        <n v="0.70545214414596558" u="1"/>
        <n v="8.6895242333412004E-2" u="1"/>
        <n v="0.3733405768871304" u="1"/>
        <n v="0.60723930597305276" u="1"/>
        <n v="171.246147155762" u="1"/>
        <n v="0.30178144574165361" u="1"/>
        <n v="0.31938957981765248" u="1"/>
        <n v="0.13087816536426561" u="1"/>
        <n v="17.058463953435425" u="1"/>
        <n v="0.30819430947303761" u="1"/>
        <n v="0.1041316986083984" u="1"/>
        <n v="0.29245701432228077" u="1"/>
        <n v="0.38290543016046252" u="1"/>
        <n v="7.1433059871196719E-2" u="1"/>
        <n v="15.764648243784908" u="1"/>
        <n v="6.0691148042678798E-2" u="1"/>
        <n v="0.14192751049995439" u="1"/>
        <n v="0.2414337843656536" u="1"/>
        <n v="21.728778872638902" u="1"/>
        <n v="46.659095287322977" u="1"/>
        <n v="23.223758757114467" u="1"/>
        <n v="58.772229552269202" u="1"/>
        <n v="0.2688643038272856" u="1"/>
        <n v="0.856115352362394" u="1"/>
        <n v="0.112859167158604" u="1"/>
        <n v="0.51138752698898315" u="1"/>
        <n v="0.1018041074275968" u="1"/>
        <n v="59.326554536819458" u="1"/>
        <n v="2.5214154273271503" u="1"/>
        <n v="0.11408214271068561" u="1"/>
        <n v="7.1910090744495364E-2" u="1"/>
        <n v="1.4362744987010951" u="1"/>
        <n v="0.14623320102691681" u="1"/>
        <n v="0.29394367337226879" u="1"/>
        <n v="2.0928957313299148" u="1"/>
        <n v="8.75601917505264E-2" u="1"/>
        <n v="0.10958526283502559" u="1"/>
        <n v="14.892324507236491" u="1"/>
        <n v="117.88169145584099" u="1"/>
        <n v="1.1696333438158035" u="1"/>
        <n v="0.1391355246305464" u="1"/>
        <n v="10.190403088927281" u="1"/>
        <n v="26.764197349548361" u="1"/>
        <n v="170.50175666809099" u="1"/>
        <n v="0.22869385778904" u="1"/>
        <n v="9.2695713043212908" u="1"/>
        <n v="8.4470212459564001E-2" u="1"/>
        <n v="122.478759288788" u="1"/>
        <n v="1.8952191621065098" u="1"/>
        <n v="28.277246952056881" u="1"/>
        <n v="0.16089424490928639" u="1"/>
        <n v="0.4258753955364224" u="1"/>
        <n v="0.80381947755813599" u="1"/>
        <n v="0.38280683755874639" u="1"/>
        <n v="0.24444724619388561" u="1"/>
        <n v="0.12676535546779599" u="1"/>
        <n v="1.9088063389062899" u="1"/>
        <n v="0.17361833155155201" u="1"/>
        <n v="0.40831887722015359" u="1"/>
        <n v="1.261189766228199" u="1"/>
        <n v="35.971479415893562" u="1"/>
        <n v="24.4382643699646" u="1"/>
        <n v="6.2155857682228081E-2" u="1"/>
        <n v="0.83378328010439851" u="1"/>
        <n v="6.9391608238220243E-2" u="1"/>
        <n v="0.64646083116531361" u="1"/>
        <n v="1.2643076106905939" u="1"/>
        <n v="8.0085553228855202E-2" u="1"/>
        <n v="0.2390259802341464" u="1"/>
        <n v="25.374100208282478" u="1"/>
        <n v="0.1023852601647376" u="1"/>
        <n v="8.2144349813461595E-2" u="1"/>
        <n v="1.80677879601717" u="1"/>
        <n v="20.246697422116991" u="1"/>
        <n v="0.76185330748558056" u="1"/>
        <n v="7.4277311563491835E-2" u="1"/>
        <n v="137.63080835342402" u="1"/>
        <n v="0.13504523038864161" u="1"/>
        <n v="0.1401105672121048" u="1"/>
        <n v="2.0218384861946115" u="1"/>
        <n v="9.61977317929264E-2" u="1"/>
        <n v="26.190352439880364" u="1"/>
        <n v="0.2824336290359496" u="1"/>
        <n v="9.78904664516448E-2" u="1"/>
        <n v="9.4228632748127206E-2" u="1"/>
        <n v="12.344098128378388" u="1"/>
        <n v="3.4516032785177203E-2" u="1"/>
        <n v="44.777842164039598" u="1"/>
        <n v="46.428922414779684" u="1"/>
        <n v="1.7095817625522627" u="1"/>
        <n v="0.14423698186874401" u="1"/>
        <n v="6.4444988965988159E-2" u="1"/>
        <n v="13.20563793182373" u="1"/>
        <n v="0.14103412628173839" u="1"/>
        <n v="2.4102216586470639E-2" u="1"/>
        <n v="8.505005389452E-2" u="1"/>
        <n v="7.0166572928428636E-2" u="1"/>
        <n v="0.10228716582059839" u="1"/>
        <n v="4.3189536780118963E-2" u="1"/>
        <n v="0.17685671150684321" u="1"/>
        <n v="6.136217713356016E-2" u="1"/>
        <n v="0.31132113933563199" u="1"/>
        <n v="19.67078268527985" u="1"/>
        <n v="26.235475391149453" u="1"/>
        <n v="0.20553037524223361" u="1"/>
        <n v="0.41924557089805597" u="1"/>
        <n v="0.56861424446105924" u="1"/>
        <n v="6.7730337381362873E-2" u="1"/>
        <n v="21.119645219296267" u="1"/>
        <n v="0.12792992591857921" u="1"/>
        <n v="0.75822895765304565" u="1"/>
        <n v="0.56178706884384155" u="1"/>
        <n v="0.60307038947939851" u="1"/>
        <n v="19.850880801677704" u="1"/>
        <n v="0.23738163709640481" u="1"/>
        <n v="0.37618559598922718" u="1"/>
        <n v="7.3175293207168508" u="1"/>
        <n v="0.16710163652896881" u="1"/>
        <n v="0.13769716024398801" u="1"/>
        <n v="15.521977543830872" u="1"/>
        <n v="0.54081863164901756" u="1"/>
        <n v="0.34726974368095442" u="1"/>
        <n v="0.40498754382133523" u="1"/>
        <n v="3.9557151496410303" u="1"/>
        <n v="24.228258132934563" u="1"/>
        <n v="16.205997288227085" u="1"/>
        <n v="0.92994719743728738" u="1"/>
        <n v="2.6009532809257498" u="1"/>
        <n v="14.01794092729688" u="1"/>
        <n v="0.67509435117244809" u="1"/>
        <n v="1.597390584647655" u="1"/>
        <n v="0.34771743416786161" u="1"/>
        <n v="4.459745064377784E-2" u="1"/>
        <n v="0.17797015607357039" u="1"/>
        <n v="15.158245451748371" u="1"/>
        <n v="4.5955449342727682E-2" u="1"/>
        <n v="8.8526897132396795E-2" u="1"/>
        <n v="0.13469205796718561" u="1"/>
        <n v="0.92765957117080799" u="1"/>
        <n v="1.3741699978709221" u="1"/>
        <n v="0.60762363672256481" u="1"/>
        <n v="0.39714500308036799" u="1"/>
        <n v="0.38329842686653121" u="1"/>
        <n v="0.2813565731048584" u="1"/>
        <n v="0.24676577746868161" u="1"/>
        <n v="0.90078866109251998" u="1"/>
        <n v="0.19655807316303281" u="1"/>
        <n v="15.36703884601593" u="1"/>
        <n v="13.648811820894492" u="1"/>
        <n v="0.14708523452281921" u="1"/>
        <n v="14.887608289718639" u="1"/>
        <n v="0.56757177226245503" u="1"/>
        <n v="1.0203488543629651" u="1"/>
        <n v="0.39191219210624723" u="1"/>
        <n v="3.0986233204603093" u="1"/>
        <n v="7.7075307369232213" u="1"/>
        <n v="0.12385815382003761" u="1"/>
        <n v="13.88000011444092" u="1"/>
        <n v="12.657358366996053" u="1"/>
        <n v="0.79058568924665396" u="1"/>
        <n v="0.14089561998844161" u="1"/>
        <n v="44.850170314312003" u="1"/>
        <n v="16.432295963168144" u="1"/>
        <n v="13.651879727840429" u="1"/>
        <n v="1.4400262758135796" u="1"/>
        <n v="9.9668242409825254" u="1"/>
        <n v="14.846749790012836" u="1"/>
        <n v="0.1767145097255704" u="1"/>
        <n v="1.6859762370586349" u="1"/>
        <n v="7.2522833943367046E-2" u="1"/>
        <n v="1.1763892695307725" u="1"/>
        <n v="0.36576002836227439" u="1"/>
        <n v="1.9512232393026303" u="1"/>
        <n v="2.3192119300365448" u="1"/>
        <n v="0.19581082463264479" u="1"/>
        <n v="0.2570503354072568" u="1"/>
        <n v="0.1121644228696824" u="1"/>
        <n v="0.4148149788379672" u="1"/>
        <n v="0.1019465550780296" u="1"/>
        <n v="16.044593192636977" u="1"/>
        <n v="5.1444984972476959E-2" u="1"/>
        <n v="3.9174850583076499" u="1"/>
        <n v="0.12415477633476241" u="1"/>
        <n v="0.37474068999290477" u="1"/>
        <n v="1.739873662590975" u="1"/>
        <n v="0.37357994914054882" u="1"/>
        <n v="0.109907761216164" u="1"/>
        <n v="24.259226322174079" u="1"/>
        <n v="25.55359601974488" u="1"/>
        <n v="5.8259218931198173" u="1"/>
        <n v="2.8349453210830657" u="1"/>
        <n v="0.1884976476430896" u="1"/>
        <n v="0.19264931976795199" u="1"/>
        <n v="23.613272067159407" u="1"/>
        <n v="0.1026063784956936" u="1"/>
        <n v="13.761691451072693" u="1"/>
        <n v="15.728128552436818" u="1"/>
        <n v="1.5303198248148" u="1"/>
        <n v="0.2342314720153808" u="1"/>
        <n v="76.002137660980196" u="1"/>
        <n v="7.4379260465502783" u="1"/>
        <n v="0.1413201987743376" u="1"/>
        <n v="4.7277390956878641E-2" u="1"/>
        <n v="13.114490509033212" u="1"/>
        <n v="0.3102829456329344" u="1"/>
        <n v="0.3436549305915832" u="1"/>
        <n v="23.612816333770759" u="1"/>
        <n v="1.534787192940712E-2" u="1"/>
        <n v="20.08516073226928" u="1"/>
        <n v="22.033534124493691" u="1"/>
        <n v="5.8099359273910557E-2" u="1"/>
        <n v="0.1868343502283096" u="1"/>
        <n v="0.30803319811820962" u="1"/>
        <n v="23.63778114318848" u="1"/>
        <n v="0.43212735652923601" u="1"/>
        <n v="1.2559808045625691" u="1"/>
        <n v="5.8153890073299443E-2" u="1"/>
        <n v="26.064540818333541" u="1"/>
        <n v="0.334708362817764" u="1"/>
        <n v="0.290475964546204" u="1"/>
        <n v="0.66931027173996005" u="1"/>
        <n v="2.3560363054275451" u="1"/>
        <n v="0.4786295294761656" u="1"/>
        <n v="7.5727365911006955E-2" u="1"/>
        <n v="30.706484625115987" u="1"/>
        <n v="9.1176144778728804E-2" u="1"/>
        <n v="8.5708826780319303" u="1"/>
        <n v="0.97592242062091805" u="1"/>
        <n v="14.764476865530018" u="1"/>
        <n v="131.11617565155001" u="1"/>
        <n v="7.2267211973667117E-2" u="1"/>
        <n v="0.1144229993224144" u="1"/>
        <n v="1.82736083865165" u="1"/>
        <n v="7.0865854620933519E-2" u="1"/>
        <n v="0.69106018543243442" u="1"/>
        <n v="0.88590620085596994" u="1"/>
        <n v="59.59937095642092" u="1"/>
        <n v="0.2005520612001416" u="1"/>
        <n v="0.42087408900260959" u="1"/>
        <n v="24.237413406372077" u="1"/>
        <n v="0.84698544815182653" u="1"/>
        <n v="16.15558326244356" u="1"/>
        <n v="23.614888191223159" u="1"/>
        <n v="0.2814769744873048" u="1"/>
        <n v="0.29349955916404719" u="1"/>
        <n v="1.54702708125114" u="1"/>
        <n v="0.33285078406333918" u="1"/>
        <n v="0.34036314487457281" u="1"/>
        <n v="0.17338113486766801" u="1"/>
        <n v="0.4156474769115448" u="1"/>
        <n v="0.39021384716033919" u="1"/>
        <n v="0.49587565660476718" u="1"/>
        <n v="1.218604892492295" u="1"/>
        <n v="21.914528608322147" u="1"/>
        <n v="0.3036473989486696" u="1"/>
        <n v="0.1417235732078552" u="1"/>
        <n v="0.30700308084487921" u="1"/>
        <n v="0.34074315428733842" u="1"/>
        <n v="0.4535461366176608" u="1"/>
        <n v="21.695750560611579" u="1"/>
        <n v="0.14941461384296401" u="1"/>
        <n v="6.3936732709407834E-2" u="1"/>
        <n v="0.62002408504486084" u="1"/>
        <n v="19.731694459915158" u="1"/>
        <n v="54.90069150924684" u="1"/>
        <n v="8.60534086823464E-2" u="1"/>
        <n v="1.011925935745239" u="1"/>
        <n v="42.93922603130342" u="1"/>
        <n v="18.360743969678882" u="1"/>
        <n v="36.230098623782411" u="1"/>
        <n v="10.092758201062678" u="1"/>
        <n v="3.8298290222883197E-2" u="1"/>
        <n v="0.10225373506546" u="1"/>
        <n v="8.2472598552703804" u="1"/>
        <n v="12.104810327291485" u="1"/>
        <n v="0.1124707087874416" u="1"/>
        <n v="1.44661907106638" u="1"/>
        <n v="23.643426895141602" u="1"/>
        <n v="0.673183053731919" u="1"/>
        <n v="7.3778711259365123E-2" u="1"/>
        <n v="1.3253216072916991" u="1"/>
        <n v="2.5303404778242" u="1"/>
        <n v="0.1202539503574368" u="1"/>
        <n v="14.231869302690029" u="1"/>
        <n v="9.5238365232944794E-2" u="1"/>
        <n v="8.2033321261405598E-2" u="1"/>
        <n v="0.1282236427068712" u="1"/>
        <n v="1.7809458822011999" u="1"/>
        <n v="9.3166641891002405E-2" u="1"/>
        <n v="54.615136384963982" u="1"/>
        <n v="1.1228895932435985" u="1"/>
        <n v="8.9048691093921606E-2" u="1"/>
        <n v="6.8990890309214601" u="1"/>
        <n v="7.5611597299575903" u="1"/>
        <n v="0.33138275146484403" u="1"/>
        <n v="29.209468364715558" u="1"/>
        <n v="0.25646841526031522" u="1"/>
        <n v="9.1765463352203203E-2" u="1"/>
        <n v="2.7817124687135202" u="1"/>
        <n v="7.5095318257808727E-2" u="1"/>
        <n v="0.35054889321327198" u="1"/>
        <n v="9.2512480914592798E-2" u="1"/>
        <n v="0.2112661004066464" u="1"/>
        <n v="64.623305797576791" u="1"/>
        <n v="0.1660896539688112" u="1"/>
        <n v="0.35805982351303117" u="1"/>
        <n v="0.78422427177429144" u="1"/>
        <n v="8.6155086755752799E-2" u="1"/>
        <n v="18.845366239547722" u="1"/>
        <n v="52.959125339984872" u="1"/>
        <n v="20.408698953688141" u="1"/>
        <n v="0.3381775319576264" u="1"/>
        <n v="1.0944862291216844" u="1"/>
        <n v="0.34189796447753917" u="1"/>
        <n v="9.2333443462848802E-2" u="1"/>
        <n v="9.9091216921806405E-2" u="1"/>
        <n v="1.1963699385523801" u="1"/>
        <n v="1.638856619596482" u="1"/>
        <n v="25.350834662094698" u="1"/>
        <n v="64.646483063697701" u="1"/>
        <n v="0.113138757646084" u="1"/>
        <n v="9.1312862932682398E-2" u="1"/>
        <n v="0.1183858141303064" u="1"/>
        <n v="0.12148407846689201" u="1"/>
        <n v="30.673439502716079" u="1"/>
        <n v="1.1965659633278851" u="1"/>
        <n v="7.6139912009239197E-2" u="1"/>
        <n v="19.534675057977442" u="1"/>
        <n v="0.1406317204236984" u="1"/>
        <n v="13.576391234993935" u="1"/>
        <n v="8.5778720676899206E-2" u="1"/>
        <n v="3.1723237037658762" u="1"/>
        <n v="0.16573849320411679" u="1"/>
        <n v="1.5399719774723062" u="1"/>
        <n v="3.8017536401748568" u="1"/>
        <n v="9.7585923969745594E-2" u="1"/>
        <n v="58.657118082046509" u="1"/>
        <n v="0.1788569986820224" u="1"/>
        <n v="0.20097355544567119" u="1"/>
        <n v="1.2430526688694949" u="1"/>
        <n v="0.30861583352088962" u="1"/>
        <n v="0.37456738948821999" u="1"/>
        <n v="0.26847338676452642" u="1"/>
        <n v="0.71304088830947843" u="1"/>
        <n v="1.3316503912210471" u="1"/>
        <n v="6.2291242182254798E-2" u="1"/>
        <n v="1.4710154011845584" u="1"/>
        <n v="7.1447253227233914E-2" u="1"/>
        <n v="8.8972643017768804E-2" u="1"/>
        <n v="52.34539330005645" u="1"/>
        <n v="0.4986036419868472" u="1"/>
        <n v="11.751249432563791" u="1"/>
        <n v="17.157888673245903" u="1"/>
        <n v="13.287926632910967" u="1"/>
        <n v="25.370783098042029" u="1"/>
        <n v="7.2868034243583679E-2" u="1"/>
        <n v="31.272766590118401" u="1"/>
        <n v="6.8825662136077922E-2" u="1"/>
        <n v="0.1075205206871032" u="1"/>
        <n v="0.40417200326919522" u="1"/>
        <n v="0.11156205832958239" u="1"/>
        <n v="6.8643823266029358E-2" u="1"/>
        <n v="0.19912537932395921" u="1"/>
        <n v="0.26178610324859602" u="1"/>
        <n v="19.314480684697621" u="1"/>
        <n v="8.1761375069618406E-2" u="1"/>
        <n v="0.19311670958995841" u="1"/>
        <n v="69.240853786468804" u="1"/>
        <n v="0.50102496147155762" u="1"/>
        <n v="0.23265090584754961" u="1"/>
        <n v="2.1891517937183376" u="1"/>
        <n v="0.1455341130495072" u="1"/>
        <n v="6.9409938603639549" u="1"/>
        <n v="68.671832084655605" u="1"/>
        <n v="0.1736289560794832" u="1"/>
        <n v="8.3547443151474401E-2" u="1"/>
        <n v="1.2762646749615676" u="1"/>
        <n v="5.0581485033035278E-2" u="1"/>
        <n v="0.22011861205101041" u="1"/>
        <n v="0.68089401721954323" u="1"/>
        <n v="5.8223385363817201E-2" u="1"/>
        <n v="0.13690641522407521" u="1"/>
        <n v="7.8212656080722795E-2" u="1"/>
        <n v="0.4244505167007448" u="1"/>
        <n v="0.30261969566345198" u="1"/>
        <n v="0.13016836345195759" u="1"/>
        <n v="18.757164478302002" u="1"/>
        <n v="15.525615364313127" u="1"/>
        <n v="8.0458000302314397E-2" u="1"/>
        <n v="8.7106950581073594E-2" u="1"/>
        <n v="28.096677958965252" u="1"/>
        <n v="150.27514696121202" u="1"/>
        <n v="19.853986110538241" u="1"/>
        <n v="0.175534218549728" u="1"/>
        <n v="15.505868755280972" u="1"/>
        <n v="0.35101258754730241" u="1"/>
        <n v="12.630146741867071" u="1"/>
        <n v="0.12336444109678241" u="1"/>
        <n v="1.834002912044526" u="1"/>
        <n v="0.34461116790771518" u="1"/>
        <n v="0.55732132494449549" u="1"/>
        <n v="8.4487326443195204E-2" u="1"/>
        <n v="18.405942581593997" u="1"/>
        <n v="0.159584641456604" u="1"/>
        <n v="0.28245487809181202" u="1"/>
        <n v="22.161252498626716" u="1"/>
        <n v="0.20213752985000641" u="1"/>
        <n v="0.45559564232826238" u="1"/>
        <n v="0.22516810894012479" u="1"/>
        <n v="0.17346672713756561" u="1"/>
        <n v="11.51445150375368" u="1"/>
        <n v="1.5701715275645249" u="1"/>
        <n v="0.33005416393280002" u="1"/>
        <n v="0.48928448557853682" u="1"/>
        <n v="8.6301802098751157" u="1"/>
        <n v="9.4529554247856001E-2" u="1"/>
        <n v="33.958642482757561" u="1"/>
        <n v="21.151397712528698" u="1"/>
        <n v="12.46183007955552" u="1"/>
        <n v="16.64855003356935" u="1"/>
        <n v="0.2235009968280792" u="1"/>
        <n v="0.87139192968606893" u="1"/>
        <n v="1.2180304154753674" u="1"/>
        <n v="1.0934208333492286" u="1"/>
        <n v="76.354300975799404" u="1"/>
        <n v="1.3783609494566926" u="1"/>
        <n v="20.636824872344739" u="1"/>
        <n v="0.1214216798543928" u="1"/>
        <n v="0.14556773006916079" u="1"/>
        <n v="0.2032839804887768" u="1"/>
        <n v="38.487242273986332" u="1"/>
        <n v="0.1129876747727392" u="1"/>
        <n v="0.92693600803613707" u="1"/>
        <n v="9.8560251295566406E-2" u="1"/>
        <n v="0.88797891139983998" u="1"/>
        <n v="0.28810346126556402" u="1"/>
        <n v="50.925095677375808" u="1"/>
        <n v="14.750092014670386" u="1"/>
        <n v="0.97413372248411245" u="1"/>
        <n v="1.8208177015185301" u="1"/>
        <n v="8.9271180331707195E-2" u="1"/>
        <n v="7.8139349818229675E-2" u="1"/>
        <n v="20.214254911988977" u="1"/>
        <n v="69.747698307037197" u="1"/>
        <n v="0.4406360089778904" u="1"/>
        <n v="80.493242740631402" u="1"/>
        <n v="0.1155242174863816" u="1"/>
        <n v="0.20591957867145519" u="1"/>
        <n v="14.20698743313552" u="1"/>
        <n v="5.5428323149681047" u="1"/>
        <n v="0.33983620814978999" u="1"/>
        <n v="3.0195793136954321E-2" u="1"/>
        <n v="0.18340967595577201" u="1"/>
        <n v="0.39757794141769442" u="1"/>
        <n v="0.81969061866402504" u="1"/>
        <n v="0.17706997692584961" u="1"/>
        <n v="0.21303072571754481" u="1"/>
        <n v="13.307520542293783" u="1"/>
        <n v="54.819817245006547" u="1"/>
        <n v="0.29527682065963762" u="1"/>
        <n v="0.76810485124588002" u="1"/>
        <n v="3.4193518012762047" u="1"/>
        <n v="0.19281204044818881" u="1"/>
        <n v="16.114352997392427" u="1"/>
        <n v="0.40094912052154558" u="1"/>
        <n v="1.3185864686965951" u="1"/>
        <n v="1.2317691221833238" u="1"/>
        <n v="1.3982111588120449" u="1"/>
        <n v="8.9006677269935996E-2" u="1"/>
        <n v="11.232462301850312" u="1"/>
        <n v="0.94201784580945902" u="1"/>
        <n v="48.92716616392137" u="1"/>
        <n v="0.15197238326072721" u="1"/>
        <n v="6.9807678461074801E-2" u="1"/>
        <n v="4.5657505095005106" u="1"/>
        <n v="0.16377839446067841" u="1"/>
        <n v="0.68346011638641357" u="1"/>
        <n v="0.45751142501831038" u="1"/>
        <n v="2.7178899943828649" u="1"/>
        <n v="7.2797417640685994E-2" u="1"/>
        <n v="1.1087580397725105" u="1"/>
        <n v="0.13959196209907521" u="1"/>
        <n v="25.693051815032959" u="1"/>
        <n v="0.1281511783599856" u="1"/>
        <n v="0.10972217470407521" u="1"/>
        <n v="0.12928272783756239" u="1"/>
        <n v="0.1395924389362336" u="1"/>
        <n v="0.112620368599892" u="1"/>
        <n v="8.7974540889263195E-2" u="1"/>
        <n v="0.27126407623291038" u="1"/>
        <n v="1.8869606554508214" u="1"/>
        <n v="0.41817331314086881" u="1"/>
        <n v="0.7126404047012328" u="1"/>
        <n v="9.9322825670242407E-2" u="1"/>
        <n v="4.1041409969329798" u="1"/>
        <n v="22.649856127798518" u="1"/>
        <n v="4.4932968914508799E-2" u="1"/>
        <n v="7.4768483638763442E-2" u="1"/>
        <n v="26.732903234660661" u="1"/>
        <n v="0.63468462228775036" u="1"/>
        <n v="25.60031652450564" u="1"/>
        <n v="60.983383655548195" u="1"/>
        <n v="0.53659713268279996" u="1"/>
        <n v="0.27877977490425121" u="1"/>
        <n v="0.145791590213776" u="1"/>
        <n v="23.776321411132773" u="1"/>
        <n v="0.11880081146955521" u="1"/>
        <n v="9.5664449036121604E-2" u="1"/>
        <n v="46.137832999229452" u="1"/>
        <n v="0.75019672513007996" u="1"/>
        <n v="5.3787805140018477E-2" u="1"/>
        <n v="11.194990910589686" u="1"/>
        <n v="8.2833195477724093" u="1"/>
        <n v="0.22281906008720401" u="1"/>
        <n v="9.0802639722824E-2" u="1"/>
        <n v="0.81682300195098001" u="1"/>
        <n v="11.508924104273323" u="1"/>
        <n v="17.805912494659438" u="1"/>
        <n v="0.39537873864173922" u="1"/>
        <n v="2.8982035070657699" u="1"/>
        <n v="0.41709885001182562" u="1"/>
        <n v="0.16642066836357119" u="1"/>
        <n v="6.0065273195505121E-2" u="1"/>
        <n v="9.1735430061816794E-2" u="1"/>
        <n v="0.32791098952293363" u="1"/>
        <n v="9.6415102481842402E-2" u="1"/>
        <n v="9.8110221326351194E-2" u="1"/>
        <n v="0.19656227529048881" u="1"/>
        <n v="5.8198176324367523E-2" u="1"/>
        <n v="12.586015462875359" u="1"/>
        <n v="0.22956974804401359" u="1"/>
        <n v="17.266798354685317" u="1"/>
        <n v="0.32413646578788718" u="1"/>
        <n v="1.1104355379939075" u="1"/>
        <n v="14.119301401078701" u="1"/>
        <n v="24.883031845092759" u="1"/>
        <n v="143.632304668427" u="1"/>
        <n v="0.48422902822494457" u="1"/>
        <n v="19.138365723192685" u="1"/>
        <n v="28.622877597808838" u="1"/>
        <n v="0.90536462143063501" u="1"/>
        <n v="20.671300515532501" u="1"/>
        <n v="4.9994762986898401E-2" u="1"/>
        <n v="0.15984402596950559" u="1"/>
        <n v="0.46063250303268399" u="1"/>
        <n v="0.31890913844108559" u="1"/>
        <n v="2.6854451745748482E-2" u="1"/>
        <n v="0.5718293786048888" u="1"/>
        <n v="0.26724207401275601" u="1"/>
        <n v="0.54035240411758401" u="1"/>
        <n v="0.1222026124596592" u="1"/>
        <n v="0.17128755152225519" u="1"/>
        <n v="0.114880196750164" u="1"/>
        <n v="0.34252545237541199" u="1"/>
        <n v="0.42239007353782643" u="1"/>
        <n v="34.26711797714232" u="1"/>
        <n v="0.2286394089460376" u="1"/>
        <n v="0.23670776281505823" u="1"/>
        <n v="18.164647109806534" u="1"/>
        <n v="0.1924612522125248" u="1"/>
        <n v="9.3713112175464797E-2" u="1"/>
        <n v="2.2122031450271611" u="1"/>
        <n v="0.64764434099197365" u="1"/>
        <n v="57.947341799735852" u="1"/>
        <n v="0.1499444693326952" u="1"/>
        <n v="0.90390734374523096" u="1"/>
        <n v="0.1696221083402632" u="1"/>
        <n v="78.327004909515594" u="1"/>
        <n v="1.1810196563601496" u="1"/>
        <n v="0.30362716317176802" u="1"/>
        <n v="0.1568712145090104" u="1"/>
        <n v="8.9694500491022993" u="1"/>
        <n v="10.651308923959736" u="1"/>
        <n v="0.14995102584361999" u="1"/>
        <n v="1.5694383233785631" u="1"/>
        <n v="16.174022369086746" u="1"/>
        <n v="9.6433222293853593E-2" u="1"/>
        <n v="11.900154557079079" u="1"/>
        <n v="39.030392141112017" u="1"/>
        <n v="0.19155998528003679" u="1"/>
        <n v="0.1198602467775344" u="1"/>
        <n v="0.27660870552062961" u="1"/>
        <n v="10.726882182061674" u="1"/>
        <n v="0.37782153487205522" u="1"/>
        <n v="12.01993485912681" u="1"/>
        <n v="23.380314223468204" u="1"/>
        <n v="0.43291696906089761" u="1"/>
        <n v="1.7059962153434745" u="1"/>
        <n v="7.2169601917266873E-2" u="1"/>
        <n v="8.2479968667030404E-2" u="1"/>
        <n v="0.27851158380508401" u="1"/>
        <n v="8.3043955266475997E-2" u="1"/>
        <n v="12.115636020898815" u="1"/>
        <n v="2.20315754413605" u="1"/>
        <n v="15.825338959693919" u="1"/>
        <n v="0.1769224256277088" u="1"/>
        <n v="0.25082081556320163" u="1"/>
        <n v="0.17582733929157279" u="1"/>
        <n v="0.2638704478740696" u="1"/>
        <n v="63.874711990356602" u="1"/>
        <n v="8.2300215959548798E-2" u="1"/>
        <n v="1.9517835304141049" u="1"/>
        <n v="0.31072878837585438" u="1"/>
        <n v="9.2410869896412007E-2" u="1"/>
        <n v="9.4671048223972001E-2" u="1"/>
        <n v="26.59119367599488" u="1"/>
        <n v="11.537185423076153" u="1"/>
        <n v="0.3594797551631928" u="1"/>
        <n v="12.995589077472697" u="1"/>
        <n v="46.9157761335373" u="1"/>
        <n v="0.65225064754486051" u="1"/>
        <n v="11.592895388603221" u="1"/>
        <n v="0.49626547098159762" u="1"/>
        <n v="0.52400791645050082" u="1"/>
        <n v="0.31641906499862638" u="1"/>
        <n v="1.8424716740846627" u="1"/>
        <n v="0.26352238655090321" u="1"/>
        <n v="147.63653278350799" u="1"/>
        <n v="0.33886843919754001" u="1"/>
        <n v="70.942633152007801" u="1"/>
        <n v="1.1887867227196705" u="1"/>
        <n v="0.2512044012546536" u="1"/>
        <n v="2.0820470526814452" u="1"/>
        <n v="0.22717851400375361" u="1"/>
        <n v="42.854656875133507" u="1"/>
        <n v="0.28883938211947746" u="1"/>
        <n v="1.2831944972276685" u="1"/>
        <n v="0.1044228523969648" u="1"/>
        <n v="0.1045143380761144" u="1"/>
        <n v="7.0502012968063354E-2" u="1"/>
        <n v="0.43069916963577282" u="1"/>
        <n v="0.28605398535728482" u="1"/>
        <n v="0.32875755429267922" u="1"/>
        <n v="0.29166823625564559" u="1"/>
        <n v="1.2832125648856174" u="1"/>
        <n v="0.39324724674224881" u="1"/>
        <n v="7.9777084290981279E-2" u="1"/>
        <n v="0.19290120899677279" u="1"/>
        <n v="0.10666557401418721" u="1"/>
        <n v="1.9923917949199652" u="1"/>
        <n v="5.6291569024324403E-2" u="1"/>
        <n v="1.1244671791791916" u="1"/>
        <n v="9.0928696095943201E-2" u="1"/>
        <n v="83.328938484192008" u="1"/>
        <n v="1.410777345299721" u="1"/>
        <n v="75.756511688232592" u="1"/>
        <n v="0.53450480103492748" u="1"/>
        <n v="0.33591422438621521" u="1"/>
        <n v="33.219271749258048" u="1"/>
        <n v="4.3122556060552562E-2" u="1"/>
        <n v="18.138762451708313" u="1"/>
        <n v="2.6579059287905684" u="1"/>
        <n v="0.16835145652294159" u="1"/>
        <n v="1.7630501687526698" u="1"/>
        <n v="7.7178910747170448" u="1"/>
        <n v="0.37563997507095359" u="1"/>
        <n v="37.871079426258845" u="1"/>
        <n v="0.10077037662267679" u="1"/>
        <n v="0.11978872865438479" u="1"/>
        <n v="0.11370614916086159" u="1"/>
        <n v="13.155266083776961" u="1"/>
        <n v="160.81722974777199" u="1"/>
        <n v="0.38126161694526639" u="1"/>
        <n v="6.2052283436059917E-2" u="1"/>
        <n v="0.23619826138019601" u="1"/>
        <n v="13.326064161956303" u="1"/>
        <n v="0.85174262523651156" u="1"/>
        <n v="20.216898918151841" u="1"/>
        <n v="0.28573215007781999" u="1"/>
        <n v="7.6690502464771285E-2" u="1"/>
        <n v="8.9623771607876004E-2" u="1"/>
        <n v="3.4779317378997741" u="1"/>
        <n v="0.1552488058805464" u="1"/>
        <n v="0.38127210736274719" u="1"/>
        <n v="11.356693804264081" u="1"/>
        <n v="0.38952068425715003" u="1"/>
        <n v="1.9282069802284199" u="1"/>
        <n v="0.1063887402415272" u="1"/>
        <n v="0.31386774778366078" u="1"/>
        <n v="1.4350391551852231" u="1"/>
        <n v="21.205922830849975" u="1"/>
        <n v="15.061333179473881" u="1"/>
        <n v="6.078869104385376E-2" u="1"/>
        <n v="0.16800303757190721" u="1"/>
        <n v="10.89952737092973" u="1"/>
        <n v="0.32174962759017922" u="1"/>
        <n v="15.43469667434691" u="1"/>
        <n v="0.1882320940494536" u="1"/>
        <n v="0.20040118694305439" u="1"/>
        <n v="9.6189342439174402E-2" u="1"/>
        <n v="0.48134446144103998" u="1"/>
        <n v="3.1454221308231318" u="1"/>
        <n v="5.7610917836427682E-2" u="1"/>
        <n v="0.33786192536354082" u="1"/>
        <n v="9.6280410885811199E-2" u="1"/>
        <n v="68.479950428008792" u="1"/>
        <n v="0.89370114728808459" u="1"/>
        <n v="8.4201790392399195E-2" u="1"/>
        <n v="0.32584792375564559" u="1"/>
        <n v="0.31382629275321999" u="1"/>
        <n v="20.296596590429537" u="1"/>
        <n v="1.6058071851730356" u="1"/>
        <n v="12.33236202970147" u="1"/>
        <n v="47.862333059310934" u="1"/>
        <n v="5.044378340244296E-2" u="1"/>
        <n v="4.0179159492254243E-2" u="1"/>
        <n v="12.173673924058679" u="1"/>
        <n v="4.3958517909049943" u="1"/>
        <n v="17.052527666091919" u="1"/>
        <n v="0.94924572855234146" u="1"/>
        <n v="31.970157623290998" u="1"/>
        <n v="18.647558987140652" u="1"/>
        <n v="0.28650695085525518" u="1"/>
        <n v="2.4168945848941799" u="1"/>
        <n v="16.06727600097657" u="1"/>
        <n v="3.3576041460037197E-2" u="1"/>
        <n v="0.46751648187637362" u="1"/>
        <n v="0.1286695748567584" u="1"/>
        <n v="11.753857433795941" u="1"/>
        <n v="0.30334874987602239" u="1"/>
        <n v="6.2656551599502563E-2" u="1"/>
        <n v="43.516831696033464" u="1"/>
        <n v="0.1105319559574128" u="1"/>
        <n v="0.2820012569427488" u="1"/>
        <n v="44.759552776813486" u="1"/>
        <n v="0.16332629323005679" u="1"/>
        <n v="47.966047525405855" u="1"/>
        <n v="0.32062798738479598" u="1"/>
        <n v="0.24614574015140561" u="1"/>
        <n v="17.361774370074265" u="1"/>
        <n v="9.9569275975227203E-2" u="1"/>
        <n v="6.7648364603519395" u="1"/>
        <n v="19.91864234209061" u="1"/>
        <n v="0.25315594673156722" u="1"/>
        <n v="0.14103487133979761" u="1"/>
        <n v="0.26146262884139998" u="1"/>
        <n v="0.10285003483295441" u="1"/>
        <n v="6.2571145594119998E-2" u="1"/>
        <n v="0.1241285651922224" u="1"/>
        <n v="4.9906528592109671" u="1"/>
        <n v="0.286904126405716" u="1"/>
        <n v="18.013850413262848" u="1"/>
        <n v="6.9495327770710005E-2" u="1"/>
        <n v="0.30490571260452243" u="1"/>
        <n v="0.58798414468765281" u="1"/>
        <n v="1.0485167428851137" u="1"/>
        <n v="0.40984016656875599" u="1"/>
        <n v="14.20106828212737" u="1"/>
        <n v="12.30551987886429" u="1"/>
        <n v="0.23959983885288241" u="1"/>
        <n v="11.898937821388245" u="1"/>
        <n v="0.98383795469999247" u="1"/>
        <n v="0.24036902189254719" u="1"/>
        <n v="0.102472357451916" u="1"/>
        <n v="0.25660195946693443" u="1"/>
        <n v="0.23060488700866719" u="1"/>
        <n v="0.30003955960273759" u="1"/>
        <n v="1.3947200775146487" u="1"/>
        <n v="0.22051329910755119" u="1"/>
        <n v="19.322210252285011" u="1"/>
        <n v="28.934328742325395" u="1"/>
        <n v="0.20175147056579601" u="1"/>
        <n v="17.99296140670776" u="1"/>
        <n v="1.8371818065643308" u="1"/>
        <n v="0.58278852701187123" u="1"/>
        <n v="1.4307843893766405" u="1"/>
        <n v="4.7783184796571759E-2" u="1"/>
        <n v="8.5195084959268517" u="1"/>
        <n v="139.546382427216" u="1"/>
        <n v="0.1186005622148512" u="1"/>
        <n v="0.24241864681243919" u="1"/>
        <n v="0.2143285721540448" u="1"/>
        <n v="6.4220505580306124" u="1"/>
        <n v="0.8586053363978865" u="1"/>
        <n v="7.7611594200134268" u="1"/>
        <n v="0.43122962117195118" u="1"/>
        <n v="0.64212405681610085" u="1"/>
        <n v="44.101305305957794" u="1"/>
        <n v="1.8281520903110551" u="1"/>
        <n v="40.488041639328024" u="1"/>
        <n v="0.2806087732315064" u="1"/>
        <n v="0.35107460618019121" u="1"/>
        <n v="6.1598430573940206" u="1"/>
        <n v="1.5777970477938601" u="1"/>
        <n v="0.2862280309200288" u="1"/>
        <n v="3.00835244357586" u="1"/>
        <n v="0.13880789279937761" u="1"/>
        <n v="12.789076343178747" u="1"/>
        <n v="14.897132515907279" u="1"/>
        <n v="21.822998935040751" u="1"/>
        <n v="0.79723706468939859" u="1"/>
        <n v="0.4728551506996152" u="1"/>
        <n v="1.69918812811374" u="1"/>
        <n v="1.5838693454861699" u="1"/>
        <n v="48.03896218538285" u="1"/>
        <n v="7.0075824856758159E-2" u="1"/>
        <n v="0.48148306086659498" u="1"/>
        <n v="10.091988816857338" u="1"/>
        <n v="0.52064609527587924" u="1"/>
        <n v="25.956163406372077" u="1"/>
        <n v="17.348567247390751" u="1"/>
        <n v="0.91869654133916001" u="1"/>
        <n v="1.2442826293408875" u="1"/>
        <n v="7.8605905175209045E-2" u="1"/>
        <n v="9.2197149991988803E-2" u="1"/>
        <n v="0.2122752666473392" u="1"/>
        <n v="83.001379966735797" u="1"/>
        <n v="0.77862918376922641" u="1"/>
        <n v="0.87068980559706755" u="1"/>
        <n v="23.499784804880566" u="1"/>
        <n v="9.6133440732956002E-2" u="1"/>
        <n v="25.30839204788208" u="1"/>
        <n v="0.37436503171920799" u="1"/>
        <n v="51.408271193504333" u="1"/>
        <n v="0.1656422019004824" u="1"/>
        <n v="0.14709754288196561" u="1"/>
        <n v="0.2735198140144352" u="1"/>
        <n v="9.2401364818215299" u="1"/>
        <n v="0.23909884691238401" u="1"/>
        <n v="0.1574119031429288" u="1"/>
        <n v="0.146521225571632" u="1"/>
        <n v="0.16262565553188321" u="1"/>
        <n v="0.32971403002738958" u="1"/>
        <n v="0.86323590949177742" u="1"/>
        <n v="0.98402341827750262" u="1"/>
        <n v="29.318718910217278" u="1"/>
        <n v="1.5211394056677749" u="1"/>
        <n v="10.03248814493417" u="1"/>
        <n v="0.64374423027038563" u="1"/>
        <n v="0.2971556782722472" u="1"/>
        <n v="3.5185432434082018" u="1"/>
        <n v="53.452925682067892" u="1"/>
        <n v="0.27055892348289518" u="1"/>
        <n v="11.294199321419004" u="1"/>
        <n v="45.431903302669518" u="1"/>
        <n v="12.593593426048763" u="1"/>
        <n v="12.872304916381834" u="1"/>
        <n v="7.9554438963532377" u="1"/>
        <n v="21.643910408020041" u="1"/>
        <n v="0.27990218997001681" u="1"/>
        <n v="0.1911348253488544" u="1"/>
        <n v="0.35489088296890242" u="1"/>
        <n v="44.708064496517181" u="1"/>
        <n v="7.3666974902153043E-2" u="1"/>
        <n v="0.26607254147529602" u="1"/>
        <n v="5.8090240135788926" u="1"/>
        <n v="0.124823912978172" u="1"/>
        <n v="0.16884364187717441" u="1"/>
        <n v="9.5309421420097601E-2" u="1"/>
        <n v="0.29944619536399841" u="1"/>
        <n v="16.162320077419277" u="1"/>
        <n v="5.3295362368226105" u="1"/>
        <n v="0.30579209327697759" u="1"/>
        <n v="0.38638502359390242" u="1"/>
        <n v="2.910159856081004" u="1"/>
        <n v="0.1154419854283336" u="1"/>
        <n v="8.8188745081424796E-2" u="1"/>
        <n v="1.9261271506547999" u="1"/>
        <n v="9.4182580709457606E-2" u="1"/>
        <n v="26.436588972806945" u="1"/>
        <n v="7.6934032142162323E-2" u="1"/>
        <n v="0.82601487636566095" u="1"/>
        <n v="7.2734708264470189" u="1"/>
        <n v="0.31447425484657282" u="1"/>
        <n v="0.39018386602401761" u="1"/>
        <n v="32.35469579696656" u="1"/>
        <n v="0.14695343375205999" u="1"/>
        <n v="12.663349006325012" u="1"/>
        <n v="5.7840112447738568" u="1"/>
        <n v="0.10945369303226481" u="1"/>
        <n v="0.34516310691833518" u="1"/>
        <n v="0.41376309469342198" u="1"/>
        <n v="12.015931122004982" u="1"/>
        <n v="19.891279861330982" u="1"/>
        <n v="2.1071612536907161" u="1"/>
        <n v="2.21813857555389" u="1"/>
        <n v="13.607206027954815" u="1"/>
        <n v="1.4150385931134226" u="1"/>
        <n v="2.8446317464113298" u="1"/>
        <n v="28.581035137176517" u="1"/>
        <n v="1.6038141399621899" u="1"/>
        <n v="0.30436718463897677" u="1"/>
        <n v="0.2987543642520904" u="1"/>
        <n v="2.0786195993423441E-2" u="1"/>
        <n v="0.24231804907321919" u="1"/>
        <n v="0.33395820856094399" u="1"/>
        <n v="3.396150246262545" u="1"/>
        <n v="0.42687556147575362" u="1"/>
        <n v="0.27661851048469521" u="1"/>
        <n v="4.5068017952144226" u="1"/>
        <n v="6.5048696100711894" u="1"/>
        <n v="24.432749748229998" u="1"/>
        <n v="0.27363663911819441" u="1"/>
        <n v="132.08992481231701" u="1"/>
        <n v="0.11021298915147761" u="1"/>
        <n v="55.530202388763421" u="1"/>
        <n v="13.660769574344162" u="1"/>
        <n v="11.729508750140674" u="1"/>
        <n v="13.8966339826584" u="1"/>
        <n v="2.7307813614606897" u="1"/>
        <n v="1.8963569775223725" u="1"/>
        <n v="0.25266414880752558" u="1"/>
        <n v="0.59662761166691858" u="1"/>
        <n v="28.77243280410768" u="1"/>
        <n v="9.0736672282219197E-2" u="1"/>
        <n v="0.49175289273262002" u="1"/>
        <n v="0.33136469125747681" u="1"/>
        <n v="12.266259528696548" u="1"/>
        <n v="0.49364504218101518" u="1"/>
        <n v="0.35796478390693681" u="1"/>
        <n v="0.64993971586227439" u="1"/>
        <n v="9.1668151319027197E-2" u="1"/>
        <n v="5.0005048513412483E-2" u="1"/>
        <n v="15.903788916766651" u="1"/>
        <n v="1.5171981230378102" u="1"/>
        <n v="8.9230723679065593E-2" u="1"/>
        <n v="48.86387944221498" u="1"/>
        <n v="24.69834327697756" u="1"/>
        <n v="31.677956581115719" u="1"/>
        <n v="0.15839661657810239" u="1"/>
        <n v="0.60727810859680165" u="1"/>
        <n v="0.12859581410884879" u="1"/>
        <n v="1.2352676689624784" u="1"/>
        <n v="1.4437689632177355" u="1"/>
        <n v="47.001892626285574" u="1"/>
        <n v="7.2385688498616103" u="1"/>
        <n v="0.12542918324470559" u="1"/>
        <n v="0.27668216824531522" u="1"/>
        <n v="0.239183723926544" u="1"/>
        <n v="0.30291703343391441" u="1"/>
        <n v="30.406527519226099" u="1"/>
        <n v="46.422719955444364" u="1"/>
        <n v="8.5684567689896005E-2" u="1"/>
        <n v="0.76773192733526252" u="1"/>
        <n v="6.1205085366964319E-2" u="1"/>
        <n v="2.4841869249939927" u="1"/>
        <n v="10.30072474479676" u="1"/>
        <n v="1.2143199518322945" u="1"/>
        <n v="1.7901433706283574" u="1"/>
        <n v="17.722465075552467" u="1"/>
        <n v="29.615862369537354" u="1"/>
        <n v="6.7691564559936565E-2" u="1"/>
        <n v="0.20603582262992881" u="1"/>
        <n v="4.776247963309288E-2" u="1"/>
        <n v="0.45210343599319441" u="1"/>
        <n v="0.11922862380743041" u="1"/>
        <n v="24.959820471704059" u="1"/>
        <n v="22.375947907566982" u="1"/>
        <n v="6.3575699925422641E-2" u="1"/>
        <n v="0.18764303624629999" u="1"/>
        <n v="1.4917085319757455" u="1"/>
        <n v="26.01952075958252" u="1"/>
        <n v="27.280142782256085" u="1"/>
        <n v="2.2279956638813032" u="1"/>
        <n v="0.20677331089973441" u="1"/>
        <n v="28.460234291851439" u="1"/>
        <n v="66.932573318481602" u="1"/>
        <n v="13.238434195518479" u="1"/>
        <n v="0.21260234713554399" u="1"/>
        <n v="7.3416247963905362E-2" u="1"/>
        <n v="0.64258251339197092" u="1"/>
        <n v="0.1323772668838504" u="1"/>
        <n v="0.1430887877941128" u="1"/>
        <n v="0.1236428394913672" u="1"/>
        <n v="0.18673855066299441" u="1"/>
        <n v="0.35994109511375438" u="1"/>
        <n v="6.2741845846176161E-2" u="1"/>
        <n v="0.23618422448635121" u="1"/>
        <n v="0.1359513103961944" u="1"/>
        <n v="0.30333161354064958" u="1"/>
        <n v="54.228603541851037" u="1"/>
        <n v="18.326391372829679" u="1"/>
        <n v="37.272213995456717" u="1"/>
        <n v="0.40339371562004078" u="1"/>
        <n v="5.1750603318214345" u="1"/>
        <n v="10.331223636865623" u="1"/>
        <n v="5.9784427285194299" u="1"/>
        <n v="23.305729338899251" u="1"/>
        <n v="10.180925410240896" u="1"/>
        <n v="9.06587839126584E-2" u="1"/>
        <n v="0.59988069534301758" u="1"/>
        <n v="1.255217008292675" u="1"/>
        <n v="0.93566128984093644" u="1"/>
        <n v="0.31909298896789517" u="1"/>
        <n v="0.94616031646728804" u="1"/>
        <n v="31.227116584777843" u="1"/>
        <n v="1.1098484694957735" u="1"/>
        <n v="5.9853726625442523" u="1"/>
        <n v="13.748547825962309" u="1"/>
        <n v="0.34911596775054959" u="1"/>
        <n v="1.0752573609352125" u="1"/>
        <n v="0.20978498458862321" u="1"/>
        <n v="145.08680105209399" u="1"/>
        <n v="0.52281986922025647" u="1"/>
        <n v="0.37462300062179599" u="1"/>
        <n v="11.81498203426599" u="1"/>
        <n v="4.1678039431572014" u="1"/>
        <n v="5.3673286736011496" u="1"/>
        <n v="1.7845169082283951" u="1"/>
        <n v="9.5545500516891202E-2" u="1"/>
        <n v="22.091898918151841" u="1"/>
        <n v="0.17962217330932639" u="1"/>
        <n v="0.66218437626957904" u="1"/>
        <n v="25.311021991074071" u="1"/>
        <n v="9.5164127647876795E-2" u="1"/>
        <n v="0.1457383334636688" u="1"/>
        <n v="0.25316980481147761" u="1"/>
        <n v="0.395195722579956" u="1"/>
        <n v="0.41654822230339039" u="1"/>
        <n v="0.99946651607751913" u="1"/>
        <n v="0.12548497319221519" u="1"/>
        <n v="1.6748979315161701" u="1"/>
        <n v="9.7972862422466403E-2" u="1"/>
        <n v="0.16953821480274159" u="1"/>
        <n v="55.713656544685144" u="1"/>
        <n v="9.5549911260604803E-2" u="1"/>
        <n v="0.39783120155334478" u="1"/>
        <n v="0.13955205678939839" u="1"/>
        <n v="17.605884075164791" u="1"/>
        <n v="24.510002899914927" u="1"/>
        <n v="0.5228670239448544" u="1"/>
        <n v="4.3747458606958403E-2" u="1"/>
        <n v="0.27533331513404879" u="1"/>
        <n v="0.1161559298634528" u="1"/>
        <n v="14.128671288490299" u="1"/>
        <n v="16.478706561028954" u="1"/>
        <n v="62.744400501251391" u="1"/>
        <n v="3.9045663774013586" u="1"/>
        <n v="9.0488150715827997E-2" u="1"/>
        <n v="0.57827383279800404" u="1"/>
        <n v="1.0006012022495265" u="1"/>
        <n v="25.904679298400879" u="1"/>
        <n v="0.38815036416053761" u="1"/>
        <n v="0.74252212047576882" u="1"/>
        <n v="6.1875965446233763E-2" u="1"/>
        <n v="0.28449345845729002" u="1"/>
        <n v="0.13391922414302801" u="1"/>
        <n v="5.2093286067247363E-2" u="1"/>
        <n v="0.19032190740108479" u="1"/>
        <n v="43.354472815990434" u="1"/>
        <n v="13.006284311413763" u="1"/>
        <n v="5.7766444981098299" u="1"/>
        <n v="161.52784824371301" u="1"/>
        <n v="0.26333910226821922" u="1"/>
        <n v="6.782959401607512E-2" u="1"/>
        <n v="23.748617172241204" u="1"/>
        <n v="8.5242206156253904" u="1"/>
        <n v="0.1352679431438448" u="1"/>
        <n v="7.109349220991136E-2" u="1"/>
        <n v="2.082185000181195" u="1"/>
        <n v="1.649718582630165" u="1"/>
        <n v="2.508592419326304E-2" u="1"/>
        <n v="0.44435888528823841" u="1"/>
        <n v="0.28921875357627841" u="1"/>
        <n v="0.25358700752258317" u="1"/>
        <n v="0.18471802771091439" u="1"/>
        <n v="1.5057075396180151" u="1"/>
        <n v="0.25883769989013677" u="1"/>
        <n v="17.254871279001232" u="1"/>
        <n v="87.009458541870004" u="1"/>
        <n v="0.65105926990509044" u="1"/>
        <n v="25.281872749328599" u="1"/>
        <n v="0.21677930653095279" u="1"/>
        <n v="3.302302584052088E-2" u="1"/>
        <n v="0.109151229262352" u="1"/>
        <n v="0.3012492060661312" u="1"/>
        <n v="1.2098162434995174" u="1"/>
        <n v="2.0278222113847799" u="1"/>
        <n v="39.190514087677023" u="1"/>
        <n v="0.68173829466104552" u="1"/>
        <n v="27.780282497405999" u="1"/>
        <n v="0.2068393528461456" u="1"/>
        <n v="0.1607495993375776" u="1"/>
        <n v="46.273605227470391" u="1"/>
        <n v="0.24918055534362801" u="1"/>
        <n v="0.47399790957570004" u="1"/>
        <n v="0.13003620505332961" u="1"/>
        <n v="1.5043630823492999" u="1"/>
        <n v="0.1457438319921496" u="1"/>
        <n v="6.6709309816360474E-2" u="1"/>
        <n v="0.14352113008499121" u="1"/>
        <n v="68.026814460754196" u="1"/>
        <n v="7.9536199569702162E-2" u="1"/>
        <n v="7.4440824985504221" u="1"/>
        <n v="7.4381463229656233E-2" u="1"/>
        <n v="0.22728605568408961" u="1"/>
        <n v="8.4983445703983196E-2" u="1"/>
        <n v="1.1643015593290336" u="1"/>
        <n v="7.9446740448474884E-2" u="1"/>
        <n v="7.813508063554768E-2" u="1"/>
        <n v="58.238339424133542" u="1"/>
        <n v="0.13922628760337841" u="1"/>
        <n v="18.664040174335238" u="1"/>
        <n v="0.2025545239448544" u="1"/>
        <n v="17.24630626663566" u="1"/>
        <n v="3.7527177482843441E-2" u="1"/>
        <n v="0.1744290590286256" u="1"/>
        <n v="7.2800353169441195E-2" u="1"/>
        <n v="0.17068003118038161" u="1"/>
        <n v="41.719430088996816" u="1"/>
        <n v="6.5205387771129594E-2" u="1"/>
        <n v="0.45039057731628401" u="1"/>
        <n v="7.4685234427452185" u="1"/>
        <n v="1.0952204838395114" u="1"/>
        <n v="6.1184465885162319E-2" u="1"/>
        <n v="0.52232205867767356" u="1"/>
        <n v="13.167087584733967" u="1"/>
        <n v="0.82505995035171198" u="1"/>
        <n v="0.31551584601402322" u="1"/>
        <n v="0.37921050190925598" u="1"/>
        <n v="0.4860356748104096" u="1"/>
        <n v="4.550003260374072E-2" u="1"/>
        <n v="2.3196385055780397" u="1"/>
        <n v="8.6870178580283994E-2" u="1"/>
        <n v="0.21903932094574" u="1"/>
        <n v="48.388001322746305" u="1"/>
        <n v="14.672419130802149" u="1"/>
        <n v="25.208542041480467" u="1"/>
        <n v="0.12744459509849521" u="1"/>
        <n v="0.22297978401184079" u="1"/>
        <n v="0.17765277624130241" u="1"/>
        <n v="0.28216341137886081" u="1"/>
        <n v="1.339887231588363" u="1"/>
        <n v="0.29003575444221519" u="1"/>
        <n v="2.5255350396037119E-2" u="1"/>
        <n v="3.7795852422714198" u="1"/>
        <n v="0.16810950636863681" u="1"/>
        <n v="0.3762426972389224" u="1"/>
        <n v="9.0135686099529599E-2" u="1"/>
        <n v="0.3155454099178312" u="1"/>
        <n v="9.6605479717254403E-2" u="1"/>
        <n v="2.0257630348205575" u="1"/>
        <n v="0.32305037975311279" u="1"/>
        <n v="2.4081295356154451" u="1"/>
        <n v="0.28068525716662496" u="1"/>
        <n v="39.346920251846292" u="1"/>
        <n v="6.2227241694927202E-2" u="1"/>
        <n v="6.9152407348156003E-2" u="1"/>
        <n v="8.8369697332382396E-2" u="1"/>
        <n v="8.3595770299434733" u="1"/>
        <n v="5.6795410066843068" u="1"/>
        <n v="12.100311964750292" u="1"/>
        <n v="0.57329851388931286" u="1"/>
        <n v="39.596403271294541" u="1"/>
        <n v="0.1017624214291576" u="1"/>
        <n v="1.9274205565452565" u="1"/>
        <n v="5.2993446588516242E-2" u="1"/>
        <n v="1.7552085220813751" u="1"/>
        <n v="0.15478873252868641" u="1"/>
        <n v="9.8302327096462402E-2" u="1"/>
        <n v="0.1177953854203224" u="1"/>
        <n v="0.2956790924072264" u="1"/>
        <n v="0.135297641158104" u="1"/>
        <n v="0.30916258692741361" u="1"/>
        <n v="0.39726191759109519" u="1"/>
        <n v="0.41373562812805198" u="1"/>
        <n v="21.165485065430456" u="1"/>
        <n v="17.08997189998626" u="1"/>
        <n v="0.128198891878128" u="1"/>
        <n v="0.72670825757086255" u="1"/>
        <n v="0.19829723238945041" u="1"/>
        <n v="7.3925878293812275" u="1"/>
        <n v="7.2257645428180722E-2" u="1"/>
        <n v="0.1261252015829088" u="1"/>
        <n v="9.0149752795695995E-2" u="1"/>
        <n v="4.945409834384928" u="1"/>
        <n v="0.18609954416751839" u="1"/>
        <n v="2.9974405467510223" u="1"/>
        <n v="8.7907448410988007E-2" u="1"/>
        <n v="9.7471930086612799E-2" u="1"/>
        <n v="0.55398547649383523" u="1"/>
        <n v="0.33280250430107122" u="1"/>
        <n v="0.82002086564898446" u="1"/>
        <n v="0.75409728288650479" u="1"/>
        <n v="1.6189083829522199" u="1"/>
        <n v="0.2026091217994688" u="1"/>
        <n v="0.26728838682174721" u="1"/>
        <n v="21.201711520552639" u="1"/>
        <n v="2.0592138916254004" u="1"/>
        <n v="0.39766600728034962" u="1"/>
        <n v="21.342742033302741" u="1"/>
        <n v="7.3119387030601515E-2" u="1"/>
        <n v="2.0803955197334254" u="1"/>
        <n v="0.35813598986715195" u="1"/>
        <n v="15.694774389266971" u="1"/>
        <n v="0.25156062841415439" u="1"/>
        <n v="0.1218341290950776" u="1"/>
        <n v="9.7368709743023196E-2" u="1"/>
        <n v="0.2262272238731384" u="1"/>
        <n v="2.8660040348768252" u="1"/>
        <n v="17.759282477200035" u="1"/>
        <n v="0.82073593139648804" u="1"/>
        <n v="56.12880170345305" u="1"/>
        <n v="0.115460589528084" u="1"/>
        <n v="16.370793823152781" u="1"/>
        <n v="0.31563434004783603" u="1"/>
        <n v="0.14323446154594399" u="1"/>
        <n v="0.2408442944288256" u="1"/>
        <n v="0.3770701885223392" u="1"/>
        <n v="4.9275778234005001" u="1"/>
        <n v="0.49738171696662881" u="1"/>
        <n v="1.9277907907962799" u="1"/>
        <n v="0.26506581902504001" u="1"/>
        <n v="4.8184294253587757E-2" u="1"/>
        <n v="10.40617436170578" u="1"/>
        <n v="0.17188203334808319" u="1"/>
        <n v="6.6188178956508636E-2" u="1"/>
        <n v="0.43931275606155362" u="1"/>
        <n v="1.5771976858377463" u="1"/>
        <n v="0.27514049410820002" u="1"/>
        <n v="0.36287964321673" u="1"/>
        <n v="0.16794764995574959" u="1"/>
        <n v="0.23746573925018319" u="1"/>
        <n v="0.243841663002968" u="1"/>
        <n v="0.14415527880191839" u="1"/>
        <n v="0.43858706951141357" u="1"/>
        <n v="7.7522106468677521E-2" u="1"/>
        <n v="2.992655895650384E-2" u="1"/>
        <n v="7.6593369245529203E-2" u="1"/>
        <n v="0.12561467289924641" u="1"/>
        <n v="0.369226694107056" u="1"/>
        <n v="0.14718267321586639" u="1"/>
        <n v="10.309423431754119" u="1"/>
        <n v="0.24290202558040641" u="1"/>
        <n v="6.075089313089852" u="1"/>
        <n v="0.64246466383337997" u="1"/>
        <n v="0.16085104644298559" u="1"/>
        <n v="27.504613399505644" u="1"/>
        <n v="0.13818855583667761" u="1"/>
        <n v="0.1775408536195752" u="1"/>
        <n v="7.2753451764583602E-2" u="1"/>
        <n v="0.17207811772823359" u="1"/>
        <n v="0.16140389442443839" u="1"/>
        <n v="124.48462247848499" u="1"/>
        <n v="1.1514522135257714" u="1"/>
        <n v="23.588965944945819" u="1"/>
        <n v="0.51510632038116477" u="1"/>
        <n v="3.919083252549168E-2" u="1"/>
        <n v="15.924514848738916" u="1"/>
        <n v="1.691130742430687" u="1"/>
        <n v="0.73469784110784608" u="1"/>
        <n v="3.9547028839588232" u="1"/>
        <n v="0.59760832786560081" u="1"/>
        <n v="0.2359949499368664" u="1"/>
        <n v="56.329089999199049" u="1"/>
        <n v="0.30892181396484403" u="1"/>
        <n v="0.4262440800666808" u="1"/>
        <n v="2.6226192712783841E-2" u="1"/>
        <n v="0.56540852785110485" u="1"/>
        <n v="12.022737152874472" u="1"/>
        <n v="0.29661694169044478" u="1"/>
        <n v="79.408471584319798" u="1"/>
        <n v="4.0114483237266603" u="1"/>
        <n v="15.73875471949578" u="1"/>
        <n v="0.47872453927993758" u="1"/>
        <n v="0.12509079277515439" u="1"/>
        <n v="23.73946905136108" u="1"/>
        <n v="0.47982737421989441" u="1"/>
        <n v="0.43938261270523038" u="1"/>
        <n v="0.29320573806762718" u="1"/>
        <n v="9.4770602881908805E-2" u="1"/>
        <n v="5.1419194787740721E-2" u="1"/>
        <n v="0.37941506505012479" u="1"/>
        <n v="50.262829065322883" u="1"/>
        <n v="0.37008252739906322" u="1"/>
        <n v="26.035198699683054" u="1"/>
        <n v="1.8308656066656115" u="1"/>
        <n v="56.136197447776603" u="1"/>
        <n v="76.050059795379596" u="1"/>
        <n v="9.0566590428351995E-2" u="1"/>
        <n v="17.582948636263609" u="1"/>
        <n v="8.28768610954288E-2" u="1"/>
        <n v="53.885111212730379" u="1"/>
        <n v="8.7288156151771198E-2" u="1"/>
        <n v="24.561624564230375" u="1"/>
        <n v="53.430187702178976" u="1"/>
        <n v="0.11783770471811281" u="1"/>
        <n v="3.0944078117609024" u="1"/>
        <n v="0.1256530582904816" u="1"/>
        <n v="0.1044304445385936" u="1"/>
        <n v="1.7287587523460382" u="1"/>
        <n v="69.714345932006992" u="1"/>
        <n v="7.010040521621697" u="1"/>
        <n v="0.16424177587032321" u="1"/>
        <n v="1.9103541970252949" u="1"/>
        <n v="1.0363736003637316" u="1"/>
        <n v="28.540179729461677" u="1"/>
        <n v="15.742572791874402" u="1"/>
        <n v="1.79632388055324" u="1"/>
        <n v="6.84552192687988E-2" u="1"/>
        <n v="19.030811488628384" u="1"/>
        <n v="0.11090143024921439" u="1"/>
        <n v="9.6855677664279993E-2" u="1"/>
        <n v="0.16818176209926641" u="1"/>
        <n v="1.9179746508598321E-2" u="1"/>
        <n v="4.9974776804447202E-2" u="1"/>
        <n v="8.2489072903990746" u="1"/>
        <n v="6.5285727381706238E-2" u="1"/>
        <n v="19.371312711387869" u="1"/>
        <n v="0.846538126468656" u="1"/>
        <n v="0.68875937722623248" u="1"/>
        <n v="0.7505530491471285" u="1"/>
        <n v="0.4240510761737824" u="1"/>
        <n v="0.26220291852951039" u="1"/>
        <n v="1.2823358550667769" u="1"/>
        <n v="29.018880510702829" u="1"/>
        <n v="0.99426057189703054" u="1"/>
        <n v="2.5789772719144799" u="1"/>
        <n v="0.17831839621067039" u="1"/>
        <n v="0.10210523754358319" u="1"/>
        <n v="1.7168367281556149" u="1"/>
        <n v="7.3142759501934079E-2" u="1"/>
        <n v="0.34463247656822238" u="1"/>
        <n v="16.238912343978868" u="1"/>
        <n v="5.350068658590315" u="1"/>
        <n v="0.35738909244537359" u="1"/>
        <n v="7.0156954228877993E-2" u="1"/>
        <n v="0.16914273798465759" u="1"/>
        <n v="0.19071026146411921" u="1"/>
        <n v="0.1524898707866672" u="1"/>
        <n v="0.84818971157073597" u="1"/>
        <n v="0.13092508912086481" u="1"/>
        <n v="0.1202757954597472" u="1"/>
        <n v="0.34165751934051519" u="1"/>
        <n v="0.97028173506259963" u="1"/>
        <n v="1.9480530917644501" u="1"/>
        <n v="0.29554179310798639" u="1"/>
        <n v="0.61953514814376798" u="1"/>
        <n v="15.507014356553551" u="1"/>
        <n v="0.90362621471285853" u="1"/>
        <n v="0.31616741418838479" u="1"/>
        <n v="23.750636614859108" u="1"/>
        <n v="0.12497620284557361" u="1"/>
        <n v="6.1839655637741142" u="1"/>
        <n v="33.918355703353896" u="1"/>
        <n v="0.1175658777356144" u="1"/>
        <n v="7.710222899913792E-2" u="1"/>
        <n v="78.281157016754406" u="1"/>
        <n v="0.3147122263908384" u="1"/>
        <n v="2.2137589752674098" u="1"/>
        <n v="6.2159959226846723E-2" u="1"/>
        <n v="0.389995127916336" u="1"/>
        <n v="73.479373455047394" u="1"/>
        <n v="166.13283157348599" u="1"/>
        <n v="5.7524301111698158E-2" u="1"/>
        <n v="2.4954700469970748" u="1"/>
        <n v="0.75369985029101427" u="1"/>
        <n v="12.306113541126239" u="1"/>
        <n v="9.1535672545432795E-2" u="1"/>
        <n v="0.4713318645954136" u="1"/>
        <n v="16.787828095257282" u="1"/>
        <n v="0.1107386052608488" u="1"/>
        <n v="11.029028743505483" u="1"/>
        <n v="27.496051937341761" u="1"/>
        <n v="2.4761812761425976" u="1"/>
        <n v="3.6102067641913829" u="1"/>
        <n v="0.1551360785961152" u="1"/>
        <n v="0.14818181097507441" u="1"/>
        <n v="1.230105869472027" u="1"/>
        <n v="8.9702357724308985" u="1"/>
        <n v="5.3747262060642305" u="1"/>
        <n v="0.19317612051963839" u="1"/>
        <n v="8.6487793922424299" u="1"/>
        <n v="10.047006696462628" u="1"/>
        <n v="0.4485332369804384" u="1"/>
        <n v="1.1475764214992519" u="1"/>
        <n v="0.2432059794664384" u="1"/>
        <n v="0.4604917168617248" u="1"/>
        <n v="0.329692393541336" u="1"/>
        <n v="9.4175738096237094" u="1"/>
        <n v="8.3762802183627999E-2" u="1"/>
        <n v="0.19074399769306161" u="1"/>
        <n v="28.011955991387385" u="1"/>
        <n v="2.6998066902160653" u="1"/>
        <n v="0.77253115177154563" u="1"/>
        <n v="0.27985957264900241" u="1"/>
        <n v="10.446783564984804" u="1"/>
        <n v="1.2989901378750794" u="1"/>
        <n v="2.4838178604841197" u="1"/>
        <n v="5.5846439301967656" u="1"/>
        <n v="0.18025775253772719" u="1"/>
        <n v="15.525349434465177" u="1"/>
        <n v="0.13151262700557681" u="1"/>
        <n v="4.1404134631156921" u="1"/>
        <n v="42.601375579834006" u="1"/>
        <n v="0.28926837444305442" u="1"/>
        <n v="4.3074828386306692" u="1"/>
        <n v="14.33153739199042" u="1"/>
        <n v="0.16095261275768241" u="1"/>
        <n v="1.1492732539772985" u="1"/>
        <n v="0.34057712554931679" u="1"/>
        <n v="1.3680305331945419" u="1"/>
        <n v="0.8257159218192105" u="1"/>
        <n v="6.1375364661216722E-2" u="1"/>
        <n v="6.4002856612205519E-2" u="1"/>
        <n v="0.12852860987186401" u="1"/>
        <n v="1.6018513143062587" u="1"/>
        <n v="5.6685414165258401E-2" u="1"/>
        <n v="14.36587855219841" u="1"/>
        <n v="8.1602036952972801E-2" u="1"/>
        <n v="61.887974739074998" u="1"/>
        <n v="0.85054177045822399" u="1"/>
        <n v="0.2385289967060088" u="1"/>
        <n v="15.127673745155336" u="1"/>
        <n v="46.556428081796319" u="1"/>
        <n v="22.934949994087273" u="1"/>
        <n v="21.44883692264553" u="1"/>
        <n v="14.294945485889919" u="1"/>
        <n v="0.1034475341439248" u="1"/>
        <n v="9.7818806767464003E-2" u="1"/>
        <n v="0.1218136921525" u="1"/>
        <n v="12.856091707944879" u="1"/>
        <n v="27.952983379364003" u="1"/>
        <n v="3.3985077589750281" u="1"/>
        <n v="0.291130751371384" u="1"/>
        <n v="0.14577555656433119" u="1"/>
        <n v="0.79056257009506237" u="1"/>
        <n v="1.038340441882611" u="1"/>
        <n v="0.29565241932868958" u="1"/>
        <n v="21.00206095725305" u="1"/>
        <n v="59.330372214317606" u="1"/>
        <n v="17.071812972426418" u="1"/>
        <n v="22.789277322590394" u="1"/>
        <n v="0.2649747729301456" u="1"/>
        <n v="28.263049125671401" u="1"/>
        <n v="150.157105922699" u="1"/>
        <n v="6.7185223102569594E-2" u="1"/>
        <n v="59.861961007118055" u="1"/>
        <n v="9.8100773990154405E-2" u="1"/>
        <n v="0.26906925439834561" u="1"/>
        <n v="7.8244157135486644E-2" u="1"/>
        <n v="6.5219104290008559E-2" u="1"/>
        <n v="0.2837165892124176" u="1"/>
        <n v="0.1287372112274168" u="1"/>
        <n v="0.16939854621887199" u="1"/>
        <n v="90.005421638488798" u="1"/>
        <n v="0.14280071854591361" u="1"/>
        <n v="4.9106471613049472" u="1"/>
        <n v="0.62121715396642652" u="1"/>
        <n v="0.2010625451803208" u="1"/>
        <n v="0.50291568040847756" u="1"/>
        <n v="1.2010973878204825" u="1"/>
        <n v="0.3200182616710664" u="1"/>
        <n v="6.0070887207984959E-2" u="1"/>
        <n v="0.19621521234512321" u="1"/>
        <n v="0.95627781003713541" u="1"/>
        <n v="0.13307209312915841" u="1"/>
        <n v="7.6937086880207034E-2" u="1"/>
        <n v="0.90467339381575651" u="1"/>
        <n v="0.78394901007413853" u="1"/>
        <n v="1.3024083897471435" u="1"/>
        <n v="29.77392196655272" u="1"/>
        <n v="1.1135992035269746" u="1"/>
        <n v="18.905784618109468" u="1"/>
        <n v="36.928833127021768" u="1"/>
        <n v="0.18948252499103521" u="1"/>
        <n v="0.2889854013919832" u="1"/>
        <n v="0.74046280235052153" u="1"/>
        <n v="15.265182666480554" u="1"/>
        <n v="60.319719314575195" u="1"/>
        <n v="5.0091058015823357E-2" u="1"/>
        <n v="1.0131121426820759" u="1"/>
        <n v="0.28862661123275762" u="1"/>
        <n v="0.42876085638999922" u="1"/>
        <n v="8.9691139757633598E-2" u="1"/>
        <n v="3.5313693433999949" u="1"/>
        <n v="14.76930230855943" u="1"/>
        <n v="63.775162696838407" u="1"/>
        <n v="0.1068374812603" u="1"/>
        <n v="8.5669443011283999E-2" u="1"/>
        <n v="1.79886974394321" u="1"/>
        <n v="0.1041239872574808" u="1"/>
        <n v="50.684960186481497" u="1"/>
        <n v="2.6407798379659648" u="1"/>
        <n v="0.90093238279223398" u="1"/>
        <n v="20.718995518982403" u="1"/>
        <n v="0.92489289119839646" u="1"/>
        <n v="0.101776733994484" u="1"/>
        <n v="0.134225219488144" u="1"/>
        <n v="0.1240754276514056" u="1"/>
        <n v="0.1775130927562712" u="1"/>
        <n v="29.657835960388201" u="1"/>
        <n v="0.27029937505722079" u="1"/>
        <n v="0.23483015596866641" u="1"/>
        <n v="0.15408940613269839" u="1"/>
        <n v="6.4017944037914234E-2" u="1"/>
        <n v="0.29836705327034002" u="1"/>
        <n v="0.14359839260578161" u="1"/>
        <n v="2.7269779704511157" u="1"/>
        <n v="5.286572873592376E-2" u="1"/>
        <n v="0.1683057397603992" u="1"/>
        <n v="1.5365375205874499" u="1"/>
        <n v="0.74879449605941761" u="1"/>
        <n v="0.93991700559854552" u="1"/>
        <n v="15.27590632438659" u="1"/>
        <n v="0.39958918094635038" u="1"/>
        <n v="0.84036145359277803" u="1"/>
        <n v="3.6126127839088498" u="1"/>
        <n v="6.6095627844333676E-2" u="1"/>
        <n v="0.94754822552204088" u="1"/>
        <n v="0.13966949284076721" u="1"/>
        <n v="0.72941851615905762" u="1"/>
        <n v="0.10187769681215279" u="1"/>
        <n v="0.14864014089107519" u="1"/>
        <n v="0.1238128915429112" u="1"/>
        <n v="0.88223163038492258" u="1"/>
        <n v="0.1600815206766128" u="1"/>
        <n v="28.340115547180197" u="1"/>
        <n v="0.1377823501825336" u="1"/>
        <n v="16.266834158450369" u="1"/>
        <n v="0.28454884886741599" u="1"/>
        <n v="3.1271796673536321E-2" u="1"/>
        <n v="4.3595813214778879E-2" u="1"/>
        <n v="0.42694070935249362" u="1"/>
        <n v="9.6384036540985196" u="1"/>
        <n v="5.061952397227288E-2" u="1"/>
        <n v="1.019426465034488" u="1"/>
        <n v="53.992919921875" u="1"/>
        <n v="0.35429185628890958" u="1"/>
        <n v="0.41798198223114003" u="1"/>
        <n v="10.50360772758723" u="1"/>
        <n v="24.241450950503356" u="1"/>
        <n v="2.9952725768089294" u="1"/>
        <n v="61.675157546996999" u="1"/>
        <n v="52.424809038639069" u="1"/>
        <n v="0.23580710589885681" u="1"/>
        <n v="0.1183720827102664" u="1"/>
        <n v="0.35912418365478482" u="1"/>
        <n v="1.2115140259265895" u="1"/>
        <n v="9.3177024088799971" u="1"/>
        <n v="7.5852677226066562E-2" u="1"/>
        <n v="7.7056646347045926E-2" u="1"/>
        <n v="0.14475712180137601" u="1"/>
        <n v="0.2213815897703168" u="1"/>
        <n v="59.515360593795776" u="1"/>
        <n v="5.8820427954196797" u="1"/>
        <n v="6.7037835717201205E-2" u="1"/>
        <n v="8.05353894829752E-2" u="1"/>
        <n v="0.37639674544334401" u="1"/>
        <n v="6.4505942165851607E-2" u="1"/>
        <n v="0.4416149854660032" u="1"/>
        <n v="7.303173094987872E-2" u="1"/>
        <n v="7.9789742827415439E-2" u="1"/>
        <n v="0.3052033185958864" u="1"/>
        <n v="0.76916360855102561" u="1"/>
        <n v="0.23282404243946081" u="1"/>
        <n v="0.27409252524375921" u="1"/>
        <n v="3.1029640138149297" u="1"/>
        <n v="0.31227702274918501" u="1"/>
        <n v="0.71453930810093846" u="1"/>
        <n v="0.3183268308639528" u="1"/>
        <n v="10.215213440358644" u="1"/>
        <n v="0.13445253670215601" u="1"/>
        <n v="0.11060117930173841" u="1"/>
        <n v="0.33858579397201521" u="1"/>
        <n v="56.33055865764635" u="1"/>
        <n v="1.5218174457550051" u="1"/>
        <n v="13.32276463508607" u="1"/>
        <n v="0.27294203639030479" u="1"/>
        <n v="7.9121463000774397E-2" u="1"/>
        <n v="0.34041979908943198" u="1"/>
        <n v="140.670120716095" u="1"/>
        <n v="30.337285995483398" u="1"/>
        <n v="73.657085895538202" u="1"/>
        <n v="25.648455924742908" u="1"/>
        <n v="0.37190631031990079" u="1"/>
        <n v="39.39309775829318" u="1"/>
        <n v="0.53311300277710005" u="1"/>
        <n v="1.2286680005490791" u="1"/>
        <n v="20.421570315957077" u="1"/>
        <n v="0.1015310063958168" u="1"/>
        <n v="0.12457612156868" u="1"/>
        <n v="9.48663875460624E-2" u="1"/>
        <n v="48.57463568449019" u="1"/>
        <n v="0.20303873717784879" u="1"/>
        <n v="21.563498312607443" u="1"/>
        <n v="14.091197550296785" u="1"/>
        <n v="7.3224537074565915E-2" u="1"/>
        <n v="0.49113479256629922" u="1"/>
        <n v="0.24220818281173681" u="1"/>
        <n v="0.1001151129603384" u="1"/>
        <n v="19.587693698704243" u="1"/>
        <n v="0.53086174651980456" u="1"/>
        <n v="51.417745351791389" u="1"/>
        <n v="0.183001473546028" u="1"/>
        <n v="7.7725172042846721E-2" u="1"/>
        <n v="7.7069878578185994E-2" u="1"/>
        <n v="1.3766150549054146" u="1"/>
        <n v="7.4477353692054598" u="1"/>
        <n v="41.998378233984134" u="1"/>
      </sharedItems>
    </cacheField>
    <cacheField name="Nota ecológica" numFmtId="0">
      <sharedItems containsSemiMixedTypes="0" containsString="0" containsNumber="1" minValue="0" maxValue="10.5" count="5">
        <n v="0"/>
        <n v="5.5" u="1"/>
        <n v="3" u="1"/>
        <n v="8.5" u="1"/>
        <n v="10.5" u="1"/>
      </sharedItems>
    </cacheField>
    <cacheField name="Área Basimétrica" numFmtId="0">
      <sharedItems containsSemiMixedTypes="0" containsString="0" containsNumber="1" containsInteger="1" minValue="0" maxValue="0"/>
    </cacheField>
    <cacheField name="Cortado" numFmtId="0">
      <sharedItems containsSemiMixedTypes="0" containsString="0" containsNumber="1" containsInteger="1" minValue="0" maxValue="1" count="2">
        <n v="0"/>
        <n v="1" u="1"/>
      </sharedItems>
    </cacheField>
    <cacheField name="Nº veces seleccionado" numFmtId="0">
      <sharedItems containsSemiMixedTypes="0" containsString="0" containsNumber="1" containsInteger="1" minValue="0" maxValue="5" count="6">
        <n v="2"/>
        <n v="0" u="1"/>
        <n v="3" u="1"/>
        <n v="4" u="1"/>
        <n v="1" u="1"/>
        <n v="5" u="1"/>
      </sharedItems>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Diego Villodas Zapata" refreshedDate="44987.416353819448" createdVersion="4" refreshedVersion="8" minRefreshableVersion="3" recordCount="1502" xr:uid="{00000000-000A-0000-FFFF-FFFF00000000}">
  <cacheSource type="worksheet">
    <worksheetSource name="Industrias"/>
  </cacheSource>
  <cacheFields count="19">
    <cacheField name="Árbol" numFmtId="0">
      <sharedItems/>
    </cacheField>
    <cacheField name="Cuadrante" numFmtId="0">
      <sharedItems containsMixedTypes="1" containsNumber="1" containsInteger="1" minValue="0" maxValue="16" count="18">
        <s v=""/>
        <n v="0" u="1"/>
        <n v="13" u="1"/>
        <n v="5" u="1"/>
        <n v="14" u="1"/>
        <n v="15" u="1"/>
        <n v="2" u="1"/>
        <n v="6" u="1"/>
        <n v="16" u="1"/>
        <n v="7" u="1"/>
        <n v="1" u="1"/>
        <n v="3" u="1"/>
        <n v="8" u="1"/>
        <n v="9" u="1"/>
        <n v="10" u="1"/>
        <n v="11" u="1"/>
        <n v="4" u="1"/>
        <n v="12" u="1"/>
      </sharedItems>
    </cacheField>
    <cacheField name="Especie" numFmtId="0">
      <sharedItems containsMixedTypes="1" containsNumber="1" containsInteger="1" minValue="0" maxValue="0" count="2">
        <s v=""/>
        <n v="0" u="1"/>
      </sharedItems>
    </cacheField>
    <cacheField name="Vcc (m3)" numFmtId="172">
      <sharedItems/>
    </cacheField>
    <cacheField name="Vsc;Vfuste (m3)" numFmtId="172">
      <sharedItems containsNonDate="0" containsString="0" containsBlank="1"/>
    </cacheField>
    <cacheField name="Vtrit (m3)" numFmtId="172">
      <sharedItems containsNonDate="0" containsString="0" containsBlank="1"/>
    </cacheField>
    <cacheField name="Vapea (m3)" numFmtId="172">
      <sharedItems containsNonDate="0" containsString="0" containsBlank="1"/>
    </cacheField>
    <cacheField name="Vcanter (m3)" numFmtId="172">
      <sharedItems containsNonDate="0" containsString="0" containsBlank="1"/>
    </cacheField>
    <cacheField name="Vsierra (m3)" numFmtId="172">
      <sharedItems containsNonDate="0" containsString="0" containsBlank="1"/>
    </cacheField>
    <cacheField name="Vsgruesa (m3)" numFmtId="172">
      <sharedItems containsNonDate="0" containsString="0" containsBlank="1"/>
    </cacheField>
    <cacheField name="Vchapa (m3)" numFmtId="172">
      <sharedItems containsNonDate="0" containsString="0" containsBlank="1"/>
    </cacheField>
    <cacheField name="PCtrit (€)" numFmtId="2">
      <sharedItems/>
    </cacheField>
    <cacheField name="PCapea (€)" numFmtId="2">
      <sharedItems/>
    </cacheField>
    <cacheField name="PCcanter (€)" numFmtId="2">
      <sharedItems/>
    </cacheField>
    <cacheField name="PCsierra (€)" numFmtId="2">
      <sharedItems/>
    </cacheField>
    <cacheField name="PCsgruesa (€)" numFmtId="2">
      <sharedItems/>
    </cacheField>
    <cacheField name="PCchapa (€)" numFmtId="2">
      <sharedItems/>
    </cacheField>
    <cacheField name="PCtotal " numFmtId="173">
      <sharedItems containsSemiMixedTypes="0" containsString="0" containsNumber="1" containsInteger="1" minValue="0" maxValue="0"/>
    </cacheField>
    <cacheField name="Campo1" numFmtId="0" formula=" 0" databaseField="0"/>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9">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r>
    <s v=""/>
    <x v="0"/>
    <x v="0"/>
    <m/>
    <m/>
    <m/>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II"/>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s v="IV"/>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r>
    <m/>
    <m/>
    <x v="0"/>
    <m/>
    <m/>
    <m/>
    <x v="0"/>
    <m/>
    <m/>
    <m/>
    <m/>
    <m/>
    <m/>
    <m/>
    <m/>
    <m/>
    <m/>
    <m/>
    <m/>
    <m/>
    <m/>
    <x v="0"/>
    <x v="0"/>
    <m/>
    <m/>
    <n v="0"/>
    <x v="0"/>
    <n v="0"/>
    <x v="0"/>
    <x v="0"/>
    <x v="0"/>
    <x v="0"/>
    <n v="0"/>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2">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r>
    <s v=""/>
    <x v="0"/>
    <x v="0"/>
    <s v=""/>
    <m/>
    <m/>
    <m/>
    <m/>
    <m/>
    <m/>
    <m/>
    <s v=""/>
    <s v=""/>
    <s v=""/>
    <s v=""/>
    <s v=""/>
    <s v=""/>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Tabla dinámica1" cacheId="23" applyNumberFormats="0" applyBorderFormats="0" applyFontFormats="0" applyPatternFormats="0" applyAlignmentFormats="0" applyWidthHeightFormats="1" dataCaption="Valores" showError="1" updatedVersion="8" minRefreshableVersion="3" rowGrandTotals="0" colGrandTotals="0" itemPrintTitles="1" createdVersion="4" indent="0" compact="0" compactData="0" rowHeaderCaption="Especie">
  <location ref="W5:AE6" firstHeaderRow="0" firstDataRow="1" firstDataCol="1"/>
  <pivotFields count="19">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8">
        <item m="1" x="1"/>
        <item m="1" x="10"/>
        <item m="1" x="6"/>
        <item m="1" x="11"/>
        <item m="1" x="16"/>
        <item m="1" x="3"/>
        <item m="1" x="7"/>
        <item m="1" x="9"/>
        <item m="1" x="12"/>
        <item m="1" x="13"/>
        <item m="1" x="14"/>
        <item m="1" x="15"/>
        <item m="1" x="17"/>
        <item m="1" x="2"/>
        <item m="1" x="4"/>
        <item m="1" x="5"/>
        <item m="1" x="8"/>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dataField="1" compact="0" numFmtId="172"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173"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2"/>
  </rowFields>
  <rowItems count="1">
    <i>
      <x v="1"/>
    </i>
  </rowItems>
  <colFields count="1">
    <field x="-2"/>
  </colFields>
  <colItems count="8">
    <i>
      <x/>
    </i>
    <i i="1">
      <x v="1"/>
    </i>
    <i i="2">
      <x v="2"/>
    </i>
    <i i="3">
      <x v="3"/>
    </i>
    <i i="4">
      <x v="4"/>
    </i>
    <i i="5">
      <x v="5"/>
    </i>
    <i i="6">
      <x v="6"/>
    </i>
    <i i="7">
      <x v="7"/>
    </i>
  </colItems>
  <dataFields count="8">
    <dataField name="Vcc" fld="3" baseField="0" baseItem="0"/>
    <dataField name="Vsc;Vfuste " fld="4" baseField="0" baseItem="0"/>
    <dataField name="Trituración" fld="5" baseField="0" baseItem="0"/>
    <dataField name="Apea" fld="6" baseField="0" baseItem="0"/>
    <dataField name="Canter" fld="7" baseField="0" baseItem="0"/>
    <dataField name="Sierra" fld="8" baseField="0" baseItem="0"/>
    <dataField name="Sierra gruesa" fld="9" baseField="0" baseItem="0"/>
    <dataField name="Chapa" fld="10" baseField="0" baseItem="0"/>
  </dataFields>
  <formats count="15">
    <format dxfId="6057">
      <pivotArea outline="0" collapsedLevelsAreSubtotals="1" fieldPosition="0"/>
    </format>
    <format dxfId="6056">
      <pivotArea type="all" dataOnly="0" outline="0" fieldPosition="0"/>
    </format>
    <format dxfId="6055">
      <pivotArea type="all" dataOnly="0" outline="0" fieldPosition="0"/>
    </format>
    <format dxfId="6054">
      <pivotArea outline="0" collapsedLevelsAreSubtotals="1" fieldPosition="0">
        <references count="1">
          <reference field="4294967294" count="2" selected="0">
            <x v="0"/>
            <x v="1"/>
          </reference>
        </references>
      </pivotArea>
    </format>
    <format dxfId="6053">
      <pivotArea dataOnly="0" labelOnly="1" outline="0" fieldPosition="0">
        <references count="1">
          <reference field="2" count="0"/>
        </references>
      </pivotArea>
    </format>
    <format dxfId="6052">
      <pivotArea dataOnly="0" labelOnly="1" outline="0" fieldPosition="0">
        <references count="1">
          <reference field="2" count="0"/>
        </references>
      </pivotArea>
    </format>
    <format dxfId="6051">
      <pivotArea outline="0" collapsedLevelsAreSubtotals="1" fieldPosition="0">
        <references count="1">
          <reference field="4294967294" count="1" selected="0">
            <x v="1"/>
          </reference>
        </references>
      </pivotArea>
    </format>
    <format dxfId="6050">
      <pivotArea field="2" type="button" dataOnly="0" labelOnly="1" outline="0" axis="axisRow" fieldPosition="0"/>
    </format>
    <format dxfId="6049">
      <pivotArea dataOnly="0" labelOnly="1" outline="0" fieldPosition="0">
        <references count="1">
          <reference field="4294967294" count="1">
            <x v="1"/>
          </reference>
        </references>
      </pivotArea>
    </format>
    <format dxfId="6048">
      <pivotArea type="all" dataOnly="0" outline="0" fieldPosition="0"/>
    </format>
    <format dxfId="6047">
      <pivotArea field="2" type="button" dataOnly="0" labelOnly="1" outline="0" axis="axisRow" fieldPosition="0"/>
    </format>
    <format dxfId="6046">
      <pivotArea dataOnly="0" labelOnly="1" outline="0" fieldPosition="0">
        <references count="1">
          <reference field="4294967294" count="8">
            <x v="0"/>
            <x v="1"/>
            <x v="2"/>
            <x v="3"/>
            <x v="4"/>
            <x v="5"/>
            <x v="6"/>
            <x v="7"/>
          </reference>
        </references>
      </pivotArea>
    </format>
    <format dxfId="6045">
      <pivotArea outline="0" collapsedLevelsAreSubtotals="1" fieldPosition="0"/>
    </format>
    <format dxfId="6044">
      <pivotArea dataOnly="0" labelOnly="1" outline="0" fieldPosition="0">
        <references count="1">
          <reference field="2" count="0"/>
        </references>
      </pivotArea>
    </format>
    <format dxfId="6043">
      <pivotArea type="all" dataOnly="0" outline="0"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Tabla dinámica2" cacheId="23" applyNumberFormats="0" applyBorderFormats="0" applyFontFormats="0" applyPatternFormats="0" applyAlignmentFormats="0" applyWidthHeightFormats="1" dataCaption="Valores" showMissing="0" updatedVersion="8" minRefreshableVersion="3" rowGrandTotals="0" colGrandTotals="0" itemPrintTitles="1" createdVersion="4" indent="0" outline="1" outlineData="1" multipleFieldFilters="0" rowHeaderCaption="Especie">
  <location ref="AK5:AQ6" firstHeaderRow="0" firstDataRow="1" firstDataCol="1"/>
  <pivotFields count="19">
    <pivotField showAll="0"/>
    <pivotField showAll="0">
      <items count="19">
        <item m="1" x="1"/>
        <item m="1" x="10"/>
        <item m="1" x="6"/>
        <item m="1" x="11"/>
        <item m="1" x="16"/>
        <item m="1" x="3"/>
        <item m="1" x="7"/>
        <item m="1" x="9"/>
        <item m="1" x="12"/>
        <item m="1" x="13"/>
        <item m="1" x="14"/>
        <item m="1" x="15"/>
        <item m="1" x="17"/>
        <item m="1" x="2"/>
        <item m="1" x="4"/>
        <item m="1" x="5"/>
        <item m="1" x="8"/>
        <item x="0"/>
        <item t="default"/>
      </items>
    </pivotField>
    <pivotField axis="axisRow" showAll="0">
      <items count="3">
        <item m="1" x="1"/>
        <item x="0"/>
        <item t="default"/>
      </items>
    </pivotField>
    <pivotField numFmtId="172" showAll="0"/>
    <pivotField numFmtId="172" showAll="0"/>
    <pivotField numFmtId="172" showAll="0"/>
    <pivotField numFmtId="172" showAll="0"/>
    <pivotField numFmtId="172" showAll="0"/>
    <pivotField numFmtId="172" showAll="0"/>
    <pivotField numFmtId="172" showAll="0"/>
    <pivotField numFmtId="172" showAll="0"/>
    <pivotField dataField="1" numFmtId="2" showAll="0" defaultSubtotal="0"/>
    <pivotField dataField="1" numFmtId="2" showAll="0" defaultSubtotal="0"/>
    <pivotField dataField="1" numFmtId="2" showAll="0" defaultSubtotal="0"/>
    <pivotField dataField="1" numFmtId="2" showAll="0" defaultSubtotal="0"/>
    <pivotField dataField="1" numFmtId="2" showAll="0" defaultSubtotal="0"/>
    <pivotField dataField="1" numFmtId="2" showAll="0" defaultSubtotal="0"/>
    <pivotField numFmtId="173" showAll="0" defaultSubtotal="0"/>
    <pivotField dragToRow="0" dragToCol="0" dragToPage="0" showAll="0" defaultSubtotal="0"/>
  </pivotFields>
  <rowFields count="1">
    <field x="2"/>
  </rowFields>
  <rowItems count="1">
    <i>
      <x v="1"/>
    </i>
  </rowItems>
  <colFields count="1">
    <field x="-2"/>
  </colFields>
  <colItems count="6">
    <i>
      <x/>
    </i>
    <i i="1">
      <x v="1"/>
    </i>
    <i i="2">
      <x v="2"/>
    </i>
    <i i="3">
      <x v="3"/>
    </i>
    <i i="4">
      <x v="4"/>
    </i>
    <i i="5">
      <x v="5"/>
    </i>
  </colItems>
  <dataFields count="6">
    <dataField name="Trituración" fld="11" baseField="0" baseItem="0" numFmtId="2"/>
    <dataField name="Apea" fld="12" baseField="0" baseItem="0" numFmtId="2"/>
    <dataField name="Canter" fld="13" baseField="0" baseItem="0" numFmtId="2"/>
    <dataField name="Sierra" fld="14" baseField="0" baseItem="0" numFmtId="2"/>
    <dataField name="Sierra gruesa" fld="15" baseField="0" baseItem="0" numFmtId="2"/>
    <dataField name="Chapa" fld="16" baseField="0" baseItem="0" numFmtId="2"/>
  </dataFields>
  <formats count="14">
    <format dxfId="6071">
      <pivotArea type="all" dataOnly="0" outline="0" fieldPosition="0"/>
    </format>
    <format dxfId="6070">
      <pivotArea type="all" dataOnly="0" outline="0" fieldPosition="0"/>
    </format>
    <format dxfId="6069">
      <pivotArea outline="0" collapsedLevelsAreSubtotals="1" fieldPosition="0"/>
    </format>
    <format dxfId="6068">
      <pivotArea dataOnly="0" labelOnly="1" fieldPosition="0">
        <references count="1">
          <reference field="2" count="0"/>
        </references>
      </pivotArea>
    </format>
    <format dxfId="6067">
      <pivotArea type="all" dataOnly="0" outline="0" fieldPosition="0"/>
    </format>
    <format dxfId="6066">
      <pivotArea field="2" type="button" dataOnly="0" labelOnly="1" outline="0" axis="axisRow" fieldPosition="0"/>
    </format>
    <format dxfId="6065">
      <pivotArea outline="0" collapsedLevelsAreSubtotals="1" fieldPosition="0"/>
    </format>
    <format dxfId="6064">
      <pivotArea type="all" dataOnly="0" outline="0" fieldPosition="0"/>
    </format>
    <format dxfId="6063">
      <pivotArea outline="0" fieldPosition="0">
        <references count="1">
          <reference field="4294967294" count="1">
            <x v="0"/>
          </reference>
        </references>
      </pivotArea>
    </format>
    <format dxfId="6062">
      <pivotArea outline="0" fieldPosition="0">
        <references count="1">
          <reference field="4294967294" count="1">
            <x v="1"/>
          </reference>
        </references>
      </pivotArea>
    </format>
    <format dxfId="6061">
      <pivotArea outline="0" fieldPosition="0">
        <references count="1">
          <reference field="4294967294" count="1">
            <x v="2"/>
          </reference>
        </references>
      </pivotArea>
    </format>
    <format dxfId="6060">
      <pivotArea outline="0" fieldPosition="0">
        <references count="1">
          <reference field="4294967294" count="1">
            <x v="3"/>
          </reference>
        </references>
      </pivotArea>
    </format>
    <format dxfId="6059">
      <pivotArea outline="0" fieldPosition="0">
        <references count="1">
          <reference field="4294967294" count="1">
            <x v="4"/>
          </reference>
        </references>
      </pivotArea>
    </format>
    <format dxfId="6058">
      <pivotArea outline="0" fieldPosition="0">
        <references count="1">
          <reference field="4294967294" count="1">
            <x v="5"/>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Tabla dinámica3" cacheId="6" applyNumberFormats="0" applyBorderFormats="0" applyFontFormats="0" applyPatternFormats="0" applyAlignmentFormats="0" applyWidthHeightFormats="1" dataCaption="Valores" updatedVersion="8" minRefreshableVersion="3" rowGrandTotals="0" colGrandTotals="0" itemPrintTitles="1" createdVersion="4" indent="0" outline="1" outlineData="1" multipleFieldFilters="0" rowHeaderCaption="Especie">
  <location ref="R5:W6" firstHeaderRow="0" firstDataRow="1" firstDataCol="1"/>
  <pivotFields count="9">
    <pivotField showAll="0"/>
    <pivotField showAll="0">
      <items count="19">
        <item m="1" x="1"/>
        <item m="1" x="10"/>
        <item m="1" x="6"/>
        <item m="1" x="11"/>
        <item m="1" x="16"/>
        <item m="1" x="3"/>
        <item m="1" x="7"/>
        <item m="1" x="9"/>
        <item m="1" x="12"/>
        <item m="1" x="13"/>
        <item m="1" x="14"/>
        <item m="1" x="15"/>
        <item m="1" x="17"/>
        <item m="1" x="2"/>
        <item m="1" x="4"/>
        <item m="1" x="5"/>
        <item m="1" x="8"/>
        <item x="0"/>
        <item t="default"/>
      </items>
    </pivotField>
    <pivotField axis="axisRow" showAll="0">
      <items count="3">
        <item m="1" x="1"/>
        <item x="0"/>
        <item t="default"/>
      </items>
    </pivotField>
    <pivotField dataField="1" numFmtId="172" showAll="0"/>
    <pivotField dataField="1" numFmtId="172" showAll="0"/>
    <pivotField dataField="1" numFmtId="172" showAll="0"/>
    <pivotField dataField="1" numFmtId="172" showAll="0"/>
    <pivotField dataField="1" numFmtId="172" showAll="0"/>
    <pivotField numFmtId="172" showAll="0" defaultSubtotal="0"/>
  </pivotFields>
  <rowFields count="1">
    <field x="2"/>
  </rowFields>
  <rowItems count="1">
    <i>
      <x v="1"/>
    </i>
  </rowItems>
  <colFields count="1">
    <field x="-2"/>
  </colFields>
  <colItems count="5">
    <i>
      <x/>
    </i>
    <i i="1">
      <x v="1"/>
    </i>
    <i i="2">
      <x v="2"/>
    </i>
    <i i="3">
      <x v="3"/>
    </i>
    <i i="4">
      <x v="4"/>
    </i>
  </colItems>
  <dataFields count="5">
    <dataField name="PM" fld="3" baseField="0" baseItem="0" numFmtId="172"/>
    <dataField name="R&gt;7 cm" fld="4" baseField="0" baseItem="0" numFmtId="172"/>
    <dataField name="2-7 cm" fld="5" baseField="0" baseItem="0" numFmtId="172"/>
    <dataField name="R&lt;2 cm" fld="6" baseField="0" baseItem="0" numFmtId="172"/>
    <dataField name="Raíz " fld="7" baseField="0" baseItem="0" numFmtId="172"/>
  </dataFields>
  <formats count="13">
    <format dxfId="6021">
      <pivotArea type="all" dataOnly="0" outline="0" fieldPosition="0"/>
    </format>
    <format dxfId="6020">
      <pivotArea type="all" dataOnly="0" outline="0" fieldPosition="0"/>
    </format>
    <format dxfId="6019">
      <pivotArea dataOnly="0" labelOnly="1" fieldPosition="0">
        <references count="1">
          <reference field="2" count="0"/>
        </references>
      </pivotArea>
    </format>
    <format dxfId="6018">
      <pivotArea outline="0" collapsedLevelsAreSubtotals="1" fieldPosition="0">
        <references count="1">
          <reference field="4294967294" count="1" selected="0">
            <x v="4"/>
          </reference>
        </references>
      </pivotArea>
    </format>
    <format dxfId="6017">
      <pivotArea dataOnly="0" labelOnly="1" outline="0" fieldPosition="0">
        <references count="1">
          <reference field="4294967294" count="1">
            <x v="4"/>
          </reference>
        </references>
      </pivotArea>
    </format>
    <format dxfId="6016">
      <pivotArea field="2" type="button" dataOnly="0" labelOnly="1" outline="0" axis="axisRow" fieldPosition="0"/>
    </format>
    <format dxfId="6015">
      <pivotArea dataOnly="0" labelOnly="1" outline="0" fieldPosition="0">
        <references count="1">
          <reference field="4294967294" count="5">
            <x v="0"/>
            <x v="1"/>
            <x v="2"/>
            <x v="3"/>
            <x v="4"/>
          </reference>
        </references>
      </pivotArea>
    </format>
    <format dxfId="6014">
      <pivotArea type="all" dataOnly="0" outline="0" fieldPosition="0"/>
    </format>
    <format dxfId="6013">
      <pivotArea field="2" type="button" dataOnly="0" labelOnly="1" outline="0" axis="axisRow" fieldPosition="0"/>
    </format>
    <format dxfId="6012">
      <pivotArea dataOnly="0" labelOnly="1" outline="0" fieldPosition="0">
        <references count="1">
          <reference field="4294967294" count="5">
            <x v="0"/>
            <x v="1"/>
            <x v="2"/>
            <x v="3"/>
            <x v="4"/>
          </reference>
        </references>
      </pivotArea>
    </format>
    <format dxfId="6011">
      <pivotArea outline="0" collapsedLevelsAreSubtotals="1" fieldPosition="0"/>
    </format>
    <format dxfId="6010">
      <pivotArea dataOnly="0" labelOnly="1" fieldPosition="0">
        <references count="1">
          <reference field="2" count="0"/>
        </references>
      </pivotArea>
    </format>
    <format dxfId="6009">
      <pivotArea type="all" dataOnly="0" outline="0"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oblaciones" cacheId="19" applyNumberFormats="0" applyBorderFormats="0" applyFontFormats="0" applyPatternFormats="0" applyAlignmentFormats="0" applyWidthHeightFormats="1" dataCaption="Valores" updatedVersion="8" minRefreshableVersion="3" showDrill="0" useAutoFormatting="1" rowGrandTotals="0" colGrandTotals="0" itemPrintTitles="1" createdVersion="4" indent="0" compact="0" compactData="0" multipleFieldFilters="0">
  <location ref="AP4:AQ5" firstHeaderRow="1" firstDataRow="1" firstDataCol="2"/>
  <pivotFields count="35">
    <pivotField compact="0" outline="0" showAll="0"/>
    <pivotField compact="0" outline="0" showAll="0"/>
    <pivotField compact="0" outline="0" showAll="0" defaultSubtotal="0">
      <items count="17">
        <item m="1" x="9"/>
        <item m="1" x="5"/>
        <item m="1" x="10"/>
        <item m="1" x="15"/>
        <item m="1" x="2"/>
        <item m="1" x="6"/>
        <item m="1" x="8"/>
        <item m="1" x="11"/>
        <item m="1" x="12"/>
        <item m="1" x="13"/>
        <item m="1" x="14"/>
        <item m="1" x="16"/>
        <item m="1" x="1"/>
        <item m="1" x="3"/>
        <item m="1" x="4"/>
        <item m="1" x="7"/>
        <item x="0"/>
      </items>
    </pivotField>
    <pivotField compact="0" outline="0" showAll="0" defaultSubtotal="0"/>
    <pivotField compact="0" outline="0" showAll="0" defaultSubtotal="0"/>
    <pivotField compact="0" outline="0" showAll="0" defaultSubtotal="0"/>
    <pivotField compact="0" outline="0" showAll="0" defaultSubtotal="0">
      <items count="5">
        <item m="1" x="4"/>
        <item m="1" x="1"/>
        <item m="1" x="2"/>
        <item m="1" x="3"/>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defaultSubtotal="0"/>
    <pivotField axis="axisRow" compact="0" outline="0" showAll="0" defaultSubtotal="0">
      <items count="1179">
        <item m="1" x="954"/>
        <item m="1" x="941"/>
        <item m="1" x="327"/>
        <item m="1" x="1154"/>
        <item m="1" x="353"/>
        <item m="1" x="894"/>
        <item m="1" x="1080"/>
        <item m="1" x="1075"/>
        <item m="1" x="658"/>
        <item m="1" x="460"/>
        <item m="1" x="771"/>
        <item m="1" x="357"/>
        <item m="1" x="318"/>
        <item m="1" x="1048"/>
        <item m="1" x="450"/>
        <item m="1" x="1"/>
        <item m="1" x="1155"/>
        <item m="1" x="118"/>
        <item m="1" x="417"/>
        <item m="1" x="136"/>
        <item m="1" x="86"/>
        <item m="1" x="1108"/>
        <item m="1" x="943"/>
        <item m="1" x="432"/>
        <item m="1" x="285"/>
        <item m="1" x="1004"/>
        <item m="1" x="336"/>
        <item m="1" x="52"/>
        <item m="1" x="226"/>
        <item m="1" x="974"/>
        <item m="1" x="730"/>
        <item m="1" x="308"/>
        <item m="1" x="793"/>
        <item m="1" x="396"/>
        <item m="1" x="720"/>
        <item m="1" x="204"/>
        <item m="1" x="822"/>
        <item m="1" x="534"/>
        <item m="1" x="70"/>
        <item m="1" x="219"/>
        <item m="1" x="877"/>
        <item m="1" x="1008"/>
        <item m="1" x="696"/>
        <item m="1" x="725"/>
        <item m="1" x="912"/>
        <item m="1" x="156"/>
        <item m="1" x="638"/>
        <item m="1" x="1011"/>
        <item m="1" x="565"/>
        <item m="1" x="107"/>
        <item m="1" x="476"/>
        <item m="1" x="484"/>
        <item m="1" x="452"/>
        <item m="1" x="516"/>
        <item m="1" x="834"/>
        <item m="1" x="13"/>
        <item m="1" x="839"/>
        <item m="1" x="483"/>
        <item m="1" x="525"/>
        <item m="1" x="879"/>
        <item m="1" x="751"/>
        <item m="1" x="287"/>
        <item m="1" x="55"/>
        <item m="1" x="1009"/>
        <item m="1" x="645"/>
        <item m="1" x="1140"/>
        <item m="1" x="12"/>
        <item m="1" x="535"/>
        <item m="1" x="676"/>
        <item m="1" x="264"/>
        <item m="1" x="275"/>
        <item m="1" x="873"/>
        <item m="1" x="962"/>
        <item m="1" x="276"/>
        <item m="1" x="157"/>
        <item m="1" x="468"/>
        <item m="1" x="390"/>
        <item m="1" x="262"/>
        <item m="1" x="403"/>
        <item m="1" x="1045"/>
        <item m="1" x="588"/>
        <item m="1" x="1078"/>
        <item m="1" x="972"/>
        <item m="1" x="589"/>
        <item m="1" x="11"/>
        <item m="1" x="160"/>
        <item m="1" x="79"/>
        <item m="1" x="453"/>
        <item m="1" x="1044"/>
        <item m="1" x="132"/>
        <item m="1" x="434"/>
        <item m="1" x="73"/>
        <item m="1" x="721"/>
        <item m="1" x="859"/>
        <item m="1" x="190"/>
        <item m="1" x="1049"/>
        <item m="1" x="181"/>
        <item m="1" x="32"/>
        <item m="1" x="1176"/>
        <item m="1" x="672"/>
        <item m="1" x="768"/>
        <item m="1" x="594"/>
        <item m="1" x="87"/>
        <item m="1" x="681"/>
        <item m="1" x="466"/>
        <item m="1" x="451"/>
        <item m="1" x="457"/>
        <item m="1" x="410"/>
        <item m="1" x="1170"/>
        <item m="1" x="542"/>
        <item m="1" x="96"/>
        <item m="1" x="316"/>
        <item m="1" x="203"/>
        <item m="1" x="868"/>
        <item m="1" x="184"/>
        <item m="1" x="362"/>
        <item m="1" x="368"/>
        <item m="1" x="601"/>
        <item m="1" x="803"/>
        <item m="1" x="1038"/>
        <item m="1" x="420"/>
        <item m="1" x="180"/>
        <item m="1" x="893"/>
        <item m="1" x="1084"/>
        <item m="1" x="596"/>
        <item m="1" x="270"/>
        <item m="1" x="575"/>
        <item m="1" x="238"/>
        <item m="1" x="1014"/>
        <item m="1" x="470"/>
        <item m="1" x="440"/>
        <item m="1" x="704"/>
        <item m="1" x="869"/>
        <item m="1" x="31"/>
        <item m="1" x="887"/>
        <item m="1" x="441"/>
        <item m="1" x="1173"/>
        <item m="1" x="76"/>
        <item m="1" x="146"/>
        <item m="1" x="1110"/>
        <item m="1" x="849"/>
        <item m="1" x="699"/>
        <item m="1" x="151"/>
        <item m="1" x="765"/>
        <item m="1" x="969"/>
        <item m="1" x="280"/>
        <item m="1" x="610"/>
        <item m="1" x="1039"/>
        <item m="1" x="1161"/>
        <item m="1" x="425"/>
        <item m="1" x="976"/>
        <item m="1" x="945"/>
        <item m="1" x="1137"/>
        <item m="1" x="101"/>
        <item m="1" x="671"/>
        <item m="1" x="783"/>
        <item m="1" x="736"/>
        <item m="1" x="1086"/>
        <item m="1" x="134"/>
        <item m="1" x="1164"/>
        <item m="1" x="632"/>
        <item m="1" x="435"/>
        <item m="1" x="1054"/>
        <item m="1" x="1126"/>
        <item m="1" x="763"/>
        <item m="1" x="566"/>
        <item m="1" x="335"/>
        <item m="1" x="1040"/>
        <item m="1" x="29"/>
        <item m="1" x="305"/>
        <item m="1" x="691"/>
        <item m="1" x="296"/>
        <item m="1" x="5"/>
        <item m="1" x="918"/>
        <item m="1" x="1122"/>
        <item m="1" x="636"/>
        <item m="1" x="1037"/>
        <item m="1" x="298"/>
        <item m="1" x="311"/>
        <item m="1" x="267"/>
        <item m="1" x="281"/>
        <item m="1" x="230"/>
        <item m="1" x="957"/>
        <item m="1" x="397"/>
        <item m="1" x="217"/>
        <item m="1" x="1057"/>
        <item m="1" x="346"/>
        <item m="1" x="997"/>
        <item m="1" x="603"/>
        <item m="1" x="762"/>
        <item m="1" x="259"/>
        <item m="1" x="227"/>
        <item m="1" x="141"/>
        <item m="1" x="966"/>
        <item m="1" x="43"/>
        <item m="1" x="80"/>
        <item m="1" x="611"/>
        <item m="1" x="697"/>
        <item m="1" x="759"/>
        <item m="1" x="915"/>
        <item m="1" x="1022"/>
        <item m="1" x="617"/>
        <item m="1" x="1174"/>
        <item m="1" x="447"/>
        <item m="1" x="1019"/>
        <item m="1" x="1001"/>
        <item m="1" x="619"/>
        <item m="1" x="531"/>
        <item m="1" x="787"/>
        <item m="1" x="499"/>
        <item m="1" x="747"/>
        <item m="1" x="291"/>
        <item m="1" x="48"/>
        <item m="1" x="1102"/>
        <item m="1" x="372"/>
        <item m="1" x="984"/>
        <item m="1" x="1151"/>
        <item m="1" x="369"/>
        <item m="1" x="1034"/>
        <item m="1" x="490"/>
        <item m="1" x="213"/>
        <item m="1" x="737"/>
        <item m="1" x="374"/>
        <item m="1" x="853"/>
        <item m="1" x="880"/>
        <item m="1" x="527"/>
        <item m="1" x="955"/>
        <item m="1" x="816"/>
        <item m="1" x="152"/>
        <item m="1" x="785"/>
        <item m="1" x="836"/>
        <item m="1" x="493"/>
        <item m="1" x="517"/>
        <item m="1" x="748"/>
        <item m="1" x="621"/>
        <item m="1" x="342"/>
        <item m="1" x="757"/>
        <item m="1" x="242"/>
        <item m="1" x="315"/>
        <item m="1" x="67"/>
        <item m="1" x="728"/>
        <item m="1" x="938"/>
        <item m="1" x="302"/>
        <item m="1" x="225"/>
        <item m="1" x="556"/>
        <item m="1" x="60"/>
        <item m="1" x="532"/>
        <item m="1" x="98"/>
        <item m="1" x="75"/>
        <item m="1" x="963"/>
        <item m="1" x="1062"/>
        <item m="1" x="692"/>
        <item m="1" x="633"/>
        <item m="1" x="1162"/>
        <item m="1" x="8"/>
        <item m="1" x="979"/>
        <item m="1" x="277"/>
        <item m="1" x="235"/>
        <item m="1" x="99"/>
        <item m="1" x="295"/>
        <item m="1" x="1079"/>
        <item m="1" x="363"/>
        <item m="1" x="381"/>
        <item m="1" x="261"/>
        <item m="1" x="189"/>
        <item m="1" x="294"/>
        <item m="1" x="241"/>
        <item m="1" x="187"/>
        <item m="1" x="192"/>
        <item m="1" x="533"/>
        <item m="1" x="506"/>
        <item m="1" x="675"/>
        <item m="1" x="304"/>
        <item m="1" x="278"/>
        <item m="1" x="115"/>
        <item m="1" x="1072"/>
        <item m="1" x="782"/>
        <item m="1" x="833"/>
        <item m="1" x="714"/>
        <item m="1" x="590"/>
        <item m="1" x="910"/>
        <item m="1" x="541"/>
        <item m="1" x="1142"/>
        <item m="1" x="253"/>
        <item m="1" x="456"/>
        <item m="1" x="274"/>
        <item m="1" x="1055"/>
        <item m="1" x="501"/>
        <item m="1" x="445"/>
        <item m="1" x="46"/>
        <item m="1" x="1175"/>
        <item m="1" x="664"/>
        <item m="1" x="334"/>
        <item m="1" x="282"/>
        <item m="1" x="77"/>
        <item m="1" x="614"/>
        <item m="1" x="1168"/>
        <item m="1" x="749"/>
        <item m="1" x="139"/>
        <item m="1" x="505"/>
        <item m="1" x="889"/>
        <item m="1" x="411"/>
        <item m="1" x="200"/>
        <item m="1" x="930"/>
        <item m="1" x="209"/>
        <item m="1" x="888"/>
        <item m="1" x="345"/>
        <item m="1" x="977"/>
        <item m="1" x="387"/>
        <item m="1" x="780"/>
        <item m="1" x="733"/>
        <item m="1" x="166"/>
        <item m="1" x="221"/>
        <item m="1" x="208"/>
        <item m="1" x="1169"/>
        <item m="1" x="991"/>
        <item m="1" x="710"/>
        <item m="1" x="471"/>
        <item m="1" x="53"/>
        <item m="1" x="250"/>
        <item m="1" x="1052"/>
        <item m="1" x="347"/>
        <item m="1" x="72"/>
        <item m="1" x="891"/>
        <item m="1" x="83"/>
        <item m="1" x="705"/>
        <item m="1" x="1120"/>
        <item m="1" x="512"/>
        <item m="1" x="1104"/>
        <item m="1" x="706"/>
        <item m="1" x="263"/>
        <item m="1" x="108"/>
        <item m="1" x="1000"/>
        <item m="1" x="563"/>
        <item m="1" x="239"/>
        <item m="1" x="240"/>
        <item m="1" x="124"/>
        <item m="1" x="673"/>
        <item m="1" x="686"/>
        <item m="1" x="567"/>
        <item m="1" x="690"/>
        <item m="1" x="669"/>
        <item m="1" x="772"/>
        <item m="1" x="892"/>
        <item m="1" x="1070"/>
        <item m="1" x="988"/>
        <item m="1" x="382"/>
        <item m="1" x="511"/>
        <item m="1" x="137"/>
        <item m="1" x="949"/>
        <item m="1" x="94"/>
        <item m="1" x="831"/>
        <item m="1" x="142"/>
        <item m="1" x="195"/>
        <item m="1" x="186"/>
        <item m="1" x="349"/>
        <item m="1" x="442"/>
        <item m="1" x="111"/>
        <item m="1" x="509"/>
        <item m="1" x="81"/>
        <item m="1" x="996"/>
        <item m="1" x="65"/>
        <item m="1" x="1083"/>
        <item m="1" x="858"/>
        <item m="1" x="881"/>
        <item m="1" x="303"/>
        <item m="1" x="429"/>
        <item m="1" x="245"/>
        <item m="1" x="613"/>
        <item m="1" x="640"/>
        <item m="1" x="1020"/>
        <item m="1" x="220"/>
        <item m="1" x="306"/>
        <item m="1" x="1023"/>
        <item m="1" x="1025"/>
        <item m="1" x="388"/>
        <item m="1" x="1026"/>
        <item m="1" x="536"/>
        <item m="1" x="348"/>
        <item m="1" x="1017"/>
        <item m="1" x="1165"/>
        <item m="1" x="923"/>
        <item m="1" x="446"/>
        <item m="1" x="529"/>
        <item m="1" x="545"/>
        <item m="1" x="323"/>
        <item m="1" x="127"/>
        <item m="1" x="1096"/>
        <item m="1" x="251"/>
        <item m="1" x="167"/>
        <item m="1" x="790"/>
        <item m="1" x="774"/>
        <item m="1" x="332"/>
        <item m="1" x="935"/>
        <item m="1" x="232"/>
        <item m="1" x="754"/>
        <item m="1" x="196"/>
        <item m="1" x="44"/>
        <item m="1" x="177"/>
        <item m="1" x="175"/>
        <item m="1" x="494"/>
        <item m="1" x="458"/>
        <item m="1" x="811"/>
        <item m="1" x="207"/>
        <item m="1" x="211"/>
        <item m="1" x="1178"/>
        <item m="1" x="981"/>
        <item m="1" x="1041"/>
        <item m="1" x="731"/>
        <item m="1" x="701"/>
        <item m="1" x="865"/>
        <item m="1" x="56"/>
        <item m="1" x="576"/>
        <item m="1" x="143"/>
        <item m="1" x="1105"/>
        <item m="1" x="755"/>
        <item m="1" x="577"/>
        <item m="1" x="373"/>
        <item m="1" x="465"/>
        <item m="1" x="608"/>
        <item m="1" x="1158"/>
        <item m="1" x="377"/>
        <item m="1" x="314"/>
        <item m="1" x="629"/>
        <item m="1" x="842"/>
        <item m="1" x="678"/>
        <item m="1" x="1116"/>
        <item m="1" x="729"/>
        <item m="1" x="727"/>
        <item m="1" x="753"/>
        <item m="1" x="123"/>
        <item m="1" x="866"/>
        <item m="1" x="547"/>
        <item m="1" x="97"/>
        <item m="1" x="1035"/>
        <item m="1" x="331"/>
        <item m="1" x="904"/>
        <item m="1" x="428"/>
        <item m="1" x="130"/>
        <item m="1" x="999"/>
        <item m="1" x="22"/>
        <item m="1" x="592"/>
        <item m="1" x="1092"/>
        <item m="1" x="688"/>
        <item m="1" x="998"/>
        <item m="1" x="740"/>
        <item m="1" x="784"/>
        <item m="1" x="884"/>
        <item m="1" x="598"/>
        <item m="1" x="162"/>
        <item m="1" x="168"/>
        <item m="1" x="421"/>
        <item m="1" x="28"/>
        <item m="1" x="269"/>
        <item m="1" x="333"/>
        <item m="1" x="899"/>
        <item m="1" x="1013"/>
        <item m="1" x="475"/>
        <item m="1" x="216"/>
        <item m="1" x="313"/>
        <item m="1" x="503"/>
        <item m="1" x="1128"/>
        <item m="1" x="23"/>
        <item m="1" x="584"/>
        <item m="1" x="171"/>
        <item m="1" x="591"/>
        <item m="1" x="1059"/>
        <item m="1" x="1028"/>
        <item m="1" x="384"/>
        <item m="1" x="518"/>
        <item m="1" x="875"/>
        <item m="1" x="543"/>
        <item m="1" x="144"/>
        <item m="1" x="10"/>
        <item m="1" x="817"/>
        <item m="1" x="479"/>
        <item m="1" x="809"/>
        <item m="1" x="109"/>
        <item m="1" x="433"/>
        <item m="1" x="521"/>
        <item m="1" x="937"/>
        <item m="1" x="986"/>
        <item m="1" x="777"/>
        <item m="1" x="964"/>
        <item m="1" x="523"/>
        <item m="1" x="404"/>
        <item m="1" x="929"/>
        <item m="1" x="163"/>
        <item m="1" x="412"/>
        <item m="1" x="1066"/>
        <item m="1" x="1024"/>
        <item m="1" x="814"/>
        <item m="1" x="258"/>
        <item m="1" x="522"/>
        <item m="1" x="365"/>
        <item m="1" x="364"/>
        <item m="1" x="802"/>
        <item m="1" x="568"/>
        <item m="1" x="902"/>
        <item m="1" x="914"/>
        <item m="1" x="604"/>
        <item m="1" x="1071"/>
        <item m="1" x="582"/>
        <item m="1" x="994"/>
        <item m="1" x="693"/>
        <item m="1" x="502"/>
        <item m="1" x="987"/>
        <item m="1" x="965"/>
        <item m="1" x="82"/>
        <item m="1" x="74"/>
        <item m="1" x="1124"/>
        <item m="1" x="1021"/>
        <item m="1" x="995"/>
        <item m="1" x="1042"/>
        <item m="1" x="587"/>
        <item m="1" x="829"/>
        <item m="1" x="1085"/>
        <item m="1" x="283"/>
        <item m="1" x="116"/>
        <item m="1" x="1106"/>
        <item m="1" x="159"/>
        <item m="1" x="913"/>
        <item m="1" x="520"/>
        <item m="1" x="745"/>
        <item m="1" x="642"/>
        <item m="1" x="125"/>
        <item m="1" x="507"/>
        <item m="1" x="197"/>
        <item m="1" x="939"/>
        <item m="1" x="657"/>
        <item m="1" x="546"/>
        <item m="1" x="138"/>
        <item m="1" x="229"/>
        <item m="1" x="961"/>
        <item m="1" x="900"/>
        <item m="1" x="30"/>
        <item m="1" x="835"/>
        <item m="1" x="560"/>
        <item m="1" x="265"/>
        <item m="1" x="405"/>
        <item m="1" x="620"/>
        <item m="1" x="952"/>
        <item m="1" x="329"/>
        <item m="1" x="378"/>
        <item m="1" x="371"/>
        <item m="1" x="946"/>
        <item m="1" x="1152"/>
        <item m="1" x="513"/>
        <item m="1" x="741"/>
        <item m="1" x="649"/>
        <item m="1" x="980"/>
        <item m="1" x="215"/>
        <item m="1" x="903"/>
        <item m="1" x="549"/>
        <item m="1" x="847"/>
        <item m="1" x="555"/>
        <item m="1" x="375"/>
        <item m="1" x="391"/>
        <item m="1" x="711"/>
        <item m="1" x="635"/>
        <item m="1" x="84"/>
        <item m="1" x="933"/>
        <item m="1" x="26"/>
        <item m="1" x="62"/>
        <item m="1" x="1076"/>
        <item m="1" x="934"/>
        <item m="1" x="121"/>
        <item m="1" x="320"/>
        <item m="1" x="297"/>
        <item m="1" x="443"/>
        <item m="1" x="815"/>
        <item m="1" x="983"/>
        <item m="1" x="794"/>
        <item m="1" x="4"/>
        <item m="1" x="487"/>
        <item m="1" x="1015"/>
        <item m="1" x="1159"/>
        <item m="1" x="288"/>
        <item m="1" x="366"/>
        <item m="1" x="193"/>
        <item m="1" x="551"/>
        <item m="1" x="272"/>
        <item m="1" x="145"/>
        <item m="1" x="481"/>
        <item m="1" x="1046"/>
        <item m="1" x="679"/>
        <item m="1" x="188"/>
        <item m="1" x="795"/>
        <item m="1" x="796"/>
        <item m="1" x="712"/>
        <item m="1" x="631"/>
        <item m="1" x="593"/>
        <item m="1" x="212"/>
        <item m="1" x="350"/>
        <item m="1" x="967"/>
        <item m="1" x="57"/>
        <item m="1" x="54"/>
        <item m="1" x="389"/>
        <item m="1" x="989"/>
        <item m="1" x="958"/>
        <item m="1" x="827"/>
        <item m="1" x="756"/>
        <item m="1" x="931"/>
        <item m="1" x="719"/>
        <item m="1" x="104"/>
        <item m="1" x="1112"/>
        <item m="1" x="310"/>
        <item m="1" x="554"/>
        <item m="1" x="526"/>
        <item m="1" x="882"/>
        <item m="1" x="856"/>
        <item m="1" x="198"/>
        <item m="1" x="1125"/>
        <item m="1" x="524"/>
        <item m="1" x="838"/>
        <item m="1" x="557"/>
        <item m="1" x="300"/>
        <item m="1" x="41"/>
        <item m="1" x="775"/>
        <item m="1" x="801"/>
        <item m="1" x="625"/>
        <item m="1" x="538"/>
        <item m="1" x="1056"/>
        <item m="1" x="293"/>
        <item m="1" x="959"/>
        <item m="1" x="607"/>
        <item m="1" x="618"/>
        <item m="1" x="459"/>
        <item m="1" x="677"/>
        <item m="1" x="647"/>
        <item m="1" x="147"/>
        <item m="1" x="173"/>
        <item m="1" x="478"/>
        <item m="1" x="1051"/>
        <item m="1" x="78"/>
        <item m="1" x="599"/>
        <item m="1" x="985"/>
        <item m="1" x="140"/>
        <item m="1" x="413"/>
        <item m="1" x="256"/>
        <item m="1" x="909"/>
        <item m="1" x="825"/>
        <item m="1" x="268"/>
        <item m="1" x="155"/>
        <item m="1" x="480"/>
        <item m="1" x="408"/>
        <item m="1" x="492"/>
        <item m="1" x="266"/>
        <item m="1" x="63"/>
        <item m="1" x="47"/>
        <item m="1" x="752"/>
        <item m="1" x="2"/>
        <item m="1" x="1118"/>
        <item m="1" x="722"/>
        <item m="1" x="715"/>
        <item m="1" x="461"/>
        <item m="1" x="176"/>
        <item m="1" x="872"/>
        <item m="1" x="926"/>
        <item m="1" x="716"/>
        <item m="1" x="932"/>
        <item m="1" x="850"/>
        <item m="1" x="874"/>
        <item m="1" x="804"/>
        <item m="1" x="561"/>
        <item m="1" x="9"/>
        <item m="1" x="761"/>
        <item m="1" x="182"/>
        <item m="1" x="558"/>
        <item m="1" x="828"/>
        <item m="1" x="578"/>
        <item m="1" x="431"/>
        <item m="1" x="689"/>
        <item m="1" x="870"/>
        <item m="1" x="418"/>
        <item m="1" x="786"/>
        <item m="1" x="351"/>
        <item m="1" x="723"/>
        <item m="1" x="1007"/>
        <item m="1" x="844"/>
        <item m="1" x="663"/>
        <item m="1" x="975"/>
        <item m="1" x="114"/>
        <item m="1" x="528"/>
        <item m="1" x="491"/>
        <item m="1" x="1098"/>
        <item m="1" x="430"/>
        <item m="1" x="50"/>
        <item m="1" x="246"/>
        <item m="1" x="92"/>
        <item m="1" x="289"/>
        <item m="1" x="650"/>
        <item m="1" x="321"/>
        <item m="1" x="249"/>
        <item m="1" x="886"/>
        <item m="1" x="769"/>
        <item m="1" x="367"/>
        <item m="1" x="973"/>
        <item m="1" x="172"/>
        <item m="1" x="135"/>
        <item m="1" x="359"/>
        <item m="1" x="940"/>
        <item m="1" x="750"/>
        <item m="1" x="343"/>
        <item m="1" x="564"/>
        <item m="1" x="462"/>
        <item m="1" x="905"/>
        <item m="1" x="911"/>
        <item m="1" x="1121"/>
        <item m="1" x="921"/>
        <item m="1" x="643"/>
        <item m="1" x="153"/>
        <item m="1" x="924"/>
        <item m="1" x="438"/>
        <item m="1" x="982"/>
        <item m="1" x="670"/>
        <item m="1" x="871"/>
        <item m="1" x="843"/>
        <item m="1" x="1073"/>
        <item m="1" x="1117"/>
        <item m="1" x="626"/>
        <item m="1" x="1132"/>
        <item m="1" x="352"/>
        <item m="1" x="569"/>
        <item m="1" x="907"/>
        <item m="1" x="14"/>
        <item m="1" x="279"/>
        <item m="1" x="824"/>
        <item m="1" x="630"/>
        <item m="1" x="662"/>
        <item m="1" x="149"/>
        <item m="1" x="286"/>
        <item m="1" x="514"/>
        <item m="1" x="960"/>
        <item m="1" x="1099"/>
        <item m="1" x="15"/>
        <item m="1" x="407"/>
        <item m="1" x="383"/>
        <item m="1" x="464"/>
        <item m="1" x="1094"/>
        <item m="1" x="1141"/>
        <item m="1" x="1130"/>
        <item m="1" x="724"/>
        <item m="1" x="426"/>
        <item m="1" x="1107"/>
        <item m="1" x="292"/>
        <item m="1" x="1088"/>
        <item m="1" x="698"/>
        <item m="1" x="674"/>
        <item m="1" x="709"/>
        <item m="1" x="624"/>
        <item m="1" x="126"/>
        <item m="1" x="770"/>
        <item m="1" x="805"/>
        <item m="1" x="864"/>
        <item m="1" x="128"/>
        <item m="1" x="992"/>
        <item m="1" x="495"/>
        <item m="1" x="685"/>
        <item m="1" x="820"/>
        <item m="1" x="1091"/>
        <item m="1" x="154"/>
        <item m="1" x="1053"/>
        <item m="1" x="354"/>
        <item m="1" x="530"/>
        <item m="1" x="218"/>
        <item m="1" x="301"/>
        <item m="1" x="91"/>
        <item m="1" x="573"/>
        <item m="1" x="1146"/>
        <item m="1" x="185"/>
        <item m="1" x="548"/>
        <item m="1" x="386"/>
        <item m="1" x="854"/>
        <item m="1" x="840"/>
        <item m="1" x="1058"/>
        <item m="1" x="897"/>
        <item m="1" x="993"/>
        <item m="1" x="950"/>
        <item m="1" x="544"/>
        <item m="1" x="504"/>
        <item m="1" x="605"/>
        <item m="1" x="69"/>
        <item m="1" x="639"/>
        <item m="1" x="826"/>
        <item m="1" x="199"/>
        <item m="1" x="17"/>
        <item m="1" x="472"/>
        <item m="1" x="402"/>
        <item m="1" x="1100"/>
        <item m="1" x="252"/>
        <item m="1" x="419"/>
        <item m="1" x="851"/>
        <item m="1" x="1160"/>
        <item m="1" x="846"/>
        <item m="1" x="579"/>
        <item m="1" x="392"/>
        <item m="1" x="379"/>
        <item m="1" x="201"/>
        <item m="1" x="852"/>
        <item m="1" x="855"/>
        <item m="1" x="1131"/>
        <item m="1" x="778"/>
        <item m="1" x="760"/>
        <item m="1" x="448"/>
        <item m="1" x="290"/>
        <item m="1" x="819"/>
        <item m="1" x="1093"/>
        <item m="1" x="585"/>
        <item m="1" x="798"/>
        <item m="1" x="806"/>
        <item m="1" x="158"/>
        <item m="1" x="1036"/>
        <item m="1" x="243"/>
        <item m="1" x="45"/>
        <item m="1" x="322"/>
        <item m="1" x="602"/>
        <item m="1" x="231"/>
        <item m="1" x="66"/>
        <item m="1" x="161"/>
        <item m="1" x="634"/>
        <item m="1" x="707"/>
        <item m="1" x="726"/>
        <item m="1" x="515"/>
        <item m="1" x="586"/>
        <item m="1" x="444"/>
        <item m="1" x="641"/>
        <item m="1" x="1002"/>
        <item m="1" x="666"/>
        <item m="1" x="1133"/>
        <item m="1" x="928"/>
        <item m="1" x="205"/>
        <item m="1" x="860"/>
        <item m="1" x="1097"/>
        <item m="1" x="1101"/>
        <item m="1" x="668"/>
        <item m="1" x="271"/>
        <item m="1" x="990"/>
        <item m="1" x="206"/>
        <item m="1" x="71"/>
        <item m="1" x="680"/>
        <item m="1" x="224"/>
        <item m="1" x="788"/>
        <item m="1" x="1127"/>
        <item m="1" x="312"/>
        <item m="1" x="559"/>
        <item m="1" x="496"/>
        <item m="1" x="1149"/>
        <item m="1" x="537"/>
        <item m="1" x="248"/>
        <item m="1" x="1148"/>
        <item m="1" x="845"/>
        <item m="1" x="908"/>
        <item m="1" x="948"/>
        <item m="1" x="174"/>
        <item m="1" x="409"/>
        <item m="1" x="3"/>
        <item m="1" x="951"/>
        <item m="1" x="36"/>
        <item m="1" x="477"/>
        <item m="1" x="399"/>
        <item m="1" x="927"/>
        <item m="1" x="319"/>
        <item m="1" x="572"/>
        <item m="1" x="623"/>
        <item m="1" x="497"/>
        <item m="1" x="612"/>
        <item m="1" x="896"/>
        <item m="1" x="797"/>
        <item m="1" x="1145"/>
        <item m="1" x="1063"/>
        <item m="1" x="500"/>
        <item m="1" x="807"/>
        <item m="1" x="488"/>
        <item m="1" x="1018"/>
        <item m="1" x="519"/>
        <item m="1" x="628"/>
        <item m="1" x="482"/>
        <item m="1" x="356"/>
        <item m="1" x="1138"/>
        <item m="1" x="6"/>
        <item m="1" x="653"/>
        <item m="1" x="64"/>
        <item m="1" x="600"/>
        <item m="1" x="1012"/>
        <item m="1" x="1043"/>
        <item m="1" x="436"/>
        <item m="1" x="654"/>
        <item m="1" x="469"/>
        <item m="1" x="739"/>
        <item m="1" x="734"/>
        <item m="1" x="120"/>
        <item m="1" x="439"/>
        <item m="1" x="583"/>
        <item m="1" x="944"/>
        <item m="1" x="1171"/>
        <item m="1" x="920"/>
        <item m="1" x="648"/>
        <item m="1" x="818"/>
        <item m="1" x="1109"/>
        <item m="1" x="1115"/>
        <item m="1" x="35"/>
        <item m="1" x="597"/>
        <item m="1" x="1144"/>
        <item m="1" x="1123"/>
        <item m="1" x="898"/>
        <item m="1" x="812"/>
        <item m="1" x="539"/>
        <item m="1" x="358"/>
        <item m="1" x="222"/>
        <item m="1" x="1033"/>
        <item m="1" x="341"/>
        <item m="1" x="112"/>
        <item m="1" x="422"/>
        <item m="1" x="1077"/>
        <item m="1" x="1065"/>
        <item m="1" x="18"/>
        <item m="1" x="1153"/>
        <item m="1" x="665"/>
        <item m="1" x="455"/>
        <item m="1" x="970"/>
        <item m="1" x="609"/>
        <item m="1" x="1005"/>
        <item m="1" x="19"/>
        <item m="1" x="131"/>
        <item m="1" x="1006"/>
        <item m="1" x="550"/>
        <item m="1" x="324"/>
        <item m="1" x="355"/>
        <item m="1" x="916"/>
        <item m="1" x="823"/>
        <item m="1" x="473"/>
        <item m="1" x="1067"/>
        <item m="1" x="337"/>
        <item m="1" x="606"/>
        <item m="1" x="813"/>
        <item m="1" x="580"/>
        <item m="1" x="890"/>
        <item m="1" x="39"/>
        <item m="1" x="1074"/>
        <item m="1" x="339"/>
        <item m="1" x="695"/>
        <item m="1" x="234"/>
        <item m="1" x="616"/>
        <item m="1" x="779"/>
        <item m="1" x="228"/>
        <item m="1" x="917"/>
        <item m="1" x="260"/>
        <item m="1" x="863"/>
        <item m="1" x="682"/>
        <item m="1" x="255"/>
        <item m="1" x="454"/>
        <item m="1" x="21"/>
        <item m="1" x="878"/>
        <item m="1" x="376"/>
        <item m="1" x="687"/>
        <item m="1" x="1135"/>
        <item m="1" x="398"/>
        <item m="1" x="644"/>
        <item m="1" x="395"/>
        <item m="1" x="1143"/>
        <item m="1" x="832"/>
        <item m="1" x="485"/>
        <item m="1" x="38"/>
        <item m="1" x="655"/>
        <item m="1" x="42"/>
        <item m="1" x="400"/>
        <item m="1" x="463"/>
        <item m="1" x="837"/>
        <item m="1" x="59"/>
        <item m="1" x="1068"/>
        <item m="1" x="1167"/>
        <item m="1" x="1119"/>
        <item m="1" x="799"/>
        <item m="1" x="40"/>
        <item m="1" x="1030"/>
        <item m="1" x="169"/>
        <item m="1" x="713"/>
        <item m="1" x="416"/>
        <item m="1" x="117"/>
        <item m="1" x="508"/>
        <item m="1" x="415"/>
        <item m="1" x="113"/>
        <item m="1" x="922"/>
        <item m="1" x="876"/>
        <item m="1" x="953"/>
        <item m="1" x="738"/>
        <item m="1" x="717"/>
        <item m="1" x="862"/>
        <item m="1" x="427"/>
        <item m="1" x="247"/>
        <item m="1" x="340"/>
        <item m="1" x="627"/>
        <item m="1" x="37"/>
        <item m="1" x="129"/>
        <item m="1" x="1134"/>
        <item m="1" x="656"/>
        <item m="1" x="233"/>
        <item m="1" x="936"/>
        <item m="1" x="581"/>
        <item m="1" x="498"/>
        <item m="1" x="1156"/>
        <item m="1" x="1069"/>
        <item m="1" x="742"/>
        <item m="1" x="942"/>
        <item m="1" x="885"/>
        <item m="1" x="968"/>
        <item m="1" x="867"/>
        <item m="1" x="344"/>
        <item m="1" x="370"/>
        <item m="1" x="659"/>
        <item m="1" x="1114"/>
        <item m="1" x="361"/>
        <item m="1" x="1136"/>
        <item m="1" x="767"/>
        <item m="1" x="510"/>
        <item m="1" x="214"/>
        <item m="1" x="122"/>
        <item m="1" x="660"/>
        <item m="1" x="700"/>
        <item m="1" x="1113"/>
        <item m="1" x="744"/>
        <item m="1" x="1060"/>
        <item m="1" x="110"/>
        <item m="1" x="830"/>
        <item m="1" x="703"/>
        <item m="1" x="406"/>
        <item m="1" x="486"/>
        <item m="1" x="571"/>
        <item m="1" x="800"/>
        <item m="1" x="553"/>
        <item m="1" x="1163"/>
        <item m="1" x="164"/>
        <item m="1" x="1095"/>
        <item m="1" x="284"/>
        <item m="1" x="210"/>
        <item m="1" x="1064"/>
        <item m="1" x="474"/>
        <item m="1" x="330"/>
        <item m="1" x="307"/>
        <item m="1" x="393"/>
        <item m="1" x="1166"/>
        <item m="1" x="33"/>
        <item m="1" x="102"/>
        <item m="1" x="85"/>
        <item m="1" x="100"/>
        <item m="1" x="34"/>
        <item m="1" x="1172"/>
        <item m="1" x="423"/>
        <item m="1" x="684"/>
        <item m="1" x="360"/>
        <item m="1" x="380"/>
        <item m="1" x="971"/>
        <item m="1" x="90"/>
        <item m="1" x="148"/>
        <item m="1" x="133"/>
        <item m="1" x="150"/>
        <item m="1" x="562"/>
        <item m="1" x="309"/>
        <item m="1" x="273"/>
        <item m="1" x="792"/>
        <item m="1" x="489"/>
        <item m="1" x="437"/>
        <item m="1" x="861"/>
        <item m="1" x="746"/>
        <item m="1" x="978"/>
        <item m="1" x="191"/>
        <item m="1" x="552"/>
        <item m="1" x="766"/>
        <item m="1" x="257"/>
        <item m="1" x="646"/>
        <item m="1" x="661"/>
        <item m="1" x="1032"/>
        <item m="1" x="401"/>
        <item m="1" x="328"/>
        <item m="1" x="105"/>
        <item m="1" x="58"/>
        <item m="1" x="165"/>
        <item m="1" x="735"/>
        <item m="1" x="708"/>
        <item m="1" x="651"/>
        <item m="1" x="106"/>
        <item m="1" x="637"/>
        <item m="1" x="764"/>
        <item m="1" x="821"/>
        <item m="1" x="906"/>
        <item m="1" x="467"/>
        <item m="1" x="1061"/>
        <item m="1" x="781"/>
        <item m="1" x="595"/>
        <item m="1" x="385"/>
        <item m="1" x="424"/>
        <item m="1" x="93"/>
        <item m="1" x="178"/>
        <item m="1" x="683"/>
        <item m="1" x="1082"/>
        <item m="1" x="16"/>
        <item m="1" x="1129"/>
        <item m="1" x="1003"/>
        <item m="1" x="1081"/>
        <item m="1" x="540"/>
        <item m="1" x="773"/>
        <item m="1" x="732"/>
        <item m="1" x="68"/>
        <item m="1" x="223"/>
        <item m="1" x="103"/>
        <item m="1" x="317"/>
        <item m="1" x="414"/>
        <item m="1" x="338"/>
        <item m="1" x="694"/>
        <item m="1" x="574"/>
        <item m="1" x="1111"/>
        <item m="1" x="194"/>
        <item m="1" x="570"/>
        <item m="1" x="244"/>
        <item m="1" x="622"/>
        <item m="1" x="88"/>
        <item m="1" x="776"/>
        <item m="1" x="925"/>
        <item m="1" x="1090"/>
        <item m="1" x="1016"/>
        <item m="1" x="789"/>
        <item m="1" x="325"/>
        <item m="1" x="947"/>
        <item m="1" x="895"/>
        <item m="1" x="51"/>
        <item m="1" x="919"/>
        <item m="1" x="25"/>
        <item m="1" x="808"/>
        <item m="1" x="202"/>
        <item m="1" x="702"/>
        <item m="1" x="236"/>
        <item m="1" x="857"/>
        <item m="1" x="1027"/>
        <item m="1" x="119"/>
        <item m="1" x="1050"/>
        <item m="1" x="1177"/>
        <item m="1" x="299"/>
        <item m="1" x="20"/>
        <item m="1" x="841"/>
        <item m="1" x="652"/>
        <item m="1" x="394"/>
        <item m="1" x="326"/>
        <item m="1" x="1150"/>
        <item m="1" x="1087"/>
        <item m="1" x="810"/>
        <item m="1" x="791"/>
        <item m="1" x="718"/>
        <item m="1" x="170"/>
        <item m="1" x="179"/>
        <item m="1" x="254"/>
        <item m="1" x="848"/>
        <item m="1" x="95"/>
        <item m="1" x="1010"/>
        <item m="1" x="1157"/>
        <item m="1" x="27"/>
        <item m="1" x="7"/>
        <item m="1" x="1089"/>
        <item m="1" x="901"/>
        <item m="1" x="1031"/>
        <item m="1" x="758"/>
        <item m="1" x="1103"/>
        <item m="1" x="1047"/>
        <item m="1" x="237"/>
        <item m="1" x="1147"/>
        <item m="1" x="956"/>
        <item m="1" x="1139"/>
        <item m="1" x="24"/>
        <item m="1" x="667"/>
        <item m="1" x="449"/>
        <item m="1" x="883"/>
        <item m="1" x="615"/>
        <item m="1" x="1029"/>
        <item m="1" x="183"/>
        <item m="1" x="743"/>
        <item m="1" x="61"/>
        <item m="1" x="49"/>
        <item m="1" x="89"/>
        <item x="0"/>
      </items>
    </pivotField>
    <pivotField axis="axisRow" compact="0" outline="0" showAll="0" defaultSubtotal="0">
      <items count="1182">
        <item m="1" x="302"/>
        <item m="1" x="670"/>
        <item m="1" x="847"/>
        <item m="1" x="972"/>
        <item m="1" x="810"/>
        <item m="1" x="227"/>
        <item m="1" x="274"/>
        <item m="1" x="1067"/>
        <item m="1" x="424"/>
        <item m="1" x="1013"/>
        <item m="1" x="739"/>
        <item m="1" x="53"/>
        <item m="1" x="1073"/>
        <item m="1" x="1120"/>
        <item m="1" x="789"/>
        <item m="1" x="285"/>
        <item m="1" x="335"/>
        <item m="1" x="258"/>
        <item m="1" x="255"/>
        <item m="1" x="709"/>
        <item m="1" x="35"/>
        <item m="1" x="695"/>
        <item m="1" x="397"/>
        <item m="1" x="142"/>
        <item m="1" x="458"/>
        <item m="1" x="164"/>
        <item m="1" x="976"/>
        <item m="1" x="411"/>
        <item m="1" x="120"/>
        <item m="1" x="367"/>
        <item m="1" x="334"/>
        <item m="1" x="864"/>
        <item m="1" x="387"/>
        <item m="1" x="967"/>
        <item m="1" x="16"/>
        <item m="1" x="423"/>
        <item m="1" x="1150"/>
        <item m="1" x="1172"/>
        <item m="1" x="213"/>
        <item m="1" x="1133"/>
        <item m="1" x="392"/>
        <item m="1" x="905"/>
        <item m="1" x="591"/>
        <item m="1" x="1113"/>
        <item m="1" x="268"/>
        <item m="1" x="448"/>
        <item m="1" x="82"/>
        <item m="1" x="804"/>
        <item m="1" x="103"/>
        <item m="1" x="151"/>
        <item m="1" x="375"/>
        <item m="1" x="299"/>
        <item m="1" x="362"/>
        <item m="1" x="1151"/>
        <item m="1" x="820"/>
        <item m="1" x="1059"/>
        <item m="1" x="17"/>
        <item m="1" x="398"/>
        <item m="1" x="871"/>
        <item m="1" x="438"/>
        <item m="1" x="56"/>
        <item m="1" x="140"/>
        <item m="1" x="661"/>
        <item m="1" x="1109"/>
        <item m="1" x="872"/>
        <item m="1" x="390"/>
        <item m="1" x="582"/>
        <item m="1" x="741"/>
        <item m="1" x="859"/>
        <item m="1" x="71"/>
        <item m="1" x="286"/>
        <item m="1" x="182"/>
        <item m="1" x="628"/>
        <item m="1" x="1031"/>
        <item m="1" x="314"/>
        <item m="1" x="766"/>
        <item m="1" x="253"/>
        <item m="1" x="785"/>
        <item m="1" x="866"/>
        <item m="1" x="1083"/>
        <item m="1" x="414"/>
        <item m="1" x="498"/>
        <item m="1" x="525"/>
        <item m="1" x="927"/>
        <item m="1" x="483"/>
        <item m="1" x="360"/>
        <item m="1" x="230"/>
        <item m="1" x="520"/>
        <item m="1" x="618"/>
        <item m="1" x="601"/>
        <item m="1" x="1157"/>
        <item m="1" x="1174"/>
        <item m="1" x="228"/>
        <item m="1" x="1131"/>
        <item m="1" x="1107"/>
        <item m="1" x="710"/>
        <item m="1" x="639"/>
        <item m="1" x="339"/>
        <item m="1" x="962"/>
        <item m="1" x="463"/>
        <item m="1" x="1081"/>
        <item m="1" x="446"/>
        <item m="1" x="482"/>
        <item m="1" x="640"/>
        <item m="1" x="919"/>
        <item m="1" x="1006"/>
        <item m="1" x="960"/>
        <item m="1" x="887"/>
        <item m="1" x="1088"/>
        <item m="1" x="894"/>
        <item m="1" x="406"/>
        <item m="1" x="595"/>
        <item m="1" x="929"/>
        <item m="1" x="686"/>
        <item m="1" x="204"/>
        <item m="1" x="1057"/>
        <item m="1" x="84"/>
        <item m="1" x="942"/>
        <item m="1" x="107"/>
        <item m="1" x="681"/>
        <item m="1" x="152"/>
        <item m="1" x="114"/>
        <item m="1" x="516"/>
        <item m="1" x="620"/>
        <item m="1" x="496"/>
        <item m="1" x="1168"/>
        <item m="1" x="702"/>
        <item m="1" x="799"/>
        <item m="1" x="691"/>
        <item m="1" x="602"/>
        <item m="1" x="885"/>
        <item m="1" x="936"/>
        <item m="1" x="925"/>
        <item m="1" x="492"/>
        <item m="1" x="326"/>
        <item m="1" x="155"/>
        <item m="1" x="104"/>
        <item m="1" x="412"/>
        <item m="1" x="6"/>
        <item m="1" x="429"/>
        <item m="1" x="590"/>
        <item m="1" x="685"/>
        <item m="1" x="828"/>
        <item m="1" x="788"/>
        <item m="1" x="67"/>
        <item m="1" x="914"/>
        <item m="1" x="222"/>
        <item m="1" x="50"/>
        <item m="1" x="540"/>
        <item m="1" x="791"/>
        <item m="1" x="883"/>
        <item m="1" x="1042"/>
        <item m="1" x="201"/>
        <item m="1" x="1065"/>
        <item m="1" x="507"/>
        <item m="1" x="128"/>
        <item m="1" x="25"/>
        <item m="1" x="566"/>
        <item m="1" x="1035"/>
        <item m="1" x="851"/>
        <item m="1" x="370"/>
        <item m="1" x="169"/>
        <item m="1" x="346"/>
        <item m="1" x="121"/>
        <item m="1" x="214"/>
        <item m="1" x="814"/>
        <item m="1" x="218"/>
        <item m="1" x="730"/>
        <item m="1" x="185"/>
        <item m="1" x="1086"/>
        <item m="1" x="797"/>
        <item m="1" x="1052"/>
        <item m="1" x="1143"/>
        <item m="1" x="946"/>
        <item m="1" x="938"/>
        <item m="1" x="138"/>
        <item m="1" x="1084"/>
        <item m="1" x="844"/>
        <item m="1" x="940"/>
        <item m="1" x="64"/>
        <item m="1" x="901"/>
        <item m="1" x="543"/>
        <item m="1" x="812"/>
        <item m="1" x="385"/>
        <item m="1" x="60"/>
        <item m="1" x="364"/>
        <item m="1" x="966"/>
        <item m="1" x="904"/>
        <item m="1" x="449"/>
        <item m="1" x="172"/>
        <item m="1" x="323"/>
        <item m="1" x="975"/>
        <item m="1" x="1048"/>
        <item m="1" x="689"/>
        <item m="1" x="782"/>
        <item m="1" x="338"/>
        <item m="1" x="336"/>
        <item m="1" x="1137"/>
        <item m="1" x="349"/>
        <item m="1" x="269"/>
        <item m="1" x="896"/>
        <item m="1" x="270"/>
        <item m="1" x="832"/>
        <item m="1" x="49"/>
        <item m="1" x="1112"/>
        <item m="1" x="441"/>
        <item m="1" x="1103"/>
        <item m="1" x="1164"/>
        <item m="1" x="829"/>
        <item m="1" x="319"/>
        <item m="1" x="219"/>
        <item m="1" x="531"/>
        <item m="1" x="698"/>
        <item m="1" x="649"/>
        <item m="1" x="1044"/>
        <item m="1" x="943"/>
        <item m="1" x="1090"/>
        <item m="1" x="241"/>
        <item m="1" x="304"/>
        <item m="1" x="909"/>
        <item m="1" x="1114"/>
        <item m="1" x="212"/>
        <item m="1" x="574"/>
        <item m="1" x="200"/>
        <item m="1" x="1095"/>
        <item m="1" x="592"/>
        <item m="1" x="846"/>
        <item m="1" x="91"/>
        <item m="1" x="1036"/>
        <item m="1" x="522"/>
        <item m="1" x="774"/>
        <item m="1" x="45"/>
        <item m="1" x="301"/>
        <item m="1" x="427"/>
        <item m="1" x="638"/>
        <item m="1" x="193"/>
        <item m="1" x="629"/>
        <item m="1" x="559"/>
        <item m="1" x="366"/>
        <item m="1" x="57"/>
        <item m="1" x="659"/>
        <item m="1" x="963"/>
        <item m="1" x="355"/>
        <item m="1" x="529"/>
        <item m="1" x="306"/>
        <item m="1" x="687"/>
        <item m="1" x="933"/>
        <item m="1" x="719"/>
        <item m="1" x="1002"/>
        <item m="1" x="160"/>
        <item m="1" x="839"/>
        <item m="1" x="295"/>
        <item m="1" x="547"/>
        <item m="1" x="33"/>
        <item m="1" x="418"/>
        <item m="1" x="235"/>
        <item m="1" x="747"/>
        <item m="1" x="381"/>
        <item m="1" x="822"/>
        <item m="1" x="489"/>
        <item m="1" x="728"/>
        <item m="1" x="743"/>
        <item m="1" x="1126"/>
        <item m="1" x="1069"/>
        <item m="1" x="624"/>
        <item m="1" x="579"/>
        <item m="1" x="738"/>
        <item m="1" x="65"/>
        <item m="1" x="209"/>
        <item m="1" x="674"/>
        <item m="1" x="1040"/>
        <item m="1" x="413"/>
        <item m="1" x="462"/>
        <item m="1" x="1119"/>
        <item m="1" x="641"/>
        <item m="1" x="145"/>
        <item m="1" x="55"/>
        <item m="1" x="523"/>
        <item m="1" x="277"/>
        <item m="1" x="361"/>
        <item m="1" x="1089"/>
        <item m="1" x="101"/>
        <item m="1" x="122"/>
        <item m="1" x="126"/>
        <item m="1" x="225"/>
        <item m="1" x="643"/>
        <item m="1" x="610"/>
        <item m="1" x="593"/>
        <item m="1" x="96"/>
        <item m="1" x="70"/>
        <item m="1" x="968"/>
        <item m="1" x="365"/>
        <item m="1" x="742"/>
        <item m="1" x="572"/>
        <item m="1" x="208"/>
        <item m="1" x="1116"/>
        <item m="1" x="337"/>
        <item m="1" x="634"/>
        <item m="1" x="175"/>
        <item m="1" x="198"/>
        <item m="1" x="42"/>
        <item m="1" x="343"/>
        <item m="1" x="916"/>
        <item m="1" x="78"/>
        <item m="1" x="776"/>
        <item m="1" x="388"/>
        <item m="1" x="724"/>
        <item m="1" x="1134"/>
        <item m="1" x="1075"/>
        <item m="1" x="210"/>
        <item m="1" x="178"/>
        <item m="1" x="1135"/>
        <item m="1" x="233"/>
        <item m="1" x="1180"/>
        <item m="1" x="666"/>
        <item m="1" x="1136"/>
        <item m="1" x="453"/>
        <item m="1" x="626"/>
        <item m="1" x="1049"/>
        <item m="1" x="1077"/>
        <item m="1" x="29"/>
        <item m="1" x="616"/>
        <item m="1" x="254"/>
        <item m="1" x="953"/>
        <item m="1" x="1056"/>
        <item m="1" x="420"/>
        <item m="1" x="840"/>
        <item m="1" x="421"/>
        <item m="1" x="841"/>
        <item m="1" x="541"/>
        <item m="1" x="1127"/>
        <item m="1" x="356"/>
        <item m="1" x="87"/>
        <item m="1" x="746"/>
        <item m="1" x="196"/>
        <item m="1" x="907"/>
        <item m="1" x="658"/>
        <item m="1" x="163"/>
        <item m="1" x="679"/>
        <item m="1" x="751"/>
        <item m="1" x="10"/>
        <item m="1" x="647"/>
        <item m="1" x="1030"/>
        <item m="1" x="657"/>
        <item m="1" x="1091"/>
        <item m="1" x="773"/>
        <item m="1" x="526"/>
        <item m="1" x="725"/>
        <item m="1" x="7"/>
        <item m="1" x="400"/>
        <item m="1" x="276"/>
        <item m="1" x="932"/>
        <item m="1" x="664"/>
        <item m="1" x="502"/>
        <item m="1" x="696"/>
        <item m="1" x="166"/>
        <item m="1" x="328"/>
        <item m="1" x="1110"/>
        <item m="1" x="447"/>
        <item m="1" x="245"/>
        <item m="1" x="450"/>
        <item m="1" x="655"/>
        <item m="1" x="251"/>
        <item m="1" x="818"/>
        <item m="1" x="1144"/>
        <item m="1" x="58"/>
        <item m="1" x="965"/>
        <item m="1" x="1068"/>
        <item m="1" x="825"/>
        <item m="1" x="470"/>
        <item m="1" x="1003"/>
        <item m="1" x="845"/>
        <item m="1" x="239"/>
        <item m="1" x="836"/>
        <item m="1" x="749"/>
        <item m="1" x="792"/>
        <item m="1" x="983"/>
        <item m="1" x="1122"/>
        <item m="1" x="973"/>
        <item m="1" x="1"/>
        <item m="1" x="77"/>
        <item m="1" x="13"/>
        <item m="1" x="680"/>
        <item m="1" x="744"/>
        <item m="1" x="556"/>
        <item m="1" x="486"/>
        <item m="1" x="662"/>
        <item m="1" x="217"/>
        <item m="1" x="61"/>
        <item m="1" x="824"/>
        <item m="1" x="1039"/>
        <item m="1" x="954"/>
        <item m="1" x="322"/>
        <item m="1" x="1092"/>
        <item m="1" x="395"/>
        <item m="1" x="594"/>
        <item m="1" x="990"/>
        <item m="1" x="488"/>
        <item m="1" x="632"/>
        <item m="1" x="464"/>
        <item m="1" x="147"/>
        <item m="1" x="1160"/>
        <item m="1" x="961"/>
        <item m="1" x="499"/>
        <item m="1" x="985"/>
        <item m="1" x="760"/>
        <item m="1" x="703"/>
        <item m="1" x="863"/>
        <item m="1" x="378"/>
        <item m="1" x="252"/>
        <item m="1" x="992"/>
        <item m="1" x="653"/>
        <item m="1" x="706"/>
        <item m="1" x="1027"/>
        <item m="1" x="768"/>
        <item m="1" x="873"/>
        <item m="1" x="329"/>
        <item m="1" x="707"/>
        <item m="1" x="207"/>
        <item m="1" x="136"/>
        <item m="1" x="281"/>
        <item m="1" x="631"/>
        <item m="1" x="354"/>
        <item m="1" x="31"/>
        <item m="1" x="1058"/>
        <item m="1" x="977"/>
        <item m="1" x="786"/>
        <item m="1" x="137"/>
        <item m="1" x="234"/>
        <item m="1" x="394"/>
        <item m="1" x="553"/>
        <item m="1" x="11"/>
        <item m="1" x="373"/>
        <item m="1" x="794"/>
        <item m="1" x="908"/>
        <item m="1" x="1105"/>
        <item m="1" x="443"/>
        <item m="1" x="262"/>
        <item m="1" x="831"/>
        <item m="1" x="528"/>
        <item m="1" x="246"/>
        <item m="1" x="693"/>
        <item m="1" x="1096"/>
        <item m="1" x="586"/>
        <item m="1" x="1066"/>
        <item m="1" x="187"/>
        <item m="1" x="1087"/>
        <item m="1" x="46"/>
        <item m="1" x="352"/>
        <item m="1" x="90"/>
        <item m="1" x="998"/>
        <item m="1" x="564"/>
        <item m="1" x="1177"/>
        <item m="1" x="452"/>
        <item m="1" x="331"/>
        <item m="1" x="332"/>
        <item m="1" x="456"/>
        <item m="1" x="469"/>
        <item m="1" x="544"/>
        <item m="1" x="333"/>
        <item m="1" x="129"/>
        <item m="1" x="568"/>
        <item m="1" x="407"/>
        <item m="1" x="1179"/>
        <item m="1" x="1158"/>
        <item m="1" x="890"/>
        <item m="1" x="259"/>
        <item m="1" x="1108"/>
        <item m="1" x="12"/>
        <item m="1" x="518"/>
        <item m="1" x="606"/>
        <item m="1" x="715"/>
        <item m="1" x="603"/>
        <item m="1" x="38"/>
        <item m="1" x="158"/>
        <item m="1" x="1008"/>
        <item m="1" x="1053"/>
        <item m="1" x="409"/>
        <item m="1" x="484"/>
        <item m="1" x="224"/>
        <item m="1" x="599"/>
        <item m="1" x="1161"/>
        <item m="1" x="1085"/>
        <item m="1" x="575"/>
        <item m="1" x="752"/>
        <item m="1" x="260"/>
        <item m="1" x="848"/>
        <item m="1" x="248"/>
        <item m="1" x="278"/>
        <item m="1" x="920"/>
        <item m="1" x="402"/>
        <item m="1" x="173"/>
        <item m="1" x="43"/>
        <item m="1" x="344"/>
        <item m="1" x="503"/>
        <item m="1" x="827"/>
        <item m="1" x="1026"/>
        <item m="1" x="1129"/>
        <item m="1" x="19"/>
        <item m="1" x="700"/>
        <item m="1" x="1171"/>
        <item m="1" x="460"/>
        <item m="1" x="308"/>
        <item m="1" x="1076"/>
        <item m="1" x="677"/>
        <item m="1" x="428"/>
        <item m="1" x="89"/>
        <item m="1" x="112"/>
        <item m="1" x="1128"/>
        <item m="1" x="211"/>
        <item m="1" x="261"/>
        <item m="1" x="106"/>
        <item m="1" x="931"/>
        <item m="1" x="731"/>
        <item m="1" x="179"/>
        <item m="1" x="736"/>
        <item m="1" x="493"/>
        <item m="1" x="76"/>
        <item m="1" x="787"/>
        <item m="1" x="500"/>
        <item m="1" x="1032"/>
        <item m="1" x="598"/>
        <item m="1" x="784"/>
        <item m="1" x="554"/>
        <item m="1" x="183"/>
        <item m="1" x="2"/>
        <item m="1" x="283"/>
        <item m="1" x="171"/>
        <item m="1" x="143"/>
        <item m="1" x="849"/>
        <item m="1" x="117"/>
        <item m="1" x="950"/>
        <item m="1" x="837"/>
        <item m="1" x="838"/>
        <item m="1" x="118"/>
        <item m="1" x="405"/>
        <item m="1" x="44"/>
        <item m="1" x="623"/>
        <item m="1" x="813"/>
        <item m="1" x="342"/>
        <item m="1" x="386"/>
        <item m="1" x="981"/>
        <item m="1" x="1156"/>
        <item m="1" x="5"/>
        <item m="1" x="667"/>
        <item m="1" x="535"/>
        <item m="1" x="867"/>
        <item m="1" x="162"/>
        <item m="1" x="1153"/>
        <item m="1" x="415"/>
        <item m="1" x="63"/>
        <item m="1" x="581"/>
        <item m="1" x="434"/>
        <item m="1" x="821"/>
        <item m="1" x="868"/>
        <item m="1" x="271"/>
        <item m="1" x="729"/>
        <item m="1" x="1054"/>
        <item m="1" x="615"/>
        <item m="1" x="771"/>
        <item m="1" x="982"/>
        <item m="1" x="363"/>
        <item m="1" x="834"/>
        <item m="1" x="1010"/>
        <item m="1" x="692"/>
        <item m="1" x="321"/>
        <item m="1" x="1147"/>
        <item m="1" x="1015"/>
        <item m="1" x="713"/>
        <item m="1" x="764"/>
        <item m="1" x="1154"/>
        <item m="1" x="272"/>
        <item m="1" x="596"/>
        <item m="1" x="808"/>
        <item m="1" x="671"/>
        <item m="1" x="665"/>
        <item m="1" x="27"/>
        <item m="1" x="347"/>
        <item m="1" x="422"/>
        <item m="1" x="1123"/>
        <item m="1" x="1051"/>
        <item m="1" x="508"/>
        <item m="1" x="779"/>
        <item m="1" x="170"/>
        <item m="1" x="986"/>
        <item m="1" x="186"/>
        <item m="1" x="1169"/>
        <item m="1" x="466"/>
        <item m="1" x="722"/>
        <item m="1" x="765"/>
        <item m="1" x="199"/>
        <item m="1" x="189"/>
        <item m="1" x="737"/>
        <item m="1" x="154"/>
        <item m="1" x="1025"/>
        <item m="1" x="716"/>
        <item m="1" x="714"/>
        <item m="1" x="897"/>
        <item m="1" x="18"/>
        <item m="1" x="956"/>
        <item m="1" x="583"/>
        <item m="1" x="494"/>
        <item m="1" x="1173"/>
        <item m="1" x="309"/>
        <item m="1" x="1142"/>
        <item m="1" x="445"/>
        <item m="1" x="180"/>
        <item m="1" x="879"/>
        <item m="1" x="408"/>
        <item m="1" x="605"/>
        <item m="1" x="1159"/>
        <item m="1" x="497"/>
        <item m="1" x="608"/>
        <item m="1" x="853"/>
        <item m="1" x="524"/>
        <item m="1" x="993"/>
        <item m="1" x="374"/>
        <item m="1" x="979"/>
        <item m="1" x="99"/>
        <item m="1" x="900"/>
        <item m="1" x="382"/>
        <item m="1" x="1099"/>
        <item m="1" x="353"/>
        <item m="1" x="627"/>
        <item m="1" x="95"/>
        <item m="1" x="1017"/>
        <item m="1" x="475"/>
        <item m="1" x="88"/>
        <item m="1" x="878"/>
        <item m="1" x="1097"/>
        <item m="1" x="131"/>
        <item m="1" x="798"/>
        <item m="1" x="854"/>
        <item m="1" x="892"/>
        <item m="1" x="830"/>
        <item m="1" x="75"/>
        <item m="1" x="426"/>
        <item m="1" x="1093"/>
        <item m="1" x="557"/>
        <item m="1" x="487"/>
        <item m="1" x="146"/>
        <item m="1" x="358"/>
        <item m="1" x="777"/>
        <item m="1" x="1070"/>
        <item m="1" x="1082"/>
        <item m="1" x="607"/>
        <item m="1" x="279"/>
        <item m="1" x="459"/>
        <item m="1" x="315"/>
        <item m="1" x="512"/>
        <item m="1" x="630"/>
        <item m="1" x="1055"/>
        <item m="1" x="517"/>
        <item m="1" x="93"/>
        <item m="1" x="860"/>
        <item m="1" x="646"/>
        <item m="1" x="1140"/>
        <item m="1" x="947"/>
        <item m="1" x="1004"/>
        <item m="1" x="1162"/>
        <item m="1" x="952"/>
        <item m="1" x="999"/>
        <item m="1" x="597"/>
        <item m="1" x="577"/>
        <item m="1" x="288"/>
        <item m="1" x="921"/>
        <item m="1" x="480"/>
        <item m="1" x="62"/>
        <item m="1" x="717"/>
        <item m="1" x="401"/>
        <item m="1" x="884"/>
        <item m="1" x="759"/>
        <item m="1" x="205"/>
        <item m="1" x="690"/>
        <item m="1" x="573"/>
        <item m="1" x="652"/>
        <item m="1" x="918"/>
        <item m="1" x="1043"/>
        <item m="1" x="74"/>
        <item m="1" x="783"/>
        <item m="1" x="678"/>
        <item m="1" x="1079"/>
        <item m="1" x="350"/>
        <item m="1" x="403"/>
        <item m="1" x="633"/>
        <item m="1" x="125"/>
        <item m="1" x="767"/>
        <item m="1" x="988"/>
        <item m="1" x="1033"/>
        <item m="1" x="957"/>
        <item m="1" x="73"/>
        <item m="1" x="325"/>
        <item m="1" x="194"/>
        <item m="1" x="753"/>
        <item m="1" x="379"/>
        <item m="1" x="39"/>
        <item m="1" x="28"/>
        <item m="1" x="34"/>
        <item m="1" x="479"/>
        <item m="1" x="1165"/>
        <item m="1" x="1061"/>
        <item m="1" x="195"/>
        <item m="1" x="1104"/>
        <item m="1" x="289"/>
        <item m="1" x="545"/>
        <item m="1" x="780"/>
        <item m="1" x="389"/>
        <item m="1" x="865"/>
        <item m="1" x="902"/>
        <item m="1" x="297"/>
        <item m="1" x="505"/>
        <item m="1" x="648"/>
        <item m="1" x="1102"/>
        <item m="1" x="36"/>
        <item m="1" x="153"/>
        <item m="1" x="994"/>
        <item m="1" x="1007"/>
        <item m="1" x="1152"/>
        <item m="1" x="974"/>
        <item m="1" x="651"/>
        <item m="1" x="948"/>
        <item m="1" x="635"/>
        <item m="1" x="105"/>
        <item m="1" x="928"/>
        <item m="1" x="1020"/>
        <item m="1" x="805"/>
        <item m="1" x="826"/>
        <item m="1" x="266"/>
        <item m="1" x="132"/>
        <item m="1" x="148"/>
        <item m="1" x="457"/>
        <item m="1" x="156"/>
        <item m="1" x="287"/>
        <item m="1" x="1094"/>
        <item m="1" x="939"/>
        <item m="1" x="348"/>
        <item m="1" x="40"/>
        <item m="1" x="978"/>
        <item m="1" x="548"/>
        <item m="1" x="242"/>
        <item m="1" x="404"/>
        <item m="1" x="861"/>
        <item m="1" x="587"/>
        <item m="1" x="1019"/>
        <item m="1" x="835"/>
        <item m="1" x="165"/>
        <item m="1" x="1155"/>
        <item m="1" x="790"/>
        <item m="1" x="521"/>
        <item m="1" x="345"/>
        <item m="1" x="1060"/>
        <item m="1" x="971"/>
        <item m="1" x="1132"/>
        <item m="1" x="1163"/>
        <item m="1" x="202"/>
        <item m="1" x="941"/>
        <item m="1" x="893"/>
        <item m="1" x="803"/>
        <item m="1" x="903"/>
        <item m="1" x="495"/>
        <item m="1" x="881"/>
        <item m="1" x="619"/>
        <item m="1" x="926"/>
        <item m="1" x="108"/>
        <item m="1" x="467"/>
        <item m="1" x="772"/>
        <item m="1" x="298"/>
        <item m="1" x="176"/>
        <item m="1" x="955"/>
        <item m="1" x="351"/>
        <item m="1" x="86"/>
        <item m="1" x="451"/>
        <item m="1" x="645"/>
        <item m="1" x="481"/>
        <item m="1" x="621"/>
        <item m="1" x="1139"/>
        <item m="1" x="1176"/>
        <item m="1" x="444"/>
        <item m="1" x="327"/>
        <item m="1" x="4"/>
        <item m="1" x="474"/>
        <item m="1" x="223"/>
        <item m="1" x="987"/>
        <item m="1" x="1166"/>
        <item m="1" x="371"/>
        <item m="1" x="1146"/>
        <item m="1" x="663"/>
        <item m="1" x="727"/>
        <item m="1" x="683"/>
        <item m="1" x="221"/>
        <item m="1" x="1062"/>
        <item m="1" x="468"/>
        <item m="1" x="951"/>
        <item m="1" x="636"/>
        <item m="1" x="303"/>
        <item m="1" x="41"/>
        <item m="1" x="769"/>
        <item m="1" x="1001"/>
        <item m="1" x="150"/>
        <item m="1" x="410"/>
        <item m="1" x="294"/>
        <item m="1" x="431"/>
        <item m="1" x="756"/>
        <item m="1" x="340"/>
        <item m="1" x="181"/>
        <item m="1" x="694"/>
        <item m="1" x="970"/>
        <item m="1" x="708"/>
        <item m="1" x="672"/>
        <item m="1" x="435"/>
        <item m="1" x="1098"/>
        <item m="1" x="437"/>
        <item m="1" x="917"/>
        <item m="1" x="571"/>
        <item m="1" x="1009"/>
        <item m="1" x="130"/>
        <item m="1" x="1080"/>
        <item m="1" x="1117"/>
        <item m="1" x="654"/>
        <item m="1" x="265"/>
        <item m="1" x="913"/>
        <item m="1" x="501"/>
        <item m="1" x="240"/>
        <item m="1" x="796"/>
        <item m="1" x="1005"/>
        <item m="1" x="244"/>
        <item m="1" x="307"/>
        <item m="1" x="231"/>
        <item m="1" x="472"/>
        <item m="1" x="588"/>
        <item m="1" x="310"/>
        <item m="1" x="530"/>
        <item m="1" x="26"/>
        <item m="1" x="256"/>
        <item m="1" x="748"/>
        <item m="1" x="567"/>
        <item m="1" x="123"/>
        <item m="1" x="569"/>
        <item m="1" x="454"/>
        <item m="1" x="51"/>
        <item m="1" x="701"/>
        <item m="1" x="369"/>
        <item m="1" x="1028"/>
        <item m="1" x="190"/>
        <item m="1" x="1175"/>
        <item m="1" x="923"/>
        <item m="1" x="811"/>
        <item m="1" x="109"/>
        <item m="1" x="159"/>
        <item m="1" x="52"/>
        <item m="1" x="1063"/>
        <item m="1" x="1121"/>
        <item m="1" x="886"/>
        <item m="1" x="439"/>
        <item m="1" x="216"/>
        <item m="1" x="935"/>
        <item m="1" x="188"/>
        <item m="1" x="549"/>
        <item m="1" x="417"/>
        <item m="1" x="111"/>
        <item m="1" x="264"/>
        <item m="1" x="815"/>
        <item m="1" x="177"/>
        <item m="1" x="934"/>
        <item m="1" x="149"/>
        <item m="1" x="1038"/>
        <item m="1" x="3"/>
        <item m="1" x="552"/>
        <item m="1" x="895"/>
        <item m="1" x="609"/>
        <item m="1" x="989"/>
        <item m="1" x="316"/>
        <item m="1" x="243"/>
        <item m="1" x="247"/>
        <item m="1" x="735"/>
        <item m="1" x="72"/>
        <item m="1" x="1106"/>
        <item m="1" x="391"/>
        <item m="1" x="79"/>
        <item m="1" x="1018"/>
        <item m="1" x="141"/>
        <item m="1" x="433"/>
        <item m="1" x="534"/>
        <item m="1" x="69"/>
        <item m="1" x="875"/>
        <item m="1" x="226"/>
        <item m="1" x="1071"/>
        <item m="1" x="113"/>
        <item m="1" x="676"/>
        <item m="1" x="762"/>
        <item m="1" x="891"/>
        <item m="1" x="858"/>
        <item m="1" x="14"/>
        <item m="1" x="795"/>
        <item m="1" x="509"/>
        <item m="1" x="580"/>
        <item m="1" x="100"/>
        <item m="1" x="1016"/>
        <item m="1" x="197"/>
        <item m="1" x="852"/>
        <item m="1" x="273"/>
        <item m="1" x="898"/>
        <item m="1" x="359"/>
        <item m="1" x="513"/>
        <item m="1" x="1045"/>
        <item m="1" x="924"/>
        <item m="1" x="134"/>
        <item m="1" x="1130"/>
        <item m="1" x="755"/>
        <item m="1" x="644"/>
        <item m="1" x="876"/>
        <item m="1" x="527"/>
        <item m="1" x="770"/>
        <item m="1" x="775"/>
        <item m="1" x="922"/>
        <item m="1" x="318"/>
        <item m="1" x="511"/>
        <item m="1" x="578"/>
        <item m="1" x="249"/>
        <item m="1" x="317"/>
        <item m="1" x="419"/>
        <item m="1" x="191"/>
        <item m="1" x="330"/>
        <item m="1" x="282"/>
        <item m="1" x="758"/>
        <item m="1" x="312"/>
        <item m="1" x="906"/>
        <item m="1" x="991"/>
        <item m="1" x="856"/>
        <item m="1" x="915"/>
        <item m="1" x="551"/>
        <item m="1" x="823"/>
        <item m="1" x="862"/>
        <item m="1" x="964"/>
        <item m="1" x="32"/>
        <item m="1" x="116"/>
        <item m="1" x="357"/>
        <item m="1" x="842"/>
        <item m="1" x="1046"/>
        <item m="1" x="476"/>
        <item m="1" x="510"/>
        <item m="1" x="440"/>
        <item m="1" x="806"/>
        <item m="1" x="324"/>
        <item m="1" x="855"/>
        <item m="1" x="20"/>
        <item m="1" x="1149"/>
        <item m="1" x="293"/>
        <item m="1" x="613"/>
        <item m="1" x="80"/>
        <item m="1" x="393"/>
        <item m="1" x="889"/>
        <item m="1" x="430"/>
        <item m="1" x="959"/>
        <item m="1" x="442"/>
        <item m="1" x="723"/>
        <item m="1" x="477"/>
        <item m="1" x="491"/>
        <item m="1" x="471"/>
        <item m="1" x="576"/>
        <item m="1" x="660"/>
        <item m="1" x="229"/>
        <item m="1" x="930"/>
        <item m="1" x="910"/>
        <item m="1" x="341"/>
        <item m="1" x="267"/>
        <item m="1" x="425"/>
        <item m="1" x="184"/>
        <item m="1" x="833"/>
        <item m="1" x="1138"/>
        <item m="1" x="637"/>
        <item m="1" x="8"/>
        <item m="1" x="877"/>
        <item m="1" x="984"/>
        <item m="1" x="124"/>
        <item m="1" x="997"/>
        <item m="1" x="514"/>
        <item m="1" x="15"/>
        <item m="1" x="684"/>
        <item m="1" x="911"/>
        <item m="1" x="949"/>
        <item m="1" x="778"/>
        <item m="1" x="110"/>
        <item m="1" x="237"/>
        <item m="1" x="793"/>
        <item m="1" x="68"/>
        <item m="1" x="802"/>
        <item m="1" x="711"/>
        <item m="1" x="542"/>
        <item m="1" x="455"/>
        <item m="1" x="1111"/>
        <item m="1" x="761"/>
        <item m="1" x="119"/>
        <item m="1" x="612"/>
        <item m="1" x="584"/>
        <item m="1" x="161"/>
        <item m="1" x="465"/>
        <item m="1" x="436"/>
        <item m="1" x="668"/>
        <item m="1" x="174"/>
        <item m="1" x="9"/>
        <item m="1" x="1072"/>
        <item m="1" x="1148"/>
        <item m="1" x="1041"/>
        <item m="1" x="585"/>
        <item m="1" x="275"/>
        <item m="1" x="215"/>
        <item m="1" x="781"/>
        <item m="1" x="614"/>
        <item m="1" x="555"/>
        <item m="1" x="850"/>
        <item m="1" x="1078"/>
        <item m="1" x="1012"/>
        <item m="1" x="473"/>
        <item m="1" x="1023"/>
        <item m="1" x="485"/>
        <item m="1" x="206"/>
        <item m="1" x="504"/>
        <item m="1" x="757"/>
        <item m="1" x="92"/>
        <item m="1" x="1064"/>
        <item m="1" x="1170"/>
        <item m="1" x="944"/>
        <item m="1" x="383"/>
        <item m="1" x="704"/>
        <item m="1" x="98"/>
        <item m="1" x="257"/>
        <item m="1" x="102"/>
        <item m="1" x="1074"/>
        <item m="1" x="1145"/>
        <item m="1" x="600"/>
        <item m="1" x="313"/>
        <item m="1" x="536"/>
        <item m="1" x="857"/>
        <item m="1" x="290"/>
        <item m="1" x="97"/>
        <item m="1" x="232"/>
        <item m="1" x="238"/>
        <item m="1" x="625"/>
        <item m="1" x="809"/>
        <item m="1" x="380"/>
        <item m="1" x="958"/>
        <item m="1" x="1029"/>
        <item m="1" x="734"/>
        <item m="1" x="870"/>
        <item m="1" x="996"/>
        <item m="1" x="1125"/>
        <item m="1" x="48"/>
        <item m="1" x="54"/>
        <item m="1" x="546"/>
        <item m="1" x="880"/>
        <item m="1" x="396"/>
        <item m="1" x="66"/>
        <item m="1" x="874"/>
        <item m="1" x="37"/>
        <item m="1" x="22"/>
        <item m="1" x="236"/>
        <item m="1" x="699"/>
        <item m="1" x="432"/>
        <item m="1" x="912"/>
        <item m="1" x="945"/>
        <item m="1" x="296"/>
        <item m="1" x="718"/>
        <item m="1" x="47"/>
        <item m="1" x="732"/>
        <item m="1" x="263"/>
        <item m="1" x="490"/>
        <item m="1" x="1101"/>
        <item m="1" x="168"/>
        <item m="1" x="519"/>
        <item m="1" x="819"/>
        <item m="1" x="1014"/>
        <item m="1" x="537"/>
        <item m="1" x="291"/>
        <item m="1" x="888"/>
        <item m="1" x="139"/>
        <item m="1" x="1011"/>
        <item m="1" x="817"/>
        <item m="1" x="705"/>
        <item m="1" x="882"/>
        <item m="1" x="650"/>
        <item m="1" x="23"/>
        <item m="1" x="899"/>
        <item m="1" x="969"/>
        <item m="1" x="622"/>
        <item m="1" x="611"/>
        <item m="1" x="560"/>
        <item m="1" x="1100"/>
        <item m="1" x="368"/>
        <item m="1" x="24"/>
        <item m="1" x="869"/>
        <item m="1" x="697"/>
        <item m="1" x="561"/>
        <item m="1" x="250"/>
        <item m="1" x="843"/>
        <item m="1" x="539"/>
        <item m="1" x="673"/>
        <item m="1" x="558"/>
        <item m="1" x="604"/>
        <item m="1" x="83"/>
        <item m="1" x="617"/>
        <item m="1" x="720"/>
        <item m="1" x="750"/>
        <item m="1" x="1167"/>
        <item m="1" x="642"/>
        <item m="1" x="192"/>
        <item m="1" x="1034"/>
        <item m="1" x="506"/>
        <item m="1" x="1124"/>
        <item m="1" x="1118"/>
        <item m="1" x="682"/>
        <item m="1" x="384"/>
        <item m="1" x="675"/>
        <item m="1" x="669"/>
        <item m="1" x="144"/>
        <item m="1" x="85"/>
        <item m="1" x="167"/>
        <item m="1" x="1115"/>
        <item m="1" x="1000"/>
        <item m="1" x="21"/>
        <item m="1" x="59"/>
        <item m="1" x="81"/>
        <item m="1" x="1181"/>
        <item m="1" x="478"/>
        <item m="1" x="1047"/>
        <item m="1" x="538"/>
        <item m="1" x="284"/>
        <item m="1" x="807"/>
        <item m="1" x="721"/>
        <item m="1" x="733"/>
        <item m="1" x="399"/>
        <item m="1" x="305"/>
        <item m="1" x="563"/>
        <item m="1" x="1037"/>
        <item m="1" x="800"/>
        <item m="1" x="816"/>
        <item m="1" x="1024"/>
        <item m="1" x="30"/>
        <item m="1" x="280"/>
        <item m="1" x="937"/>
        <item m="1" x="712"/>
        <item m="1" x="562"/>
        <item m="1" x="1021"/>
        <item m="1" x="157"/>
        <item m="1" x="754"/>
        <item m="1" x="220"/>
        <item m="1" x="292"/>
        <item m="1" x="656"/>
        <item m="1" x="1050"/>
        <item m="1" x="745"/>
        <item m="1" x="550"/>
        <item m="1" x="1178"/>
        <item m="1" x="320"/>
        <item m="1" x="1022"/>
        <item m="1" x="515"/>
        <item m="1" x="377"/>
        <item m="1" x="740"/>
        <item m="1" x="127"/>
        <item m="1" x="532"/>
        <item m="1" x="461"/>
        <item m="1" x="1141"/>
        <item m="1" x="94"/>
        <item m="1" x="570"/>
        <item m="1" x="372"/>
        <item m="1" x="801"/>
        <item m="1" x="688"/>
        <item m="1" x="203"/>
        <item m="1" x="980"/>
        <item m="1" x="376"/>
        <item m="1" x="133"/>
        <item m="1" x="565"/>
        <item m="1" x="726"/>
        <item m="1" x="311"/>
        <item m="1" x="115"/>
        <item m="1" x="589"/>
        <item m="1" x="533"/>
        <item m="1" x="763"/>
        <item m="1" x="995"/>
        <item m="1" x="416"/>
        <item m="1" x="300"/>
        <item m="1" x="135"/>
        <item x="0"/>
      </items>
    </pivotField>
    <pivotField compact="0" outline="0" showAll="0"/>
    <pivotField compact="0" outline="0" showAll="0"/>
    <pivotField compact="0" numFmtId="2" outline="0" showAll="0" defaultSubtotal="0"/>
    <pivotField compact="0" outline="0" showAll="0" defaultSubtotal="0">
      <items count="11">
        <item x="0"/>
        <item m="1" x="10"/>
        <item m="1" x="9"/>
        <item m="1" x="6"/>
        <item m="1" x="8"/>
        <item m="1" x="2"/>
        <item m="1" x="4"/>
        <item m="1" x="3"/>
        <item m="1" x="7"/>
        <item m="1" x="5"/>
        <item m="1" x="1"/>
      </items>
    </pivotField>
    <pivotField compact="0" numFmtId="172" outline="0" showAll="0"/>
    <pivotField compact="0" numFmtId="172" outline="0" showAll="0" defaultSubtotal="0"/>
    <pivotField compact="0" outline="0" showAll="0" defaultSubtotal="0"/>
    <pivotField compact="0" numFmtId="173" outline="0" showAll="0" defaultSubtotal="0"/>
    <pivotField compact="0" outline="0" showAll="0" defaultSubtotal="0"/>
    <pivotField compact="0" outline="0" showAll="0"/>
    <pivotField compact="0" outline="0" showAll="0" defaultSubtotal="0"/>
    <pivotField compact="0" outline="0" showAll="0" defaultSubtotal="0"/>
  </pivotFields>
  <rowFields count="2">
    <field x="21"/>
    <field x="22"/>
  </rowFields>
  <rowItems count="1">
    <i>
      <x v="1178"/>
      <x v="1181"/>
    </i>
  </rowItems>
  <colItems count="1">
    <i/>
  </colItems>
  <formats count="3611">
    <format dxfId="5997">
      <pivotArea type="all" dataOnly="0" outline="0" fieldPosition="0"/>
    </format>
    <format dxfId="5996">
      <pivotArea dataOnly="0" labelOnly="1" outline="0" fieldPosition="0">
        <references count="1">
          <reference field="2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995">
      <pivotArea dataOnly="0" labelOnly="1" outline="0" fieldPosition="0">
        <references count="1">
          <reference field="2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5994">
      <pivotArea dataOnly="0" labelOnly="1" outline="0" fieldPosition="0">
        <references count="1">
          <reference field="2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5993">
      <pivotArea dataOnly="0" labelOnly="1" outline="0" fieldPosition="0">
        <references count="1">
          <reference field="2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5992">
      <pivotArea dataOnly="0" labelOnly="1" outline="0" fieldPosition="0">
        <references count="1">
          <reference field="2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5991">
      <pivotArea dataOnly="0" labelOnly="1" outline="0" fieldPosition="0">
        <references count="1">
          <reference field="2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5990">
      <pivotArea dataOnly="0" labelOnly="1" outline="0" fieldPosition="0">
        <references count="1">
          <reference field="2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5989">
      <pivotArea dataOnly="0" labelOnly="1" outline="0" fieldPosition="0">
        <references count="1">
          <reference field="2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5988">
      <pivotArea dataOnly="0" labelOnly="1" outline="0" fieldPosition="0">
        <references count="1">
          <reference field="2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5987">
      <pivotArea dataOnly="0" labelOnly="1" outline="0" fieldPosition="0">
        <references count="1">
          <reference field="2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5986">
      <pivotArea dataOnly="0" labelOnly="1" outline="0" fieldPosition="0">
        <references count="1">
          <reference field="2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5985">
      <pivotArea dataOnly="0" labelOnly="1" outline="0" fieldPosition="0">
        <references count="1">
          <reference field="2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5984">
      <pivotArea dataOnly="0" labelOnly="1" outline="0" fieldPosition="0">
        <references count="1">
          <reference field="2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5983">
      <pivotArea dataOnly="0" labelOnly="1" outline="0" fieldPosition="0">
        <references count="1">
          <reference field="2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5982">
      <pivotArea dataOnly="0" labelOnly="1" outline="0" fieldPosition="0">
        <references count="1">
          <reference field="2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5981">
      <pivotArea dataOnly="0" labelOnly="1" outline="0" fieldPosition="0">
        <references count="1">
          <reference field="2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5980">
      <pivotArea dataOnly="0" labelOnly="1" outline="0" fieldPosition="0">
        <references count="1">
          <reference field="21"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5979">
      <pivotArea dataOnly="0" labelOnly="1" outline="0" fieldPosition="0">
        <references count="1">
          <reference field="21"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5978">
      <pivotArea dataOnly="0" labelOnly="1" outline="0" fieldPosition="0">
        <references count="1">
          <reference field="21"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5977">
      <pivotArea dataOnly="0" labelOnly="1" outline="0" fieldPosition="0">
        <references count="1">
          <reference field="21"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5976">
      <pivotArea dataOnly="0" labelOnly="1" outline="0" fieldPosition="0">
        <references count="1">
          <reference field="21"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5975">
      <pivotArea dataOnly="0" labelOnly="1" outline="0" fieldPosition="0">
        <references count="1">
          <reference field="21"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5974">
      <pivotArea dataOnly="0" labelOnly="1" outline="0" fieldPosition="0">
        <references count="1">
          <reference field="21"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5973">
      <pivotArea dataOnly="0" labelOnly="1" outline="0" fieldPosition="0">
        <references count="1">
          <reference field="21" count="28">
            <x v="1150"/>
            <x v="1151"/>
            <x v="1152"/>
            <x v="1153"/>
            <x v="1154"/>
            <x v="1155"/>
            <x v="1156"/>
            <x v="1157"/>
            <x v="1158"/>
            <x v="1159"/>
            <x v="1160"/>
            <x v="1161"/>
            <x v="1162"/>
            <x v="1163"/>
            <x v="1164"/>
            <x v="1165"/>
            <x v="1166"/>
            <x v="1167"/>
            <x v="1168"/>
            <x v="1169"/>
            <x v="1170"/>
            <x v="1171"/>
            <x v="1172"/>
            <x v="1173"/>
            <x v="1174"/>
            <x v="1175"/>
            <x v="1176"/>
            <x v="1177"/>
          </reference>
        </references>
      </pivotArea>
    </format>
    <format dxfId="5972">
      <pivotArea dataOnly="0" labelOnly="1" outline="0" fieldPosition="0">
        <references count="2">
          <reference field="21" count="1" selected="0">
            <x v="0"/>
          </reference>
          <reference field="22" count="1">
            <x v="76"/>
          </reference>
        </references>
      </pivotArea>
    </format>
    <format dxfId="5971">
      <pivotArea dataOnly="0" labelOnly="1" outline="0" fieldPosition="0">
        <references count="2">
          <reference field="21" count="1" selected="0">
            <x v="1"/>
          </reference>
          <reference field="22" count="1">
            <x v="124"/>
          </reference>
        </references>
      </pivotArea>
    </format>
    <format dxfId="5970">
      <pivotArea dataOnly="0" labelOnly="1" outline="0" fieldPosition="0">
        <references count="2">
          <reference field="21" count="1" selected="0">
            <x v="2"/>
          </reference>
          <reference field="22" count="1">
            <x v="215"/>
          </reference>
        </references>
      </pivotArea>
    </format>
    <format dxfId="5969">
      <pivotArea dataOnly="0" labelOnly="1" outline="0" fieldPosition="0">
        <references count="2">
          <reference field="21" count="1" selected="0">
            <x v="3"/>
          </reference>
          <reference field="22" count="1">
            <x v="156"/>
          </reference>
        </references>
      </pivotArea>
    </format>
    <format dxfId="5968">
      <pivotArea dataOnly="0" labelOnly="1" outline="0" fieldPosition="0">
        <references count="2">
          <reference field="21" count="1" selected="0">
            <x v="4"/>
          </reference>
          <reference field="22" count="1">
            <x v="241"/>
          </reference>
        </references>
      </pivotArea>
    </format>
    <format dxfId="5967">
      <pivotArea dataOnly="0" labelOnly="1" outline="0" fieldPosition="0">
        <references count="2">
          <reference field="21" count="1" selected="0">
            <x v="5"/>
          </reference>
          <reference field="22" count="1">
            <x v="270"/>
          </reference>
        </references>
      </pivotArea>
    </format>
    <format dxfId="5966">
      <pivotArea dataOnly="0" labelOnly="1" outline="0" fieldPosition="0">
        <references count="2">
          <reference field="21" count="1" selected="0">
            <x v="6"/>
          </reference>
          <reference field="22" count="1">
            <x v="222"/>
          </reference>
        </references>
      </pivotArea>
    </format>
    <format dxfId="5965">
      <pivotArea dataOnly="0" labelOnly="1" outline="0" fieldPosition="0">
        <references count="2">
          <reference field="21" count="1" selected="0">
            <x v="7"/>
          </reference>
          <reference field="22" count="1">
            <x v="267"/>
          </reference>
        </references>
      </pivotArea>
    </format>
    <format dxfId="5964">
      <pivotArea dataOnly="0" labelOnly="1" outline="0" fieldPosition="0">
        <references count="2">
          <reference field="21" count="1" selected="0">
            <x v="8"/>
          </reference>
          <reference field="22" count="1">
            <x v="661"/>
          </reference>
        </references>
      </pivotArea>
    </format>
    <format dxfId="5963">
      <pivotArea dataOnly="0" labelOnly="1" outline="0" fieldPosition="0">
        <references count="2">
          <reference field="21" count="1" selected="0">
            <x v="9"/>
          </reference>
          <reference field="22" count="1">
            <x v="166"/>
          </reference>
        </references>
      </pivotArea>
    </format>
    <format dxfId="5962">
      <pivotArea dataOnly="0" labelOnly="1" outline="0" fieldPosition="0">
        <references count="2">
          <reference field="21" count="1" selected="0">
            <x v="10"/>
          </reference>
          <reference field="22" count="1">
            <x v="65"/>
          </reference>
        </references>
      </pivotArea>
    </format>
    <format dxfId="5961">
      <pivotArea dataOnly="0" labelOnly="1" outline="0" fieldPosition="0">
        <references count="2">
          <reference field="21" count="1" selected="0">
            <x v="11"/>
          </reference>
          <reference field="22" count="1">
            <x v="447"/>
          </reference>
        </references>
      </pivotArea>
    </format>
    <format dxfId="5960">
      <pivotArea dataOnly="0" labelOnly="1" outline="0" fieldPosition="0">
        <references count="2">
          <reference field="21" count="1" selected="0">
            <x v="12"/>
          </reference>
          <reference field="22" count="1">
            <x v="809"/>
          </reference>
        </references>
      </pivotArea>
    </format>
    <format dxfId="5959">
      <pivotArea dataOnly="0" labelOnly="1" outline="0" fieldPosition="0">
        <references count="2">
          <reference field="21" count="1" selected="0">
            <x v="13"/>
          </reference>
          <reference field="22" count="1">
            <x v="616"/>
          </reference>
        </references>
      </pivotArea>
    </format>
    <format dxfId="5958">
      <pivotArea dataOnly="0" labelOnly="1" outline="0" fieldPosition="0">
        <references count="2">
          <reference field="21" count="1" selected="0">
            <x v="14"/>
          </reference>
          <reference field="22" count="1">
            <x v="337"/>
          </reference>
        </references>
      </pivotArea>
    </format>
    <format dxfId="5957">
      <pivotArea dataOnly="0" labelOnly="1" outline="0" fieldPosition="0">
        <references count="2">
          <reference field="21" count="1" selected="0">
            <x v="15"/>
          </reference>
          <reference field="22" count="1">
            <x v="529"/>
          </reference>
        </references>
      </pivotArea>
    </format>
    <format dxfId="5956">
      <pivotArea dataOnly="0" labelOnly="1" outline="0" fieldPosition="0">
        <references count="2">
          <reference field="21" count="1" selected="0">
            <x v="16"/>
          </reference>
          <reference field="22" count="1">
            <x v="504"/>
          </reference>
        </references>
      </pivotArea>
    </format>
    <format dxfId="5955">
      <pivotArea dataOnly="0" labelOnly="1" outline="0" fieldPosition="0">
        <references count="2">
          <reference field="21" count="1" selected="0">
            <x v="17"/>
          </reference>
          <reference field="22" count="1">
            <x v="642"/>
          </reference>
        </references>
      </pivotArea>
    </format>
    <format dxfId="5954">
      <pivotArea dataOnly="0" labelOnly="1" outline="0" fieldPosition="0">
        <references count="2">
          <reference field="21" count="1" selected="0">
            <x v="18"/>
          </reference>
          <reference field="22" count="1">
            <x v="484"/>
          </reference>
        </references>
      </pivotArea>
    </format>
    <format dxfId="5953">
      <pivotArea dataOnly="0" labelOnly="1" outline="0" fieldPosition="0">
        <references count="2">
          <reference field="21" count="1" selected="0">
            <x v="19"/>
          </reference>
          <reference field="22" count="1">
            <x v="760"/>
          </reference>
        </references>
      </pivotArea>
    </format>
    <format dxfId="5952">
      <pivotArea dataOnly="0" labelOnly="1" outline="0" fieldPosition="0">
        <references count="2">
          <reference field="21" count="1" selected="0">
            <x v="20"/>
          </reference>
          <reference field="22" count="1">
            <x v="281"/>
          </reference>
        </references>
      </pivotArea>
    </format>
    <format dxfId="5951">
      <pivotArea dataOnly="0" labelOnly="1" outline="0" fieldPosition="0">
        <references count="2">
          <reference field="21" count="1" selected="0">
            <x v="21"/>
          </reference>
          <reference field="22" count="1">
            <x v="62"/>
          </reference>
        </references>
      </pivotArea>
    </format>
    <format dxfId="5950">
      <pivotArea dataOnly="0" labelOnly="1" outline="0" fieldPosition="0">
        <references count="2">
          <reference field="21" count="1" selected="0">
            <x v="22"/>
          </reference>
          <reference field="22" count="1">
            <x v="420"/>
          </reference>
        </references>
      </pivotArea>
    </format>
    <format dxfId="5949">
      <pivotArea dataOnly="0" labelOnly="1" outline="0" fieldPosition="0">
        <references count="2">
          <reference field="21" count="1" selected="0">
            <x v="23"/>
          </reference>
          <reference field="22" count="1">
            <x v="236"/>
          </reference>
        </references>
      </pivotArea>
    </format>
    <format dxfId="5948">
      <pivotArea dataOnly="0" labelOnly="1" outline="0" fieldPosition="0">
        <references count="2">
          <reference field="21" count="1" selected="0">
            <x v="24"/>
          </reference>
          <reference field="22" count="1">
            <x v="792"/>
          </reference>
        </references>
      </pivotArea>
    </format>
    <format dxfId="5947">
      <pivotArea dataOnly="0" labelOnly="1" outline="0" fieldPosition="0">
        <references count="2">
          <reference field="21" count="1" selected="0">
            <x v="25"/>
          </reference>
          <reference field="22" count="1">
            <x v="558"/>
          </reference>
        </references>
      </pivotArea>
    </format>
    <format dxfId="5946">
      <pivotArea dataOnly="0" labelOnly="1" outline="0" fieldPosition="0">
        <references count="2">
          <reference field="21" count="1" selected="0">
            <x v="26"/>
          </reference>
          <reference field="22" count="1">
            <x v="583"/>
          </reference>
        </references>
      </pivotArea>
    </format>
    <format dxfId="5945">
      <pivotArea dataOnly="0" labelOnly="1" outline="0" fieldPosition="0">
        <references count="2">
          <reference field="21" count="1" selected="0">
            <x v="27"/>
          </reference>
          <reference field="22" count="1">
            <x v="701"/>
          </reference>
        </references>
      </pivotArea>
    </format>
    <format dxfId="5944">
      <pivotArea dataOnly="0" labelOnly="1" outline="0" fieldPosition="0">
        <references count="2">
          <reference field="21" count="1" selected="0">
            <x v="28"/>
          </reference>
          <reference field="22" count="1">
            <x v="963"/>
          </reference>
        </references>
      </pivotArea>
    </format>
    <format dxfId="5943">
      <pivotArea dataOnly="0" labelOnly="1" outline="0" fieldPosition="0">
        <references count="2">
          <reference field="21" count="1" selected="0">
            <x v="29"/>
          </reference>
          <reference field="22" count="1">
            <x v="261"/>
          </reference>
        </references>
      </pivotArea>
    </format>
    <format dxfId="5942">
      <pivotArea dataOnly="0" labelOnly="1" outline="0" fieldPosition="0">
        <references count="2">
          <reference field="21" count="1" selected="0">
            <x v="30"/>
          </reference>
          <reference field="22" count="1">
            <x v="96"/>
          </reference>
        </references>
      </pivotArea>
    </format>
    <format dxfId="5941">
      <pivotArea dataOnly="0" labelOnly="1" outline="0" fieldPosition="0">
        <references count="2">
          <reference field="21" count="1" selected="0">
            <x v="31"/>
          </reference>
          <reference field="22" count="1">
            <x v="941"/>
          </reference>
        </references>
      </pivotArea>
    </format>
    <format dxfId="5940">
      <pivotArea dataOnly="0" labelOnly="1" outline="0" fieldPosition="0">
        <references count="2">
          <reference field="21" count="1" selected="0">
            <x v="32"/>
          </reference>
          <reference field="22" count="1">
            <x v="741"/>
          </reference>
        </references>
      </pivotArea>
    </format>
    <format dxfId="5939">
      <pivotArea dataOnly="0" labelOnly="1" outline="0" fieldPosition="0">
        <references count="2">
          <reference field="21" count="1" selected="0">
            <x v="33"/>
          </reference>
          <reference field="22" count="1">
            <x v="893"/>
          </reference>
        </references>
      </pivotArea>
    </format>
    <format dxfId="5938">
      <pivotArea dataOnly="0" labelOnly="1" outline="0" fieldPosition="0">
        <references count="2">
          <reference field="21" count="1" selected="0">
            <x v="34"/>
          </reference>
          <reference field="22" count="1">
            <x v="508"/>
          </reference>
        </references>
      </pivotArea>
    </format>
    <format dxfId="5937">
      <pivotArea dataOnly="0" labelOnly="1" outline="0" fieldPosition="0">
        <references count="2">
          <reference field="21" count="1" selected="0">
            <x v="35"/>
          </reference>
          <reference field="22" count="1">
            <x v="103"/>
          </reference>
        </references>
      </pivotArea>
    </format>
    <format dxfId="5936">
      <pivotArea dataOnly="0" labelOnly="1" outline="0" fieldPosition="0">
        <references count="2">
          <reference field="21" count="1" selected="0">
            <x v="36"/>
          </reference>
          <reference field="22" count="1">
            <x v="634"/>
          </reference>
        </references>
      </pivotArea>
    </format>
    <format dxfId="5935">
      <pivotArea dataOnly="0" labelOnly="1" outline="0" fieldPosition="0">
        <references count="2">
          <reference field="21" count="1" selected="0">
            <x v="37"/>
          </reference>
          <reference field="22" count="1">
            <x v="784"/>
          </reference>
        </references>
      </pivotArea>
    </format>
    <format dxfId="5934">
      <pivotArea dataOnly="0" labelOnly="1" outline="0" fieldPosition="0">
        <references count="2">
          <reference field="21" count="1" selected="0">
            <x v="38"/>
          </reference>
          <reference field="22" count="1">
            <x v="812"/>
          </reference>
        </references>
      </pivotArea>
    </format>
    <format dxfId="5933">
      <pivotArea dataOnly="0" labelOnly="1" outline="0" fieldPosition="0">
        <references count="2">
          <reference field="21" count="1" selected="0">
            <x v="39"/>
          </reference>
          <reference field="22" count="1">
            <x v="754"/>
          </reference>
        </references>
      </pivotArea>
    </format>
    <format dxfId="5932">
      <pivotArea dataOnly="0" labelOnly="1" outline="0" fieldPosition="0">
        <references count="2">
          <reference field="21" count="1" selected="0">
            <x v="40"/>
          </reference>
          <reference field="22" count="1">
            <x v="55"/>
          </reference>
        </references>
      </pivotArea>
    </format>
    <format dxfId="5931">
      <pivotArea dataOnly="0" labelOnly="1" outline="0" fieldPosition="0">
        <references count="2">
          <reference field="21" count="1" selected="0">
            <x v="41"/>
          </reference>
          <reference field="22" count="1">
            <x v="1048"/>
          </reference>
        </references>
      </pivotArea>
    </format>
    <format dxfId="5930">
      <pivotArea dataOnly="0" labelOnly="1" outline="0" fieldPosition="0">
        <references count="2">
          <reference field="21" count="1" selected="0">
            <x v="42"/>
          </reference>
          <reference field="22" count="1">
            <x v="255"/>
          </reference>
        </references>
      </pivotArea>
    </format>
    <format dxfId="5929">
      <pivotArea dataOnly="0" labelOnly="1" outline="0" fieldPosition="0">
        <references count="2">
          <reference field="21" count="1" selected="0">
            <x v="43"/>
          </reference>
          <reference field="22" count="1">
            <x v="552"/>
          </reference>
        </references>
      </pivotArea>
    </format>
    <format dxfId="5928">
      <pivotArea dataOnly="0" labelOnly="1" outline="0" fieldPosition="0">
        <references count="2">
          <reference field="21" count="1" selected="0">
            <x v="44"/>
          </reference>
          <reference field="22" count="1">
            <x v="1031"/>
          </reference>
        </references>
      </pivotArea>
    </format>
    <format dxfId="5927">
      <pivotArea dataOnly="0" labelOnly="1" outline="0" fieldPosition="0">
        <references count="2">
          <reference field="21" count="1" selected="0">
            <x v="45"/>
          </reference>
          <reference field="22" count="1">
            <x v="288"/>
          </reference>
        </references>
      </pivotArea>
    </format>
    <format dxfId="5926">
      <pivotArea dataOnly="0" labelOnly="1" outline="0" fieldPosition="0">
        <references count="2">
          <reference field="21" count="1" selected="0">
            <x v="46"/>
          </reference>
          <reference field="22" count="1">
            <x v="363"/>
          </reference>
        </references>
      </pivotArea>
    </format>
    <format dxfId="5925">
      <pivotArea dataOnly="0" labelOnly="1" outline="0" fieldPosition="0">
        <references count="2">
          <reference field="21" count="1" selected="0">
            <x v="47"/>
          </reference>
          <reference field="22" count="1">
            <x v="865"/>
          </reference>
        </references>
      </pivotArea>
    </format>
    <format dxfId="5924">
      <pivotArea dataOnly="0" labelOnly="1" outline="0" fieldPosition="0">
        <references count="2">
          <reference field="21" count="1" selected="0">
            <x v="48"/>
          </reference>
          <reference field="22" count="1">
            <x v="1085"/>
          </reference>
        </references>
      </pivotArea>
    </format>
    <format dxfId="5923">
      <pivotArea dataOnly="0" labelOnly="1" outline="0" fieldPosition="0">
        <references count="2">
          <reference field="21" count="1" selected="0">
            <x v="49"/>
          </reference>
          <reference field="22" count="1">
            <x v="272"/>
          </reference>
        </references>
      </pivotArea>
    </format>
    <format dxfId="5922">
      <pivotArea dataOnly="0" labelOnly="1" outline="0" fieldPosition="0">
        <references count="2">
          <reference field="21" count="1" selected="0">
            <x v="50"/>
          </reference>
          <reference field="22" count="1">
            <x v="383"/>
          </reference>
        </references>
      </pivotArea>
    </format>
    <format dxfId="5921">
      <pivotArea dataOnly="0" labelOnly="1" outline="0" fieldPosition="0">
        <references count="2">
          <reference field="21" count="1" selected="0">
            <x v="51"/>
          </reference>
          <reference field="22" count="1">
            <x v="252"/>
          </reference>
        </references>
      </pivotArea>
    </format>
    <format dxfId="5920">
      <pivotArea dataOnly="0" labelOnly="1" outline="0" fieldPosition="0">
        <references count="2">
          <reference field="21" count="1" selected="0">
            <x v="52"/>
          </reference>
          <reference field="22" count="1">
            <x v="451"/>
          </reference>
        </references>
      </pivotArea>
    </format>
    <format dxfId="5919">
      <pivotArea dataOnly="0" labelOnly="1" outline="0" fieldPosition="0">
        <references count="2">
          <reference field="21" count="1" selected="0">
            <x v="53"/>
          </reference>
          <reference field="22" count="1">
            <x v="155"/>
          </reference>
        </references>
      </pivotArea>
    </format>
    <format dxfId="5918">
      <pivotArea dataOnly="0" labelOnly="1" outline="0" fieldPosition="0">
        <references count="2">
          <reference field="21" count="1" selected="0">
            <x v="54"/>
          </reference>
          <reference field="22" count="1">
            <x v="538"/>
          </reference>
        </references>
      </pivotArea>
    </format>
    <format dxfId="5917">
      <pivotArea dataOnly="0" labelOnly="1" outline="0" fieldPosition="0">
        <references count="2">
          <reference field="21" count="1" selected="0">
            <x v="55"/>
          </reference>
          <reference field="22" count="1">
            <x v="82"/>
          </reference>
        </references>
      </pivotArea>
    </format>
    <format dxfId="5916">
      <pivotArea dataOnly="0" labelOnly="1" outline="0" fieldPosition="0">
        <references count="2">
          <reference field="21" count="1" selected="0">
            <x v="56"/>
          </reference>
          <reference field="22" count="1">
            <x v="146"/>
          </reference>
        </references>
      </pivotArea>
    </format>
    <format dxfId="5915">
      <pivotArea dataOnly="0" labelOnly="1" outline="0" fieldPosition="0">
        <references count="2">
          <reference field="21" count="1" selected="0">
            <x v="57"/>
          </reference>
          <reference field="22" count="1">
            <x v="832"/>
          </reference>
        </references>
      </pivotArea>
    </format>
    <format dxfId="5914">
      <pivotArea dataOnly="0" labelOnly="1" outline="0" fieldPosition="0">
        <references count="2">
          <reference field="21" count="1" selected="0">
            <x v="58"/>
          </reference>
          <reference field="22" count="1">
            <x v="1026"/>
          </reference>
        </references>
      </pivotArea>
    </format>
    <format dxfId="5913">
      <pivotArea dataOnly="0" labelOnly="1" outline="0" fieldPosition="0">
        <references count="2">
          <reference field="21" count="1" selected="0">
            <x v="59"/>
          </reference>
          <reference field="22" count="1">
            <x v="950"/>
          </reference>
        </references>
      </pivotArea>
    </format>
    <format dxfId="5912">
      <pivotArea dataOnly="0" labelOnly="1" outline="0" fieldPosition="0">
        <references count="2">
          <reference field="21" count="1" selected="0">
            <x v="60"/>
          </reference>
          <reference field="22" count="1">
            <x v="1148"/>
          </reference>
        </references>
      </pivotArea>
    </format>
    <format dxfId="5911">
      <pivotArea dataOnly="0" labelOnly="1" outline="0" fieldPosition="0">
        <references count="2">
          <reference field="21" count="1" selected="0">
            <x v="61"/>
          </reference>
          <reference field="22" count="1">
            <x v="430"/>
          </reference>
        </references>
      </pivotArea>
    </format>
    <format dxfId="5910">
      <pivotArea dataOnly="0" labelOnly="1" outline="0" fieldPosition="0">
        <references count="2">
          <reference field="21" count="1" selected="0">
            <x v="62"/>
          </reference>
          <reference field="22" count="1">
            <x v="942"/>
          </reference>
        </references>
      </pivotArea>
    </format>
    <format dxfId="5909">
      <pivotArea dataOnly="0" labelOnly="1" outline="0" fieldPosition="0">
        <references count="2">
          <reference field="21" count="1" selected="0">
            <x v="63"/>
          </reference>
          <reference field="22" count="1">
            <x v="1095"/>
          </reference>
        </references>
      </pivotArea>
    </format>
    <format dxfId="5908">
      <pivotArea dataOnly="0" labelOnly="1" outline="0" fieldPosition="0">
        <references count="2">
          <reference field="21" count="1" selected="0">
            <x v="64"/>
          </reference>
          <reference field="22" count="1">
            <x v="1135"/>
          </reference>
        </references>
      </pivotArea>
    </format>
    <format dxfId="5907">
      <pivotArea dataOnly="0" labelOnly="1" outline="0" fieldPosition="0">
        <references count="2">
          <reference field="21" count="1" selected="0">
            <x v="65"/>
          </reference>
          <reference field="22" count="1">
            <x v="1170"/>
          </reference>
        </references>
      </pivotArea>
    </format>
    <format dxfId="5906">
      <pivotArea dataOnly="0" labelOnly="1" outline="0" fieldPosition="0">
        <references count="2">
          <reference field="21" count="1" selected="0">
            <x v="66"/>
          </reference>
          <reference field="22" count="1">
            <x v="817"/>
          </reference>
        </references>
      </pivotArea>
    </format>
    <format dxfId="5905">
      <pivotArea dataOnly="0" labelOnly="1" outline="0" fieldPosition="0">
        <references count="2">
          <reference field="21" count="1" selected="0">
            <x v="67"/>
          </reference>
          <reference field="22" count="1">
            <x v="148"/>
          </reference>
        </references>
      </pivotArea>
    </format>
    <format dxfId="5904">
      <pivotArea dataOnly="0" labelOnly="1" outline="0" fieldPosition="0">
        <references count="2">
          <reference field="21" count="1" selected="0">
            <x v="68"/>
          </reference>
          <reference field="22" count="1">
            <x v="366"/>
          </reference>
        </references>
      </pivotArea>
    </format>
    <format dxfId="5903">
      <pivotArea dataOnly="0" labelOnly="1" outline="0" fieldPosition="0">
        <references count="2">
          <reference field="21" count="1" selected="0">
            <x v="69"/>
          </reference>
          <reference field="22" count="1">
            <x v="131"/>
          </reference>
        </references>
      </pivotArea>
    </format>
    <format dxfId="5902">
      <pivotArea dataOnly="0" labelOnly="1" outline="0" fieldPosition="0">
        <references count="2">
          <reference field="21" count="1" selected="0">
            <x v="70"/>
          </reference>
          <reference field="22" count="1">
            <x v="599"/>
          </reference>
        </references>
      </pivotArea>
    </format>
    <format dxfId="5901">
      <pivotArea dataOnly="0" labelOnly="1" outline="0" fieldPosition="0">
        <references count="2">
          <reference field="21" count="1" selected="0">
            <x v="71"/>
          </reference>
          <reference field="22" count="1">
            <x v="385"/>
          </reference>
        </references>
      </pivotArea>
    </format>
    <format dxfId="5900">
      <pivotArea dataOnly="0" labelOnly="1" outline="0" fieldPosition="0">
        <references count="2">
          <reference field="21" count="1" selected="0">
            <x v="72"/>
          </reference>
          <reference field="22" count="1">
            <x v="1174"/>
          </reference>
        </references>
      </pivotArea>
    </format>
    <format dxfId="5899">
      <pivotArea dataOnly="0" labelOnly="1" outline="0" fieldPosition="0">
        <references count="2">
          <reference field="21" count="1" selected="0">
            <x v="73"/>
          </reference>
          <reference field="22" count="1">
            <x v="1162"/>
          </reference>
        </references>
      </pivotArea>
    </format>
    <format dxfId="5898">
      <pivotArea dataOnly="0" labelOnly="1" outline="0" fieldPosition="0">
        <references count="2">
          <reference field="21" count="1" selected="0">
            <x v="74"/>
          </reference>
          <reference field="22" count="1">
            <x v="653"/>
          </reference>
        </references>
      </pivotArea>
    </format>
    <format dxfId="5897">
      <pivotArea dataOnly="0" labelOnly="1" outline="0" fieldPosition="0">
        <references count="2">
          <reference field="21" count="1" selected="0">
            <x v="75"/>
          </reference>
          <reference field="22" count="1">
            <x v="551"/>
          </reference>
        </references>
      </pivotArea>
    </format>
    <format dxfId="5896">
      <pivotArea dataOnly="0" labelOnly="1" outline="0" fieldPosition="0">
        <references count="2">
          <reference field="21" count="1" selected="0">
            <x v="76"/>
          </reference>
          <reference field="22" count="1">
            <x v="518"/>
          </reference>
        </references>
      </pivotArea>
    </format>
    <format dxfId="5895">
      <pivotArea dataOnly="0" labelOnly="1" outline="0" fieldPosition="0">
        <references count="2">
          <reference field="21" count="1" selected="0">
            <x v="77"/>
          </reference>
          <reference field="22" count="1">
            <x v="1178"/>
          </reference>
        </references>
      </pivotArea>
    </format>
    <format dxfId="5894">
      <pivotArea dataOnly="0" labelOnly="1" outline="0" fieldPosition="0">
        <references count="2">
          <reference field="21" count="1" selected="0">
            <x v="78"/>
          </reference>
          <reference field="22" count="1">
            <x v="49"/>
          </reference>
        </references>
      </pivotArea>
    </format>
    <format dxfId="5893">
      <pivotArea dataOnly="0" labelOnly="1" outline="0" fieldPosition="0">
        <references count="2">
          <reference field="21" count="1" selected="0">
            <x v="79"/>
          </reference>
          <reference field="22" count="1">
            <x v="772"/>
          </reference>
        </references>
      </pivotArea>
    </format>
    <format dxfId="5892">
      <pivotArea dataOnly="0" labelOnly="1" outline="0" fieldPosition="0">
        <references count="2">
          <reference field="21" count="1" selected="0">
            <x v="80"/>
          </reference>
          <reference field="22" count="1">
            <x v="803"/>
          </reference>
        </references>
      </pivotArea>
    </format>
    <format dxfId="5891">
      <pivotArea dataOnly="0" labelOnly="1" outline="0" fieldPosition="0">
        <references count="2">
          <reference field="21" count="1" selected="0">
            <x v="81"/>
          </reference>
          <reference field="22" count="1">
            <x v="1165"/>
          </reference>
        </references>
      </pivotArea>
    </format>
    <format dxfId="5890">
      <pivotArea dataOnly="0" labelOnly="1" outline="0" fieldPosition="0">
        <references count="2">
          <reference field="21" count="1" selected="0">
            <x v="82"/>
          </reference>
          <reference field="22" count="1">
            <x v="827"/>
          </reference>
        </references>
      </pivotArea>
    </format>
    <format dxfId="5889">
      <pivotArea dataOnly="0" labelOnly="1" outline="0" fieldPosition="0">
        <references count="2">
          <reference field="21" count="1" selected="0">
            <x v="83"/>
          </reference>
          <reference field="22" count="1">
            <x v="312"/>
          </reference>
        </references>
      </pivotArea>
    </format>
    <format dxfId="5888">
      <pivotArea dataOnly="0" labelOnly="1" outline="0" fieldPosition="0">
        <references count="2">
          <reference field="21" count="1" selected="0">
            <x v="84"/>
          </reference>
          <reference field="22" count="1">
            <x v="250"/>
          </reference>
        </references>
      </pivotArea>
    </format>
    <format dxfId="5887">
      <pivotArea dataOnly="0" labelOnly="1" outline="0" fieldPosition="0">
        <references count="2">
          <reference field="21" count="1" selected="0">
            <x v="85"/>
          </reference>
          <reference field="22" count="1">
            <x v="1142"/>
          </reference>
        </references>
      </pivotArea>
    </format>
    <format dxfId="5886">
      <pivotArea dataOnly="0" labelOnly="1" outline="0" fieldPosition="0">
        <references count="2">
          <reference field="21" count="1" selected="0">
            <x v="86"/>
          </reference>
          <reference field="22" count="1">
            <x v="343"/>
          </reference>
        </references>
      </pivotArea>
    </format>
    <format dxfId="5885">
      <pivotArea dataOnly="0" labelOnly="1" outline="0" fieldPosition="0">
        <references count="2">
          <reference field="21" count="1" selected="0">
            <x v="87"/>
          </reference>
          <reference field="22" count="1">
            <x v="184"/>
          </reference>
        </references>
      </pivotArea>
    </format>
    <format dxfId="5884">
      <pivotArea dataOnly="0" labelOnly="1" outline="0" fieldPosition="0">
        <references count="2">
          <reference field="21" count="1" selected="0">
            <x v="88"/>
          </reference>
          <reference field="22" count="1">
            <x v="503"/>
          </reference>
        </references>
      </pivotArea>
    </format>
    <format dxfId="5883">
      <pivotArea dataOnly="0" labelOnly="1" outline="0" fieldPosition="0">
        <references count="2">
          <reference field="21" count="1" selected="0">
            <x v="89"/>
          </reference>
          <reference field="22" count="1">
            <x v="1155"/>
          </reference>
        </references>
      </pivotArea>
    </format>
    <format dxfId="5882">
      <pivotArea dataOnly="0" labelOnly="1" outline="0" fieldPosition="0">
        <references count="2">
          <reference field="21" count="1" selected="0">
            <x v="90"/>
          </reference>
          <reference field="22" count="1">
            <x v="1180"/>
          </reference>
        </references>
      </pivotArea>
    </format>
    <format dxfId="5881">
      <pivotArea dataOnly="0" labelOnly="1" outline="0" fieldPosition="0">
        <references count="2">
          <reference field="21" count="1" selected="0">
            <x v="91"/>
          </reference>
          <reference field="22" count="1">
            <x v="969"/>
          </reference>
        </references>
      </pivotArea>
    </format>
    <format dxfId="5880">
      <pivotArea dataOnly="0" labelOnly="1" outline="0" fieldPosition="0">
        <references count="2">
          <reference field="21" count="1" selected="0">
            <x v="92"/>
          </reference>
          <reference field="22" count="1">
            <x v="695"/>
          </reference>
        </references>
      </pivotArea>
    </format>
    <format dxfId="5879">
      <pivotArea dataOnly="0" labelOnly="1" outline="0" fieldPosition="0">
        <references count="2">
          <reference field="21" count="1" selected="0">
            <x v="93"/>
          </reference>
          <reference field="22" count="1">
            <x v="109"/>
          </reference>
        </references>
      </pivotArea>
    </format>
    <format dxfId="5878">
      <pivotArea dataOnly="0" labelOnly="1" outline="0" fieldPosition="0">
        <references count="2">
          <reference field="21" count="1" selected="0">
            <x v="94"/>
          </reference>
          <reference field="22" count="1">
            <x v="339"/>
          </reference>
        </references>
      </pivotArea>
    </format>
    <format dxfId="5877">
      <pivotArea dataOnly="0" labelOnly="1" outline="0" fieldPosition="0">
        <references count="2">
          <reference field="21" count="1" selected="0">
            <x v="95"/>
          </reference>
          <reference field="22" count="1">
            <x v="909"/>
          </reference>
        </references>
      </pivotArea>
    </format>
    <format dxfId="5876">
      <pivotArea dataOnly="0" labelOnly="1" outline="0" fieldPosition="0">
        <references count="2">
          <reference field="21" count="1" selected="0">
            <x v="96"/>
          </reference>
          <reference field="22" count="1">
            <x v="606"/>
          </reference>
        </references>
      </pivotArea>
    </format>
    <format dxfId="5875">
      <pivotArea dataOnly="0" labelOnly="1" outline="0" fieldPosition="0">
        <references count="2">
          <reference field="21" count="1" selected="0">
            <x v="97"/>
          </reference>
          <reference field="22" count="1">
            <x v="441"/>
          </reference>
        </references>
      </pivotArea>
    </format>
    <format dxfId="5874">
      <pivotArea dataOnly="0" labelOnly="1" outline="0" fieldPosition="0">
        <references count="2">
          <reference field="21" count="1" selected="0">
            <x v="98"/>
          </reference>
          <reference field="22" count="1">
            <x v="378"/>
          </reference>
        </references>
      </pivotArea>
    </format>
    <format dxfId="5873">
      <pivotArea dataOnly="0" labelOnly="1" outline="0" fieldPosition="0">
        <references count="2">
          <reference field="21" count="1" selected="0">
            <x v="99"/>
          </reference>
          <reference field="22" count="1">
            <x v="828"/>
          </reference>
        </references>
      </pivotArea>
    </format>
    <format dxfId="5872">
      <pivotArea dataOnly="0" labelOnly="1" outline="0" fieldPosition="0">
        <references count="2">
          <reference field="21" count="1" selected="0">
            <x v="100"/>
          </reference>
          <reference field="22" count="1">
            <x v="323"/>
          </reference>
        </references>
      </pivotArea>
    </format>
    <format dxfId="5871">
      <pivotArea dataOnly="0" labelOnly="1" outline="0" fieldPosition="0">
        <references count="2">
          <reference field="21" count="1" selected="0">
            <x v="101"/>
          </reference>
          <reference field="22" count="1">
            <x v="1130"/>
          </reference>
        </references>
      </pivotArea>
    </format>
    <format dxfId="5870">
      <pivotArea dataOnly="0" labelOnly="1" outline="0" fieldPosition="0">
        <references count="2">
          <reference field="21" count="1" selected="0">
            <x v="102"/>
          </reference>
          <reference field="22" count="1">
            <x v="808"/>
          </reference>
        </references>
      </pivotArea>
    </format>
    <format dxfId="5869">
      <pivotArea dataOnly="0" labelOnly="1" outline="0" fieldPosition="0">
        <references count="2">
          <reference field="21" count="1" selected="0">
            <x v="103"/>
          </reference>
          <reference field="22" count="1">
            <x v="1098"/>
          </reference>
        </references>
      </pivotArea>
    </format>
    <format dxfId="5868">
      <pivotArea dataOnly="0" labelOnly="1" outline="0" fieldPosition="0">
        <references count="2">
          <reference field="21" count="1" selected="0">
            <x v="104"/>
          </reference>
          <reference field="22" count="1">
            <x v="740"/>
          </reference>
        </references>
      </pivotArea>
    </format>
    <format dxfId="5867">
      <pivotArea dataOnly="0" labelOnly="1" outline="0" fieldPosition="0">
        <references count="2">
          <reference field="21" count="1" selected="0">
            <x v="105"/>
          </reference>
          <reference field="22" count="1">
            <x v="718"/>
          </reference>
        </references>
      </pivotArea>
    </format>
    <format dxfId="5866">
      <pivotArea dataOnly="0" labelOnly="1" outline="0" fieldPosition="0">
        <references count="2">
          <reference field="21" count="1" selected="0">
            <x v="106"/>
          </reference>
          <reference field="22" count="1">
            <x v="587"/>
          </reference>
        </references>
      </pivotArea>
    </format>
    <format dxfId="5865">
      <pivotArea dataOnly="0" labelOnly="1" outline="0" fieldPosition="0">
        <references count="2">
          <reference field="21" count="1" selected="0">
            <x v="107"/>
          </reference>
          <reference field="22" count="1">
            <x v="310"/>
          </reference>
        </references>
      </pivotArea>
    </format>
    <format dxfId="5864">
      <pivotArea dataOnly="0" labelOnly="1" outline="0" fieldPosition="0">
        <references count="2">
          <reference field="21" count="1" selected="0">
            <x v="108"/>
          </reference>
          <reference field="22" count="1">
            <x v="1076"/>
          </reference>
        </references>
      </pivotArea>
    </format>
    <format dxfId="5863">
      <pivotArea dataOnly="0" labelOnly="1" outline="0" fieldPosition="0">
        <references count="2">
          <reference field="21" count="1" selected="0">
            <x v="109"/>
          </reference>
          <reference field="22" count="1">
            <x v="496"/>
          </reference>
        </references>
      </pivotArea>
    </format>
    <format dxfId="5862">
      <pivotArea dataOnly="0" labelOnly="1" outline="0" fieldPosition="0">
        <references count="2">
          <reference field="21" count="1" selected="0">
            <x v="110"/>
          </reference>
          <reference field="22" count="1">
            <x v="982"/>
          </reference>
        </references>
      </pivotArea>
    </format>
    <format dxfId="5861">
      <pivotArea dataOnly="0" labelOnly="1" outline="0" fieldPosition="0">
        <references count="2">
          <reference field="21" count="1" selected="0">
            <x v="111"/>
          </reference>
          <reference field="22" count="1">
            <x v="138"/>
          </reference>
        </references>
      </pivotArea>
    </format>
    <format dxfId="5860">
      <pivotArea dataOnly="0" labelOnly="1" outline="0" fieldPosition="0">
        <references count="2">
          <reference field="21" count="1" selected="0">
            <x v="112"/>
          </reference>
          <reference field="22" count="1">
            <x v="534"/>
          </reference>
        </references>
      </pivotArea>
    </format>
    <format dxfId="5859">
      <pivotArea dataOnly="0" labelOnly="1" outline="0" fieldPosition="0">
        <references count="2">
          <reference field="21" count="1" selected="0">
            <x v="113"/>
          </reference>
          <reference field="22" count="1">
            <x v="998"/>
          </reference>
        </references>
      </pivotArea>
    </format>
    <format dxfId="5858">
      <pivotArea dataOnly="0" labelOnly="1" outline="0" fieldPosition="0">
        <references count="2">
          <reference field="21" count="1" selected="0">
            <x v="114"/>
          </reference>
          <reference field="22" count="1">
            <x v="890"/>
          </reference>
        </references>
      </pivotArea>
    </format>
    <format dxfId="5857">
      <pivotArea dataOnly="0" labelOnly="1" outline="0" fieldPosition="0">
        <references count="2">
          <reference field="21" count="1" selected="0">
            <x v="115"/>
          </reference>
          <reference field="22" count="1">
            <x v="346"/>
          </reference>
        </references>
      </pivotArea>
    </format>
    <format dxfId="5856">
      <pivotArea dataOnly="0" labelOnly="1" outline="0" fieldPosition="0">
        <references count="2">
          <reference field="21" count="1" selected="0">
            <x v="116"/>
          </reference>
          <reference field="22" count="1">
            <x v="650"/>
          </reference>
        </references>
      </pivotArea>
    </format>
    <format dxfId="5855">
      <pivotArea dataOnly="0" labelOnly="1" outline="0" fieldPosition="0">
        <references count="2">
          <reference field="21" count="1" selected="0">
            <x v="117"/>
          </reference>
          <reference field="22" count="1">
            <x v="466"/>
          </reference>
        </references>
      </pivotArea>
    </format>
    <format dxfId="5854">
      <pivotArea dataOnly="0" labelOnly="1" outline="0" fieldPosition="0">
        <references count="2">
          <reference field="21" count="1" selected="0">
            <x v="118"/>
          </reference>
          <reference field="22" count="1">
            <x v="859"/>
          </reference>
        </references>
      </pivotArea>
    </format>
    <format dxfId="5853">
      <pivotArea dataOnly="0" labelOnly="1" outline="0" fieldPosition="0">
        <references count="2">
          <reference field="21" count="1" selected="0">
            <x v="119"/>
          </reference>
          <reference field="22" count="1">
            <x v="819"/>
          </reference>
        </references>
      </pivotArea>
    </format>
    <format dxfId="5852">
      <pivotArea dataOnly="0" labelOnly="1" outline="0" fieldPosition="0">
        <references count="2">
          <reference field="21" count="1" selected="0">
            <x v="120"/>
          </reference>
          <reference field="22" count="1">
            <x v="293"/>
          </reference>
        </references>
      </pivotArea>
    </format>
    <format dxfId="5851">
      <pivotArea dataOnly="0" labelOnly="1" outline="0" fieldPosition="0">
        <references count="2">
          <reference field="21" count="1" selected="0">
            <x v="121"/>
          </reference>
          <reference field="22" count="1">
            <x v="1177"/>
          </reference>
        </references>
      </pivotArea>
    </format>
    <format dxfId="5850">
      <pivotArea dataOnly="0" labelOnly="1" outline="0" fieldPosition="0">
        <references count="2">
          <reference field="21" count="1" selected="0">
            <x v="122"/>
          </reference>
          <reference field="22" count="1">
            <x v="613"/>
          </reference>
        </references>
      </pivotArea>
    </format>
    <format dxfId="5849">
      <pivotArea dataOnly="0" labelOnly="1" outline="0" fieldPosition="0">
        <references count="2">
          <reference field="21" count="1" selected="0">
            <x v="123"/>
          </reference>
          <reference field="22" count="1">
            <x v="269"/>
          </reference>
        </references>
      </pivotArea>
    </format>
    <format dxfId="5848">
      <pivotArea dataOnly="0" labelOnly="1" outline="0" fieldPosition="0">
        <references count="2">
          <reference field="21" count="1" selected="0">
            <x v="124"/>
          </reference>
          <reference field="22" count="1">
            <x v="712"/>
          </reference>
        </references>
      </pivotArea>
    </format>
    <format dxfId="5847">
      <pivotArea dataOnly="0" labelOnly="1" outline="0" fieldPosition="0">
        <references count="2">
          <reference field="21" count="1" selected="0">
            <x v="125"/>
          </reference>
          <reference field="22" count="1">
            <x v="1118"/>
          </reference>
        </references>
      </pivotArea>
    </format>
    <format dxfId="5846">
      <pivotArea dataOnly="0" labelOnly="1" outline="0" fieldPosition="0">
        <references count="2">
          <reference field="21" count="1" selected="0">
            <x v="126"/>
          </reference>
          <reference field="22" count="1">
            <x v="185"/>
          </reference>
        </references>
      </pivotArea>
    </format>
    <format dxfId="5845">
      <pivotArea dataOnly="0" labelOnly="1" outline="0" fieldPosition="0">
        <references count="2">
          <reference field="21" count="1" selected="0">
            <x v="127"/>
          </reference>
          <reference field="22" count="1">
            <x v="513"/>
          </reference>
        </references>
      </pivotArea>
    </format>
    <format dxfId="5844">
      <pivotArea dataOnly="0" labelOnly="1" outline="0" fieldPosition="0">
        <references count="2">
          <reference field="21" count="1" selected="0">
            <x v="128"/>
          </reference>
          <reference field="22" count="1">
            <x v="779"/>
          </reference>
        </references>
      </pivotArea>
    </format>
    <format dxfId="5843">
      <pivotArea dataOnly="0" labelOnly="1" outline="0" fieldPosition="0">
        <references count="2">
          <reference field="21" count="1" selected="0">
            <x v="129"/>
          </reference>
          <reference field="22" count="1">
            <x v="980"/>
          </reference>
        </references>
      </pivotArea>
    </format>
    <format dxfId="5842">
      <pivotArea dataOnly="0" labelOnly="1" outline="0" fieldPosition="0">
        <references count="2">
          <reference field="21" count="1" selected="0">
            <x v="130"/>
          </reference>
          <reference field="22" count="1">
            <x v="527"/>
          </reference>
        </references>
      </pivotArea>
    </format>
    <format dxfId="5841">
      <pivotArea dataOnly="0" labelOnly="1" outline="0" fieldPosition="0">
        <references count="2">
          <reference field="21" count="1" selected="0">
            <x v="131"/>
          </reference>
          <reference field="22" count="1">
            <x v="68"/>
          </reference>
        </references>
      </pivotArea>
    </format>
    <format dxfId="5840">
      <pivotArea dataOnly="0" labelOnly="1" outline="0" fieldPosition="0">
        <references count="2">
          <reference field="21" count="1" selected="0">
            <x v="132"/>
          </reference>
          <reference field="22" count="1">
            <x v="690"/>
          </reference>
        </references>
      </pivotArea>
    </format>
    <format dxfId="5839">
      <pivotArea dataOnly="0" labelOnly="1" outline="0" fieldPosition="0">
        <references count="2">
          <reference field="21" count="1" selected="0">
            <x v="133"/>
          </reference>
          <reference field="22" count="1">
            <x v="92"/>
          </reference>
        </references>
      </pivotArea>
    </format>
    <format dxfId="5838">
      <pivotArea dataOnly="0" labelOnly="1" outline="0" fieldPosition="0">
        <references count="2">
          <reference field="21" count="1" selected="0">
            <x v="134"/>
          </reference>
          <reference field="22" count="1">
            <x v="324"/>
          </reference>
        </references>
      </pivotArea>
    </format>
    <format dxfId="5837">
      <pivotArea dataOnly="0" labelOnly="1" outline="0" fieldPosition="0">
        <references count="2">
          <reference field="21" count="1" selected="0">
            <x v="135"/>
          </reference>
          <reference field="22" count="1">
            <x v="829"/>
          </reference>
        </references>
      </pivotArea>
    </format>
    <format dxfId="5836">
      <pivotArea dataOnly="0" labelOnly="1" outline="0" fieldPosition="0">
        <references count="2">
          <reference field="21" count="1" selected="0">
            <x v="136"/>
          </reference>
          <reference field="22" count="1">
            <x v="608"/>
          </reference>
        </references>
      </pivotArea>
    </format>
    <format dxfId="5835">
      <pivotArea dataOnly="0" labelOnly="1" outline="0" fieldPosition="0">
        <references count="2">
          <reference field="21" count="1" selected="0">
            <x v="137"/>
          </reference>
          <reference field="22" count="1">
            <x v="349"/>
          </reference>
        </references>
      </pivotArea>
    </format>
    <format dxfId="5834">
      <pivotArea dataOnly="0" labelOnly="1" outline="0" fieldPosition="0">
        <references count="2">
          <reference field="21" count="1" selected="0">
            <x v="138"/>
          </reference>
          <reference field="22" count="1">
            <x v="637"/>
          </reference>
        </references>
      </pivotArea>
    </format>
    <format dxfId="5833">
      <pivotArea dataOnly="0" labelOnly="1" outline="0" fieldPosition="0">
        <references count="2">
          <reference field="21" count="1" selected="0">
            <x v="139"/>
          </reference>
          <reference field="22" count="1">
            <x v="993"/>
          </reference>
        </references>
      </pivotArea>
    </format>
    <format dxfId="5832">
      <pivotArea dataOnly="0" labelOnly="1" outline="0" fieldPosition="0">
        <references count="2">
          <reference field="21" count="1" selected="0">
            <x v="140"/>
          </reference>
          <reference field="22" count="1">
            <x v="1086"/>
          </reference>
        </references>
      </pivotArea>
    </format>
    <format dxfId="5831">
      <pivotArea dataOnly="0" labelOnly="1" outline="0" fieldPosition="0">
        <references count="2">
          <reference field="21" count="1" selected="0">
            <x v="141"/>
          </reference>
          <reference field="22" count="1">
            <x v="671"/>
          </reference>
        </references>
      </pivotArea>
    </format>
    <format dxfId="5830">
      <pivotArea dataOnly="0" labelOnly="1" outline="0" fieldPosition="0">
        <references count="2">
          <reference field="21" count="1" selected="0">
            <x v="142"/>
          </reference>
          <reference field="22" count="1">
            <x v="1150"/>
          </reference>
        </references>
      </pivotArea>
    </format>
    <format dxfId="5829">
      <pivotArea dataOnly="0" labelOnly="1" outline="0" fieldPosition="0">
        <references count="2">
          <reference field="21" count="1" selected="0">
            <x v="143"/>
          </reference>
          <reference field="22" count="1">
            <x v="571"/>
          </reference>
        </references>
      </pivotArea>
    </format>
    <format dxfId="5828">
      <pivotArea dataOnly="0" labelOnly="1" outline="0" fieldPosition="0">
        <references count="2">
          <reference field="21" count="1" selected="0">
            <x v="144"/>
          </reference>
          <reference field="22" count="1">
            <x v="805"/>
          </reference>
        </references>
      </pivotArea>
    </format>
    <format dxfId="5827">
      <pivotArea dataOnly="0" labelOnly="1" outline="0" fieldPosition="0">
        <references count="2">
          <reference field="21" count="1" selected="0">
            <x v="145"/>
          </reference>
          <reference field="22" count="1">
            <x v="841"/>
          </reference>
        </references>
      </pivotArea>
    </format>
    <format dxfId="5826">
      <pivotArea dataOnly="0" labelOnly="1" outline="0" fieldPosition="0">
        <references count="2">
          <reference field="21" count="1" selected="0">
            <x v="146"/>
          </reference>
          <reference field="22" count="1">
            <x v="301"/>
          </reference>
        </references>
      </pivotArea>
    </format>
    <format dxfId="5825">
      <pivotArea dataOnly="0" labelOnly="1" outline="0" fieldPosition="0">
        <references count="2">
          <reference field="21" count="1" selected="0">
            <x v="147"/>
          </reference>
          <reference field="22" count="1">
            <x v="991"/>
          </reference>
        </references>
      </pivotArea>
    </format>
    <format dxfId="5824">
      <pivotArea dataOnly="0" labelOnly="1" outline="0" fieldPosition="0">
        <references count="2">
          <reference field="21" count="1" selected="0">
            <x v="148"/>
          </reference>
          <reference field="22" count="1">
            <x v="1105"/>
          </reference>
        </references>
      </pivotArea>
    </format>
    <format dxfId="5823">
      <pivotArea dataOnly="0" labelOnly="1" outline="0" fieldPosition="0">
        <references count="2">
          <reference field="21" count="1" selected="0">
            <x v="149"/>
          </reference>
          <reference field="22" count="1">
            <x v="908"/>
          </reference>
        </references>
      </pivotArea>
    </format>
    <format dxfId="5822">
      <pivotArea dataOnly="0" labelOnly="1" outline="0" fieldPosition="0">
        <references count="2">
          <reference field="21" count="1" selected="0">
            <x v="150"/>
          </reference>
          <reference field="22" count="1">
            <x v="763"/>
          </reference>
        </references>
      </pivotArea>
    </format>
    <format dxfId="5821">
      <pivotArea dataOnly="0" labelOnly="1" outline="0" fieldPosition="0">
        <references count="2">
          <reference field="21" count="1" selected="0">
            <x v="151"/>
          </reference>
          <reference field="22" count="1">
            <x v="715"/>
          </reference>
        </references>
      </pivotArea>
    </format>
    <format dxfId="5820">
      <pivotArea dataOnly="0" labelOnly="1" outline="0" fieldPosition="0">
        <references count="2">
          <reference field="21" count="1" selected="0">
            <x v="152"/>
          </reference>
          <reference field="22" count="1">
            <x v="110"/>
          </reference>
        </references>
      </pivotArea>
    </format>
    <format dxfId="5819">
      <pivotArea dataOnly="0" labelOnly="1" outline="0" fieldPosition="0">
        <references count="2">
          <reference field="21" count="1" selected="0">
            <x v="153"/>
          </reference>
          <reference field="22" count="1">
            <x v="1136"/>
          </reference>
        </references>
      </pivotArea>
    </format>
    <format dxfId="5818">
      <pivotArea dataOnly="0" labelOnly="1" outline="0" fieldPosition="0">
        <references count="2">
          <reference field="21" count="1" selected="0">
            <x v="154"/>
          </reference>
          <reference field="22" count="1">
            <x v="379"/>
          </reference>
        </references>
      </pivotArea>
    </format>
    <format dxfId="5817">
      <pivotArea dataOnly="0" labelOnly="1" outline="0" fieldPosition="0">
        <references count="2">
          <reference field="21" count="1" selected="0">
            <x v="155"/>
          </reference>
          <reference field="22" count="1">
            <x v="697"/>
          </reference>
        </references>
      </pivotArea>
    </format>
    <format dxfId="5816">
      <pivotArea dataOnly="0" labelOnly="1" outline="0" fieldPosition="0">
        <references count="2">
          <reference field="21" count="1" selected="0">
            <x v="156"/>
          </reference>
          <reference field="22" count="1">
            <x v="733"/>
          </reference>
        </references>
      </pivotArea>
    </format>
    <format dxfId="5815">
      <pivotArea dataOnly="0" labelOnly="1" outline="0" fieldPosition="0">
        <references count="2">
          <reference field="21" count="1" selected="0">
            <x v="157"/>
          </reference>
          <reference field="22" count="1">
            <x v="232"/>
          </reference>
        </references>
      </pivotArea>
    </format>
    <format dxfId="5814">
      <pivotArea dataOnly="0" labelOnly="1" outline="0" fieldPosition="0">
        <references count="2">
          <reference field="21" count="1" selected="0">
            <x v="158"/>
          </reference>
          <reference field="22" count="1">
            <x v="428"/>
          </reference>
        </references>
      </pivotArea>
    </format>
    <format dxfId="5813">
      <pivotArea dataOnly="0" labelOnly="1" outline="0" fieldPosition="0">
        <references count="2">
          <reference field="21" count="1" selected="0">
            <x v="159"/>
          </reference>
          <reference field="22" count="1">
            <x v="196"/>
          </reference>
        </references>
      </pivotArea>
    </format>
    <format dxfId="5812">
      <pivotArea dataOnly="0" labelOnly="1" outline="0" fieldPosition="0">
        <references count="2">
          <reference field="21" count="1" selected="0">
            <x v="160"/>
          </reference>
          <reference field="22" count="1">
            <x v="210"/>
          </reference>
        </references>
      </pivotArea>
    </format>
    <format dxfId="5811">
      <pivotArea dataOnly="0" labelOnly="1" outline="0" fieldPosition="0">
        <references count="2">
          <reference field="21" count="1" selected="0">
            <x v="161"/>
          </reference>
          <reference field="22" count="1">
            <x v="86"/>
          </reference>
        </references>
      </pivotArea>
    </format>
    <format dxfId="5810">
      <pivotArea dataOnly="0" labelOnly="1" outline="0" fieldPosition="0">
        <references count="2">
          <reference field="21" count="1" selected="0">
            <x v="162"/>
          </reference>
          <reference field="22" count="1">
            <x v="329"/>
          </reference>
        </references>
      </pivotArea>
    </format>
    <format dxfId="5809">
      <pivotArea dataOnly="0" labelOnly="1" outline="0" fieldPosition="0">
        <references count="2">
          <reference field="21" count="1" selected="0">
            <x v="163"/>
          </reference>
          <reference field="22" count="1">
            <x v="624"/>
          </reference>
        </references>
      </pivotArea>
    </format>
    <format dxfId="5808">
      <pivotArea dataOnly="0" labelOnly="1" outline="0" fieldPosition="0">
        <references count="2">
          <reference field="21" count="1" selected="0">
            <x v="164"/>
          </reference>
          <reference field="22" count="1">
            <x v="406"/>
          </reference>
        </references>
      </pivotArea>
    </format>
    <format dxfId="5807">
      <pivotArea dataOnly="0" labelOnly="1" outline="0" fieldPosition="0">
        <references count="2">
          <reference field="21" count="1" selected="0">
            <x v="165"/>
          </reference>
          <reference field="22" count="1">
            <x v="1042"/>
          </reference>
        </references>
      </pivotArea>
    </format>
    <format dxfId="5806">
      <pivotArea dataOnly="0" labelOnly="1" outline="0" fieldPosition="0">
        <references count="2">
          <reference field="21" count="1" selected="0">
            <x v="166"/>
          </reference>
          <reference field="22" count="1">
            <x v="848"/>
          </reference>
        </references>
      </pivotArea>
    </format>
    <format dxfId="5805">
      <pivotArea dataOnly="0" labelOnly="1" outline="0" fieldPosition="0">
        <references count="2">
          <reference field="21" count="1" selected="0">
            <x v="167"/>
          </reference>
          <reference field="22" count="1">
            <x v="501"/>
          </reference>
        </references>
      </pivotArea>
    </format>
    <format dxfId="5804">
      <pivotArea dataOnly="0" labelOnly="1" outline="0" fieldPosition="0">
        <references count="2">
          <reference field="21" count="1" selected="0">
            <x v="168"/>
          </reference>
          <reference field="22" count="1">
            <x v="959"/>
          </reference>
        </references>
      </pivotArea>
    </format>
    <format dxfId="5803">
      <pivotArea dataOnly="0" labelOnly="1" outline="0" fieldPosition="0">
        <references count="2">
          <reference field="21" count="1" selected="0">
            <x v="169"/>
          </reference>
          <reference field="22" count="1">
            <x v="789"/>
          </reference>
        </references>
      </pivotArea>
    </format>
    <format dxfId="5802">
      <pivotArea dataOnly="0" labelOnly="1" outline="0" fieldPosition="0">
        <references count="2">
          <reference field="21" count="1" selected="0">
            <x v="170"/>
          </reference>
          <reference field="22" count="1">
            <x v="199"/>
          </reference>
        </references>
      </pivotArea>
    </format>
    <format dxfId="5801">
      <pivotArea dataOnly="0" labelOnly="1" outline="0" fieldPosition="0">
        <references count="2">
          <reference field="21" count="1" selected="0">
            <x v="171"/>
          </reference>
          <reference field="22" count="1">
            <x v="524"/>
          </reference>
        </references>
      </pivotArea>
    </format>
    <format dxfId="5800">
      <pivotArea dataOnly="0" labelOnly="1" outline="0" fieldPosition="0">
        <references count="2">
          <reference field="21" count="1" selected="0">
            <x v="172"/>
          </reference>
          <reference field="22" count="1">
            <x v="248"/>
          </reference>
        </references>
      </pivotArea>
    </format>
    <format dxfId="5799">
      <pivotArea dataOnly="0" labelOnly="1" outline="0" fieldPosition="0">
        <references count="2">
          <reference field="21" count="1" selected="0">
            <x v="173"/>
          </reference>
          <reference field="22" count="1">
            <x v="967"/>
          </reference>
        </references>
      </pivotArea>
    </format>
    <format dxfId="5798">
      <pivotArea dataOnly="0" labelOnly="1" outline="0" fieldPosition="0">
        <references count="2">
          <reference field="21" count="1" selected="0">
            <x v="174"/>
          </reference>
          <reference field="22" count="1">
            <x v="57"/>
          </reference>
        </references>
      </pivotArea>
    </format>
    <format dxfId="5797">
      <pivotArea dataOnly="0" labelOnly="1" outline="0" fieldPosition="0">
        <references count="2">
          <reference field="21" count="1" selected="0">
            <x v="175"/>
          </reference>
          <reference field="22" count="1">
            <x v="588"/>
          </reference>
        </references>
      </pivotArea>
    </format>
    <format dxfId="5796">
      <pivotArea dataOnly="0" labelOnly="1" outline="0" fieldPosition="0">
        <references count="2">
          <reference field="21" count="1" selected="0">
            <x v="176"/>
          </reference>
          <reference field="22" count="1">
            <x v="1160"/>
          </reference>
        </references>
      </pivotArea>
    </format>
    <format dxfId="5795">
      <pivotArea dataOnly="0" labelOnly="1" outline="0" fieldPosition="0">
        <references count="2">
          <reference field="21" count="1" selected="0">
            <x v="177"/>
          </reference>
          <reference field="22" count="1">
            <x v="657"/>
          </reference>
        </references>
      </pivotArea>
    </format>
    <format dxfId="5794">
      <pivotArea dataOnly="0" labelOnly="1" outline="0" fieldPosition="0">
        <references count="2">
          <reference field="21" count="1" selected="0">
            <x v="178"/>
          </reference>
          <reference field="22" count="1">
            <x v="461"/>
          </reference>
        </references>
      </pivotArea>
    </format>
    <format dxfId="5793">
      <pivotArea dataOnly="0" labelOnly="1" outline="0" fieldPosition="0">
        <references count="2">
          <reference field="21" count="1" selected="0">
            <x v="179"/>
          </reference>
          <reference field="22" count="1">
            <x v="1066"/>
          </reference>
        </references>
      </pivotArea>
    </format>
    <format dxfId="5792">
      <pivotArea dataOnly="0" labelOnly="1" outline="0" fieldPosition="0">
        <references count="2">
          <reference field="21" count="1" selected="0">
            <x v="180"/>
          </reference>
          <reference field="22" count="1">
            <x v="1129"/>
          </reference>
        </references>
      </pivotArea>
    </format>
    <format dxfId="5791">
      <pivotArea dataOnly="0" labelOnly="1" outline="0" fieldPosition="0">
        <references count="2">
          <reference field="21" count="1" selected="0">
            <x v="181"/>
          </reference>
          <reference field="22" count="1">
            <x v="208"/>
          </reference>
        </references>
      </pivotArea>
    </format>
    <format dxfId="5790">
      <pivotArea dataOnly="0" labelOnly="1" outline="0" fieldPosition="0">
        <references count="2">
          <reference field="21" count="1" selected="0">
            <x v="182"/>
          </reference>
          <reference field="22" count="1">
            <x v="360"/>
          </reference>
        </references>
      </pivotArea>
    </format>
    <format dxfId="5789">
      <pivotArea dataOnly="0" labelOnly="1" outline="0" fieldPosition="0">
        <references count="2">
          <reference field="21" count="1" selected="0">
            <x v="183"/>
          </reference>
          <reference field="22" count="1">
            <x v="1102"/>
          </reference>
        </references>
      </pivotArea>
    </format>
    <format dxfId="5788">
      <pivotArea dataOnly="0" labelOnly="1" outline="0" fieldPosition="0">
        <references count="2">
          <reference field="21" count="1" selected="0">
            <x v="184"/>
          </reference>
          <reference field="22" count="1">
            <x v="844"/>
          </reference>
        </references>
      </pivotArea>
    </format>
    <format dxfId="5787">
      <pivotArea dataOnly="0" labelOnly="1" outline="0" fieldPosition="0">
        <references count="2">
          <reference field="21" count="1" selected="0">
            <x v="185"/>
          </reference>
          <reference field="22" count="1">
            <x v="739"/>
          </reference>
        </references>
      </pivotArea>
    </format>
    <format dxfId="5786">
      <pivotArea dataOnly="0" labelOnly="1" outline="0" fieldPosition="0">
        <references count="2">
          <reference field="21" count="1" selected="0">
            <x v="186"/>
          </reference>
          <reference field="22" count="1">
            <x v="74"/>
          </reference>
        </references>
      </pivotArea>
    </format>
    <format dxfId="5785">
      <pivotArea dataOnly="0" labelOnly="1" outline="0" fieldPosition="0">
        <references count="2">
          <reference field="21" count="1" selected="0">
            <x v="187"/>
          </reference>
          <reference field="22" count="1">
            <x v="882"/>
          </reference>
        </references>
      </pivotArea>
    </format>
    <format dxfId="5784">
      <pivotArea dataOnly="0" labelOnly="1" outline="0" fieldPosition="0">
        <references count="2">
          <reference field="21" count="1" selected="0">
            <x v="188"/>
          </reference>
          <reference field="22" count="1">
            <x v="258"/>
          </reference>
        </references>
      </pivotArea>
    </format>
    <format dxfId="5783">
      <pivotArea dataOnly="0" labelOnly="1" outline="0" fieldPosition="0">
        <references count="2">
          <reference field="21" count="1" selected="0">
            <x v="189"/>
          </reference>
          <reference field="22" count="1">
            <x v="795"/>
          </reference>
        </references>
      </pivotArea>
    </format>
    <format dxfId="5782">
      <pivotArea dataOnly="0" labelOnly="1" outline="0" fieldPosition="0">
        <references count="2">
          <reference field="21" count="1" selected="0">
            <x v="190"/>
          </reference>
          <reference field="22" count="1">
            <x v="473"/>
          </reference>
        </references>
      </pivotArea>
    </format>
    <format dxfId="5781">
      <pivotArea dataOnly="0" labelOnly="1" outline="0" fieldPosition="0">
        <references count="2">
          <reference field="21" count="1" selected="0">
            <x v="191"/>
          </reference>
          <reference field="22" count="1">
            <x v="224"/>
          </reference>
        </references>
      </pivotArea>
    </format>
    <format dxfId="5780">
      <pivotArea dataOnly="0" labelOnly="1" outline="0" fieldPosition="0">
        <references count="2">
          <reference field="21" count="1" selected="0">
            <x v="192"/>
          </reference>
          <reference field="22" count="1">
            <x v="209"/>
          </reference>
        </references>
      </pivotArea>
    </format>
    <format dxfId="5779">
      <pivotArea dataOnly="0" labelOnly="1" outline="0" fieldPosition="0">
        <references count="2">
          <reference field="21" count="1" selected="0">
            <x v="193"/>
          </reference>
          <reference field="22" count="1">
            <x v="509"/>
          </reference>
        </references>
      </pivotArea>
    </format>
    <format dxfId="5778">
      <pivotArea dataOnly="0" labelOnly="1" outline="0" fieldPosition="0">
        <references count="2">
          <reference field="21" count="1" selected="0">
            <x v="194"/>
          </reference>
          <reference field="22" count="1">
            <x v="97"/>
          </reference>
        </references>
      </pivotArea>
    </format>
    <format dxfId="5777">
      <pivotArea dataOnly="0" labelOnly="1" outline="0" fieldPosition="0">
        <references count="2">
          <reference field="21" count="1" selected="0">
            <x v="195"/>
          </reference>
          <reference field="22" count="1">
            <x v="60"/>
          </reference>
        </references>
      </pivotArea>
    </format>
    <format dxfId="5776">
      <pivotArea dataOnly="0" labelOnly="1" outline="0" fieldPosition="0">
        <references count="2">
          <reference field="21" count="1" selected="0">
            <x v="196"/>
          </reference>
          <reference field="22" count="1">
            <x v="1003"/>
          </reference>
        </references>
      </pivotArea>
    </format>
    <format dxfId="5775">
      <pivotArea dataOnly="0" labelOnly="1" outline="0" fieldPosition="0">
        <references count="2">
          <reference field="21" count="1" selected="0">
            <x v="197"/>
          </reference>
          <reference field="22" count="1">
            <x v="898"/>
          </reference>
        </references>
      </pivotArea>
    </format>
    <format dxfId="5774">
      <pivotArea dataOnly="0" labelOnly="1" outline="0" fieldPosition="0">
        <references count="2">
          <reference field="21" count="1" selected="0">
            <x v="198"/>
          </reference>
          <reference field="22" count="1">
            <x v="579"/>
          </reference>
        </references>
      </pivotArea>
    </format>
    <format dxfId="5773">
      <pivotArea dataOnly="0" labelOnly="1" outline="0" fieldPosition="0">
        <references count="2">
          <reference field="21" count="1" selected="0">
            <x v="199"/>
          </reference>
          <reference field="22" count="1">
            <x v="479"/>
          </reference>
        </references>
      </pivotArea>
    </format>
    <format dxfId="5772">
      <pivotArea dataOnly="0" labelOnly="1" outline="0" fieldPosition="0">
        <references count="2">
          <reference field="21" count="1" selected="0">
            <x v="200"/>
          </reference>
          <reference field="22" count="1">
            <x v="1052"/>
          </reference>
        </references>
      </pivotArea>
    </format>
    <format dxfId="5771">
      <pivotArea dataOnly="0" labelOnly="1" outline="0" fieldPosition="0">
        <references count="2">
          <reference field="21" count="1" selected="0">
            <x v="201"/>
          </reference>
          <reference field="22" count="1">
            <x v="1167"/>
          </reference>
        </references>
      </pivotArea>
    </format>
    <format dxfId="5770">
      <pivotArea dataOnly="0" labelOnly="1" outline="0" fieldPosition="0">
        <references count="2">
          <reference field="21" count="1" selected="0">
            <x v="202"/>
          </reference>
          <reference field="22" count="1">
            <x v="971"/>
          </reference>
        </references>
      </pivotArea>
    </format>
    <format dxfId="5769">
      <pivotArea dataOnly="0" labelOnly="1" outline="0" fieldPosition="0">
        <references count="2">
          <reference field="21" count="1" selected="0">
            <x v="203"/>
          </reference>
          <reference field="22" count="1">
            <x v="235"/>
          </reference>
        </references>
      </pivotArea>
    </format>
    <format dxfId="5768">
      <pivotArea dataOnly="0" labelOnly="1" outline="0" fieldPosition="0">
        <references count="2">
          <reference field="21" count="1" selected="0">
            <x v="204"/>
          </reference>
          <reference field="22" count="1">
            <x v="620"/>
          </reference>
        </references>
      </pivotArea>
    </format>
    <format dxfId="5767">
      <pivotArea dataOnly="0" labelOnly="1" outline="0" fieldPosition="0">
        <references count="2">
          <reference field="21" count="1" selected="0">
            <x v="205"/>
          </reference>
          <reference field="22" count="1">
            <x v="227"/>
          </reference>
        </references>
      </pivotArea>
    </format>
    <format dxfId="5766">
      <pivotArea dataOnly="0" labelOnly="1" outline="0" fieldPosition="0">
        <references count="2">
          <reference field="21" count="1" selected="0">
            <x v="206"/>
          </reference>
          <reference field="22" count="1">
            <x v="914"/>
          </reference>
        </references>
      </pivotArea>
    </format>
    <format dxfId="5765">
      <pivotArea dataOnly="0" labelOnly="1" outline="0" fieldPosition="0">
        <references count="2">
          <reference field="21" count="1" selected="0">
            <x v="207"/>
          </reference>
          <reference field="22" count="1">
            <x v="1106"/>
          </reference>
        </references>
      </pivotArea>
    </format>
    <format dxfId="5764">
      <pivotArea dataOnly="0" labelOnly="1" outline="0" fieldPosition="0">
        <references count="2">
          <reference field="21" count="1" selected="0">
            <x v="208"/>
          </reference>
          <reference field="22" count="1">
            <x v="1117"/>
          </reference>
        </references>
      </pivotArea>
    </format>
    <format dxfId="5763">
      <pivotArea dataOnly="0" labelOnly="1" outline="0" fieldPosition="0">
        <references count="2">
          <reference field="21" count="1" selected="0">
            <x v="209"/>
          </reference>
          <reference field="22" count="1">
            <x v="724"/>
          </reference>
        </references>
      </pivotArea>
    </format>
    <format dxfId="5762">
      <pivotArea dataOnly="0" labelOnly="1" outline="0" fieldPosition="0">
        <references count="2">
          <reference field="21" count="1" selected="0">
            <x v="210"/>
          </reference>
          <reference field="22" count="1">
            <x v="464"/>
          </reference>
        </references>
      </pivotArea>
    </format>
    <format dxfId="5761">
      <pivotArea dataOnly="0" labelOnly="1" outline="0" fieldPosition="0">
        <references count="2">
          <reference field="21" count="1" selected="0">
            <x v="211"/>
          </reference>
          <reference field="22" count="1">
            <x v="136"/>
          </reference>
        </references>
      </pivotArea>
    </format>
    <format dxfId="5760">
      <pivotArea dataOnly="0" labelOnly="1" outline="0" fieldPosition="0">
        <references count="2">
          <reference field="21" count="1" selected="0">
            <x v="212"/>
          </reference>
          <reference field="22" count="1">
            <x v="778"/>
          </reference>
        </references>
      </pivotArea>
    </format>
    <format dxfId="5759">
      <pivotArea dataOnly="0" labelOnly="1" outline="0" fieldPosition="0">
        <references count="2">
          <reference field="21" count="1" selected="0">
            <x v="213"/>
          </reference>
          <reference field="22" count="1">
            <x v="245"/>
          </reference>
        </references>
      </pivotArea>
    </format>
    <format dxfId="5758">
      <pivotArea dataOnly="0" labelOnly="1" outline="0" fieldPosition="0">
        <references count="2">
          <reference field="21" count="1" selected="0">
            <x v="214"/>
          </reference>
          <reference field="22" count="1">
            <x v="231"/>
          </reference>
        </references>
      </pivotArea>
    </format>
    <format dxfId="5757">
      <pivotArea dataOnly="0" labelOnly="1" outline="0" fieldPosition="0">
        <references count="2">
          <reference field="21" count="1" selected="0">
            <x v="215"/>
          </reference>
          <reference field="22" count="1">
            <x v="1158"/>
          </reference>
        </references>
      </pivotArea>
    </format>
    <format dxfId="5756">
      <pivotArea dataOnly="0" labelOnly="1" outline="0" fieldPosition="0">
        <references count="2">
          <reference field="21" count="1" selected="0">
            <x v="216"/>
          </reference>
          <reference field="22" count="1">
            <x v="1126"/>
          </reference>
        </references>
      </pivotArea>
    </format>
    <format dxfId="5755">
      <pivotArea dataOnly="0" labelOnly="1" outline="0" fieldPosition="0">
        <references count="2">
          <reference field="21" count="1" selected="0">
            <x v="217"/>
          </reference>
          <reference field="22" count="1">
            <x v="104"/>
          </reference>
        </references>
      </pivotArea>
    </format>
    <format dxfId="5754">
      <pivotArea dataOnly="0" labelOnly="1" outline="0" fieldPosition="0">
        <references count="2">
          <reference field="21" count="1" selected="0">
            <x v="218"/>
          </reference>
          <reference field="22" count="1">
            <x v="532"/>
          </reference>
        </references>
      </pivotArea>
    </format>
    <format dxfId="5753">
      <pivotArea dataOnly="0" labelOnly="1" outline="0" fieldPosition="0">
        <references count="2">
          <reference field="21" count="1" selected="0">
            <x v="219"/>
          </reference>
          <reference field="22" count="1">
            <x v="576"/>
          </reference>
        </references>
      </pivotArea>
    </format>
    <format dxfId="5752">
      <pivotArea dataOnly="0" labelOnly="1" outline="0" fieldPosition="0">
        <references count="2">
          <reference field="21" count="1" selected="0">
            <x v="220"/>
          </reference>
          <reference field="22" count="1">
            <x v="292"/>
          </reference>
        </references>
      </pivotArea>
    </format>
    <format dxfId="5751">
      <pivotArea dataOnly="0" labelOnly="1" outline="0" fieldPosition="0">
        <references count="2">
          <reference field="21" count="1" selected="0">
            <x v="221"/>
          </reference>
          <reference field="22" count="1">
            <x v="1081"/>
          </reference>
        </references>
      </pivotArea>
    </format>
    <format dxfId="5750">
      <pivotArea dataOnly="0" labelOnly="1" outline="0" fieldPosition="0">
        <references count="2">
          <reference field="21" count="1" selected="0">
            <x v="222"/>
          </reference>
          <reference field="22" count="1">
            <x v="764"/>
          </reference>
        </references>
      </pivotArea>
    </format>
    <format dxfId="5749">
      <pivotArea dataOnly="0" labelOnly="1" outline="0" fieldPosition="0">
        <references count="2">
          <reference field="21" count="1" selected="0">
            <x v="223"/>
          </reference>
          <reference field="22" count="1">
            <x v="725"/>
          </reference>
        </references>
      </pivotArea>
    </format>
    <format dxfId="5748">
      <pivotArea dataOnly="0" labelOnly="1" outline="0" fieldPosition="0">
        <references count="2">
          <reference field="21" count="1" selected="0">
            <x v="224"/>
          </reference>
          <reference field="22" count="1">
            <x v="856"/>
          </reference>
        </references>
      </pivotArea>
    </format>
    <format dxfId="5747">
      <pivotArea dataOnly="0" labelOnly="1" outline="0" fieldPosition="0">
        <references count="2">
          <reference field="21" count="1" selected="0">
            <x v="225"/>
          </reference>
          <reference field="22" count="1">
            <x v="976"/>
          </reference>
        </references>
      </pivotArea>
    </format>
    <format dxfId="5746">
      <pivotArea dataOnly="0" labelOnly="1" outline="0" fieldPosition="0">
        <references count="2">
          <reference field="21" count="1" selected="0">
            <x v="226"/>
          </reference>
          <reference field="22" count="1">
            <x v="286"/>
          </reference>
        </references>
      </pivotArea>
    </format>
    <format dxfId="5745">
      <pivotArea dataOnly="0" labelOnly="1" outline="0" fieldPosition="0">
        <references count="2">
          <reference field="21" count="1" selected="0">
            <x v="227"/>
          </reference>
          <reference field="22" count="1">
            <x v="919"/>
          </reference>
        </references>
      </pivotArea>
    </format>
    <format dxfId="5744">
      <pivotArea dataOnly="0" labelOnly="1" outline="0" fieldPosition="0">
        <references count="2">
          <reference field="21" count="1" selected="0">
            <x v="228"/>
          </reference>
          <reference field="22" count="1">
            <x v="818"/>
          </reference>
        </references>
      </pivotArea>
    </format>
    <format dxfId="5743">
      <pivotArea dataOnly="0" labelOnly="1" outline="0" fieldPosition="0">
        <references count="2">
          <reference field="21" count="1" selected="0">
            <x v="229"/>
          </reference>
          <reference field="22" count="1">
            <x v="125"/>
          </reference>
        </references>
      </pivotArea>
    </format>
    <format dxfId="5742">
      <pivotArea dataOnly="0" labelOnly="1" outline="0" fieldPosition="0">
        <references count="2">
          <reference field="21" count="1" selected="0">
            <x v="230"/>
          </reference>
          <reference field="22" count="1">
            <x v="840"/>
          </reference>
        </references>
      </pivotArea>
    </format>
    <format dxfId="5741">
      <pivotArea dataOnly="0" labelOnly="1" outline="0" fieldPosition="0">
        <references count="2">
          <reference field="21" count="1" selected="0">
            <x v="231"/>
          </reference>
          <reference field="22" count="1">
            <x v="858"/>
          </reference>
        </references>
      </pivotArea>
    </format>
    <format dxfId="5740">
      <pivotArea dataOnly="0" labelOnly="1" outline="0" fieldPosition="0">
        <references count="2">
          <reference field="21" count="1" selected="0">
            <x v="232"/>
          </reference>
          <reference field="22" count="1">
            <x v="618"/>
          </reference>
        </references>
      </pivotArea>
    </format>
    <format dxfId="5739">
      <pivotArea dataOnly="0" labelOnly="1" outline="0" fieldPosition="0">
        <references count="2">
          <reference field="21" count="1" selected="0">
            <x v="233"/>
          </reference>
          <reference field="22" count="1">
            <x v="64"/>
          </reference>
        </references>
      </pivotArea>
    </format>
    <format dxfId="5738">
      <pivotArea dataOnly="0" labelOnly="1" outline="0" fieldPosition="0">
        <references count="2">
          <reference field="21" count="1" selected="0">
            <x v="234"/>
          </reference>
          <reference field="22" count="1">
            <x v="973"/>
          </reference>
        </references>
      </pivotArea>
    </format>
    <format dxfId="5737">
      <pivotArea dataOnly="0" labelOnly="1" outline="0" fieldPosition="0">
        <references count="2">
          <reference field="21" count="1" selected="0">
            <x v="235"/>
          </reference>
          <reference field="22" count="1">
            <x v="445"/>
          </reference>
        </references>
      </pivotArea>
    </format>
    <format dxfId="5736">
      <pivotArea dataOnly="0" labelOnly="1" outline="0" fieldPosition="0">
        <references count="2">
          <reference field="21" count="1" selected="0">
            <x v="236"/>
          </reference>
          <reference field="22" count="1">
            <x v="159"/>
          </reference>
        </references>
      </pivotArea>
    </format>
    <format dxfId="5735">
      <pivotArea dataOnly="0" labelOnly="1" outline="0" fieldPosition="0">
        <references count="2">
          <reference field="21" count="1" selected="0">
            <x v="237"/>
          </reference>
          <reference field="22" count="1">
            <x v="1169"/>
          </reference>
        </references>
      </pivotArea>
    </format>
    <format dxfId="5734">
      <pivotArea dataOnly="0" labelOnly="1" outline="0" fieldPosition="0">
        <references count="2">
          <reference field="21" count="1" selected="0">
            <x v="238"/>
          </reference>
          <reference field="22" count="1">
            <x v="811"/>
          </reference>
        </references>
      </pivotArea>
    </format>
    <format dxfId="5733">
      <pivotArea dataOnly="0" labelOnly="1" outline="0" fieldPosition="0">
        <references count="2">
          <reference field="21" count="1" selected="0">
            <x v="239"/>
          </reference>
          <reference field="22" count="1">
            <x v="951"/>
          </reference>
        </references>
      </pivotArea>
    </format>
    <format dxfId="5732">
      <pivotArea dataOnly="0" labelOnly="1" outline="0" fieldPosition="0">
        <references count="2">
          <reference field="21" count="1" selected="0">
            <x v="240"/>
          </reference>
          <reference field="22" count="1">
            <x v="900"/>
          </reference>
        </references>
      </pivotArea>
    </format>
    <format dxfId="5731">
      <pivotArea dataOnly="0" labelOnly="1" outline="0" fieldPosition="0">
        <references count="2">
          <reference field="21" count="1" selected="0">
            <x v="241"/>
          </reference>
          <reference field="22" count="1">
            <x v="541"/>
          </reference>
        </references>
      </pivotArea>
    </format>
    <format dxfId="5730">
      <pivotArea dataOnly="0" labelOnly="1" outline="0" fieldPosition="0">
        <references count="2">
          <reference field="21" count="1" selected="0">
            <x v="242"/>
          </reference>
          <reference field="22" count="1">
            <x v="186"/>
          </reference>
        </references>
      </pivotArea>
    </format>
    <format dxfId="5729">
      <pivotArea dataOnly="0" labelOnly="1" outline="0" fieldPosition="0">
        <references count="2">
          <reference field="21" count="1" selected="0">
            <x v="243"/>
          </reference>
          <reference field="22" count="1">
            <x v="1001"/>
          </reference>
        </references>
      </pivotArea>
    </format>
    <format dxfId="5728">
      <pivotArea dataOnly="0" labelOnly="1" outline="0" fieldPosition="0">
        <references count="2">
          <reference field="21" count="1" selected="0">
            <x v="244"/>
          </reference>
          <reference field="22" count="1">
            <x v="670"/>
          </reference>
        </references>
      </pivotArea>
    </format>
    <format dxfId="5727">
      <pivotArea dataOnly="0" labelOnly="1" outline="0" fieldPosition="0">
        <references count="2">
          <reference field="21" count="1" selected="0">
            <x v="245"/>
          </reference>
          <reference field="22" count="1">
            <x v="988"/>
          </reference>
        </references>
      </pivotArea>
    </format>
    <format dxfId="5726">
      <pivotArea dataOnly="0" labelOnly="1" outline="0" fieldPosition="0">
        <references count="2">
          <reference field="21" count="1" selected="0">
            <x v="246"/>
          </reference>
          <reference field="22" count="1">
            <x v="798"/>
          </reference>
        </references>
      </pivotArea>
    </format>
    <format dxfId="5725">
      <pivotArea dataOnly="0" labelOnly="1" outline="0" fieldPosition="0">
        <references count="2">
          <reference field="21" count="1" selected="0">
            <x v="247"/>
          </reference>
          <reference field="22" count="1">
            <x v="1038"/>
          </reference>
        </references>
      </pivotArea>
    </format>
    <format dxfId="5724">
      <pivotArea dataOnly="0" labelOnly="1" outline="0" fieldPosition="0">
        <references count="2">
          <reference field="21" count="1" selected="0">
            <x v="248"/>
          </reference>
          <reference field="22" count="1">
            <x v="1079"/>
          </reference>
        </references>
      </pivotArea>
    </format>
    <format dxfId="5723">
      <pivotArea dataOnly="0" labelOnly="1" outline="0" fieldPosition="0">
        <references count="2">
          <reference field="21" count="1" selected="0">
            <x v="249"/>
          </reference>
          <reference field="22" count="1">
            <x v="594"/>
          </reference>
        </references>
      </pivotArea>
    </format>
    <format dxfId="5722">
      <pivotArea dataOnly="0" labelOnly="1" outline="0" fieldPosition="0">
        <references count="2">
          <reference field="21" count="1" selected="0">
            <x v="250"/>
          </reference>
          <reference field="22" count="1">
            <x v="485"/>
          </reference>
        </references>
      </pivotArea>
    </format>
    <format dxfId="5721">
      <pivotArea dataOnly="0" labelOnly="1" outline="0" fieldPosition="0">
        <references count="2">
          <reference field="21" count="1" selected="0">
            <x v="251"/>
          </reference>
          <reference field="22" count="1">
            <x v="721"/>
          </reference>
        </references>
      </pivotArea>
    </format>
    <format dxfId="5720">
      <pivotArea dataOnly="0" labelOnly="1" outline="0" fieldPosition="0">
        <references count="2">
          <reference field="21" count="1" selected="0">
            <x v="252"/>
          </reference>
          <reference field="22" count="1">
            <x v="381"/>
          </reference>
        </references>
      </pivotArea>
    </format>
    <format dxfId="5719">
      <pivotArea dataOnly="0" labelOnly="1" outline="0" fieldPosition="0">
        <references count="2">
          <reference field="21" count="1" selected="0">
            <x v="253"/>
          </reference>
          <reference field="22" count="1">
            <x v="1179"/>
          </reference>
        </references>
      </pivotArea>
    </format>
    <format dxfId="5718">
      <pivotArea dataOnly="0" labelOnly="1" outline="0" fieldPosition="0">
        <references count="2">
          <reference field="21" count="1" selected="0">
            <x v="254"/>
          </reference>
          <reference field="22" count="1">
            <x v="54"/>
          </reference>
        </references>
      </pivotArea>
    </format>
    <format dxfId="5717">
      <pivotArea dataOnly="0" labelOnly="1" outline="0" fieldPosition="0">
        <references count="2">
          <reference field="21" count="1" selected="0">
            <x v="255"/>
          </reference>
          <reference field="22" count="1">
            <x v="139"/>
          </reference>
        </references>
      </pivotArea>
    </format>
    <format dxfId="5716">
      <pivotArea dataOnly="0" labelOnly="1" outline="0" fieldPosition="0">
        <references count="2">
          <reference field="21" count="1" selected="0">
            <x v="256"/>
          </reference>
          <reference field="22" count="1">
            <x v="351"/>
          </reference>
        </references>
      </pivotArea>
    </format>
    <format dxfId="5715">
      <pivotArea dataOnly="0" labelOnly="1" outline="0" fieldPosition="0">
        <references count="2">
          <reference field="21" count="1" selected="0">
            <x v="257"/>
          </reference>
          <reference field="22" count="1">
            <x v="916"/>
          </reference>
        </references>
      </pivotArea>
    </format>
    <format dxfId="5714">
      <pivotArea dataOnly="0" labelOnly="1" outline="0" fieldPosition="0">
        <references count="2">
          <reference field="21" count="1" selected="0">
            <x v="258"/>
          </reference>
          <reference field="22" count="1">
            <x v="614"/>
          </reference>
        </references>
      </pivotArea>
    </format>
    <format dxfId="5713">
      <pivotArea dataOnly="0" labelOnly="1" outline="0" fieldPosition="0">
        <references count="2">
          <reference field="21" count="1" selected="0">
            <x v="259"/>
          </reference>
          <reference field="22" count="1">
            <x v="160"/>
          </reference>
        </references>
      </pivotArea>
    </format>
    <format dxfId="5712">
      <pivotArea dataOnly="0" labelOnly="1" outline="0" fieldPosition="0">
        <references count="2">
          <reference field="21" count="1" selected="0">
            <x v="260"/>
          </reference>
          <reference field="22" count="1">
            <x v="906"/>
          </reference>
        </references>
      </pivotArea>
    </format>
    <format dxfId="5711">
      <pivotArea dataOnly="0" labelOnly="1" outline="0" fieldPosition="0">
        <references count="2">
          <reference field="21" count="1" selected="0">
            <x v="261"/>
          </reference>
          <reference field="22" count="1">
            <x v="1051"/>
          </reference>
        </references>
      </pivotArea>
    </format>
    <format dxfId="5710">
      <pivotArea dataOnly="0" labelOnly="1" outline="0" fieldPosition="0">
        <references count="2">
          <reference field="21" count="1" selected="0">
            <x v="262"/>
          </reference>
          <reference field="22" count="1">
            <x v="1061"/>
          </reference>
        </references>
      </pivotArea>
    </format>
    <format dxfId="5709">
      <pivotArea dataOnly="0" labelOnly="1" outline="0" fieldPosition="0">
        <references count="2">
          <reference field="21" count="1" selected="0">
            <x v="263"/>
          </reference>
          <reference field="22" count="1">
            <x v="910"/>
          </reference>
        </references>
      </pivotArea>
    </format>
    <format dxfId="5708">
      <pivotArea dataOnly="0" labelOnly="1" outline="0" fieldPosition="0">
        <references count="2">
          <reference field="21" count="1" selected="0">
            <x v="264"/>
          </reference>
          <reference field="22" count="1">
            <x v="793"/>
          </reference>
        </references>
      </pivotArea>
    </format>
    <format dxfId="5707">
      <pivotArea dataOnly="0" labelOnly="1" outline="0" fieldPosition="0">
        <references count="2">
          <reference field="21" count="1" selected="0">
            <x v="265"/>
          </reference>
          <reference field="22" count="1">
            <x v="376"/>
          </reference>
        </references>
      </pivotArea>
    </format>
    <format dxfId="5706">
      <pivotArea dataOnly="0" labelOnly="1" outline="0" fieldPosition="0">
        <references count="2">
          <reference field="21" count="1" selected="0">
            <x v="266"/>
          </reference>
          <reference field="22" count="1">
            <x v="1034"/>
          </reference>
        </references>
      </pivotArea>
    </format>
    <format dxfId="5705">
      <pivotArea dataOnly="0" labelOnly="1" outline="0" fieldPosition="0">
        <references count="2">
          <reference field="21" count="1" selected="0">
            <x v="267"/>
          </reference>
          <reference field="22" count="1">
            <x v="1005"/>
          </reference>
        </references>
      </pivotArea>
    </format>
    <format dxfId="5704">
      <pivotArea dataOnly="0" labelOnly="1" outline="0" fieldPosition="0">
        <references count="2">
          <reference field="21" count="1" selected="0">
            <x v="268"/>
          </reference>
          <reference field="22" count="1">
            <x v="279"/>
          </reference>
        </references>
      </pivotArea>
    </format>
    <format dxfId="5703">
      <pivotArea dataOnly="0" labelOnly="1" outline="0" fieldPosition="0">
        <references count="2">
          <reference field="21" count="1" selected="0">
            <x v="269"/>
          </reference>
          <reference field="22" count="1">
            <x v="773"/>
          </reference>
        </references>
      </pivotArea>
    </format>
    <format dxfId="5702">
      <pivotArea dataOnly="0" labelOnly="1" outline="0" fieldPosition="0">
        <references count="2">
          <reference field="21" count="1" selected="0">
            <x v="270"/>
          </reference>
          <reference field="22" count="1">
            <x v="1138"/>
          </reference>
        </references>
      </pivotArea>
    </format>
    <format dxfId="5701">
      <pivotArea dataOnly="0" labelOnly="1" outline="0" fieldPosition="0">
        <references count="2">
          <reference field="21" count="1" selected="0">
            <x v="271"/>
          </reference>
          <reference field="22" count="1">
            <x v="84"/>
          </reference>
        </references>
      </pivotArea>
    </format>
    <format dxfId="5700">
      <pivotArea dataOnly="0" labelOnly="1" outline="0" fieldPosition="0">
        <references count="2">
          <reference field="21" count="1" selected="0">
            <x v="272"/>
          </reference>
          <reference field="22" count="1">
            <x v="1175"/>
          </reference>
        </references>
      </pivotArea>
    </format>
    <format dxfId="5699">
      <pivotArea dataOnly="0" labelOnly="1" outline="0" fieldPosition="0">
        <references count="2">
          <reference field="21" count="1" selected="0">
            <x v="273"/>
          </reference>
          <reference field="22" count="1">
            <x v="1071"/>
          </reference>
        </references>
      </pivotArea>
    </format>
    <format dxfId="5698">
      <pivotArea dataOnly="0" labelOnly="1" outline="0" fieldPosition="0">
        <references count="2">
          <reference field="21" count="1" selected="0">
            <x v="274"/>
          </reference>
          <reference field="22" count="1">
            <x v="198"/>
          </reference>
        </references>
      </pivotArea>
    </format>
    <format dxfId="5697">
      <pivotArea dataOnly="0" labelOnly="1" outline="0" fieldPosition="0">
        <references count="2">
          <reference field="21" count="1" selected="0">
            <x v="275"/>
          </reference>
          <reference field="22" count="1">
            <x v="744"/>
          </reference>
        </references>
      </pivotArea>
    </format>
    <format dxfId="5696">
      <pivotArea dataOnly="0" labelOnly="1" outline="0" fieldPosition="0">
        <references count="2">
          <reference field="21" count="1" selected="0">
            <x v="276"/>
          </reference>
          <reference field="22" count="1">
            <x v="253"/>
          </reference>
        </references>
      </pivotArea>
    </format>
    <format dxfId="5695">
      <pivotArea dataOnly="0" labelOnly="1" outline="0" fieldPosition="0">
        <references count="2">
          <reference field="21" count="1" selected="0">
            <x v="277"/>
          </reference>
          <reference field="22" count="1">
            <x v="655"/>
          </reference>
        </references>
      </pivotArea>
    </format>
    <format dxfId="5694">
      <pivotArea dataOnly="0" labelOnly="1" outline="0" fieldPosition="0">
        <references count="2">
          <reference field="21" count="1" selected="0">
            <x v="278"/>
          </reference>
          <reference field="22" count="1">
            <x v="516"/>
          </reference>
        </references>
      </pivotArea>
    </format>
    <format dxfId="5693">
      <pivotArea dataOnly="0" labelOnly="1" outline="0" fieldPosition="0">
        <references count="2">
          <reference field="21" count="1" selected="0">
            <x v="279"/>
          </reference>
          <reference field="22" count="1">
            <x v="554"/>
          </reference>
        </references>
      </pivotArea>
    </format>
    <format dxfId="5692">
      <pivotArea dataOnly="0" labelOnly="1" outline="0" fieldPosition="0">
        <references count="2">
          <reference field="21" count="1" selected="0">
            <x v="280"/>
          </reference>
          <reference field="22" count="1">
            <x v="1147"/>
          </reference>
        </references>
      </pivotArea>
    </format>
    <format dxfId="5691">
      <pivotArea dataOnly="0" labelOnly="1" outline="0" fieldPosition="0">
        <references count="2">
          <reference field="21" count="1" selected="0">
            <x v="281"/>
          </reference>
          <reference field="22" count="1">
            <x v="985"/>
          </reference>
        </references>
      </pivotArea>
    </format>
    <format dxfId="5690">
      <pivotArea dataOnly="0" labelOnly="1" outline="0" fieldPosition="0">
        <references count="2">
          <reference field="21" count="1" selected="0">
            <x v="282"/>
          </reference>
          <reference field="22" count="1">
            <x v="459"/>
          </reference>
        </references>
      </pivotArea>
    </format>
    <format dxfId="5689">
      <pivotArea dataOnly="0" labelOnly="1" outline="0" fieldPosition="0">
        <references count="2">
          <reference field="21" count="1" selected="0">
            <x v="283"/>
          </reference>
          <reference field="22" count="1">
            <x v="975"/>
          </reference>
        </references>
      </pivotArea>
    </format>
    <format dxfId="5688">
      <pivotArea dataOnly="0" labelOnly="1" outline="0" fieldPosition="0">
        <references count="2">
          <reference field="21" count="1" selected="0">
            <x v="284"/>
          </reference>
          <reference field="22" count="1">
            <x v="1002"/>
          </reference>
        </references>
      </pivotArea>
    </format>
    <format dxfId="5687">
      <pivotArea dataOnly="0" labelOnly="1" outline="0" fieldPosition="0">
        <references count="2">
          <reference field="21" count="1" selected="0">
            <x v="285"/>
          </reference>
          <reference field="22" count="1">
            <x v="486"/>
          </reference>
        </references>
      </pivotArea>
    </format>
    <format dxfId="5686">
      <pivotArea dataOnly="0" labelOnly="1" outline="0" fieldPosition="0">
        <references count="2">
          <reference field="21" count="1" selected="0">
            <x v="286"/>
          </reference>
          <reference field="22" count="1">
            <x v="1080"/>
          </reference>
        </references>
      </pivotArea>
    </format>
    <format dxfId="5685">
      <pivotArea dataOnly="0" labelOnly="1" outline="0" fieldPosition="0">
        <references count="2">
          <reference field="21" count="1" selected="0">
            <x v="287"/>
          </reference>
          <reference field="22" count="1">
            <x v="275"/>
          </reference>
        </references>
      </pivotArea>
    </format>
    <format dxfId="5684">
      <pivotArea dataOnly="0" labelOnly="1" outline="0" fieldPosition="0">
        <references count="2">
          <reference field="21" count="1" selected="0">
            <x v="288"/>
          </reference>
          <reference field="22" count="1">
            <x v="1022"/>
          </reference>
        </references>
      </pivotArea>
    </format>
    <format dxfId="5683">
      <pivotArea dataOnly="0" labelOnly="1" outline="0" fieldPosition="0">
        <references count="2">
          <reference field="21" count="1" selected="0">
            <x v="289"/>
          </reference>
          <reference field="22" count="1">
            <x v="1094"/>
          </reference>
        </references>
      </pivotArea>
    </format>
    <format dxfId="5682">
      <pivotArea dataOnly="0" labelOnly="1" outline="0" fieldPosition="0">
        <references count="2">
          <reference field="21" count="1" selected="0">
            <x v="290"/>
          </reference>
          <reference field="22" count="1">
            <x v="51"/>
          </reference>
        </references>
      </pivotArea>
    </format>
    <format dxfId="5681">
      <pivotArea dataOnly="0" labelOnly="1" outline="0" fieldPosition="0">
        <references count="2">
          <reference field="21" count="1" selected="0">
            <x v="291"/>
          </reference>
          <reference field="22" count="1">
            <x v="777"/>
          </reference>
        </references>
      </pivotArea>
    </format>
    <format dxfId="5680">
      <pivotArea dataOnly="0" labelOnly="1" outline="0" fieldPosition="0">
        <references count="2">
          <reference field="21" count="1" selected="0">
            <x v="292"/>
          </reference>
          <reference field="22" count="1">
            <x v="246"/>
          </reference>
        </references>
      </pivotArea>
    </format>
    <format dxfId="5679">
      <pivotArea dataOnly="0" labelOnly="1" outline="0" fieldPosition="0">
        <references count="2">
          <reference field="21" count="1" selected="0">
            <x v="293"/>
          </reference>
          <reference field="22" count="1">
            <x v="876"/>
          </reference>
        </references>
      </pivotArea>
    </format>
    <format dxfId="5678">
      <pivotArea dataOnly="0" labelOnly="1" outline="0" fieldPosition="0">
        <references count="2">
          <reference field="21" count="1" selected="0">
            <x v="294"/>
          </reference>
          <reference field="22" count="1">
            <x v="1137"/>
          </reference>
        </references>
      </pivotArea>
    </format>
    <format dxfId="5677">
      <pivotArea dataOnly="0" labelOnly="1" outline="0" fieldPosition="0">
        <references count="2">
          <reference field="21" count="1" selected="0">
            <x v="295"/>
          </reference>
          <reference field="22" count="1">
            <x v="450"/>
          </reference>
        </references>
      </pivotArea>
    </format>
    <format dxfId="5676">
      <pivotArea dataOnly="0" labelOnly="1" outline="0" fieldPosition="0">
        <references count="2">
          <reference field="21" count="1" selected="0">
            <x v="296"/>
          </reference>
          <reference field="22" count="1">
            <x v="195"/>
          </reference>
        </references>
      </pivotArea>
    </format>
    <format dxfId="5675">
      <pivotArea dataOnly="0" labelOnly="1" outline="0" fieldPosition="0">
        <references count="2">
          <reference field="21" count="1" selected="0">
            <x v="297"/>
          </reference>
          <reference field="22" count="1">
            <x v="386"/>
          </reference>
        </references>
      </pivotArea>
    </format>
    <format dxfId="5674">
      <pivotArea dataOnly="0" labelOnly="1" outline="0" fieldPosition="0">
        <references count="2">
          <reference field="21" count="1" selected="0">
            <x v="298"/>
          </reference>
          <reference field="22" count="1">
            <x v="850"/>
          </reference>
        </references>
      </pivotArea>
    </format>
    <format dxfId="5673">
      <pivotArea dataOnly="0" labelOnly="1" outline="0" fieldPosition="0">
        <references count="2">
          <reference field="21" count="1" selected="0">
            <x v="299"/>
          </reference>
          <reference field="22" count="1">
            <x v="747"/>
          </reference>
        </references>
      </pivotArea>
    </format>
    <format dxfId="5672">
      <pivotArea dataOnly="0" labelOnly="1" outline="0" fieldPosition="0">
        <references count="2">
          <reference field="21" count="1" selected="0">
            <x v="300"/>
          </reference>
          <reference field="22" count="1">
            <x v="147"/>
          </reference>
        </references>
      </pivotArea>
    </format>
    <format dxfId="5671">
      <pivotArea dataOnly="0" labelOnly="1" outline="0" fieldPosition="0">
        <references count="2">
          <reference field="21" count="1" selected="0">
            <x v="301"/>
          </reference>
          <reference field="22" count="1">
            <x v="957"/>
          </reference>
        </references>
      </pivotArea>
    </format>
    <format dxfId="5670">
      <pivotArea dataOnly="0" labelOnly="1" outline="0" fieldPosition="0">
        <references count="2">
          <reference field="21" count="1" selected="0">
            <x v="302"/>
          </reference>
          <reference field="22" count="1">
            <x v="1163"/>
          </reference>
        </references>
      </pivotArea>
    </format>
    <format dxfId="5669">
      <pivotArea dataOnly="0" labelOnly="1" outline="0" fieldPosition="0">
        <references count="2">
          <reference field="21" count="1" selected="0">
            <x v="303"/>
          </reference>
          <reference field="22" count="1">
            <x v="112"/>
          </reference>
        </references>
      </pivotArea>
    </format>
    <format dxfId="5668">
      <pivotArea dataOnly="0" labelOnly="1" outline="0" fieldPosition="0">
        <references count="2">
          <reference field="21" count="1" selected="0">
            <x v="304"/>
          </reference>
          <reference field="22" count="1">
            <x v="1032"/>
          </reference>
        </references>
      </pivotArea>
    </format>
    <format dxfId="5667">
      <pivotArea dataOnly="0" labelOnly="1" outline="0" fieldPosition="0">
        <references count="2">
          <reference field="21" count="1" selected="0">
            <x v="305"/>
          </reference>
          <reference field="22" count="1">
            <x v="771"/>
          </reference>
        </references>
      </pivotArea>
    </format>
    <format dxfId="5666">
      <pivotArea dataOnly="0" labelOnly="1" outline="0" fieldPosition="0">
        <references count="2">
          <reference field="21" count="1" selected="0">
            <x v="306"/>
          </reference>
          <reference field="22" count="1">
            <x v="986"/>
          </reference>
        </references>
      </pivotArea>
    </format>
    <format dxfId="5665">
      <pivotArea dataOnly="0" labelOnly="1" outline="0" fieldPosition="0">
        <references count="2">
          <reference field="21" count="1" selected="0">
            <x v="307"/>
          </reference>
          <reference field="22" count="1">
            <x v="223"/>
          </reference>
        </references>
      </pivotArea>
    </format>
    <format dxfId="5664">
      <pivotArea dataOnly="0" labelOnly="1" outline="0" fieldPosition="0">
        <references count="2">
          <reference field="21" count="1" selected="0">
            <x v="308"/>
          </reference>
          <reference field="22" count="1">
            <x v="804"/>
          </reference>
        </references>
      </pivotArea>
    </format>
    <format dxfId="5663">
      <pivotArea dataOnly="0" labelOnly="1" outline="0" fieldPosition="0">
        <references count="2">
          <reference field="21" count="1" selected="0">
            <x v="309"/>
          </reference>
          <reference field="22" count="1">
            <x v="723"/>
          </reference>
        </references>
      </pivotArea>
    </format>
    <format dxfId="5662">
      <pivotArea dataOnly="0" labelOnly="1" outline="0" fieldPosition="0">
        <references count="2">
          <reference field="21" count="1" selected="0">
            <x v="310"/>
          </reference>
          <reference field="22" count="1">
            <x v="102"/>
          </reference>
        </references>
      </pivotArea>
    </format>
    <format dxfId="5661">
      <pivotArea dataOnly="0" labelOnly="1" outline="0" fieldPosition="0">
        <references count="2">
          <reference field="21" count="1" selected="0">
            <x v="311"/>
          </reference>
          <reference field="22" count="1">
            <x v="1064"/>
          </reference>
        </references>
      </pivotArea>
    </format>
    <format dxfId="5660">
      <pivotArea dataOnly="0" labelOnly="1" outline="0" fieldPosition="0">
        <references count="2">
          <reference field="21" count="1" selected="0">
            <x v="312"/>
          </reference>
          <reference field="22" count="1">
            <x v="1088"/>
          </reference>
        </references>
      </pivotArea>
    </format>
    <format dxfId="5659">
      <pivotArea dataOnly="0" labelOnly="1" outline="0" fieldPosition="0">
        <references count="2">
          <reference field="21" count="1" selected="0">
            <x v="313"/>
          </reference>
          <reference field="22" count="1">
            <x v="1004"/>
          </reference>
        </references>
      </pivotArea>
    </format>
    <format dxfId="5658">
      <pivotArea dataOnly="0" labelOnly="1" outline="0" fieldPosition="0">
        <references count="2">
          <reference field="21" count="1" selected="0">
            <x v="314"/>
          </reference>
          <reference field="22" count="1">
            <x v="870"/>
          </reference>
        </references>
      </pivotArea>
    </format>
    <format dxfId="5657">
      <pivotArea dataOnly="0" labelOnly="1" outline="0" fieldPosition="0">
        <references count="2">
          <reference field="21" count="1" selected="0">
            <x v="315"/>
          </reference>
          <reference field="22" count="1">
            <x v="801"/>
          </reference>
        </references>
      </pivotArea>
    </format>
    <format dxfId="5656">
      <pivotArea dataOnly="0" labelOnly="1" outline="0" fieldPosition="0">
        <references count="2">
          <reference field="21" count="1" selected="0">
            <x v="316"/>
          </reference>
          <reference field="22" count="1">
            <x v="958"/>
          </reference>
        </references>
      </pivotArea>
    </format>
    <format dxfId="5655">
      <pivotArea dataOnly="0" labelOnly="1" outline="0" fieldPosition="0">
        <references count="2">
          <reference field="21" count="1" selected="0">
            <x v="317"/>
          </reference>
          <reference field="22" count="1">
            <x v="970"/>
          </reference>
        </references>
      </pivotArea>
    </format>
    <format dxfId="5654">
      <pivotArea dataOnly="0" labelOnly="1" outline="0" fieldPosition="0">
        <references count="2">
          <reference field="21" count="1" selected="0">
            <x v="318"/>
          </reference>
          <reference field="22" count="1">
            <x v="72"/>
          </reference>
        </references>
      </pivotArea>
    </format>
    <format dxfId="5653">
      <pivotArea dataOnly="0" labelOnly="1" outline="0" fieldPosition="0">
        <references count="2">
          <reference field="21" count="1" selected="0">
            <x v="319"/>
          </reference>
          <reference field="22" count="1">
            <x v="1078"/>
          </reference>
        </references>
      </pivotArea>
    </format>
    <format dxfId="5652">
      <pivotArea dataOnly="0" labelOnly="1" outline="0" fieldPosition="0">
        <references count="2">
          <reference field="21" count="1" selected="0">
            <x v="320"/>
          </reference>
          <reference field="22" count="1">
            <x v="440"/>
          </reference>
        </references>
      </pivotArea>
    </format>
    <format dxfId="5651">
      <pivotArea dataOnly="0" labelOnly="1" outline="0" fieldPosition="0">
        <references count="2">
          <reference field="21" count="1" selected="0">
            <x v="321"/>
          </reference>
          <reference field="22" count="1">
            <x v="471"/>
          </reference>
        </references>
      </pivotArea>
    </format>
    <format dxfId="5650">
      <pivotArea dataOnly="0" labelOnly="1" outline="0" fieldPosition="0">
        <references count="2">
          <reference field="21" count="1" selected="0">
            <x v="322"/>
          </reference>
          <reference field="22" count="1">
            <x v="1011"/>
          </reference>
        </references>
      </pivotArea>
    </format>
    <format dxfId="5649">
      <pivotArea dataOnly="0" labelOnly="1" outline="0" fieldPosition="0">
        <references count="2">
          <reference field="21" count="1" selected="0">
            <x v="323"/>
          </reference>
          <reference field="22" count="1">
            <x v="1172"/>
          </reference>
        </references>
      </pivotArea>
    </format>
    <format dxfId="5648">
      <pivotArea dataOnly="0" labelOnly="1" outline="0" fieldPosition="0">
        <references count="2">
          <reference field="21" count="1" selected="0">
            <x v="324"/>
          </reference>
          <reference field="22" count="1">
            <x v="1132"/>
          </reference>
        </references>
      </pivotArea>
    </format>
    <format dxfId="5647">
      <pivotArea dataOnly="0" labelOnly="1" outline="0" fieldPosition="0">
        <references count="2">
          <reference field="21" count="1" selected="0">
            <x v="325"/>
          </reference>
          <reference field="22" count="1">
            <x v="664"/>
          </reference>
        </references>
      </pivotArea>
    </format>
    <format dxfId="5646">
      <pivotArea dataOnly="0" labelOnly="1" outline="0" fieldPosition="0">
        <references count="2">
          <reference field="21" count="1" selected="0">
            <x v="326"/>
          </reference>
          <reference field="22" count="1">
            <x v="56"/>
          </reference>
        </references>
      </pivotArea>
    </format>
    <format dxfId="5645">
      <pivotArea dataOnly="0" labelOnly="1" outline="0" fieldPosition="0">
        <references count="2">
          <reference field="21" count="1" selected="0">
            <x v="327"/>
          </reference>
          <reference field="22" count="1">
            <x v="1157"/>
          </reference>
        </references>
      </pivotArea>
    </format>
    <format dxfId="5644">
      <pivotArea dataOnly="0" labelOnly="1" outline="0" fieldPosition="0">
        <references count="2">
          <reference field="21" count="1" selected="0">
            <x v="328"/>
          </reference>
          <reference field="22" count="1">
            <x v="704"/>
          </reference>
        </references>
      </pivotArea>
    </format>
    <format dxfId="5643">
      <pivotArea dataOnly="0" labelOnly="1" outline="0" fieldPosition="0">
        <references count="2">
          <reference field="21" count="1" selected="0">
            <x v="329"/>
          </reference>
          <reference field="22" count="1">
            <x v="897"/>
          </reference>
        </references>
      </pivotArea>
    </format>
    <format dxfId="5642">
      <pivotArea dataOnly="0" labelOnly="1" outline="0" fieldPosition="0">
        <references count="2">
          <reference field="21" count="1" selected="0">
            <x v="330"/>
          </reference>
          <reference field="22" count="1">
            <x v="305"/>
          </reference>
        </references>
      </pivotArea>
    </format>
    <format dxfId="5641">
      <pivotArea dataOnly="0" labelOnly="1" outline="0" fieldPosition="0">
        <references count="2">
          <reference field="21" count="1" selected="0">
            <x v="331"/>
          </reference>
          <reference field="22" count="1">
            <x v="150"/>
          </reference>
        </references>
      </pivotArea>
    </format>
    <format dxfId="5640">
      <pivotArea dataOnly="0" labelOnly="1" outline="0" fieldPosition="0">
        <references count="2">
          <reference field="21" count="1" selected="0">
            <x v="332"/>
          </reference>
          <reference field="22" count="1">
            <x v="755"/>
          </reference>
        </references>
      </pivotArea>
    </format>
    <format dxfId="5639">
      <pivotArea dataOnly="0" labelOnly="1" outline="0" fieldPosition="0">
        <references count="2">
          <reference field="21" count="1" selected="0">
            <x v="333"/>
          </reference>
          <reference field="22" count="1">
            <x v="838"/>
          </reference>
        </references>
      </pivotArea>
    </format>
    <format dxfId="5638">
      <pivotArea dataOnly="0" labelOnly="1" outline="0" fieldPosition="0">
        <references count="2">
          <reference field="21" count="1" selected="0">
            <x v="334"/>
          </reference>
          <reference field="22" count="1">
            <x v="956"/>
          </reference>
        </references>
      </pivotArea>
    </format>
    <format dxfId="5637">
      <pivotArea dataOnly="0" labelOnly="1" outline="0" fieldPosition="0">
        <references count="2">
          <reference field="21" count="1" selected="0">
            <x v="335"/>
          </reference>
          <reference field="22" count="1">
            <x v="995"/>
          </reference>
        </references>
      </pivotArea>
    </format>
    <format dxfId="5636">
      <pivotArea dataOnly="0" labelOnly="1" outline="0" fieldPosition="0">
        <references count="2">
          <reference field="21" count="1" selected="0">
            <x v="336"/>
          </reference>
          <reference field="22" count="1">
            <x v="1099"/>
          </reference>
        </references>
      </pivotArea>
    </format>
    <format dxfId="5635">
      <pivotArea dataOnly="0" labelOnly="1" outline="0" fieldPosition="0">
        <references count="2">
          <reference field="21" count="1" selected="0">
            <x v="337"/>
          </reference>
          <reference field="22" count="1">
            <x v="1047"/>
          </reference>
        </references>
      </pivotArea>
    </format>
    <format dxfId="5634">
      <pivotArea dataOnly="0" labelOnly="1" outline="0" fieldPosition="0">
        <references count="2">
          <reference field="21" count="1" selected="0">
            <x v="338"/>
          </reference>
          <reference field="22" count="1">
            <x v="1067"/>
          </reference>
        </references>
      </pivotArea>
    </format>
    <format dxfId="5633">
      <pivotArea dataOnly="0" labelOnly="1" outline="0" fieldPosition="0">
        <references count="2">
          <reference field="21" count="1" selected="0">
            <x v="339"/>
          </reference>
          <reference field="22" count="1">
            <x v="785"/>
          </reference>
        </references>
      </pivotArea>
    </format>
    <format dxfId="5632">
      <pivotArea dataOnly="0" labelOnly="1" outline="0" fieldPosition="0">
        <references count="2">
          <reference field="21" count="1" selected="0">
            <x v="340"/>
          </reference>
          <reference field="22" count="1">
            <x v="332"/>
          </reference>
        </references>
      </pivotArea>
    </format>
    <format dxfId="5631">
      <pivotArea dataOnly="0" labelOnly="1" outline="0" fieldPosition="0">
        <references count="2">
          <reference field="21" count="1" selected="0">
            <x v="341"/>
          </reference>
          <reference field="22" count="1">
            <x v="1101"/>
          </reference>
        </references>
      </pivotArea>
    </format>
    <format dxfId="5630">
      <pivotArea dataOnly="0" labelOnly="1" outline="0" fieldPosition="0">
        <references count="2">
          <reference field="21" count="1" selected="0">
            <x v="342"/>
          </reference>
          <reference field="22" count="1">
            <x v="80"/>
          </reference>
        </references>
      </pivotArea>
    </format>
    <format dxfId="5629">
      <pivotArea dataOnly="0" labelOnly="1" outline="0" fieldPosition="0">
        <references count="2">
          <reference field="21" count="1" selected="0">
            <x v="343"/>
          </reference>
          <reference field="22" count="1">
            <x v="1007"/>
          </reference>
        </references>
      </pivotArea>
    </format>
    <format dxfId="5628">
      <pivotArea dataOnly="0" labelOnly="1" outline="0" fieldPosition="0">
        <references count="2">
          <reference field="21" count="1" selected="0">
            <x v="344"/>
          </reference>
          <reference field="22" count="1">
            <x v="512"/>
          </reference>
        </references>
      </pivotArea>
    </format>
    <format dxfId="5627">
      <pivotArea dataOnly="0" labelOnly="1" outline="0" fieldPosition="0">
        <references count="2">
          <reference field="21" count="1" selected="0">
            <x v="345"/>
          </reference>
          <reference field="22" count="1">
            <x v="427"/>
          </reference>
        </references>
      </pivotArea>
    </format>
    <format dxfId="5626">
      <pivotArea dataOnly="0" labelOnly="1" outline="0" fieldPosition="0">
        <references count="2">
          <reference field="21" count="1" selected="0">
            <x v="346"/>
          </reference>
          <reference field="22" count="1">
            <x v="468"/>
          </reference>
        </references>
      </pivotArea>
    </format>
    <format dxfId="5625">
      <pivotArea dataOnly="0" labelOnly="1" outline="0" fieldPosition="0">
        <references count="2">
          <reference field="21" count="1" selected="0">
            <x v="347"/>
          </reference>
          <reference field="22" count="1">
            <x v="495"/>
          </reference>
        </references>
      </pivotArea>
    </format>
    <format dxfId="5624">
      <pivotArea dataOnly="0" labelOnly="1" outline="0" fieldPosition="0">
        <references count="2">
          <reference field="21" count="1" selected="0">
            <x v="348"/>
          </reference>
          <reference field="22" count="1">
            <x v="953"/>
          </reference>
        </references>
      </pivotArea>
    </format>
    <format dxfId="5623">
      <pivotArea dataOnly="0" labelOnly="1" outline="0" fieldPosition="0">
        <references count="2">
          <reference field="21" count="1" selected="0">
            <x v="349"/>
          </reference>
          <reference field="22" count="1">
            <x v="174"/>
          </reference>
        </references>
      </pivotArea>
    </format>
    <format dxfId="5622">
      <pivotArea dataOnly="0" labelOnly="1" outline="0" fieldPosition="0">
        <references count="2">
          <reference field="21" count="1" selected="0">
            <x v="350"/>
          </reference>
          <reference field="22" count="1">
            <x v="1116"/>
          </reference>
        </references>
      </pivotArea>
    </format>
    <format dxfId="5621">
      <pivotArea dataOnly="0" labelOnly="1" outline="0" fieldPosition="0">
        <references count="2">
          <reference field="21" count="1" selected="0">
            <x v="351"/>
          </reference>
          <reference field="22" count="1">
            <x v="966"/>
          </reference>
        </references>
      </pivotArea>
    </format>
    <format dxfId="5620">
      <pivotArea dataOnly="0" labelOnly="1" outline="0" fieldPosition="0">
        <references count="2">
          <reference field="21" count="1" selected="0">
            <x v="352"/>
          </reference>
          <reference field="22" count="1">
            <x v="1041"/>
          </reference>
        </references>
      </pivotArea>
    </format>
    <format dxfId="5619">
      <pivotArea dataOnly="0" labelOnly="1" outline="0" fieldPosition="0">
        <references count="2">
          <reference field="21" count="1" selected="0">
            <x v="353"/>
          </reference>
          <reference field="22" count="1">
            <x v="1012"/>
          </reference>
        </references>
      </pivotArea>
    </format>
    <format dxfId="5618">
      <pivotArea dataOnly="0" labelOnly="1" outline="0" fieldPosition="0">
        <references count="2">
          <reference field="21" count="1" selected="0">
            <x v="354"/>
          </reference>
          <reference field="22" count="1">
            <x v="205"/>
          </reference>
        </references>
      </pivotArea>
    </format>
    <format dxfId="5617">
      <pivotArea dataOnly="0" labelOnly="1" outline="0" fieldPosition="0">
        <references count="2">
          <reference field="21" count="1" selected="0">
            <x v="355"/>
          </reference>
          <reference field="22" count="1">
            <x v="318"/>
          </reference>
        </references>
      </pivotArea>
    </format>
    <format dxfId="5616">
      <pivotArea dataOnly="0" labelOnly="1" outline="0" fieldPosition="0">
        <references count="2">
          <reference field="21" count="1" selected="0">
            <x v="356"/>
          </reference>
          <reference field="22" count="1">
            <x v="646"/>
          </reference>
        </references>
      </pivotArea>
    </format>
    <format dxfId="5615">
      <pivotArea dataOnly="0" labelOnly="1" outline="0" fieldPosition="0">
        <references count="2">
          <reference field="21" count="1" selected="0">
            <x v="357"/>
          </reference>
          <reference field="22" count="1">
            <x v="990"/>
          </reference>
        </references>
      </pivotArea>
    </format>
    <format dxfId="5614">
      <pivotArea dataOnly="0" labelOnly="1" outline="0" fieldPosition="0">
        <references count="2">
          <reference field="21" count="1" selected="0">
            <x v="358"/>
          </reference>
          <reference field="22" count="1">
            <x v="831"/>
          </reference>
        </references>
      </pivotArea>
    </format>
    <format dxfId="5613">
      <pivotArea dataOnly="0" labelOnly="1" outline="0" fieldPosition="0">
        <references count="2">
          <reference field="21" count="1" selected="0">
            <x v="359"/>
          </reference>
          <reference field="22" count="1">
            <x v="716"/>
          </reference>
        </references>
      </pivotArea>
    </format>
    <format dxfId="5612">
      <pivotArea dataOnly="0" labelOnly="1" outline="0" fieldPosition="0">
        <references count="2">
          <reference field="21" count="1" selected="0">
            <x v="360"/>
          </reference>
          <reference field="22" count="1">
            <x v="111"/>
          </reference>
        </references>
      </pivotArea>
    </format>
    <format dxfId="5611">
      <pivotArea dataOnly="0" labelOnly="1" outline="0" fieldPosition="0">
        <references count="2">
          <reference field="21" count="1" selected="0">
            <x v="361"/>
          </reference>
          <reference field="22" count="1">
            <x v="350"/>
          </reference>
        </references>
      </pivotArea>
    </format>
    <format dxfId="5610">
      <pivotArea dataOnly="0" labelOnly="1" outline="0" fieldPosition="0">
        <references count="2">
          <reference field="21" count="1" selected="0">
            <x v="362"/>
          </reference>
          <reference field="22" count="1">
            <x v="1044"/>
          </reference>
        </references>
      </pivotArea>
    </format>
    <format dxfId="5609">
      <pivotArea dataOnly="0" labelOnly="1" outline="0" fieldPosition="0">
        <references count="2">
          <reference field="21" count="1" selected="0">
            <x v="363"/>
          </reference>
          <reference field="22" count="1">
            <x v="931"/>
          </reference>
        </references>
      </pivotArea>
    </format>
    <format dxfId="5608">
      <pivotArea dataOnly="0" labelOnly="1" outline="0" fieldPosition="0">
        <references count="2">
          <reference field="21" count="1" selected="0">
            <x v="364"/>
          </reference>
          <reference field="22" count="1">
            <x v="787"/>
          </reference>
        </references>
      </pivotArea>
    </format>
    <format dxfId="5607">
      <pivotArea dataOnly="0" labelOnly="1" outline="0" fieldPosition="0">
        <references count="2">
          <reference field="21" count="1" selected="0">
            <x v="365"/>
          </reference>
          <reference field="22" count="1">
            <x v="167"/>
          </reference>
        </references>
      </pivotArea>
    </format>
    <format dxfId="5606">
      <pivotArea dataOnly="0" labelOnly="1" outline="0" fieldPosition="0">
        <references count="2">
          <reference field="21" count="1" selected="0">
            <x v="366"/>
          </reference>
          <reference field="22" count="1">
            <x v="627"/>
          </reference>
        </references>
      </pivotArea>
    </format>
    <format dxfId="5605">
      <pivotArea dataOnly="0" labelOnly="1" outline="0" fieldPosition="0">
        <references count="2">
          <reference field="21" count="1" selected="0">
            <x v="367"/>
          </reference>
          <reference field="22" count="1">
            <x v="1028"/>
          </reference>
        </references>
      </pivotArea>
    </format>
    <format dxfId="5604">
      <pivotArea dataOnly="0" labelOnly="1" outline="0" fieldPosition="0">
        <references count="2">
          <reference field="21" count="1" selected="0">
            <x v="368"/>
          </reference>
          <reference field="22" count="1">
            <x v="377"/>
          </reference>
        </references>
      </pivotArea>
    </format>
    <format dxfId="5603">
      <pivotArea dataOnly="0" labelOnly="1" outline="0" fieldPosition="0">
        <references count="2">
          <reference field="21" count="1" selected="0">
            <x v="369"/>
          </reference>
          <reference field="22" count="1">
            <x v="989"/>
          </reference>
        </references>
      </pivotArea>
    </format>
    <format dxfId="5602">
      <pivotArea dataOnly="0" labelOnly="1" outline="0" fieldPosition="0">
        <references count="2">
          <reference field="21" count="1" selected="0">
            <x v="370"/>
          </reference>
          <reference field="22" count="1">
            <x v="1159"/>
          </reference>
        </references>
      </pivotArea>
    </format>
    <format dxfId="5601">
      <pivotArea dataOnly="0" labelOnly="1" outline="0" fieldPosition="0">
        <references count="2">
          <reference field="21" count="1" selected="0">
            <x v="371"/>
          </reference>
          <reference field="22" count="1">
            <x v="738"/>
          </reference>
        </references>
      </pivotArea>
    </format>
    <format dxfId="5600">
      <pivotArea dataOnly="0" labelOnly="1" outline="0" fieldPosition="0">
        <references count="2">
          <reference field="21" count="1" selected="0">
            <x v="372"/>
          </reference>
          <reference field="22" count="1">
            <x v="63"/>
          </reference>
        </references>
      </pivotArea>
    </format>
    <format dxfId="5599">
      <pivotArea dataOnly="0" labelOnly="1" outline="0" fieldPosition="0">
        <references count="2">
          <reference field="21" count="1" selected="0">
            <x v="373"/>
          </reference>
          <reference field="22" count="1">
            <x v="742"/>
          </reference>
        </references>
      </pivotArea>
    </format>
    <format dxfId="5598">
      <pivotArea dataOnly="0" labelOnly="1" outline="0" fieldPosition="0">
        <references count="2">
          <reference field="21" count="1" selected="0">
            <x v="374"/>
          </reference>
          <reference field="22" count="1">
            <x v="415"/>
          </reference>
        </references>
      </pivotArea>
    </format>
    <format dxfId="5597">
      <pivotArea dataOnly="0" labelOnly="1" outline="0" fieldPosition="0">
        <references count="2">
          <reference field="21" count="1" selected="0">
            <x v="375"/>
          </reference>
          <reference field="22" count="1">
            <x v="1075"/>
          </reference>
        </references>
      </pivotArea>
    </format>
    <format dxfId="5596">
      <pivotArea dataOnly="0" labelOnly="1" outline="0" fieldPosition="0">
        <references count="2">
          <reference field="21" count="1" selected="0">
            <x v="376"/>
          </reference>
          <reference field="22" count="1">
            <x v="810"/>
          </reference>
        </references>
      </pivotArea>
    </format>
    <format dxfId="5595">
      <pivotArea dataOnly="0" labelOnly="1" outline="0" fieldPosition="0">
        <references count="2">
          <reference field="21" count="1" selected="0">
            <x v="377"/>
          </reference>
          <reference field="22" count="1">
            <x v="411"/>
          </reference>
        </references>
      </pivotArea>
    </format>
    <format dxfId="5594">
      <pivotArea dataOnly="0" labelOnly="1" outline="0" fieldPosition="0">
        <references count="2">
          <reference field="21" count="1" selected="0">
            <x v="378"/>
          </reference>
          <reference field="22" count="1">
            <x v="1046"/>
          </reference>
        </references>
      </pivotArea>
    </format>
    <format dxfId="5593">
      <pivotArea dataOnly="0" labelOnly="1" outline="0" fieldPosition="0">
        <references count="2">
          <reference field="21" count="1" selected="0">
            <x v="379"/>
          </reference>
          <reference field="22" count="1">
            <x v="549"/>
          </reference>
        </references>
      </pivotArea>
    </format>
    <format dxfId="5592">
      <pivotArea dataOnly="0" labelOnly="1" outline="0" fieldPosition="0">
        <references count="2">
          <reference field="21" count="1" selected="0">
            <x v="380"/>
          </reference>
          <reference field="22" count="1">
            <x v="91"/>
          </reference>
        </references>
      </pivotArea>
    </format>
    <format dxfId="5591">
      <pivotArea dataOnly="0" labelOnly="1" outline="0" fieldPosition="0">
        <references count="2">
          <reference field="21" count="1" selected="0">
            <x v="381"/>
          </reference>
          <reference field="22" count="1">
            <x v="390"/>
          </reference>
        </references>
      </pivotArea>
    </format>
    <format dxfId="5590">
      <pivotArea dataOnly="0" labelOnly="1" outline="0" fieldPosition="0">
        <references count="2">
          <reference field="21" count="1" selected="0">
            <x v="382"/>
          </reference>
          <reference field="22" count="1">
            <x v="843"/>
          </reference>
        </references>
      </pivotArea>
    </format>
    <format dxfId="5589">
      <pivotArea dataOnly="0" labelOnly="1" outline="0" fieldPosition="0">
        <references count="2">
          <reference field="21" count="1" selected="0">
            <x v="383"/>
          </reference>
          <reference field="22" count="1">
            <x v="1121"/>
          </reference>
        </references>
      </pivotArea>
    </format>
    <format dxfId="5588">
      <pivotArea dataOnly="0" labelOnly="1" outline="0" fieldPosition="0">
        <references count="2">
          <reference field="21" count="1" selected="0">
            <x v="384"/>
          </reference>
          <reference field="22" count="1">
            <x v="1145"/>
          </reference>
        </references>
      </pivotArea>
    </format>
    <format dxfId="5587">
      <pivotArea dataOnly="0" labelOnly="1" outline="0" fieldPosition="0">
        <references count="2">
          <reference field="21" count="1" selected="0">
            <x v="385"/>
          </reference>
          <reference field="22" count="1">
            <x v="1096"/>
          </reference>
        </references>
      </pivotArea>
    </format>
    <format dxfId="5586">
      <pivotArea dataOnly="0" labelOnly="1" outline="0" fieldPosition="0">
        <references count="2">
          <reference field="21" count="1" selected="0">
            <x v="386"/>
          </reference>
          <reference field="22" count="1">
            <x v="863"/>
          </reference>
        </references>
      </pivotArea>
    </format>
    <format dxfId="5585">
      <pivotArea dataOnly="0" labelOnly="1" outline="0" fieldPosition="0">
        <references count="2">
          <reference field="21" count="1" selected="0">
            <x v="387"/>
          </reference>
          <reference field="22" count="1">
            <x v="904"/>
          </reference>
        </references>
      </pivotArea>
    </format>
    <format dxfId="5584">
      <pivotArea dataOnly="0" labelOnly="1" outline="0" fieldPosition="0">
        <references count="2">
          <reference field="21" count="1" selected="0">
            <x v="388"/>
          </reference>
          <reference field="22" count="1">
            <x v="977"/>
          </reference>
        </references>
      </pivotArea>
    </format>
    <format dxfId="5583">
      <pivotArea dataOnly="0" labelOnly="1" outline="0" fieldPosition="0">
        <references count="2">
          <reference field="21" count="1" selected="0">
            <x v="389"/>
          </reference>
          <reference field="22" count="1">
            <x v="972"/>
          </reference>
        </references>
      </pivotArea>
    </format>
    <format dxfId="5582">
      <pivotArea dataOnly="0" labelOnly="1" outline="0" fieldPosition="0">
        <references count="2">
          <reference field="21" count="1" selected="0">
            <x v="390"/>
          </reference>
          <reference field="22" count="1">
            <x v="228"/>
          </reference>
        </references>
      </pivotArea>
    </format>
    <format dxfId="5581">
      <pivotArea dataOnly="0" labelOnly="1" outline="0" fieldPosition="0">
        <references count="2">
          <reference field="21" count="1" selected="0">
            <x v="391"/>
          </reference>
          <reference field="22" count="1">
            <x v="469"/>
          </reference>
        </references>
      </pivotArea>
    </format>
    <format dxfId="5580">
      <pivotArea dataOnly="0" labelOnly="1" outline="0" fieldPosition="0">
        <references count="2">
          <reference field="21" count="1" selected="0">
            <x v="392"/>
          </reference>
          <reference field="22" count="1">
            <x v="327"/>
          </reference>
        </references>
      </pivotArea>
    </format>
    <format dxfId="5579">
      <pivotArea dataOnly="0" labelOnly="1" outline="0" fieldPosition="0">
        <references count="2">
          <reference field="21" count="1" selected="0">
            <x v="393"/>
          </reference>
          <reference field="22" count="1">
            <x v="506"/>
          </reference>
        </references>
      </pivotArea>
    </format>
    <format dxfId="5578">
      <pivotArea dataOnly="0" labelOnly="1" outline="0" fieldPosition="0">
        <references count="2">
          <reference field="21" count="1" selected="0">
            <x v="394"/>
          </reference>
          <reference field="22" count="1">
            <x v="237"/>
          </reference>
        </references>
      </pivotArea>
    </format>
    <format dxfId="5577">
      <pivotArea dataOnly="0" labelOnly="1" outline="0" fieldPosition="0">
        <references count="2">
          <reference field="21" count="1" selected="0">
            <x v="395"/>
          </reference>
          <reference field="22" count="1">
            <x v="78"/>
          </reference>
        </references>
      </pivotArea>
    </format>
    <format dxfId="5576">
      <pivotArea dataOnly="0" labelOnly="1" outline="0" fieldPosition="0">
        <references count="2">
          <reference field="21" count="1" selected="0">
            <x v="396"/>
          </reference>
          <reference field="22" count="1">
            <x v="83"/>
          </reference>
        </references>
      </pivotArea>
    </format>
    <format dxfId="5575">
      <pivotArea dataOnly="0" labelOnly="1" outline="0" fieldPosition="0">
        <references count="2">
          <reference field="21" count="1" selected="0">
            <x v="397"/>
          </reference>
          <reference field="22" count="1">
            <x v="1092"/>
          </reference>
        </references>
      </pivotArea>
    </format>
    <format dxfId="5574">
      <pivotArea dataOnly="0" labelOnly="1" outline="0" fieldPosition="0">
        <references count="2">
          <reference field="21" count="1" selected="0">
            <x v="398"/>
          </reference>
          <reference field="22" count="1">
            <x v="161"/>
          </reference>
        </references>
      </pivotArea>
    </format>
    <format dxfId="5573">
      <pivotArea dataOnly="0" labelOnly="1" outline="0" fieldPosition="0">
        <references count="2">
          <reference field="21" count="1" selected="0">
            <x v="399"/>
          </reference>
          <reference field="22" count="1">
            <x v="277"/>
          </reference>
        </references>
      </pivotArea>
    </format>
    <format dxfId="5572">
      <pivotArea dataOnly="0" labelOnly="1" outline="0" fieldPosition="0">
        <references count="2">
          <reference field="21" count="1" selected="0">
            <x v="400"/>
          </reference>
          <reference field="22" count="1">
            <x v="813"/>
          </reference>
        </references>
      </pivotArea>
    </format>
    <format dxfId="5571">
      <pivotArea dataOnly="0" labelOnly="1" outline="0" fieldPosition="0">
        <references count="2">
          <reference field="21" count="1" selected="0">
            <x v="401"/>
          </reference>
          <reference field="22" count="1">
            <x v="1109"/>
          </reference>
        </references>
      </pivotArea>
    </format>
    <format dxfId="5570">
      <pivotArea dataOnly="0" labelOnly="1" outline="0" fieldPosition="0">
        <references count="2">
          <reference field="21" count="1" selected="0">
            <x v="402"/>
          </reference>
          <reference field="22" count="1">
            <x v="895"/>
          </reference>
        </references>
      </pivotArea>
    </format>
    <format dxfId="5569">
      <pivotArea dataOnly="0" labelOnly="1" outline="0" fieldPosition="0">
        <references count="2">
          <reference field="21" count="1" selected="0">
            <x v="403"/>
          </reference>
          <reference field="22" count="1">
            <x v="1154"/>
          </reference>
        </references>
      </pivotArea>
    </format>
    <format dxfId="5568">
      <pivotArea dataOnly="0" labelOnly="1" outline="0" fieldPosition="0">
        <references count="2">
          <reference field="21" count="1" selected="0">
            <x v="404"/>
          </reference>
          <reference field="22" count="1">
            <x v="121"/>
          </reference>
        </references>
      </pivotArea>
    </format>
    <format dxfId="5567">
      <pivotArea dataOnly="0" labelOnly="1" outline="0" fieldPosition="0">
        <references count="2">
          <reference field="21" count="1" selected="0">
            <x v="405"/>
          </reference>
          <reference field="22" count="1">
            <x v="1156"/>
          </reference>
        </references>
      </pivotArea>
    </format>
    <format dxfId="5566">
      <pivotArea dataOnly="0" labelOnly="1" outline="0" fieldPosition="0">
        <references count="2">
          <reference field="21" count="1" selected="0">
            <x v="406"/>
          </reference>
          <reference field="22" count="1">
            <x v="94"/>
          </reference>
        </references>
      </pivotArea>
    </format>
    <format dxfId="5565">
      <pivotArea dataOnly="0" labelOnly="1" outline="0" fieldPosition="0">
        <references count="2">
          <reference field="21" count="1" selected="0">
            <x v="407"/>
          </reference>
          <reference field="22" count="1">
            <x v="857"/>
          </reference>
        </references>
      </pivotArea>
    </format>
    <format dxfId="5564">
      <pivotArea dataOnly="0" labelOnly="1" outline="0" fieldPosition="0">
        <references count="2">
          <reference field="21" count="1" selected="0">
            <x v="408"/>
          </reference>
          <reference field="22" count="1">
            <x v="753"/>
          </reference>
        </references>
      </pivotArea>
    </format>
    <format dxfId="5563">
      <pivotArea dataOnly="0" labelOnly="1" outline="0" fieldPosition="0">
        <references count="2">
          <reference field="21" count="1" selected="0">
            <x v="409"/>
          </reference>
          <reference field="22" count="1">
            <x v="563"/>
          </reference>
        </references>
      </pivotArea>
    </format>
    <format dxfId="5562">
      <pivotArea dataOnly="0" labelOnly="1" outline="0" fieldPosition="0">
        <references count="2">
          <reference field="21" count="1" selected="0">
            <x v="410"/>
          </reference>
          <reference field="22" count="1">
            <x v="610"/>
          </reference>
        </references>
      </pivotArea>
    </format>
    <format dxfId="5561">
      <pivotArea dataOnly="0" labelOnly="1" outline="0" fieldPosition="0">
        <references count="2">
          <reference field="21" count="1" selected="0">
            <x v="411"/>
          </reference>
          <reference field="22" count="1">
            <x v="353"/>
          </reference>
        </references>
      </pivotArea>
    </format>
    <format dxfId="5560">
      <pivotArea dataOnly="0" labelOnly="1" outline="0" fieldPosition="0">
        <references count="2">
          <reference field="21" count="1" selected="0">
            <x v="412"/>
          </reference>
          <reference field="22" count="1">
            <x v="79"/>
          </reference>
        </references>
      </pivotArea>
    </format>
    <format dxfId="5559">
      <pivotArea dataOnly="0" labelOnly="1" outline="0" fieldPosition="0">
        <references count="2">
          <reference field="21" count="1" selected="0">
            <x v="413"/>
          </reference>
          <reference field="22" count="1">
            <x v="145"/>
          </reference>
        </references>
      </pivotArea>
    </format>
    <format dxfId="5558">
      <pivotArea dataOnly="0" labelOnly="1" outline="0" fieldPosition="0">
        <references count="2">
          <reference field="21" count="1" selected="0">
            <x v="414"/>
          </reference>
          <reference field="22" count="1">
            <x v="1097"/>
          </reference>
        </references>
      </pivotArea>
    </format>
    <format dxfId="5557">
      <pivotArea dataOnly="0" labelOnly="1" outline="0" fieldPosition="0">
        <references count="2">
          <reference field="21" count="1" selected="0">
            <x v="415"/>
          </reference>
          <reference field="22" count="1">
            <x v="333"/>
          </reference>
        </references>
      </pivotArea>
    </format>
    <format dxfId="5556">
      <pivotArea dataOnly="0" labelOnly="1" outline="0" fieldPosition="0">
        <references count="2">
          <reference field="21" count="1" selected="0">
            <x v="416"/>
          </reference>
          <reference field="22" count="1">
            <x v="825"/>
          </reference>
        </references>
      </pivotArea>
    </format>
    <format dxfId="5555">
      <pivotArea dataOnly="0" labelOnly="1" outline="0" fieldPosition="0">
        <references count="2">
          <reference field="21" count="1" selected="0">
            <x v="417"/>
          </reference>
          <reference field="22" count="1">
            <x v="465"/>
          </reference>
        </references>
      </pivotArea>
    </format>
    <format dxfId="5554">
      <pivotArea dataOnly="0" labelOnly="1" outline="0" fieldPosition="0">
        <references count="2">
          <reference field="21" count="1" selected="0">
            <x v="418"/>
          </reference>
          <reference field="22" count="1">
            <x v="1065"/>
          </reference>
        </references>
      </pivotArea>
    </format>
    <format dxfId="5553">
      <pivotArea dataOnly="0" labelOnly="1" outline="0" fieldPosition="0">
        <references count="2">
          <reference field="21" count="1" selected="0">
            <x v="419"/>
          </reference>
          <reference field="22" count="1">
            <x v="1104"/>
          </reference>
        </references>
      </pivotArea>
    </format>
    <format dxfId="5552">
      <pivotArea dataOnly="0" labelOnly="1" outline="0" fieldPosition="0">
        <references count="2">
          <reference field="21" count="1" selected="0">
            <x v="420"/>
          </reference>
          <reference field="22" count="1">
            <x v="520"/>
          </reference>
        </references>
      </pivotArea>
    </format>
    <format dxfId="5551">
      <pivotArea dataOnly="0" labelOnly="1" outline="0" fieldPosition="0">
        <references count="2">
          <reference field="21" count="1" selected="0">
            <x v="421"/>
          </reference>
          <reference field="22" count="1">
            <x v="1164"/>
          </reference>
        </references>
      </pivotArea>
    </format>
    <format dxfId="5550">
      <pivotArea dataOnly="0" labelOnly="1" outline="0" fieldPosition="0">
        <references count="2">
          <reference field="21" count="1" selected="0">
            <x v="422"/>
          </reference>
          <reference field="22" count="1">
            <x v="640"/>
          </reference>
        </references>
      </pivotArea>
    </format>
    <format dxfId="5549">
      <pivotArea dataOnly="0" labelOnly="1" outline="0" fieldPosition="0">
        <references count="2">
          <reference field="21" count="1" selected="0">
            <x v="423"/>
          </reference>
          <reference field="22" count="1">
            <x v="214"/>
          </reference>
        </references>
      </pivotArea>
    </format>
    <format dxfId="5548">
      <pivotArea dataOnly="0" labelOnly="1" outline="0" fieldPosition="0">
        <references count="2">
          <reference field="21" count="1" selected="0">
            <x v="424"/>
          </reference>
          <reference field="22" count="1">
            <x v="265"/>
          </reference>
        </references>
      </pivotArea>
    </format>
    <format dxfId="5547">
      <pivotArea dataOnly="0" labelOnly="1" outline="0" fieldPosition="0">
        <references count="2">
          <reference field="21" count="1" selected="0">
            <x v="425"/>
          </reference>
          <reference field="22" count="1">
            <x v="1027"/>
          </reference>
        </references>
      </pivotArea>
    </format>
    <format dxfId="5546">
      <pivotArea dataOnly="0" labelOnly="1" outline="0" fieldPosition="0">
        <references count="2">
          <reference field="21" count="1" selected="0">
            <x v="426"/>
          </reference>
          <reference field="22" count="1">
            <x v="233"/>
          </reference>
        </references>
      </pivotArea>
    </format>
    <format dxfId="5545">
      <pivotArea dataOnly="0" labelOnly="1" outline="0" fieldPosition="0">
        <references count="2">
          <reference field="21" count="1" selected="0">
            <x v="427"/>
          </reference>
          <reference field="22" count="1">
            <x v="1144"/>
          </reference>
        </references>
      </pivotArea>
    </format>
    <format dxfId="5544">
      <pivotArea dataOnly="0" labelOnly="1" outline="0" fieldPosition="0">
        <references count="2">
          <reference field="21" count="1" selected="0">
            <x v="428"/>
          </reference>
          <reference field="22" count="1">
            <x v="34"/>
          </reference>
        </references>
      </pivotArea>
    </format>
    <format dxfId="5543">
      <pivotArea dataOnly="0" labelOnly="1" outline="0" fieldPosition="0">
        <references count="2">
          <reference field="21" count="1" selected="0">
            <x v="429"/>
          </reference>
          <reference field="22" count="1">
            <x v="75"/>
          </reference>
        </references>
      </pivotArea>
    </format>
    <format dxfId="5542">
      <pivotArea dataOnly="0" labelOnly="1" outline="0" fieldPosition="0">
        <references count="2">
          <reference field="21" count="1" selected="0">
            <x v="430"/>
          </reference>
          <reference field="22" count="1">
            <x v="1123"/>
          </reference>
        </references>
      </pivotArea>
    </format>
    <format dxfId="5541">
      <pivotArea dataOnly="0" labelOnly="1" outline="0" fieldPosition="0">
        <references count="2">
          <reference field="21" count="1" selected="0">
            <x v="431"/>
          </reference>
          <reference field="22" count="1">
            <x v="107"/>
          </reference>
        </references>
      </pivotArea>
    </format>
    <format dxfId="5540">
      <pivotArea dataOnly="0" labelOnly="1" outline="0" fieldPosition="0">
        <references count="2">
          <reference field="21" count="1" selected="0">
            <x v="432"/>
          </reference>
          <reference field="22" count="1">
            <x v="296"/>
          </reference>
        </references>
      </pivotArea>
    </format>
    <format dxfId="5539">
      <pivotArea dataOnly="0" labelOnly="1" outline="0" fieldPosition="0">
        <references count="2">
          <reference field="21" count="1" selected="0">
            <x v="433"/>
          </reference>
          <reference field="22" count="1">
            <x v="936"/>
          </reference>
        </references>
      </pivotArea>
    </format>
    <format dxfId="5538">
      <pivotArea dataOnly="0" labelOnly="1" outline="0" fieldPosition="0">
        <references count="2">
          <reference field="21" count="1" selected="0">
            <x v="434"/>
          </reference>
          <reference field="22" count="1">
            <x v="181"/>
          </reference>
        </references>
      </pivotArea>
    </format>
    <format dxfId="5537">
      <pivotArea dataOnly="0" labelOnly="1" outline="0" fieldPosition="0">
        <references count="2">
          <reference field="21" count="1" selected="0">
            <x v="435"/>
          </reference>
          <reference field="22" count="1">
            <x v="820"/>
          </reference>
        </references>
      </pivotArea>
    </format>
    <format dxfId="5536">
      <pivotArea dataOnly="0" labelOnly="1" outline="0" fieldPosition="0">
        <references count="2">
          <reference field="21" count="1" selected="0">
            <x v="436"/>
          </reference>
          <reference field="22" count="1">
            <x v="572"/>
          </reference>
        </references>
      </pivotArea>
    </format>
    <format dxfId="5535">
      <pivotArea dataOnly="0" labelOnly="1" outline="0" fieldPosition="0">
        <references count="2">
          <reference field="21" count="1" selected="0">
            <x v="437"/>
          </reference>
          <reference field="22" count="1">
            <x v="834"/>
          </reference>
        </references>
      </pivotArea>
    </format>
    <format dxfId="5534">
      <pivotArea dataOnly="0" labelOnly="1" outline="0" fieldPosition="0">
        <references count="2">
          <reference field="21" count="1" selected="0">
            <x v="438"/>
          </reference>
          <reference field="22" count="1">
            <x v="93"/>
          </reference>
        </references>
      </pivotArea>
    </format>
    <format dxfId="5533">
      <pivotArea dataOnly="0" labelOnly="1" outline="0" fieldPosition="0">
        <references count="2">
          <reference field="21" count="1" selected="0">
            <x v="439"/>
          </reference>
          <reference field="22" count="1">
            <x v="439"/>
          </reference>
        </references>
      </pivotArea>
    </format>
    <format dxfId="5532">
      <pivotArea dataOnly="0" labelOnly="1" outline="0" fieldPosition="0">
        <references count="2">
          <reference field="21" count="1" selected="0">
            <x v="440"/>
          </reference>
          <reference field="22" count="1">
            <x v="922"/>
          </reference>
        </references>
      </pivotArea>
    </format>
    <format dxfId="5531">
      <pivotArea dataOnly="0" labelOnly="1" outline="0" fieldPosition="0">
        <references count="2">
          <reference field="21" count="1" selected="0">
            <x v="441"/>
          </reference>
          <reference field="22" count="1">
            <x v="1019"/>
          </reference>
        </references>
      </pivotArea>
    </format>
    <format dxfId="5530">
      <pivotArea dataOnly="0" labelOnly="1" outline="0" fieldPosition="0">
        <references count="2">
          <reference field="21" count="1" selected="0">
            <x v="442"/>
          </reference>
          <reference field="22" count="1">
            <x v="53"/>
          </reference>
        </references>
      </pivotArea>
    </format>
    <format dxfId="5529">
      <pivotArea dataOnly="0" labelOnly="1" outline="0" fieldPosition="0">
        <references count="2">
          <reference field="21" count="1" selected="0">
            <x v="443"/>
          </reference>
          <reference field="22" count="1">
            <x v="539"/>
          </reference>
        </references>
      </pivotArea>
    </format>
    <format dxfId="5528">
      <pivotArea dataOnly="0" labelOnly="1" outline="0" fieldPosition="0">
        <references count="2">
          <reference field="21" count="1" selected="0">
            <x v="444"/>
          </reference>
          <reference field="22" count="1">
            <x v="85"/>
          </reference>
        </references>
      </pivotArea>
    </format>
    <format dxfId="5527">
      <pivotArea dataOnly="0" labelOnly="1" outline="0" fieldPosition="0">
        <references count="2">
          <reference field="21" count="1" selected="0">
            <x v="445"/>
          </reference>
          <reference field="22" count="1">
            <x v="607"/>
          </reference>
        </references>
      </pivotArea>
    </format>
    <format dxfId="5526">
      <pivotArea dataOnly="0" labelOnly="1" outline="0" fieldPosition="0">
        <references count="2">
          <reference field="21" count="1" selected="0">
            <x v="446"/>
          </reference>
          <reference field="22" count="1">
            <x v="118"/>
          </reference>
        </references>
      </pivotArea>
    </format>
    <format dxfId="5525">
      <pivotArea dataOnly="0" labelOnly="1" outline="0" fieldPosition="0">
        <references count="2">
          <reference field="21" count="1" selected="0">
            <x v="447"/>
          </reference>
          <reference field="22" count="1">
            <x v="1151"/>
          </reference>
        </references>
      </pivotArea>
    </format>
    <format dxfId="5524">
      <pivotArea dataOnly="0" labelOnly="1" outline="0" fieldPosition="0">
        <references count="2">
          <reference field="21" count="1" selected="0">
            <x v="448"/>
          </reference>
          <reference field="22" count="1">
            <x v="342"/>
          </reference>
        </references>
      </pivotArea>
    </format>
    <format dxfId="5523">
      <pivotArea dataOnly="0" labelOnly="1" outline="0" fieldPosition="0">
        <references count="2">
          <reference field="21" count="1" selected="0">
            <x v="449"/>
          </reference>
          <reference field="22" count="1">
            <x v="1036"/>
          </reference>
        </references>
      </pivotArea>
    </format>
    <format dxfId="5522">
      <pivotArea dataOnly="0" labelOnly="1" outline="0" fieldPosition="0">
        <references count="2">
          <reference field="21" count="1" selected="0">
            <x v="450"/>
          </reference>
          <reference field="22" count="1">
            <x v="680"/>
          </reference>
        </references>
      </pivotArea>
    </format>
    <format dxfId="5521">
      <pivotArea dataOnly="0" labelOnly="1" outline="0" fieldPosition="0">
        <references count="2">
          <reference field="21" count="1" selected="0">
            <x v="451"/>
          </reference>
          <reference field="22" count="1">
            <x v="879"/>
          </reference>
        </references>
      </pivotArea>
    </format>
    <format dxfId="5520">
      <pivotArea dataOnly="0" labelOnly="1" outline="0" fieldPosition="0">
        <references count="2">
          <reference field="21" count="1" selected="0">
            <x v="452"/>
          </reference>
          <reference field="22" count="1">
            <x v="722"/>
          </reference>
        </references>
      </pivotArea>
    </format>
    <format dxfId="5519">
      <pivotArea dataOnly="0" labelOnly="1" outline="0" fieldPosition="0">
        <references count="2">
          <reference field="21" count="1" selected="0">
            <x v="453"/>
          </reference>
          <reference field="22" count="1">
            <x v="154"/>
          </reference>
        </references>
      </pivotArea>
    </format>
    <format dxfId="5518">
      <pivotArea dataOnly="0" labelOnly="1" outline="0" fieldPosition="0">
        <references count="2">
          <reference field="21" count="1" selected="0">
            <x v="454"/>
          </reference>
          <reference field="22" count="1">
            <x v="33"/>
          </reference>
        </references>
      </pivotArea>
    </format>
    <format dxfId="5517">
      <pivotArea dataOnly="0" labelOnly="1" outline="0" fieldPosition="0">
        <references count="2">
          <reference field="21" count="1" selected="0">
            <x v="455"/>
          </reference>
          <reference field="22" count="1">
            <x v="73"/>
          </reference>
        </references>
      </pivotArea>
    </format>
    <format dxfId="5516">
      <pivotArea dataOnly="0" labelOnly="1" outline="0" fieldPosition="0">
        <references count="2">
          <reference field="21" count="1" selected="0">
            <x v="456"/>
          </reference>
          <reference field="22" count="1">
            <x v="443"/>
          </reference>
        </references>
      </pivotArea>
    </format>
    <format dxfId="5515">
      <pivotArea dataOnly="0" labelOnly="1" outline="0" fieldPosition="0">
        <references count="2">
          <reference field="21" count="1" selected="0">
            <x v="457"/>
          </reference>
          <reference field="22" count="1">
            <x v="710"/>
          </reference>
        </references>
      </pivotArea>
    </format>
    <format dxfId="5514">
      <pivotArea dataOnly="0" labelOnly="1" outline="0" fieldPosition="0">
        <references count="2">
          <reference field="21" count="1" selected="0">
            <x v="458"/>
          </reference>
          <reference field="22" count="1">
            <x v="408"/>
          </reference>
        </references>
      </pivotArea>
    </format>
    <format dxfId="5513">
      <pivotArea dataOnly="0" labelOnly="1" outline="0" fieldPosition="0">
        <references count="2">
          <reference field="21" count="1" selected="0">
            <x v="459"/>
          </reference>
          <reference field="22" count="1">
            <x v="593"/>
          </reference>
        </references>
      </pivotArea>
    </format>
    <format dxfId="5512">
      <pivotArea dataOnly="0" labelOnly="1" outline="0" fieldPosition="0">
        <references count="2">
          <reference field="21" count="1" selected="0">
            <x v="460"/>
          </reference>
          <reference field="22" count="1">
            <x v="1049"/>
          </reference>
        </references>
      </pivotArea>
    </format>
    <format dxfId="5511">
      <pivotArea dataOnly="0" labelOnly="1" outline="0" fieldPosition="0">
        <references count="2">
          <reference field="21" count="1" selected="0">
            <x v="461"/>
          </reference>
          <reference field="22" count="1">
            <x v="90"/>
          </reference>
        </references>
      </pivotArea>
    </format>
    <format dxfId="5510">
      <pivotArea dataOnly="0" labelOnly="1" outline="0" fieldPosition="0">
        <references count="2">
          <reference field="21" count="1" selected="0">
            <x v="462"/>
          </reference>
          <reference field="22" count="1">
            <x v="203"/>
          </reference>
        </references>
      </pivotArea>
    </format>
    <format dxfId="5509">
      <pivotArea dataOnly="0" labelOnly="1" outline="0" fieldPosition="0">
        <references count="2">
          <reference field="21" count="1" selected="0">
            <x v="463"/>
          </reference>
          <reference field="22" count="1">
            <x v="133"/>
          </reference>
        </references>
      </pivotArea>
    </format>
    <format dxfId="5508">
      <pivotArea dataOnly="0" labelOnly="1" outline="0" fieldPosition="0">
        <references count="2">
          <reference field="21" count="1" selected="0">
            <x v="464"/>
          </reference>
          <reference field="22" count="1">
            <x v="748"/>
          </reference>
        </references>
      </pivotArea>
    </format>
    <format dxfId="5507">
      <pivotArea dataOnly="0" labelOnly="1" outline="0" fieldPosition="0">
        <references count="2">
          <reference field="21" count="1" selected="0">
            <x v="465"/>
          </reference>
          <reference field="22" count="1">
            <x v="1110"/>
          </reference>
        </references>
      </pivotArea>
    </format>
    <format dxfId="5506">
      <pivotArea dataOnly="0" labelOnly="1" outline="0" fieldPosition="0">
        <references count="2">
          <reference field="21" count="1" selected="0">
            <x v="466"/>
          </reference>
          <reference field="22" count="1">
            <x v="1009"/>
          </reference>
        </references>
      </pivotArea>
    </format>
    <format dxfId="5505">
      <pivotArea dataOnly="0" labelOnly="1" outline="0" fieldPosition="0">
        <references count="2">
          <reference field="21" count="1" selected="0">
            <x v="467"/>
          </reference>
          <reference field="22" count="1">
            <x v="1113"/>
          </reference>
        </references>
      </pivotArea>
    </format>
    <format dxfId="5504">
      <pivotArea dataOnly="0" labelOnly="1" outline="0" fieldPosition="0">
        <references count="2">
          <reference field="21" count="1" selected="0">
            <x v="468"/>
          </reference>
          <reference field="22" count="1">
            <x v="807"/>
          </reference>
        </references>
      </pivotArea>
    </format>
    <format dxfId="5503">
      <pivotArea dataOnly="0" labelOnly="1" outline="0" fieldPosition="0">
        <references count="2">
          <reference field="21" count="1" selected="0">
            <x v="469"/>
          </reference>
          <reference field="22" count="1">
            <x v="837"/>
          </reference>
        </references>
      </pivotArea>
    </format>
    <format dxfId="5502">
      <pivotArea dataOnly="0" labelOnly="1" outline="0" fieldPosition="0">
        <references count="2">
          <reference field="21" count="1" selected="0">
            <x v="470"/>
          </reference>
          <reference field="22" count="1">
            <x v="431"/>
          </reference>
        </references>
      </pivotArea>
    </format>
    <format dxfId="5501">
      <pivotArea dataOnly="0" labelOnly="1" outline="0" fieldPosition="0">
        <references count="2">
          <reference field="21" count="1" selected="0">
            <x v="471"/>
          </reference>
          <reference field="22" count="1">
            <x v="641"/>
          </reference>
        </references>
      </pivotArea>
    </format>
    <format dxfId="5500">
      <pivotArea dataOnly="0" labelOnly="1" outline="0" fieldPosition="0">
        <references count="2">
          <reference field="21" count="1" selected="0">
            <x v="472"/>
          </reference>
          <reference field="22" count="1">
            <x v="759"/>
          </reference>
        </references>
      </pivotArea>
    </format>
    <format dxfId="5499">
      <pivotArea dataOnly="0" labelOnly="1" outline="0" fieldPosition="0">
        <references count="2">
          <reference field="21" count="1" selected="0">
            <x v="473"/>
          </reference>
          <reference field="22" count="1">
            <x v="1108"/>
          </reference>
        </references>
      </pivotArea>
    </format>
    <format dxfId="5498">
      <pivotArea dataOnly="0" labelOnly="1" outline="0" fieldPosition="0">
        <references count="2">
          <reference field="21" count="1" selected="0">
            <x v="474"/>
          </reference>
          <reference field="22" count="1">
            <x v="677"/>
          </reference>
        </references>
      </pivotArea>
    </format>
    <format dxfId="5497">
      <pivotArea dataOnly="0" labelOnly="1" outline="0" fieldPosition="0">
        <references count="2">
          <reference field="21" count="1" selected="0">
            <x v="475"/>
          </reference>
          <reference field="22" count="1">
            <x v="717"/>
          </reference>
        </references>
      </pivotArea>
    </format>
    <format dxfId="5496">
      <pivotArea dataOnly="0" labelOnly="1" outline="0" fieldPosition="0">
        <references count="2">
          <reference field="21" count="1" selected="0">
            <x v="476"/>
          </reference>
          <reference field="22" count="1">
            <x v="1133"/>
          </reference>
        </references>
      </pivotArea>
    </format>
    <format dxfId="5495">
      <pivotArea dataOnly="0" labelOnly="1" outline="0" fieldPosition="0">
        <references count="2">
          <reference field="21" count="1" selected="0">
            <x v="477"/>
          </reference>
          <reference field="22" count="1">
            <x v="732"/>
          </reference>
        </references>
      </pivotArea>
    </format>
    <format dxfId="5494">
      <pivotArea dataOnly="0" labelOnly="1" outline="0" fieldPosition="0">
        <references count="2">
          <reference field="21" count="1" selected="0">
            <x v="478"/>
          </reference>
          <reference field="22" count="1">
            <x v="545"/>
          </reference>
        </references>
      </pivotArea>
    </format>
    <format dxfId="5493">
      <pivotArea dataOnly="0" labelOnly="1" outline="0" fieldPosition="0">
        <references count="2">
          <reference field="21" count="1" selected="0">
            <x v="479"/>
          </reference>
          <reference field="22" count="1">
            <x v="158"/>
          </reference>
        </references>
      </pivotArea>
    </format>
    <format dxfId="5492">
      <pivotArea dataOnly="0" labelOnly="1" outline="0" fieldPosition="0">
        <references count="2">
          <reference field="21" count="1" selected="0">
            <x v="480"/>
          </reference>
          <reference field="22" count="1">
            <x v="22"/>
          </reference>
        </references>
      </pivotArea>
    </format>
    <format dxfId="5491">
      <pivotArea dataOnly="0" labelOnly="1" outline="0" fieldPosition="0">
        <references count="2">
          <reference field="21" count="1" selected="0">
            <x v="481"/>
          </reference>
          <reference field="22" count="1">
            <x v="1173"/>
          </reference>
        </references>
      </pivotArea>
    </format>
    <format dxfId="5490">
      <pivotArea dataOnly="0" labelOnly="1" outline="0" fieldPosition="0">
        <references count="2">
          <reference field="21" count="1" selected="0">
            <x v="482"/>
          </reference>
          <reference field="22" count="1">
            <x v="36"/>
          </reference>
        </references>
      </pivotArea>
    </format>
    <format dxfId="5489">
      <pivotArea dataOnly="0" labelOnly="1" outline="0" fieldPosition="0">
        <references count="2">
          <reference field="21" count="1" selected="0">
            <x v="483"/>
          </reference>
          <reference field="22" count="1">
            <x v="944"/>
          </reference>
        </references>
      </pivotArea>
    </format>
    <format dxfId="5488">
      <pivotArea dataOnly="0" labelOnly="1" outline="0" fieldPosition="0">
        <references count="2">
          <reference field="21" count="1" selected="0">
            <x v="484"/>
          </reference>
          <reference field="22" count="1">
            <x v="960"/>
          </reference>
        </references>
      </pivotArea>
    </format>
    <format dxfId="5487">
      <pivotArea dataOnly="0" labelOnly="1" outline="0" fieldPosition="0">
        <references count="2">
          <reference field="21" count="1" selected="0">
            <x v="485"/>
          </reference>
          <reference field="22" count="1">
            <x v="561"/>
          </reference>
        </references>
      </pivotArea>
    </format>
    <format dxfId="5486">
      <pivotArea dataOnly="0" labelOnly="1" outline="0" fieldPosition="0">
        <references count="2">
          <reference field="21" count="1" selected="0">
            <x v="486"/>
          </reference>
          <reference field="22" count="1">
            <x v="389"/>
          </reference>
        </references>
      </pivotArea>
    </format>
    <format dxfId="5485">
      <pivotArea dataOnly="0" labelOnly="1" outline="0" fieldPosition="0">
        <references count="2">
          <reference field="21" count="1" selected="0">
            <x v="487"/>
          </reference>
          <reference field="22" count="1">
            <x v="553"/>
          </reference>
        </references>
      </pivotArea>
    </format>
    <format dxfId="5484">
      <pivotArea dataOnly="0" labelOnly="1" outline="0" fieldPosition="0">
        <references count="2">
          <reference field="21" count="1" selected="0">
            <x v="488"/>
          </reference>
          <reference field="22" count="1">
            <x v="1168"/>
          </reference>
        </references>
      </pivotArea>
    </format>
    <format dxfId="5483">
      <pivotArea dataOnly="0" labelOnly="1" outline="0" fieldPosition="0">
        <references count="2">
          <reference field="21" count="1" selected="0">
            <x v="489"/>
          </reference>
          <reference field="22" count="1">
            <x v="1016"/>
          </reference>
        </references>
      </pivotArea>
    </format>
    <format dxfId="5482">
      <pivotArea dataOnly="0" labelOnly="1" outline="0" fieldPosition="0">
        <references count="2">
          <reference field="21" count="1" selected="0">
            <x v="490"/>
          </reference>
          <reference field="22" count="1">
            <x v="1062"/>
          </reference>
        </references>
      </pivotArea>
    </format>
    <format dxfId="5481">
      <pivotArea dataOnly="0" labelOnly="1" outline="0" fieldPosition="0">
        <references count="2">
          <reference field="21" count="1" selected="0">
            <x v="491"/>
          </reference>
          <reference field="22" count="1">
            <x v="775"/>
          </reference>
        </references>
      </pivotArea>
    </format>
    <format dxfId="5480">
      <pivotArea dataOnly="0" labelOnly="1" outline="0" fieldPosition="0">
        <references count="2">
          <reference field="21" count="1" selected="0">
            <x v="492"/>
          </reference>
          <reference field="22" count="1">
            <x v="625"/>
          </reference>
        </references>
      </pivotArea>
    </format>
    <format dxfId="5479">
      <pivotArea dataOnly="0" labelOnly="1" outline="0" fieldPosition="0">
        <references count="2">
          <reference field="21" count="1" selected="0">
            <x v="493"/>
          </reference>
          <reference field="22" count="1">
            <x v="1091"/>
          </reference>
        </references>
      </pivotArea>
    </format>
    <format dxfId="5478">
      <pivotArea dataOnly="0" labelOnly="1" outline="0" fieldPosition="0">
        <references count="2">
          <reference field="21" count="1" selected="0">
            <x v="494"/>
          </reference>
          <reference field="22" count="1">
            <x v="187"/>
          </reference>
        </references>
      </pivotArea>
    </format>
    <format dxfId="5477">
      <pivotArea dataOnly="0" labelOnly="1" outline="0" fieldPosition="0">
        <references count="2">
          <reference field="21" count="1" selected="0">
            <x v="495"/>
          </reference>
          <reference field="22" count="1">
            <x v="600"/>
          </reference>
        </references>
      </pivotArea>
    </format>
    <format dxfId="5476">
      <pivotArea dataOnly="0" labelOnly="1" outline="0" fieldPosition="0">
        <references count="2">
          <reference field="21" count="1" selected="0">
            <x v="496"/>
          </reference>
          <reference field="22" count="1">
            <x v="122"/>
          </reference>
        </references>
      </pivotArea>
    </format>
    <format dxfId="5475">
      <pivotArea dataOnly="0" labelOnly="1" outline="0" fieldPosition="0">
        <references count="2">
          <reference field="21" count="1" selected="0">
            <x v="497"/>
          </reference>
          <reference field="22" count="1">
            <x v="1029"/>
          </reference>
        </references>
      </pivotArea>
    </format>
    <format dxfId="5474">
      <pivotArea dataOnly="0" labelOnly="1" outline="0" fieldPosition="0">
        <references count="2">
          <reference field="21" count="1" selected="0">
            <x v="498"/>
          </reference>
          <reference field="22" count="1">
            <x v="884"/>
          </reference>
        </references>
      </pivotArea>
    </format>
    <format dxfId="5473">
      <pivotArea dataOnly="0" labelOnly="1" outline="0" fieldPosition="0">
        <references count="2">
          <reference field="21" count="1" selected="0">
            <x v="499"/>
          </reference>
          <reference field="22" count="1">
            <x v="1149"/>
          </reference>
        </references>
      </pivotArea>
    </format>
    <format dxfId="5472">
      <pivotArea dataOnly="0" labelOnly="1" outline="0" fieldPosition="0">
        <references count="2">
          <reference field="21" count="1" selected="0">
            <x v="500"/>
          </reference>
          <reference field="22" count="1">
            <x v="515"/>
          </reference>
        </references>
      </pivotArea>
    </format>
    <format dxfId="5471">
      <pivotArea dataOnly="0" labelOnly="1" outline="0" fieldPosition="0">
        <references count="2">
          <reference field="21" count="1" selected="0">
            <x v="501"/>
          </reference>
          <reference field="22" count="1">
            <x v="580"/>
          </reference>
        </references>
      </pivotArea>
    </format>
    <format dxfId="5470">
      <pivotArea dataOnly="0" labelOnly="1" outline="0" fieldPosition="0">
        <references count="2">
          <reference field="21" count="1" selected="0">
            <x v="502"/>
          </reference>
          <reference field="22" count="1">
            <x v="1176"/>
          </reference>
        </references>
      </pivotArea>
    </format>
    <format dxfId="5469">
      <pivotArea dataOnly="0" labelOnly="1" outline="0" fieldPosition="0">
        <references count="2">
          <reference field="21" count="1" selected="0">
            <x v="503"/>
          </reference>
          <reference field="22" count="1">
            <x v="249"/>
          </reference>
        </references>
      </pivotArea>
    </format>
    <format dxfId="5468">
      <pivotArea dataOnly="0" labelOnly="1" outline="0" fieldPosition="0">
        <references count="2">
          <reference field="21" count="1" selected="0">
            <x v="504"/>
          </reference>
          <reference field="22" count="1">
            <x v="521"/>
          </reference>
        </references>
      </pivotArea>
    </format>
    <format dxfId="5467">
      <pivotArea dataOnly="0" labelOnly="1" outline="0" fieldPosition="0">
        <references count="2">
          <reference field="21" count="1" selected="0">
            <x v="505"/>
          </reference>
          <reference field="22" count="1">
            <x v="892"/>
          </reference>
        </references>
      </pivotArea>
    </format>
    <format dxfId="5466">
      <pivotArea dataOnly="0" labelOnly="1" outline="0" fieldPosition="0">
        <references count="2">
          <reference field="21" count="1" selected="0">
            <x v="506"/>
          </reference>
          <reference field="22" count="1">
            <x v="380"/>
          </reference>
        </references>
      </pivotArea>
    </format>
    <format dxfId="5465">
      <pivotArea dataOnly="0" labelOnly="1" outline="0" fieldPosition="0">
        <references count="2">
          <reference field="21" count="1" selected="0">
            <x v="507"/>
          </reference>
          <reference field="22" count="1">
            <x v="1000"/>
          </reference>
        </references>
      </pivotArea>
    </format>
    <format dxfId="5464">
      <pivotArea dataOnly="0" labelOnly="1" outline="0" fieldPosition="0">
        <references count="2">
          <reference field="21" count="1" selected="0">
            <x v="508"/>
          </reference>
          <reference field="22" count="1">
            <x v="687"/>
          </reference>
        </references>
      </pivotArea>
    </format>
    <format dxfId="5463">
      <pivotArea dataOnly="0" labelOnly="1" outline="0" fieldPosition="0">
        <references count="2">
          <reference field="21" count="1" selected="0">
            <x v="509"/>
          </reference>
          <reference field="22" count="1">
            <x v="1128"/>
          </reference>
        </references>
      </pivotArea>
    </format>
    <format dxfId="5462">
      <pivotArea dataOnly="0" labelOnly="1" outline="0" fieldPosition="0">
        <references count="2">
          <reference field="21" count="1" selected="0">
            <x v="510"/>
          </reference>
          <reference field="22" count="1">
            <x v="30"/>
          </reference>
        </references>
      </pivotArea>
    </format>
    <format dxfId="5461">
      <pivotArea dataOnly="0" labelOnly="1" outline="0" fieldPosition="0">
        <references count="2">
          <reference field="21" count="1" selected="0">
            <x v="511"/>
          </reference>
          <reference field="22" count="1">
            <x v="1166"/>
          </reference>
        </references>
      </pivotArea>
    </format>
    <format dxfId="5460">
      <pivotArea dataOnly="0" labelOnly="1" outline="0" fieldPosition="0">
        <references count="2">
          <reference field="21" count="1" selected="0">
            <x v="512"/>
          </reference>
          <reference field="22" count="1">
            <x v="1023"/>
          </reference>
        </references>
      </pivotArea>
    </format>
    <format dxfId="5459">
      <pivotArea dataOnly="0" labelOnly="1" outline="0" fieldPosition="0">
        <references count="2">
          <reference field="21" count="1" selected="0">
            <x v="513"/>
          </reference>
          <reference field="22" count="1">
            <x v="651"/>
          </reference>
        </references>
      </pivotArea>
    </format>
    <format dxfId="5458">
      <pivotArea dataOnly="0" labelOnly="1" outline="0" fieldPosition="0">
        <references count="2">
          <reference field="21" count="1" selected="0">
            <x v="514"/>
          </reference>
          <reference field="22" count="1">
            <x v="206"/>
          </reference>
        </references>
      </pivotArea>
    </format>
    <format dxfId="5457">
      <pivotArea dataOnly="0" labelOnly="1" outline="0" fieldPosition="0">
        <references count="2">
          <reference field="21" count="1" selected="0">
            <x v="515"/>
          </reference>
          <reference field="22" count="1">
            <x v="425"/>
          </reference>
        </references>
      </pivotArea>
    </format>
    <format dxfId="5456">
      <pivotArea dataOnly="0" labelOnly="1" outline="0" fieldPosition="0">
        <references count="2">
          <reference field="21" count="1" selected="0">
            <x v="516"/>
          </reference>
          <reference field="22" count="1">
            <x v="182"/>
          </reference>
        </references>
      </pivotArea>
    </format>
    <format dxfId="5455">
      <pivotArea dataOnly="0" labelOnly="1" outline="0" fieldPosition="0">
        <references count="2">
          <reference field="21" count="1" selected="0">
            <x v="517"/>
          </reference>
          <reference field="22" count="1">
            <x v="1115"/>
          </reference>
        </references>
      </pivotArea>
    </format>
    <format dxfId="5454">
      <pivotArea dataOnly="0" labelOnly="1" outline="0" fieldPosition="0">
        <references count="2">
          <reference field="21" count="1" selected="0">
            <x v="518"/>
          </reference>
          <reference field="22" count="1">
            <x v="899"/>
          </reference>
        </references>
      </pivotArea>
    </format>
    <format dxfId="5453">
      <pivotArea dataOnly="0" labelOnly="1" outline="0" fieldPosition="0">
        <references count="2">
          <reference field="21" count="1" selected="0">
            <x v="519"/>
          </reference>
          <reference field="22" count="1">
            <x v="41"/>
          </reference>
        </references>
      </pivotArea>
    </format>
    <format dxfId="5452">
      <pivotArea dataOnly="0" labelOnly="1" outline="0" fieldPosition="0">
        <references count="2">
          <reference field="21" count="1" selected="0">
            <x v="520"/>
          </reference>
          <reference field="22" count="1">
            <x v="234"/>
          </reference>
        </references>
      </pivotArea>
    </format>
    <format dxfId="5451">
      <pivotArea dataOnly="0" labelOnly="1" outline="0" fieldPosition="0">
        <references count="2">
          <reference field="21" count="1" selected="0">
            <x v="521"/>
          </reference>
          <reference field="22" count="1">
            <x v="1114"/>
          </reference>
        </references>
      </pivotArea>
    </format>
    <format dxfId="5450">
      <pivotArea dataOnly="0" labelOnly="1" outline="0" fieldPosition="0">
        <references count="2">
          <reference field="21" count="1" selected="0">
            <x v="522"/>
          </reference>
          <reference field="22" count="1">
            <x v="32"/>
          </reference>
        </references>
      </pivotArea>
    </format>
    <format dxfId="5449">
      <pivotArea dataOnly="0" labelOnly="1" outline="0" fieldPosition="0">
        <references count="2">
          <reference field="21" count="1" selected="0">
            <x v="523"/>
          </reference>
          <reference field="22" count="1">
            <x v="569"/>
          </reference>
        </references>
      </pivotArea>
    </format>
    <format dxfId="5448">
      <pivotArea dataOnly="0" labelOnly="1" outline="0" fieldPosition="0">
        <references count="2">
          <reference field="21" count="1" selected="0">
            <x v="524"/>
          </reference>
          <reference field="22" count="1">
            <x v="510"/>
          </reference>
        </references>
      </pivotArea>
    </format>
    <format dxfId="5447">
      <pivotArea dataOnly="0" labelOnly="1" outline="0" fieldPosition="0">
        <references count="2">
          <reference field="21" count="1" selected="0">
            <x v="525"/>
          </reference>
          <reference field="22" count="1">
            <x v="463"/>
          </reference>
        </references>
      </pivotArea>
    </format>
    <format dxfId="5446">
      <pivotArea dataOnly="0" labelOnly="1" outline="0" fieldPosition="0">
        <references count="2">
          <reference field="21" count="1" selected="0">
            <x v="526"/>
          </reference>
          <reference field="22" count="1">
            <x v="67"/>
          </reference>
        </references>
      </pivotArea>
    </format>
    <format dxfId="5445">
      <pivotArea dataOnly="0" labelOnly="1" outline="0" fieldPosition="0">
        <references count="2">
          <reference field="21" count="1" selected="0">
            <x v="527"/>
          </reference>
          <reference field="22" count="1">
            <x v="42"/>
          </reference>
        </references>
      </pivotArea>
    </format>
    <format dxfId="5444">
      <pivotArea dataOnly="0" labelOnly="1" outline="0" fieldPosition="0">
        <references count="2">
          <reference field="21" count="1" selected="0">
            <x v="528"/>
          </reference>
          <reference field="22" count="1">
            <x v="175"/>
          </reference>
        </references>
      </pivotArea>
    </format>
    <format dxfId="5443">
      <pivotArea dataOnly="0" labelOnly="1" outline="0" fieldPosition="0">
        <references count="2">
          <reference field="21" count="1" selected="0">
            <x v="529"/>
          </reference>
          <reference field="22" count="1">
            <x v="1082"/>
          </reference>
        </references>
      </pivotArea>
    </format>
    <format dxfId="5442">
      <pivotArea dataOnly="0" labelOnly="1" outline="0" fieldPosition="0">
        <references count="2">
          <reference field="21" count="1" selected="0">
            <x v="530"/>
          </reference>
          <reference field="22" count="1">
            <x v="114"/>
          </reference>
        </references>
      </pivotArea>
    </format>
    <format dxfId="5441">
      <pivotArea dataOnly="0" labelOnly="1" outline="0" fieldPosition="0">
        <references count="2">
          <reference field="21" count="1" selected="0">
            <x v="531"/>
          </reference>
          <reference field="22" count="1">
            <x v="1043"/>
          </reference>
        </references>
      </pivotArea>
    </format>
    <format dxfId="5440">
      <pivotArea dataOnly="0" labelOnly="1" outline="0" fieldPosition="0">
        <references count="2">
          <reference field="21" count="1" selected="0">
            <x v="532"/>
          </reference>
          <reference field="22" count="1">
            <x v="595"/>
          </reference>
        </references>
      </pivotArea>
    </format>
    <format dxfId="5439">
      <pivotArea dataOnly="0" labelOnly="1" outline="0" fieldPosition="0">
        <references count="2">
          <reference field="21" count="1" selected="0">
            <x v="533"/>
          </reference>
          <reference field="22" count="1">
            <x v="340"/>
          </reference>
        </references>
      </pivotArea>
    </format>
    <format dxfId="5438">
      <pivotArea dataOnly="0" labelOnly="1" outline="0" fieldPosition="0">
        <references count="2">
          <reference field="21" count="1" selected="0">
            <x v="534"/>
          </reference>
          <reference field="22" count="1">
            <x v="1020"/>
          </reference>
        </references>
      </pivotArea>
    </format>
    <format dxfId="5437">
      <pivotArea dataOnly="0" labelOnly="1" outline="0" fieldPosition="0">
        <references count="2">
          <reference field="21" count="1" selected="0">
            <x v="535"/>
          </reference>
          <reference field="22" count="1">
            <x v="412"/>
          </reference>
        </references>
      </pivotArea>
    </format>
    <format dxfId="5436">
      <pivotArea dataOnly="0" labelOnly="1" outline="0" fieldPosition="0">
        <references count="2">
          <reference field="21" count="1" selected="0">
            <x v="536"/>
          </reference>
          <reference field="22" count="1">
            <x v="707"/>
          </reference>
        </references>
      </pivotArea>
    </format>
    <format dxfId="5435">
      <pivotArea dataOnly="0" labelOnly="1" outline="0" fieldPosition="0">
        <references count="2">
          <reference field="21" count="1" selected="0">
            <x v="537"/>
          </reference>
          <reference field="22" count="1">
            <x v="152"/>
          </reference>
        </references>
      </pivotArea>
    </format>
    <format dxfId="5434">
      <pivotArea dataOnly="0" labelOnly="1" outline="0" fieldPosition="0">
        <references count="2">
          <reference field="21" count="1" selected="0">
            <x v="538"/>
          </reference>
          <reference field="22" count="1">
            <x v="100"/>
          </reference>
        </references>
      </pivotArea>
    </format>
    <format dxfId="5433">
      <pivotArea dataOnly="0" labelOnly="1" outline="0" fieldPosition="0">
        <references count="2">
          <reference field="21" count="1" selected="0">
            <x v="539"/>
          </reference>
          <reference field="22" count="1">
            <x v="24"/>
          </reference>
        </references>
      </pivotArea>
    </format>
    <format dxfId="5432">
      <pivotArea dataOnly="0" labelOnly="1" outline="0" fieldPosition="0">
        <references count="2">
          <reference field="21" count="1" selected="0">
            <x v="540"/>
          </reference>
          <reference field="22" count="1">
            <x v="372"/>
          </reference>
        </references>
      </pivotArea>
    </format>
    <format dxfId="5431">
      <pivotArea dataOnly="0" labelOnly="1" outline="0" fieldPosition="0">
        <references count="2">
          <reference field="21" count="1" selected="0">
            <x v="541"/>
          </reference>
          <reference field="22" count="1">
            <x v="487"/>
          </reference>
        </references>
      </pivotArea>
    </format>
    <format dxfId="5430">
      <pivotArea dataOnly="0" labelOnly="1" outline="0" fieldPosition="0">
        <references count="2">
          <reference field="21" count="1" selected="0">
            <x v="542"/>
          </reference>
          <reference field="22" count="1">
            <x v="799"/>
          </reference>
        </references>
      </pivotArea>
    </format>
    <format dxfId="5429">
      <pivotArea dataOnly="0" labelOnly="1" outline="0" fieldPosition="0">
        <references count="2">
          <reference field="21" count="1" selected="0">
            <x v="543"/>
          </reference>
          <reference field="22" count="1">
            <x v="494"/>
          </reference>
        </references>
      </pivotArea>
    </format>
    <format dxfId="5428">
      <pivotArea dataOnly="0" labelOnly="1" outline="0" fieldPosition="0">
        <references count="2">
          <reference field="21" count="1" selected="0">
            <x v="544"/>
          </reference>
          <reference field="22" count="1">
            <x v="626"/>
          </reference>
        </references>
      </pivotArea>
    </format>
    <format dxfId="5427">
      <pivotArea dataOnly="0" labelOnly="1" outline="0" fieldPosition="0">
        <references count="2">
          <reference field="21" count="1" selected="0">
            <x v="545"/>
          </reference>
          <reference field="22" count="1">
            <x v="644"/>
          </reference>
        </references>
      </pivotArea>
    </format>
    <format dxfId="5426">
      <pivotArea dataOnly="0" labelOnly="1" outline="0" fieldPosition="0">
        <references count="2">
          <reference field="21" count="1" selected="0">
            <x v="546"/>
          </reference>
          <reference field="22" count="1">
            <x v="1040"/>
          </reference>
        </references>
      </pivotArea>
    </format>
    <format dxfId="5425">
      <pivotArea dataOnly="0" labelOnly="1" outline="0" fieldPosition="0">
        <references count="2">
          <reference field="21" count="1" selected="0">
            <x v="547"/>
          </reference>
          <reference field="22" count="1">
            <x v="1171"/>
          </reference>
        </references>
      </pivotArea>
    </format>
    <format dxfId="5424">
      <pivotArea dataOnly="0" labelOnly="1" outline="0" fieldPosition="0">
        <references count="2">
          <reference field="21" count="1" selected="0">
            <x v="548"/>
          </reference>
          <reference field="22" count="1">
            <x v="974"/>
          </reference>
        </references>
      </pivotArea>
    </format>
    <format dxfId="5423">
      <pivotArea dataOnly="0" labelOnly="1" outline="0" fieldPosition="0">
        <references count="2">
          <reference field="21" count="1" selected="0">
            <x v="549"/>
          </reference>
          <reference field="22" count="1">
            <x v="476"/>
          </reference>
        </references>
      </pivotArea>
    </format>
    <format dxfId="5422">
      <pivotArea dataOnly="0" labelOnly="1" outline="0" fieldPosition="0">
        <references count="2">
          <reference field="21" count="1" selected="0">
            <x v="550"/>
          </reference>
          <reference field="22" count="1">
            <x v="542"/>
          </reference>
        </references>
      </pivotArea>
    </format>
    <format dxfId="5421">
      <pivotArea dataOnly="0" labelOnly="1" outline="0" fieldPosition="0">
        <references count="2">
          <reference field="21" count="1" selected="0">
            <x v="551"/>
          </reference>
          <reference field="22" count="1">
            <x v="320"/>
          </reference>
        </references>
      </pivotArea>
    </format>
    <format dxfId="5420">
      <pivotArea dataOnly="0" labelOnly="1" outline="0" fieldPosition="0">
        <references count="2">
          <reference field="21" count="1" selected="0">
            <x v="552"/>
          </reference>
          <reference field="22" count="1">
            <x v="883"/>
          </reference>
        </references>
      </pivotArea>
    </format>
    <format dxfId="5419">
      <pivotArea dataOnly="0" labelOnly="1" outline="0" fieldPosition="0">
        <references count="2">
          <reference field="21" count="1" selected="0">
            <x v="553"/>
          </reference>
          <reference field="22" count="1">
            <x v="404"/>
          </reference>
        </references>
      </pivotArea>
    </format>
    <format dxfId="5418">
      <pivotArea dataOnly="0" labelOnly="1" outline="0" fieldPosition="0">
        <references count="2">
          <reference field="21" count="1" selected="0">
            <x v="554"/>
          </reference>
          <reference field="22" count="1">
            <x v="907"/>
          </reference>
        </references>
      </pivotArea>
    </format>
    <format dxfId="5417">
      <pivotArea dataOnly="0" labelOnly="1" outline="0" fieldPosition="0">
        <references count="2">
          <reference field="21" count="1" selected="0">
            <x v="555"/>
          </reference>
          <reference field="22" count="1">
            <x v="1146"/>
          </reference>
        </references>
      </pivotArea>
    </format>
    <format dxfId="5416">
      <pivotArea dataOnly="0" labelOnly="1" outline="0" fieldPosition="0">
        <references count="2">
          <reference field="21" count="1" selected="0">
            <x v="556"/>
          </reference>
          <reference field="22" count="1">
            <x v="925"/>
          </reference>
        </references>
      </pivotArea>
    </format>
    <format dxfId="5415">
      <pivotArea dataOnly="0" labelOnly="1" outline="0" fieldPosition="0">
        <references count="2">
          <reference field="21" count="1" selected="0">
            <x v="557"/>
          </reference>
          <reference field="22" count="1">
            <x v="589"/>
          </reference>
        </references>
      </pivotArea>
    </format>
    <format dxfId="5414">
      <pivotArea dataOnly="0" labelOnly="1" outline="0" fieldPosition="0">
        <references count="2">
          <reference field="21" count="1" selected="0">
            <x v="558"/>
          </reference>
          <reference field="22" count="1">
            <x v="211"/>
          </reference>
        </references>
      </pivotArea>
    </format>
    <format dxfId="5413">
      <pivotArea dataOnly="0" labelOnly="1" outline="0" fieldPosition="0">
        <references count="2">
          <reference field="21" count="1" selected="0">
            <x v="559"/>
          </reference>
          <reference field="22" count="1">
            <x v="424"/>
          </reference>
        </references>
      </pivotArea>
    </format>
    <format dxfId="5412">
      <pivotArea dataOnly="0" labelOnly="1" outline="0" fieldPosition="0">
        <references count="2">
          <reference field="21" count="1" selected="0">
            <x v="560"/>
          </reference>
          <reference field="22" count="1">
            <x v="751"/>
          </reference>
        </references>
      </pivotArea>
    </format>
    <format dxfId="5411">
      <pivotArea dataOnly="0" labelOnly="1" outline="0" fieldPosition="0">
        <references count="2">
          <reference field="21" count="1" selected="0">
            <x v="561"/>
          </reference>
          <reference field="22" count="1">
            <x v="996"/>
          </reference>
        </references>
      </pivotArea>
    </format>
    <format dxfId="5410">
      <pivotArea dataOnly="0" labelOnly="1" outline="0" fieldPosition="0">
        <references count="2">
          <reference field="21" count="1" selected="0">
            <x v="562"/>
          </reference>
          <reference field="22" count="1">
            <x v="1045"/>
          </reference>
        </references>
      </pivotArea>
    </format>
    <format dxfId="5409">
      <pivotArea dataOnly="0" labelOnly="1" outline="0" fieldPosition="0">
        <references count="2">
          <reference field="21" count="1" selected="0">
            <x v="563"/>
          </reference>
          <reference field="22" count="1">
            <x v="923"/>
          </reference>
        </references>
      </pivotArea>
    </format>
    <format dxfId="5408">
      <pivotArea dataOnly="0" labelOnly="1" outline="0" fieldPosition="0">
        <references count="2">
          <reference field="21" count="1" selected="0">
            <x v="564"/>
          </reference>
          <reference field="22" count="1">
            <x v="1139"/>
          </reference>
        </references>
      </pivotArea>
    </format>
    <format dxfId="5407">
      <pivotArea dataOnly="0" labelOnly="1" outline="0" fieldPosition="0">
        <references count="2">
          <reference field="21" count="1" selected="0">
            <x v="565"/>
          </reference>
          <reference field="22" count="1">
            <x v="338"/>
          </reference>
        </references>
      </pivotArea>
    </format>
    <format dxfId="5406">
      <pivotArea dataOnly="0" labelOnly="1" outline="0" fieldPosition="0">
        <references count="2">
          <reference field="21" count="1" selected="0">
            <x v="566"/>
          </reference>
          <reference field="22" count="1">
            <x v="490"/>
          </reference>
        </references>
      </pivotArea>
    </format>
    <format dxfId="5405">
      <pivotArea dataOnly="0" labelOnly="1" outline="0" fieldPosition="0">
        <references count="2">
          <reference field="21" count="1" selected="0">
            <x v="567"/>
          </reference>
          <reference field="22" count="1">
            <x v="373"/>
          </reference>
        </references>
      </pivotArea>
    </format>
    <format dxfId="5404">
      <pivotArea dataOnly="0" labelOnly="1" outline="0" fieldPosition="0">
        <references count="2">
          <reference field="21" count="1" selected="0">
            <x v="568"/>
          </reference>
          <reference field="22" count="1">
            <x v="1054"/>
          </reference>
        </references>
      </pivotArea>
    </format>
    <format dxfId="5403">
      <pivotArea dataOnly="0" labelOnly="1" outline="0" fieldPosition="0">
        <references count="2">
          <reference field="21" count="1" selected="0">
            <x v="569"/>
          </reference>
          <reference field="22" count="1">
            <x v="603"/>
          </reference>
        </references>
      </pivotArea>
    </format>
    <format dxfId="5402">
      <pivotArea dataOnly="0" labelOnly="1" outline="0" fieldPosition="0">
        <references count="2">
          <reference field="21" count="1" selected="0">
            <x v="570"/>
          </reference>
          <reference field="22" count="1">
            <x v="656"/>
          </reference>
        </references>
      </pivotArea>
    </format>
    <format dxfId="5401">
      <pivotArea dataOnly="0" labelOnly="1" outline="0" fieldPosition="0">
        <references count="2">
          <reference field="21" count="1" selected="0">
            <x v="571"/>
          </reference>
          <reference field="22" count="1">
            <x v="71"/>
          </reference>
        </references>
      </pivotArea>
    </format>
    <format dxfId="5400">
      <pivotArea dataOnly="0" labelOnly="1" outline="0" fieldPosition="0">
        <references count="2">
          <reference field="21" count="1" selected="0">
            <x v="572"/>
          </reference>
          <reference field="22" count="1">
            <x v="169"/>
          </reference>
        </references>
      </pivotArea>
    </format>
    <format dxfId="5399">
      <pivotArea dataOnly="0" labelOnly="1" outline="0" fieldPosition="0">
        <references count="2">
          <reference field="21" count="1" selected="0">
            <x v="573"/>
          </reference>
          <reference field="22" count="1">
            <x v="994"/>
          </reference>
        </references>
      </pivotArea>
    </format>
    <format dxfId="5398">
      <pivotArea dataOnly="0" labelOnly="1" outline="0" fieldPosition="0">
        <references count="2">
          <reference field="21" count="1" selected="0">
            <x v="574"/>
          </reference>
          <reference field="22" count="1">
            <x v="436"/>
          </reference>
        </references>
      </pivotArea>
    </format>
    <format dxfId="5397">
      <pivotArea dataOnly="0" labelOnly="1" outline="0" fieldPosition="0">
        <references count="2">
          <reference field="21" count="1" selected="0">
            <x v="575"/>
          </reference>
          <reference field="22" count="1">
            <x v="894"/>
          </reference>
        </references>
      </pivotArea>
    </format>
    <format dxfId="5396">
      <pivotArea dataOnly="0" labelOnly="1" outline="0" fieldPosition="0">
        <references count="2">
          <reference field="21" count="1" selected="0">
            <x v="576"/>
          </reference>
          <reference field="22" count="1">
            <x v="874"/>
          </reference>
        </references>
      </pivotArea>
    </format>
    <format dxfId="5395">
      <pivotArea dataOnly="0" labelOnly="1" outline="0" fieldPosition="0">
        <references count="2">
          <reference field="21" count="1" selected="0">
            <x v="577"/>
          </reference>
          <reference field="22" count="1">
            <x v="480"/>
          </reference>
        </references>
      </pivotArea>
    </format>
    <format dxfId="5394">
      <pivotArea dataOnly="0" labelOnly="1" outline="0" fieldPosition="0">
        <references count="2">
          <reference field="21" count="1" selected="0">
            <x v="578"/>
          </reference>
          <reference field="22" count="1">
            <x v="617"/>
          </reference>
        </references>
      </pivotArea>
    </format>
    <format dxfId="5393">
      <pivotArea dataOnly="0" labelOnly="1" outline="0" fieldPosition="0">
        <references count="2">
          <reference field="21" count="1" selected="0">
            <x v="579"/>
          </reference>
          <reference field="22" count="1">
            <x v="667"/>
          </reference>
        </references>
      </pivotArea>
    </format>
    <format dxfId="5392">
      <pivotArea dataOnly="0" labelOnly="1" outline="0" fieldPosition="0">
        <references count="2">
          <reference field="21" count="1" selected="0">
            <x v="580"/>
          </reference>
          <reference field="22" count="1">
            <x v="780"/>
          </reference>
        </references>
      </pivotArea>
    </format>
    <format dxfId="5391">
      <pivotArea dataOnly="0" labelOnly="1" outline="0" fieldPosition="0">
        <references count="2">
          <reference field="21" count="1" selected="0">
            <x v="581"/>
          </reference>
          <reference field="22" count="1">
            <x v="1090"/>
          </reference>
        </references>
      </pivotArea>
    </format>
    <format dxfId="5390">
      <pivotArea dataOnly="0" labelOnly="1" outline="0" fieldPosition="0">
        <references count="2">
          <reference field="21" count="1" selected="0">
            <x v="582"/>
          </reference>
          <reference field="22" count="1">
            <x v="525"/>
          </reference>
        </references>
      </pivotArea>
    </format>
    <format dxfId="5389">
      <pivotArea dataOnly="0" labelOnly="1" outline="0" fieldPosition="0">
        <references count="2">
          <reference field="21" count="1" selected="0">
            <x v="583"/>
          </reference>
          <reference field="22" count="1">
            <x v="557"/>
          </reference>
        </references>
      </pivotArea>
    </format>
    <format dxfId="5388">
      <pivotArea dataOnly="0" labelOnly="1" outline="0" fieldPosition="0">
        <references count="2">
          <reference field="21" count="1" selected="0">
            <x v="584"/>
          </reference>
          <reference field="22" count="1">
            <x v="399"/>
          </reference>
        </references>
      </pivotArea>
    </format>
    <format dxfId="5387">
      <pivotArea dataOnly="0" labelOnly="1" outline="0" fieldPosition="0">
        <references count="2">
          <reference field="21" count="1" selected="0">
            <x v="585"/>
          </reference>
          <reference field="22" count="1">
            <x v="452"/>
          </reference>
        </references>
      </pivotArea>
    </format>
    <format dxfId="5386">
      <pivotArea dataOnly="0" labelOnly="1" outline="0" fieldPosition="0">
        <references count="2">
          <reference field="21" count="1" selected="0">
            <x v="586"/>
          </reference>
          <reference field="22" count="1">
            <x v="949"/>
          </reference>
        </references>
      </pivotArea>
    </format>
    <format dxfId="5385">
      <pivotArea dataOnly="0" labelOnly="1" outline="0" fieldPosition="0">
        <references count="2">
          <reference field="21" count="1" selected="0">
            <x v="587"/>
          </reference>
          <reference field="22" count="1">
            <x v="582"/>
          </reference>
        </references>
      </pivotArea>
    </format>
    <format dxfId="5384">
      <pivotArea dataOnly="0" labelOnly="1" outline="0" fieldPosition="0">
        <references count="2">
          <reference field="21" count="1" selected="0">
            <x v="588"/>
          </reference>
          <reference field="22" count="1">
            <x v="142"/>
          </reference>
        </references>
      </pivotArea>
    </format>
    <format dxfId="5383">
      <pivotArea dataOnly="0" labelOnly="1" outline="0" fieldPosition="0">
        <references count="2">
          <reference field="21" count="1" selected="0">
            <x v="589"/>
          </reference>
          <reference field="22" count="1">
            <x v="1161"/>
          </reference>
        </references>
      </pivotArea>
    </format>
    <format dxfId="5382">
      <pivotArea dataOnly="0" labelOnly="1" outline="0" fieldPosition="0">
        <references count="2">
          <reference field="21" count="1" selected="0">
            <x v="590"/>
          </reference>
          <reference field="22" count="1">
            <x v="319"/>
          </reference>
        </references>
      </pivotArea>
    </format>
    <format dxfId="5381">
      <pivotArea dataOnly="0" labelOnly="1" outline="0" fieldPosition="0">
        <references count="2">
          <reference field="21" count="1" selected="0">
            <x v="591"/>
          </reference>
          <reference field="22" count="1">
            <x v="421"/>
          </reference>
        </references>
      </pivotArea>
    </format>
    <format dxfId="5380">
      <pivotArea dataOnly="0" labelOnly="1" outline="0" fieldPosition="0">
        <references count="2">
          <reference field="21" count="1" selected="0">
            <x v="592"/>
          </reference>
          <reference field="22" count="1">
            <x v="335"/>
          </reference>
        </references>
      </pivotArea>
    </format>
    <format dxfId="5379">
      <pivotArea dataOnly="0" labelOnly="1" outline="0" fieldPosition="0">
        <references count="2">
          <reference field="21" count="1" selected="0">
            <x v="593"/>
          </reference>
          <reference field="22" count="1">
            <x v="540"/>
          </reference>
        </references>
      </pivotArea>
    </format>
    <format dxfId="5378">
      <pivotArea dataOnly="0" labelOnly="1" outline="0" fieldPosition="0">
        <references count="2">
          <reference field="21" count="1" selected="0">
            <x v="594"/>
          </reference>
          <reference field="22" count="1">
            <x v="903"/>
          </reference>
        </references>
      </pivotArea>
    </format>
    <format dxfId="5377">
      <pivotArea dataOnly="0" labelOnly="1" outline="0" fieldPosition="0">
        <references count="2">
          <reference field="21" count="1" selected="0">
            <x v="595"/>
          </reference>
          <reference field="22" count="1">
            <x v="448"/>
          </reference>
        </references>
      </pivotArea>
    </format>
    <format dxfId="5376">
      <pivotArea dataOnly="0" labelOnly="1" outline="0" fieldPosition="0">
        <references count="2">
          <reference field="21" count="1" selected="0">
            <x v="596"/>
          </reference>
          <reference field="22" count="1">
            <x v="31"/>
          </reference>
        </references>
      </pivotArea>
    </format>
    <format dxfId="5375">
      <pivotArea dataOnly="0" labelOnly="1" outline="0" fieldPosition="0">
        <references count="2">
          <reference field="21" count="1" selected="0">
            <x v="597"/>
          </reference>
          <reference field="22" count="1">
            <x v="1120"/>
          </reference>
        </references>
      </pivotArea>
    </format>
    <format dxfId="5374">
      <pivotArea dataOnly="0" labelOnly="1" outline="0" fieldPosition="0">
        <references count="2">
          <reference field="21" count="1" selected="0">
            <x v="598"/>
          </reference>
          <reference field="22" count="1">
            <x v="802"/>
          </reference>
        </references>
      </pivotArea>
    </format>
    <format dxfId="5373">
      <pivotArea dataOnly="0" labelOnly="1" outline="0" fieldPosition="0">
        <references count="2">
          <reference field="21" count="1" selected="0">
            <x v="599"/>
          </reference>
          <reference field="22" count="1">
            <x v="768"/>
          </reference>
        </references>
      </pivotArea>
    </format>
    <format dxfId="5372">
      <pivotArea dataOnly="0" labelOnly="1" outline="0" fieldPosition="0">
        <references count="2">
          <reference field="21" count="1" selected="0">
            <x v="600"/>
          </reference>
          <reference field="22" count="1">
            <x v="731"/>
          </reference>
        </references>
      </pivotArea>
    </format>
    <format dxfId="5371">
      <pivotArea dataOnly="0" labelOnly="1" outline="0" fieldPosition="0">
        <references count="2">
          <reference field="21" count="1" selected="0">
            <x v="601"/>
          </reference>
          <reference field="22" count="1">
            <x v="905"/>
          </reference>
        </references>
      </pivotArea>
    </format>
    <format dxfId="5370">
      <pivotArea dataOnly="0" labelOnly="1" outline="0" fieldPosition="0">
        <references count="2">
          <reference field="21" count="1" selected="0">
            <x v="602"/>
          </reference>
          <reference field="22" count="1">
            <x v="16"/>
          </reference>
        </references>
      </pivotArea>
    </format>
    <format dxfId="5369">
      <pivotArea dataOnly="0" labelOnly="1" outline="0" fieldPosition="0">
        <references count="2">
          <reference field="21" count="1" selected="0">
            <x v="603"/>
          </reference>
          <reference field="22" count="1">
            <x v="1140"/>
          </reference>
        </references>
      </pivotArea>
    </format>
    <format dxfId="5368">
      <pivotArea dataOnly="0" labelOnly="1" outline="0" fieldPosition="0">
        <references count="2">
          <reference field="21" count="1" selected="0">
            <x v="604"/>
          </reference>
          <reference field="22" count="1">
            <x v="945"/>
          </reference>
        </references>
      </pivotArea>
    </format>
    <format dxfId="5367">
      <pivotArea dataOnly="0" labelOnly="1" outline="0" fieldPosition="0">
        <references count="2">
          <reference field="21" count="1" selected="0">
            <x v="605"/>
          </reference>
          <reference field="22" count="1">
            <x v="87"/>
          </reference>
        </references>
      </pivotArea>
    </format>
    <format dxfId="5366">
      <pivotArea dataOnly="0" labelOnly="1" outline="0" fieldPosition="0">
        <references count="2">
          <reference field="21" count="1" selected="0">
            <x v="606"/>
          </reference>
          <reference field="22" count="1">
            <x v="611"/>
          </reference>
        </references>
      </pivotArea>
    </format>
    <format dxfId="5365">
      <pivotArea dataOnly="0" labelOnly="1" outline="0" fieldPosition="0">
        <references count="2">
          <reference field="21" count="1" selected="0">
            <x v="607"/>
          </reference>
          <reference field="22" count="1">
            <x v="273"/>
          </reference>
        </references>
      </pivotArea>
    </format>
    <format dxfId="5364">
      <pivotArea dataOnly="0" labelOnly="1" outline="0" fieldPosition="0">
        <references count="2">
          <reference field="21" count="1" selected="0">
            <x v="608"/>
          </reference>
          <reference field="22" count="1">
            <x v="1072"/>
          </reference>
        </references>
      </pivotArea>
    </format>
    <format dxfId="5363">
      <pivotArea dataOnly="0" labelOnly="1" outline="0" fieldPosition="0">
        <references count="2">
          <reference field="21" count="1" selected="0">
            <x v="609"/>
          </reference>
          <reference field="22" count="1">
            <x v="638"/>
          </reference>
        </references>
      </pivotArea>
    </format>
    <format dxfId="5362">
      <pivotArea dataOnly="0" labelOnly="1" outline="0" fieldPosition="0">
        <references count="2">
          <reference field="21" count="1" selected="0">
            <x v="610"/>
          </reference>
          <reference field="22" count="1">
            <x v="514"/>
          </reference>
        </references>
      </pivotArea>
    </format>
    <format dxfId="5361">
      <pivotArea dataOnly="0" labelOnly="1" outline="0" fieldPosition="0">
        <references count="2">
          <reference field="21" count="1" selected="0">
            <x v="611"/>
          </reference>
          <reference field="22" count="1">
            <x v="598"/>
          </reference>
        </references>
      </pivotArea>
    </format>
    <format dxfId="5360">
      <pivotArea dataOnly="0" labelOnly="1" outline="0" fieldPosition="0">
        <references count="2">
          <reference field="21" count="1" selected="0">
            <x v="612"/>
          </reference>
          <reference field="22" count="1">
            <x v="290"/>
          </reference>
        </references>
      </pivotArea>
    </format>
    <format dxfId="5359">
      <pivotArea dataOnly="0" labelOnly="1" outline="0" fieldPosition="0">
        <references count="2">
          <reference field="21" count="1" selected="0">
            <x v="613"/>
          </reference>
          <reference field="22" count="1">
            <x v="59"/>
          </reference>
        </references>
      </pivotArea>
    </format>
    <format dxfId="5358">
      <pivotArea dataOnly="0" labelOnly="1" outline="0" fieldPosition="0">
        <references count="2">
          <reference field="21" count="1" selected="0">
            <x v="614"/>
          </reference>
          <reference field="22" count="1">
            <x v="920"/>
          </reference>
        </references>
      </pivotArea>
    </format>
    <format dxfId="5357">
      <pivotArea dataOnly="0" labelOnly="1" outline="0" fieldPosition="0">
        <references count="2">
          <reference field="21" count="1" selected="0">
            <x v="615"/>
          </reference>
          <reference field="22" count="1">
            <x v="791"/>
          </reference>
        </references>
      </pivotArea>
    </format>
    <format dxfId="5356">
      <pivotArea dataOnly="0" labelOnly="1" outline="0" fieldPosition="0">
        <references count="2">
          <reference field="21" count="1" selected="0">
            <x v="616"/>
          </reference>
          <reference field="22" count="1">
            <x v="354"/>
          </reference>
        </references>
      </pivotArea>
    </format>
    <format dxfId="5355">
      <pivotArea dataOnly="0" labelOnly="1" outline="0" fieldPosition="0">
        <references count="2">
          <reference field="21" count="1" selected="0">
            <x v="617"/>
          </reference>
          <reference field="22" count="1">
            <x v="47"/>
          </reference>
        </references>
      </pivotArea>
    </format>
    <format dxfId="5354">
      <pivotArea dataOnly="0" labelOnly="1" outline="0" fieldPosition="0">
        <references count="2">
          <reference field="21" count="1" selected="0">
            <x v="618"/>
          </reference>
          <reference field="22" count="1">
            <x v="750"/>
          </reference>
        </references>
      </pivotArea>
    </format>
    <format dxfId="5353">
      <pivotArea dataOnly="0" labelOnly="1" outline="0" fieldPosition="0">
        <references count="2">
          <reference field="21" count="1" selected="0">
            <x v="619"/>
          </reference>
          <reference field="22" count="1">
            <x v="497"/>
          </reference>
        </references>
      </pivotArea>
    </format>
    <format dxfId="5352">
      <pivotArea dataOnly="0" labelOnly="1" outline="0" fieldPosition="0">
        <references count="2">
          <reference field="21" count="1" selected="0">
            <x v="620"/>
          </reference>
          <reference field="22" count="1">
            <x v="737"/>
          </reference>
        </references>
      </pivotArea>
    </format>
    <format dxfId="5351">
      <pivotArea dataOnly="0" labelOnly="1" outline="0" fieldPosition="0">
        <references count="2">
          <reference field="21" count="1" selected="0">
            <x v="621"/>
          </reference>
          <reference field="22" count="1">
            <x v="401"/>
          </reference>
        </references>
      </pivotArea>
    </format>
    <format dxfId="5350">
      <pivotArea dataOnly="0" labelOnly="1" outline="0" fieldPosition="0">
        <references count="2">
          <reference field="21" count="1" selected="0">
            <x v="622"/>
          </reference>
          <reference field="22" count="1">
            <x v="562"/>
          </reference>
        </references>
      </pivotArea>
    </format>
    <format dxfId="5349">
      <pivotArea dataOnly="0" labelOnly="1" outline="0" fieldPosition="0">
        <references count="2">
          <reference field="21" count="1" selected="0">
            <x v="623"/>
          </reference>
          <reference field="22" count="1">
            <x v="901"/>
          </reference>
        </references>
      </pivotArea>
    </format>
    <format dxfId="5348">
      <pivotArea dataOnly="0" labelOnly="1" outline="0" fieldPosition="0">
        <references count="2">
          <reference field="21" count="1" selected="0">
            <x v="624"/>
          </reference>
          <reference field="22" count="1">
            <x v="392"/>
          </reference>
        </references>
      </pivotArea>
    </format>
    <format dxfId="5347">
      <pivotArea dataOnly="0" labelOnly="1" outline="0" fieldPosition="0">
        <references count="2">
          <reference field="21" count="1" selected="0">
            <x v="625"/>
          </reference>
          <reference field="22" count="1">
            <x v="460"/>
          </reference>
        </references>
      </pivotArea>
    </format>
    <format dxfId="5346">
      <pivotArea dataOnly="0" labelOnly="1" outline="0" fieldPosition="0">
        <references count="2">
          <reference field="21" count="1" selected="0">
            <x v="626"/>
          </reference>
          <reference field="22" count="1">
            <x v="536"/>
          </reference>
        </references>
      </pivotArea>
    </format>
    <format dxfId="5345">
      <pivotArea dataOnly="0" labelOnly="1" outline="0" fieldPosition="0">
        <references count="2">
          <reference field="21" count="1" selected="0">
            <x v="627"/>
          </reference>
          <reference field="22" count="1">
            <x v="696"/>
          </reference>
        </references>
      </pivotArea>
    </format>
    <format dxfId="5344">
      <pivotArea dataOnly="0" labelOnly="1" outline="0" fieldPosition="0">
        <references count="2">
          <reference field="21" count="1" selected="0">
            <x v="628"/>
          </reference>
          <reference field="22" count="1">
            <x v="1103"/>
          </reference>
        </references>
      </pivotArea>
    </format>
    <format dxfId="5343">
      <pivotArea dataOnly="0" labelOnly="1" outline="0" fieldPosition="0">
        <references count="2">
          <reference field="21" count="1" selected="0">
            <x v="629"/>
          </reference>
          <reference field="22" count="1">
            <x v="796"/>
          </reference>
        </references>
      </pivotArea>
    </format>
    <format dxfId="5342">
      <pivotArea dataOnly="0" labelOnly="1" outline="0" fieldPosition="0">
        <references count="2">
          <reference field="21" count="1" selected="0">
            <x v="630"/>
          </reference>
          <reference field="22" count="1">
            <x v="708"/>
          </reference>
        </references>
      </pivotArea>
    </format>
    <format dxfId="5341">
      <pivotArea dataOnly="0" labelOnly="1" outline="0" fieldPosition="0">
        <references count="2">
          <reference field="21" count="1" selected="0">
            <x v="631"/>
          </reference>
          <reference field="22" count="1">
            <x v="862"/>
          </reference>
        </references>
      </pivotArea>
    </format>
    <format dxfId="5340">
      <pivotArea dataOnly="0" labelOnly="1" outline="0" fieldPosition="0">
        <references count="2">
          <reference field="21" count="1" selected="0">
            <x v="632"/>
          </reference>
          <reference field="22" count="1">
            <x v="1093"/>
          </reference>
        </references>
      </pivotArea>
    </format>
    <format dxfId="5339">
      <pivotArea dataOnly="0" labelOnly="1" outline="0" fieldPosition="0">
        <references count="2">
          <reference field="21" count="1" selected="0">
            <x v="633"/>
          </reference>
          <reference field="22" count="1">
            <x v="619"/>
          </reference>
        </references>
      </pivotArea>
    </format>
    <format dxfId="5338">
      <pivotArea dataOnly="0" labelOnly="1" outline="0" fieldPosition="0">
        <references count="2">
          <reference field="21" count="1" selected="0">
            <x v="634"/>
          </reference>
          <reference field="22" count="1">
            <x v="669"/>
          </reference>
        </references>
      </pivotArea>
    </format>
    <format dxfId="5337">
      <pivotArea dataOnly="0" labelOnly="1" outline="0" fieldPosition="0">
        <references count="2">
          <reference field="21" count="1" selected="0">
            <x v="635"/>
          </reference>
          <reference field="22" count="1">
            <x v="604"/>
          </reference>
        </references>
      </pivotArea>
    </format>
    <format dxfId="5336">
      <pivotArea dataOnly="0" labelOnly="1" outline="0" fieldPosition="0">
        <references count="2">
          <reference field="21" count="1" selected="0">
            <x v="636"/>
          </reference>
          <reference field="22" count="1">
            <x v="417"/>
          </reference>
        </references>
      </pivotArea>
    </format>
    <format dxfId="5335">
      <pivotArea dataOnly="0" labelOnly="1" outline="0" fieldPosition="0">
        <references count="2">
          <reference field="21" count="1" selected="0">
            <x v="637"/>
          </reference>
          <reference field="22" count="1">
            <x v="758"/>
          </reference>
        </references>
      </pivotArea>
    </format>
    <format dxfId="5334">
      <pivotArea dataOnly="0" labelOnly="1" outline="0" fieldPosition="0">
        <references count="2">
          <reference field="21" count="1" selected="0">
            <x v="638"/>
          </reference>
          <reference field="22" count="1">
            <x v="194"/>
          </reference>
        </references>
      </pivotArea>
    </format>
    <format dxfId="5333">
      <pivotArea dataOnly="0" labelOnly="1" outline="0" fieldPosition="0">
        <references count="2">
          <reference field="21" count="1" selected="0">
            <x v="639"/>
          </reference>
          <reference field="22" count="1">
            <x v="685"/>
          </reference>
        </references>
      </pivotArea>
    </format>
    <format dxfId="5332">
      <pivotArea dataOnly="0" labelOnly="1" outline="0" fieldPosition="0">
        <references count="2">
          <reference field="21" count="1" selected="0">
            <x v="640"/>
          </reference>
          <reference field="22" count="1">
            <x v="926"/>
          </reference>
        </references>
      </pivotArea>
    </format>
    <format dxfId="5331">
      <pivotArea dataOnly="0" labelOnly="1" outline="0" fieldPosition="0">
        <references count="2">
          <reference field="21" count="1" selected="0">
            <x v="641"/>
          </reference>
          <reference field="22" count="1">
            <x v="886"/>
          </reference>
        </references>
      </pivotArea>
    </format>
    <format dxfId="5330">
      <pivotArea dataOnly="0" labelOnly="1" outline="0" fieldPosition="0">
        <references count="2">
          <reference field="21" count="1" selected="0">
            <x v="642"/>
          </reference>
          <reference field="22" count="1">
            <x v="560"/>
          </reference>
        </references>
      </pivotArea>
    </format>
    <format dxfId="5329">
      <pivotArea dataOnly="0" labelOnly="1" outline="0" fieldPosition="0">
        <references count="2">
          <reference field="21" count="1" selected="0">
            <x v="643"/>
          </reference>
          <reference field="22" count="1">
            <x v="794"/>
          </reference>
        </references>
      </pivotArea>
    </format>
    <format dxfId="5328">
      <pivotArea dataOnly="0" labelOnly="1" outline="0" fieldPosition="0">
        <references count="2">
          <reference field="21" count="1" selected="0">
            <x v="644"/>
          </reference>
          <reference field="22" count="1">
            <x v="1010"/>
          </reference>
        </references>
      </pivotArea>
    </format>
    <format dxfId="5327">
      <pivotArea dataOnly="0" labelOnly="1" outline="0" fieldPosition="0">
        <references count="2">
          <reference field="21" count="1" selected="0">
            <x v="645"/>
          </reference>
          <reference field="22" count="1">
            <x v="734"/>
          </reference>
        </references>
      </pivotArea>
    </format>
    <format dxfId="5326">
      <pivotArea dataOnly="0" labelOnly="1" outline="0" fieldPosition="0">
        <references count="2">
          <reference field="21" count="1" selected="0">
            <x v="646"/>
          </reference>
          <reference field="22" count="1">
            <x v="665"/>
          </reference>
        </references>
      </pivotArea>
    </format>
    <format dxfId="5325">
      <pivotArea dataOnly="0" labelOnly="1" outline="0" fieldPosition="0">
        <references count="2">
          <reference field="21" count="1" selected="0">
            <x v="647"/>
          </reference>
          <reference field="22" count="1">
            <x v="307"/>
          </reference>
        </references>
      </pivotArea>
    </format>
    <format dxfId="5324">
      <pivotArea dataOnly="0" labelOnly="1" outline="0" fieldPosition="0">
        <references count="2">
          <reference field="21" count="1" selected="0">
            <x v="648"/>
          </reference>
          <reference field="22" count="1">
            <x v="189"/>
          </reference>
        </references>
      </pivotArea>
    </format>
    <format dxfId="5323">
      <pivotArea dataOnly="0" labelOnly="1" outline="0" fieldPosition="0">
        <references count="2">
          <reference field="21" count="1" selected="0">
            <x v="649"/>
          </reference>
          <reference field="22" count="1">
            <x v="645"/>
          </reference>
        </references>
      </pivotArea>
    </format>
    <format dxfId="5322">
      <pivotArea dataOnly="0" labelOnly="1" outline="0" fieldPosition="0">
        <references count="2">
          <reference field="21" count="1" selected="0">
            <x v="650"/>
          </reference>
          <reference field="22" count="1">
            <x v="39"/>
          </reference>
        </references>
      </pivotArea>
    </format>
    <format dxfId="5321">
      <pivotArea dataOnly="0" labelOnly="1" outline="0" fieldPosition="0">
        <references count="2">
          <reference field="21" count="1" selected="0">
            <x v="651"/>
          </reference>
          <reference field="22" count="1">
            <x v="689"/>
          </reference>
        </references>
      </pivotArea>
    </format>
    <format dxfId="5320">
      <pivotArea dataOnly="0" labelOnly="1" outline="0" fieldPosition="0">
        <references count="2">
          <reference field="21" count="1" selected="0">
            <x v="652"/>
          </reference>
          <reference field="22" count="1">
            <x v="322"/>
          </reference>
        </references>
      </pivotArea>
    </format>
    <format dxfId="5319">
      <pivotArea dataOnly="0" labelOnly="1" outline="0" fieldPosition="0">
        <references count="2">
          <reference field="21" count="1" selected="0">
            <x v="653"/>
          </reference>
          <reference field="22" count="1">
            <x v="274"/>
          </reference>
        </references>
      </pivotArea>
    </format>
    <format dxfId="5318">
      <pivotArea dataOnly="0" labelOnly="1" outline="0" fieldPosition="0">
        <references count="2">
          <reference field="21" count="1" selected="0">
            <x v="654"/>
          </reference>
          <reference field="22" count="1">
            <x v="756"/>
          </reference>
        </references>
      </pivotArea>
    </format>
    <format dxfId="5317">
      <pivotArea dataOnly="0" labelOnly="1" outline="0" fieldPosition="0">
        <references count="2">
          <reference field="21" count="1" selected="0">
            <x v="655"/>
          </reference>
          <reference field="22" count="1">
            <x v="435"/>
          </reference>
        </references>
      </pivotArea>
    </format>
    <format dxfId="5316">
      <pivotArea dataOnly="0" labelOnly="1" outline="0" fieldPosition="0">
        <references count="2">
          <reference field="21" count="1" selected="0">
            <x v="656"/>
          </reference>
          <reference field="22" count="1">
            <x v="202"/>
          </reference>
        </references>
      </pivotArea>
    </format>
    <format dxfId="5315">
      <pivotArea dataOnly="0" labelOnly="1" outline="0" fieldPosition="0">
        <references count="2">
          <reference field="21" count="1" selected="0">
            <x v="657"/>
          </reference>
          <reference field="22" count="1">
            <x v="946"/>
          </reference>
        </references>
      </pivotArea>
    </format>
    <format dxfId="5314">
      <pivotArea dataOnly="0" labelOnly="1" outline="0" fieldPosition="0">
        <references count="2">
          <reference field="21" count="1" selected="0">
            <x v="658"/>
          </reference>
          <reference field="22" count="1">
            <x v="105"/>
          </reference>
        </references>
      </pivotArea>
    </format>
    <format dxfId="5313">
      <pivotArea dataOnly="0" labelOnly="1" outline="0" fieldPosition="0">
        <references count="2">
          <reference field="21" count="1" selected="0">
            <x v="659"/>
          </reference>
          <reference field="22" count="1">
            <x v="165"/>
          </reference>
        </references>
      </pivotArea>
    </format>
    <format dxfId="5312">
      <pivotArea dataOnly="0" labelOnly="1" outline="0" fieldPosition="0">
        <references count="2">
          <reference field="21" count="1" selected="0">
            <x v="660"/>
          </reference>
          <reference field="22" count="1">
            <x v="132"/>
          </reference>
        </references>
      </pivotArea>
    </format>
    <format dxfId="5311">
      <pivotArea dataOnly="0" labelOnly="1" outline="0" fieldPosition="0">
        <references count="2">
          <reference field="21" count="1" selected="0">
            <x v="661"/>
          </reference>
          <reference field="22" count="1">
            <x v="864"/>
          </reference>
        </references>
      </pivotArea>
    </format>
    <format dxfId="5310">
      <pivotArea dataOnly="0" labelOnly="1" outline="0" fieldPosition="0">
        <references count="2">
          <reference field="21" count="1" selected="0">
            <x v="662"/>
          </reference>
          <reference field="22" count="1">
            <x v="280"/>
          </reference>
        </references>
      </pivotArea>
    </format>
    <format dxfId="5309">
      <pivotArea dataOnly="0" labelOnly="1" outline="0" fieldPosition="0">
        <references count="2">
          <reference field="21" count="1" selected="0">
            <x v="663"/>
          </reference>
          <reference field="22" count="1">
            <x v="345"/>
          </reference>
        </references>
      </pivotArea>
    </format>
    <format dxfId="5308">
      <pivotArea dataOnly="0" labelOnly="1" outline="0" fieldPosition="0">
        <references count="2">
          <reference field="21" count="1" selected="0">
            <x v="664"/>
          </reference>
          <reference field="22" count="1">
            <x v="302"/>
          </reference>
        </references>
      </pivotArea>
    </format>
    <format dxfId="5307">
      <pivotArea dataOnly="0" labelOnly="1" outline="0" fieldPosition="0">
        <references count="2">
          <reference field="21" count="1" selected="0">
            <x v="665"/>
          </reference>
          <reference field="22" count="1">
            <x v="628"/>
          </reference>
        </references>
      </pivotArea>
    </format>
    <format dxfId="5306">
      <pivotArea dataOnly="0" labelOnly="1" outline="0" fieldPosition="0">
        <references count="2">
          <reference field="21" count="1" selected="0">
            <x v="666"/>
          </reference>
          <reference field="22" count="1">
            <x v="1074"/>
          </reference>
        </references>
      </pivotArea>
    </format>
    <format dxfId="5305">
      <pivotArea dataOnly="0" labelOnly="1" outline="0" fieldPosition="0">
        <references count="2">
          <reference field="21" count="1" selected="0">
            <x v="667"/>
          </reference>
          <reference field="22" count="1">
            <x v="43"/>
          </reference>
        </references>
      </pivotArea>
    </format>
    <format dxfId="5304">
      <pivotArea dataOnly="0" labelOnly="1" outline="0" fieldPosition="0">
        <references count="2">
          <reference field="21" count="1" selected="0">
            <x v="668"/>
          </reference>
          <reference field="22" count="1">
            <x v="221"/>
          </reference>
        </references>
      </pivotArea>
    </format>
    <format dxfId="5303">
      <pivotArea dataOnly="0" labelOnly="1" outline="0" fieldPosition="0">
        <references count="2">
          <reference field="21" count="1" selected="0">
            <x v="669"/>
          </reference>
          <reference field="22" count="1">
            <x v="361"/>
          </reference>
        </references>
      </pivotArea>
    </format>
    <format dxfId="5302">
      <pivotArea dataOnly="0" labelOnly="1" outline="0" fieldPosition="0">
        <references count="2">
          <reference field="21" count="1" selected="0">
            <x v="670"/>
          </reference>
          <reference field="22" count="1">
            <x v="711"/>
          </reference>
        </references>
      </pivotArea>
    </format>
    <format dxfId="5301">
      <pivotArea dataOnly="0" labelOnly="1" outline="0" fieldPosition="0">
        <references count="2">
          <reference field="21" count="1" selected="0">
            <x v="671"/>
          </reference>
          <reference field="22" count="1">
            <x v="556"/>
          </reference>
        </references>
      </pivotArea>
    </format>
    <format dxfId="5300">
      <pivotArea dataOnly="0" labelOnly="1" outline="0" fieldPosition="0">
        <references count="2">
          <reference field="21" count="1" selected="0">
            <x v="672"/>
          </reference>
          <reference field="22" count="1">
            <x v="565"/>
          </reference>
        </references>
      </pivotArea>
    </format>
    <format dxfId="5299">
      <pivotArea dataOnly="0" labelOnly="1" outline="0" fieldPosition="0">
        <references count="2">
          <reference field="21" count="1" selected="0">
            <x v="673"/>
          </reference>
          <reference field="22" count="1">
            <x v="284"/>
          </reference>
        </references>
      </pivotArea>
    </format>
    <format dxfId="5298">
      <pivotArea dataOnly="0" labelOnly="1" outline="0" fieldPosition="0">
        <references count="2">
          <reference field="21" count="1" selected="0">
            <x v="674"/>
          </reference>
          <reference field="22" count="1">
            <x v="938"/>
          </reference>
        </references>
      </pivotArea>
    </format>
    <format dxfId="5297">
      <pivotArea dataOnly="0" labelOnly="1" outline="0" fieldPosition="0">
        <references count="2">
          <reference field="21" count="1" selected="0">
            <x v="675"/>
          </reference>
          <reference field="22" count="1">
            <x v="298"/>
          </reference>
        </references>
      </pivotArea>
    </format>
    <format dxfId="5296">
      <pivotArea dataOnly="0" labelOnly="1" outline="0" fieldPosition="0">
        <references count="2">
          <reference field="21" count="1" selected="0">
            <x v="676"/>
          </reference>
          <reference field="22" count="1">
            <x v="1014"/>
          </reference>
        </references>
      </pivotArea>
    </format>
    <format dxfId="5295">
      <pivotArea dataOnly="0" labelOnly="1" outline="0" fieldPosition="0">
        <references count="2">
          <reference field="21" count="1" selected="0">
            <x v="677"/>
          </reference>
          <reference field="22" count="1">
            <x v="170"/>
          </reference>
        </references>
      </pivotArea>
    </format>
    <format dxfId="5294">
      <pivotArea dataOnly="0" labelOnly="1" outline="0" fieldPosition="0">
        <references count="2">
          <reference field="21" count="1" selected="0">
            <x v="678"/>
          </reference>
          <reference field="22" count="1">
            <x v="730"/>
          </reference>
        </references>
      </pivotArea>
    </format>
    <format dxfId="5293">
      <pivotArea dataOnly="0" labelOnly="1" outline="0" fieldPosition="0">
        <references count="2">
          <reference field="21" count="1" selected="0">
            <x v="679"/>
          </reference>
          <reference field="22" count="1">
            <x v="833"/>
          </reference>
        </references>
      </pivotArea>
    </format>
    <format dxfId="5292">
      <pivotArea dataOnly="0" labelOnly="1" outline="0" fieldPosition="0">
        <references count="2">
          <reference field="21" count="1" selected="0">
            <x v="680"/>
          </reference>
          <reference field="22" count="1">
            <x v="157"/>
          </reference>
        </references>
      </pivotArea>
    </format>
    <format dxfId="5291">
      <pivotArea dataOnly="0" labelOnly="1" outline="0" fieldPosition="0">
        <references count="2">
          <reference field="21" count="1" selected="0">
            <x v="681"/>
          </reference>
          <reference field="22" count="1">
            <x v="752"/>
          </reference>
        </references>
      </pivotArea>
    </format>
    <format dxfId="5290">
      <pivotArea dataOnly="0" labelOnly="1" outline="0" fieldPosition="0">
        <references count="2">
          <reference field="21" count="1" selected="0">
            <x v="682"/>
          </reference>
          <reference field="22" count="1">
            <x v="1152"/>
          </reference>
        </references>
      </pivotArea>
    </format>
    <format dxfId="5289">
      <pivotArea dataOnly="0" labelOnly="1" outline="0" fieldPosition="0">
        <references count="2">
          <reference field="21" count="1" selected="0">
            <x v="683"/>
          </reference>
          <reference field="22" count="1">
            <x v="454"/>
          </reference>
        </references>
      </pivotArea>
    </format>
    <format dxfId="5288">
      <pivotArea dataOnly="0" labelOnly="1" outline="0" fieldPosition="0">
        <references count="2">
          <reference field="21" count="1" selected="0">
            <x v="684"/>
          </reference>
          <reference field="22" count="1">
            <x v="666"/>
          </reference>
        </references>
      </pivotArea>
    </format>
    <format dxfId="5287">
      <pivotArea dataOnly="0" labelOnly="1" outline="0" fieldPosition="0">
        <references count="2">
          <reference field="21" count="1" selected="0">
            <x v="685"/>
          </reference>
          <reference field="22" count="1">
            <x v="705"/>
          </reference>
        </references>
      </pivotArea>
    </format>
    <format dxfId="5286">
      <pivotArea dataOnly="0" labelOnly="1" outline="0" fieldPosition="0">
        <references count="2">
          <reference field="21" count="1" selected="0">
            <x v="686"/>
          </reference>
          <reference field="22" count="1">
            <x v="429"/>
          </reference>
        </references>
      </pivotArea>
    </format>
    <format dxfId="5285">
      <pivotArea dataOnly="0" labelOnly="1" outline="0" fieldPosition="0">
        <references count="2">
          <reference field="21" count="1" selected="0">
            <x v="687"/>
          </reference>
          <reference field="22" count="1">
            <x v="268"/>
          </reference>
        </references>
      </pivotArea>
    </format>
    <format dxfId="5284">
      <pivotArea dataOnly="0" labelOnly="1" outline="0" fieldPosition="0">
        <references count="2">
          <reference field="21" count="1" selected="0">
            <x v="688"/>
          </reference>
          <reference field="22" count="1">
            <x v="660"/>
          </reference>
        </references>
      </pivotArea>
    </format>
    <format dxfId="5283">
      <pivotArea dataOnly="0" labelOnly="1" outline="0" fieldPosition="0">
        <references count="2">
          <reference field="21" count="1" selected="0">
            <x v="689"/>
          </reference>
          <reference field="22" count="1">
            <x v="393"/>
          </reference>
        </references>
      </pivotArea>
    </format>
    <format dxfId="5282">
      <pivotArea dataOnly="0" labelOnly="1" outline="0" fieldPosition="0">
        <references count="2">
          <reference field="21" count="1" selected="0">
            <x v="690"/>
          </reference>
          <reference field="22" count="1">
            <x v="179"/>
          </reference>
        </references>
      </pivotArea>
    </format>
    <format dxfId="5281">
      <pivotArea dataOnly="0" labelOnly="1" outline="0" fieldPosition="0">
        <references count="2">
          <reference field="21" count="1" selected="0">
            <x v="691"/>
          </reference>
          <reference field="22" count="1">
            <x v="1107"/>
          </reference>
        </references>
      </pivotArea>
    </format>
    <format dxfId="5280">
      <pivotArea dataOnly="0" labelOnly="1" outline="0" fieldPosition="0">
        <references count="2">
          <reference field="21" count="1" selected="0">
            <x v="692"/>
          </reference>
          <reference field="22" count="1">
            <x v="917"/>
          </reference>
        </references>
      </pivotArea>
    </format>
    <format dxfId="5279">
      <pivotArea dataOnly="0" labelOnly="1" outline="0" fieldPosition="0">
        <references count="2">
          <reference field="21" count="1" selected="0">
            <x v="693"/>
          </reference>
          <reference field="22" count="1">
            <x v="979"/>
          </reference>
        </references>
      </pivotArea>
    </format>
    <format dxfId="5278">
      <pivotArea dataOnly="0" labelOnly="1" outline="0" fieldPosition="0">
        <references count="2">
          <reference field="21" count="1" selected="0">
            <x v="694"/>
          </reference>
          <reference field="22" count="1">
            <x v="40"/>
          </reference>
        </references>
      </pivotArea>
    </format>
    <format dxfId="5277">
      <pivotArea dataOnly="0" labelOnly="1" outline="0" fieldPosition="0">
        <references count="2">
          <reference field="21" count="1" selected="0">
            <x v="695"/>
          </reference>
          <reference field="22" count="1">
            <x v="371"/>
          </reference>
        </references>
      </pivotArea>
    </format>
    <format dxfId="5276">
      <pivotArea dataOnly="0" labelOnly="1" outline="0" fieldPosition="0">
        <references count="2">
          <reference field="21" count="1" selected="0">
            <x v="696"/>
          </reference>
          <reference field="22" count="1">
            <x v="1030"/>
          </reference>
        </references>
      </pivotArea>
    </format>
    <format dxfId="5275">
      <pivotArea dataOnly="0" labelOnly="1" outline="0" fieldPosition="0">
        <references count="2">
          <reference field="21" count="1" selected="0">
            <x v="697"/>
          </reference>
          <reference field="22" count="1">
            <x v="639"/>
          </reference>
        </references>
      </pivotArea>
    </format>
    <format dxfId="5274">
      <pivotArea dataOnly="0" labelOnly="1" outline="0" fieldPosition="0">
        <references count="2">
          <reference field="21" count="1" selected="0">
            <x v="698"/>
          </reference>
          <reference field="22" count="1">
            <x v="578"/>
          </reference>
        </references>
      </pivotArea>
    </format>
    <format dxfId="5273">
      <pivotArea dataOnly="0" labelOnly="1" outline="0" fieldPosition="0">
        <references count="2">
          <reference field="21" count="1" selected="0">
            <x v="699"/>
          </reference>
          <reference field="22" count="1">
            <x v="144"/>
          </reference>
        </references>
      </pivotArea>
    </format>
    <format dxfId="5272">
      <pivotArea dataOnly="0" labelOnly="1" outline="0" fieldPosition="0">
        <references count="2">
          <reference field="21" count="1" selected="0">
            <x v="700"/>
          </reference>
          <reference field="22" count="1">
            <x v="285"/>
          </reference>
        </references>
      </pivotArea>
    </format>
    <format dxfId="5271">
      <pivotArea dataOnly="0" labelOnly="1" outline="0" fieldPosition="0">
        <references count="2">
          <reference field="21" count="1" selected="0">
            <x v="701"/>
          </reference>
          <reference field="22" count="1">
            <x v="688"/>
          </reference>
        </references>
      </pivotArea>
    </format>
    <format dxfId="5270">
      <pivotArea dataOnly="0" labelOnly="1" outline="0" fieldPosition="0">
        <references count="2">
          <reference field="21" count="1" selected="0">
            <x v="702"/>
          </reference>
          <reference field="22" count="1">
            <x v="668"/>
          </reference>
        </references>
      </pivotArea>
    </format>
    <format dxfId="5269">
      <pivotArea dataOnly="0" labelOnly="1" outline="0" fieldPosition="0">
        <references count="2">
          <reference field="21" count="1" selected="0">
            <x v="703"/>
          </reference>
          <reference field="22" count="1">
            <x v="239"/>
          </reference>
        </references>
      </pivotArea>
    </format>
    <format dxfId="5268">
      <pivotArea dataOnly="0" labelOnly="1" outline="0" fieldPosition="0">
        <references count="2">
          <reference field="21" count="1" selected="0">
            <x v="704"/>
          </reference>
          <reference field="22" count="1">
            <x v="728"/>
          </reference>
        </references>
      </pivotArea>
    </format>
    <format dxfId="5267">
      <pivotArea dataOnly="0" labelOnly="1" outline="0" fieldPosition="0">
        <references count="2">
          <reference field="21" count="1" selected="0">
            <x v="705"/>
          </reference>
          <reference field="22" count="1">
            <x v="596"/>
          </reference>
        </references>
      </pivotArea>
    </format>
    <format dxfId="5266">
      <pivotArea dataOnly="0" labelOnly="1" outline="0" fieldPosition="0">
        <references count="2">
          <reference field="21" count="1" selected="0">
            <x v="706"/>
          </reference>
          <reference field="22" count="1">
            <x v="171"/>
          </reference>
        </references>
      </pivotArea>
    </format>
    <format dxfId="5265">
      <pivotArea dataOnly="0" labelOnly="1" outline="0" fieldPosition="0">
        <references count="2">
          <reference field="21" count="1" selected="0">
            <x v="707"/>
          </reference>
          <reference field="22" count="1">
            <x v="201"/>
          </reference>
        </references>
      </pivotArea>
    </format>
    <format dxfId="5264">
      <pivotArea dataOnly="0" labelOnly="1" outline="0" fieldPosition="0">
        <references count="2">
          <reference field="21" count="1" selected="0">
            <x v="708"/>
          </reference>
          <reference field="22" count="1">
            <x v="217"/>
          </reference>
        </references>
      </pivotArea>
    </format>
    <format dxfId="5263">
      <pivotArea dataOnly="0" labelOnly="1" outline="0" fieldPosition="0">
        <references count="2">
          <reference field="21" count="1" selected="0">
            <x v="709"/>
          </reference>
          <reference field="22" count="1">
            <x v="927"/>
          </reference>
        </references>
      </pivotArea>
    </format>
    <format dxfId="5262">
      <pivotArea dataOnly="0" labelOnly="1" outline="0" fieldPosition="0">
        <references count="2">
          <reference field="21" count="1" selected="0">
            <x v="710"/>
          </reference>
          <reference field="22" count="1">
            <x v="264"/>
          </reference>
        </references>
      </pivotArea>
    </format>
    <format dxfId="5261">
      <pivotArea dataOnly="0" labelOnly="1" outline="0" fieldPosition="0">
        <references count="2">
          <reference field="21" count="1" selected="0">
            <x v="711"/>
          </reference>
          <reference field="22" count="1">
            <x v="875"/>
          </reference>
        </references>
      </pivotArea>
    </format>
    <format dxfId="5260">
      <pivotArea dataOnly="0" labelOnly="1" outline="0" fieldPosition="0">
        <references count="2">
          <reference field="21" count="1" selected="0">
            <x v="712"/>
          </reference>
          <reference field="22" count="1">
            <x v="622"/>
          </reference>
        </references>
      </pivotArea>
    </format>
    <format dxfId="5259">
      <pivotArea dataOnly="0" labelOnly="1" outline="0" fieldPosition="0">
        <references count="2">
          <reference field="21" count="1" selected="0">
            <x v="713"/>
          </reference>
          <reference field="22" count="1">
            <x v="266"/>
          </reference>
        </references>
      </pivotArea>
    </format>
    <format dxfId="5258">
      <pivotArea dataOnly="0" labelOnly="1" outline="0" fieldPosition="0">
        <references count="2">
          <reference field="21" count="1" selected="0">
            <x v="714"/>
          </reference>
          <reference field="22" count="1">
            <x v="847"/>
          </reference>
        </references>
      </pivotArea>
    </format>
    <format dxfId="5257">
      <pivotArea dataOnly="0" labelOnly="1" outline="0" fieldPosition="0">
        <references count="2">
          <reference field="21" count="1" selected="0">
            <x v="715"/>
          </reference>
          <reference field="22" count="1">
            <x v="251"/>
          </reference>
        </references>
      </pivotArea>
    </format>
    <format dxfId="5256">
      <pivotArea dataOnly="0" labelOnly="1" outline="0" fieldPosition="0">
        <references count="2">
          <reference field="21" count="1" selected="0">
            <x v="716"/>
          </reference>
          <reference field="22" count="1">
            <x v="263"/>
          </reference>
        </references>
      </pivotArea>
    </format>
    <format dxfId="5255">
      <pivotArea dataOnly="0" labelOnly="1" outline="0" fieldPosition="0">
        <references count="2">
          <reference field="21" count="1" selected="0">
            <x v="717"/>
          </reference>
          <reference field="22" count="1">
            <x v="190"/>
          </reference>
        </references>
      </pivotArea>
    </format>
    <format dxfId="5254">
      <pivotArea dataOnly="0" labelOnly="1" outline="0" fieldPosition="0">
        <references count="2">
          <reference field="21" count="1" selected="0">
            <x v="718"/>
          </reference>
          <reference field="22" count="1">
            <x v="397"/>
          </reference>
        </references>
      </pivotArea>
    </format>
    <format dxfId="5253">
      <pivotArea dataOnly="0" labelOnly="1" outline="0" fieldPosition="0">
        <references count="2">
          <reference field="21" count="1" selected="0">
            <x v="719"/>
          </reference>
          <reference field="22" count="1">
            <x v="168"/>
          </reference>
        </references>
      </pivotArea>
    </format>
    <format dxfId="5252">
      <pivotArea dataOnly="0" labelOnly="1" outline="0" fieldPosition="0">
        <references count="2">
          <reference field="21" count="1" selected="0">
            <x v="720"/>
          </reference>
          <reference field="22" count="1">
            <x v="402"/>
          </reference>
        </references>
      </pivotArea>
    </format>
    <format dxfId="5251">
      <pivotArea dataOnly="0" labelOnly="1" outline="0" fieldPosition="0">
        <references count="2">
          <reference field="21" count="1" selected="0">
            <x v="721"/>
          </reference>
          <reference field="22" count="1">
            <x v="1089"/>
          </reference>
        </references>
      </pivotArea>
    </format>
    <format dxfId="5250">
      <pivotArea dataOnly="0" labelOnly="1" outline="0" fieldPosition="0">
        <references count="2">
          <reference field="21" count="1" selected="0">
            <x v="722"/>
          </reference>
          <reference field="22" count="1">
            <x v="306"/>
          </reference>
        </references>
      </pivotArea>
    </format>
    <format dxfId="5249">
      <pivotArea dataOnly="0" labelOnly="1" outline="0" fieldPosition="0">
        <references count="2">
          <reference field="21" count="1" selected="0">
            <x v="723"/>
          </reference>
          <reference field="22" count="1">
            <x v="328"/>
          </reference>
        </references>
      </pivotArea>
    </format>
    <format dxfId="5248">
      <pivotArea dataOnly="0" labelOnly="1" outline="0" fieldPosition="0">
        <references count="2">
          <reference field="21" count="1" selected="0">
            <x v="724"/>
          </reference>
          <reference field="22" count="1">
            <x v="364"/>
          </reference>
        </references>
      </pivotArea>
    </format>
    <format dxfId="5247">
      <pivotArea dataOnly="0" labelOnly="1" outline="0" fieldPosition="0">
        <references count="2">
          <reference field="21" count="1" selected="0">
            <x v="725"/>
          </reference>
          <reference field="22" count="1">
            <x v="939"/>
          </reference>
        </references>
      </pivotArea>
    </format>
    <format dxfId="5246">
      <pivotArea dataOnly="0" labelOnly="1" outline="0" fieldPosition="0">
        <references count="2">
          <reference field="21" count="1" selected="0">
            <x v="726"/>
          </reference>
          <reference field="22" count="1">
            <x v="983"/>
          </reference>
        </references>
      </pivotArea>
    </format>
    <format dxfId="5245">
      <pivotArea dataOnly="0" labelOnly="1" outline="0" fieldPosition="0">
        <references count="2">
          <reference field="21" count="1" selected="0">
            <x v="727"/>
          </reference>
          <reference field="22" count="1">
            <x v="257"/>
          </reference>
        </references>
      </pivotArea>
    </format>
    <format dxfId="5244">
      <pivotArea dataOnly="0" labelOnly="1" outline="0" fieldPosition="0">
        <references count="2">
          <reference field="21" count="1" selected="0">
            <x v="728"/>
          </reference>
          <reference field="22" count="1">
            <x v="291"/>
          </reference>
        </references>
      </pivotArea>
    </format>
    <format dxfId="5243">
      <pivotArea dataOnly="0" labelOnly="1" outline="0" fieldPosition="0">
        <references count="2">
          <reference field="21" count="1" selected="0">
            <x v="729"/>
          </reference>
          <reference field="22" count="1">
            <x v="200"/>
          </reference>
        </references>
      </pivotArea>
    </format>
    <format dxfId="5242">
      <pivotArea dataOnly="0" labelOnly="1" outline="0" fieldPosition="0">
        <references count="2">
          <reference field="21" count="1" selected="0">
            <x v="730"/>
          </reference>
          <reference field="22" count="1">
            <x v="247"/>
          </reference>
        </references>
      </pivotArea>
    </format>
    <format dxfId="5241">
      <pivotArea dataOnly="0" labelOnly="1" outline="0" fieldPosition="0">
        <references count="2">
          <reference field="21" count="1" selected="0">
            <x v="731"/>
          </reference>
          <reference field="22" count="1">
            <x v="423"/>
          </reference>
        </references>
      </pivotArea>
    </format>
    <format dxfId="5240">
      <pivotArea dataOnly="0" labelOnly="1" outline="0" fieldPosition="0">
        <references count="2">
          <reference field="21" count="1" selected="0">
            <x v="732"/>
          </reference>
          <reference field="22" count="1">
            <x v="438"/>
          </reference>
        </references>
      </pivotArea>
    </format>
    <format dxfId="5239">
      <pivotArea dataOnly="0" labelOnly="1" outline="0" fieldPosition="0">
        <references count="2">
          <reference field="21" count="1" selected="0">
            <x v="733"/>
          </reference>
          <reference field="22" count="1">
            <x v="727"/>
          </reference>
        </references>
      </pivotArea>
    </format>
    <format dxfId="5238">
      <pivotArea dataOnly="0" labelOnly="1" outline="0" fieldPosition="0">
        <references count="2">
          <reference field="21" count="1" selected="0">
            <x v="734"/>
          </reference>
          <reference field="22" count="1">
            <x v="238"/>
          </reference>
        </references>
      </pivotArea>
    </format>
    <format dxfId="5237">
      <pivotArea dataOnly="0" labelOnly="1" outline="0" fieldPosition="0">
        <references count="2">
          <reference field="21" count="1" selected="0">
            <x v="735"/>
          </reference>
          <reference field="22" count="1">
            <x v="492"/>
          </reference>
        </references>
      </pivotArea>
    </format>
    <format dxfId="5236">
      <pivotArea dataOnly="0" labelOnly="1" outline="0" fieldPosition="0">
        <references count="2">
          <reference field="21" count="1" selected="0">
            <x v="736"/>
          </reference>
          <reference field="22" count="1">
            <x v="662"/>
          </reference>
        </references>
      </pivotArea>
    </format>
    <format dxfId="5235">
      <pivotArea dataOnly="0" labelOnly="1" outline="0" fieldPosition="0">
        <references count="2">
          <reference field="21" count="1" selected="0">
            <x v="737"/>
          </reference>
          <reference field="22" count="1">
            <x v="845"/>
          </reference>
        </references>
      </pivotArea>
    </format>
    <format dxfId="5234">
      <pivotArea dataOnly="0" labelOnly="1" outline="0" fieldPosition="0">
        <references count="2">
          <reference field="21" count="1" selected="0">
            <x v="738"/>
          </reference>
          <reference field="22" count="1">
            <x v="867"/>
          </reference>
        </references>
      </pivotArea>
    </format>
    <format dxfId="5233">
      <pivotArea dataOnly="0" labelOnly="1" outline="0" fieldPosition="0">
        <references count="2">
          <reference field="21" count="1" selected="0">
            <x v="739"/>
          </reference>
          <reference field="22" count="1">
            <x v="347"/>
          </reference>
        </references>
      </pivotArea>
    </format>
    <format dxfId="5232">
      <pivotArea dataOnly="0" labelOnly="1" outline="0" fieldPosition="0">
        <references count="2">
          <reference field="21" count="1" selected="0">
            <x v="740"/>
          </reference>
          <reference field="22" count="1">
            <x v="123"/>
          </reference>
        </references>
      </pivotArea>
    </format>
    <format dxfId="5231">
      <pivotArea dataOnly="0" labelOnly="1" outline="0" fieldPosition="0">
        <references count="2">
          <reference field="21" count="1" selected="0">
            <x v="741"/>
          </reference>
          <reference field="22" count="1">
            <x v="297"/>
          </reference>
        </references>
      </pivotArea>
    </format>
    <format dxfId="5230">
      <pivotArea dataOnly="0" labelOnly="1" outline="0" fieldPosition="0">
        <references count="2">
          <reference field="21" count="1" selected="0">
            <x v="742"/>
          </reference>
          <reference field="22" count="1">
            <x v="652"/>
          </reference>
        </references>
      </pivotArea>
    </format>
    <format dxfId="5229">
      <pivotArea dataOnly="0" labelOnly="1" outline="0" fieldPosition="0">
        <references count="2">
          <reference field="21" count="1" selected="0">
            <x v="743"/>
          </reference>
          <reference field="22" count="1">
            <x v="359"/>
          </reference>
        </references>
      </pivotArea>
    </format>
    <format dxfId="5228">
      <pivotArea dataOnly="0" labelOnly="1" outline="0" fieldPosition="0">
        <references count="2">
          <reference field="21" count="1" selected="0">
            <x v="744"/>
          </reference>
          <reference field="22" count="1">
            <x v="878"/>
          </reference>
        </references>
      </pivotArea>
    </format>
    <format dxfId="5227">
      <pivotArea dataOnly="0" labelOnly="1" outline="0" fieldPosition="0">
        <references count="2">
          <reference field="21" count="1" selected="0">
            <x v="745"/>
          </reference>
          <reference field="22" count="1">
            <x v="188"/>
          </reference>
        </references>
      </pivotArea>
    </format>
    <format dxfId="5226">
      <pivotArea dataOnly="0" labelOnly="1" outline="0" fieldPosition="0">
        <references count="2">
          <reference field="21" count="1" selected="0">
            <x v="746"/>
          </reference>
          <reference field="22" count="1">
            <x v="1024"/>
          </reference>
        </references>
      </pivotArea>
    </format>
    <format dxfId="5225">
      <pivotArea dataOnly="0" labelOnly="1" outline="0" fieldPosition="0">
        <references count="2">
          <reference field="21" count="1" selected="0">
            <x v="747"/>
          </reference>
          <reference field="22" count="1">
            <x v="25"/>
          </reference>
        </references>
      </pivotArea>
    </format>
    <format dxfId="5224">
      <pivotArea dataOnly="0" labelOnly="1" outline="0" fieldPosition="0">
        <references count="2">
          <reference field="21" count="1" selected="0">
            <x v="748"/>
          </reference>
          <reference field="22" count="1">
            <x v="814"/>
          </reference>
        </references>
      </pivotArea>
    </format>
    <format dxfId="5223">
      <pivotArea dataOnly="0" labelOnly="1" outline="0" fieldPosition="0">
        <references count="2">
          <reference field="21" count="1" selected="0">
            <x v="749"/>
          </reference>
          <reference field="22" count="1">
            <x v="151"/>
          </reference>
        </references>
      </pivotArea>
    </format>
    <format dxfId="5222">
      <pivotArea dataOnly="0" labelOnly="1" outline="0" fieldPosition="0">
        <references count="2">
          <reference field="21" count="1" selected="0">
            <x v="750"/>
          </reference>
          <reference field="22" count="1">
            <x v="1131"/>
          </reference>
        </references>
      </pivotArea>
    </format>
    <format dxfId="5221">
      <pivotArea dataOnly="0" labelOnly="1" outline="0" fieldPosition="0">
        <references count="2">
          <reference field="21" count="1" selected="0">
            <x v="751"/>
          </reference>
          <reference field="22" count="1">
            <x v="369"/>
          </reference>
        </references>
      </pivotArea>
    </format>
    <format dxfId="5220">
      <pivotArea dataOnly="0" labelOnly="1" outline="0" fieldPosition="0">
        <references count="2">
          <reference field="21" count="1" selected="0">
            <x v="752"/>
          </reference>
          <reference field="22" count="1">
            <x v="526"/>
          </reference>
        </references>
      </pivotArea>
    </format>
    <format dxfId="5219">
      <pivotArea dataOnly="0" labelOnly="1" outline="0" fieldPosition="0">
        <references count="2">
          <reference field="21" count="1" selected="0">
            <x v="753"/>
          </reference>
          <reference field="22" count="1">
            <x v="1039"/>
          </reference>
        </references>
      </pivotArea>
    </format>
    <format dxfId="5218">
      <pivotArea dataOnly="0" labelOnly="1" outline="0" fieldPosition="0">
        <references count="2">
          <reference field="21" count="1" selected="0">
            <x v="754"/>
          </reference>
          <reference field="22" count="1">
            <x v="226"/>
          </reference>
        </references>
      </pivotArea>
    </format>
    <format dxfId="5217">
      <pivotArea dataOnly="0" labelOnly="1" outline="0" fieldPosition="0">
        <references count="2">
          <reference field="21" count="1" selected="0">
            <x v="755"/>
          </reference>
          <reference field="22" count="1">
            <x v="965"/>
          </reference>
        </references>
      </pivotArea>
    </format>
    <format dxfId="5216">
      <pivotArea dataOnly="0" labelOnly="1" outline="0" fieldPosition="0">
        <references count="2">
          <reference field="21" count="1" selected="0">
            <x v="756"/>
          </reference>
          <reference field="22" count="1">
            <x v="88"/>
          </reference>
        </references>
      </pivotArea>
    </format>
    <format dxfId="5215">
      <pivotArea dataOnly="0" labelOnly="1" outline="0" fieldPosition="0">
        <references count="2">
          <reference field="21" count="1" selected="0">
            <x v="757"/>
          </reference>
          <reference field="22" count="1">
            <x v="1033"/>
          </reference>
        </references>
      </pivotArea>
    </format>
    <format dxfId="5214">
      <pivotArea dataOnly="0" labelOnly="1" outline="0" fieldPosition="0">
        <references count="2">
          <reference field="21" count="1" selected="0">
            <x v="758"/>
          </reference>
          <reference field="22" count="1">
            <x v="259"/>
          </reference>
        </references>
      </pivotArea>
    </format>
    <format dxfId="5213">
      <pivotArea dataOnly="0" labelOnly="1" outline="0" fieldPosition="0">
        <references count="2">
          <reference field="21" count="1" selected="0">
            <x v="759"/>
          </reference>
          <reference field="22" count="1">
            <x v="315"/>
          </reference>
        </references>
      </pivotArea>
    </format>
    <format dxfId="5212">
      <pivotArea dataOnly="0" labelOnly="1" outline="0" fieldPosition="0">
        <references count="2">
          <reference field="21" count="1" selected="0">
            <x v="760"/>
          </reference>
          <reference field="22" count="1">
            <x v="675"/>
          </reference>
        </references>
      </pivotArea>
    </format>
    <format dxfId="5211">
      <pivotArea dataOnly="0" labelOnly="1" outline="0" fieldPosition="0">
        <references count="2">
          <reference field="21" count="1" selected="0">
            <x v="761"/>
          </reference>
          <reference field="22" count="1">
            <x v="766"/>
          </reference>
        </references>
      </pivotArea>
    </format>
    <format dxfId="5210">
      <pivotArea dataOnly="0" labelOnly="1" outline="0" fieldPosition="0">
        <references count="2">
          <reference field="21" count="1" selected="0">
            <x v="762"/>
          </reference>
          <reference field="22" count="1">
            <x v="177"/>
          </reference>
        </references>
      </pivotArea>
    </format>
    <format dxfId="5209">
      <pivotArea dataOnly="0" labelOnly="1" outline="0" fieldPosition="0">
        <references count="2">
          <reference field="21" count="1" selected="0">
            <x v="763"/>
          </reference>
          <reference field="22" count="1">
            <x v="283"/>
          </reference>
        </references>
      </pivotArea>
    </format>
    <format dxfId="5208">
      <pivotArea dataOnly="0" labelOnly="1" outline="0" fieldPosition="0">
        <references count="2">
          <reference field="21" count="1" selected="0">
            <x v="764"/>
          </reference>
          <reference field="22" count="1">
            <x v="902"/>
          </reference>
        </references>
      </pivotArea>
    </format>
    <format dxfId="5207">
      <pivotArea dataOnly="0" labelOnly="1" outline="0" fieldPosition="0">
        <references count="2">
          <reference field="21" count="1" selected="0">
            <x v="765"/>
          </reference>
          <reference field="22" count="1">
            <x v="331"/>
          </reference>
        </references>
      </pivotArea>
    </format>
    <format dxfId="5206">
      <pivotArea dataOnly="0" labelOnly="1" outline="0" fieldPosition="0">
        <references count="2">
          <reference field="21" count="1" selected="0">
            <x v="766"/>
          </reference>
          <reference field="22" count="1">
            <x v="999"/>
          </reference>
        </references>
      </pivotArea>
    </format>
    <format dxfId="5205">
      <pivotArea dataOnly="0" labelOnly="1" outline="0" fieldPosition="0">
        <references count="2">
          <reference field="21" count="1" selected="0">
            <x v="767"/>
          </reference>
          <reference field="22" count="1">
            <x v="706"/>
          </reference>
        </references>
      </pivotArea>
    </format>
    <format dxfId="5204">
      <pivotArea dataOnly="0" labelOnly="1" outline="0" fieldPosition="0">
        <references count="2">
          <reference field="21" count="1" selected="0">
            <x v="768"/>
          </reference>
          <reference field="22" count="1">
            <x v="403"/>
          </reference>
        </references>
      </pivotArea>
    </format>
    <format dxfId="5203">
      <pivotArea dataOnly="0" labelOnly="1" outline="0" fieldPosition="0">
        <references count="2">
          <reference field="21" count="1" selected="0">
            <x v="769"/>
          </reference>
          <reference field="22" count="1">
            <x v="674"/>
          </reference>
        </references>
      </pivotArea>
    </format>
    <format dxfId="5202">
      <pivotArea dataOnly="0" labelOnly="1" outline="0" fieldPosition="0">
        <references count="2">
          <reference field="21" count="1" selected="0">
            <x v="770"/>
          </reference>
          <reference field="22" count="1">
            <x v="384"/>
          </reference>
        </references>
      </pivotArea>
    </format>
    <format dxfId="5201">
      <pivotArea dataOnly="0" labelOnly="1" outline="0" fieldPosition="0">
        <references count="2">
          <reference field="21" count="1" selected="0">
            <x v="771"/>
          </reference>
          <reference field="22" count="1">
            <x v="816"/>
          </reference>
        </references>
      </pivotArea>
    </format>
    <format dxfId="5200">
      <pivotArea dataOnly="0" labelOnly="1" outline="0" fieldPosition="0">
        <references count="2">
          <reference field="21" count="1" selected="0">
            <x v="772"/>
          </reference>
          <reference field="22" count="1">
            <x v="432"/>
          </reference>
        </references>
      </pivotArea>
    </format>
    <format dxfId="5199">
      <pivotArea dataOnly="0" labelOnly="1" outline="0" fieldPosition="0">
        <references count="2">
          <reference field="21" count="1" selected="0">
            <x v="773"/>
          </reference>
          <reference field="22" count="1">
            <x v="449"/>
          </reference>
        </references>
      </pivotArea>
    </format>
    <format dxfId="5198">
      <pivotArea dataOnly="0" labelOnly="1" outline="0" fieldPosition="0">
        <references count="2">
          <reference field="21" count="1" selected="0">
            <x v="774"/>
          </reference>
          <reference field="22" count="1">
            <x v="855"/>
          </reference>
        </references>
      </pivotArea>
    </format>
    <format dxfId="5197">
      <pivotArea dataOnly="0" labelOnly="1" outline="0" fieldPosition="0">
        <references count="2">
          <reference field="21" count="1" selected="0">
            <x v="775"/>
          </reference>
          <reference field="22" count="1">
            <x v="204"/>
          </reference>
        </references>
      </pivotArea>
    </format>
    <format dxfId="5196">
      <pivotArea dataOnly="0" labelOnly="1" outline="0" fieldPosition="0">
        <references count="2">
          <reference field="21" count="1" selected="0">
            <x v="776"/>
          </reference>
          <reference field="22" count="1">
            <x v="915"/>
          </reference>
        </references>
      </pivotArea>
    </format>
    <format dxfId="5195">
      <pivotArea dataOnly="0" labelOnly="1" outline="0" fieldPosition="0">
        <references count="2">
          <reference field="21" count="1" selected="0">
            <x v="777"/>
          </reference>
          <reference field="22" count="1">
            <x v="743"/>
          </reference>
        </references>
      </pivotArea>
    </format>
    <format dxfId="5194">
      <pivotArea dataOnly="0" labelOnly="1" outline="0" fieldPosition="0">
        <references count="2">
          <reference field="21" count="1" selected="0">
            <x v="778"/>
          </reference>
          <reference field="22" count="1">
            <x v="997"/>
          </reference>
        </references>
      </pivotArea>
    </format>
    <format dxfId="5193">
      <pivotArea dataOnly="0" labelOnly="1" outline="0" fieldPosition="0">
        <references count="2">
          <reference field="21" count="1" selected="0">
            <x v="779"/>
          </reference>
          <reference field="22" count="1">
            <x v="881"/>
          </reference>
        </references>
      </pivotArea>
    </format>
    <format dxfId="5192">
      <pivotArea dataOnly="0" labelOnly="1" outline="0" fieldPosition="0">
        <references count="2">
          <reference field="21" count="1" selected="0">
            <x v="780"/>
          </reference>
          <reference field="22" count="1">
            <x v="1037"/>
          </reference>
        </references>
      </pivotArea>
    </format>
    <format dxfId="5191">
      <pivotArea dataOnly="0" labelOnly="1" outline="0" fieldPosition="0">
        <references count="2">
          <reference field="21" count="1" selected="0">
            <x v="781"/>
          </reference>
          <reference field="22" count="1">
            <x v="299"/>
          </reference>
        </references>
      </pivotArea>
    </format>
    <format dxfId="5190">
      <pivotArea dataOnly="0" labelOnly="1" outline="0" fieldPosition="0">
        <references count="2">
          <reference field="21" count="1" selected="0">
            <x v="782"/>
          </reference>
          <reference field="22" count="1">
            <x v="101"/>
          </reference>
        </references>
      </pivotArea>
    </format>
    <format dxfId="5189">
      <pivotArea dataOnly="0" labelOnly="1" outline="0" fieldPosition="0">
        <references count="2">
          <reference field="21" count="1" selected="0">
            <x v="783"/>
          </reference>
          <reference field="22" count="1">
            <x v="1141"/>
          </reference>
        </references>
      </pivotArea>
    </format>
    <format dxfId="5188">
      <pivotArea dataOnly="0" labelOnly="1" outline="0" fieldPosition="0">
        <references count="2">
          <reference field="21" count="1" selected="0">
            <x v="784"/>
          </reference>
          <reference field="22" count="1">
            <x v="682"/>
          </reference>
        </references>
      </pivotArea>
    </format>
    <format dxfId="5187">
      <pivotArea dataOnly="0" labelOnly="1" outline="0" fieldPosition="0">
        <references count="2">
          <reference field="21" count="1" selected="0">
            <x v="785"/>
          </reference>
          <reference field="22" count="3">
            <x v="127"/>
            <x v="141"/>
            <x v="457"/>
          </reference>
        </references>
      </pivotArea>
    </format>
    <format dxfId="5186">
      <pivotArea dataOnly="0" labelOnly="1" outline="0" fieldPosition="0">
        <references count="2">
          <reference field="21" count="1" selected="0">
            <x v="786"/>
          </reference>
          <reference field="22" count="1">
            <x v="700"/>
          </reference>
        </references>
      </pivotArea>
    </format>
    <format dxfId="5185">
      <pivotArea dataOnly="0" labelOnly="1" outline="0" fieldPosition="0">
        <references count="2">
          <reference field="21" count="1" selected="0">
            <x v="787"/>
          </reference>
          <reference field="22" count="1">
            <x v="1084"/>
          </reference>
        </references>
      </pivotArea>
    </format>
    <format dxfId="5184">
      <pivotArea dataOnly="0" labelOnly="1" outline="0" fieldPosition="0">
        <references count="2">
          <reference field="21" count="1" selected="0">
            <x v="788"/>
          </reference>
          <reference field="22" count="1">
            <x v="254"/>
          </reference>
        </references>
      </pivotArea>
    </format>
    <format dxfId="5183">
      <pivotArea dataOnly="0" labelOnly="1" outline="0" fieldPosition="0">
        <references count="2">
          <reference field="21" count="1" selected="0">
            <x v="789"/>
          </reference>
          <reference field="22" count="1">
            <x v="1035"/>
          </reference>
        </references>
      </pivotArea>
    </format>
    <format dxfId="5182">
      <pivotArea dataOnly="0" labelOnly="1" outline="0" fieldPosition="0">
        <references count="2">
          <reference field="21" count="1" selected="0">
            <x v="790"/>
          </reference>
          <reference field="22" count="1">
            <x v="303"/>
          </reference>
        </references>
      </pivotArea>
    </format>
    <format dxfId="5181">
      <pivotArea dataOnly="0" labelOnly="1" outline="0" fieldPosition="0">
        <references count="2">
          <reference field="21" count="1" selected="0">
            <x v="791"/>
          </reference>
          <reference field="22" count="1">
            <x v="418"/>
          </reference>
        </references>
      </pivotArea>
    </format>
    <format dxfId="5180">
      <pivotArea dataOnly="0" labelOnly="1" outline="0" fieldPosition="0">
        <references count="2">
          <reference field="21" count="1" selected="0">
            <x v="792"/>
          </reference>
          <reference field="22" count="1">
            <x v="213"/>
          </reference>
        </references>
      </pivotArea>
    </format>
    <format dxfId="5179">
      <pivotArea dataOnly="0" labelOnly="1" outline="0" fieldPosition="0">
        <references count="2">
          <reference field="21" count="1" selected="0">
            <x v="793"/>
          </reference>
          <reference field="22" count="1">
            <x v="502"/>
          </reference>
        </references>
      </pivotArea>
    </format>
    <format dxfId="5178">
      <pivotArea dataOnly="0" labelOnly="1" outline="0" fieldPosition="0">
        <references count="2">
          <reference field="21" count="1" selected="0">
            <x v="794"/>
          </reference>
          <reference field="22" count="1">
            <x v="871"/>
          </reference>
        </references>
      </pivotArea>
    </format>
    <format dxfId="5177">
      <pivotArea dataOnly="0" labelOnly="1" outline="0" fieldPosition="0">
        <references count="2">
          <reference field="21" count="1" selected="0">
            <x v="795"/>
          </reference>
          <reference field="22" count="1">
            <x v="869"/>
          </reference>
        </references>
      </pivotArea>
    </format>
    <format dxfId="5176">
      <pivotArea dataOnly="0" labelOnly="1" outline="0" fieldPosition="0">
        <references count="2">
          <reference field="21" count="1" selected="0">
            <x v="796"/>
          </reference>
          <reference field="22" count="1">
            <x v="693"/>
          </reference>
        </references>
      </pivotArea>
    </format>
    <format dxfId="5175">
      <pivotArea dataOnly="0" labelOnly="1" outline="0" fieldPosition="0">
        <references count="2">
          <reference field="21" count="1" selected="0">
            <x v="797"/>
          </reference>
          <reference field="22" count="1">
            <x v="544"/>
          </reference>
        </references>
      </pivotArea>
    </format>
    <format dxfId="5174">
      <pivotArea dataOnly="0" labelOnly="1" outline="0" fieldPosition="0">
        <references count="2">
          <reference field="21" count="1" selected="0">
            <x v="798"/>
          </reference>
          <reference field="22" count="1">
            <x v="800"/>
          </reference>
        </references>
      </pivotArea>
    </format>
    <format dxfId="5173">
      <pivotArea dataOnly="0" labelOnly="1" outline="0" fieldPosition="0">
        <references count="2">
          <reference field="21" count="1" selected="0">
            <x v="799"/>
          </reference>
          <reference field="22" count="1">
            <x v="115"/>
          </reference>
        </references>
      </pivotArea>
    </format>
    <format dxfId="5172">
      <pivotArea dataOnly="0" labelOnly="1" outline="0" fieldPosition="0">
        <references count="2">
          <reference field="21" count="1" selected="0">
            <x v="800"/>
          </reference>
          <reference field="22" count="1">
            <x v="1068"/>
          </reference>
        </references>
      </pivotArea>
    </format>
    <format dxfId="5171">
      <pivotArea dataOnly="0" labelOnly="1" outline="0" fieldPosition="0">
        <references count="2">
          <reference field="21" count="1" selected="0">
            <x v="801"/>
          </reference>
          <reference field="22" count="1">
            <x v="559"/>
          </reference>
        </references>
      </pivotArea>
    </format>
    <format dxfId="5170">
      <pivotArea dataOnly="0" labelOnly="1" outline="0" fieldPosition="0">
        <references count="2">
          <reference field="21" count="1" selected="0">
            <x v="802"/>
          </reference>
          <reference field="22" count="1">
            <x v="735"/>
          </reference>
        </references>
      </pivotArea>
    </format>
    <format dxfId="5169">
      <pivotArea dataOnly="0" labelOnly="1" outline="0" fieldPosition="0">
        <references count="2">
          <reference field="21" count="1" selected="0">
            <x v="803"/>
          </reference>
          <reference field="22" count="1">
            <x v="774"/>
          </reference>
        </references>
      </pivotArea>
    </format>
    <format dxfId="5168">
      <pivotArea dataOnly="0" labelOnly="1" outline="0" fieldPosition="0">
        <references count="2">
          <reference field="21" count="1" selected="0">
            <x v="804"/>
          </reference>
          <reference field="22" count="1">
            <x v="826"/>
          </reference>
        </references>
      </pivotArea>
    </format>
    <format dxfId="5167">
      <pivotArea dataOnly="0" labelOnly="1" outline="0" fieldPosition="0">
        <references count="2">
          <reference field="21" count="1" selected="0">
            <x v="805"/>
          </reference>
          <reference field="22" count="1">
            <x v="260"/>
          </reference>
        </references>
      </pivotArea>
    </format>
    <format dxfId="5166">
      <pivotArea dataOnly="0" labelOnly="1" outline="0" fieldPosition="0">
        <references count="2">
          <reference field="21" count="1" selected="0">
            <x v="806"/>
          </reference>
          <reference field="22" count="1">
            <x v="164"/>
          </reference>
        </references>
      </pivotArea>
    </format>
    <format dxfId="5165">
      <pivotArea dataOnly="0" labelOnly="1" outline="0" fieldPosition="0">
        <references count="2">
          <reference field="21" count="1" selected="0">
            <x v="807"/>
          </reference>
          <reference field="22" count="1">
            <x v="140"/>
          </reference>
        </references>
      </pivotArea>
    </format>
    <format dxfId="5164">
      <pivotArea dataOnly="0" labelOnly="1" outline="0" fieldPosition="0">
        <references count="2">
          <reference field="21" count="1" selected="0">
            <x v="808"/>
          </reference>
          <reference field="22" count="1">
            <x v="326"/>
          </reference>
        </references>
      </pivotArea>
    </format>
    <format dxfId="5163">
      <pivotArea dataOnly="0" labelOnly="1" outline="0" fieldPosition="0">
        <references count="2">
          <reference field="21" count="1" selected="0">
            <x v="809"/>
          </reference>
          <reference field="22" count="1">
            <x v="396"/>
          </reference>
        </references>
      </pivotArea>
    </format>
    <format dxfId="5162">
      <pivotArea dataOnly="0" labelOnly="1" outline="0" fieldPosition="0">
        <references count="2">
          <reference field="21" count="1" selected="0">
            <x v="810"/>
          </reference>
          <reference field="22" count="1">
            <x v="550"/>
          </reference>
        </references>
      </pivotArea>
    </format>
    <format dxfId="5161">
      <pivotArea dataOnly="0" labelOnly="1" outline="0" fieldPosition="0">
        <references count="2">
          <reference field="21" count="1" selected="0">
            <x v="811"/>
          </reference>
          <reference field="22" count="1">
            <x v="453"/>
          </reference>
        </references>
      </pivotArea>
    </format>
    <format dxfId="5160">
      <pivotArea dataOnly="0" labelOnly="1" outline="0" fieldPosition="0">
        <references count="2">
          <reference field="21" count="1" selected="0">
            <x v="812"/>
          </reference>
          <reference field="22" count="1">
            <x v="3"/>
          </reference>
        </references>
      </pivotArea>
    </format>
    <format dxfId="5159">
      <pivotArea dataOnly="0" labelOnly="1" outline="0" fieldPosition="0">
        <references count="2">
          <reference field="21" count="1" selected="0">
            <x v="813"/>
          </reference>
          <reference field="22" count="1">
            <x v="474"/>
          </reference>
        </references>
      </pivotArea>
    </format>
    <format dxfId="5158">
      <pivotArea dataOnly="0" labelOnly="1" outline="0" fieldPosition="0">
        <references count="2">
          <reference field="21" count="1" selected="0">
            <x v="814"/>
          </reference>
          <reference field="22" count="1">
            <x v="673"/>
          </reference>
        </references>
      </pivotArea>
    </format>
    <format dxfId="5157">
      <pivotArea dataOnly="0" labelOnly="1" outline="0" fieldPosition="0">
        <references count="2">
          <reference field="21" count="1" selected="0">
            <x v="815"/>
          </reference>
          <reference field="22" count="1">
            <x v="699"/>
          </reference>
        </references>
      </pivotArea>
    </format>
    <format dxfId="5156">
      <pivotArea dataOnly="0" labelOnly="1" outline="0" fieldPosition="0">
        <references count="2">
          <reference field="21" count="1" selected="0">
            <x v="816"/>
          </reference>
          <reference field="22" count="1">
            <x v="482"/>
          </reference>
        </references>
      </pivotArea>
    </format>
    <format dxfId="5155">
      <pivotArea dataOnly="0" labelOnly="1" outline="0" fieldPosition="0">
        <references count="2">
          <reference field="21" count="1" selected="0">
            <x v="817"/>
          </reference>
          <reference field="22" count="1">
            <x v="282"/>
          </reference>
        </references>
      </pivotArea>
    </format>
    <format dxfId="5154">
      <pivotArea dataOnly="0" labelOnly="1" outline="0" fieldPosition="0">
        <references count="2">
          <reference field="21" count="1" selected="0">
            <x v="818"/>
          </reference>
          <reference field="22" count="1">
            <x v="368"/>
          </reference>
        </references>
      </pivotArea>
    </format>
    <format dxfId="5153">
      <pivotArea dataOnly="0" labelOnly="1" outline="0" fieldPosition="0">
        <references count="2">
          <reference field="21" count="1" selected="0">
            <x v="819"/>
          </reference>
          <reference field="22" count="1">
            <x v="13"/>
          </reference>
        </references>
      </pivotArea>
    </format>
    <format dxfId="5152">
      <pivotArea dataOnly="0" labelOnly="1" outline="0" fieldPosition="0">
        <references count="2">
          <reference field="21" count="1" selected="0">
            <x v="820"/>
          </reference>
          <reference field="22" count="1">
            <x v="172"/>
          </reference>
        </references>
      </pivotArea>
    </format>
    <format dxfId="5151">
      <pivotArea dataOnly="0" labelOnly="1" outline="0" fieldPosition="0">
        <references count="2">
          <reference field="21" count="1" selected="0">
            <x v="821"/>
          </reference>
          <reference field="22" count="1">
            <x v="523"/>
          </reference>
        </references>
      </pivotArea>
    </format>
    <format dxfId="5150">
      <pivotArea dataOnly="0" labelOnly="1" outline="0" fieldPosition="0">
        <references count="2">
          <reference field="21" count="1" selected="0">
            <x v="822"/>
          </reference>
          <reference field="22" count="1">
            <x v="212"/>
          </reference>
        </references>
      </pivotArea>
    </format>
    <format dxfId="5149">
      <pivotArea dataOnly="0" labelOnly="1" outline="0" fieldPosition="0">
        <references count="2">
          <reference field="21" count="1" selected="0">
            <x v="823"/>
          </reference>
          <reference field="22" count="1">
            <x v="519"/>
          </reference>
        </references>
      </pivotArea>
    </format>
    <format dxfId="5148">
      <pivotArea dataOnly="0" labelOnly="1" outline="0" fieldPosition="0">
        <references count="2">
          <reference field="21" count="1" selected="0">
            <x v="824"/>
          </reference>
          <reference field="22" count="1">
            <x v="602"/>
          </reference>
        </references>
      </pivotArea>
    </format>
    <format dxfId="5147">
      <pivotArea dataOnly="0" labelOnly="1" outline="0" fieldPosition="0">
        <references count="2">
          <reference field="21" count="1" selected="0">
            <x v="825"/>
          </reference>
          <reference field="22" count="1">
            <x v="276"/>
          </reference>
        </references>
      </pivotArea>
    </format>
    <format dxfId="5146">
      <pivotArea dataOnly="0" labelOnly="1" outline="0" fieldPosition="0">
        <references count="2">
          <reference field="21" count="1" selected="0">
            <x v="826"/>
          </reference>
          <reference field="22" count="1">
            <x v="12"/>
          </reference>
        </references>
      </pivotArea>
    </format>
    <format dxfId="5145">
      <pivotArea dataOnly="0" labelOnly="1" outline="0" fieldPosition="0">
        <references count="2">
          <reference field="21" count="1" selected="0">
            <x v="827"/>
          </reference>
          <reference field="22" count="2">
            <x v="584"/>
            <x v="709"/>
          </reference>
        </references>
      </pivotArea>
    </format>
    <format dxfId="5144">
      <pivotArea dataOnly="0" labelOnly="1" outline="0" fieldPosition="0">
        <references count="2">
          <reference field="21" count="1" selected="0">
            <x v="828"/>
          </reference>
          <reference field="22" count="1">
            <x v="243"/>
          </reference>
        </references>
      </pivotArea>
    </format>
    <format dxfId="5143">
      <pivotArea dataOnly="0" labelOnly="1" outline="0" fieldPosition="0">
        <references count="2">
          <reference field="21" count="1" selected="0">
            <x v="829"/>
          </reference>
          <reference field="22" count="1">
            <x v="309"/>
          </reference>
        </references>
      </pivotArea>
    </format>
    <format dxfId="5142">
      <pivotArea dataOnly="0" labelOnly="1" outline="0" fieldPosition="0">
        <references count="2">
          <reference field="21" count="1" selected="0">
            <x v="830"/>
          </reference>
          <reference field="22" count="1">
            <x v="1122"/>
          </reference>
        </references>
      </pivotArea>
    </format>
    <format dxfId="5141">
      <pivotArea dataOnly="0" labelOnly="1" outline="0" fieldPosition="0">
        <references count="2">
          <reference field="21" count="1" selected="0">
            <x v="831"/>
          </reference>
          <reference field="22" count="1">
            <x v="678"/>
          </reference>
        </references>
      </pivotArea>
    </format>
    <format dxfId="5140">
      <pivotArea dataOnly="0" labelOnly="1" outline="0" fieldPosition="0">
        <references count="2">
          <reference field="21" count="1" selected="0">
            <x v="832"/>
          </reference>
          <reference field="22" count="1">
            <x v="50"/>
          </reference>
        </references>
      </pivotArea>
    </format>
    <format dxfId="5139">
      <pivotArea dataOnly="0" labelOnly="1" outline="0" fieldPosition="0">
        <references count="2">
          <reference field="21" count="1" selected="0">
            <x v="833"/>
          </reference>
          <reference field="22" count="1">
            <x v="654"/>
          </reference>
        </references>
      </pivotArea>
    </format>
    <format dxfId="5138">
      <pivotArea dataOnly="0" labelOnly="1" outline="0" fieldPosition="0">
        <references count="2">
          <reference field="21" count="1" selected="0">
            <x v="834"/>
          </reference>
          <reference field="22" count="1">
            <x v="877"/>
          </reference>
        </references>
      </pivotArea>
    </format>
    <format dxfId="5137">
      <pivotArea dataOnly="0" labelOnly="1" outline="0" fieldPosition="0">
        <references count="2">
          <reference field="21" count="1" selected="0">
            <x v="835"/>
          </reference>
          <reference field="22" count="1">
            <x v="769"/>
          </reference>
        </references>
      </pivotArea>
    </format>
    <format dxfId="5136">
      <pivotArea dataOnly="0" labelOnly="1" outline="0" fieldPosition="0">
        <references count="2">
          <reference field="21" count="1" selected="0">
            <x v="836"/>
          </reference>
          <reference field="22" count="1">
            <x v="835"/>
          </reference>
        </references>
      </pivotArea>
    </format>
    <format dxfId="5135">
      <pivotArea dataOnly="0" labelOnly="1" outline="0" fieldPosition="0">
        <references count="2">
          <reference field="21" count="1" selected="0">
            <x v="837"/>
          </reference>
          <reference field="22" count="1">
            <x v="344"/>
          </reference>
        </references>
      </pivotArea>
    </format>
    <format dxfId="5134">
      <pivotArea dataOnly="0" labelOnly="1" outline="0" fieldPosition="0">
        <references count="2">
          <reference field="21" count="1" selected="0">
            <x v="838"/>
          </reference>
          <reference field="22" count="1">
            <x v="95"/>
          </reference>
        </references>
      </pivotArea>
    </format>
    <format dxfId="5133">
      <pivotArea dataOnly="0" labelOnly="1" outline="0" fieldPosition="0">
        <references count="2">
          <reference field="21" count="1" selected="0">
            <x v="839"/>
          </reference>
          <reference field="22" count="1">
            <x v="547"/>
          </reference>
        </references>
      </pivotArea>
    </format>
    <format dxfId="5132">
      <pivotArea dataOnly="0" labelOnly="1" outline="0" fieldPosition="0">
        <references count="2">
          <reference field="21" count="1" selected="0">
            <x v="840"/>
          </reference>
          <reference field="22" count="1">
            <x v="629"/>
          </reference>
        </references>
      </pivotArea>
    </format>
    <format dxfId="5131">
      <pivotArea dataOnly="0" labelOnly="1" outline="0" fieldPosition="0">
        <references count="2">
          <reference field="21" count="1" selected="0">
            <x v="841"/>
          </reference>
          <reference field="22" count="1">
            <x v="117"/>
          </reference>
        </references>
      </pivotArea>
    </format>
    <format dxfId="5130">
      <pivotArea dataOnly="0" labelOnly="1" outline="0" fieldPosition="0">
        <references count="2">
          <reference field="21" count="1" selected="0">
            <x v="842"/>
          </reference>
          <reference field="22" count="1">
            <x v="416"/>
          </reference>
        </references>
      </pivotArea>
    </format>
    <format dxfId="5129">
      <pivotArea dataOnly="0" labelOnly="1" outline="0" fieldPosition="0">
        <references count="2">
          <reference field="21" count="1" selected="0">
            <x v="843"/>
          </reference>
          <reference field="22" count="1">
            <x v="948"/>
          </reference>
        </references>
      </pivotArea>
    </format>
    <format dxfId="5128">
      <pivotArea dataOnly="0" labelOnly="1" outline="0" fieldPosition="0">
        <references count="2">
          <reference field="21" count="1" selected="0">
            <x v="844"/>
          </reference>
          <reference field="22" count="1">
            <x v="781"/>
          </reference>
        </references>
      </pivotArea>
    </format>
    <format dxfId="5127">
      <pivotArea dataOnly="0" labelOnly="1" outline="0" fieldPosition="0">
        <references count="2">
          <reference field="21" count="1" selected="0">
            <x v="845"/>
          </reference>
          <reference field="22" count="1">
            <x v="698"/>
          </reference>
        </references>
      </pivotArea>
    </format>
    <format dxfId="5126">
      <pivotArea dataOnly="0" labelOnly="1" outline="0" fieldPosition="0">
        <references count="2">
          <reference field="21" count="1" selected="0">
            <x v="846"/>
          </reference>
          <reference field="22" count="1">
            <x v="575"/>
          </reference>
        </references>
      </pivotArea>
    </format>
    <format dxfId="5125">
      <pivotArea dataOnly="0" labelOnly="1" outline="0" fieldPosition="0">
        <references count="2">
          <reference field="21" count="1" selected="0">
            <x v="847"/>
          </reference>
          <reference field="22" count="1">
            <x v="278"/>
          </reference>
        </references>
      </pivotArea>
    </format>
    <format dxfId="5124">
      <pivotArea dataOnly="0" labelOnly="1" outline="0" fieldPosition="0">
        <references count="2">
          <reference field="21" count="1" selected="0">
            <x v="848"/>
          </reference>
          <reference field="22" count="1">
            <x v="23"/>
          </reference>
        </references>
      </pivotArea>
    </format>
    <format dxfId="5123">
      <pivotArea dataOnly="0" labelOnly="1" outline="0" fieldPosition="0">
        <references count="2">
          <reference field="21" count="1" selected="0">
            <x v="849"/>
          </reference>
          <reference field="22" count="1">
            <x v="163"/>
          </reference>
        </references>
      </pivotArea>
    </format>
    <format dxfId="5122">
      <pivotArea dataOnly="0" labelOnly="1" outline="0" fieldPosition="0">
        <references count="2">
          <reference field="21" count="1" selected="0">
            <x v="850"/>
          </reference>
          <reference field="22" count="1">
            <x v="77"/>
          </reference>
        </references>
      </pivotArea>
    </format>
    <format dxfId="5121">
      <pivotArea dataOnly="0" labelOnly="1" outline="0" fieldPosition="0">
        <references count="2">
          <reference field="21" count="1" selected="0">
            <x v="851"/>
          </reference>
          <reference field="22" count="1">
            <x v="499"/>
          </reference>
        </references>
      </pivotArea>
    </format>
    <format dxfId="5120">
      <pivotArea dataOnly="0" labelOnly="1" outline="0" fieldPosition="0">
        <references count="2">
          <reference field="21" count="1" selected="0">
            <x v="852"/>
          </reference>
          <reference field="22" count="1">
            <x v="1100"/>
          </reference>
        </references>
      </pivotArea>
    </format>
    <format dxfId="5119">
      <pivotArea dataOnly="0" labelOnly="1" outline="0" fieldPosition="0">
        <references count="2">
          <reference field="21" count="1" selected="0">
            <x v="853"/>
          </reference>
          <reference field="22" count="1">
            <x v="375"/>
          </reference>
        </references>
      </pivotArea>
    </format>
    <format dxfId="5118">
      <pivotArea dataOnly="0" labelOnly="1" outline="0" fieldPosition="0">
        <references count="2">
          <reference field="21" count="1" selected="0">
            <x v="854"/>
          </reference>
          <reference field="22" count="1">
            <x v="573"/>
          </reference>
        </references>
      </pivotArea>
    </format>
    <format dxfId="5117">
      <pivotArea dataOnly="0" labelOnly="1" outline="0" fieldPosition="0">
        <references count="2">
          <reference field="21" count="1" selected="0">
            <x v="855"/>
          </reference>
          <reference field="22" count="1">
            <x v="1073"/>
          </reference>
        </references>
      </pivotArea>
    </format>
    <format dxfId="5116">
      <pivotArea dataOnly="0" labelOnly="1" outline="0" fieldPosition="0">
        <references count="2">
          <reference field="21" count="1" selected="0">
            <x v="856"/>
          </reference>
          <reference field="22" count="1">
            <x v="129"/>
          </reference>
        </references>
      </pivotArea>
    </format>
    <format dxfId="5115">
      <pivotArea dataOnly="0" labelOnly="1" outline="0" fieldPosition="0">
        <references count="2">
          <reference field="21" count="1" selected="0">
            <x v="857"/>
          </reference>
          <reference field="22" count="1">
            <x v="924"/>
          </reference>
        </references>
      </pivotArea>
    </format>
    <format dxfId="5114">
      <pivotArea dataOnly="0" labelOnly="1" outline="0" fieldPosition="0">
        <references count="2">
          <reference field="21" count="1" selected="0">
            <x v="858"/>
          </reference>
          <reference field="22" count="1">
            <x v="18"/>
          </reference>
        </references>
      </pivotArea>
    </format>
    <format dxfId="5113">
      <pivotArea dataOnly="0" labelOnly="1" outline="0" fieldPosition="0">
        <references count="2">
          <reference field="21" count="1" selected="0">
            <x v="859"/>
          </reference>
          <reference field="22" count="1">
            <x v="533"/>
          </reference>
        </references>
      </pivotArea>
    </format>
    <format dxfId="5112">
      <pivotArea dataOnly="0" labelOnly="1" outline="0" fieldPosition="0">
        <references count="2">
          <reference field="21" count="1" selected="0">
            <x v="860"/>
          </reference>
          <reference field="22" count="1">
            <x v="726"/>
          </reference>
        </references>
      </pivotArea>
    </format>
    <format dxfId="5111">
      <pivotArea dataOnly="0" labelOnly="1" outline="0" fieldPosition="0">
        <references count="2">
          <reference field="21" count="1" selected="0">
            <x v="861"/>
          </reference>
          <reference field="22" count="1">
            <x v="659"/>
          </reference>
        </references>
      </pivotArea>
    </format>
    <format dxfId="5110">
      <pivotArea dataOnly="0" labelOnly="1" outline="0" fieldPosition="0">
        <references count="2">
          <reference field="21" count="1" selected="0">
            <x v="862"/>
          </reference>
          <reference field="22" count="1">
            <x v="9"/>
          </reference>
        </references>
      </pivotArea>
    </format>
    <format dxfId="5109">
      <pivotArea dataOnly="0" labelOnly="1" outline="0" fieldPosition="0">
        <references count="2">
          <reference field="21" count="1" selected="0">
            <x v="863"/>
          </reference>
          <reference field="22" count="1">
            <x v="409"/>
          </reference>
        </references>
      </pivotArea>
    </format>
    <format dxfId="5108">
      <pivotArea dataOnly="0" labelOnly="1" outline="0" fieldPosition="0">
        <references count="2">
          <reference field="21" count="1" selected="0">
            <x v="864"/>
          </reference>
          <reference field="22" count="1">
            <x v="197"/>
          </reference>
        </references>
      </pivotArea>
    </format>
    <format dxfId="5107">
      <pivotArea dataOnly="0" labelOnly="1" outline="0" fieldPosition="0">
        <references count="2">
          <reference field="21" count="1" selected="0">
            <x v="865"/>
          </reference>
          <reference field="22" count="1">
            <x v="475"/>
          </reference>
        </references>
      </pivotArea>
    </format>
    <format dxfId="5106">
      <pivotArea dataOnly="0" labelOnly="1" outline="0" fieldPosition="0">
        <references count="2">
          <reference field="21" count="1" selected="0">
            <x v="866"/>
          </reference>
          <reference field="22" count="1">
            <x v="135"/>
          </reference>
        </references>
      </pivotArea>
    </format>
    <format dxfId="5105">
      <pivotArea dataOnly="0" labelOnly="1" outline="0" fieldPosition="0">
        <references count="2">
          <reference field="21" count="1" selected="0">
            <x v="867"/>
          </reference>
          <reference field="22" count="1">
            <x v="643"/>
          </reference>
        </references>
      </pivotArea>
    </format>
    <format dxfId="5104">
      <pivotArea dataOnly="0" labelOnly="1" outline="0" fieldPosition="0">
        <references count="2">
          <reference field="21" count="1" selected="0">
            <x v="868"/>
          </reference>
          <reference field="22" count="1">
            <x v="564"/>
          </reference>
        </references>
      </pivotArea>
    </format>
    <format dxfId="5103">
      <pivotArea dataOnly="0" labelOnly="1" outline="0" fieldPosition="0">
        <references count="2">
          <reference field="21" count="1" selected="0">
            <x v="869"/>
          </reference>
          <reference field="22" count="1">
            <x v="21"/>
          </reference>
        </references>
      </pivotArea>
    </format>
    <format dxfId="5102">
      <pivotArea dataOnly="0" labelOnly="1" outline="0" fieldPosition="0">
        <references count="2">
          <reference field="21" count="1" selected="0">
            <x v="870"/>
          </reference>
          <reference field="22" count="1">
            <x v="116"/>
          </reference>
        </references>
      </pivotArea>
    </format>
    <format dxfId="5101">
      <pivotArea dataOnly="0" labelOnly="1" outline="0" fieldPosition="0">
        <references count="2">
          <reference field="21" count="1" selected="0">
            <x v="871"/>
          </reference>
          <reference field="22" count="1">
            <x v="615"/>
          </reference>
        </references>
      </pivotArea>
    </format>
    <format dxfId="5100">
      <pivotArea dataOnly="0" labelOnly="1" outline="0" fieldPosition="0">
        <references count="2">
          <reference field="21" count="1" selected="0">
            <x v="872"/>
          </reference>
          <reference field="22" count="1">
            <x v="694"/>
          </reference>
        </references>
      </pivotArea>
    </format>
    <format dxfId="5099">
      <pivotArea dataOnly="0" labelOnly="1" outline="0" fieldPosition="0">
        <references count="2">
          <reference field="21" count="1" selected="0">
            <x v="873"/>
          </reference>
          <reference field="22" count="1">
            <x v="357"/>
          </reference>
        </references>
      </pivotArea>
    </format>
    <format dxfId="5098">
      <pivotArea dataOnly="0" labelOnly="1" outline="0" fieldPosition="0">
        <references count="2">
          <reference field="21" count="1" selected="0">
            <x v="874"/>
          </reference>
          <reference field="22" count="1">
            <x v="230"/>
          </reference>
        </references>
      </pivotArea>
    </format>
    <format dxfId="5097">
      <pivotArea dataOnly="0" labelOnly="1" outline="0" fieldPosition="0">
        <references count="2">
          <reference field="21" count="1" selected="0">
            <x v="875"/>
          </reference>
          <reference field="22" count="1">
            <x v="761"/>
          </reference>
        </references>
      </pivotArea>
    </format>
    <format dxfId="5096">
      <pivotArea dataOnly="0" labelOnly="1" outline="0" fieldPosition="0">
        <references count="2">
          <reference field="21" count="1" selected="0">
            <x v="876"/>
          </reference>
          <reference field="22" count="1">
            <x v="887"/>
          </reference>
        </references>
      </pivotArea>
    </format>
    <format dxfId="5095">
      <pivotArea dataOnly="0" labelOnly="1" outline="0" fieldPosition="0">
        <references count="2">
          <reference field="21" count="1" selected="0">
            <x v="877"/>
          </reference>
          <reference field="22" count="1">
            <x v="1006"/>
          </reference>
        </references>
      </pivotArea>
    </format>
    <format dxfId="5094">
      <pivotArea dataOnly="0" labelOnly="1" outline="0" fieldPosition="0">
        <references count="2">
          <reference field="21" count="1" selected="0">
            <x v="878"/>
          </reference>
          <reference field="22" count="1">
            <x v="489"/>
          </reference>
        </references>
      </pivotArea>
    </format>
    <format dxfId="5093">
      <pivotArea dataOnly="0" labelOnly="1" outline="0" fieldPosition="0">
        <references count="2">
          <reference field="21" count="1" selected="0">
            <x v="879"/>
          </reference>
          <reference field="22" count="1">
            <x v="173"/>
          </reference>
        </references>
      </pivotArea>
    </format>
    <format dxfId="5092">
      <pivotArea dataOnly="0" labelOnly="1" outline="0" fieldPosition="0">
        <references count="2">
          <reference field="21" count="1" selected="0">
            <x v="880"/>
          </reference>
          <reference field="22" count="1">
            <x v="321"/>
          </reference>
        </references>
      </pivotArea>
    </format>
    <format dxfId="5091">
      <pivotArea dataOnly="0" labelOnly="1" outline="0" fieldPosition="0">
        <references count="2">
          <reference field="21" count="1" selected="0">
            <x v="881"/>
          </reference>
          <reference field="22" count="1">
            <x v="1111"/>
          </reference>
        </references>
      </pivotArea>
    </format>
    <format dxfId="5090">
      <pivotArea dataOnly="0" labelOnly="1" outline="0" fieldPosition="0">
        <references count="2">
          <reference field="21" count="1" selected="0">
            <x v="882"/>
          </reference>
          <reference field="22" count="1">
            <x v="719"/>
          </reference>
        </references>
      </pivotArea>
    </format>
    <format dxfId="5089">
      <pivotArea dataOnly="0" labelOnly="1" outline="0" fieldPosition="0">
        <references count="2">
          <reference field="21" count="1" selected="0">
            <x v="883"/>
          </reference>
          <reference field="22" count="1">
            <x v="528"/>
          </reference>
        </references>
      </pivotArea>
    </format>
    <format dxfId="5088">
      <pivotArea dataOnly="0" labelOnly="1" outline="0" fieldPosition="0">
        <references count="2">
          <reference field="21" count="1" selected="0">
            <x v="884"/>
          </reference>
          <reference field="22" count="1">
            <x v="388"/>
          </reference>
        </references>
      </pivotArea>
    </format>
    <format dxfId="5087">
      <pivotArea dataOnly="0" labelOnly="1" outline="0" fieldPosition="0">
        <references count="2">
          <reference field="21" count="1" selected="0">
            <x v="885"/>
          </reference>
          <reference field="22" count="1">
            <x v="256"/>
          </reference>
        </references>
      </pivotArea>
    </format>
    <format dxfId="5086">
      <pivotArea dataOnly="0" labelOnly="1" outline="0" fieldPosition="0">
        <references count="2">
          <reference field="21" count="1" selected="0">
            <x v="886"/>
          </reference>
          <reference field="22" count="1">
            <x v="192"/>
          </reference>
        </references>
      </pivotArea>
    </format>
    <format dxfId="5085">
      <pivotArea dataOnly="0" labelOnly="1" outline="0" fieldPosition="0">
        <references count="2">
          <reference field="21" count="1" selected="0">
            <x v="887"/>
          </reference>
          <reference field="22" count="1">
            <x v="20"/>
          </reference>
        </references>
      </pivotArea>
    </format>
    <format dxfId="5084">
      <pivotArea dataOnly="0" labelOnly="1" outline="0" fieldPosition="0">
        <references count="2">
          <reference field="21" count="1" selected="0">
            <x v="888"/>
          </reference>
          <reference field="22" count="1">
            <x v="822"/>
          </reference>
        </references>
      </pivotArea>
    </format>
    <format dxfId="5083">
      <pivotArea dataOnly="0" labelOnly="1" outline="0" fieldPosition="0">
        <references count="2">
          <reference field="21" count="1" selected="0">
            <x v="889"/>
          </reference>
          <reference field="22" count="1">
            <x v="287"/>
          </reference>
        </references>
      </pivotArea>
    </format>
    <format dxfId="5082">
      <pivotArea dataOnly="0" labelOnly="1" outline="0" fieldPosition="0">
        <references count="2">
          <reference field="21" count="1" selected="0">
            <x v="890"/>
          </reference>
          <reference field="22" count="1">
            <x v="119"/>
          </reference>
        </references>
      </pivotArea>
    </format>
    <format dxfId="5081">
      <pivotArea dataOnly="0" labelOnly="1" outline="0" fieldPosition="0">
        <references count="2">
          <reference field="21" count="1" selected="0">
            <x v="891"/>
          </reference>
          <reference field="22" count="1">
            <x v="7"/>
          </reference>
        </references>
      </pivotArea>
    </format>
    <format dxfId="5080">
      <pivotArea dataOnly="0" labelOnly="1" outline="0" fieldPosition="0">
        <references count="2">
          <reference field="21" count="1" selected="0">
            <x v="892"/>
          </reference>
          <reference field="22" count="1">
            <x v="413"/>
          </reference>
        </references>
      </pivotArea>
    </format>
    <format dxfId="5079">
      <pivotArea dataOnly="0" labelOnly="1" outline="0" fieldPosition="0">
        <references count="2">
          <reference field="21" count="1" selected="0">
            <x v="893"/>
          </reference>
          <reference field="22" count="1">
            <x v="183"/>
          </reference>
        </references>
      </pivotArea>
    </format>
    <format dxfId="5078">
      <pivotArea dataOnly="0" labelOnly="1" outline="0" fieldPosition="0">
        <references count="2">
          <reference field="21" count="1" selected="0">
            <x v="894"/>
          </reference>
          <reference field="22" count="1">
            <x v="663"/>
          </reference>
        </references>
      </pivotArea>
    </format>
    <format dxfId="5077">
      <pivotArea dataOnly="0" labelOnly="1" outline="0" fieldPosition="0">
        <references count="2">
          <reference field="21" count="1" selected="0">
            <x v="895"/>
          </reference>
          <reference field="22" count="1">
            <x v="633"/>
          </reference>
        </references>
      </pivotArea>
    </format>
    <format dxfId="5076">
      <pivotArea dataOnly="0" labelOnly="1" outline="0" fieldPosition="0">
        <references count="2">
          <reference field="21" count="1" selected="0">
            <x v="896"/>
          </reference>
          <reference field="22" count="1">
            <x v="954"/>
          </reference>
        </references>
      </pivotArea>
    </format>
    <format dxfId="5075">
      <pivotArea dataOnly="0" labelOnly="1" outline="0" fieldPosition="0">
        <references count="2">
          <reference field="21" count="1" selected="0">
            <x v="897"/>
          </reference>
          <reference field="22" count="1">
            <x v="1153"/>
          </reference>
        </references>
      </pivotArea>
    </format>
    <format dxfId="5074">
      <pivotArea dataOnly="0" labelOnly="1" outline="0" fieldPosition="0">
        <references count="2">
          <reference field="21" count="1" selected="0">
            <x v="898"/>
          </reference>
          <reference field="22" count="1">
            <x v="325"/>
          </reference>
        </references>
      </pivotArea>
    </format>
    <format dxfId="5073">
      <pivotArea dataOnly="0" labelOnly="1" outline="0" fieldPosition="0">
        <references count="2">
          <reference field="21" count="1" selected="0">
            <x v="899"/>
          </reference>
          <reference field="22" count="1">
            <x v="17"/>
          </reference>
        </references>
      </pivotArea>
    </format>
    <format dxfId="5072">
      <pivotArea dataOnly="0" labelOnly="1" outline="0" fieldPosition="0">
        <references count="2">
          <reference field="21" count="1" selected="0">
            <x v="900"/>
          </reference>
          <reference field="22" count="1">
            <x v="367"/>
          </reference>
        </references>
      </pivotArea>
    </format>
    <format dxfId="5071">
      <pivotArea dataOnly="0" labelOnly="1" outline="0" fieldPosition="0">
        <references count="2">
          <reference field="21" count="1" selected="0">
            <x v="901"/>
          </reference>
          <reference field="22" count="1">
            <x v="149"/>
          </reference>
        </references>
      </pivotArea>
    </format>
    <format dxfId="5070">
      <pivotArea dataOnly="0" labelOnly="1" outline="0" fieldPosition="0">
        <references count="2">
          <reference field="21" count="1" selected="0">
            <x v="902"/>
          </reference>
          <reference field="22" count="1">
            <x v="434"/>
          </reference>
        </references>
      </pivotArea>
    </format>
    <format dxfId="5069">
      <pivotArea dataOnly="0" labelOnly="1" outline="0" fieldPosition="0">
        <references count="2">
          <reference field="21" count="1" selected="0">
            <x v="903"/>
          </reference>
          <reference field="22" count="1">
            <x v="621"/>
          </reference>
        </references>
      </pivotArea>
    </format>
    <format dxfId="5068">
      <pivotArea dataOnly="0" labelOnly="1" outline="0" fieldPosition="0">
        <references count="2">
          <reference field="21" count="1" selected="0">
            <x v="904"/>
          </reference>
          <reference field="22" count="1">
            <x v="1056"/>
          </reference>
        </references>
      </pivotArea>
    </format>
    <format dxfId="5067">
      <pivotArea dataOnly="0" labelOnly="1" outline="0" fieldPosition="0">
        <references count="2">
          <reference field="21" count="1" selected="0">
            <x v="905"/>
          </reference>
          <reference field="22" count="1">
            <x v="873"/>
          </reference>
        </references>
      </pivotArea>
    </format>
    <format dxfId="5066">
      <pivotArea dataOnly="0" labelOnly="1" outline="0" fieldPosition="0">
        <references count="2">
          <reference field="21" count="1" selected="0">
            <x v="906"/>
          </reference>
          <reference field="22" count="1">
            <x v="782"/>
          </reference>
        </references>
      </pivotArea>
    </format>
    <format dxfId="5065">
      <pivotArea dataOnly="0" labelOnly="1" outline="0" fieldPosition="0">
        <references count="2">
          <reference field="21" count="1" selected="0">
            <x v="907"/>
          </reference>
          <reference field="22" count="1">
            <x v="746"/>
          </reference>
        </references>
      </pivotArea>
    </format>
    <format dxfId="5064">
      <pivotArea dataOnly="0" labelOnly="1" outline="0" fieldPosition="0">
        <references count="2">
          <reference field="21" count="1" selected="0">
            <x v="908"/>
          </reference>
          <reference field="22" count="1">
            <x v="729"/>
          </reference>
        </references>
      </pivotArea>
    </format>
    <format dxfId="5063">
      <pivotArea dataOnly="0" labelOnly="1" outline="0" fieldPosition="0">
        <references count="2">
          <reference field="21" count="1" selected="0">
            <x v="909"/>
          </reference>
          <reference field="22" count="1">
            <x v="757"/>
          </reference>
        </references>
      </pivotArea>
    </format>
    <format dxfId="5062">
      <pivotArea dataOnly="0" labelOnly="1" outline="0" fieldPosition="0">
        <references count="2">
          <reference field="21" count="1" selected="0">
            <x v="910"/>
          </reference>
          <reference field="22" count="1">
            <x v="836"/>
          </reference>
        </references>
      </pivotArea>
    </format>
    <format dxfId="5061">
      <pivotArea dataOnly="0" labelOnly="1" outline="0" fieldPosition="0">
        <references count="2">
          <reference field="21" count="1" selected="0">
            <x v="911"/>
          </reference>
          <reference field="22" count="1">
            <x v="162"/>
          </reference>
        </references>
      </pivotArea>
    </format>
    <format dxfId="5060">
      <pivotArea dataOnly="0" labelOnly="1" outline="0" fieldPosition="0">
        <references count="2">
          <reference field="21" count="1" selected="0">
            <x v="912"/>
          </reference>
          <reference field="22" count="1">
            <x v="191"/>
          </reference>
        </references>
      </pivotArea>
    </format>
    <format dxfId="5059">
      <pivotArea dataOnly="0" labelOnly="1" outline="0" fieldPosition="0">
        <references count="2">
          <reference field="21" count="1" selected="0">
            <x v="913"/>
          </reference>
          <reference field="22" count="1">
            <x v="968"/>
          </reference>
        </references>
      </pivotArea>
    </format>
    <format dxfId="5058">
      <pivotArea dataOnly="0" labelOnly="1" outline="0" fieldPosition="0">
        <references count="2">
          <reference field="21" count="1" selected="0">
            <x v="914"/>
          </reference>
          <reference field="22" count="1">
            <x v="566"/>
          </reference>
        </references>
      </pivotArea>
    </format>
    <format dxfId="5057">
      <pivotArea dataOnly="0" labelOnly="1" outline="0" fieldPosition="0">
        <references count="2">
          <reference field="21" count="1" selected="0">
            <x v="915"/>
          </reference>
          <reference field="22" count="1">
            <x v="29"/>
          </reference>
        </references>
      </pivotArea>
    </format>
    <format dxfId="5056">
      <pivotArea dataOnly="0" labelOnly="1" outline="0" fieldPosition="0">
        <references count="2">
          <reference field="21" count="1" selected="0">
            <x v="916"/>
          </reference>
          <reference field="22" count="1">
            <x v="522"/>
          </reference>
        </references>
      </pivotArea>
    </format>
    <format dxfId="5055">
      <pivotArea dataOnly="0" labelOnly="1" outline="0" fieldPosition="0">
        <references count="2">
          <reference field="21" count="1" selected="0">
            <x v="917"/>
          </reference>
          <reference field="22" count="1">
            <x v="348"/>
          </reference>
        </references>
      </pivotArea>
    </format>
    <format dxfId="5054">
      <pivotArea dataOnly="0" labelOnly="1" outline="0" fieldPosition="0">
        <references count="2">
          <reference field="21" count="1" selected="0">
            <x v="918"/>
          </reference>
          <reference field="22" count="1">
            <x v="470"/>
          </reference>
        </references>
      </pivotArea>
    </format>
    <format dxfId="5053">
      <pivotArea dataOnly="0" labelOnly="1" outline="0" fieldPosition="0">
        <references count="2">
          <reference field="21" count="1" selected="0">
            <x v="919"/>
          </reference>
          <reference field="22" count="1">
            <x v="262"/>
          </reference>
        </references>
      </pivotArea>
    </format>
    <format dxfId="5052">
      <pivotArea dataOnly="0" labelOnly="1" outline="0" fieldPosition="0">
        <references count="2">
          <reference field="21" count="1" selected="0">
            <x v="920"/>
          </reference>
          <reference field="22" count="1">
            <x v="244"/>
          </reference>
        </references>
      </pivotArea>
    </format>
    <format dxfId="5051">
      <pivotArea dataOnly="0" labelOnly="1" outline="0" fieldPosition="0">
        <references count="2">
          <reference field="21" count="1" selected="0">
            <x v="921"/>
          </reference>
          <reference field="22" count="1">
            <x v="776"/>
          </reference>
        </references>
      </pivotArea>
    </format>
    <format dxfId="5050">
      <pivotArea dataOnly="0" labelOnly="1" outline="0" fieldPosition="0">
        <references count="2">
          <reference field="21" count="1" selected="0">
            <x v="922"/>
          </reference>
          <reference field="22" count="1">
            <x v="98"/>
          </reference>
        </references>
      </pivotArea>
    </format>
    <format dxfId="5049">
      <pivotArea dataOnly="0" labelOnly="1" outline="0" fieldPosition="0">
        <references count="2">
          <reference field="21" count="1" selected="0">
            <x v="923"/>
          </reference>
          <reference field="22" count="1">
            <x v="830"/>
          </reference>
        </references>
      </pivotArea>
    </format>
    <format dxfId="5048">
      <pivotArea dataOnly="0" labelOnly="1" outline="0" fieldPosition="0">
        <references count="2">
          <reference field="21" count="1" selected="0">
            <x v="924"/>
          </reference>
          <reference field="22" count="1">
            <x v="193"/>
          </reference>
        </references>
      </pivotArea>
    </format>
    <format dxfId="5047">
      <pivotArea dataOnly="0" labelOnly="1" outline="0" fieldPosition="0">
        <references count="2">
          <reference field="21" count="1" selected="0">
            <x v="925"/>
          </reference>
          <reference field="22" count="1">
            <x v="940"/>
          </reference>
        </references>
      </pivotArea>
    </format>
    <format dxfId="5046">
      <pivotArea dataOnly="0" labelOnly="1" outline="0" fieldPosition="0">
        <references count="2">
          <reference field="21" count="1" selected="0">
            <x v="926"/>
          </reference>
          <reference field="22" count="1">
            <x v="581"/>
          </reference>
        </references>
      </pivotArea>
    </format>
    <format dxfId="5045">
      <pivotArea dataOnly="0" labelOnly="1" outline="0" fieldPosition="0">
        <references count="2">
          <reference field="21" count="1" selected="0">
            <x v="927"/>
          </reference>
          <reference field="22" count="1">
            <x v="1143"/>
          </reference>
        </references>
      </pivotArea>
    </format>
    <format dxfId="5044">
      <pivotArea dataOnly="0" labelOnly="1" outline="0" fieldPosition="0">
        <references count="2">
          <reference field="21" count="1" selected="0">
            <x v="928"/>
          </reference>
          <reference field="22" count="1">
            <x v="591"/>
          </reference>
        </references>
      </pivotArea>
    </format>
    <format dxfId="5043">
      <pivotArea dataOnly="0" labelOnly="1" outline="0" fieldPosition="0">
        <references count="2">
          <reference field="21" count="1" selected="0">
            <x v="929"/>
          </reference>
          <reference field="22" count="1">
            <x v="1087"/>
          </reference>
        </references>
      </pivotArea>
    </format>
    <format dxfId="5042">
      <pivotArea dataOnly="0" labelOnly="1" outline="0" fieldPosition="0">
        <references count="2">
          <reference field="21" count="1" selected="0">
            <x v="930"/>
          </reference>
          <reference field="22" count="1">
            <x v="1053"/>
          </reference>
        </references>
      </pivotArea>
    </format>
    <format dxfId="5041">
      <pivotArea dataOnly="0" labelOnly="1" outline="0" fieldPosition="0">
        <references count="2">
          <reference field="21" count="1" selected="0">
            <x v="931"/>
          </reference>
          <reference field="22" count="1">
            <x v="10"/>
          </reference>
        </references>
      </pivotArea>
    </format>
    <format dxfId="5040">
      <pivotArea dataOnly="0" labelOnly="1" outline="0" fieldPosition="0">
        <references count="2">
          <reference field="21" count="1" selected="0">
            <x v="932"/>
          </reference>
          <reference field="22" count="1">
            <x v="500"/>
          </reference>
        </references>
      </pivotArea>
    </format>
    <format dxfId="5039">
      <pivotArea dataOnly="0" labelOnly="1" outline="0" fieldPosition="0">
        <references count="2">
          <reference field="21" count="1" selected="0">
            <x v="933"/>
          </reference>
          <reference field="22" count="1">
            <x v="216"/>
          </reference>
        </references>
      </pivotArea>
    </format>
    <format dxfId="5038">
      <pivotArea dataOnly="0" labelOnly="1" outline="0" fieldPosition="0">
        <references count="2">
          <reference field="21" count="1" selected="0">
            <x v="934"/>
          </reference>
          <reference field="22" count="1">
            <x v="130"/>
          </reference>
        </references>
      </pivotArea>
    </format>
    <format dxfId="5037">
      <pivotArea dataOnly="0" labelOnly="1" outline="0" fieldPosition="0">
        <references count="2">
          <reference field="21" count="1" selected="0">
            <x v="935"/>
          </reference>
          <reference field="22" count="1">
            <x v="647"/>
          </reference>
        </references>
      </pivotArea>
    </format>
    <format dxfId="5036">
      <pivotArea dataOnly="0" labelOnly="1" outline="0" fieldPosition="0">
        <references count="2">
          <reference field="21" count="1" selected="0">
            <x v="936"/>
          </reference>
          <reference field="22" count="1">
            <x v="511"/>
          </reference>
        </references>
      </pivotArea>
    </format>
    <format dxfId="5035">
      <pivotArea dataOnly="0" labelOnly="1" outline="0" fieldPosition="0">
        <references count="2">
          <reference field="21" count="1" selected="0">
            <x v="937"/>
          </reference>
          <reference field="22" count="1">
            <x v="498"/>
          </reference>
        </references>
      </pivotArea>
    </format>
    <format dxfId="5034">
      <pivotArea dataOnly="0" labelOnly="1" outline="0" fieldPosition="0">
        <references count="2">
          <reference field="21" count="1" selected="0">
            <x v="938"/>
          </reference>
          <reference field="22" count="1">
            <x v="888"/>
          </reference>
        </references>
      </pivotArea>
    </format>
    <format dxfId="5033">
      <pivotArea dataOnly="0" labelOnly="1" outline="0" fieldPosition="0">
        <references count="2">
          <reference field="21" count="1" selected="0">
            <x v="939"/>
          </reference>
          <reference field="22" count="1">
            <x v="26"/>
          </reference>
        </references>
      </pivotArea>
    </format>
    <format dxfId="5032">
      <pivotArea dataOnly="0" labelOnly="1" outline="0" fieldPosition="0">
        <references count="2">
          <reference field="21" count="1" selected="0">
            <x v="940"/>
          </reference>
          <reference field="22" count="1">
            <x v="106"/>
          </reference>
        </references>
      </pivotArea>
    </format>
    <format dxfId="5031">
      <pivotArea dataOnly="0" labelOnly="1" outline="0" fieldPosition="0">
        <references count="2">
          <reference field="21" count="1" selected="0">
            <x v="941"/>
          </reference>
          <reference field="22" count="1">
            <x v="341"/>
          </reference>
        </references>
      </pivotArea>
    </format>
    <format dxfId="5030">
      <pivotArea dataOnly="0" labelOnly="1" outline="0" fieldPosition="0">
        <references count="2">
          <reference field="21" count="1" selected="0">
            <x v="942"/>
          </reference>
          <reference field="22" count="1">
            <x v="853"/>
          </reference>
        </references>
      </pivotArea>
    </format>
    <format dxfId="5029">
      <pivotArea dataOnly="0" labelOnly="1" outline="0" fieldPosition="0">
        <references count="2">
          <reference field="21" count="1" selected="0">
            <x v="943"/>
          </reference>
          <reference field="22" count="1">
            <x v="407"/>
          </reference>
        </references>
      </pivotArea>
    </format>
    <format dxfId="5028">
      <pivotArea dataOnly="0" labelOnly="1" outline="0" fieldPosition="0">
        <references count="2">
          <reference field="21" count="1" selected="0">
            <x v="944"/>
          </reference>
          <reference field="22" count="1">
            <x v="143"/>
          </reference>
        </references>
      </pivotArea>
    </format>
    <format dxfId="5027">
      <pivotArea dataOnly="0" labelOnly="1" outline="0" fieldPosition="0">
        <references count="2">
          <reference field="21" count="1" selected="0">
            <x v="945"/>
          </reference>
          <reference field="22" count="1">
            <x v="992"/>
          </reference>
        </references>
      </pivotArea>
    </format>
    <format dxfId="5026">
      <pivotArea dataOnly="0" labelOnly="1" outline="0" fieldPosition="0">
        <references count="2">
          <reference field="21" count="1" selected="0">
            <x v="946"/>
          </reference>
          <reference field="22" count="1">
            <x v="66"/>
          </reference>
        </references>
      </pivotArea>
    </format>
    <format dxfId="5025">
      <pivotArea dataOnly="0" labelOnly="1" outline="0" fieldPosition="0">
        <references count="2">
          <reference field="21" count="1" selected="0">
            <x v="947"/>
          </reference>
          <reference field="22" count="1">
            <x v="530"/>
          </reference>
        </references>
      </pivotArea>
    </format>
    <format dxfId="5024">
      <pivotArea dataOnly="0" labelOnly="1" outline="0" fieldPosition="0">
        <references count="2">
          <reference field="21" count="1" selected="0">
            <x v="948"/>
          </reference>
          <reference field="22" count="1">
            <x v="11"/>
          </reference>
        </references>
      </pivotArea>
    </format>
    <format dxfId="5023">
      <pivotArea dataOnly="0" labelOnly="1" outline="0" fieldPosition="0">
        <references count="2">
          <reference field="21" count="1" selected="0">
            <x v="949"/>
          </reference>
          <reference field="22" count="1">
            <x v="861"/>
          </reference>
        </references>
      </pivotArea>
    </format>
    <format dxfId="5022">
      <pivotArea dataOnly="0" labelOnly="1" outline="0" fieldPosition="0">
        <references count="2">
          <reference field="21" count="1" selected="0">
            <x v="950"/>
          </reference>
          <reference field="22" count="1">
            <x v="35"/>
          </reference>
        </references>
      </pivotArea>
    </format>
    <format dxfId="5021">
      <pivotArea dataOnly="0" labelOnly="1" outline="0" fieldPosition="0">
        <references count="2">
          <reference field="21" count="1" selected="0">
            <x v="951"/>
          </reference>
          <reference field="22" count="1">
            <x v="134"/>
          </reference>
        </references>
      </pivotArea>
    </format>
    <format dxfId="5020">
      <pivotArea dataOnly="0" labelOnly="1" outline="0" fieldPosition="0">
        <references count="2">
          <reference field="21" count="1" selected="0">
            <x v="952"/>
          </reference>
          <reference field="22" count="1">
            <x v="821"/>
          </reference>
        </references>
      </pivotArea>
    </format>
    <format dxfId="5019">
      <pivotArea dataOnly="0" labelOnly="1" outline="0" fieldPosition="0">
        <references count="2">
          <reference field="21" count="1" selected="0">
            <x v="953"/>
          </reference>
          <reference field="22" count="1">
            <x v="27"/>
          </reference>
        </references>
      </pivotArea>
    </format>
    <format dxfId="5018">
      <pivotArea dataOnly="0" labelOnly="1" outline="0" fieldPosition="0">
        <references count="2">
          <reference field="21" count="1" selected="0">
            <x v="954"/>
          </reference>
          <reference field="22" count="1">
            <x v="736"/>
          </reference>
        </references>
      </pivotArea>
    </format>
    <format dxfId="5017">
      <pivotArea dataOnly="0" labelOnly="1" outline="0" fieldPosition="0">
        <references count="2">
          <reference field="21" count="1" selected="0">
            <x v="955"/>
          </reference>
          <reference field="22" count="1">
            <x v="483"/>
          </reference>
        </references>
      </pivotArea>
    </format>
    <format dxfId="5016">
      <pivotArea dataOnly="0" labelOnly="1" outline="0" fieldPosition="0">
        <references count="2">
          <reference field="21" count="1" selected="0">
            <x v="956"/>
          </reference>
          <reference field="22" count="1">
            <x v="630"/>
          </reference>
        </references>
      </pivotArea>
    </format>
    <format dxfId="5015">
      <pivotArea dataOnly="0" labelOnly="1" outline="0" fieldPosition="0">
        <references count="2">
          <reference field="21" count="1" selected="0">
            <x v="957"/>
          </reference>
          <reference field="22" count="1">
            <x v="911"/>
          </reference>
        </references>
      </pivotArea>
    </format>
    <format dxfId="5014">
      <pivotArea dataOnly="0" labelOnly="1" outline="0" fieldPosition="0">
        <references count="2">
          <reference field="21" count="1" selected="0">
            <x v="958"/>
          </reference>
          <reference field="22" count="1">
            <x v="455"/>
          </reference>
        </references>
      </pivotArea>
    </format>
    <format dxfId="5013">
      <pivotArea dataOnly="0" labelOnly="1" outline="0" fieldPosition="0">
        <references count="2">
          <reference field="21" count="1" selected="0">
            <x v="959"/>
          </reference>
          <reference field="22" count="1">
            <x v="846"/>
          </reference>
        </references>
      </pivotArea>
    </format>
    <format dxfId="5012">
      <pivotArea dataOnly="0" labelOnly="1" outline="0" fieldPosition="0">
        <references count="2">
          <reference field="21" count="1" selected="0">
            <x v="960"/>
          </reference>
          <reference field="22" count="1">
            <x v="46"/>
          </reference>
        </references>
      </pivotArea>
    </format>
    <format dxfId="5011">
      <pivotArea dataOnly="0" labelOnly="1" outline="0" fieldPosition="0">
        <references count="2">
          <reference field="21" count="1" selected="0">
            <x v="961"/>
          </reference>
          <reference field="22" count="1">
            <x v="806"/>
          </reference>
        </references>
      </pivotArea>
    </format>
    <format dxfId="5010">
      <pivotArea dataOnly="0" labelOnly="1" outline="0" fieldPosition="0">
        <references count="2">
          <reference field="21" count="1" selected="0">
            <x v="962"/>
          </reference>
          <reference field="22" count="1">
            <x v="419"/>
          </reference>
        </references>
      </pivotArea>
    </format>
    <format dxfId="5009">
      <pivotArea dataOnly="0" labelOnly="1" outline="0" fieldPosition="0">
        <references count="2">
          <reference field="21" count="1" selected="0">
            <x v="963"/>
          </reference>
          <reference field="22" count="1">
            <x v="334"/>
          </reference>
        </references>
      </pivotArea>
    </format>
    <format dxfId="5008">
      <pivotArea dataOnly="0" labelOnly="1" outline="0" fieldPosition="0">
        <references count="2">
          <reference field="21" count="1" selected="0">
            <x v="964"/>
          </reference>
          <reference field="22" count="1">
            <x v="933"/>
          </reference>
        </references>
      </pivotArea>
    </format>
    <format dxfId="5007">
      <pivotArea dataOnly="0" labelOnly="1" outline="0" fieldPosition="0">
        <references count="2">
          <reference field="21" count="1" selected="0">
            <x v="965"/>
          </reference>
          <reference field="22" count="1">
            <x v="658"/>
          </reference>
        </references>
      </pivotArea>
    </format>
    <format dxfId="5006">
      <pivotArea dataOnly="0" labelOnly="1" outline="0" fieldPosition="0">
        <references count="2">
          <reference field="21" count="1" selected="0">
            <x v="966"/>
          </reference>
          <reference field="22" count="1">
            <x v="19"/>
          </reference>
        </references>
      </pivotArea>
    </format>
    <format dxfId="5005">
      <pivotArea dataOnly="0" labelOnly="1" outline="0" fieldPosition="0">
        <references count="2">
          <reference field="21" count="1" selected="0">
            <x v="967"/>
          </reference>
          <reference field="22" count="1">
            <x v="220"/>
          </reference>
        </references>
      </pivotArea>
    </format>
    <format dxfId="5004">
      <pivotArea dataOnly="0" labelOnly="1" outline="0" fieldPosition="0">
        <references count="2">
          <reference field="21" count="1" selected="0">
            <x v="968"/>
          </reference>
          <reference field="22" count="1">
            <x v="44"/>
          </reference>
        </references>
      </pivotArea>
    </format>
    <format dxfId="5003">
      <pivotArea dataOnly="0" labelOnly="1" outline="0" fieldPosition="0">
        <references count="2">
          <reference field="21" count="1" selected="0">
            <x v="969"/>
          </reference>
          <reference field="22" count="1">
            <x v="1059"/>
          </reference>
        </references>
      </pivotArea>
    </format>
    <format dxfId="5002">
      <pivotArea dataOnly="0" labelOnly="1" outline="0" fieldPosition="0">
        <references count="2">
          <reference field="21" count="1" selected="0">
            <x v="970"/>
          </reference>
          <reference field="22" count="1">
            <x v="797"/>
          </reference>
        </references>
      </pivotArea>
    </format>
    <format dxfId="5001">
      <pivotArea dataOnly="0" labelOnly="1" outline="0" fieldPosition="0">
        <references count="2">
          <reference field="21" count="1" selected="0">
            <x v="971"/>
          </reference>
          <reference field="22" count="1">
            <x v="52"/>
          </reference>
        </references>
      </pivotArea>
    </format>
    <format dxfId="5000">
      <pivotArea dataOnly="0" labelOnly="1" outline="0" fieldPosition="0">
        <references count="2">
          <reference field="21" count="1" selected="0">
            <x v="972"/>
          </reference>
          <reference field="22" count="1">
            <x v="153"/>
          </reference>
        </references>
      </pivotArea>
    </format>
    <format dxfId="4999">
      <pivotArea dataOnly="0" labelOnly="1" outline="0" fieldPosition="0">
        <references count="2">
          <reference field="21" count="1" selected="0">
            <x v="973"/>
          </reference>
          <reference field="22" count="1">
            <x v="370"/>
          </reference>
        </references>
      </pivotArea>
    </format>
    <format dxfId="4998">
      <pivotArea dataOnly="0" labelOnly="1" outline="0" fieldPosition="0">
        <references count="2">
          <reference field="21" count="1" selected="0">
            <x v="974"/>
          </reference>
          <reference field="22" count="1">
            <x v="89"/>
          </reference>
        </references>
      </pivotArea>
    </format>
    <format dxfId="4997">
      <pivotArea dataOnly="0" labelOnly="1" outline="0" fieldPosition="0">
        <references count="2">
          <reference field="21" count="1" selected="0">
            <x v="975"/>
          </reference>
          <reference field="22" count="1">
            <x v="70"/>
          </reference>
        </references>
      </pivotArea>
    </format>
    <format dxfId="4996">
      <pivotArea dataOnly="0" labelOnly="1" outline="0" fieldPosition="0">
        <references count="2">
          <reference field="21" count="1" selected="0">
            <x v="976"/>
          </reference>
          <reference field="22" count="1">
            <x v="395"/>
          </reference>
        </references>
      </pivotArea>
    </format>
    <format dxfId="4995">
      <pivotArea dataOnly="0" labelOnly="1" outline="0" fieldPosition="0">
        <references count="2">
          <reference field="21" count="1" selected="0">
            <x v="977"/>
          </reference>
          <reference field="22" count="1">
            <x v="543"/>
          </reference>
        </references>
      </pivotArea>
    </format>
    <format dxfId="4994">
      <pivotArea dataOnly="0" labelOnly="1" outline="0" fieldPosition="0">
        <references count="2">
          <reference field="21" count="1" selected="0">
            <x v="978"/>
          </reference>
          <reference field="22" count="1">
            <x v="612"/>
          </reference>
        </references>
      </pivotArea>
    </format>
    <format dxfId="4993">
      <pivotArea dataOnly="0" labelOnly="1" outline="0" fieldPosition="0">
        <references count="2">
          <reference field="21" count="1" selected="0">
            <x v="979"/>
          </reference>
          <reference field="22" count="1">
            <x v="352"/>
          </reference>
        </references>
      </pivotArea>
    </format>
    <format dxfId="4992">
      <pivotArea dataOnly="0" labelOnly="1" outline="0" fieldPosition="0">
        <references count="2">
          <reference field="21" count="1" selected="0">
            <x v="980"/>
          </reference>
          <reference field="22" count="1">
            <x v="1017"/>
          </reference>
        </references>
      </pivotArea>
    </format>
    <format dxfId="4991">
      <pivotArea dataOnly="0" labelOnly="1" outline="0" fieldPosition="0">
        <references count="2">
          <reference field="21" count="1" selected="0">
            <x v="981"/>
          </reference>
          <reference field="22" count="1">
            <x v="317"/>
          </reference>
        </references>
      </pivotArea>
    </format>
    <format dxfId="4990">
      <pivotArea dataOnly="0" labelOnly="1" outline="0" fieldPosition="0">
        <references count="2">
          <reference field="21" count="1" selected="0">
            <x v="982"/>
          </reference>
          <reference field="22" count="1">
            <x v="113"/>
          </reference>
        </references>
      </pivotArea>
    </format>
    <format dxfId="4989">
      <pivotArea dataOnly="0" labelOnly="1" outline="0" fieldPosition="0">
        <references count="2">
          <reference field="21" count="1" selected="0">
            <x v="983"/>
          </reference>
          <reference field="22" count="1">
            <x v="37"/>
          </reference>
        </references>
      </pivotArea>
    </format>
    <format dxfId="4988">
      <pivotArea dataOnly="0" labelOnly="1" outline="0" fieldPosition="0">
        <references count="2">
          <reference field="21" count="1" selected="0">
            <x v="984"/>
          </reference>
          <reference field="22" count="1">
            <x v="1127"/>
          </reference>
        </references>
      </pivotArea>
    </format>
    <format dxfId="4987">
      <pivotArea dataOnly="0" labelOnly="1" outline="0" fieldPosition="0">
        <references count="2">
          <reference field="21" count="1" selected="0">
            <x v="985"/>
          </reference>
          <reference field="22" count="1">
            <x v="229"/>
          </reference>
        </references>
      </pivotArea>
    </format>
    <format dxfId="4986">
      <pivotArea dataOnly="0" labelOnly="1" outline="0" fieldPosition="0">
        <references count="2">
          <reference field="21" count="1" selected="0">
            <x v="986"/>
          </reference>
          <reference field="22" count="1">
            <x v="570"/>
          </reference>
        </references>
      </pivotArea>
    </format>
    <format dxfId="4985">
      <pivotArea dataOnly="0" labelOnly="1" outline="0" fieldPosition="0">
        <references count="2">
          <reference field="21" count="1" selected="0">
            <x v="987"/>
          </reference>
          <reference field="22" count="1">
            <x v="6"/>
          </reference>
        </references>
      </pivotArea>
    </format>
    <format dxfId="4984">
      <pivotArea dataOnly="0" labelOnly="1" outline="0" fieldPosition="0">
        <references count="2">
          <reference field="21" count="1" selected="0">
            <x v="988"/>
          </reference>
          <reference field="22" count="1">
            <x v="437"/>
          </reference>
        </references>
      </pivotArea>
    </format>
    <format dxfId="4983">
      <pivotArea dataOnly="0" labelOnly="1" outline="0" fieldPosition="0">
        <references count="2">
          <reference field="21" count="1" selected="0">
            <x v="989"/>
          </reference>
          <reference field="22" count="1">
            <x v="872"/>
          </reference>
        </references>
      </pivotArea>
    </format>
    <format dxfId="4982">
      <pivotArea dataOnly="0" labelOnly="1" outline="0" fieldPosition="0">
        <references count="2">
          <reference field="21" count="1" selected="0">
            <x v="990"/>
          </reference>
          <reference field="22" count="1">
            <x v="387"/>
          </reference>
        </references>
      </pivotArea>
    </format>
    <format dxfId="4981">
      <pivotArea dataOnly="0" labelOnly="1" outline="0" fieldPosition="0">
        <references count="2">
          <reference field="21" count="1" selected="0">
            <x v="991"/>
          </reference>
          <reference field="22" count="1">
            <x v="456"/>
          </reference>
        </references>
      </pivotArea>
    </format>
    <format dxfId="4980">
      <pivotArea dataOnly="0" labelOnly="1" outline="0" fieldPosition="0">
        <references count="2">
          <reference field="21" count="1" selected="0">
            <x v="992"/>
          </reference>
          <reference field="22" count="1">
            <x v="632"/>
          </reference>
        </references>
      </pivotArea>
    </format>
    <format dxfId="4979">
      <pivotArea dataOnly="0" labelOnly="1" outline="0" fieldPosition="0">
        <references count="2">
          <reference field="21" count="1" selected="0">
            <x v="993"/>
          </reference>
          <reference field="22" count="1">
            <x v="14"/>
          </reference>
        </references>
      </pivotArea>
    </format>
    <format dxfId="4978">
      <pivotArea dataOnly="0" labelOnly="1" outline="0" fieldPosition="0">
        <references count="2">
          <reference field="21" count="1" selected="0">
            <x v="994"/>
          </reference>
          <reference field="22" count="1">
            <x v="219"/>
          </reference>
        </references>
      </pivotArea>
    </format>
    <format dxfId="4977">
      <pivotArea dataOnly="0" labelOnly="1" outline="0" fieldPosition="0">
        <references count="2">
          <reference field="21" count="1" selected="0">
            <x v="995"/>
          </reference>
          <reference field="22" count="1">
            <x v="1"/>
          </reference>
        </references>
      </pivotArea>
    </format>
    <format dxfId="4976">
      <pivotArea dataOnly="0" labelOnly="1" outline="0" fieldPosition="0">
        <references count="2">
          <reference field="21" count="1" selected="0">
            <x v="996"/>
          </reference>
          <reference field="22" count="1">
            <x v="934"/>
          </reference>
        </references>
      </pivotArea>
    </format>
    <format dxfId="4975">
      <pivotArea dataOnly="0" labelOnly="1" outline="0" fieldPosition="0">
        <references count="2">
          <reference field="21" count="1" selected="0">
            <x v="997"/>
          </reference>
          <reference field="22" count="1">
            <x v="592"/>
          </reference>
        </references>
      </pivotArea>
    </format>
    <format dxfId="4974">
      <pivotArea dataOnly="0" labelOnly="1" outline="0" fieldPosition="0">
        <references count="2">
          <reference field="21" count="1" selected="0">
            <x v="998"/>
          </reference>
          <reference field="22" count="1">
            <x v="356"/>
          </reference>
        </references>
      </pivotArea>
    </format>
    <format dxfId="4973">
      <pivotArea dataOnly="0" labelOnly="1" outline="0" fieldPosition="0">
        <references count="2">
          <reference field="21" count="1" selected="0">
            <x v="999"/>
          </reference>
          <reference field="22" count="1">
            <x v="311"/>
          </reference>
        </references>
      </pivotArea>
    </format>
    <format dxfId="4972">
      <pivotArea dataOnly="0" labelOnly="1" outline="0" fieldPosition="0">
        <references count="2">
          <reference field="21" count="1" selected="0">
            <x v="1000"/>
          </reference>
          <reference field="22" count="1">
            <x v="786"/>
          </reference>
        </references>
      </pivotArea>
    </format>
    <format dxfId="4971">
      <pivotArea dataOnly="0" labelOnly="1" outline="0" fieldPosition="0">
        <references count="2">
          <reference field="21" count="1" selected="0">
            <x v="1001"/>
          </reference>
          <reference field="22" count="1">
            <x v="218"/>
          </reference>
        </references>
      </pivotArea>
    </format>
    <format dxfId="4970">
      <pivotArea dataOnly="0" labelOnly="1" outline="0" fieldPosition="0">
        <references count="2">
          <reference field="21" count="1" selected="0">
            <x v="1002"/>
          </reference>
          <reference field="22" count="1">
            <x v="1119"/>
          </reference>
        </references>
      </pivotArea>
    </format>
    <format dxfId="4969">
      <pivotArea dataOnly="0" labelOnly="1" outline="0" fieldPosition="0">
        <references count="2">
          <reference field="21" count="1" selected="0">
            <x v="1003"/>
          </reference>
          <reference field="22" count="1">
            <x v="126"/>
          </reference>
        </references>
      </pivotArea>
    </format>
    <format dxfId="4968">
      <pivotArea dataOnly="0" labelOnly="1" outline="0" fieldPosition="0">
        <references count="2">
          <reference field="21" count="1" selected="0">
            <x v="1004"/>
          </reference>
          <reference field="22" count="1">
            <x v="1083"/>
          </reference>
        </references>
      </pivotArea>
    </format>
    <format dxfId="4967">
      <pivotArea dataOnly="0" labelOnly="1" outline="0" fieldPosition="0">
        <references count="2">
          <reference field="21" count="1" selected="0">
            <x v="1005"/>
          </reference>
          <reference field="22" count="1">
            <x v="491"/>
          </reference>
        </references>
      </pivotArea>
    </format>
    <format dxfId="4966">
      <pivotArea dataOnly="0" labelOnly="1" outline="0" fieldPosition="0">
        <references count="2">
          <reference field="21" count="1" selected="0">
            <x v="1006"/>
          </reference>
          <reference field="22" count="1">
            <x v="330"/>
          </reference>
        </references>
      </pivotArea>
    </format>
    <format dxfId="4965">
      <pivotArea dataOnly="0" labelOnly="1" outline="0" fieldPosition="0">
        <references count="2">
          <reference field="21" count="1" selected="0">
            <x v="1007"/>
          </reference>
          <reference field="22" count="1">
            <x v="81"/>
          </reference>
        </references>
      </pivotArea>
    </format>
    <format dxfId="4964">
      <pivotArea dataOnly="0" labelOnly="1" outline="0" fieldPosition="0">
        <references count="2">
          <reference field="21" count="1" selected="0">
            <x v="1008"/>
          </reference>
          <reference field="22" count="1">
            <x v="207"/>
          </reference>
        </references>
      </pivotArea>
    </format>
    <format dxfId="4963">
      <pivotArea dataOnly="0" labelOnly="1" outline="0" fieldPosition="0">
        <references count="2">
          <reference field="21" count="1" selected="0">
            <x v="1009"/>
          </reference>
          <reference field="22" count="1">
            <x v="852"/>
          </reference>
        </references>
      </pivotArea>
    </format>
    <format dxfId="4962">
      <pivotArea dataOnly="0" labelOnly="1" outline="0" fieldPosition="0">
        <references count="2">
          <reference field="21" count="1" selected="0">
            <x v="1010"/>
          </reference>
          <reference field="22" count="1">
            <x v="394"/>
          </reference>
        </references>
      </pivotArea>
    </format>
    <format dxfId="4961">
      <pivotArea dataOnly="0" labelOnly="1" outline="0" fieldPosition="0">
        <references count="2">
          <reference field="21" count="1" selected="0">
            <x v="1011"/>
          </reference>
          <reference field="22" count="1">
            <x v="462"/>
          </reference>
        </references>
      </pivotArea>
    </format>
    <format dxfId="4960">
      <pivotArea dataOnly="0" labelOnly="1" outline="0" fieldPosition="0">
        <references count="2">
          <reference field="21" count="1" selected="0">
            <x v="1012"/>
          </reference>
          <reference field="22" count="1">
            <x v="38"/>
          </reference>
        </references>
      </pivotArea>
    </format>
    <format dxfId="4959">
      <pivotArea dataOnly="0" labelOnly="1" outline="0" fieldPosition="0">
        <references count="2">
          <reference field="21" count="1" selected="0">
            <x v="1013"/>
          </reference>
          <reference field="22" count="1">
            <x v="61"/>
          </reference>
        </references>
      </pivotArea>
    </format>
    <format dxfId="4958">
      <pivotArea dataOnly="0" labelOnly="1" outline="0" fieldPosition="0">
        <references count="2">
          <reference field="21" count="1" selected="0">
            <x v="1014"/>
          </reference>
          <reference field="22" count="1">
            <x v="815"/>
          </reference>
        </references>
      </pivotArea>
    </format>
    <format dxfId="4957">
      <pivotArea dataOnly="0" labelOnly="1" outline="0" fieldPosition="0">
        <references count="2">
          <reference field="21" count="1" selected="0">
            <x v="1015"/>
          </reference>
          <reference field="22" count="1">
            <x v="225"/>
          </reference>
        </references>
      </pivotArea>
    </format>
    <format dxfId="4956">
      <pivotArea dataOnly="0" labelOnly="1" outline="0" fieldPosition="0">
        <references count="2">
          <reference field="21" count="1" selected="0">
            <x v="1016"/>
          </reference>
          <reference field="22" count="1">
            <x v="48"/>
          </reference>
        </references>
      </pivotArea>
    </format>
    <format dxfId="4955">
      <pivotArea dataOnly="0" labelOnly="1" outline="0" fieldPosition="0">
        <references count="2">
          <reference field="21" count="1" selected="0">
            <x v="1017"/>
          </reference>
          <reference field="22" count="1">
            <x v="623"/>
          </reference>
        </references>
      </pivotArea>
    </format>
    <format dxfId="4954">
      <pivotArea dataOnly="0" labelOnly="1" outline="0" fieldPosition="0">
        <references count="2">
          <reference field="21" count="1" selected="0">
            <x v="1018"/>
          </reference>
          <reference field="22" count="1">
            <x v="765"/>
          </reference>
        </references>
      </pivotArea>
    </format>
    <format dxfId="4953">
      <pivotArea dataOnly="0" labelOnly="1" outline="0" fieldPosition="0">
        <references count="2">
          <reference field="21" count="1" selected="0">
            <x v="1019"/>
          </reference>
          <reference field="22" count="1">
            <x v="586"/>
          </reference>
        </references>
      </pivotArea>
    </format>
    <format dxfId="4952">
      <pivotArea dataOnly="0" labelOnly="1" outline="0" fieldPosition="0">
        <references count="2">
          <reference field="21" count="1" selected="0">
            <x v="1020"/>
          </reference>
          <reference field="22" count="1">
            <x v="5"/>
          </reference>
        </references>
      </pivotArea>
    </format>
    <format dxfId="4951">
      <pivotArea dataOnly="0" labelOnly="1" outline="0" fieldPosition="0">
        <references count="2">
          <reference field="21" count="1" selected="0">
            <x v="1021"/>
          </reference>
          <reference field="22" count="1">
            <x v="981"/>
          </reference>
        </references>
      </pivotArea>
    </format>
    <format dxfId="4950">
      <pivotArea dataOnly="0" labelOnly="1" outline="0" fieldPosition="0">
        <references count="2">
          <reference field="21" count="1" selected="0">
            <x v="1022"/>
          </reference>
          <reference field="22" count="1">
            <x v="28"/>
          </reference>
        </references>
      </pivotArea>
    </format>
    <format dxfId="4949">
      <pivotArea dataOnly="0" labelOnly="1" outline="0" fieldPosition="0">
        <references count="2">
          <reference field="21" count="1" selected="0">
            <x v="1023"/>
          </reference>
          <reference field="22" count="1">
            <x v="271"/>
          </reference>
        </references>
      </pivotArea>
    </format>
    <format dxfId="4948">
      <pivotArea dataOnly="0" labelOnly="1" outline="0" fieldPosition="0">
        <references count="2">
          <reference field="21" count="1" selected="0">
            <x v="1024"/>
          </reference>
          <reference field="22" count="1">
            <x v="289"/>
          </reference>
        </references>
      </pivotArea>
    </format>
    <format dxfId="4947">
      <pivotArea dataOnly="0" labelOnly="1" outline="0" fieldPosition="0">
        <references count="2">
          <reference field="21" count="1" selected="0">
            <x v="1025"/>
          </reference>
          <reference field="22" count="1">
            <x v="15"/>
          </reference>
        </references>
      </pivotArea>
    </format>
    <format dxfId="4946">
      <pivotArea dataOnly="0" labelOnly="1" outline="0" fieldPosition="0">
        <references count="2">
          <reference field="21" count="1" selected="0">
            <x v="1026"/>
          </reference>
          <reference field="22" count="1">
            <x v="929"/>
          </reference>
        </references>
      </pivotArea>
    </format>
    <format dxfId="4945">
      <pivotArea dataOnly="0" labelOnly="1" outline="0" fieldPosition="0">
        <references count="2">
          <reference field="21" count="1" selected="0">
            <x v="1027"/>
          </reference>
          <reference field="22" count="1">
            <x v="1077"/>
          </reference>
        </references>
      </pivotArea>
    </format>
    <format dxfId="4944">
      <pivotArea dataOnly="0" labelOnly="1" outline="0" fieldPosition="0">
        <references count="2">
          <reference field="21" count="1" selected="0">
            <x v="1028"/>
          </reference>
          <reference field="22" count="1">
            <x v="180"/>
          </reference>
        </references>
      </pivotArea>
    </format>
    <format dxfId="4943">
      <pivotArea dataOnly="0" labelOnly="1" outline="0" fieldPosition="0">
        <references count="2">
          <reference field="21" count="1" selected="0">
            <x v="1029"/>
          </reference>
          <reference field="22" count="1">
            <x v="601"/>
          </reference>
        </references>
      </pivotArea>
    </format>
    <format dxfId="4942">
      <pivotArea dataOnly="0" labelOnly="1" outline="0" fieldPosition="0">
        <references count="2">
          <reference field="21" count="1" selected="0">
            <x v="1030"/>
          </reference>
          <reference field="22" count="1">
            <x v="45"/>
          </reference>
        </references>
      </pivotArea>
    </format>
    <format dxfId="4941">
      <pivotArea dataOnly="0" labelOnly="1" outline="0" fieldPosition="0">
        <references count="2">
          <reference field="21" count="1" selected="0">
            <x v="1031"/>
          </reference>
          <reference field="22" count="1">
            <x v="1015"/>
          </reference>
        </references>
      </pivotArea>
    </format>
    <format dxfId="4940">
      <pivotArea dataOnly="0" labelOnly="1" outline="0" fieldPosition="0">
        <references count="2">
          <reference field="21" count="1" selected="0">
            <x v="1032"/>
          </reference>
          <reference field="22" count="1">
            <x v="314"/>
          </reference>
        </references>
      </pivotArea>
    </format>
    <format dxfId="4939">
      <pivotArea dataOnly="0" labelOnly="1" outline="0" fieldPosition="0">
        <references count="2">
          <reference field="21" count="1" selected="0">
            <x v="1033"/>
          </reference>
          <reference field="22" count="1">
            <x v="240"/>
          </reference>
        </references>
      </pivotArea>
    </format>
    <format dxfId="4938">
      <pivotArea dataOnly="0" labelOnly="1" outline="0" fieldPosition="0">
        <references count="2">
          <reference field="21" count="1" selected="0">
            <x v="1034"/>
          </reference>
          <reference field="22" count="1">
            <x v="488"/>
          </reference>
        </references>
      </pivotArea>
    </format>
    <format dxfId="4937">
      <pivotArea dataOnly="0" labelOnly="1" outline="0" fieldPosition="0">
        <references count="2">
          <reference field="21" count="1" selected="0">
            <x v="1035"/>
          </reference>
          <reference field="22" count="1">
            <x v="714"/>
          </reference>
        </references>
      </pivotArea>
    </format>
    <format dxfId="4936">
      <pivotArea dataOnly="0" labelOnly="1" outline="0" fieldPosition="0">
        <references count="2">
          <reference field="21" count="1" selected="0">
            <x v="1036"/>
          </reference>
          <reference field="22" count="1">
            <x v="585"/>
          </reference>
        </references>
      </pivotArea>
    </format>
    <format dxfId="4935">
      <pivotArea dataOnly="0" labelOnly="1" outline="0" fieldPosition="0">
        <references count="2">
          <reference field="21" count="1" selected="0">
            <x v="1037"/>
          </reference>
          <reference field="22" count="1">
            <x v="446"/>
          </reference>
        </references>
      </pivotArea>
    </format>
    <format dxfId="4934">
      <pivotArea dataOnly="0" labelOnly="1" outline="0" fieldPosition="0">
        <references count="2">
          <reference field="21" count="1" selected="0">
            <x v="1038"/>
          </reference>
          <reference field="22" count="1">
            <x v="860"/>
          </reference>
        </references>
      </pivotArea>
    </format>
    <format dxfId="4933">
      <pivotArea dataOnly="0" labelOnly="1" outline="0" fieldPosition="0">
        <references count="2">
          <reference field="21" count="1" selected="0">
            <x v="1039"/>
          </reference>
          <reference field="22" count="1">
            <x v="567"/>
          </reference>
        </references>
      </pivotArea>
    </format>
    <format dxfId="4932">
      <pivotArea dataOnly="0" labelOnly="1" outline="0" fieldPosition="0">
        <references count="2">
          <reference field="21" count="1" selected="0">
            <x v="1040"/>
          </reference>
          <reference field="22" count="1">
            <x v="842"/>
          </reference>
        </references>
      </pivotArea>
    </format>
    <format dxfId="4931">
      <pivotArea dataOnly="0" labelOnly="1" outline="0" fieldPosition="0">
        <references count="2">
          <reference field="21" count="1" selected="0">
            <x v="1041"/>
          </reference>
          <reference field="22" count="1">
            <x v="358"/>
          </reference>
        </references>
      </pivotArea>
    </format>
    <format dxfId="4930">
      <pivotArea dataOnly="0" labelOnly="1" outline="0" fieldPosition="0">
        <references count="2">
          <reference field="21" count="1" selected="0">
            <x v="1042"/>
          </reference>
          <reference field="22" count="1">
            <x v="458"/>
          </reference>
        </references>
      </pivotArea>
    </format>
    <format dxfId="4929">
      <pivotArea dataOnly="0" labelOnly="1" outline="0" fieldPosition="0">
        <references count="2">
          <reference field="21" count="1" selected="0">
            <x v="1043"/>
          </reference>
          <reference field="22" count="1">
            <x v="294"/>
          </reference>
        </references>
      </pivotArea>
    </format>
    <format dxfId="4928">
      <pivotArea dataOnly="0" labelOnly="1" outline="0" fieldPosition="0">
        <references count="2">
          <reference field="21" count="1" selected="0">
            <x v="1044"/>
          </reference>
          <reference field="22" count="1">
            <x v="0"/>
          </reference>
        </references>
      </pivotArea>
    </format>
    <format dxfId="4927">
      <pivotArea dataOnly="0" labelOnly="1" outline="0" fieldPosition="0">
        <references count="2">
          <reference field="21" count="1" selected="0">
            <x v="1045"/>
          </reference>
          <reference field="22" count="1">
            <x v="1124"/>
          </reference>
        </references>
      </pivotArea>
    </format>
    <format dxfId="4926">
      <pivotArea dataOnly="0" labelOnly="1" outline="0" fieldPosition="0">
        <references count="2">
          <reference field="21" count="1" selected="0">
            <x v="1046"/>
          </reference>
          <reference field="22" count="1">
            <x v="477"/>
          </reference>
        </references>
      </pivotArea>
    </format>
    <format dxfId="4925">
      <pivotArea dataOnly="0" labelOnly="1" outline="0" fieldPosition="0">
        <references count="2">
          <reference field="21" count="1" selected="0">
            <x v="1047"/>
          </reference>
          <reference field="22" count="1">
            <x v="8"/>
          </reference>
        </references>
      </pivotArea>
    </format>
    <format dxfId="4924">
      <pivotArea dataOnly="0" labelOnly="1" outline="0" fieldPosition="0">
        <references count="2">
          <reference field="21" count="1" selected="0">
            <x v="1048"/>
          </reference>
          <reference field="22" count="1">
            <x v="749"/>
          </reference>
        </references>
      </pivotArea>
    </format>
    <format dxfId="4923">
      <pivotArea dataOnly="0" labelOnly="1" outline="0" fieldPosition="0">
        <references count="2">
          <reference field="21" count="1" selected="0">
            <x v="1049"/>
          </reference>
          <reference field="22" count="1">
            <x v="398"/>
          </reference>
        </references>
      </pivotArea>
    </format>
    <format dxfId="4922">
      <pivotArea dataOnly="0" labelOnly="1" outline="0" fieldPosition="0">
        <references count="2">
          <reference field="21" count="1" selected="0">
            <x v="1050"/>
          </reference>
          <reference field="22" count="1">
            <x v="426"/>
          </reference>
        </references>
      </pivotArea>
    </format>
    <format dxfId="4921">
      <pivotArea dataOnly="0" labelOnly="1" outline="0" fieldPosition="0">
        <references count="2">
          <reference field="21" count="1" selected="0">
            <x v="1051"/>
          </reference>
          <reference field="22" count="1">
            <x v="548"/>
          </reference>
        </references>
      </pivotArea>
    </format>
    <format dxfId="4920">
      <pivotArea dataOnly="0" labelOnly="1" outline="0" fieldPosition="0">
        <references count="2">
          <reference field="21" count="1" selected="0">
            <x v="1052"/>
          </reference>
          <reference field="22" count="1">
            <x v="1008"/>
          </reference>
        </references>
      </pivotArea>
    </format>
    <format dxfId="4919">
      <pivotArea dataOnly="0" labelOnly="1" outline="0" fieldPosition="0">
        <references count="2">
          <reference field="21" count="1" selected="0">
            <x v="1053"/>
          </reference>
          <reference field="22" count="1">
            <x v="414"/>
          </reference>
        </references>
      </pivotArea>
    </format>
    <format dxfId="4918">
      <pivotArea dataOnly="0" labelOnly="1" outline="0" fieldPosition="0">
        <references count="2">
          <reference field="21" count="1" selected="0">
            <x v="1054"/>
          </reference>
          <reference field="22" count="1">
            <x v="4"/>
          </reference>
        </references>
      </pivotArea>
    </format>
    <format dxfId="4917">
      <pivotArea dataOnly="0" labelOnly="1" outline="0" fieldPosition="0">
        <references count="2">
          <reference field="21" count="1" selected="0">
            <x v="1055"/>
          </reference>
          <reference field="22" count="1">
            <x v="648"/>
          </reference>
        </references>
      </pivotArea>
    </format>
    <format dxfId="4916">
      <pivotArea dataOnly="0" labelOnly="1" outline="0" fieldPosition="0">
        <references count="2">
          <reference field="21" count="1" selected="0">
            <x v="1056"/>
          </reference>
          <reference field="22" count="1">
            <x v="605"/>
          </reference>
        </references>
      </pivotArea>
    </format>
    <format dxfId="4915">
      <pivotArea dataOnly="0" labelOnly="1" outline="0" fieldPosition="0">
        <references count="2">
          <reference field="21" count="1" selected="0">
            <x v="1057"/>
          </reference>
          <reference field="22" count="1">
            <x v="631"/>
          </reference>
        </references>
      </pivotArea>
    </format>
    <format dxfId="4914">
      <pivotArea dataOnly="0" labelOnly="1" outline="0" fieldPosition="0">
        <references count="2">
          <reference field="21" count="1" selected="0">
            <x v="1058"/>
          </reference>
          <reference field="22" count="1">
            <x v="2"/>
          </reference>
        </references>
      </pivotArea>
    </format>
    <format dxfId="4913">
      <pivotArea dataOnly="0" labelOnly="1" outline="0" fieldPosition="0">
        <references count="2">
          <reference field="21" count="1" selected="0">
            <x v="1059"/>
          </reference>
          <reference field="22" count="1">
            <x v="178"/>
          </reference>
        </references>
      </pivotArea>
    </format>
    <format dxfId="4912">
      <pivotArea dataOnly="0" labelOnly="1" outline="0" fieldPosition="0">
        <references count="2">
          <reference field="21" count="1" selected="0">
            <x v="1060"/>
          </reference>
          <reference field="22" count="1">
            <x v="868"/>
          </reference>
        </references>
      </pivotArea>
    </format>
    <format dxfId="4911">
      <pivotArea dataOnly="0" labelOnly="1" outline="0" fieldPosition="0">
        <references count="2">
          <reference field="21" count="1" selected="0">
            <x v="1061"/>
          </reference>
          <reference field="22" count="1">
            <x v="823"/>
          </reference>
        </references>
      </pivotArea>
    </format>
    <format dxfId="4910">
      <pivotArea dataOnly="0" labelOnly="1" outline="0" fieldPosition="0">
        <references count="2">
          <reference field="21" count="1" selected="0">
            <x v="1062"/>
          </reference>
          <reference field="22" count="1">
            <x v="365"/>
          </reference>
        </references>
      </pivotArea>
    </format>
    <format dxfId="4909">
      <pivotArea dataOnly="0" labelOnly="1" outline="0" fieldPosition="0">
        <references count="2">
          <reference field="21" count="1" selected="0">
            <x v="1063"/>
          </reference>
          <reference field="22" count="1">
            <x v="99"/>
          </reference>
        </references>
      </pivotArea>
    </format>
    <format dxfId="4908">
      <pivotArea dataOnly="0" labelOnly="1" outline="0" fieldPosition="0">
        <references count="2">
          <reference field="21" count="1" selected="0">
            <x v="1064"/>
          </reference>
          <reference field="22" count="1">
            <x v="767"/>
          </reference>
        </references>
      </pivotArea>
    </format>
    <format dxfId="4907">
      <pivotArea dataOnly="0" labelOnly="1" outline="0" fieldPosition="0">
        <references count="2">
          <reference field="21" count="1" selected="0">
            <x v="1065"/>
          </reference>
          <reference field="22" count="1">
            <x v="176"/>
          </reference>
        </references>
      </pivotArea>
    </format>
    <format dxfId="4906">
      <pivotArea dataOnly="0" labelOnly="1" outline="0" fieldPosition="0">
        <references count="2">
          <reference field="21" count="1" selected="0">
            <x v="1066"/>
          </reference>
          <reference field="22" count="1">
            <x v="382"/>
          </reference>
        </references>
      </pivotArea>
    </format>
    <format dxfId="4905">
      <pivotArea dataOnly="0" labelOnly="1" outline="0" fieldPosition="0">
        <references count="2">
          <reference field="21" count="1" selected="0">
            <x v="1067"/>
          </reference>
          <reference field="22" count="1">
            <x v="405"/>
          </reference>
        </references>
      </pivotArea>
    </format>
    <format dxfId="4904">
      <pivotArea dataOnly="0" labelOnly="1" outline="0" fieldPosition="0">
        <references count="2">
          <reference field="21" count="1" selected="0">
            <x v="1068"/>
          </reference>
          <reference field="22" count="1">
            <x v="313"/>
          </reference>
        </references>
      </pivotArea>
    </format>
    <format dxfId="4903">
      <pivotArea dataOnly="0" labelOnly="1" outline="0" fieldPosition="0">
        <references count="2">
          <reference field="21" count="1" selected="0">
            <x v="1069"/>
          </reference>
          <reference field="22" count="1">
            <x v="481"/>
          </reference>
        </references>
      </pivotArea>
    </format>
    <format dxfId="4902">
      <pivotArea dataOnly="0" labelOnly="1" outline="0" fieldPosition="0">
        <references count="2">
          <reference field="21" count="1" selected="0">
            <x v="1070"/>
          </reference>
          <reference field="22" count="1">
            <x v="1069"/>
          </reference>
        </references>
      </pivotArea>
    </format>
    <format dxfId="4901">
      <pivotArea dataOnly="0" labelOnly="1" outline="0" fieldPosition="0">
        <references count="2">
          <reference field="21" count="1" selected="0">
            <x v="1071"/>
          </reference>
          <reference field="22" count="1">
            <x v="686"/>
          </reference>
        </references>
      </pivotArea>
    </format>
    <format dxfId="4900">
      <pivotArea dataOnly="0" labelOnly="1" outline="0" fieldPosition="0">
        <references count="2">
          <reference field="21" count="1" selected="0">
            <x v="1072"/>
          </reference>
          <reference field="22" count="1">
            <x v="568"/>
          </reference>
        </references>
      </pivotArea>
    </format>
    <format dxfId="4899">
      <pivotArea dataOnly="0" labelOnly="1" outline="0" fieldPosition="0">
        <references count="2">
          <reference field="21" count="1" selected="0">
            <x v="1073"/>
          </reference>
          <reference field="22" count="1">
            <x v="546"/>
          </reference>
        </references>
      </pivotArea>
    </format>
    <format dxfId="4898">
      <pivotArea dataOnly="0" labelOnly="1" outline="0" fieldPosition="0">
        <references count="2">
          <reference field="21" count="1" selected="0">
            <x v="1074"/>
          </reference>
          <reference field="22" count="1">
            <x v="505"/>
          </reference>
        </references>
      </pivotArea>
    </format>
    <format dxfId="4897">
      <pivotArea dataOnly="0" labelOnly="1" outline="0" fieldPosition="0">
        <references count="2">
          <reference field="21" count="1" selected="0">
            <x v="1075"/>
          </reference>
          <reference field="22" count="1">
            <x v="304"/>
          </reference>
        </references>
      </pivotArea>
    </format>
    <format dxfId="4896">
      <pivotArea dataOnly="0" labelOnly="1" outline="0" fieldPosition="0">
        <references count="2">
          <reference field="21" count="1" selected="0">
            <x v="1076"/>
          </reference>
          <reference field="22" count="1">
            <x v="928"/>
          </reference>
        </references>
      </pivotArea>
    </format>
    <format dxfId="4895">
      <pivotArea dataOnly="0" labelOnly="1" outline="0" fieldPosition="0">
        <references count="2">
          <reference field="21" count="1" selected="0">
            <x v="1077"/>
          </reference>
          <reference field="22" count="1">
            <x v="854"/>
          </reference>
        </references>
      </pivotArea>
    </format>
    <format dxfId="4894">
      <pivotArea dataOnly="0" labelOnly="1" outline="0" fieldPosition="0">
        <references count="2">
          <reference field="21" count="1" selected="0">
            <x v="1078"/>
          </reference>
          <reference field="22" count="1">
            <x v="555"/>
          </reference>
        </references>
      </pivotArea>
    </format>
    <format dxfId="4893">
      <pivotArea dataOnly="0" labelOnly="1" outline="0" fieldPosition="0">
        <references count="2">
          <reference field="21" count="1" selected="0">
            <x v="1079"/>
          </reference>
          <reference field="22" count="1">
            <x v="128"/>
          </reference>
        </references>
      </pivotArea>
    </format>
    <format dxfId="4892">
      <pivotArea dataOnly="0" labelOnly="1" outline="0" fieldPosition="0">
        <references count="2">
          <reference field="21" count="1" selected="0">
            <x v="1080"/>
          </reference>
          <reference field="22" count="1">
            <x v="295"/>
          </reference>
        </references>
      </pivotArea>
    </format>
    <format dxfId="4891">
      <pivotArea dataOnly="0" labelOnly="1" outline="0" fieldPosition="0">
        <references count="2">
          <reference field="21" count="1" selected="0">
            <x v="1081"/>
          </reference>
          <reference field="22" count="1">
            <x v="597"/>
          </reference>
        </references>
      </pivotArea>
    </format>
    <format dxfId="4890">
      <pivotArea dataOnly="0" labelOnly="1" outline="0" fieldPosition="0">
        <references count="2">
          <reference field="21" count="1" selected="0">
            <x v="1082"/>
          </reference>
          <reference field="22" count="1">
            <x v="762"/>
          </reference>
        </references>
      </pivotArea>
    </format>
    <format dxfId="4889">
      <pivotArea dataOnly="0" labelOnly="1" outline="0" fieldPosition="0">
        <references count="2">
          <reference field="21" count="1" selected="0">
            <x v="1083"/>
          </reference>
          <reference field="22" count="1">
            <x v="577"/>
          </reference>
        </references>
      </pivotArea>
    </format>
    <format dxfId="4888">
      <pivotArea dataOnly="0" labelOnly="1" outline="0" fieldPosition="0">
        <references count="2">
          <reference field="21" count="1" selected="0">
            <x v="1084"/>
          </reference>
          <reference field="22" count="1">
            <x v="137"/>
          </reference>
        </references>
      </pivotArea>
    </format>
    <format dxfId="4887">
      <pivotArea dataOnly="0" labelOnly="1" outline="0" fieldPosition="0">
        <references count="2">
          <reference field="21" count="1" selected="0">
            <x v="1085"/>
          </reference>
          <reference field="22" count="1">
            <x v="355"/>
          </reference>
        </references>
      </pivotArea>
    </format>
    <format dxfId="4886">
      <pivotArea dataOnly="0" labelOnly="1" outline="0" fieldPosition="0">
        <references count="2">
          <reference field="21" count="1" selected="0">
            <x v="1086"/>
          </reference>
          <reference field="22" count="1">
            <x v="1050"/>
          </reference>
        </references>
      </pivotArea>
    </format>
    <format dxfId="4885">
      <pivotArea dataOnly="0" labelOnly="1" outline="0" fieldPosition="0">
        <references count="2">
          <reference field="21" count="1" selected="0">
            <x v="1087"/>
          </reference>
          <reference field="22" count="1">
            <x v="336"/>
          </reference>
        </references>
      </pivotArea>
    </format>
    <format dxfId="4884">
      <pivotArea dataOnly="0" labelOnly="1" outline="0" fieldPosition="0">
        <references count="2">
          <reference field="21" count="1" selected="0">
            <x v="1088"/>
          </reference>
          <reference field="22" count="1">
            <x v="108"/>
          </reference>
        </references>
      </pivotArea>
    </format>
    <format dxfId="4883">
      <pivotArea dataOnly="0" labelOnly="1" outline="0" fieldPosition="0">
        <references count="2">
          <reference field="21" count="1" selected="0">
            <x v="1089"/>
          </reference>
          <reference field="22" count="1">
            <x v="433"/>
          </reference>
        </references>
      </pivotArea>
    </format>
    <format dxfId="4882">
      <pivotArea dataOnly="0" labelOnly="1" outline="0" fieldPosition="0">
        <references count="2">
          <reference field="21" count="1" selected="0">
            <x v="1090"/>
          </reference>
          <reference field="22" count="1">
            <x v="58"/>
          </reference>
        </references>
      </pivotArea>
    </format>
    <format dxfId="4881">
      <pivotArea dataOnly="0" labelOnly="1" outline="0" fieldPosition="0">
        <references count="2">
          <reference field="21" count="1" selected="0">
            <x v="1091"/>
          </reference>
          <reference field="22" count="1">
            <x v="713"/>
          </reference>
        </references>
      </pivotArea>
    </format>
    <format dxfId="4880">
      <pivotArea dataOnly="0" labelOnly="1" outline="0" fieldPosition="0">
        <references count="2">
          <reference field="21" count="1" selected="0">
            <x v="1092"/>
          </reference>
          <reference field="22" count="1">
            <x v="472"/>
          </reference>
        </references>
      </pivotArea>
    </format>
    <format dxfId="4879">
      <pivotArea dataOnly="0" labelOnly="1" outline="0" fieldPosition="0">
        <references count="2">
          <reference field="21" count="1" selected="0">
            <x v="1093"/>
          </reference>
          <reference field="22" count="1">
            <x v="679"/>
          </reference>
        </references>
      </pivotArea>
    </format>
    <format dxfId="4878">
      <pivotArea dataOnly="0" labelOnly="1" outline="0" fieldPosition="0">
        <references count="2">
          <reference field="21" count="1" selected="0">
            <x v="1094"/>
          </reference>
          <reference field="22" count="1">
            <x v="692"/>
          </reference>
        </references>
      </pivotArea>
    </format>
    <format dxfId="4877">
      <pivotArea dataOnly="0" labelOnly="1" outline="0" fieldPosition="0">
        <references count="2">
          <reference field="21" count="1" selected="0">
            <x v="1095"/>
          </reference>
          <reference field="22" count="1">
            <x v="1112"/>
          </reference>
        </references>
      </pivotArea>
    </format>
    <format dxfId="4876">
      <pivotArea dataOnly="0" labelOnly="1" outline="0" fieldPosition="0">
        <references count="2">
          <reference field="21" count="1" selected="0">
            <x v="1096"/>
          </reference>
          <reference field="22" count="1">
            <x v="574"/>
          </reference>
        </references>
      </pivotArea>
    </format>
    <format dxfId="4875">
      <pivotArea dataOnly="0" labelOnly="1" outline="0" fieldPosition="0">
        <references count="2">
          <reference field="21" count="1" selected="0">
            <x v="1097"/>
          </reference>
          <reference field="22" count="1">
            <x v="889"/>
          </reference>
        </references>
      </pivotArea>
    </format>
    <format dxfId="4874">
      <pivotArea dataOnly="0" labelOnly="1" outline="0" fieldPosition="0">
        <references count="2">
          <reference field="21" count="1" selected="0">
            <x v="1098"/>
          </reference>
          <reference field="22" count="1">
            <x v="242"/>
          </reference>
        </references>
      </pivotArea>
    </format>
    <format dxfId="4873">
      <pivotArea dataOnly="0" labelOnly="1" outline="0" fieldPosition="0">
        <references count="2">
          <reference field="21" count="1" selected="0">
            <x v="1099"/>
          </reference>
          <reference field="22" count="1">
            <x v="609"/>
          </reference>
        </references>
      </pivotArea>
    </format>
    <format dxfId="4872">
      <pivotArea dataOnly="0" labelOnly="1" outline="0" fieldPosition="0">
        <references count="2">
          <reference field="21" count="1" selected="0">
            <x v="1100"/>
          </reference>
          <reference field="22" count="1">
            <x v="410"/>
          </reference>
        </references>
      </pivotArea>
    </format>
    <format dxfId="4871">
      <pivotArea dataOnly="0" labelOnly="1" outline="0" fieldPosition="0">
        <references count="2">
          <reference field="21" count="1" selected="0">
            <x v="1101"/>
          </reference>
          <reference field="22" count="1">
            <x v="535"/>
          </reference>
        </references>
      </pivotArea>
    </format>
    <format dxfId="4870">
      <pivotArea dataOnly="0" labelOnly="1" outline="0" fieldPosition="0">
        <references count="2">
          <reference field="21" count="1" selected="0">
            <x v="1102"/>
          </reference>
          <reference field="22" count="1">
            <x v="316"/>
          </reference>
        </references>
      </pivotArea>
    </format>
    <format dxfId="4869">
      <pivotArea dataOnly="0" labelOnly="1" outline="0" fieldPosition="0">
        <references count="2">
          <reference field="21" count="1" selected="0">
            <x v="1103"/>
          </reference>
          <reference field="22" count="1">
            <x v="790"/>
          </reference>
        </references>
      </pivotArea>
    </format>
    <format dxfId="4868">
      <pivotArea dataOnly="0" labelOnly="1" outline="0" fieldPosition="0">
        <references count="2">
          <reference field="21" count="1" selected="0">
            <x v="1104"/>
          </reference>
          <reference field="22" count="1">
            <x v="681"/>
          </reference>
        </references>
      </pivotArea>
    </format>
    <format dxfId="4867">
      <pivotArea dataOnly="0" labelOnly="1" outline="0" fieldPosition="0">
        <references count="2">
          <reference field="21" count="1" selected="0">
            <x v="1105"/>
          </reference>
          <reference field="22" count="1">
            <x v="300"/>
          </reference>
        </references>
      </pivotArea>
    </format>
    <format dxfId="4866">
      <pivotArea dataOnly="0" labelOnly="1" outline="0" fieldPosition="0">
        <references count="2">
          <reference field="21" count="1" selected="0">
            <x v="1106"/>
          </reference>
          <reference field="22" count="1">
            <x v="935"/>
          </reference>
        </references>
      </pivotArea>
    </format>
    <format dxfId="4865">
      <pivotArea dataOnly="0" labelOnly="1" outline="0" fieldPosition="0">
        <references count="2">
          <reference field="21" count="1" selected="0">
            <x v="1107"/>
          </reference>
          <reference field="22" count="1">
            <x v="69"/>
          </reference>
        </references>
      </pivotArea>
    </format>
    <format dxfId="4864">
      <pivotArea dataOnly="0" labelOnly="1" outline="0" fieldPosition="0">
        <references count="2">
          <reference field="21" count="1" selected="0">
            <x v="1108"/>
          </reference>
          <reference field="22" count="1">
            <x v="444"/>
          </reference>
        </references>
      </pivotArea>
    </format>
    <format dxfId="4863">
      <pivotArea dataOnly="0" labelOnly="1" outline="0" fieldPosition="0">
        <references count="2">
          <reference field="21" count="1" selected="0">
            <x v="1109"/>
          </reference>
          <reference field="22" count="1">
            <x v="964"/>
          </reference>
        </references>
      </pivotArea>
    </format>
    <format dxfId="4862">
      <pivotArea dataOnly="0" labelOnly="1" outline="0" fieldPosition="0">
        <references count="2">
          <reference field="21" count="1" selected="0">
            <x v="1110"/>
          </reference>
          <reference field="22" count="1">
            <x v="308"/>
          </reference>
        </references>
      </pivotArea>
    </format>
    <format dxfId="4861">
      <pivotArea dataOnly="0" labelOnly="1" outline="0" fieldPosition="0">
        <references count="2">
          <reference field="21" count="1" selected="0">
            <x v="1111"/>
          </reference>
          <reference field="22" count="1">
            <x v="120"/>
          </reference>
        </references>
      </pivotArea>
    </format>
    <format dxfId="4860">
      <pivotArea dataOnly="0" labelOnly="1" outline="0" fieldPosition="0">
        <references count="2">
          <reference field="21" count="1" selected="0">
            <x v="1112"/>
          </reference>
          <reference field="22" count="1">
            <x v="1063"/>
          </reference>
        </references>
      </pivotArea>
    </format>
    <format dxfId="4859">
      <pivotArea dataOnly="0" labelOnly="1" outline="0" fieldPosition="0">
        <references count="2">
          <reference field="21" count="1" selected="0">
            <x v="1113"/>
          </reference>
          <reference field="22" count="1">
            <x v="849"/>
          </reference>
        </references>
      </pivotArea>
    </format>
    <format dxfId="4858">
      <pivotArea dataOnly="0" labelOnly="1" outline="0" fieldPosition="0">
        <references count="2">
          <reference field="21" count="1" selected="0">
            <x v="1114"/>
          </reference>
          <reference field="22" count="1">
            <x v="1134"/>
          </reference>
        </references>
      </pivotArea>
    </format>
    <format dxfId="4857">
      <pivotArea dataOnly="0" labelOnly="1" outline="0" fieldPosition="0">
        <references count="2">
          <reference field="21" count="1" selected="0">
            <x v="1115"/>
          </reference>
          <reference field="22" count="1">
            <x v="1021"/>
          </reference>
        </references>
      </pivotArea>
    </format>
    <format dxfId="4856">
      <pivotArea dataOnly="0" labelOnly="1" outline="0" fieldPosition="0">
        <references count="2">
          <reference field="21" count="1" selected="0">
            <x v="1116"/>
          </reference>
          <reference field="22" count="1">
            <x v="478"/>
          </reference>
        </references>
      </pivotArea>
    </format>
    <format dxfId="4855">
      <pivotArea dataOnly="0" labelOnly="1" outline="0" fieldPosition="0">
        <references count="2">
          <reference field="21" count="1" selected="0">
            <x v="1117"/>
          </reference>
          <reference field="22" count="1">
            <x v="391"/>
          </reference>
        </references>
      </pivotArea>
    </format>
    <format dxfId="4854">
      <pivotArea dataOnly="0" labelOnly="1" outline="0" fieldPosition="0">
        <references count="2">
          <reference field="21" count="1" selected="0">
            <x v="1118"/>
          </reference>
          <reference field="22" count="1">
            <x v="1025"/>
          </reference>
        </references>
      </pivotArea>
    </format>
    <format dxfId="4853">
      <pivotArea dataOnly="0" labelOnly="1" outline="0" fieldPosition="0">
        <references count="2">
          <reference field="21" count="1" selected="0">
            <x v="1119"/>
          </reference>
          <reference field="22" count="1">
            <x v="947"/>
          </reference>
        </references>
      </pivotArea>
    </format>
    <format dxfId="4852">
      <pivotArea dataOnly="0" labelOnly="1" outline="0" fieldPosition="0">
        <references count="2">
          <reference field="21" count="1" selected="0">
            <x v="1120"/>
          </reference>
          <reference field="22" count="1">
            <x v="1013"/>
          </reference>
        </references>
      </pivotArea>
    </format>
    <format dxfId="4851">
      <pivotArea dataOnly="0" labelOnly="1" outline="0" fieldPosition="0">
        <references count="2">
          <reference field="21" count="1" selected="0">
            <x v="1121"/>
          </reference>
          <reference field="22" count="1">
            <x v="374"/>
          </reference>
        </references>
      </pivotArea>
    </format>
    <format dxfId="4850">
      <pivotArea dataOnly="0" labelOnly="1" outline="0" fieldPosition="0">
        <references count="2">
          <reference field="21" count="1" selected="0">
            <x v="1122"/>
          </reference>
          <reference field="22" count="1">
            <x v="672"/>
          </reference>
        </references>
      </pivotArea>
    </format>
    <format dxfId="4849">
      <pivotArea dataOnly="0" labelOnly="1" outline="0" fieldPosition="0">
        <references count="2">
          <reference field="21" count="1" selected="0">
            <x v="1123"/>
          </reference>
          <reference field="22" count="1">
            <x v="422"/>
          </reference>
        </references>
      </pivotArea>
    </format>
    <format dxfId="4848">
      <pivotArea dataOnly="0" labelOnly="1" outline="0" fieldPosition="0">
        <references count="2">
          <reference field="21" count="1" selected="0">
            <x v="1124"/>
          </reference>
          <reference field="22" count="1">
            <x v="362"/>
          </reference>
        </references>
      </pivotArea>
    </format>
    <format dxfId="4847">
      <pivotArea dataOnly="0" labelOnly="1" outline="0" fieldPosition="0">
        <references count="2">
          <reference field="21" count="1" selected="0">
            <x v="1125"/>
          </reference>
          <reference field="22" count="1">
            <x v="918"/>
          </reference>
        </references>
      </pivotArea>
    </format>
    <format dxfId="4846">
      <pivotArea dataOnly="0" labelOnly="1" outline="0" fieldPosition="0">
        <references count="2">
          <reference field="21" count="1" selected="0">
            <x v="1126"/>
          </reference>
          <reference field="22" count="1">
            <x v="649"/>
          </reference>
        </references>
      </pivotArea>
    </format>
    <format dxfId="4845">
      <pivotArea dataOnly="0" labelOnly="1" outline="0" fieldPosition="0">
        <references count="2">
          <reference field="21" count="1" selected="0">
            <x v="1127"/>
          </reference>
          <reference field="22" count="1">
            <x v="783"/>
          </reference>
        </references>
      </pivotArea>
    </format>
    <format dxfId="4844">
      <pivotArea dataOnly="0" labelOnly="1" outline="0" fieldPosition="0">
        <references count="2">
          <reference field="21" count="1" selected="0">
            <x v="1128"/>
          </reference>
          <reference field="22" count="1">
            <x v="537"/>
          </reference>
        </references>
      </pivotArea>
    </format>
    <format dxfId="4843">
      <pivotArea dataOnly="0" labelOnly="1" outline="0" fieldPosition="0">
        <references count="2">
          <reference field="21" count="1" selected="0">
            <x v="1129"/>
          </reference>
          <reference field="22" count="1">
            <x v="984"/>
          </reference>
        </references>
      </pivotArea>
    </format>
    <format dxfId="4842">
      <pivotArea dataOnly="0" labelOnly="1" outline="0" fieldPosition="0">
        <references count="2">
          <reference field="21" count="1" selected="0">
            <x v="1130"/>
          </reference>
          <reference field="22" count="1">
            <x v="507"/>
          </reference>
        </references>
      </pivotArea>
    </format>
    <format dxfId="4841">
      <pivotArea dataOnly="0" labelOnly="1" outline="0" fieldPosition="0">
        <references count="2">
          <reference field="21" count="1" selected="0">
            <x v="1131"/>
          </reference>
          <reference field="22" count="1">
            <x v="493"/>
          </reference>
        </references>
      </pivotArea>
    </format>
    <format dxfId="4840">
      <pivotArea dataOnly="0" labelOnly="1" outline="0" fieldPosition="0">
        <references count="2">
          <reference field="21" count="1" selected="0">
            <x v="1132"/>
          </reference>
          <reference field="22" count="1">
            <x v="683"/>
          </reference>
        </references>
      </pivotArea>
    </format>
    <format dxfId="4839">
      <pivotArea dataOnly="0" labelOnly="1" outline="0" fieldPosition="0">
        <references count="2">
          <reference field="21" count="1" selected="0">
            <x v="1133"/>
          </reference>
          <reference field="22" count="1">
            <x v="702"/>
          </reference>
        </references>
      </pivotArea>
    </format>
    <format dxfId="4838">
      <pivotArea dataOnly="0" labelOnly="1" outline="0" fieldPosition="0">
        <references count="2">
          <reference field="21" count="1" selected="0">
            <x v="1134"/>
          </reference>
          <reference field="22" count="1">
            <x v="467"/>
          </reference>
        </references>
      </pivotArea>
    </format>
    <format dxfId="4837">
      <pivotArea dataOnly="0" labelOnly="1" outline="0" fieldPosition="0">
        <references count="2">
          <reference field="21" count="1" selected="0">
            <x v="1135"/>
          </reference>
          <reference field="22" count="1">
            <x v="442"/>
          </reference>
        </references>
      </pivotArea>
    </format>
    <format dxfId="4836">
      <pivotArea dataOnly="0" labelOnly="1" outline="0" fieldPosition="0">
        <references count="2">
          <reference field="21" count="1" selected="0">
            <x v="1136"/>
          </reference>
          <reference field="22" count="1">
            <x v="400"/>
          </reference>
        </references>
      </pivotArea>
    </format>
    <format dxfId="4835">
      <pivotArea dataOnly="0" labelOnly="1" outline="0" fieldPosition="0">
        <references count="2">
          <reference field="21" count="1" selected="0">
            <x v="1137"/>
          </reference>
          <reference field="22" count="1">
            <x v="885"/>
          </reference>
        </references>
      </pivotArea>
    </format>
    <format dxfId="4834">
      <pivotArea dataOnly="0" labelOnly="1" outline="0" fieldPosition="0">
        <references count="2">
          <reference field="21" count="1" selected="0">
            <x v="1138"/>
          </reference>
          <reference field="22" count="1">
            <x v="1070"/>
          </reference>
        </references>
      </pivotArea>
    </format>
    <format dxfId="4833">
      <pivotArea dataOnly="0" labelOnly="1" outline="0" fieldPosition="0">
        <references count="2">
          <reference field="21" count="1" selected="0">
            <x v="1139"/>
          </reference>
          <reference field="22" count="1">
            <x v="517"/>
          </reference>
        </references>
      </pivotArea>
    </format>
    <format dxfId="4832">
      <pivotArea dataOnly="0" labelOnly="1" outline="0" fieldPosition="0">
        <references count="2">
          <reference field="21" count="1" selected="0">
            <x v="1140"/>
          </reference>
          <reference field="22" count="1">
            <x v="636"/>
          </reference>
        </references>
      </pivotArea>
    </format>
    <format dxfId="4831">
      <pivotArea dataOnly="0" labelOnly="1" outline="0" fieldPosition="0">
        <references count="2">
          <reference field="21" count="1" selected="0">
            <x v="1141"/>
          </reference>
          <reference field="22" count="1">
            <x v="531"/>
          </reference>
        </references>
      </pivotArea>
    </format>
    <format dxfId="4830">
      <pivotArea dataOnly="0" labelOnly="1" outline="0" fieldPosition="0">
        <references count="2">
          <reference field="21" count="1" selected="0">
            <x v="1142"/>
          </reference>
          <reference field="22" count="1">
            <x v="1057"/>
          </reference>
        </references>
      </pivotArea>
    </format>
    <format dxfId="4829">
      <pivotArea dataOnly="0" labelOnly="1" outline="0" fieldPosition="0">
        <references count="2">
          <reference field="21" count="1" selected="0">
            <x v="1143"/>
          </reference>
          <reference field="22" count="1">
            <x v="962"/>
          </reference>
        </references>
      </pivotArea>
    </format>
    <format dxfId="4828">
      <pivotArea dataOnly="0" labelOnly="1" outline="0" fieldPosition="0">
        <references count="2">
          <reference field="21" count="1" selected="0">
            <x v="1144"/>
          </reference>
          <reference field="22" count="1">
            <x v="684"/>
          </reference>
        </references>
      </pivotArea>
    </format>
    <format dxfId="4827">
      <pivotArea dataOnly="0" labelOnly="1" outline="0" fieldPosition="0">
        <references count="2">
          <reference field="21" count="1" selected="0">
            <x v="1145"/>
          </reference>
          <reference field="22" count="1">
            <x v="930"/>
          </reference>
        </references>
      </pivotArea>
    </format>
    <format dxfId="4826">
      <pivotArea dataOnly="0" labelOnly="1" outline="0" fieldPosition="0">
        <references count="2">
          <reference field="21" count="1" selected="0">
            <x v="1146"/>
          </reference>
          <reference field="22" count="1">
            <x v="912"/>
          </reference>
        </references>
      </pivotArea>
    </format>
    <format dxfId="4825">
      <pivotArea dataOnly="0" labelOnly="1" outline="0" fieldPosition="0">
        <references count="2">
          <reference field="21" count="1" selected="0">
            <x v="1147"/>
          </reference>
          <reference field="22" count="1">
            <x v="703"/>
          </reference>
        </references>
      </pivotArea>
    </format>
    <format dxfId="4824">
      <pivotArea dataOnly="0" labelOnly="1" outline="0" fieldPosition="0">
        <references count="2">
          <reference field="21" count="1" selected="0">
            <x v="1148"/>
          </reference>
          <reference field="22" count="1">
            <x v="824"/>
          </reference>
        </references>
      </pivotArea>
    </format>
    <format dxfId="4823">
      <pivotArea dataOnly="0" labelOnly="1" outline="0" fieldPosition="0">
        <references count="2">
          <reference field="21" count="1" selected="0">
            <x v="1149"/>
          </reference>
          <reference field="22" count="1">
            <x v="635"/>
          </reference>
        </references>
      </pivotArea>
    </format>
    <format dxfId="4822">
      <pivotArea dataOnly="0" labelOnly="1" outline="0" fieldPosition="0">
        <references count="2">
          <reference field="21" count="1" selected="0">
            <x v="1150"/>
          </reference>
          <reference field="22" count="1">
            <x v="978"/>
          </reference>
        </references>
      </pivotArea>
    </format>
    <format dxfId="4821">
      <pivotArea dataOnly="0" labelOnly="1" outline="0" fieldPosition="0">
        <references count="2">
          <reference field="21" count="1" selected="0">
            <x v="1151"/>
          </reference>
          <reference field="22" count="1">
            <x v="745"/>
          </reference>
        </references>
      </pivotArea>
    </format>
    <format dxfId="4820">
      <pivotArea dataOnly="0" labelOnly="1" outline="0" fieldPosition="0">
        <references count="2">
          <reference field="21" count="1" selected="0">
            <x v="1152"/>
          </reference>
          <reference field="22" count="1">
            <x v="691"/>
          </reference>
        </references>
      </pivotArea>
    </format>
    <format dxfId="4819">
      <pivotArea dataOnly="0" labelOnly="1" outline="0" fieldPosition="0">
        <references count="2">
          <reference field="21" count="1" selected="0">
            <x v="1153"/>
          </reference>
          <reference field="22" count="1">
            <x v="891"/>
          </reference>
        </references>
      </pivotArea>
    </format>
    <format dxfId="4818">
      <pivotArea dataOnly="0" labelOnly="1" outline="0" fieldPosition="0">
        <references count="2">
          <reference field="21" count="1" selected="0">
            <x v="1154"/>
          </reference>
          <reference field="22" count="1">
            <x v="913"/>
          </reference>
        </references>
      </pivotArea>
    </format>
    <format dxfId="4817">
      <pivotArea dataOnly="0" labelOnly="1" outline="0" fieldPosition="0">
        <references count="2">
          <reference field="21" count="1" selected="0">
            <x v="1155"/>
          </reference>
          <reference field="22" count="1">
            <x v="851"/>
          </reference>
        </references>
      </pivotArea>
    </format>
    <format dxfId="4816">
      <pivotArea dataOnly="0" labelOnly="1" outline="0" fieldPosition="0">
        <references count="2">
          <reference field="21" count="1" selected="0">
            <x v="1156"/>
          </reference>
          <reference field="22" count="1">
            <x v="1058"/>
          </reference>
        </references>
      </pivotArea>
    </format>
    <format dxfId="4815">
      <pivotArea dataOnly="0" labelOnly="1" outline="0" fieldPosition="0">
        <references count="2">
          <reference field="21" count="1" selected="0">
            <x v="1157"/>
          </reference>
          <reference field="22" count="1">
            <x v="952"/>
          </reference>
        </references>
      </pivotArea>
    </format>
    <format dxfId="4814">
      <pivotArea dataOnly="0" labelOnly="1" outline="0" fieldPosition="0">
        <references count="2">
          <reference field="21" count="1" selected="0">
            <x v="1158"/>
          </reference>
          <reference field="22" count="1">
            <x v="866"/>
          </reference>
        </references>
      </pivotArea>
    </format>
    <format dxfId="4813">
      <pivotArea dataOnly="0" labelOnly="1" outline="0" fieldPosition="0">
        <references count="2">
          <reference field="21" count="1" selected="0">
            <x v="1159"/>
          </reference>
          <reference field="22" count="1">
            <x v="590"/>
          </reference>
        </references>
      </pivotArea>
    </format>
    <format dxfId="4812">
      <pivotArea dataOnly="0" labelOnly="1" outline="0" fieldPosition="0">
        <references count="2">
          <reference field="21" count="1" selected="0">
            <x v="1160"/>
          </reference>
          <reference field="22" count="1">
            <x v="1125"/>
          </reference>
        </references>
      </pivotArea>
    </format>
    <format dxfId="4811">
      <pivotArea dataOnly="0" labelOnly="1" outline="0" fieldPosition="0">
        <references count="2">
          <reference field="21" count="1" selected="0">
            <x v="1161"/>
          </reference>
          <reference field="22" count="1">
            <x v="720"/>
          </reference>
        </references>
      </pivotArea>
    </format>
    <format dxfId="4810">
      <pivotArea dataOnly="0" labelOnly="1" outline="0" fieldPosition="0">
        <references count="2">
          <reference field="21" count="1" selected="0">
            <x v="1162"/>
          </reference>
          <reference field="22" count="1">
            <x v="932"/>
          </reference>
        </references>
      </pivotArea>
    </format>
    <format dxfId="4809">
      <pivotArea dataOnly="0" labelOnly="1" outline="0" fieldPosition="0">
        <references count="2">
          <reference field="21" count="1" selected="0">
            <x v="1163"/>
          </reference>
          <reference field="22" count="1">
            <x v="676"/>
          </reference>
        </references>
      </pivotArea>
    </format>
    <format dxfId="4808">
      <pivotArea dataOnly="0" labelOnly="1" outline="0" fieldPosition="0">
        <references count="2">
          <reference field="21" count="1" selected="0">
            <x v="1164"/>
          </reference>
          <reference field="22" count="1">
            <x v="896"/>
          </reference>
        </references>
      </pivotArea>
    </format>
    <format dxfId="4807">
      <pivotArea dataOnly="0" labelOnly="1" outline="0" fieldPosition="0">
        <references count="2">
          <reference field="21" count="1" selected="0">
            <x v="1165"/>
          </reference>
          <reference field="22" count="1">
            <x v="770"/>
          </reference>
        </references>
      </pivotArea>
    </format>
    <format dxfId="4806">
      <pivotArea dataOnly="0" labelOnly="1" outline="0" fieldPosition="0">
        <references count="2">
          <reference field="21" count="1" selected="0">
            <x v="1166"/>
          </reference>
          <reference field="22" count="1">
            <x v="788"/>
          </reference>
        </references>
      </pivotArea>
    </format>
    <format dxfId="4805">
      <pivotArea dataOnly="0" labelOnly="1" outline="0" fieldPosition="0">
        <references count="2">
          <reference field="21" count="1" selected="0">
            <x v="1167"/>
          </reference>
          <reference field="22" count="1">
            <x v="839"/>
          </reference>
        </references>
      </pivotArea>
    </format>
    <format dxfId="4804">
      <pivotArea dataOnly="0" labelOnly="1" outline="0" fieldPosition="0">
        <references count="2">
          <reference field="21" count="1" selected="0">
            <x v="1168"/>
          </reference>
          <reference field="22" count="1">
            <x v="987"/>
          </reference>
        </references>
      </pivotArea>
    </format>
    <format dxfId="4803">
      <pivotArea dataOnly="0" labelOnly="1" outline="0" fieldPosition="0">
        <references count="2">
          <reference field="21" count="1" selected="0">
            <x v="1169"/>
          </reference>
          <reference field="22" count="1">
            <x v="955"/>
          </reference>
        </references>
      </pivotArea>
    </format>
    <format dxfId="4802">
      <pivotArea dataOnly="0" labelOnly="1" outline="0" fieldPosition="0">
        <references count="2">
          <reference field="21" count="1" selected="0">
            <x v="1170"/>
          </reference>
          <reference field="22" count="1">
            <x v="1018"/>
          </reference>
        </references>
      </pivotArea>
    </format>
    <format dxfId="4801">
      <pivotArea dataOnly="0" labelOnly="1" outline="0" fieldPosition="0">
        <references count="2">
          <reference field="21" count="1" selected="0">
            <x v="1171"/>
          </reference>
          <reference field="22" count="1">
            <x v="1055"/>
          </reference>
        </references>
      </pivotArea>
    </format>
    <format dxfId="4800">
      <pivotArea dataOnly="0" labelOnly="1" outline="0" fieldPosition="0">
        <references count="2">
          <reference field="21" count="1" selected="0">
            <x v="1172"/>
          </reference>
          <reference field="22" count="1">
            <x v="937"/>
          </reference>
        </references>
      </pivotArea>
    </format>
    <format dxfId="4799">
      <pivotArea dataOnly="0" labelOnly="1" outline="0" fieldPosition="0">
        <references count="2">
          <reference field="21" count="1" selected="0">
            <x v="1173"/>
          </reference>
          <reference field="22" count="1">
            <x v="921"/>
          </reference>
        </references>
      </pivotArea>
    </format>
    <format dxfId="4798">
      <pivotArea dataOnly="0" labelOnly="1" outline="0" fieldPosition="0">
        <references count="2">
          <reference field="21" count="1" selected="0">
            <x v="1174"/>
          </reference>
          <reference field="22" count="1">
            <x v="880"/>
          </reference>
        </references>
      </pivotArea>
    </format>
    <format dxfId="4797">
      <pivotArea dataOnly="0" labelOnly="1" outline="0" fieldPosition="0">
        <references count="2">
          <reference field="21" count="1" selected="0">
            <x v="1175"/>
          </reference>
          <reference field="22" count="1">
            <x v="943"/>
          </reference>
        </references>
      </pivotArea>
    </format>
    <format dxfId="4796">
      <pivotArea dataOnly="0" labelOnly="1" outline="0" fieldPosition="0">
        <references count="2">
          <reference field="21" count="1" selected="0">
            <x v="1176"/>
          </reference>
          <reference field="22" count="1">
            <x v="961"/>
          </reference>
        </references>
      </pivotArea>
    </format>
    <format dxfId="4795">
      <pivotArea dataOnly="0" labelOnly="1" outline="0" fieldPosition="0">
        <references count="2">
          <reference field="21" count="1" selected="0">
            <x v="1177"/>
          </reference>
          <reference field="22" count="1">
            <x v="1060"/>
          </reference>
        </references>
      </pivotArea>
    </format>
    <format dxfId="4794">
      <pivotArea dataOnly="0" labelOnly="1" outline="0" fieldPosition="0">
        <references count="1">
          <reference field="2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93">
      <pivotArea dataOnly="0" labelOnly="1" outline="0" fieldPosition="0">
        <references count="1">
          <reference field="2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792">
      <pivotArea dataOnly="0" labelOnly="1" outline="0" fieldPosition="0">
        <references count="1">
          <reference field="2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791">
      <pivotArea dataOnly="0" labelOnly="1" outline="0" fieldPosition="0">
        <references count="1">
          <reference field="2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790">
      <pivotArea dataOnly="0" labelOnly="1" outline="0" fieldPosition="0">
        <references count="1">
          <reference field="2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789">
      <pivotArea dataOnly="0" labelOnly="1" outline="0" fieldPosition="0">
        <references count="1">
          <reference field="2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788">
      <pivotArea dataOnly="0" labelOnly="1" outline="0" fieldPosition="0">
        <references count="1">
          <reference field="2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4787">
      <pivotArea dataOnly="0" labelOnly="1" outline="0" fieldPosition="0">
        <references count="1">
          <reference field="2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4786">
      <pivotArea dataOnly="0" labelOnly="1" outline="0" fieldPosition="0">
        <references count="1">
          <reference field="2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4785">
      <pivotArea dataOnly="0" labelOnly="1" outline="0" fieldPosition="0">
        <references count="1">
          <reference field="2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4784">
      <pivotArea dataOnly="0" labelOnly="1" outline="0" fieldPosition="0">
        <references count="1">
          <reference field="2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4783">
      <pivotArea dataOnly="0" labelOnly="1" outline="0" fieldPosition="0">
        <references count="1">
          <reference field="2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4782">
      <pivotArea dataOnly="0" labelOnly="1" outline="0" fieldPosition="0">
        <references count="1">
          <reference field="2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4781">
      <pivotArea dataOnly="0" labelOnly="1" outline="0" fieldPosition="0">
        <references count="1">
          <reference field="2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4780">
      <pivotArea dataOnly="0" labelOnly="1" outline="0" fieldPosition="0">
        <references count="1">
          <reference field="2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4779">
      <pivotArea dataOnly="0" labelOnly="1" outline="0" fieldPosition="0">
        <references count="1">
          <reference field="2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4778">
      <pivotArea dataOnly="0" labelOnly="1" outline="0" fieldPosition="0">
        <references count="1">
          <reference field="21"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4777">
      <pivotArea dataOnly="0" labelOnly="1" outline="0" fieldPosition="0">
        <references count="1">
          <reference field="21"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4776">
      <pivotArea dataOnly="0" labelOnly="1" outline="0" fieldPosition="0">
        <references count="1">
          <reference field="21"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4775">
      <pivotArea dataOnly="0" labelOnly="1" outline="0" fieldPosition="0">
        <references count="1">
          <reference field="21"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4774">
      <pivotArea dataOnly="0" labelOnly="1" outline="0" fieldPosition="0">
        <references count="1">
          <reference field="21"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4773">
      <pivotArea dataOnly="0" labelOnly="1" outline="0" fieldPosition="0">
        <references count="1">
          <reference field="21"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4772">
      <pivotArea dataOnly="0" labelOnly="1" outline="0" fieldPosition="0">
        <references count="1">
          <reference field="21"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4771">
      <pivotArea dataOnly="0" labelOnly="1" outline="0" fieldPosition="0">
        <references count="1">
          <reference field="21" count="28">
            <x v="1150"/>
            <x v="1151"/>
            <x v="1152"/>
            <x v="1153"/>
            <x v="1154"/>
            <x v="1155"/>
            <x v="1156"/>
            <x v="1157"/>
            <x v="1158"/>
            <x v="1159"/>
            <x v="1160"/>
            <x v="1161"/>
            <x v="1162"/>
            <x v="1163"/>
            <x v="1164"/>
            <x v="1165"/>
            <x v="1166"/>
            <x v="1167"/>
            <x v="1168"/>
            <x v="1169"/>
            <x v="1170"/>
            <x v="1171"/>
            <x v="1172"/>
            <x v="1173"/>
            <x v="1174"/>
            <x v="1175"/>
            <x v="1176"/>
            <x v="1177"/>
          </reference>
        </references>
      </pivotArea>
    </format>
    <format dxfId="4770">
      <pivotArea dataOnly="0" labelOnly="1" outline="0" fieldPosition="0">
        <references count="2">
          <reference field="21" count="1" selected="0">
            <x v="0"/>
          </reference>
          <reference field="22" count="1">
            <x v="76"/>
          </reference>
        </references>
      </pivotArea>
    </format>
    <format dxfId="4769">
      <pivotArea dataOnly="0" labelOnly="1" outline="0" fieldPosition="0">
        <references count="2">
          <reference field="21" count="1" selected="0">
            <x v="1"/>
          </reference>
          <reference field="22" count="1">
            <x v="124"/>
          </reference>
        </references>
      </pivotArea>
    </format>
    <format dxfId="4768">
      <pivotArea dataOnly="0" labelOnly="1" outline="0" fieldPosition="0">
        <references count="2">
          <reference field="21" count="1" selected="0">
            <x v="2"/>
          </reference>
          <reference field="22" count="1">
            <x v="215"/>
          </reference>
        </references>
      </pivotArea>
    </format>
    <format dxfId="4767">
      <pivotArea dataOnly="0" labelOnly="1" outline="0" fieldPosition="0">
        <references count="2">
          <reference field="21" count="1" selected="0">
            <x v="3"/>
          </reference>
          <reference field="22" count="1">
            <x v="156"/>
          </reference>
        </references>
      </pivotArea>
    </format>
    <format dxfId="4766">
      <pivotArea dataOnly="0" labelOnly="1" outline="0" fieldPosition="0">
        <references count="2">
          <reference field="21" count="1" selected="0">
            <x v="4"/>
          </reference>
          <reference field="22" count="1">
            <x v="241"/>
          </reference>
        </references>
      </pivotArea>
    </format>
    <format dxfId="4765">
      <pivotArea dataOnly="0" labelOnly="1" outline="0" fieldPosition="0">
        <references count="2">
          <reference field="21" count="1" selected="0">
            <x v="5"/>
          </reference>
          <reference field="22" count="1">
            <x v="270"/>
          </reference>
        </references>
      </pivotArea>
    </format>
    <format dxfId="4764">
      <pivotArea dataOnly="0" labelOnly="1" outline="0" fieldPosition="0">
        <references count="2">
          <reference field="21" count="1" selected="0">
            <x v="6"/>
          </reference>
          <reference field="22" count="1">
            <x v="222"/>
          </reference>
        </references>
      </pivotArea>
    </format>
    <format dxfId="4763">
      <pivotArea dataOnly="0" labelOnly="1" outline="0" fieldPosition="0">
        <references count="2">
          <reference field="21" count="1" selected="0">
            <x v="7"/>
          </reference>
          <reference field="22" count="1">
            <x v="267"/>
          </reference>
        </references>
      </pivotArea>
    </format>
    <format dxfId="4762">
      <pivotArea dataOnly="0" labelOnly="1" outline="0" fieldPosition="0">
        <references count="2">
          <reference field="21" count="1" selected="0">
            <x v="8"/>
          </reference>
          <reference field="22" count="1">
            <x v="661"/>
          </reference>
        </references>
      </pivotArea>
    </format>
    <format dxfId="4761">
      <pivotArea dataOnly="0" labelOnly="1" outline="0" fieldPosition="0">
        <references count="2">
          <reference field="21" count="1" selected="0">
            <x v="9"/>
          </reference>
          <reference field="22" count="1">
            <x v="166"/>
          </reference>
        </references>
      </pivotArea>
    </format>
    <format dxfId="4760">
      <pivotArea dataOnly="0" labelOnly="1" outline="0" fieldPosition="0">
        <references count="2">
          <reference field="21" count="1" selected="0">
            <x v="10"/>
          </reference>
          <reference field="22" count="1">
            <x v="65"/>
          </reference>
        </references>
      </pivotArea>
    </format>
    <format dxfId="4759">
      <pivotArea dataOnly="0" labelOnly="1" outline="0" fieldPosition="0">
        <references count="2">
          <reference field="21" count="1" selected="0">
            <x v="11"/>
          </reference>
          <reference field="22" count="1">
            <x v="447"/>
          </reference>
        </references>
      </pivotArea>
    </format>
    <format dxfId="4758">
      <pivotArea dataOnly="0" labelOnly="1" outline="0" fieldPosition="0">
        <references count="2">
          <reference field="21" count="1" selected="0">
            <x v="12"/>
          </reference>
          <reference field="22" count="1">
            <x v="809"/>
          </reference>
        </references>
      </pivotArea>
    </format>
    <format dxfId="4757">
      <pivotArea dataOnly="0" labelOnly="1" outline="0" fieldPosition="0">
        <references count="2">
          <reference field="21" count="1" selected="0">
            <x v="13"/>
          </reference>
          <reference field="22" count="1">
            <x v="616"/>
          </reference>
        </references>
      </pivotArea>
    </format>
    <format dxfId="4756">
      <pivotArea dataOnly="0" labelOnly="1" outline="0" fieldPosition="0">
        <references count="2">
          <reference field="21" count="1" selected="0">
            <x v="14"/>
          </reference>
          <reference field="22" count="1">
            <x v="337"/>
          </reference>
        </references>
      </pivotArea>
    </format>
    <format dxfId="4755">
      <pivotArea dataOnly="0" labelOnly="1" outline="0" fieldPosition="0">
        <references count="2">
          <reference field="21" count="1" selected="0">
            <x v="15"/>
          </reference>
          <reference field="22" count="1">
            <x v="529"/>
          </reference>
        </references>
      </pivotArea>
    </format>
    <format dxfId="4754">
      <pivotArea dataOnly="0" labelOnly="1" outline="0" fieldPosition="0">
        <references count="2">
          <reference field="21" count="1" selected="0">
            <x v="16"/>
          </reference>
          <reference field="22" count="1">
            <x v="504"/>
          </reference>
        </references>
      </pivotArea>
    </format>
    <format dxfId="4753">
      <pivotArea dataOnly="0" labelOnly="1" outline="0" fieldPosition="0">
        <references count="2">
          <reference field="21" count="1" selected="0">
            <x v="17"/>
          </reference>
          <reference field="22" count="1">
            <x v="642"/>
          </reference>
        </references>
      </pivotArea>
    </format>
    <format dxfId="4752">
      <pivotArea dataOnly="0" labelOnly="1" outline="0" fieldPosition="0">
        <references count="2">
          <reference field="21" count="1" selected="0">
            <x v="18"/>
          </reference>
          <reference field="22" count="1">
            <x v="484"/>
          </reference>
        </references>
      </pivotArea>
    </format>
    <format dxfId="4751">
      <pivotArea dataOnly="0" labelOnly="1" outline="0" fieldPosition="0">
        <references count="2">
          <reference field="21" count="1" selected="0">
            <x v="19"/>
          </reference>
          <reference field="22" count="1">
            <x v="760"/>
          </reference>
        </references>
      </pivotArea>
    </format>
    <format dxfId="4750">
      <pivotArea dataOnly="0" labelOnly="1" outline="0" fieldPosition="0">
        <references count="2">
          <reference field="21" count="1" selected="0">
            <x v="20"/>
          </reference>
          <reference field="22" count="1">
            <x v="281"/>
          </reference>
        </references>
      </pivotArea>
    </format>
    <format dxfId="4749">
      <pivotArea dataOnly="0" labelOnly="1" outline="0" fieldPosition="0">
        <references count="2">
          <reference field="21" count="1" selected="0">
            <x v="21"/>
          </reference>
          <reference field="22" count="1">
            <x v="62"/>
          </reference>
        </references>
      </pivotArea>
    </format>
    <format dxfId="4748">
      <pivotArea dataOnly="0" labelOnly="1" outline="0" fieldPosition="0">
        <references count="2">
          <reference field="21" count="1" selected="0">
            <x v="22"/>
          </reference>
          <reference field="22" count="1">
            <x v="420"/>
          </reference>
        </references>
      </pivotArea>
    </format>
    <format dxfId="4747">
      <pivotArea dataOnly="0" labelOnly="1" outline="0" fieldPosition="0">
        <references count="2">
          <reference field="21" count="1" selected="0">
            <x v="23"/>
          </reference>
          <reference field="22" count="1">
            <x v="236"/>
          </reference>
        </references>
      </pivotArea>
    </format>
    <format dxfId="4746">
      <pivotArea dataOnly="0" labelOnly="1" outline="0" fieldPosition="0">
        <references count="2">
          <reference field="21" count="1" selected="0">
            <x v="24"/>
          </reference>
          <reference field="22" count="1">
            <x v="792"/>
          </reference>
        </references>
      </pivotArea>
    </format>
    <format dxfId="4745">
      <pivotArea dataOnly="0" labelOnly="1" outline="0" fieldPosition="0">
        <references count="2">
          <reference field="21" count="1" selected="0">
            <x v="25"/>
          </reference>
          <reference field="22" count="1">
            <x v="558"/>
          </reference>
        </references>
      </pivotArea>
    </format>
    <format dxfId="4744">
      <pivotArea dataOnly="0" labelOnly="1" outline="0" fieldPosition="0">
        <references count="2">
          <reference field="21" count="1" selected="0">
            <x v="26"/>
          </reference>
          <reference field="22" count="1">
            <x v="583"/>
          </reference>
        </references>
      </pivotArea>
    </format>
    <format dxfId="4743">
      <pivotArea dataOnly="0" labelOnly="1" outline="0" fieldPosition="0">
        <references count="2">
          <reference field="21" count="1" selected="0">
            <x v="27"/>
          </reference>
          <reference field="22" count="1">
            <x v="701"/>
          </reference>
        </references>
      </pivotArea>
    </format>
    <format dxfId="4742">
      <pivotArea dataOnly="0" labelOnly="1" outline="0" fieldPosition="0">
        <references count="2">
          <reference field="21" count="1" selected="0">
            <x v="28"/>
          </reference>
          <reference field="22" count="1">
            <x v="963"/>
          </reference>
        </references>
      </pivotArea>
    </format>
    <format dxfId="4741">
      <pivotArea dataOnly="0" labelOnly="1" outline="0" fieldPosition="0">
        <references count="2">
          <reference field="21" count="1" selected="0">
            <x v="29"/>
          </reference>
          <reference field="22" count="1">
            <x v="261"/>
          </reference>
        </references>
      </pivotArea>
    </format>
    <format dxfId="4740">
      <pivotArea dataOnly="0" labelOnly="1" outline="0" fieldPosition="0">
        <references count="2">
          <reference field="21" count="1" selected="0">
            <x v="30"/>
          </reference>
          <reference field="22" count="1">
            <x v="96"/>
          </reference>
        </references>
      </pivotArea>
    </format>
    <format dxfId="4739">
      <pivotArea dataOnly="0" labelOnly="1" outline="0" fieldPosition="0">
        <references count="2">
          <reference field="21" count="1" selected="0">
            <x v="31"/>
          </reference>
          <reference field="22" count="1">
            <x v="941"/>
          </reference>
        </references>
      </pivotArea>
    </format>
    <format dxfId="4738">
      <pivotArea dataOnly="0" labelOnly="1" outline="0" fieldPosition="0">
        <references count="2">
          <reference field="21" count="1" selected="0">
            <x v="32"/>
          </reference>
          <reference field="22" count="1">
            <x v="741"/>
          </reference>
        </references>
      </pivotArea>
    </format>
    <format dxfId="4737">
      <pivotArea dataOnly="0" labelOnly="1" outline="0" fieldPosition="0">
        <references count="2">
          <reference field="21" count="1" selected="0">
            <x v="33"/>
          </reference>
          <reference field="22" count="1">
            <x v="893"/>
          </reference>
        </references>
      </pivotArea>
    </format>
    <format dxfId="4736">
      <pivotArea dataOnly="0" labelOnly="1" outline="0" fieldPosition="0">
        <references count="2">
          <reference field="21" count="1" selected="0">
            <x v="34"/>
          </reference>
          <reference field="22" count="1">
            <x v="508"/>
          </reference>
        </references>
      </pivotArea>
    </format>
    <format dxfId="4735">
      <pivotArea dataOnly="0" labelOnly="1" outline="0" fieldPosition="0">
        <references count="2">
          <reference field="21" count="1" selected="0">
            <x v="35"/>
          </reference>
          <reference field="22" count="1">
            <x v="103"/>
          </reference>
        </references>
      </pivotArea>
    </format>
    <format dxfId="4734">
      <pivotArea dataOnly="0" labelOnly="1" outline="0" fieldPosition="0">
        <references count="2">
          <reference field="21" count="1" selected="0">
            <x v="36"/>
          </reference>
          <reference field="22" count="1">
            <x v="634"/>
          </reference>
        </references>
      </pivotArea>
    </format>
    <format dxfId="4733">
      <pivotArea dataOnly="0" labelOnly="1" outline="0" fieldPosition="0">
        <references count="2">
          <reference field="21" count="1" selected="0">
            <x v="37"/>
          </reference>
          <reference field="22" count="1">
            <x v="784"/>
          </reference>
        </references>
      </pivotArea>
    </format>
    <format dxfId="4732">
      <pivotArea dataOnly="0" labelOnly="1" outline="0" fieldPosition="0">
        <references count="2">
          <reference field="21" count="1" selected="0">
            <x v="38"/>
          </reference>
          <reference field="22" count="1">
            <x v="812"/>
          </reference>
        </references>
      </pivotArea>
    </format>
    <format dxfId="4731">
      <pivotArea dataOnly="0" labelOnly="1" outline="0" fieldPosition="0">
        <references count="2">
          <reference field="21" count="1" selected="0">
            <x v="39"/>
          </reference>
          <reference field="22" count="1">
            <x v="754"/>
          </reference>
        </references>
      </pivotArea>
    </format>
    <format dxfId="4730">
      <pivotArea dataOnly="0" labelOnly="1" outline="0" fieldPosition="0">
        <references count="2">
          <reference field="21" count="1" selected="0">
            <x v="40"/>
          </reference>
          <reference field="22" count="1">
            <x v="55"/>
          </reference>
        </references>
      </pivotArea>
    </format>
    <format dxfId="4729">
      <pivotArea dataOnly="0" labelOnly="1" outline="0" fieldPosition="0">
        <references count="2">
          <reference field="21" count="1" selected="0">
            <x v="41"/>
          </reference>
          <reference field="22" count="1">
            <x v="1048"/>
          </reference>
        </references>
      </pivotArea>
    </format>
    <format dxfId="4728">
      <pivotArea dataOnly="0" labelOnly="1" outline="0" fieldPosition="0">
        <references count="2">
          <reference field="21" count="1" selected="0">
            <x v="42"/>
          </reference>
          <reference field="22" count="1">
            <x v="255"/>
          </reference>
        </references>
      </pivotArea>
    </format>
    <format dxfId="4727">
      <pivotArea dataOnly="0" labelOnly="1" outline="0" fieldPosition="0">
        <references count="2">
          <reference field="21" count="1" selected="0">
            <x v="43"/>
          </reference>
          <reference field="22" count="1">
            <x v="552"/>
          </reference>
        </references>
      </pivotArea>
    </format>
    <format dxfId="4726">
      <pivotArea dataOnly="0" labelOnly="1" outline="0" fieldPosition="0">
        <references count="2">
          <reference field="21" count="1" selected="0">
            <x v="44"/>
          </reference>
          <reference field="22" count="1">
            <x v="1031"/>
          </reference>
        </references>
      </pivotArea>
    </format>
    <format dxfId="4725">
      <pivotArea dataOnly="0" labelOnly="1" outline="0" fieldPosition="0">
        <references count="2">
          <reference field="21" count="1" selected="0">
            <x v="45"/>
          </reference>
          <reference field="22" count="1">
            <x v="288"/>
          </reference>
        </references>
      </pivotArea>
    </format>
    <format dxfId="4724">
      <pivotArea dataOnly="0" labelOnly="1" outline="0" fieldPosition="0">
        <references count="2">
          <reference field="21" count="1" selected="0">
            <x v="46"/>
          </reference>
          <reference field="22" count="1">
            <x v="363"/>
          </reference>
        </references>
      </pivotArea>
    </format>
    <format dxfId="4723">
      <pivotArea dataOnly="0" labelOnly="1" outline="0" fieldPosition="0">
        <references count="2">
          <reference field="21" count="1" selected="0">
            <x v="47"/>
          </reference>
          <reference field="22" count="1">
            <x v="865"/>
          </reference>
        </references>
      </pivotArea>
    </format>
    <format dxfId="4722">
      <pivotArea dataOnly="0" labelOnly="1" outline="0" fieldPosition="0">
        <references count="2">
          <reference field="21" count="1" selected="0">
            <x v="48"/>
          </reference>
          <reference field="22" count="1">
            <x v="1085"/>
          </reference>
        </references>
      </pivotArea>
    </format>
    <format dxfId="4721">
      <pivotArea dataOnly="0" labelOnly="1" outline="0" fieldPosition="0">
        <references count="2">
          <reference field="21" count="1" selected="0">
            <x v="49"/>
          </reference>
          <reference field="22" count="1">
            <x v="272"/>
          </reference>
        </references>
      </pivotArea>
    </format>
    <format dxfId="4720">
      <pivotArea dataOnly="0" labelOnly="1" outline="0" fieldPosition="0">
        <references count="2">
          <reference field="21" count="1" selected="0">
            <x v="50"/>
          </reference>
          <reference field="22" count="1">
            <x v="383"/>
          </reference>
        </references>
      </pivotArea>
    </format>
    <format dxfId="4719">
      <pivotArea dataOnly="0" labelOnly="1" outline="0" fieldPosition="0">
        <references count="2">
          <reference field="21" count="1" selected="0">
            <x v="51"/>
          </reference>
          <reference field="22" count="1">
            <x v="252"/>
          </reference>
        </references>
      </pivotArea>
    </format>
    <format dxfId="4718">
      <pivotArea dataOnly="0" labelOnly="1" outline="0" fieldPosition="0">
        <references count="2">
          <reference field="21" count="1" selected="0">
            <x v="52"/>
          </reference>
          <reference field="22" count="1">
            <x v="451"/>
          </reference>
        </references>
      </pivotArea>
    </format>
    <format dxfId="4717">
      <pivotArea dataOnly="0" labelOnly="1" outline="0" fieldPosition="0">
        <references count="2">
          <reference field="21" count="1" selected="0">
            <x v="53"/>
          </reference>
          <reference field="22" count="1">
            <x v="155"/>
          </reference>
        </references>
      </pivotArea>
    </format>
    <format dxfId="4716">
      <pivotArea dataOnly="0" labelOnly="1" outline="0" fieldPosition="0">
        <references count="2">
          <reference field="21" count="1" selected="0">
            <x v="54"/>
          </reference>
          <reference field="22" count="1">
            <x v="538"/>
          </reference>
        </references>
      </pivotArea>
    </format>
    <format dxfId="4715">
      <pivotArea dataOnly="0" labelOnly="1" outline="0" fieldPosition="0">
        <references count="2">
          <reference field="21" count="1" selected="0">
            <x v="55"/>
          </reference>
          <reference field="22" count="1">
            <x v="82"/>
          </reference>
        </references>
      </pivotArea>
    </format>
    <format dxfId="4714">
      <pivotArea dataOnly="0" labelOnly="1" outline="0" fieldPosition="0">
        <references count="2">
          <reference field="21" count="1" selected="0">
            <x v="56"/>
          </reference>
          <reference field="22" count="1">
            <x v="146"/>
          </reference>
        </references>
      </pivotArea>
    </format>
    <format dxfId="4713">
      <pivotArea dataOnly="0" labelOnly="1" outline="0" fieldPosition="0">
        <references count="2">
          <reference field="21" count="1" selected="0">
            <x v="57"/>
          </reference>
          <reference field="22" count="1">
            <x v="832"/>
          </reference>
        </references>
      </pivotArea>
    </format>
    <format dxfId="4712">
      <pivotArea dataOnly="0" labelOnly="1" outline="0" fieldPosition="0">
        <references count="2">
          <reference field="21" count="1" selected="0">
            <x v="58"/>
          </reference>
          <reference field="22" count="1">
            <x v="1026"/>
          </reference>
        </references>
      </pivotArea>
    </format>
    <format dxfId="4711">
      <pivotArea dataOnly="0" labelOnly="1" outline="0" fieldPosition="0">
        <references count="2">
          <reference field="21" count="1" selected="0">
            <x v="59"/>
          </reference>
          <reference field="22" count="1">
            <x v="950"/>
          </reference>
        </references>
      </pivotArea>
    </format>
    <format dxfId="4710">
      <pivotArea dataOnly="0" labelOnly="1" outline="0" fieldPosition="0">
        <references count="2">
          <reference field="21" count="1" selected="0">
            <x v="60"/>
          </reference>
          <reference field="22" count="1">
            <x v="1148"/>
          </reference>
        </references>
      </pivotArea>
    </format>
    <format dxfId="4709">
      <pivotArea dataOnly="0" labelOnly="1" outline="0" fieldPosition="0">
        <references count="2">
          <reference field="21" count="1" selected="0">
            <x v="61"/>
          </reference>
          <reference field="22" count="1">
            <x v="430"/>
          </reference>
        </references>
      </pivotArea>
    </format>
    <format dxfId="4708">
      <pivotArea dataOnly="0" labelOnly="1" outline="0" fieldPosition="0">
        <references count="2">
          <reference field="21" count="1" selected="0">
            <x v="62"/>
          </reference>
          <reference field="22" count="1">
            <x v="942"/>
          </reference>
        </references>
      </pivotArea>
    </format>
    <format dxfId="4707">
      <pivotArea dataOnly="0" labelOnly="1" outline="0" fieldPosition="0">
        <references count="2">
          <reference field="21" count="1" selected="0">
            <x v="63"/>
          </reference>
          <reference field="22" count="1">
            <x v="1095"/>
          </reference>
        </references>
      </pivotArea>
    </format>
    <format dxfId="4706">
      <pivotArea dataOnly="0" labelOnly="1" outline="0" fieldPosition="0">
        <references count="2">
          <reference field="21" count="1" selected="0">
            <x v="64"/>
          </reference>
          <reference field="22" count="1">
            <x v="1135"/>
          </reference>
        </references>
      </pivotArea>
    </format>
    <format dxfId="4705">
      <pivotArea dataOnly="0" labelOnly="1" outline="0" fieldPosition="0">
        <references count="2">
          <reference field="21" count="1" selected="0">
            <x v="65"/>
          </reference>
          <reference field="22" count="1">
            <x v="1170"/>
          </reference>
        </references>
      </pivotArea>
    </format>
    <format dxfId="4704">
      <pivotArea dataOnly="0" labelOnly="1" outline="0" fieldPosition="0">
        <references count="2">
          <reference field="21" count="1" selected="0">
            <x v="66"/>
          </reference>
          <reference field="22" count="1">
            <x v="817"/>
          </reference>
        </references>
      </pivotArea>
    </format>
    <format dxfId="4703">
      <pivotArea dataOnly="0" labelOnly="1" outline="0" fieldPosition="0">
        <references count="2">
          <reference field="21" count="1" selected="0">
            <x v="67"/>
          </reference>
          <reference field="22" count="1">
            <x v="148"/>
          </reference>
        </references>
      </pivotArea>
    </format>
    <format dxfId="4702">
      <pivotArea dataOnly="0" labelOnly="1" outline="0" fieldPosition="0">
        <references count="2">
          <reference field="21" count="1" selected="0">
            <x v="68"/>
          </reference>
          <reference field="22" count="1">
            <x v="366"/>
          </reference>
        </references>
      </pivotArea>
    </format>
    <format dxfId="4701">
      <pivotArea dataOnly="0" labelOnly="1" outline="0" fieldPosition="0">
        <references count="2">
          <reference field="21" count="1" selected="0">
            <x v="69"/>
          </reference>
          <reference field="22" count="1">
            <x v="131"/>
          </reference>
        </references>
      </pivotArea>
    </format>
    <format dxfId="4700">
      <pivotArea dataOnly="0" labelOnly="1" outline="0" fieldPosition="0">
        <references count="2">
          <reference field="21" count="1" selected="0">
            <x v="70"/>
          </reference>
          <reference field="22" count="1">
            <x v="599"/>
          </reference>
        </references>
      </pivotArea>
    </format>
    <format dxfId="4699">
      <pivotArea dataOnly="0" labelOnly="1" outline="0" fieldPosition="0">
        <references count="2">
          <reference field="21" count="1" selected="0">
            <x v="71"/>
          </reference>
          <reference field="22" count="1">
            <x v="385"/>
          </reference>
        </references>
      </pivotArea>
    </format>
    <format dxfId="4698">
      <pivotArea dataOnly="0" labelOnly="1" outline="0" fieldPosition="0">
        <references count="2">
          <reference field="21" count="1" selected="0">
            <x v="72"/>
          </reference>
          <reference field="22" count="1">
            <x v="1174"/>
          </reference>
        </references>
      </pivotArea>
    </format>
    <format dxfId="4697">
      <pivotArea dataOnly="0" labelOnly="1" outline="0" fieldPosition="0">
        <references count="2">
          <reference field="21" count="1" selected="0">
            <x v="73"/>
          </reference>
          <reference field="22" count="1">
            <x v="1162"/>
          </reference>
        </references>
      </pivotArea>
    </format>
    <format dxfId="4696">
      <pivotArea dataOnly="0" labelOnly="1" outline="0" fieldPosition="0">
        <references count="2">
          <reference field="21" count="1" selected="0">
            <x v="74"/>
          </reference>
          <reference field="22" count="1">
            <x v="653"/>
          </reference>
        </references>
      </pivotArea>
    </format>
    <format dxfId="4695">
      <pivotArea dataOnly="0" labelOnly="1" outline="0" fieldPosition="0">
        <references count="2">
          <reference field="21" count="1" selected="0">
            <x v="75"/>
          </reference>
          <reference field="22" count="1">
            <x v="551"/>
          </reference>
        </references>
      </pivotArea>
    </format>
    <format dxfId="4694">
      <pivotArea dataOnly="0" labelOnly="1" outline="0" fieldPosition="0">
        <references count="2">
          <reference field="21" count="1" selected="0">
            <x v="76"/>
          </reference>
          <reference field="22" count="1">
            <x v="518"/>
          </reference>
        </references>
      </pivotArea>
    </format>
    <format dxfId="4693">
      <pivotArea dataOnly="0" labelOnly="1" outline="0" fieldPosition="0">
        <references count="2">
          <reference field="21" count="1" selected="0">
            <x v="77"/>
          </reference>
          <reference field="22" count="1">
            <x v="1178"/>
          </reference>
        </references>
      </pivotArea>
    </format>
    <format dxfId="4692">
      <pivotArea dataOnly="0" labelOnly="1" outline="0" fieldPosition="0">
        <references count="2">
          <reference field="21" count="1" selected="0">
            <x v="78"/>
          </reference>
          <reference field="22" count="1">
            <x v="49"/>
          </reference>
        </references>
      </pivotArea>
    </format>
    <format dxfId="4691">
      <pivotArea dataOnly="0" labelOnly="1" outline="0" fieldPosition="0">
        <references count="2">
          <reference field="21" count="1" selected="0">
            <x v="79"/>
          </reference>
          <reference field="22" count="1">
            <x v="772"/>
          </reference>
        </references>
      </pivotArea>
    </format>
    <format dxfId="4690">
      <pivotArea dataOnly="0" labelOnly="1" outline="0" fieldPosition="0">
        <references count="2">
          <reference field="21" count="1" selected="0">
            <x v="80"/>
          </reference>
          <reference field="22" count="1">
            <x v="803"/>
          </reference>
        </references>
      </pivotArea>
    </format>
    <format dxfId="4689">
      <pivotArea dataOnly="0" labelOnly="1" outline="0" fieldPosition="0">
        <references count="2">
          <reference field="21" count="1" selected="0">
            <x v="81"/>
          </reference>
          <reference field="22" count="1">
            <x v="1165"/>
          </reference>
        </references>
      </pivotArea>
    </format>
    <format dxfId="4688">
      <pivotArea dataOnly="0" labelOnly="1" outline="0" fieldPosition="0">
        <references count="2">
          <reference field="21" count="1" selected="0">
            <x v="82"/>
          </reference>
          <reference field="22" count="1">
            <x v="827"/>
          </reference>
        </references>
      </pivotArea>
    </format>
    <format dxfId="4687">
      <pivotArea dataOnly="0" labelOnly="1" outline="0" fieldPosition="0">
        <references count="2">
          <reference field="21" count="1" selected="0">
            <x v="83"/>
          </reference>
          <reference field="22" count="1">
            <x v="312"/>
          </reference>
        </references>
      </pivotArea>
    </format>
    <format dxfId="4686">
      <pivotArea dataOnly="0" labelOnly="1" outline="0" fieldPosition="0">
        <references count="2">
          <reference field="21" count="1" selected="0">
            <x v="84"/>
          </reference>
          <reference field="22" count="1">
            <x v="250"/>
          </reference>
        </references>
      </pivotArea>
    </format>
    <format dxfId="4685">
      <pivotArea dataOnly="0" labelOnly="1" outline="0" fieldPosition="0">
        <references count="2">
          <reference field="21" count="1" selected="0">
            <x v="85"/>
          </reference>
          <reference field="22" count="1">
            <x v="1142"/>
          </reference>
        </references>
      </pivotArea>
    </format>
    <format dxfId="4684">
      <pivotArea dataOnly="0" labelOnly="1" outline="0" fieldPosition="0">
        <references count="2">
          <reference field="21" count="1" selected="0">
            <x v="86"/>
          </reference>
          <reference field="22" count="1">
            <x v="343"/>
          </reference>
        </references>
      </pivotArea>
    </format>
    <format dxfId="4683">
      <pivotArea dataOnly="0" labelOnly="1" outline="0" fieldPosition="0">
        <references count="2">
          <reference field="21" count="1" selected="0">
            <x v="87"/>
          </reference>
          <reference field="22" count="1">
            <x v="184"/>
          </reference>
        </references>
      </pivotArea>
    </format>
    <format dxfId="4682">
      <pivotArea dataOnly="0" labelOnly="1" outline="0" fieldPosition="0">
        <references count="2">
          <reference field="21" count="1" selected="0">
            <x v="88"/>
          </reference>
          <reference field="22" count="1">
            <x v="503"/>
          </reference>
        </references>
      </pivotArea>
    </format>
    <format dxfId="4681">
      <pivotArea dataOnly="0" labelOnly="1" outline="0" fieldPosition="0">
        <references count="2">
          <reference field="21" count="1" selected="0">
            <x v="89"/>
          </reference>
          <reference field="22" count="1">
            <x v="1155"/>
          </reference>
        </references>
      </pivotArea>
    </format>
    <format dxfId="4680">
      <pivotArea dataOnly="0" labelOnly="1" outline="0" fieldPosition="0">
        <references count="2">
          <reference field="21" count="1" selected="0">
            <x v="90"/>
          </reference>
          <reference field="22" count="1">
            <x v="1180"/>
          </reference>
        </references>
      </pivotArea>
    </format>
    <format dxfId="4679">
      <pivotArea dataOnly="0" labelOnly="1" outline="0" fieldPosition="0">
        <references count="2">
          <reference field="21" count="1" selected="0">
            <x v="91"/>
          </reference>
          <reference field="22" count="1">
            <x v="969"/>
          </reference>
        </references>
      </pivotArea>
    </format>
    <format dxfId="4678">
      <pivotArea dataOnly="0" labelOnly="1" outline="0" fieldPosition="0">
        <references count="2">
          <reference field="21" count="1" selected="0">
            <x v="92"/>
          </reference>
          <reference field="22" count="1">
            <x v="695"/>
          </reference>
        </references>
      </pivotArea>
    </format>
    <format dxfId="4677">
      <pivotArea dataOnly="0" labelOnly="1" outline="0" fieldPosition="0">
        <references count="2">
          <reference field="21" count="1" selected="0">
            <x v="93"/>
          </reference>
          <reference field="22" count="1">
            <x v="109"/>
          </reference>
        </references>
      </pivotArea>
    </format>
    <format dxfId="4676">
      <pivotArea dataOnly="0" labelOnly="1" outline="0" fieldPosition="0">
        <references count="2">
          <reference field="21" count="1" selected="0">
            <x v="94"/>
          </reference>
          <reference field="22" count="1">
            <x v="339"/>
          </reference>
        </references>
      </pivotArea>
    </format>
    <format dxfId="4675">
      <pivotArea dataOnly="0" labelOnly="1" outline="0" fieldPosition="0">
        <references count="2">
          <reference field="21" count="1" selected="0">
            <x v="95"/>
          </reference>
          <reference field="22" count="1">
            <x v="909"/>
          </reference>
        </references>
      </pivotArea>
    </format>
    <format dxfId="4674">
      <pivotArea dataOnly="0" labelOnly="1" outline="0" fieldPosition="0">
        <references count="2">
          <reference field="21" count="1" selected="0">
            <x v="96"/>
          </reference>
          <reference field="22" count="1">
            <x v="606"/>
          </reference>
        </references>
      </pivotArea>
    </format>
    <format dxfId="4673">
      <pivotArea dataOnly="0" labelOnly="1" outline="0" fieldPosition="0">
        <references count="2">
          <reference field="21" count="1" selected="0">
            <x v="97"/>
          </reference>
          <reference field="22" count="1">
            <x v="441"/>
          </reference>
        </references>
      </pivotArea>
    </format>
    <format dxfId="4672">
      <pivotArea dataOnly="0" labelOnly="1" outline="0" fieldPosition="0">
        <references count="2">
          <reference field="21" count="1" selected="0">
            <x v="98"/>
          </reference>
          <reference field="22" count="1">
            <x v="378"/>
          </reference>
        </references>
      </pivotArea>
    </format>
    <format dxfId="4671">
      <pivotArea dataOnly="0" labelOnly="1" outline="0" fieldPosition="0">
        <references count="2">
          <reference field="21" count="1" selected="0">
            <x v="99"/>
          </reference>
          <reference field="22" count="1">
            <x v="828"/>
          </reference>
        </references>
      </pivotArea>
    </format>
    <format dxfId="4670">
      <pivotArea dataOnly="0" labelOnly="1" outline="0" fieldPosition="0">
        <references count="2">
          <reference field="21" count="1" selected="0">
            <x v="100"/>
          </reference>
          <reference field="22" count="1">
            <x v="323"/>
          </reference>
        </references>
      </pivotArea>
    </format>
    <format dxfId="4669">
      <pivotArea dataOnly="0" labelOnly="1" outline="0" fieldPosition="0">
        <references count="2">
          <reference field="21" count="1" selected="0">
            <x v="101"/>
          </reference>
          <reference field="22" count="1">
            <x v="1130"/>
          </reference>
        </references>
      </pivotArea>
    </format>
    <format dxfId="4668">
      <pivotArea dataOnly="0" labelOnly="1" outline="0" fieldPosition="0">
        <references count="2">
          <reference field="21" count="1" selected="0">
            <x v="102"/>
          </reference>
          <reference field="22" count="1">
            <x v="808"/>
          </reference>
        </references>
      </pivotArea>
    </format>
    <format dxfId="4667">
      <pivotArea dataOnly="0" labelOnly="1" outline="0" fieldPosition="0">
        <references count="2">
          <reference field="21" count="1" selected="0">
            <x v="103"/>
          </reference>
          <reference field="22" count="1">
            <x v="1098"/>
          </reference>
        </references>
      </pivotArea>
    </format>
    <format dxfId="4666">
      <pivotArea dataOnly="0" labelOnly="1" outline="0" fieldPosition="0">
        <references count="2">
          <reference field="21" count="1" selected="0">
            <x v="104"/>
          </reference>
          <reference field="22" count="1">
            <x v="740"/>
          </reference>
        </references>
      </pivotArea>
    </format>
    <format dxfId="4665">
      <pivotArea dataOnly="0" labelOnly="1" outline="0" fieldPosition="0">
        <references count="2">
          <reference field="21" count="1" selected="0">
            <x v="105"/>
          </reference>
          <reference field="22" count="1">
            <x v="718"/>
          </reference>
        </references>
      </pivotArea>
    </format>
    <format dxfId="4664">
      <pivotArea dataOnly="0" labelOnly="1" outline="0" fieldPosition="0">
        <references count="2">
          <reference field="21" count="1" selected="0">
            <x v="106"/>
          </reference>
          <reference field="22" count="1">
            <x v="587"/>
          </reference>
        </references>
      </pivotArea>
    </format>
    <format dxfId="4663">
      <pivotArea dataOnly="0" labelOnly="1" outline="0" fieldPosition="0">
        <references count="2">
          <reference field="21" count="1" selected="0">
            <x v="107"/>
          </reference>
          <reference field="22" count="1">
            <x v="310"/>
          </reference>
        </references>
      </pivotArea>
    </format>
    <format dxfId="4662">
      <pivotArea dataOnly="0" labelOnly="1" outline="0" fieldPosition="0">
        <references count="2">
          <reference field="21" count="1" selected="0">
            <x v="108"/>
          </reference>
          <reference field="22" count="1">
            <x v="1076"/>
          </reference>
        </references>
      </pivotArea>
    </format>
    <format dxfId="4661">
      <pivotArea dataOnly="0" labelOnly="1" outline="0" fieldPosition="0">
        <references count="2">
          <reference field="21" count="1" selected="0">
            <x v="109"/>
          </reference>
          <reference field="22" count="1">
            <x v="496"/>
          </reference>
        </references>
      </pivotArea>
    </format>
    <format dxfId="4660">
      <pivotArea dataOnly="0" labelOnly="1" outline="0" fieldPosition="0">
        <references count="2">
          <reference field="21" count="1" selected="0">
            <x v="110"/>
          </reference>
          <reference field="22" count="1">
            <x v="982"/>
          </reference>
        </references>
      </pivotArea>
    </format>
    <format dxfId="4659">
      <pivotArea dataOnly="0" labelOnly="1" outline="0" fieldPosition="0">
        <references count="2">
          <reference field="21" count="1" selected="0">
            <x v="111"/>
          </reference>
          <reference field="22" count="1">
            <x v="138"/>
          </reference>
        </references>
      </pivotArea>
    </format>
    <format dxfId="4658">
      <pivotArea dataOnly="0" labelOnly="1" outline="0" fieldPosition="0">
        <references count="2">
          <reference field="21" count="1" selected="0">
            <x v="112"/>
          </reference>
          <reference field="22" count="1">
            <x v="534"/>
          </reference>
        </references>
      </pivotArea>
    </format>
    <format dxfId="4657">
      <pivotArea dataOnly="0" labelOnly="1" outline="0" fieldPosition="0">
        <references count="2">
          <reference field="21" count="1" selected="0">
            <x v="113"/>
          </reference>
          <reference field="22" count="1">
            <x v="998"/>
          </reference>
        </references>
      </pivotArea>
    </format>
    <format dxfId="4656">
      <pivotArea dataOnly="0" labelOnly="1" outline="0" fieldPosition="0">
        <references count="2">
          <reference field="21" count="1" selected="0">
            <x v="114"/>
          </reference>
          <reference field="22" count="1">
            <x v="890"/>
          </reference>
        </references>
      </pivotArea>
    </format>
    <format dxfId="4655">
      <pivotArea dataOnly="0" labelOnly="1" outline="0" fieldPosition="0">
        <references count="2">
          <reference field="21" count="1" selected="0">
            <x v="115"/>
          </reference>
          <reference field="22" count="1">
            <x v="346"/>
          </reference>
        </references>
      </pivotArea>
    </format>
    <format dxfId="4654">
      <pivotArea dataOnly="0" labelOnly="1" outline="0" fieldPosition="0">
        <references count="2">
          <reference field="21" count="1" selected="0">
            <x v="116"/>
          </reference>
          <reference field="22" count="1">
            <x v="650"/>
          </reference>
        </references>
      </pivotArea>
    </format>
    <format dxfId="4653">
      <pivotArea dataOnly="0" labelOnly="1" outline="0" fieldPosition="0">
        <references count="2">
          <reference field="21" count="1" selected="0">
            <x v="117"/>
          </reference>
          <reference field="22" count="1">
            <x v="466"/>
          </reference>
        </references>
      </pivotArea>
    </format>
    <format dxfId="4652">
      <pivotArea dataOnly="0" labelOnly="1" outline="0" fieldPosition="0">
        <references count="2">
          <reference field="21" count="1" selected="0">
            <x v="118"/>
          </reference>
          <reference field="22" count="1">
            <x v="859"/>
          </reference>
        </references>
      </pivotArea>
    </format>
    <format dxfId="4651">
      <pivotArea dataOnly="0" labelOnly="1" outline="0" fieldPosition="0">
        <references count="2">
          <reference field="21" count="1" selected="0">
            <x v="119"/>
          </reference>
          <reference field="22" count="1">
            <x v="819"/>
          </reference>
        </references>
      </pivotArea>
    </format>
    <format dxfId="4650">
      <pivotArea dataOnly="0" labelOnly="1" outline="0" fieldPosition="0">
        <references count="2">
          <reference field="21" count="1" selected="0">
            <x v="120"/>
          </reference>
          <reference field="22" count="1">
            <x v="293"/>
          </reference>
        </references>
      </pivotArea>
    </format>
    <format dxfId="4649">
      <pivotArea dataOnly="0" labelOnly="1" outline="0" fieldPosition="0">
        <references count="2">
          <reference field="21" count="1" selected="0">
            <x v="121"/>
          </reference>
          <reference field="22" count="1">
            <x v="1177"/>
          </reference>
        </references>
      </pivotArea>
    </format>
    <format dxfId="4648">
      <pivotArea dataOnly="0" labelOnly="1" outline="0" fieldPosition="0">
        <references count="2">
          <reference field="21" count="1" selected="0">
            <x v="122"/>
          </reference>
          <reference field="22" count="1">
            <x v="613"/>
          </reference>
        </references>
      </pivotArea>
    </format>
    <format dxfId="4647">
      <pivotArea dataOnly="0" labelOnly="1" outline="0" fieldPosition="0">
        <references count="2">
          <reference field="21" count="1" selected="0">
            <x v="123"/>
          </reference>
          <reference field="22" count="1">
            <x v="269"/>
          </reference>
        </references>
      </pivotArea>
    </format>
    <format dxfId="4646">
      <pivotArea dataOnly="0" labelOnly="1" outline="0" fieldPosition="0">
        <references count="2">
          <reference field="21" count="1" selected="0">
            <x v="124"/>
          </reference>
          <reference field="22" count="1">
            <x v="712"/>
          </reference>
        </references>
      </pivotArea>
    </format>
    <format dxfId="4645">
      <pivotArea dataOnly="0" labelOnly="1" outline="0" fieldPosition="0">
        <references count="2">
          <reference field="21" count="1" selected="0">
            <x v="125"/>
          </reference>
          <reference field="22" count="1">
            <x v="1118"/>
          </reference>
        </references>
      </pivotArea>
    </format>
    <format dxfId="4644">
      <pivotArea dataOnly="0" labelOnly="1" outline="0" fieldPosition="0">
        <references count="2">
          <reference field="21" count="1" selected="0">
            <x v="126"/>
          </reference>
          <reference field="22" count="1">
            <x v="185"/>
          </reference>
        </references>
      </pivotArea>
    </format>
    <format dxfId="4643">
      <pivotArea dataOnly="0" labelOnly="1" outline="0" fieldPosition="0">
        <references count="2">
          <reference field="21" count="1" selected="0">
            <x v="127"/>
          </reference>
          <reference field="22" count="1">
            <x v="513"/>
          </reference>
        </references>
      </pivotArea>
    </format>
    <format dxfId="4642">
      <pivotArea dataOnly="0" labelOnly="1" outline="0" fieldPosition="0">
        <references count="2">
          <reference field="21" count="1" selected="0">
            <x v="128"/>
          </reference>
          <reference field="22" count="1">
            <x v="779"/>
          </reference>
        </references>
      </pivotArea>
    </format>
    <format dxfId="4641">
      <pivotArea dataOnly="0" labelOnly="1" outline="0" fieldPosition="0">
        <references count="2">
          <reference field="21" count="1" selected="0">
            <x v="129"/>
          </reference>
          <reference field="22" count="1">
            <x v="980"/>
          </reference>
        </references>
      </pivotArea>
    </format>
    <format dxfId="4640">
      <pivotArea dataOnly="0" labelOnly="1" outline="0" fieldPosition="0">
        <references count="2">
          <reference field="21" count="1" selected="0">
            <x v="130"/>
          </reference>
          <reference field="22" count="1">
            <x v="527"/>
          </reference>
        </references>
      </pivotArea>
    </format>
    <format dxfId="4639">
      <pivotArea dataOnly="0" labelOnly="1" outline="0" fieldPosition="0">
        <references count="2">
          <reference field="21" count="1" selected="0">
            <x v="131"/>
          </reference>
          <reference field="22" count="1">
            <x v="68"/>
          </reference>
        </references>
      </pivotArea>
    </format>
    <format dxfId="4638">
      <pivotArea dataOnly="0" labelOnly="1" outline="0" fieldPosition="0">
        <references count="2">
          <reference field="21" count="1" selected="0">
            <x v="132"/>
          </reference>
          <reference field="22" count="1">
            <x v="690"/>
          </reference>
        </references>
      </pivotArea>
    </format>
    <format dxfId="4637">
      <pivotArea dataOnly="0" labelOnly="1" outline="0" fieldPosition="0">
        <references count="2">
          <reference field="21" count="1" selected="0">
            <x v="133"/>
          </reference>
          <reference field="22" count="1">
            <x v="92"/>
          </reference>
        </references>
      </pivotArea>
    </format>
    <format dxfId="4636">
      <pivotArea dataOnly="0" labelOnly="1" outline="0" fieldPosition="0">
        <references count="2">
          <reference field="21" count="1" selected="0">
            <x v="134"/>
          </reference>
          <reference field="22" count="1">
            <x v="324"/>
          </reference>
        </references>
      </pivotArea>
    </format>
    <format dxfId="4635">
      <pivotArea dataOnly="0" labelOnly="1" outline="0" fieldPosition="0">
        <references count="2">
          <reference field="21" count="1" selected="0">
            <x v="135"/>
          </reference>
          <reference field="22" count="1">
            <x v="829"/>
          </reference>
        </references>
      </pivotArea>
    </format>
    <format dxfId="4634">
      <pivotArea dataOnly="0" labelOnly="1" outline="0" fieldPosition="0">
        <references count="2">
          <reference field="21" count="1" selected="0">
            <x v="136"/>
          </reference>
          <reference field="22" count="1">
            <x v="608"/>
          </reference>
        </references>
      </pivotArea>
    </format>
    <format dxfId="4633">
      <pivotArea dataOnly="0" labelOnly="1" outline="0" fieldPosition="0">
        <references count="2">
          <reference field="21" count="1" selected="0">
            <x v="137"/>
          </reference>
          <reference field="22" count="1">
            <x v="349"/>
          </reference>
        </references>
      </pivotArea>
    </format>
    <format dxfId="4632">
      <pivotArea dataOnly="0" labelOnly="1" outline="0" fieldPosition="0">
        <references count="2">
          <reference field="21" count="1" selected="0">
            <x v="138"/>
          </reference>
          <reference field="22" count="1">
            <x v="637"/>
          </reference>
        </references>
      </pivotArea>
    </format>
    <format dxfId="4631">
      <pivotArea dataOnly="0" labelOnly="1" outline="0" fieldPosition="0">
        <references count="2">
          <reference field="21" count="1" selected="0">
            <x v="139"/>
          </reference>
          <reference field="22" count="1">
            <x v="993"/>
          </reference>
        </references>
      </pivotArea>
    </format>
    <format dxfId="4630">
      <pivotArea dataOnly="0" labelOnly="1" outline="0" fieldPosition="0">
        <references count="2">
          <reference field="21" count="1" selected="0">
            <x v="140"/>
          </reference>
          <reference field="22" count="1">
            <x v="1086"/>
          </reference>
        </references>
      </pivotArea>
    </format>
    <format dxfId="4629">
      <pivotArea dataOnly="0" labelOnly="1" outline="0" fieldPosition="0">
        <references count="2">
          <reference field="21" count="1" selected="0">
            <x v="141"/>
          </reference>
          <reference field="22" count="1">
            <x v="671"/>
          </reference>
        </references>
      </pivotArea>
    </format>
    <format dxfId="4628">
      <pivotArea dataOnly="0" labelOnly="1" outline="0" fieldPosition="0">
        <references count="2">
          <reference field="21" count="1" selected="0">
            <x v="142"/>
          </reference>
          <reference field="22" count="1">
            <x v="1150"/>
          </reference>
        </references>
      </pivotArea>
    </format>
    <format dxfId="4627">
      <pivotArea dataOnly="0" labelOnly="1" outline="0" fieldPosition="0">
        <references count="2">
          <reference field="21" count="1" selected="0">
            <x v="143"/>
          </reference>
          <reference field="22" count="1">
            <x v="571"/>
          </reference>
        </references>
      </pivotArea>
    </format>
    <format dxfId="4626">
      <pivotArea dataOnly="0" labelOnly="1" outline="0" fieldPosition="0">
        <references count="2">
          <reference field="21" count="1" selected="0">
            <x v="144"/>
          </reference>
          <reference field="22" count="1">
            <x v="805"/>
          </reference>
        </references>
      </pivotArea>
    </format>
    <format dxfId="4625">
      <pivotArea dataOnly="0" labelOnly="1" outline="0" fieldPosition="0">
        <references count="2">
          <reference field="21" count="1" selected="0">
            <x v="145"/>
          </reference>
          <reference field="22" count="1">
            <x v="841"/>
          </reference>
        </references>
      </pivotArea>
    </format>
    <format dxfId="4624">
      <pivotArea dataOnly="0" labelOnly="1" outline="0" fieldPosition="0">
        <references count="2">
          <reference field="21" count="1" selected="0">
            <x v="146"/>
          </reference>
          <reference field="22" count="1">
            <x v="301"/>
          </reference>
        </references>
      </pivotArea>
    </format>
    <format dxfId="4623">
      <pivotArea dataOnly="0" labelOnly="1" outline="0" fieldPosition="0">
        <references count="2">
          <reference field="21" count="1" selected="0">
            <x v="147"/>
          </reference>
          <reference field="22" count="1">
            <x v="991"/>
          </reference>
        </references>
      </pivotArea>
    </format>
    <format dxfId="4622">
      <pivotArea dataOnly="0" labelOnly="1" outline="0" fieldPosition="0">
        <references count="2">
          <reference field="21" count="1" selected="0">
            <x v="148"/>
          </reference>
          <reference field="22" count="1">
            <x v="1105"/>
          </reference>
        </references>
      </pivotArea>
    </format>
    <format dxfId="4621">
      <pivotArea dataOnly="0" labelOnly="1" outline="0" fieldPosition="0">
        <references count="2">
          <reference field="21" count="1" selected="0">
            <x v="149"/>
          </reference>
          <reference field="22" count="1">
            <x v="908"/>
          </reference>
        </references>
      </pivotArea>
    </format>
    <format dxfId="4620">
      <pivotArea dataOnly="0" labelOnly="1" outline="0" fieldPosition="0">
        <references count="2">
          <reference field="21" count="1" selected="0">
            <x v="150"/>
          </reference>
          <reference field="22" count="1">
            <x v="763"/>
          </reference>
        </references>
      </pivotArea>
    </format>
    <format dxfId="4619">
      <pivotArea dataOnly="0" labelOnly="1" outline="0" fieldPosition="0">
        <references count="2">
          <reference field="21" count="1" selected="0">
            <x v="151"/>
          </reference>
          <reference field="22" count="1">
            <x v="715"/>
          </reference>
        </references>
      </pivotArea>
    </format>
    <format dxfId="4618">
      <pivotArea dataOnly="0" labelOnly="1" outline="0" fieldPosition="0">
        <references count="2">
          <reference field="21" count="1" selected="0">
            <x v="152"/>
          </reference>
          <reference field="22" count="1">
            <x v="110"/>
          </reference>
        </references>
      </pivotArea>
    </format>
    <format dxfId="4617">
      <pivotArea dataOnly="0" labelOnly="1" outline="0" fieldPosition="0">
        <references count="2">
          <reference field="21" count="1" selected="0">
            <x v="153"/>
          </reference>
          <reference field="22" count="1">
            <x v="1136"/>
          </reference>
        </references>
      </pivotArea>
    </format>
    <format dxfId="4616">
      <pivotArea dataOnly="0" labelOnly="1" outline="0" fieldPosition="0">
        <references count="2">
          <reference field="21" count="1" selected="0">
            <x v="154"/>
          </reference>
          <reference field="22" count="1">
            <x v="379"/>
          </reference>
        </references>
      </pivotArea>
    </format>
    <format dxfId="4615">
      <pivotArea dataOnly="0" labelOnly="1" outline="0" fieldPosition="0">
        <references count="2">
          <reference field="21" count="1" selected="0">
            <x v="155"/>
          </reference>
          <reference field="22" count="1">
            <x v="697"/>
          </reference>
        </references>
      </pivotArea>
    </format>
    <format dxfId="4614">
      <pivotArea dataOnly="0" labelOnly="1" outline="0" fieldPosition="0">
        <references count="2">
          <reference field="21" count="1" selected="0">
            <x v="156"/>
          </reference>
          <reference field="22" count="1">
            <x v="733"/>
          </reference>
        </references>
      </pivotArea>
    </format>
    <format dxfId="4613">
      <pivotArea dataOnly="0" labelOnly="1" outline="0" fieldPosition="0">
        <references count="2">
          <reference field="21" count="1" selected="0">
            <x v="157"/>
          </reference>
          <reference field="22" count="1">
            <x v="232"/>
          </reference>
        </references>
      </pivotArea>
    </format>
    <format dxfId="4612">
      <pivotArea dataOnly="0" labelOnly="1" outline="0" fieldPosition="0">
        <references count="2">
          <reference field="21" count="1" selected="0">
            <x v="158"/>
          </reference>
          <reference field="22" count="1">
            <x v="428"/>
          </reference>
        </references>
      </pivotArea>
    </format>
    <format dxfId="4611">
      <pivotArea dataOnly="0" labelOnly="1" outline="0" fieldPosition="0">
        <references count="2">
          <reference field="21" count="1" selected="0">
            <x v="159"/>
          </reference>
          <reference field="22" count="1">
            <x v="196"/>
          </reference>
        </references>
      </pivotArea>
    </format>
    <format dxfId="4610">
      <pivotArea dataOnly="0" labelOnly="1" outline="0" fieldPosition="0">
        <references count="2">
          <reference field="21" count="1" selected="0">
            <x v="160"/>
          </reference>
          <reference field="22" count="1">
            <x v="210"/>
          </reference>
        </references>
      </pivotArea>
    </format>
    <format dxfId="4609">
      <pivotArea dataOnly="0" labelOnly="1" outline="0" fieldPosition="0">
        <references count="2">
          <reference field="21" count="1" selected="0">
            <x v="161"/>
          </reference>
          <reference field="22" count="1">
            <x v="86"/>
          </reference>
        </references>
      </pivotArea>
    </format>
    <format dxfId="4608">
      <pivotArea dataOnly="0" labelOnly="1" outline="0" fieldPosition="0">
        <references count="2">
          <reference field="21" count="1" selected="0">
            <x v="162"/>
          </reference>
          <reference field="22" count="1">
            <x v="329"/>
          </reference>
        </references>
      </pivotArea>
    </format>
    <format dxfId="4607">
      <pivotArea dataOnly="0" labelOnly="1" outline="0" fieldPosition="0">
        <references count="2">
          <reference field="21" count="1" selected="0">
            <x v="163"/>
          </reference>
          <reference field="22" count="1">
            <x v="624"/>
          </reference>
        </references>
      </pivotArea>
    </format>
    <format dxfId="4606">
      <pivotArea dataOnly="0" labelOnly="1" outline="0" fieldPosition="0">
        <references count="2">
          <reference field="21" count="1" selected="0">
            <x v="164"/>
          </reference>
          <reference field="22" count="1">
            <x v="406"/>
          </reference>
        </references>
      </pivotArea>
    </format>
    <format dxfId="4605">
      <pivotArea dataOnly="0" labelOnly="1" outline="0" fieldPosition="0">
        <references count="2">
          <reference field="21" count="1" selected="0">
            <x v="165"/>
          </reference>
          <reference field="22" count="1">
            <x v="1042"/>
          </reference>
        </references>
      </pivotArea>
    </format>
    <format dxfId="4604">
      <pivotArea dataOnly="0" labelOnly="1" outline="0" fieldPosition="0">
        <references count="2">
          <reference field="21" count="1" selected="0">
            <x v="166"/>
          </reference>
          <reference field="22" count="1">
            <x v="848"/>
          </reference>
        </references>
      </pivotArea>
    </format>
    <format dxfId="4603">
      <pivotArea dataOnly="0" labelOnly="1" outline="0" fieldPosition="0">
        <references count="2">
          <reference field="21" count="1" selected="0">
            <x v="167"/>
          </reference>
          <reference field="22" count="1">
            <x v="501"/>
          </reference>
        </references>
      </pivotArea>
    </format>
    <format dxfId="4602">
      <pivotArea dataOnly="0" labelOnly="1" outline="0" fieldPosition="0">
        <references count="2">
          <reference field="21" count="1" selected="0">
            <x v="168"/>
          </reference>
          <reference field="22" count="1">
            <x v="959"/>
          </reference>
        </references>
      </pivotArea>
    </format>
    <format dxfId="4601">
      <pivotArea dataOnly="0" labelOnly="1" outline="0" fieldPosition="0">
        <references count="2">
          <reference field="21" count="1" selected="0">
            <x v="169"/>
          </reference>
          <reference field="22" count="1">
            <x v="789"/>
          </reference>
        </references>
      </pivotArea>
    </format>
    <format dxfId="4600">
      <pivotArea dataOnly="0" labelOnly="1" outline="0" fieldPosition="0">
        <references count="2">
          <reference field="21" count="1" selected="0">
            <x v="170"/>
          </reference>
          <reference field="22" count="1">
            <x v="199"/>
          </reference>
        </references>
      </pivotArea>
    </format>
    <format dxfId="4599">
      <pivotArea dataOnly="0" labelOnly="1" outline="0" fieldPosition="0">
        <references count="2">
          <reference field="21" count="1" selected="0">
            <x v="171"/>
          </reference>
          <reference field="22" count="1">
            <x v="524"/>
          </reference>
        </references>
      </pivotArea>
    </format>
    <format dxfId="4598">
      <pivotArea dataOnly="0" labelOnly="1" outline="0" fieldPosition="0">
        <references count="2">
          <reference field="21" count="1" selected="0">
            <x v="172"/>
          </reference>
          <reference field="22" count="1">
            <x v="248"/>
          </reference>
        </references>
      </pivotArea>
    </format>
    <format dxfId="4597">
      <pivotArea dataOnly="0" labelOnly="1" outline="0" fieldPosition="0">
        <references count="2">
          <reference field="21" count="1" selected="0">
            <x v="173"/>
          </reference>
          <reference field="22" count="1">
            <x v="967"/>
          </reference>
        </references>
      </pivotArea>
    </format>
    <format dxfId="4596">
      <pivotArea dataOnly="0" labelOnly="1" outline="0" fieldPosition="0">
        <references count="2">
          <reference field="21" count="1" selected="0">
            <x v="174"/>
          </reference>
          <reference field="22" count="1">
            <x v="57"/>
          </reference>
        </references>
      </pivotArea>
    </format>
    <format dxfId="4595">
      <pivotArea dataOnly="0" labelOnly="1" outline="0" fieldPosition="0">
        <references count="2">
          <reference field="21" count="1" selected="0">
            <x v="175"/>
          </reference>
          <reference field="22" count="1">
            <x v="588"/>
          </reference>
        </references>
      </pivotArea>
    </format>
    <format dxfId="4594">
      <pivotArea dataOnly="0" labelOnly="1" outline="0" fieldPosition="0">
        <references count="2">
          <reference field="21" count="1" selected="0">
            <x v="176"/>
          </reference>
          <reference field="22" count="1">
            <x v="1160"/>
          </reference>
        </references>
      </pivotArea>
    </format>
    <format dxfId="4593">
      <pivotArea dataOnly="0" labelOnly="1" outline="0" fieldPosition="0">
        <references count="2">
          <reference field="21" count="1" selected="0">
            <x v="177"/>
          </reference>
          <reference field="22" count="1">
            <x v="657"/>
          </reference>
        </references>
      </pivotArea>
    </format>
    <format dxfId="4592">
      <pivotArea dataOnly="0" labelOnly="1" outline="0" fieldPosition="0">
        <references count="2">
          <reference field="21" count="1" selected="0">
            <x v="178"/>
          </reference>
          <reference field="22" count="1">
            <x v="461"/>
          </reference>
        </references>
      </pivotArea>
    </format>
    <format dxfId="4591">
      <pivotArea dataOnly="0" labelOnly="1" outline="0" fieldPosition="0">
        <references count="2">
          <reference field="21" count="1" selected="0">
            <x v="179"/>
          </reference>
          <reference field="22" count="1">
            <x v="1066"/>
          </reference>
        </references>
      </pivotArea>
    </format>
    <format dxfId="4590">
      <pivotArea dataOnly="0" labelOnly="1" outline="0" fieldPosition="0">
        <references count="2">
          <reference field="21" count="1" selected="0">
            <x v="180"/>
          </reference>
          <reference field="22" count="1">
            <x v="1129"/>
          </reference>
        </references>
      </pivotArea>
    </format>
    <format dxfId="4589">
      <pivotArea dataOnly="0" labelOnly="1" outline="0" fieldPosition="0">
        <references count="2">
          <reference field="21" count="1" selected="0">
            <x v="181"/>
          </reference>
          <reference field="22" count="1">
            <x v="208"/>
          </reference>
        </references>
      </pivotArea>
    </format>
    <format dxfId="4588">
      <pivotArea dataOnly="0" labelOnly="1" outline="0" fieldPosition="0">
        <references count="2">
          <reference field="21" count="1" selected="0">
            <x v="182"/>
          </reference>
          <reference field="22" count="1">
            <x v="360"/>
          </reference>
        </references>
      </pivotArea>
    </format>
    <format dxfId="4587">
      <pivotArea dataOnly="0" labelOnly="1" outline="0" fieldPosition="0">
        <references count="2">
          <reference field="21" count="1" selected="0">
            <x v="183"/>
          </reference>
          <reference field="22" count="1">
            <x v="1102"/>
          </reference>
        </references>
      </pivotArea>
    </format>
    <format dxfId="4586">
      <pivotArea dataOnly="0" labelOnly="1" outline="0" fieldPosition="0">
        <references count="2">
          <reference field="21" count="1" selected="0">
            <x v="184"/>
          </reference>
          <reference field="22" count="1">
            <x v="844"/>
          </reference>
        </references>
      </pivotArea>
    </format>
    <format dxfId="4585">
      <pivotArea dataOnly="0" labelOnly="1" outline="0" fieldPosition="0">
        <references count="2">
          <reference field="21" count="1" selected="0">
            <x v="185"/>
          </reference>
          <reference field="22" count="1">
            <x v="739"/>
          </reference>
        </references>
      </pivotArea>
    </format>
    <format dxfId="4584">
      <pivotArea dataOnly="0" labelOnly="1" outline="0" fieldPosition="0">
        <references count="2">
          <reference field="21" count="1" selected="0">
            <x v="186"/>
          </reference>
          <reference field="22" count="1">
            <x v="74"/>
          </reference>
        </references>
      </pivotArea>
    </format>
    <format dxfId="4583">
      <pivotArea dataOnly="0" labelOnly="1" outline="0" fieldPosition="0">
        <references count="2">
          <reference field="21" count="1" selected="0">
            <x v="187"/>
          </reference>
          <reference field="22" count="1">
            <x v="882"/>
          </reference>
        </references>
      </pivotArea>
    </format>
    <format dxfId="4582">
      <pivotArea dataOnly="0" labelOnly="1" outline="0" fieldPosition="0">
        <references count="2">
          <reference field="21" count="1" selected="0">
            <x v="188"/>
          </reference>
          <reference field="22" count="1">
            <x v="258"/>
          </reference>
        </references>
      </pivotArea>
    </format>
    <format dxfId="4581">
      <pivotArea dataOnly="0" labelOnly="1" outline="0" fieldPosition="0">
        <references count="2">
          <reference field="21" count="1" selected="0">
            <x v="189"/>
          </reference>
          <reference field="22" count="1">
            <x v="795"/>
          </reference>
        </references>
      </pivotArea>
    </format>
    <format dxfId="4580">
      <pivotArea dataOnly="0" labelOnly="1" outline="0" fieldPosition="0">
        <references count="2">
          <reference field="21" count="1" selected="0">
            <x v="190"/>
          </reference>
          <reference field="22" count="1">
            <x v="473"/>
          </reference>
        </references>
      </pivotArea>
    </format>
    <format dxfId="4579">
      <pivotArea dataOnly="0" labelOnly="1" outline="0" fieldPosition="0">
        <references count="2">
          <reference field="21" count="1" selected="0">
            <x v="191"/>
          </reference>
          <reference field="22" count="1">
            <x v="224"/>
          </reference>
        </references>
      </pivotArea>
    </format>
    <format dxfId="4578">
      <pivotArea dataOnly="0" labelOnly="1" outline="0" fieldPosition="0">
        <references count="2">
          <reference field="21" count="1" selected="0">
            <x v="192"/>
          </reference>
          <reference field="22" count="1">
            <x v="209"/>
          </reference>
        </references>
      </pivotArea>
    </format>
    <format dxfId="4577">
      <pivotArea dataOnly="0" labelOnly="1" outline="0" fieldPosition="0">
        <references count="2">
          <reference field="21" count="1" selected="0">
            <x v="193"/>
          </reference>
          <reference field="22" count="1">
            <x v="509"/>
          </reference>
        </references>
      </pivotArea>
    </format>
    <format dxfId="4576">
      <pivotArea dataOnly="0" labelOnly="1" outline="0" fieldPosition="0">
        <references count="2">
          <reference field="21" count="1" selected="0">
            <x v="194"/>
          </reference>
          <reference field="22" count="1">
            <x v="97"/>
          </reference>
        </references>
      </pivotArea>
    </format>
    <format dxfId="4575">
      <pivotArea dataOnly="0" labelOnly="1" outline="0" fieldPosition="0">
        <references count="2">
          <reference field="21" count="1" selected="0">
            <x v="195"/>
          </reference>
          <reference field="22" count="1">
            <x v="60"/>
          </reference>
        </references>
      </pivotArea>
    </format>
    <format dxfId="4574">
      <pivotArea dataOnly="0" labelOnly="1" outline="0" fieldPosition="0">
        <references count="2">
          <reference field="21" count="1" selected="0">
            <x v="196"/>
          </reference>
          <reference field="22" count="1">
            <x v="1003"/>
          </reference>
        </references>
      </pivotArea>
    </format>
    <format dxfId="4573">
      <pivotArea dataOnly="0" labelOnly="1" outline="0" fieldPosition="0">
        <references count="2">
          <reference field="21" count="1" selected="0">
            <x v="197"/>
          </reference>
          <reference field="22" count="1">
            <x v="898"/>
          </reference>
        </references>
      </pivotArea>
    </format>
    <format dxfId="4572">
      <pivotArea dataOnly="0" labelOnly="1" outline="0" fieldPosition="0">
        <references count="2">
          <reference field="21" count="1" selected="0">
            <x v="198"/>
          </reference>
          <reference field="22" count="1">
            <x v="579"/>
          </reference>
        </references>
      </pivotArea>
    </format>
    <format dxfId="4571">
      <pivotArea dataOnly="0" labelOnly="1" outline="0" fieldPosition="0">
        <references count="2">
          <reference field="21" count="1" selected="0">
            <x v="199"/>
          </reference>
          <reference field="22" count="1">
            <x v="479"/>
          </reference>
        </references>
      </pivotArea>
    </format>
    <format dxfId="4570">
      <pivotArea dataOnly="0" labelOnly="1" outline="0" fieldPosition="0">
        <references count="2">
          <reference field="21" count="1" selected="0">
            <x v="200"/>
          </reference>
          <reference field="22" count="1">
            <x v="1052"/>
          </reference>
        </references>
      </pivotArea>
    </format>
    <format dxfId="4569">
      <pivotArea dataOnly="0" labelOnly="1" outline="0" fieldPosition="0">
        <references count="2">
          <reference field="21" count="1" selected="0">
            <x v="201"/>
          </reference>
          <reference field="22" count="1">
            <x v="1167"/>
          </reference>
        </references>
      </pivotArea>
    </format>
    <format dxfId="4568">
      <pivotArea dataOnly="0" labelOnly="1" outline="0" fieldPosition="0">
        <references count="2">
          <reference field="21" count="1" selected="0">
            <x v="202"/>
          </reference>
          <reference field="22" count="1">
            <x v="971"/>
          </reference>
        </references>
      </pivotArea>
    </format>
    <format dxfId="4567">
      <pivotArea dataOnly="0" labelOnly="1" outline="0" fieldPosition="0">
        <references count="2">
          <reference field="21" count="1" selected="0">
            <x v="203"/>
          </reference>
          <reference field="22" count="1">
            <x v="235"/>
          </reference>
        </references>
      </pivotArea>
    </format>
    <format dxfId="4566">
      <pivotArea dataOnly="0" labelOnly="1" outline="0" fieldPosition="0">
        <references count="2">
          <reference field="21" count="1" selected="0">
            <x v="204"/>
          </reference>
          <reference field="22" count="1">
            <x v="620"/>
          </reference>
        </references>
      </pivotArea>
    </format>
    <format dxfId="4565">
      <pivotArea dataOnly="0" labelOnly="1" outline="0" fieldPosition="0">
        <references count="2">
          <reference field="21" count="1" selected="0">
            <x v="205"/>
          </reference>
          <reference field="22" count="1">
            <x v="227"/>
          </reference>
        </references>
      </pivotArea>
    </format>
    <format dxfId="4564">
      <pivotArea dataOnly="0" labelOnly="1" outline="0" fieldPosition="0">
        <references count="2">
          <reference field="21" count="1" selected="0">
            <x v="206"/>
          </reference>
          <reference field="22" count="1">
            <x v="914"/>
          </reference>
        </references>
      </pivotArea>
    </format>
    <format dxfId="4563">
      <pivotArea dataOnly="0" labelOnly="1" outline="0" fieldPosition="0">
        <references count="2">
          <reference field="21" count="1" selected="0">
            <x v="207"/>
          </reference>
          <reference field="22" count="1">
            <x v="1106"/>
          </reference>
        </references>
      </pivotArea>
    </format>
    <format dxfId="4562">
      <pivotArea dataOnly="0" labelOnly="1" outline="0" fieldPosition="0">
        <references count="2">
          <reference field="21" count="1" selected="0">
            <x v="208"/>
          </reference>
          <reference field="22" count="1">
            <x v="1117"/>
          </reference>
        </references>
      </pivotArea>
    </format>
    <format dxfId="4561">
      <pivotArea dataOnly="0" labelOnly="1" outline="0" fieldPosition="0">
        <references count="2">
          <reference field="21" count="1" selected="0">
            <x v="209"/>
          </reference>
          <reference field="22" count="1">
            <x v="724"/>
          </reference>
        </references>
      </pivotArea>
    </format>
    <format dxfId="4560">
      <pivotArea dataOnly="0" labelOnly="1" outline="0" fieldPosition="0">
        <references count="2">
          <reference field="21" count="1" selected="0">
            <x v="210"/>
          </reference>
          <reference field="22" count="1">
            <x v="464"/>
          </reference>
        </references>
      </pivotArea>
    </format>
    <format dxfId="4559">
      <pivotArea dataOnly="0" labelOnly="1" outline="0" fieldPosition="0">
        <references count="2">
          <reference field="21" count="1" selected="0">
            <x v="211"/>
          </reference>
          <reference field="22" count="1">
            <x v="136"/>
          </reference>
        </references>
      </pivotArea>
    </format>
    <format dxfId="4558">
      <pivotArea dataOnly="0" labelOnly="1" outline="0" fieldPosition="0">
        <references count="2">
          <reference field="21" count="1" selected="0">
            <x v="212"/>
          </reference>
          <reference field="22" count="1">
            <x v="778"/>
          </reference>
        </references>
      </pivotArea>
    </format>
    <format dxfId="4557">
      <pivotArea dataOnly="0" labelOnly="1" outline="0" fieldPosition="0">
        <references count="2">
          <reference field="21" count="1" selected="0">
            <x v="213"/>
          </reference>
          <reference field="22" count="1">
            <x v="245"/>
          </reference>
        </references>
      </pivotArea>
    </format>
    <format dxfId="4556">
      <pivotArea dataOnly="0" labelOnly="1" outline="0" fieldPosition="0">
        <references count="2">
          <reference field="21" count="1" selected="0">
            <x v="214"/>
          </reference>
          <reference field="22" count="1">
            <x v="231"/>
          </reference>
        </references>
      </pivotArea>
    </format>
    <format dxfId="4555">
      <pivotArea dataOnly="0" labelOnly="1" outline="0" fieldPosition="0">
        <references count="2">
          <reference field="21" count="1" selected="0">
            <x v="215"/>
          </reference>
          <reference field="22" count="1">
            <x v="1158"/>
          </reference>
        </references>
      </pivotArea>
    </format>
    <format dxfId="4554">
      <pivotArea dataOnly="0" labelOnly="1" outline="0" fieldPosition="0">
        <references count="2">
          <reference field="21" count="1" selected="0">
            <x v="216"/>
          </reference>
          <reference field="22" count="1">
            <x v="1126"/>
          </reference>
        </references>
      </pivotArea>
    </format>
    <format dxfId="4553">
      <pivotArea dataOnly="0" labelOnly="1" outline="0" fieldPosition="0">
        <references count="2">
          <reference field="21" count="1" selected="0">
            <x v="217"/>
          </reference>
          <reference field="22" count="1">
            <x v="104"/>
          </reference>
        </references>
      </pivotArea>
    </format>
    <format dxfId="4552">
      <pivotArea dataOnly="0" labelOnly="1" outline="0" fieldPosition="0">
        <references count="2">
          <reference field="21" count="1" selected="0">
            <x v="218"/>
          </reference>
          <reference field="22" count="1">
            <x v="532"/>
          </reference>
        </references>
      </pivotArea>
    </format>
    <format dxfId="4551">
      <pivotArea dataOnly="0" labelOnly="1" outline="0" fieldPosition="0">
        <references count="2">
          <reference field="21" count="1" selected="0">
            <x v="219"/>
          </reference>
          <reference field="22" count="1">
            <x v="576"/>
          </reference>
        </references>
      </pivotArea>
    </format>
    <format dxfId="4550">
      <pivotArea dataOnly="0" labelOnly="1" outline="0" fieldPosition="0">
        <references count="2">
          <reference field="21" count="1" selected="0">
            <x v="220"/>
          </reference>
          <reference field="22" count="1">
            <x v="292"/>
          </reference>
        </references>
      </pivotArea>
    </format>
    <format dxfId="4549">
      <pivotArea dataOnly="0" labelOnly="1" outline="0" fieldPosition="0">
        <references count="2">
          <reference field="21" count="1" selected="0">
            <x v="221"/>
          </reference>
          <reference field="22" count="1">
            <x v="1081"/>
          </reference>
        </references>
      </pivotArea>
    </format>
    <format dxfId="4548">
      <pivotArea dataOnly="0" labelOnly="1" outline="0" fieldPosition="0">
        <references count="2">
          <reference field="21" count="1" selected="0">
            <x v="222"/>
          </reference>
          <reference field="22" count="1">
            <x v="764"/>
          </reference>
        </references>
      </pivotArea>
    </format>
    <format dxfId="4547">
      <pivotArea dataOnly="0" labelOnly="1" outline="0" fieldPosition="0">
        <references count="2">
          <reference field="21" count="1" selected="0">
            <x v="223"/>
          </reference>
          <reference field="22" count="1">
            <x v="725"/>
          </reference>
        </references>
      </pivotArea>
    </format>
    <format dxfId="4546">
      <pivotArea dataOnly="0" labelOnly="1" outline="0" fieldPosition="0">
        <references count="2">
          <reference field="21" count="1" selected="0">
            <x v="224"/>
          </reference>
          <reference field="22" count="1">
            <x v="856"/>
          </reference>
        </references>
      </pivotArea>
    </format>
    <format dxfId="4545">
      <pivotArea dataOnly="0" labelOnly="1" outline="0" fieldPosition="0">
        <references count="2">
          <reference field="21" count="1" selected="0">
            <x v="225"/>
          </reference>
          <reference field="22" count="1">
            <x v="976"/>
          </reference>
        </references>
      </pivotArea>
    </format>
    <format dxfId="4544">
      <pivotArea dataOnly="0" labelOnly="1" outline="0" fieldPosition="0">
        <references count="2">
          <reference field="21" count="1" selected="0">
            <x v="226"/>
          </reference>
          <reference field="22" count="1">
            <x v="286"/>
          </reference>
        </references>
      </pivotArea>
    </format>
    <format dxfId="4543">
      <pivotArea dataOnly="0" labelOnly="1" outline="0" fieldPosition="0">
        <references count="2">
          <reference field="21" count="1" selected="0">
            <x v="227"/>
          </reference>
          <reference field="22" count="1">
            <x v="919"/>
          </reference>
        </references>
      </pivotArea>
    </format>
    <format dxfId="4542">
      <pivotArea dataOnly="0" labelOnly="1" outline="0" fieldPosition="0">
        <references count="2">
          <reference field="21" count="1" selected="0">
            <x v="228"/>
          </reference>
          <reference field="22" count="1">
            <x v="818"/>
          </reference>
        </references>
      </pivotArea>
    </format>
    <format dxfId="4541">
      <pivotArea dataOnly="0" labelOnly="1" outline="0" fieldPosition="0">
        <references count="2">
          <reference field="21" count="1" selected="0">
            <x v="229"/>
          </reference>
          <reference field="22" count="1">
            <x v="125"/>
          </reference>
        </references>
      </pivotArea>
    </format>
    <format dxfId="4540">
      <pivotArea dataOnly="0" labelOnly="1" outline="0" fieldPosition="0">
        <references count="2">
          <reference field="21" count="1" selected="0">
            <x v="230"/>
          </reference>
          <reference field="22" count="1">
            <x v="840"/>
          </reference>
        </references>
      </pivotArea>
    </format>
    <format dxfId="4539">
      <pivotArea dataOnly="0" labelOnly="1" outline="0" fieldPosition="0">
        <references count="2">
          <reference field="21" count="1" selected="0">
            <x v="231"/>
          </reference>
          <reference field="22" count="1">
            <x v="858"/>
          </reference>
        </references>
      </pivotArea>
    </format>
    <format dxfId="4538">
      <pivotArea dataOnly="0" labelOnly="1" outline="0" fieldPosition="0">
        <references count="2">
          <reference field="21" count="1" selected="0">
            <x v="232"/>
          </reference>
          <reference field="22" count="1">
            <x v="618"/>
          </reference>
        </references>
      </pivotArea>
    </format>
    <format dxfId="4537">
      <pivotArea dataOnly="0" labelOnly="1" outline="0" fieldPosition="0">
        <references count="2">
          <reference field="21" count="1" selected="0">
            <x v="233"/>
          </reference>
          <reference field="22" count="1">
            <x v="64"/>
          </reference>
        </references>
      </pivotArea>
    </format>
    <format dxfId="4536">
      <pivotArea dataOnly="0" labelOnly="1" outline="0" fieldPosition="0">
        <references count="2">
          <reference field="21" count="1" selected="0">
            <x v="234"/>
          </reference>
          <reference field="22" count="1">
            <x v="973"/>
          </reference>
        </references>
      </pivotArea>
    </format>
    <format dxfId="4535">
      <pivotArea dataOnly="0" labelOnly="1" outline="0" fieldPosition="0">
        <references count="2">
          <reference field="21" count="1" selected="0">
            <x v="235"/>
          </reference>
          <reference field="22" count="1">
            <x v="445"/>
          </reference>
        </references>
      </pivotArea>
    </format>
    <format dxfId="4534">
      <pivotArea dataOnly="0" labelOnly="1" outline="0" fieldPosition="0">
        <references count="2">
          <reference field="21" count="1" selected="0">
            <x v="236"/>
          </reference>
          <reference field="22" count="1">
            <x v="159"/>
          </reference>
        </references>
      </pivotArea>
    </format>
    <format dxfId="4533">
      <pivotArea dataOnly="0" labelOnly="1" outline="0" fieldPosition="0">
        <references count="2">
          <reference field="21" count="1" selected="0">
            <x v="237"/>
          </reference>
          <reference field="22" count="1">
            <x v="1169"/>
          </reference>
        </references>
      </pivotArea>
    </format>
    <format dxfId="4532">
      <pivotArea dataOnly="0" labelOnly="1" outline="0" fieldPosition="0">
        <references count="2">
          <reference field="21" count="1" selected="0">
            <x v="238"/>
          </reference>
          <reference field="22" count="1">
            <x v="811"/>
          </reference>
        </references>
      </pivotArea>
    </format>
    <format dxfId="4531">
      <pivotArea dataOnly="0" labelOnly="1" outline="0" fieldPosition="0">
        <references count="2">
          <reference field="21" count="1" selected="0">
            <x v="239"/>
          </reference>
          <reference field="22" count="1">
            <x v="951"/>
          </reference>
        </references>
      </pivotArea>
    </format>
    <format dxfId="4530">
      <pivotArea dataOnly="0" labelOnly="1" outline="0" fieldPosition="0">
        <references count="2">
          <reference field="21" count="1" selected="0">
            <x v="240"/>
          </reference>
          <reference field="22" count="1">
            <x v="900"/>
          </reference>
        </references>
      </pivotArea>
    </format>
    <format dxfId="4529">
      <pivotArea dataOnly="0" labelOnly="1" outline="0" fieldPosition="0">
        <references count="2">
          <reference field="21" count="1" selected="0">
            <x v="241"/>
          </reference>
          <reference field="22" count="1">
            <x v="541"/>
          </reference>
        </references>
      </pivotArea>
    </format>
    <format dxfId="4528">
      <pivotArea dataOnly="0" labelOnly="1" outline="0" fieldPosition="0">
        <references count="2">
          <reference field="21" count="1" selected="0">
            <x v="242"/>
          </reference>
          <reference field="22" count="1">
            <x v="186"/>
          </reference>
        </references>
      </pivotArea>
    </format>
    <format dxfId="4527">
      <pivotArea dataOnly="0" labelOnly="1" outline="0" fieldPosition="0">
        <references count="2">
          <reference field="21" count="1" selected="0">
            <x v="243"/>
          </reference>
          <reference field="22" count="1">
            <x v="1001"/>
          </reference>
        </references>
      </pivotArea>
    </format>
    <format dxfId="4526">
      <pivotArea dataOnly="0" labelOnly="1" outline="0" fieldPosition="0">
        <references count="2">
          <reference field="21" count="1" selected="0">
            <x v="244"/>
          </reference>
          <reference field="22" count="1">
            <x v="670"/>
          </reference>
        </references>
      </pivotArea>
    </format>
    <format dxfId="4525">
      <pivotArea dataOnly="0" labelOnly="1" outline="0" fieldPosition="0">
        <references count="2">
          <reference field="21" count="1" selected="0">
            <x v="245"/>
          </reference>
          <reference field="22" count="1">
            <x v="988"/>
          </reference>
        </references>
      </pivotArea>
    </format>
    <format dxfId="4524">
      <pivotArea dataOnly="0" labelOnly="1" outline="0" fieldPosition="0">
        <references count="2">
          <reference field="21" count="1" selected="0">
            <x v="246"/>
          </reference>
          <reference field="22" count="1">
            <x v="798"/>
          </reference>
        </references>
      </pivotArea>
    </format>
    <format dxfId="4523">
      <pivotArea dataOnly="0" labelOnly="1" outline="0" fieldPosition="0">
        <references count="2">
          <reference field="21" count="1" selected="0">
            <x v="247"/>
          </reference>
          <reference field="22" count="1">
            <x v="1038"/>
          </reference>
        </references>
      </pivotArea>
    </format>
    <format dxfId="4522">
      <pivotArea dataOnly="0" labelOnly="1" outline="0" fieldPosition="0">
        <references count="2">
          <reference field="21" count="1" selected="0">
            <x v="248"/>
          </reference>
          <reference field="22" count="1">
            <x v="1079"/>
          </reference>
        </references>
      </pivotArea>
    </format>
    <format dxfId="4521">
      <pivotArea dataOnly="0" labelOnly="1" outline="0" fieldPosition="0">
        <references count="2">
          <reference field="21" count="1" selected="0">
            <x v="249"/>
          </reference>
          <reference field="22" count="1">
            <x v="594"/>
          </reference>
        </references>
      </pivotArea>
    </format>
    <format dxfId="4520">
      <pivotArea dataOnly="0" labelOnly="1" outline="0" fieldPosition="0">
        <references count="2">
          <reference field="21" count="1" selected="0">
            <x v="250"/>
          </reference>
          <reference field="22" count="1">
            <x v="485"/>
          </reference>
        </references>
      </pivotArea>
    </format>
    <format dxfId="4519">
      <pivotArea dataOnly="0" labelOnly="1" outline="0" fieldPosition="0">
        <references count="2">
          <reference field="21" count="1" selected="0">
            <x v="251"/>
          </reference>
          <reference field="22" count="1">
            <x v="721"/>
          </reference>
        </references>
      </pivotArea>
    </format>
    <format dxfId="4518">
      <pivotArea dataOnly="0" labelOnly="1" outline="0" fieldPosition="0">
        <references count="2">
          <reference field="21" count="1" selected="0">
            <x v="252"/>
          </reference>
          <reference field="22" count="1">
            <x v="381"/>
          </reference>
        </references>
      </pivotArea>
    </format>
    <format dxfId="4517">
      <pivotArea dataOnly="0" labelOnly="1" outline="0" fieldPosition="0">
        <references count="2">
          <reference field="21" count="1" selected="0">
            <x v="253"/>
          </reference>
          <reference field="22" count="1">
            <x v="1179"/>
          </reference>
        </references>
      </pivotArea>
    </format>
    <format dxfId="4516">
      <pivotArea dataOnly="0" labelOnly="1" outline="0" fieldPosition="0">
        <references count="2">
          <reference field="21" count="1" selected="0">
            <x v="254"/>
          </reference>
          <reference field="22" count="1">
            <x v="54"/>
          </reference>
        </references>
      </pivotArea>
    </format>
    <format dxfId="4515">
      <pivotArea dataOnly="0" labelOnly="1" outline="0" fieldPosition="0">
        <references count="2">
          <reference field="21" count="1" selected="0">
            <x v="255"/>
          </reference>
          <reference field="22" count="1">
            <x v="139"/>
          </reference>
        </references>
      </pivotArea>
    </format>
    <format dxfId="4514">
      <pivotArea dataOnly="0" labelOnly="1" outline="0" fieldPosition="0">
        <references count="2">
          <reference field="21" count="1" selected="0">
            <x v="256"/>
          </reference>
          <reference field="22" count="1">
            <x v="351"/>
          </reference>
        </references>
      </pivotArea>
    </format>
    <format dxfId="4513">
      <pivotArea dataOnly="0" labelOnly="1" outline="0" fieldPosition="0">
        <references count="2">
          <reference field="21" count="1" selected="0">
            <x v="257"/>
          </reference>
          <reference field="22" count="1">
            <x v="916"/>
          </reference>
        </references>
      </pivotArea>
    </format>
    <format dxfId="4512">
      <pivotArea dataOnly="0" labelOnly="1" outline="0" fieldPosition="0">
        <references count="2">
          <reference field="21" count="1" selected="0">
            <x v="258"/>
          </reference>
          <reference field="22" count="1">
            <x v="614"/>
          </reference>
        </references>
      </pivotArea>
    </format>
    <format dxfId="4511">
      <pivotArea dataOnly="0" labelOnly="1" outline="0" fieldPosition="0">
        <references count="2">
          <reference field="21" count="1" selected="0">
            <x v="259"/>
          </reference>
          <reference field="22" count="1">
            <x v="160"/>
          </reference>
        </references>
      </pivotArea>
    </format>
    <format dxfId="4510">
      <pivotArea dataOnly="0" labelOnly="1" outline="0" fieldPosition="0">
        <references count="2">
          <reference field="21" count="1" selected="0">
            <x v="260"/>
          </reference>
          <reference field="22" count="1">
            <x v="906"/>
          </reference>
        </references>
      </pivotArea>
    </format>
    <format dxfId="4509">
      <pivotArea dataOnly="0" labelOnly="1" outline="0" fieldPosition="0">
        <references count="2">
          <reference field="21" count="1" selected="0">
            <x v="261"/>
          </reference>
          <reference field="22" count="1">
            <x v="1051"/>
          </reference>
        </references>
      </pivotArea>
    </format>
    <format dxfId="4508">
      <pivotArea dataOnly="0" labelOnly="1" outline="0" fieldPosition="0">
        <references count="2">
          <reference field="21" count="1" selected="0">
            <x v="262"/>
          </reference>
          <reference field="22" count="1">
            <x v="1061"/>
          </reference>
        </references>
      </pivotArea>
    </format>
    <format dxfId="4507">
      <pivotArea dataOnly="0" labelOnly="1" outline="0" fieldPosition="0">
        <references count="2">
          <reference field="21" count="1" selected="0">
            <x v="263"/>
          </reference>
          <reference field="22" count="1">
            <x v="910"/>
          </reference>
        </references>
      </pivotArea>
    </format>
    <format dxfId="4506">
      <pivotArea dataOnly="0" labelOnly="1" outline="0" fieldPosition="0">
        <references count="2">
          <reference field="21" count="1" selected="0">
            <x v="264"/>
          </reference>
          <reference field="22" count="1">
            <x v="793"/>
          </reference>
        </references>
      </pivotArea>
    </format>
    <format dxfId="4505">
      <pivotArea dataOnly="0" labelOnly="1" outline="0" fieldPosition="0">
        <references count="2">
          <reference field="21" count="1" selected="0">
            <x v="265"/>
          </reference>
          <reference field="22" count="1">
            <x v="376"/>
          </reference>
        </references>
      </pivotArea>
    </format>
    <format dxfId="4504">
      <pivotArea dataOnly="0" labelOnly="1" outline="0" fieldPosition="0">
        <references count="2">
          <reference field="21" count="1" selected="0">
            <x v="266"/>
          </reference>
          <reference field="22" count="1">
            <x v="1034"/>
          </reference>
        </references>
      </pivotArea>
    </format>
    <format dxfId="4503">
      <pivotArea dataOnly="0" labelOnly="1" outline="0" fieldPosition="0">
        <references count="2">
          <reference field="21" count="1" selected="0">
            <x v="267"/>
          </reference>
          <reference field="22" count="1">
            <x v="1005"/>
          </reference>
        </references>
      </pivotArea>
    </format>
    <format dxfId="4502">
      <pivotArea dataOnly="0" labelOnly="1" outline="0" fieldPosition="0">
        <references count="2">
          <reference field="21" count="1" selected="0">
            <x v="268"/>
          </reference>
          <reference field="22" count="1">
            <x v="279"/>
          </reference>
        </references>
      </pivotArea>
    </format>
    <format dxfId="4501">
      <pivotArea dataOnly="0" labelOnly="1" outline="0" fieldPosition="0">
        <references count="2">
          <reference field="21" count="1" selected="0">
            <x v="269"/>
          </reference>
          <reference field="22" count="1">
            <x v="773"/>
          </reference>
        </references>
      </pivotArea>
    </format>
    <format dxfId="4500">
      <pivotArea dataOnly="0" labelOnly="1" outline="0" fieldPosition="0">
        <references count="2">
          <reference field="21" count="1" selected="0">
            <x v="270"/>
          </reference>
          <reference field="22" count="1">
            <x v="1138"/>
          </reference>
        </references>
      </pivotArea>
    </format>
    <format dxfId="4499">
      <pivotArea dataOnly="0" labelOnly="1" outline="0" fieldPosition="0">
        <references count="2">
          <reference field="21" count="1" selected="0">
            <x v="271"/>
          </reference>
          <reference field="22" count="1">
            <x v="84"/>
          </reference>
        </references>
      </pivotArea>
    </format>
    <format dxfId="4498">
      <pivotArea dataOnly="0" labelOnly="1" outline="0" fieldPosition="0">
        <references count="2">
          <reference field="21" count="1" selected="0">
            <x v="272"/>
          </reference>
          <reference field="22" count="1">
            <x v="1175"/>
          </reference>
        </references>
      </pivotArea>
    </format>
    <format dxfId="4497">
      <pivotArea dataOnly="0" labelOnly="1" outline="0" fieldPosition="0">
        <references count="2">
          <reference field="21" count="1" selected="0">
            <x v="273"/>
          </reference>
          <reference field="22" count="1">
            <x v="1071"/>
          </reference>
        </references>
      </pivotArea>
    </format>
    <format dxfId="4496">
      <pivotArea dataOnly="0" labelOnly="1" outline="0" fieldPosition="0">
        <references count="2">
          <reference field="21" count="1" selected="0">
            <x v="274"/>
          </reference>
          <reference field="22" count="1">
            <x v="198"/>
          </reference>
        </references>
      </pivotArea>
    </format>
    <format dxfId="4495">
      <pivotArea dataOnly="0" labelOnly="1" outline="0" fieldPosition="0">
        <references count="2">
          <reference field="21" count="1" selected="0">
            <x v="275"/>
          </reference>
          <reference field="22" count="1">
            <x v="744"/>
          </reference>
        </references>
      </pivotArea>
    </format>
    <format dxfId="4494">
      <pivotArea dataOnly="0" labelOnly="1" outline="0" fieldPosition="0">
        <references count="2">
          <reference field="21" count="1" selected="0">
            <x v="276"/>
          </reference>
          <reference field="22" count="1">
            <x v="253"/>
          </reference>
        </references>
      </pivotArea>
    </format>
    <format dxfId="4493">
      <pivotArea dataOnly="0" labelOnly="1" outline="0" fieldPosition="0">
        <references count="2">
          <reference field="21" count="1" selected="0">
            <x v="277"/>
          </reference>
          <reference field="22" count="1">
            <x v="655"/>
          </reference>
        </references>
      </pivotArea>
    </format>
    <format dxfId="4492">
      <pivotArea dataOnly="0" labelOnly="1" outline="0" fieldPosition="0">
        <references count="2">
          <reference field="21" count="1" selected="0">
            <x v="278"/>
          </reference>
          <reference field="22" count="1">
            <x v="516"/>
          </reference>
        </references>
      </pivotArea>
    </format>
    <format dxfId="4491">
      <pivotArea dataOnly="0" labelOnly="1" outline="0" fieldPosition="0">
        <references count="2">
          <reference field="21" count="1" selected="0">
            <x v="279"/>
          </reference>
          <reference field="22" count="1">
            <x v="554"/>
          </reference>
        </references>
      </pivotArea>
    </format>
    <format dxfId="4490">
      <pivotArea dataOnly="0" labelOnly="1" outline="0" fieldPosition="0">
        <references count="2">
          <reference field="21" count="1" selected="0">
            <x v="280"/>
          </reference>
          <reference field="22" count="1">
            <x v="1147"/>
          </reference>
        </references>
      </pivotArea>
    </format>
    <format dxfId="4489">
      <pivotArea dataOnly="0" labelOnly="1" outline="0" fieldPosition="0">
        <references count="2">
          <reference field="21" count="1" selected="0">
            <x v="281"/>
          </reference>
          <reference field="22" count="1">
            <x v="985"/>
          </reference>
        </references>
      </pivotArea>
    </format>
    <format dxfId="4488">
      <pivotArea dataOnly="0" labelOnly="1" outline="0" fieldPosition="0">
        <references count="2">
          <reference field="21" count="1" selected="0">
            <x v="282"/>
          </reference>
          <reference field="22" count="1">
            <x v="459"/>
          </reference>
        </references>
      </pivotArea>
    </format>
    <format dxfId="4487">
      <pivotArea dataOnly="0" labelOnly="1" outline="0" fieldPosition="0">
        <references count="2">
          <reference field="21" count="1" selected="0">
            <x v="283"/>
          </reference>
          <reference field="22" count="1">
            <x v="975"/>
          </reference>
        </references>
      </pivotArea>
    </format>
    <format dxfId="4486">
      <pivotArea dataOnly="0" labelOnly="1" outline="0" fieldPosition="0">
        <references count="2">
          <reference field="21" count="1" selected="0">
            <x v="284"/>
          </reference>
          <reference field="22" count="1">
            <x v="1002"/>
          </reference>
        </references>
      </pivotArea>
    </format>
    <format dxfId="4485">
      <pivotArea dataOnly="0" labelOnly="1" outline="0" fieldPosition="0">
        <references count="2">
          <reference field="21" count="1" selected="0">
            <x v="285"/>
          </reference>
          <reference field="22" count="1">
            <x v="486"/>
          </reference>
        </references>
      </pivotArea>
    </format>
    <format dxfId="4484">
      <pivotArea dataOnly="0" labelOnly="1" outline="0" fieldPosition="0">
        <references count="2">
          <reference field="21" count="1" selected="0">
            <x v="286"/>
          </reference>
          <reference field="22" count="1">
            <x v="1080"/>
          </reference>
        </references>
      </pivotArea>
    </format>
    <format dxfId="4483">
      <pivotArea dataOnly="0" labelOnly="1" outline="0" fieldPosition="0">
        <references count="2">
          <reference field="21" count="1" selected="0">
            <x v="287"/>
          </reference>
          <reference field="22" count="1">
            <x v="275"/>
          </reference>
        </references>
      </pivotArea>
    </format>
    <format dxfId="4482">
      <pivotArea dataOnly="0" labelOnly="1" outline="0" fieldPosition="0">
        <references count="2">
          <reference field="21" count="1" selected="0">
            <x v="288"/>
          </reference>
          <reference field="22" count="1">
            <x v="1022"/>
          </reference>
        </references>
      </pivotArea>
    </format>
    <format dxfId="4481">
      <pivotArea dataOnly="0" labelOnly="1" outline="0" fieldPosition="0">
        <references count="2">
          <reference field="21" count="1" selected="0">
            <x v="289"/>
          </reference>
          <reference field="22" count="1">
            <x v="1094"/>
          </reference>
        </references>
      </pivotArea>
    </format>
    <format dxfId="4480">
      <pivotArea dataOnly="0" labelOnly="1" outline="0" fieldPosition="0">
        <references count="2">
          <reference field="21" count="1" selected="0">
            <x v="290"/>
          </reference>
          <reference field="22" count="1">
            <x v="51"/>
          </reference>
        </references>
      </pivotArea>
    </format>
    <format dxfId="4479">
      <pivotArea dataOnly="0" labelOnly="1" outline="0" fieldPosition="0">
        <references count="2">
          <reference field="21" count="1" selected="0">
            <x v="291"/>
          </reference>
          <reference field="22" count="1">
            <x v="777"/>
          </reference>
        </references>
      </pivotArea>
    </format>
    <format dxfId="4478">
      <pivotArea dataOnly="0" labelOnly="1" outline="0" fieldPosition="0">
        <references count="2">
          <reference field="21" count="1" selected="0">
            <x v="292"/>
          </reference>
          <reference field="22" count="1">
            <x v="246"/>
          </reference>
        </references>
      </pivotArea>
    </format>
    <format dxfId="4477">
      <pivotArea dataOnly="0" labelOnly="1" outline="0" fieldPosition="0">
        <references count="2">
          <reference field="21" count="1" selected="0">
            <x v="293"/>
          </reference>
          <reference field="22" count="1">
            <x v="876"/>
          </reference>
        </references>
      </pivotArea>
    </format>
    <format dxfId="4476">
      <pivotArea dataOnly="0" labelOnly="1" outline="0" fieldPosition="0">
        <references count="2">
          <reference field="21" count="1" selected="0">
            <x v="294"/>
          </reference>
          <reference field="22" count="1">
            <x v="1137"/>
          </reference>
        </references>
      </pivotArea>
    </format>
    <format dxfId="4475">
      <pivotArea dataOnly="0" labelOnly="1" outline="0" fieldPosition="0">
        <references count="2">
          <reference field="21" count="1" selected="0">
            <x v="295"/>
          </reference>
          <reference field="22" count="1">
            <x v="450"/>
          </reference>
        </references>
      </pivotArea>
    </format>
    <format dxfId="4474">
      <pivotArea dataOnly="0" labelOnly="1" outline="0" fieldPosition="0">
        <references count="2">
          <reference field="21" count="1" selected="0">
            <x v="296"/>
          </reference>
          <reference field="22" count="1">
            <x v="195"/>
          </reference>
        </references>
      </pivotArea>
    </format>
    <format dxfId="4473">
      <pivotArea dataOnly="0" labelOnly="1" outline="0" fieldPosition="0">
        <references count="2">
          <reference field="21" count="1" selected="0">
            <x v="297"/>
          </reference>
          <reference field="22" count="1">
            <x v="386"/>
          </reference>
        </references>
      </pivotArea>
    </format>
    <format dxfId="4472">
      <pivotArea dataOnly="0" labelOnly="1" outline="0" fieldPosition="0">
        <references count="2">
          <reference field="21" count="1" selected="0">
            <x v="298"/>
          </reference>
          <reference field="22" count="1">
            <x v="850"/>
          </reference>
        </references>
      </pivotArea>
    </format>
    <format dxfId="4471">
      <pivotArea dataOnly="0" labelOnly="1" outline="0" fieldPosition="0">
        <references count="2">
          <reference field="21" count="1" selected="0">
            <x v="299"/>
          </reference>
          <reference field="22" count="1">
            <x v="747"/>
          </reference>
        </references>
      </pivotArea>
    </format>
    <format dxfId="4470">
      <pivotArea dataOnly="0" labelOnly="1" outline="0" fieldPosition="0">
        <references count="2">
          <reference field="21" count="1" selected="0">
            <x v="300"/>
          </reference>
          <reference field="22" count="1">
            <x v="147"/>
          </reference>
        </references>
      </pivotArea>
    </format>
    <format dxfId="4469">
      <pivotArea dataOnly="0" labelOnly="1" outline="0" fieldPosition="0">
        <references count="2">
          <reference field="21" count="1" selected="0">
            <x v="301"/>
          </reference>
          <reference field="22" count="1">
            <x v="957"/>
          </reference>
        </references>
      </pivotArea>
    </format>
    <format dxfId="4468">
      <pivotArea dataOnly="0" labelOnly="1" outline="0" fieldPosition="0">
        <references count="2">
          <reference field="21" count="1" selected="0">
            <x v="302"/>
          </reference>
          <reference field="22" count="1">
            <x v="1163"/>
          </reference>
        </references>
      </pivotArea>
    </format>
    <format dxfId="4467">
      <pivotArea dataOnly="0" labelOnly="1" outline="0" fieldPosition="0">
        <references count="2">
          <reference field="21" count="1" selected="0">
            <x v="303"/>
          </reference>
          <reference field="22" count="1">
            <x v="112"/>
          </reference>
        </references>
      </pivotArea>
    </format>
    <format dxfId="4466">
      <pivotArea dataOnly="0" labelOnly="1" outline="0" fieldPosition="0">
        <references count="2">
          <reference field="21" count="1" selected="0">
            <x v="304"/>
          </reference>
          <reference field="22" count="1">
            <x v="1032"/>
          </reference>
        </references>
      </pivotArea>
    </format>
    <format dxfId="4465">
      <pivotArea dataOnly="0" labelOnly="1" outline="0" fieldPosition="0">
        <references count="2">
          <reference field="21" count="1" selected="0">
            <x v="305"/>
          </reference>
          <reference field="22" count="1">
            <x v="771"/>
          </reference>
        </references>
      </pivotArea>
    </format>
    <format dxfId="4464">
      <pivotArea dataOnly="0" labelOnly="1" outline="0" fieldPosition="0">
        <references count="2">
          <reference field="21" count="1" selected="0">
            <x v="306"/>
          </reference>
          <reference field="22" count="1">
            <x v="986"/>
          </reference>
        </references>
      </pivotArea>
    </format>
    <format dxfId="4463">
      <pivotArea dataOnly="0" labelOnly="1" outline="0" fieldPosition="0">
        <references count="2">
          <reference field="21" count="1" selected="0">
            <x v="307"/>
          </reference>
          <reference field="22" count="1">
            <x v="223"/>
          </reference>
        </references>
      </pivotArea>
    </format>
    <format dxfId="4462">
      <pivotArea dataOnly="0" labelOnly="1" outline="0" fieldPosition="0">
        <references count="2">
          <reference field="21" count="1" selected="0">
            <x v="308"/>
          </reference>
          <reference field="22" count="1">
            <x v="804"/>
          </reference>
        </references>
      </pivotArea>
    </format>
    <format dxfId="4461">
      <pivotArea dataOnly="0" labelOnly="1" outline="0" fieldPosition="0">
        <references count="2">
          <reference field="21" count="1" selected="0">
            <x v="309"/>
          </reference>
          <reference field="22" count="1">
            <x v="723"/>
          </reference>
        </references>
      </pivotArea>
    </format>
    <format dxfId="4460">
      <pivotArea dataOnly="0" labelOnly="1" outline="0" fieldPosition="0">
        <references count="2">
          <reference field="21" count="1" selected="0">
            <x v="310"/>
          </reference>
          <reference field="22" count="1">
            <x v="102"/>
          </reference>
        </references>
      </pivotArea>
    </format>
    <format dxfId="4459">
      <pivotArea dataOnly="0" labelOnly="1" outline="0" fieldPosition="0">
        <references count="2">
          <reference field="21" count="1" selected="0">
            <x v="311"/>
          </reference>
          <reference field="22" count="1">
            <x v="1064"/>
          </reference>
        </references>
      </pivotArea>
    </format>
    <format dxfId="4458">
      <pivotArea dataOnly="0" labelOnly="1" outline="0" fieldPosition="0">
        <references count="2">
          <reference field="21" count="1" selected="0">
            <x v="312"/>
          </reference>
          <reference field="22" count="1">
            <x v="1088"/>
          </reference>
        </references>
      </pivotArea>
    </format>
    <format dxfId="4457">
      <pivotArea dataOnly="0" labelOnly="1" outline="0" fieldPosition="0">
        <references count="2">
          <reference field="21" count="1" selected="0">
            <x v="313"/>
          </reference>
          <reference field="22" count="1">
            <x v="1004"/>
          </reference>
        </references>
      </pivotArea>
    </format>
    <format dxfId="4456">
      <pivotArea dataOnly="0" labelOnly="1" outline="0" fieldPosition="0">
        <references count="2">
          <reference field="21" count="1" selected="0">
            <x v="314"/>
          </reference>
          <reference field="22" count="1">
            <x v="870"/>
          </reference>
        </references>
      </pivotArea>
    </format>
    <format dxfId="4455">
      <pivotArea dataOnly="0" labelOnly="1" outline="0" fieldPosition="0">
        <references count="2">
          <reference field="21" count="1" selected="0">
            <x v="315"/>
          </reference>
          <reference field="22" count="1">
            <x v="801"/>
          </reference>
        </references>
      </pivotArea>
    </format>
    <format dxfId="4454">
      <pivotArea dataOnly="0" labelOnly="1" outline="0" fieldPosition="0">
        <references count="2">
          <reference field="21" count="1" selected="0">
            <x v="316"/>
          </reference>
          <reference field="22" count="1">
            <x v="958"/>
          </reference>
        </references>
      </pivotArea>
    </format>
    <format dxfId="4453">
      <pivotArea dataOnly="0" labelOnly="1" outline="0" fieldPosition="0">
        <references count="2">
          <reference field="21" count="1" selected="0">
            <x v="317"/>
          </reference>
          <reference field="22" count="1">
            <x v="970"/>
          </reference>
        </references>
      </pivotArea>
    </format>
    <format dxfId="4452">
      <pivotArea dataOnly="0" labelOnly="1" outline="0" fieldPosition="0">
        <references count="2">
          <reference field="21" count="1" selected="0">
            <x v="318"/>
          </reference>
          <reference field="22" count="1">
            <x v="72"/>
          </reference>
        </references>
      </pivotArea>
    </format>
    <format dxfId="4451">
      <pivotArea dataOnly="0" labelOnly="1" outline="0" fieldPosition="0">
        <references count="2">
          <reference field="21" count="1" selected="0">
            <x v="319"/>
          </reference>
          <reference field="22" count="1">
            <x v="1078"/>
          </reference>
        </references>
      </pivotArea>
    </format>
    <format dxfId="4450">
      <pivotArea dataOnly="0" labelOnly="1" outline="0" fieldPosition="0">
        <references count="2">
          <reference field="21" count="1" selected="0">
            <x v="320"/>
          </reference>
          <reference field="22" count="1">
            <x v="440"/>
          </reference>
        </references>
      </pivotArea>
    </format>
    <format dxfId="4449">
      <pivotArea dataOnly="0" labelOnly="1" outline="0" fieldPosition="0">
        <references count="2">
          <reference field="21" count="1" selected="0">
            <x v="321"/>
          </reference>
          <reference field="22" count="1">
            <x v="471"/>
          </reference>
        </references>
      </pivotArea>
    </format>
    <format dxfId="4448">
      <pivotArea dataOnly="0" labelOnly="1" outline="0" fieldPosition="0">
        <references count="2">
          <reference field="21" count="1" selected="0">
            <x v="322"/>
          </reference>
          <reference field="22" count="1">
            <x v="1011"/>
          </reference>
        </references>
      </pivotArea>
    </format>
    <format dxfId="4447">
      <pivotArea dataOnly="0" labelOnly="1" outline="0" fieldPosition="0">
        <references count="2">
          <reference field="21" count="1" selected="0">
            <x v="323"/>
          </reference>
          <reference field="22" count="1">
            <x v="1172"/>
          </reference>
        </references>
      </pivotArea>
    </format>
    <format dxfId="4446">
      <pivotArea dataOnly="0" labelOnly="1" outline="0" fieldPosition="0">
        <references count="2">
          <reference field="21" count="1" selected="0">
            <x v="324"/>
          </reference>
          <reference field="22" count="1">
            <x v="1132"/>
          </reference>
        </references>
      </pivotArea>
    </format>
    <format dxfId="4445">
      <pivotArea dataOnly="0" labelOnly="1" outline="0" fieldPosition="0">
        <references count="2">
          <reference field="21" count="1" selected="0">
            <x v="325"/>
          </reference>
          <reference field="22" count="1">
            <x v="664"/>
          </reference>
        </references>
      </pivotArea>
    </format>
    <format dxfId="4444">
      <pivotArea dataOnly="0" labelOnly="1" outline="0" fieldPosition="0">
        <references count="2">
          <reference field="21" count="1" selected="0">
            <x v="326"/>
          </reference>
          <reference field="22" count="1">
            <x v="56"/>
          </reference>
        </references>
      </pivotArea>
    </format>
    <format dxfId="4443">
      <pivotArea dataOnly="0" labelOnly="1" outline="0" fieldPosition="0">
        <references count="2">
          <reference field="21" count="1" selected="0">
            <x v="327"/>
          </reference>
          <reference field="22" count="1">
            <x v="1157"/>
          </reference>
        </references>
      </pivotArea>
    </format>
    <format dxfId="4442">
      <pivotArea dataOnly="0" labelOnly="1" outline="0" fieldPosition="0">
        <references count="2">
          <reference field="21" count="1" selected="0">
            <x v="328"/>
          </reference>
          <reference field="22" count="1">
            <x v="704"/>
          </reference>
        </references>
      </pivotArea>
    </format>
    <format dxfId="4441">
      <pivotArea dataOnly="0" labelOnly="1" outline="0" fieldPosition="0">
        <references count="2">
          <reference field="21" count="1" selected="0">
            <x v="329"/>
          </reference>
          <reference field="22" count="1">
            <x v="897"/>
          </reference>
        </references>
      </pivotArea>
    </format>
    <format dxfId="4440">
      <pivotArea dataOnly="0" labelOnly="1" outline="0" fieldPosition="0">
        <references count="2">
          <reference field="21" count="1" selected="0">
            <x v="330"/>
          </reference>
          <reference field="22" count="1">
            <x v="305"/>
          </reference>
        </references>
      </pivotArea>
    </format>
    <format dxfId="4439">
      <pivotArea dataOnly="0" labelOnly="1" outline="0" fieldPosition="0">
        <references count="2">
          <reference field="21" count="1" selected="0">
            <x v="331"/>
          </reference>
          <reference field="22" count="1">
            <x v="150"/>
          </reference>
        </references>
      </pivotArea>
    </format>
    <format dxfId="4438">
      <pivotArea dataOnly="0" labelOnly="1" outline="0" fieldPosition="0">
        <references count="2">
          <reference field="21" count="1" selected="0">
            <x v="332"/>
          </reference>
          <reference field="22" count="1">
            <x v="755"/>
          </reference>
        </references>
      </pivotArea>
    </format>
    <format dxfId="4437">
      <pivotArea dataOnly="0" labelOnly="1" outline="0" fieldPosition="0">
        <references count="2">
          <reference field="21" count="1" selected="0">
            <x v="333"/>
          </reference>
          <reference field="22" count="1">
            <x v="838"/>
          </reference>
        </references>
      </pivotArea>
    </format>
    <format dxfId="4436">
      <pivotArea dataOnly="0" labelOnly="1" outline="0" fieldPosition="0">
        <references count="2">
          <reference field="21" count="1" selected="0">
            <x v="334"/>
          </reference>
          <reference field="22" count="1">
            <x v="956"/>
          </reference>
        </references>
      </pivotArea>
    </format>
    <format dxfId="4435">
      <pivotArea dataOnly="0" labelOnly="1" outline="0" fieldPosition="0">
        <references count="2">
          <reference field="21" count="1" selected="0">
            <x v="335"/>
          </reference>
          <reference field="22" count="1">
            <x v="995"/>
          </reference>
        </references>
      </pivotArea>
    </format>
    <format dxfId="4434">
      <pivotArea dataOnly="0" labelOnly="1" outline="0" fieldPosition="0">
        <references count="2">
          <reference field="21" count="1" selected="0">
            <x v="336"/>
          </reference>
          <reference field="22" count="1">
            <x v="1099"/>
          </reference>
        </references>
      </pivotArea>
    </format>
    <format dxfId="4433">
      <pivotArea dataOnly="0" labelOnly="1" outline="0" fieldPosition="0">
        <references count="2">
          <reference field="21" count="1" selected="0">
            <x v="337"/>
          </reference>
          <reference field="22" count="1">
            <x v="1047"/>
          </reference>
        </references>
      </pivotArea>
    </format>
    <format dxfId="4432">
      <pivotArea dataOnly="0" labelOnly="1" outline="0" fieldPosition="0">
        <references count="2">
          <reference field="21" count="1" selected="0">
            <x v="338"/>
          </reference>
          <reference field="22" count="1">
            <x v="1067"/>
          </reference>
        </references>
      </pivotArea>
    </format>
    <format dxfId="4431">
      <pivotArea dataOnly="0" labelOnly="1" outline="0" fieldPosition="0">
        <references count="2">
          <reference field="21" count="1" selected="0">
            <x v="339"/>
          </reference>
          <reference field="22" count="1">
            <x v="785"/>
          </reference>
        </references>
      </pivotArea>
    </format>
    <format dxfId="4430">
      <pivotArea dataOnly="0" labelOnly="1" outline="0" fieldPosition="0">
        <references count="2">
          <reference field="21" count="1" selected="0">
            <x v="340"/>
          </reference>
          <reference field="22" count="1">
            <x v="332"/>
          </reference>
        </references>
      </pivotArea>
    </format>
    <format dxfId="4429">
      <pivotArea dataOnly="0" labelOnly="1" outline="0" fieldPosition="0">
        <references count="2">
          <reference field="21" count="1" selected="0">
            <x v="341"/>
          </reference>
          <reference field="22" count="1">
            <x v="1101"/>
          </reference>
        </references>
      </pivotArea>
    </format>
    <format dxfId="4428">
      <pivotArea dataOnly="0" labelOnly="1" outline="0" fieldPosition="0">
        <references count="2">
          <reference field="21" count="1" selected="0">
            <x v="342"/>
          </reference>
          <reference field="22" count="1">
            <x v="80"/>
          </reference>
        </references>
      </pivotArea>
    </format>
    <format dxfId="4427">
      <pivotArea dataOnly="0" labelOnly="1" outline="0" fieldPosition="0">
        <references count="2">
          <reference field="21" count="1" selected="0">
            <x v="343"/>
          </reference>
          <reference field="22" count="1">
            <x v="1007"/>
          </reference>
        </references>
      </pivotArea>
    </format>
    <format dxfId="4426">
      <pivotArea dataOnly="0" labelOnly="1" outline="0" fieldPosition="0">
        <references count="2">
          <reference field="21" count="1" selected="0">
            <x v="344"/>
          </reference>
          <reference field="22" count="1">
            <x v="512"/>
          </reference>
        </references>
      </pivotArea>
    </format>
    <format dxfId="4425">
      <pivotArea dataOnly="0" labelOnly="1" outline="0" fieldPosition="0">
        <references count="2">
          <reference field="21" count="1" selected="0">
            <x v="345"/>
          </reference>
          <reference field="22" count="1">
            <x v="427"/>
          </reference>
        </references>
      </pivotArea>
    </format>
    <format dxfId="4424">
      <pivotArea dataOnly="0" labelOnly="1" outline="0" fieldPosition="0">
        <references count="2">
          <reference field="21" count="1" selected="0">
            <x v="346"/>
          </reference>
          <reference field="22" count="1">
            <x v="468"/>
          </reference>
        </references>
      </pivotArea>
    </format>
    <format dxfId="4423">
      <pivotArea dataOnly="0" labelOnly="1" outline="0" fieldPosition="0">
        <references count="2">
          <reference field="21" count="1" selected="0">
            <x v="347"/>
          </reference>
          <reference field="22" count="1">
            <x v="495"/>
          </reference>
        </references>
      </pivotArea>
    </format>
    <format dxfId="4422">
      <pivotArea dataOnly="0" labelOnly="1" outline="0" fieldPosition="0">
        <references count="2">
          <reference field="21" count="1" selected="0">
            <x v="348"/>
          </reference>
          <reference field="22" count="1">
            <x v="953"/>
          </reference>
        </references>
      </pivotArea>
    </format>
    <format dxfId="4421">
      <pivotArea dataOnly="0" labelOnly="1" outline="0" fieldPosition="0">
        <references count="2">
          <reference field="21" count="1" selected="0">
            <x v="349"/>
          </reference>
          <reference field="22" count="1">
            <x v="174"/>
          </reference>
        </references>
      </pivotArea>
    </format>
    <format dxfId="4420">
      <pivotArea dataOnly="0" labelOnly="1" outline="0" fieldPosition="0">
        <references count="2">
          <reference field="21" count="1" selected="0">
            <x v="350"/>
          </reference>
          <reference field="22" count="1">
            <x v="1116"/>
          </reference>
        </references>
      </pivotArea>
    </format>
    <format dxfId="4419">
      <pivotArea dataOnly="0" labelOnly="1" outline="0" fieldPosition="0">
        <references count="2">
          <reference field="21" count="1" selected="0">
            <x v="351"/>
          </reference>
          <reference field="22" count="1">
            <x v="966"/>
          </reference>
        </references>
      </pivotArea>
    </format>
    <format dxfId="4418">
      <pivotArea dataOnly="0" labelOnly="1" outline="0" fieldPosition="0">
        <references count="2">
          <reference field="21" count="1" selected="0">
            <x v="352"/>
          </reference>
          <reference field="22" count="1">
            <x v="1041"/>
          </reference>
        </references>
      </pivotArea>
    </format>
    <format dxfId="4417">
      <pivotArea dataOnly="0" labelOnly="1" outline="0" fieldPosition="0">
        <references count="2">
          <reference field="21" count="1" selected="0">
            <x v="353"/>
          </reference>
          <reference field="22" count="1">
            <x v="1012"/>
          </reference>
        </references>
      </pivotArea>
    </format>
    <format dxfId="4416">
      <pivotArea dataOnly="0" labelOnly="1" outline="0" fieldPosition="0">
        <references count="2">
          <reference field="21" count="1" selected="0">
            <x v="354"/>
          </reference>
          <reference field="22" count="1">
            <x v="205"/>
          </reference>
        </references>
      </pivotArea>
    </format>
    <format dxfId="4415">
      <pivotArea dataOnly="0" labelOnly="1" outline="0" fieldPosition="0">
        <references count="2">
          <reference field="21" count="1" selected="0">
            <x v="355"/>
          </reference>
          <reference field="22" count="1">
            <x v="318"/>
          </reference>
        </references>
      </pivotArea>
    </format>
    <format dxfId="4414">
      <pivotArea dataOnly="0" labelOnly="1" outline="0" fieldPosition="0">
        <references count="2">
          <reference field="21" count="1" selected="0">
            <x v="356"/>
          </reference>
          <reference field="22" count="1">
            <x v="646"/>
          </reference>
        </references>
      </pivotArea>
    </format>
    <format dxfId="4413">
      <pivotArea dataOnly="0" labelOnly="1" outline="0" fieldPosition="0">
        <references count="2">
          <reference field="21" count="1" selected="0">
            <x v="357"/>
          </reference>
          <reference field="22" count="1">
            <x v="990"/>
          </reference>
        </references>
      </pivotArea>
    </format>
    <format dxfId="4412">
      <pivotArea dataOnly="0" labelOnly="1" outline="0" fieldPosition="0">
        <references count="2">
          <reference field="21" count="1" selected="0">
            <x v="358"/>
          </reference>
          <reference field="22" count="1">
            <x v="831"/>
          </reference>
        </references>
      </pivotArea>
    </format>
    <format dxfId="4411">
      <pivotArea dataOnly="0" labelOnly="1" outline="0" fieldPosition="0">
        <references count="2">
          <reference field="21" count="1" selected="0">
            <x v="359"/>
          </reference>
          <reference field="22" count="1">
            <x v="716"/>
          </reference>
        </references>
      </pivotArea>
    </format>
    <format dxfId="4410">
      <pivotArea dataOnly="0" labelOnly="1" outline="0" fieldPosition="0">
        <references count="2">
          <reference field="21" count="1" selected="0">
            <x v="360"/>
          </reference>
          <reference field="22" count="1">
            <x v="111"/>
          </reference>
        </references>
      </pivotArea>
    </format>
    <format dxfId="4409">
      <pivotArea dataOnly="0" labelOnly="1" outline="0" fieldPosition="0">
        <references count="2">
          <reference field="21" count="1" selected="0">
            <x v="361"/>
          </reference>
          <reference field="22" count="1">
            <x v="350"/>
          </reference>
        </references>
      </pivotArea>
    </format>
    <format dxfId="4408">
      <pivotArea dataOnly="0" labelOnly="1" outline="0" fieldPosition="0">
        <references count="2">
          <reference field="21" count="1" selected="0">
            <x v="362"/>
          </reference>
          <reference field="22" count="1">
            <x v="1044"/>
          </reference>
        </references>
      </pivotArea>
    </format>
    <format dxfId="4407">
      <pivotArea dataOnly="0" labelOnly="1" outline="0" fieldPosition="0">
        <references count="2">
          <reference field="21" count="1" selected="0">
            <x v="363"/>
          </reference>
          <reference field="22" count="1">
            <x v="931"/>
          </reference>
        </references>
      </pivotArea>
    </format>
    <format dxfId="4406">
      <pivotArea dataOnly="0" labelOnly="1" outline="0" fieldPosition="0">
        <references count="2">
          <reference field="21" count="1" selected="0">
            <x v="364"/>
          </reference>
          <reference field="22" count="1">
            <x v="787"/>
          </reference>
        </references>
      </pivotArea>
    </format>
    <format dxfId="4405">
      <pivotArea dataOnly="0" labelOnly="1" outline="0" fieldPosition="0">
        <references count="2">
          <reference field="21" count="1" selected="0">
            <x v="365"/>
          </reference>
          <reference field="22" count="1">
            <x v="167"/>
          </reference>
        </references>
      </pivotArea>
    </format>
    <format dxfId="4404">
      <pivotArea dataOnly="0" labelOnly="1" outline="0" fieldPosition="0">
        <references count="2">
          <reference field="21" count="1" selected="0">
            <x v="366"/>
          </reference>
          <reference field="22" count="1">
            <x v="627"/>
          </reference>
        </references>
      </pivotArea>
    </format>
    <format dxfId="4403">
      <pivotArea dataOnly="0" labelOnly="1" outline="0" fieldPosition="0">
        <references count="2">
          <reference field="21" count="1" selected="0">
            <x v="367"/>
          </reference>
          <reference field="22" count="1">
            <x v="1028"/>
          </reference>
        </references>
      </pivotArea>
    </format>
    <format dxfId="4402">
      <pivotArea dataOnly="0" labelOnly="1" outline="0" fieldPosition="0">
        <references count="2">
          <reference field="21" count="1" selected="0">
            <x v="368"/>
          </reference>
          <reference field="22" count="1">
            <x v="377"/>
          </reference>
        </references>
      </pivotArea>
    </format>
    <format dxfId="4401">
      <pivotArea dataOnly="0" labelOnly="1" outline="0" fieldPosition="0">
        <references count="2">
          <reference field="21" count="1" selected="0">
            <x v="369"/>
          </reference>
          <reference field="22" count="1">
            <x v="989"/>
          </reference>
        </references>
      </pivotArea>
    </format>
    <format dxfId="4400">
      <pivotArea dataOnly="0" labelOnly="1" outline="0" fieldPosition="0">
        <references count="2">
          <reference field="21" count="1" selected="0">
            <x v="370"/>
          </reference>
          <reference field="22" count="1">
            <x v="1159"/>
          </reference>
        </references>
      </pivotArea>
    </format>
    <format dxfId="4399">
      <pivotArea dataOnly="0" labelOnly="1" outline="0" fieldPosition="0">
        <references count="2">
          <reference field="21" count="1" selected="0">
            <x v="371"/>
          </reference>
          <reference field="22" count="1">
            <x v="738"/>
          </reference>
        </references>
      </pivotArea>
    </format>
    <format dxfId="4398">
      <pivotArea dataOnly="0" labelOnly="1" outline="0" fieldPosition="0">
        <references count="2">
          <reference field="21" count="1" selected="0">
            <x v="372"/>
          </reference>
          <reference field="22" count="1">
            <x v="63"/>
          </reference>
        </references>
      </pivotArea>
    </format>
    <format dxfId="4397">
      <pivotArea dataOnly="0" labelOnly="1" outline="0" fieldPosition="0">
        <references count="2">
          <reference field="21" count="1" selected="0">
            <x v="373"/>
          </reference>
          <reference field="22" count="1">
            <x v="742"/>
          </reference>
        </references>
      </pivotArea>
    </format>
    <format dxfId="4396">
      <pivotArea dataOnly="0" labelOnly="1" outline="0" fieldPosition="0">
        <references count="2">
          <reference field="21" count="1" selected="0">
            <x v="374"/>
          </reference>
          <reference field="22" count="1">
            <x v="415"/>
          </reference>
        </references>
      </pivotArea>
    </format>
    <format dxfId="4395">
      <pivotArea dataOnly="0" labelOnly="1" outline="0" fieldPosition="0">
        <references count="2">
          <reference field="21" count="1" selected="0">
            <x v="375"/>
          </reference>
          <reference field="22" count="1">
            <x v="1075"/>
          </reference>
        </references>
      </pivotArea>
    </format>
    <format dxfId="4394">
      <pivotArea dataOnly="0" labelOnly="1" outline="0" fieldPosition="0">
        <references count="2">
          <reference field="21" count="1" selected="0">
            <x v="376"/>
          </reference>
          <reference field="22" count="1">
            <x v="810"/>
          </reference>
        </references>
      </pivotArea>
    </format>
    <format dxfId="4393">
      <pivotArea dataOnly="0" labelOnly="1" outline="0" fieldPosition="0">
        <references count="2">
          <reference field="21" count="1" selected="0">
            <x v="377"/>
          </reference>
          <reference field="22" count="1">
            <x v="411"/>
          </reference>
        </references>
      </pivotArea>
    </format>
    <format dxfId="4392">
      <pivotArea dataOnly="0" labelOnly="1" outline="0" fieldPosition="0">
        <references count="2">
          <reference field="21" count="1" selected="0">
            <x v="378"/>
          </reference>
          <reference field="22" count="1">
            <x v="1046"/>
          </reference>
        </references>
      </pivotArea>
    </format>
    <format dxfId="4391">
      <pivotArea dataOnly="0" labelOnly="1" outline="0" fieldPosition="0">
        <references count="2">
          <reference field="21" count="1" selected="0">
            <x v="379"/>
          </reference>
          <reference field="22" count="1">
            <x v="549"/>
          </reference>
        </references>
      </pivotArea>
    </format>
    <format dxfId="4390">
      <pivotArea dataOnly="0" labelOnly="1" outline="0" fieldPosition="0">
        <references count="2">
          <reference field="21" count="1" selected="0">
            <x v="380"/>
          </reference>
          <reference field="22" count="1">
            <x v="91"/>
          </reference>
        </references>
      </pivotArea>
    </format>
    <format dxfId="4389">
      <pivotArea dataOnly="0" labelOnly="1" outline="0" fieldPosition="0">
        <references count="2">
          <reference field="21" count="1" selected="0">
            <x v="381"/>
          </reference>
          <reference field="22" count="1">
            <x v="390"/>
          </reference>
        </references>
      </pivotArea>
    </format>
    <format dxfId="4388">
      <pivotArea dataOnly="0" labelOnly="1" outline="0" fieldPosition="0">
        <references count="2">
          <reference field="21" count="1" selected="0">
            <x v="382"/>
          </reference>
          <reference field="22" count="1">
            <x v="843"/>
          </reference>
        </references>
      </pivotArea>
    </format>
    <format dxfId="4387">
      <pivotArea dataOnly="0" labelOnly="1" outline="0" fieldPosition="0">
        <references count="2">
          <reference field="21" count="1" selected="0">
            <x v="383"/>
          </reference>
          <reference field="22" count="1">
            <x v="1121"/>
          </reference>
        </references>
      </pivotArea>
    </format>
    <format dxfId="4386">
      <pivotArea dataOnly="0" labelOnly="1" outline="0" fieldPosition="0">
        <references count="2">
          <reference field="21" count="1" selected="0">
            <x v="384"/>
          </reference>
          <reference field="22" count="1">
            <x v="1145"/>
          </reference>
        </references>
      </pivotArea>
    </format>
    <format dxfId="4385">
      <pivotArea dataOnly="0" labelOnly="1" outline="0" fieldPosition="0">
        <references count="2">
          <reference field="21" count="1" selected="0">
            <x v="385"/>
          </reference>
          <reference field="22" count="1">
            <x v="1096"/>
          </reference>
        </references>
      </pivotArea>
    </format>
    <format dxfId="4384">
      <pivotArea dataOnly="0" labelOnly="1" outline="0" fieldPosition="0">
        <references count="2">
          <reference field="21" count="1" selected="0">
            <x v="386"/>
          </reference>
          <reference field="22" count="1">
            <x v="863"/>
          </reference>
        </references>
      </pivotArea>
    </format>
    <format dxfId="4383">
      <pivotArea dataOnly="0" labelOnly="1" outline="0" fieldPosition="0">
        <references count="2">
          <reference field="21" count="1" selected="0">
            <x v="387"/>
          </reference>
          <reference field="22" count="1">
            <x v="904"/>
          </reference>
        </references>
      </pivotArea>
    </format>
    <format dxfId="4382">
      <pivotArea dataOnly="0" labelOnly="1" outline="0" fieldPosition="0">
        <references count="2">
          <reference field="21" count="1" selected="0">
            <x v="388"/>
          </reference>
          <reference field="22" count="1">
            <x v="977"/>
          </reference>
        </references>
      </pivotArea>
    </format>
    <format dxfId="4381">
      <pivotArea dataOnly="0" labelOnly="1" outline="0" fieldPosition="0">
        <references count="2">
          <reference field="21" count="1" selected="0">
            <x v="389"/>
          </reference>
          <reference field="22" count="1">
            <x v="972"/>
          </reference>
        </references>
      </pivotArea>
    </format>
    <format dxfId="4380">
      <pivotArea dataOnly="0" labelOnly="1" outline="0" fieldPosition="0">
        <references count="2">
          <reference field="21" count="1" selected="0">
            <x v="390"/>
          </reference>
          <reference field="22" count="1">
            <x v="228"/>
          </reference>
        </references>
      </pivotArea>
    </format>
    <format dxfId="4379">
      <pivotArea dataOnly="0" labelOnly="1" outline="0" fieldPosition="0">
        <references count="2">
          <reference field="21" count="1" selected="0">
            <x v="391"/>
          </reference>
          <reference field="22" count="1">
            <x v="469"/>
          </reference>
        </references>
      </pivotArea>
    </format>
    <format dxfId="4378">
      <pivotArea dataOnly="0" labelOnly="1" outline="0" fieldPosition="0">
        <references count="2">
          <reference field="21" count="1" selected="0">
            <x v="392"/>
          </reference>
          <reference field="22" count="1">
            <x v="327"/>
          </reference>
        </references>
      </pivotArea>
    </format>
    <format dxfId="4377">
      <pivotArea dataOnly="0" labelOnly="1" outline="0" fieldPosition="0">
        <references count="2">
          <reference field="21" count="1" selected="0">
            <x v="393"/>
          </reference>
          <reference field="22" count="1">
            <x v="506"/>
          </reference>
        </references>
      </pivotArea>
    </format>
    <format dxfId="4376">
      <pivotArea dataOnly="0" labelOnly="1" outline="0" fieldPosition="0">
        <references count="2">
          <reference field="21" count="1" selected="0">
            <x v="394"/>
          </reference>
          <reference field="22" count="1">
            <x v="237"/>
          </reference>
        </references>
      </pivotArea>
    </format>
    <format dxfId="4375">
      <pivotArea dataOnly="0" labelOnly="1" outline="0" fieldPosition="0">
        <references count="2">
          <reference field="21" count="1" selected="0">
            <x v="395"/>
          </reference>
          <reference field="22" count="1">
            <x v="78"/>
          </reference>
        </references>
      </pivotArea>
    </format>
    <format dxfId="4374">
      <pivotArea dataOnly="0" labelOnly="1" outline="0" fieldPosition="0">
        <references count="2">
          <reference field="21" count="1" selected="0">
            <x v="396"/>
          </reference>
          <reference field="22" count="1">
            <x v="83"/>
          </reference>
        </references>
      </pivotArea>
    </format>
    <format dxfId="4373">
      <pivotArea dataOnly="0" labelOnly="1" outline="0" fieldPosition="0">
        <references count="2">
          <reference field="21" count="1" selected="0">
            <x v="397"/>
          </reference>
          <reference field="22" count="1">
            <x v="1092"/>
          </reference>
        </references>
      </pivotArea>
    </format>
    <format dxfId="4372">
      <pivotArea dataOnly="0" labelOnly="1" outline="0" fieldPosition="0">
        <references count="2">
          <reference field="21" count="1" selected="0">
            <x v="398"/>
          </reference>
          <reference field="22" count="1">
            <x v="161"/>
          </reference>
        </references>
      </pivotArea>
    </format>
    <format dxfId="4371">
      <pivotArea dataOnly="0" labelOnly="1" outline="0" fieldPosition="0">
        <references count="2">
          <reference field="21" count="1" selected="0">
            <x v="399"/>
          </reference>
          <reference field="22" count="1">
            <x v="277"/>
          </reference>
        </references>
      </pivotArea>
    </format>
    <format dxfId="4370">
      <pivotArea dataOnly="0" labelOnly="1" outline="0" fieldPosition="0">
        <references count="2">
          <reference field="21" count="1" selected="0">
            <x v="400"/>
          </reference>
          <reference field="22" count="1">
            <x v="813"/>
          </reference>
        </references>
      </pivotArea>
    </format>
    <format dxfId="4369">
      <pivotArea dataOnly="0" labelOnly="1" outline="0" fieldPosition="0">
        <references count="2">
          <reference field="21" count="1" selected="0">
            <x v="401"/>
          </reference>
          <reference field="22" count="1">
            <x v="1109"/>
          </reference>
        </references>
      </pivotArea>
    </format>
    <format dxfId="4368">
      <pivotArea dataOnly="0" labelOnly="1" outline="0" fieldPosition="0">
        <references count="2">
          <reference field="21" count="1" selected="0">
            <x v="402"/>
          </reference>
          <reference field="22" count="1">
            <x v="895"/>
          </reference>
        </references>
      </pivotArea>
    </format>
    <format dxfId="4367">
      <pivotArea dataOnly="0" labelOnly="1" outline="0" fieldPosition="0">
        <references count="2">
          <reference field="21" count="1" selected="0">
            <x v="403"/>
          </reference>
          <reference field="22" count="1">
            <x v="1154"/>
          </reference>
        </references>
      </pivotArea>
    </format>
    <format dxfId="4366">
      <pivotArea dataOnly="0" labelOnly="1" outline="0" fieldPosition="0">
        <references count="2">
          <reference field="21" count="1" selected="0">
            <x v="404"/>
          </reference>
          <reference field="22" count="1">
            <x v="121"/>
          </reference>
        </references>
      </pivotArea>
    </format>
    <format dxfId="4365">
      <pivotArea dataOnly="0" labelOnly="1" outline="0" fieldPosition="0">
        <references count="2">
          <reference field="21" count="1" selected="0">
            <x v="405"/>
          </reference>
          <reference field="22" count="1">
            <x v="1156"/>
          </reference>
        </references>
      </pivotArea>
    </format>
    <format dxfId="4364">
      <pivotArea dataOnly="0" labelOnly="1" outline="0" fieldPosition="0">
        <references count="2">
          <reference field="21" count="1" selected="0">
            <x v="406"/>
          </reference>
          <reference field="22" count="1">
            <x v="94"/>
          </reference>
        </references>
      </pivotArea>
    </format>
    <format dxfId="4363">
      <pivotArea dataOnly="0" labelOnly="1" outline="0" fieldPosition="0">
        <references count="2">
          <reference field="21" count="1" selected="0">
            <x v="407"/>
          </reference>
          <reference field="22" count="1">
            <x v="857"/>
          </reference>
        </references>
      </pivotArea>
    </format>
    <format dxfId="4362">
      <pivotArea dataOnly="0" labelOnly="1" outline="0" fieldPosition="0">
        <references count="2">
          <reference field="21" count="1" selected="0">
            <x v="408"/>
          </reference>
          <reference field="22" count="1">
            <x v="753"/>
          </reference>
        </references>
      </pivotArea>
    </format>
    <format dxfId="4361">
      <pivotArea dataOnly="0" labelOnly="1" outline="0" fieldPosition="0">
        <references count="2">
          <reference field="21" count="1" selected="0">
            <x v="409"/>
          </reference>
          <reference field="22" count="1">
            <x v="563"/>
          </reference>
        </references>
      </pivotArea>
    </format>
    <format dxfId="4360">
      <pivotArea dataOnly="0" labelOnly="1" outline="0" fieldPosition="0">
        <references count="2">
          <reference field="21" count="1" selected="0">
            <x v="410"/>
          </reference>
          <reference field="22" count="1">
            <x v="610"/>
          </reference>
        </references>
      </pivotArea>
    </format>
    <format dxfId="4359">
      <pivotArea dataOnly="0" labelOnly="1" outline="0" fieldPosition="0">
        <references count="2">
          <reference field="21" count="1" selected="0">
            <x v="411"/>
          </reference>
          <reference field="22" count="1">
            <x v="353"/>
          </reference>
        </references>
      </pivotArea>
    </format>
    <format dxfId="4358">
      <pivotArea dataOnly="0" labelOnly="1" outline="0" fieldPosition="0">
        <references count="2">
          <reference field="21" count="1" selected="0">
            <x v="412"/>
          </reference>
          <reference field="22" count="1">
            <x v="79"/>
          </reference>
        </references>
      </pivotArea>
    </format>
    <format dxfId="4357">
      <pivotArea dataOnly="0" labelOnly="1" outline="0" fieldPosition="0">
        <references count="2">
          <reference field="21" count="1" selected="0">
            <x v="413"/>
          </reference>
          <reference field="22" count="1">
            <x v="145"/>
          </reference>
        </references>
      </pivotArea>
    </format>
    <format dxfId="4356">
      <pivotArea dataOnly="0" labelOnly="1" outline="0" fieldPosition="0">
        <references count="2">
          <reference field="21" count="1" selected="0">
            <x v="414"/>
          </reference>
          <reference field="22" count="1">
            <x v="1097"/>
          </reference>
        </references>
      </pivotArea>
    </format>
    <format dxfId="4355">
      <pivotArea dataOnly="0" labelOnly="1" outline="0" fieldPosition="0">
        <references count="2">
          <reference field="21" count="1" selected="0">
            <x v="415"/>
          </reference>
          <reference field="22" count="1">
            <x v="333"/>
          </reference>
        </references>
      </pivotArea>
    </format>
    <format dxfId="4354">
      <pivotArea dataOnly="0" labelOnly="1" outline="0" fieldPosition="0">
        <references count="2">
          <reference field="21" count="1" selected="0">
            <x v="416"/>
          </reference>
          <reference field="22" count="1">
            <x v="825"/>
          </reference>
        </references>
      </pivotArea>
    </format>
    <format dxfId="4353">
      <pivotArea dataOnly="0" labelOnly="1" outline="0" fieldPosition="0">
        <references count="2">
          <reference field="21" count="1" selected="0">
            <x v="417"/>
          </reference>
          <reference field="22" count="1">
            <x v="465"/>
          </reference>
        </references>
      </pivotArea>
    </format>
    <format dxfId="4352">
      <pivotArea dataOnly="0" labelOnly="1" outline="0" fieldPosition="0">
        <references count="2">
          <reference field="21" count="1" selected="0">
            <x v="418"/>
          </reference>
          <reference field="22" count="1">
            <x v="1065"/>
          </reference>
        </references>
      </pivotArea>
    </format>
    <format dxfId="4351">
      <pivotArea dataOnly="0" labelOnly="1" outline="0" fieldPosition="0">
        <references count="2">
          <reference field="21" count="1" selected="0">
            <x v="419"/>
          </reference>
          <reference field="22" count="1">
            <x v="1104"/>
          </reference>
        </references>
      </pivotArea>
    </format>
    <format dxfId="4350">
      <pivotArea dataOnly="0" labelOnly="1" outline="0" fieldPosition="0">
        <references count="2">
          <reference field="21" count="1" selected="0">
            <x v="420"/>
          </reference>
          <reference field="22" count="1">
            <x v="520"/>
          </reference>
        </references>
      </pivotArea>
    </format>
    <format dxfId="4349">
      <pivotArea dataOnly="0" labelOnly="1" outline="0" fieldPosition="0">
        <references count="2">
          <reference field="21" count="1" selected="0">
            <x v="421"/>
          </reference>
          <reference field="22" count="1">
            <x v="1164"/>
          </reference>
        </references>
      </pivotArea>
    </format>
    <format dxfId="4348">
      <pivotArea dataOnly="0" labelOnly="1" outline="0" fieldPosition="0">
        <references count="2">
          <reference field="21" count="1" selected="0">
            <x v="422"/>
          </reference>
          <reference field="22" count="1">
            <x v="640"/>
          </reference>
        </references>
      </pivotArea>
    </format>
    <format dxfId="4347">
      <pivotArea dataOnly="0" labelOnly="1" outline="0" fieldPosition="0">
        <references count="2">
          <reference field="21" count="1" selected="0">
            <x v="423"/>
          </reference>
          <reference field="22" count="1">
            <x v="214"/>
          </reference>
        </references>
      </pivotArea>
    </format>
    <format dxfId="4346">
      <pivotArea dataOnly="0" labelOnly="1" outline="0" fieldPosition="0">
        <references count="2">
          <reference field="21" count="1" selected="0">
            <x v="424"/>
          </reference>
          <reference field="22" count="1">
            <x v="265"/>
          </reference>
        </references>
      </pivotArea>
    </format>
    <format dxfId="4345">
      <pivotArea dataOnly="0" labelOnly="1" outline="0" fieldPosition="0">
        <references count="2">
          <reference field="21" count="1" selected="0">
            <x v="425"/>
          </reference>
          <reference field="22" count="1">
            <x v="1027"/>
          </reference>
        </references>
      </pivotArea>
    </format>
    <format dxfId="4344">
      <pivotArea dataOnly="0" labelOnly="1" outline="0" fieldPosition="0">
        <references count="2">
          <reference field="21" count="1" selected="0">
            <x v="426"/>
          </reference>
          <reference field="22" count="1">
            <x v="233"/>
          </reference>
        </references>
      </pivotArea>
    </format>
    <format dxfId="4343">
      <pivotArea dataOnly="0" labelOnly="1" outline="0" fieldPosition="0">
        <references count="2">
          <reference field="21" count="1" selected="0">
            <x v="427"/>
          </reference>
          <reference field="22" count="1">
            <x v="1144"/>
          </reference>
        </references>
      </pivotArea>
    </format>
    <format dxfId="4342">
      <pivotArea dataOnly="0" labelOnly="1" outline="0" fieldPosition="0">
        <references count="2">
          <reference field="21" count="1" selected="0">
            <x v="428"/>
          </reference>
          <reference field="22" count="1">
            <x v="34"/>
          </reference>
        </references>
      </pivotArea>
    </format>
    <format dxfId="4341">
      <pivotArea dataOnly="0" labelOnly="1" outline="0" fieldPosition="0">
        <references count="2">
          <reference field="21" count="1" selected="0">
            <x v="429"/>
          </reference>
          <reference field="22" count="1">
            <x v="75"/>
          </reference>
        </references>
      </pivotArea>
    </format>
    <format dxfId="4340">
      <pivotArea dataOnly="0" labelOnly="1" outline="0" fieldPosition="0">
        <references count="2">
          <reference field="21" count="1" selected="0">
            <x v="430"/>
          </reference>
          <reference field="22" count="1">
            <x v="1123"/>
          </reference>
        </references>
      </pivotArea>
    </format>
    <format dxfId="4339">
      <pivotArea dataOnly="0" labelOnly="1" outline="0" fieldPosition="0">
        <references count="2">
          <reference field="21" count="1" selected="0">
            <x v="431"/>
          </reference>
          <reference field="22" count="1">
            <x v="107"/>
          </reference>
        </references>
      </pivotArea>
    </format>
    <format dxfId="4338">
      <pivotArea dataOnly="0" labelOnly="1" outline="0" fieldPosition="0">
        <references count="2">
          <reference field="21" count="1" selected="0">
            <x v="432"/>
          </reference>
          <reference field="22" count="1">
            <x v="296"/>
          </reference>
        </references>
      </pivotArea>
    </format>
    <format dxfId="4337">
      <pivotArea dataOnly="0" labelOnly="1" outline="0" fieldPosition="0">
        <references count="2">
          <reference field="21" count="1" selected="0">
            <x v="433"/>
          </reference>
          <reference field="22" count="1">
            <x v="936"/>
          </reference>
        </references>
      </pivotArea>
    </format>
    <format dxfId="4336">
      <pivotArea dataOnly="0" labelOnly="1" outline="0" fieldPosition="0">
        <references count="2">
          <reference field="21" count="1" selected="0">
            <x v="434"/>
          </reference>
          <reference field="22" count="1">
            <x v="181"/>
          </reference>
        </references>
      </pivotArea>
    </format>
    <format dxfId="4335">
      <pivotArea dataOnly="0" labelOnly="1" outline="0" fieldPosition="0">
        <references count="2">
          <reference field="21" count="1" selected="0">
            <x v="435"/>
          </reference>
          <reference field="22" count="1">
            <x v="820"/>
          </reference>
        </references>
      </pivotArea>
    </format>
    <format dxfId="4334">
      <pivotArea dataOnly="0" labelOnly="1" outline="0" fieldPosition="0">
        <references count="2">
          <reference field="21" count="1" selected="0">
            <x v="436"/>
          </reference>
          <reference field="22" count="1">
            <x v="572"/>
          </reference>
        </references>
      </pivotArea>
    </format>
    <format dxfId="4333">
      <pivotArea dataOnly="0" labelOnly="1" outline="0" fieldPosition="0">
        <references count="2">
          <reference field="21" count="1" selected="0">
            <x v="437"/>
          </reference>
          <reference field="22" count="1">
            <x v="834"/>
          </reference>
        </references>
      </pivotArea>
    </format>
    <format dxfId="4332">
      <pivotArea dataOnly="0" labelOnly="1" outline="0" fieldPosition="0">
        <references count="2">
          <reference field="21" count="1" selected="0">
            <x v="438"/>
          </reference>
          <reference field="22" count="1">
            <x v="93"/>
          </reference>
        </references>
      </pivotArea>
    </format>
    <format dxfId="4331">
      <pivotArea dataOnly="0" labelOnly="1" outline="0" fieldPosition="0">
        <references count="2">
          <reference field="21" count="1" selected="0">
            <x v="439"/>
          </reference>
          <reference field="22" count="1">
            <x v="439"/>
          </reference>
        </references>
      </pivotArea>
    </format>
    <format dxfId="4330">
      <pivotArea dataOnly="0" labelOnly="1" outline="0" fieldPosition="0">
        <references count="2">
          <reference field="21" count="1" selected="0">
            <x v="440"/>
          </reference>
          <reference field="22" count="1">
            <x v="922"/>
          </reference>
        </references>
      </pivotArea>
    </format>
    <format dxfId="4329">
      <pivotArea dataOnly="0" labelOnly="1" outline="0" fieldPosition="0">
        <references count="2">
          <reference field="21" count="1" selected="0">
            <x v="441"/>
          </reference>
          <reference field="22" count="1">
            <x v="1019"/>
          </reference>
        </references>
      </pivotArea>
    </format>
    <format dxfId="4328">
      <pivotArea dataOnly="0" labelOnly="1" outline="0" fieldPosition="0">
        <references count="2">
          <reference field="21" count="1" selected="0">
            <x v="442"/>
          </reference>
          <reference field="22" count="1">
            <x v="53"/>
          </reference>
        </references>
      </pivotArea>
    </format>
    <format dxfId="4327">
      <pivotArea dataOnly="0" labelOnly="1" outline="0" fieldPosition="0">
        <references count="2">
          <reference field="21" count="1" selected="0">
            <x v="443"/>
          </reference>
          <reference field="22" count="1">
            <x v="539"/>
          </reference>
        </references>
      </pivotArea>
    </format>
    <format dxfId="4326">
      <pivotArea dataOnly="0" labelOnly="1" outline="0" fieldPosition="0">
        <references count="2">
          <reference field="21" count="1" selected="0">
            <x v="444"/>
          </reference>
          <reference field="22" count="1">
            <x v="85"/>
          </reference>
        </references>
      </pivotArea>
    </format>
    <format dxfId="4325">
      <pivotArea dataOnly="0" labelOnly="1" outline="0" fieldPosition="0">
        <references count="2">
          <reference field="21" count="1" selected="0">
            <x v="445"/>
          </reference>
          <reference field="22" count="1">
            <x v="607"/>
          </reference>
        </references>
      </pivotArea>
    </format>
    <format dxfId="4324">
      <pivotArea dataOnly="0" labelOnly="1" outline="0" fieldPosition="0">
        <references count="2">
          <reference field="21" count="1" selected="0">
            <x v="446"/>
          </reference>
          <reference field="22" count="1">
            <x v="118"/>
          </reference>
        </references>
      </pivotArea>
    </format>
    <format dxfId="4323">
      <pivotArea dataOnly="0" labelOnly="1" outline="0" fieldPosition="0">
        <references count="2">
          <reference field="21" count="1" selected="0">
            <x v="447"/>
          </reference>
          <reference field="22" count="1">
            <x v="1151"/>
          </reference>
        </references>
      </pivotArea>
    </format>
    <format dxfId="4322">
      <pivotArea dataOnly="0" labelOnly="1" outline="0" fieldPosition="0">
        <references count="2">
          <reference field="21" count="1" selected="0">
            <x v="448"/>
          </reference>
          <reference field="22" count="1">
            <x v="342"/>
          </reference>
        </references>
      </pivotArea>
    </format>
    <format dxfId="4321">
      <pivotArea dataOnly="0" labelOnly="1" outline="0" fieldPosition="0">
        <references count="2">
          <reference field="21" count="1" selected="0">
            <x v="449"/>
          </reference>
          <reference field="22" count="1">
            <x v="1036"/>
          </reference>
        </references>
      </pivotArea>
    </format>
    <format dxfId="4320">
      <pivotArea dataOnly="0" labelOnly="1" outline="0" fieldPosition="0">
        <references count="2">
          <reference field="21" count="1" selected="0">
            <x v="450"/>
          </reference>
          <reference field="22" count="1">
            <x v="680"/>
          </reference>
        </references>
      </pivotArea>
    </format>
    <format dxfId="4319">
      <pivotArea dataOnly="0" labelOnly="1" outline="0" fieldPosition="0">
        <references count="2">
          <reference field="21" count="1" selected="0">
            <x v="451"/>
          </reference>
          <reference field="22" count="1">
            <x v="879"/>
          </reference>
        </references>
      </pivotArea>
    </format>
    <format dxfId="4318">
      <pivotArea dataOnly="0" labelOnly="1" outline="0" fieldPosition="0">
        <references count="2">
          <reference field="21" count="1" selected="0">
            <x v="452"/>
          </reference>
          <reference field="22" count="1">
            <x v="722"/>
          </reference>
        </references>
      </pivotArea>
    </format>
    <format dxfId="4317">
      <pivotArea dataOnly="0" labelOnly="1" outline="0" fieldPosition="0">
        <references count="2">
          <reference field="21" count="1" selected="0">
            <x v="453"/>
          </reference>
          <reference field="22" count="1">
            <x v="154"/>
          </reference>
        </references>
      </pivotArea>
    </format>
    <format dxfId="4316">
      <pivotArea dataOnly="0" labelOnly="1" outline="0" fieldPosition="0">
        <references count="2">
          <reference field="21" count="1" selected="0">
            <x v="454"/>
          </reference>
          <reference field="22" count="1">
            <x v="33"/>
          </reference>
        </references>
      </pivotArea>
    </format>
    <format dxfId="4315">
      <pivotArea dataOnly="0" labelOnly="1" outline="0" fieldPosition="0">
        <references count="2">
          <reference field="21" count="1" selected="0">
            <x v="455"/>
          </reference>
          <reference field="22" count="1">
            <x v="73"/>
          </reference>
        </references>
      </pivotArea>
    </format>
    <format dxfId="4314">
      <pivotArea dataOnly="0" labelOnly="1" outline="0" fieldPosition="0">
        <references count="2">
          <reference field="21" count="1" selected="0">
            <x v="456"/>
          </reference>
          <reference field="22" count="1">
            <x v="443"/>
          </reference>
        </references>
      </pivotArea>
    </format>
    <format dxfId="4313">
      <pivotArea dataOnly="0" labelOnly="1" outline="0" fieldPosition="0">
        <references count="2">
          <reference field="21" count="1" selected="0">
            <x v="457"/>
          </reference>
          <reference field="22" count="1">
            <x v="710"/>
          </reference>
        </references>
      </pivotArea>
    </format>
    <format dxfId="4312">
      <pivotArea dataOnly="0" labelOnly="1" outline="0" fieldPosition="0">
        <references count="2">
          <reference field="21" count="1" selected="0">
            <x v="458"/>
          </reference>
          <reference field="22" count="1">
            <x v="408"/>
          </reference>
        </references>
      </pivotArea>
    </format>
    <format dxfId="4311">
      <pivotArea dataOnly="0" labelOnly="1" outline="0" fieldPosition="0">
        <references count="2">
          <reference field="21" count="1" selected="0">
            <x v="459"/>
          </reference>
          <reference field="22" count="1">
            <x v="593"/>
          </reference>
        </references>
      </pivotArea>
    </format>
    <format dxfId="4310">
      <pivotArea dataOnly="0" labelOnly="1" outline="0" fieldPosition="0">
        <references count="2">
          <reference field="21" count="1" selected="0">
            <x v="460"/>
          </reference>
          <reference field="22" count="1">
            <x v="1049"/>
          </reference>
        </references>
      </pivotArea>
    </format>
    <format dxfId="4309">
      <pivotArea dataOnly="0" labelOnly="1" outline="0" fieldPosition="0">
        <references count="2">
          <reference field="21" count="1" selected="0">
            <x v="461"/>
          </reference>
          <reference field="22" count="1">
            <x v="90"/>
          </reference>
        </references>
      </pivotArea>
    </format>
    <format dxfId="4308">
      <pivotArea dataOnly="0" labelOnly="1" outline="0" fieldPosition="0">
        <references count="2">
          <reference field="21" count="1" selected="0">
            <x v="462"/>
          </reference>
          <reference field="22" count="1">
            <x v="203"/>
          </reference>
        </references>
      </pivotArea>
    </format>
    <format dxfId="4307">
      <pivotArea dataOnly="0" labelOnly="1" outline="0" fieldPosition="0">
        <references count="2">
          <reference field="21" count="1" selected="0">
            <x v="463"/>
          </reference>
          <reference field="22" count="1">
            <x v="133"/>
          </reference>
        </references>
      </pivotArea>
    </format>
    <format dxfId="4306">
      <pivotArea dataOnly="0" labelOnly="1" outline="0" fieldPosition="0">
        <references count="2">
          <reference field="21" count="1" selected="0">
            <x v="464"/>
          </reference>
          <reference field="22" count="1">
            <x v="748"/>
          </reference>
        </references>
      </pivotArea>
    </format>
    <format dxfId="4305">
      <pivotArea dataOnly="0" labelOnly="1" outline="0" fieldPosition="0">
        <references count="2">
          <reference field="21" count="1" selected="0">
            <x v="465"/>
          </reference>
          <reference field="22" count="1">
            <x v="1110"/>
          </reference>
        </references>
      </pivotArea>
    </format>
    <format dxfId="4304">
      <pivotArea dataOnly="0" labelOnly="1" outline="0" fieldPosition="0">
        <references count="2">
          <reference field="21" count="1" selected="0">
            <x v="466"/>
          </reference>
          <reference field="22" count="1">
            <x v="1009"/>
          </reference>
        </references>
      </pivotArea>
    </format>
    <format dxfId="4303">
      <pivotArea dataOnly="0" labelOnly="1" outline="0" fieldPosition="0">
        <references count="2">
          <reference field="21" count="1" selected="0">
            <x v="467"/>
          </reference>
          <reference field="22" count="1">
            <x v="1113"/>
          </reference>
        </references>
      </pivotArea>
    </format>
    <format dxfId="4302">
      <pivotArea dataOnly="0" labelOnly="1" outline="0" fieldPosition="0">
        <references count="2">
          <reference field="21" count="1" selected="0">
            <x v="468"/>
          </reference>
          <reference field="22" count="1">
            <x v="807"/>
          </reference>
        </references>
      </pivotArea>
    </format>
    <format dxfId="4301">
      <pivotArea dataOnly="0" labelOnly="1" outline="0" fieldPosition="0">
        <references count="2">
          <reference field="21" count="1" selected="0">
            <x v="469"/>
          </reference>
          <reference field="22" count="1">
            <x v="837"/>
          </reference>
        </references>
      </pivotArea>
    </format>
    <format dxfId="4300">
      <pivotArea dataOnly="0" labelOnly="1" outline="0" fieldPosition="0">
        <references count="2">
          <reference field="21" count="1" selected="0">
            <x v="470"/>
          </reference>
          <reference field="22" count="1">
            <x v="431"/>
          </reference>
        </references>
      </pivotArea>
    </format>
    <format dxfId="4299">
      <pivotArea dataOnly="0" labelOnly="1" outline="0" fieldPosition="0">
        <references count="2">
          <reference field="21" count="1" selected="0">
            <x v="471"/>
          </reference>
          <reference field="22" count="1">
            <x v="641"/>
          </reference>
        </references>
      </pivotArea>
    </format>
    <format dxfId="4298">
      <pivotArea dataOnly="0" labelOnly="1" outline="0" fieldPosition="0">
        <references count="2">
          <reference field="21" count="1" selected="0">
            <x v="472"/>
          </reference>
          <reference field="22" count="1">
            <x v="759"/>
          </reference>
        </references>
      </pivotArea>
    </format>
    <format dxfId="4297">
      <pivotArea dataOnly="0" labelOnly="1" outline="0" fieldPosition="0">
        <references count="2">
          <reference field="21" count="1" selected="0">
            <x v="473"/>
          </reference>
          <reference field="22" count="1">
            <x v="1108"/>
          </reference>
        </references>
      </pivotArea>
    </format>
    <format dxfId="4296">
      <pivotArea dataOnly="0" labelOnly="1" outline="0" fieldPosition="0">
        <references count="2">
          <reference field="21" count="1" selected="0">
            <x v="474"/>
          </reference>
          <reference field="22" count="1">
            <x v="677"/>
          </reference>
        </references>
      </pivotArea>
    </format>
    <format dxfId="4295">
      <pivotArea dataOnly="0" labelOnly="1" outline="0" fieldPosition="0">
        <references count="2">
          <reference field="21" count="1" selected="0">
            <x v="475"/>
          </reference>
          <reference field="22" count="1">
            <x v="717"/>
          </reference>
        </references>
      </pivotArea>
    </format>
    <format dxfId="4294">
      <pivotArea dataOnly="0" labelOnly="1" outline="0" fieldPosition="0">
        <references count="2">
          <reference field="21" count="1" selected="0">
            <x v="476"/>
          </reference>
          <reference field="22" count="1">
            <x v="1133"/>
          </reference>
        </references>
      </pivotArea>
    </format>
    <format dxfId="4293">
      <pivotArea dataOnly="0" labelOnly="1" outline="0" fieldPosition="0">
        <references count="2">
          <reference field="21" count="1" selected="0">
            <x v="477"/>
          </reference>
          <reference field="22" count="1">
            <x v="732"/>
          </reference>
        </references>
      </pivotArea>
    </format>
    <format dxfId="4292">
      <pivotArea dataOnly="0" labelOnly="1" outline="0" fieldPosition="0">
        <references count="2">
          <reference field="21" count="1" selected="0">
            <x v="478"/>
          </reference>
          <reference field="22" count="1">
            <x v="545"/>
          </reference>
        </references>
      </pivotArea>
    </format>
    <format dxfId="4291">
      <pivotArea dataOnly="0" labelOnly="1" outline="0" fieldPosition="0">
        <references count="2">
          <reference field="21" count="1" selected="0">
            <x v="479"/>
          </reference>
          <reference field="22" count="1">
            <x v="158"/>
          </reference>
        </references>
      </pivotArea>
    </format>
    <format dxfId="4290">
      <pivotArea dataOnly="0" labelOnly="1" outline="0" fieldPosition="0">
        <references count="2">
          <reference field="21" count="1" selected="0">
            <x v="480"/>
          </reference>
          <reference field="22" count="1">
            <x v="22"/>
          </reference>
        </references>
      </pivotArea>
    </format>
    <format dxfId="4289">
      <pivotArea dataOnly="0" labelOnly="1" outline="0" fieldPosition="0">
        <references count="2">
          <reference field="21" count="1" selected="0">
            <x v="481"/>
          </reference>
          <reference field="22" count="1">
            <x v="1173"/>
          </reference>
        </references>
      </pivotArea>
    </format>
    <format dxfId="4288">
      <pivotArea dataOnly="0" labelOnly="1" outline="0" fieldPosition="0">
        <references count="2">
          <reference field="21" count="1" selected="0">
            <x v="482"/>
          </reference>
          <reference field="22" count="1">
            <x v="36"/>
          </reference>
        </references>
      </pivotArea>
    </format>
    <format dxfId="4287">
      <pivotArea dataOnly="0" labelOnly="1" outline="0" fieldPosition="0">
        <references count="2">
          <reference field="21" count="1" selected="0">
            <x v="483"/>
          </reference>
          <reference field="22" count="1">
            <x v="944"/>
          </reference>
        </references>
      </pivotArea>
    </format>
    <format dxfId="4286">
      <pivotArea dataOnly="0" labelOnly="1" outline="0" fieldPosition="0">
        <references count="2">
          <reference field="21" count="1" selected="0">
            <x v="484"/>
          </reference>
          <reference field="22" count="1">
            <x v="960"/>
          </reference>
        </references>
      </pivotArea>
    </format>
    <format dxfId="4285">
      <pivotArea dataOnly="0" labelOnly="1" outline="0" fieldPosition="0">
        <references count="2">
          <reference field="21" count="1" selected="0">
            <x v="485"/>
          </reference>
          <reference field="22" count="1">
            <x v="561"/>
          </reference>
        </references>
      </pivotArea>
    </format>
    <format dxfId="4284">
      <pivotArea dataOnly="0" labelOnly="1" outline="0" fieldPosition="0">
        <references count="2">
          <reference field="21" count="1" selected="0">
            <x v="486"/>
          </reference>
          <reference field="22" count="1">
            <x v="389"/>
          </reference>
        </references>
      </pivotArea>
    </format>
    <format dxfId="4283">
      <pivotArea dataOnly="0" labelOnly="1" outline="0" fieldPosition="0">
        <references count="2">
          <reference field="21" count="1" selected="0">
            <x v="487"/>
          </reference>
          <reference field="22" count="1">
            <x v="553"/>
          </reference>
        </references>
      </pivotArea>
    </format>
    <format dxfId="4282">
      <pivotArea dataOnly="0" labelOnly="1" outline="0" fieldPosition="0">
        <references count="2">
          <reference field="21" count="1" selected="0">
            <x v="488"/>
          </reference>
          <reference field="22" count="1">
            <x v="1168"/>
          </reference>
        </references>
      </pivotArea>
    </format>
    <format dxfId="4281">
      <pivotArea dataOnly="0" labelOnly="1" outline="0" fieldPosition="0">
        <references count="2">
          <reference field="21" count="1" selected="0">
            <x v="489"/>
          </reference>
          <reference field="22" count="1">
            <x v="1016"/>
          </reference>
        </references>
      </pivotArea>
    </format>
    <format dxfId="4280">
      <pivotArea dataOnly="0" labelOnly="1" outline="0" fieldPosition="0">
        <references count="2">
          <reference field="21" count="1" selected="0">
            <x v="490"/>
          </reference>
          <reference field="22" count="1">
            <x v="1062"/>
          </reference>
        </references>
      </pivotArea>
    </format>
    <format dxfId="4279">
      <pivotArea dataOnly="0" labelOnly="1" outline="0" fieldPosition="0">
        <references count="2">
          <reference field="21" count="1" selected="0">
            <x v="491"/>
          </reference>
          <reference field="22" count="1">
            <x v="775"/>
          </reference>
        </references>
      </pivotArea>
    </format>
    <format dxfId="4278">
      <pivotArea dataOnly="0" labelOnly="1" outline="0" fieldPosition="0">
        <references count="2">
          <reference field="21" count="1" selected="0">
            <x v="492"/>
          </reference>
          <reference field="22" count="1">
            <x v="625"/>
          </reference>
        </references>
      </pivotArea>
    </format>
    <format dxfId="4277">
      <pivotArea dataOnly="0" labelOnly="1" outline="0" fieldPosition="0">
        <references count="2">
          <reference field="21" count="1" selected="0">
            <x v="493"/>
          </reference>
          <reference field="22" count="1">
            <x v="1091"/>
          </reference>
        </references>
      </pivotArea>
    </format>
    <format dxfId="4276">
      <pivotArea dataOnly="0" labelOnly="1" outline="0" fieldPosition="0">
        <references count="2">
          <reference field="21" count="1" selected="0">
            <x v="494"/>
          </reference>
          <reference field="22" count="1">
            <x v="187"/>
          </reference>
        </references>
      </pivotArea>
    </format>
    <format dxfId="4275">
      <pivotArea dataOnly="0" labelOnly="1" outline="0" fieldPosition="0">
        <references count="2">
          <reference field="21" count="1" selected="0">
            <x v="495"/>
          </reference>
          <reference field="22" count="1">
            <x v="600"/>
          </reference>
        </references>
      </pivotArea>
    </format>
    <format dxfId="4274">
      <pivotArea dataOnly="0" labelOnly="1" outline="0" fieldPosition="0">
        <references count="2">
          <reference field="21" count="1" selected="0">
            <x v="496"/>
          </reference>
          <reference field="22" count="1">
            <x v="122"/>
          </reference>
        </references>
      </pivotArea>
    </format>
    <format dxfId="4273">
      <pivotArea dataOnly="0" labelOnly="1" outline="0" fieldPosition="0">
        <references count="2">
          <reference field="21" count="1" selected="0">
            <x v="497"/>
          </reference>
          <reference field="22" count="1">
            <x v="1029"/>
          </reference>
        </references>
      </pivotArea>
    </format>
    <format dxfId="4272">
      <pivotArea dataOnly="0" labelOnly="1" outline="0" fieldPosition="0">
        <references count="2">
          <reference field="21" count="1" selected="0">
            <x v="498"/>
          </reference>
          <reference field="22" count="1">
            <x v="884"/>
          </reference>
        </references>
      </pivotArea>
    </format>
    <format dxfId="4271">
      <pivotArea dataOnly="0" labelOnly="1" outline="0" fieldPosition="0">
        <references count="2">
          <reference field="21" count="1" selected="0">
            <x v="499"/>
          </reference>
          <reference field="22" count="1">
            <x v="1149"/>
          </reference>
        </references>
      </pivotArea>
    </format>
    <format dxfId="4270">
      <pivotArea dataOnly="0" labelOnly="1" outline="0" fieldPosition="0">
        <references count="2">
          <reference field="21" count="1" selected="0">
            <x v="500"/>
          </reference>
          <reference field="22" count="1">
            <x v="515"/>
          </reference>
        </references>
      </pivotArea>
    </format>
    <format dxfId="4269">
      <pivotArea dataOnly="0" labelOnly="1" outline="0" fieldPosition="0">
        <references count="2">
          <reference field="21" count="1" selected="0">
            <x v="501"/>
          </reference>
          <reference field="22" count="1">
            <x v="580"/>
          </reference>
        </references>
      </pivotArea>
    </format>
    <format dxfId="4268">
      <pivotArea dataOnly="0" labelOnly="1" outline="0" fieldPosition="0">
        <references count="2">
          <reference field="21" count="1" selected="0">
            <x v="502"/>
          </reference>
          <reference field="22" count="1">
            <x v="1176"/>
          </reference>
        </references>
      </pivotArea>
    </format>
    <format dxfId="4267">
      <pivotArea dataOnly="0" labelOnly="1" outline="0" fieldPosition="0">
        <references count="2">
          <reference field="21" count="1" selected="0">
            <x v="503"/>
          </reference>
          <reference field="22" count="1">
            <x v="249"/>
          </reference>
        </references>
      </pivotArea>
    </format>
    <format dxfId="4266">
      <pivotArea dataOnly="0" labelOnly="1" outline="0" fieldPosition="0">
        <references count="2">
          <reference field="21" count="1" selected="0">
            <x v="504"/>
          </reference>
          <reference field="22" count="1">
            <x v="521"/>
          </reference>
        </references>
      </pivotArea>
    </format>
    <format dxfId="4265">
      <pivotArea dataOnly="0" labelOnly="1" outline="0" fieldPosition="0">
        <references count="2">
          <reference field="21" count="1" selected="0">
            <x v="505"/>
          </reference>
          <reference field="22" count="1">
            <x v="892"/>
          </reference>
        </references>
      </pivotArea>
    </format>
    <format dxfId="4264">
      <pivotArea dataOnly="0" labelOnly="1" outline="0" fieldPosition="0">
        <references count="2">
          <reference field="21" count="1" selected="0">
            <x v="506"/>
          </reference>
          <reference field="22" count="1">
            <x v="380"/>
          </reference>
        </references>
      </pivotArea>
    </format>
    <format dxfId="4263">
      <pivotArea dataOnly="0" labelOnly="1" outline="0" fieldPosition="0">
        <references count="2">
          <reference field="21" count="1" selected="0">
            <x v="507"/>
          </reference>
          <reference field="22" count="1">
            <x v="1000"/>
          </reference>
        </references>
      </pivotArea>
    </format>
    <format dxfId="4262">
      <pivotArea dataOnly="0" labelOnly="1" outline="0" fieldPosition="0">
        <references count="2">
          <reference field="21" count="1" selected="0">
            <x v="508"/>
          </reference>
          <reference field="22" count="1">
            <x v="687"/>
          </reference>
        </references>
      </pivotArea>
    </format>
    <format dxfId="4261">
      <pivotArea dataOnly="0" labelOnly="1" outline="0" fieldPosition="0">
        <references count="2">
          <reference field="21" count="1" selected="0">
            <x v="509"/>
          </reference>
          <reference field="22" count="1">
            <x v="1128"/>
          </reference>
        </references>
      </pivotArea>
    </format>
    <format dxfId="4260">
      <pivotArea dataOnly="0" labelOnly="1" outline="0" fieldPosition="0">
        <references count="2">
          <reference field="21" count="1" selected="0">
            <x v="510"/>
          </reference>
          <reference field="22" count="1">
            <x v="30"/>
          </reference>
        </references>
      </pivotArea>
    </format>
    <format dxfId="4259">
      <pivotArea dataOnly="0" labelOnly="1" outline="0" fieldPosition="0">
        <references count="2">
          <reference field="21" count="1" selected="0">
            <x v="511"/>
          </reference>
          <reference field="22" count="1">
            <x v="1166"/>
          </reference>
        </references>
      </pivotArea>
    </format>
    <format dxfId="4258">
      <pivotArea dataOnly="0" labelOnly="1" outline="0" fieldPosition="0">
        <references count="2">
          <reference field="21" count="1" selected="0">
            <x v="512"/>
          </reference>
          <reference field="22" count="1">
            <x v="1023"/>
          </reference>
        </references>
      </pivotArea>
    </format>
    <format dxfId="4257">
      <pivotArea dataOnly="0" labelOnly="1" outline="0" fieldPosition="0">
        <references count="2">
          <reference field="21" count="1" selected="0">
            <x v="513"/>
          </reference>
          <reference field="22" count="1">
            <x v="651"/>
          </reference>
        </references>
      </pivotArea>
    </format>
    <format dxfId="4256">
      <pivotArea dataOnly="0" labelOnly="1" outline="0" fieldPosition="0">
        <references count="2">
          <reference field="21" count="1" selected="0">
            <x v="514"/>
          </reference>
          <reference field="22" count="1">
            <x v="206"/>
          </reference>
        </references>
      </pivotArea>
    </format>
    <format dxfId="4255">
      <pivotArea dataOnly="0" labelOnly="1" outline="0" fieldPosition="0">
        <references count="2">
          <reference field="21" count="1" selected="0">
            <x v="515"/>
          </reference>
          <reference field="22" count="1">
            <x v="425"/>
          </reference>
        </references>
      </pivotArea>
    </format>
    <format dxfId="4254">
      <pivotArea dataOnly="0" labelOnly="1" outline="0" fieldPosition="0">
        <references count="2">
          <reference field="21" count="1" selected="0">
            <x v="516"/>
          </reference>
          <reference field="22" count="1">
            <x v="182"/>
          </reference>
        </references>
      </pivotArea>
    </format>
    <format dxfId="4253">
      <pivotArea dataOnly="0" labelOnly="1" outline="0" fieldPosition="0">
        <references count="2">
          <reference field="21" count="1" selected="0">
            <x v="517"/>
          </reference>
          <reference field="22" count="1">
            <x v="1115"/>
          </reference>
        </references>
      </pivotArea>
    </format>
    <format dxfId="4252">
      <pivotArea dataOnly="0" labelOnly="1" outline="0" fieldPosition="0">
        <references count="2">
          <reference field="21" count="1" selected="0">
            <x v="518"/>
          </reference>
          <reference field="22" count="1">
            <x v="899"/>
          </reference>
        </references>
      </pivotArea>
    </format>
    <format dxfId="4251">
      <pivotArea dataOnly="0" labelOnly="1" outline="0" fieldPosition="0">
        <references count="2">
          <reference field="21" count="1" selected="0">
            <x v="519"/>
          </reference>
          <reference field="22" count="1">
            <x v="41"/>
          </reference>
        </references>
      </pivotArea>
    </format>
    <format dxfId="4250">
      <pivotArea dataOnly="0" labelOnly="1" outline="0" fieldPosition="0">
        <references count="2">
          <reference field="21" count="1" selected="0">
            <x v="520"/>
          </reference>
          <reference field="22" count="1">
            <x v="234"/>
          </reference>
        </references>
      </pivotArea>
    </format>
    <format dxfId="4249">
      <pivotArea dataOnly="0" labelOnly="1" outline="0" fieldPosition="0">
        <references count="2">
          <reference field="21" count="1" selected="0">
            <x v="521"/>
          </reference>
          <reference field="22" count="1">
            <x v="1114"/>
          </reference>
        </references>
      </pivotArea>
    </format>
    <format dxfId="4248">
      <pivotArea dataOnly="0" labelOnly="1" outline="0" fieldPosition="0">
        <references count="2">
          <reference field="21" count="1" selected="0">
            <x v="522"/>
          </reference>
          <reference field="22" count="1">
            <x v="32"/>
          </reference>
        </references>
      </pivotArea>
    </format>
    <format dxfId="4247">
      <pivotArea dataOnly="0" labelOnly="1" outline="0" fieldPosition="0">
        <references count="2">
          <reference field="21" count="1" selected="0">
            <x v="523"/>
          </reference>
          <reference field="22" count="1">
            <x v="569"/>
          </reference>
        </references>
      </pivotArea>
    </format>
    <format dxfId="4246">
      <pivotArea dataOnly="0" labelOnly="1" outline="0" fieldPosition="0">
        <references count="2">
          <reference field="21" count="1" selected="0">
            <x v="524"/>
          </reference>
          <reference field="22" count="1">
            <x v="510"/>
          </reference>
        </references>
      </pivotArea>
    </format>
    <format dxfId="4245">
      <pivotArea dataOnly="0" labelOnly="1" outline="0" fieldPosition="0">
        <references count="2">
          <reference field="21" count="1" selected="0">
            <x v="525"/>
          </reference>
          <reference field="22" count="1">
            <x v="463"/>
          </reference>
        </references>
      </pivotArea>
    </format>
    <format dxfId="4244">
      <pivotArea dataOnly="0" labelOnly="1" outline="0" fieldPosition="0">
        <references count="2">
          <reference field="21" count="1" selected="0">
            <x v="526"/>
          </reference>
          <reference field="22" count="1">
            <x v="67"/>
          </reference>
        </references>
      </pivotArea>
    </format>
    <format dxfId="4243">
      <pivotArea dataOnly="0" labelOnly="1" outline="0" fieldPosition="0">
        <references count="2">
          <reference field="21" count="1" selected="0">
            <x v="527"/>
          </reference>
          <reference field="22" count="1">
            <x v="42"/>
          </reference>
        </references>
      </pivotArea>
    </format>
    <format dxfId="4242">
      <pivotArea dataOnly="0" labelOnly="1" outline="0" fieldPosition="0">
        <references count="2">
          <reference field="21" count="1" selected="0">
            <x v="528"/>
          </reference>
          <reference field="22" count="1">
            <x v="175"/>
          </reference>
        </references>
      </pivotArea>
    </format>
    <format dxfId="4241">
      <pivotArea dataOnly="0" labelOnly="1" outline="0" fieldPosition="0">
        <references count="2">
          <reference field="21" count="1" selected="0">
            <x v="529"/>
          </reference>
          <reference field="22" count="1">
            <x v="1082"/>
          </reference>
        </references>
      </pivotArea>
    </format>
    <format dxfId="4240">
      <pivotArea dataOnly="0" labelOnly="1" outline="0" fieldPosition="0">
        <references count="2">
          <reference field="21" count="1" selected="0">
            <x v="530"/>
          </reference>
          <reference field="22" count="1">
            <x v="114"/>
          </reference>
        </references>
      </pivotArea>
    </format>
    <format dxfId="4239">
      <pivotArea dataOnly="0" labelOnly="1" outline="0" fieldPosition="0">
        <references count="2">
          <reference field="21" count="1" selected="0">
            <x v="531"/>
          </reference>
          <reference field="22" count="1">
            <x v="1043"/>
          </reference>
        </references>
      </pivotArea>
    </format>
    <format dxfId="4238">
      <pivotArea dataOnly="0" labelOnly="1" outline="0" fieldPosition="0">
        <references count="2">
          <reference field="21" count="1" selected="0">
            <x v="532"/>
          </reference>
          <reference field="22" count="1">
            <x v="595"/>
          </reference>
        </references>
      </pivotArea>
    </format>
    <format dxfId="4237">
      <pivotArea dataOnly="0" labelOnly="1" outline="0" fieldPosition="0">
        <references count="2">
          <reference field="21" count="1" selected="0">
            <x v="533"/>
          </reference>
          <reference field="22" count="1">
            <x v="340"/>
          </reference>
        </references>
      </pivotArea>
    </format>
    <format dxfId="4236">
      <pivotArea dataOnly="0" labelOnly="1" outline="0" fieldPosition="0">
        <references count="2">
          <reference field="21" count="1" selected="0">
            <x v="534"/>
          </reference>
          <reference field="22" count="1">
            <x v="1020"/>
          </reference>
        </references>
      </pivotArea>
    </format>
    <format dxfId="4235">
      <pivotArea dataOnly="0" labelOnly="1" outline="0" fieldPosition="0">
        <references count="2">
          <reference field="21" count="1" selected="0">
            <x v="535"/>
          </reference>
          <reference field="22" count="1">
            <x v="412"/>
          </reference>
        </references>
      </pivotArea>
    </format>
    <format dxfId="4234">
      <pivotArea dataOnly="0" labelOnly="1" outline="0" fieldPosition="0">
        <references count="2">
          <reference field="21" count="1" selected="0">
            <x v="536"/>
          </reference>
          <reference field="22" count="1">
            <x v="707"/>
          </reference>
        </references>
      </pivotArea>
    </format>
    <format dxfId="4233">
      <pivotArea dataOnly="0" labelOnly="1" outline="0" fieldPosition="0">
        <references count="2">
          <reference field="21" count="1" selected="0">
            <x v="537"/>
          </reference>
          <reference field="22" count="1">
            <x v="152"/>
          </reference>
        </references>
      </pivotArea>
    </format>
    <format dxfId="4232">
      <pivotArea dataOnly="0" labelOnly="1" outline="0" fieldPosition="0">
        <references count="2">
          <reference field="21" count="1" selected="0">
            <x v="538"/>
          </reference>
          <reference field="22" count="1">
            <x v="100"/>
          </reference>
        </references>
      </pivotArea>
    </format>
    <format dxfId="4231">
      <pivotArea dataOnly="0" labelOnly="1" outline="0" fieldPosition="0">
        <references count="2">
          <reference field="21" count="1" selected="0">
            <x v="539"/>
          </reference>
          <reference field="22" count="1">
            <x v="24"/>
          </reference>
        </references>
      </pivotArea>
    </format>
    <format dxfId="4230">
      <pivotArea dataOnly="0" labelOnly="1" outline="0" fieldPosition="0">
        <references count="2">
          <reference field="21" count="1" selected="0">
            <x v="540"/>
          </reference>
          <reference field="22" count="1">
            <x v="372"/>
          </reference>
        </references>
      </pivotArea>
    </format>
    <format dxfId="4229">
      <pivotArea dataOnly="0" labelOnly="1" outline="0" fieldPosition="0">
        <references count="2">
          <reference field="21" count="1" selected="0">
            <x v="541"/>
          </reference>
          <reference field="22" count="1">
            <x v="487"/>
          </reference>
        </references>
      </pivotArea>
    </format>
    <format dxfId="4228">
      <pivotArea dataOnly="0" labelOnly="1" outline="0" fieldPosition="0">
        <references count="2">
          <reference field="21" count="1" selected="0">
            <x v="542"/>
          </reference>
          <reference field="22" count="1">
            <x v="799"/>
          </reference>
        </references>
      </pivotArea>
    </format>
    <format dxfId="4227">
      <pivotArea dataOnly="0" labelOnly="1" outline="0" fieldPosition="0">
        <references count="2">
          <reference field="21" count="1" selected="0">
            <x v="543"/>
          </reference>
          <reference field="22" count="1">
            <x v="494"/>
          </reference>
        </references>
      </pivotArea>
    </format>
    <format dxfId="4226">
      <pivotArea dataOnly="0" labelOnly="1" outline="0" fieldPosition="0">
        <references count="2">
          <reference field="21" count="1" selected="0">
            <x v="544"/>
          </reference>
          <reference field="22" count="1">
            <x v="626"/>
          </reference>
        </references>
      </pivotArea>
    </format>
    <format dxfId="4225">
      <pivotArea dataOnly="0" labelOnly="1" outline="0" fieldPosition="0">
        <references count="2">
          <reference field="21" count="1" selected="0">
            <x v="545"/>
          </reference>
          <reference field="22" count="1">
            <x v="644"/>
          </reference>
        </references>
      </pivotArea>
    </format>
    <format dxfId="4224">
      <pivotArea dataOnly="0" labelOnly="1" outline="0" fieldPosition="0">
        <references count="2">
          <reference field="21" count="1" selected="0">
            <x v="546"/>
          </reference>
          <reference field="22" count="1">
            <x v="1040"/>
          </reference>
        </references>
      </pivotArea>
    </format>
    <format dxfId="4223">
      <pivotArea dataOnly="0" labelOnly="1" outline="0" fieldPosition="0">
        <references count="2">
          <reference field="21" count="1" selected="0">
            <x v="547"/>
          </reference>
          <reference field="22" count="1">
            <x v="1171"/>
          </reference>
        </references>
      </pivotArea>
    </format>
    <format dxfId="4222">
      <pivotArea dataOnly="0" labelOnly="1" outline="0" fieldPosition="0">
        <references count="2">
          <reference field="21" count="1" selected="0">
            <x v="548"/>
          </reference>
          <reference field="22" count="1">
            <x v="974"/>
          </reference>
        </references>
      </pivotArea>
    </format>
    <format dxfId="4221">
      <pivotArea dataOnly="0" labelOnly="1" outline="0" fieldPosition="0">
        <references count="2">
          <reference field="21" count="1" selected="0">
            <x v="549"/>
          </reference>
          <reference field="22" count="1">
            <x v="476"/>
          </reference>
        </references>
      </pivotArea>
    </format>
    <format dxfId="4220">
      <pivotArea dataOnly="0" labelOnly="1" outline="0" fieldPosition="0">
        <references count="2">
          <reference field="21" count="1" selected="0">
            <x v="550"/>
          </reference>
          <reference field="22" count="1">
            <x v="542"/>
          </reference>
        </references>
      </pivotArea>
    </format>
    <format dxfId="4219">
      <pivotArea dataOnly="0" labelOnly="1" outline="0" fieldPosition="0">
        <references count="2">
          <reference field="21" count="1" selected="0">
            <x v="551"/>
          </reference>
          <reference field="22" count="1">
            <x v="320"/>
          </reference>
        </references>
      </pivotArea>
    </format>
    <format dxfId="4218">
      <pivotArea dataOnly="0" labelOnly="1" outline="0" fieldPosition="0">
        <references count="2">
          <reference field="21" count="1" selected="0">
            <x v="552"/>
          </reference>
          <reference field="22" count="1">
            <x v="883"/>
          </reference>
        </references>
      </pivotArea>
    </format>
    <format dxfId="4217">
      <pivotArea dataOnly="0" labelOnly="1" outline="0" fieldPosition="0">
        <references count="2">
          <reference field="21" count="1" selected="0">
            <x v="553"/>
          </reference>
          <reference field="22" count="1">
            <x v="404"/>
          </reference>
        </references>
      </pivotArea>
    </format>
    <format dxfId="4216">
      <pivotArea dataOnly="0" labelOnly="1" outline="0" fieldPosition="0">
        <references count="2">
          <reference field="21" count="1" selected="0">
            <x v="554"/>
          </reference>
          <reference field="22" count="1">
            <x v="907"/>
          </reference>
        </references>
      </pivotArea>
    </format>
    <format dxfId="4215">
      <pivotArea dataOnly="0" labelOnly="1" outline="0" fieldPosition="0">
        <references count="2">
          <reference field="21" count="1" selected="0">
            <x v="555"/>
          </reference>
          <reference field="22" count="1">
            <x v="1146"/>
          </reference>
        </references>
      </pivotArea>
    </format>
    <format dxfId="4214">
      <pivotArea dataOnly="0" labelOnly="1" outline="0" fieldPosition="0">
        <references count="2">
          <reference field="21" count="1" selected="0">
            <x v="556"/>
          </reference>
          <reference field="22" count="1">
            <x v="925"/>
          </reference>
        </references>
      </pivotArea>
    </format>
    <format dxfId="4213">
      <pivotArea dataOnly="0" labelOnly="1" outline="0" fieldPosition="0">
        <references count="2">
          <reference field="21" count="1" selected="0">
            <x v="557"/>
          </reference>
          <reference field="22" count="1">
            <x v="589"/>
          </reference>
        </references>
      </pivotArea>
    </format>
    <format dxfId="4212">
      <pivotArea dataOnly="0" labelOnly="1" outline="0" fieldPosition="0">
        <references count="2">
          <reference field="21" count="1" selected="0">
            <x v="558"/>
          </reference>
          <reference field="22" count="1">
            <x v="211"/>
          </reference>
        </references>
      </pivotArea>
    </format>
    <format dxfId="4211">
      <pivotArea dataOnly="0" labelOnly="1" outline="0" fieldPosition="0">
        <references count="2">
          <reference field="21" count="1" selected="0">
            <x v="559"/>
          </reference>
          <reference field="22" count="1">
            <x v="424"/>
          </reference>
        </references>
      </pivotArea>
    </format>
    <format dxfId="4210">
      <pivotArea dataOnly="0" labelOnly="1" outline="0" fieldPosition="0">
        <references count="2">
          <reference field="21" count="1" selected="0">
            <x v="560"/>
          </reference>
          <reference field="22" count="1">
            <x v="751"/>
          </reference>
        </references>
      </pivotArea>
    </format>
    <format dxfId="4209">
      <pivotArea dataOnly="0" labelOnly="1" outline="0" fieldPosition="0">
        <references count="2">
          <reference field="21" count="1" selected="0">
            <x v="561"/>
          </reference>
          <reference field="22" count="1">
            <x v="996"/>
          </reference>
        </references>
      </pivotArea>
    </format>
    <format dxfId="4208">
      <pivotArea dataOnly="0" labelOnly="1" outline="0" fieldPosition="0">
        <references count="2">
          <reference field="21" count="1" selected="0">
            <x v="562"/>
          </reference>
          <reference field="22" count="1">
            <x v="1045"/>
          </reference>
        </references>
      </pivotArea>
    </format>
    <format dxfId="4207">
      <pivotArea dataOnly="0" labelOnly="1" outline="0" fieldPosition="0">
        <references count="2">
          <reference field="21" count="1" selected="0">
            <x v="563"/>
          </reference>
          <reference field="22" count="1">
            <x v="923"/>
          </reference>
        </references>
      </pivotArea>
    </format>
    <format dxfId="4206">
      <pivotArea dataOnly="0" labelOnly="1" outline="0" fieldPosition="0">
        <references count="2">
          <reference field="21" count="1" selected="0">
            <x v="564"/>
          </reference>
          <reference field="22" count="1">
            <x v="1139"/>
          </reference>
        </references>
      </pivotArea>
    </format>
    <format dxfId="4205">
      <pivotArea dataOnly="0" labelOnly="1" outline="0" fieldPosition="0">
        <references count="2">
          <reference field="21" count="1" selected="0">
            <x v="565"/>
          </reference>
          <reference field="22" count="1">
            <x v="338"/>
          </reference>
        </references>
      </pivotArea>
    </format>
    <format dxfId="4204">
      <pivotArea dataOnly="0" labelOnly="1" outline="0" fieldPosition="0">
        <references count="2">
          <reference field="21" count="1" selected="0">
            <x v="566"/>
          </reference>
          <reference field="22" count="1">
            <x v="490"/>
          </reference>
        </references>
      </pivotArea>
    </format>
    <format dxfId="4203">
      <pivotArea dataOnly="0" labelOnly="1" outline="0" fieldPosition="0">
        <references count="2">
          <reference field="21" count="1" selected="0">
            <x v="567"/>
          </reference>
          <reference field="22" count="1">
            <x v="373"/>
          </reference>
        </references>
      </pivotArea>
    </format>
    <format dxfId="4202">
      <pivotArea dataOnly="0" labelOnly="1" outline="0" fieldPosition="0">
        <references count="2">
          <reference field="21" count="1" selected="0">
            <x v="568"/>
          </reference>
          <reference field="22" count="1">
            <x v="1054"/>
          </reference>
        </references>
      </pivotArea>
    </format>
    <format dxfId="4201">
      <pivotArea dataOnly="0" labelOnly="1" outline="0" fieldPosition="0">
        <references count="2">
          <reference field="21" count="1" selected="0">
            <x v="569"/>
          </reference>
          <reference field="22" count="1">
            <x v="603"/>
          </reference>
        </references>
      </pivotArea>
    </format>
    <format dxfId="4200">
      <pivotArea dataOnly="0" labelOnly="1" outline="0" fieldPosition="0">
        <references count="2">
          <reference field="21" count="1" selected="0">
            <x v="570"/>
          </reference>
          <reference field="22" count="1">
            <x v="656"/>
          </reference>
        </references>
      </pivotArea>
    </format>
    <format dxfId="4199">
      <pivotArea dataOnly="0" labelOnly="1" outline="0" fieldPosition="0">
        <references count="2">
          <reference field="21" count="1" selected="0">
            <x v="571"/>
          </reference>
          <reference field="22" count="1">
            <x v="71"/>
          </reference>
        </references>
      </pivotArea>
    </format>
    <format dxfId="4198">
      <pivotArea dataOnly="0" labelOnly="1" outline="0" fieldPosition="0">
        <references count="2">
          <reference field="21" count="1" selected="0">
            <x v="572"/>
          </reference>
          <reference field="22" count="1">
            <x v="169"/>
          </reference>
        </references>
      </pivotArea>
    </format>
    <format dxfId="4197">
      <pivotArea dataOnly="0" labelOnly="1" outline="0" fieldPosition="0">
        <references count="2">
          <reference field="21" count="1" selected="0">
            <x v="573"/>
          </reference>
          <reference field="22" count="1">
            <x v="994"/>
          </reference>
        </references>
      </pivotArea>
    </format>
    <format dxfId="4196">
      <pivotArea dataOnly="0" labelOnly="1" outline="0" fieldPosition="0">
        <references count="2">
          <reference field="21" count="1" selected="0">
            <x v="574"/>
          </reference>
          <reference field="22" count="1">
            <x v="436"/>
          </reference>
        </references>
      </pivotArea>
    </format>
    <format dxfId="4195">
      <pivotArea dataOnly="0" labelOnly="1" outline="0" fieldPosition="0">
        <references count="2">
          <reference field="21" count="1" selected="0">
            <x v="575"/>
          </reference>
          <reference field="22" count="1">
            <x v="894"/>
          </reference>
        </references>
      </pivotArea>
    </format>
    <format dxfId="4194">
      <pivotArea dataOnly="0" labelOnly="1" outline="0" fieldPosition="0">
        <references count="2">
          <reference field="21" count="1" selected="0">
            <x v="576"/>
          </reference>
          <reference field="22" count="1">
            <x v="874"/>
          </reference>
        </references>
      </pivotArea>
    </format>
    <format dxfId="4193">
      <pivotArea dataOnly="0" labelOnly="1" outline="0" fieldPosition="0">
        <references count="2">
          <reference field="21" count="1" selected="0">
            <x v="577"/>
          </reference>
          <reference field="22" count="1">
            <x v="480"/>
          </reference>
        </references>
      </pivotArea>
    </format>
    <format dxfId="4192">
      <pivotArea dataOnly="0" labelOnly="1" outline="0" fieldPosition="0">
        <references count="2">
          <reference field="21" count="1" selected="0">
            <x v="578"/>
          </reference>
          <reference field="22" count="1">
            <x v="617"/>
          </reference>
        </references>
      </pivotArea>
    </format>
    <format dxfId="4191">
      <pivotArea dataOnly="0" labelOnly="1" outline="0" fieldPosition="0">
        <references count="2">
          <reference field="21" count="1" selected="0">
            <x v="579"/>
          </reference>
          <reference field="22" count="1">
            <x v="667"/>
          </reference>
        </references>
      </pivotArea>
    </format>
    <format dxfId="4190">
      <pivotArea dataOnly="0" labelOnly="1" outline="0" fieldPosition="0">
        <references count="2">
          <reference field="21" count="1" selected="0">
            <x v="580"/>
          </reference>
          <reference field="22" count="1">
            <x v="780"/>
          </reference>
        </references>
      </pivotArea>
    </format>
    <format dxfId="4189">
      <pivotArea dataOnly="0" labelOnly="1" outline="0" fieldPosition="0">
        <references count="2">
          <reference field="21" count="1" selected="0">
            <x v="581"/>
          </reference>
          <reference field="22" count="1">
            <x v="1090"/>
          </reference>
        </references>
      </pivotArea>
    </format>
    <format dxfId="4188">
      <pivotArea dataOnly="0" labelOnly="1" outline="0" fieldPosition="0">
        <references count="2">
          <reference field="21" count="1" selected="0">
            <x v="582"/>
          </reference>
          <reference field="22" count="1">
            <x v="525"/>
          </reference>
        </references>
      </pivotArea>
    </format>
    <format dxfId="4187">
      <pivotArea dataOnly="0" labelOnly="1" outline="0" fieldPosition="0">
        <references count="2">
          <reference field="21" count="1" selected="0">
            <x v="583"/>
          </reference>
          <reference field="22" count="1">
            <x v="557"/>
          </reference>
        </references>
      </pivotArea>
    </format>
    <format dxfId="4186">
      <pivotArea dataOnly="0" labelOnly="1" outline="0" fieldPosition="0">
        <references count="2">
          <reference field="21" count="1" selected="0">
            <x v="584"/>
          </reference>
          <reference field="22" count="1">
            <x v="399"/>
          </reference>
        </references>
      </pivotArea>
    </format>
    <format dxfId="4185">
      <pivotArea dataOnly="0" labelOnly="1" outline="0" fieldPosition="0">
        <references count="2">
          <reference field="21" count="1" selected="0">
            <x v="585"/>
          </reference>
          <reference field="22" count="1">
            <x v="452"/>
          </reference>
        </references>
      </pivotArea>
    </format>
    <format dxfId="4184">
      <pivotArea dataOnly="0" labelOnly="1" outline="0" fieldPosition="0">
        <references count="2">
          <reference field="21" count="1" selected="0">
            <x v="586"/>
          </reference>
          <reference field="22" count="1">
            <x v="949"/>
          </reference>
        </references>
      </pivotArea>
    </format>
    <format dxfId="4183">
      <pivotArea dataOnly="0" labelOnly="1" outline="0" fieldPosition="0">
        <references count="2">
          <reference field="21" count="1" selected="0">
            <x v="587"/>
          </reference>
          <reference field="22" count="1">
            <x v="582"/>
          </reference>
        </references>
      </pivotArea>
    </format>
    <format dxfId="4182">
      <pivotArea dataOnly="0" labelOnly="1" outline="0" fieldPosition="0">
        <references count="2">
          <reference field="21" count="1" selected="0">
            <x v="588"/>
          </reference>
          <reference field="22" count="1">
            <x v="142"/>
          </reference>
        </references>
      </pivotArea>
    </format>
    <format dxfId="4181">
      <pivotArea dataOnly="0" labelOnly="1" outline="0" fieldPosition="0">
        <references count="2">
          <reference field="21" count="1" selected="0">
            <x v="589"/>
          </reference>
          <reference field="22" count="1">
            <x v="1161"/>
          </reference>
        </references>
      </pivotArea>
    </format>
    <format dxfId="4180">
      <pivotArea dataOnly="0" labelOnly="1" outline="0" fieldPosition="0">
        <references count="2">
          <reference field="21" count="1" selected="0">
            <x v="590"/>
          </reference>
          <reference field="22" count="1">
            <x v="319"/>
          </reference>
        </references>
      </pivotArea>
    </format>
    <format dxfId="4179">
      <pivotArea dataOnly="0" labelOnly="1" outline="0" fieldPosition="0">
        <references count="2">
          <reference field="21" count="1" selected="0">
            <x v="591"/>
          </reference>
          <reference field="22" count="1">
            <x v="421"/>
          </reference>
        </references>
      </pivotArea>
    </format>
    <format dxfId="4178">
      <pivotArea dataOnly="0" labelOnly="1" outline="0" fieldPosition="0">
        <references count="2">
          <reference field="21" count="1" selected="0">
            <x v="592"/>
          </reference>
          <reference field="22" count="1">
            <x v="335"/>
          </reference>
        </references>
      </pivotArea>
    </format>
    <format dxfId="4177">
      <pivotArea dataOnly="0" labelOnly="1" outline="0" fieldPosition="0">
        <references count="2">
          <reference field="21" count="1" selected="0">
            <x v="593"/>
          </reference>
          <reference field="22" count="1">
            <x v="540"/>
          </reference>
        </references>
      </pivotArea>
    </format>
    <format dxfId="4176">
      <pivotArea dataOnly="0" labelOnly="1" outline="0" fieldPosition="0">
        <references count="2">
          <reference field="21" count="1" selected="0">
            <x v="594"/>
          </reference>
          <reference field="22" count="1">
            <x v="903"/>
          </reference>
        </references>
      </pivotArea>
    </format>
    <format dxfId="4175">
      <pivotArea dataOnly="0" labelOnly="1" outline="0" fieldPosition="0">
        <references count="2">
          <reference field="21" count="1" selected="0">
            <x v="595"/>
          </reference>
          <reference field="22" count="1">
            <x v="448"/>
          </reference>
        </references>
      </pivotArea>
    </format>
    <format dxfId="4174">
      <pivotArea dataOnly="0" labelOnly="1" outline="0" fieldPosition="0">
        <references count="2">
          <reference field="21" count="1" selected="0">
            <x v="596"/>
          </reference>
          <reference field="22" count="1">
            <x v="31"/>
          </reference>
        </references>
      </pivotArea>
    </format>
    <format dxfId="4173">
      <pivotArea dataOnly="0" labelOnly="1" outline="0" fieldPosition="0">
        <references count="2">
          <reference field="21" count="1" selected="0">
            <x v="597"/>
          </reference>
          <reference field="22" count="1">
            <x v="1120"/>
          </reference>
        </references>
      </pivotArea>
    </format>
    <format dxfId="4172">
      <pivotArea dataOnly="0" labelOnly="1" outline="0" fieldPosition="0">
        <references count="2">
          <reference field="21" count="1" selected="0">
            <x v="598"/>
          </reference>
          <reference field="22" count="1">
            <x v="802"/>
          </reference>
        </references>
      </pivotArea>
    </format>
    <format dxfId="4171">
      <pivotArea dataOnly="0" labelOnly="1" outline="0" fieldPosition="0">
        <references count="2">
          <reference field="21" count="1" selected="0">
            <x v="599"/>
          </reference>
          <reference field="22" count="1">
            <x v="768"/>
          </reference>
        </references>
      </pivotArea>
    </format>
    <format dxfId="4170">
      <pivotArea dataOnly="0" labelOnly="1" outline="0" fieldPosition="0">
        <references count="2">
          <reference field="21" count="1" selected="0">
            <x v="600"/>
          </reference>
          <reference field="22" count="1">
            <x v="731"/>
          </reference>
        </references>
      </pivotArea>
    </format>
    <format dxfId="4169">
      <pivotArea dataOnly="0" labelOnly="1" outline="0" fieldPosition="0">
        <references count="2">
          <reference field="21" count="1" selected="0">
            <x v="601"/>
          </reference>
          <reference field="22" count="1">
            <x v="905"/>
          </reference>
        </references>
      </pivotArea>
    </format>
    <format dxfId="4168">
      <pivotArea dataOnly="0" labelOnly="1" outline="0" fieldPosition="0">
        <references count="2">
          <reference field="21" count="1" selected="0">
            <x v="602"/>
          </reference>
          <reference field="22" count="1">
            <x v="16"/>
          </reference>
        </references>
      </pivotArea>
    </format>
    <format dxfId="4167">
      <pivotArea dataOnly="0" labelOnly="1" outline="0" fieldPosition="0">
        <references count="2">
          <reference field="21" count="1" selected="0">
            <x v="603"/>
          </reference>
          <reference field="22" count="1">
            <x v="1140"/>
          </reference>
        </references>
      </pivotArea>
    </format>
    <format dxfId="4166">
      <pivotArea dataOnly="0" labelOnly="1" outline="0" fieldPosition="0">
        <references count="2">
          <reference field="21" count="1" selected="0">
            <x v="604"/>
          </reference>
          <reference field="22" count="1">
            <x v="945"/>
          </reference>
        </references>
      </pivotArea>
    </format>
    <format dxfId="4165">
      <pivotArea dataOnly="0" labelOnly="1" outline="0" fieldPosition="0">
        <references count="2">
          <reference field="21" count="1" selected="0">
            <x v="605"/>
          </reference>
          <reference field="22" count="1">
            <x v="87"/>
          </reference>
        </references>
      </pivotArea>
    </format>
    <format dxfId="4164">
      <pivotArea dataOnly="0" labelOnly="1" outline="0" fieldPosition="0">
        <references count="2">
          <reference field="21" count="1" selected="0">
            <x v="606"/>
          </reference>
          <reference field="22" count="1">
            <x v="611"/>
          </reference>
        </references>
      </pivotArea>
    </format>
    <format dxfId="4163">
      <pivotArea dataOnly="0" labelOnly="1" outline="0" fieldPosition="0">
        <references count="2">
          <reference field="21" count="1" selected="0">
            <x v="607"/>
          </reference>
          <reference field="22" count="1">
            <x v="273"/>
          </reference>
        </references>
      </pivotArea>
    </format>
    <format dxfId="4162">
      <pivotArea dataOnly="0" labelOnly="1" outline="0" fieldPosition="0">
        <references count="2">
          <reference field="21" count="1" selected="0">
            <x v="608"/>
          </reference>
          <reference field="22" count="1">
            <x v="1072"/>
          </reference>
        </references>
      </pivotArea>
    </format>
    <format dxfId="4161">
      <pivotArea dataOnly="0" labelOnly="1" outline="0" fieldPosition="0">
        <references count="2">
          <reference field="21" count="1" selected="0">
            <x v="609"/>
          </reference>
          <reference field="22" count="1">
            <x v="638"/>
          </reference>
        </references>
      </pivotArea>
    </format>
    <format dxfId="4160">
      <pivotArea dataOnly="0" labelOnly="1" outline="0" fieldPosition="0">
        <references count="2">
          <reference field="21" count="1" selected="0">
            <x v="610"/>
          </reference>
          <reference field="22" count="1">
            <x v="514"/>
          </reference>
        </references>
      </pivotArea>
    </format>
    <format dxfId="4159">
      <pivotArea dataOnly="0" labelOnly="1" outline="0" fieldPosition="0">
        <references count="2">
          <reference field="21" count="1" selected="0">
            <x v="611"/>
          </reference>
          <reference field="22" count="1">
            <x v="598"/>
          </reference>
        </references>
      </pivotArea>
    </format>
    <format dxfId="4158">
      <pivotArea dataOnly="0" labelOnly="1" outline="0" fieldPosition="0">
        <references count="2">
          <reference field="21" count="1" selected="0">
            <x v="612"/>
          </reference>
          <reference field="22" count="1">
            <x v="290"/>
          </reference>
        </references>
      </pivotArea>
    </format>
    <format dxfId="4157">
      <pivotArea dataOnly="0" labelOnly="1" outline="0" fieldPosition="0">
        <references count="2">
          <reference field="21" count="1" selected="0">
            <x v="613"/>
          </reference>
          <reference field="22" count="1">
            <x v="59"/>
          </reference>
        </references>
      </pivotArea>
    </format>
    <format dxfId="4156">
      <pivotArea dataOnly="0" labelOnly="1" outline="0" fieldPosition="0">
        <references count="2">
          <reference field="21" count="1" selected="0">
            <x v="614"/>
          </reference>
          <reference field="22" count="1">
            <x v="920"/>
          </reference>
        </references>
      </pivotArea>
    </format>
    <format dxfId="4155">
      <pivotArea dataOnly="0" labelOnly="1" outline="0" fieldPosition="0">
        <references count="2">
          <reference field="21" count="1" selected="0">
            <x v="615"/>
          </reference>
          <reference field="22" count="1">
            <x v="791"/>
          </reference>
        </references>
      </pivotArea>
    </format>
    <format dxfId="4154">
      <pivotArea dataOnly="0" labelOnly="1" outline="0" fieldPosition="0">
        <references count="2">
          <reference field="21" count="1" selected="0">
            <x v="616"/>
          </reference>
          <reference field="22" count="1">
            <x v="354"/>
          </reference>
        </references>
      </pivotArea>
    </format>
    <format dxfId="4153">
      <pivotArea dataOnly="0" labelOnly="1" outline="0" fieldPosition="0">
        <references count="2">
          <reference field="21" count="1" selected="0">
            <x v="617"/>
          </reference>
          <reference field="22" count="1">
            <x v="47"/>
          </reference>
        </references>
      </pivotArea>
    </format>
    <format dxfId="4152">
      <pivotArea dataOnly="0" labelOnly="1" outline="0" fieldPosition="0">
        <references count="2">
          <reference field="21" count="1" selected="0">
            <x v="618"/>
          </reference>
          <reference field="22" count="1">
            <x v="750"/>
          </reference>
        </references>
      </pivotArea>
    </format>
    <format dxfId="4151">
      <pivotArea dataOnly="0" labelOnly="1" outline="0" fieldPosition="0">
        <references count="2">
          <reference field="21" count="1" selected="0">
            <x v="619"/>
          </reference>
          <reference field="22" count="1">
            <x v="497"/>
          </reference>
        </references>
      </pivotArea>
    </format>
    <format dxfId="4150">
      <pivotArea dataOnly="0" labelOnly="1" outline="0" fieldPosition="0">
        <references count="2">
          <reference field="21" count="1" selected="0">
            <x v="620"/>
          </reference>
          <reference field="22" count="1">
            <x v="737"/>
          </reference>
        </references>
      </pivotArea>
    </format>
    <format dxfId="4149">
      <pivotArea dataOnly="0" labelOnly="1" outline="0" fieldPosition="0">
        <references count="2">
          <reference field="21" count="1" selected="0">
            <x v="621"/>
          </reference>
          <reference field="22" count="1">
            <x v="401"/>
          </reference>
        </references>
      </pivotArea>
    </format>
    <format dxfId="4148">
      <pivotArea dataOnly="0" labelOnly="1" outline="0" fieldPosition="0">
        <references count="2">
          <reference field="21" count="1" selected="0">
            <x v="622"/>
          </reference>
          <reference field="22" count="1">
            <x v="562"/>
          </reference>
        </references>
      </pivotArea>
    </format>
    <format dxfId="4147">
      <pivotArea dataOnly="0" labelOnly="1" outline="0" fieldPosition="0">
        <references count="2">
          <reference field="21" count="1" selected="0">
            <x v="623"/>
          </reference>
          <reference field="22" count="1">
            <x v="901"/>
          </reference>
        </references>
      </pivotArea>
    </format>
    <format dxfId="4146">
      <pivotArea dataOnly="0" labelOnly="1" outline="0" fieldPosition="0">
        <references count="2">
          <reference field="21" count="1" selected="0">
            <x v="624"/>
          </reference>
          <reference field="22" count="1">
            <x v="392"/>
          </reference>
        </references>
      </pivotArea>
    </format>
    <format dxfId="4145">
      <pivotArea dataOnly="0" labelOnly="1" outline="0" fieldPosition="0">
        <references count="2">
          <reference field="21" count="1" selected="0">
            <x v="625"/>
          </reference>
          <reference field="22" count="1">
            <x v="460"/>
          </reference>
        </references>
      </pivotArea>
    </format>
    <format dxfId="4144">
      <pivotArea dataOnly="0" labelOnly="1" outline="0" fieldPosition="0">
        <references count="2">
          <reference field="21" count="1" selected="0">
            <x v="626"/>
          </reference>
          <reference field="22" count="1">
            <x v="536"/>
          </reference>
        </references>
      </pivotArea>
    </format>
    <format dxfId="4143">
      <pivotArea dataOnly="0" labelOnly="1" outline="0" fieldPosition="0">
        <references count="2">
          <reference field="21" count="1" selected="0">
            <x v="627"/>
          </reference>
          <reference field="22" count="1">
            <x v="696"/>
          </reference>
        </references>
      </pivotArea>
    </format>
    <format dxfId="4142">
      <pivotArea dataOnly="0" labelOnly="1" outline="0" fieldPosition="0">
        <references count="2">
          <reference field="21" count="1" selected="0">
            <x v="628"/>
          </reference>
          <reference field="22" count="1">
            <x v="1103"/>
          </reference>
        </references>
      </pivotArea>
    </format>
    <format dxfId="4141">
      <pivotArea dataOnly="0" labelOnly="1" outline="0" fieldPosition="0">
        <references count="2">
          <reference field="21" count="1" selected="0">
            <x v="629"/>
          </reference>
          <reference field="22" count="1">
            <x v="796"/>
          </reference>
        </references>
      </pivotArea>
    </format>
    <format dxfId="4140">
      <pivotArea dataOnly="0" labelOnly="1" outline="0" fieldPosition="0">
        <references count="2">
          <reference field="21" count="1" selected="0">
            <x v="630"/>
          </reference>
          <reference field="22" count="1">
            <x v="708"/>
          </reference>
        </references>
      </pivotArea>
    </format>
    <format dxfId="4139">
      <pivotArea dataOnly="0" labelOnly="1" outline="0" fieldPosition="0">
        <references count="2">
          <reference field="21" count="1" selected="0">
            <x v="631"/>
          </reference>
          <reference field="22" count="1">
            <x v="862"/>
          </reference>
        </references>
      </pivotArea>
    </format>
    <format dxfId="4138">
      <pivotArea dataOnly="0" labelOnly="1" outline="0" fieldPosition="0">
        <references count="2">
          <reference field="21" count="1" selected="0">
            <x v="632"/>
          </reference>
          <reference field="22" count="1">
            <x v="1093"/>
          </reference>
        </references>
      </pivotArea>
    </format>
    <format dxfId="4137">
      <pivotArea dataOnly="0" labelOnly="1" outline="0" fieldPosition="0">
        <references count="2">
          <reference field="21" count="1" selected="0">
            <x v="633"/>
          </reference>
          <reference field="22" count="1">
            <x v="619"/>
          </reference>
        </references>
      </pivotArea>
    </format>
    <format dxfId="4136">
      <pivotArea dataOnly="0" labelOnly="1" outline="0" fieldPosition="0">
        <references count="2">
          <reference field="21" count="1" selected="0">
            <x v="634"/>
          </reference>
          <reference field="22" count="1">
            <x v="669"/>
          </reference>
        </references>
      </pivotArea>
    </format>
    <format dxfId="4135">
      <pivotArea dataOnly="0" labelOnly="1" outline="0" fieldPosition="0">
        <references count="2">
          <reference field="21" count="1" selected="0">
            <x v="635"/>
          </reference>
          <reference field="22" count="1">
            <x v="604"/>
          </reference>
        </references>
      </pivotArea>
    </format>
    <format dxfId="4134">
      <pivotArea dataOnly="0" labelOnly="1" outline="0" fieldPosition="0">
        <references count="2">
          <reference field="21" count="1" selected="0">
            <x v="636"/>
          </reference>
          <reference field="22" count="1">
            <x v="417"/>
          </reference>
        </references>
      </pivotArea>
    </format>
    <format dxfId="4133">
      <pivotArea dataOnly="0" labelOnly="1" outline="0" fieldPosition="0">
        <references count="2">
          <reference field="21" count="1" selected="0">
            <x v="637"/>
          </reference>
          <reference field="22" count="1">
            <x v="758"/>
          </reference>
        </references>
      </pivotArea>
    </format>
    <format dxfId="4132">
      <pivotArea dataOnly="0" labelOnly="1" outline="0" fieldPosition="0">
        <references count="2">
          <reference field="21" count="1" selected="0">
            <x v="638"/>
          </reference>
          <reference field="22" count="1">
            <x v="194"/>
          </reference>
        </references>
      </pivotArea>
    </format>
    <format dxfId="4131">
      <pivotArea dataOnly="0" labelOnly="1" outline="0" fieldPosition="0">
        <references count="2">
          <reference field="21" count="1" selected="0">
            <x v="639"/>
          </reference>
          <reference field="22" count="1">
            <x v="685"/>
          </reference>
        </references>
      </pivotArea>
    </format>
    <format dxfId="4130">
      <pivotArea dataOnly="0" labelOnly="1" outline="0" fieldPosition="0">
        <references count="2">
          <reference field="21" count="1" selected="0">
            <x v="640"/>
          </reference>
          <reference field="22" count="1">
            <x v="926"/>
          </reference>
        </references>
      </pivotArea>
    </format>
    <format dxfId="4129">
      <pivotArea dataOnly="0" labelOnly="1" outline="0" fieldPosition="0">
        <references count="2">
          <reference field="21" count="1" selected="0">
            <x v="641"/>
          </reference>
          <reference field="22" count="1">
            <x v="886"/>
          </reference>
        </references>
      </pivotArea>
    </format>
    <format dxfId="4128">
      <pivotArea dataOnly="0" labelOnly="1" outline="0" fieldPosition="0">
        <references count="2">
          <reference field="21" count="1" selected="0">
            <x v="642"/>
          </reference>
          <reference field="22" count="1">
            <x v="560"/>
          </reference>
        </references>
      </pivotArea>
    </format>
    <format dxfId="4127">
      <pivotArea dataOnly="0" labelOnly="1" outline="0" fieldPosition="0">
        <references count="2">
          <reference field="21" count="1" selected="0">
            <x v="643"/>
          </reference>
          <reference field="22" count="1">
            <x v="794"/>
          </reference>
        </references>
      </pivotArea>
    </format>
    <format dxfId="4126">
      <pivotArea dataOnly="0" labelOnly="1" outline="0" fieldPosition="0">
        <references count="2">
          <reference field="21" count="1" selected="0">
            <x v="644"/>
          </reference>
          <reference field="22" count="1">
            <x v="1010"/>
          </reference>
        </references>
      </pivotArea>
    </format>
    <format dxfId="4125">
      <pivotArea dataOnly="0" labelOnly="1" outline="0" fieldPosition="0">
        <references count="2">
          <reference field="21" count="1" selected="0">
            <x v="645"/>
          </reference>
          <reference field="22" count="1">
            <x v="734"/>
          </reference>
        </references>
      </pivotArea>
    </format>
    <format dxfId="4124">
      <pivotArea dataOnly="0" labelOnly="1" outline="0" fieldPosition="0">
        <references count="2">
          <reference field="21" count="1" selected="0">
            <x v="646"/>
          </reference>
          <reference field="22" count="1">
            <x v="665"/>
          </reference>
        </references>
      </pivotArea>
    </format>
    <format dxfId="4123">
      <pivotArea dataOnly="0" labelOnly="1" outline="0" fieldPosition="0">
        <references count="2">
          <reference field="21" count="1" selected="0">
            <x v="647"/>
          </reference>
          <reference field="22" count="1">
            <x v="307"/>
          </reference>
        </references>
      </pivotArea>
    </format>
    <format dxfId="4122">
      <pivotArea dataOnly="0" labelOnly="1" outline="0" fieldPosition="0">
        <references count="2">
          <reference field="21" count="1" selected="0">
            <x v="648"/>
          </reference>
          <reference field="22" count="1">
            <x v="189"/>
          </reference>
        </references>
      </pivotArea>
    </format>
    <format dxfId="4121">
      <pivotArea dataOnly="0" labelOnly="1" outline="0" fieldPosition="0">
        <references count="2">
          <reference field="21" count="1" selected="0">
            <x v="649"/>
          </reference>
          <reference field="22" count="1">
            <x v="645"/>
          </reference>
        </references>
      </pivotArea>
    </format>
    <format dxfId="4120">
      <pivotArea dataOnly="0" labelOnly="1" outline="0" fieldPosition="0">
        <references count="2">
          <reference field="21" count="1" selected="0">
            <x v="650"/>
          </reference>
          <reference field="22" count="1">
            <x v="39"/>
          </reference>
        </references>
      </pivotArea>
    </format>
    <format dxfId="4119">
      <pivotArea dataOnly="0" labelOnly="1" outline="0" fieldPosition="0">
        <references count="2">
          <reference field="21" count="1" selected="0">
            <x v="651"/>
          </reference>
          <reference field="22" count="1">
            <x v="689"/>
          </reference>
        </references>
      </pivotArea>
    </format>
    <format dxfId="4118">
      <pivotArea dataOnly="0" labelOnly="1" outline="0" fieldPosition="0">
        <references count="2">
          <reference field="21" count="1" selected="0">
            <x v="652"/>
          </reference>
          <reference field="22" count="1">
            <x v="322"/>
          </reference>
        </references>
      </pivotArea>
    </format>
    <format dxfId="4117">
      <pivotArea dataOnly="0" labelOnly="1" outline="0" fieldPosition="0">
        <references count="2">
          <reference field="21" count="1" selected="0">
            <x v="653"/>
          </reference>
          <reference field="22" count="1">
            <x v="274"/>
          </reference>
        </references>
      </pivotArea>
    </format>
    <format dxfId="4116">
      <pivotArea dataOnly="0" labelOnly="1" outline="0" fieldPosition="0">
        <references count="2">
          <reference field="21" count="1" selected="0">
            <x v="654"/>
          </reference>
          <reference field="22" count="1">
            <x v="756"/>
          </reference>
        </references>
      </pivotArea>
    </format>
    <format dxfId="4115">
      <pivotArea dataOnly="0" labelOnly="1" outline="0" fieldPosition="0">
        <references count="2">
          <reference field="21" count="1" selected="0">
            <x v="655"/>
          </reference>
          <reference field="22" count="1">
            <x v="435"/>
          </reference>
        </references>
      </pivotArea>
    </format>
    <format dxfId="4114">
      <pivotArea dataOnly="0" labelOnly="1" outline="0" fieldPosition="0">
        <references count="2">
          <reference field="21" count="1" selected="0">
            <x v="656"/>
          </reference>
          <reference field="22" count="1">
            <x v="202"/>
          </reference>
        </references>
      </pivotArea>
    </format>
    <format dxfId="4113">
      <pivotArea dataOnly="0" labelOnly="1" outline="0" fieldPosition="0">
        <references count="2">
          <reference field="21" count="1" selected="0">
            <x v="657"/>
          </reference>
          <reference field="22" count="1">
            <x v="946"/>
          </reference>
        </references>
      </pivotArea>
    </format>
    <format dxfId="4112">
      <pivotArea dataOnly="0" labelOnly="1" outline="0" fieldPosition="0">
        <references count="2">
          <reference field="21" count="1" selected="0">
            <x v="658"/>
          </reference>
          <reference field="22" count="1">
            <x v="105"/>
          </reference>
        </references>
      </pivotArea>
    </format>
    <format dxfId="4111">
      <pivotArea dataOnly="0" labelOnly="1" outline="0" fieldPosition="0">
        <references count="2">
          <reference field="21" count="1" selected="0">
            <x v="659"/>
          </reference>
          <reference field="22" count="1">
            <x v="165"/>
          </reference>
        </references>
      </pivotArea>
    </format>
    <format dxfId="4110">
      <pivotArea dataOnly="0" labelOnly="1" outline="0" fieldPosition="0">
        <references count="2">
          <reference field="21" count="1" selected="0">
            <x v="660"/>
          </reference>
          <reference field="22" count="1">
            <x v="132"/>
          </reference>
        </references>
      </pivotArea>
    </format>
    <format dxfId="4109">
      <pivotArea dataOnly="0" labelOnly="1" outline="0" fieldPosition="0">
        <references count="2">
          <reference field="21" count="1" selected="0">
            <x v="661"/>
          </reference>
          <reference field="22" count="1">
            <x v="864"/>
          </reference>
        </references>
      </pivotArea>
    </format>
    <format dxfId="4108">
      <pivotArea dataOnly="0" labelOnly="1" outline="0" fieldPosition="0">
        <references count="2">
          <reference field="21" count="1" selected="0">
            <x v="662"/>
          </reference>
          <reference field="22" count="1">
            <x v="280"/>
          </reference>
        </references>
      </pivotArea>
    </format>
    <format dxfId="4107">
      <pivotArea dataOnly="0" labelOnly="1" outline="0" fieldPosition="0">
        <references count="2">
          <reference field="21" count="1" selected="0">
            <x v="663"/>
          </reference>
          <reference field="22" count="1">
            <x v="345"/>
          </reference>
        </references>
      </pivotArea>
    </format>
    <format dxfId="4106">
      <pivotArea dataOnly="0" labelOnly="1" outline="0" fieldPosition="0">
        <references count="2">
          <reference field="21" count="1" selected="0">
            <x v="664"/>
          </reference>
          <reference field="22" count="1">
            <x v="302"/>
          </reference>
        </references>
      </pivotArea>
    </format>
    <format dxfId="4105">
      <pivotArea dataOnly="0" labelOnly="1" outline="0" fieldPosition="0">
        <references count="2">
          <reference field="21" count="1" selected="0">
            <x v="665"/>
          </reference>
          <reference field="22" count="1">
            <x v="628"/>
          </reference>
        </references>
      </pivotArea>
    </format>
    <format dxfId="4104">
      <pivotArea dataOnly="0" labelOnly="1" outline="0" fieldPosition="0">
        <references count="2">
          <reference field="21" count="1" selected="0">
            <x v="666"/>
          </reference>
          <reference field="22" count="1">
            <x v="1074"/>
          </reference>
        </references>
      </pivotArea>
    </format>
    <format dxfId="4103">
      <pivotArea dataOnly="0" labelOnly="1" outline="0" fieldPosition="0">
        <references count="2">
          <reference field="21" count="1" selected="0">
            <x v="667"/>
          </reference>
          <reference field="22" count="1">
            <x v="43"/>
          </reference>
        </references>
      </pivotArea>
    </format>
    <format dxfId="4102">
      <pivotArea dataOnly="0" labelOnly="1" outline="0" fieldPosition="0">
        <references count="2">
          <reference field="21" count="1" selected="0">
            <x v="668"/>
          </reference>
          <reference field="22" count="1">
            <x v="221"/>
          </reference>
        </references>
      </pivotArea>
    </format>
    <format dxfId="4101">
      <pivotArea dataOnly="0" labelOnly="1" outline="0" fieldPosition="0">
        <references count="2">
          <reference field="21" count="1" selected="0">
            <x v="669"/>
          </reference>
          <reference field="22" count="1">
            <x v="361"/>
          </reference>
        </references>
      </pivotArea>
    </format>
    <format dxfId="4100">
      <pivotArea dataOnly="0" labelOnly="1" outline="0" fieldPosition="0">
        <references count="2">
          <reference field="21" count="1" selected="0">
            <x v="670"/>
          </reference>
          <reference field="22" count="1">
            <x v="711"/>
          </reference>
        </references>
      </pivotArea>
    </format>
    <format dxfId="4099">
      <pivotArea dataOnly="0" labelOnly="1" outline="0" fieldPosition="0">
        <references count="2">
          <reference field="21" count="1" selected="0">
            <x v="671"/>
          </reference>
          <reference field="22" count="1">
            <x v="556"/>
          </reference>
        </references>
      </pivotArea>
    </format>
    <format dxfId="4098">
      <pivotArea dataOnly="0" labelOnly="1" outline="0" fieldPosition="0">
        <references count="2">
          <reference field="21" count="1" selected="0">
            <x v="672"/>
          </reference>
          <reference field="22" count="1">
            <x v="565"/>
          </reference>
        </references>
      </pivotArea>
    </format>
    <format dxfId="4097">
      <pivotArea dataOnly="0" labelOnly="1" outline="0" fieldPosition="0">
        <references count="2">
          <reference field="21" count="1" selected="0">
            <x v="673"/>
          </reference>
          <reference field="22" count="1">
            <x v="284"/>
          </reference>
        </references>
      </pivotArea>
    </format>
    <format dxfId="4096">
      <pivotArea dataOnly="0" labelOnly="1" outline="0" fieldPosition="0">
        <references count="2">
          <reference field="21" count="1" selected="0">
            <x v="674"/>
          </reference>
          <reference field="22" count="1">
            <x v="938"/>
          </reference>
        </references>
      </pivotArea>
    </format>
    <format dxfId="4095">
      <pivotArea dataOnly="0" labelOnly="1" outline="0" fieldPosition="0">
        <references count="2">
          <reference field="21" count="1" selected="0">
            <x v="675"/>
          </reference>
          <reference field="22" count="1">
            <x v="298"/>
          </reference>
        </references>
      </pivotArea>
    </format>
    <format dxfId="4094">
      <pivotArea dataOnly="0" labelOnly="1" outline="0" fieldPosition="0">
        <references count="2">
          <reference field="21" count="1" selected="0">
            <x v="676"/>
          </reference>
          <reference field="22" count="1">
            <x v="1014"/>
          </reference>
        </references>
      </pivotArea>
    </format>
    <format dxfId="4093">
      <pivotArea dataOnly="0" labelOnly="1" outline="0" fieldPosition="0">
        <references count="2">
          <reference field="21" count="1" selected="0">
            <x v="677"/>
          </reference>
          <reference field="22" count="1">
            <x v="170"/>
          </reference>
        </references>
      </pivotArea>
    </format>
    <format dxfId="4092">
      <pivotArea dataOnly="0" labelOnly="1" outline="0" fieldPosition="0">
        <references count="2">
          <reference field="21" count="1" selected="0">
            <x v="678"/>
          </reference>
          <reference field="22" count="1">
            <x v="730"/>
          </reference>
        </references>
      </pivotArea>
    </format>
    <format dxfId="4091">
      <pivotArea dataOnly="0" labelOnly="1" outline="0" fieldPosition="0">
        <references count="2">
          <reference field="21" count="1" selected="0">
            <x v="679"/>
          </reference>
          <reference field="22" count="1">
            <x v="833"/>
          </reference>
        </references>
      </pivotArea>
    </format>
    <format dxfId="4090">
      <pivotArea dataOnly="0" labelOnly="1" outline="0" fieldPosition="0">
        <references count="2">
          <reference field="21" count="1" selected="0">
            <x v="680"/>
          </reference>
          <reference field="22" count="1">
            <x v="157"/>
          </reference>
        </references>
      </pivotArea>
    </format>
    <format dxfId="4089">
      <pivotArea dataOnly="0" labelOnly="1" outline="0" fieldPosition="0">
        <references count="2">
          <reference field="21" count="1" selected="0">
            <x v="681"/>
          </reference>
          <reference field="22" count="1">
            <x v="752"/>
          </reference>
        </references>
      </pivotArea>
    </format>
    <format dxfId="4088">
      <pivotArea dataOnly="0" labelOnly="1" outline="0" fieldPosition="0">
        <references count="2">
          <reference field="21" count="1" selected="0">
            <x v="682"/>
          </reference>
          <reference field="22" count="1">
            <x v="1152"/>
          </reference>
        </references>
      </pivotArea>
    </format>
    <format dxfId="4087">
      <pivotArea dataOnly="0" labelOnly="1" outline="0" fieldPosition="0">
        <references count="2">
          <reference field="21" count="1" selected="0">
            <x v="683"/>
          </reference>
          <reference field="22" count="1">
            <x v="454"/>
          </reference>
        </references>
      </pivotArea>
    </format>
    <format dxfId="4086">
      <pivotArea dataOnly="0" labelOnly="1" outline="0" fieldPosition="0">
        <references count="2">
          <reference field="21" count="1" selected="0">
            <x v="684"/>
          </reference>
          <reference field="22" count="1">
            <x v="666"/>
          </reference>
        </references>
      </pivotArea>
    </format>
    <format dxfId="4085">
      <pivotArea dataOnly="0" labelOnly="1" outline="0" fieldPosition="0">
        <references count="2">
          <reference field="21" count="1" selected="0">
            <x v="685"/>
          </reference>
          <reference field="22" count="1">
            <x v="705"/>
          </reference>
        </references>
      </pivotArea>
    </format>
    <format dxfId="4084">
      <pivotArea dataOnly="0" labelOnly="1" outline="0" fieldPosition="0">
        <references count="2">
          <reference field="21" count="1" selected="0">
            <x v="686"/>
          </reference>
          <reference field="22" count="1">
            <x v="429"/>
          </reference>
        </references>
      </pivotArea>
    </format>
    <format dxfId="4083">
      <pivotArea dataOnly="0" labelOnly="1" outline="0" fieldPosition="0">
        <references count="2">
          <reference field="21" count="1" selected="0">
            <x v="687"/>
          </reference>
          <reference field="22" count="1">
            <x v="268"/>
          </reference>
        </references>
      </pivotArea>
    </format>
    <format dxfId="4082">
      <pivotArea dataOnly="0" labelOnly="1" outline="0" fieldPosition="0">
        <references count="2">
          <reference field="21" count="1" selected="0">
            <x v="688"/>
          </reference>
          <reference field="22" count="1">
            <x v="660"/>
          </reference>
        </references>
      </pivotArea>
    </format>
    <format dxfId="4081">
      <pivotArea dataOnly="0" labelOnly="1" outline="0" fieldPosition="0">
        <references count="2">
          <reference field="21" count="1" selected="0">
            <x v="689"/>
          </reference>
          <reference field="22" count="1">
            <x v="393"/>
          </reference>
        </references>
      </pivotArea>
    </format>
    <format dxfId="4080">
      <pivotArea dataOnly="0" labelOnly="1" outline="0" fieldPosition="0">
        <references count="2">
          <reference field="21" count="1" selected="0">
            <x v="690"/>
          </reference>
          <reference field="22" count="1">
            <x v="179"/>
          </reference>
        </references>
      </pivotArea>
    </format>
    <format dxfId="4079">
      <pivotArea dataOnly="0" labelOnly="1" outline="0" fieldPosition="0">
        <references count="2">
          <reference field="21" count="1" selected="0">
            <x v="691"/>
          </reference>
          <reference field="22" count="1">
            <x v="1107"/>
          </reference>
        </references>
      </pivotArea>
    </format>
    <format dxfId="4078">
      <pivotArea dataOnly="0" labelOnly="1" outline="0" fieldPosition="0">
        <references count="2">
          <reference field="21" count="1" selected="0">
            <x v="692"/>
          </reference>
          <reference field="22" count="1">
            <x v="917"/>
          </reference>
        </references>
      </pivotArea>
    </format>
    <format dxfId="4077">
      <pivotArea dataOnly="0" labelOnly="1" outline="0" fieldPosition="0">
        <references count="2">
          <reference field="21" count="1" selected="0">
            <x v="693"/>
          </reference>
          <reference field="22" count="1">
            <x v="979"/>
          </reference>
        </references>
      </pivotArea>
    </format>
    <format dxfId="4076">
      <pivotArea dataOnly="0" labelOnly="1" outline="0" fieldPosition="0">
        <references count="2">
          <reference field="21" count="1" selected="0">
            <x v="694"/>
          </reference>
          <reference field="22" count="1">
            <x v="40"/>
          </reference>
        </references>
      </pivotArea>
    </format>
    <format dxfId="4075">
      <pivotArea dataOnly="0" labelOnly="1" outline="0" fieldPosition="0">
        <references count="2">
          <reference field="21" count="1" selected="0">
            <x v="695"/>
          </reference>
          <reference field="22" count="1">
            <x v="371"/>
          </reference>
        </references>
      </pivotArea>
    </format>
    <format dxfId="4074">
      <pivotArea dataOnly="0" labelOnly="1" outline="0" fieldPosition="0">
        <references count="2">
          <reference field="21" count="1" selected="0">
            <x v="696"/>
          </reference>
          <reference field="22" count="1">
            <x v="1030"/>
          </reference>
        </references>
      </pivotArea>
    </format>
    <format dxfId="4073">
      <pivotArea dataOnly="0" labelOnly="1" outline="0" fieldPosition="0">
        <references count="2">
          <reference field="21" count="1" selected="0">
            <x v="697"/>
          </reference>
          <reference field="22" count="1">
            <x v="639"/>
          </reference>
        </references>
      </pivotArea>
    </format>
    <format dxfId="4072">
      <pivotArea dataOnly="0" labelOnly="1" outline="0" fieldPosition="0">
        <references count="2">
          <reference field="21" count="1" selected="0">
            <x v="698"/>
          </reference>
          <reference field="22" count="1">
            <x v="578"/>
          </reference>
        </references>
      </pivotArea>
    </format>
    <format dxfId="4071">
      <pivotArea dataOnly="0" labelOnly="1" outline="0" fieldPosition="0">
        <references count="2">
          <reference field="21" count="1" selected="0">
            <x v="699"/>
          </reference>
          <reference field="22" count="1">
            <x v="144"/>
          </reference>
        </references>
      </pivotArea>
    </format>
    <format dxfId="4070">
      <pivotArea dataOnly="0" labelOnly="1" outline="0" fieldPosition="0">
        <references count="2">
          <reference field="21" count="1" selected="0">
            <x v="700"/>
          </reference>
          <reference field="22" count="1">
            <x v="285"/>
          </reference>
        </references>
      </pivotArea>
    </format>
    <format dxfId="4069">
      <pivotArea dataOnly="0" labelOnly="1" outline="0" fieldPosition="0">
        <references count="2">
          <reference field="21" count="1" selected="0">
            <x v="701"/>
          </reference>
          <reference field="22" count="1">
            <x v="688"/>
          </reference>
        </references>
      </pivotArea>
    </format>
    <format dxfId="4068">
      <pivotArea dataOnly="0" labelOnly="1" outline="0" fieldPosition="0">
        <references count="2">
          <reference field="21" count="1" selected="0">
            <x v="702"/>
          </reference>
          <reference field="22" count="1">
            <x v="668"/>
          </reference>
        </references>
      </pivotArea>
    </format>
    <format dxfId="4067">
      <pivotArea dataOnly="0" labelOnly="1" outline="0" fieldPosition="0">
        <references count="2">
          <reference field="21" count="1" selected="0">
            <x v="703"/>
          </reference>
          <reference field="22" count="1">
            <x v="239"/>
          </reference>
        </references>
      </pivotArea>
    </format>
    <format dxfId="4066">
      <pivotArea dataOnly="0" labelOnly="1" outline="0" fieldPosition="0">
        <references count="2">
          <reference field="21" count="1" selected="0">
            <x v="704"/>
          </reference>
          <reference field="22" count="1">
            <x v="728"/>
          </reference>
        </references>
      </pivotArea>
    </format>
    <format dxfId="4065">
      <pivotArea dataOnly="0" labelOnly="1" outline="0" fieldPosition="0">
        <references count="2">
          <reference field="21" count="1" selected="0">
            <x v="705"/>
          </reference>
          <reference field="22" count="1">
            <x v="596"/>
          </reference>
        </references>
      </pivotArea>
    </format>
    <format dxfId="4064">
      <pivotArea dataOnly="0" labelOnly="1" outline="0" fieldPosition="0">
        <references count="2">
          <reference field="21" count="1" selected="0">
            <x v="706"/>
          </reference>
          <reference field="22" count="1">
            <x v="171"/>
          </reference>
        </references>
      </pivotArea>
    </format>
    <format dxfId="4063">
      <pivotArea dataOnly="0" labelOnly="1" outline="0" fieldPosition="0">
        <references count="2">
          <reference field="21" count="1" selected="0">
            <x v="707"/>
          </reference>
          <reference field="22" count="1">
            <x v="201"/>
          </reference>
        </references>
      </pivotArea>
    </format>
    <format dxfId="4062">
      <pivotArea dataOnly="0" labelOnly="1" outline="0" fieldPosition="0">
        <references count="2">
          <reference field="21" count="1" selected="0">
            <x v="708"/>
          </reference>
          <reference field="22" count="1">
            <x v="217"/>
          </reference>
        </references>
      </pivotArea>
    </format>
    <format dxfId="4061">
      <pivotArea dataOnly="0" labelOnly="1" outline="0" fieldPosition="0">
        <references count="2">
          <reference field="21" count="1" selected="0">
            <x v="709"/>
          </reference>
          <reference field="22" count="1">
            <x v="927"/>
          </reference>
        </references>
      </pivotArea>
    </format>
    <format dxfId="4060">
      <pivotArea dataOnly="0" labelOnly="1" outline="0" fieldPosition="0">
        <references count="2">
          <reference field="21" count="1" selected="0">
            <x v="710"/>
          </reference>
          <reference field="22" count="1">
            <x v="264"/>
          </reference>
        </references>
      </pivotArea>
    </format>
    <format dxfId="4059">
      <pivotArea dataOnly="0" labelOnly="1" outline="0" fieldPosition="0">
        <references count="2">
          <reference field="21" count="1" selected="0">
            <x v="711"/>
          </reference>
          <reference field="22" count="1">
            <x v="875"/>
          </reference>
        </references>
      </pivotArea>
    </format>
    <format dxfId="4058">
      <pivotArea dataOnly="0" labelOnly="1" outline="0" fieldPosition="0">
        <references count="2">
          <reference field="21" count="1" selected="0">
            <x v="712"/>
          </reference>
          <reference field="22" count="1">
            <x v="622"/>
          </reference>
        </references>
      </pivotArea>
    </format>
    <format dxfId="4057">
      <pivotArea dataOnly="0" labelOnly="1" outline="0" fieldPosition="0">
        <references count="2">
          <reference field="21" count="1" selected="0">
            <x v="713"/>
          </reference>
          <reference field="22" count="1">
            <x v="266"/>
          </reference>
        </references>
      </pivotArea>
    </format>
    <format dxfId="4056">
      <pivotArea dataOnly="0" labelOnly="1" outline="0" fieldPosition="0">
        <references count="2">
          <reference field="21" count="1" selected="0">
            <x v="714"/>
          </reference>
          <reference field="22" count="1">
            <x v="847"/>
          </reference>
        </references>
      </pivotArea>
    </format>
    <format dxfId="4055">
      <pivotArea dataOnly="0" labelOnly="1" outline="0" fieldPosition="0">
        <references count="2">
          <reference field="21" count="1" selected="0">
            <x v="715"/>
          </reference>
          <reference field="22" count="1">
            <x v="251"/>
          </reference>
        </references>
      </pivotArea>
    </format>
    <format dxfId="4054">
      <pivotArea dataOnly="0" labelOnly="1" outline="0" fieldPosition="0">
        <references count="2">
          <reference field="21" count="1" selected="0">
            <x v="716"/>
          </reference>
          <reference field="22" count="1">
            <x v="263"/>
          </reference>
        </references>
      </pivotArea>
    </format>
    <format dxfId="4053">
      <pivotArea dataOnly="0" labelOnly="1" outline="0" fieldPosition="0">
        <references count="2">
          <reference field="21" count="1" selected="0">
            <x v="717"/>
          </reference>
          <reference field="22" count="1">
            <x v="190"/>
          </reference>
        </references>
      </pivotArea>
    </format>
    <format dxfId="4052">
      <pivotArea dataOnly="0" labelOnly="1" outline="0" fieldPosition="0">
        <references count="2">
          <reference field="21" count="1" selected="0">
            <x v="718"/>
          </reference>
          <reference field="22" count="1">
            <x v="397"/>
          </reference>
        </references>
      </pivotArea>
    </format>
    <format dxfId="4051">
      <pivotArea dataOnly="0" labelOnly="1" outline="0" fieldPosition="0">
        <references count="2">
          <reference field="21" count="1" selected="0">
            <x v="719"/>
          </reference>
          <reference field="22" count="1">
            <x v="168"/>
          </reference>
        </references>
      </pivotArea>
    </format>
    <format dxfId="4050">
      <pivotArea dataOnly="0" labelOnly="1" outline="0" fieldPosition="0">
        <references count="2">
          <reference field="21" count="1" selected="0">
            <x v="720"/>
          </reference>
          <reference field="22" count="1">
            <x v="402"/>
          </reference>
        </references>
      </pivotArea>
    </format>
    <format dxfId="4049">
      <pivotArea dataOnly="0" labelOnly="1" outline="0" fieldPosition="0">
        <references count="2">
          <reference field="21" count="1" selected="0">
            <x v="721"/>
          </reference>
          <reference field="22" count="1">
            <x v="1089"/>
          </reference>
        </references>
      </pivotArea>
    </format>
    <format dxfId="4048">
      <pivotArea dataOnly="0" labelOnly="1" outline="0" fieldPosition="0">
        <references count="2">
          <reference field="21" count="1" selected="0">
            <x v="722"/>
          </reference>
          <reference field="22" count="1">
            <x v="306"/>
          </reference>
        </references>
      </pivotArea>
    </format>
    <format dxfId="4047">
      <pivotArea dataOnly="0" labelOnly="1" outline="0" fieldPosition="0">
        <references count="2">
          <reference field="21" count="1" selected="0">
            <x v="723"/>
          </reference>
          <reference field="22" count="1">
            <x v="328"/>
          </reference>
        </references>
      </pivotArea>
    </format>
    <format dxfId="4046">
      <pivotArea dataOnly="0" labelOnly="1" outline="0" fieldPosition="0">
        <references count="2">
          <reference field="21" count="1" selected="0">
            <x v="724"/>
          </reference>
          <reference field="22" count="1">
            <x v="364"/>
          </reference>
        </references>
      </pivotArea>
    </format>
    <format dxfId="4045">
      <pivotArea dataOnly="0" labelOnly="1" outline="0" fieldPosition="0">
        <references count="2">
          <reference field="21" count="1" selected="0">
            <x v="725"/>
          </reference>
          <reference field="22" count="1">
            <x v="939"/>
          </reference>
        </references>
      </pivotArea>
    </format>
    <format dxfId="4044">
      <pivotArea dataOnly="0" labelOnly="1" outline="0" fieldPosition="0">
        <references count="2">
          <reference field="21" count="1" selected="0">
            <x v="726"/>
          </reference>
          <reference field="22" count="1">
            <x v="983"/>
          </reference>
        </references>
      </pivotArea>
    </format>
    <format dxfId="4043">
      <pivotArea dataOnly="0" labelOnly="1" outline="0" fieldPosition="0">
        <references count="2">
          <reference field="21" count="1" selected="0">
            <x v="727"/>
          </reference>
          <reference field="22" count="1">
            <x v="257"/>
          </reference>
        </references>
      </pivotArea>
    </format>
    <format dxfId="4042">
      <pivotArea dataOnly="0" labelOnly="1" outline="0" fieldPosition="0">
        <references count="2">
          <reference field="21" count="1" selected="0">
            <x v="728"/>
          </reference>
          <reference field="22" count="1">
            <x v="291"/>
          </reference>
        </references>
      </pivotArea>
    </format>
    <format dxfId="4041">
      <pivotArea dataOnly="0" labelOnly="1" outline="0" fieldPosition="0">
        <references count="2">
          <reference field="21" count="1" selected="0">
            <x v="729"/>
          </reference>
          <reference field="22" count="1">
            <x v="200"/>
          </reference>
        </references>
      </pivotArea>
    </format>
    <format dxfId="4040">
      <pivotArea dataOnly="0" labelOnly="1" outline="0" fieldPosition="0">
        <references count="2">
          <reference field="21" count="1" selected="0">
            <x v="730"/>
          </reference>
          <reference field="22" count="1">
            <x v="247"/>
          </reference>
        </references>
      </pivotArea>
    </format>
    <format dxfId="4039">
      <pivotArea dataOnly="0" labelOnly="1" outline="0" fieldPosition="0">
        <references count="2">
          <reference field="21" count="1" selected="0">
            <x v="731"/>
          </reference>
          <reference field="22" count="1">
            <x v="423"/>
          </reference>
        </references>
      </pivotArea>
    </format>
    <format dxfId="4038">
      <pivotArea dataOnly="0" labelOnly="1" outline="0" fieldPosition="0">
        <references count="2">
          <reference field="21" count="1" selected="0">
            <x v="732"/>
          </reference>
          <reference field="22" count="1">
            <x v="438"/>
          </reference>
        </references>
      </pivotArea>
    </format>
    <format dxfId="4037">
      <pivotArea dataOnly="0" labelOnly="1" outline="0" fieldPosition="0">
        <references count="2">
          <reference field="21" count="1" selected="0">
            <x v="733"/>
          </reference>
          <reference field="22" count="1">
            <x v="727"/>
          </reference>
        </references>
      </pivotArea>
    </format>
    <format dxfId="4036">
      <pivotArea dataOnly="0" labelOnly="1" outline="0" fieldPosition="0">
        <references count="2">
          <reference field="21" count="1" selected="0">
            <x v="734"/>
          </reference>
          <reference field="22" count="1">
            <x v="238"/>
          </reference>
        </references>
      </pivotArea>
    </format>
    <format dxfId="4035">
      <pivotArea dataOnly="0" labelOnly="1" outline="0" fieldPosition="0">
        <references count="2">
          <reference field="21" count="1" selected="0">
            <x v="735"/>
          </reference>
          <reference field="22" count="1">
            <x v="492"/>
          </reference>
        </references>
      </pivotArea>
    </format>
    <format dxfId="4034">
      <pivotArea dataOnly="0" labelOnly="1" outline="0" fieldPosition="0">
        <references count="2">
          <reference field="21" count="1" selected="0">
            <x v="736"/>
          </reference>
          <reference field="22" count="1">
            <x v="662"/>
          </reference>
        </references>
      </pivotArea>
    </format>
    <format dxfId="4033">
      <pivotArea dataOnly="0" labelOnly="1" outline="0" fieldPosition="0">
        <references count="2">
          <reference field="21" count="1" selected="0">
            <x v="737"/>
          </reference>
          <reference field="22" count="1">
            <x v="845"/>
          </reference>
        </references>
      </pivotArea>
    </format>
    <format dxfId="4032">
      <pivotArea dataOnly="0" labelOnly="1" outline="0" fieldPosition="0">
        <references count="2">
          <reference field="21" count="1" selected="0">
            <x v="738"/>
          </reference>
          <reference field="22" count="1">
            <x v="867"/>
          </reference>
        </references>
      </pivotArea>
    </format>
    <format dxfId="4031">
      <pivotArea dataOnly="0" labelOnly="1" outline="0" fieldPosition="0">
        <references count="2">
          <reference field="21" count="1" selected="0">
            <x v="739"/>
          </reference>
          <reference field="22" count="1">
            <x v="347"/>
          </reference>
        </references>
      </pivotArea>
    </format>
    <format dxfId="4030">
      <pivotArea dataOnly="0" labelOnly="1" outline="0" fieldPosition="0">
        <references count="2">
          <reference field="21" count="1" selected="0">
            <x v="740"/>
          </reference>
          <reference field="22" count="1">
            <x v="123"/>
          </reference>
        </references>
      </pivotArea>
    </format>
    <format dxfId="4029">
      <pivotArea dataOnly="0" labelOnly="1" outline="0" fieldPosition="0">
        <references count="2">
          <reference field="21" count="1" selected="0">
            <x v="741"/>
          </reference>
          <reference field="22" count="1">
            <x v="297"/>
          </reference>
        </references>
      </pivotArea>
    </format>
    <format dxfId="4028">
      <pivotArea dataOnly="0" labelOnly="1" outline="0" fieldPosition="0">
        <references count="2">
          <reference field="21" count="1" selected="0">
            <x v="742"/>
          </reference>
          <reference field="22" count="1">
            <x v="652"/>
          </reference>
        </references>
      </pivotArea>
    </format>
    <format dxfId="4027">
      <pivotArea dataOnly="0" labelOnly="1" outline="0" fieldPosition="0">
        <references count="2">
          <reference field="21" count="1" selected="0">
            <x v="743"/>
          </reference>
          <reference field="22" count="1">
            <x v="359"/>
          </reference>
        </references>
      </pivotArea>
    </format>
    <format dxfId="4026">
      <pivotArea dataOnly="0" labelOnly="1" outline="0" fieldPosition="0">
        <references count="2">
          <reference field="21" count="1" selected="0">
            <x v="744"/>
          </reference>
          <reference field="22" count="1">
            <x v="878"/>
          </reference>
        </references>
      </pivotArea>
    </format>
    <format dxfId="4025">
      <pivotArea dataOnly="0" labelOnly="1" outline="0" fieldPosition="0">
        <references count="2">
          <reference field="21" count="1" selected="0">
            <x v="745"/>
          </reference>
          <reference field="22" count="1">
            <x v="188"/>
          </reference>
        </references>
      </pivotArea>
    </format>
    <format dxfId="4024">
      <pivotArea dataOnly="0" labelOnly="1" outline="0" fieldPosition="0">
        <references count="2">
          <reference field="21" count="1" selected="0">
            <x v="746"/>
          </reference>
          <reference field="22" count="1">
            <x v="1024"/>
          </reference>
        </references>
      </pivotArea>
    </format>
    <format dxfId="4023">
      <pivotArea dataOnly="0" labelOnly="1" outline="0" fieldPosition="0">
        <references count="2">
          <reference field="21" count="1" selected="0">
            <x v="747"/>
          </reference>
          <reference field="22" count="1">
            <x v="25"/>
          </reference>
        </references>
      </pivotArea>
    </format>
    <format dxfId="4022">
      <pivotArea dataOnly="0" labelOnly="1" outline="0" fieldPosition="0">
        <references count="2">
          <reference field="21" count="1" selected="0">
            <x v="748"/>
          </reference>
          <reference field="22" count="1">
            <x v="814"/>
          </reference>
        </references>
      </pivotArea>
    </format>
    <format dxfId="4021">
      <pivotArea dataOnly="0" labelOnly="1" outline="0" fieldPosition="0">
        <references count="2">
          <reference field="21" count="1" selected="0">
            <x v="749"/>
          </reference>
          <reference field="22" count="1">
            <x v="151"/>
          </reference>
        </references>
      </pivotArea>
    </format>
    <format dxfId="4020">
      <pivotArea dataOnly="0" labelOnly="1" outline="0" fieldPosition="0">
        <references count="2">
          <reference field="21" count="1" selected="0">
            <x v="750"/>
          </reference>
          <reference field="22" count="1">
            <x v="1131"/>
          </reference>
        </references>
      </pivotArea>
    </format>
    <format dxfId="4019">
      <pivotArea dataOnly="0" labelOnly="1" outline="0" fieldPosition="0">
        <references count="2">
          <reference field="21" count="1" selected="0">
            <x v="751"/>
          </reference>
          <reference field="22" count="1">
            <x v="369"/>
          </reference>
        </references>
      </pivotArea>
    </format>
    <format dxfId="4018">
      <pivotArea dataOnly="0" labelOnly="1" outline="0" fieldPosition="0">
        <references count="2">
          <reference field="21" count="1" selected="0">
            <x v="752"/>
          </reference>
          <reference field="22" count="1">
            <x v="526"/>
          </reference>
        </references>
      </pivotArea>
    </format>
    <format dxfId="4017">
      <pivotArea dataOnly="0" labelOnly="1" outline="0" fieldPosition="0">
        <references count="2">
          <reference field="21" count="1" selected="0">
            <x v="753"/>
          </reference>
          <reference field="22" count="1">
            <x v="1039"/>
          </reference>
        </references>
      </pivotArea>
    </format>
    <format dxfId="4016">
      <pivotArea dataOnly="0" labelOnly="1" outline="0" fieldPosition="0">
        <references count="2">
          <reference field="21" count="1" selected="0">
            <x v="754"/>
          </reference>
          <reference field="22" count="1">
            <x v="226"/>
          </reference>
        </references>
      </pivotArea>
    </format>
    <format dxfId="4015">
      <pivotArea dataOnly="0" labelOnly="1" outline="0" fieldPosition="0">
        <references count="2">
          <reference field="21" count="1" selected="0">
            <x v="755"/>
          </reference>
          <reference field="22" count="1">
            <x v="965"/>
          </reference>
        </references>
      </pivotArea>
    </format>
    <format dxfId="4014">
      <pivotArea dataOnly="0" labelOnly="1" outline="0" fieldPosition="0">
        <references count="2">
          <reference field="21" count="1" selected="0">
            <x v="756"/>
          </reference>
          <reference field="22" count="1">
            <x v="88"/>
          </reference>
        </references>
      </pivotArea>
    </format>
    <format dxfId="4013">
      <pivotArea dataOnly="0" labelOnly="1" outline="0" fieldPosition="0">
        <references count="2">
          <reference field="21" count="1" selected="0">
            <x v="757"/>
          </reference>
          <reference field="22" count="1">
            <x v="1033"/>
          </reference>
        </references>
      </pivotArea>
    </format>
    <format dxfId="4012">
      <pivotArea dataOnly="0" labelOnly="1" outline="0" fieldPosition="0">
        <references count="2">
          <reference field="21" count="1" selected="0">
            <x v="758"/>
          </reference>
          <reference field="22" count="1">
            <x v="259"/>
          </reference>
        </references>
      </pivotArea>
    </format>
    <format dxfId="4011">
      <pivotArea dataOnly="0" labelOnly="1" outline="0" fieldPosition="0">
        <references count="2">
          <reference field="21" count="1" selected="0">
            <x v="759"/>
          </reference>
          <reference field="22" count="1">
            <x v="315"/>
          </reference>
        </references>
      </pivotArea>
    </format>
    <format dxfId="4010">
      <pivotArea dataOnly="0" labelOnly="1" outline="0" fieldPosition="0">
        <references count="2">
          <reference field="21" count="1" selected="0">
            <x v="760"/>
          </reference>
          <reference field="22" count="1">
            <x v="675"/>
          </reference>
        </references>
      </pivotArea>
    </format>
    <format dxfId="4009">
      <pivotArea dataOnly="0" labelOnly="1" outline="0" fieldPosition="0">
        <references count="2">
          <reference field="21" count="1" selected="0">
            <x v="761"/>
          </reference>
          <reference field="22" count="1">
            <x v="766"/>
          </reference>
        </references>
      </pivotArea>
    </format>
    <format dxfId="4008">
      <pivotArea dataOnly="0" labelOnly="1" outline="0" fieldPosition="0">
        <references count="2">
          <reference field="21" count="1" selected="0">
            <x v="762"/>
          </reference>
          <reference field="22" count="1">
            <x v="177"/>
          </reference>
        </references>
      </pivotArea>
    </format>
    <format dxfId="4007">
      <pivotArea dataOnly="0" labelOnly="1" outline="0" fieldPosition="0">
        <references count="2">
          <reference field="21" count="1" selected="0">
            <x v="763"/>
          </reference>
          <reference field="22" count="1">
            <x v="283"/>
          </reference>
        </references>
      </pivotArea>
    </format>
    <format dxfId="4006">
      <pivotArea dataOnly="0" labelOnly="1" outline="0" fieldPosition="0">
        <references count="2">
          <reference field="21" count="1" selected="0">
            <x v="764"/>
          </reference>
          <reference field="22" count="1">
            <x v="902"/>
          </reference>
        </references>
      </pivotArea>
    </format>
    <format dxfId="4005">
      <pivotArea dataOnly="0" labelOnly="1" outline="0" fieldPosition="0">
        <references count="2">
          <reference field="21" count="1" selected="0">
            <x v="765"/>
          </reference>
          <reference field="22" count="1">
            <x v="331"/>
          </reference>
        </references>
      </pivotArea>
    </format>
    <format dxfId="4004">
      <pivotArea dataOnly="0" labelOnly="1" outline="0" fieldPosition="0">
        <references count="2">
          <reference field="21" count="1" selected="0">
            <x v="766"/>
          </reference>
          <reference field="22" count="1">
            <x v="999"/>
          </reference>
        </references>
      </pivotArea>
    </format>
    <format dxfId="4003">
      <pivotArea dataOnly="0" labelOnly="1" outline="0" fieldPosition="0">
        <references count="2">
          <reference field="21" count="1" selected="0">
            <x v="767"/>
          </reference>
          <reference field="22" count="1">
            <x v="706"/>
          </reference>
        </references>
      </pivotArea>
    </format>
    <format dxfId="4002">
      <pivotArea dataOnly="0" labelOnly="1" outline="0" fieldPosition="0">
        <references count="2">
          <reference field="21" count="1" selected="0">
            <x v="768"/>
          </reference>
          <reference field="22" count="1">
            <x v="403"/>
          </reference>
        </references>
      </pivotArea>
    </format>
    <format dxfId="4001">
      <pivotArea dataOnly="0" labelOnly="1" outline="0" fieldPosition="0">
        <references count="2">
          <reference field="21" count="1" selected="0">
            <x v="769"/>
          </reference>
          <reference field="22" count="1">
            <x v="674"/>
          </reference>
        </references>
      </pivotArea>
    </format>
    <format dxfId="4000">
      <pivotArea dataOnly="0" labelOnly="1" outline="0" fieldPosition="0">
        <references count="2">
          <reference field="21" count="1" selected="0">
            <x v="770"/>
          </reference>
          <reference field="22" count="1">
            <x v="384"/>
          </reference>
        </references>
      </pivotArea>
    </format>
    <format dxfId="3999">
      <pivotArea dataOnly="0" labelOnly="1" outline="0" fieldPosition="0">
        <references count="2">
          <reference field="21" count="1" selected="0">
            <x v="771"/>
          </reference>
          <reference field="22" count="1">
            <x v="816"/>
          </reference>
        </references>
      </pivotArea>
    </format>
    <format dxfId="3998">
      <pivotArea dataOnly="0" labelOnly="1" outline="0" fieldPosition="0">
        <references count="2">
          <reference field="21" count="1" selected="0">
            <x v="772"/>
          </reference>
          <reference field="22" count="1">
            <x v="432"/>
          </reference>
        </references>
      </pivotArea>
    </format>
    <format dxfId="3997">
      <pivotArea dataOnly="0" labelOnly="1" outline="0" fieldPosition="0">
        <references count="2">
          <reference field="21" count="1" selected="0">
            <x v="773"/>
          </reference>
          <reference field="22" count="1">
            <x v="449"/>
          </reference>
        </references>
      </pivotArea>
    </format>
    <format dxfId="3996">
      <pivotArea dataOnly="0" labelOnly="1" outline="0" fieldPosition="0">
        <references count="2">
          <reference field="21" count="1" selected="0">
            <x v="774"/>
          </reference>
          <reference field="22" count="1">
            <x v="855"/>
          </reference>
        </references>
      </pivotArea>
    </format>
    <format dxfId="3995">
      <pivotArea dataOnly="0" labelOnly="1" outline="0" fieldPosition="0">
        <references count="2">
          <reference field="21" count="1" selected="0">
            <x v="775"/>
          </reference>
          <reference field="22" count="1">
            <x v="204"/>
          </reference>
        </references>
      </pivotArea>
    </format>
    <format dxfId="3994">
      <pivotArea dataOnly="0" labelOnly="1" outline="0" fieldPosition="0">
        <references count="2">
          <reference field="21" count="1" selected="0">
            <x v="776"/>
          </reference>
          <reference field="22" count="1">
            <x v="915"/>
          </reference>
        </references>
      </pivotArea>
    </format>
    <format dxfId="3993">
      <pivotArea dataOnly="0" labelOnly="1" outline="0" fieldPosition="0">
        <references count="2">
          <reference field="21" count="1" selected="0">
            <x v="777"/>
          </reference>
          <reference field="22" count="1">
            <x v="743"/>
          </reference>
        </references>
      </pivotArea>
    </format>
    <format dxfId="3992">
      <pivotArea dataOnly="0" labelOnly="1" outline="0" fieldPosition="0">
        <references count="2">
          <reference field="21" count="1" selected="0">
            <x v="778"/>
          </reference>
          <reference field="22" count="1">
            <x v="997"/>
          </reference>
        </references>
      </pivotArea>
    </format>
    <format dxfId="3991">
      <pivotArea dataOnly="0" labelOnly="1" outline="0" fieldPosition="0">
        <references count="2">
          <reference field="21" count="1" selected="0">
            <x v="779"/>
          </reference>
          <reference field="22" count="1">
            <x v="881"/>
          </reference>
        </references>
      </pivotArea>
    </format>
    <format dxfId="3990">
      <pivotArea dataOnly="0" labelOnly="1" outline="0" fieldPosition="0">
        <references count="2">
          <reference field="21" count="1" selected="0">
            <x v="780"/>
          </reference>
          <reference field="22" count="1">
            <x v="1037"/>
          </reference>
        </references>
      </pivotArea>
    </format>
    <format dxfId="3989">
      <pivotArea dataOnly="0" labelOnly="1" outline="0" fieldPosition="0">
        <references count="2">
          <reference field="21" count="1" selected="0">
            <x v="781"/>
          </reference>
          <reference field="22" count="1">
            <x v="299"/>
          </reference>
        </references>
      </pivotArea>
    </format>
    <format dxfId="3988">
      <pivotArea dataOnly="0" labelOnly="1" outline="0" fieldPosition="0">
        <references count="2">
          <reference field="21" count="1" selected="0">
            <x v="782"/>
          </reference>
          <reference field="22" count="1">
            <x v="101"/>
          </reference>
        </references>
      </pivotArea>
    </format>
    <format dxfId="3987">
      <pivotArea dataOnly="0" labelOnly="1" outline="0" fieldPosition="0">
        <references count="2">
          <reference field="21" count="1" selected="0">
            <x v="783"/>
          </reference>
          <reference field="22" count="1">
            <x v="1141"/>
          </reference>
        </references>
      </pivotArea>
    </format>
    <format dxfId="3986">
      <pivotArea dataOnly="0" labelOnly="1" outline="0" fieldPosition="0">
        <references count="2">
          <reference field="21" count="1" selected="0">
            <x v="784"/>
          </reference>
          <reference field="22" count="1">
            <x v="682"/>
          </reference>
        </references>
      </pivotArea>
    </format>
    <format dxfId="3985">
      <pivotArea dataOnly="0" labelOnly="1" outline="0" fieldPosition="0">
        <references count="2">
          <reference field="21" count="1" selected="0">
            <x v="785"/>
          </reference>
          <reference field="22" count="3">
            <x v="127"/>
            <x v="141"/>
            <x v="457"/>
          </reference>
        </references>
      </pivotArea>
    </format>
    <format dxfId="3984">
      <pivotArea dataOnly="0" labelOnly="1" outline="0" fieldPosition="0">
        <references count="2">
          <reference field="21" count="1" selected="0">
            <x v="786"/>
          </reference>
          <reference field="22" count="1">
            <x v="700"/>
          </reference>
        </references>
      </pivotArea>
    </format>
    <format dxfId="3983">
      <pivotArea dataOnly="0" labelOnly="1" outline="0" fieldPosition="0">
        <references count="2">
          <reference field="21" count="1" selected="0">
            <x v="787"/>
          </reference>
          <reference field="22" count="1">
            <x v="1084"/>
          </reference>
        </references>
      </pivotArea>
    </format>
    <format dxfId="3982">
      <pivotArea dataOnly="0" labelOnly="1" outline="0" fieldPosition="0">
        <references count="2">
          <reference field="21" count="1" selected="0">
            <x v="788"/>
          </reference>
          <reference field="22" count="1">
            <x v="254"/>
          </reference>
        </references>
      </pivotArea>
    </format>
    <format dxfId="3981">
      <pivotArea dataOnly="0" labelOnly="1" outline="0" fieldPosition="0">
        <references count="2">
          <reference field="21" count="1" selected="0">
            <x v="789"/>
          </reference>
          <reference field="22" count="1">
            <x v="1035"/>
          </reference>
        </references>
      </pivotArea>
    </format>
    <format dxfId="3980">
      <pivotArea dataOnly="0" labelOnly="1" outline="0" fieldPosition="0">
        <references count="2">
          <reference field="21" count="1" selected="0">
            <x v="790"/>
          </reference>
          <reference field="22" count="1">
            <x v="303"/>
          </reference>
        </references>
      </pivotArea>
    </format>
    <format dxfId="3979">
      <pivotArea dataOnly="0" labelOnly="1" outline="0" fieldPosition="0">
        <references count="2">
          <reference field="21" count="1" selected="0">
            <x v="791"/>
          </reference>
          <reference field="22" count="1">
            <x v="418"/>
          </reference>
        </references>
      </pivotArea>
    </format>
    <format dxfId="3978">
      <pivotArea dataOnly="0" labelOnly="1" outline="0" fieldPosition="0">
        <references count="2">
          <reference field="21" count="1" selected="0">
            <x v="792"/>
          </reference>
          <reference field="22" count="1">
            <x v="213"/>
          </reference>
        </references>
      </pivotArea>
    </format>
    <format dxfId="3977">
      <pivotArea dataOnly="0" labelOnly="1" outline="0" fieldPosition="0">
        <references count="2">
          <reference field="21" count="1" selected="0">
            <x v="793"/>
          </reference>
          <reference field="22" count="1">
            <x v="502"/>
          </reference>
        </references>
      </pivotArea>
    </format>
    <format dxfId="3976">
      <pivotArea dataOnly="0" labelOnly="1" outline="0" fieldPosition="0">
        <references count="2">
          <reference field="21" count="1" selected="0">
            <x v="794"/>
          </reference>
          <reference field="22" count="1">
            <x v="871"/>
          </reference>
        </references>
      </pivotArea>
    </format>
    <format dxfId="3975">
      <pivotArea dataOnly="0" labelOnly="1" outline="0" fieldPosition="0">
        <references count="2">
          <reference field="21" count="1" selected="0">
            <x v="795"/>
          </reference>
          <reference field="22" count="1">
            <x v="869"/>
          </reference>
        </references>
      </pivotArea>
    </format>
    <format dxfId="3974">
      <pivotArea dataOnly="0" labelOnly="1" outline="0" fieldPosition="0">
        <references count="2">
          <reference field="21" count="1" selected="0">
            <x v="796"/>
          </reference>
          <reference field="22" count="1">
            <x v="693"/>
          </reference>
        </references>
      </pivotArea>
    </format>
    <format dxfId="3973">
      <pivotArea dataOnly="0" labelOnly="1" outline="0" fieldPosition="0">
        <references count="2">
          <reference field="21" count="1" selected="0">
            <x v="797"/>
          </reference>
          <reference field="22" count="1">
            <x v="544"/>
          </reference>
        </references>
      </pivotArea>
    </format>
    <format dxfId="3972">
      <pivotArea dataOnly="0" labelOnly="1" outline="0" fieldPosition="0">
        <references count="2">
          <reference field="21" count="1" selected="0">
            <x v="798"/>
          </reference>
          <reference field="22" count="1">
            <x v="800"/>
          </reference>
        </references>
      </pivotArea>
    </format>
    <format dxfId="3971">
      <pivotArea dataOnly="0" labelOnly="1" outline="0" fieldPosition="0">
        <references count="2">
          <reference field="21" count="1" selected="0">
            <x v="799"/>
          </reference>
          <reference field="22" count="1">
            <x v="115"/>
          </reference>
        </references>
      </pivotArea>
    </format>
    <format dxfId="3970">
      <pivotArea dataOnly="0" labelOnly="1" outline="0" fieldPosition="0">
        <references count="2">
          <reference field="21" count="1" selected="0">
            <x v="800"/>
          </reference>
          <reference field="22" count="1">
            <x v="1068"/>
          </reference>
        </references>
      </pivotArea>
    </format>
    <format dxfId="3969">
      <pivotArea dataOnly="0" labelOnly="1" outline="0" fieldPosition="0">
        <references count="2">
          <reference field="21" count="1" selected="0">
            <x v="801"/>
          </reference>
          <reference field="22" count="1">
            <x v="559"/>
          </reference>
        </references>
      </pivotArea>
    </format>
    <format dxfId="3968">
      <pivotArea dataOnly="0" labelOnly="1" outline="0" fieldPosition="0">
        <references count="2">
          <reference field="21" count="1" selected="0">
            <x v="802"/>
          </reference>
          <reference field="22" count="1">
            <x v="735"/>
          </reference>
        </references>
      </pivotArea>
    </format>
    <format dxfId="3967">
      <pivotArea dataOnly="0" labelOnly="1" outline="0" fieldPosition="0">
        <references count="2">
          <reference field="21" count="1" selected="0">
            <x v="803"/>
          </reference>
          <reference field="22" count="1">
            <x v="774"/>
          </reference>
        </references>
      </pivotArea>
    </format>
    <format dxfId="3966">
      <pivotArea dataOnly="0" labelOnly="1" outline="0" fieldPosition="0">
        <references count="2">
          <reference field="21" count="1" selected="0">
            <x v="804"/>
          </reference>
          <reference field="22" count="1">
            <x v="826"/>
          </reference>
        </references>
      </pivotArea>
    </format>
    <format dxfId="3965">
      <pivotArea dataOnly="0" labelOnly="1" outline="0" fieldPosition="0">
        <references count="2">
          <reference field="21" count="1" selected="0">
            <x v="805"/>
          </reference>
          <reference field="22" count="1">
            <x v="260"/>
          </reference>
        </references>
      </pivotArea>
    </format>
    <format dxfId="3964">
      <pivotArea dataOnly="0" labelOnly="1" outline="0" fieldPosition="0">
        <references count="2">
          <reference field="21" count="1" selected="0">
            <x v="806"/>
          </reference>
          <reference field="22" count="1">
            <x v="164"/>
          </reference>
        </references>
      </pivotArea>
    </format>
    <format dxfId="3963">
      <pivotArea dataOnly="0" labelOnly="1" outline="0" fieldPosition="0">
        <references count="2">
          <reference field="21" count="1" selected="0">
            <x v="807"/>
          </reference>
          <reference field="22" count="1">
            <x v="140"/>
          </reference>
        </references>
      </pivotArea>
    </format>
    <format dxfId="3962">
      <pivotArea dataOnly="0" labelOnly="1" outline="0" fieldPosition="0">
        <references count="2">
          <reference field="21" count="1" selected="0">
            <x v="808"/>
          </reference>
          <reference field="22" count="1">
            <x v="326"/>
          </reference>
        </references>
      </pivotArea>
    </format>
    <format dxfId="3961">
      <pivotArea dataOnly="0" labelOnly="1" outline="0" fieldPosition="0">
        <references count="2">
          <reference field="21" count="1" selected="0">
            <x v="809"/>
          </reference>
          <reference field="22" count="1">
            <x v="396"/>
          </reference>
        </references>
      </pivotArea>
    </format>
    <format dxfId="3960">
      <pivotArea dataOnly="0" labelOnly="1" outline="0" fieldPosition="0">
        <references count="2">
          <reference field="21" count="1" selected="0">
            <x v="810"/>
          </reference>
          <reference field="22" count="1">
            <x v="550"/>
          </reference>
        </references>
      </pivotArea>
    </format>
    <format dxfId="3959">
      <pivotArea dataOnly="0" labelOnly="1" outline="0" fieldPosition="0">
        <references count="2">
          <reference field="21" count="1" selected="0">
            <x v="811"/>
          </reference>
          <reference field="22" count="1">
            <x v="453"/>
          </reference>
        </references>
      </pivotArea>
    </format>
    <format dxfId="3958">
      <pivotArea dataOnly="0" labelOnly="1" outline="0" fieldPosition="0">
        <references count="2">
          <reference field="21" count="1" selected="0">
            <x v="812"/>
          </reference>
          <reference field="22" count="1">
            <x v="3"/>
          </reference>
        </references>
      </pivotArea>
    </format>
    <format dxfId="3957">
      <pivotArea dataOnly="0" labelOnly="1" outline="0" fieldPosition="0">
        <references count="2">
          <reference field="21" count="1" selected="0">
            <x v="813"/>
          </reference>
          <reference field="22" count="1">
            <x v="474"/>
          </reference>
        </references>
      </pivotArea>
    </format>
    <format dxfId="3956">
      <pivotArea dataOnly="0" labelOnly="1" outline="0" fieldPosition="0">
        <references count="2">
          <reference field="21" count="1" selected="0">
            <x v="814"/>
          </reference>
          <reference field="22" count="1">
            <x v="673"/>
          </reference>
        </references>
      </pivotArea>
    </format>
    <format dxfId="3955">
      <pivotArea dataOnly="0" labelOnly="1" outline="0" fieldPosition="0">
        <references count="2">
          <reference field="21" count="1" selected="0">
            <x v="815"/>
          </reference>
          <reference field="22" count="1">
            <x v="699"/>
          </reference>
        </references>
      </pivotArea>
    </format>
    <format dxfId="3954">
      <pivotArea dataOnly="0" labelOnly="1" outline="0" fieldPosition="0">
        <references count="2">
          <reference field="21" count="1" selected="0">
            <x v="816"/>
          </reference>
          <reference field="22" count="1">
            <x v="482"/>
          </reference>
        </references>
      </pivotArea>
    </format>
    <format dxfId="3953">
      <pivotArea dataOnly="0" labelOnly="1" outline="0" fieldPosition="0">
        <references count="2">
          <reference field="21" count="1" selected="0">
            <x v="817"/>
          </reference>
          <reference field="22" count="1">
            <x v="282"/>
          </reference>
        </references>
      </pivotArea>
    </format>
    <format dxfId="3952">
      <pivotArea dataOnly="0" labelOnly="1" outline="0" fieldPosition="0">
        <references count="2">
          <reference field="21" count="1" selected="0">
            <x v="818"/>
          </reference>
          <reference field="22" count="1">
            <x v="368"/>
          </reference>
        </references>
      </pivotArea>
    </format>
    <format dxfId="3951">
      <pivotArea dataOnly="0" labelOnly="1" outline="0" fieldPosition="0">
        <references count="2">
          <reference field="21" count="1" selected="0">
            <x v="819"/>
          </reference>
          <reference field="22" count="1">
            <x v="13"/>
          </reference>
        </references>
      </pivotArea>
    </format>
    <format dxfId="3950">
      <pivotArea dataOnly="0" labelOnly="1" outline="0" fieldPosition="0">
        <references count="2">
          <reference field="21" count="1" selected="0">
            <x v="820"/>
          </reference>
          <reference field="22" count="1">
            <x v="172"/>
          </reference>
        </references>
      </pivotArea>
    </format>
    <format dxfId="3949">
      <pivotArea dataOnly="0" labelOnly="1" outline="0" fieldPosition="0">
        <references count="2">
          <reference field="21" count="1" selected="0">
            <x v="821"/>
          </reference>
          <reference field="22" count="1">
            <x v="523"/>
          </reference>
        </references>
      </pivotArea>
    </format>
    <format dxfId="3948">
      <pivotArea dataOnly="0" labelOnly="1" outline="0" fieldPosition="0">
        <references count="2">
          <reference field="21" count="1" selected="0">
            <x v="822"/>
          </reference>
          <reference field="22" count="1">
            <x v="212"/>
          </reference>
        </references>
      </pivotArea>
    </format>
    <format dxfId="3947">
      <pivotArea dataOnly="0" labelOnly="1" outline="0" fieldPosition="0">
        <references count="2">
          <reference field="21" count="1" selected="0">
            <x v="823"/>
          </reference>
          <reference field="22" count="1">
            <x v="519"/>
          </reference>
        </references>
      </pivotArea>
    </format>
    <format dxfId="3946">
      <pivotArea dataOnly="0" labelOnly="1" outline="0" fieldPosition="0">
        <references count="2">
          <reference field="21" count="1" selected="0">
            <x v="824"/>
          </reference>
          <reference field="22" count="1">
            <x v="602"/>
          </reference>
        </references>
      </pivotArea>
    </format>
    <format dxfId="3945">
      <pivotArea dataOnly="0" labelOnly="1" outline="0" fieldPosition="0">
        <references count="2">
          <reference field="21" count="1" selected="0">
            <x v="825"/>
          </reference>
          <reference field="22" count="1">
            <x v="276"/>
          </reference>
        </references>
      </pivotArea>
    </format>
    <format dxfId="3944">
      <pivotArea dataOnly="0" labelOnly="1" outline="0" fieldPosition="0">
        <references count="2">
          <reference field="21" count="1" selected="0">
            <x v="826"/>
          </reference>
          <reference field="22" count="1">
            <x v="12"/>
          </reference>
        </references>
      </pivotArea>
    </format>
    <format dxfId="3943">
      <pivotArea dataOnly="0" labelOnly="1" outline="0" fieldPosition="0">
        <references count="2">
          <reference field="21" count="1" selected="0">
            <x v="827"/>
          </reference>
          <reference field="22" count="2">
            <x v="584"/>
            <x v="709"/>
          </reference>
        </references>
      </pivotArea>
    </format>
    <format dxfId="3942">
      <pivotArea dataOnly="0" labelOnly="1" outline="0" fieldPosition="0">
        <references count="2">
          <reference field="21" count="1" selected="0">
            <x v="828"/>
          </reference>
          <reference field="22" count="1">
            <x v="243"/>
          </reference>
        </references>
      </pivotArea>
    </format>
    <format dxfId="3941">
      <pivotArea dataOnly="0" labelOnly="1" outline="0" fieldPosition="0">
        <references count="2">
          <reference field="21" count="1" selected="0">
            <x v="829"/>
          </reference>
          <reference field="22" count="1">
            <x v="309"/>
          </reference>
        </references>
      </pivotArea>
    </format>
    <format dxfId="3940">
      <pivotArea dataOnly="0" labelOnly="1" outline="0" fieldPosition="0">
        <references count="2">
          <reference field="21" count="1" selected="0">
            <x v="830"/>
          </reference>
          <reference field="22" count="1">
            <x v="1122"/>
          </reference>
        </references>
      </pivotArea>
    </format>
    <format dxfId="3939">
      <pivotArea dataOnly="0" labelOnly="1" outline="0" fieldPosition="0">
        <references count="2">
          <reference field="21" count="1" selected="0">
            <x v="831"/>
          </reference>
          <reference field="22" count="1">
            <x v="678"/>
          </reference>
        </references>
      </pivotArea>
    </format>
    <format dxfId="3938">
      <pivotArea dataOnly="0" labelOnly="1" outline="0" fieldPosition="0">
        <references count="2">
          <reference field="21" count="1" selected="0">
            <x v="832"/>
          </reference>
          <reference field="22" count="1">
            <x v="50"/>
          </reference>
        </references>
      </pivotArea>
    </format>
    <format dxfId="3937">
      <pivotArea dataOnly="0" labelOnly="1" outline="0" fieldPosition="0">
        <references count="2">
          <reference field="21" count="1" selected="0">
            <x v="833"/>
          </reference>
          <reference field="22" count="1">
            <x v="654"/>
          </reference>
        </references>
      </pivotArea>
    </format>
    <format dxfId="3936">
      <pivotArea dataOnly="0" labelOnly="1" outline="0" fieldPosition="0">
        <references count="2">
          <reference field="21" count="1" selected="0">
            <x v="834"/>
          </reference>
          <reference field="22" count="1">
            <x v="877"/>
          </reference>
        </references>
      </pivotArea>
    </format>
    <format dxfId="3935">
      <pivotArea dataOnly="0" labelOnly="1" outline="0" fieldPosition="0">
        <references count="2">
          <reference field="21" count="1" selected="0">
            <x v="835"/>
          </reference>
          <reference field="22" count="1">
            <x v="769"/>
          </reference>
        </references>
      </pivotArea>
    </format>
    <format dxfId="3934">
      <pivotArea dataOnly="0" labelOnly="1" outline="0" fieldPosition="0">
        <references count="2">
          <reference field="21" count="1" selected="0">
            <x v="836"/>
          </reference>
          <reference field="22" count="1">
            <x v="835"/>
          </reference>
        </references>
      </pivotArea>
    </format>
    <format dxfId="3933">
      <pivotArea dataOnly="0" labelOnly="1" outline="0" fieldPosition="0">
        <references count="2">
          <reference field="21" count="1" selected="0">
            <x v="837"/>
          </reference>
          <reference field="22" count="1">
            <x v="344"/>
          </reference>
        </references>
      </pivotArea>
    </format>
    <format dxfId="3932">
      <pivotArea dataOnly="0" labelOnly="1" outline="0" fieldPosition="0">
        <references count="2">
          <reference field="21" count="1" selected="0">
            <x v="838"/>
          </reference>
          <reference field="22" count="1">
            <x v="95"/>
          </reference>
        </references>
      </pivotArea>
    </format>
    <format dxfId="3931">
      <pivotArea dataOnly="0" labelOnly="1" outline="0" fieldPosition="0">
        <references count="2">
          <reference field="21" count="1" selected="0">
            <x v="839"/>
          </reference>
          <reference field="22" count="1">
            <x v="547"/>
          </reference>
        </references>
      </pivotArea>
    </format>
    <format dxfId="3930">
      <pivotArea dataOnly="0" labelOnly="1" outline="0" fieldPosition="0">
        <references count="2">
          <reference field="21" count="1" selected="0">
            <x v="840"/>
          </reference>
          <reference field="22" count="1">
            <x v="629"/>
          </reference>
        </references>
      </pivotArea>
    </format>
    <format dxfId="3929">
      <pivotArea dataOnly="0" labelOnly="1" outline="0" fieldPosition="0">
        <references count="2">
          <reference field="21" count="1" selected="0">
            <x v="841"/>
          </reference>
          <reference field="22" count="1">
            <x v="117"/>
          </reference>
        </references>
      </pivotArea>
    </format>
    <format dxfId="3928">
      <pivotArea dataOnly="0" labelOnly="1" outline="0" fieldPosition="0">
        <references count="2">
          <reference field="21" count="1" selected="0">
            <x v="842"/>
          </reference>
          <reference field="22" count="1">
            <x v="416"/>
          </reference>
        </references>
      </pivotArea>
    </format>
    <format dxfId="3927">
      <pivotArea dataOnly="0" labelOnly="1" outline="0" fieldPosition="0">
        <references count="2">
          <reference field="21" count="1" selected="0">
            <x v="843"/>
          </reference>
          <reference field="22" count="1">
            <x v="948"/>
          </reference>
        </references>
      </pivotArea>
    </format>
    <format dxfId="3926">
      <pivotArea dataOnly="0" labelOnly="1" outline="0" fieldPosition="0">
        <references count="2">
          <reference field="21" count="1" selected="0">
            <x v="844"/>
          </reference>
          <reference field="22" count="1">
            <x v="781"/>
          </reference>
        </references>
      </pivotArea>
    </format>
    <format dxfId="3925">
      <pivotArea dataOnly="0" labelOnly="1" outline="0" fieldPosition="0">
        <references count="2">
          <reference field="21" count="1" selected="0">
            <x v="845"/>
          </reference>
          <reference field="22" count="1">
            <x v="698"/>
          </reference>
        </references>
      </pivotArea>
    </format>
    <format dxfId="3924">
      <pivotArea dataOnly="0" labelOnly="1" outline="0" fieldPosition="0">
        <references count="2">
          <reference field="21" count="1" selected="0">
            <x v="846"/>
          </reference>
          <reference field="22" count="1">
            <x v="575"/>
          </reference>
        </references>
      </pivotArea>
    </format>
    <format dxfId="3923">
      <pivotArea dataOnly="0" labelOnly="1" outline="0" fieldPosition="0">
        <references count="2">
          <reference field="21" count="1" selected="0">
            <x v="847"/>
          </reference>
          <reference field="22" count="1">
            <x v="278"/>
          </reference>
        </references>
      </pivotArea>
    </format>
    <format dxfId="3922">
      <pivotArea dataOnly="0" labelOnly="1" outline="0" fieldPosition="0">
        <references count="2">
          <reference field="21" count="1" selected="0">
            <x v="848"/>
          </reference>
          <reference field="22" count="1">
            <x v="23"/>
          </reference>
        </references>
      </pivotArea>
    </format>
    <format dxfId="3921">
      <pivotArea dataOnly="0" labelOnly="1" outline="0" fieldPosition="0">
        <references count="2">
          <reference field="21" count="1" selected="0">
            <x v="849"/>
          </reference>
          <reference field="22" count="1">
            <x v="163"/>
          </reference>
        </references>
      </pivotArea>
    </format>
    <format dxfId="3920">
      <pivotArea dataOnly="0" labelOnly="1" outline="0" fieldPosition="0">
        <references count="2">
          <reference field="21" count="1" selected="0">
            <x v="850"/>
          </reference>
          <reference field="22" count="1">
            <x v="77"/>
          </reference>
        </references>
      </pivotArea>
    </format>
    <format dxfId="3919">
      <pivotArea dataOnly="0" labelOnly="1" outline="0" fieldPosition="0">
        <references count="2">
          <reference field="21" count="1" selected="0">
            <x v="851"/>
          </reference>
          <reference field="22" count="1">
            <x v="499"/>
          </reference>
        </references>
      </pivotArea>
    </format>
    <format dxfId="3918">
      <pivotArea dataOnly="0" labelOnly="1" outline="0" fieldPosition="0">
        <references count="2">
          <reference field="21" count="1" selected="0">
            <x v="852"/>
          </reference>
          <reference field="22" count="1">
            <x v="1100"/>
          </reference>
        </references>
      </pivotArea>
    </format>
    <format dxfId="3917">
      <pivotArea dataOnly="0" labelOnly="1" outline="0" fieldPosition="0">
        <references count="2">
          <reference field="21" count="1" selected="0">
            <x v="853"/>
          </reference>
          <reference field="22" count="1">
            <x v="375"/>
          </reference>
        </references>
      </pivotArea>
    </format>
    <format dxfId="3916">
      <pivotArea dataOnly="0" labelOnly="1" outline="0" fieldPosition="0">
        <references count="2">
          <reference field="21" count="1" selected="0">
            <x v="854"/>
          </reference>
          <reference field="22" count="1">
            <x v="573"/>
          </reference>
        </references>
      </pivotArea>
    </format>
    <format dxfId="3915">
      <pivotArea dataOnly="0" labelOnly="1" outline="0" fieldPosition="0">
        <references count="2">
          <reference field="21" count="1" selected="0">
            <x v="855"/>
          </reference>
          <reference field="22" count="1">
            <x v="1073"/>
          </reference>
        </references>
      </pivotArea>
    </format>
    <format dxfId="3914">
      <pivotArea dataOnly="0" labelOnly="1" outline="0" fieldPosition="0">
        <references count="2">
          <reference field="21" count="1" selected="0">
            <x v="856"/>
          </reference>
          <reference field="22" count="1">
            <x v="129"/>
          </reference>
        </references>
      </pivotArea>
    </format>
    <format dxfId="3913">
      <pivotArea dataOnly="0" labelOnly="1" outline="0" fieldPosition="0">
        <references count="2">
          <reference field="21" count="1" selected="0">
            <x v="857"/>
          </reference>
          <reference field="22" count="1">
            <x v="924"/>
          </reference>
        </references>
      </pivotArea>
    </format>
    <format dxfId="3912">
      <pivotArea dataOnly="0" labelOnly="1" outline="0" fieldPosition="0">
        <references count="2">
          <reference field="21" count="1" selected="0">
            <x v="858"/>
          </reference>
          <reference field="22" count="1">
            <x v="18"/>
          </reference>
        </references>
      </pivotArea>
    </format>
    <format dxfId="3911">
      <pivotArea dataOnly="0" labelOnly="1" outline="0" fieldPosition="0">
        <references count="2">
          <reference field="21" count="1" selected="0">
            <x v="859"/>
          </reference>
          <reference field="22" count="1">
            <x v="533"/>
          </reference>
        </references>
      </pivotArea>
    </format>
    <format dxfId="3910">
      <pivotArea dataOnly="0" labelOnly="1" outline="0" fieldPosition="0">
        <references count="2">
          <reference field="21" count="1" selected="0">
            <x v="860"/>
          </reference>
          <reference field="22" count="1">
            <x v="726"/>
          </reference>
        </references>
      </pivotArea>
    </format>
    <format dxfId="3909">
      <pivotArea dataOnly="0" labelOnly="1" outline="0" fieldPosition="0">
        <references count="2">
          <reference field="21" count="1" selected="0">
            <x v="861"/>
          </reference>
          <reference field="22" count="1">
            <x v="659"/>
          </reference>
        </references>
      </pivotArea>
    </format>
    <format dxfId="3908">
      <pivotArea dataOnly="0" labelOnly="1" outline="0" fieldPosition="0">
        <references count="2">
          <reference field="21" count="1" selected="0">
            <x v="862"/>
          </reference>
          <reference field="22" count="1">
            <x v="9"/>
          </reference>
        </references>
      </pivotArea>
    </format>
    <format dxfId="3907">
      <pivotArea dataOnly="0" labelOnly="1" outline="0" fieldPosition="0">
        <references count="2">
          <reference field="21" count="1" selected="0">
            <x v="863"/>
          </reference>
          <reference field="22" count="1">
            <x v="409"/>
          </reference>
        </references>
      </pivotArea>
    </format>
    <format dxfId="3906">
      <pivotArea dataOnly="0" labelOnly="1" outline="0" fieldPosition="0">
        <references count="2">
          <reference field="21" count="1" selected="0">
            <x v="864"/>
          </reference>
          <reference field="22" count="1">
            <x v="197"/>
          </reference>
        </references>
      </pivotArea>
    </format>
    <format dxfId="3905">
      <pivotArea dataOnly="0" labelOnly="1" outline="0" fieldPosition="0">
        <references count="2">
          <reference field="21" count="1" selected="0">
            <x v="865"/>
          </reference>
          <reference field="22" count="1">
            <x v="475"/>
          </reference>
        </references>
      </pivotArea>
    </format>
    <format dxfId="3904">
      <pivotArea dataOnly="0" labelOnly="1" outline="0" fieldPosition="0">
        <references count="2">
          <reference field="21" count="1" selected="0">
            <x v="866"/>
          </reference>
          <reference field="22" count="1">
            <x v="135"/>
          </reference>
        </references>
      </pivotArea>
    </format>
    <format dxfId="3903">
      <pivotArea dataOnly="0" labelOnly="1" outline="0" fieldPosition="0">
        <references count="2">
          <reference field="21" count="1" selected="0">
            <x v="867"/>
          </reference>
          <reference field="22" count="1">
            <x v="643"/>
          </reference>
        </references>
      </pivotArea>
    </format>
    <format dxfId="3902">
      <pivotArea dataOnly="0" labelOnly="1" outline="0" fieldPosition="0">
        <references count="2">
          <reference field="21" count="1" selected="0">
            <x v="868"/>
          </reference>
          <reference field="22" count="1">
            <x v="564"/>
          </reference>
        </references>
      </pivotArea>
    </format>
    <format dxfId="3901">
      <pivotArea dataOnly="0" labelOnly="1" outline="0" fieldPosition="0">
        <references count="2">
          <reference field="21" count="1" selected="0">
            <x v="869"/>
          </reference>
          <reference field="22" count="1">
            <x v="21"/>
          </reference>
        </references>
      </pivotArea>
    </format>
    <format dxfId="3900">
      <pivotArea dataOnly="0" labelOnly="1" outline="0" fieldPosition="0">
        <references count="2">
          <reference field="21" count="1" selected="0">
            <x v="870"/>
          </reference>
          <reference field="22" count="1">
            <x v="116"/>
          </reference>
        </references>
      </pivotArea>
    </format>
    <format dxfId="3899">
      <pivotArea dataOnly="0" labelOnly="1" outline="0" fieldPosition="0">
        <references count="2">
          <reference field="21" count="1" selected="0">
            <x v="871"/>
          </reference>
          <reference field="22" count="1">
            <x v="615"/>
          </reference>
        </references>
      </pivotArea>
    </format>
    <format dxfId="3898">
      <pivotArea dataOnly="0" labelOnly="1" outline="0" fieldPosition="0">
        <references count="2">
          <reference field="21" count="1" selected="0">
            <x v="872"/>
          </reference>
          <reference field="22" count="1">
            <x v="694"/>
          </reference>
        </references>
      </pivotArea>
    </format>
    <format dxfId="3897">
      <pivotArea dataOnly="0" labelOnly="1" outline="0" fieldPosition="0">
        <references count="2">
          <reference field="21" count="1" selected="0">
            <x v="873"/>
          </reference>
          <reference field="22" count="1">
            <x v="357"/>
          </reference>
        </references>
      </pivotArea>
    </format>
    <format dxfId="3896">
      <pivotArea dataOnly="0" labelOnly="1" outline="0" fieldPosition="0">
        <references count="2">
          <reference field="21" count="1" selected="0">
            <x v="874"/>
          </reference>
          <reference field="22" count="1">
            <x v="230"/>
          </reference>
        </references>
      </pivotArea>
    </format>
    <format dxfId="3895">
      <pivotArea dataOnly="0" labelOnly="1" outline="0" fieldPosition="0">
        <references count="2">
          <reference field="21" count="1" selected="0">
            <x v="875"/>
          </reference>
          <reference field="22" count="1">
            <x v="761"/>
          </reference>
        </references>
      </pivotArea>
    </format>
    <format dxfId="3894">
      <pivotArea dataOnly="0" labelOnly="1" outline="0" fieldPosition="0">
        <references count="2">
          <reference field="21" count="1" selected="0">
            <x v="876"/>
          </reference>
          <reference field="22" count="1">
            <x v="887"/>
          </reference>
        </references>
      </pivotArea>
    </format>
    <format dxfId="3893">
      <pivotArea dataOnly="0" labelOnly="1" outline="0" fieldPosition="0">
        <references count="2">
          <reference field="21" count="1" selected="0">
            <x v="877"/>
          </reference>
          <reference field="22" count="1">
            <x v="1006"/>
          </reference>
        </references>
      </pivotArea>
    </format>
    <format dxfId="3892">
      <pivotArea dataOnly="0" labelOnly="1" outline="0" fieldPosition="0">
        <references count="2">
          <reference field="21" count="1" selected="0">
            <x v="878"/>
          </reference>
          <reference field="22" count="1">
            <x v="489"/>
          </reference>
        </references>
      </pivotArea>
    </format>
    <format dxfId="3891">
      <pivotArea dataOnly="0" labelOnly="1" outline="0" fieldPosition="0">
        <references count="2">
          <reference field="21" count="1" selected="0">
            <x v="879"/>
          </reference>
          <reference field="22" count="1">
            <x v="173"/>
          </reference>
        </references>
      </pivotArea>
    </format>
    <format dxfId="3890">
      <pivotArea dataOnly="0" labelOnly="1" outline="0" fieldPosition="0">
        <references count="2">
          <reference field="21" count="1" selected="0">
            <x v="880"/>
          </reference>
          <reference field="22" count="1">
            <x v="321"/>
          </reference>
        </references>
      </pivotArea>
    </format>
    <format dxfId="3889">
      <pivotArea dataOnly="0" labelOnly="1" outline="0" fieldPosition="0">
        <references count="2">
          <reference field="21" count="1" selected="0">
            <x v="881"/>
          </reference>
          <reference field="22" count="1">
            <x v="1111"/>
          </reference>
        </references>
      </pivotArea>
    </format>
    <format dxfId="3888">
      <pivotArea dataOnly="0" labelOnly="1" outline="0" fieldPosition="0">
        <references count="2">
          <reference field="21" count="1" selected="0">
            <x v="882"/>
          </reference>
          <reference field="22" count="1">
            <x v="719"/>
          </reference>
        </references>
      </pivotArea>
    </format>
    <format dxfId="3887">
      <pivotArea dataOnly="0" labelOnly="1" outline="0" fieldPosition="0">
        <references count="2">
          <reference field="21" count="1" selected="0">
            <x v="883"/>
          </reference>
          <reference field="22" count="1">
            <x v="528"/>
          </reference>
        </references>
      </pivotArea>
    </format>
    <format dxfId="3886">
      <pivotArea dataOnly="0" labelOnly="1" outline="0" fieldPosition="0">
        <references count="2">
          <reference field="21" count="1" selected="0">
            <x v="884"/>
          </reference>
          <reference field="22" count="1">
            <x v="388"/>
          </reference>
        </references>
      </pivotArea>
    </format>
    <format dxfId="3885">
      <pivotArea dataOnly="0" labelOnly="1" outline="0" fieldPosition="0">
        <references count="2">
          <reference field="21" count="1" selected="0">
            <x v="885"/>
          </reference>
          <reference field="22" count="1">
            <x v="256"/>
          </reference>
        </references>
      </pivotArea>
    </format>
    <format dxfId="3884">
      <pivotArea dataOnly="0" labelOnly="1" outline="0" fieldPosition="0">
        <references count="2">
          <reference field="21" count="1" selected="0">
            <x v="886"/>
          </reference>
          <reference field="22" count="1">
            <x v="192"/>
          </reference>
        </references>
      </pivotArea>
    </format>
    <format dxfId="3883">
      <pivotArea dataOnly="0" labelOnly="1" outline="0" fieldPosition="0">
        <references count="2">
          <reference field="21" count="1" selected="0">
            <x v="887"/>
          </reference>
          <reference field="22" count="1">
            <x v="20"/>
          </reference>
        </references>
      </pivotArea>
    </format>
    <format dxfId="3882">
      <pivotArea dataOnly="0" labelOnly="1" outline="0" fieldPosition="0">
        <references count="2">
          <reference field="21" count="1" selected="0">
            <x v="888"/>
          </reference>
          <reference field="22" count="1">
            <x v="822"/>
          </reference>
        </references>
      </pivotArea>
    </format>
    <format dxfId="3881">
      <pivotArea dataOnly="0" labelOnly="1" outline="0" fieldPosition="0">
        <references count="2">
          <reference field="21" count="1" selected="0">
            <x v="889"/>
          </reference>
          <reference field="22" count="1">
            <x v="287"/>
          </reference>
        </references>
      </pivotArea>
    </format>
    <format dxfId="3880">
      <pivotArea dataOnly="0" labelOnly="1" outline="0" fieldPosition="0">
        <references count="2">
          <reference field="21" count="1" selected="0">
            <x v="890"/>
          </reference>
          <reference field="22" count="1">
            <x v="119"/>
          </reference>
        </references>
      </pivotArea>
    </format>
    <format dxfId="3879">
      <pivotArea dataOnly="0" labelOnly="1" outline="0" fieldPosition="0">
        <references count="2">
          <reference field="21" count="1" selected="0">
            <x v="891"/>
          </reference>
          <reference field="22" count="1">
            <x v="7"/>
          </reference>
        </references>
      </pivotArea>
    </format>
    <format dxfId="3878">
      <pivotArea dataOnly="0" labelOnly="1" outline="0" fieldPosition="0">
        <references count="2">
          <reference field="21" count="1" selected="0">
            <x v="892"/>
          </reference>
          <reference field="22" count="1">
            <x v="413"/>
          </reference>
        </references>
      </pivotArea>
    </format>
    <format dxfId="3877">
      <pivotArea dataOnly="0" labelOnly="1" outline="0" fieldPosition="0">
        <references count="2">
          <reference field="21" count="1" selected="0">
            <x v="893"/>
          </reference>
          <reference field="22" count="1">
            <x v="183"/>
          </reference>
        </references>
      </pivotArea>
    </format>
    <format dxfId="3876">
      <pivotArea dataOnly="0" labelOnly="1" outline="0" fieldPosition="0">
        <references count="2">
          <reference field="21" count="1" selected="0">
            <x v="894"/>
          </reference>
          <reference field="22" count="1">
            <x v="663"/>
          </reference>
        </references>
      </pivotArea>
    </format>
    <format dxfId="3875">
      <pivotArea dataOnly="0" labelOnly="1" outline="0" fieldPosition="0">
        <references count="2">
          <reference field="21" count="1" selected="0">
            <x v="895"/>
          </reference>
          <reference field="22" count="1">
            <x v="633"/>
          </reference>
        </references>
      </pivotArea>
    </format>
    <format dxfId="3874">
      <pivotArea dataOnly="0" labelOnly="1" outline="0" fieldPosition="0">
        <references count="2">
          <reference field="21" count="1" selected="0">
            <x v="896"/>
          </reference>
          <reference field="22" count="1">
            <x v="954"/>
          </reference>
        </references>
      </pivotArea>
    </format>
    <format dxfId="3873">
      <pivotArea dataOnly="0" labelOnly="1" outline="0" fieldPosition="0">
        <references count="2">
          <reference field="21" count="1" selected="0">
            <x v="897"/>
          </reference>
          <reference field="22" count="1">
            <x v="1153"/>
          </reference>
        </references>
      </pivotArea>
    </format>
    <format dxfId="3872">
      <pivotArea dataOnly="0" labelOnly="1" outline="0" fieldPosition="0">
        <references count="2">
          <reference field="21" count="1" selected="0">
            <x v="898"/>
          </reference>
          <reference field="22" count="1">
            <x v="325"/>
          </reference>
        </references>
      </pivotArea>
    </format>
    <format dxfId="3871">
      <pivotArea dataOnly="0" labelOnly="1" outline="0" fieldPosition="0">
        <references count="2">
          <reference field="21" count="1" selected="0">
            <x v="899"/>
          </reference>
          <reference field="22" count="1">
            <x v="17"/>
          </reference>
        </references>
      </pivotArea>
    </format>
    <format dxfId="3870">
      <pivotArea dataOnly="0" labelOnly="1" outline="0" fieldPosition="0">
        <references count="2">
          <reference field="21" count="1" selected="0">
            <x v="900"/>
          </reference>
          <reference field="22" count="1">
            <x v="367"/>
          </reference>
        </references>
      </pivotArea>
    </format>
    <format dxfId="3869">
      <pivotArea dataOnly="0" labelOnly="1" outline="0" fieldPosition="0">
        <references count="2">
          <reference field="21" count="1" selected="0">
            <x v="901"/>
          </reference>
          <reference field="22" count="1">
            <x v="149"/>
          </reference>
        </references>
      </pivotArea>
    </format>
    <format dxfId="3868">
      <pivotArea dataOnly="0" labelOnly="1" outline="0" fieldPosition="0">
        <references count="2">
          <reference field="21" count="1" selected="0">
            <x v="902"/>
          </reference>
          <reference field="22" count="1">
            <x v="434"/>
          </reference>
        </references>
      </pivotArea>
    </format>
    <format dxfId="3867">
      <pivotArea dataOnly="0" labelOnly="1" outline="0" fieldPosition="0">
        <references count="2">
          <reference field="21" count="1" selected="0">
            <x v="903"/>
          </reference>
          <reference field="22" count="1">
            <x v="621"/>
          </reference>
        </references>
      </pivotArea>
    </format>
    <format dxfId="3866">
      <pivotArea dataOnly="0" labelOnly="1" outline="0" fieldPosition="0">
        <references count="2">
          <reference field="21" count="1" selected="0">
            <x v="904"/>
          </reference>
          <reference field="22" count="1">
            <x v="1056"/>
          </reference>
        </references>
      </pivotArea>
    </format>
    <format dxfId="3865">
      <pivotArea dataOnly="0" labelOnly="1" outline="0" fieldPosition="0">
        <references count="2">
          <reference field="21" count="1" selected="0">
            <x v="905"/>
          </reference>
          <reference field="22" count="1">
            <x v="873"/>
          </reference>
        </references>
      </pivotArea>
    </format>
    <format dxfId="3864">
      <pivotArea dataOnly="0" labelOnly="1" outline="0" fieldPosition="0">
        <references count="2">
          <reference field="21" count="1" selected="0">
            <x v="906"/>
          </reference>
          <reference field="22" count="1">
            <x v="782"/>
          </reference>
        </references>
      </pivotArea>
    </format>
    <format dxfId="3863">
      <pivotArea dataOnly="0" labelOnly="1" outline="0" fieldPosition="0">
        <references count="2">
          <reference field="21" count="1" selected="0">
            <x v="907"/>
          </reference>
          <reference field="22" count="1">
            <x v="746"/>
          </reference>
        </references>
      </pivotArea>
    </format>
    <format dxfId="3862">
      <pivotArea dataOnly="0" labelOnly="1" outline="0" fieldPosition="0">
        <references count="2">
          <reference field="21" count="1" selected="0">
            <x v="908"/>
          </reference>
          <reference field="22" count="1">
            <x v="729"/>
          </reference>
        </references>
      </pivotArea>
    </format>
    <format dxfId="3861">
      <pivotArea dataOnly="0" labelOnly="1" outline="0" fieldPosition="0">
        <references count="2">
          <reference field="21" count="1" selected="0">
            <x v="909"/>
          </reference>
          <reference field="22" count="1">
            <x v="757"/>
          </reference>
        </references>
      </pivotArea>
    </format>
    <format dxfId="3860">
      <pivotArea dataOnly="0" labelOnly="1" outline="0" fieldPosition="0">
        <references count="2">
          <reference field="21" count="1" selected="0">
            <x v="910"/>
          </reference>
          <reference field="22" count="1">
            <x v="836"/>
          </reference>
        </references>
      </pivotArea>
    </format>
    <format dxfId="3859">
      <pivotArea dataOnly="0" labelOnly="1" outline="0" fieldPosition="0">
        <references count="2">
          <reference field="21" count="1" selected="0">
            <x v="911"/>
          </reference>
          <reference field="22" count="1">
            <x v="162"/>
          </reference>
        </references>
      </pivotArea>
    </format>
    <format dxfId="3858">
      <pivotArea dataOnly="0" labelOnly="1" outline="0" fieldPosition="0">
        <references count="2">
          <reference field="21" count="1" selected="0">
            <x v="912"/>
          </reference>
          <reference field="22" count="1">
            <x v="191"/>
          </reference>
        </references>
      </pivotArea>
    </format>
    <format dxfId="3857">
      <pivotArea dataOnly="0" labelOnly="1" outline="0" fieldPosition="0">
        <references count="2">
          <reference field="21" count="1" selected="0">
            <x v="913"/>
          </reference>
          <reference field="22" count="1">
            <x v="968"/>
          </reference>
        </references>
      </pivotArea>
    </format>
    <format dxfId="3856">
      <pivotArea dataOnly="0" labelOnly="1" outline="0" fieldPosition="0">
        <references count="2">
          <reference field="21" count="1" selected="0">
            <x v="914"/>
          </reference>
          <reference field="22" count="1">
            <x v="566"/>
          </reference>
        </references>
      </pivotArea>
    </format>
    <format dxfId="3855">
      <pivotArea dataOnly="0" labelOnly="1" outline="0" fieldPosition="0">
        <references count="2">
          <reference field="21" count="1" selected="0">
            <x v="915"/>
          </reference>
          <reference field="22" count="1">
            <x v="29"/>
          </reference>
        </references>
      </pivotArea>
    </format>
    <format dxfId="3854">
      <pivotArea dataOnly="0" labelOnly="1" outline="0" fieldPosition="0">
        <references count="2">
          <reference field="21" count="1" selected="0">
            <x v="916"/>
          </reference>
          <reference field="22" count="1">
            <x v="522"/>
          </reference>
        </references>
      </pivotArea>
    </format>
    <format dxfId="3853">
      <pivotArea dataOnly="0" labelOnly="1" outline="0" fieldPosition="0">
        <references count="2">
          <reference field="21" count="1" selected="0">
            <x v="917"/>
          </reference>
          <reference field="22" count="1">
            <x v="348"/>
          </reference>
        </references>
      </pivotArea>
    </format>
    <format dxfId="3852">
      <pivotArea dataOnly="0" labelOnly="1" outline="0" fieldPosition="0">
        <references count="2">
          <reference field="21" count="1" selected="0">
            <x v="918"/>
          </reference>
          <reference field="22" count="1">
            <x v="470"/>
          </reference>
        </references>
      </pivotArea>
    </format>
    <format dxfId="3851">
      <pivotArea dataOnly="0" labelOnly="1" outline="0" fieldPosition="0">
        <references count="2">
          <reference field="21" count="1" selected="0">
            <x v="919"/>
          </reference>
          <reference field="22" count="1">
            <x v="262"/>
          </reference>
        </references>
      </pivotArea>
    </format>
    <format dxfId="3850">
      <pivotArea dataOnly="0" labelOnly="1" outline="0" fieldPosition="0">
        <references count="2">
          <reference field="21" count="1" selected="0">
            <x v="920"/>
          </reference>
          <reference field="22" count="1">
            <x v="244"/>
          </reference>
        </references>
      </pivotArea>
    </format>
    <format dxfId="3849">
      <pivotArea dataOnly="0" labelOnly="1" outline="0" fieldPosition="0">
        <references count="2">
          <reference field="21" count="1" selected="0">
            <x v="921"/>
          </reference>
          <reference field="22" count="1">
            <x v="776"/>
          </reference>
        </references>
      </pivotArea>
    </format>
    <format dxfId="3848">
      <pivotArea dataOnly="0" labelOnly="1" outline="0" fieldPosition="0">
        <references count="2">
          <reference field="21" count="1" selected="0">
            <x v="922"/>
          </reference>
          <reference field="22" count="1">
            <x v="98"/>
          </reference>
        </references>
      </pivotArea>
    </format>
    <format dxfId="3847">
      <pivotArea dataOnly="0" labelOnly="1" outline="0" fieldPosition="0">
        <references count="2">
          <reference field="21" count="1" selected="0">
            <x v="923"/>
          </reference>
          <reference field="22" count="1">
            <x v="830"/>
          </reference>
        </references>
      </pivotArea>
    </format>
    <format dxfId="3846">
      <pivotArea dataOnly="0" labelOnly="1" outline="0" fieldPosition="0">
        <references count="2">
          <reference field="21" count="1" selected="0">
            <x v="924"/>
          </reference>
          <reference field="22" count="1">
            <x v="193"/>
          </reference>
        </references>
      </pivotArea>
    </format>
    <format dxfId="3845">
      <pivotArea dataOnly="0" labelOnly="1" outline="0" fieldPosition="0">
        <references count="2">
          <reference field="21" count="1" selected="0">
            <x v="925"/>
          </reference>
          <reference field="22" count="1">
            <x v="940"/>
          </reference>
        </references>
      </pivotArea>
    </format>
    <format dxfId="3844">
      <pivotArea dataOnly="0" labelOnly="1" outline="0" fieldPosition="0">
        <references count="2">
          <reference field="21" count="1" selected="0">
            <x v="926"/>
          </reference>
          <reference field="22" count="1">
            <x v="581"/>
          </reference>
        </references>
      </pivotArea>
    </format>
    <format dxfId="3843">
      <pivotArea dataOnly="0" labelOnly="1" outline="0" fieldPosition="0">
        <references count="2">
          <reference field="21" count="1" selected="0">
            <x v="927"/>
          </reference>
          <reference field="22" count="1">
            <x v="1143"/>
          </reference>
        </references>
      </pivotArea>
    </format>
    <format dxfId="3842">
      <pivotArea dataOnly="0" labelOnly="1" outline="0" fieldPosition="0">
        <references count="2">
          <reference field="21" count="1" selected="0">
            <x v="928"/>
          </reference>
          <reference field="22" count="1">
            <x v="591"/>
          </reference>
        </references>
      </pivotArea>
    </format>
    <format dxfId="3841">
      <pivotArea dataOnly="0" labelOnly="1" outline="0" fieldPosition="0">
        <references count="2">
          <reference field="21" count="1" selected="0">
            <x v="929"/>
          </reference>
          <reference field="22" count="1">
            <x v="1087"/>
          </reference>
        </references>
      </pivotArea>
    </format>
    <format dxfId="3840">
      <pivotArea dataOnly="0" labelOnly="1" outline="0" fieldPosition="0">
        <references count="2">
          <reference field="21" count="1" selected="0">
            <x v="930"/>
          </reference>
          <reference field="22" count="1">
            <x v="1053"/>
          </reference>
        </references>
      </pivotArea>
    </format>
    <format dxfId="3839">
      <pivotArea dataOnly="0" labelOnly="1" outline="0" fieldPosition="0">
        <references count="2">
          <reference field="21" count="1" selected="0">
            <x v="931"/>
          </reference>
          <reference field="22" count="1">
            <x v="10"/>
          </reference>
        </references>
      </pivotArea>
    </format>
    <format dxfId="3838">
      <pivotArea dataOnly="0" labelOnly="1" outline="0" fieldPosition="0">
        <references count="2">
          <reference field="21" count="1" selected="0">
            <x v="932"/>
          </reference>
          <reference field="22" count="1">
            <x v="500"/>
          </reference>
        </references>
      </pivotArea>
    </format>
    <format dxfId="3837">
      <pivotArea dataOnly="0" labelOnly="1" outline="0" fieldPosition="0">
        <references count="2">
          <reference field="21" count="1" selected="0">
            <x v="933"/>
          </reference>
          <reference field="22" count="1">
            <x v="216"/>
          </reference>
        </references>
      </pivotArea>
    </format>
    <format dxfId="3836">
      <pivotArea dataOnly="0" labelOnly="1" outline="0" fieldPosition="0">
        <references count="2">
          <reference field="21" count="1" selected="0">
            <x v="934"/>
          </reference>
          <reference field="22" count="1">
            <x v="130"/>
          </reference>
        </references>
      </pivotArea>
    </format>
    <format dxfId="3835">
      <pivotArea dataOnly="0" labelOnly="1" outline="0" fieldPosition="0">
        <references count="2">
          <reference field="21" count="1" selected="0">
            <x v="935"/>
          </reference>
          <reference field="22" count="1">
            <x v="647"/>
          </reference>
        </references>
      </pivotArea>
    </format>
    <format dxfId="3834">
      <pivotArea dataOnly="0" labelOnly="1" outline="0" fieldPosition="0">
        <references count="2">
          <reference field="21" count="1" selected="0">
            <x v="936"/>
          </reference>
          <reference field="22" count="1">
            <x v="511"/>
          </reference>
        </references>
      </pivotArea>
    </format>
    <format dxfId="3833">
      <pivotArea dataOnly="0" labelOnly="1" outline="0" fieldPosition="0">
        <references count="2">
          <reference field="21" count="1" selected="0">
            <x v="937"/>
          </reference>
          <reference field="22" count="1">
            <x v="498"/>
          </reference>
        </references>
      </pivotArea>
    </format>
    <format dxfId="3832">
      <pivotArea dataOnly="0" labelOnly="1" outline="0" fieldPosition="0">
        <references count="2">
          <reference field="21" count="1" selected="0">
            <x v="938"/>
          </reference>
          <reference field="22" count="1">
            <x v="888"/>
          </reference>
        </references>
      </pivotArea>
    </format>
    <format dxfId="3831">
      <pivotArea dataOnly="0" labelOnly="1" outline="0" fieldPosition="0">
        <references count="2">
          <reference field="21" count="1" selected="0">
            <x v="939"/>
          </reference>
          <reference field="22" count="1">
            <x v="26"/>
          </reference>
        </references>
      </pivotArea>
    </format>
    <format dxfId="3830">
      <pivotArea dataOnly="0" labelOnly="1" outline="0" fieldPosition="0">
        <references count="2">
          <reference field="21" count="1" selected="0">
            <x v="940"/>
          </reference>
          <reference field="22" count="1">
            <x v="106"/>
          </reference>
        </references>
      </pivotArea>
    </format>
    <format dxfId="3829">
      <pivotArea dataOnly="0" labelOnly="1" outline="0" fieldPosition="0">
        <references count="2">
          <reference field="21" count="1" selected="0">
            <x v="941"/>
          </reference>
          <reference field="22" count="1">
            <x v="341"/>
          </reference>
        </references>
      </pivotArea>
    </format>
    <format dxfId="3828">
      <pivotArea dataOnly="0" labelOnly="1" outline="0" fieldPosition="0">
        <references count="2">
          <reference field="21" count="1" selected="0">
            <x v="942"/>
          </reference>
          <reference field="22" count="1">
            <x v="853"/>
          </reference>
        </references>
      </pivotArea>
    </format>
    <format dxfId="3827">
      <pivotArea dataOnly="0" labelOnly="1" outline="0" fieldPosition="0">
        <references count="2">
          <reference field="21" count="1" selected="0">
            <x v="943"/>
          </reference>
          <reference field="22" count="1">
            <x v="407"/>
          </reference>
        </references>
      </pivotArea>
    </format>
    <format dxfId="3826">
      <pivotArea dataOnly="0" labelOnly="1" outline="0" fieldPosition="0">
        <references count="2">
          <reference field="21" count="1" selected="0">
            <x v="944"/>
          </reference>
          <reference field="22" count="1">
            <x v="143"/>
          </reference>
        </references>
      </pivotArea>
    </format>
    <format dxfId="3825">
      <pivotArea dataOnly="0" labelOnly="1" outline="0" fieldPosition="0">
        <references count="2">
          <reference field="21" count="1" selected="0">
            <x v="945"/>
          </reference>
          <reference field="22" count="1">
            <x v="992"/>
          </reference>
        </references>
      </pivotArea>
    </format>
    <format dxfId="3824">
      <pivotArea dataOnly="0" labelOnly="1" outline="0" fieldPosition="0">
        <references count="2">
          <reference field="21" count="1" selected="0">
            <x v="946"/>
          </reference>
          <reference field="22" count="1">
            <x v="66"/>
          </reference>
        </references>
      </pivotArea>
    </format>
    <format dxfId="3823">
      <pivotArea dataOnly="0" labelOnly="1" outline="0" fieldPosition="0">
        <references count="2">
          <reference field="21" count="1" selected="0">
            <x v="947"/>
          </reference>
          <reference field="22" count="1">
            <x v="530"/>
          </reference>
        </references>
      </pivotArea>
    </format>
    <format dxfId="3822">
      <pivotArea dataOnly="0" labelOnly="1" outline="0" fieldPosition="0">
        <references count="2">
          <reference field="21" count="1" selected="0">
            <x v="948"/>
          </reference>
          <reference field="22" count="1">
            <x v="11"/>
          </reference>
        </references>
      </pivotArea>
    </format>
    <format dxfId="3821">
      <pivotArea dataOnly="0" labelOnly="1" outline="0" fieldPosition="0">
        <references count="2">
          <reference field="21" count="1" selected="0">
            <x v="949"/>
          </reference>
          <reference field="22" count="1">
            <x v="861"/>
          </reference>
        </references>
      </pivotArea>
    </format>
    <format dxfId="3820">
      <pivotArea dataOnly="0" labelOnly="1" outline="0" fieldPosition="0">
        <references count="2">
          <reference field="21" count="1" selected="0">
            <x v="950"/>
          </reference>
          <reference field="22" count="1">
            <x v="35"/>
          </reference>
        </references>
      </pivotArea>
    </format>
    <format dxfId="3819">
      <pivotArea dataOnly="0" labelOnly="1" outline="0" fieldPosition="0">
        <references count="2">
          <reference field="21" count="1" selected="0">
            <x v="951"/>
          </reference>
          <reference field="22" count="1">
            <x v="134"/>
          </reference>
        </references>
      </pivotArea>
    </format>
    <format dxfId="3818">
      <pivotArea dataOnly="0" labelOnly="1" outline="0" fieldPosition="0">
        <references count="2">
          <reference field="21" count="1" selected="0">
            <x v="952"/>
          </reference>
          <reference field="22" count="1">
            <x v="821"/>
          </reference>
        </references>
      </pivotArea>
    </format>
    <format dxfId="3817">
      <pivotArea dataOnly="0" labelOnly="1" outline="0" fieldPosition="0">
        <references count="2">
          <reference field="21" count="1" selected="0">
            <x v="953"/>
          </reference>
          <reference field="22" count="1">
            <x v="27"/>
          </reference>
        </references>
      </pivotArea>
    </format>
    <format dxfId="3816">
      <pivotArea dataOnly="0" labelOnly="1" outline="0" fieldPosition="0">
        <references count="2">
          <reference field="21" count="1" selected="0">
            <x v="954"/>
          </reference>
          <reference field="22" count="1">
            <x v="736"/>
          </reference>
        </references>
      </pivotArea>
    </format>
    <format dxfId="3815">
      <pivotArea dataOnly="0" labelOnly="1" outline="0" fieldPosition="0">
        <references count="2">
          <reference field="21" count="1" selected="0">
            <x v="955"/>
          </reference>
          <reference field="22" count="1">
            <x v="483"/>
          </reference>
        </references>
      </pivotArea>
    </format>
    <format dxfId="3814">
      <pivotArea dataOnly="0" labelOnly="1" outline="0" fieldPosition="0">
        <references count="2">
          <reference field="21" count="1" selected="0">
            <x v="956"/>
          </reference>
          <reference field="22" count="1">
            <x v="630"/>
          </reference>
        </references>
      </pivotArea>
    </format>
    <format dxfId="3813">
      <pivotArea dataOnly="0" labelOnly="1" outline="0" fieldPosition="0">
        <references count="2">
          <reference field="21" count="1" selected="0">
            <x v="957"/>
          </reference>
          <reference field="22" count="1">
            <x v="911"/>
          </reference>
        </references>
      </pivotArea>
    </format>
    <format dxfId="3812">
      <pivotArea dataOnly="0" labelOnly="1" outline="0" fieldPosition="0">
        <references count="2">
          <reference field="21" count="1" selected="0">
            <x v="958"/>
          </reference>
          <reference field="22" count="1">
            <x v="455"/>
          </reference>
        </references>
      </pivotArea>
    </format>
    <format dxfId="3811">
      <pivotArea dataOnly="0" labelOnly="1" outline="0" fieldPosition="0">
        <references count="2">
          <reference field="21" count="1" selected="0">
            <x v="959"/>
          </reference>
          <reference field="22" count="1">
            <x v="846"/>
          </reference>
        </references>
      </pivotArea>
    </format>
    <format dxfId="3810">
      <pivotArea dataOnly="0" labelOnly="1" outline="0" fieldPosition="0">
        <references count="2">
          <reference field="21" count="1" selected="0">
            <x v="960"/>
          </reference>
          <reference field="22" count="1">
            <x v="46"/>
          </reference>
        </references>
      </pivotArea>
    </format>
    <format dxfId="3809">
      <pivotArea dataOnly="0" labelOnly="1" outline="0" fieldPosition="0">
        <references count="2">
          <reference field="21" count="1" selected="0">
            <x v="961"/>
          </reference>
          <reference field="22" count="1">
            <x v="806"/>
          </reference>
        </references>
      </pivotArea>
    </format>
    <format dxfId="3808">
      <pivotArea dataOnly="0" labelOnly="1" outline="0" fieldPosition="0">
        <references count="2">
          <reference field="21" count="1" selected="0">
            <x v="962"/>
          </reference>
          <reference field="22" count="1">
            <x v="419"/>
          </reference>
        </references>
      </pivotArea>
    </format>
    <format dxfId="3807">
      <pivotArea dataOnly="0" labelOnly="1" outline="0" fieldPosition="0">
        <references count="2">
          <reference field="21" count="1" selected="0">
            <x v="963"/>
          </reference>
          <reference field="22" count="1">
            <x v="334"/>
          </reference>
        </references>
      </pivotArea>
    </format>
    <format dxfId="3806">
      <pivotArea dataOnly="0" labelOnly="1" outline="0" fieldPosition="0">
        <references count="2">
          <reference field="21" count="1" selected="0">
            <x v="964"/>
          </reference>
          <reference field="22" count="1">
            <x v="933"/>
          </reference>
        </references>
      </pivotArea>
    </format>
    <format dxfId="3805">
      <pivotArea dataOnly="0" labelOnly="1" outline="0" fieldPosition="0">
        <references count="2">
          <reference field="21" count="1" selected="0">
            <x v="965"/>
          </reference>
          <reference field="22" count="1">
            <x v="658"/>
          </reference>
        </references>
      </pivotArea>
    </format>
    <format dxfId="3804">
      <pivotArea dataOnly="0" labelOnly="1" outline="0" fieldPosition="0">
        <references count="2">
          <reference field="21" count="1" selected="0">
            <x v="966"/>
          </reference>
          <reference field="22" count="1">
            <x v="19"/>
          </reference>
        </references>
      </pivotArea>
    </format>
    <format dxfId="3803">
      <pivotArea dataOnly="0" labelOnly="1" outline="0" fieldPosition="0">
        <references count="2">
          <reference field="21" count="1" selected="0">
            <x v="967"/>
          </reference>
          <reference field="22" count="1">
            <x v="220"/>
          </reference>
        </references>
      </pivotArea>
    </format>
    <format dxfId="3802">
      <pivotArea dataOnly="0" labelOnly="1" outline="0" fieldPosition="0">
        <references count="2">
          <reference field="21" count="1" selected="0">
            <x v="968"/>
          </reference>
          <reference field="22" count="1">
            <x v="44"/>
          </reference>
        </references>
      </pivotArea>
    </format>
    <format dxfId="3801">
      <pivotArea dataOnly="0" labelOnly="1" outline="0" fieldPosition="0">
        <references count="2">
          <reference field="21" count="1" selected="0">
            <x v="969"/>
          </reference>
          <reference field="22" count="1">
            <x v="1059"/>
          </reference>
        </references>
      </pivotArea>
    </format>
    <format dxfId="3800">
      <pivotArea dataOnly="0" labelOnly="1" outline="0" fieldPosition="0">
        <references count="2">
          <reference field="21" count="1" selected="0">
            <x v="970"/>
          </reference>
          <reference field="22" count="1">
            <x v="797"/>
          </reference>
        </references>
      </pivotArea>
    </format>
    <format dxfId="3799">
      <pivotArea dataOnly="0" labelOnly="1" outline="0" fieldPosition="0">
        <references count="2">
          <reference field="21" count="1" selected="0">
            <x v="971"/>
          </reference>
          <reference field="22" count="1">
            <x v="52"/>
          </reference>
        </references>
      </pivotArea>
    </format>
    <format dxfId="3798">
      <pivotArea dataOnly="0" labelOnly="1" outline="0" fieldPosition="0">
        <references count="2">
          <reference field="21" count="1" selected="0">
            <x v="972"/>
          </reference>
          <reference field="22" count="1">
            <x v="153"/>
          </reference>
        </references>
      </pivotArea>
    </format>
    <format dxfId="3797">
      <pivotArea dataOnly="0" labelOnly="1" outline="0" fieldPosition="0">
        <references count="2">
          <reference field="21" count="1" selected="0">
            <x v="973"/>
          </reference>
          <reference field="22" count="1">
            <x v="370"/>
          </reference>
        </references>
      </pivotArea>
    </format>
    <format dxfId="3796">
      <pivotArea dataOnly="0" labelOnly="1" outline="0" fieldPosition="0">
        <references count="2">
          <reference field="21" count="1" selected="0">
            <x v="974"/>
          </reference>
          <reference field="22" count="1">
            <x v="89"/>
          </reference>
        </references>
      </pivotArea>
    </format>
    <format dxfId="3795">
      <pivotArea dataOnly="0" labelOnly="1" outline="0" fieldPosition="0">
        <references count="2">
          <reference field="21" count="1" selected="0">
            <x v="975"/>
          </reference>
          <reference field="22" count="1">
            <x v="70"/>
          </reference>
        </references>
      </pivotArea>
    </format>
    <format dxfId="3794">
      <pivotArea dataOnly="0" labelOnly="1" outline="0" fieldPosition="0">
        <references count="2">
          <reference field="21" count="1" selected="0">
            <x v="976"/>
          </reference>
          <reference field="22" count="1">
            <x v="395"/>
          </reference>
        </references>
      </pivotArea>
    </format>
    <format dxfId="3793">
      <pivotArea dataOnly="0" labelOnly="1" outline="0" fieldPosition="0">
        <references count="2">
          <reference field="21" count="1" selected="0">
            <x v="977"/>
          </reference>
          <reference field="22" count="1">
            <x v="543"/>
          </reference>
        </references>
      </pivotArea>
    </format>
    <format dxfId="3792">
      <pivotArea dataOnly="0" labelOnly="1" outline="0" fieldPosition="0">
        <references count="2">
          <reference field="21" count="1" selected="0">
            <x v="978"/>
          </reference>
          <reference field="22" count="1">
            <x v="612"/>
          </reference>
        </references>
      </pivotArea>
    </format>
    <format dxfId="3791">
      <pivotArea dataOnly="0" labelOnly="1" outline="0" fieldPosition="0">
        <references count="2">
          <reference field="21" count="1" selected="0">
            <x v="979"/>
          </reference>
          <reference field="22" count="1">
            <x v="352"/>
          </reference>
        </references>
      </pivotArea>
    </format>
    <format dxfId="3790">
      <pivotArea dataOnly="0" labelOnly="1" outline="0" fieldPosition="0">
        <references count="2">
          <reference field="21" count="1" selected="0">
            <x v="980"/>
          </reference>
          <reference field="22" count="1">
            <x v="1017"/>
          </reference>
        </references>
      </pivotArea>
    </format>
    <format dxfId="3789">
      <pivotArea dataOnly="0" labelOnly="1" outline="0" fieldPosition="0">
        <references count="2">
          <reference field="21" count="1" selected="0">
            <x v="981"/>
          </reference>
          <reference field="22" count="1">
            <x v="317"/>
          </reference>
        </references>
      </pivotArea>
    </format>
    <format dxfId="3788">
      <pivotArea dataOnly="0" labelOnly="1" outline="0" fieldPosition="0">
        <references count="2">
          <reference field="21" count="1" selected="0">
            <x v="982"/>
          </reference>
          <reference field="22" count="1">
            <x v="113"/>
          </reference>
        </references>
      </pivotArea>
    </format>
    <format dxfId="3787">
      <pivotArea dataOnly="0" labelOnly="1" outline="0" fieldPosition="0">
        <references count="2">
          <reference field="21" count="1" selected="0">
            <x v="983"/>
          </reference>
          <reference field="22" count="1">
            <x v="37"/>
          </reference>
        </references>
      </pivotArea>
    </format>
    <format dxfId="3786">
      <pivotArea dataOnly="0" labelOnly="1" outline="0" fieldPosition="0">
        <references count="2">
          <reference field="21" count="1" selected="0">
            <x v="984"/>
          </reference>
          <reference field="22" count="1">
            <x v="1127"/>
          </reference>
        </references>
      </pivotArea>
    </format>
    <format dxfId="3785">
      <pivotArea dataOnly="0" labelOnly="1" outline="0" fieldPosition="0">
        <references count="2">
          <reference field="21" count="1" selected="0">
            <x v="985"/>
          </reference>
          <reference field="22" count="1">
            <x v="229"/>
          </reference>
        </references>
      </pivotArea>
    </format>
    <format dxfId="3784">
      <pivotArea dataOnly="0" labelOnly="1" outline="0" fieldPosition="0">
        <references count="2">
          <reference field="21" count="1" selected="0">
            <x v="986"/>
          </reference>
          <reference field="22" count="1">
            <x v="570"/>
          </reference>
        </references>
      </pivotArea>
    </format>
    <format dxfId="3783">
      <pivotArea dataOnly="0" labelOnly="1" outline="0" fieldPosition="0">
        <references count="2">
          <reference field="21" count="1" selected="0">
            <x v="987"/>
          </reference>
          <reference field="22" count="1">
            <x v="6"/>
          </reference>
        </references>
      </pivotArea>
    </format>
    <format dxfId="3782">
      <pivotArea dataOnly="0" labelOnly="1" outline="0" fieldPosition="0">
        <references count="2">
          <reference field="21" count="1" selected="0">
            <x v="988"/>
          </reference>
          <reference field="22" count="1">
            <x v="437"/>
          </reference>
        </references>
      </pivotArea>
    </format>
    <format dxfId="3781">
      <pivotArea dataOnly="0" labelOnly="1" outline="0" fieldPosition="0">
        <references count="2">
          <reference field="21" count="1" selected="0">
            <x v="989"/>
          </reference>
          <reference field="22" count="1">
            <x v="872"/>
          </reference>
        </references>
      </pivotArea>
    </format>
    <format dxfId="3780">
      <pivotArea dataOnly="0" labelOnly="1" outline="0" fieldPosition="0">
        <references count="2">
          <reference field="21" count="1" selected="0">
            <x v="990"/>
          </reference>
          <reference field="22" count="1">
            <x v="387"/>
          </reference>
        </references>
      </pivotArea>
    </format>
    <format dxfId="3779">
      <pivotArea dataOnly="0" labelOnly="1" outline="0" fieldPosition="0">
        <references count="2">
          <reference field="21" count="1" selected="0">
            <x v="991"/>
          </reference>
          <reference field="22" count="1">
            <x v="456"/>
          </reference>
        </references>
      </pivotArea>
    </format>
    <format dxfId="3778">
      <pivotArea dataOnly="0" labelOnly="1" outline="0" fieldPosition="0">
        <references count="2">
          <reference field="21" count="1" selected="0">
            <x v="992"/>
          </reference>
          <reference field="22" count="1">
            <x v="632"/>
          </reference>
        </references>
      </pivotArea>
    </format>
    <format dxfId="3777">
      <pivotArea dataOnly="0" labelOnly="1" outline="0" fieldPosition="0">
        <references count="2">
          <reference field="21" count="1" selected="0">
            <x v="993"/>
          </reference>
          <reference field="22" count="1">
            <x v="14"/>
          </reference>
        </references>
      </pivotArea>
    </format>
    <format dxfId="3776">
      <pivotArea dataOnly="0" labelOnly="1" outline="0" fieldPosition="0">
        <references count="2">
          <reference field="21" count="1" selected="0">
            <x v="994"/>
          </reference>
          <reference field="22" count="1">
            <x v="219"/>
          </reference>
        </references>
      </pivotArea>
    </format>
    <format dxfId="3775">
      <pivotArea dataOnly="0" labelOnly="1" outline="0" fieldPosition="0">
        <references count="2">
          <reference field="21" count="1" selected="0">
            <x v="995"/>
          </reference>
          <reference field="22" count="1">
            <x v="1"/>
          </reference>
        </references>
      </pivotArea>
    </format>
    <format dxfId="3774">
      <pivotArea dataOnly="0" labelOnly="1" outline="0" fieldPosition="0">
        <references count="2">
          <reference field="21" count="1" selected="0">
            <x v="996"/>
          </reference>
          <reference field="22" count="1">
            <x v="934"/>
          </reference>
        </references>
      </pivotArea>
    </format>
    <format dxfId="3773">
      <pivotArea dataOnly="0" labelOnly="1" outline="0" fieldPosition="0">
        <references count="2">
          <reference field="21" count="1" selected="0">
            <x v="997"/>
          </reference>
          <reference field="22" count="1">
            <x v="592"/>
          </reference>
        </references>
      </pivotArea>
    </format>
    <format dxfId="3772">
      <pivotArea dataOnly="0" labelOnly="1" outline="0" fieldPosition="0">
        <references count="2">
          <reference field="21" count="1" selected="0">
            <x v="998"/>
          </reference>
          <reference field="22" count="1">
            <x v="356"/>
          </reference>
        </references>
      </pivotArea>
    </format>
    <format dxfId="3771">
      <pivotArea dataOnly="0" labelOnly="1" outline="0" fieldPosition="0">
        <references count="2">
          <reference field="21" count="1" selected="0">
            <x v="999"/>
          </reference>
          <reference field="22" count="1">
            <x v="311"/>
          </reference>
        </references>
      </pivotArea>
    </format>
    <format dxfId="3770">
      <pivotArea dataOnly="0" labelOnly="1" outline="0" fieldPosition="0">
        <references count="2">
          <reference field="21" count="1" selected="0">
            <x v="1000"/>
          </reference>
          <reference field="22" count="1">
            <x v="786"/>
          </reference>
        </references>
      </pivotArea>
    </format>
    <format dxfId="3769">
      <pivotArea dataOnly="0" labelOnly="1" outline="0" fieldPosition="0">
        <references count="2">
          <reference field="21" count="1" selected="0">
            <x v="1001"/>
          </reference>
          <reference field="22" count="1">
            <x v="218"/>
          </reference>
        </references>
      </pivotArea>
    </format>
    <format dxfId="3768">
      <pivotArea dataOnly="0" labelOnly="1" outline="0" fieldPosition="0">
        <references count="2">
          <reference field="21" count="1" selected="0">
            <x v="1002"/>
          </reference>
          <reference field="22" count="1">
            <x v="1119"/>
          </reference>
        </references>
      </pivotArea>
    </format>
    <format dxfId="3767">
      <pivotArea dataOnly="0" labelOnly="1" outline="0" fieldPosition="0">
        <references count="2">
          <reference field="21" count="1" selected="0">
            <x v="1003"/>
          </reference>
          <reference field="22" count="1">
            <x v="126"/>
          </reference>
        </references>
      </pivotArea>
    </format>
    <format dxfId="3766">
      <pivotArea dataOnly="0" labelOnly="1" outline="0" fieldPosition="0">
        <references count="2">
          <reference field="21" count="1" selected="0">
            <x v="1004"/>
          </reference>
          <reference field="22" count="1">
            <x v="1083"/>
          </reference>
        </references>
      </pivotArea>
    </format>
    <format dxfId="3765">
      <pivotArea dataOnly="0" labelOnly="1" outline="0" fieldPosition="0">
        <references count="2">
          <reference field="21" count="1" selected="0">
            <x v="1005"/>
          </reference>
          <reference field="22" count="1">
            <x v="491"/>
          </reference>
        </references>
      </pivotArea>
    </format>
    <format dxfId="3764">
      <pivotArea dataOnly="0" labelOnly="1" outline="0" fieldPosition="0">
        <references count="2">
          <reference field="21" count="1" selected="0">
            <x v="1006"/>
          </reference>
          <reference field="22" count="1">
            <x v="330"/>
          </reference>
        </references>
      </pivotArea>
    </format>
    <format dxfId="3763">
      <pivotArea dataOnly="0" labelOnly="1" outline="0" fieldPosition="0">
        <references count="2">
          <reference field="21" count="1" selected="0">
            <x v="1007"/>
          </reference>
          <reference field="22" count="1">
            <x v="81"/>
          </reference>
        </references>
      </pivotArea>
    </format>
    <format dxfId="3762">
      <pivotArea dataOnly="0" labelOnly="1" outline="0" fieldPosition="0">
        <references count="2">
          <reference field="21" count="1" selected="0">
            <x v="1008"/>
          </reference>
          <reference field="22" count="1">
            <x v="207"/>
          </reference>
        </references>
      </pivotArea>
    </format>
    <format dxfId="3761">
      <pivotArea dataOnly="0" labelOnly="1" outline="0" fieldPosition="0">
        <references count="2">
          <reference field="21" count="1" selected="0">
            <x v="1009"/>
          </reference>
          <reference field="22" count="1">
            <x v="852"/>
          </reference>
        </references>
      </pivotArea>
    </format>
    <format dxfId="3760">
      <pivotArea dataOnly="0" labelOnly="1" outline="0" fieldPosition="0">
        <references count="2">
          <reference field="21" count="1" selected="0">
            <x v="1010"/>
          </reference>
          <reference field="22" count="1">
            <x v="394"/>
          </reference>
        </references>
      </pivotArea>
    </format>
    <format dxfId="3759">
      <pivotArea dataOnly="0" labelOnly="1" outline="0" fieldPosition="0">
        <references count="2">
          <reference field="21" count="1" selected="0">
            <x v="1011"/>
          </reference>
          <reference field="22" count="1">
            <x v="462"/>
          </reference>
        </references>
      </pivotArea>
    </format>
    <format dxfId="3758">
      <pivotArea dataOnly="0" labelOnly="1" outline="0" fieldPosition="0">
        <references count="2">
          <reference field="21" count="1" selected="0">
            <x v="1012"/>
          </reference>
          <reference field="22" count="1">
            <x v="38"/>
          </reference>
        </references>
      </pivotArea>
    </format>
    <format dxfId="3757">
      <pivotArea dataOnly="0" labelOnly="1" outline="0" fieldPosition="0">
        <references count="2">
          <reference field="21" count="1" selected="0">
            <x v="1013"/>
          </reference>
          <reference field="22" count="1">
            <x v="61"/>
          </reference>
        </references>
      </pivotArea>
    </format>
    <format dxfId="3756">
      <pivotArea dataOnly="0" labelOnly="1" outline="0" fieldPosition="0">
        <references count="2">
          <reference field="21" count="1" selected="0">
            <x v="1014"/>
          </reference>
          <reference field="22" count="1">
            <x v="815"/>
          </reference>
        </references>
      </pivotArea>
    </format>
    <format dxfId="3755">
      <pivotArea dataOnly="0" labelOnly="1" outline="0" fieldPosition="0">
        <references count="2">
          <reference field="21" count="1" selected="0">
            <x v="1015"/>
          </reference>
          <reference field="22" count="1">
            <x v="225"/>
          </reference>
        </references>
      </pivotArea>
    </format>
    <format dxfId="3754">
      <pivotArea dataOnly="0" labelOnly="1" outline="0" fieldPosition="0">
        <references count="2">
          <reference field="21" count="1" selected="0">
            <x v="1016"/>
          </reference>
          <reference field="22" count="1">
            <x v="48"/>
          </reference>
        </references>
      </pivotArea>
    </format>
    <format dxfId="3753">
      <pivotArea dataOnly="0" labelOnly="1" outline="0" fieldPosition="0">
        <references count="2">
          <reference field="21" count="1" selected="0">
            <x v="1017"/>
          </reference>
          <reference field="22" count="1">
            <x v="623"/>
          </reference>
        </references>
      </pivotArea>
    </format>
    <format dxfId="3752">
      <pivotArea dataOnly="0" labelOnly="1" outline="0" fieldPosition="0">
        <references count="2">
          <reference field="21" count="1" selected="0">
            <x v="1018"/>
          </reference>
          <reference field="22" count="1">
            <x v="765"/>
          </reference>
        </references>
      </pivotArea>
    </format>
    <format dxfId="3751">
      <pivotArea dataOnly="0" labelOnly="1" outline="0" fieldPosition="0">
        <references count="2">
          <reference field="21" count="1" selected="0">
            <x v="1019"/>
          </reference>
          <reference field="22" count="1">
            <x v="586"/>
          </reference>
        </references>
      </pivotArea>
    </format>
    <format dxfId="3750">
      <pivotArea dataOnly="0" labelOnly="1" outline="0" fieldPosition="0">
        <references count="2">
          <reference field="21" count="1" selected="0">
            <x v="1020"/>
          </reference>
          <reference field="22" count="1">
            <x v="5"/>
          </reference>
        </references>
      </pivotArea>
    </format>
    <format dxfId="3749">
      <pivotArea dataOnly="0" labelOnly="1" outline="0" fieldPosition="0">
        <references count="2">
          <reference field="21" count="1" selected="0">
            <x v="1021"/>
          </reference>
          <reference field="22" count="1">
            <x v="981"/>
          </reference>
        </references>
      </pivotArea>
    </format>
    <format dxfId="3748">
      <pivotArea dataOnly="0" labelOnly="1" outline="0" fieldPosition="0">
        <references count="2">
          <reference field="21" count="1" selected="0">
            <x v="1022"/>
          </reference>
          <reference field="22" count="1">
            <x v="28"/>
          </reference>
        </references>
      </pivotArea>
    </format>
    <format dxfId="3747">
      <pivotArea dataOnly="0" labelOnly="1" outline="0" fieldPosition="0">
        <references count="2">
          <reference field="21" count="1" selected="0">
            <x v="1023"/>
          </reference>
          <reference field="22" count="1">
            <x v="271"/>
          </reference>
        </references>
      </pivotArea>
    </format>
    <format dxfId="3746">
      <pivotArea dataOnly="0" labelOnly="1" outline="0" fieldPosition="0">
        <references count="2">
          <reference field="21" count="1" selected="0">
            <x v="1024"/>
          </reference>
          <reference field="22" count="1">
            <x v="289"/>
          </reference>
        </references>
      </pivotArea>
    </format>
    <format dxfId="3745">
      <pivotArea dataOnly="0" labelOnly="1" outline="0" fieldPosition="0">
        <references count="2">
          <reference field="21" count="1" selected="0">
            <x v="1025"/>
          </reference>
          <reference field="22" count="1">
            <x v="15"/>
          </reference>
        </references>
      </pivotArea>
    </format>
    <format dxfId="3744">
      <pivotArea dataOnly="0" labelOnly="1" outline="0" fieldPosition="0">
        <references count="2">
          <reference field="21" count="1" selected="0">
            <x v="1026"/>
          </reference>
          <reference field="22" count="1">
            <x v="929"/>
          </reference>
        </references>
      </pivotArea>
    </format>
    <format dxfId="3743">
      <pivotArea dataOnly="0" labelOnly="1" outline="0" fieldPosition="0">
        <references count="2">
          <reference field="21" count="1" selected="0">
            <x v="1027"/>
          </reference>
          <reference field="22" count="1">
            <x v="1077"/>
          </reference>
        </references>
      </pivotArea>
    </format>
    <format dxfId="3742">
      <pivotArea dataOnly="0" labelOnly="1" outline="0" fieldPosition="0">
        <references count="2">
          <reference field="21" count="1" selected="0">
            <x v="1028"/>
          </reference>
          <reference field="22" count="1">
            <x v="180"/>
          </reference>
        </references>
      </pivotArea>
    </format>
    <format dxfId="3741">
      <pivotArea dataOnly="0" labelOnly="1" outline="0" fieldPosition="0">
        <references count="2">
          <reference field="21" count="1" selected="0">
            <x v="1029"/>
          </reference>
          <reference field="22" count="1">
            <x v="601"/>
          </reference>
        </references>
      </pivotArea>
    </format>
    <format dxfId="3740">
      <pivotArea dataOnly="0" labelOnly="1" outline="0" fieldPosition="0">
        <references count="2">
          <reference field="21" count="1" selected="0">
            <x v="1030"/>
          </reference>
          <reference field="22" count="1">
            <x v="45"/>
          </reference>
        </references>
      </pivotArea>
    </format>
    <format dxfId="3739">
      <pivotArea dataOnly="0" labelOnly="1" outline="0" fieldPosition="0">
        <references count="2">
          <reference field="21" count="1" selected="0">
            <x v="1031"/>
          </reference>
          <reference field="22" count="1">
            <x v="1015"/>
          </reference>
        </references>
      </pivotArea>
    </format>
    <format dxfId="3738">
      <pivotArea dataOnly="0" labelOnly="1" outline="0" fieldPosition="0">
        <references count="2">
          <reference field="21" count="1" selected="0">
            <x v="1032"/>
          </reference>
          <reference field="22" count="1">
            <x v="314"/>
          </reference>
        </references>
      </pivotArea>
    </format>
    <format dxfId="3737">
      <pivotArea dataOnly="0" labelOnly="1" outline="0" fieldPosition="0">
        <references count="2">
          <reference field="21" count="1" selected="0">
            <x v="1033"/>
          </reference>
          <reference field="22" count="1">
            <x v="240"/>
          </reference>
        </references>
      </pivotArea>
    </format>
    <format dxfId="3736">
      <pivotArea dataOnly="0" labelOnly="1" outline="0" fieldPosition="0">
        <references count="2">
          <reference field="21" count="1" selected="0">
            <x v="1034"/>
          </reference>
          <reference field="22" count="1">
            <x v="488"/>
          </reference>
        </references>
      </pivotArea>
    </format>
    <format dxfId="3735">
      <pivotArea dataOnly="0" labelOnly="1" outline="0" fieldPosition="0">
        <references count="2">
          <reference field="21" count="1" selected="0">
            <x v="1035"/>
          </reference>
          <reference field="22" count="1">
            <x v="714"/>
          </reference>
        </references>
      </pivotArea>
    </format>
    <format dxfId="3734">
      <pivotArea dataOnly="0" labelOnly="1" outline="0" fieldPosition="0">
        <references count="2">
          <reference field="21" count="1" selected="0">
            <x v="1036"/>
          </reference>
          <reference field="22" count="1">
            <x v="585"/>
          </reference>
        </references>
      </pivotArea>
    </format>
    <format dxfId="3733">
      <pivotArea dataOnly="0" labelOnly="1" outline="0" fieldPosition="0">
        <references count="2">
          <reference field="21" count="1" selected="0">
            <x v="1037"/>
          </reference>
          <reference field="22" count="1">
            <x v="446"/>
          </reference>
        </references>
      </pivotArea>
    </format>
    <format dxfId="3732">
      <pivotArea dataOnly="0" labelOnly="1" outline="0" fieldPosition="0">
        <references count="2">
          <reference field="21" count="1" selected="0">
            <x v="1038"/>
          </reference>
          <reference field="22" count="1">
            <x v="860"/>
          </reference>
        </references>
      </pivotArea>
    </format>
    <format dxfId="3731">
      <pivotArea dataOnly="0" labelOnly="1" outline="0" fieldPosition="0">
        <references count="2">
          <reference field="21" count="1" selected="0">
            <x v="1039"/>
          </reference>
          <reference field="22" count="1">
            <x v="567"/>
          </reference>
        </references>
      </pivotArea>
    </format>
    <format dxfId="3730">
      <pivotArea dataOnly="0" labelOnly="1" outline="0" fieldPosition="0">
        <references count="2">
          <reference field="21" count="1" selected="0">
            <x v="1040"/>
          </reference>
          <reference field="22" count="1">
            <x v="842"/>
          </reference>
        </references>
      </pivotArea>
    </format>
    <format dxfId="3729">
      <pivotArea dataOnly="0" labelOnly="1" outline="0" fieldPosition="0">
        <references count="2">
          <reference field="21" count="1" selected="0">
            <x v="1041"/>
          </reference>
          <reference field="22" count="1">
            <x v="358"/>
          </reference>
        </references>
      </pivotArea>
    </format>
    <format dxfId="3728">
      <pivotArea dataOnly="0" labelOnly="1" outline="0" fieldPosition="0">
        <references count="2">
          <reference field="21" count="1" selected="0">
            <x v="1042"/>
          </reference>
          <reference field="22" count="1">
            <x v="458"/>
          </reference>
        </references>
      </pivotArea>
    </format>
    <format dxfId="3727">
      <pivotArea dataOnly="0" labelOnly="1" outline="0" fieldPosition="0">
        <references count="2">
          <reference field="21" count="1" selected="0">
            <x v="1043"/>
          </reference>
          <reference field="22" count="1">
            <x v="294"/>
          </reference>
        </references>
      </pivotArea>
    </format>
    <format dxfId="3726">
      <pivotArea dataOnly="0" labelOnly="1" outline="0" fieldPosition="0">
        <references count="2">
          <reference field="21" count="1" selected="0">
            <x v="1044"/>
          </reference>
          <reference field="22" count="1">
            <x v="0"/>
          </reference>
        </references>
      </pivotArea>
    </format>
    <format dxfId="3725">
      <pivotArea dataOnly="0" labelOnly="1" outline="0" fieldPosition="0">
        <references count="2">
          <reference field="21" count="1" selected="0">
            <x v="1045"/>
          </reference>
          <reference field="22" count="1">
            <x v="1124"/>
          </reference>
        </references>
      </pivotArea>
    </format>
    <format dxfId="3724">
      <pivotArea dataOnly="0" labelOnly="1" outline="0" fieldPosition="0">
        <references count="2">
          <reference field="21" count="1" selected="0">
            <x v="1046"/>
          </reference>
          <reference field="22" count="1">
            <x v="477"/>
          </reference>
        </references>
      </pivotArea>
    </format>
    <format dxfId="3723">
      <pivotArea dataOnly="0" labelOnly="1" outline="0" fieldPosition="0">
        <references count="2">
          <reference field="21" count="1" selected="0">
            <x v="1047"/>
          </reference>
          <reference field="22" count="1">
            <x v="8"/>
          </reference>
        </references>
      </pivotArea>
    </format>
    <format dxfId="3722">
      <pivotArea dataOnly="0" labelOnly="1" outline="0" fieldPosition="0">
        <references count="2">
          <reference field="21" count="1" selected="0">
            <x v="1048"/>
          </reference>
          <reference field="22" count="1">
            <x v="749"/>
          </reference>
        </references>
      </pivotArea>
    </format>
    <format dxfId="3721">
      <pivotArea dataOnly="0" labelOnly="1" outline="0" fieldPosition="0">
        <references count="2">
          <reference field="21" count="1" selected="0">
            <x v="1049"/>
          </reference>
          <reference field="22" count="1">
            <x v="398"/>
          </reference>
        </references>
      </pivotArea>
    </format>
    <format dxfId="3720">
      <pivotArea dataOnly="0" labelOnly="1" outline="0" fieldPosition="0">
        <references count="2">
          <reference field="21" count="1" selected="0">
            <x v="1050"/>
          </reference>
          <reference field="22" count="1">
            <x v="426"/>
          </reference>
        </references>
      </pivotArea>
    </format>
    <format dxfId="3719">
      <pivotArea dataOnly="0" labelOnly="1" outline="0" fieldPosition="0">
        <references count="2">
          <reference field="21" count="1" selected="0">
            <x v="1051"/>
          </reference>
          <reference field="22" count="1">
            <x v="548"/>
          </reference>
        </references>
      </pivotArea>
    </format>
    <format dxfId="3718">
      <pivotArea dataOnly="0" labelOnly="1" outline="0" fieldPosition="0">
        <references count="2">
          <reference field="21" count="1" selected="0">
            <x v="1052"/>
          </reference>
          <reference field="22" count="1">
            <x v="1008"/>
          </reference>
        </references>
      </pivotArea>
    </format>
    <format dxfId="3717">
      <pivotArea dataOnly="0" labelOnly="1" outline="0" fieldPosition="0">
        <references count="2">
          <reference field="21" count="1" selected="0">
            <x v="1053"/>
          </reference>
          <reference field="22" count="1">
            <x v="414"/>
          </reference>
        </references>
      </pivotArea>
    </format>
    <format dxfId="3716">
      <pivotArea dataOnly="0" labelOnly="1" outline="0" fieldPosition="0">
        <references count="2">
          <reference field="21" count="1" selected="0">
            <x v="1054"/>
          </reference>
          <reference field="22" count="1">
            <x v="4"/>
          </reference>
        </references>
      </pivotArea>
    </format>
    <format dxfId="3715">
      <pivotArea dataOnly="0" labelOnly="1" outline="0" fieldPosition="0">
        <references count="2">
          <reference field="21" count="1" selected="0">
            <x v="1055"/>
          </reference>
          <reference field="22" count="1">
            <x v="648"/>
          </reference>
        </references>
      </pivotArea>
    </format>
    <format dxfId="3714">
      <pivotArea dataOnly="0" labelOnly="1" outline="0" fieldPosition="0">
        <references count="2">
          <reference field="21" count="1" selected="0">
            <x v="1056"/>
          </reference>
          <reference field="22" count="1">
            <x v="605"/>
          </reference>
        </references>
      </pivotArea>
    </format>
    <format dxfId="3713">
      <pivotArea dataOnly="0" labelOnly="1" outline="0" fieldPosition="0">
        <references count="2">
          <reference field="21" count="1" selected="0">
            <x v="1057"/>
          </reference>
          <reference field="22" count="1">
            <x v="631"/>
          </reference>
        </references>
      </pivotArea>
    </format>
    <format dxfId="3712">
      <pivotArea dataOnly="0" labelOnly="1" outline="0" fieldPosition="0">
        <references count="2">
          <reference field="21" count="1" selected="0">
            <x v="1058"/>
          </reference>
          <reference field="22" count="1">
            <x v="2"/>
          </reference>
        </references>
      </pivotArea>
    </format>
    <format dxfId="3711">
      <pivotArea dataOnly="0" labelOnly="1" outline="0" fieldPosition="0">
        <references count="2">
          <reference field="21" count="1" selected="0">
            <x v="1059"/>
          </reference>
          <reference field="22" count="1">
            <x v="178"/>
          </reference>
        </references>
      </pivotArea>
    </format>
    <format dxfId="3710">
      <pivotArea dataOnly="0" labelOnly="1" outline="0" fieldPosition="0">
        <references count="2">
          <reference field="21" count="1" selected="0">
            <x v="1060"/>
          </reference>
          <reference field="22" count="1">
            <x v="868"/>
          </reference>
        </references>
      </pivotArea>
    </format>
    <format dxfId="3709">
      <pivotArea dataOnly="0" labelOnly="1" outline="0" fieldPosition="0">
        <references count="2">
          <reference field="21" count="1" selected="0">
            <x v="1061"/>
          </reference>
          <reference field="22" count="1">
            <x v="823"/>
          </reference>
        </references>
      </pivotArea>
    </format>
    <format dxfId="3708">
      <pivotArea dataOnly="0" labelOnly="1" outline="0" fieldPosition="0">
        <references count="2">
          <reference field="21" count="1" selected="0">
            <x v="1062"/>
          </reference>
          <reference field="22" count="1">
            <x v="365"/>
          </reference>
        </references>
      </pivotArea>
    </format>
    <format dxfId="3707">
      <pivotArea dataOnly="0" labelOnly="1" outline="0" fieldPosition="0">
        <references count="2">
          <reference field="21" count="1" selected="0">
            <x v="1063"/>
          </reference>
          <reference field="22" count="1">
            <x v="99"/>
          </reference>
        </references>
      </pivotArea>
    </format>
    <format dxfId="3706">
      <pivotArea dataOnly="0" labelOnly="1" outline="0" fieldPosition="0">
        <references count="2">
          <reference field="21" count="1" selected="0">
            <x v="1064"/>
          </reference>
          <reference field="22" count="1">
            <x v="767"/>
          </reference>
        </references>
      </pivotArea>
    </format>
    <format dxfId="3705">
      <pivotArea dataOnly="0" labelOnly="1" outline="0" fieldPosition="0">
        <references count="2">
          <reference field="21" count="1" selected="0">
            <x v="1065"/>
          </reference>
          <reference field="22" count="1">
            <x v="176"/>
          </reference>
        </references>
      </pivotArea>
    </format>
    <format dxfId="3704">
      <pivotArea dataOnly="0" labelOnly="1" outline="0" fieldPosition="0">
        <references count="2">
          <reference field="21" count="1" selected="0">
            <x v="1066"/>
          </reference>
          <reference field="22" count="1">
            <x v="382"/>
          </reference>
        </references>
      </pivotArea>
    </format>
    <format dxfId="3703">
      <pivotArea dataOnly="0" labelOnly="1" outline="0" fieldPosition="0">
        <references count="2">
          <reference field="21" count="1" selected="0">
            <x v="1067"/>
          </reference>
          <reference field="22" count="1">
            <x v="405"/>
          </reference>
        </references>
      </pivotArea>
    </format>
    <format dxfId="3702">
      <pivotArea dataOnly="0" labelOnly="1" outline="0" fieldPosition="0">
        <references count="2">
          <reference field="21" count="1" selected="0">
            <x v="1068"/>
          </reference>
          <reference field="22" count="1">
            <x v="313"/>
          </reference>
        </references>
      </pivotArea>
    </format>
    <format dxfId="3701">
      <pivotArea dataOnly="0" labelOnly="1" outline="0" fieldPosition="0">
        <references count="2">
          <reference field="21" count="1" selected="0">
            <x v="1069"/>
          </reference>
          <reference field="22" count="1">
            <x v="481"/>
          </reference>
        </references>
      </pivotArea>
    </format>
    <format dxfId="3700">
      <pivotArea dataOnly="0" labelOnly="1" outline="0" fieldPosition="0">
        <references count="2">
          <reference field="21" count="1" selected="0">
            <x v="1070"/>
          </reference>
          <reference field="22" count="1">
            <x v="1069"/>
          </reference>
        </references>
      </pivotArea>
    </format>
    <format dxfId="3699">
      <pivotArea dataOnly="0" labelOnly="1" outline="0" fieldPosition="0">
        <references count="2">
          <reference field="21" count="1" selected="0">
            <x v="1071"/>
          </reference>
          <reference field="22" count="1">
            <x v="686"/>
          </reference>
        </references>
      </pivotArea>
    </format>
    <format dxfId="3698">
      <pivotArea dataOnly="0" labelOnly="1" outline="0" fieldPosition="0">
        <references count="2">
          <reference field="21" count="1" selected="0">
            <x v="1072"/>
          </reference>
          <reference field="22" count="1">
            <x v="568"/>
          </reference>
        </references>
      </pivotArea>
    </format>
    <format dxfId="3697">
      <pivotArea dataOnly="0" labelOnly="1" outline="0" fieldPosition="0">
        <references count="2">
          <reference field="21" count="1" selected="0">
            <x v="1073"/>
          </reference>
          <reference field="22" count="1">
            <x v="546"/>
          </reference>
        </references>
      </pivotArea>
    </format>
    <format dxfId="3696">
      <pivotArea dataOnly="0" labelOnly="1" outline="0" fieldPosition="0">
        <references count="2">
          <reference field="21" count="1" selected="0">
            <x v="1074"/>
          </reference>
          <reference field="22" count="1">
            <x v="505"/>
          </reference>
        </references>
      </pivotArea>
    </format>
    <format dxfId="3695">
      <pivotArea dataOnly="0" labelOnly="1" outline="0" fieldPosition="0">
        <references count="2">
          <reference field="21" count="1" selected="0">
            <x v="1075"/>
          </reference>
          <reference field="22" count="1">
            <x v="304"/>
          </reference>
        </references>
      </pivotArea>
    </format>
    <format dxfId="3694">
      <pivotArea dataOnly="0" labelOnly="1" outline="0" fieldPosition="0">
        <references count="2">
          <reference field="21" count="1" selected="0">
            <x v="1076"/>
          </reference>
          <reference field="22" count="1">
            <x v="928"/>
          </reference>
        </references>
      </pivotArea>
    </format>
    <format dxfId="3693">
      <pivotArea dataOnly="0" labelOnly="1" outline="0" fieldPosition="0">
        <references count="2">
          <reference field="21" count="1" selected="0">
            <x v="1077"/>
          </reference>
          <reference field="22" count="1">
            <x v="854"/>
          </reference>
        </references>
      </pivotArea>
    </format>
    <format dxfId="3692">
      <pivotArea dataOnly="0" labelOnly="1" outline="0" fieldPosition="0">
        <references count="2">
          <reference field="21" count="1" selected="0">
            <x v="1078"/>
          </reference>
          <reference field="22" count="1">
            <x v="555"/>
          </reference>
        </references>
      </pivotArea>
    </format>
    <format dxfId="3691">
      <pivotArea dataOnly="0" labelOnly="1" outline="0" fieldPosition="0">
        <references count="2">
          <reference field="21" count="1" selected="0">
            <x v="1079"/>
          </reference>
          <reference field="22" count="1">
            <x v="128"/>
          </reference>
        </references>
      </pivotArea>
    </format>
    <format dxfId="3690">
      <pivotArea dataOnly="0" labelOnly="1" outline="0" fieldPosition="0">
        <references count="2">
          <reference field="21" count="1" selected="0">
            <x v="1080"/>
          </reference>
          <reference field="22" count="1">
            <x v="295"/>
          </reference>
        </references>
      </pivotArea>
    </format>
    <format dxfId="3689">
      <pivotArea dataOnly="0" labelOnly="1" outline="0" fieldPosition="0">
        <references count="2">
          <reference field="21" count="1" selected="0">
            <x v="1081"/>
          </reference>
          <reference field="22" count="1">
            <x v="597"/>
          </reference>
        </references>
      </pivotArea>
    </format>
    <format dxfId="3688">
      <pivotArea dataOnly="0" labelOnly="1" outline="0" fieldPosition="0">
        <references count="2">
          <reference field="21" count="1" selected="0">
            <x v="1082"/>
          </reference>
          <reference field="22" count="1">
            <x v="762"/>
          </reference>
        </references>
      </pivotArea>
    </format>
    <format dxfId="3687">
      <pivotArea dataOnly="0" labelOnly="1" outline="0" fieldPosition="0">
        <references count="2">
          <reference field="21" count="1" selected="0">
            <x v="1083"/>
          </reference>
          <reference field="22" count="1">
            <x v="577"/>
          </reference>
        </references>
      </pivotArea>
    </format>
    <format dxfId="3686">
      <pivotArea dataOnly="0" labelOnly="1" outline="0" fieldPosition="0">
        <references count="2">
          <reference field="21" count="1" selected="0">
            <x v="1084"/>
          </reference>
          <reference field="22" count="1">
            <x v="137"/>
          </reference>
        </references>
      </pivotArea>
    </format>
    <format dxfId="3685">
      <pivotArea dataOnly="0" labelOnly="1" outline="0" fieldPosition="0">
        <references count="2">
          <reference field="21" count="1" selected="0">
            <x v="1085"/>
          </reference>
          <reference field="22" count="1">
            <x v="355"/>
          </reference>
        </references>
      </pivotArea>
    </format>
    <format dxfId="3684">
      <pivotArea dataOnly="0" labelOnly="1" outline="0" fieldPosition="0">
        <references count="2">
          <reference field="21" count="1" selected="0">
            <x v="1086"/>
          </reference>
          <reference field="22" count="1">
            <x v="1050"/>
          </reference>
        </references>
      </pivotArea>
    </format>
    <format dxfId="3683">
      <pivotArea dataOnly="0" labelOnly="1" outline="0" fieldPosition="0">
        <references count="2">
          <reference field="21" count="1" selected="0">
            <x v="1087"/>
          </reference>
          <reference field="22" count="1">
            <x v="336"/>
          </reference>
        </references>
      </pivotArea>
    </format>
    <format dxfId="3682">
      <pivotArea dataOnly="0" labelOnly="1" outline="0" fieldPosition="0">
        <references count="2">
          <reference field="21" count="1" selected="0">
            <x v="1088"/>
          </reference>
          <reference field="22" count="1">
            <x v="108"/>
          </reference>
        </references>
      </pivotArea>
    </format>
    <format dxfId="3681">
      <pivotArea dataOnly="0" labelOnly="1" outline="0" fieldPosition="0">
        <references count="2">
          <reference field="21" count="1" selected="0">
            <x v="1089"/>
          </reference>
          <reference field="22" count="1">
            <x v="433"/>
          </reference>
        </references>
      </pivotArea>
    </format>
    <format dxfId="3680">
      <pivotArea dataOnly="0" labelOnly="1" outline="0" fieldPosition="0">
        <references count="2">
          <reference field="21" count="1" selected="0">
            <x v="1090"/>
          </reference>
          <reference field="22" count="1">
            <x v="58"/>
          </reference>
        </references>
      </pivotArea>
    </format>
    <format dxfId="3679">
      <pivotArea dataOnly="0" labelOnly="1" outline="0" fieldPosition="0">
        <references count="2">
          <reference field="21" count="1" selected="0">
            <x v="1091"/>
          </reference>
          <reference field="22" count="1">
            <x v="713"/>
          </reference>
        </references>
      </pivotArea>
    </format>
    <format dxfId="3678">
      <pivotArea dataOnly="0" labelOnly="1" outline="0" fieldPosition="0">
        <references count="2">
          <reference field="21" count="1" selected="0">
            <x v="1092"/>
          </reference>
          <reference field="22" count="1">
            <x v="472"/>
          </reference>
        </references>
      </pivotArea>
    </format>
    <format dxfId="3677">
      <pivotArea dataOnly="0" labelOnly="1" outline="0" fieldPosition="0">
        <references count="2">
          <reference field="21" count="1" selected="0">
            <x v="1093"/>
          </reference>
          <reference field="22" count="1">
            <x v="679"/>
          </reference>
        </references>
      </pivotArea>
    </format>
    <format dxfId="3676">
      <pivotArea dataOnly="0" labelOnly="1" outline="0" fieldPosition="0">
        <references count="2">
          <reference field="21" count="1" selected="0">
            <x v="1094"/>
          </reference>
          <reference field="22" count="1">
            <x v="692"/>
          </reference>
        </references>
      </pivotArea>
    </format>
    <format dxfId="3675">
      <pivotArea dataOnly="0" labelOnly="1" outline="0" fieldPosition="0">
        <references count="2">
          <reference field="21" count="1" selected="0">
            <x v="1095"/>
          </reference>
          <reference field="22" count="1">
            <x v="1112"/>
          </reference>
        </references>
      </pivotArea>
    </format>
    <format dxfId="3674">
      <pivotArea dataOnly="0" labelOnly="1" outline="0" fieldPosition="0">
        <references count="2">
          <reference field="21" count="1" selected="0">
            <x v="1096"/>
          </reference>
          <reference field="22" count="1">
            <x v="574"/>
          </reference>
        </references>
      </pivotArea>
    </format>
    <format dxfId="3673">
      <pivotArea dataOnly="0" labelOnly="1" outline="0" fieldPosition="0">
        <references count="2">
          <reference field="21" count="1" selected="0">
            <x v="1097"/>
          </reference>
          <reference field="22" count="1">
            <x v="889"/>
          </reference>
        </references>
      </pivotArea>
    </format>
    <format dxfId="3672">
      <pivotArea dataOnly="0" labelOnly="1" outline="0" fieldPosition="0">
        <references count="2">
          <reference field="21" count="1" selected="0">
            <x v="1098"/>
          </reference>
          <reference field="22" count="1">
            <x v="242"/>
          </reference>
        </references>
      </pivotArea>
    </format>
    <format dxfId="3671">
      <pivotArea dataOnly="0" labelOnly="1" outline="0" fieldPosition="0">
        <references count="2">
          <reference field="21" count="1" selected="0">
            <x v="1099"/>
          </reference>
          <reference field="22" count="1">
            <x v="609"/>
          </reference>
        </references>
      </pivotArea>
    </format>
    <format dxfId="3670">
      <pivotArea dataOnly="0" labelOnly="1" outline="0" fieldPosition="0">
        <references count="2">
          <reference field="21" count="1" selected="0">
            <x v="1100"/>
          </reference>
          <reference field="22" count="1">
            <x v="410"/>
          </reference>
        </references>
      </pivotArea>
    </format>
    <format dxfId="3669">
      <pivotArea dataOnly="0" labelOnly="1" outline="0" fieldPosition="0">
        <references count="2">
          <reference field="21" count="1" selected="0">
            <x v="1101"/>
          </reference>
          <reference field="22" count="1">
            <x v="535"/>
          </reference>
        </references>
      </pivotArea>
    </format>
    <format dxfId="3668">
      <pivotArea dataOnly="0" labelOnly="1" outline="0" fieldPosition="0">
        <references count="2">
          <reference field="21" count="1" selected="0">
            <x v="1102"/>
          </reference>
          <reference field="22" count="1">
            <x v="316"/>
          </reference>
        </references>
      </pivotArea>
    </format>
    <format dxfId="3667">
      <pivotArea dataOnly="0" labelOnly="1" outline="0" fieldPosition="0">
        <references count="2">
          <reference field="21" count="1" selected="0">
            <x v="1103"/>
          </reference>
          <reference field="22" count="1">
            <x v="790"/>
          </reference>
        </references>
      </pivotArea>
    </format>
    <format dxfId="3666">
      <pivotArea dataOnly="0" labelOnly="1" outline="0" fieldPosition="0">
        <references count="2">
          <reference field="21" count="1" selected="0">
            <x v="1104"/>
          </reference>
          <reference field="22" count="1">
            <x v="681"/>
          </reference>
        </references>
      </pivotArea>
    </format>
    <format dxfId="3665">
      <pivotArea dataOnly="0" labelOnly="1" outline="0" fieldPosition="0">
        <references count="2">
          <reference field="21" count="1" selected="0">
            <x v="1105"/>
          </reference>
          <reference field="22" count="1">
            <x v="300"/>
          </reference>
        </references>
      </pivotArea>
    </format>
    <format dxfId="3664">
      <pivotArea dataOnly="0" labelOnly="1" outline="0" fieldPosition="0">
        <references count="2">
          <reference field="21" count="1" selected="0">
            <x v="1106"/>
          </reference>
          <reference field="22" count="1">
            <x v="935"/>
          </reference>
        </references>
      </pivotArea>
    </format>
    <format dxfId="3663">
      <pivotArea dataOnly="0" labelOnly="1" outline="0" fieldPosition="0">
        <references count="2">
          <reference field="21" count="1" selected="0">
            <x v="1107"/>
          </reference>
          <reference field="22" count="1">
            <x v="69"/>
          </reference>
        </references>
      </pivotArea>
    </format>
    <format dxfId="3662">
      <pivotArea dataOnly="0" labelOnly="1" outline="0" fieldPosition="0">
        <references count="2">
          <reference field="21" count="1" selected="0">
            <x v="1108"/>
          </reference>
          <reference field="22" count="1">
            <x v="444"/>
          </reference>
        </references>
      </pivotArea>
    </format>
    <format dxfId="3661">
      <pivotArea dataOnly="0" labelOnly="1" outline="0" fieldPosition="0">
        <references count="2">
          <reference field="21" count="1" selected="0">
            <x v="1109"/>
          </reference>
          <reference field="22" count="1">
            <x v="964"/>
          </reference>
        </references>
      </pivotArea>
    </format>
    <format dxfId="3660">
      <pivotArea dataOnly="0" labelOnly="1" outline="0" fieldPosition="0">
        <references count="2">
          <reference field="21" count="1" selected="0">
            <x v="1110"/>
          </reference>
          <reference field="22" count="1">
            <x v="308"/>
          </reference>
        </references>
      </pivotArea>
    </format>
    <format dxfId="3659">
      <pivotArea dataOnly="0" labelOnly="1" outline="0" fieldPosition="0">
        <references count="2">
          <reference field="21" count="1" selected="0">
            <x v="1111"/>
          </reference>
          <reference field="22" count="1">
            <x v="120"/>
          </reference>
        </references>
      </pivotArea>
    </format>
    <format dxfId="3658">
      <pivotArea dataOnly="0" labelOnly="1" outline="0" fieldPosition="0">
        <references count="2">
          <reference field="21" count="1" selected="0">
            <x v="1112"/>
          </reference>
          <reference field="22" count="1">
            <x v="1063"/>
          </reference>
        </references>
      </pivotArea>
    </format>
    <format dxfId="3657">
      <pivotArea dataOnly="0" labelOnly="1" outline="0" fieldPosition="0">
        <references count="2">
          <reference field="21" count="1" selected="0">
            <x v="1113"/>
          </reference>
          <reference field="22" count="1">
            <x v="849"/>
          </reference>
        </references>
      </pivotArea>
    </format>
    <format dxfId="3656">
      <pivotArea dataOnly="0" labelOnly="1" outline="0" fieldPosition="0">
        <references count="2">
          <reference field="21" count="1" selected="0">
            <x v="1114"/>
          </reference>
          <reference field="22" count="1">
            <x v="1134"/>
          </reference>
        </references>
      </pivotArea>
    </format>
    <format dxfId="3655">
      <pivotArea dataOnly="0" labelOnly="1" outline="0" fieldPosition="0">
        <references count="2">
          <reference field="21" count="1" selected="0">
            <x v="1115"/>
          </reference>
          <reference field="22" count="1">
            <x v="1021"/>
          </reference>
        </references>
      </pivotArea>
    </format>
    <format dxfId="3654">
      <pivotArea dataOnly="0" labelOnly="1" outline="0" fieldPosition="0">
        <references count="2">
          <reference field="21" count="1" selected="0">
            <x v="1116"/>
          </reference>
          <reference field="22" count="1">
            <x v="478"/>
          </reference>
        </references>
      </pivotArea>
    </format>
    <format dxfId="3653">
      <pivotArea dataOnly="0" labelOnly="1" outline="0" fieldPosition="0">
        <references count="2">
          <reference field="21" count="1" selected="0">
            <x v="1117"/>
          </reference>
          <reference field="22" count="1">
            <x v="391"/>
          </reference>
        </references>
      </pivotArea>
    </format>
    <format dxfId="3652">
      <pivotArea dataOnly="0" labelOnly="1" outline="0" fieldPosition="0">
        <references count="2">
          <reference field="21" count="1" selected="0">
            <x v="1118"/>
          </reference>
          <reference field="22" count="1">
            <x v="1025"/>
          </reference>
        </references>
      </pivotArea>
    </format>
    <format dxfId="3651">
      <pivotArea dataOnly="0" labelOnly="1" outline="0" fieldPosition="0">
        <references count="2">
          <reference field="21" count="1" selected="0">
            <x v="1119"/>
          </reference>
          <reference field="22" count="1">
            <x v="947"/>
          </reference>
        </references>
      </pivotArea>
    </format>
    <format dxfId="3650">
      <pivotArea dataOnly="0" labelOnly="1" outline="0" fieldPosition="0">
        <references count="2">
          <reference field="21" count="1" selected="0">
            <x v="1120"/>
          </reference>
          <reference field="22" count="1">
            <x v="1013"/>
          </reference>
        </references>
      </pivotArea>
    </format>
    <format dxfId="3649">
      <pivotArea dataOnly="0" labelOnly="1" outline="0" fieldPosition="0">
        <references count="2">
          <reference field="21" count="1" selected="0">
            <x v="1121"/>
          </reference>
          <reference field="22" count="1">
            <x v="374"/>
          </reference>
        </references>
      </pivotArea>
    </format>
    <format dxfId="3648">
      <pivotArea dataOnly="0" labelOnly="1" outline="0" fieldPosition="0">
        <references count="2">
          <reference field="21" count="1" selected="0">
            <x v="1122"/>
          </reference>
          <reference field="22" count="1">
            <x v="672"/>
          </reference>
        </references>
      </pivotArea>
    </format>
    <format dxfId="3647">
      <pivotArea dataOnly="0" labelOnly="1" outline="0" fieldPosition="0">
        <references count="2">
          <reference field="21" count="1" selected="0">
            <x v="1123"/>
          </reference>
          <reference field="22" count="1">
            <x v="422"/>
          </reference>
        </references>
      </pivotArea>
    </format>
    <format dxfId="3646">
      <pivotArea dataOnly="0" labelOnly="1" outline="0" fieldPosition="0">
        <references count="2">
          <reference field="21" count="1" selected="0">
            <x v="1124"/>
          </reference>
          <reference field="22" count="1">
            <x v="362"/>
          </reference>
        </references>
      </pivotArea>
    </format>
    <format dxfId="3645">
      <pivotArea dataOnly="0" labelOnly="1" outline="0" fieldPosition="0">
        <references count="2">
          <reference field="21" count="1" selected="0">
            <x v="1125"/>
          </reference>
          <reference field="22" count="1">
            <x v="918"/>
          </reference>
        </references>
      </pivotArea>
    </format>
    <format dxfId="3644">
      <pivotArea dataOnly="0" labelOnly="1" outline="0" fieldPosition="0">
        <references count="2">
          <reference field="21" count="1" selected="0">
            <x v="1126"/>
          </reference>
          <reference field="22" count="1">
            <x v="649"/>
          </reference>
        </references>
      </pivotArea>
    </format>
    <format dxfId="3643">
      <pivotArea dataOnly="0" labelOnly="1" outline="0" fieldPosition="0">
        <references count="2">
          <reference field="21" count="1" selected="0">
            <x v="1127"/>
          </reference>
          <reference field="22" count="1">
            <x v="783"/>
          </reference>
        </references>
      </pivotArea>
    </format>
    <format dxfId="3642">
      <pivotArea dataOnly="0" labelOnly="1" outline="0" fieldPosition="0">
        <references count="2">
          <reference field="21" count="1" selected="0">
            <x v="1128"/>
          </reference>
          <reference field="22" count="1">
            <x v="537"/>
          </reference>
        </references>
      </pivotArea>
    </format>
    <format dxfId="3641">
      <pivotArea dataOnly="0" labelOnly="1" outline="0" fieldPosition="0">
        <references count="2">
          <reference field="21" count="1" selected="0">
            <x v="1129"/>
          </reference>
          <reference field="22" count="1">
            <x v="984"/>
          </reference>
        </references>
      </pivotArea>
    </format>
    <format dxfId="3640">
      <pivotArea dataOnly="0" labelOnly="1" outline="0" fieldPosition="0">
        <references count="2">
          <reference field="21" count="1" selected="0">
            <x v="1130"/>
          </reference>
          <reference field="22" count="1">
            <x v="507"/>
          </reference>
        </references>
      </pivotArea>
    </format>
    <format dxfId="3639">
      <pivotArea dataOnly="0" labelOnly="1" outline="0" fieldPosition="0">
        <references count="2">
          <reference field="21" count="1" selected="0">
            <x v="1131"/>
          </reference>
          <reference field="22" count="1">
            <x v="493"/>
          </reference>
        </references>
      </pivotArea>
    </format>
    <format dxfId="3638">
      <pivotArea dataOnly="0" labelOnly="1" outline="0" fieldPosition="0">
        <references count="2">
          <reference field="21" count="1" selected="0">
            <x v="1132"/>
          </reference>
          <reference field="22" count="1">
            <x v="683"/>
          </reference>
        </references>
      </pivotArea>
    </format>
    <format dxfId="3637">
      <pivotArea dataOnly="0" labelOnly="1" outline="0" fieldPosition="0">
        <references count="2">
          <reference field="21" count="1" selected="0">
            <x v="1133"/>
          </reference>
          <reference field="22" count="1">
            <x v="702"/>
          </reference>
        </references>
      </pivotArea>
    </format>
    <format dxfId="3636">
      <pivotArea dataOnly="0" labelOnly="1" outline="0" fieldPosition="0">
        <references count="2">
          <reference field="21" count="1" selected="0">
            <x v="1134"/>
          </reference>
          <reference field="22" count="1">
            <x v="467"/>
          </reference>
        </references>
      </pivotArea>
    </format>
    <format dxfId="3635">
      <pivotArea dataOnly="0" labelOnly="1" outline="0" fieldPosition="0">
        <references count="2">
          <reference field="21" count="1" selected="0">
            <x v="1135"/>
          </reference>
          <reference field="22" count="1">
            <x v="442"/>
          </reference>
        </references>
      </pivotArea>
    </format>
    <format dxfId="3634">
      <pivotArea dataOnly="0" labelOnly="1" outline="0" fieldPosition="0">
        <references count="2">
          <reference field="21" count="1" selected="0">
            <x v="1136"/>
          </reference>
          <reference field="22" count="1">
            <x v="400"/>
          </reference>
        </references>
      </pivotArea>
    </format>
    <format dxfId="3633">
      <pivotArea dataOnly="0" labelOnly="1" outline="0" fieldPosition="0">
        <references count="2">
          <reference field="21" count="1" selected="0">
            <x v="1137"/>
          </reference>
          <reference field="22" count="1">
            <x v="885"/>
          </reference>
        </references>
      </pivotArea>
    </format>
    <format dxfId="3632">
      <pivotArea dataOnly="0" labelOnly="1" outline="0" fieldPosition="0">
        <references count="2">
          <reference field="21" count="1" selected="0">
            <x v="1138"/>
          </reference>
          <reference field="22" count="1">
            <x v="1070"/>
          </reference>
        </references>
      </pivotArea>
    </format>
    <format dxfId="3631">
      <pivotArea dataOnly="0" labelOnly="1" outline="0" fieldPosition="0">
        <references count="2">
          <reference field="21" count="1" selected="0">
            <x v="1139"/>
          </reference>
          <reference field="22" count="1">
            <x v="517"/>
          </reference>
        </references>
      </pivotArea>
    </format>
    <format dxfId="3630">
      <pivotArea dataOnly="0" labelOnly="1" outline="0" fieldPosition="0">
        <references count="2">
          <reference field="21" count="1" selected="0">
            <x v="1140"/>
          </reference>
          <reference field="22" count="1">
            <x v="636"/>
          </reference>
        </references>
      </pivotArea>
    </format>
    <format dxfId="3629">
      <pivotArea dataOnly="0" labelOnly="1" outline="0" fieldPosition="0">
        <references count="2">
          <reference field="21" count="1" selected="0">
            <x v="1141"/>
          </reference>
          <reference field="22" count="1">
            <x v="531"/>
          </reference>
        </references>
      </pivotArea>
    </format>
    <format dxfId="3628">
      <pivotArea dataOnly="0" labelOnly="1" outline="0" fieldPosition="0">
        <references count="2">
          <reference field="21" count="1" selected="0">
            <x v="1142"/>
          </reference>
          <reference field="22" count="1">
            <x v="1057"/>
          </reference>
        </references>
      </pivotArea>
    </format>
    <format dxfId="3627">
      <pivotArea dataOnly="0" labelOnly="1" outline="0" fieldPosition="0">
        <references count="2">
          <reference field="21" count="1" selected="0">
            <x v="1143"/>
          </reference>
          <reference field="22" count="1">
            <x v="962"/>
          </reference>
        </references>
      </pivotArea>
    </format>
    <format dxfId="3626">
      <pivotArea dataOnly="0" labelOnly="1" outline="0" fieldPosition="0">
        <references count="2">
          <reference field="21" count="1" selected="0">
            <x v="1144"/>
          </reference>
          <reference field="22" count="1">
            <x v="684"/>
          </reference>
        </references>
      </pivotArea>
    </format>
    <format dxfId="3625">
      <pivotArea dataOnly="0" labelOnly="1" outline="0" fieldPosition="0">
        <references count="2">
          <reference field="21" count="1" selected="0">
            <x v="1145"/>
          </reference>
          <reference field="22" count="1">
            <x v="930"/>
          </reference>
        </references>
      </pivotArea>
    </format>
    <format dxfId="3624">
      <pivotArea dataOnly="0" labelOnly="1" outline="0" fieldPosition="0">
        <references count="2">
          <reference field="21" count="1" selected="0">
            <x v="1146"/>
          </reference>
          <reference field="22" count="1">
            <x v="912"/>
          </reference>
        </references>
      </pivotArea>
    </format>
    <format dxfId="3623">
      <pivotArea dataOnly="0" labelOnly="1" outline="0" fieldPosition="0">
        <references count="2">
          <reference field="21" count="1" selected="0">
            <x v="1147"/>
          </reference>
          <reference field="22" count="1">
            <x v="703"/>
          </reference>
        </references>
      </pivotArea>
    </format>
    <format dxfId="3622">
      <pivotArea dataOnly="0" labelOnly="1" outline="0" fieldPosition="0">
        <references count="2">
          <reference field="21" count="1" selected="0">
            <x v="1148"/>
          </reference>
          <reference field="22" count="1">
            <x v="824"/>
          </reference>
        </references>
      </pivotArea>
    </format>
    <format dxfId="3621">
      <pivotArea dataOnly="0" labelOnly="1" outline="0" fieldPosition="0">
        <references count="2">
          <reference field="21" count="1" selected="0">
            <x v="1149"/>
          </reference>
          <reference field="22" count="1">
            <x v="635"/>
          </reference>
        </references>
      </pivotArea>
    </format>
    <format dxfId="3620">
      <pivotArea dataOnly="0" labelOnly="1" outline="0" fieldPosition="0">
        <references count="2">
          <reference field="21" count="1" selected="0">
            <x v="1150"/>
          </reference>
          <reference field="22" count="1">
            <x v="978"/>
          </reference>
        </references>
      </pivotArea>
    </format>
    <format dxfId="3619">
      <pivotArea dataOnly="0" labelOnly="1" outline="0" fieldPosition="0">
        <references count="2">
          <reference field="21" count="1" selected="0">
            <x v="1151"/>
          </reference>
          <reference field="22" count="1">
            <x v="745"/>
          </reference>
        </references>
      </pivotArea>
    </format>
    <format dxfId="3618">
      <pivotArea dataOnly="0" labelOnly="1" outline="0" fieldPosition="0">
        <references count="2">
          <reference field="21" count="1" selected="0">
            <x v="1152"/>
          </reference>
          <reference field="22" count="1">
            <x v="691"/>
          </reference>
        </references>
      </pivotArea>
    </format>
    <format dxfId="3617">
      <pivotArea dataOnly="0" labelOnly="1" outline="0" fieldPosition="0">
        <references count="2">
          <reference field="21" count="1" selected="0">
            <x v="1153"/>
          </reference>
          <reference field="22" count="1">
            <x v="891"/>
          </reference>
        </references>
      </pivotArea>
    </format>
    <format dxfId="3616">
      <pivotArea dataOnly="0" labelOnly="1" outline="0" fieldPosition="0">
        <references count="2">
          <reference field="21" count="1" selected="0">
            <x v="1154"/>
          </reference>
          <reference field="22" count="1">
            <x v="913"/>
          </reference>
        </references>
      </pivotArea>
    </format>
    <format dxfId="3615">
      <pivotArea dataOnly="0" labelOnly="1" outline="0" fieldPosition="0">
        <references count="2">
          <reference field="21" count="1" selected="0">
            <x v="1155"/>
          </reference>
          <reference field="22" count="1">
            <x v="851"/>
          </reference>
        </references>
      </pivotArea>
    </format>
    <format dxfId="3614">
      <pivotArea dataOnly="0" labelOnly="1" outline="0" fieldPosition="0">
        <references count="2">
          <reference field="21" count="1" selected="0">
            <x v="1156"/>
          </reference>
          <reference field="22" count="1">
            <x v="1058"/>
          </reference>
        </references>
      </pivotArea>
    </format>
    <format dxfId="3613">
      <pivotArea dataOnly="0" labelOnly="1" outline="0" fieldPosition="0">
        <references count="2">
          <reference field="21" count="1" selected="0">
            <x v="1157"/>
          </reference>
          <reference field="22" count="1">
            <x v="952"/>
          </reference>
        </references>
      </pivotArea>
    </format>
    <format dxfId="3612">
      <pivotArea dataOnly="0" labelOnly="1" outline="0" fieldPosition="0">
        <references count="2">
          <reference field="21" count="1" selected="0">
            <x v="1158"/>
          </reference>
          <reference field="22" count="1">
            <x v="866"/>
          </reference>
        </references>
      </pivotArea>
    </format>
    <format dxfId="3611">
      <pivotArea dataOnly="0" labelOnly="1" outline="0" fieldPosition="0">
        <references count="2">
          <reference field="21" count="1" selected="0">
            <x v="1159"/>
          </reference>
          <reference field="22" count="1">
            <x v="590"/>
          </reference>
        </references>
      </pivotArea>
    </format>
    <format dxfId="3610">
      <pivotArea dataOnly="0" labelOnly="1" outline="0" fieldPosition="0">
        <references count="2">
          <reference field="21" count="1" selected="0">
            <x v="1160"/>
          </reference>
          <reference field="22" count="1">
            <x v="1125"/>
          </reference>
        </references>
      </pivotArea>
    </format>
    <format dxfId="3609">
      <pivotArea dataOnly="0" labelOnly="1" outline="0" fieldPosition="0">
        <references count="2">
          <reference field="21" count="1" selected="0">
            <x v="1161"/>
          </reference>
          <reference field="22" count="1">
            <x v="720"/>
          </reference>
        </references>
      </pivotArea>
    </format>
    <format dxfId="3608">
      <pivotArea dataOnly="0" labelOnly="1" outline="0" fieldPosition="0">
        <references count="2">
          <reference field="21" count="1" selected="0">
            <x v="1162"/>
          </reference>
          <reference field="22" count="1">
            <x v="932"/>
          </reference>
        </references>
      </pivotArea>
    </format>
    <format dxfId="3607">
      <pivotArea dataOnly="0" labelOnly="1" outline="0" fieldPosition="0">
        <references count="2">
          <reference field="21" count="1" selected="0">
            <x v="1163"/>
          </reference>
          <reference field="22" count="1">
            <x v="676"/>
          </reference>
        </references>
      </pivotArea>
    </format>
    <format dxfId="3606">
      <pivotArea dataOnly="0" labelOnly="1" outline="0" fieldPosition="0">
        <references count="2">
          <reference field="21" count="1" selected="0">
            <x v="1164"/>
          </reference>
          <reference field="22" count="1">
            <x v="896"/>
          </reference>
        </references>
      </pivotArea>
    </format>
    <format dxfId="3605">
      <pivotArea dataOnly="0" labelOnly="1" outline="0" fieldPosition="0">
        <references count="2">
          <reference field="21" count="1" selected="0">
            <x v="1165"/>
          </reference>
          <reference field="22" count="1">
            <x v="770"/>
          </reference>
        </references>
      </pivotArea>
    </format>
    <format dxfId="3604">
      <pivotArea dataOnly="0" labelOnly="1" outline="0" fieldPosition="0">
        <references count="2">
          <reference field="21" count="1" selected="0">
            <x v="1166"/>
          </reference>
          <reference field="22" count="1">
            <x v="788"/>
          </reference>
        </references>
      </pivotArea>
    </format>
    <format dxfId="3603">
      <pivotArea dataOnly="0" labelOnly="1" outline="0" fieldPosition="0">
        <references count="2">
          <reference field="21" count="1" selected="0">
            <x v="1167"/>
          </reference>
          <reference field="22" count="1">
            <x v="839"/>
          </reference>
        </references>
      </pivotArea>
    </format>
    <format dxfId="3602">
      <pivotArea dataOnly="0" labelOnly="1" outline="0" fieldPosition="0">
        <references count="2">
          <reference field="21" count="1" selected="0">
            <x v="1168"/>
          </reference>
          <reference field="22" count="1">
            <x v="987"/>
          </reference>
        </references>
      </pivotArea>
    </format>
    <format dxfId="3601">
      <pivotArea dataOnly="0" labelOnly="1" outline="0" fieldPosition="0">
        <references count="2">
          <reference field="21" count="1" selected="0">
            <x v="1169"/>
          </reference>
          <reference field="22" count="1">
            <x v="955"/>
          </reference>
        </references>
      </pivotArea>
    </format>
    <format dxfId="3600">
      <pivotArea dataOnly="0" labelOnly="1" outline="0" fieldPosition="0">
        <references count="2">
          <reference field="21" count="1" selected="0">
            <x v="1170"/>
          </reference>
          <reference field="22" count="1">
            <x v="1018"/>
          </reference>
        </references>
      </pivotArea>
    </format>
    <format dxfId="3599">
      <pivotArea dataOnly="0" labelOnly="1" outline="0" fieldPosition="0">
        <references count="2">
          <reference field="21" count="1" selected="0">
            <x v="1171"/>
          </reference>
          <reference field="22" count="1">
            <x v="1055"/>
          </reference>
        </references>
      </pivotArea>
    </format>
    <format dxfId="3598">
      <pivotArea dataOnly="0" labelOnly="1" outline="0" fieldPosition="0">
        <references count="2">
          <reference field="21" count="1" selected="0">
            <x v="1172"/>
          </reference>
          <reference field="22" count="1">
            <x v="937"/>
          </reference>
        </references>
      </pivotArea>
    </format>
    <format dxfId="3597">
      <pivotArea dataOnly="0" labelOnly="1" outline="0" fieldPosition="0">
        <references count="2">
          <reference field="21" count="1" selected="0">
            <x v="1173"/>
          </reference>
          <reference field="22" count="1">
            <x v="921"/>
          </reference>
        </references>
      </pivotArea>
    </format>
    <format dxfId="3596">
      <pivotArea dataOnly="0" labelOnly="1" outline="0" fieldPosition="0">
        <references count="2">
          <reference field="21" count="1" selected="0">
            <x v="1174"/>
          </reference>
          <reference field="22" count="1">
            <x v="880"/>
          </reference>
        </references>
      </pivotArea>
    </format>
    <format dxfId="3595">
      <pivotArea dataOnly="0" labelOnly="1" outline="0" fieldPosition="0">
        <references count="2">
          <reference field="21" count="1" selected="0">
            <x v="1175"/>
          </reference>
          <reference field="22" count="1">
            <x v="943"/>
          </reference>
        </references>
      </pivotArea>
    </format>
    <format dxfId="3594">
      <pivotArea dataOnly="0" labelOnly="1" outline="0" fieldPosition="0">
        <references count="2">
          <reference field="21" count="1" selected="0">
            <x v="1176"/>
          </reference>
          <reference field="22" count="1">
            <x v="961"/>
          </reference>
        </references>
      </pivotArea>
    </format>
    <format dxfId="3593">
      <pivotArea dataOnly="0" labelOnly="1" outline="0" fieldPosition="0">
        <references count="2">
          <reference field="21" count="1" selected="0">
            <x v="1177"/>
          </reference>
          <reference field="22" count="1">
            <x v="1060"/>
          </reference>
        </references>
      </pivotArea>
    </format>
    <format dxfId="3592">
      <pivotArea dataOnly="0" labelOnly="1" outline="0" fieldPosition="0">
        <references count="1">
          <reference field="2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591">
      <pivotArea dataOnly="0" labelOnly="1" outline="0" fieldPosition="0">
        <references count="1">
          <reference field="2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590">
      <pivotArea dataOnly="0" labelOnly="1" outline="0" fieldPosition="0">
        <references count="1">
          <reference field="2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589">
      <pivotArea dataOnly="0" labelOnly="1" outline="0" fieldPosition="0">
        <references count="1">
          <reference field="2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588">
      <pivotArea dataOnly="0" labelOnly="1" outline="0" fieldPosition="0">
        <references count="1">
          <reference field="2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587">
      <pivotArea dataOnly="0" labelOnly="1" outline="0" fieldPosition="0">
        <references count="1">
          <reference field="2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586">
      <pivotArea dataOnly="0" labelOnly="1" outline="0" fieldPosition="0">
        <references count="1">
          <reference field="2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585">
      <pivotArea dataOnly="0" labelOnly="1" outline="0" fieldPosition="0">
        <references count="1">
          <reference field="2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584">
      <pivotArea dataOnly="0" labelOnly="1" outline="0" fieldPosition="0">
        <references count="1">
          <reference field="2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583">
      <pivotArea dataOnly="0" labelOnly="1" outline="0" fieldPosition="0">
        <references count="1">
          <reference field="2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3582">
      <pivotArea dataOnly="0" labelOnly="1" outline="0" fieldPosition="0">
        <references count="1">
          <reference field="2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3581">
      <pivotArea dataOnly="0" labelOnly="1" outline="0" fieldPosition="0">
        <references count="1">
          <reference field="2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3580">
      <pivotArea dataOnly="0" labelOnly="1" outline="0" fieldPosition="0">
        <references count="1">
          <reference field="2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3579">
      <pivotArea dataOnly="0" labelOnly="1" outline="0" fieldPosition="0">
        <references count="1">
          <reference field="2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3578">
      <pivotArea dataOnly="0" labelOnly="1" outline="0" fieldPosition="0">
        <references count="1">
          <reference field="2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3577">
      <pivotArea dataOnly="0" labelOnly="1" outline="0" fieldPosition="0">
        <references count="1">
          <reference field="2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3576">
      <pivotArea dataOnly="0" labelOnly="1" outline="0" fieldPosition="0">
        <references count="1">
          <reference field="21"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3575">
      <pivotArea dataOnly="0" labelOnly="1" outline="0" fieldPosition="0">
        <references count="1">
          <reference field="21"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3574">
      <pivotArea dataOnly="0" labelOnly="1" outline="0" fieldPosition="0">
        <references count="1">
          <reference field="21"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3573">
      <pivotArea dataOnly="0" labelOnly="1" outline="0" fieldPosition="0">
        <references count="1">
          <reference field="21"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3572">
      <pivotArea dataOnly="0" labelOnly="1" outline="0" fieldPosition="0">
        <references count="1">
          <reference field="21"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3571">
      <pivotArea dataOnly="0" labelOnly="1" outline="0" fieldPosition="0">
        <references count="1">
          <reference field="21"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3570">
      <pivotArea dataOnly="0" labelOnly="1" outline="0" fieldPosition="0">
        <references count="1">
          <reference field="21"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3569">
      <pivotArea dataOnly="0" labelOnly="1" outline="0" fieldPosition="0">
        <references count="1">
          <reference field="21" count="28">
            <x v="1150"/>
            <x v="1151"/>
            <x v="1152"/>
            <x v="1153"/>
            <x v="1154"/>
            <x v="1155"/>
            <x v="1156"/>
            <x v="1157"/>
            <x v="1158"/>
            <x v="1159"/>
            <x v="1160"/>
            <x v="1161"/>
            <x v="1162"/>
            <x v="1163"/>
            <x v="1164"/>
            <x v="1165"/>
            <x v="1166"/>
            <x v="1167"/>
            <x v="1168"/>
            <x v="1169"/>
            <x v="1170"/>
            <x v="1171"/>
            <x v="1172"/>
            <x v="1173"/>
            <x v="1174"/>
            <x v="1175"/>
            <x v="1176"/>
            <x v="1177"/>
          </reference>
        </references>
      </pivotArea>
    </format>
    <format dxfId="3568">
      <pivotArea dataOnly="0" labelOnly="1" outline="0" fieldPosition="0">
        <references count="2">
          <reference field="21" count="1" selected="0">
            <x v="0"/>
          </reference>
          <reference field="22" count="1">
            <x v="76"/>
          </reference>
        </references>
      </pivotArea>
    </format>
    <format dxfId="3567">
      <pivotArea dataOnly="0" labelOnly="1" outline="0" fieldPosition="0">
        <references count="2">
          <reference field="21" count="1" selected="0">
            <x v="1"/>
          </reference>
          <reference field="22" count="1">
            <x v="124"/>
          </reference>
        </references>
      </pivotArea>
    </format>
    <format dxfId="3566">
      <pivotArea dataOnly="0" labelOnly="1" outline="0" fieldPosition="0">
        <references count="2">
          <reference field="21" count="1" selected="0">
            <x v="2"/>
          </reference>
          <reference field="22" count="1">
            <x v="215"/>
          </reference>
        </references>
      </pivotArea>
    </format>
    <format dxfId="3565">
      <pivotArea dataOnly="0" labelOnly="1" outline="0" fieldPosition="0">
        <references count="2">
          <reference field="21" count="1" selected="0">
            <x v="3"/>
          </reference>
          <reference field="22" count="1">
            <x v="156"/>
          </reference>
        </references>
      </pivotArea>
    </format>
    <format dxfId="3564">
      <pivotArea dataOnly="0" labelOnly="1" outline="0" fieldPosition="0">
        <references count="2">
          <reference field="21" count="1" selected="0">
            <x v="4"/>
          </reference>
          <reference field="22" count="1">
            <x v="241"/>
          </reference>
        </references>
      </pivotArea>
    </format>
    <format dxfId="3563">
      <pivotArea dataOnly="0" labelOnly="1" outline="0" fieldPosition="0">
        <references count="2">
          <reference field="21" count="1" selected="0">
            <x v="5"/>
          </reference>
          <reference field="22" count="1">
            <x v="270"/>
          </reference>
        </references>
      </pivotArea>
    </format>
    <format dxfId="3562">
      <pivotArea dataOnly="0" labelOnly="1" outline="0" fieldPosition="0">
        <references count="2">
          <reference field="21" count="1" selected="0">
            <x v="6"/>
          </reference>
          <reference field="22" count="1">
            <x v="222"/>
          </reference>
        </references>
      </pivotArea>
    </format>
    <format dxfId="3561">
      <pivotArea dataOnly="0" labelOnly="1" outline="0" fieldPosition="0">
        <references count="2">
          <reference field="21" count="1" selected="0">
            <x v="7"/>
          </reference>
          <reference field="22" count="1">
            <x v="267"/>
          </reference>
        </references>
      </pivotArea>
    </format>
    <format dxfId="3560">
      <pivotArea dataOnly="0" labelOnly="1" outline="0" fieldPosition="0">
        <references count="2">
          <reference field="21" count="1" selected="0">
            <x v="8"/>
          </reference>
          <reference field="22" count="1">
            <x v="661"/>
          </reference>
        </references>
      </pivotArea>
    </format>
    <format dxfId="3559">
      <pivotArea dataOnly="0" labelOnly="1" outline="0" fieldPosition="0">
        <references count="2">
          <reference field="21" count="1" selected="0">
            <x v="9"/>
          </reference>
          <reference field="22" count="1">
            <x v="166"/>
          </reference>
        </references>
      </pivotArea>
    </format>
    <format dxfId="3558">
      <pivotArea dataOnly="0" labelOnly="1" outline="0" fieldPosition="0">
        <references count="2">
          <reference field="21" count="1" selected="0">
            <x v="10"/>
          </reference>
          <reference field="22" count="1">
            <x v="65"/>
          </reference>
        </references>
      </pivotArea>
    </format>
    <format dxfId="3557">
      <pivotArea dataOnly="0" labelOnly="1" outline="0" fieldPosition="0">
        <references count="2">
          <reference field="21" count="1" selected="0">
            <x v="11"/>
          </reference>
          <reference field="22" count="1">
            <x v="447"/>
          </reference>
        </references>
      </pivotArea>
    </format>
    <format dxfId="3556">
      <pivotArea dataOnly="0" labelOnly="1" outline="0" fieldPosition="0">
        <references count="2">
          <reference field="21" count="1" selected="0">
            <x v="12"/>
          </reference>
          <reference field="22" count="1">
            <x v="809"/>
          </reference>
        </references>
      </pivotArea>
    </format>
    <format dxfId="3555">
      <pivotArea dataOnly="0" labelOnly="1" outline="0" fieldPosition="0">
        <references count="2">
          <reference field="21" count="1" selected="0">
            <x v="13"/>
          </reference>
          <reference field="22" count="1">
            <x v="616"/>
          </reference>
        </references>
      </pivotArea>
    </format>
    <format dxfId="3554">
      <pivotArea dataOnly="0" labelOnly="1" outline="0" fieldPosition="0">
        <references count="2">
          <reference field="21" count="1" selected="0">
            <x v="14"/>
          </reference>
          <reference field="22" count="1">
            <x v="337"/>
          </reference>
        </references>
      </pivotArea>
    </format>
    <format dxfId="3553">
      <pivotArea dataOnly="0" labelOnly="1" outline="0" fieldPosition="0">
        <references count="2">
          <reference field="21" count="1" selected="0">
            <x v="15"/>
          </reference>
          <reference field="22" count="1">
            <x v="529"/>
          </reference>
        </references>
      </pivotArea>
    </format>
    <format dxfId="3552">
      <pivotArea dataOnly="0" labelOnly="1" outline="0" fieldPosition="0">
        <references count="2">
          <reference field="21" count="1" selected="0">
            <x v="16"/>
          </reference>
          <reference field="22" count="1">
            <x v="504"/>
          </reference>
        </references>
      </pivotArea>
    </format>
    <format dxfId="3551">
      <pivotArea dataOnly="0" labelOnly="1" outline="0" fieldPosition="0">
        <references count="2">
          <reference field="21" count="1" selected="0">
            <x v="17"/>
          </reference>
          <reference field="22" count="1">
            <x v="642"/>
          </reference>
        </references>
      </pivotArea>
    </format>
    <format dxfId="3550">
      <pivotArea dataOnly="0" labelOnly="1" outline="0" fieldPosition="0">
        <references count="2">
          <reference field="21" count="1" selected="0">
            <x v="18"/>
          </reference>
          <reference field="22" count="1">
            <x v="484"/>
          </reference>
        </references>
      </pivotArea>
    </format>
    <format dxfId="3549">
      <pivotArea dataOnly="0" labelOnly="1" outline="0" fieldPosition="0">
        <references count="2">
          <reference field="21" count="1" selected="0">
            <x v="19"/>
          </reference>
          <reference field="22" count="1">
            <x v="760"/>
          </reference>
        </references>
      </pivotArea>
    </format>
    <format dxfId="3548">
      <pivotArea dataOnly="0" labelOnly="1" outline="0" fieldPosition="0">
        <references count="2">
          <reference field="21" count="1" selected="0">
            <x v="20"/>
          </reference>
          <reference field="22" count="1">
            <x v="281"/>
          </reference>
        </references>
      </pivotArea>
    </format>
    <format dxfId="3547">
      <pivotArea dataOnly="0" labelOnly="1" outline="0" fieldPosition="0">
        <references count="2">
          <reference field="21" count="1" selected="0">
            <x v="21"/>
          </reference>
          <reference field="22" count="1">
            <x v="62"/>
          </reference>
        </references>
      </pivotArea>
    </format>
    <format dxfId="3546">
      <pivotArea dataOnly="0" labelOnly="1" outline="0" fieldPosition="0">
        <references count="2">
          <reference field="21" count="1" selected="0">
            <x v="22"/>
          </reference>
          <reference field="22" count="1">
            <x v="420"/>
          </reference>
        </references>
      </pivotArea>
    </format>
    <format dxfId="3545">
      <pivotArea dataOnly="0" labelOnly="1" outline="0" fieldPosition="0">
        <references count="2">
          <reference field="21" count="1" selected="0">
            <x v="23"/>
          </reference>
          <reference field="22" count="1">
            <x v="236"/>
          </reference>
        </references>
      </pivotArea>
    </format>
    <format dxfId="3544">
      <pivotArea dataOnly="0" labelOnly="1" outline="0" fieldPosition="0">
        <references count="2">
          <reference field="21" count="1" selected="0">
            <x v="24"/>
          </reference>
          <reference field="22" count="1">
            <x v="792"/>
          </reference>
        </references>
      </pivotArea>
    </format>
    <format dxfId="3543">
      <pivotArea dataOnly="0" labelOnly="1" outline="0" fieldPosition="0">
        <references count="2">
          <reference field="21" count="1" selected="0">
            <x v="25"/>
          </reference>
          <reference field="22" count="1">
            <x v="558"/>
          </reference>
        </references>
      </pivotArea>
    </format>
    <format dxfId="3542">
      <pivotArea dataOnly="0" labelOnly="1" outline="0" fieldPosition="0">
        <references count="2">
          <reference field="21" count="1" selected="0">
            <x v="26"/>
          </reference>
          <reference field="22" count="1">
            <x v="583"/>
          </reference>
        </references>
      </pivotArea>
    </format>
    <format dxfId="3541">
      <pivotArea dataOnly="0" labelOnly="1" outline="0" fieldPosition="0">
        <references count="2">
          <reference field="21" count="1" selected="0">
            <x v="27"/>
          </reference>
          <reference field="22" count="1">
            <x v="701"/>
          </reference>
        </references>
      </pivotArea>
    </format>
    <format dxfId="3540">
      <pivotArea dataOnly="0" labelOnly="1" outline="0" fieldPosition="0">
        <references count="2">
          <reference field="21" count="1" selected="0">
            <x v="28"/>
          </reference>
          <reference field="22" count="1">
            <x v="963"/>
          </reference>
        </references>
      </pivotArea>
    </format>
    <format dxfId="3539">
      <pivotArea dataOnly="0" labelOnly="1" outline="0" fieldPosition="0">
        <references count="2">
          <reference field="21" count="1" selected="0">
            <x v="29"/>
          </reference>
          <reference field="22" count="1">
            <x v="261"/>
          </reference>
        </references>
      </pivotArea>
    </format>
    <format dxfId="3538">
      <pivotArea dataOnly="0" labelOnly="1" outline="0" fieldPosition="0">
        <references count="2">
          <reference field="21" count="1" selected="0">
            <x v="30"/>
          </reference>
          <reference field="22" count="1">
            <x v="96"/>
          </reference>
        </references>
      </pivotArea>
    </format>
    <format dxfId="3537">
      <pivotArea dataOnly="0" labelOnly="1" outline="0" fieldPosition="0">
        <references count="2">
          <reference field="21" count="1" selected="0">
            <x v="31"/>
          </reference>
          <reference field="22" count="1">
            <x v="941"/>
          </reference>
        </references>
      </pivotArea>
    </format>
    <format dxfId="3536">
      <pivotArea dataOnly="0" labelOnly="1" outline="0" fieldPosition="0">
        <references count="2">
          <reference field="21" count="1" selected="0">
            <x v="32"/>
          </reference>
          <reference field="22" count="1">
            <x v="741"/>
          </reference>
        </references>
      </pivotArea>
    </format>
    <format dxfId="3535">
      <pivotArea dataOnly="0" labelOnly="1" outline="0" fieldPosition="0">
        <references count="2">
          <reference field="21" count="1" selected="0">
            <x v="33"/>
          </reference>
          <reference field="22" count="1">
            <x v="893"/>
          </reference>
        </references>
      </pivotArea>
    </format>
    <format dxfId="3534">
      <pivotArea dataOnly="0" labelOnly="1" outline="0" fieldPosition="0">
        <references count="2">
          <reference field="21" count="1" selected="0">
            <x v="34"/>
          </reference>
          <reference field="22" count="1">
            <x v="508"/>
          </reference>
        </references>
      </pivotArea>
    </format>
    <format dxfId="3533">
      <pivotArea dataOnly="0" labelOnly="1" outline="0" fieldPosition="0">
        <references count="2">
          <reference field="21" count="1" selected="0">
            <x v="35"/>
          </reference>
          <reference field="22" count="1">
            <x v="103"/>
          </reference>
        </references>
      </pivotArea>
    </format>
    <format dxfId="3532">
      <pivotArea dataOnly="0" labelOnly="1" outline="0" fieldPosition="0">
        <references count="2">
          <reference field="21" count="1" selected="0">
            <x v="36"/>
          </reference>
          <reference field="22" count="1">
            <x v="634"/>
          </reference>
        </references>
      </pivotArea>
    </format>
    <format dxfId="3531">
      <pivotArea dataOnly="0" labelOnly="1" outline="0" fieldPosition="0">
        <references count="2">
          <reference field="21" count="1" selected="0">
            <x v="37"/>
          </reference>
          <reference field="22" count="1">
            <x v="784"/>
          </reference>
        </references>
      </pivotArea>
    </format>
    <format dxfId="3530">
      <pivotArea dataOnly="0" labelOnly="1" outline="0" fieldPosition="0">
        <references count="2">
          <reference field="21" count="1" selected="0">
            <x v="38"/>
          </reference>
          <reference field="22" count="1">
            <x v="812"/>
          </reference>
        </references>
      </pivotArea>
    </format>
    <format dxfId="3529">
      <pivotArea dataOnly="0" labelOnly="1" outline="0" fieldPosition="0">
        <references count="2">
          <reference field="21" count="1" selected="0">
            <x v="39"/>
          </reference>
          <reference field="22" count="1">
            <x v="754"/>
          </reference>
        </references>
      </pivotArea>
    </format>
    <format dxfId="3528">
      <pivotArea dataOnly="0" labelOnly="1" outline="0" fieldPosition="0">
        <references count="2">
          <reference field="21" count="1" selected="0">
            <x v="40"/>
          </reference>
          <reference field="22" count="1">
            <x v="55"/>
          </reference>
        </references>
      </pivotArea>
    </format>
    <format dxfId="3527">
      <pivotArea dataOnly="0" labelOnly="1" outline="0" fieldPosition="0">
        <references count="2">
          <reference field="21" count="1" selected="0">
            <x v="41"/>
          </reference>
          <reference field="22" count="1">
            <x v="1048"/>
          </reference>
        </references>
      </pivotArea>
    </format>
    <format dxfId="3526">
      <pivotArea dataOnly="0" labelOnly="1" outline="0" fieldPosition="0">
        <references count="2">
          <reference field="21" count="1" selected="0">
            <x v="42"/>
          </reference>
          <reference field="22" count="1">
            <x v="255"/>
          </reference>
        </references>
      </pivotArea>
    </format>
    <format dxfId="3525">
      <pivotArea dataOnly="0" labelOnly="1" outline="0" fieldPosition="0">
        <references count="2">
          <reference field="21" count="1" selected="0">
            <x v="43"/>
          </reference>
          <reference field="22" count="1">
            <x v="552"/>
          </reference>
        </references>
      </pivotArea>
    </format>
    <format dxfId="3524">
      <pivotArea dataOnly="0" labelOnly="1" outline="0" fieldPosition="0">
        <references count="2">
          <reference field="21" count="1" selected="0">
            <x v="44"/>
          </reference>
          <reference field="22" count="1">
            <x v="1031"/>
          </reference>
        </references>
      </pivotArea>
    </format>
    <format dxfId="3523">
      <pivotArea dataOnly="0" labelOnly="1" outline="0" fieldPosition="0">
        <references count="2">
          <reference field="21" count="1" selected="0">
            <x v="45"/>
          </reference>
          <reference field="22" count="1">
            <x v="288"/>
          </reference>
        </references>
      </pivotArea>
    </format>
    <format dxfId="3522">
      <pivotArea dataOnly="0" labelOnly="1" outline="0" fieldPosition="0">
        <references count="2">
          <reference field="21" count="1" selected="0">
            <x v="46"/>
          </reference>
          <reference field="22" count="1">
            <x v="363"/>
          </reference>
        </references>
      </pivotArea>
    </format>
    <format dxfId="3521">
      <pivotArea dataOnly="0" labelOnly="1" outline="0" fieldPosition="0">
        <references count="2">
          <reference field="21" count="1" selected="0">
            <x v="47"/>
          </reference>
          <reference field="22" count="1">
            <x v="865"/>
          </reference>
        </references>
      </pivotArea>
    </format>
    <format dxfId="3520">
      <pivotArea dataOnly="0" labelOnly="1" outline="0" fieldPosition="0">
        <references count="2">
          <reference field="21" count="1" selected="0">
            <x v="48"/>
          </reference>
          <reference field="22" count="1">
            <x v="1085"/>
          </reference>
        </references>
      </pivotArea>
    </format>
    <format dxfId="3519">
      <pivotArea dataOnly="0" labelOnly="1" outline="0" fieldPosition="0">
        <references count="2">
          <reference field="21" count="1" selected="0">
            <x v="49"/>
          </reference>
          <reference field="22" count="1">
            <x v="272"/>
          </reference>
        </references>
      </pivotArea>
    </format>
    <format dxfId="3518">
      <pivotArea dataOnly="0" labelOnly="1" outline="0" fieldPosition="0">
        <references count="2">
          <reference field="21" count="1" selected="0">
            <x v="50"/>
          </reference>
          <reference field="22" count="1">
            <x v="383"/>
          </reference>
        </references>
      </pivotArea>
    </format>
    <format dxfId="3517">
      <pivotArea dataOnly="0" labelOnly="1" outline="0" fieldPosition="0">
        <references count="2">
          <reference field="21" count="1" selected="0">
            <x v="51"/>
          </reference>
          <reference field="22" count="1">
            <x v="252"/>
          </reference>
        </references>
      </pivotArea>
    </format>
    <format dxfId="3516">
      <pivotArea dataOnly="0" labelOnly="1" outline="0" fieldPosition="0">
        <references count="2">
          <reference field="21" count="1" selected="0">
            <x v="52"/>
          </reference>
          <reference field="22" count="1">
            <x v="451"/>
          </reference>
        </references>
      </pivotArea>
    </format>
    <format dxfId="3515">
      <pivotArea dataOnly="0" labelOnly="1" outline="0" fieldPosition="0">
        <references count="2">
          <reference field="21" count="1" selected="0">
            <x v="53"/>
          </reference>
          <reference field="22" count="1">
            <x v="155"/>
          </reference>
        </references>
      </pivotArea>
    </format>
    <format dxfId="3514">
      <pivotArea dataOnly="0" labelOnly="1" outline="0" fieldPosition="0">
        <references count="2">
          <reference field="21" count="1" selected="0">
            <x v="54"/>
          </reference>
          <reference field="22" count="1">
            <x v="538"/>
          </reference>
        </references>
      </pivotArea>
    </format>
    <format dxfId="3513">
      <pivotArea dataOnly="0" labelOnly="1" outline="0" fieldPosition="0">
        <references count="2">
          <reference field="21" count="1" selected="0">
            <x v="55"/>
          </reference>
          <reference field="22" count="1">
            <x v="82"/>
          </reference>
        </references>
      </pivotArea>
    </format>
    <format dxfId="3512">
      <pivotArea dataOnly="0" labelOnly="1" outline="0" fieldPosition="0">
        <references count="2">
          <reference field="21" count="1" selected="0">
            <x v="56"/>
          </reference>
          <reference field="22" count="1">
            <x v="146"/>
          </reference>
        </references>
      </pivotArea>
    </format>
    <format dxfId="3511">
      <pivotArea dataOnly="0" labelOnly="1" outline="0" fieldPosition="0">
        <references count="2">
          <reference field="21" count="1" selected="0">
            <x v="57"/>
          </reference>
          <reference field="22" count="1">
            <x v="832"/>
          </reference>
        </references>
      </pivotArea>
    </format>
    <format dxfId="3510">
      <pivotArea dataOnly="0" labelOnly="1" outline="0" fieldPosition="0">
        <references count="2">
          <reference field="21" count="1" selected="0">
            <x v="58"/>
          </reference>
          <reference field="22" count="1">
            <x v="1026"/>
          </reference>
        </references>
      </pivotArea>
    </format>
    <format dxfId="3509">
      <pivotArea dataOnly="0" labelOnly="1" outline="0" fieldPosition="0">
        <references count="2">
          <reference field="21" count="1" selected="0">
            <x v="59"/>
          </reference>
          <reference field="22" count="1">
            <x v="950"/>
          </reference>
        </references>
      </pivotArea>
    </format>
    <format dxfId="3508">
      <pivotArea dataOnly="0" labelOnly="1" outline="0" fieldPosition="0">
        <references count="2">
          <reference field="21" count="1" selected="0">
            <x v="60"/>
          </reference>
          <reference field="22" count="1">
            <x v="1148"/>
          </reference>
        </references>
      </pivotArea>
    </format>
    <format dxfId="3507">
      <pivotArea dataOnly="0" labelOnly="1" outline="0" fieldPosition="0">
        <references count="2">
          <reference field="21" count="1" selected="0">
            <x v="61"/>
          </reference>
          <reference field="22" count="1">
            <x v="430"/>
          </reference>
        </references>
      </pivotArea>
    </format>
    <format dxfId="3506">
      <pivotArea dataOnly="0" labelOnly="1" outline="0" fieldPosition="0">
        <references count="2">
          <reference field="21" count="1" selected="0">
            <x v="62"/>
          </reference>
          <reference field="22" count="1">
            <x v="942"/>
          </reference>
        </references>
      </pivotArea>
    </format>
    <format dxfId="3505">
      <pivotArea dataOnly="0" labelOnly="1" outline="0" fieldPosition="0">
        <references count="2">
          <reference field="21" count="1" selected="0">
            <x v="63"/>
          </reference>
          <reference field="22" count="1">
            <x v="1095"/>
          </reference>
        </references>
      </pivotArea>
    </format>
    <format dxfId="3504">
      <pivotArea dataOnly="0" labelOnly="1" outline="0" fieldPosition="0">
        <references count="2">
          <reference field="21" count="1" selected="0">
            <x v="64"/>
          </reference>
          <reference field="22" count="1">
            <x v="1135"/>
          </reference>
        </references>
      </pivotArea>
    </format>
    <format dxfId="3503">
      <pivotArea dataOnly="0" labelOnly="1" outline="0" fieldPosition="0">
        <references count="2">
          <reference field="21" count="1" selected="0">
            <x v="65"/>
          </reference>
          <reference field="22" count="1">
            <x v="1170"/>
          </reference>
        </references>
      </pivotArea>
    </format>
    <format dxfId="3502">
      <pivotArea dataOnly="0" labelOnly="1" outline="0" fieldPosition="0">
        <references count="2">
          <reference field="21" count="1" selected="0">
            <x v="66"/>
          </reference>
          <reference field="22" count="1">
            <x v="817"/>
          </reference>
        </references>
      </pivotArea>
    </format>
    <format dxfId="3501">
      <pivotArea dataOnly="0" labelOnly="1" outline="0" fieldPosition="0">
        <references count="2">
          <reference field="21" count="1" selected="0">
            <x v="67"/>
          </reference>
          <reference field="22" count="1">
            <x v="148"/>
          </reference>
        </references>
      </pivotArea>
    </format>
    <format dxfId="3500">
      <pivotArea dataOnly="0" labelOnly="1" outline="0" fieldPosition="0">
        <references count="2">
          <reference field="21" count="1" selected="0">
            <x v="68"/>
          </reference>
          <reference field="22" count="1">
            <x v="366"/>
          </reference>
        </references>
      </pivotArea>
    </format>
    <format dxfId="3499">
      <pivotArea dataOnly="0" labelOnly="1" outline="0" fieldPosition="0">
        <references count="2">
          <reference field="21" count="1" selected="0">
            <x v="69"/>
          </reference>
          <reference field="22" count="1">
            <x v="131"/>
          </reference>
        </references>
      </pivotArea>
    </format>
    <format dxfId="3498">
      <pivotArea dataOnly="0" labelOnly="1" outline="0" fieldPosition="0">
        <references count="2">
          <reference field="21" count="1" selected="0">
            <x v="70"/>
          </reference>
          <reference field="22" count="1">
            <x v="599"/>
          </reference>
        </references>
      </pivotArea>
    </format>
    <format dxfId="3497">
      <pivotArea dataOnly="0" labelOnly="1" outline="0" fieldPosition="0">
        <references count="2">
          <reference field="21" count="1" selected="0">
            <x v="71"/>
          </reference>
          <reference field="22" count="1">
            <x v="385"/>
          </reference>
        </references>
      </pivotArea>
    </format>
    <format dxfId="3496">
      <pivotArea dataOnly="0" labelOnly="1" outline="0" fieldPosition="0">
        <references count="2">
          <reference field="21" count="1" selected="0">
            <x v="72"/>
          </reference>
          <reference field="22" count="1">
            <x v="1174"/>
          </reference>
        </references>
      </pivotArea>
    </format>
    <format dxfId="3495">
      <pivotArea dataOnly="0" labelOnly="1" outline="0" fieldPosition="0">
        <references count="2">
          <reference field="21" count="1" selected="0">
            <x v="73"/>
          </reference>
          <reference field="22" count="1">
            <x v="1162"/>
          </reference>
        </references>
      </pivotArea>
    </format>
    <format dxfId="3494">
      <pivotArea dataOnly="0" labelOnly="1" outline="0" fieldPosition="0">
        <references count="2">
          <reference field="21" count="1" selected="0">
            <x v="74"/>
          </reference>
          <reference field="22" count="1">
            <x v="653"/>
          </reference>
        </references>
      </pivotArea>
    </format>
    <format dxfId="3493">
      <pivotArea dataOnly="0" labelOnly="1" outline="0" fieldPosition="0">
        <references count="2">
          <reference field="21" count="1" selected="0">
            <x v="75"/>
          </reference>
          <reference field="22" count="1">
            <x v="551"/>
          </reference>
        </references>
      </pivotArea>
    </format>
    <format dxfId="3492">
      <pivotArea dataOnly="0" labelOnly="1" outline="0" fieldPosition="0">
        <references count="2">
          <reference field="21" count="1" selected="0">
            <x v="76"/>
          </reference>
          <reference field="22" count="1">
            <x v="518"/>
          </reference>
        </references>
      </pivotArea>
    </format>
    <format dxfId="3491">
      <pivotArea dataOnly="0" labelOnly="1" outline="0" fieldPosition="0">
        <references count="2">
          <reference field="21" count="1" selected="0">
            <x v="77"/>
          </reference>
          <reference field="22" count="1">
            <x v="1178"/>
          </reference>
        </references>
      </pivotArea>
    </format>
    <format dxfId="3490">
      <pivotArea dataOnly="0" labelOnly="1" outline="0" fieldPosition="0">
        <references count="2">
          <reference field="21" count="1" selected="0">
            <x v="78"/>
          </reference>
          <reference field="22" count="1">
            <x v="49"/>
          </reference>
        </references>
      </pivotArea>
    </format>
    <format dxfId="3489">
      <pivotArea dataOnly="0" labelOnly="1" outline="0" fieldPosition="0">
        <references count="2">
          <reference field="21" count="1" selected="0">
            <x v="79"/>
          </reference>
          <reference field="22" count="1">
            <x v="772"/>
          </reference>
        </references>
      </pivotArea>
    </format>
    <format dxfId="3488">
      <pivotArea dataOnly="0" labelOnly="1" outline="0" fieldPosition="0">
        <references count="2">
          <reference field="21" count="1" selected="0">
            <x v="80"/>
          </reference>
          <reference field="22" count="1">
            <x v="803"/>
          </reference>
        </references>
      </pivotArea>
    </format>
    <format dxfId="3487">
      <pivotArea dataOnly="0" labelOnly="1" outline="0" fieldPosition="0">
        <references count="2">
          <reference field="21" count="1" selected="0">
            <x v="81"/>
          </reference>
          <reference field="22" count="1">
            <x v="1165"/>
          </reference>
        </references>
      </pivotArea>
    </format>
    <format dxfId="3486">
      <pivotArea dataOnly="0" labelOnly="1" outline="0" fieldPosition="0">
        <references count="2">
          <reference field="21" count="1" selected="0">
            <x v="82"/>
          </reference>
          <reference field="22" count="1">
            <x v="827"/>
          </reference>
        </references>
      </pivotArea>
    </format>
    <format dxfId="3485">
      <pivotArea dataOnly="0" labelOnly="1" outline="0" fieldPosition="0">
        <references count="2">
          <reference field="21" count="1" selected="0">
            <x v="83"/>
          </reference>
          <reference field="22" count="1">
            <x v="312"/>
          </reference>
        </references>
      </pivotArea>
    </format>
    <format dxfId="3484">
      <pivotArea dataOnly="0" labelOnly="1" outline="0" fieldPosition="0">
        <references count="2">
          <reference field="21" count="1" selected="0">
            <x v="84"/>
          </reference>
          <reference field="22" count="1">
            <x v="250"/>
          </reference>
        </references>
      </pivotArea>
    </format>
    <format dxfId="3483">
      <pivotArea dataOnly="0" labelOnly="1" outline="0" fieldPosition="0">
        <references count="2">
          <reference field="21" count="1" selected="0">
            <x v="85"/>
          </reference>
          <reference field="22" count="1">
            <x v="1142"/>
          </reference>
        </references>
      </pivotArea>
    </format>
    <format dxfId="3482">
      <pivotArea dataOnly="0" labelOnly="1" outline="0" fieldPosition="0">
        <references count="2">
          <reference field="21" count="1" selected="0">
            <x v="86"/>
          </reference>
          <reference field="22" count="1">
            <x v="343"/>
          </reference>
        </references>
      </pivotArea>
    </format>
    <format dxfId="3481">
      <pivotArea dataOnly="0" labelOnly="1" outline="0" fieldPosition="0">
        <references count="2">
          <reference field="21" count="1" selected="0">
            <x v="87"/>
          </reference>
          <reference field="22" count="1">
            <x v="184"/>
          </reference>
        </references>
      </pivotArea>
    </format>
    <format dxfId="3480">
      <pivotArea dataOnly="0" labelOnly="1" outline="0" fieldPosition="0">
        <references count="2">
          <reference field="21" count="1" selected="0">
            <x v="88"/>
          </reference>
          <reference field="22" count="1">
            <x v="503"/>
          </reference>
        </references>
      </pivotArea>
    </format>
    <format dxfId="3479">
      <pivotArea dataOnly="0" labelOnly="1" outline="0" fieldPosition="0">
        <references count="2">
          <reference field="21" count="1" selected="0">
            <x v="89"/>
          </reference>
          <reference field="22" count="1">
            <x v="1155"/>
          </reference>
        </references>
      </pivotArea>
    </format>
    <format dxfId="3478">
      <pivotArea dataOnly="0" labelOnly="1" outline="0" fieldPosition="0">
        <references count="2">
          <reference field="21" count="1" selected="0">
            <x v="90"/>
          </reference>
          <reference field="22" count="1">
            <x v="1180"/>
          </reference>
        </references>
      </pivotArea>
    </format>
    <format dxfId="3477">
      <pivotArea dataOnly="0" labelOnly="1" outline="0" fieldPosition="0">
        <references count="2">
          <reference field="21" count="1" selected="0">
            <x v="91"/>
          </reference>
          <reference field="22" count="1">
            <x v="969"/>
          </reference>
        </references>
      </pivotArea>
    </format>
    <format dxfId="3476">
      <pivotArea dataOnly="0" labelOnly="1" outline="0" fieldPosition="0">
        <references count="2">
          <reference field="21" count="1" selected="0">
            <x v="92"/>
          </reference>
          <reference field="22" count="1">
            <x v="695"/>
          </reference>
        </references>
      </pivotArea>
    </format>
    <format dxfId="3475">
      <pivotArea dataOnly="0" labelOnly="1" outline="0" fieldPosition="0">
        <references count="2">
          <reference field="21" count="1" selected="0">
            <x v="93"/>
          </reference>
          <reference field="22" count="1">
            <x v="109"/>
          </reference>
        </references>
      </pivotArea>
    </format>
    <format dxfId="3474">
      <pivotArea dataOnly="0" labelOnly="1" outline="0" fieldPosition="0">
        <references count="2">
          <reference field="21" count="1" selected="0">
            <x v="94"/>
          </reference>
          <reference field="22" count="1">
            <x v="339"/>
          </reference>
        </references>
      </pivotArea>
    </format>
    <format dxfId="3473">
      <pivotArea dataOnly="0" labelOnly="1" outline="0" fieldPosition="0">
        <references count="2">
          <reference field="21" count="1" selected="0">
            <x v="95"/>
          </reference>
          <reference field="22" count="1">
            <x v="909"/>
          </reference>
        </references>
      </pivotArea>
    </format>
    <format dxfId="3472">
      <pivotArea dataOnly="0" labelOnly="1" outline="0" fieldPosition="0">
        <references count="2">
          <reference field="21" count="1" selected="0">
            <x v="96"/>
          </reference>
          <reference field="22" count="1">
            <x v="606"/>
          </reference>
        </references>
      </pivotArea>
    </format>
    <format dxfId="3471">
      <pivotArea dataOnly="0" labelOnly="1" outline="0" fieldPosition="0">
        <references count="2">
          <reference field="21" count="1" selected="0">
            <x v="97"/>
          </reference>
          <reference field="22" count="1">
            <x v="441"/>
          </reference>
        </references>
      </pivotArea>
    </format>
    <format dxfId="3470">
      <pivotArea dataOnly="0" labelOnly="1" outline="0" fieldPosition="0">
        <references count="2">
          <reference field="21" count="1" selected="0">
            <x v="98"/>
          </reference>
          <reference field="22" count="1">
            <x v="378"/>
          </reference>
        </references>
      </pivotArea>
    </format>
    <format dxfId="3469">
      <pivotArea dataOnly="0" labelOnly="1" outline="0" fieldPosition="0">
        <references count="2">
          <reference field="21" count="1" selected="0">
            <x v="99"/>
          </reference>
          <reference field="22" count="1">
            <x v="828"/>
          </reference>
        </references>
      </pivotArea>
    </format>
    <format dxfId="3468">
      <pivotArea dataOnly="0" labelOnly="1" outline="0" fieldPosition="0">
        <references count="2">
          <reference field="21" count="1" selected="0">
            <x v="100"/>
          </reference>
          <reference field="22" count="1">
            <x v="323"/>
          </reference>
        </references>
      </pivotArea>
    </format>
    <format dxfId="3467">
      <pivotArea dataOnly="0" labelOnly="1" outline="0" fieldPosition="0">
        <references count="2">
          <reference field="21" count="1" selected="0">
            <x v="101"/>
          </reference>
          <reference field="22" count="1">
            <x v="1130"/>
          </reference>
        </references>
      </pivotArea>
    </format>
    <format dxfId="3466">
      <pivotArea dataOnly="0" labelOnly="1" outline="0" fieldPosition="0">
        <references count="2">
          <reference field="21" count="1" selected="0">
            <x v="102"/>
          </reference>
          <reference field="22" count="1">
            <x v="808"/>
          </reference>
        </references>
      </pivotArea>
    </format>
    <format dxfId="3465">
      <pivotArea dataOnly="0" labelOnly="1" outline="0" fieldPosition="0">
        <references count="2">
          <reference field="21" count="1" selected="0">
            <x v="103"/>
          </reference>
          <reference field="22" count="1">
            <x v="1098"/>
          </reference>
        </references>
      </pivotArea>
    </format>
    <format dxfId="3464">
      <pivotArea dataOnly="0" labelOnly="1" outline="0" fieldPosition="0">
        <references count="2">
          <reference field="21" count="1" selected="0">
            <x v="104"/>
          </reference>
          <reference field="22" count="1">
            <x v="740"/>
          </reference>
        </references>
      </pivotArea>
    </format>
    <format dxfId="3463">
      <pivotArea dataOnly="0" labelOnly="1" outline="0" fieldPosition="0">
        <references count="2">
          <reference field="21" count="1" selected="0">
            <x v="105"/>
          </reference>
          <reference field="22" count="1">
            <x v="718"/>
          </reference>
        </references>
      </pivotArea>
    </format>
    <format dxfId="3462">
      <pivotArea dataOnly="0" labelOnly="1" outline="0" fieldPosition="0">
        <references count="2">
          <reference field="21" count="1" selected="0">
            <x v="106"/>
          </reference>
          <reference field="22" count="1">
            <x v="587"/>
          </reference>
        </references>
      </pivotArea>
    </format>
    <format dxfId="3461">
      <pivotArea dataOnly="0" labelOnly="1" outline="0" fieldPosition="0">
        <references count="2">
          <reference field="21" count="1" selected="0">
            <x v="107"/>
          </reference>
          <reference field="22" count="1">
            <x v="310"/>
          </reference>
        </references>
      </pivotArea>
    </format>
    <format dxfId="3460">
      <pivotArea dataOnly="0" labelOnly="1" outline="0" fieldPosition="0">
        <references count="2">
          <reference field="21" count="1" selected="0">
            <x v="108"/>
          </reference>
          <reference field="22" count="1">
            <x v="1076"/>
          </reference>
        </references>
      </pivotArea>
    </format>
    <format dxfId="3459">
      <pivotArea dataOnly="0" labelOnly="1" outline="0" fieldPosition="0">
        <references count="2">
          <reference field="21" count="1" selected="0">
            <x v="109"/>
          </reference>
          <reference field="22" count="1">
            <x v="496"/>
          </reference>
        </references>
      </pivotArea>
    </format>
    <format dxfId="3458">
      <pivotArea dataOnly="0" labelOnly="1" outline="0" fieldPosition="0">
        <references count="2">
          <reference field="21" count="1" selected="0">
            <x v="110"/>
          </reference>
          <reference field="22" count="1">
            <x v="982"/>
          </reference>
        </references>
      </pivotArea>
    </format>
    <format dxfId="3457">
      <pivotArea dataOnly="0" labelOnly="1" outline="0" fieldPosition="0">
        <references count="2">
          <reference field="21" count="1" selected="0">
            <x v="111"/>
          </reference>
          <reference field="22" count="1">
            <x v="138"/>
          </reference>
        </references>
      </pivotArea>
    </format>
    <format dxfId="3456">
      <pivotArea dataOnly="0" labelOnly="1" outline="0" fieldPosition="0">
        <references count="2">
          <reference field="21" count="1" selected="0">
            <x v="112"/>
          </reference>
          <reference field="22" count="1">
            <x v="534"/>
          </reference>
        </references>
      </pivotArea>
    </format>
    <format dxfId="3455">
      <pivotArea dataOnly="0" labelOnly="1" outline="0" fieldPosition="0">
        <references count="2">
          <reference field="21" count="1" selected="0">
            <x v="113"/>
          </reference>
          <reference field="22" count="1">
            <x v="998"/>
          </reference>
        </references>
      </pivotArea>
    </format>
    <format dxfId="3454">
      <pivotArea dataOnly="0" labelOnly="1" outline="0" fieldPosition="0">
        <references count="2">
          <reference field="21" count="1" selected="0">
            <x v="114"/>
          </reference>
          <reference field="22" count="1">
            <x v="890"/>
          </reference>
        </references>
      </pivotArea>
    </format>
    <format dxfId="3453">
      <pivotArea dataOnly="0" labelOnly="1" outline="0" fieldPosition="0">
        <references count="2">
          <reference field="21" count="1" selected="0">
            <x v="115"/>
          </reference>
          <reference field="22" count="1">
            <x v="346"/>
          </reference>
        </references>
      </pivotArea>
    </format>
    <format dxfId="3452">
      <pivotArea dataOnly="0" labelOnly="1" outline="0" fieldPosition="0">
        <references count="2">
          <reference field="21" count="1" selected="0">
            <x v="116"/>
          </reference>
          <reference field="22" count="1">
            <x v="650"/>
          </reference>
        </references>
      </pivotArea>
    </format>
    <format dxfId="3451">
      <pivotArea dataOnly="0" labelOnly="1" outline="0" fieldPosition="0">
        <references count="2">
          <reference field="21" count="1" selected="0">
            <x v="117"/>
          </reference>
          <reference field="22" count="1">
            <x v="466"/>
          </reference>
        </references>
      </pivotArea>
    </format>
    <format dxfId="3450">
      <pivotArea dataOnly="0" labelOnly="1" outline="0" fieldPosition="0">
        <references count="2">
          <reference field="21" count="1" selected="0">
            <x v="118"/>
          </reference>
          <reference field="22" count="1">
            <x v="859"/>
          </reference>
        </references>
      </pivotArea>
    </format>
    <format dxfId="3449">
      <pivotArea dataOnly="0" labelOnly="1" outline="0" fieldPosition="0">
        <references count="2">
          <reference field="21" count="1" selected="0">
            <x v="119"/>
          </reference>
          <reference field="22" count="1">
            <x v="819"/>
          </reference>
        </references>
      </pivotArea>
    </format>
    <format dxfId="3448">
      <pivotArea dataOnly="0" labelOnly="1" outline="0" fieldPosition="0">
        <references count="2">
          <reference field="21" count="1" selected="0">
            <x v="120"/>
          </reference>
          <reference field="22" count="1">
            <x v="293"/>
          </reference>
        </references>
      </pivotArea>
    </format>
    <format dxfId="3447">
      <pivotArea dataOnly="0" labelOnly="1" outline="0" fieldPosition="0">
        <references count="2">
          <reference field="21" count="1" selected="0">
            <x v="121"/>
          </reference>
          <reference field="22" count="1">
            <x v="1177"/>
          </reference>
        </references>
      </pivotArea>
    </format>
    <format dxfId="3446">
      <pivotArea dataOnly="0" labelOnly="1" outline="0" fieldPosition="0">
        <references count="2">
          <reference field="21" count="1" selected="0">
            <x v="122"/>
          </reference>
          <reference field="22" count="1">
            <x v="613"/>
          </reference>
        </references>
      </pivotArea>
    </format>
    <format dxfId="3445">
      <pivotArea dataOnly="0" labelOnly="1" outline="0" fieldPosition="0">
        <references count="2">
          <reference field="21" count="1" selected="0">
            <x v="123"/>
          </reference>
          <reference field="22" count="1">
            <x v="269"/>
          </reference>
        </references>
      </pivotArea>
    </format>
    <format dxfId="3444">
      <pivotArea dataOnly="0" labelOnly="1" outline="0" fieldPosition="0">
        <references count="2">
          <reference field="21" count="1" selected="0">
            <x v="124"/>
          </reference>
          <reference field="22" count="1">
            <x v="712"/>
          </reference>
        </references>
      </pivotArea>
    </format>
    <format dxfId="3443">
      <pivotArea dataOnly="0" labelOnly="1" outline="0" fieldPosition="0">
        <references count="2">
          <reference field="21" count="1" selected="0">
            <x v="125"/>
          </reference>
          <reference field="22" count="1">
            <x v="1118"/>
          </reference>
        </references>
      </pivotArea>
    </format>
    <format dxfId="3442">
      <pivotArea dataOnly="0" labelOnly="1" outline="0" fieldPosition="0">
        <references count="2">
          <reference field="21" count="1" selected="0">
            <x v="126"/>
          </reference>
          <reference field="22" count="1">
            <x v="185"/>
          </reference>
        </references>
      </pivotArea>
    </format>
    <format dxfId="3441">
      <pivotArea dataOnly="0" labelOnly="1" outline="0" fieldPosition="0">
        <references count="2">
          <reference field="21" count="1" selected="0">
            <x v="127"/>
          </reference>
          <reference field="22" count="1">
            <x v="513"/>
          </reference>
        </references>
      </pivotArea>
    </format>
    <format dxfId="3440">
      <pivotArea dataOnly="0" labelOnly="1" outline="0" fieldPosition="0">
        <references count="2">
          <reference field="21" count="1" selected="0">
            <x v="128"/>
          </reference>
          <reference field="22" count="1">
            <x v="779"/>
          </reference>
        </references>
      </pivotArea>
    </format>
    <format dxfId="3439">
      <pivotArea dataOnly="0" labelOnly="1" outline="0" fieldPosition="0">
        <references count="2">
          <reference field="21" count="1" selected="0">
            <x v="129"/>
          </reference>
          <reference field="22" count="1">
            <x v="980"/>
          </reference>
        </references>
      </pivotArea>
    </format>
    <format dxfId="3438">
      <pivotArea dataOnly="0" labelOnly="1" outline="0" fieldPosition="0">
        <references count="2">
          <reference field="21" count="1" selected="0">
            <x v="130"/>
          </reference>
          <reference field="22" count="1">
            <x v="527"/>
          </reference>
        </references>
      </pivotArea>
    </format>
    <format dxfId="3437">
      <pivotArea dataOnly="0" labelOnly="1" outline="0" fieldPosition="0">
        <references count="2">
          <reference field="21" count="1" selected="0">
            <x v="131"/>
          </reference>
          <reference field="22" count="1">
            <x v="68"/>
          </reference>
        </references>
      </pivotArea>
    </format>
    <format dxfId="3436">
      <pivotArea dataOnly="0" labelOnly="1" outline="0" fieldPosition="0">
        <references count="2">
          <reference field="21" count="1" selected="0">
            <x v="132"/>
          </reference>
          <reference field="22" count="1">
            <x v="690"/>
          </reference>
        </references>
      </pivotArea>
    </format>
    <format dxfId="3435">
      <pivotArea dataOnly="0" labelOnly="1" outline="0" fieldPosition="0">
        <references count="2">
          <reference field="21" count="1" selected="0">
            <x v="133"/>
          </reference>
          <reference field="22" count="1">
            <x v="92"/>
          </reference>
        </references>
      </pivotArea>
    </format>
    <format dxfId="3434">
      <pivotArea dataOnly="0" labelOnly="1" outline="0" fieldPosition="0">
        <references count="2">
          <reference field="21" count="1" selected="0">
            <x v="134"/>
          </reference>
          <reference field="22" count="1">
            <x v="324"/>
          </reference>
        </references>
      </pivotArea>
    </format>
    <format dxfId="3433">
      <pivotArea dataOnly="0" labelOnly="1" outline="0" fieldPosition="0">
        <references count="2">
          <reference field="21" count="1" selected="0">
            <x v="135"/>
          </reference>
          <reference field="22" count="1">
            <x v="829"/>
          </reference>
        </references>
      </pivotArea>
    </format>
    <format dxfId="3432">
      <pivotArea dataOnly="0" labelOnly="1" outline="0" fieldPosition="0">
        <references count="2">
          <reference field="21" count="1" selected="0">
            <x v="136"/>
          </reference>
          <reference field="22" count="1">
            <x v="608"/>
          </reference>
        </references>
      </pivotArea>
    </format>
    <format dxfId="3431">
      <pivotArea dataOnly="0" labelOnly="1" outline="0" fieldPosition="0">
        <references count="2">
          <reference field="21" count="1" selected="0">
            <x v="137"/>
          </reference>
          <reference field="22" count="1">
            <x v="349"/>
          </reference>
        </references>
      </pivotArea>
    </format>
    <format dxfId="3430">
      <pivotArea dataOnly="0" labelOnly="1" outline="0" fieldPosition="0">
        <references count="2">
          <reference field="21" count="1" selected="0">
            <x v="138"/>
          </reference>
          <reference field="22" count="1">
            <x v="637"/>
          </reference>
        </references>
      </pivotArea>
    </format>
    <format dxfId="3429">
      <pivotArea dataOnly="0" labelOnly="1" outline="0" fieldPosition="0">
        <references count="2">
          <reference field="21" count="1" selected="0">
            <x v="139"/>
          </reference>
          <reference field="22" count="1">
            <x v="993"/>
          </reference>
        </references>
      </pivotArea>
    </format>
    <format dxfId="3428">
      <pivotArea dataOnly="0" labelOnly="1" outline="0" fieldPosition="0">
        <references count="2">
          <reference field="21" count="1" selected="0">
            <x v="140"/>
          </reference>
          <reference field="22" count="1">
            <x v="1086"/>
          </reference>
        </references>
      </pivotArea>
    </format>
    <format dxfId="3427">
      <pivotArea dataOnly="0" labelOnly="1" outline="0" fieldPosition="0">
        <references count="2">
          <reference field="21" count="1" selected="0">
            <x v="141"/>
          </reference>
          <reference field="22" count="1">
            <x v="671"/>
          </reference>
        </references>
      </pivotArea>
    </format>
    <format dxfId="3426">
      <pivotArea dataOnly="0" labelOnly="1" outline="0" fieldPosition="0">
        <references count="2">
          <reference field="21" count="1" selected="0">
            <x v="142"/>
          </reference>
          <reference field="22" count="1">
            <x v="1150"/>
          </reference>
        </references>
      </pivotArea>
    </format>
    <format dxfId="3425">
      <pivotArea dataOnly="0" labelOnly="1" outline="0" fieldPosition="0">
        <references count="2">
          <reference field="21" count="1" selected="0">
            <x v="143"/>
          </reference>
          <reference field="22" count="1">
            <x v="571"/>
          </reference>
        </references>
      </pivotArea>
    </format>
    <format dxfId="3424">
      <pivotArea dataOnly="0" labelOnly="1" outline="0" fieldPosition="0">
        <references count="2">
          <reference field="21" count="1" selected="0">
            <x v="144"/>
          </reference>
          <reference field="22" count="1">
            <x v="805"/>
          </reference>
        </references>
      </pivotArea>
    </format>
    <format dxfId="3423">
      <pivotArea dataOnly="0" labelOnly="1" outline="0" fieldPosition="0">
        <references count="2">
          <reference field="21" count="1" selected="0">
            <x v="145"/>
          </reference>
          <reference field="22" count="1">
            <x v="841"/>
          </reference>
        </references>
      </pivotArea>
    </format>
    <format dxfId="3422">
      <pivotArea dataOnly="0" labelOnly="1" outline="0" fieldPosition="0">
        <references count="2">
          <reference field="21" count="1" selected="0">
            <x v="146"/>
          </reference>
          <reference field="22" count="1">
            <x v="301"/>
          </reference>
        </references>
      </pivotArea>
    </format>
    <format dxfId="3421">
      <pivotArea dataOnly="0" labelOnly="1" outline="0" fieldPosition="0">
        <references count="2">
          <reference field="21" count="1" selected="0">
            <x v="147"/>
          </reference>
          <reference field="22" count="1">
            <x v="991"/>
          </reference>
        </references>
      </pivotArea>
    </format>
    <format dxfId="3420">
      <pivotArea dataOnly="0" labelOnly="1" outline="0" fieldPosition="0">
        <references count="2">
          <reference field="21" count="1" selected="0">
            <x v="148"/>
          </reference>
          <reference field="22" count="1">
            <x v="1105"/>
          </reference>
        </references>
      </pivotArea>
    </format>
    <format dxfId="3419">
      <pivotArea dataOnly="0" labelOnly="1" outline="0" fieldPosition="0">
        <references count="2">
          <reference field="21" count="1" selected="0">
            <x v="149"/>
          </reference>
          <reference field="22" count="1">
            <x v="908"/>
          </reference>
        </references>
      </pivotArea>
    </format>
    <format dxfId="3418">
      <pivotArea dataOnly="0" labelOnly="1" outline="0" fieldPosition="0">
        <references count="2">
          <reference field="21" count="1" selected="0">
            <x v="150"/>
          </reference>
          <reference field="22" count="1">
            <x v="763"/>
          </reference>
        </references>
      </pivotArea>
    </format>
    <format dxfId="3417">
      <pivotArea dataOnly="0" labelOnly="1" outline="0" fieldPosition="0">
        <references count="2">
          <reference field="21" count="1" selected="0">
            <x v="151"/>
          </reference>
          <reference field="22" count="1">
            <x v="715"/>
          </reference>
        </references>
      </pivotArea>
    </format>
    <format dxfId="3416">
      <pivotArea dataOnly="0" labelOnly="1" outline="0" fieldPosition="0">
        <references count="2">
          <reference field="21" count="1" selected="0">
            <x v="152"/>
          </reference>
          <reference field="22" count="1">
            <x v="110"/>
          </reference>
        </references>
      </pivotArea>
    </format>
    <format dxfId="3415">
      <pivotArea dataOnly="0" labelOnly="1" outline="0" fieldPosition="0">
        <references count="2">
          <reference field="21" count="1" selected="0">
            <x v="153"/>
          </reference>
          <reference field="22" count="1">
            <x v="1136"/>
          </reference>
        </references>
      </pivotArea>
    </format>
    <format dxfId="3414">
      <pivotArea dataOnly="0" labelOnly="1" outline="0" fieldPosition="0">
        <references count="2">
          <reference field="21" count="1" selected="0">
            <x v="154"/>
          </reference>
          <reference field="22" count="1">
            <x v="379"/>
          </reference>
        </references>
      </pivotArea>
    </format>
    <format dxfId="3413">
      <pivotArea dataOnly="0" labelOnly="1" outline="0" fieldPosition="0">
        <references count="2">
          <reference field="21" count="1" selected="0">
            <x v="155"/>
          </reference>
          <reference field="22" count="1">
            <x v="697"/>
          </reference>
        </references>
      </pivotArea>
    </format>
    <format dxfId="3412">
      <pivotArea dataOnly="0" labelOnly="1" outline="0" fieldPosition="0">
        <references count="2">
          <reference field="21" count="1" selected="0">
            <x v="156"/>
          </reference>
          <reference field="22" count="1">
            <x v="733"/>
          </reference>
        </references>
      </pivotArea>
    </format>
    <format dxfId="3411">
      <pivotArea dataOnly="0" labelOnly="1" outline="0" fieldPosition="0">
        <references count="2">
          <reference field="21" count="1" selected="0">
            <x v="157"/>
          </reference>
          <reference field="22" count="1">
            <x v="232"/>
          </reference>
        </references>
      </pivotArea>
    </format>
    <format dxfId="3410">
      <pivotArea dataOnly="0" labelOnly="1" outline="0" fieldPosition="0">
        <references count="2">
          <reference field="21" count="1" selected="0">
            <x v="158"/>
          </reference>
          <reference field="22" count="1">
            <x v="428"/>
          </reference>
        </references>
      </pivotArea>
    </format>
    <format dxfId="3409">
      <pivotArea dataOnly="0" labelOnly="1" outline="0" fieldPosition="0">
        <references count="2">
          <reference field="21" count="1" selected="0">
            <x v="159"/>
          </reference>
          <reference field="22" count="1">
            <x v="196"/>
          </reference>
        </references>
      </pivotArea>
    </format>
    <format dxfId="3408">
      <pivotArea dataOnly="0" labelOnly="1" outline="0" fieldPosition="0">
        <references count="2">
          <reference field="21" count="1" selected="0">
            <x v="160"/>
          </reference>
          <reference field="22" count="1">
            <x v="210"/>
          </reference>
        </references>
      </pivotArea>
    </format>
    <format dxfId="3407">
      <pivotArea dataOnly="0" labelOnly="1" outline="0" fieldPosition="0">
        <references count="2">
          <reference field="21" count="1" selected="0">
            <x v="161"/>
          </reference>
          <reference field="22" count="1">
            <x v="86"/>
          </reference>
        </references>
      </pivotArea>
    </format>
    <format dxfId="3406">
      <pivotArea dataOnly="0" labelOnly="1" outline="0" fieldPosition="0">
        <references count="2">
          <reference field="21" count="1" selected="0">
            <x v="162"/>
          </reference>
          <reference field="22" count="1">
            <x v="329"/>
          </reference>
        </references>
      </pivotArea>
    </format>
    <format dxfId="3405">
      <pivotArea dataOnly="0" labelOnly="1" outline="0" fieldPosition="0">
        <references count="2">
          <reference field="21" count="1" selected="0">
            <x v="163"/>
          </reference>
          <reference field="22" count="1">
            <x v="624"/>
          </reference>
        </references>
      </pivotArea>
    </format>
    <format dxfId="3404">
      <pivotArea dataOnly="0" labelOnly="1" outline="0" fieldPosition="0">
        <references count="2">
          <reference field="21" count="1" selected="0">
            <x v="164"/>
          </reference>
          <reference field="22" count="1">
            <x v="406"/>
          </reference>
        </references>
      </pivotArea>
    </format>
    <format dxfId="3403">
      <pivotArea dataOnly="0" labelOnly="1" outline="0" fieldPosition="0">
        <references count="2">
          <reference field="21" count="1" selected="0">
            <x v="165"/>
          </reference>
          <reference field="22" count="1">
            <x v="1042"/>
          </reference>
        </references>
      </pivotArea>
    </format>
    <format dxfId="3402">
      <pivotArea dataOnly="0" labelOnly="1" outline="0" fieldPosition="0">
        <references count="2">
          <reference field="21" count="1" selected="0">
            <x v="166"/>
          </reference>
          <reference field="22" count="1">
            <x v="848"/>
          </reference>
        </references>
      </pivotArea>
    </format>
    <format dxfId="3401">
      <pivotArea dataOnly="0" labelOnly="1" outline="0" fieldPosition="0">
        <references count="2">
          <reference field="21" count="1" selected="0">
            <x v="167"/>
          </reference>
          <reference field="22" count="1">
            <x v="501"/>
          </reference>
        </references>
      </pivotArea>
    </format>
    <format dxfId="3400">
      <pivotArea dataOnly="0" labelOnly="1" outline="0" fieldPosition="0">
        <references count="2">
          <reference field="21" count="1" selected="0">
            <x v="168"/>
          </reference>
          <reference field="22" count="1">
            <x v="959"/>
          </reference>
        </references>
      </pivotArea>
    </format>
    <format dxfId="3399">
      <pivotArea dataOnly="0" labelOnly="1" outline="0" fieldPosition="0">
        <references count="2">
          <reference field="21" count="1" selected="0">
            <x v="169"/>
          </reference>
          <reference field="22" count="1">
            <x v="789"/>
          </reference>
        </references>
      </pivotArea>
    </format>
    <format dxfId="3398">
      <pivotArea dataOnly="0" labelOnly="1" outline="0" fieldPosition="0">
        <references count="2">
          <reference field="21" count="1" selected="0">
            <x v="170"/>
          </reference>
          <reference field="22" count="1">
            <x v="199"/>
          </reference>
        </references>
      </pivotArea>
    </format>
    <format dxfId="3397">
      <pivotArea dataOnly="0" labelOnly="1" outline="0" fieldPosition="0">
        <references count="2">
          <reference field="21" count="1" selected="0">
            <x v="171"/>
          </reference>
          <reference field="22" count="1">
            <x v="524"/>
          </reference>
        </references>
      </pivotArea>
    </format>
    <format dxfId="3396">
      <pivotArea dataOnly="0" labelOnly="1" outline="0" fieldPosition="0">
        <references count="2">
          <reference field="21" count="1" selected="0">
            <x v="172"/>
          </reference>
          <reference field="22" count="1">
            <x v="248"/>
          </reference>
        </references>
      </pivotArea>
    </format>
    <format dxfId="3395">
      <pivotArea dataOnly="0" labelOnly="1" outline="0" fieldPosition="0">
        <references count="2">
          <reference field="21" count="1" selected="0">
            <x v="173"/>
          </reference>
          <reference field="22" count="1">
            <x v="967"/>
          </reference>
        </references>
      </pivotArea>
    </format>
    <format dxfId="3394">
      <pivotArea dataOnly="0" labelOnly="1" outline="0" fieldPosition="0">
        <references count="2">
          <reference field="21" count="1" selected="0">
            <x v="174"/>
          </reference>
          <reference field="22" count="1">
            <x v="57"/>
          </reference>
        </references>
      </pivotArea>
    </format>
    <format dxfId="3393">
      <pivotArea dataOnly="0" labelOnly="1" outline="0" fieldPosition="0">
        <references count="2">
          <reference field="21" count="1" selected="0">
            <x v="175"/>
          </reference>
          <reference field="22" count="1">
            <x v="588"/>
          </reference>
        </references>
      </pivotArea>
    </format>
    <format dxfId="3392">
      <pivotArea dataOnly="0" labelOnly="1" outline="0" fieldPosition="0">
        <references count="2">
          <reference field="21" count="1" selected="0">
            <x v="176"/>
          </reference>
          <reference field="22" count="1">
            <x v="1160"/>
          </reference>
        </references>
      </pivotArea>
    </format>
    <format dxfId="3391">
      <pivotArea dataOnly="0" labelOnly="1" outline="0" fieldPosition="0">
        <references count="2">
          <reference field="21" count="1" selected="0">
            <x v="177"/>
          </reference>
          <reference field="22" count="1">
            <x v="657"/>
          </reference>
        </references>
      </pivotArea>
    </format>
    <format dxfId="3390">
      <pivotArea dataOnly="0" labelOnly="1" outline="0" fieldPosition="0">
        <references count="2">
          <reference field="21" count="1" selected="0">
            <x v="178"/>
          </reference>
          <reference field="22" count="1">
            <x v="461"/>
          </reference>
        </references>
      </pivotArea>
    </format>
    <format dxfId="3389">
      <pivotArea dataOnly="0" labelOnly="1" outline="0" fieldPosition="0">
        <references count="2">
          <reference field="21" count="1" selected="0">
            <x v="179"/>
          </reference>
          <reference field="22" count="1">
            <x v="1066"/>
          </reference>
        </references>
      </pivotArea>
    </format>
    <format dxfId="3388">
      <pivotArea dataOnly="0" labelOnly="1" outline="0" fieldPosition="0">
        <references count="2">
          <reference field="21" count="1" selected="0">
            <x v="180"/>
          </reference>
          <reference field="22" count="1">
            <x v="1129"/>
          </reference>
        </references>
      </pivotArea>
    </format>
    <format dxfId="3387">
      <pivotArea dataOnly="0" labelOnly="1" outline="0" fieldPosition="0">
        <references count="2">
          <reference field="21" count="1" selected="0">
            <x v="181"/>
          </reference>
          <reference field="22" count="1">
            <x v="208"/>
          </reference>
        </references>
      </pivotArea>
    </format>
    <format dxfId="3386">
      <pivotArea dataOnly="0" labelOnly="1" outline="0" fieldPosition="0">
        <references count="2">
          <reference field="21" count="1" selected="0">
            <x v="182"/>
          </reference>
          <reference field="22" count="1">
            <x v="360"/>
          </reference>
        </references>
      </pivotArea>
    </format>
    <format dxfId="3385">
      <pivotArea dataOnly="0" labelOnly="1" outline="0" fieldPosition="0">
        <references count="2">
          <reference field="21" count="1" selected="0">
            <x v="183"/>
          </reference>
          <reference field="22" count="1">
            <x v="1102"/>
          </reference>
        </references>
      </pivotArea>
    </format>
    <format dxfId="3384">
      <pivotArea dataOnly="0" labelOnly="1" outline="0" fieldPosition="0">
        <references count="2">
          <reference field="21" count="1" selected="0">
            <x v="184"/>
          </reference>
          <reference field="22" count="1">
            <x v="844"/>
          </reference>
        </references>
      </pivotArea>
    </format>
    <format dxfId="3383">
      <pivotArea dataOnly="0" labelOnly="1" outline="0" fieldPosition="0">
        <references count="2">
          <reference field="21" count="1" selected="0">
            <x v="185"/>
          </reference>
          <reference field="22" count="1">
            <x v="739"/>
          </reference>
        </references>
      </pivotArea>
    </format>
    <format dxfId="3382">
      <pivotArea dataOnly="0" labelOnly="1" outline="0" fieldPosition="0">
        <references count="2">
          <reference field="21" count="1" selected="0">
            <x v="186"/>
          </reference>
          <reference field="22" count="1">
            <x v="74"/>
          </reference>
        </references>
      </pivotArea>
    </format>
    <format dxfId="3381">
      <pivotArea dataOnly="0" labelOnly="1" outline="0" fieldPosition="0">
        <references count="2">
          <reference field="21" count="1" selected="0">
            <x v="187"/>
          </reference>
          <reference field="22" count="1">
            <x v="882"/>
          </reference>
        </references>
      </pivotArea>
    </format>
    <format dxfId="3380">
      <pivotArea dataOnly="0" labelOnly="1" outline="0" fieldPosition="0">
        <references count="2">
          <reference field="21" count="1" selected="0">
            <x v="188"/>
          </reference>
          <reference field="22" count="1">
            <x v="258"/>
          </reference>
        </references>
      </pivotArea>
    </format>
    <format dxfId="3379">
      <pivotArea dataOnly="0" labelOnly="1" outline="0" fieldPosition="0">
        <references count="2">
          <reference field="21" count="1" selected="0">
            <x v="189"/>
          </reference>
          <reference field="22" count="1">
            <x v="795"/>
          </reference>
        </references>
      </pivotArea>
    </format>
    <format dxfId="3378">
      <pivotArea dataOnly="0" labelOnly="1" outline="0" fieldPosition="0">
        <references count="2">
          <reference field="21" count="1" selected="0">
            <x v="190"/>
          </reference>
          <reference field="22" count="1">
            <x v="473"/>
          </reference>
        </references>
      </pivotArea>
    </format>
    <format dxfId="3377">
      <pivotArea dataOnly="0" labelOnly="1" outline="0" fieldPosition="0">
        <references count="2">
          <reference field="21" count="1" selected="0">
            <x v="191"/>
          </reference>
          <reference field="22" count="1">
            <x v="224"/>
          </reference>
        </references>
      </pivotArea>
    </format>
    <format dxfId="3376">
      <pivotArea dataOnly="0" labelOnly="1" outline="0" fieldPosition="0">
        <references count="2">
          <reference field="21" count="1" selected="0">
            <x v="192"/>
          </reference>
          <reference field="22" count="1">
            <x v="209"/>
          </reference>
        </references>
      </pivotArea>
    </format>
    <format dxfId="3375">
      <pivotArea dataOnly="0" labelOnly="1" outline="0" fieldPosition="0">
        <references count="2">
          <reference field="21" count="1" selected="0">
            <x v="193"/>
          </reference>
          <reference field="22" count="1">
            <x v="509"/>
          </reference>
        </references>
      </pivotArea>
    </format>
    <format dxfId="3374">
      <pivotArea dataOnly="0" labelOnly="1" outline="0" fieldPosition="0">
        <references count="2">
          <reference field="21" count="1" selected="0">
            <x v="194"/>
          </reference>
          <reference field="22" count="1">
            <x v="97"/>
          </reference>
        </references>
      </pivotArea>
    </format>
    <format dxfId="3373">
      <pivotArea dataOnly="0" labelOnly="1" outline="0" fieldPosition="0">
        <references count="2">
          <reference field="21" count="1" selected="0">
            <x v="195"/>
          </reference>
          <reference field="22" count="1">
            <x v="60"/>
          </reference>
        </references>
      </pivotArea>
    </format>
    <format dxfId="3372">
      <pivotArea dataOnly="0" labelOnly="1" outline="0" fieldPosition="0">
        <references count="2">
          <reference field="21" count="1" selected="0">
            <x v="196"/>
          </reference>
          <reference field="22" count="1">
            <x v="1003"/>
          </reference>
        </references>
      </pivotArea>
    </format>
    <format dxfId="3371">
      <pivotArea dataOnly="0" labelOnly="1" outline="0" fieldPosition="0">
        <references count="2">
          <reference field="21" count="1" selected="0">
            <x v="197"/>
          </reference>
          <reference field="22" count="1">
            <x v="898"/>
          </reference>
        </references>
      </pivotArea>
    </format>
    <format dxfId="3370">
      <pivotArea dataOnly="0" labelOnly="1" outline="0" fieldPosition="0">
        <references count="2">
          <reference field="21" count="1" selected="0">
            <x v="198"/>
          </reference>
          <reference field="22" count="1">
            <x v="579"/>
          </reference>
        </references>
      </pivotArea>
    </format>
    <format dxfId="3369">
      <pivotArea dataOnly="0" labelOnly="1" outline="0" fieldPosition="0">
        <references count="2">
          <reference field="21" count="1" selected="0">
            <x v="199"/>
          </reference>
          <reference field="22" count="1">
            <x v="479"/>
          </reference>
        </references>
      </pivotArea>
    </format>
    <format dxfId="3368">
      <pivotArea dataOnly="0" labelOnly="1" outline="0" fieldPosition="0">
        <references count="2">
          <reference field="21" count="1" selected="0">
            <x v="200"/>
          </reference>
          <reference field="22" count="1">
            <x v="1052"/>
          </reference>
        </references>
      </pivotArea>
    </format>
    <format dxfId="3367">
      <pivotArea dataOnly="0" labelOnly="1" outline="0" fieldPosition="0">
        <references count="2">
          <reference field="21" count="1" selected="0">
            <x v="201"/>
          </reference>
          <reference field="22" count="1">
            <x v="1167"/>
          </reference>
        </references>
      </pivotArea>
    </format>
    <format dxfId="3366">
      <pivotArea dataOnly="0" labelOnly="1" outline="0" fieldPosition="0">
        <references count="2">
          <reference field="21" count="1" selected="0">
            <x v="202"/>
          </reference>
          <reference field="22" count="1">
            <x v="971"/>
          </reference>
        </references>
      </pivotArea>
    </format>
    <format dxfId="3365">
      <pivotArea dataOnly="0" labelOnly="1" outline="0" fieldPosition="0">
        <references count="2">
          <reference field="21" count="1" selected="0">
            <x v="203"/>
          </reference>
          <reference field="22" count="1">
            <x v="235"/>
          </reference>
        </references>
      </pivotArea>
    </format>
    <format dxfId="3364">
      <pivotArea dataOnly="0" labelOnly="1" outline="0" fieldPosition="0">
        <references count="2">
          <reference field="21" count="1" selected="0">
            <x v="204"/>
          </reference>
          <reference field="22" count="1">
            <x v="620"/>
          </reference>
        </references>
      </pivotArea>
    </format>
    <format dxfId="3363">
      <pivotArea dataOnly="0" labelOnly="1" outline="0" fieldPosition="0">
        <references count="2">
          <reference field="21" count="1" selected="0">
            <x v="205"/>
          </reference>
          <reference field="22" count="1">
            <x v="227"/>
          </reference>
        </references>
      </pivotArea>
    </format>
    <format dxfId="3362">
      <pivotArea dataOnly="0" labelOnly="1" outline="0" fieldPosition="0">
        <references count="2">
          <reference field="21" count="1" selected="0">
            <x v="206"/>
          </reference>
          <reference field="22" count="1">
            <x v="914"/>
          </reference>
        </references>
      </pivotArea>
    </format>
    <format dxfId="3361">
      <pivotArea dataOnly="0" labelOnly="1" outline="0" fieldPosition="0">
        <references count="2">
          <reference field="21" count="1" selected="0">
            <x v="207"/>
          </reference>
          <reference field="22" count="1">
            <x v="1106"/>
          </reference>
        </references>
      </pivotArea>
    </format>
    <format dxfId="3360">
      <pivotArea dataOnly="0" labelOnly="1" outline="0" fieldPosition="0">
        <references count="2">
          <reference field="21" count="1" selected="0">
            <x v="208"/>
          </reference>
          <reference field="22" count="1">
            <x v="1117"/>
          </reference>
        </references>
      </pivotArea>
    </format>
    <format dxfId="3359">
      <pivotArea dataOnly="0" labelOnly="1" outline="0" fieldPosition="0">
        <references count="2">
          <reference field="21" count="1" selected="0">
            <x v="209"/>
          </reference>
          <reference field="22" count="1">
            <x v="724"/>
          </reference>
        </references>
      </pivotArea>
    </format>
    <format dxfId="3358">
      <pivotArea dataOnly="0" labelOnly="1" outline="0" fieldPosition="0">
        <references count="2">
          <reference field="21" count="1" selected="0">
            <x v="210"/>
          </reference>
          <reference field="22" count="1">
            <x v="464"/>
          </reference>
        </references>
      </pivotArea>
    </format>
    <format dxfId="3357">
      <pivotArea dataOnly="0" labelOnly="1" outline="0" fieldPosition="0">
        <references count="2">
          <reference field="21" count="1" selected="0">
            <x v="211"/>
          </reference>
          <reference field="22" count="1">
            <x v="136"/>
          </reference>
        </references>
      </pivotArea>
    </format>
    <format dxfId="3356">
      <pivotArea dataOnly="0" labelOnly="1" outline="0" fieldPosition="0">
        <references count="2">
          <reference field="21" count="1" selected="0">
            <x v="212"/>
          </reference>
          <reference field="22" count="1">
            <x v="778"/>
          </reference>
        </references>
      </pivotArea>
    </format>
    <format dxfId="3355">
      <pivotArea dataOnly="0" labelOnly="1" outline="0" fieldPosition="0">
        <references count="2">
          <reference field="21" count="1" selected="0">
            <x v="213"/>
          </reference>
          <reference field="22" count="1">
            <x v="245"/>
          </reference>
        </references>
      </pivotArea>
    </format>
    <format dxfId="3354">
      <pivotArea dataOnly="0" labelOnly="1" outline="0" fieldPosition="0">
        <references count="2">
          <reference field="21" count="1" selected="0">
            <x v="214"/>
          </reference>
          <reference field="22" count="1">
            <x v="231"/>
          </reference>
        </references>
      </pivotArea>
    </format>
    <format dxfId="3353">
      <pivotArea dataOnly="0" labelOnly="1" outline="0" fieldPosition="0">
        <references count="2">
          <reference field="21" count="1" selected="0">
            <x v="215"/>
          </reference>
          <reference field="22" count="1">
            <x v="1158"/>
          </reference>
        </references>
      </pivotArea>
    </format>
    <format dxfId="3352">
      <pivotArea dataOnly="0" labelOnly="1" outline="0" fieldPosition="0">
        <references count="2">
          <reference field="21" count="1" selected="0">
            <x v="216"/>
          </reference>
          <reference field="22" count="1">
            <x v="1126"/>
          </reference>
        </references>
      </pivotArea>
    </format>
    <format dxfId="3351">
      <pivotArea dataOnly="0" labelOnly="1" outline="0" fieldPosition="0">
        <references count="2">
          <reference field="21" count="1" selected="0">
            <x v="217"/>
          </reference>
          <reference field="22" count="1">
            <x v="104"/>
          </reference>
        </references>
      </pivotArea>
    </format>
    <format dxfId="3350">
      <pivotArea dataOnly="0" labelOnly="1" outline="0" fieldPosition="0">
        <references count="2">
          <reference field="21" count="1" selected="0">
            <x v="218"/>
          </reference>
          <reference field="22" count="1">
            <x v="532"/>
          </reference>
        </references>
      </pivotArea>
    </format>
    <format dxfId="3349">
      <pivotArea dataOnly="0" labelOnly="1" outline="0" fieldPosition="0">
        <references count="2">
          <reference field="21" count="1" selected="0">
            <x v="219"/>
          </reference>
          <reference field="22" count="1">
            <x v="576"/>
          </reference>
        </references>
      </pivotArea>
    </format>
    <format dxfId="3348">
      <pivotArea dataOnly="0" labelOnly="1" outline="0" fieldPosition="0">
        <references count="2">
          <reference field="21" count="1" selected="0">
            <x v="220"/>
          </reference>
          <reference field="22" count="1">
            <x v="292"/>
          </reference>
        </references>
      </pivotArea>
    </format>
    <format dxfId="3347">
      <pivotArea dataOnly="0" labelOnly="1" outline="0" fieldPosition="0">
        <references count="2">
          <reference field="21" count="1" selected="0">
            <x v="221"/>
          </reference>
          <reference field="22" count="1">
            <x v="1081"/>
          </reference>
        </references>
      </pivotArea>
    </format>
    <format dxfId="3346">
      <pivotArea dataOnly="0" labelOnly="1" outline="0" fieldPosition="0">
        <references count="2">
          <reference field="21" count="1" selected="0">
            <x v="222"/>
          </reference>
          <reference field="22" count="1">
            <x v="764"/>
          </reference>
        </references>
      </pivotArea>
    </format>
    <format dxfId="3345">
      <pivotArea dataOnly="0" labelOnly="1" outline="0" fieldPosition="0">
        <references count="2">
          <reference field="21" count="1" selected="0">
            <x v="223"/>
          </reference>
          <reference field="22" count="1">
            <x v="725"/>
          </reference>
        </references>
      </pivotArea>
    </format>
    <format dxfId="3344">
      <pivotArea dataOnly="0" labelOnly="1" outline="0" fieldPosition="0">
        <references count="2">
          <reference field="21" count="1" selected="0">
            <x v="224"/>
          </reference>
          <reference field="22" count="1">
            <x v="856"/>
          </reference>
        </references>
      </pivotArea>
    </format>
    <format dxfId="3343">
      <pivotArea dataOnly="0" labelOnly="1" outline="0" fieldPosition="0">
        <references count="2">
          <reference field="21" count="1" selected="0">
            <x v="225"/>
          </reference>
          <reference field="22" count="1">
            <x v="976"/>
          </reference>
        </references>
      </pivotArea>
    </format>
    <format dxfId="3342">
      <pivotArea dataOnly="0" labelOnly="1" outline="0" fieldPosition="0">
        <references count="2">
          <reference field="21" count="1" selected="0">
            <x v="226"/>
          </reference>
          <reference field="22" count="1">
            <x v="286"/>
          </reference>
        </references>
      </pivotArea>
    </format>
    <format dxfId="3341">
      <pivotArea dataOnly="0" labelOnly="1" outline="0" fieldPosition="0">
        <references count="2">
          <reference field="21" count="1" selected="0">
            <x v="227"/>
          </reference>
          <reference field="22" count="1">
            <x v="919"/>
          </reference>
        </references>
      </pivotArea>
    </format>
    <format dxfId="3340">
      <pivotArea dataOnly="0" labelOnly="1" outline="0" fieldPosition="0">
        <references count="2">
          <reference field="21" count="1" selected="0">
            <x v="228"/>
          </reference>
          <reference field="22" count="1">
            <x v="818"/>
          </reference>
        </references>
      </pivotArea>
    </format>
    <format dxfId="3339">
      <pivotArea dataOnly="0" labelOnly="1" outline="0" fieldPosition="0">
        <references count="2">
          <reference field="21" count="1" selected="0">
            <x v="229"/>
          </reference>
          <reference field="22" count="1">
            <x v="125"/>
          </reference>
        </references>
      </pivotArea>
    </format>
    <format dxfId="3338">
      <pivotArea dataOnly="0" labelOnly="1" outline="0" fieldPosition="0">
        <references count="2">
          <reference field="21" count="1" selected="0">
            <x v="230"/>
          </reference>
          <reference field="22" count="1">
            <x v="840"/>
          </reference>
        </references>
      </pivotArea>
    </format>
    <format dxfId="3337">
      <pivotArea dataOnly="0" labelOnly="1" outline="0" fieldPosition="0">
        <references count="2">
          <reference field="21" count="1" selected="0">
            <x v="231"/>
          </reference>
          <reference field="22" count="1">
            <x v="858"/>
          </reference>
        </references>
      </pivotArea>
    </format>
    <format dxfId="3336">
      <pivotArea dataOnly="0" labelOnly="1" outline="0" fieldPosition="0">
        <references count="2">
          <reference field="21" count="1" selected="0">
            <x v="232"/>
          </reference>
          <reference field="22" count="1">
            <x v="618"/>
          </reference>
        </references>
      </pivotArea>
    </format>
    <format dxfId="3335">
      <pivotArea dataOnly="0" labelOnly="1" outline="0" fieldPosition="0">
        <references count="2">
          <reference field="21" count="1" selected="0">
            <x v="233"/>
          </reference>
          <reference field="22" count="1">
            <x v="64"/>
          </reference>
        </references>
      </pivotArea>
    </format>
    <format dxfId="3334">
      <pivotArea dataOnly="0" labelOnly="1" outline="0" fieldPosition="0">
        <references count="2">
          <reference field="21" count="1" selected="0">
            <x v="234"/>
          </reference>
          <reference field="22" count="1">
            <x v="973"/>
          </reference>
        </references>
      </pivotArea>
    </format>
    <format dxfId="3333">
      <pivotArea dataOnly="0" labelOnly="1" outline="0" fieldPosition="0">
        <references count="2">
          <reference field="21" count="1" selected="0">
            <x v="235"/>
          </reference>
          <reference field="22" count="1">
            <x v="445"/>
          </reference>
        </references>
      </pivotArea>
    </format>
    <format dxfId="3332">
      <pivotArea dataOnly="0" labelOnly="1" outline="0" fieldPosition="0">
        <references count="2">
          <reference field="21" count="1" selected="0">
            <x v="236"/>
          </reference>
          <reference field="22" count="1">
            <x v="159"/>
          </reference>
        </references>
      </pivotArea>
    </format>
    <format dxfId="3331">
      <pivotArea dataOnly="0" labelOnly="1" outline="0" fieldPosition="0">
        <references count="2">
          <reference field="21" count="1" selected="0">
            <x v="237"/>
          </reference>
          <reference field="22" count="1">
            <x v="1169"/>
          </reference>
        </references>
      </pivotArea>
    </format>
    <format dxfId="3330">
      <pivotArea dataOnly="0" labelOnly="1" outline="0" fieldPosition="0">
        <references count="2">
          <reference field="21" count="1" selected="0">
            <x v="238"/>
          </reference>
          <reference field="22" count="1">
            <x v="811"/>
          </reference>
        </references>
      </pivotArea>
    </format>
    <format dxfId="3329">
      <pivotArea dataOnly="0" labelOnly="1" outline="0" fieldPosition="0">
        <references count="2">
          <reference field="21" count="1" selected="0">
            <x v="239"/>
          </reference>
          <reference field="22" count="1">
            <x v="951"/>
          </reference>
        </references>
      </pivotArea>
    </format>
    <format dxfId="3328">
      <pivotArea dataOnly="0" labelOnly="1" outline="0" fieldPosition="0">
        <references count="2">
          <reference field="21" count="1" selected="0">
            <x v="240"/>
          </reference>
          <reference field="22" count="1">
            <x v="900"/>
          </reference>
        </references>
      </pivotArea>
    </format>
    <format dxfId="3327">
      <pivotArea dataOnly="0" labelOnly="1" outline="0" fieldPosition="0">
        <references count="2">
          <reference field="21" count="1" selected="0">
            <x v="241"/>
          </reference>
          <reference field="22" count="1">
            <x v="541"/>
          </reference>
        </references>
      </pivotArea>
    </format>
    <format dxfId="3326">
      <pivotArea dataOnly="0" labelOnly="1" outline="0" fieldPosition="0">
        <references count="2">
          <reference field="21" count="1" selected="0">
            <x v="242"/>
          </reference>
          <reference field="22" count="1">
            <x v="186"/>
          </reference>
        </references>
      </pivotArea>
    </format>
    <format dxfId="3325">
      <pivotArea dataOnly="0" labelOnly="1" outline="0" fieldPosition="0">
        <references count="2">
          <reference field="21" count="1" selected="0">
            <x v="243"/>
          </reference>
          <reference field="22" count="1">
            <x v="1001"/>
          </reference>
        </references>
      </pivotArea>
    </format>
    <format dxfId="3324">
      <pivotArea dataOnly="0" labelOnly="1" outline="0" fieldPosition="0">
        <references count="2">
          <reference field="21" count="1" selected="0">
            <x v="244"/>
          </reference>
          <reference field="22" count="1">
            <x v="670"/>
          </reference>
        </references>
      </pivotArea>
    </format>
    <format dxfId="3323">
      <pivotArea dataOnly="0" labelOnly="1" outline="0" fieldPosition="0">
        <references count="2">
          <reference field="21" count="1" selected="0">
            <x v="245"/>
          </reference>
          <reference field="22" count="1">
            <x v="988"/>
          </reference>
        </references>
      </pivotArea>
    </format>
    <format dxfId="3322">
      <pivotArea dataOnly="0" labelOnly="1" outline="0" fieldPosition="0">
        <references count="2">
          <reference field="21" count="1" selected="0">
            <x v="246"/>
          </reference>
          <reference field="22" count="1">
            <x v="798"/>
          </reference>
        </references>
      </pivotArea>
    </format>
    <format dxfId="3321">
      <pivotArea dataOnly="0" labelOnly="1" outline="0" fieldPosition="0">
        <references count="2">
          <reference field="21" count="1" selected="0">
            <x v="247"/>
          </reference>
          <reference field="22" count="1">
            <x v="1038"/>
          </reference>
        </references>
      </pivotArea>
    </format>
    <format dxfId="3320">
      <pivotArea dataOnly="0" labelOnly="1" outline="0" fieldPosition="0">
        <references count="2">
          <reference field="21" count="1" selected="0">
            <x v="248"/>
          </reference>
          <reference field="22" count="1">
            <x v="1079"/>
          </reference>
        </references>
      </pivotArea>
    </format>
    <format dxfId="3319">
      <pivotArea dataOnly="0" labelOnly="1" outline="0" fieldPosition="0">
        <references count="2">
          <reference field="21" count="1" selected="0">
            <x v="249"/>
          </reference>
          <reference field="22" count="1">
            <x v="594"/>
          </reference>
        </references>
      </pivotArea>
    </format>
    <format dxfId="3318">
      <pivotArea dataOnly="0" labelOnly="1" outline="0" fieldPosition="0">
        <references count="2">
          <reference field="21" count="1" selected="0">
            <x v="250"/>
          </reference>
          <reference field="22" count="1">
            <x v="485"/>
          </reference>
        </references>
      </pivotArea>
    </format>
    <format dxfId="3317">
      <pivotArea dataOnly="0" labelOnly="1" outline="0" fieldPosition="0">
        <references count="2">
          <reference field="21" count="1" selected="0">
            <x v="251"/>
          </reference>
          <reference field="22" count="1">
            <x v="721"/>
          </reference>
        </references>
      </pivotArea>
    </format>
    <format dxfId="3316">
      <pivotArea dataOnly="0" labelOnly="1" outline="0" fieldPosition="0">
        <references count="2">
          <reference field="21" count="1" selected="0">
            <x v="252"/>
          </reference>
          <reference field="22" count="1">
            <x v="381"/>
          </reference>
        </references>
      </pivotArea>
    </format>
    <format dxfId="3315">
      <pivotArea dataOnly="0" labelOnly="1" outline="0" fieldPosition="0">
        <references count="2">
          <reference field="21" count="1" selected="0">
            <x v="253"/>
          </reference>
          <reference field="22" count="1">
            <x v="1179"/>
          </reference>
        </references>
      </pivotArea>
    </format>
    <format dxfId="3314">
      <pivotArea dataOnly="0" labelOnly="1" outline="0" fieldPosition="0">
        <references count="2">
          <reference field="21" count="1" selected="0">
            <x v="254"/>
          </reference>
          <reference field="22" count="1">
            <x v="54"/>
          </reference>
        </references>
      </pivotArea>
    </format>
    <format dxfId="3313">
      <pivotArea dataOnly="0" labelOnly="1" outline="0" fieldPosition="0">
        <references count="2">
          <reference field="21" count="1" selected="0">
            <x v="255"/>
          </reference>
          <reference field="22" count="1">
            <x v="139"/>
          </reference>
        </references>
      </pivotArea>
    </format>
    <format dxfId="3312">
      <pivotArea dataOnly="0" labelOnly="1" outline="0" fieldPosition="0">
        <references count="2">
          <reference field="21" count="1" selected="0">
            <x v="256"/>
          </reference>
          <reference field="22" count="1">
            <x v="351"/>
          </reference>
        </references>
      </pivotArea>
    </format>
    <format dxfId="3311">
      <pivotArea dataOnly="0" labelOnly="1" outline="0" fieldPosition="0">
        <references count="2">
          <reference field="21" count="1" selected="0">
            <x v="257"/>
          </reference>
          <reference field="22" count="1">
            <x v="916"/>
          </reference>
        </references>
      </pivotArea>
    </format>
    <format dxfId="3310">
      <pivotArea dataOnly="0" labelOnly="1" outline="0" fieldPosition="0">
        <references count="2">
          <reference field="21" count="1" selected="0">
            <x v="258"/>
          </reference>
          <reference field="22" count="1">
            <x v="614"/>
          </reference>
        </references>
      </pivotArea>
    </format>
    <format dxfId="3309">
      <pivotArea dataOnly="0" labelOnly="1" outline="0" fieldPosition="0">
        <references count="2">
          <reference field="21" count="1" selected="0">
            <x v="259"/>
          </reference>
          <reference field="22" count="1">
            <x v="160"/>
          </reference>
        </references>
      </pivotArea>
    </format>
    <format dxfId="3308">
      <pivotArea dataOnly="0" labelOnly="1" outline="0" fieldPosition="0">
        <references count="2">
          <reference field="21" count="1" selected="0">
            <x v="260"/>
          </reference>
          <reference field="22" count="1">
            <x v="906"/>
          </reference>
        </references>
      </pivotArea>
    </format>
    <format dxfId="3307">
      <pivotArea dataOnly="0" labelOnly="1" outline="0" fieldPosition="0">
        <references count="2">
          <reference field="21" count="1" selected="0">
            <x v="261"/>
          </reference>
          <reference field="22" count="1">
            <x v="1051"/>
          </reference>
        </references>
      </pivotArea>
    </format>
    <format dxfId="3306">
      <pivotArea dataOnly="0" labelOnly="1" outline="0" fieldPosition="0">
        <references count="2">
          <reference field="21" count="1" selected="0">
            <x v="262"/>
          </reference>
          <reference field="22" count="1">
            <x v="1061"/>
          </reference>
        </references>
      </pivotArea>
    </format>
    <format dxfId="3305">
      <pivotArea dataOnly="0" labelOnly="1" outline="0" fieldPosition="0">
        <references count="2">
          <reference field="21" count="1" selected="0">
            <x v="263"/>
          </reference>
          <reference field="22" count="1">
            <x v="910"/>
          </reference>
        </references>
      </pivotArea>
    </format>
    <format dxfId="3304">
      <pivotArea dataOnly="0" labelOnly="1" outline="0" fieldPosition="0">
        <references count="2">
          <reference field="21" count="1" selected="0">
            <x v="264"/>
          </reference>
          <reference field="22" count="1">
            <x v="793"/>
          </reference>
        </references>
      </pivotArea>
    </format>
    <format dxfId="3303">
      <pivotArea dataOnly="0" labelOnly="1" outline="0" fieldPosition="0">
        <references count="2">
          <reference field="21" count="1" selected="0">
            <x v="265"/>
          </reference>
          <reference field="22" count="1">
            <x v="376"/>
          </reference>
        </references>
      </pivotArea>
    </format>
    <format dxfId="3302">
      <pivotArea dataOnly="0" labelOnly="1" outline="0" fieldPosition="0">
        <references count="2">
          <reference field="21" count="1" selected="0">
            <x v="266"/>
          </reference>
          <reference field="22" count="1">
            <x v="1034"/>
          </reference>
        </references>
      </pivotArea>
    </format>
    <format dxfId="3301">
      <pivotArea dataOnly="0" labelOnly="1" outline="0" fieldPosition="0">
        <references count="2">
          <reference field="21" count="1" selected="0">
            <x v="267"/>
          </reference>
          <reference field="22" count="1">
            <x v="1005"/>
          </reference>
        </references>
      </pivotArea>
    </format>
    <format dxfId="3300">
      <pivotArea dataOnly="0" labelOnly="1" outline="0" fieldPosition="0">
        <references count="2">
          <reference field="21" count="1" selected="0">
            <x v="268"/>
          </reference>
          <reference field="22" count="1">
            <x v="279"/>
          </reference>
        </references>
      </pivotArea>
    </format>
    <format dxfId="3299">
      <pivotArea dataOnly="0" labelOnly="1" outline="0" fieldPosition="0">
        <references count="2">
          <reference field="21" count="1" selected="0">
            <x v="269"/>
          </reference>
          <reference field="22" count="1">
            <x v="773"/>
          </reference>
        </references>
      </pivotArea>
    </format>
    <format dxfId="3298">
      <pivotArea dataOnly="0" labelOnly="1" outline="0" fieldPosition="0">
        <references count="2">
          <reference field="21" count="1" selected="0">
            <x v="270"/>
          </reference>
          <reference field="22" count="1">
            <x v="1138"/>
          </reference>
        </references>
      </pivotArea>
    </format>
    <format dxfId="3297">
      <pivotArea dataOnly="0" labelOnly="1" outline="0" fieldPosition="0">
        <references count="2">
          <reference field="21" count="1" selected="0">
            <x v="271"/>
          </reference>
          <reference field="22" count="1">
            <x v="84"/>
          </reference>
        </references>
      </pivotArea>
    </format>
    <format dxfId="3296">
      <pivotArea dataOnly="0" labelOnly="1" outline="0" fieldPosition="0">
        <references count="2">
          <reference field="21" count="1" selected="0">
            <x v="272"/>
          </reference>
          <reference field="22" count="1">
            <x v="1175"/>
          </reference>
        </references>
      </pivotArea>
    </format>
    <format dxfId="3295">
      <pivotArea dataOnly="0" labelOnly="1" outline="0" fieldPosition="0">
        <references count="2">
          <reference field="21" count="1" selected="0">
            <x v="273"/>
          </reference>
          <reference field="22" count="1">
            <x v="1071"/>
          </reference>
        </references>
      </pivotArea>
    </format>
    <format dxfId="3294">
      <pivotArea dataOnly="0" labelOnly="1" outline="0" fieldPosition="0">
        <references count="2">
          <reference field="21" count="1" selected="0">
            <x v="274"/>
          </reference>
          <reference field="22" count="1">
            <x v="198"/>
          </reference>
        </references>
      </pivotArea>
    </format>
    <format dxfId="3293">
      <pivotArea dataOnly="0" labelOnly="1" outline="0" fieldPosition="0">
        <references count="2">
          <reference field="21" count="1" selected="0">
            <x v="275"/>
          </reference>
          <reference field="22" count="1">
            <x v="744"/>
          </reference>
        </references>
      </pivotArea>
    </format>
    <format dxfId="3292">
      <pivotArea dataOnly="0" labelOnly="1" outline="0" fieldPosition="0">
        <references count="2">
          <reference field="21" count="1" selected="0">
            <x v="276"/>
          </reference>
          <reference field="22" count="1">
            <x v="253"/>
          </reference>
        </references>
      </pivotArea>
    </format>
    <format dxfId="3291">
      <pivotArea dataOnly="0" labelOnly="1" outline="0" fieldPosition="0">
        <references count="2">
          <reference field="21" count="1" selected="0">
            <x v="277"/>
          </reference>
          <reference field="22" count="1">
            <x v="655"/>
          </reference>
        </references>
      </pivotArea>
    </format>
    <format dxfId="3290">
      <pivotArea dataOnly="0" labelOnly="1" outline="0" fieldPosition="0">
        <references count="2">
          <reference field="21" count="1" selected="0">
            <x v="278"/>
          </reference>
          <reference field="22" count="1">
            <x v="516"/>
          </reference>
        </references>
      </pivotArea>
    </format>
    <format dxfId="3289">
      <pivotArea dataOnly="0" labelOnly="1" outline="0" fieldPosition="0">
        <references count="2">
          <reference field="21" count="1" selected="0">
            <x v="279"/>
          </reference>
          <reference field="22" count="1">
            <x v="554"/>
          </reference>
        </references>
      </pivotArea>
    </format>
    <format dxfId="3288">
      <pivotArea dataOnly="0" labelOnly="1" outline="0" fieldPosition="0">
        <references count="2">
          <reference field="21" count="1" selected="0">
            <x v="280"/>
          </reference>
          <reference field="22" count="1">
            <x v="1147"/>
          </reference>
        </references>
      </pivotArea>
    </format>
    <format dxfId="3287">
      <pivotArea dataOnly="0" labelOnly="1" outline="0" fieldPosition="0">
        <references count="2">
          <reference field="21" count="1" selected="0">
            <x v="281"/>
          </reference>
          <reference field="22" count="1">
            <x v="985"/>
          </reference>
        </references>
      </pivotArea>
    </format>
    <format dxfId="3286">
      <pivotArea dataOnly="0" labelOnly="1" outline="0" fieldPosition="0">
        <references count="2">
          <reference field="21" count="1" selected="0">
            <x v="282"/>
          </reference>
          <reference field="22" count="1">
            <x v="459"/>
          </reference>
        </references>
      </pivotArea>
    </format>
    <format dxfId="3285">
      <pivotArea dataOnly="0" labelOnly="1" outline="0" fieldPosition="0">
        <references count="2">
          <reference field="21" count="1" selected="0">
            <x v="283"/>
          </reference>
          <reference field="22" count="1">
            <x v="975"/>
          </reference>
        </references>
      </pivotArea>
    </format>
    <format dxfId="3284">
      <pivotArea dataOnly="0" labelOnly="1" outline="0" fieldPosition="0">
        <references count="2">
          <reference field="21" count="1" selected="0">
            <x v="284"/>
          </reference>
          <reference field="22" count="1">
            <x v="1002"/>
          </reference>
        </references>
      </pivotArea>
    </format>
    <format dxfId="3283">
      <pivotArea dataOnly="0" labelOnly="1" outline="0" fieldPosition="0">
        <references count="2">
          <reference field="21" count="1" selected="0">
            <x v="285"/>
          </reference>
          <reference field="22" count="1">
            <x v="486"/>
          </reference>
        </references>
      </pivotArea>
    </format>
    <format dxfId="3282">
      <pivotArea dataOnly="0" labelOnly="1" outline="0" fieldPosition="0">
        <references count="2">
          <reference field="21" count="1" selected="0">
            <x v="286"/>
          </reference>
          <reference field="22" count="1">
            <x v="1080"/>
          </reference>
        </references>
      </pivotArea>
    </format>
    <format dxfId="3281">
      <pivotArea dataOnly="0" labelOnly="1" outline="0" fieldPosition="0">
        <references count="2">
          <reference field="21" count="1" selected="0">
            <x v="287"/>
          </reference>
          <reference field="22" count="1">
            <x v="275"/>
          </reference>
        </references>
      </pivotArea>
    </format>
    <format dxfId="3280">
      <pivotArea dataOnly="0" labelOnly="1" outline="0" fieldPosition="0">
        <references count="2">
          <reference field="21" count="1" selected="0">
            <x v="288"/>
          </reference>
          <reference field="22" count="1">
            <x v="1022"/>
          </reference>
        </references>
      </pivotArea>
    </format>
    <format dxfId="3279">
      <pivotArea dataOnly="0" labelOnly="1" outline="0" fieldPosition="0">
        <references count="2">
          <reference field="21" count="1" selected="0">
            <x v="289"/>
          </reference>
          <reference field="22" count="1">
            <x v="1094"/>
          </reference>
        </references>
      </pivotArea>
    </format>
    <format dxfId="3278">
      <pivotArea dataOnly="0" labelOnly="1" outline="0" fieldPosition="0">
        <references count="2">
          <reference field="21" count="1" selected="0">
            <x v="290"/>
          </reference>
          <reference field="22" count="1">
            <x v="51"/>
          </reference>
        </references>
      </pivotArea>
    </format>
    <format dxfId="3277">
      <pivotArea dataOnly="0" labelOnly="1" outline="0" fieldPosition="0">
        <references count="2">
          <reference field="21" count="1" selected="0">
            <x v="291"/>
          </reference>
          <reference field="22" count="1">
            <x v="777"/>
          </reference>
        </references>
      </pivotArea>
    </format>
    <format dxfId="3276">
      <pivotArea dataOnly="0" labelOnly="1" outline="0" fieldPosition="0">
        <references count="2">
          <reference field="21" count="1" selected="0">
            <x v="292"/>
          </reference>
          <reference field="22" count="1">
            <x v="246"/>
          </reference>
        </references>
      </pivotArea>
    </format>
    <format dxfId="3275">
      <pivotArea dataOnly="0" labelOnly="1" outline="0" fieldPosition="0">
        <references count="2">
          <reference field="21" count="1" selected="0">
            <x v="293"/>
          </reference>
          <reference field="22" count="1">
            <x v="876"/>
          </reference>
        </references>
      </pivotArea>
    </format>
    <format dxfId="3274">
      <pivotArea dataOnly="0" labelOnly="1" outline="0" fieldPosition="0">
        <references count="2">
          <reference field="21" count="1" selected="0">
            <x v="294"/>
          </reference>
          <reference field="22" count="1">
            <x v="1137"/>
          </reference>
        </references>
      </pivotArea>
    </format>
    <format dxfId="3273">
      <pivotArea dataOnly="0" labelOnly="1" outline="0" fieldPosition="0">
        <references count="2">
          <reference field="21" count="1" selected="0">
            <x v="295"/>
          </reference>
          <reference field="22" count="1">
            <x v="450"/>
          </reference>
        </references>
      </pivotArea>
    </format>
    <format dxfId="3272">
      <pivotArea dataOnly="0" labelOnly="1" outline="0" fieldPosition="0">
        <references count="2">
          <reference field="21" count="1" selected="0">
            <x v="296"/>
          </reference>
          <reference field="22" count="1">
            <x v="195"/>
          </reference>
        </references>
      </pivotArea>
    </format>
    <format dxfId="3271">
      <pivotArea dataOnly="0" labelOnly="1" outline="0" fieldPosition="0">
        <references count="2">
          <reference field="21" count="1" selected="0">
            <x v="297"/>
          </reference>
          <reference field="22" count="1">
            <x v="386"/>
          </reference>
        </references>
      </pivotArea>
    </format>
    <format dxfId="3270">
      <pivotArea dataOnly="0" labelOnly="1" outline="0" fieldPosition="0">
        <references count="2">
          <reference field="21" count="1" selected="0">
            <x v="298"/>
          </reference>
          <reference field="22" count="1">
            <x v="850"/>
          </reference>
        </references>
      </pivotArea>
    </format>
    <format dxfId="3269">
      <pivotArea dataOnly="0" labelOnly="1" outline="0" fieldPosition="0">
        <references count="2">
          <reference field="21" count="1" selected="0">
            <x v="299"/>
          </reference>
          <reference field="22" count="1">
            <x v="747"/>
          </reference>
        </references>
      </pivotArea>
    </format>
    <format dxfId="3268">
      <pivotArea dataOnly="0" labelOnly="1" outline="0" fieldPosition="0">
        <references count="2">
          <reference field="21" count="1" selected="0">
            <x v="300"/>
          </reference>
          <reference field="22" count="1">
            <x v="147"/>
          </reference>
        </references>
      </pivotArea>
    </format>
    <format dxfId="3267">
      <pivotArea dataOnly="0" labelOnly="1" outline="0" fieldPosition="0">
        <references count="2">
          <reference field="21" count="1" selected="0">
            <x v="301"/>
          </reference>
          <reference field="22" count="1">
            <x v="957"/>
          </reference>
        </references>
      </pivotArea>
    </format>
    <format dxfId="3266">
      <pivotArea dataOnly="0" labelOnly="1" outline="0" fieldPosition="0">
        <references count="2">
          <reference field="21" count="1" selected="0">
            <x v="302"/>
          </reference>
          <reference field="22" count="1">
            <x v="1163"/>
          </reference>
        </references>
      </pivotArea>
    </format>
    <format dxfId="3265">
      <pivotArea dataOnly="0" labelOnly="1" outline="0" fieldPosition="0">
        <references count="2">
          <reference field="21" count="1" selected="0">
            <x v="303"/>
          </reference>
          <reference field="22" count="1">
            <x v="112"/>
          </reference>
        </references>
      </pivotArea>
    </format>
    <format dxfId="3264">
      <pivotArea dataOnly="0" labelOnly="1" outline="0" fieldPosition="0">
        <references count="2">
          <reference field="21" count="1" selected="0">
            <x v="304"/>
          </reference>
          <reference field="22" count="1">
            <x v="1032"/>
          </reference>
        </references>
      </pivotArea>
    </format>
    <format dxfId="3263">
      <pivotArea dataOnly="0" labelOnly="1" outline="0" fieldPosition="0">
        <references count="2">
          <reference field="21" count="1" selected="0">
            <x v="305"/>
          </reference>
          <reference field="22" count="1">
            <x v="771"/>
          </reference>
        </references>
      </pivotArea>
    </format>
    <format dxfId="3262">
      <pivotArea dataOnly="0" labelOnly="1" outline="0" fieldPosition="0">
        <references count="2">
          <reference field="21" count="1" selected="0">
            <x v="306"/>
          </reference>
          <reference field="22" count="1">
            <x v="986"/>
          </reference>
        </references>
      </pivotArea>
    </format>
    <format dxfId="3261">
      <pivotArea dataOnly="0" labelOnly="1" outline="0" fieldPosition="0">
        <references count="2">
          <reference field="21" count="1" selected="0">
            <x v="307"/>
          </reference>
          <reference field="22" count="1">
            <x v="223"/>
          </reference>
        </references>
      </pivotArea>
    </format>
    <format dxfId="3260">
      <pivotArea dataOnly="0" labelOnly="1" outline="0" fieldPosition="0">
        <references count="2">
          <reference field="21" count="1" selected="0">
            <x v="308"/>
          </reference>
          <reference field="22" count="1">
            <x v="804"/>
          </reference>
        </references>
      </pivotArea>
    </format>
    <format dxfId="3259">
      <pivotArea dataOnly="0" labelOnly="1" outline="0" fieldPosition="0">
        <references count="2">
          <reference field="21" count="1" selected="0">
            <x v="309"/>
          </reference>
          <reference field="22" count="1">
            <x v="723"/>
          </reference>
        </references>
      </pivotArea>
    </format>
    <format dxfId="3258">
      <pivotArea dataOnly="0" labelOnly="1" outline="0" fieldPosition="0">
        <references count="2">
          <reference field="21" count="1" selected="0">
            <x v="310"/>
          </reference>
          <reference field="22" count="1">
            <x v="102"/>
          </reference>
        </references>
      </pivotArea>
    </format>
    <format dxfId="3257">
      <pivotArea dataOnly="0" labelOnly="1" outline="0" fieldPosition="0">
        <references count="2">
          <reference field="21" count="1" selected="0">
            <x v="311"/>
          </reference>
          <reference field="22" count="1">
            <x v="1064"/>
          </reference>
        </references>
      </pivotArea>
    </format>
    <format dxfId="3256">
      <pivotArea dataOnly="0" labelOnly="1" outline="0" fieldPosition="0">
        <references count="2">
          <reference field="21" count="1" selected="0">
            <x v="312"/>
          </reference>
          <reference field="22" count="1">
            <x v="1088"/>
          </reference>
        </references>
      </pivotArea>
    </format>
    <format dxfId="3255">
      <pivotArea dataOnly="0" labelOnly="1" outline="0" fieldPosition="0">
        <references count="2">
          <reference field="21" count="1" selected="0">
            <x v="313"/>
          </reference>
          <reference field="22" count="1">
            <x v="1004"/>
          </reference>
        </references>
      </pivotArea>
    </format>
    <format dxfId="3254">
      <pivotArea dataOnly="0" labelOnly="1" outline="0" fieldPosition="0">
        <references count="2">
          <reference field="21" count="1" selected="0">
            <x v="314"/>
          </reference>
          <reference field="22" count="1">
            <x v="870"/>
          </reference>
        </references>
      </pivotArea>
    </format>
    <format dxfId="3253">
      <pivotArea dataOnly="0" labelOnly="1" outline="0" fieldPosition="0">
        <references count="2">
          <reference field="21" count="1" selected="0">
            <x v="315"/>
          </reference>
          <reference field="22" count="1">
            <x v="801"/>
          </reference>
        </references>
      </pivotArea>
    </format>
    <format dxfId="3252">
      <pivotArea dataOnly="0" labelOnly="1" outline="0" fieldPosition="0">
        <references count="2">
          <reference field="21" count="1" selected="0">
            <x v="316"/>
          </reference>
          <reference field="22" count="1">
            <x v="958"/>
          </reference>
        </references>
      </pivotArea>
    </format>
    <format dxfId="3251">
      <pivotArea dataOnly="0" labelOnly="1" outline="0" fieldPosition="0">
        <references count="2">
          <reference field="21" count="1" selected="0">
            <x v="317"/>
          </reference>
          <reference field="22" count="1">
            <x v="970"/>
          </reference>
        </references>
      </pivotArea>
    </format>
    <format dxfId="3250">
      <pivotArea dataOnly="0" labelOnly="1" outline="0" fieldPosition="0">
        <references count="2">
          <reference field="21" count="1" selected="0">
            <x v="318"/>
          </reference>
          <reference field="22" count="1">
            <x v="72"/>
          </reference>
        </references>
      </pivotArea>
    </format>
    <format dxfId="3249">
      <pivotArea dataOnly="0" labelOnly="1" outline="0" fieldPosition="0">
        <references count="2">
          <reference field="21" count="1" selected="0">
            <x v="319"/>
          </reference>
          <reference field="22" count="1">
            <x v="1078"/>
          </reference>
        </references>
      </pivotArea>
    </format>
    <format dxfId="3248">
      <pivotArea dataOnly="0" labelOnly="1" outline="0" fieldPosition="0">
        <references count="2">
          <reference field="21" count="1" selected="0">
            <x v="320"/>
          </reference>
          <reference field="22" count="1">
            <x v="440"/>
          </reference>
        </references>
      </pivotArea>
    </format>
    <format dxfId="3247">
      <pivotArea dataOnly="0" labelOnly="1" outline="0" fieldPosition="0">
        <references count="2">
          <reference field="21" count="1" selected="0">
            <x v="321"/>
          </reference>
          <reference field="22" count="1">
            <x v="471"/>
          </reference>
        </references>
      </pivotArea>
    </format>
    <format dxfId="3246">
      <pivotArea dataOnly="0" labelOnly="1" outline="0" fieldPosition="0">
        <references count="2">
          <reference field="21" count="1" selected="0">
            <x v="322"/>
          </reference>
          <reference field="22" count="1">
            <x v="1011"/>
          </reference>
        </references>
      </pivotArea>
    </format>
    <format dxfId="3245">
      <pivotArea dataOnly="0" labelOnly="1" outline="0" fieldPosition="0">
        <references count="2">
          <reference field="21" count="1" selected="0">
            <x v="323"/>
          </reference>
          <reference field="22" count="1">
            <x v="1172"/>
          </reference>
        </references>
      </pivotArea>
    </format>
    <format dxfId="3244">
      <pivotArea dataOnly="0" labelOnly="1" outline="0" fieldPosition="0">
        <references count="2">
          <reference field="21" count="1" selected="0">
            <x v="324"/>
          </reference>
          <reference field="22" count="1">
            <x v="1132"/>
          </reference>
        </references>
      </pivotArea>
    </format>
    <format dxfId="3243">
      <pivotArea dataOnly="0" labelOnly="1" outline="0" fieldPosition="0">
        <references count="2">
          <reference field="21" count="1" selected="0">
            <x v="325"/>
          </reference>
          <reference field="22" count="1">
            <x v="664"/>
          </reference>
        </references>
      </pivotArea>
    </format>
    <format dxfId="3242">
      <pivotArea dataOnly="0" labelOnly="1" outline="0" fieldPosition="0">
        <references count="2">
          <reference field="21" count="1" selected="0">
            <x v="326"/>
          </reference>
          <reference field="22" count="1">
            <x v="56"/>
          </reference>
        </references>
      </pivotArea>
    </format>
    <format dxfId="3241">
      <pivotArea dataOnly="0" labelOnly="1" outline="0" fieldPosition="0">
        <references count="2">
          <reference field="21" count="1" selected="0">
            <x v="327"/>
          </reference>
          <reference field="22" count="1">
            <x v="1157"/>
          </reference>
        </references>
      </pivotArea>
    </format>
    <format dxfId="3240">
      <pivotArea dataOnly="0" labelOnly="1" outline="0" fieldPosition="0">
        <references count="2">
          <reference field="21" count="1" selected="0">
            <x v="328"/>
          </reference>
          <reference field="22" count="1">
            <x v="704"/>
          </reference>
        </references>
      </pivotArea>
    </format>
    <format dxfId="3239">
      <pivotArea dataOnly="0" labelOnly="1" outline="0" fieldPosition="0">
        <references count="2">
          <reference field="21" count="1" selected="0">
            <x v="329"/>
          </reference>
          <reference field="22" count="1">
            <x v="897"/>
          </reference>
        </references>
      </pivotArea>
    </format>
    <format dxfId="3238">
      <pivotArea dataOnly="0" labelOnly="1" outline="0" fieldPosition="0">
        <references count="2">
          <reference field="21" count="1" selected="0">
            <x v="330"/>
          </reference>
          <reference field="22" count="1">
            <x v="305"/>
          </reference>
        </references>
      </pivotArea>
    </format>
    <format dxfId="3237">
      <pivotArea dataOnly="0" labelOnly="1" outline="0" fieldPosition="0">
        <references count="2">
          <reference field="21" count="1" selected="0">
            <x v="331"/>
          </reference>
          <reference field="22" count="1">
            <x v="150"/>
          </reference>
        </references>
      </pivotArea>
    </format>
    <format dxfId="3236">
      <pivotArea dataOnly="0" labelOnly="1" outline="0" fieldPosition="0">
        <references count="2">
          <reference field="21" count="1" selected="0">
            <x v="332"/>
          </reference>
          <reference field="22" count="1">
            <x v="755"/>
          </reference>
        </references>
      </pivotArea>
    </format>
    <format dxfId="3235">
      <pivotArea dataOnly="0" labelOnly="1" outline="0" fieldPosition="0">
        <references count="2">
          <reference field="21" count="1" selected="0">
            <x v="333"/>
          </reference>
          <reference field="22" count="1">
            <x v="838"/>
          </reference>
        </references>
      </pivotArea>
    </format>
    <format dxfId="3234">
      <pivotArea dataOnly="0" labelOnly="1" outline="0" fieldPosition="0">
        <references count="2">
          <reference field="21" count="1" selected="0">
            <x v="334"/>
          </reference>
          <reference field="22" count="1">
            <x v="956"/>
          </reference>
        </references>
      </pivotArea>
    </format>
    <format dxfId="3233">
      <pivotArea dataOnly="0" labelOnly="1" outline="0" fieldPosition="0">
        <references count="2">
          <reference field="21" count="1" selected="0">
            <x v="335"/>
          </reference>
          <reference field="22" count="1">
            <x v="995"/>
          </reference>
        </references>
      </pivotArea>
    </format>
    <format dxfId="3232">
      <pivotArea dataOnly="0" labelOnly="1" outline="0" fieldPosition="0">
        <references count="2">
          <reference field="21" count="1" selected="0">
            <x v="336"/>
          </reference>
          <reference field="22" count="1">
            <x v="1099"/>
          </reference>
        </references>
      </pivotArea>
    </format>
    <format dxfId="3231">
      <pivotArea dataOnly="0" labelOnly="1" outline="0" fieldPosition="0">
        <references count="2">
          <reference field="21" count="1" selected="0">
            <x v="337"/>
          </reference>
          <reference field="22" count="1">
            <x v="1047"/>
          </reference>
        </references>
      </pivotArea>
    </format>
    <format dxfId="3230">
      <pivotArea dataOnly="0" labelOnly="1" outline="0" fieldPosition="0">
        <references count="2">
          <reference field="21" count="1" selected="0">
            <x v="338"/>
          </reference>
          <reference field="22" count="1">
            <x v="1067"/>
          </reference>
        </references>
      </pivotArea>
    </format>
    <format dxfId="3229">
      <pivotArea dataOnly="0" labelOnly="1" outline="0" fieldPosition="0">
        <references count="2">
          <reference field="21" count="1" selected="0">
            <x v="339"/>
          </reference>
          <reference field="22" count="1">
            <x v="785"/>
          </reference>
        </references>
      </pivotArea>
    </format>
    <format dxfId="3228">
      <pivotArea dataOnly="0" labelOnly="1" outline="0" fieldPosition="0">
        <references count="2">
          <reference field="21" count="1" selected="0">
            <x v="340"/>
          </reference>
          <reference field="22" count="1">
            <x v="332"/>
          </reference>
        </references>
      </pivotArea>
    </format>
    <format dxfId="3227">
      <pivotArea dataOnly="0" labelOnly="1" outline="0" fieldPosition="0">
        <references count="2">
          <reference field="21" count="1" selected="0">
            <x v="341"/>
          </reference>
          <reference field="22" count="1">
            <x v="1101"/>
          </reference>
        </references>
      </pivotArea>
    </format>
    <format dxfId="3226">
      <pivotArea dataOnly="0" labelOnly="1" outline="0" fieldPosition="0">
        <references count="2">
          <reference field="21" count="1" selected="0">
            <x v="342"/>
          </reference>
          <reference field="22" count="1">
            <x v="80"/>
          </reference>
        </references>
      </pivotArea>
    </format>
    <format dxfId="3225">
      <pivotArea dataOnly="0" labelOnly="1" outline="0" fieldPosition="0">
        <references count="2">
          <reference field="21" count="1" selected="0">
            <x v="343"/>
          </reference>
          <reference field="22" count="1">
            <x v="1007"/>
          </reference>
        </references>
      </pivotArea>
    </format>
    <format dxfId="3224">
      <pivotArea dataOnly="0" labelOnly="1" outline="0" fieldPosition="0">
        <references count="2">
          <reference field="21" count="1" selected="0">
            <x v="344"/>
          </reference>
          <reference field="22" count="1">
            <x v="512"/>
          </reference>
        </references>
      </pivotArea>
    </format>
    <format dxfId="3223">
      <pivotArea dataOnly="0" labelOnly="1" outline="0" fieldPosition="0">
        <references count="2">
          <reference field="21" count="1" selected="0">
            <x v="345"/>
          </reference>
          <reference field="22" count="1">
            <x v="427"/>
          </reference>
        </references>
      </pivotArea>
    </format>
    <format dxfId="3222">
      <pivotArea dataOnly="0" labelOnly="1" outline="0" fieldPosition="0">
        <references count="2">
          <reference field="21" count="1" selected="0">
            <x v="346"/>
          </reference>
          <reference field="22" count="1">
            <x v="468"/>
          </reference>
        </references>
      </pivotArea>
    </format>
    <format dxfId="3221">
      <pivotArea dataOnly="0" labelOnly="1" outline="0" fieldPosition="0">
        <references count="2">
          <reference field="21" count="1" selected="0">
            <x v="347"/>
          </reference>
          <reference field="22" count="1">
            <x v="495"/>
          </reference>
        </references>
      </pivotArea>
    </format>
    <format dxfId="3220">
      <pivotArea dataOnly="0" labelOnly="1" outline="0" fieldPosition="0">
        <references count="2">
          <reference field="21" count="1" selected="0">
            <x v="348"/>
          </reference>
          <reference field="22" count="1">
            <x v="953"/>
          </reference>
        </references>
      </pivotArea>
    </format>
    <format dxfId="3219">
      <pivotArea dataOnly="0" labelOnly="1" outline="0" fieldPosition="0">
        <references count="2">
          <reference field="21" count="1" selected="0">
            <x v="349"/>
          </reference>
          <reference field="22" count="1">
            <x v="174"/>
          </reference>
        </references>
      </pivotArea>
    </format>
    <format dxfId="3218">
      <pivotArea dataOnly="0" labelOnly="1" outline="0" fieldPosition="0">
        <references count="2">
          <reference field="21" count="1" selected="0">
            <x v="350"/>
          </reference>
          <reference field="22" count="1">
            <x v="1116"/>
          </reference>
        </references>
      </pivotArea>
    </format>
    <format dxfId="3217">
      <pivotArea dataOnly="0" labelOnly="1" outline="0" fieldPosition="0">
        <references count="2">
          <reference field="21" count="1" selected="0">
            <x v="351"/>
          </reference>
          <reference field="22" count="1">
            <x v="966"/>
          </reference>
        </references>
      </pivotArea>
    </format>
    <format dxfId="3216">
      <pivotArea dataOnly="0" labelOnly="1" outline="0" fieldPosition="0">
        <references count="2">
          <reference field="21" count="1" selected="0">
            <x v="352"/>
          </reference>
          <reference field="22" count="1">
            <x v="1041"/>
          </reference>
        </references>
      </pivotArea>
    </format>
    <format dxfId="3215">
      <pivotArea dataOnly="0" labelOnly="1" outline="0" fieldPosition="0">
        <references count="2">
          <reference field="21" count="1" selected="0">
            <x v="353"/>
          </reference>
          <reference field="22" count="1">
            <x v="1012"/>
          </reference>
        </references>
      </pivotArea>
    </format>
    <format dxfId="3214">
      <pivotArea dataOnly="0" labelOnly="1" outline="0" fieldPosition="0">
        <references count="2">
          <reference field="21" count="1" selected="0">
            <x v="354"/>
          </reference>
          <reference field="22" count="1">
            <x v="205"/>
          </reference>
        </references>
      </pivotArea>
    </format>
    <format dxfId="3213">
      <pivotArea dataOnly="0" labelOnly="1" outline="0" fieldPosition="0">
        <references count="2">
          <reference field="21" count="1" selected="0">
            <x v="355"/>
          </reference>
          <reference field="22" count="1">
            <x v="318"/>
          </reference>
        </references>
      </pivotArea>
    </format>
    <format dxfId="3212">
      <pivotArea dataOnly="0" labelOnly="1" outline="0" fieldPosition="0">
        <references count="2">
          <reference field="21" count="1" selected="0">
            <x v="356"/>
          </reference>
          <reference field="22" count="1">
            <x v="646"/>
          </reference>
        </references>
      </pivotArea>
    </format>
    <format dxfId="3211">
      <pivotArea dataOnly="0" labelOnly="1" outline="0" fieldPosition="0">
        <references count="2">
          <reference field="21" count="1" selected="0">
            <x v="357"/>
          </reference>
          <reference field="22" count="1">
            <x v="990"/>
          </reference>
        </references>
      </pivotArea>
    </format>
    <format dxfId="3210">
      <pivotArea dataOnly="0" labelOnly="1" outline="0" fieldPosition="0">
        <references count="2">
          <reference field="21" count="1" selected="0">
            <x v="358"/>
          </reference>
          <reference field="22" count="1">
            <x v="831"/>
          </reference>
        </references>
      </pivotArea>
    </format>
    <format dxfId="3209">
      <pivotArea dataOnly="0" labelOnly="1" outline="0" fieldPosition="0">
        <references count="2">
          <reference field="21" count="1" selected="0">
            <x v="359"/>
          </reference>
          <reference field="22" count="1">
            <x v="716"/>
          </reference>
        </references>
      </pivotArea>
    </format>
    <format dxfId="3208">
      <pivotArea dataOnly="0" labelOnly="1" outline="0" fieldPosition="0">
        <references count="2">
          <reference field="21" count="1" selected="0">
            <x v="360"/>
          </reference>
          <reference field="22" count="1">
            <x v="111"/>
          </reference>
        </references>
      </pivotArea>
    </format>
    <format dxfId="3207">
      <pivotArea dataOnly="0" labelOnly="1" outline="0" fieldPosition="0">
        <references count="2">
          <reference field="21" count="1" selected="0">
            <x v="361"/>
          </reference>
          <reference field="22" count="1">
            <x v="350"/>
          </reference>
        </references>
      </pivotArea>
    </format>
    <format dxfId="3206">
      <pivotArea dataOnly="0" labelOnly="1" outline="0" fieldPosition="0">
        <references count="2">
          <reference field="21" count="1" selected="0">
            <x v="362"/>
          </reference>
          <reference field="22" count="1">
            <x v="1044"/>
          </reference>
        </references>
      </pivotArea>
    </format>
    <format dxfId="3205">
      <pivotArea dataOnly="0" labelOnly="1" outline="0" fieldPosition="0">
        <references count="2">
          <reference field="21" count="1" selected="0">
            <x v="363"/>
          </reference>
          <reference field="22" count="1">
            <x v="931"/>
          </reference>
        </references>
      </pivotArea>
    </format>
    <format dxfId="3204">
      <pivotArea dataOnly="0" labelOnly="1" outline="0" fieldPosition="0">
        <references count="2">
          <reference field="21" count="1" selected="0">
            <x v="364"/>
          </reference>
          <reference field="22" count="1">
            <x v="787"/>
          </reference>
        </references>
      </pivotArea>
    </format>
    <format dxfId="3203">
      <pivotArea dataOnly="0" labelOnly="1" outline="0" fieldPosition="0">
        <references count="2">
          <reference field="21" count="1" selected="0">
            <x v="365"/>
          </reference>
          <reference field="22" count="1">
            <x v="167"/>
          </reference>
        </references>
      </pivotArea>
    </format>
    <format dxfId="3202">
      <pivotArea dataOnly="0" labelOnly="1" outline="0" fieldPosition="0">
        <references count="2">
          <reference field="21" count="1" selected="0">
            <x v="366"/>
          </reference>
          <reference field="22" count="1">
            <x v="627"/>
          </reference>
        </references>
      </pivotArea>
    </format>
    <format dxfId="3201">
      <pivotArea dataOnly="0" labelOnly="1" outline="0" fieldPosition="0">
        <references count="2">
          <reference field="21" count="1" selected="0">
            <x v="367"/>
          </reference>
          <reference field="22" count="1">
            <x v="1028"/>
          </reference>
        </references>
      </pivotArea>
    </format>
    <format dxfId="3200">
      <pivotArea dataOnly="0" labelOnly="1" outline="0" fieldPosition="0">
        <references count="2">
          <reference field="21" count="1" selected="0">
            <x v="368"/>
          </reference>
          <reference field="22" count="1">
            <x v="377"/>
          </reference>
        </references>
      </pivotArea>
    </format>
    <format dxfId="3199">
      <pivotArea dataOnly="0" labelOnly="1" outline="0" fieldPosition="0">
        <references count="2">
          <reference field="21" count="1" selected="0">
            <x v="369"/>
          </reference>
          <reference field="22" count="1">
            <x v="989"/>
          </reference>
        </references>
      </pivotArea>
    </format>
    <format dxfId="3198">
      <pivotArea dataOnly="0" labelOnly="1" outline="0" fieldPosition="0">
        <references count="2">
          <reference field="21" count="1" selected="0">
            <x v="370"/>
          </reference>
          <reference field="22" count="1">
            <x v="1159"/>
          </reference>
        </references>
      </pivotArea>
    </format>
    <format dxfId="3197">
      <pivotArea dataOnly="0" labelOnly="1" outline="0" fieldPosition="0">
        <references count="2">
          <reference field="21" count="1" selected="0">
            <x v="371"/>
          </reference>
          <reference field="22" count="1">
            <x v="738"/>
          </reference>
        </references>
      </pivotArea>
    </format>
    <format dxfId="3196">
      <pivotArea dataOnly="0" labelOnly="1" outline="0" fieldPosition="0">
        <references count="2">
          <reference field="21" count="1" selected="0">
            <x v="372"/>
          </reference>
          <reference field="22" count="1">
            <x v="63"/>
          </reference>
        </references>
      </pivotArea>
    </format>
    <format dxfId="3195">
      <pivotArea dataOnly="0" labelOnly="1" outline="0" fieldPosition="0">
        <references count="2">
          <reference field="21" count="1" selected="0">
            <x v="373"/>
          </reference>
          <reference field="22" count="1">
            <x v="742"/>
          </reference>
        </references>
      </pivotArea>
    </format>
    <format dxfId="3194">
      <pivotArea dataOnly="0" labelOnly="1" outline="0" fieldPosition="0">
        <references count="2">
          <reference field="21" count="1" selected="0">
            <x v="374"/>
          </reference>
          <reference field="22" count="1">
            <x v="415"/>
          </reference>
        </references>
      </pivotArea>
    </format>
    <format dxfId="3193">
      <pivotArea dataOnly="0" labelOnly="1" outline="0" fieldPosition="0">
        <references count="2">
          <reference field="21" count="1" selected="0">
            <x v="375"/>
          </reference>
          <reference field="22" count="1">
            <x v="1075"/>
          </reference>
        </references>
      </pivotArea>
    </format>
    <format dxfId="3192">
      <pivotArea dataOnly="0" labelOnly="1" outline="0" fieldPosition="0">
        <references count="2">
          <reference field="21" count="1" selected="0">
            <x v="376"/>
          </reference>
          <reference field="22" count="1">
            <x v="810"/>
          </reference>
        </references>
      </pivotArea>
    </format>
    <format dxfId="3191">
      <pivotArea dataOnly="0" labelOnly="1" outline="0" fieldPosition="0">
        <references count="2">
          <reference field="21" count="1" selected="0">
            <x v="377"/>
          </reference>
          <reference field="22" count="1">
            <x v="411"/>
          </reference>
        </references>
      </pivotArea>
    </format>
    <format dxfId="3190">
      <pivotArea dataOnly="0" labelOnly="1" outline="0" fieldPosition="0">
        <references count="2">
          <reference field="21" count="1" selected="0">
            <x v="378"/>
          </reference>
          <reference field="22" count="1">
            <x v="1046"/>
          </reference>
        </references>
      </pivotArea>
    </format>
    <format dxfId="3189">
      <pivotArea dataOnly="0" labelOnly="1" outline="0" fieldPosition="0">
        <references count="2">
          <reference field="21" count="1" selected="0">
            <x v="379"/>
          </reference>
          <reference field="22" count="1">
            <x v="549"/>
          </reference>
        </references>
      </pivotArea>
    </format>
    <format dxfId="3188">
      <pivotArea dataOnly="0" labelOnly="1" outline="0" fieldPosition="0">
        <references count="2">
          <reference field="21" count="1" selected="0">
            <x v="380"/>
          </reference>
          <reference field="22" count="1">
            <x v="91"/>
          </reference>
        </references>
      </pivotArea>
    </format>
    <format dxfId="3187">
      <pivotArea dataOnly="0" labelOnly="1" outline="0" fieldPosition="0">
        <references count="2">
          <reference field="21" count="1" selected="0">
            <x v="381"/>
          </reference>
          <reference field="22" count="1">
            <x v="390"/>
          </reference>
        </references>
      </pivotArea>
    </format>
    <format dxfId="3186">
      <pivotArea dataOnly="0" labelOnly="1" outline="0" fieldPosition="0">
        <references count="2">
          <reference field="21" count="1" selected="0">
            <x v="382"/>
          </reference>
          <reference field="22" count="1">
            <x v="843"/>
          </reference>
        </references>
      </pivotArea>
    </format>
    <format dxfId="3185">
      <pivotArea dataOnly="0" labelOnly="1" outline="0" fieldPosition="0">
        <references count="2">
          <reference field="21" count="1" selected="0">
            <x v="383"/>
          </reference>
          <reference field="22" count="1">
            <x v="1121"/>
          </reference>
        </references>
      </pivotArea>
    </format>
    <format dxfId="3184">
      <pivotArea dataOnly="0" labelOnly="1" outline="0" fieldPosition="0">
        <references count="2">
          <reference field="21" count="1" selected="0">
            <x v="384"/>
          </reference>
          <reference field="22" count="1">
            <x v="1145"/>
          </reference>
        </references>
      </pivotArea>
    </format>
    <format dxfId="3183">
      <pivotArea dataOnly="0" labelOnly="1" outline="0" fieldPosition="0">
        <references count="2">
          <reference field="21" count="1" selected="0">
            <x v="385"/>
          </reference>
          <reference field="22" count="1">
            <x v="1096"/>
          </reference>
        </references>
      </pivotArea>
    </format>
    <format dxfId="3182">
      <pivotArea dataOnly="0" labelOnly="1" outline="0" fieldPosition="0">
        <references count="2">
          <reference field="21" count="1" selected="0">
            <x v="386"/>
          </reference>
          <reference field="22" count="1">
            <x v="863"/>
          </reference>
        </references>
      </pivotArea>
    </format>
    <format dxfId="3181">
      <pivotArea dataOnly="0" labelOnly="1" outline="0" fieldPosition="0">
        <references count="2">
          <reference field="21" count="1" selected="0">
            <x v="387"/>
          </reference>
          <reference field="22" count="1">
            <x v="904"/>
          </reference>
        </references>
      </pivotArea>
    </format>
    <format dxfId="3180">
      <pivotArea dataOnly="0" labelOnly="1" outline="0" fieldPosition="0">
        <references count="2">
          <reference field="21" count="1" selected="0">
            <x v="388"/>
          </reference>
          <reference field="22" count="1">
            <x v="977"/>
          </reference>
        </references>
      </pivotArea>
    </format>
    <format dxfId="3179">
      <pivotArea dataOnly="0" labelOnly="1" outline="0" fieldPosition="0">
        <references count="2">
          <reference field="21" count="1" selected="0">
            <x v="389"/>
          </reference>
          <reference field="22" count="1">
            <x v="972"/>
          </reference>
        </references>
      </pivotArea>
    </format>
    <format dxfId="3178">
      <pivotArea dataOnly="0" labelOnly="1" outline="0" fieldPosition="0">
        <references count="2">
          <reference field="21" count="1" selected="0">
            <x v="390"/>
          </reference>
          <reference field="22" count="1">
            <x v="228"/>
          </reference>
        </references>
      </pivotArea>
    </format>
    <format dxfId="3177">
      <pivotArea dataOnly="0" labelOnly="1" outline="0" fieldPosition="0">
        <references count="2">
          <reference field="21" count="1" selected="0">
            <x v="391"/>
          </reference>
          <reference field="22" count="1">
            <x v="469"/>
          </reference>
        </references>
      </pivotArea>
    </format>
    <format dxfId="3176">
      <pivotArea dataOnly="0" labelOnly="1" outline="0" fieldPosition="0">
        <references count="2">
          <reference field="21" count="1" selected="0">
            <x v="392"/>
          </reference>
          <reference field="22" count="1">
            <x v="327"/>
          </reference>
        </references>
      </pivotArea>
    </format>
    <format dxfId="3175">
      <pivotArea dataOnly="0" labelOnly="1" outline="0" fieldPosition="0">
        <references count="2">
          <reference field="21" count="1" selected="0">
            <x v="393"/>
          </reference>
          <reference field="22" count="1">
            <x v="506"/>
          </reference>
        </references>
      </pivotArea>
    </format>
    <format dxfId="3174">
      <pivotArea dataOnly="0" labelOnly="1" outline="0" fieldPosition="0">
        <references count="2">
          <reference field="21" count="1" selected="0">
            <x v="394"/>
          </reference>
          <reference field="22" count="1">
            <x v="237"/>
          </reference>
        </references>
      </pivotArea>
    </format>
    <format dxfId="3173">
      <pivotArea dataOnly="0" labelOnly="1" outline="0" fieldPosition="0">
        <references count="2">
          <reference field="21" count="1" selected="0">
            <x v="395"/>
          </reference>
          <reference field="22" count="1">
            <x v="78"/>
          </reference>
        </references>
      </pivotArea>
    </format>
    <format dxfId="3172">
      <pivotArea dataOnly="0" labelOnly="1" outline="0" fieldPosition="0">
        <references count="2">
          <reference field="21" count="1" selected="0">
            <x v="396"/>
          </reference>
          <reference field="22" count="1">
            <x v="83"/>
          </reference>
        </references>
      </pivotArea>
    </format>
    <format dxfId="3171">
      <pivotArea dataOnly="0" labelOnly="1" outline="0" fieldPosition="0">
        <references count="2">
          <reference field="21" count="1" selected="0">
            <x v="397"/>
          </reference>
          <reference field="22" count="1">
            <x v="1092"/>
          </reference>
        </references>
      </pivotArea>
    </format>
    <format dxfId="3170">
      <pivotArea dataOnly="0" labelOnly="1" outline="0" fieldPosition="0">
        <references count="2">
          <reference field="21" count="1" selected="0">
            <x v="398"/>
          </reference>
          <reference field="22" count="1">
            <x v="161"/>
          </reference>
        </references>
      </pivotArea>
    </format>
    <format dxfId="3169">
      <pivotArea dataOnly="0" labelOnly="1" outline="0" fieldPosition="0">
        <references count="2">
          <reference field="21" count="1" selected="0">
            <x v="399"/>
          </reference>
          <reference field="22" count="1">
            <x v="277"/>
          </reference>
        </references>
      </pivotArea>
    </format>
    <format dxfId="3168">
      <pivotArea dataOnly="0" labelOnly="1" outline="0" fieldPosition="0">
        <references count="2">
          <reference field="21" count="1" selected="0">
            <x v="400"/>
          </reference>
          <reference field="22" count="1">
            <x v="813"/>
          </reference>
        </references>
      </pivotArea>
    </format>
    <format dxfId="3167">
      <pivotArea dataOnly="0" labelOnly="1" outline="0" fieldPosition="0">
        <references count="2">
          <reference field="21" count="1" selected="0">
            <x v="401"/>
          </reference>
          <reference field="22" count="1">
            <x v="1109"/>
          </reference>
        </references>
      </pivotArea>
    </format>
    <format dxfId="3166">
      <pivotArea dataOnly="0" labelOnly="1" outline="0" fieldPosition="0">
        <references count="2">
          <reference field="21" count="1" selected="0">
            <x v="402"/>
          </reference>
          <reference field="22" count="1">
            <x v="895"/>
          </reference>
        </references>
      </pivotArea>
    </format>
    <format dxfId="3165">
      <pivotArea dataOnly="0" labelOnly="1" outline="0" fieldPosition="0">
        <references count="2">
          <reference field="21" count="1" selected="0">
            <x v="403"/>
          </reference>
          <reference field="22" count="1">
            <x v="1154"/>
          </reference>
        </references>
      </pivotArea>
    </format>
    <format dxfId="3164">
      <pivotArea dataOnly="0" labelOnly="1" outline="0" fieldPosition="0">
        <references count="2">
          <reference field="21" count="1" selected="0">
            <x v="404"/>
          </reference>
          <reference field="22" count="1">
            <x v="121"/>
          </reference>
        </references>
      </pivotArea>
    </format>
    <format dxfId="3163">
      <pivotArea dataOnly="0" labelOnly="1" outline="0" fieldPosition="0">
        <references count="2">
          <reference field="21" count="1" selected="0">
            <x v="405"/>
          </reference>
          <reference field="22" count="1">
            <x v="1156"/>
          </reference>
        </references>
      </pivotArea>
    </format>
    <format dxfId="3162">
      <pivotArea dataOnly="0" labelOnly="1" outline="0" fieldPosition="0">
        <references count="2">
          <reference field="21" count="1" selected="0">
            <x v="406"/>
          </reference>
          <reference field="22" count="1">
            <x v="94"/>
          </reference>
        </references>
      </pivotArea>
    </format>
    <format dxfId="3161">
      <pivotArea dataOnly="0" labelOnly="1" outline="0" fieldPosition="0">
        <references count="2">
          <reference field="21" count="1" selected="0">
            <x v="407"/>
          </reference>
          <reference field="22" count="1">
            <x v="857"/>
          </reference>
        </references>
      </pivotArea>
    </format>
    <format dxfId="3160">
      <pivotArea dataOnly="0" labelOnly="1" outline="0" fieldPosition="0">
        <references count="2">
          <reference field="21" count="1" selected="0">
            <x v="408"/>
          </reference>
          <reference field="22" count="1">
            <x v="753"/>
          </reference>
        </references>
      </pivotArea>
    </format>
    <format dxfId="3159">
      <pivotArea dataOnly="0" labelOnly="1" outline="0" fieldPosition="0">
        <references count="2">
          <reference field="21" count="1" selected="0">
            <x v="409"/>
          </reference>
          <reference field="22" count="1">
            <x v="563"/>
          </reference>
        </references>
      </pivotArea>
    </format>
    <format dxfId="3158">
      <pivotArea dataOnly="0" labelOnly="1" outline="0" fieldPosition="0">
        <references count="2">
          <reference field="21" count="1" selected="0">
            <x v="410"/>
          </reference>
          <reference field="22" count="1">
            <x v="610"/>
          </reference>
        </references>
      </pivotArea>
    </format>
    <format dxfId="3157">
      <pivotArea dataOnly="0" labelOnly="1" outline="0" fieldPosition="0">
        <references count="2">
          <reference field="21" count="1" selected="0">
            <x v="411"/>
          </reference>
          <reference field="22" count="1">
            <x v="353"/>
          </reference>
        </references>
      </pivotArea>
    </format>
    <format dxfId="3156">
      <pivotArea dataOnly="0" labelOnly="1" outline="0" fieldPosition="0">
        <references count="2">
          <reference field="21" count="1" selected="0">
            <x v="412"/>
          </reference>
          <reference field="22" count="1">
            <x v="79"/>
          </reference>
        </references>
      </pivotArea>
    </format>
    <format dxfId="3155">
      <pivotArea dataOnly="0" labelOnly="1" outline="0" fieldPosition="0">
        <references count="2">
          <reference field="21" count="1" selected="0">
            <x v="413"/>
          </reference>
          <reference field="22" count="1">
            <x v="145"/>
          </reference>
        </references>
      </pivotArea>
    </format>
    <format dxfId="3154">
      <pivotArea dataOnly="0" labelOnly="1" outline="0" fieldPosition="0">
        <references count="2">
          <reference field="21" count="1" selected="0">
            <x v="414"/>
          </reference>
          <reference field="22" count="1">
            <x v="1097"/>
          </reference>
        </references>
      </pivotArea>
    </format>
    <format dxfId="3153">
      <pivotArea dataOnly="0" labelOnly="1" outline="0" fieldPosition="0">
        <references count="2">
          <reference field="21" count="1" selected="0">
            <x v="415"/>
          </reference>
          <reference field="22" count="1">
            <x v="333"/>
          </reference>
        </references>
      </pivotArea>
    </format>
    <format dxfId="3152">
      <pivotArea dataOnly="0" labelOnly="1" outline="0" fieldPosition="0">
        <references count="2">
          <reference field="21" count="1" selected="0">
            <x v="416"/>
          </reference>
          <reference field="22" count="1">
            <x v="825"/>
          </reference>
        </references>
      </pivotArea>
    </format>
    <format dxfId="3151">
      <pivotArea dataOnly="0" labelOnly="1" outline="0" fieldPosition="0">
        <references count="2">
          <reference field="21" count="1" selected="0">
            <x v="417"/>
          </reference>
          <reference field="22" count="1">
            <x v="465"/>
          </reference>
        </references>
      </pivotArea>
    </format>
    <format dxfId="3150">
      <pivotArea dataOnly="0" labelOnly="1" outline="0" fieldPosition="0">
        <references count="2">
          <reference field="21" count="1" selected="0">
            <x v="418"/>
          </reference>
          <reference field="22" count="1">
            <x v="1065"/>
          </reference>
        </references>
      </pivotArea>
    </format>
    <format dxfId="3149">
      <pivotArea dataOnly="0" labelOnly="1" outline="0" fieldPosition="0">
        <references count="2">
          <reference field="21" count="1" selected="0">
            <x v="419"/>
          </reference>
          <reference field="22" count="1">
            <x v="1104"/>
          </reference>
        </references>
      </pivotArea>
    </format>
    <format dxfId="3148">
      <pivotArea dataOnly="0" labelOnly="1" outline="0" fieldPosition="0">
        <references count="2">
          <reference field="21" count="1" selected="0">
            <x v="420"/>
          </reference>
          <reference field="22" count="1">
            <x v="520"/>
          </reference>
        </references>
      </pivotArea>
    </format>
    <format dxfId="3147">
      <pivotArea dataOnly="0" labelOnly="1" outline="0" fieldPosition="0">
        <references count="2">
          <reference field="21" count="1" selected="0">
            <x v="421"/>
          </reference>
          <reference field="22" count="1">
            <x v="1164"/>
          </reference>
        </references>
      </pivotArea>
    </format>
    <format dxfId="3146">
      <pivotArea dataOnly="0" labelOnly="1" outline="0" fieldPosition="0">
        <references count="2">
          <reference field="21" count="1" selected="0">
            <x v="422"/>
          </reference>
          <reference field="22" count="1">
            <x v="640"/>
          </reference>
        </references>
      </pivotArea>
    </format>
    <format dxfId="3145">
      <pivotArea dataOnly="0" labelOnly="1" outline="0" fieldPosition="0">
        <references count="2">
          <reference field="21" count="1" selected="0">
            <x v="423"/>
          </reference>
          <reference field="22" count="1">
            <x v="214"/>
          </reference>
        </references>
      </pivotArea>
    </format>
    <format dxfId="3144">
      <pivotArea dataOnly="0" labelOnly="1" outline="0" fieldPosition="0">
        <references count="2">
          <reference field="21" count="1" selected="0">
            <x v="424"/>
          </reference>
          <reference field="22" count="1">
            <x v="265"/>
          </reference>
        </references>
      </pivotArea>
    </format>
    <format dxfId="3143">
      <pivotArea dataOnly="0" labelOnly="1" outline="0" fieldPosition="0">
        <references count="2">
          <reference field="21" count="1" selected="0">
            <x v="425"/>
          </reference>
          <reference field="22" count="1">
            <x v="1027"/>
          </reference>
        </references>
      </pivotArea>
    </format>
    <format dxfId="3142">
      <pivotArea dataOnly="0" labelOnly="1" outline="0" fieldPosition="0">
        <references count="2">
          <reference field="21" count="1" selected="0">
            <x v="426"/>
          </reference>
          <reference field="22" count="1">
            <x v="233"/>
          </reference>
        </references>
      </pivotArea>
    </format>
    <format dxfId="3141">
      <pivotArea dataOnly="0" labelOnly="1" outline="0" fieldPosition="0">
        <references count="2">
          <reference field="21" count="1" selected="0">
            <x v="427"/>
          </reference>
          <reference field="22" count="1">
            <x v="1144"/>
          </reference>
        </references>
      </pivotArea>
    </format>
    <format dxfId="3140">
      <pivotArea dataOnly="0" labelOnly="1" outline="0" fieldPosition="0">
        <references count="2">
          <reference field="21" count="1" selected="0">
            <x v="428"/>
          </reference>
          <reference field="22" count="1">
            <x v="34"/>
          </reference>
        </references>
      </pivotArea>
    </format>
    <format dxfId="3139">
      <pivotArea dataOnly="0" labelOnly="1" outline="0" fieldPosition="0">
        <references count="2">
          <reference field="21" count="1" selected="0">
            <x v="429"/>
          </reference>
          <reference field="22" count="1">
            <x v="75"/>
          </reference>
        </references>
      </pivotArea>
    </format>
    <format dxfId="3138">
      <pivotArea dataOnly="0" labelOnly="1" outline="0" fieldPosition="0">
        <references count="2">
          <reference field="21" count="1" selected="0">
            <x v="430"/>
          </reference>
          <reference field="22" count="1">
            <x v="1123"/>
          </reference>
        </references>
      </pivotArea>
    </format>
    <format dxfId="3137">
      <pivotArea dataOnly="0" labelOnly="1" outline="0" fieldPosition="0">
        <references count="2">
          <reference field="21" count="1" selected="0">
            <x v="431"/>
          </reference>
          <reference field="22" count="1">
            <x v="107"/>
          </reference>
        </references>
      </pivotArea>
    </format>
    <format dxfId="3136">
      <pivotArea dataOnly="0" labelOnly="1" outline="0" fieldPosition="0">
        <references count="2">
          <reference field="21" count="1" selected="0">
            <x v="432"/>
          </reference>
          <reference field="22" count="1">
            <x v="296"/>
          </reference>
        </references>
      </pivotArea>
    </format>
    <format dxfId="3135">
      <pivotArea dataOnly="0" labelOnly="1" outline="0" fieldPosition="0">
        <references count="2">
          <reference field="21" count="1" selected="0">
            <x v="433"/>
          </reference>
          <reference field="22" count="1">
            <x v="936"/>
          </reference>
        </references>
      </pivotArea>
    </format>
    <format dxfId="3134">
      <pivotArea dataOnly="0" labelOnly="1" outline="0" fieldPosition="0">
        <references count="2">
          <reference field="21" count="1" selected="0">
            <x v="434"/>
          </reference>
          <reference field="22" count="1">
            <x v="181"/>
          </reference>
        </references>
      </pivotArea>
    </format>
    <format dxfId="3133">
      <pivotArea dataOnly="0" labelOnly="1" outline="0" fieldPosition="0">
        <references count="2">
          <reference field="21" count="1" selected="0">
            <x v="435"/>
          </reference>
          <reference field="22" count="1">
            <x v="820"/>
          </reference>
        </references>
      </pivotArea>
    </format>
    <format dxfId="3132">
      <pivotArea dataOnly="0" labelOnly="1" outline="0" fieldPosition="0">
        <references count="2">
          <reference field="21" count="1" selected="0">
            <x v="436"/>
          </reference>
          <reference field="22" count="1">
            <x v="572"/>
          </reference>
        </references>
      </pivotArea>
    </format>
    <format dxfId="3131">
      <pivotArea dataOnly="0" labelOnly="1" outline="0" fieldPosition="0">
        <references count="2">
          <reference field="21" count="1" selected="0">
            <x v="437"/>
          </reference>
          <reference field="22" count="1">
            <x v="834"/>
          </reference>
        </references>
      </pivotArea>
    </format>
    <format dxfId="3130">
      <pivotArea dataOnly="0" labelOnly="1" outline="0" fieldPosition="0">
        <references count="2">
          <reference field="21" count="1" selected="0">
            <x v="438"/>
          </reference>
          <reference field="22" count="1">
            <x v="93"/>
          </reference>
        </references>
      </pivotArea>
    </format>
    <format dxfId="3129">
      <pivotArea dataOnly="0" labelOnly="1" outline="0" fieldPosition="0">
        <references count="2">
          <reference field="21" count="1" selected="0">
            <x v="439"/>
          </reference>
          <reference field="22" count="1">
            <x v="439"/>
          </reference>
        </references>
      </pivotArea>
    </format>
    <format dxfId="3128">
      <pivotArea dataOnly="0" labelOnly="1" outline="0" fieldPosition="0">
        <references count="2">
          <reference field="21" count="1" selected="0">
            <x v="440"/>
          </reference>
          <reference field="22" count="1">
            <x v="922"/>
          </reference>
        </references>
      </pivotArea>
    </format>
    <format dxfId="3127">
      <pivotArea dataOnly="0" labelOnly="1" outline="0" fieldPosition="0">
        <references count="2">
          <reference field="21" count="1" selected="0">
            <x v="441"/>
          </reference>
          <reference field="22" count="1">
            <x v="1019"/>
          </reference>
        </references>
      </pivotArea>
    </format>
    <format dxfId="3126">
      <pivotArea dataOnly="0" labelOnly="1" outline="0" fieldPosition="0">
        <references count="2">
          <reference field="21" count="1" selected="0">
            <x v="442"/>
          </reference>
          <reference field="22" count="1">
            <x v="53"/>
          </reference>
        </references>
      </pivotArea>
    </format>
    <format dxfId="3125">
      <pivotArea dataOnly="0" labelOnly="1" outline="0" fieldPosition="0">
        <references count="2">
          <reference field="21" count="1" selected="0">
            <x v="443"/>
          </reference>
          <reference field="22" count="1">
            <x v="539"/>
          </reference>
        </references>
      </pivotArea>
    </format>
    <format dxfId="3124">
      <pivotArea dataOnly="0" labelOnly="1" outline="0" fieldPosition="0">
        <references count="2">
          <reference field="21" count="1" selected="0">
            <x v="444"/>
          </reference>
          <reference field="22" count="1">
            <x v="85"/>
          </reference>
        </references>
      </pivotArea>
    </format>
    <format dxfId="3123">
      <pivotArea dataOnly="0" labelOnly="1" outline="0" fieldPosition="0">
        <references count="2">
          <reference field="21" count="1" selected="0">
            <x v="445"/>
          </reference>
          <reference field="22" count="1">
            <x v="607"/>
          </reference>
        </references>
      </pivotArea>
    </format>
    <format dxfId="3122">
      <pivotArea dataOnly="0" labelOnly="1" outline="0" fieldPosition="0">
        <references count="2">
          <reference field="21" count="1" selected="0">
            <x v="446"/>
          </reference>
          <reference field="22" count="1">
            <x v="118"/>
          </reference>
        </references>
      </pivotArea>
    </format>
    <format dxfId="3121">
      <pivotArea dataOnly="0" labelOnly="1" outline="0" fieldPosition="0">
        <references count="2">
          <reference field="21" count="1" selected="0">
            <x v="447"/>
          </reference>
          <reference field="22" count="1">
            <x v="1151"/>
          </reference>
        </references>
      </pivotArea>
    </format>
    <format dxfId="3120">
      <pivotArea dataOnly="0" labelOnly="1" outline="0" fieldPosition="0">
        <references count="2">
          <reference field="21" count="1" selected="0">
            <x v="448"/>
          </reference>
          <reference field="22" count="1">
            <x v="342"/>
          </reference>
        </references>
      </pivotArea>
    </format>
    <format dxfId="3119">
      <pivotArea dataOnly="0" labelOnly="1" outline="0" fieldPosition="0">
        <references count="2">
          <reference field="21" count="1" selected="0">
            <x v="449"/>
          </reference>
          <reference field="22" count="1">
            <x v="1036"/>
          </reference>
        </references>
      </pivotArea>
    </format>
    <format dxfId="3118">
      <pivotArea dataOnly="0" labelOnly="1" outline="0" fieldPosition="0">
        <references count="2">
          <reference field="21" count="1" selected="0">
            <x v="450"/>
          </reference>
          <reference field="22" count="1">
            <x v="680"/>
          </reference>
        </references>
      </pivotArea>
    </format>
    <format dxfId="3117">
      <pivotArea dataOnly="0" labelOnly="1" outline="0" fieldPosition="0">
        <references count="2">
          <reference field="21" count="1" selected="0">
            <x v="451"/>
          </reference>
          <reference field="22" count="1">
            <x v="879"/>
          </reference>
        </references>
      </pivotArea>
    </format>
    <format dxfId="3116">
      <pivotArea dataOnly="0" labelOnly="1" outline="0" fieldPosition="0">
        <references count="2">
          <reference field="21" count="1" selected="0">
            <x v="452"/>
          </reference>
          <reference field="22" count="1">
            <x v="722"/>
          </reference>
        </references>
      </pivotArea>
    </format>
    <format dxfId="3115">
      <pivotArea dataOnly="0" labelOnly="1" outline="0" fieldPosition="0">
        <references count="2">
          <reference field="21" count="1" selected="0">
            <x v="453"/>
          </reference>
          <reference field="22" count="1">
            <x v="154"/>
          </reference>
        </references>
      </pivotArea>
    </format>
    <format dxfId="3114">
      <pivotArea dataOnly="0" labelOnly="1" outline="0" fieldPosition="0">
        <references count="2">
          <reference field="21" count="1" selected="0">
            <x v="454"/>
          </reference>
          <reference field="22" count="1">
            <x v="33"/>
          </reference>
        </references>
      </pivotArea>
    </format>
    <format dxfId="3113">
      <pivotArea dataOnly="0" labelOnly="1" outline="0" fieldPosition="0">
        <references count="2">
          <reference field="21" count="1" selected="0">
            <x v="455"/>
          </reference>
          <reference field="22" count="1">
            <x v="73"/>
          </reference>
        </references>
      </pivotArea>
    </format>
    <format dxfId="3112">
      <pivotArea dataOnly="0" labelOnly="1" outline="0" fieldPosition="0">
        <references count="2">
          <reference field="21" count="1" selected="0">
            <x v="456"/>
          </reference>
          <reference field="22" count="1">
            <x v="443"/>
          </reference>
        </references>
      </pivotArea>
    </format>
    <format dxfId="3111">
      <pivotArea dataOnly="0" labelOnly="1" outline="0" fieldPosition="0">
        <references count="2">
          <reference field="21" count="1" selected="0">
            <x v="457"/>
          </reference>
          <reference field="22" count="1">
            <x v="710"/>
          </reference>
        </references>
      </pivotArea>
    </format>
    <format dxfId="3110">
      <pivotArea dataOnly="0" labelOnly="1" outline="0" fieldPosition="0">
        <references count="2">
          <reference field="21" count="1" selected="0">
            <x v="458"/>
          </reference>
          <reference field="22" count="1">
            <x v="408"/>
          </reference>
        </references>
      </pivotArea>
    </format>
    <format dxfId="3109">
      <pivotArea dataOnly="0" labelOnly="1" outline="0" fieldPosition="0">
        <references count="2">
          <reference field="21" count="1" selected="0">
            <x v="459"/>
          </reference>
          <reference field="22" count="1">
            <x v="593"/>
          </reference>
        </references>
      </pivotArea>
    </format>
    <format dxfId="3108">
      <pivotArea dataOnly="0" labelOnly="1" outline="0" fieldPosition="0">
        <references count="2">
          <reference field="21" count="1" selected="0">
            <x v="460"/>
          </reference>
          <reference field="22" count="1">
            <x v="1049"/>
          </reference>
        </references>
      </pivotArea>
    </format>
    <format dxfId="3107">
      <pivotArea dataOnly="0" labelOnly="1" outline="0" fieldPosition="0">
        <references count="2">
          <reference field="21" count="1" selected="0">
            <x v="461"/>
          </reference>
          <reference field="22" count="1">
            <x v="90"/>
          </reference>
        </references>
      </pivotArea>
    </format>
    <format dxfId="3106">
      <pivotArea dataOnly="0" labelOnly="1" outline="0" fieldPosition="0">
        <references count="2">
          <reference field="21" count="1" selected="0">
            <x v="462"/>
          </reference>
          <reference field="22" count="1">
            <x v="203"/>
          </reference>
        </references>
      </pivotArea>
    </format>
    <format dxfId="3105">
      <pivotArea dataOnly="0" labelOnly="1" outline="0" fieldPosition="0">
        <references count="2">
          <reference field="21" count="1" selected="0">
            <x v="463"/>
          </reference>
          <reference field="22" count="1">
            <x v="133"/>
          </reference>
        </references>
      </pivotArea>
    </format>
    <format dxfId="3104">
      <pivotArea dataOnly="0" labelOnly="1" outline="0" fieldPosition="0">
        <references count="2">
          <reference field="21" count="1" selected="0">
            <x v="464"/>
          </reference>
          <reference field="22" count="1">
            <x v="748"/>
          </reference>
        </references>
      </pivotArea>
    </format>
    <format dxfId="3103">
      <pivotArea dataOnly="0" labelOnly="1" outline="0" fieldPosition="0">
        <references count="2">
          <reference field="21" count="1" selected="0">
            <x v="465"/>
          </reference>
          <reference field="22" count="1">
            <x v="1110"/>
          </reference>
        </references>
      </pivotArea>
    </format>
    <format dxfId="3102">
      <pivotArea dataOnly="0" labelOnly="1" outline="0" fieldPosition="0">
        <references count="2">
          <reference field="21" count="1" selected="0">
            <x v="466"/>
          </reference>
          <reference field="22" count="1">
            <x v="1009"/>
          </reference>
        </references>
      </pivotArea>
    </format>
    <format dxfId="3101">
      <pivotArea dataOnly="0" labelOnly="1" outline="0" fieldPosition="0">
        <references count="2">
          <reference field="21" count="1" selected="0">
            <x v="467"/>
          </reference>
          <reference field="22" count="1">
            <x v="1113"/>
          </reference>
        </references>
      </pivotArea>
    </format>
    <format dxfId="3100">
      <pivotArea dataOnly="0" labelOnly="1" outline="0" fieldPosition="0">
        <references count="2">
          <reference field="21" count="1" selected="0">
            <x v="468"/>
          </reference>
          <reference field="22" count="1">
            <x v="807"/>
          </reference>
        </references>
      </pivotArea>
    </format>
    <format dxfId="3099">
      <pivotArea dataOnly="0" labelOnly="1" outline="0" fieldPosition="0">
        <references count="2">
          <reference field="21" count="1" selected="0">
            <x v="469"/>
          </reference>
          <reference field="22" count="1">
            <x v="837"/>
          </reference>
        </references>
      </pivotArea>
    </format>
    <format dxfId="3098">
      <pivotArea dataOnly="0" labelOnly="1" outline="0" fieldPosition="0">
        <references count="2">
          <reference field="21" count="1" selected="0">
            <x v="470"/>
          </reference>
          <reference field="22" count="1">
            <x v="431"/>
          </reference>
        </references>
      </pivotArea>
    </format>
    <format dxfId="3097">
      <pivotArea dataOnly="0" labelOnly="1" outline="0" fieldPosition="0">
        <references count="2">
          <reference field="21" count="1" selected="0">
            <x v="471"/>
          </reference>
          <reference field="22" count="1">
            <x v="641"/>
          </reference>
        </references>
      </pivotArea>
    </format>
    <format dxfId="3096">
      <pivotArea dataOnly="0" labelOnly="1" outline="0" fieldPosition="0">
        <references count="2">
          <reference field="21" count="1" selected="0">
            <x v="472"/>
          </reference>
          <reference field="22" count="1">
            <x v="759"/>
          </reference>
        </references>
      </pivotArea>
    </format>
    <format dxfId="3095">
      <pivotArea dataOnly="0" labelOnly="1" outline="0" fieldPosition="0">
        <references count="2">
          <reference field="21" count="1" selected="0">
            <x v="473"/>
          </reference>
          <reference field="22" count="1">
            <x v="1108"/>
          </reference>
        </references>
      </pivotArea>
    </format>
    <format dxfId="3094">
      <pivotArea dataOnly="0" labelOnly="1" outline="0" fieldPosition="0">
        <references count="2">
          <reference field="21" count="1" selected="0">
            <x v="474"/>
          </reference>
          <reference field="22" count="1">
            <x v="677"/>
          </reference>
        </references>
      </pivotArea>
    </format>
    <format dxfId="3093">
      <pivotArea dataOnly="0" labelOnly="1" outline="0" fieldPosition="0">
        <references count="2">
          <reference field="21" count="1" selected="0">
            <x v="475"/>
          </reference>
          <reference field="22" count="1">
            <x v="717"/>
          </reference>
        </references>
      </pivotArea>
    </format>
    <format dxfId="3092">
      <pivotArea dataOnly="0" labelOnly="1" outline="0" fieldPosition="0">
        <references count="2">
          <reference field="21" count="1" selected="0">
            <x v="476"/>
          </reference>
          <reference field="22" count="1">
            <x v="1133"/>
          </reference>
        </references>
      </pivotArea>
    </format>
    <format dxfId="3091">
      <pivotArea dataOnly="0" labelOnly="1" outline="0" fieldPosition="0">
        <references count="2">
          <reference field="21" count="1" selected="0">
            <x v="477"/>
          </reference>
          <reference field="22" count="1">
            <x v="732"/>
          </reference>
        </references>
      </pivotArea>
    </format>
    <format dxfId="3090">
      <pivotArea dataOnly="0" labelOnly="1" outline="0" fieldPosition="0">
        <references count="2">
          <reference field="21" count="1" selected="0">
            <x v="478"/>
          </reference>
          <reference field="22" count="1">
            <x v="545"/>
          </reference>
        </references>
      </pivotArea>
    </format>
    <format dxfId="3089">
      <pivotArea dataOnly="0" labelOnly="1" outline="0" fieldPosition="0">
        <references count="2">
          <reference field="21" count="1" selected="0">
            <x v="479"/>
          </reference>
          <reference field="22" count="1">
            <x v="158"/>
          </reference>
        </references>
      </pivotArea>
    </format>
    <format dxfId="3088">
      <pivotArea dataOnly="0" labelOnly="1" outline="0" fieldPosition="0">
        <references count="2">
          <reference field="21" count="1" selected="0">
            <x v="480"/>
          </reference>
          <reference field="22" count="1">
            <x v="22"/>
          </reference>
        </references>
      </pivotArea>
    </format>
    <format dxfId="3087">
      <pivotArea dataOnly="0" labelOnly="1" outline="0" fieldPosition="0">
        <references count="2">
          <reference field="21" count="1" selected="0">
            <x v="481"/>
          </reference>
          <reference field="22" count="1">
            <x v="1173"/>
          </reference>
        </references>
      </pivotArea>
    </format>
    <format dxfId="3086">
      <pivotArea dataOnly="0" labelOnly="1" outline="0" fieldPosition="0">
        <references count="2">
          <reference field="21" count="1" selected="0">
            <x v="482"/>
          </reference>
          <reference field="22" count="1">
            <x v="36"/>
          </reference>
        </references>
      </pivotArea>
    </format>
    <format dxfId="3085">
      <pivotArea dataOnly="0" labelOnly="1" outline="0" fieldPosition="0">
        <references count="2">
          <reference field="21" count="1" selected="0">
            <x v="483"/>
          </reference>
          <reference field="22" count="1">
            <x v="944"/>
          </reference>
        </references>
      </pivotArea>
    </format>
    <format dxfId="3084">
      <pivotArea dataOnly="0" labelOnly="1" outline="0" fieldPosition="0">
        <references count="2">
          <reference field="21" count="1" selected="0">
            <x v="484"/>
          </reference>
          <reference field="22" count="1">
            <x v="960"/>
          </reference>
        </references>
      </pivotArea>
    </format>
    <format dxfId="3083">
      <pivotArea dataOnly="0" labelOnly="1" outline="0" fieldPosition="0">
        <references count="2">
          <reference field="21" count="1" selected="0">
            <x v="485"/>
          </reference>
          <reference field="22" count="1">
            <x v="561"/>
          </reference>
        </references>
      </pivotArea>
    </format>
    <format dxfId="3082">
      <pivotArea dataOnly="0" labelOnly="1" outline="0" fieldPosition="0">
        <references count="2">
          <reference field="21" count="1" selected="0">
            <x v="486"/>
          </reference>
          <reference field="22" count="1">
            <x v="389"/>
          </reference>
        </references>
      </pivotArea>
    </format>
    <format dxfId="3081">
      <pivotArea dataOnly="0" labelOnly="1" outline="0" fieldPosition="0">
        <references count="2">
          <reference field="21" count="1" selected="0">
            <x v="487"/>
          </reference>
          <reference field="22" count="1">
            <x v="553"/>
          </reference>
        </references>
      </pivotArea>
    </format>
    <format dxfId="3080">
      <pivotArea dataOnly="0" labelOnly="1" outline="0" fieldPosition="0">
        <references count="2">
          <reference field="21" count="1" selected="0">
            <x v="488"/>
          </reference>
          <reference field="22" count="1">
            <x v="1168"/>
          </reference>
        </references>
      </pivotArea>
    </format>
    <format dxfId="3079">
      <pivotArea dataOnly="0" labelOnly="1" outline="0" fieldPosition="0">
        <references count="2">
          <reference field="21" count="1" selected="0">
            <x v="489"/>
          </reference>
          <reference field="22" count="1">
            <x v="1016"/>
          </reference>
        </references>
      </pivotArea>
    </format>
    <format dxfId="3078">
      <pivotArea dataOnly="0" labelOnly="1" outline="0" fieldPosition="0">
        <references count="2">
          <reference field="21" count="1" selected="0">
            <x v="490"/>
          </reference>
          <reference field="22" count="1">
            <x v="1062"/>
          </reference>
        </references>
      </pivotArea>
    </format>
    <format dxfId="3077">
      <pivotArea dataOnly="0" labelOnly="1" outline="0" fieldPosition="0">
        <references count="2">
          <reference field="21" count="1" selected="0">
            <x v="491"/>
          </reference>
          <reference field="22" count="1">
            <x v="775"/>
          </reference>
        </references>
      </pivotArea>
    </format>
    <format dxfId="3076">
      <pivotArea dataOnly="0" labelOnly="1" outline="0" fieldPosition="0">
        <references count="2">
          <reference field="21" count="1" selected="0">
            <x v="492"/>
          </reference>
          <reference field="22" count="1">
            <x v="625"/>
          </reference>
        </references>
      </pivotArea>
    </format>
    <format dxfId="3075">
      <pivotArea dataOnly="0" labelOnly="1" outline="0" fieldPosition="0">
        <references count="2">
          <reference field="21" count="1" selected="0">
            <x v="493"/>
          </reference>
          <reference field="22" count="1">
            <x v="1091"/>
          </reference>
        </references>
      </pivotArea>
    </format>
    <format dxfId="3074">
      <pivotArea dataOnly="0" labelOnly="1" outline="0" fieldPosition="0">
        <references count="2">
          <reference field="21" count="1" selected="0">
            <x v="494"/>
          </reference>
          <reference field="22" count="1">
            <x v="187"/>
          </reference>
        </references>
      </pivotArea>
    </format>
    <format dxfId="3073">
      <pivotArea dataOnly="0" labelOnly="1" outline="0" fieldPosition="0">
        <references count="2">
          <reference field="21" count="1" selected="0">
            <x v="495"/>
          </reference>
          <reference field="22" count="1">
            <x v="600"/>
          </reference>
        </references>
      </pivotArea>
    </format>
    <format dxfId="3072">
      <pivotArea dataOnly="0" labelOnly="1" outline="0" fieldPosition="0">
        <references count="2">
          <reference field="21" count="1" selected="0">
            <x v="496"/>
          </reference>
          <reference field="22" count="1">
            <x v="122"/>
          </reference>
        </references>
      </pivotArea>
    </format>
    <format dxfId="3071">
      <pivotArea dataOnly="0" labelOnly="1" outline="0" fieldPosition="0">
        <references count="2">
          <reference field="21" count="1" selected="0">
            <x v="497"/>
          </reference>
          <reference field="22" count="1">
            <x v="1029"/>
          </reference>
        </references>
      </pivotArea>
    </format>
    <format dxfId="3070">
      <pivotArea dataOnly="0" labelOnly="1" outline="0" fieldPosition="0">
        <references count="2">
          <reference field="21" count="1" selected="0">
            <x v="498"/>
          </reference>
          <reference field="22" count="1">
            <x v="884"/>
          </reference>
        </references>
      </pivotArea>
    </format>
    <format dxfId="3069">
      <pivotArea dataOnly="0" labelOnly="1" outline="0" fieldPosition="0">
        <references count="2">
          <reference field="21" count="1" selected="0">
            <x v="499"/>
          </reference>
          <reference field="22" count="1">
            <x v="1149"/>
          </reference>
        </references>
      </pivotArea>
    </format>
    <format dxfId="3068">
      <pivotArea dataOnly="0" labelOnly="1" outline="0" fieldPosition="0">
        <references count="2">
          <reference field="21" count="1" selected="0">
            <x v="500"/>
          </reference>
          <reference field="22" count="1">
            <x v="515"/>
          </reference>
        </references>
      </pivotArea>
    </format>
    <format dxfId="3067">
      <pivotArea dataOnly="0" labelOnly="1" outline="0" fieldPosition="0">
        <references count="2">
          <reference field="21" count="1" selected="0">
            <x v="501"/>
          </reference>
          <reference field="22" count="1">
            <x v="580"/>
          </reference>
        </references>
      </pivotArea>
    </format>
    <format dxfId="3066">
      <pivotArea dataOnly="0" labelOnly="1" outline="0" fieldPosition="0">
        <references count="2">
          <reference field="21" count="1" selected="0">
            <x v="502"/>
          </reference>
          <reference field="22" count="1">
            <x v="1176"/>
          </reference>
        </references>
      </pivotArea>
    </format>
    <format dxfId="3065">
      <pivotArea dataOnly="0" labelOnly="1" outline="0" fieldPosition="0">
        <references count="2">
          <reference field="21" count="1" selected="0">
            <x v="503"/>
          </reference>
          <reference field="22" count="1">
            <x v="249"/>
          </reference>
        </references>
      </pivotArea>
    </format>
    <format dxfId="3064">
      <pivotArea dataOnly="0" labelOnly="1" outline="0" fieldPosition="0">
        <references count="2">
          <reference field="21" count="1" selected="0">
            <x v="504"/>
          </reference>
          <reference field="22" count="1">
            <x v="521"/>
          </reference>
        </references>
      </pivotArea>
    </format>
    <format dxfId="3063">
      <pivotArea dataOnly="0" labelOnly="1" outline="0" fieldPosition="0">
        <references count="2">
          <reference field="21" count="1" selected="0">
            <x v="505"/>
          </reference>
          <reference field="22" count="1">
            <x v="892"/>
          </reference>
        </references>
      </pivotArea>
    </format>
    <format dxfId="3062">
      <pivotArea dataOnly="0" labelOnly="1" outline="0" fieldPosition="0">
        <references count="2">
          <reference field="21" count="1" selected="0">
            <x v="506"/>
          </reference>
          <reference field="22" count="1">
            <x v="380"/>
          </reference>
        </references>
      </pivotArea>
    </format>
    <format dxfId="3061">
      <pivotArea dataOnly="0" labelOnly="1" outline="0" fieldPosition="0">
        <references count="2">
          <reference field="21" count="1" selected="0">
            <x v="507"/>
          </reference>
          <reference field="22" count="1">
            <x v="1000"/>
          </reference>
        </references>
      </pivotArea>
    </format>
    <format dxfId="3060">
      <pivotArea dataOnly="0" labelOnly="1" outline="0" fieldPosition="0">
        <references count="2">
          <reference field="21" count="1" selected="0">
            <x v="508"/>
          </reference>
          <reference field="22" count="1">
            <x v="687"/>
          </reference>
        </references>
      </pivotArea>
    </format>
    <format dxfId="3059">
      <pivotArea dataOnly="0" labelOnly="1" outline="0" fieldPosition="0">
        <references count="2">
          <reference field="21" count="1" selected="0">
            <x v="509"/>
          </reference>
          <reference field="22" count="1">
            <x v="1128"/>
          </reference>
        </references>
      </pivotArea>
    </format>
    <format dxfId="3058">
      <pivotArea dataOnly="0" labelOnly="1" outline="0" fieldPosition="0">
        <references count="2">
          <reference field="21" count="1" selected="0">
            <x v="510"/>
          </reference>
          <reference field="22" count="1">
            <x v="30"/>
          </reference>
        </references>
      </pivotArea>
    </format>
    <format dxfId="3057">
      <pivotArea dataOnly="0" labelOnly="1" outline="0" fieldPosition="0">
        <references count="2">
          <reference field="21" count="1" selected="0">
            <x v="511"/>
          </reference>
          <reference field="22" count="1">
            <x v="1166"/>
          </reference>
        </references>
      </pivotArea>
    </format>
    <format dxfId="3056">
      <pivotArea dataOnly="0" labelOnly="1" outline="0" fieldPosition="0">
        <references count="2">
          <reference field="21" count="1" selected="0">
            <x v="512"/>
          </reference>
          <reference field="22" count="1">
            <x v="1023"/>
          </reference>
        </references>
      </pivotArea>
    </format>
    <format dxfId="3055">
      <pivotArea dataOnly="0" labelOnly="1" outline="0" fieldPosition="0">
        <references count="2">
          <reference field="21" count="1" selected="0">
            <x v="513"/>
          </reference>
          <reference field="22" count="1">
            <x v="651"/>
          </reference>
        </references>
      </pivotArea>
    </format>
    <format dxfId="3054">
      <pivotArea dataOnly="0" labelOnly="1" outline="0" fieldPosition="0">
        <references count="2">
          <reference field="21" count="1" selected="0">
            <x v="514"/>
          </reference>
          <reference field="22" count="1">
            <x v="206"/>
          </reference>
        </references>
      </pivotArea>
    </format>
    <format dxfId="3053">
      <pivotArea dataOnly="0" labelOnly="1" outline="0" fieldPosition="0">
        <references count="2">
          <reference field="21" count="1" selected="0">
            <x v="515"/>
          </reference>
          <reference field="22" count="1">
            <x v="425"/>
          </reference>
        </references>
      </pivotArea>
    </format>
    <format dxfId="3052">
      <pivotArea dataOnly="0" labelOnly="1" outline="0" fieldPosition="0">
        <references count="2">
          <reference field="21" count="1" selected="0">
            <x v="516"/>
          </reference>
          <reference field="22" count="1">
            <x v="182"/>
          </reference>
        </references>
      </pivotArea>
    </format>
    <format dxfId="3051">
      <pivotArea dataOnly="0" labelOnly="1" outline="0" fieldPosition="0">
        <references count="2">
          <reference field="21" count="1" selected="0">
            <x v="517"/>
          </reference>
          <reference field="22" count="1">
            <x v="1115"/>
          </reference>
        </references>
      </pivotArea>
    </format>
    <format dxfId="3050">
      <pivotArea dataOnly="0" labelOnly="1" outline="0" fieldPosition="0">
        <references count="2">
          <reference field="21" count="1" selected="0">
            <x v="518"/>
          </reference>
          <reference field="22" count="1">
            <x v="899"/>
          </reference>
        </references>
      </pivotArea>
    </format>
    <format dxfId="3049">
      <pivotArea dataOnly="0" labelOnly="1" outline="0" fieldPosition="0">
        <references count="2">
          <reference field="21" count="1" selected="0">
            <x v="519"/>
          </reference>
          <reference field="22" count="1">
            <x v="41"/>
          </reference>
        </references>
      </pivotArea>
    </format>
    <format dxfId="3048">
      <pivotArea dataOnly="0" labelOnly="1" outline="0" fieldPosition="0">
        <references count="2">
          <reference field="21" count="1" selected="0">
            <x v="520"/>
          </reference>
          <reference field="22" count="1">
            <x v="234"/>
          </reference>
        </references>
      </pivotArea>
    </format>
    <format dxfId="3047">
      <pivotArea dataOnly="0" labelOnly="1" outline="0" fieldPosition="0">
        <references count="2">
          <reference field="21" count="1" selected="0">
            <x v="521"/>
          </reference>
          <reference field="22" count="1">
            <x v="1114"/>
          </reference>
        </references>
      </pivotArea>
    </format>
    <format dxfId="3046">
      <pivotArea dataOnly="0" labelOnly="1" outline="0" fieldPosition="0">
        <references count="2">
          <reference field="21" count="1" selected="0">
            <x v="522"/>
          </reference>
          <reference field="22" count="1">
            <x v="32"/>
          </reference>
        </references>
      </pivotArea>
    </format>
    <format dxfId="3045">
      <pivotArea dataOnly="0" labelOnly="1" outline="0" fieldPosition="0">
        <references count="2">
          <reference field="21" count="1" selected="0">
            <x v="523"/>
          </reference>
          <reference field="22" count="1">
            <x v="569"/>
          </reference>
        </references>
      </pivotArea>
    </format>
    <format dxfId="3044">
      <pivotArea dataOnly="0" labelOnly="1" outline="0" fieldPosition="0">
        <references count="2">
          <reference field="21" count="1" selected="0">
            <x v="524"/>
          </reference>
          <reference field="22" count="1">
            <x v="510"/>
          </reference>
        </references>
      </pivotArea>
    </format>
    <format dxfId="3043">
      <pivotArea dataOnly="0" labelOnly="1" outline="0" fieldPosition="0">
        <references count="2">
          <reference field="21" count="1" selected="0">
            <x v="525"/>
          </reference>
          <reference field="22" count="1">
            <x v="463"/>
          </reference>
        </references>
      </pivotArea>
    </format>
    <format dxfId="3042">
      <pivotArea dataOnly="0" labelOnly="1" outline="0" fieldPosition="0">
        <references count="2">
          <reference field="21" count="1" selected="0">
            <x v="526"/>
          </reference>
          <reference field="22" count="1">
            <x v="67"/>
          </reference>
        </references>
      </pivotArea>
    </format>
    <format dxfId="3041">
      <pivotArea dataOnly="0" labelOnly="1" outline="0" fieldPosition="0">
        <references count="2">
          <reference field="21" count="1" selected="0">
            <x v="527"/>
          </reference>
          <reference field="22" count="1">
            <x v="42"/>
          </reference>
        </references>
      </pivotArea>
    </format>
    <format dxfId="3040">
      <pivotArea dataOnly="0" labelOnly="1" outline="0" fieldPosition="0">
        <references count="2">
          <reference field="21" count="1" selected="0">
            <x v="528"/>
          </reference>
          <reference field="22" count="1">
            <x v="175"/>
          </reference>
        </references>
      </pivotArea>
    </format>
    <format dxfId="3039">
      <pivotArea dataOnly="0" labelOnly="1" outline="0" fieldPosition="0">
        <references count="2">
          <reference field="21" count="1" selected="0">
            <x v="529"/>
          </reference>
          <reference field="22" count="1">
            <x v="1082"/>
          </reference>
        </references>
      </pivotArea>
    </format>
    <format dxfId="3038">
      <pivotArea dataOnly="0" labelOnly="1" outline="0" fieldPosition="0">
        <references count="2">
          <reference field="21" count="1" selected="0">
            <x v="530"/>
          </reference>
          <reference field="22" count="1">
            <x v="114"/>
          </reference>
        </references>
      </pivotArea>
    </format>
    <format dxfId="3037">
      <pivotArea dataOnly="0" labelOnly="1" outline="0" fieldPosition="0">
        <references count="2">
          <reference field="21" count="1" selected="0">
            <x v="531"/>
          </reference>
          <reference field="22" count="1">
            <x v="1043"/>
          </reference>
        </references>
      </pivotArea>
    </format>
    <format dxfId="3036">
      <pivotArea dataOnly="0" labelOnly="1" outline="0" fieldPosition="0">
        <references count="2">
          <reference field="21" count="1" selected="0">
            <x v="532"/>
          </reference>
          <reference field="22" count="1">
            <x v="595"/>
          </reference>
        </references>
      </pivotArea>
    </format>
    <format dxfId="3035">
      <pivotArea dataOnly="0" labelOnly="1" outline="0" fieldPosition="0">
        <references count="2">
          <reference field="21" count="1" selected="0">
            <x v="533"/>
          </reference>
          <reference field="22" count="1">
            <x v="340"/>
          </reference>
        </references>
      </pivotArea>
    </format>
    <format dxfId="3034">
      <pivotArea dataOnly="0" labelOnly="1" outline="0" fieldPosition="0">
        <references count="2">
          <reference field="21" count="1" selected="0">
            <x v="534"/>
          </reference>
          <reference field="22" count="1">
            <x v="1020"/>
          </reference>
        </references>
      </pivotArea>
    </format>
    <format dxfId="3033">
      <pivotArea dataOnly="0" labelOnly="1" outline="0" fieldPosition="0">
        <references count="2">
          <reference field="21" count="1" selected="0">
            <x v="535"/>
          </reference>
          <reference field="22" count="1">
            <x v="412"/>
          </reference>
        </references>
      </pivotArea>
    </format>
    <format dxfId="3032">
      <pivotArea dataOnly="0" labelOnly="1" outline="0" fieldPosition="0">
        <references count="2">
          <reference field="21" count="1" selected="0">
            <x v="536"/>
          </reference>
          <reference field="22" count="1">
            <x v="707"/>
          </reference>
        </references>
      </pivotArea>
    </format>
    <format dxfId="3031">
      <pivotArea dataOnly="0" labelOnly="1" outline="0" fieldPosition="0">
        <references count="2">
          <reference field="21" count="1" selected="0">
            <x v="537"/>
          </reference>
          <reference field="22" count="1">
            <x v="152"/>
          </reference>
        </references>
      </pivotArea>
    </format>
    <format dxfId="3030">
      <pivotArea dataOnly="0" labelOnly="1" outline="0" fieldPosition="0">
        <references count="2">
          <reference field="21" count="1" selected="0">
            <x v="538"/>
          </reference>
          <reference field="22" count="1">
            <x v="100"/>
          </reference>
        </references>
      </pivotArea>
    </format>
    <format dxfId="3029">
      <pivotArea dataOnly="0" labelOnly="1" outline="0" fieldPosition="0">
        <references count="2">
          <reference field="21" count="1" selected="0">
            <x v="539"/>
          </reference>
          <reference field="22" count="1">
            <x v="24"/>
          </reference>
        </references>
      </pivotArea>
    </format>
    <format dxfId="3028">
      <pivotArea dataOnly="0" labelOnly="1" outline="0" fieldPosition="0">
        <references count="2">
          <reference field="21" count="1" selected="0">
            <x v="540"/>
          </reference>
          <reference field="22" count="1">
            <x v="372"/>
          </reference>
        </references>
      </pivotArea>
    </format>
    <format dxfId="3027">
      <pivotArea dataOnly="0" labelOnly="1" outline="0" fieldPosition="0">
        <references count="2">
          <reference field="21" count="1" selected="0">
            <x v="541"/>
          </reference>
          <reference field="22" count="1">
            <x v="487"/>
          </reference>
        </references>
      </pivotArea>
    </format>
    <format dxfId="3026">
      <pivotArea dataOnly="0" labelOnly="1" outline="0" fieldPosition="0">
        <references count="2">
          <reference field="21" count="1" selected="0">
            <x v="542"/>
          </reference>
          <reference field="22" count="1">
            <x v="799"/>
          </reference>
        </references>
      </pivotArea>
    </format>
    <format dxfId="3025">
      <pivotArea dataOnly="0" labelOnly="1" outline="0" fieldPosition="0">
        <references count="2">
          <reference field="21" count="1" selected="0">
            <x v="543"/>
          </reference>
          <reference field="22" count="1">
            <x v="494"/>
          </reference>
        </references>
      </pivotArea>
    </format>
    <format dxfId="3024">
      <pivotArea dataOnly="0" labelOnly="1" outline="0" fieldPosition="0">
        <references count="2">
          <reference field="21" count="1" selected="0">
            <x v="544"/>
          </reference>
          <reference field="22" count="1">
            <x v="626"/>
          </reference>
        </references>
      </pivotArea>
    </format>
    <format dxfId="3023">
      <pivotArea dataOnly="0" labelOnly="1" outline="0" fieldPosition="0">
        <references count="2">
          <reference field="21" count="1" selected="0">
            <x v="545"/>
          </reference>
          <reference field="22" count="1">
            <x v="644"/>
          </reference>
        </references>
      </pivotArea>
    </format>
    <format dxfId="3022">
      <pivotArea dataOnly="0" labelOnly="1" outline="0" fieldPosition="0">
        <references count="2">
          <reference field="21" count="1" selected="0">
            <x v="546"/>
          </reference>
          <reference field="22" count="1">
            <x v="1040"/>
          </reference>
        </references>
      </pivotArea>
    </format>
    <format dxfId="3021">
      <pivotArea dataOnly="0" labelOnly="1" outline="0" fieldPosition="0">
        <references count="2">
          <reference field="21" count="1" selected="0">
            <x v="547"/>
          </reference>
          <reference field="22" count="1">
            <x v="1171"/>
          </reference>
        </references>
      </pivotArea>
    </format>
    <format dxfId="3020">
      <pivotArea dataOnly="0" labelOnly="1" outline="0" fieldPosition="0">
        <references count="2">
          <reference field="21" count="1" selected="0">
            <x v="548"/>
          </reference>
          <reference field="22" count="1">
            <x v="974"/>
          </reference>
        </references>
      </pivotArea>
    </format>
    <format dxfId="3019">
      <pivotArea dataOnly="0" labelOnly="1" outline="0" fieldPosition="0">
        <references count="2">
          <reference field="21" count="1" selected="0">
            <x v="549"/>
          </reference>
          <reference field="22" count="1">
            <x v="476"/>
          </reference>
        </references>
      </pivotArea>
    </format>
    <format dxfId="3018">
      <pivotArea dataOnly="0" labelOnly="1" outline="0" fieldPosition="0">
        <references count="2">
          <reference field="21" count="1" selected="0">
            <x v="550"/>
          </reference>
          <reference field="22" count="1">
            <x v="542"/>
          </reference>
        </references>
      </pivotArea>
    </format>
    <format dxfId="3017">
      <pivotArea dataOnly="0" labelOnly="1" outline="0" fieldPosition="0">
        <references count="2">
          <reference field="21" count="1" selected="0">
            <x v="551"/>
          </reference>
          <reference field="22" count="1">
            <x v="320"/>
          </reference>
        </references>
      </pivotArea>
    </format>
    <format dxfId="3016">
      <pivotArea dataOnly="0" labelOnly="1" outline="0" fieldPosition="0">
        <references count="2">
          <reference field="21" count="1" selected="0">
            <x v="552"/>
          </reference>
          <reference field="22" count="1">
            <x v="883"/>
          </reference>
        </references>
      </pivotArea>
    </format>
    <format dxfId="3015">
      <pivotArea dataOnly="0" labelOnly="1" outline="0" fieldPosition="0">
        <references count="2">
          <reference field="21" count="1" selected="0">
            <x v="553"/>
          </reference>
          <reference field="22" count="1">
            <x v="404"/>
          </reference>
        </references>
      </pivotArea>
    </format>
    <format dxfId="3014">
      <pivotArea dataOnly="0" labelOnly="1" outline="0" fieldPosition="0">
        <references count="2">
          <reference field="21" count="1" selected="0">
            <x v="554"/>
          </reference>
          <reference field="22" count="1">
            <x v="907"/>
          </reference>
        </references>
      </pivotArea>
    </format>
    <format dxfId="3013">
      <pivotArea dataOnly="0" labelOnly="1" outline="0" fieldPosition="0">
        <references count="2">
          <reference field="21" count="1" selected="0">
            <x v="555"/>
          </reference>
          <reference field="22" count="1">
            <x v="1146"/>
          </reference>
        </references>
      </pivotArea>
    </format>
    <format dxfId="3012">
      <pivotArea dataOnly="0" labelOnly="1" outline="0" fieldPosition="0">
        <references count="2">
          <reference field="21" count="1" selected="0">
            <x v="556"/>
          </reference>
          <reference field="22" count="1">
            <x v="925"/>
          </reference>
        </references>
      </pivotArea>
    </format>
    <format dxfId="3011">
      <pivotArea dataOnly="0" labelOnly="1" outline="0" fieldPosition="0">
        <references count="2">
          <reference field="21" count="1" selected="0">
            <x v="557"/>
          </reference>
          <reference field="22" count="1">
            <x v="589"/>
          </reference>
        </references>
      </pivotArea>
    </format>
    <format dxfId="3010">
      <pivotArea dataOnly="0" labelOnly="1" outline="0" fieldPosition="0">
        <references count="2">
          <reference field="21" count="1" selected="0">
            <x v="558"/>
          </reference>
          <reference field="22" count="1">
            <x v="211"/>
          </reference>
        </references>
      </pivotArea>
    </format>
    <format dxfId="3009">
      <pivotArea dataOnly="0" labelOnly="1" outline="0" fieldPosition="0">
        <references count="2">
          <reference field="21" count="1" selected="0">
            <x v="559"/>
          </reference>
          <reference field="22" count="1">
            <x v="424"/>
          </reference>
        </references>
      </pivotArea>
    </format>
    <format dxfId="3008">
      <pivotArea dataOnly="0" labelOnly="1" outline="0" fieldPosition="0">
        <references count="2">
          <reference field="21" count="1" selected="0">
            <x v="560"/>
          </reference>
          <reference field="22" count="1">
            <x v="751"/>
          </reference>
        </references>
      </pivotArea>
    </format>
    <format dxfId="3007">
      <pivotArea dataOnly="0" labelOnly="1" outline="0" fieldPosition="0">
        <references count="2">
          <reference field="21" count="1" selected="0">
            <x v="561"/>
          </reference>
          <reference field="22" count="1">
            <x v="996"/>
          </reference>
        </references>
      </pivotArea>
    </format>
    <format dxfId="3006">
      <pivotArea dataOnly="0" labelOnly="1" outline="0" fieldPosition="0">
        <references count="2">
          <reference field="21" count="1" selected="0">
            <x v="562"/>
          </reference>
          <reference field="22" count="1">
            <x v="1045"/>
          </reference>
        </references>
      </pivotArea>
    </format>
    <format dxfId="3005">
      <pivotArea dataOnly="0" labelOnly="1" outline="0" fieldPosition="0">
        <references count="2">
          <reference field="21" count="1" selected="0">
            <x v="563"/>
          </reference>
          <reference field="22" count="1">
            <x v="923"/>
          </reference>
        </references>
      </pivotArea>
    </format>
    <format dxfId="3004">
      <pivotArea dataOnly="0" labelOnly="1" outline="0" fieldPosition="0">
        <references count="2">
          <reference field="21" count="1" selected="0">
            <x v="564"/>
          </reference>
          <reference field="22" count="1">
            <x v="1139"/>
          </reference>
        </references>
      </pivotArea>
    </format>
    <format dxfId="3003">
      <pivotArea dataOnly="0" labelOnly="1" outline="0" fieldPosition="0">
        <references count="2">
          <reference field="21" count="1" selected="0">
            <x v="565"/>
          </reference>
          <reference field="22" count="1">
            <x v="338"/>
          </reference>
        </references>
      </pivotArea>
    </format>
    <format dxfId="3002">
      <pivotArea dataOnly="0" labelOnly="1" outline="0" fieldPosition="0">
        <references count="2">
          <reference field="21" count="1" selected="0">
            <x v="566"/>
          </reference>
          <reference field="22" count="1">
            <x v="490"/>
          </reference>
        </references>
      </pivotArea>
    </format>
    <format dxfId="3001">
      <pivotArea dataOnly="0" labelOnly="1" outline="0" fieldPosition="0">
        <references count="2">
          <reference field="21" count="1" selected="0">
            <x v="567"/>
          </reference>
          <reference field="22" count="1">
            <x v="373"/>
          </reference>
        </references>
      </pivotArea>
    </format>
    <format dxfId="3000">
      <pivotArea dataOnly="0" labelOnly="1" outline="0" fieldPosition="0">
        <references count="2">
          <reference field="21" count="1" selected="0">
            <x v="568"/>
          </reference>
          <reference field="22" count="1">
            <x v="1054"/>
          </reference>
        </references>
      </pivotArea>
    </format>
    <format dxfId="2999">
      <pivotArea dataOnly="0" labelOnly="1" outline="0" fieldPosition="0">
        <references count="2">
          <reference field="21" count="1" selected="0">
            <x v="569"/>
          </reference>
          <reference field="22" count="1">
            <x v="603"/>
          </reference>
        </references>
      </pivotArea>
    </format>
    <format dxfId="2998">
      <pivotArea dataOnly="0" labelOnly="1" outline="0" fieldPosition="0">
        <references count="2">
          <reference field="21" count="1" selected="0">
            <x v="570"/>
          </reference>
          <reference field="22" count="1">
            <x v="656"/>
          </reference>
        </references>
      </pivotArea>
    </format>
    <format dxfId="2997">
      <pivotArea dataOnly="0" labelOnly="1" outline="0" fieldPosition="0">
        <references count="2">
          <reference field="21" count="1" selected="0">
            <x v="571"/>
          </reference>
          <reference field="22" count="1">
            <x v="71"/>
          </reference>
        </references>
      </pivotArea>
    </format>
    <format dxfId="2996">
      <pivotArea dataOnly="0" labelOnly="1" outline="0" fieldPosition="0">
        <references count="2">
          <reference field="21" count="1" selected="0">
            <x v="572"/>
          </reference>
          <reference field="22" count="1">
            <x v="169"/>
          </reference>
        </references>
      </pivotArea>
    </format>
    <format dxfId="2995">
      <pivotArea dataOnly="0" labelOnly="1" outline="0" fieldPosition="0">
        <references count="2">
          <reference field="21" count="1" selected="0">
            <x v="573"/>
          </reference>
          <reference field="22" count="1">
            <x v="994"/>
          </reference>
        </references>
      </pivotArea>
    </format>
    <format dxfId="2994">
      <pivotArea dataOnly="0" labelOnly="1" outline="0" fieldPosition="0">
        <references count="2">
          <reference field="21" count="1" selected="0">
            <x v="574"/>
          </reference>
          <reference field="22" count="1">
            <x v="436"/>
          </reference>
        </references>
      </pivotArea>
    </format>
    <format dxfId="2993">
      <pivotArea dataOnly="0" labelOnly="1" outline="0" fieldPosition="0">
        <references count="2">
          <reference field="21" count="1" selected="0">
            <x v="575"/>
          </reference>
          <reference field="22" count="1">
            <x v="894"/>
          </reference>
        </references>
      </pivotArea>
    </format>
    <format dxfId="2992">
      <pivotArea dataOnly="0" labelOnly="1" outline="0" fieldPosition="0">
        <references count="2">
          <reference field="21" count="1" selected="0">
            <x v="576"/>
          </reference>
          <reference field="22" count="1">
            <x v="874"/>
          </reference>
        </references>
      </pivotArea>
    </format>
    <format dxfId="2991">
      <pivotArea dataOnly="0" labelOnly="1" outline="0" fieldPosition="0">
        <references count="2">
          <reference field="21" count="1" selected="0">
            <x v="577"/>
          </reference>
          <reference field="22" count="1">
            <x v="480"/>
          </reference>
        </references>
      </pivotArea>
    </format>
    <format dxfId="2990">
      <pivotArea dataOnly="0" labelOnly="1" outline="0" fieldPosition="0">
        <references count="2">
          <reference field="21" count="1" selected="0">
            <x v="578"/>
          </reference>
          <reference field="22" count="1">
            <x v="617"/>
          </reference>
        </references>
      </pivotArea>
    </format>
    <format dxfId="2989">
      <pivotArea dataOnly="0" labelOnly="1" outline="0" fieldPosition="0">
        <references count="2">
          <reference field="21" count="1" selected="0">
            <x v="579"/>
          </reference>
          <reference field="22" count="1">
            <x v="667"/>
          </reference>
        </references>
      </pivotArea>
    </format>
    <format dxfId="2988">
      <pivotArea dataOnly="0" labelOnly="1" outline="0" fieldPosition="0">
        <references count="2">
          <reference field="21" count="1" selected="0">
            <x v="580"/>
          </reference>
          <reference field="22" count="1">
            <x v="780"/>
          </reference>
        </references>
      </pivotArea>
    </format>
    <format dxfId="2987">
      <pivotArea dataOnly="0" labelOnly="1" outline="0" fieldPosition="0">
        <references count="2">
          <reference field="21" count="1" selected="0">
            <x v="581"/>
          </reference>
          <reference field="22" count="1">
            <x v="1090"/>
          </reference>
        </references>
      </pivotArea>
    </format>
    <format dxfId="2986">
      <pivotArea dataOnly="0" labelOnly="1" outline="0" fieldPosition="0">
        <references count="2">
          <reference field="21" count="1" selected="0">
            <x v="582"/>
          </reference>
          <reference field="22" count="1">
            <x v="525"/>
          </reference>
        </references>
      </pivotArea>
    </format>
    <format dxfId="2985">
      <pivotArea dataOnly="0" labelOnly="1" outline="0" fieldPosition="0">
        <references count="2">
          <reference field="21" count="1" selected="0">
            <x v="583"/>
          </reference>
          <reference field="22" count="1">
            <x v="557"/>
          </reference>
        </references>
      </pivotArea>
    </format>
    <format dxfId="2984">
      <pivotArea dataOnly="0" labelOnly="1" outline="0" fieldPosition="0">
        <references count="2">
          <reference field="21" count="1" selected="0">
            <x v="584"/>
          </reference>
          <reference field="22" count="1">
            <x v="399"/>
          </reference>
        </references>
      </pivotArea>
    </format>
    <format dxfId="2983">
      <pivotArea dataOnly="0" labelOnly="1" outline="0" fieldPosition="0">
        <references count="2">
          <reference field="21" count="1" selected="0">
            <x v="585"/>
          </reference>
          <reference field="22" count="1">
            <x v="452"/>
          </reference>
        </references>
      </pivotArea>
    </format>
    <format dxfId="2982">
      <pivotArea dataOnly="0" labelOnly="1" outline="0" fieldPosition="0">
        <references count="2">
          <reference field="21" count="1" selected="0">
            <x v="586"/>
          </reference>
          <reference field="22" count="1">
            <x v="949"/>
          </reference>
        </references>
      </pivotArea>
    </format>
    <format dxfId="2981">
      <pivotArea dataOnly="0" labelOnly="1" outline="0" fieldPosition="0">
        <references count="2">
          <reference field="21" count="1" selected="0">
            <x v="587"/>
          </reference>
          <reference field="22" count="1">
            <x v="582"/>
          </reference>
        </references>
      </pivotArea>
    </format>
    <format dxfId="2980">
      <pivotArea dataOnly="0" labelOnly="1" outline="0" fieldPosition="0">
        <references count="2">
          <reference field="21" count="1" selected="0">
            <x v="588"/>
          </reference>
          <reference field="22" count="1">
            <x v="142"/>
          </reference>
        </references>
      </pivotArea>
    </format>
    <format dxfId="2979">
      <pivotArea dataOnly="0" labelOnly="1" outline="0" fieldPosition="0">
        <references count="2">
          <reference field="21" count="1" selected="0">
            <x v="589"/>
          </reference>
          <reference field="22" count="1">
            <x v="1161"/>
          </reference>
        </references>
      </pivotArea>
    </format>
    <format dxfId="2978">
      <pivotArea dataOnly="0" labelOnly="1" outline="0" fieldPosition="0">
        <references count="2">
          <reference field="21" count="1" selected="0">
            <x v="590"/>
          </reference>
          <reference field="22" count="1">
            <x v="319"/>
          </reference>
        </references>
      </pivotArea>
    </format>
    <format dxfId="2977">
      <pivotArea dataOnly="0" labelOnly="1" outline="0" fieldPosition="0">
        <references count="2">
          <reference field="21" count="1" selected="0">
            <x v="591"/>
          </reference>
          <reference field="22" count="1">
            <x v="421"/>
          </reference>
        </references>
      </pivotArea>
    </format>
    <format dxfId="2976">
      <pivotArea dataOnly="0" labelOnly="1" outline="0" fieldPosition="0">
        <references count="2">
          <reference field="21" count="1" selected="0">
            <x v="592"/>
          </reference>
          <reference field="22" count="1">
            <x v="335"/>
          </reference>
        </references>
      </pivotArea>
    </format>
    <format dxfId="2975">
      <pivotArea dataOnly="0" labelOnly="1" outline="0" fieldPosition="0">
        <references count="2">
          <reference field="21" count="1" selected="0">
            <x v="593"/>
          </reference>
          <reference field="22" count="1">
            <x v="540"/>
          </reference>
        </references>
      </pivotArea>
    </format>
    <format dxfId="2974">
      <pivotArea dataOnly="0" labelOnly="1" outline="0" fieldPosition="0">
        <references count="2">
          <reference field="21" count="1" selected="0">
            <x v="594"/>
          </reference>
          <reference field="22" count="1">
            <x v="903"/>
          </reference>
        </references>
      </pivotArea>
    </format>
    <format dxfId="2973">
      <pivotArea dataOnly="0" labelOnly="1" outline="0" fieldPosition="0">
        <references count="2">
          <reference field="21" count="1" selected="0">
            <x v="595"/>
          </reference>
          <reference field="22" count="1">
            <x v="448"/>
          </reference>
        </references>
      </pivotArea>
    </format>
    <format dxfId="2972">
      <pivotArea dataOnly="0" labelOnly="1" outline="0" fieldPosition="0">
        <references count="2">
          <reference field="21" count="1" selected="0">
            <x v="596"/>
          </reference>
          <reference field="22" count="1">
            <x v="31"/>
          </reference>
        </references>
      </pivotArea>
    </format>
    <format dxfId="2971">
      <pivotArea dataOnly="0" labelOnly="1" outline="0" fieldPosition="0">
        <references count="2">
          <reference field="21" count="1" selected="0">
            <x v="597"/>
          </reference>
          <reference field="22" count="1">
            <x v="1120"/>
          </reference>
        </references>
      </pivotArea>
    </format>
    <format dxfId="2970">
      <pivotArea dataOnly="0" labelOnly="1" outline="0" fieldPosition="0">
        <references count="2">
          <reference field="21" count="1" selected="0">
            <x v="598"/>
          </reference>
          <reference field="22" count="1">
            <x v="802"/>
          </reference>
        </references>
      </pivotArea>
    </format>
    <format dxfId="2969">
      <pivotArea dataOnly="0" labelOnly="1" outline="0" fieldPosition="0">
        <references count="2">
          <reference field="21" count="1" selected="0">
            <x v="599"/>
          </reference>
          <reference field="22" count="1">
            <x v="768"/>
          </reference>
        </references>
      </pivotArea>
    </format>
    <format dxfId="2968">
      <pivotArea dataOnly="0" labelOnly="1" outline="0" fieldPosition="0">
        <references count="2">
          <reference field="21" count="1" selected="0">
            <x v="600"/>
          </reference>
          <reference field="22" count="1">
            <x v="731"/>
          </reference>
        </references>
      </pivotArea>
    </format>
    <format dxfId="2967">
      <pivotArea dataOnly="0" labelOnly="1" outline="0" fieldPosition="0">
        <references count="2">
          <reference field="21" count="1" selected="0">
            <x v="601"/>
          </reference>
          <reference field="22" count="1">
            <x v="905"/>
          </reference>
        </references>
      </pivotArea>
    </format>
    <format dxfId="2966">
      <pivotArea dataOnly="0" labelOnly="1" outline="0" fieldPosition="0">
        <references count="2">
          <reference field="21" count="1" selected="0">
            <x v="602"/>
          </reference>
          <reference field="22" count="1">
            <x v="16"/>
          </reference>
        </references>
      </pivotArea>
    </format>
    <format dxfId="2965">
      <pivotArea dataOnly="0" labelOnly="1" outline="0" fieldPosition="0">
        <references count="2">
          <reference field="21" count="1" selected="0">
            <x v="603"/>
          </reference>
          <reference field="22" count="1">
            <x v="1140"/>
          </reference>
        </references>
      </pivotArea>
    </format>
    <format dxfId="2964">
      <pivotArea dataOnly="0" labelOnly="1" outline="0" fieldPosition="0">
        <references count="2">
          <reference field="21" count="1" selected="0">
            <x v="604"/>
          </reference>
          <reference field="22" count="1">
            <x v="945"/>
          </reference>
        </references>
      </pivotArea>
    </format>
    <format dxfId="2963">
      <pivotArea dataOnly="0" labelOnly="1" outline="0" fieldPosition="0">
        <references count="2">
          <reference field="21" count="1" selected="0">
            <x v="605"/>
          </reference>
          <reference field="22" count="1">
            <x v="87"/>
          </reference>
        </references>
      </pivotArea>
    </format>
    <format dxfId="2962">
      <pivotArea dataOnly="0" labelOnly="1" outline="0" fieldPosition="0">
        <references count="2">
          <reference field="21" count="1" selected="0">
            <x v="606"/>
          </reference>
          <reference field="22" count="1">
            <x v="611"/>
          </reference>
        </references>
      </pivotArea>
    </format>
    <format dxfId="2961">
      <pivotArea dataOnly="0" labelOnly="1" outline="0" fieldPosition="0">
        <references count="2">
          <reference field="21" count="1" selected="0">
            <x v="607"/>
          </reference>
          <reference field="22" count="1">
            <x v="273"/>
          </reference>
        </references>
      </pivotArea>
    </format>
    <format dxfId="2960">
      <pivotArea dataOnly="0" labelOnly="1" outline="0" fieldPosition="0">
        <references count="2">
          <reference field="21" count="1" selected="0">
            <x v="608"/>
          </reference>
          <reference field="22" count="1">
            <x v="1072"/>
          </reference>
        </references>
      </pivotArea>
    </format>
    <format dxfId="2959">
      <pivotArea dataOnly="0" labelOnly="1" outline="0" fieldPosition="0">
        <references count="2">
          <reference field="21" count="1" selected="0">
            <x v="609"/>
          </reference>
          <reference field="22" count="1">
            <x v="638"/>
          </reference>
        </references>
      </pivotArea>
    </format>
    <format dxfId="2958">
      <pivotArea dataOnly="0" labelOnly="1" outline="0" fieldPosition="0">
        <references count="2">
          <reference field="21" count="1" selected="0">
            <x v="610"/>
          </reference>
          <reference field="22" count="1">
            <x v="514"/>
          </reference>
        </references>
      </pivotArea>
    </format>
    <format dxfId="2957">
      <pivotArea dataOnly="0" labelOnly="1" outline="0" fieldPosition="0">
        <references count="2">
          <reference field="21" count="1" selected="0">
            <x v="611"/>
          </reference>
          <reference field="22" count="1">
            <x v="598"/>
          </reference>
        </references>
      </pivotArea>
    </format>
    <format dxfId="2956">
      <pivotArea dataOnly="0" labelOnly="1" outline="0" fieldPosition="0">
        <references count="2">
          <reference field="21" count="1" selected="0">
            <x v="612"/>
          </reference>
          <reference field="22" count="1">
            <x v="290"/>
          </reference>
        </references>
      </pivotArea>
    </format>
    <format dxfId="2955">
      <pivotArea dataOnly="0" labelOnly="1" outline="0" fieldPosition="0">
        <references count="2">
          <reference field="21" count="1" selected="0">
            <x v="613"/>
          </reference>
          <reference field="22" count="1">
            <x v="59"/>
          </reference>
        </references>
      </pivotArea>
    </format>
    <format dxfId="2954">
      <pivotArea dataOnly="0" labelOnly="1" outline="0" fieldPosition="0">
        <references count="2">
          <reference field="21" count="1" selected="0">
            <x v="614"/>
          </reference>
          <reference field="22" count="1">
            <x v="920"/>
          </reference>
        </references>
      </pivotArea>
    </format>
    <format dxfId="2953">
      <pivotArea dataOnly="0" labelOnly="1" outline="0" fieldPosition="0">
        <references count="2">
          <reference field="21" count="1" selected="0">
            <x v="615"/>
          </reference>
          <reference field="22" count="1">
            <x v="791"/>
          </reference>
        </references>
      </pivotArea>
    </format>
    <format dxfId="2952">
      <pivotArea dataOnly="0" labelOnly="1" outline="0" fieldPosition="0">
        <references count="2">
          <reference field="21" count="1" selected="0">
            <x v="616"/>
          </reference>
          <reference field="22" count="1">
            <x v="354"/>
          </reference>
        </references>
      </pivotArea>
    </format>
    <format dxfId="2951">
      <pivotArea dataOnly="0" labelOnly="1" outline="0" fieldPosition="0">
        <references count="2">
          <reference field="21" count="1" selected="0">
            <x v="617"/>
          </reference>
          <reference field="22" count="1">
            <x v="47"/>
          </reference>
        </references>
      </pivotArea>
    </format>
    <format dxfId="2950">
      <pivotArea dataOnly="0" labelOnly="1" outline="0" fieldPosition="0">
        <references count="2">
          <reference field="21" count="1" selected="0">
            <x v="618"/>
          </reference>
          <reference field="22" count="1">
            <x v="750"/>
          </reference>
        </references>
      </pivotArea>
    </format>
    <format dxfId="2949">
      <pivotArea dataOnly="0" labelOnly="1" outline="0" fieldPosition="0">
        <references count="2">
          <reference field="21" count="1" selected="0">
            <x v="619"/>
          </reference>
          <reference field="22" count="1">
            <x v="497"/>
          </reference>
        </references>
      </pivotArea>
    </format>
    <format dxfId="2948">
      <pivotArea dataOnly="0" labelOnly="1" outline="0" fieldPosition="0">
        <references count="2">
          <reference field="21" count="1" selected="0">
            <x v="620"/>
          </reference>
          <reference field="22" count="1">
            <x v="737"/>
          </reference>
        </references>
      </pivotArea>
    </format>
    <format dxfId="2947">
      <pivotArea dataOnly="0" labelOnly="1" outline="0" fieldPosition="0">
        <references count="2">
          <reference field="21" count="1" selected="0">
            <x v="621"/>
          </reference>
          <reference field="22" count="1">
            <x v="401"/>
          </reference>
        </references>
      </pivotArea>
    </format>
    <format dxfId="2946">
      <pivotArea dataOnly="0" labelOnly="1" outline="0" fieldPosition="0">
        <references count="2">
          <reference field="21" count="1" selected="0">
            <x v="622"/>
          </reference>
          <reference field="22" count="1">
            <x v="562"/>
          </reference>
        </references>
      </pivotArea>
    </format>
    <format dxfId="2945">
      <pivotArea dataOnly="0" labelOnly="1" outline="0" fieldPosition="0">
        <references count="2">
          <reference field="21" count="1" selected="0">
            <x v="623"/>
          </reference>
          <reference field="22" count="1">
            <x v="901"/>
          </reference>
        </references>
      </pivotArea>
    </format>
    <format dxfId="2944">
      <pivotArea dataOnly="0" labelOnly="1" outline="0" fieldPosition="0">
        <references count="2">
          <reference field="21" count="1" selected="0">
            <x v="624"/>
          </reference>
          <reference field="22" count="1">
            <x v="392"/>
          </reference>
        </references>
      </pivotArea>
    </format>
    <format dxfId="2943">
      <pivotArea dataOnly="0" labelOnly="1" outline="0" fieldPosition="0">
        <references count="2">
          <reference field="21" count="1" selected="0">
            <x v="625"/>
          </reference>
          <reference field="22" count="1">
            <x v="460"/>
          </reference>
        </references>
      </pivotArea>
    </format>
    <format dxfId="2942">
      <pivotArea dataOnly="0" labelOnly="1" outline="0" fieldPosition="0">
        <references count="2">
          <reference field="21" count="1" selected="0">
            <x v="626"/>
          </reference>
          <reference field="22" count="1">
            <x v="536"/>
          </reference>
        </references>
      </pivotArea>
    </format>
    <format dxfId="2941">
      <pivotArea dataOnly="0" labelOnly="1" outline="0" fieldPosition="0">
        <references count="2">
          <reference field="21" count="1" selected="0">
            <x v="627"/>
          </reference>
          <reference field="22" count="1">
            <x v="696"/>
          </reference>
        </references>
      </pivotArea>
    </format>
    <format dxfId="2940">
      <pivotArea dataOnly="0" labelOnly="1" outline="0" fieldPosition="0">
        <references count="2">
          <reference field="21" count="1" selected="0">
            <x v="628"/>
          </reference>
          <reference field="22" count="1">
            <x v="1103"/>
          </reference>
        </references>
      </pivotArea>
    </format>
    <format dxfId="2939">
      <pivotArea dataOnly="0" labelOnly="1" outline="0" fieldPosition="0">
        <references count="2">
          <reference field="21" count="1" selected="0">
            <x v="629"/>
          </reference>
          <reference field="22" count="1">
            <x v="796"/>
          </reference>
        </references>
      </pivotArea>
    </format>
    <format dxfId="2938">
      <pivotArea dataOnly="0" labelOnly="1" outline="0" fieldPosition="0">
        <references count="2">
          <reference field="21" count="1" selected="0">
            <x v="630"/>
          </reference>
          <reference field="22" count="1">
            <x v="708"/>
          </reference>
        </references>
      </pivotArea>
    </format>
    <format dxfId="2937">
      <pivotArea dataOnly="0" labelOnly="1" outline="0" fieldPosition="0">
        <references count="2">
          <reference field="21" count="1" selected="0">
            <x v="631"/>
          </reference>
          <reference field="22" count="1">
            <x v="862"/>
          </reference>
        </references>
      </pivotArea>
    </format>
    <format dxfId="2936">
      <pivotArea dataOnly="0" labelOnly="1" outline="0" fieldPosition="0">
        <references count="2">
          <reference field="21" count="1" selected="0">
            <x v="632"/>
          </reference>
          <reference field="22" count="1">
            <x v="1093"/>
          </reference>
        </references>
      </pivotArea>
    </format>
    <format dxfId="2935">
      <pivotArea dataOnly="0" labelOnly="1" outline="0" fieldPosition="0">
        <references count="2">
          <reference field="21" count="1" selected="0">
            <x v="633"/>
          </reference>
          <reference field="22" count="1">
            <x v="619"/>
          </reference>
        </references>
      </pivotArea>
    </format>
    <format dxfId="2934">
      <pivotArea dataOnly="0" labelOnly="1" outline="0" fieldPosition="0">
        <references count="2">
          <reference field="21" count="1" selected="0">
            <x v="634"/>
          </reference>
          <reference field="22" count="1">
            <x v="669"/>
          </reference>
        </references>
      </pivotArea>
    </format>
    <format dxfId="2933">
      <pivotArea dataOnly="0" labelOnly="1" outline="0" fieldPosition="0">
        <references count="2">
          <reference field="21" count="1" selected="0">
            <x v="635"/>
          </reference>
          <reference field="22" count="1">
            <x v="604"/>
          </reference>
        </references>
      </pivotArea>
    </format>
    <format dxfId="2932">
      <pivotArea dataOnly="0" labelOnly="1" outline="0" fieldPosition="0">
        <references count="2">
          <reference field="21" count="1" selected="0">
            <x v="636"/>
          </reference>
          <reference field="22" count="1">
            <x v="417"/>
          </reference>
        </references>
      </pivotArea>
    </format>
    <format dxfId="2931">
      <pivotArea dataOnly="0" labelOnly="1" outline="0" fieldPosition="0">
        <references count="2">
          <reference field="21" count="1" selected="0">
            <x v="637"/>
          </reference>
          <reference field="22" count="1">
            <x v="758"/>
          </reference>
        </references>
      </pivotArea>
    </format>
    <format dxfId="2930">
      <pivotArea dataOnly="0" labelOnly="1" outline="0" fieldPosition="0">
        <references count="2">
          <reference field="21" count="1" selected="0">
            <x v="638"/>
          </reference>
          <reference field="22" count="1">
            <x v="194"/>
          </reference>
        </references>
      </pivotArea>
    </format>
    <format dxfId="2929">
      <pivotArea dataOnly="0" labelOnly="1" outline="0" fieldPosition="0">
        <references count="2">
          <reference field="21" count="1" selected="0">
            <x v="639"/>
          </reference>
          <reference field="22" count="1">
            <x v="685"/>
          </reference>
        </references>
      </pivotArea>
    </format>
    <format dxfId="2928">
      <pivotArea dataOnly="0" labelOnly="1" outline="0" fieldPosition="0">
        <references count="2">
          <reference field="21" count="1" selected="0">
            <x v="640"/>
          </reference>
          <reference field="22" count="1">
            <x v="926"/>
          </reference>
        </references>
      </pivotArea>
    </format>
    <format dxfId="2927">
      <pivotArea dataOnly="0" labelOnly="1" outline="0" fieldPosition="0">
        <references count="2">
          <reference field="21" count="1" selected="0">
            <x v="641"/>
          </reference>
          <reference field="22" count="1">
            <x v="886"/>
          </reference>
        </references>
      </pivotArea>
    </format>
    <format dxfId="2926">
      <pivotArea dataOnly="0" labelOnly="1" outline="0" fieldPosition="0">
        <references count="2">
          <reference field="21" count="1" selected="0">
            <x v="642"/>
          </reference>
          <reference field="22" count="1">
            <x v="560"/>
          </reference>
        </references>
      </pivotArea>
    </format>
    <format dxfId="2925">
      <pivotArea dataOnly="0" labelOnly="1" outline="0" fieldPosition="0">
        <references count="2">
          <reference field="21" count="1" selected="0">
            <x v="643"/>
          </reference>
          <reference field="22" count="1">
            <x v="794"/>
          </reference>
        </references>
      </pivotArea>
    </format>
    <format dxfId="2924">
      <pivotArea dataOnly="0" labelOnly="1" outline="0" fieldPosition="0">
        <references count="2">
          <reference field="21" count="1" selected="0">
            <x v="644"/>
          </reference>
          <reference field="22" count="1">
            <x v="1010"/>
          </reference>
        </references>
      </pivotArea>
    </format>
    <format dxfId="2923">
      <pivotArea dataOnly="0" labelOnly="1" outline="0" fieldPosition="0">
        <references count="2">
          <reference field="21" count="1" selected="0">
            <x v="645"/>
          </reference>
          <reference field="22" count="1">
            <x v="734"/>
          </reference>
        </references>
      </pivotArea>
    </format>
    <format dxfId="2922">
      <pivotArea dataOnly="0" labelOnly="1" outline="0" fieldPosition="0">
        <references count="2">
          <reference field="21" count="1" selected="0">
            <x v="646"/>
          </reference>
          <reference field="22" count="1">
            <x v="665"/>
          </reference>
        </references>
      </pivotArea>
    </format>
    <format dxfId="2921">
      <pivotArea dataOnly="0" labelOnly="1" outline="0" fieldPosition="0">
        <references count="2">
          <reference field="21" count="1" selected="0">
            <x v="647"/>
          </reference>
          <reference field="22" count="1">
            <x v="307"/>
          </reference>
        </references>
      </pivotArea>
    </format>
    <format dxfId="2920">
      <pivotArea dataOnly="0" labelOnly="1" outline="0" fieldPosition="0">
        <references count="2">
          <reference field="21" count="1" selected="0">
            <x v="648"/>
          </reference>
          <reference field="22" count="1">
            <x v="189"/>
          </reference>
        </references>
      </pivotArea>
    </format>
    <format dxfId="2919">
      <pivotArea dataOnly="0" labelOnly="1" outline="0" fieldPosition="0">
        <references count="2">
          <reference field="21" count="1" selected="0">
            <x v="649"/>
          </reference>
          <reference field="22" count="1">
            <x v="645"/>
          </reference>
        </references>
      </pivotArea>
    </format>
    <format dxfId="2918">
      <pivotArea dataOnly="0" labelOnly="1" outline="0" fieldPosition="0">
        <references count="2">
          <reference field="21" count="1" selected="0">
            <x v="650"/>
          </reference>
          <reference field="22" count="1">
            <x v="39"/>
          </reference>
        </references>
      </pivotArea>
    </format>
    <format dxfId="2917">
      <pivotArea dataOnly="0" labelOnly="1" outline="0" fieldPosition="0">
        <references count="2">
          <reference field="21" count="1" selected="0">
            <x v="651"/>
          </reference>
          <reference field="22" count="1">
            <x v="689"/>
          </reference>
        </references>
      </pivotArea>
    </format>
    <format dxfId="2916">
      <pivotArea dataOnly="0" labelOnly="1" outline="0" fieldPosition="0">
        <references count="2">
          <reference field="21" count="1" selected="0">
            <x v="652"/>
          </reference>
          <reference field="22" count="1">
            <x v="322"/>
          </reference>
        </references>
      </pivotArea>
    </format>
    <format dxfId="2915">
      <pivotArea dataOnly="0" labelOnly="1" outline="0" fieldPosition="0">
        <references count="2">
          <reference field="21" count="1" selected="0">
            <x v="653"/>
          </reference>
          <reference field="22" count="1">
            <x v="274"/>
          </reference>
        </references>
      </pivotArea>
    </format>
    <format dxfId="2914">
      <pivotArea dataOnly="0" labelOnly="1" outline="0" fieldPosition="0">
        <references count="2">
          <reference field="21" count="1" selected="0">
            <x v="654"/>
          </reference>
          <reference field="22" count="1">
            <x v="756"/>
          </reference>
        </references>
      </pivotArea>
    </format>
    <format dxfId="2913">
      <pivotArea dataOnly="0" labelOnly="1" outline="0" fieldPosition="0">
        <references count="2">
          <reference field="21" count="1" selected="0">
            <x v="655"/>
          </reference>
          <reference field="22" count="1">
            <x v="435"/>
          </reference>
        </references>
      </pivotArea>
    </format>
    <format dxfId="2912">
      <pivotArea dataOnly="0" labelOnly="1" outline="0" fieldPosition="0">
        <references count="2">
          <reference field="21" count="1" selected="0">
            <x v="656"/>
          </reference>
          <reference field="22" count="1">
            <x v="202"/>
          </reference>
        </references>
      </pivotArea>
    </format>
    <format dxfId="2911">
      <pivotArea dataOnly="0" labelOnly="1" outline="0" fieldPosition="0">
        <references count="2">
          <reference field="21" count="1" selected="0">
            <x v="657"/>
          </reference>
          <reference field="22" count="1">
            <x v="946"/>
          </reference>
        </references>
      </pivotArea>
    </format>
    <format dxfId="2910">
      <pivotArea dataOnly="0" labelOnly="1" outline="0" fieldPosition="0">
        <references count="2">
          <reference field="21" count="1" selected="0">
            <x v="658"/>
          </reference>
          <reference field="22" count="1">
            <x v="105"/>
          </reference>
        </references>
      </pivotArea>
    </format>
    <format dxfId="2909">
      <pivotArea dataOnly="0" labelOnly="1" outline="0" fieldPosition="0">
        <references count="2">
          <reference field="21" count="1" selected="0">
            <x v="659"/>
          </reference>
          <reference field="22" count="1">
            <x v="165"/>
          </reference>
        </references>
      </pivotArea>
    </format>
    <format dxfId="2908">
      <pivotArea dataOnly="0" labelOnly="1" outline="0" fieldPosition="0">
        <references count="2">
          <reference field="21" count="1" selected="0">
            <x v="660"/>
          </reference>
          <reference field="22" count="1">
            <x v="132"/>
          </reference>
        </references>
      </pivotArea>
    </format>
    <format dxfId="2907">
      <pivotArea dataOnly="0" labelOnly="1" outline="0" fieldPosition="0">
        <references count="2">
          <reference field="21" count="1" selected="0">
            <x v="661"/>
          </reference>
          <reference field="22" count="1">
            <x v="864"/>
          </reference>
        </references>
      </pivotArea>
    </format>
    <format dxfId="2906">
      <pivotArea dataOnly="0" labelOnly="1" outline="0" fieldPosition="0">
        <references count="2">
          <reference field="21" count="1" selected="0">
            <x v="662"/>
          </reference>
          <reference field="22" count="1">
            <x v="280"/>
          </reference>
        </references>
      </pivotArea>
    </format>
    <format dxfId="2905">
      <pivotArea dataOnly="0" labelOnly="1" outline="0" fieldPosition="0">
        <references count="2">
          <reference field="21" count="1" selected="0">
            <x v="663"/>
          </reference>
          <reference field="22" count="1">
            <x v="345"/>
          </reference>
        </references>
      </pivotArea>
    </format>
    <format dxfId="2904">
      <pivotArea dataOnly="0" labelOnly="1" outline="0" fieldPosition="0">
        <references count="2">
          <reference field="21" count="1" selected="0">
            <x v="664"/>
          </reference>
          <reference field="22" count="1">
            <x v="302"/>
          </reference>
        </references>
      </pivotArea>
    </format>
    <format dxfId="2903">
      <pivotArea dataOnly="0" labelOnly="1" outline="0" fieldPosition="0">
        <references count="2">
          <reference field="21" count="1" selected="0">
            <x v="665"/>
          </reference>
          <reference field="22" count="1">
            <x v="628"/>
          </reference>
        </references>
      </pivotArea>
    </format>
    <format dxfId="2902">
      <pivotArea dataOnly="0" labelOnly="1" outline="0" fieldPosition="0">
        <references count="2">
          <reference field="21" count="1" selected="0">
            <x v="666"/>
          </reference>
          <reference field="22" count="1">
            <x v="1074"/>
          </reference>
        </references>
      </pivotArea>
    </format>
    <format dxfId="2901">
      <pivotArea dataOnly="0" labelOnly="1" outline="0" fieldPosition="0">
        <references count="2">
          <reference field="21" count="1" selected="0">
            <x v="667"/>
          </reference>
          <reference field="22" count="1">
            <x v="43"/>
          </reference>
        </references>
      </pivotArea>
    </format>
    <format dxfId="2900">
      <pivotArea dataOnly="0" labelOnly="1" outline="0" fieldPosition="0">
        <references count="2">
          <reference field="21" count="1" selected="0">
            <x v="668"/>
          </reference>
          <reference field="22" count="1">
            <x v="221"/>
          </reference>
        </references>
      </pivotArea>
    </format>
    <format dxfId="2899">
      <pivotArea dataOnly="0" labelOnly="1" outline="0" fieldPosition="0">
        <references count="2">
          <reference field="21" count="1" selected="0">
            <x v="669"/>
          </reference>
          <reference field="22" count="1">
            <x v="361"/>
          </reference>
        </references>
      </pivotArea>
    </format>
    <format dxfId="2898">
      <pivotArea dataOnly="0" labelOnly="1" outline="0" fieldPosition="0">
        <references count="2">
          <reference field="21" count="1" selected="0">
            <x v="670"/>
          </reference>
          <reference field="22" count="1">
            <x v="711"/>
          </reference>
        </references>
      </pivotArea>
    </format>
    <format dxfId="2897">
      <pivotArea dataOnly="0" labelOnly="1" outline="0" fieldPosition="0">
        <references count="2">
          <reference field="21" count="1" selected="0">
            <x v="671"/>
          </reference>
          <reference field="22" count="1">
            <x v="556"/>
          </reference>
        </references>
      </pivotArea>
    </format>
    <format dxfId="2896">
      <pivotArea dataOnly="0" labelOnly="1" outline="0" fieldPosition="0">
        <references count="2">
          <reference field="21" count="1" selected="0">
            <x v="672"/>
          </reference>
          <reference field="22" count="1">
            <x v="565"/>
          </reference>
        </references>
      </pivotArea>
    </format>
    <format dxfId="2895">
      <pivotArea dataOnly="0" labelOnly="1" outline="0" fieldPosition="0">
        <references count="2">
          <reference field="21" count="1" selected="0">
            <x v="673"/>
          </reference>
          <reference field="22" count="1">
            <x v="284"/>
          </reference>
        </references>
      </pivotArea>
    </format>
    <format dxfId="2894">
      <pivotArea dataOnly="0" labelOnly="1" outline="0" fieldPosition="0">
        <references count="2">
          <reference field="21" count="1" selected="0">
            <x v="674"/>
          </reference>
          <reference field="22" count="1">
            <x v="938"/>
          </reference>
        </references>
      </pivotArea>
    </format>
    <format dxfId="2893">
      <pivotArea dataOnly="0" labelOnly="1" outline="0" fieldPosition="0">
        <references count="2">
          <reference field="21" count="1" selected="0">
            <x v="675"/>
          </reference>
          <reference field="22" count="1">
            <x v="298"/>
          </reference>
        </references>
      </pivotArea>
    </format>
    <format dxfId="2892">
      <pivotArea dataOnly="0" labelOnly="1" outline="0" fieldPosition="0">
        <references count="2">
          <reference field="21" count="1" selected="0">
            <x v="676"/>
          </reference>
          <reference field="22" count="1">
            <x v="1014"/>
          </reference>
        </references>
      </pivotArea>
    </format>
    <format dxfId="2891">
      <pivotArea dataOnly="0" labelOnly="1" outline="0" fieldPosition="0">
        <references count="2">
          <reference field="21" count="1" selected="0">
            <x v="677"/>
          </reference>
          <reference field="22" count="1">
            <x v="170"/>
          </reference>
        </references>
      </pivotArea>
    </format>
    <format dxfId="2890">
      <pivotArea dataOnly="0" labelOnly="1" outline="0" fieldPosition="0">
        <references count="2">
          <reference field="21" count="1" selected="0">
            <x v="678"/>
          </reference>
          <reference field="22" count="1">
            <x v="730"/>
          </reference>
        </references>
      </pivotArea>
    </format>
    <format dxfId="2889">
      <pivotArea dataOnly="0" labelOnly="1" outline="0" fieldPosition="0">
        <references count="2">
          <reference field="21" count="1" selected="0">
            <x v="679"/>
          </reference>
          <reference field="22" count="1">
            <x v="833"/>
          </reference>
        </references>
      </pivotArea>
    </format>
    <format dxfId="2888">
      <pivotArea dataOnly="0" labelOnly="1" outline="0" fieldPosition="0">
        <references count="2">
          <reference field="21" count="1" selected="0">
            <x v="680"/>
          </reference>
          <reference field="22" count="1">
            <x v="157"/>
          </reference>
        </references>
      </pivotArea>
    </format>
    <format dxfId="2887">
      <pivotArea dataOnly="0" labelOnly="1" outline="0" fieldPosition="0">
        <references count="2">
          <reference field="21" count="1" selected="0">
            <x v="681"/>
          </reference>
          <reference field="22" count="1">
            <x v="752"/>
          </reference>
        </references>
      </pivotArea>
    </format>
    <format dxfId="2886">
      <pivotArea dataOnly="0" labelOnly="1" outline="0" fieldPosition="0">
        <references count="2">
          <reference field="21" count="1" selected="0">
            <x v="682"/>
          </reference>
          <reference field="22" count="1">
            <x v="1152"/>
          </reference>
        </references>
      </pivotArea>
    </format>
    <format dxfId="2885">
      <pivotArea dataOnly="0" labelOnly="1" outline="0" fieldPosition="0">
        <references count="2">
          <reference field="21" count="1" selected="0">
            <x v="683"/>
          </reference>
          <reference field="22" count="1">
            <x v="454"/>
          </reference>
        </references>
      </pivotArea>
    </format>
    <format dxfId="2884">
      <pivotArea dataOnly="0" labelOnly="1" outline="0" fieldPosition="0">
        <references count="2">
          <reference field="21" count="1" selected="0">
            <x v="684"/>
          </reference>
          <reference field="22" count="1">
            <x v="666"/>
          </reference>
        </references>
      </pivotArea>
    </format>
    <format dxfId="2883">
      <pivotArea dataOnly="0" labelOnly="1" outline="0" fieldPosition="0">
        <references count="2">
          <reference field="21" count="1" selected="0">
            <x v="685"/>
          </reference>
          <reference field="22" count="1">
            <x v="705"/>
          </reference>
        </references>
      </pivotArea>
    </format>
    <format dxfId="2882">
      <pivotArea dataOnly="0" labelOnly="1" outline="0" fieldPosition="0">
        <references count="2">
          <reference field="21" count="1" selected="0">
            <x v="686"/>
          </reference>
          <reference field="22" count="1">
            <x v="429"/>
          </reference>
        </references>
      </pivotArea>
    </format>
    <format dxfId="2881">
      <pivotArea dataOnly="0" labelOnly="1" outline="0" fieldPosition="0">
        <references count="2">
          <reference field="21" count="1" selected="0">
            <x v="687"/>
          </reference>
          <reference field="22" count="1">
            <x v="268"/>
          </reference>
        </references>
      </pivotArea>
    </format>
    <format dxfId="2880">
      <pivotArea dataOnly="0" labelOnly="1" outline="0" fieldPosition="0">
        <references count="2">
          <reference field="21" count="1" selected="0">
            <x v="688"/>
          </reference>
          <reference field="22" count="1">
            <x v="660"/>
          </reference>
        </references>
      </pivotArea>
    </format>
    <format dxfId="2879">
      <pivotArea dataOnly="0" labelOnly="1" outline="0" fieldPosition="0">
        <references count="2">
          <reference field="21" count="1" selected="0">
            <x v="689"/>
          </reference>
          <reference field="22" count="1">
            <x v="393"/>
          </reference>
        </references>
      </pivotArea>
    </format>
    <format dxfId="2878">
      <pivotArea dataOnly="0" labelOnly="1" outline="0" fieldPosition="0">
        <references count="2">
          <reference field="21" count="1" selected="0">
            <x v="690"/>
          </reference>
          <reference field="22" count="1">
            <x v="179"/>
          </reference>
        </references>
      </pivotArea>
    </format>
    <format dxfId="2877">
      <pivotArea dataOnly="0" labelOnly="1" outline="0" fieldPosition="0">
        <references count="2">
          <reference field="21" count="1" selected="0">
            <x v="691"/>
          </reference>
          <reference field="22" count="1">
            <x v="1107"/>
          </reference>
        </references>
      </pivotArea>
    </format>
    <format dxfId="2876">
      <pivotArea dataOnly="0" labelOnly="1" outline="0" fieldPosition="0">
        <references count="2">
          <reference field="21" count="1" selected="0">
            <x v="692"/>
          </reference>
          <reference field="22" count="1">
            <x v="917"/>
          </reference>
        </references>
      </pivotArea>
    </format>
    <format dxfId="2875">
      <pivotArea dataOnly="0" labelOnly="1" outline="0" fieldPosition="0">
        <references count="2">
          <reference field="21" count="1" selected="0">
            <x v="693"/>
          </reference>
          <reference field="22" count="1">
            <x v="979"/>
          </reference>
        </references>
      </pivotArea>
    </format>
    <format dxfId="2874">
      <pivotArea dataOnly="0" labelOnly="1" outline="0" fieldPosition="0">
        <references count="2">
          <reference field="21" count="1" selected="0">
            <x v="694"/>
          </reference>
          <reference field="22" count="1">
            <x v="40"/>
          </reference>
        </references>
      </pivotArea>
    </format>
    <format dxfId="2873">
      <pivotArea dataOnly="0" labelOnly="1" outline="0" fieldPosition="0">
        <references count="2">
          <reference field="21" count="1" selected="0">
            <x v="695"/>
          </reference>
          <reference field="22" count="1">
            <x v="371"/>
          </reference>
        </references>
      </pivotArea>
    </format>
    <format dxfId="2872">
      <pivotArea dataOnly="0" labelOnly="1" outline="0" fieldPosition="0">
        <references count="2">
          <reference field="21" count="1" selected="0">
            <x v="696"/>
          </reference>
          <reference field="22" count="1">
            <x v="1030"/>
          </reference>
        </references>
      </pivotArea>
    </format>
    <format dxfId="2871">
      <pivotArea dataOnly="0" labelOnly="1" outline="0" fieldPosition="0">
        <references count="2">
          <reference field="21" count="1" selected="0">
            <x v="697"/>
          </reference>
          <reference field="22" count="1">
            <x v="639"/>
          </reference>
        </references>
      </pivotArea>
    </format>
    <format dxfId="2870">
      <pivotArea dataOnly="0" labelOnly="1" outline="0" fieldPosition="0">
        <references count="2">
          <reference field="21" count="1" selected="0">
            <x v="698"/>
          </reference>
          <reference field="22" count="1">
            <x v="578"/>
          </reference>
        </references>
      </pivotArea>
    </format>
    <format dxfId="2869">
      <pivotArea dataOnly="0" labelOnly="1" outline="0" fieldPosition="0">
        <references count="2">
          <reference field="21" count="1" selected="0">
            <x v="699"/>
          </reference>
          <reference field="22" count="1">
            <x v="144"/>
          </reference>
        </references>
      </pivotArea>
    </format>
    <format dxfId="2868">
      <pivotArea dataOnly="0" labelOnly="1" outline="0" fieldPosition="0">
        <references count="2">
          <reference field="21" count="1" selected="0">
            <x v="700"/>
          </reference>
          <reference field="22" count="1">
            <x v="285"/>
          </reference>
        </references>
      </pivotArea>
    </format>
    <format dxfId="2867">
      <pivotArea dataOnly="0" labelOnly="1" outline="0" fieldPosition="0">
        <references count="2">
          <reference field="21" count="1" selected="0">
            <x v="701"/>
          </reference>
          <reference field="22" count="1">
            <x v="688"/>
          </reference>
        </references>
      </pivotArea>
    </format>
    <format dxfId="2866">
      <pivotArea dataOnly="0" labelOnly="1" outline="0" fieldPosition="0">
        <references count="2">
          <reference field="21" count="1" selected="0">
            <x v="702"/>
          </reference>
          <reference field="22" count="1">
            <x v="668"/>
          </reference>
        </references>
      </pivotArea>
    </format>
    <format dxfId="2865">
      <pivotArea dataOnly="0" labelOnly="1" outline="0" fieldPosition="0">
        <references count="2">
          <reference field="21" count="1" selected="0">
            <x v="703"/>
          </reference>
          <reference field="22" count="1">
            <x v="239"/>
          </reference>
        </references>
      </pivotArea>
    </format>
    <format dxfId="2864">
      <pivotArea dataOnly="0" labelOnly="1" outline="0" fieldPosition="0">
        <references count="2">
          <reference field="21" count="1" selected="0">
            <x v="704"/>
          </reference>
          <reference field="22" count="1">
            <x v="728"/>
          </reference>
        </references>
      </pivotArea>
    </format>
    <format dxfId="2863">
      <pivotArea dataOnly="0" labelOnly="1" outline="0" fieldPosition="0">
        <references count="2">
          <reference field="21" count="1" selected="0">
            <x v="705"/>
          </reference>
          <reference field="22" count="1">
            <x v="596"/>
          </reference>
        </references>
      </pivotArea>
    </format>
    <format dxfId="2862">
      <pivotArea dataOnly="0" labelOnly="1" outline="0" fieldPosition="0">
        <references count="2">
          <reference field="21" count="1" selected="0">
            <x v="706"/>
          </reference>
          <reference field="22" count="1">
            <x v="171"/>
          </reference>
        </references>
      </pivotArea>
    </format>
    <format dxfId="2861">
      <pivotArea dataOnly="0" labelOnly="1" outline="0" fieldPosition="0">
        <references count="2">
          <reference field="21" count="1" selected="0">
            <x v="707"/>
          </reference>
          <reference field="22" count="1">
            <x v="201"/>
          </reference>
        </references>
      </pivotArea>
    </format>
    <format dxfId="2860">
      <pivotArea dataOnly="0" labelOnly="1" outline="0" fieldPosition="0">
        <references count="2">
          <reference field="21" count="1" selected="0">
            <x v="708"/>
          </reference>
          <reference field="22" count="1">
            <x v="217"/>
          </reference>
        </references>
      </pivotArea>
    </format>
    <format dxfId="2859">
      <pivotArea dataOnly="0" labelOnly="1" outline="0" fieldPosition="0">
        <references count="2">
          <reference field="21" count="1" selected="0">
            <x v="709"/>
          </reference>
          <reference field="22" count="1">
            <x v="927"/>
          </reference>
        </references>
      </pivotArea>
    </format>
    <format dxfId="2858">
      <pivotArea dataOnly="0" labelOnly="1" outline="0" fieldPosition="0">
        <references count="2">
          <reference field="21" count="1" selected="0">
            <x v="710"/>
          </reference>
          <reference field="22" count="1">
            <x v="264"/>
          </reference>
        </references>
      </pivotArea>
    </format>
    <format dxfId="2857">
      <pivotArea dataOnly="0" labelOnly="1" outline="0" fieldPosition="0">
        <references count="2">
          <reference field="21" count="1" selected="0">
            <x v="711"/>
          </reference>
          <reference field="22" count="1">
            <x v="875"/>
          </reference>
        </references>
      </pivotArea>
    </format>
    <format dxfId="2856">
      <pivotArea dataOnly="0" labelOnly="1" outline="0" fieldPosition="0">
        <references count="2">
          <reference field="21" count="1" selected="0">
            <x v="712"/>
          </reference>
          <reference field="22" count="1">
            <x v="622"/>
          </reference>
        </references>
      </pivotArea>
    </format>
    <format dxfId="2855">
      <pivotArea dataOnly="0" labelOnly="1" outline="0" fieldPosition="0">
        <references count="2">
          <reference field="21" count="1" selected="0">
            <x v="713"/>
          </reference>
          <reference field="22" count="1">
            <x v="266"/>
          </reference>
        </references>
      </pivotArea>
    </format>
    <format dxfId="2854">
      <pivotArea dataOnly="0" labelOnly="1" outline="0" fieldPosition="0">
        <references count="2">
          <reference field="21" count="1" selected="0">
            <x v="714"/>
          </reference>
          <reference field="22" count="1">
            <x v="847"/>
          </reference>
        </references>
      </pivotArea>
    </format>
    <format dxfId="2853">
      <pivotArea dataOnly="0" labelOnly="1" outline="0" fieldPosition="0">
        <references count="2">
          <reference field="21" count="1" selected="0">
            <x v="715"/>
          </reference>
          <reference field="22" count="1">
            <x v="251"/>
          </reference>
        </references>
      </pivotArea>
    </format>
    <format dxfId="2852">
      <pivotArea dataOnly="0" labelOnly="1" outline="0" fieldPosition="0">
        <references count="2">
          <reference field="21" count="1" selected="0">
            <x v="716"/>
          </reference>
          <reference field="22" count="1">
            <x v="263"/>
          </reference>
        </references>
      </pivotArea>
    </format>
    <format dxfId="2851">
      <pivotArea dataOnly="0" labelOnly="1" outline="0" fieldPosition="0">
        <references count="2">
          <reference field="21" count="1" selected="0">
            <x v="717"/>
          </reference>
          <reference field="22" count="1">
            <x v="190"/>
          </reference>
        </references>
      </pivotArea>
    </format>
    <format dxfId="2850">
      <pivotArea dataOnly="0" labelOnly="1" outline="0" fieldPosition="0">
        <references count="2">
          <reference field="21" count="1" selected="0">
            <x v="718"/>
          </reference>
          <reference field="22" count="1">
            <x v="397"/>
          </reference>
        </references>
      </pivotArea>
    </format>
    <format dxfId="2849">
      <pivotArea dataOnly="0" labelOnly="1" outline="0" fieldPosition="0">
        <references count="2">
          <reference field="21" count="1" selected="0">
            <x v="719"/>
          </reference>
          <reference field="22" count="1">
            <x v="168"/>
          </reference>
        </references>
      </pivotArea>
    </format>
    <format dxfId="2848">
      <pivotArea dataOnly="0" labelOnly="1" outline="0" fieldPosition="0">
        <references count="2">
          <reference field="21" count="1" selected="0">
            <x v="720"/>
          </reference>
          <reference field="22" count="1">
            <x v="402"/>
          </reference>
        </references>
      </pivotArea>
    </format>
    <format dxfId="2847">
      <pivotArea dataOnly="0" labelOnly="1" outline="0" fieldPosition="0">
        <references count="2">
          <reference field="21" count="1" selected="0">
            <x v="721"/>
          </reference>
          <reference field="22" count="1">
            <x v="1089"/>
          </reference>
        </references>
      </pivotArea>
    </format>
    <format dxfId="2846">
      <pivotArea dataOnly="0" labelOnly="1" outline="0" fieldPosition="0">
        <references count="2">
          <reference field="21" count="1" selected="0">
            <x v="722"/>
          </reference>
          <reference field="22" count="1">
            <x v="306"/>
          </reference>
        </references>
      </pivotArea>
    </format>
    <format dxfId="2845">
      <pivotArea dataOnly="0" labelOnly="1" outline="0" fieldPosition="0">
        <references count="2">
          <reference field="21" count="1" selected="0">
            <x v="723"/>
          </reference>
          <reference field="22" count="1">
            <x v="328"/>
          </reference>
        </references>
      </pivotArea>
    </format>
    <format dxfId="2844">
      <pivotArea dataOnly="0" labelOnly="1" outline="0" fieldPosition="0">
        <references count="2">
          <reference field="21" count="1" selected="0">
            <x v="724"/>
          </reference>
          <reference field="22" count="1">
            <x v="364"/>
          </reference>
        </references>
      </pivotArea>
    </format>
    <format dxfId="2843">
      <pivotArea dataOnly="0" labelOnly="1" outline="0" fieldPosition="0">
        <references count="2">
          <reference field="21" count="1" selected="0">
            <x v="725"/>
          </reference>
          <reference field="22" count="1">
            <x v="939"/>
          </reference>
        </references>
      </pivotArea>
    </format>
    <format dxfId="2842">
      <pivotArea dataOnly="0" labelOnly="1" outline="0" fieldPosition="0">
        <references count="2">
          <reference field="21" count="1" selected="0">
            <x v="726"/>
          </reference>
          <reference field="22" count="1">
            <x v="983"/>
          </reference>
        </references>
      </pivotArea>
    </format>
    <format dxfId="2841">
      <pivotArea dataOnly="0" labelOnly="1" outline="0" fieldPosition="0">
        <references count="2">
          <reference field="21" count="1" selected="0">
            <x v="727"/>
          </reference>
          <reference field="22" count="1">
            <x v="257"/>
          </reference>
        </references>
      </pivotArea>
    </format>
    <format dxfId="2840">
      <pivotArea dataOnly="0" labelOnly="1" outline="0" fieldPosition="0">
        <references count="2">
          <reference field="21" count="1" selected="0">
            <x v="728"/>
          </reference>
          <reference field="22" count="1">
            <x v="291"/>
          </reference>
        </references>
      </pivotArea>
    </format>
    <format dxfId="2839">
      <pivotArea dataOnly="0" labelOnly="1" outline="0" fieldPosition="0">
        <references count="2">
          <reference field="21" count="1" selected="0">
            <x v="729"/>
          </reference>
          <reference field="22" count="1">
            <x v="200"/>
          </reference>
        </references>
      </pivotArea>
    </format>
    <format dxfId="2838">
      <pivotArea dataOnly="0" labelOnly="1" outline="0" fieldPosition="0">
        <references count="2">
          <reference field="21" count="1" selected="0">
            <x v="730"/>
          </reference>
          <reference field="22" count="1">
            <x v="247"/>
          </reference>
        </references>
      </pivotArea>
    </format>
    <format dxfId="2837">
      <pivotArea dataOnly="0" labelOnly="1" outline="0" fieldPosition="0">
        <references count="2">
          <reference field="21" count="1" selected="0">
            <x v="731"/>
          </reference>
          <reference field="22" count="1">
            <x v="423"/>
          </reference>
        </references>
      </pivotArea>
    </format>
    <format dxfId="2836">
      <pivotArea dataOnly="0" labelOnly="1" outline="0" fieldPosition="0">
        <references count="2">
          <reference field="21" count="1" selected="0">
            <x v="732"/>
          </reference>
          <reference field="22" count="1">
            <x v="438"/>
          </reference>
        </references>
      </pivotArea>
    </format>
    <format dxfId="2835">
      <pivotArea dataOnly="0" labelOnly="1" outline="0" fieldPosition="0">
        <references count="2">
          <reference field="21" count="1" selected="0">
            <x v="733"/>
          </reference>
          <reference field="22" count="1">
            <x v="727"/>
          </reference>
        </references>
      </pivotArea>
    </format>
    <format dxfId="2834">
      <pivotArea dataOnly="0" labelOnly="1" outline="0" fieldPosition="0">
        <references count="2">
          <reference field="21" count="1" selected="0">
            <x v="734"/>
          </reference>
          <reference field="22" count="1">
            <x v="238"/>
          </reference>
        </references>
      </pivotArea>
    </format>
    <format dxfId="2833">
      <pivotArea dataOnly="0" labelOnly="1" outline="0" fieldPosition="0">
        <references count="2">
          <reference field="21" count="1" selected="0">
            <x v="735"/>
          </reference>
          <reference field="22" count="1">
            <x v="492"/>
          </reference>
        </references>
      </pivotArea>
    </format>
    <format dxfId="2832">
      <pivotArea dataOnly="0" labelOnly="1" outline="0" fieldPosition="0">
        <references count="2">
          <reference field="21" count="1" selected="0">
            <x v="736"/>
          </reference>
          <reference field="22" count="1">
            <x v="662"/>
          </reference>
        </references>
      </pivotArea>
    </format>
    <format dxfId="2831">
      <pivotArea dataOnly="0" labelOnly="1" outline="0" fieldPosition="0">
        <references count="2">
          <reference field="21" count="1" selected="0">
            <x v="737"/>
          </reference>
          <reference field="22" count="1">
            <x v="845"/>
          </reference>
        </references>
      </pivotArea>
    </format>
    <format dxfId="2830">
      <pivotArea dataOnly="0" labelOnly="1" outline="0" fieldPosition="0">
        <references count="2">
          <reference field="21" count="1" selected="0">
            <x v="738"/>
          </reference>
          <reference field="22" count="1">
            <x v="867"/>
          </reference>
        </references>
      </pivotArea>
    </format>
    <format dxfId="2829">
      <pivotArea dataOnly="0" labelOnly="1" outline="0" fieldPosition="0">
        <references count="2">
          <reference field="21" count="1" selected="0">
            <x v="739"/>
          </reference>
          <reference field="22" count="1">
            <x v="347"/>
          </reference>
        </references>
      </pivotArea>
    </format>
    <format dxfId="2828">
      <pivotArea dataOnly="0" labelOnly="1" outline="0" fieldPosition="0">
        <references count="2">
          <reference field="21" count="1" selected="0">
            <x v="740"/>
          </reference>
          <reference field="22" count="1">
            <x v="123"/>
          </reference>
        </references>
      </pivotArea>
    </format>
    <format dxfId="2827">
      <pivotArea dataOnly="0" labelOnly="1" outline="0" fieldPosition="0">
        <references count="2">
          <reference field="21" count="1" selected="0">
            <x v="741"/>
          </reference>
          <reference field="22" count="1">
            <x v="297"/>
          </reference>
        </references>
      </pivotArea>
    </format>
    <format dxfId="2826">
      <pivotArea dataOnly="0" labelOnly="1" outline="0" fieldPosition="0">
        <references count="2">
          <reference field="21" count="1" selected="0">
            <x v="742"/>
          </reference>
          <reference field="22" count="1">
            <x v="652"/>
          </reference>
        </references>
      </pivotArea>
    </format>
    <format dxfId="2825">
      <pivotArea dataOnly="0" labelOnly="1" outline="0" fieldPosition="0">
        <references count="2">
          <reference field="21" count="1" selected="0">
            <x v="743"/>
          </reference>
          <reference field="22" count="1">
            <x v="359"/>
          </reference>
        </references>
      </pivotArea>
    </format>
    <format dxfId="2824">
      <pivotArea dataOnly="0" labelOnly="1" outline="0" fieldPosition="0">
        <references count="2">
          <reference field="21" count="1" selected="0">
            <x v="744"/>
          </reference>
          <reference field="22" count="1">
            <x v="878"/>
          </reference>
        </references>
      </pivotArea>
    </format>
    <format dxfId="2823">
      <pivotArea dataOnly="0" labelOnly="1" outline="0" fieldPosition="0">
        <references count="2">
          <reference field="21" count="1" selected="0">
            <x v="745"/>
          </reference>
          <reference field="22" count="1">
            <x v="188"/>
          </reference>
        </references>
      </pivotArea>
    </format>
    <format dxfId="2822">
      <pivotArea dataOnly="0" labelOnly="1" outline="0" fieldPosition="0">
        <references count="2">
          <reference field="21" count="1" selected="0">
            <x v="746"/>
          </reference>
          <reference field="22" count="1">
            <x v="1024"/>
          </reference>
        </references>
      </pivotArea>
    </format>
    <format dxfId="2821">
      <pivotArea dataOnly="0" labelOnly="1" outline="0" fieldPosition="0">
        <references count="2">
          <reference field="21" count="1" selected="0">
            <x v="747"/>
          </reference>
          <reference field="22" count="1">
            <x v="25"/>
          </reference>
        </references>
      </pivotArea>
    </format>
    <format dxfId="2820">
      <pivotArea dataOnly="0" labelOnly="1" outline="0" fieldPosition="0">
        <references count="2">
          <reference field="21" count="1" selected="0">
            <x v="748"/>
          </reference>
          <reference field="22" count="1">
            <x v="814"/>
          </reference>
        </references>
      </pivotArea>
    </format>
    <format dxfId="2819">
      <pivotArea dataOnly="0" labelOnly="1" outline="0" fieldPosition="0">
        <references count="2">
          <reference field="21" count="1" selected="0">
            <x v="749"/>
          </reference>
          <reference field="22" count="1">
            <x v="151"/>
          </reference>
        </references>
      </pivotArea>
    </format>
    <format dxfId="2818">
      <pivotArea dataOnly="0" labelOnly="1" outline="0" fieldPosition="0">
        <references count="2">
          <reference field="21" count="1" selected="0">
            <x v="750"/>
          </reference>
          <reference field="22" count="1">
            <x v="1131"/>
          </reference>
        </references>
      </pivotArea>
    </format>
    <format dxfId="2817">
      <pivotArea dataOnly="0" labelOnly="1" outline="0" fieldPosition="0">
        <references count="2">
          <reference field="21" count="1" selected="0">
            <x v="751"/>
          </reference>
          <reference field="22" count="1">
            <x v="369"/>
          </reference>
        </references>
      </pivotArea>
    </format>
    <format dxfId="2816">
      <pivotArea dataOnly="0" labelOnly="1" outline="0" fieldPosition="0">
        <references count="2">
          <reference field="21" count="1" selected="0">
            <x v="752"/>
          </reference>
          <reference field="22" count="1">
            <x v="526"/>
          </reference>
        </references>
      </pivotArea>
    </format>
    <format dxfId="2815">
      <pivotArea dataOnly="0" labelOnly="1" outline="0" fieldPosition="0">
        <references count="2">
          <reference field="21" count="1" selected="0">
            <x v="753"/>
          </reference>
          <reference field="22" count="1">
            <x v="1039"/>
          </reference>
        </references>
      </pivotArea>
    </format>
    <format dxfId="2814">
      <pivotArea dataOnly="0" labelOnly="1" outline="0" fieldPosition="0">
        <references count="2">
          <reference field="21" count="1" selected="0">
            <x v="754"/>
          </reference>
          <reference field="22" count="1">
            <x v="226"/>
          </reference>
        </references>
      </pivotArea>
    </format>
    <format dxfId="2813">
      <pivotArea dataOnly="0" labelOnly="1" outline="0" fieldPosition="0">
        <references count="2">
          <reference field="21" count="1" selected="0">
            <x v="755"/>
          </reference>
          <reference field="22" count="1">
            <x v="965"/>
          </reference>
        </references>
      </pivotArea>
    </format>
    <format dxfId="2812">
      <pivotArea dataOnly="0" labelOnly="1" outline="0" fieldPosition="0">
        <references count="2">
          <reference field="21" count="1" selected="0">
            <x v="756"/>
          </reference>
          <reference field="22" count="1">
            <x v="88"/>
          </reference>
        </references>
      </pivotArea>
    </format>
    <format dxfId="2811">
      <pivotArea dataOnly="0" labelOnly="1" outline="0" fieldPosition="0">
        <references count="2">
          <reference field="21" count="1" selected="0">
            <x v="757"/>
          </reference>
          <reference field="22" count="1">
            <x v="1033"/>
          </reference>
        </references>
      </pivotArea>
    </format>
    <format dxfId="2810">
      <pivotArea dataOnly="0" labelOnly="1" outline="0" fieldPosition="0">
        <references count="2">
          <reference field="21" count="1" selected="0">
            <x v="758"/>
          </reference>
          <reference field="22" count="1">
            <x v="259"/>
          </reference>
        </references>
      </pivotArea>
    </format>
    <format dxfId="2809">
      <pivotArea dataOnly="0" labelOnly="1" outline="0" fieldPosition="0">
        <references count="2">
          <reference field="21" count="1" selected="0">
            <x v="759"/>
          </reference>
          <reference field="22" count="1">
            <x v="315"/>
          </reference>
        </references>
      </pivotArea>
    </format>
    <format dxfId="2808">
      <pivotArea dataOnly="0" labelOnly="1" outline="0" fieldPosition="0">
        <references count="2">
          <reference field="21" count="1" selected="0">
            <x v="760"/>
          </reference>
          <reference field="22" count="1">
            <x v="675"/>
          </reference>
        </references>
      </pivotArea>
    </format>
    <format dxfId="2807">
      <pivotArea dataOnly="0" labelOnly="1" outline="0" fieldPosition="0">
        <references count="2">
          <reference field="21" count="1" selected="0">
            <x v="761"/>
          </reference>
          <reference field="22" count="1">
            <x v="766"/>
          </reference>
        </references>
      </pivotArea>
    </format>
    <format dxfId="2806">
      <pivotArea dataOnly="0" labelOnly="1" outline="0" fieldPosition="0">
        <references count="2">
          <reference field="21" count="1" selected="0">
            <x v="762"/>
          </reference>
          <reference field="22" count="1">
            <x v="177"/>
          </reference>
        </references>
      </pivotArea>
    </format>
    <format dxfId="2805">
      <pivotArea dataOnly="0" labelOnly="1" outline="0" fieldPosition="0">
        <references count="2">
          <reference field="21" count="1" selected="0">
            <x v="763"/>
          </reference>
          <reference field="22" count="1">
            <x v="283"/>
          </reference>
        </references>
      </pivotArea>
    </format>
    <format dxfId="2804">
      <pivotArea dataOnly="0" labelOnly="1" outline="0" fieldPosition="0">
        <references count="2">
          <reference field="21" count="1" selected="0">
            <x v="764"/>
          </reference>
          <reference field="22" count="1">
            <x v="902"/>
          </reference>
        </references>
      </pivotArea>
    </format>
    <format dxfId="2803">
      <pivotArea dataOnly="0" labelOnly="1" outline="0" fieldPosition="0">
        <references count="2">
          <reference field="21" count="1" selected="0">
            <x v="765"/>
          </reference>
          <reference field="22" count="1">
            <x v="331"/>
          </reference>
        </references>
      </pivotArea>
    </format>
    <format dxfId="2802">
      <pivotArea dataOnly="0" labelOnly="1" outline="0" fieldPosition="0">
        <references count="2">
          <reference field="21" count="1" selected="0">
            <x v="766"/>
          </reference>
          <reference field="22" count="1">
            <x v="999"/>
          </reference>
        </references>
      </pivotArea>
    </format>
    <format dxfId="2801">
      <pivotArea dataOnly="0" labelOnly="1" outline="0" fieldPosition="0">
        <references count="2">
          <reference field="21" count="1" selected="0">
            <x v="767"/>
          </reference>
          <reference field="22" count="1">
            <x v="706"/>
          </reference>
        </references>
      </pivotArea>
    </format>
    <format dxfId="2800">
      <pivotArea dataOnly="0" labelOnly="1" outline="0" fieldPosition="0">
        <references count="2">
          <reference field="21" count="1" selected="0">
            <x v="768"/>
          </reference>
          <reference field="22" count="1">
            <x v="403"/>
          </reference>
        </references>
      </pivotArea>
    </format>
    <format dxfId="2799">
      <pivotArea dataOnly="0" labelOnly="1" outline="0" fieldPosition="0">
        <references count="2">
          <reference field="21" count="1" selected="0">
            <x v="769"/>
          </reference>
          <reference field="22" count="1">
            <x v="674"/>
          </reference>
        </references>
      </pivotArea>
    </format>
    <format dxfId="2798">
      <pivotArea dataOnly="0" labelOnly="1" outline="0" fieldPosition="0">
        <references count="2">
          <reference field="21" count="1" selected="0">
            <x v="770"/>
          </reference>
          <reference field="22" count="1">
            <x v="384"/>
          </reference>
        </references>
      </pivotArea>
    </format>
    <format dxfId="2797">
      <pivotArea dataOnly="0" labelOnly="1" outline="0" fieldPosition="0">
        <references count="2">
          <reference field="21" count="1" selected="0">
            <x v="771"/>
          </reference>
          <reference field="22" count="1">
            <x v="816"/>
          </reference>
        </references>
      </pivotArea>
    </format>
    <format dxfId="2796">
      <pivotArea dataOnly="0" labelOnly="1" outline="0" fieldPosition="0">
        <references count="2">
          <reference field="21" count="1" selected="0">
            <x v="772"/>
          </reference>
          <reference field="22" count="1">
            <x v="432"/>
          </reference>
        </references>
      </pivotArea>
    </format>
    <format dxfId="2795">
      <pivotArea dataOnly="0" labelOnly="1" outline="0" fieldPosition="0">
        <references count="2">
          <reference field="21" count="1" selected="0">
            <x v="773"/>
          </reference>
          <reference field="22" count="1">
            <x v="449"/>
          </reference>
        </references>
      </pivotArea>
    </format>
    <format dxfId="2794">
      <pivotArea dataOnly="0" labelOnly="1" outline="0" fieldPosition="0">
        <references count="2">
          <reference field="21" count="1" selected="0">
            <x v="774"/>
          </reference>
          <reference field="22" count="1">
            <x v="855"/>
          </reference>
        </references>
      </pivotArea>
    </format>
    <format dxfId="2793">
      <pivotArea dataOnly="0" labelOnly="1" outline="0" fieldPosition="0">
        <references count="2">
          <reference field="21" count="1" selected="0">
            <x v="775"/>
          </reference>
          <reference field="22" count="1">
            <x v="204"/>
          </reference>
        </references>
      </pivotArea>
    </format>
    <format dxfId="2792">
      <pivotArea dataOnly="0" labelOnly="1" outline="0" fieldPosition="0">
        <references count="2">
          <reference field="21" count="1" selected="0">
            <x v="776"/>
          </reference>
          <reference field="22" count="1">
            <x v="915"/>
          </reference>
        </references>
      </pivotArea>
    </format>
    <format dxfId="2791">
      <pivotArea dataOnly="0" labelOnly="1" outline="0" fieldPosition="0">
        <references count="2">
          <reference field="21" count="1" selected="0">
            <x v="777"/>
          </reference>
          <reference field="22" count="1">
            <x v="743"/>
          </reference>
        </references>
      </pivotArea>
    </format>
    <format dxfId="2790">
      <pivotArea dataOnly="0" labelOnly="1" outline="0" fieldPosition="0">
        <references count="2">
          <reference field="21" count="1" selected="0">
            <x v="778"/>
          </reference>
          <reference field="22" count="1">
            <x v="997"/>
          </reference>
        </references>
      </pivotArea>
    </format>
    <format dxfId="2789">
      <pivotArea dataOnly="0" labelOnly="1" outline="0" fieldPosition="0">
        <references count="2">
          <reference field="21" count="1" selected="0">
            <x v="779"/>
          </reference>
          <reference field="22" count="1">
            <x v="881"/>
          </reference>
        </references>
      </pivotArea>
    </format>
    <format dxfId="2788">
      <pivotArea dataOnly="0" labelOnly="1" outline="0" fieldPosition="0">
        <references count="2">
          <reference field="21" count="1" selected="0">
            <x v="780"/>
          </reference>
          <reference field="22" count="1">
            <x v="1037"/>
          </reference>
        </references>
      </pivotArea>
    </format>
    <format dxfId="2787">
      <pivotArea dataOnly="0" labelOnly="1" outline="0" fieldPosition="0">
        <references count="2">
          <reference field="21" count="1" selected="0">
            <x v="781"/>
          </reference>
          <reference field="22" count="1">
            <x v="299"/>
          </reference>
        </references>
      </pivotArea>
    </format>
    <format dxfId="2786">
      <pivotArea dataOnly="0" labelOnly="1" outline="0" fieldPosition="0">
        <references count="2">
          <reference field="21" count="1" selected="0">
            <x v="782"/>
          </reference>
          <reference field="22" count="1">
            <x v="101"/>
          </reference>
        </references>
      </pivotArea>
    </format>
    <format dxfId="2785">
      <pivotArea dataOnly="0" labelOnly="1" outline="0" fieldPosition="0">
        <references count="2">
          <reference field="21" count="1" selected="0">
            <x v="783"/>
          </reference>
          <reference field="22" count="1">
            <x v="1141"/>
          </reference>
        </references>
      </pivotArea>
    </format>
    <format dxfId="2784">
      <pivotArea dataOnly="0" labelOnly="1" outline="0" fieldPosition="0">
        <references count="2">
          <reference field="21" count="1" selected="0">
            <x v="784"/>
          </reference>
          <reference field="22" count="1">
            <x v="682"/>
          </reference>
        </references>
      </pivotArea>
    </format>
    <format dxfId="2783">
      <pivotArea dataOnly="0" labelOnly="1" outline="0" fieldPosition="0">
        <references count="2">
          <reference field="21" count="1" selected="0">
            <x v="785"/>
          </reference>
          <reference field="22" count="3">
            <x v="127"/>
            <x v="141"/>
            <x v="457"/>
          </reference>
        </references>
      </pivotArea>
    </format>
    <format dxfId="2782">
      <pivotArea dataOnly="0" labelOnly="1" outline="0" fieldPosition="0">
        <references count="2">
          <reference field="21" count="1" selected="0">
            <x v="786"/>
          </reference>
          <reference field="22" count="1">
            <x v="700"/>
          </reference>
        </references>
      </pivotArea>
    </format>
    <format dxfId="2781">
      <pivotArea dataOnly="0" labelOnly="1" outline="0" fieldPosition="0">
        <references count="2">
          <reference field="21" count="1" selected="0">
            <x v="787"/>
          </reference>
          <reference field="22" count="1">
            <x v="1084"/>
          </reference>
        </references>
      </pivotArea>
    </format>
    <format dxfId="2780">
      <pivotArea dataOnly="0" labelOnly="1" outline="0" fieldPosition="0">
        <references count="2">
          <reference field="21" count="1" selected="0">
            <x v="788"/>
          </reference>
          <reference field="22" count="1">
            <x v="254"/>
          </reference>
        </references>
      </pivotArea>
    </format>
    <format dxfId="2779">
      <pivotArea dataOnly="0" labelOnly="1" outline="0" fieldPosition="0">
        <references count="2">
          <reference field="21" count="1" selected="0">
            <x v="789"/>
          </reference>
          <reference field="22" count="1">
            <x v="1035"/>
          </reference>
        </references>
      </pivotArea>
    </format>
    <format dxfId="2778">
      <pivotArea dataOnly="0" labelOnly="1" outline="0" fieldPosition="0">
        <references count="2">
          <reference field="21" count="1" selected="0">
            <x v="790"/>
          </reference>
          <reference field="22" count="1">
            <x v="303"/>
          </reference>
        </references>
      </pivotArea>
    </format>
    <format dxfId="2777">
      <pivotArea dataOnly="0" labelOnly="1" outline="0" fieldPosition="0">
        <references count="2">
          <reference field="21" count="1" selected="0">
            <x v="791"/>
          </reference>
          <reference field="22" count="1">
            <x v="418"/>
          </reference>
        </references>
      </pivotArea>
    </format>
    <format dxfId="2776">
      <pivotArea dataOnly="0" labelOnly="1" outline="0" fieldPosition="0">
        <references count="2">
          <reference field="21" count="1" selected="0">
            <x v="792"/>
          </reference>
          <reference field="22" count="1">
            <x v="213"/>
          </reference>
        </references>
      </pivotArea>
    </format>
    <format dxfId="2775">
      <pivotArea dataOnly="0" labelOnly="1" outline="0" fieldPosition="0">
        <references count="2">
          <reference field="21" count="1" selected="0">
            <x v="793"/>
          </reference>
          <reference field="22" count="1">
            <x v="502"/>
          </reference>
        </references>
      </pivotArea>
    </format>
    <format dxfId="2774">
      <pivotArea dataOnly="0" labelOnly="1" outline="0" fieldPosition="0">
        <references count="2">
          <reference field="21" count="1" selected="0">
            <x v="794"/>
          </reference>
          <reference field="22" count="1">
            <x v="871"/>
          </reference>
        </references>
      </pivotArea>
    </format>
    <format dxfId="2773">
      <pivotArea dataOnly="0" labelOnly="1" outline="0" fieldPosition="0">
        <references count="2">
          <reference field="21" count="1" selected="0">
            <x v="795"/>
          </reference>
          <reference field="22" count="1">
            <x v="869"/>
          </reference>
        </references>
      </pivotArea>
    </format>
    <format dxfId="2772">
      <pivotArea dataOnly="0" labelOnly="1" outline="0" fieldPosition="0">
        <references count="2">
          <reference field="21" count="1" selected="0">
            <x v="796"/>
          </reference>
          <reference field="22" count="1">
            <x v="693"/>
          </reference>
        </references>
      </pivotArea>
    </format>
    <format dxfId="2771">
      <pivotArea dataOnly="0" labelOnly="1" outline="0" fieldPosition="0">
        <references count="2">
          <reference field="21" count="1" selected="0">
            <x v="797"/>
          </reference>
          <reference field="22" count="1">
            <x v="544"/>
          </reference>
        </references>
      </pivotArea>
    </format>
    <format dxfId="2770">
      <pivotArea dataOnly="0" labelOnly="1" outline="0" fieldPosition="0">
        <references count="2">
          <reference field="21" count="1" selected="0">
            <x v="798"/>
          </reference>
          <reference field="22" count="1">
            <x v="800"/>
          </reference>
        </references>
      </pivotArea>
    </format>
    <format dxfId="2769">
      <pivotArea dataOnly="0" labelOnly="1" outline="0" fieldPosition="0">
        <references count="2">
          <reference field="21" count="1" selected="0">
            <x v="799"/>
          </reference>
          <reference field="22" count="1">
            <x v="115"/>
          </reference>
        </references>
      </pivotArea>
    </format>
    <format dxfId="2768">
      <pivotArea dataOnly="0" labelOnly="1" outline="0" fieldPosition="0">
        <references count="2">
          <reference field="21" count="1" selected="0">
            <x v="800"/>
          </reference>
          <reference field="22" count="1">
            <x v="1068"/>
          </reference>
        </references>
      </pivotArea>
    </format>
    <format dxfId="2767">
      <pivotArea dataOnly="0" labelOnly="1" outline="0" fieldPosition="0">
        <references count="2">
          <reference field="21" count="1" selected="0">
            <x v="801"/>
          </reference>
          <reference field="22" count="1">
            <x v="559"/>
          </reference>
        </references>
      </pivotArea>
    </format>
    <format dxfId="2766">
      <pivotArea dataOnly="0" labelOnly="1" outline="0" fieldPosition="0">
        <references count="2">
          <reference field="21" count="1" selected="0">
            <x v="802"/>
          </reference>
          <reference field="22" count="1">
            <x v="735"/>
          </reference>
        </references>
      </pivotArea>
    </format>
    <format dxfId="2765">
      <pivotArea dataOnly="0" labelOnly="1" outline="0" fieldPosition="0">
        <references count="2">
          <reference field="21" count="1" selected="0">
            <x v="803"/>
          </reference>
          <reference field="22" count="1">
            <x v="774"/>
          </reference>
        </references>
      </pivotArea>
    </format>
    <format dxfId="2764">
      <pivotArea dataOnly="0" labelOnly="1" outline="0" fieldPosition="0">
        <references count="2">
          <reference field="21" count="1" selected="0">
            <x v="804"/>
          </reference>
          <reference field="22" count="1">
            <x v="826"/>
          </reference>
        </references>
      </pivotArea>
    </format>
    <format dxfId="2763">
      <pivotArea dataOnly="0" labelOnly="1" outline="0" fieldPosition="0">
        <references count="2">
          <reference field="21" count="1" selected="0">
            <x v="805"/>
          </reference>
          <reference field="22" count="1">
            <x v="260"/>
          </reference>
        </references>
      </pivotArea>
    </format>
    <format dxfId="2762">
      <pivotArea dataOnly="0" labelOnly="1" outline="0" fieldPosition="0">
        <references count="2">
          <reference field="21" count="1" selected="0">
            <x v="806"/>
          </reference>
          <reference field="22" count="1">
            <x v="164"/>
          </reference>
        </references>
      </pivotArea>
    </format>
    <format dxfId="2761">
      <pivotArea dataOnly="0" labelOnly="1" outline="0" fieldPosition="0">
        <references count="2">
          <reference field="21" count="1" selected="0">
            <x v="807"/>
          </reference>
          <reference field="22" count="1">
            <x v="140"/>
          </reference>
        </references>
      </pivotArea>
    </format>
    <format dxfId="2760">
      <pivotArea dataOnly="0" labelOnly="1" outline="0" fieldPosition="0">
        <references count="2">
          <reference field="21" count="1" selected="0">
            <x v="808"/>
          </reference>
          <reference field="22" count="1">
            <x v="326"/>
          </reference>
        </references>
      </pivotArea>
    </format>
    <format dxfId="2759">
      <pivotArea dataOnly="0" labelOnly="1" outline="0" fieldPosition="0">
        <references count="2">
          <reference field="21" count="1" selected="0">
            <x v="809"/>
          </reference>
          <reference field="22" count="1">
            <x v="396"/>
          </reference>
        </references>
      </pivotArea>
    </format>
    <format dxfId="2758">
      <pivotArea dataOnly="0" labelOnly="1" outline="0" fieldPosition="0">
        <references count="2">
          <reference field="21" count="1" selected="0">
            <x v="810"/>
          </reference>
          <reference field="22" count="1">
            <x v="550"/>
          </reference>
        </references>
      </pivotArea>
    </format>
    <format dxfId="2757">
      <pivotArea dataOnly="0" labelOnly="1" outline="0" fieldPosition="0">
        <references count="2">
          <reference field="21" count="1" selected="0">
            <x v="811"/>
          </reference>
          <reference field="22" count="1">
            <x v="453"/>
          </reference>
        </references>
      </pivotArea>
    </format>
    <format dxfId="2756">
      <pivotArea dataOnly="0" labelOnly="1" outline="0" fieldPosition="0">
        <references count="2">
          <reference field="21" count="1" selected="0">
            <x v="812"/>
          </reference>
          <reference field="22" count="1">
            <x v="3"/>
          </reference>
        </references>
      </pivotArea>
    </format>
    <format dxfId="2755">
      <pivotArea dataOnly="0" labelOnly="1" outline="0" fieldPosition="0">
        <references count="2">
          <reference field="21" count="1" selected="0">
            <x v="813"/>
          </reference>
          <reference field="22" count="1">
            <x v="474"/>
          </reference>
        </references>
      </pivotArea>
    </format>
    <format dxfId="2754">
      <pivotArea dataOnly="0" labelOnly="1" outline="0" fieldPosition="0">
        <references count="2">
          <reference field="21" count="1" selected="0">
            <x v="814"/>
          </reference>
          <reference field="22" count="1">
            <x v="673"/>
          </reference>
        </references>
      </pivotArea>
    </format>
    <format dxfId="2753">
      <pivotArea dataOnly="0" labelOnly="1" outline="0" fieldPosition="0">
        <references count="2">
          <reference field="21" count="1" selected="0">
            <x v="815"/>
          </reference>
          <reference field="22" count="1">
            <x v="699"/>
          </reference>
        </references>
      </pivotArea>
    </format>
    <format dxfId="2752">
      <pivotArea dataOnly="0" labelOnly="1" outline="0" fieldPosition="0">
        <references count="2">
          <reference field="21" count="1" selected="0">
            <x v="816"/>
          </reference>
          <reference field="22" count="1">
            <x v="482"/>
          </reference>
        </references>
      </pivotArea>
    </format>
    <format dxfId="2751">
      <pivotArea dataOnly="0" labelOnly="1" outline="0" fieldPosition="0">
        <references count="2">
          <reference field="21" count="1" selected="0">
            <x v="817"/>
          </reference>
          <reference field="22" count="1">
            <x v="282"/>
          </reference>
        </references>
      </pivotArea>
    </format>
    <format dxfId="2750">
      <pivotArea dataOnly="0" labelOnly="1" outline="0" fieldPosition="0">
        <references count="2">
          <reference field="21" count="1" selected="0">
            <x v="818"/>
          </reference>
          <reference field="22" count="1">
            <x v="368"/>
          </reference>
        </references>
      </pivotArea>
    </format>
    <format dxfId="2749">
      <pivotArea dataOnly="0" labelOnly="1" outline="0" fieldPosition="0">
        <references count="2">
          <reference field="21" count="1" selected="0">
            <x v="819"/>
          </reference>
          <reference field="22" count="1">
            <x v="13"/>
          </reference>
        </references>
      </pivotArea>
    </format>
    <format dxfId="2748">
      <pivotArea dataOnly="0" labelOnly="1" outline="0" fieldPosition="0">
        <references count="2">
          <reference field="21" count="1" selected="0">
            <x v="820"/>
          </reference>
          <reference field="22" count="1">
            <x v="172"/>
          </reference>
        </references>
      </pivotArea>
    </format>
    <format dxfId="2747">
      <pivotArea dataOnly="0" labelOnly="1" outline="0" fieldPosition="0">
        <references count="2">
          <reference field="21" count="1" selected="0">
            <x v="821"/>
          </reference>
          <reference field="22" count="1">
            <x v="523"/>
          </reference>
        </references>
      </pivotArea>
    </format>
    <format dxfId="2746">
      <pivotArea dataOnly="0" labelOnly="1" outline="0" fieldPosition="0">
        <references count="2">
          <reference field="21" count="1" selected="0">
            <x v="822"/>
          </reference>
          <reference field="22" count="1">
            <x v="212"/>
          </reference>
        </references>
      </pivotArea>
    </format>
    <format dxfId="2745">
      <pivotArea dataOnly="0" labelOnly="1" outline="0" fieldPosition="0">
        <references count="2">
          <reference field="21" count="1" selected="0">
            <x v="823"/>
          </reference>
          <reference field="22" count="1">
            <x v="519"/>
          </reference>
        </references>
      </pivotArea>
    </format>
    <format dxfId="2744">
      <pivotArea dataOnly="0" labelOnly="1" outline="0" fieldPosition="0">
        <references count="2">
          <reference field="21" count="1" selected="0">
            <x v="824"/>
          </reference>
          <reference field="22" count="1">
            <x v="602"/>
          </reference>
        </references>
      </pivotArea>
    </format>
    <format dxfId="2743">
      <pivotArea dataOnly="0" labelOnly="1" outline="0" fieldPosition="0">
        <references count="2">
          <reference field="21" count="1" selected="0">
            <x v="825"/>
          </reference>
          <reference field="22" count="1">
            <x v="276"/>
          </reference>
        </references>
      </pivotArea>
    </format>
    <format dxfId="2742">
      <pivotArea dataOnly="0" labelOnly="1" outline="0" fieldPosition="0">
        <references count="2">
          <reference field="21" count="1" selected="0">
            <x v="826"/>
          </reference>
          <reference field="22" count="1">
            <x v="12"/>
          </reference>
        </references>
      </pivotArea>
    </format>
    <format dxfId="2741">
      <pivotArea dataOnly="0" labelOnly="1" outline="0" fieldPosition="0">
        <references count="2">
          <reference field="21" count="1" selected="0">
            <x v="827"/>
          </reference>
          <reference field="22" count="2">
            <x v="584"/>
            <x v="709"/>
          </reference>
        </references>
      </pivotArea>
    </format>
    <format dxfId="2740">
      <pivotArea dataOnly="0" labelOnly="1" outline="0" fieldPosition="0">
        <references count="2">
          <reference field="21" count="1" selected="0">
            <x v="828"/>
          </reference>
          <reference field="22" count="1">
            <x v="243"/>
          </reference>
        </references>
      </pivotArea>
    </format>
    <format dxfId="2739">
      <pivotArea dataOnly="0" labelOnly="1" outline="0" fieldPosition="0">
        <references count="2">
          <reference field="21" count="1" selected="0">
            <x v="829"/>
          </reference>
          <reference field="22" count="1">
            <x v="309"/>
          </reference>
        </references>
      </pivotArea>
    </format>
    <format dxfId="2738">
      <pivotArea dataOnly="0" labelOnly="1" outline="0" fieldPosition="0">
        <references count="2">
          <reference field="21" count="1" selected="0">
            <x v="830"/>
          </reference>
          <reference field="22" count="1">
            <x v="1122"/>
          </reference>
        </references>
      </pivotArea>
    </format>
    <format dxfId="2737">
      <pivotArea dataOnly="0" labelOnly="1" outline="0" fieldPosition="0">
        <references count="2">
          <reference field="21" count="1" selected="0">
            <x v="831"/>
          </reference>
          <reference field="22" count="1">
            <x v="678"/>
          </reference>
        </references>
      </pivotArea>
    </format>
    <format dxfId="2736">
      <pivotArea dataOnly="0" labelOnly="1" outline="0" fieldPosition="0">
        <references count="2">
          <reference field="21" count="1" selected="0">
            <x v="832"/>
          </reference>
          <reference field="22" count="1">
            <x v="50"/>
          </reference>
        </references>
      </pivotArea>
    </format>
    <format dxfId="2735">
      <pivotArea dataOnly="0" labelOnly="1" outline="0" fieldPosition="0">
        <references count="2">
          <reference field="21" count="1" selected="0">
            <x v="833"/>
          </reference>
          <reference field="22" count="1">
            <x v="654"/>
          </reference>
        </references>
      </pivotArea>
    </format>
    <format dxfId="2734">
      <pivotArea dataOnly="0" labelOnly="1" outline="0" fieldPosition="0">
        <references count="2">
          <reference field="21" count="1" selected="0">
            <x v="834"/>
          </reference>
          <reference field="22" count="1">
            <x v="877"/>
          </reference>
        </references>
      </pivotArea>
    </format>
    <format dxfId="2733">
      <pivotArea dataOnly="0" labelOnly="1" outline="0" fieldPosition="0">
        <references count="2">
          <reference field="21" count="1" selected="0">
            <x v="835"/>
          </reference>
          <reference field="22" count="1">
            <x v="769"/>
          </reference>
        </references>
      </pivotArea>
    </format>
    <format dxfId="2732">
      <pivotArea dataOnly="0" labelOnly="1" outline="0" fieldPosition="0">
        <references count="2">
          <reference field="21" count="1" selected="0">
            <x v="836"/>
          </reference>
          <reference field="22" count="1">
            <x v="835"/>
          </reference>
        </references>
      </pivotArea>
    </format>
    <format dxfId="2731">
      <pivotArea dataOnly="0" labelOnly="1" outline="0" fieldPosition="0">
        <references count="2">
          <reference field="21" count="1" selected="0">
            <x v="837"/>
          </reference>
          <reference field="22" count="1">
            <x v="344"/>
          </reference>
        </references>
      </pivotArea>
    </format>
    <format dxfId="2730">
      <pivotArea dataOnly="0" labelOnly="1" outline="0" fieldPosition="0">
        <references count="2">
          <reference field="21" count="1" selected="0">
            <x v="838"/>
          </reference>
          <reference field="22" count="1">
            <x v="95"/>
          </reference>
        </references>
      </pivotArea>
    </format>
    <format dxfId="2729">
      <pivotArea dataOnly="0" labelOnly="1" outline="0" fieldPosition="0">
        <references count="2">
          <reference field="21" count="1" selected="0">
            <x v="839"/>
          </reference>
          <reference field="22" count="1">
            <x v="547"/>
          </reference>
        </references>
      </pivotArea>
    </format>
    <format dxfId="2728">
      <pivotArea dataOnly="0" labelOnly="1" outline="0" fieldPosition="0">
        <references count="2">
          <reference field="21" count="1" selected="0">
            <x v="840"/>
          </reference>
          <reference field="22" count="1">
            <x v="629"/>
          </reference>
        </references>
      </pivotArea>
    </format>
    <format dxfId="2727">
      <pivotArea dataOnly="0" labelOnly="1" outline="0" fieldPosition="0">
        <references count="2">
          <reference field="21" count="1" selected="0">
            <x v="841"/>
          </reference>
          <reference field="22" count="1">
            <x v="117"/>
          </reference>
        </references>
      </pivotArea>
    </format>
    <format dxfId="2726">
      <pivotArea dataOnly="0" labelOnly="1" outline="0" fieldPosition="0">
        <references count="2">
          <reference field="21" count="1" selected="0">
            <x v="842"/>
          </reference>
          <reference field="22" count="1">
            <x v="416"/>
          </reference>
        </references>
      </pivotArea>
    </format>
    <format dxfId="2725">
      <pivotArea dataOnly="0" labelOnly="1" outline="0" fieldPosition="0">
        <references count="2">
          <reference field="21" count="1" selected="0">
            <x v="843"/>
          </reference>
          <reference field="22" count="1">
            <x v="948"/>
          </reference>
        </references>
      </pivotArea>
    </format>
    <format dxfId="2724">
      <pivotArea dataOnly="0" labelOnly="1" outline="0" fieldPosition="0">
        <references count="2">
          <reference field="21" count="1" selected="0">
            <x v="844"/>
          </reference>
          <reference field="22" count="1">
            <x v="781"/>
          </reference>
        </references>
      </pivotArea>
    </format>
    <format dxfId="2723">
      <pivotArea dataOnly="0" labelOnly="1" outline="0" fieldPosition="0">
        <references count="2">
          <reference field="21" count="1" selected="0">
            <x v="845"/>
          </reference>
          <reference field="22" count="1">
            <x v="698"/>
          </reference>
        </references>
      </pivotArea>
    </format>
    <format dxfId="2722">
      <pivotArea dataOnly="0" labelOnly="1" outline="0" fieldPosition="0">
        <references count="2">
          <reference field="21" count="1" selected="0">
            <x v="846"/>
          </reference>
          <reference field="22" count="1">
            <x v="575"/>
          </reference>
        </references>
      </pivotArea>
    </format>
    <format dxfId="2721">
      <pivotArea dataOnly="0" labelOnly="1" outline="0" fieldPosition="0">
        <references count="2">
          <reference field="21" count="1" selected="0">
            <x v="847"/>
          </reference>
          <reference field="22" count="1">
            <x v="278"/>
          </reference>
        </references>
      </pivotArea>
    </format>
    <format dxfId="2720">
      <pivotArea dataOnly="0" labelOnly="1" outline="0" fieldPosition="0">
        <references count="2">
          <reference field="21" count="1" selected="0">
            <x v="848"/>
          </reference>
          <reference field="22" count="1">
            <x v="23"/>
          </reference>
        </references>
      </pivotArea>
    </format>
    <format dxfId="2719">
      <pivotArea dataOnly="0" labelOnly="1" outline="0" fieldPosition="0">
        <references count="2">
          <reference field="21" count="1" selected="0">
            <x v="849"/>
          </reference>
          <reference field="22" count="1">
            <x v="163"/>
          </reference>
        </references>
      </pivotArea>
    </format>
    <format dxfId="2718">
      <pivotArea dataOnly="0" labelOnly="1" outline="0" fieldPosition="0">
        <references count="2">
          <reference field="21" count="1" selected="0">
            <x v="850"/>
          </reference>
          <reference field="22" count="1">
            <x v="77"/>
          </reference>
        </references>
      </pivotArea>
    </format>
    <format dxfId="2717">
      <pivotArea dataOnly="0" labelOnly="1" outline="0" fieldPosition="0">
        <references count="2">
          <reference field="21" count="1" selected="0">
            <x v="851"/>
          </reference>
          <reference field="22" count="1">
            <x v="499"/>
          </reference>
        </references>
      </pivotArea>
    </format>
    <format dxfId="2716">
      <pivotArea dataOnly="0" labelOnly="1" outline="0" fieldPosition="0">
        <references count="2">
          <reference field="21" count="1" selected="0">
            <x v="852"/>
          </reference>
          <reference field="22" count="1">
            <x v="1100"/>
          </reference>
        </references>
      </pivotArea>
    </format>
    <format dxfId="2715">
      <pivotArea dataOnly="0" labelOnly="1" outline="0" fieldPosition="0">
        <references count="2">
          <reference field="21" count="1" selected="0">
            <x v="853"/>
          </reference>
          <reference field="22" count="1">
            <x v="375"/>
          </reference>
        </references>
      </pivotArea>
    </format>
    <format dxfId="2714">
      <pivotArea dataOnly="0" labelOnly="1" outline="0" fieldPosition="0">
        <references count="2">
          <reference field="21" count="1" selected="0">
            <x v="854"/>
          </reference>
          <reference field="22" count="1">
            <x v="573"/>
          </reference>
        </references>
      </pivotArea>
    </format>
    <format dxfId="2713">
      <pivotArea dataOnly="0" labelOnly="1" outline="0" fieldPosition="0">
        <references count="2">
          <reference field="21" count="1" selected="0">
            <x v="855"/>
          </reference>
          <reference field="22" count="1">
            <x v="1073"/>
          </reference>
        </references>
      </pivotArea>
    </format>
    <format dxfId="2712">
      <pivotArea dataOnly="0" labelOnly="1" outline="0" fieldPosition="0">
        <references count="2">
          <reference field="21" count="1" selected="0">
            <x v="856"/>
          </reference>
          <reference field="22" count="1">
            <x v="129"/>
          </reference>
        </references>
      </pivotArea>
    </format>
    <format dxfId="2711">
      <pivotArea dataOnly="0" labelOnly="1" outline="0" fieldPosition="0">
        <references count="2">
          <reference field="21" count="1" selected="0">
            <x v="857"/>
          </reference>
          <reference field="22" count="1">
            <x v="924"/>
          </reference>
        </references>
      </pivotArea>
    </format>
    <format dxfId="2710">
      <pivotArea dataOnly="0" labelOnly="1" outline="0" fieldPosition="0">
        <references count="2">
          <reference field="21" count="1" selected="0">
            <x v="858"/>
          </reference>
          <reference field="22" count="1">
            <x v="18"/>
          </reference>
        </references>
      </pivotArea>
    </format>
    <format dxfId="2709">
      <pivotArea dataOnly="0" labelOnly="1" outline="0" fieldPosition="0">
        <references count="2">
          <reference field="21" count="1" selected="0">
            <x v="859"/>
          </reference>
          <reference field="22" count="1">
            <x v="533"/>
          </reference>
        </references>
      </pivotArea>
    </format>
    <format dxfId="2708">
      <pivotArea dataOnly="0" labelOnly="1" outline="0" fieldPosition="0">
        <references count="2">
          <reference field="21" count="1" selected="0">
            <x v="860"/>
          </reference>
          <reference field="22" count="1">
            <x v="726"/>
          </reference>
        </references>
      </pivotArea>
    </format>
    <format dxfId="2707">
      <pivotArea dataOnly="0" labelOnly="1" outline="0" fieldPosition="0">
        <references count="2">
          <reference field="21" count="1" selected="0">
            <x v="861"/>
          </reference>
          <reference field="22" count="1">
            <x v="659"/>
          </reference>
        </references>
      </pivotArea>
    </format>
    <format dxfId="2706">
      <pivotArea dataOnly="0" labelOnly="1" outline="0" fieldPosition="0">
        <references count="2">
          <reference field="21" count="1" selected="0">
            <x v="862"/>
          </reference>
          <reference field="22" count="1">
            <x v="9"/>
          </reference>
        </references>
      </pivotArea>
    </format>
    <format dxfId="2705">
      <pivotArea dataOnly="0" labelOnly="1" outline="0" fieldPosition="0">
        <references count="2">
          <reference field="21" count="1" selected="0">
            <x v="863"/>
          </reference>
          <reference field="22" count="1">
            <x v="409"/>
          </reference>
        </references>
      </pivotArea>
    </format>
    <format dxfId="2704">
      <pivotArea dataOnly="0" labelOnly="1" outline="0" fieldPosition="0">
        <references count="2">
          <reference field="21" count="1" selected="0">
            <x v="864"/>
          </reference>
          <reference field="22" count="1">
            <x v="197"/>
          </reference>
        </references>
      </pivotArea>
    </format>
    <format dxfId="2703">
      <pivotArea dataOnly="0" labelOnly="1" outline="0" fieldPosition="0">
        <references count="2">
          <reference field="21" count="1" selected="0">
            <x v="865"/>
          </reference>
          <reference field="22" count="1">
            <x v="475"/>
          </reference>
        </references>
      </pivotArea>
    </format>
    <format dxfId="2702">
      <pivotArea dataOnly="0" labelOnly="1" outline="0" fieldPosition="0">
        <references count="2">
          <reference field="21" count="1" selected="0">
            <x v="866"/>
          </reference>
          <reference field="22" count="1">
            <x v="135"/>
          </reference>
        </references>
      </pivotArea>
    </format>
    <format dxfId="2701">
      <pivotArea dataOnly="0" labelOnly="1" outline="0" fieldPosition="0">
        <references count="2">
          <reference field="21" count="1" selected="0">
            <x v="867"/>
          </reference>
          <reference field="22" count="1">
            <x v="643"/>
          </reference>
        </references>
      </pivotArea>
    </format>
    <format dxfId="2700">
      <pivotArea dataOnly="0" labelOnly="1" outline="0" fieldPosition="0">
        <references count="2">
          <reference field="21" count="1" selected="0">
            <x v="868"/>
          </reference>
          <reference field="22" count="1">
            <x v="564"/>
          </reference>
        </references>
      </pivotArea>
    </format>
    <format dxfId="2699">
      <pivotArea dataOnly="0" labelOnly="1" outline="0" fieldPosition="0">
        <references count="2">
          <reference field="21" count="1" selected="0">
            <x v="869"/>
          </reference>
          <reference field="22" count="1">
            <x v="21"/>
          </reference>
        </references>
      </pivotArea>
    </format>
    <format dxfId="2698">
      <pivotArea dataOnly="0" labelOnly="1" outline="0" fieldPosition="0">
        <references count="2">
          <reference field="21" count="1" selected="0">
            <x v="870"/>
          </reference>
          <reference field="22" count="1">
            <x v="116"/>
          </reference>
        </references>
      </pivotArea>
    </format>
    <format dxfId="2697">
      <pivotArea dataOnly="0" labelOnly="1" outline="0" fieldPosition="0">
        <references count="2">
          <reference field="21" count="1" selected="0">
            <x v="871"/>
          </reference>
          <reference field="22" count="1">
            <x v="615"/>
          </reference>
        </references>
      </pivotArea>
    </format>
    <format dxfId="2696">
      <pivotArea dataOnly="0" labelOnly="1" outline="0" fieldPosition="0">
        <references count="2">
          <reference field="21" count="1" selected="0">
            <x v="872"/>
          </reference>
          <reference field="22" count="1">
            <x v="694"/>
          </reference>
        </references>
      </pivotArea>
    </format>
    <format dxfId="2695">
      <pivotArea dataOnly="0" labelOnly="1" outline="0" fieldPosition="0">
        <references count="2">
          <reference field="21" count="1" selected="0">
            <x v="873"/>
          </reference>
          <reference field="22" count="1">
            <x v="357"/>
          </reference>
        </references>
      </pivotArea>
    </format>
    <format dxfId="2694">
      <pivotArea dataOnly="0" labelOnly="1" outline="0" fieldPosition="0">
        <references count="2">
          <reference field="21" count="1" selected="0">
            <x v="874"/>
          </reference>
          <reference field="22" count="1">
            <x v="230"/>
          </reference>
        </references>
      </pivotArea>
    </format>
    <format dxfId="2693">
      <pivotArea dataOnly="0" labelOnly="1" outline="0" fieldPosition="0">
        <references count="2">
          <reference field="21" count="1" selected="0">
            <x v="875"/>
          </reference>
          <reference field="22" count="1">
            <x v="761"/>
          </reference>
        </references>
      </pivotArea>
    </format>
    <format dxfId="2692">
      <pivotArea dataOnly="0" labelOnly="1" outline="0" fieldPosition="0">
        <references count="2">
          <reference field="21" count="1" selected="0">
            <x v="876"/>
          </reference>
          <reference field="22" count="1">
            <x v="887"/>
          </reference>
        </references>
      </pivotArea>
    </format>
    <format dxfId="2691">
      <pivotArea dataOnly="0" labelOnly="1" outline="0" fieldPosition="0">
        <references count="2">
          <reference field="21" count="1" selected="0">
            <x v="877"/>
          </reference>
          <reference field="22" count="1">
            <x v="1006"/>
          </reference>
        </references>
      </pivotArea>
    </format>
    <format dxfId="2690">
      <pivotArea dataOnly="0" labelOnly="1" outline="0" fieldPosition="0">
        <references count="2">
          <reference field="21" count="1" selected="0">
            <x v="878"/>
          </reference>
          <reference field="22" count="1">
            <x v="489"/>
          </reference>
        </references>
      </pivotArea>
    </format>
    <format dxfId="2689">
      <pivotArea dataOnly="0" labelOnly="1" outline="0" fieldPosition="0">
        <references count="2">
          <reference field="21" count="1" selected="0">
            <x v="879"/>
          </reference>
          <reference field="22" count="1">
            <x v="173"/>
          </reference>
        </references>
      </pivotArea>
    </format>
    <format dxfId="2688">
      <pivotArea dataOnly="0" labelOnly="1" outline="0" fieldPosition="0">
        <references count="2">
          <reference field="21" count="1" selected="0">
            <x v="880"/>
          </reference>
          <reference field="22" count="1">
            <x v="321"/>
          </reference>
        </references>
      </pivotArea>
    </format>
    <format dxfId="2687">
      <pivotArea dataOnly="0" labelOnly="1" outline="0" fieldPosition="0">
        <references count="2">
          <reference field="21" count="1" selected="0">
            <x v="881"/>
          </reference>
          <reference field="22" count="1">
            <x v="1111"/>
          </reference>
        </references>
      </pivotArea>
    </format>
    <format dxfId="2686">
      <pivotArea dataOnly="0" labelOnly="1" outline="0" fieldPosition="0">
        <references count="2">
          <reference field="21" count="1" selected="0">
            <x v="882"/>
          </reference>
          <reference field="22" count="1">
            <x v="719"/>
          </reference>
        </references>
      </pivotArea>
    </format>
    <format dxfId="2685">
      <pivotArea dataOnly="0" labelOnly="1" outline="0" fieldPosition="0">
        <references count="2">
          <reference field="21" count="1" selected="0">
            <x v="883"/>
          </reference>
          <reference field="22" count="1">
            <x v="528"/>
          </reference>
        </references>
      </pivotArea>
    </format>
    <format dxfId="2684">
      <pivotArea dataOnly="0" labelOnly="1" outline="0" fieldPosition="0">
        <references count="2">
          <reference field="21" count="1" selected="0">
            <x v="884"/>
          </reference>
          <reference field="22" count="1">
            <x v="388"/>
          </reference>
        </references>
      </pivotArea>
    </format>
    <format dxfId="2683">
      <pivotArea dataOnly="0" labelOnly="1" outline="0" fieldPosition="0">
        <references count="2">
          <reference field="21" count="1" selected="0">
            <x v="885"/>
          </reference>
          <reference field="22" count="1">
            <x v="256"/>
          </reference>
        </references>
      </pivotArea>
    </format>
    <format dxfId="2682">
      <pivotArea dataOnly="0" labelOnly="1" outline="0" fieldPosition="0">
        <references count="2">
          <reference field="21" count="1" selected="0">
            <x v="886"/>
          </reference>
          <reference field="22" count="1">
            <x v="192"/>
          </reference>
        </references>
      </pivotArea>
    </format>
    <format dxfId="2681">
      <pivotArea dataOnly="0" labelOnly="1" outline="0" fieldPosition="0">
        <references count="2">
          <reference field="21" count="1" selected="0">
            <x v="887"/>
          </reference>
          <reference field="22" count="1">
            <x v="20"/>
          </reference>
        </references>
      </pivotArea>
    </format>
    <format dxfId="2680">
      <pivotArea dataOnly="0" labelOnly="1" outline="0" fieldPosition="0">
        <references count="2">
          <reference field="21" count="1" selected="0">
            <x v="888"/>
          </reference>
          <reference field="22" count="1">
            <x v="822"/>
          </reference>
        </references>
      </pivotArea>
    </format>
    <format dxfId="2679">
      <pivotArea dataOnly="0" labelOnly="1" outline="0" fieldPosition="0">
        <references count="2">
          <reference field="21" count="1" selected="0">
            <x v="889"/>
          </reference>
          <reference field="22" count="1">
            <x v="287"/>
          </reference>
        </references>
      </pivotArea>
    </format>
    <format dxfId="2678">
      <pivotArea dataOnly="0" labelOnly="1" outline="0" fieldPosition="0">
        <references count="2">
          <reference field="21" count="1" selected="0">
            <x v="890"/>
          </reference>
          <reference field="22" count="1">
            <x v="119"/>
          </reference>
        </references>
      </pivotArea>
    </format>
    <format dxfId="2677">
      <pivotArea dataOnly="0" labelOnly="1" outline="0" fieldPosition="0">
        <references count="2">
          <reference field="21" count="1" selected="0">
            <x v="891"/>
          </reference>
          <reference field="22" count="1">
            <x v="7"/>
          </reference>
        </references>
      </pivotArea>
    </format>
    <format dxfId="2676">
      <pivotArea dataOnly="0" labelOnly="1" outline="0" fieldPosition="0">
        <references count="2">
          <reference field="21" count="1" selected="0">
            <x v="892"/>
          </reference>
          <reference field="22" count="1">
            <x v="413"/>
          </reference>
        </references>
      </pivotArea>
    </format>
    <format dxfId="2675">
      <pivotArea dataOnly="0" labelOnly="1" outline="0" fieldPosition="0">
        <references count="2">
          <reference field="21" count="1" selected="0">
            <x v="893"/>
          </reference>
          <reference field="22" count="1">
            <x v="183"/>
          </reference>
        </references>
      </pivotArea>
    </format>
    <format dxfId="2674">
      <pivotArea dataOnly="0" labelOnly="1" outline="0" fieldPosition="0">
        <references count="2">
          <reference field="21" count="1" selected="0">
            <x v="894"/>
          </reference>
          <reference field="22" count="1">
            <x v="663"/>
          </reference>
        </references>
      </pivotArea>
    </format>
    <format dxfId="2673">
      <pivotArea dataOnly="0" labelOnly="1" outline="0" fieldPosition="0">
        <references count="2">
          <reference field="21" count="1" selected="0">
            <x v="895"/>
          </reference>
          <reference field="22" count="1">
            <x v="633"/>
          </reference>
        </references>
      </pivotArea>
    </format>
    <format dxfId="2672">
      <pivotArea dataOnly="0" labelOnly="1" outline="0" fieldPosition="0">
        <references count="2">
          <reference field="21" count="1" selected="0">
            <x v="896"/>
          </reference>
          <reference field="22" count="1">
            <x v="954"/>
          </reference>
        </references>
      </pivotArea>
    </format>
    <format dxfId="2671">
      <pivotArea dataOnly="0" labelOnly="1" outline="0" fieldPosition="0">
        <references count="2">
          <reference field="21" count="1" selected="0">
            <x v="897"/>
          </reference>
          <reference field="22" count="1">
            <x v="1153"/>
          </reference>
        </references>
      </pivotArea>
    </format>
    <format dxfId="2670">
      <pivotArea dataOnly="0" labelOnly="1" outline="0" fieldPosition="0">
        <references count="2">
          <reference field="21" count="1" selected="0">
            <x v="898"/>
          </reference>
          <reference field="22" count="1">
            <x v="325"/>
          </reference>
        </references>
      </pivotArea>
    </format>
    <format dxfId="2669">
      <pivotArea dataOnly="0" labelOnly="1" outline="0" fieldPosition="0">
        <references count="2">
          <reference field="21" count="1" selected="0">
            <x v="899"/>
          </reference>
          <reference field="22" count="1">
            <x v="17"/>
          </reference>
        </references>
      </pivotArea>
    </format>
    <format dxfId="2668">
      <pivotArea dataOnly="0" labelOnly="1" outline="0" fieldPosition="0">
        <references count="2">
          <reference field="21" count="1" selected="0">
            <x v="900"/>
          </reference>
          <reference field="22" count="1">
            <x v="367"/>
          </reference>
        </references>
      </pivotArea>
    </format>
    <format dxfId="2667">
      <pivotArea dataOnly="0" labelOnly="1" outline="0" fieldPosition="0">
        <references count="2">
          <reference field="21" count="1" selected="0">
            <x v="901"/>
          </reference>
          <reference field="22" count="1">
            <x v="149"/>
          </reference>
        </references>
      </pivotArea>
    </format>
    <format dxfId="2666">
      <pivotArea dataOnly="0" labelOnly="1" outline="0" fieldPosition="0">
        <references count="2">
          <reference field="21" count="1" selected="0">
            <x v="902"/>
          </reference>
          <reference field="22" count="1">
            <x v="434"/>
          </reference>
        </references>
      </pivotArea>
    </format>
    <format dxfId="2665">
      <pivotArea dataOnly="0" labelOnly="1" outline="0" fieldPosition="0">
        <references count="2">
          <reference field="21" count="1" selected="0">
            <x v="903"/>
          </reference>
          <reference field="22" count="1">
            <x v="621"/>
          </reference>
        </references>
      </pivotArea>
    </format>
    <format dxfId="2664">
      <pivotArea dataOnly="0" labelOnly="1" outline="0" fieldPosition="0">
        <references count="2">
          <reference field="21" count="1" selected="0">
            <x v="904"/>
          </reference>
          <reference field="22" count="1">
            <x v="1056"/>
          </reference>
        </references>
      </pivotArea>
    </format>
    <format dxfId="2663">
      <pivotArea dataOnly="0" labelOnly="1" outline="0" fieldPosition="0">
        <references count="2">
          <reference field="21" count="1" selected="0">
            <x v="905"/>
          </reference>
          <reference field="22" count="1">
            <x v="873"/>
          </reference>
        </references>
      </pivotArea>
    </format>
    <format dxfId="2662">
      <pivotArea dataOnly="0" labelOnly="1" outline="0" fieldPosition="0">
        <references count="2">
          <reference field="21" count="1" selected="0">
            <x v="906"/>
          </reference>
          <reference field="22" count="1">
            <x v="782"/>
          </reference>
        </references>
      </pivotArea>
    </format>
    <format dxfId="2661">
      <pivotArea dataOnly="0" labelOnly="1" outline="0" fieldPosition="0">
        <references count="2">
          <reference field="21" count="1" selected="0">
            <x v="907"/>
          </reference>
          <reference field="22" count="1">
            <x v="746"/>
          </reference>
        </references>
      </pivotArea>
    </format>
    <format dxfId="2660">
      <pivotArea dataOnly="0" labelOnly="1" outline="0" fieldPosition="0">
        <references count="2">
          <reference field="21" count="1" selected="0">
            <x v="908"/>
          </reference>
          <reference field="22" count="1">
            <x v="729"/>
          </reference>
        </references>
      </pivotArea>
    </format>
    <format dxfId="2659">
      <pivotArea dataOnly="0" labelOnly="1" outline="0" fieldPosition="0">
        <references count="2">
          <reference field="21" count="1" selected="0">
            <x v="909"/>
          </reference>
          <reference field="22" count="1">
            <x v="757"/>
          </reference>
        </references>
      </pivotArea>
    </format>
    <format dxfId="2658">
      <pivotArea dataOnly="0" labelOnly="1" outline="0" fieldPosition="0">
        <references count="2">
          <reference field="21" count="1" selected="0">
            <x v="910"/>
          </reference>
          <reference field="22" count="1">
            <x v="836"/>
          </reference>
        </references>
      </pivotArea>
    </format>
    <format dxfId="2657">
      <pivotArea dataOnly="0" labelOnly="1" outline="0" fieldPosition="0">
        <references count="2">
          <reference field="21" count="1" selected="0">
            <x v="911"/>
          </reference>
          <reference field="22" count="1">
            <x v="162"/>
          </reference>
        </references>
      </pivotArea>
    </format>
    <format dxfId="2656">
      <pivotArea dataOnly="0" labelOnly="1" outline="0" fieldPosition="0">
        <references count="2">
          <reference field="21" count="1" selected="0">
            <x v="912"/>
          </reference>
          <reference field="22" count="1">
            <x v="191"/>
          </reference>
        </references>
      </pivotArea>
    </format>
    <format dxfId="2655">
      <pivotArea dataOnly="0" labelOnly="1" outline="0" fieldPosition="0">
        <references count="2">
          <reference field="21" count="1" selected="0">
            <x v="913"/>
          </reference>
          <reference field="22" count="1">
            <x v="968"/>
          </reference>
        </references>
      </pivotArea>
    </format>
    <format dxfId="2654">
      <pivotArea dataOnly="0" labelOnly="1" outline="0" fieldPosition="0">
        <references count="2">
          <reference field="21" count="1" selected="0">
            <x v="914"/>
          </reference>
          <reference field="22" count="1">
            <x v="566"/>
          </reference>
        </references>
      </pivotArea>
    </format>
    <format dxfId="2653">
      <pivotArea dataOnly="0" labelOnly="1" outline="0" fieldPosition="0">
        <references count="2">
          <reference field="21" count="1" selected="0">
            <x v="915"/>
          </reference>
          <reference field="22" count="1">
            <x v="29"/>
          </reference>
        </references>
      </pivotArea>
    </format>
    <format dxfId="2652">
      <pivotArea dataOnly="0" labelOnly="1" outline="0" fieldPosition="0">
        <references count="2">
          <reference field="21" count="1" selected="0">
            <x v="916"/>
          </reference>
          <reference field="22" count="1">
            <x v="522"/>
          </reference>
        </references>
      </pivotArea>
    </format>
    <format dxfId="2651">
      <pivotArea dataOnly="0" labelOnly="1" outline="0" fieldPosition="0">
        <references count="2">
          <reference field="21" count="1" selected="0">
            <x v="917"/>
          </reference>
          <reference field="22" count="1">
            <x v="348"/>
          </reference>
        </references>
      </pivotArea>
    </format>
    <format dxfId="2650">
      <pivotArea dataOnly="0" labelOnly="1" outline="0" fieldPosition="0">
        <references count="2">
          <reference field="21" count="1" selected="0">
            <x v="918"/>
          </reference>
          <reference field="22" count="1">
            <x v="470"/>
          </reference>
        </references>
      </pivotArea>
    </format>
    <format dxfId="2649">
      <pivotArea dataOnly="0" labelOnly="1" outline="0" fieldPosition="0">
        <references count="2">
          <reference field="21" count="1" selected="0">
            <x v="919"/>
          </reference>
          <reference field="22" count="1">
            <x v="262"/>
          </reference>
        </references>
      </pivotArea>
    </format>
    <format dxfId="2648">
      <pivotArea dataOnly="0" labelOnly="1" outline="0" fieldPosition="0">
        <references count="2">
          <reference field="21" count="1" selected="0">
            <x v="920"/>
          </reference>
          <reference field="22" count="1">
            <x v="244"/>
          </reference>
        </references>
      </pivotArea>
    </format>
    <format dxfId="2647">
      <pivotArea dataOnly="0" labelOnly="1" outline="0" fieldPosition="0">
        <references count="2">
          <reference field="21" count="1" selected="0">
            <x v="921"/>
          </reference>
          <reference field="22" count="1">
            <x v="776"/>
          </reference>
        </references>
      </pivotArea>
    </format>
    <format dxfId="2646">
      <pivotArea dataOnly="0" labelOnly="1" outline="0" fieldPosition="0">
        <references count="2">
          <reference field="21" count="1" selected="0">
            <x v="922"/>
          </reference>
          <reference field="22" count="1">
            <x v="98"/>
          </reference>
        </references>
      </pivotArea>
    </format>
    <format dxfId="2645">
      <pivotArea dataOnly="0" labelOnly="1" outline="0" fieldPosition="0">
        <references count="2">
          <reference field="21" count="1" selected="0">
            <x v="923"/>
          </reference>
          <reference field="22" count="1">
            <x v="830"/>
          </reference>
        </references>
      </pivotArea>
    </format>
    <format dxfId="2644">
      <pivotArea dataOnly="0" labelOnly="1" outline="0" fieldPosition="0">
        <references count="2">
          <reference field="21" count="1" selected="0">
            <x v="924"/>
          </reference>
          <reference field="22" count="1">
            <x v="193"/>
          </reference>
        </references>
      </pivotArea>
    </format>
    <format dxfId="2643">
      <pivotArea dataOnly="0" labelOnly="1" outline="0" fieldPosition="0">
        <references count="2">
          <reference field="21" count="1" selected="0">
            <x v="925"/>
          </reference>
          <reference field="22" count="1">
            <x v="940"/>
          </reference>
        </references>
      </pivotArea>
    </format>
    <format dxfId="2642">
      <pivotArea dataOnly="0" labelOnly="1" outline="0" fieldPosition="0">
        <references count="2">
          <reference field="21" count="1" selected="0">
            <x v="926"/>
          </reference>
          <reference field="22" count="1">
            <x v="581"/>
          </reference>
        </references>
      </pivotArea>
    </format>
    <format dxfId="2641">
      <pivotArea dataOnly="0" labelOnly="1" outline="0" fieldPosition="0">
        <references count="2">
          <reference field="21" count="1" selected="0">
            <x v="927"/>
          </reference>
          <reference field="22" count="1">
            <x v="1143"/>
          </reference>
        </references>
      </pivotArea>
    </format>
    <format dxfId="2640">
      <pivotArea dataOnly="0" labelOnly="1" outline="0" fieldPosition="0">
        <references count="2">
          <reference field="21" count="1" selected="0">
            <x v="928"/>
          </reference>
          <reference field="22" count="1">
            <x v="591"/>
          </reference>
        </references>
      </pivotArea>
    </format>
    <format dxfId="2639">
      <pivotArea dataOnly="0" labelOnly="1" outline="0" fieldPosition="0">
        <references count="2">
          <reference field="21" count="1" selected="0">
            <x v="929"/>
          </reference>
          <reference field="22" count="1">
            <x v="1087"/>
          </reference>
        </references>
      </pivotArea>
    </format>
    <format dxfId="2638">
      <pivotArea dataOnly="0" labelOnly="1" outline="0" fieldPosition="0">
        <references count="2">
          <reference field="21" count="1" selected="0">
            <x v="930"/>
          </reference>
          <reference field="22" count="1">
            <x v="1053"/>
          </reference>
        </references>
      </pivotArea>
    </format>
    <format dxfId="2637">
      <pivotArea dataOnly="0" labelOnly="1" outline="0" fieldPosition="0">
        <references count="2">
          <reference field="21" count="1" selected="0">
            <x v="931"/>
          </reference>
          <reference field="22" count="1">
            <x v="10"/>
          </reference>
        </references>
      </pivotArea>
    </format>
    <format dxfId="2636">
      <pivotArea dataOnly="0" labelOnly="1" outline="0" fieldPosition="0">
        <references count="2">
          <reference field="21" count="1" selected="0">
            <x v="932"/>
          </reference>
          <reference field="22" count="1">
            <x v="500"/>
          </reference>
        </references>
      </pivotArea>
    </format>
    <format dxfId="2635">
      <pivotArea dataOnly="0" labelOnly="1" outline="0" fieldPosition="0">
        <references count="2">
          <reference field="21" count="1" selected="0">
            <x v="933"/>
          </reference>
          <reference field="22" count="1">
            <x v="216"/>
          </reference>
        </references>
      </pivotArea>
    </format>
    <format dxfId="2634">
      <pivotArea dataOnly="0" labelOnly="1" outline="0" fieldPosition="0">
        <references count="2">
          <reference field="21" count="1" selected="0">
            <x v="934"/>
          </reference>
          <reference field="22" count="1">
            <x v="130"/>
          </reference>
        </references>
      </pivotArea>
    </format>
    <format dxfId="2633">
      <pivotArea dataOnly="0" labelOnly="1" outline="0" fieldPosition="0">
        <references count="2">
          <reference field="21" count="1" selected="0">
            <x v="935"/>
          </reference>
          <reference field="22" count="1">
            <x v="647"/>
          </reference>
        </references>
      </pivotArea>
    </format>
    <format dxfId="2632">
      <pivotArea dataOnly="0" labelOnly="1" outline="0" fieldPosition="0">
        <references count="2">
          <reference field="21" count="1" selected="0">
            <x v="936"/>
          </reference>
          <reference field="22" count="1">
            <x v="511"/>
          </reference>
        </references>
      </pivotArea>
    </format>
    <format dxfId="2631">
      <pivotArea dataOnly="0" labelOnly="1" outline="0" fieldPosition="0">
        <references count="2">
          <reference field="21" count="1" selected="0">
            <x v="937"/>
          </reference>
          <reference field="22" count="1">
            <x v="498"/>
          </reference>
        </references>
      </pivotArea>
    </format>
    <format dxfId="2630">
      <pivotArea dataOnly="0" labelOnly="1" outline="0" fieldPosition="0">
        <references count="2">
          <reference field="21" count="1" selected="0">
            <x v="938"/>
          </reference>
          <reference field="22" count="1">
            <x v="888"/>
          </reference>
        </references>
      </pivotArea>
    </format>
    <format dxfId="2629">
      <pivotArea dataOnly="0" labelOnly="1" outline="0" fieldPosition="0">
        <references count="2">
          <reference field="21" count="1" selected="0">
            <x v="939"/>
          </reference>
          <reference field="22" count="1">
            <x v="26"/>
          </reference>
        </references>
      </pivotArea>
    </format>
    <format dxfId="2628">
      <pivotArea dataOnly="0" labelOnly="1" outline="0" fieldPosition="0">
        <references count="2">
          <reference field="21" count="1" selected="0">
            <x v="940"/>
          </reference>
          <reference field="22" count="1">
            <x v="106"/>
          </reference>
        </references>
      </pivotArea>
    </format>
    <format dxfId="2627">
      <pivotArea dataOnly="0" labelOnly="1" outline="0" fieldPosition="0">
        <references count="2">
          <reference field="21" count="1" selected="0">
            <x v="941"/>
          </reference>
          <reference field="22" count="1">
            <x v="341"/>
          </reference>
        </references>
      </pivotArea>
    </format>
    <format dxfId="2626">
      <pivotArea dataOnly="0" labelOnly="1" outline="0" fieldPosition="0">
        <references count="2">
          <reference field="21" count="1" selected="0">
            <x v="942"/>
          </reference>
          <reference field="22" count="1">
            <x v="853"/>
          </reference>
        </references>
      </pivotArea>
    </format>
    <format dxfId="2625">
      <pivotArea dataOnly="0" labelOnly="1" outline="0" fieldPosition="0">
        <references count="2">
          <reference field="21" count="1" selected="0">
            <x v="943"/>
          </reference>
          <reference field="22" count="1">
            <x v="407"/>
          </reference>
        </references>
      </pivotArea>
    </format>
    <format dxfId="2624">
      <pivotArea dataOnly="0" labelOnly="1" outline="0" fieldPosition="0">
        <references count="2">
          <reference field="21" count="1" selected="0">
            <x v="944"/>
          </reference>
          <reference field="22" count="1">
            <x v="143"/>
          </reference>
        </references>
      </pivotArea>
    </format>
    <format dxfId="2623">
      <pivotArea dataOnly="0" labelOnly="1" outline="0" fieldPosition="0">
        <references count="2">
          <reference field="21" count="1" selected="0">
            <x v="945"/>
          </reference>
          <reference field="22" count="1">
            <x v="992"/>
          </reference>
        </references>
      </pivotArea>
    </format>
    <format dxfId="2622">
      <pivotArea dataOnly="0" labelOnly="1" outline="0" fieldPosition="0">
        <references count="2">
          <reference field="21" count="1" selected="0">
            <x v="946"/>
          </reference>
          <reference field="22" count="1">
            <x v="66"/>
          </reference>
        </references>
      </pivotArea>
    </format>
    <format dxfId="2621">
      <pivotArea dataOnly="0" labelOnly="1" outline="0" fieldPosition="0">
        <references count="2">
          <reference field="21" count="1" selected="0">
            <x v="947"/>
          </reference>
          <reference field="22" count="1">
            <x v="530"/>
          </reference>
        </references>
      </pivotArea>
    </format>
    <format dxfId="2620">
      <pivotArea dataOnly="0" labelOnly="1" outline="0" fieldPosition="0">
        <references count="2">
          <reference field="21" count="1" selected="0">
            <x v="948"/>
          </reference>
          <reference field="22" count="1">
            <x v="11"/>
          </reference>
        </references>
      </pivotArea>
    </format>
    <format dxfId="2619">
      <pivotArea dataOnly="0" labelOnly="1" outline="0" fieldPosition="0">
        <references count="2">
          <reference field="21" count="1" selected="0">
            <x v="949"/>
          </reference>
          <reference field="22" count="1">
            <x v="861"/>
          </reference>
        </references>
      </pivotArea>
    </format>
    <format dxfId="2618">
      <pivotArea dataOnly="0" labelOnly="1" outline="0" fieldPosition="0">
        <references count="2">
          <reference field="21" count="1" selected="0">
            <x v="950"/>
          </reference>
          <reference field="22" count="1">
            <x v="35"/>
          </reference>
        </references>
      </pivotArea>
    </format>
    <format dxfId="2617">
      <pivotArea dataOnly="0" labelOnly="1" outline="0" fieldPosition="0">
        <references count="2">
          <reference field="21" count="1" selected="0">
            <x v="951"/>
          </reference>
          <reference field="22" count="1">
            <x v="134"/>
          </reference>
        </references>
      </pivotArea>
    </format>
    <format dxfId="2616">
      <pivotArea dataOnly="0" labelOnly="1" outline="0" fieldPosition="0">
        <references count="2">
          <reference field="21" count="1" selected="0">
            <x v="952"/>
          </reference>
          <reference field="22" count="1">
            <x v="821"/>
          </reference>
        </references>
      </pivotArea>
    </format>
    <format dxfId="2615">
      <pivotArea dataOnly="0" labelOnly="1" outline="0" fieldPosition="0">
        <references count="2">
          <reference field="21" count="1" selected="0">
            <x v="953"/>
          </reference>
          <reference field="22" count="1">
            <x v="27"/>
          </reference>
        </references>
      </pivotArea>
    </format>
    <format dxfId="2614">
      <pivotArea dataOnly="0" labelOnly="1" outline="0" fieldPosition="0">
        <references count="2">
          <reference field="21" count="1" selected="0">
            <x v="954"/>
          </reference>
          <reference field="22" count="1">
            <x v="736"/>
          </reference>
        </references>
      </pivotArea>
    </format>
    <format dxfId="2613">
      <pivotArea dataOnly="0" labelOnly="1" outline="0" fieldPosition="0">
        <references count="2">
          <reference field="21" count="1" selected="0">
            <x v="955"/>
          </reference>
          <reference field="22" count="1">
            <x v="483"/>
          </reference>
        </references>
      </pivotArea>
    </format>
    <format dxfId="2612">
      <pivotArea dataOnly="0" labelOnly="1" outline="0" fieldPosition="0">
        <references count="2">
          <reference field="21" count="1" selected="0">
            <x v="956"/>
          </reference>
          <reference field="22" count="1">
            <x v="630"/>
          </reference>
        </references>
      </pivotArea>
    </format>
    <format dxfId="2611">
      <pivotArea dataOnly="0" labelOnly="1" outline="0" fieldPosition="0">
        <references count="2">
          <reference field="21" count="1" selected="0">
            <x v="957"/>
          </reference>
          <reference field="22" count="1">
            <x v="911"/>
          </reference>
        </references>
      </pivotArea>
    </format>
    <format dxfId="2610">
      <pivotArea dataOnly="0" labelOnly="1" outline="0" fieldPosition="0">
        <references count="2">
          <reference field="21" count="1" selected="0">
            <x v="958"/>
          </reference>
          <reference field="22" count="1">
            <x v="455"/>
          </reference>
        </references>
      </pivotArea>
    </format>
    <format dxfId="2609">
      <pivotArea dataOnly="0" labelOnly="1" outline="0" fieldPosition="0">
        <references count="2">
          <reference field="21" count="1" selected="0">
            <x v="959"/>
          </reference>
          <reference field="22" count="1">
            <x v="846"/>
          </reference>
        </references>
      </pivotArea>
    </format>
    <format dxfId="2608">
      <pivotArea dataOnly="0" labelOnly="1" outline="0" fieldPosition="0">
        <references count="2">
          <reference field="21" count="1" selected="0">
            <x v="960"/>
          </reference>
          <reference field="22" count="1">
            <x v="46"/>
          </reference>
        </references>
      </pivotArea>
    </format>
    <format dxfId="2607">
      <pivotArea dataOnly="0" labelOnly="1" outline="0" fieldPosition="0">
        <references count="2">
          <reference field="21" count="1" selected="0">
            <x v="961"/>
          </reference>
          <reference field="22" count="1">
            <x v="806"/>
          </reference>
        </references>
      </pivotArea>
    </format>
    <format dxfId="2606">
      <pivotArea dataOnly="0" labelOnly="1" outline="0" fieldPosition="0">
        <references count="2">
          <reference field="21" count="1" selected="0">
            <x v="962"/>
          </reference>
          <reference field="22" count="1">
            <x v="419"/>
          </reference>
        </references>
      </pivotArea>
    </format>
    <format dxfId="2605">
      <pivotArea dataOnly="0" labelOnly="1" outline="0" fieldPosition="0">
        <references count="2">
          <reference field="21" count="1" selected="0">
            <x v="963"/>
          </reference>
          <reference field="22" count="1">
            <x v="334"/>
          </reference>
        </references>
      </pivotArea>
    </format>
    <format dxfId="2604">
      <pivotArea dataOnly="0" labelOnly="1" outline="0" fieldPosition="0">
        <references count="2">
          <reference field="21" count="1" selected="0">
            <x v="964"/>
          </reference>
          <reference field="22" count="1">
            <x v="933"/>
          </reference>
        </references>
      </pivotArea>
    </format>
    <format dxfId="2603">
      <pivotArea dataOnly="0" labelOnly="1" outline="0" fieldPosition="0">
        <references count="2">
          <reference field="21" count="1" selected="0">
            <x v="965"/>
          </reference>
          <reference field="22" count="1">
            <x v="658"/>
          </reference>
        </references>
      </pivotArea>
    </format>
    <format dxfId="2602">
      <pivotArea dataOnly="0" labelOnly="1" outline="0" fieldPosition="0">
        <references count="2">
          <reference field="21" count="1" selected="0">
            <x v="966"/>
          </reference>
          <reference field="22" count="1">
            <x v="19"/>
          </reference>
        </references>
      </pivotArea>
    </format>
    <format dxfId="2601">
      <pivotArea dataOnly="0" labelOnly="1" outline="0" fieldPosition="0">
        <references count="2">
          <reference field="21" count="1" selected="0">
            <x v="967"/>
          </reference>
          <reference field="22" count="1">
            <x v="220"/>
          </reference>
        </references>
      </pivotArea>
    </format>
    <format dxfId="2600">
      <pivotArea dataOnly="0" labelOnly="1" outline="0" fieldPosition="0">
        <references count="2">
          <reference field="21" count="1" selected="0">
            <x v="968"/>
          </reference>
          <reference field="22" count="1">
            <x v="44"/>
          </reference>
        </references>
      </pivotArea>
    </format>
    <format dxfId="2599">
      <pivotArea dataOnly="0" labelOnly="1" outline="0" fieldPosition="0">
        <references count="2">
          <reference field="21" count="1" selected="0">
            <x v="969"/>
          </reference>
          <reference field="22" count="1">
            <x v="1059"/>
          </reference>
        </references>
      </pivotArea>
    </format>
    <format dxfId="2598">
      <pivotArea dataOnly="0" labelOnly="1" outline="0" fieldPosition="0">
        <references count="2">
          <reference field="21" count="1" selected="0">
            <x v="970"/>
          </reference>
          <reference field="22" count="1">
            <x v="797"/>
          </reference>
        </references>
      </pivotArea>
    </format>
    <format dxfId="2597">
      <pivotArea dataOnly="0" labelOnly="1" outline="0" fieldPosition="0">
        <references count="2">
          <reference field="21" count="1" selected="0">
            <x v="971"/>
          </reference>
          <reference field="22" count="1">
            <x v="52"/>
          </reference>
        </references>
      </pivotArea>
    </format>
    <format dxfId="2596">
      <pivotArea dataOnly="0" labelOnly="1" outline="0" fieldPosition="0">
        <references count="2">
          <reference field="21" count="1" selected="0">
            <x v="972"/>
          </reference>
          <reference field="22" count="1">
            <x v="153"/>
          </reference>
        </references>
      </pivotArea>
    </format>
    <format dxfId="2595">
      <pivotArea dataOnly="0" labelOnly="1" outline="0" fieldPosition="0">
        <references count="2">
          <reference field="21" count="1" selected="0">
            <x v="973"/>
          </reference>
          <reference field="22" count="1">
            <x v="370"/>
          </reference>
        </references>
      </pivotArea>
    </format>
    <format dxfId="2594">
      <pivotArea dataOnly="0" labelOnly="1" outline="0" fieldPosition="0">
        <references count="2">
          <reference field="21" count="1" selected="0">
            <x v="974"/>
          </reference>
          <reference field="22" count="1">
            <x v="89"/>
          </reference>
        </references>
      </pivotArea>
    </format>
    <format dxfId="2593">
      <pivotArea dataOnly="0" labelOnly="1" outline="0" fieldPosition="0">
        <references count="2">
          <reference field="21" count="1" selected="0">
            <x v="975"/>
          </reference>
          <reference field="22" count="1">
            <x v="70"/>
          </reference>
        </references>
      </pivotArea>
    </format>
    <format dxfId="2592">
      <pivotArea dataOnly="0" labelOnly="1" outline="0" fieldPosition="0">
        <references count="2">
          <reference field="21" count="1" selected="0">
            <x v="976"/>
          </reference>
          <reference field="22" count="1">
            <x v="395"/>
          </reference>
        </references>
      </pivotArea>
    </format>
    <format dxfId="2591">
      <pivotArea dataOnly="0" labelOnly="1" outline="0" fieldPosition="0">
        <references count="2">
          <reference field="21" count="1" selected="0">
            <x v="977"/>
          </reference>
          <reference field="22" count="1">
            <x v="543"/>
          </reference>
        </references>
      </pivotArea>
    </format>
    <format dxfId="2590">
      <pivotArea dataOnly="0" labelOnly="1" outline="0" fieldPosition="0">
        <references count="2">
          <reference field="21" count="1" selected="0">
            <x v="978"/>
          </reference>
          <reference field="22" count="1">
            <x v="612"/>
          </reference>
        </references>
      </pivotArea>
    </format>
    <format dxfId="2589">
      <pivotArea dataOnly="0" labelOnly="1" outline="0" fieldPosition="0">
        <references count="2">
          <reference field="21" count="1" selected="0">
            <x v="979"/>
          </reference>
          <reference field="22" count="1">
            <x v="352"/>
          </reference>
        </references>
      </pivotArea>
    </format>
    <format dxfId="2588">
      <pivotArea dataOnly="0" labelOnly="1" outline="0" fieldPosition="0">
        <references count="2">
          <reference field="21" count="1" selected="0">
            <x v="980"/>
          </reference>
          <reference field="22" count="1">
            <x v="1017"/>
          </reference>
        </references>
      </pivotArea>
    </format>
    <format dxfId="2587">
      <pivotArea dataOnly="0" labelOnly="1" outline="0" fieldPosition="0">
        <references count="2">
          <reference field="21" count="1" selected="0">
            <x v="981"/>
          </reference>
          <reference field="22" count="1">
            <x v="317"/>
          </reference>
        </references>
      </pivotArea>
    </format>
    <format dxfId="2586">
      <pivotArea dataOnly="0" labelOnly="1" outline="0" fieldPosition="0">
        <references count="2">
          <reference field="21" count="1" selected="0">
            <x v="982"/>
          </reference>
          <reference field="22" count="1">
            <x v="113"/>
          </reference>
        </references>
      </pivotArea>
    </format>
    <format dxfId="2585">
      <pivotArea dataOnly="0" labelOnly="1" outline="0" fieldPosition="0">
        <references count="2">
          <reference field="21" count="1" selected="0">
            <x v="983"/>
          </reference>
          <reference field="22" count="1">
            <x v="37"/>
          </reference>
        </references>
      </pivotArea>
    </format>
    <format dxfId="2584">
      <pivotArea dataOnly="0" labelOnly="1" outline="0" fieldPosition="0">
        <references count="2">
          <reference field="21" count="1" selected="0">
            <x v="984"/>
          </reference>
          <reference field="22" count="1">
            <x v="1127"/>
          </reference>
        </references>
      </pivotArea>
    </format>
    <format dxfId="2583">
      <pivotArea dataOnly="0" labelOnly="1" outline="0" fieldPosition="0">
        <references count="2">
          <reference field="21" count="1" selected="0">
            <x v="985"/>
          </reference>
          <reference field="22" count="1">
            <x v="229"/>
          </reference>
        </references>
      </pivotArea>
    </format>
    <format dxfId="2582">
      <pivotArea dataOnly="0" labelOnly="1" outline="0" fieldPosition="0">
        <references count="2">
          <reference field="21" count="1" selected="0">
            <x v="986"/>
          </reference>
          <reference field="22" count="1">
            <x v="570"/>
          </reference>
        </references>
      </pivotArea>
    </format>
    <format dxfId="2581">
      <pivotArea dataOnly="0" labelOnly="1" outline="0" fieldPosition="0">
        <references count="2">
          <reference field="21" count="1" selected="0">
            <x v="987"/>
          </reference>
          <reference field="22" count="1">
            <x v="6"/>
          </reference>
        </references>
      </pivotArea>
    </format>
    <format dxfId="2580">
      <pivotArea dataOnly="0" labelOnly="1" outline="0" fieldPosition="0">
        <references count="2">
          <reference field="21" count="1" selected="0">
            <x v="988"/>
          </reference>
          <reference field="22" count="1">
            <x v="437"/>
          </reference>
        </references>
      </pivotArea>
    </format>
    <format dxfId="2579">
      <pivotArea dataOnly="0" labelOnly="1" outline="0" fieldPosition="0">
        <references count="2">
          <reference field="21" count="1" selected="0">
            <x v="989"/>
          </reference>
          <reference field="22" count="1">
            <x v="872"/>
          </reference>
        </references>
      </pivotArea>
    </format>
    <format dxfId="2578">
      <pivotArea dataOnly="0" labelOnly="1" outline="0" fieldPosition="0">
        <references count="2">
          <reference field="21" count="1" selected="0">
            <x v="990"/>
          </reference>
          <reference field="22" count="1">
            <x v="387"/>
          </reference>
        </references>
      </pivotArea>
    </format>
    <format dxfId="2577">
      <pivotArea dataOnly="0" labelOnly="1" outline="0" fieldPosition="0">
        <references count="2">
          <reference field="21" count="1" selected="0">
            <x v="991"/>
          </reference>
          <reference field="22" count="1">
            <x v="456"/>
          </reference>
        </references>
      </pivotArea>
    </format>
    <format dxfId="2576">
      <pivotArea dataOnly="0" labelOnly="1" outline="0" fieldPosition="0">
        <references count="2">
          <reference field="21" count="1" selected="0">
            <x v="992"/>
          </reference>
          <reference field="22" count="1">
            <x v="632"/>
          </reference>
        </references>
      </pivotArea>
    </format>
    <format dxfId="2575">
      <pivotArea dataOnly="0" labelOnly="1" outline="0" fieldPosition="0">
        <references count="2">
          <reference field="21" count="1" selected="0">
            <x v="993"/>
          </reference>
          <reference field="22" count="1">
            <x v="14"/>
          </reference>
        </references>
      </pivotArea>
    </format>
    <format dxfId="2574">
      <pivotArea dataOnly="0" labelOnly="1" outline="0" fieldPosition="0">
        <references count="2">
          <reference field="21" count="1" selected="0">
            <x v="994"/>
          </reference>
          <reference field="22" count="1">
            <x v="219"/>
          </reference>
        </references>
      </pivotArea>
    </format>
    <format dxfId="2573">
      <pivotArea dataOnly="0" labelOnly="1" outline="0" fieldPosition="0">
        <references count="2">
          <reference field="21" count="1" selected="0">
            <x v="995"/>
          </reference>
          <reference field="22" count="1">
            <x v="1"/>
          </reference>
        </references>
      </pivotArea>
    </format>
    <format dxfId="2572">
      <pivotArea dataOnly="0" labelOnly="1" outline="0" fieldPosition="0">
        <references count="2">
          <reference field="21" count="1" selected="0">
            <x v="996"/>
          </reference>
          <reference field="22" count="1">
            <x v="934"/>
          </reference>
        </references>
      </pivotArea>
    </format>
    <format dxfId="2571">
      <pivotArea dataOnly="0" labelOnly="1" outline="0" fieldPosition="0">
        <references count="2">
          <reference field="21" count="1" selected="0">
            <x v="997"/>
          </reference>
          <reference field="22" count="1">
            <x v="592"/>
          </reference>
        </references>
      </pivotArea>
    </format>
    <format dxfId="2570">
      <pivotArea dataOnly="0" labelOnly="1" outline="0" fieldPosition="0">
        <references count="2">
          <reference field="21" count="1" selected="0">
            <x v="998"/>
          </reference>
          <reference field="22" count="1">
            <x v="356"/>
          </reference>
        </references>
      </pivotArea>
    </format>
    <format dxfId="2569">
      <pivotArea dataOnly="0" labelOnly="1" outline="0" fieldPosition="0">
        <references count="2">
          <reference field="21" count="1" selected="0">
            <x v="999"/>
          </reference>
          <reference field="22" count="1">
            <x v="311"/>
          </reference>
        </references>
      </pivotArea>
    </format>
    <format dxfId="2568">
      <pivotArea dataOnly="0" labelOnly="1" outline="0" fieldPosition="0">
        <references count="2">
          <reference field="21" count="1" selected="0">
            <x v="1000"/>
          </reference>
          <reference field="22" count="1">
            <x v="786"/>
          </reference>
        </references>
      </pivotArea>
    </format>
    <format dxfId="2567">
      <pivotArea dataOnly="0" labelOnly="1" outline="0" fieldPosition="0">
        <references count="2">
          <reference field="21" count="1" selected="0">
            <x v="1001"/>
          </reference>
          <reference field="22" count="1">
            <x v="218"/>
          </reference>
        </references>
      </pivotArea>
    </format>
    <format dxfId="2566">
      <pivotArea dataOnly="0" labelOnly="1" outline="0" fieldPosition="0">
        <references count="2">
          <reference field="21" count="1" selected="0">
            <x v="1002"/>
          </reference>
          <reference field="22" count="1">
            <x v="1119"/>
          </reference>
        </references>
      </pivotArea>
    </format>
    <format dxfId="2565">
      <pivotArea dataOnly="0" labelOnly="1" outline="0" fieldPosition="0">
        <references count="2">
          <reference field="21" count="1" selected="0">
            <x v="1003"/>
          </reference>
          <reference field="22" count="1">
            <x v="126"/>
          </reference>
        </references>
      </pivotArea>
    </format>
    <format dxfId="2564">
      <pivotArea dataOnly="0" labelOnly="1" outline="0" fieldPosition="0">
        <references count="2">
          <reference field="21" count="1" selected="0">
            <x v="1004"/>
          </reference>
          <reference field="22" count="1">
            <x v="1083"/>
          </reference>
        </references>
      </pivotArea>
    </format>
    <format dxfId="2563">
      <pivotArea dataOnly="0" labelOnly="1" outline="0" fieldPosition="0">
        <references count="2">
          <reference field="21" count="1" selected="0">
            <x v="1005"/>
          </reference>
          <reference field="22" count="1">
            <x v="491"/>
          </reference>
        </references>
      </pivotArea>
    </format>
    <format dxfId="2562">
      <pivotArea dataOnly="0" labelOnly="1" outline="0" fieldPosition="0">
        <references count="2">
          <reference field="21" count="1" selected="0">
            <x v="1006"/>
          </reference>
          <reference field="22" count="1">
            <x v="330"/>
          </reference>
        </references>
      </pivotArea>
    </format>
    <format dxfId="2561">
      <pivotArea dataOnly="0" labelOnly="1" outline="0" fieldPosition="0">
        <references count="2">
          <reference field="21" count="1" selected="0">
            <x v="1007"/>
          </reference>
          <reference field="22" count="1">
            <x v="81"/>
          </reference>
        </references>
      </pivotArea>
    </format>
    <format dxfId="2560">
      <pivotArea dataOnly="0" labelOnly="1" outline="0" fieldPosition="0">
        <references count="2">
          <reference field="21" count="1" selected="0">
            <x v="1008"/>
          </reference>
          <reference field="22" count="1">
            <x v="207"/>
          </reference>
        </references>
      </pivotArea>
    </format>
    <format dxfId="2559">
      <pivotArea dataOnly="0" labelOnly="1" outline="0" fieldPosition="0">
        <references count="2">
          <reference field="21" count="1" selected="0">
            <x v="1009"/>
          </reference>
          <reference field="22" count="1">
            <x v="852"/>
          </reference>
        </references>
      </pivotArea>
    </format>
    <format dxfId="2558">
      <pivotArea dataOnly="0" labelOnly="1" outline="0" fieldPosition="0">
        <references count="2">
          <reference field="21" count="1" selected="0">
            <x v="1010"/>
          </reference>
          <reference field="22" count="1">
            <x v="394"/>
          </reference>
        </references>
      </pivotArea>
    </format>
    <format dxfId="2557">
      <pivotArea dataOnly="0" labelOnly="1" outline="0" fieldPosition="0">
        <references count="2">
          <reference field="21" count="1" selected="0">
            <x v="1011"/>
          </reference>
          <reference field="22" count="1">
            <x v="462"/>
          </reference>
        </references>
      </pivotArea>
    </format>
    <format dxfId="2556">
      <pivotArea dataOnly="0" labelOnly="1" outline="0" fieldPosition="0">
        <references count="2">
          <reference field="21" count="1" selected="0">
            <x v="1012"/>
          </reference>
          <reference field="22" count="1">
            <x v="38"/>
          </reference>
        </references>
      </pivotArea>
    </format>
    <format dxfId="2555">
      <pivotArea dataOnly="0" labelOnly="1" outline="0" fieldPosition="0">
        <references count="2">
          <reference field="21" count="1" selected="0">
            <x v="1013"/>
          </reference>
          <reference field="22" count="1">
            <x v="61"/>
          </reference>
        </references>
      </pivotArea>
    </format>
    <format dxfId="2554">
      <pivotArea dataOnly="0" labelOnly="1" outline="0" fieldPosition="0">
        <references count="2">
          <reference field="21" count="1" selected="0">
            <x v="1014"/>
          </reference>
          <reference field="22" count="1">
            <x v="815"/>
          </reference>
        </references>
      </pivotArea>
    </format>
    <format dxfId="2553">
      <pivotArea dataOnly="0" labelOnly="1" outline="0" fieldPosition="0">
        <references count="2">
          <reference field="21" count="1" selected="0">
            <x v="1015"/>
          </reference>
          <reference field="22" count="1">
            <x v="225"/>
          </reference>
        </references>
      </pivotArea>
    </format>
    <format dxfId="2552">
      <pivotArea dataOnly="0" labelOnly="1" outline="0" fieldPosition="0">
        <references count="2">
          <reference field="21" count="1" selected="0">
            <x v="1016"/>
          </reference>
          <reference field="22" count="1">
            <x v="48"/>
          </reference>
        </references>
      </pivotArea>
    </format>
    <format dxfId="2551">
      <pivotArea dataOnly="0" labelOnly="1" outline="0" fieldPosition="0">
        <references count="2">
          <reference field="21" count="1" selected="0">
            <x v="1017"/>
          </reference>
          <reference field="22" count="1">
            <x v="623"/>
          </reference>
        </references>
      </pivotArea>
    </format>
    <format dxfId="2550">
      <pivotArea dataOnly="0" labelOnly="1" outline="0" fieldPosition="0">
        <references count="2">
          <reference field="21" count="1" selected="0">
            <x v="1018"/>
          </reference>
          <reference field="22" count="1">
            <x v="765"/>
          </reference>
        </references>
      </pivotArea>
    </format>
    <format dxfId="2549">
      <pivotArea dataOnly="0" labelOnly="1" outline="0" fieldPosition="0">
        <references count="2">
          <reference field="21" count="1" selected="0">
            <x v="1019"/>
          </reference>
          <reference field="22" count="1">
            <x v="586"/>
          </reference>
        </references>
      </pivotArea>
    </format>
    <format dxfId="2548">
      <pivotArea dataOnly="0" labelOnly="1" outline="0" fieldPosition="0">
        <references count="2">
          <reference field="21" count="1" selected="0">
            <x v="1020"/>
          </reference>
          <reference field="22" count="1">
            <x v="5"/>
          </reference>
        </references>
      </pivotArea>
    </format>
    <format dxfId="2547">
      <pivotArea dataOnly="0" labelOnly="1" outline="0" fieldPosition="0">
        <references count="2">
          <reference field="21" count="1" selected="0">
            <x v="1021"/>
          </reference>
          <reference field="22" count="1">
            <x v="981"/>
          </reference>
        </references>
      </pivotArea>
    </format>
    <format dxfId="2546">
      <pivotArea dataOnly="0" labelOnly="1" outline="0" fieldPosition="0">
        <references count="2">
          <reference field="21" count="1" selected="0">
            <x v="1022"/>
          </reference>
          <reference field="22" count="1">
            <x v="28"/>
          </reference>
        </references>
      </pivotArea>
    </format>
    <format dxfId="2545">
      <pivotArea dataOnly="0" labelOnly="1" outline="0" fieldPosition="0">
        <references count="2">
          <reference field="21" count="1" selected="0">
            <x v="1023"/>
          </reference>
          <reference field="22" count="1">
            <x v="271"/>
          </reference>
        </references>
      </pivotArea>
    </format>
    <format dxfId="2544">
      <pivotArea dataOnly="0" labelOnly="1" outline="0" fieldPosition="0">
        <references count="2">
          <reference field="21" count="1" selected="0">
            <x v="1024"/>
          </reference>
          <reference field="22" count="1">
            <x v="289"/>
          </reference>
        </references>
      </pivotArea>
    </format>
    <format dxfId="2543">
      <pivotArea dataOnly="0" labelOnly="1" outline="0" fieldPosition="0">
        <references count="2">
          <reference field="21" count="1" selected="0">
            <x v="1025"/>
          </reference>
          <reference field="22" count="1">
            <x v="15"/>
          </reference>
        </references>
      </pivotArea>
    </format>
    <format dxfId="2542">
      <pivotArea dataOnly="0" labelOnly="1" outline="0" fieldPosition="0">
        <references count="2">
          <reference field="21" count="1" selected="0">
            <x v="1026"/>
          </reference>
          <reference field="22" count="1">
            <x v="929"/>
          </reference>
        </references>
      </pivotArea>
    </format>
    <format dxfId="2541">
      <pivotArea dataOnly="0" labelOnly="1" outline="0" fieldPosition="0">
        <references count="2">
          <reference field="21" count="1" selected="0">
            <x v="1027"/>
          </reference>
          <reference field="22" count="1">
            <x v="1077"/>
          </reference>
        </references>
      </pivotArea>
    </format>
    <format dxfId="2540">
      <pivotArea dataOnly="0" labelOnly="1" outline="0" fieldPosition="0">
        <references count="2">
          <reference field="21" count="1" selected="0">
            <x v="1028"/>
          </reference>
          <reference field="22" count="1">
            <x v="180"/>
          </reference>
        </references>
      </pivotArea>
    </format>
    <format dxfId="2539">
      <pivotArea dataOnly="0" labelOnly="1" outline="0" fieldPosition="0">
        <references count="2">
          <reference field="21" count="1" selected="0">
            <x v="1029"/>
          </reference>
          <reference field="22" count="1">
            <x v="601"/>
          </reference>
        </references>
      </pivotArea>
    </format>
    <format dxfId="2538">
      <pivotArea dataOnly="0" labelOnly="1" outline="0" fieldPosition="0">
        <references count="2">
          <reference field="21" count="1" selected="0">
            <x v="1030"/>
          </reference>
          <reference field="22" count="1">
            <x v="45"/>
          </reference>
        </references>
      </pivotArea>
    </format>
    <format dxfId="2537">
      <pivotArea dataOnly="0" labelOnly="1" outline="0" fieldPosition="0">
        <references count="2">
          <reference field="21" count="1" selected="0">
            <x v="1031"/>
          </reference>
          <reference field="22" count="1">
            <x v="1015"/>
          </reference>
        </references>
      </pivotArea>
    </format>
    <format dxfId="2536">
      <pivotArea dataOnly="0" labelOnly="1" outline="0" fieldPosition="0">
        <references count="2">
          <reference field="21" count="1" selected="0">
            <x v="1032"/>
          </reference>
          <reference field="22" count="1">
            <x v="314"/>
          </reference>
        </references>
      </pivotArea>
    </format>
    <format dxfId="2535">
      <pivotArea dataOnly="0" labelOnly="1" outline="0" fieldPosition="0">
        <references count="2">
          <reference field="21" count="1" selected="0">
            <x v="1033"/>
          </reference>
          <reference field="22" count="1">
            <x v="240"/>
          </reference>
        </references>
      </pivotArea>
    </format>
    <format dxfId="2534">
      <pivotArea dataOnly="0" labelOnly="1" outline="0" fieldPosition="0">
        <references count="2">
          <reference field="21" count="1" selected="0">
            <x v="1034"/>
          </reference>
          <reference field="22" count="1">
            <x v="488"/>
          </reference>
        </references>
      </pivotArea>
    </format>
    <format dxfId="2533">
      <pivotArea dataOnly="0" labelOnly="1" outline="0" fieldPosition="0">
        <references count="2">
          <reference field="21" count="1" selected="0">
            <x v="1035"/>
          </reference>
          <reference field="22" count="1">
            <x v="714"/>
          </reference>
        </references>
      </pivotArea>
    </format>
    <format dxfId="2532">
      <pivotArea dataOnly="0" labelOnly="1" outline="0" fieldPosition="0">
        <references count="2">
          <reference field="21" count="1" selected="0">
            <x v="1036"/>
          </reference>
          <reference field="22" count="1">
            <x v="585"/>
          </reference>
        </references>
      </pivotArea>
    </format>
    <format dxfId="2531">
      <pivotArea dataOnly="0" labelOnly="1" outline="0" fieldPosition="0">
        <references count="2">
          <reference field="21" count="1" selected="0">
            <x v="1037"/>
          </reference>
          <reference field="22" count="1">
            <x v="446"/>
          </reference>
        </references>
      </pivotArea>
    </format>
    <format dxfId="2530">
      <pivotArea dataOnly="0" labelOnly="1" outline="0" fieldPosition="0">
        <references count="2">
          <reference field="21" count="1" selected="0">
            <x v="1038"/>
          </reference>
          <reference field="22" count="1">
            <x v="860"/>
          </reference>
        </references>
      </pivotArea>
    </format>
    <format dxfId="2529">
      <pivotArea dataOnly="0" labelOnly="1" outline="0" fieldPosition="0">
        <references count="2">
          <reference field="21" count="1" selected="0">
            <x v="1039"/>
          </reference>
          <reference field="22" count="1">
            <x v="567"/>
          </reference>
        </references>
      </pivotArea>
    </format>
    <format dxfId="2528">
      <pivotArea dataOnly="0" labelOnly="1" outline="0" fieldPosition="0">
        <references count="2">
          <reference field="21" count="1" selected="0">
            <x v="1040"/>
          </reference>
          <reference field="22" count="1">
            <x v="842"/>
          </reference>
        </references>
      </pivotArea>
    </format>
    <format dxfId="2527">
      <pivotArea dataOnly="0" labelOnly="1" outline="0" fieldPosition="0">
        <references count="2">
          <reference field="21" count="1" selected="0">
            <x v="1041"/>
          </reference>
          <reference field="22" count="1">
            <x v="358"/>
          </reference>
        </references>
      </pivotArea>
    </format>
    <format dxfId="2526">
      <pivotArea dataOnly="0" labelOnly="1" outline="0" fieldPosition="0">
        <references count="2">
          <reference field="21" count="1" selected="0">
            <x v="1042"/>
          </reference>
          <reference field="22" count="1">
            <x v="458"/>
          </reference>
        </references>
      </pivotArea>
    </format>
    <format dxfId="2525">
      <pivotArea dataOnly="0" labelOnly="1" outline="0" fieldPosition="0">
        <references count="2">
          <reference field="21" count="1" selected="0">
            <x v="1043"/>
          </reference>
          <reference field="22" count="1">
            <x v="294"/>
          </reference>
        </references>
      </pivotArea>
    </format>
    <format dxfId="2524">
      <pivotArea dataOnly="0" labelOnly="1" outline="0" fieldPosition="0">
        <references count="2">
          <reference field="21" count="1" selected="0">
            <x v="1044"/>
          </reference>
          <reference field="22" count="1">
            <x v="0"/>
          </reference>
        </references>
      </pivotArea>
    </format>
    <format dxfId="2523">
      <pivotArea dataOnly="0" labelOnly="1" outline="0" fieldPosition="0">
        <references count="2">
          <reference field="21" count="1" selected="0">
            <x v="1045"/>
          </reference>
          <reference field="22" count="1">
            <x v="1124"/>
          </reference>
        </references>
      </pivotArea>
    </format>
    <format dxfId="2522">
      <pivotArea dataOnly="0" labelOnly="1" outline="0" fieldPosition="0">
        <references count="2">
          <reference field="21" count="1" selected="0">
            <x v="1046"/>
          </reference>
          <reference field="22" count="1">
            <x v="477"/>
          </reference>
        </references>
      </pivotArea>
    </format>
    <format dxfId="2521">
      <pivotArea dataOnly="0" labelOnly="1" outline="0" fieldPosition="0">
        <references count="2">
          <reference field="21" count="1" selected="0">
            <x v="1047"/>
          </reference>
          <reference field="22" count="1">
            <x v="8"/>
          </reference>
        </references>
      </pivotArea>
    </format>
    <format dxfId="2520">
      <pivotArea dataOnly="0" labelOnly="1" outline="0" fieldPosition="0">
        <references count="2">
          <reference field="21" count="1" selected="0">
            <x v="1048"/>
          </reference>
          <reference field="22" count="1">
            <x v="749"/>
          </reference>
        </references>
      </pivotArea>
    </format>
    <format dxfId="2519">
      <pivotArea dataOnly="0" labelOnly="1" outline="0" fieldPosition="0">
        <references count="2">
          <reference field="21" count="1" selected="0">
            <x v="1049"/>
          </reference>
          <reference field="22" count="1">
            <x v="398"/>
          </reference>
        </references>
      </pivotArea>
    </format>
    <format dxfId="2518">
      <pivotArea dataOnly="0" labelOnly="1" outline="0" fieldPosition="0">
        <references count="2">
          <reference field="21" count="1" selected="0">
            <x v="1050"/>
          </reference>
          <reference field="22" count="1">
            <x v="426"/>
          </reference>
        </references>
      </pivotArea>
    </format>
    <format dxfId="2517">
      <pivotArea dataOnly="0" labelOnly="1" outline="0" fieldPosition="0">
        <references count="2">
          <reference field="21" count="1" selected="0">
            <x v="1051"/>
          </reference>
          <reference field="22" count="1">
            <x v="548"/>
          </reference>
        </references>
      </pivotArea>
    </format>
    <format dxfId="2516">
      <pivotArea dataOnly="0" labelOnly="1" outline="0" fieldPosition="0">
        <references count="2">
          <reference field="21" count="1" selected="0">
            <x v="1052"/>
          </reference>
          <reference field="22" count="1">
            <x v="1008"/>
          </reference>
        </references>
      </pivotArea>
    </format>
    <format dxfId="2515">
      <pivotArea dataOnly="0" labelOnly="1" outline="0" fieldPosition="0">
        <references count="2">
          <reference field="21" count="1" selected="0">
            <x v="1053"/>
          </reference>
          <reference field="22" count="1">
            <x v="414"/>
          </reference>
        </references>
      </pivotArea>
    </format>
    <format dxfId="2514">
      <pivotArea dataOnly="0" labelOnly="1" outline="0" fieldPosition="0">
        <references count="2">
          <reference field="21" count="1" selected="0">
            <x v="1054"/>
          </reference>
          <reference field="22" count="1">
            <x v="4"/>
          </reference>
        </references>
      </pivotArea>
    </format>
    <format dxfId="2513">
      <pivotArea dataOnly="0" labelOnly="1" outline="0" fieldPosition="0">
        <references count="2">
          <reference field="21" count="1" selected="0">
            <x v="1055"/>
          </reference>
          <reference field="22" count="1">
            <x v="648"/>
          </reference>
        </references>
      </pivotArea>
    </format>
    <format dxfId="2512">
      <pivotArea dataOnly="0" labelOnly="1" outline="0" fieldPosition="0">
        <references count="2">
          <reference field="21" count="1" selected="0">
            <x v="1056"/>
          </reference>
          <reference field="22" count="1">
            <x v="605"/>
          </reference>
        </references>
      </pivotArea>
    </format>
    <format dxfId="2511">
      <pivotArea dataOnly="0" labelOnly="1" outline="0" fieldPosition="0">
        <references count="2">
          <reference field="21" count="1" selected="0">
            <x v="1057"/>
          </reference>
          <reference field="22" count="1">
            <x v="631"/>
          </reference>
        </references>
      </pivotArea>
    </format>
    <format dxfId="2510">
      <pivotArea dataOnly="0" labelOnly="1" outline="0" fieldPosition="0">
        <references count="2">
          <reference field="21" count="1" selected="0">
            <x v="1058"/>
          </reference>
          <reference field="22" count="1">
            <x v="2"/>
          </reference>
        </references>
      </pivotArea>
    </format>
    <format dxfId="2509">
      <pivotArea dataOnly="0" labelOnly="1" outline="0" fieldPosition="0">
        <references count="2">
          <reference field="21" count="1" selected="0">
            <x v="1059"/>
          </reference>
          <reference field="22" count="1">
            <x v="178"/>
          </reference>
        </references>
      </pivotArea>
    </format>
    <format dxfId="2508">
      <pivotArea dataOnly="0" labelOnly="1" outline="0" fieldPosition="0">
        <references count="2">
          <reference field="21" count="1" selected="0">
            <x v="1060"/>
          </reference>
          <reference field="22" count="1">
            <x v="868"/>
          </reference>
        </references>
      </pivotArea>
    </format>
    <format dxfId="2507">
      <pivotArea dataOnly="0" labelOnly="1" outline="0" fieldPosition="0">
        <references count="2">
          <reference field="21" count="1" selected="0">
            <x v="1061"/>
          </reference>
          <reference field="22" count="1">
            <x v="823"/>
          </reference>
        </references>
      </pivotArea>
    </format>
    <format dxfId="2506">
      <pivotArea dataOnly="0" labelOnly="1" outline="0" fieldPosition="0">
        <references count="2">
          <reference field="21" count="1" selected="0">
            <x v="1062"/>
          </reference>
          <reference field="22" count="1">
            <x v="365"/>
          </reference>
        </references>
      </pivotArea>
    </format>
    <format dxfId="2505">
      <pivotArea dataOnly="0" labelOnly="1" outline="0" fieldPosition="0">
        <references count="2">
          <reference field="21" count="1" selected="0">
            <x v="1063"/>
          </reference>
          <reference field="22" count="1">
            <x v="99"/>
          </reference>
        </references>
      </pivotArea>
    </format>
    <format dxfId="2504">
      <pivotArea dataOnly="0" labelOnly="1" outline="0" fieldPosition="0">
        <references count="2">
          <reference field="21" count="1" selected="0">
            <x v="1064"/>
          </reference>
          <reference field="22" count="1">
            <x v="767"/>
          </reference>
        </references>
      </pivotArea>
    </format>
    <format dxfId="2503">
      <pivotArea dataOnly="0" labelOnly="1" outline="0" fieldPosition="0">
        <references count="2">
          <reference field="21" count="1" selected="0">
            <x v="1065"/>
          </reference>
          <reference field="22" count="1">
            <x v="176"/>
          </reference>
        </references>
      </pivotArea>
    </format>
    <format dxfId="2502">
      <pivotArea dataOnly="0" labelOnly="1" outline="0" fieldPosition="0">
        <references count="2">
          <reference field="21" count="1" selected="0">
            <x v="1066"/>
          </reference>
          <reference field="22" count="1">
            <x v="382"/>
          </reference>
        </references>
      </pivotArea>
    </format>
    <format dxfId="2501">
      <pivotArea dataOnly="0" labelOnly="1" outline="0" fieldPosition="0">
        <references count="2">
          <reference field="21" count="1" selected="0">
            <x v="1067"/>
          </reference>
          <reference field="22" count="1">
            <x v="405"/>
          </reference>
        </references>
      </pivotArea>
    </format>
    <format dxfId="2500">
      <pivotArea dataOnly="0" labelOnly="1" outline="0" fieldPosition="0">
        <references count="2">
          <reference field="21" count="1" selected="0">
            <x v="1068"/>
          </reference>
          <reference field="22" count="1">
            <x v="313"/>
          </reference>
        </references>
      </pivotArea>
    </format>
    <format dxfId="2499">
      <pivotArea dataOnly="0" labelOnly="1" outline="0" fieldPosition="0">
        <references count="2">
          <reference field="21" count="1" selected="0">
            <x v="1069"/>
          </reference>
          <reference field="22" count="1">
            <x v="481"/>
          </reference>
        </references>
      </pivotArea>
    </format>
    <format dxfId="2498">
      <pivotArea dataOnly="0" labelOnly="1" outline="0" fieldPosition="0">
        <references count="2">
          <reference field="21" count="1" selected="0">
            <x v="1070"/>
          </reference>
          <reference field="22" count="1">
            <x v="1069"/>
          </reference>
        </references>
      </pivotArea>
    </format>
    <format dxfId="2497">
      <pivotArea dataOnly="0" labelOnly="1" outline="0" fieldPosition="0">
        <references count="2">
          <reference field="21" count="1" selected="0">
            <x v="1071"/>
          </reference>
          <reference field="22" count="1">
            <x v="686"/>
          </reference>
        </references>
      </pivotArea>
    </format>
    <format dxfId="2496">
      <pivotArea dataOnly="0" labelOnly="1" outline="0" fieldPosition="0">
        <references count="2">
          <reference field="21" count="1" selected="0">
            <x v="1072"/>
          </reference>
          <reference field="22" count="1">
            <x v="568"/>
          </reference>
        </references>
      </pivotArea>
    </format>
    <format dxfId="2495">
      <pivotArea dataOnly="0" labelOnly="1" outline="0" fieldPosition="0">
        <references count="2">
          <reference field="21" count="1" selected="0">
            <x v="1073"/>
          </reference>
          <reference field="22" count="1">
            <x v="546"/>
          </reference>
        </references>
      </pivotArea>
    </format>
    <format dxfId="2494">
      <pivotArea dataOnly="0" labelOnly="1" outline="0" fieldPosition="0">
        <references count="2">
          <reference field="21" count="1" selected="0">
            <x v="1074"/>
          </reference>
          <reference field="22" count="1">
            <x v="505"/>
          </reference>
        </references>
      </pivotArea>
    </format>
    <format dxfId="2493">
      <pivotArea dataOnly="0" labelOnly="1" outline="0" fieldPosition="0">
        <references count="2">
          <reference field="21" count="1" selected="0">
            <x v="1075"/>
          </reference>
          <reference field="22" count="1">
            <x v="304"/>
          </reference>
        </references>
      </pivotArea>
    </format>
    <format dxfId="2492">
      <pivotArea dataOnly="0" labelOnly="1" outline="0" fieldPosition="0">
        <references count="2">
          <reference field="21" count="1" selected="0">
            <x v="1076"/>
          </reference>
          <reference field="22" count="1">
            <x v="928"/>
          </reference>
        </references>
      </pivotArea>
    </format>
    <format dxfId="2491">
      <pivotArea dataOnly="0" labelOnly="1" outline="0" fieldPosition="0">
        <references count="2">
          <reference field="21" count="1" selected="0">
            <x v="1077"/>
          </reference>
          <reference field="22" count="1">
            <x v="854"/>
          </reference>
        </references>
      </pivotArea>
    </format>
    <format dxfId="2490">
      <pivotArea dataOnly="0" labelOnly="1" outline="0" fieldPosition="0">
        <references count="2">
          <reference field="21" count="1" selected="0">
            <x v="1078"/>
          </reference>
          <reference field="22" count="1">
            <x v="555"/>
          </reference>
        </references>
      </pivotArea>
    </format>
    <format dxfId="2489">
      <pivotArea dataOnly="0" labelOnly="1" outline="0" fieldPosition="0">
        <references count="2">
          <reference field="21" count="1" selected="0">
            <x v="1079"/>
          </reference>
          <reference field="22" count="1">
            <x v="128"/>
          </reference>
        </references>
      </pivotArea>
    </format>
    <format dxfId="2488">
      <pivotArea dataOnly="0" labelOnly="1" outline="0" fieldPosition="0">
        <references count="2">
          <reference field="21" count="1" selected="0">
            <x v="1080"/>
          </reference>
          <reference field="22" count="1">
            <x v="295"/>
          </reference>
        </references>
      </pivotArea>
    </format>
    <format dxfId="2487">
      <pivotArea dataOnly="0" labelOnly="1" outline="0" fieldPosition="0">
        <references count="2">
          <reference field="21" count="1" selected="0">
            <x v="1081"/>
          </reference>
          <reference field="22" count="1">
            <x v="597"/>
          </reference>
        </references>
      </pivotArea>
    </format>
    <format dxfId="2486">
      <pivotArea dataOnly="0" labelOnly="1" outline="0" fieldPosition="0">
        <references count="2">
          <reference field="21" count="1" selected="0">
            <x v="1082"/>
          </reference>
          <reference field="22" count="1">
            <x v="762"/>
          </reference>
        </references>
      </pivotArea>
    </format>
    <format dxfId="2485">
      <pivotArea dataOnly="0" labelOnly="1" outline="0" fieldPosition="0">
        <references count="2">
          <reference field="21" count="1" selected="0">
            <x v="1083"/>
          </reference>
          <reference field="22" count="1">
            <x v="577"/>
          </reference>
        </references>
      </pivotArea>
    </format>
    <format dxfId="2484">
      <pivotArea dataOnly="0" labelOnly="1" outline="0" fieldPosition="0">
        <references count="2">
          <reference field="21" count="1" selected="0">
            <x v="1084"/>
          </reference>
          <reference field="22" count="1">
            <x v="137"/>
          </reference>
        </references>
      </pivotArea>
    </format>
    <format dxfId="2483">
      <pivotArea dataOnly="0" labelOnly="1" outline="0" fieldPosition="0">
        <references count="2">
          <reference field="21" count="1" selected="0">
            <x v="1085"/>
          </reference>
          <reference field="22" count="1">
            <x v="355"/>
          </reference>
        </references>
      </pivotArea>
    </format>
    <format dxfId="2482">
      <pivotArea dataOnly="0" labelOnly="1" outline="0" fieldPosition="0">
        <references count="2">
          <reference field="21" count="1" selected="0">
            <x v="1086"/>
          </reference>
          <reference field="22" count="1">
            <x v="1050"/>
          </reference>
        </references>
      </pivotArea>
    </format>
    <format dxfId="2481">
      <pivotArea dataOnly="0" labelOnly="1" outline="0" fieldPosition="0">
        <references count="2">
          <reference field="21" count="1" selected="0">
            <x v="1087"/>
          </reference>
          <reference field="22" count="1">
            <x v="336"/>
          </reference>
        </references>
      </pivotArea>
    </format>
    <format dxfId="2480">
      <pivotArea dataOnly="0" labelOnly="1" outline="0" fieldPosition="0">
        <references count="2">
          <reference field="21" count="1" selected="0">
            <x v="1088"/>
          </reference>
          <reference field="22" count="1">
            <x v="108"/>
          </reference>
        </references>
      </pivotArea>
    </format>
    <format dxfId="2479">
      <pivotArea dataOnly="0" labelOnly="1" outline="0" fieldPosition="0">
        <references count="2">
          <reference field="21" count="1" selected="0">
            <x v="1089"/>
          </reference>
          <reference field="22" count="1">
            <x v="433"/>
          </reference>
        </references>
      </pivotArea>
    </format>
    <format dxfId="2478">
      <pivotArea dataOnly="0" labelOnly="1" outline="0" fieldPosition="0">
        <references count="2">
          <reference field="21" count="1" selected="0">
            <x v="1090"/>
          </reference>
          <reference field="22" count="1">
            <x v="58"/>
          </reference>
        </references>
      </pivotArea>
    </format>
    <format dxfId="2477">
      <pivotArea dataOnly="0" labelOnly="1" outline="0" fieldPosition="0">
        <references count="2">
          <reference field="21" count="1" selected="0">
            <x v="1091"/>
          </reference>
          <reference field="22" count="1">
            <x v="713"/>
          </reference>
        </references>
      </pivotArea>
    </format>
    <format dxfId="2476">
      <pivotArea dataOnly="0" labelOnly="1" outline="0" fieldPosition="0">
        <references count="2">
          <reference field="21" count="1" selected="0">
            <x v="1092"/>
          </reference>
          <reference field="22" count="1">
            <x v="472"/>
          </reference>
        </references>
      </pivotArea>
    </format>
    <format dxfId="2475">
      <pivotArea dataOnly="0" labelOnly="1" outline="0" fieldPosition="0">
        <references count="2">
          <reference field="21" count="1" selected="0">
            <x v="1093"/>
          </reference>
          <reference field="22" count="1">
            <x v="679"/>
          </reference>
        </references>
      </pivotArea>
    </format>
    <format dxfId="2474">
      <pivotArea dataOnly="0" labelOnly="1" outline="0" fieldPosition="0">
        <references count="2">
          <reference field="21" count="1" selected="0">
            <x v="1094"/>
          </reference>
          <reference field="22" count="1">
            <x v="692"/>
          </reference>
        </references>
      </pivotArea>
    </format>
    <format dxfId="2473">
      <pivotArea dataOnly="0" labelOnly="1" outline="0" fieldPosition="0">
        <references count="2">
          <reference field="21" count="1" selected="0">
            <x v="1095"/>
          </reference>
          <reference field="22" count="1">
            <x v="1112"/>
          </reference>
        </references>
      </pivotArea>
    </format>
    <format dxfId="2472">
      <pivotArea dataOnly="0" labelOnly="1" outline="0" fieldPosition="0">
        <references count="2">
          <reference field="21" count="1" selected="0">
            <x v="1096"/>
          </reference>
          <reference field="22" count="1">
            <x v="574"/>
          </reference>
        </references>
      </pivotArea>
    </format>
    <format dxfId="2471">
      <pivotArea dataOnly="0" labelOnly="1" outline="0" fieldPosition="0">
        <references count="2">
          <reference field="21" count="1" selected="0">
            <x v="1097"/>
          </reference>
          <reference field="22" count="1">
            <x v="889"/>
          </reference>
        </references>
      </pivotArea>
    </format>
    <format dxfId="2470">
      <pivotArea dataOnly="0" labelOnly="1" outline="0" fieldPosition="0">
        <references count="2">
          <reference field="21" count="1" selected="0">
            <x v="1098"/>
          </reference>
          <reference field="22" count="1">
            <x v="242"/>
          </reference>
        </references>
      </pivotArea>
    </format>
    <format dxfId="2469">
      <pivotArea dataOnly="0" labelOnly="1" outline="0" fieldPosition="0">
        <references count="2">
          <reference field="21" count="1" selected="0">
            <x v="1099"/>
          </reference>
          <reference field="22" count="1">
            <x v="609"/>
          </reference>
        </references>
      </pivotArea>
    </format>
    <format dxfId="2468">
      <pivotArea dataOnly="0" labelOnly="1" outline="0" fieldPosition="0">
        <references count="2">
          <reference field="21" count="1" selected="0">
            <x v="1100"/>
          </reference>
          <reference field="22" count="1">
            <x v="410"/>
          </reference>
        </references>
      </pivotArea>
    </format>
    <format dxfId="2467">
      <pivotArea dataOnly="0" labelOnly="1" outline="0" fieldPosition="0">
        <references count="2">
          <reference field="21" count="1" selected="0">
            <x v="1101"/>
          </reference>
          <reference field="22" count="1">
            <x v="535"/>
          </reference>
        </references>
      </pivotArea>
    </format>
    <format dxfId="2466">
      <pivotArea dataOnly="0" labelOnly="1" outline="0" fieldPosition="0">
        <references count="2">
          <reference field="21" count="1" selected="0">
            <x v="1102"/>
          </reference>
          <reference field="22" count="1">
            <x v="316"/>
          </reference>
        </references>
      </pivotArea>
    </format>
    <format dxfId="2465">
      <pivotArea dataOnly="0" labelOnly="1" outline="0" fieldPosition="0">
        <references count="2">
          <reference field="21" count="1" selected="0">
            <x v="1103"/>
          </reference>
          <reference field="22" count="1">
            <x v="790"/>
          </reference>
        </references>
      </pivotArea>
    </format>
    <format dxfId="2464">
      <pivotArea dataOnly="0" labelOnly="1" outline="0" fieldPosition="0">
        <references count="2">
          <reference field="21" count="1" selected="0">
            <x v="1104"/>
          </reference>
          <reference field="22" count="1">
            <x v="681"/>
          </reference>
        </references>
      </pivotArea>
    </format>
    <format dxfId="2463">
      <pivotArea dataOnly="0" labelOnly="1" outline="0" fieldPosition="0">
        <references count="2">
          <reference field="21" count="1" selected="0">
            <x v="1105"/>
          </reference>
          <reference field="22" count="1">
            <x v="300"/>
          </reference>
        </references>
      </pivotArea>
    </format>
    <format dxfId="2462">
      <pivotArea dataOnly="0" labelOnly="1" outline="0" fieldPosition="0">
        <references count="2">
          <reference field="21" count="1" selected="0">
            <x v="1106"/>
          </reference>
          <reference field="22" count="1">
            <x v="935"/>
          </reference>
        </references>
      </pivotArea>
    </format>
    <format dxfId="2461">
      <pivotArea dataOnly="0" labelOnly="1" outline="0" fieldPosition="0">
        <references count="2">
          <reference field="21" count="1" selected="0">
            <x v="1107"/>
          </reference>
          <reference field="22" count="1">
            <x v="69"/>
          </reference>
        </references>
      </pivotArea>
    </format>
    <format dxfId="2460">
      <pivotArea dataOnly="0" labelOnly="1" outline="0" fieldPosition="0">
        <references count="2">
          <reference field="21" count="1" selected="0">
            <x v="1108"/>
          </reference>
          <reference field="22" count="1">
            <x v="444"/>
          </reference>
        </references>
      </pivotArea>
    </format>
    <format dxfId="2459">
      <pivotArea dataOnly="0" labelOnly="1" outline="0" fieldPosition="0">
        <references count="2">
          <reference field="21" count="1" selected="0">
            <x v="1109"/>
          </reference>
          <reference field="22" count="1">
            <x v="964"/>
          </reference>
        </references>
      </pivotArea>
    </format>
    <format dxfId="2458">
      <pivotArea dataOnly="0" labelOnly="1" outline="0" fieldPosition="0">
        <references count="2">
          <reference field="21" count="1" selected="0">
            <x v="1110"/>
          </reference>
          <reference field="22" count="1">
            <x v="308"/>
          </reference>
        </references>
      </pivotArea>
    </format>
    <format dxfId="2457">
      <pivotArea dataOnly="0" labelOnly="1" outline="0" fieldPosition="0">
        <references count="2">
          <reference field="21" count="1" selected="0">
            <x v="1111"/>
          </reference>
          <reference field="22" count="1">
            <x v="120"/>
          </reference>
        </references>
      </pivotArea>
    </format>
    <format dxfId="2456">
      <pivotArea dataOnly="0" labelOnly="1" outline="0" fieldPosition="0">
        <references count="2">
          <reference field="21" count="1" selected="0">
            <x v="1112"/>
          </reference>
          <reference field="22" count="1">
            <x v="1063"/>
          </reference>
        </references>
      </pivotArea>
    </format>
    <format dxfId="2455">
      <pivotArea dataOnly="0" labelOnly="1" outline="0" fieldPosition="0">
        <references count="2">
          <reference field="21" count="1" selected="0">
            <x v="1113"/>
          </reference>
          <reference field="22" count="1">
            <x v="849"/>
          </reference>
        </references>
      </pivotArea>
    </format>
    <format dxfId="2454">
      <pivotArea dataOnly="0" labelOnly="1" outline="0" fieldPosition="0">
        <references count="2">
          <reference field="21" count="1" selected="0">
            <x v="1114"/>
          </reference>
          <reference field="22" count="1">
            <x v="1134"/>
          </reference>
        </references>
      </pivotArea>
    </format>
    <format dxfId="2453">
      <pivotArea dataOnly="0" labelOnly="1" outline="0" fieldPosition="0">
        <references count="2">
          <reference field="21" count="1" selected="0">
            <x v="1115"/>
          </reference>
          <reference field="22" count="1">
            <x v="1021"/>
          </reference>
        </references>
      </pivotArea>
    </format>
    <format dxfId="2452">
      <pivotArea dataOnly="0" labelOnly="1" outline="0" fieldPosition="0">
        <references count="2">
          <reference field="21" count="1" selected="0">
            <x v="1116"/>
          </reference>
          <reference field="22" count="1">
            <x v="478"/>
          </reference>
        </references>
      </pivotArea>
    </format>
    <format dxfId="2451">
      <pivotArea dataOnly="0" labelOnly="1" outline="0" fieldPosition="0">
        <references count="2">
          <reference field="21" count="1" selected="0">
            <x v="1117"/>
          </reference>
          <reference field="22" count="1">
            <x v="391"/>
          </reference>
        </references>
      </pivotArea>
    </format>
    <format dxfId="2450">
      <pivotArea dataOnly="0" labelOnly="1" outline="0" fieldPosition="0">
        <references count="2">
          <reference field="21" count="1" selected="0">
            <x v="1118"/>
          </reference>
          <reference field="22" count="1">
            <x v="1025"/>
          </reference>
        </references>
      </pivotArea>
    </format>
    <format dxfId="2449">
      <pivotArea dataOnly="0" labelOnly="1" outline="0" fieldPosition="0">
        <references count="2">
          <reference field="21" count="1" selected="0">
            <x v="1119"/>
          </reference>
          <reference field="22" count="1">
            <x v="947"/>
          </reference>
        </references>
      </pivotArea>
    </format>
    <format dxfId="2448">
      <pivotArea dataOnly="0" labelOnly="1" outline="0" fieldPosition="0">
        <references count="2">
          <reference field="21" count="1" selected="0">
            <x v="1120"/>
          </reference>
          <reference field="22" count="1">
            <x v="1013"/>
          </reference>
        </references>
      </pivotArea>
    </format>
    <format dxfId="2447">
      <pivotArea dataOnly="0" labelOnly="1" outline="0" fieldPosition="0">
        <references count="2">
          <reference field="21" count="1" selected="0">
            <x v="1121"/>
          </reference>
          <reference field="22" count="1">
            <x v="374"/>
          </reference>
        </references>
      </pivotArea>
    </format>
    <format dxfId="2446">
      <pivotArea dataOnly="0" labelOnly="1" outline="0" fieldPosition="0">
        <references count="2">
          <reference field="21" count="1" selected="0">
            <x v="1122"/>
          </reference>
          <reference field="22" count="1">
            <x v="672"/>
          </reference>
        </references>
      </pivotArea>
    </format>
    <format dxfId="2445">
      <pivotArea dataOnly="0" labelOnly="1" outline="0" fieldPosition="0">
        <references count="2">
          <reference field="21" count="1" selected="0">
            <x v="1123"/>
          </reference>
          <reference field="22" count="1">
            <x v="422"/>
          </reference>
        </references>
      </pivotArea>
    </format>
    <format dxfId="2444">
      <pivotArea dataOnly="0" labelOnly="1" outline="0" fieldPosition="0">
        <references count="2">
          <reference field="21" count="1" selected="0">
            <x v="1124"/>
          </reference>
          <reference field="22" count="1">
            <x v="362"/>
          </reference>
        </references>
      </pivotArea>
    </format>
    <format dxfId="2443">
      <pivotArea dataOnly="0" labelOnly="1" outline="0" fieldPosition="0">
        <references count="2">
          <reference field="21" count="1" selected="0">
            <x v="1125"/>
          </reference>
          <reference field="22" count="1">
            <x v="918"/>
          </reference>
        </references>
      </pivotArea>
    </format>
    <format dxfId="2442">
      <pivotArea dataOnly="0" labelOnly="1" outline="0" fieldPosition="0">
        <references count="2">
          <reference field="21" count="1" selected="0">
            <x v="1126"/>
          </reference>
          <reference field="22" count="1">
            <x v="649"/>
          </reference>
        </references>
      </pivotArea>
    </format>
    <format dxfId="2441">
      <pivotArea dataOnly="0" labelOnly="1" outline="0" fieldPosition="0">
        <references count="2">
          <reference field="21" count="1" selected="0">
            <x v="1127"/>
          </reference>
          <reference field="22" count="1">
            <x v="783"/>
          </reference>
        </references>
      </pivotArea>
    </format>
    <format dxfId="2440">
      <pivotArea dataOnly="0" labelOnly="1" outline="0" fieldPosition="0">
        <references count="2">
          <reference field="21" count="1" selected="0">
            <x v="1128"/>
          </reference>
          <reference field="22" count="1">
            <x v="537"/>
          </reference>
        </references>
      </pivotArea>
    </format>
    <format dxfId="2439">
      <pivotArea dataOnly="0" labelOnly="1" outline="0" fieldPosition="0">
        <references count="2">
          <reference field="21" count="1" selected="0">
            <x v="1129"/>
          </reference>
          <reference field="22" count="1">
            <x v="984"/>
          </reference>
        </references>
      </pivotArea>
    </format>
    <format dxfId="2438">
      <pivotArea dataOnly="0" labelOnly="1" outline="0" fieldPosition="0">
        <references count="2">
          <reference field="21" count="1" selected="0">
            <x v="1130"/>
          </reference>
          <reference field="22" count="1">
            <x v="507"/>
          </reference>
        </references>
      </pivotArea>
    </format>
    <format dxfId="2437">
      <pivotArea dataOnly="0" labelOnly="1" outline="0" fieldPosition="0">
        <references count="2">
          <reference field="21" count="1" selected="0">
            <x v="1131"/>
          </reference>
          <reference field="22" count="1">
            <x v="493"/>
          </reference>
        </references>
      </pivotArea>
    </format>
    <format dxfId="2436">
      <pivotArea dataOnly="0" labelOnly="1" outline="0" fieldPosition="0">
        <references count="2">
          <reference field="21" count="1" selected="0">
            <x v="1132"/>
          </reference>
          <reference field="22" count="1">
            <x v="683"/>
          </reference>
        </references>
      </pivotArea>
    </format>
    <format dxfId="2435">
      <pivotArea dataOnly="0" labelOnly="1" outline="0" fieldPosition="0">
        <references count="2">
          <reference field="21" count="1" selected="0">
            <x v="1133"/>
          </reference>
          <reference field="22" count="1">
            <x v="702"/>
          </reference>
        </references>
      </pivotArea>
    </format>
    <format dxfId="2434">
      <pivotArea dataOnly="0" labelOnly="1" outline="0" fieldPosition="0">
        <references count="2">
          <reference field="21" count="1" selected="0">
            <x v="1134"/>
          </reference>
          <reference field="22" count="1">
            <x v="467"/>
          </reference>
        </references>
      </pivotArea>
    </format>
    <format dxfId="2433">
      <pivotArea dataOnly="0" labelOnly="1" outline="0" fieldPosition="0">
        <references count="2">
          <reference field="21" count="1" selected="0">
            <x v="1135"/>
          </reference>
          <reference field="22" count="1">
            <x v="442"/>
          </reference>
        </references>
      </pivotArea>
    </format>
    <format dxfId="2432">
      <pivotArea dataOnly="0" labelOnly="1" outline="0" fieldPosition="0">
        <references count="2">
          <reference field="21" count="1" selected="0">
            <x v="1136"/>
          </reference>
          <reference field="22" count="1">
            <x v="400"/>
          </reference>
        </references>
      </pivotArea>
    </format>
    <format dxfId="2431">
      <pivotArea dataOnly="0" labelOnly="1" outline="0" fieldPosition="0">
        <references count="2">
          <reference field="21" count="1" selected="0">
            <x v="1137"/>
          </reference>
          <reference field="22" count="1">
            <x v="885"/>
          </reference>
        </references>
      </pivotArea>
    </format>
    <format dxfId="2430">
      <pivotArea dataOnly="0" labelOnly="1" outline="0" fieldPosition="0">
        <references count="2">
          <reference field="21" count="1" selected="0">
            <x v="1138"/>
          </reference>
          <reference field="22" count="1">
            <x v="1070"/>
          </reference>
        </references>
      </pivotArea>
    </format>
    <format dxfId="2429">
      <pivotArea dataOnly="0" labelOnly="1" outline="0" fieldPosition="0">
        <references count="2">
          <reference field="21" count="1" selected="0">
            <x v="1139"/>
          </reference>
          <reference field="22" count="1">
            <x v="517"/>
          </reference>
        </references>
      </pivotArea>
    </format>
    <format dxfId="2428">
      <pivotArea dataOnly="0" labelOnly="1" outline="0" fieldPosition="0">
        <references count="2">
          <reference field="21" count="1" selected="0">
            <x v="1140"/>
          </reference>
          <reference field="22" count="1">
            <x v="636"/>
          </reference>
        </references>
      </pivotArea>
    </format>
    <format dxfId="2427">
      <pivotArea dataOnly="0" labelOnly="1" outline="0" fieldPosition="0">
        <references count="2">
          <reference field="21" count="1" selected="0">
            <x v="1141"/>
          </reference>
          <reference field="22" count="1">
            <x v="531"/>
          </reference>
        </references>
      </pivotArea>
    </format>
    <format dxfId="2426">
      <pivotArea dataOnly="0" labelOnly="1" outline="0" fieldPosition="0">
        <references count="2">
          <reference field="21" count="1" selected="0">
            <x v="1142"/>
          </reference>
          <reference field="22" count="1">
            <x v="1057"/>
          </reference>
        </references>
      </pivotArea>
    </format>
    <format dxfId="2425">
      <pivotArea dataOnly="0" labelOnly="1" outline="0" fieldPosition="0">
        <references count="2">
          <reference field="21" count="1" selected="0">
            <x v="1143"/>
          </reference>
          <reference field="22" count="1">
            <x v="962"/>
          </reference>
        </references>
      </pivotArea>
    </format>
    <format dxfId="2424">
      <pivotArea dataOnly="0" labelOnly="1" outline="0" fieldPosition="0">
        <references count="2">
          <reference field="21" count="1" selected="0">
            <x v="1144"/>
          </reference>
          <reference field="22" count="1">
            <x v="684"/>
          </reference>
        </references>
      </pivotArea>
    </format>
    <format dxfId="2423">
      <pivotArea dataOnly="0" labelOnly="1" outline="0" fieldPosition="0">
        <references count="2">
          <reference field="21" count="1" selected="0">
            <x v="1145"/>
          </reference>
          <reference field="22" count="1">
            <x v="930"/>
          </reference>
        </references>
      </pivotArea>
    </format>
    <format dxfId="2422">
      <pivotArea dataOnly="0" labelOnly="1" outline="0" fieldPosition="0">
        <references count="2">
          <reference field="21" count="1" selected="0">
            <x v="1146"/>
          </reference>
          <reference field="22" count="1">
            <x v="912"/>
          </reference>
        </references>
      </pivotArea>
    </format>
    <format dxfId="2421">
      <pivotArea dataOnly="0" labelOnly="1" outline="0" fieldPosition="0">
        <references count="2">
          <reference field="21" count="1" selected="0">
            <x v="1147"/>
          </reference>
          <reference field="22" count="1">
            <x v="703"/>
          </reference>
        </references>
      </pivotArea>
    </format>
    <format dxfId="2420">
      <pivotArea dataOnly="0" labelOnly="1" outline="0" fieldPosition="0">
        <references count="2">
          <reference field="21" count="1" selected="0">
            <x v="1148"/>
          </reference>
          <reference field="22" count="1">
            <x v="824"/>
          </reference>
        </references>
      </pivotArea>
    </format>
    <format dxfId="2419">
      <pivotArea dataOnly="0" labelOnly="1" outline="0" fieldPosition="0">
        <references count="2">
          <reference field="21" count="1" selected="0">
            <x v="1149"/>
          </reference>
          <reference field="22" count="1">
            <x v="635"/>
          </reference>
        </references>
      </pivotArea>
    </format>
    <format dxfId="2418">
      <pivotArea dataOnly="0" labelOnly="1" outline="0" fieldPosition="0">
        <references count="2">
          <reference field="21" count="1" selected="0">
            <x v="1150"/>
          </reference>
          <reference field="22" count="1">
            <x v="978"/>
          </reference>
        </references>
      </pivotArea>
    </format>
    <format dxfId="2417">
      <pivotArea dataOnly="0" labelOnly="1" outline="0" fieldPosition="0">
        <references count="2">
          <reference field="21" count="1" selected="0">
            <x v="1151"/>
          </reference>
          <reference field="22" count="1">
            <x v="745"/>
          </reference>
        </references>
      </pivotArea>
    </format>
    <format dxfId="2416">
      <pivotArea dataOnly="0" labelOnly="1" outline="0" fieldPosition="0">
        <references count="2">
          <reference field="21" count="1" selected="0">
            <x v="1152"/>
          </reference>
          <reference field="22" count="1">
            <x v="691"/>
          </reference>
        </references>
      </pivotArea>
    </format>
    <format dxfId="2415">
      <pivotArea dataOnly="0" labelOnly="1" outline="0" fieldPosition="0">
        <references count="2">
          <reference field="21" count="1" selected="0">
            <x v="1153"/>
          </reference>
          <reference field="22" count="1">
            <x v="891"/>
          </reference>
        </references>
      </pivotArea>
    </format>
    <format dxfId="2414">
      <pivotArea dataOnly="0" labelOnly="1" outline="0" fieldPosition="0">
        <references count="2">
          <reference field="21" count="1" selected="0">
            <x v="1154"/>
          </reference>
          <reference field="22" count="1">
            <x v="913"/>
          </reference>
        </references>
      </pivotArea>
    </format>
    <format dxfId="2413">
      <pivotArea dataOnly="0" labelOnly="1" outline="0" fieldPosition="0">
        <references count="2">
          <reference field="21" count="1" selected="0">
            <x v="1155"/>
          </reference>
          <reference field="22" count="1">
            <x v="851"/>
          </reference>
        </references>
      </pivotArea>
    </format>
    <format dxfId="2412">
      <pivotArea dataOnly="0" labelOnly="1" outline="0" fieldPosition="0">
        <references count="2">
          <reference field="21" count="1" selected="0">
            <x v="1156"/>
          </reference>
          <reference field="22" count="1">
            <x v="1058"/>
          </reference>
        </references>
      </pivotArea>
    </format>
    <format dxfId="2411">
      <pivotArea dataOnly="0" labelOnly="1" outline="0" fieldPosition="0">
        <references count="2">
          <reference field="21" count="1" selected="0">
            <x v="1157"/>
          </reference>
          <reference field="22" count="1">
            <x v="952"/>
          </reference>
        </references>
      </pivotArea>
    </format>
    <format dxfId="2410">
      <pivotArea dataOnly="0" labelOnly="1" outline="0" fieldPosition="0">
        <references count="2">
          <reference field="21" count="1" selected="0">
            <x v="1158"/>
          </reference>
          <reference field="22" count="1">
            <x v="866"/>
          </reference>
        </references>
      </pivotArea>
    </format>
    <format dxfId="2409">
      <pivotArea dataOnly="0" labelOnly="1" outline="0" fieldPosition="0">
        <references count="2">
          <reference field="21" count="1" selected="0">
            <x v="1159"/>
          </reference>
          <reference field="22" count="1">
            <x v="590"/>
          </reference>
        </references>
      </pivotArea>
    </format>
    <format dxfId="2408">
      <pivotArea dataOnly="0" labelOnly="1" outline="0" fieldPosition="0">
        <references count="2">
          <reference field="21" count="1" selected="0">
            <x v="1160"/>
          </reference>
          <reference field="22" count="1">
            <x v="1125"/>
          </reference>
        </references>
      </pivotArea>
    </format>
    <format dxfId="2407">
      <pivotArea dataOnly="0" labelOnly="1" outline="0" fieldPosition="0">
        <references count="2">
          <reference field="21" count="1" selected="0">
            <x v="1161"/>
          </reference>
          <reference field="22" count="1">
            <x v="720"/>
          </reference>
        </references>
      </pivotArea>
    </format>
    <format dxfId="2406">
      <pivotArea dataOnly="0" labelOnly="1" outline="0" fieldPosition="0">
        <references count="2">
          <reference field="21" count="1" selected="0">
            <x v="1162"/>
          </reference>
          <reference field="22" count="1">
            <x v="932"/>
          </reference>
        </references>
      </pivotArea>
    </format>
    <format dxfId="2405">
      <pivotArea dataOnly="0" labelOnly="1" outline="0" fieldPosition="0">
        <references count="2">
          <reference field="21" count="1" selected="0">
            <x v="1163"/>
          </reference>
          <reference field="22" count="1">
            <x v="676"/>
          </reference>
        </references>
      </pivotArea>
    </format>
    <format dxfId="2404">
      <pivotArea dataOnly="0" labelOnly="1" outline="0" fieldPosition="0">
        <references count="2">
          <reference field="21" count="1" selected="0">
            <x v="1164"/>
          </reference>
          <reference field="22" count="1">
            <x v="896"/>
          </reference>
        </references>
      </pivotArea>
    </format>
    <format dxfId="2403">
      <pivotArea dataOnly="0" labelOnly="1" outline="0" fieldPosition="0">
        <references count="2">
          <reference field="21" count="1" selected="0">
            <x v="1165"/>
          </reference>
          <reference field="22" count="1">
            <x v="770"/>
          </reference>
        </references>
      </pivotArea>
    </format>
    <format dxfId="2402">
      <pivotArea dataOnly="0" labelOnly="1" outline="0" fieldPosition="0">
        <references count="2">
          <reference field="21" count="1" selected="0">
            <x v="1166"/>
          </reference>
          <reference field="22" count="1">
            <x v="788"/>
          </reference>
        </references>
      </pivotArea>
    </format>
    <format dxfId="2401">
      <pivotArea dataOnly="0" labelOnly="1" outline="0" fieldPosition="0">
        <references count="2">
          <reference field="21" count="1" selected="0">
            <x v="1167"/>
          </reference>
          <reference field="22" count="1">
            <x v="839"/>
          </reference>
        </references>
      </pivotArea>
    </format>
    <format dxfId="2400">
      <pivotArea dataOnly="0" labelOnly="1" outline="0" fieldPosition="0">
        <references count="2">
          <reference field="21" count="1" selected="0">
            <x v="1168"/>
          </reference>
          <reference field="22" count="1">
            <x v="987"/>
          </reference>
        </references>
      </pivotArea>
    </format>
    <format dxfId="2399">
      <pivotArea dataOnly="0" labelOnly="1" outline="0" fieldPosition="0">
        <references count="2">
          <reference field="21" count="1" selected="0">
            <x v="1169"/>
          </reference>
          <reference field="22" count="1">
            <x v="955"/>
          </reference>
        </references>
      </pivotArea>
    </format>
    <format dxfId="2398">
      <pivotArea dataOnly="0" labelOnly="1" outline="0" fieldPosition="0">
        <references count="2">
          <reference field="21" count="1" selected="0">
            <x v="1170"/>
          </reference>
          <reference field="22" count="1">
            <x v="1018"/>
          </reference>
        </references>
      </pivotArea>
    </format>
    <format dxfId="2397">
      <pivotArea dataOnly="0" labelOnly="1" outline="0" fieldPosition="0">
        <references count="2">
          <reference field="21" count="1" selected="0">
            <x v="1171"/>
          </reference>
          <reference field="22" count="1">
            <x v="1055"/>
          </reference>
        </references>
      </pivotArea>
    </format>
    <format dxfId="2396">
      <pivotArea dataOnly="0" labelOnly="1" outline="0" fieldPosition="0">
        <references count="2">
          <reference field="21" count="1" selected="0">
            <x v="1172"/>
          </reference>
          <reference field="22" count="1">
            <x v="937"/>
          </reference>
        </references>
      </pivotArea>
    </format>
    <format dxfId="2395">
      <pivotArea dataOnly="0" labelOnly="1" outline="0" fieldPosition="0">
        <references count="2">
          <reference field="21" count="1" selected="0">
            <x v="1173"/>
          </reference>
          <reference field="22" count="1">
            <x v="921"/>
          </reference>
        </references>
      </pivotArea>
    </format>
    <format dxfId="2394">
      <pivotArea dataOnly="0" labelOnly="1" outline="0" fieldPosition="0">
        <references count="2">
          <reference field="21" count="1" selected="0">
            <x v="1174"/>
          </reference>
          <reference field="22" count="1">
            <x v="880"/>
          </reference>
        </references>
      </pivotArea>
    </format>
    <format dxfId="2393">
      <pivotArea dataOnly="0" labelOnly="1" outline="0" fieldPosition="0">
        <references count="2">
          <reference field="21" count="1" selected="0">
            <x v="1175"/>
          </reference>
          <reference field="22" count="1">
            <x v="943"/>
          </reference>
        </references>
      </pivotArea>
    </format>
    <format dxfId="2392">
      <pivotArea dataOnly="0" labelOnly="1" outline="0" fieldPosition="0">
        <references count="2">
          <reference field="21" count="1" selected="0">
            <x v="1176"/>
          </reference>
          <reference field="22" count="1">
            <x v="961"/>
          </reference>
        </references>
      </pivotArea>
    </format>
    <format dxfId="2391">
      <pivotArea dataOnly="0" labelOnly="1" outline="0" fieldPosition="0">
        <references count="2">
          <reference field="21" count="1" selected="0">
            <x v="1177"/>
          </reference>
          <reference field="22" count="1">
            <x v="1060"/>
          </reference>
        </references>
      </pivotArea>
    </format>
    <format dxfId="2390">
      <pivotArea field="21" type="button" dataOnly="0" labelOnly="1" outline="0" axis="axisRow" fieldPosition="0"/>
    </format>
    <format dxfId="2389">
      <pivotArea field="22" type="button" dataOnly="0" labelOnly="1" outline="0" axis="axisRow" fieldPosition="1"/>
    </format>
    <format dxfId="2388">
      <pivotArea type="all" dataOnly="0" outline="0" fieldPosition="0"/>
    </format>
    <format dxfId="2387">
      <pivotArea type="all" dataOnly="0" outline="0"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Graficos" cacheId="19" applyNumberFormats="0" applyBorderFormats="0" applyFontFormats="0" applyPatternFormats="0" applyAlignmentFormats="0" applyWidthHeightFormats="1" dataCaption="Valores" updatedVersion="8" minRefreshableVersion="3" showDrill="0" useAutoFormatting="1" rowGrandTotals="0" colGrandTotals="0" itemPrintTitles="1" createdVersion="4" indent="0" compact="0" compactData="0" multipleFieldFilters="0">
  <location ref="A4:G5" firstHeaderRow="1" firstDataRow="1" firstDataCol="7"/>
  <pivotFields count="35">
    <pivotField compact="0" outline="0" showAll="0"/>
    <pivotField compact="0" outline="0" showAll="0"/>
    <pivotField compact="0" outline="0" showAll="0" defaultSubtotal="0">
      <items count="17">
        <item m="1" x="9"/>
        <item m="1" x="5"/>
        <item m="1" x="10"/>
        <item m="1" x="15"/>
        <item m="1" x="2"/>
        <item m="1" x="6"/>
        <item m="1" x="8"/>
        <item m="1" x="11"/>
        <item m="1" x="12"/>
        <item m="1" x="13"/>
        <item m="1" x="14"/>
        <item m="1" x="16"/>
        <item m="1" x="1"/>
        <item m="1" x="3"/>
        <item m="1" x="4"/>
        <item m="1" x="7"/>
        <item x="0"/>
      </items>
    </pivotField>
    <pivotField compact="0" outline="0" showAll="0" defaultSubtotal="0"/>
    <pivotField compact="0" outline="0" showAll="0" defaultSubtotal="0"/>
    <pivotField compact="0" outline="0" showAll="0" defaultSubtotal="0"/>
    <pivotField compact="0" outline="0" showAll="0" defaultSubtotal="0">
      <items count="5">
        <item m="1" x="4"/>
        <item m="1" x="1"/>
        <item m="1" x="2"/>
        <item m="1" x="3"/>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defaultSubtotal="0"/>
    <pivotField axis="axisRow" compact="0" outline="0" showAll="0" defaultSubtotal="0">
      <items count="1179">
        <item m="1" x="954"/>
        <item m="1" x="941"/>
        <item m="1" x="327"/>
        <item m="1" x="1154"/>
        <item m="1" x="353"/>
        <item m="1" x="894"/>
        <item m="1" x="1080"/>
        <item m="1" x="1075"/>
        <item m="1" x="658"/>
        <item m="1" x="460"/>
        <item m="1" x="771"/>
        <item m="1" x="357"/>
        <item m="1" x="318"/>
        <item m="1" x="1048"/>
        <item m="1" x="450"/>
        <item m="1" x="1"/>
        <item m="1" x="1155"/>
        <item m="1" x="118"/>
        <item m="1" x="417"/>
        <item m="1" x="136"/>
        <item m="1" x="86"/>
        <item m="1" x="1108"/>
        <item m="1" x="943"/>
        <item m="1" x="432"/>
        <item m="1" x="285"/>
        <item m="1" x="1004"/>
        <item m="1" x="336"/>
        <item m="1" x="52"/>
        <item m="1" x="226"/>
        <item m="1" x="974"/>
        <item m="1" x="730"/>
        <item m="1" x="308"/>
        <item m="1" x="793"/>
        <item m="1" x="396"/>
        <item m="1" x="720"/>
        <item m="1" x="204"/>
        <item m="1" x="822"/>
        <item m="1" x="534"/>
        <item m="1" x="70"/>
        <item m="1" x="219"/>
        <item m="1" x="877"/>
        <item m="1" x="1008"/>
        <item m="1" x="696"/>
        <item m="1" x="725"/>
        <item m="1" x="912"/>
        <item m="1" x="156"/>
        <item m="1" x="638"/>
        <item m="1" x="1011"/>
        <item m="1" x="565"/>
        <item m="1" x="107"/>
        <item m="1" x="476"/>
        <item m="1" x="484"/>
        <item m="1" x="452"/>
        <item m="1" x="516"/>
        <item m="1" x="834"/>
        <item m="1" x="13"/>
        <item m="1" x="839"/>
        <item m="1" x="483"/>
        <item m="1" x="525"/>
        <item m="1" x="879"/>
        <item m="1" x="751"/>
        <item m="1" x="287"/>
        <item m="1" x="55"/>
        <item m="1" x="1009"/>
        <item m="1" x="645"/>
        <item m="1" x="1140"/>
        <item m="1" x="12"/>
        <item m="1" x="535"/>
        <item m="1" x="676"/>
        <item m="1" x="264"/>
        <item m="1" x="275"/>
        <item m="1" x="873"/>
        <item m="1" x="962"/>
        <item m="1" x="276"/>
        <item m="1" x="157"/>
        <item m="1" x="468"/>
        <item m="1" x="390"/>
        <item m="1" x="262"/>
        <item m="1" x="403"/>
        <item m="1" x="1045"/>
        <item m="1" x="588"/>
        <item m="1" x="1078"/>
        <item m="1" x="972"/>
        <item m="1" x="589"/>
        <item m="1" x="11"/>
        <item m="1" x="160"/>
        <item m="1" x="79"/>
        <item m="1" x="453"/>
        <item m="1" x="1044"/>
        <item m="1" x="132"/>
        <item m="1" x="434"/>
        <item m="1" x="73"/>
        <item m="1" x="721"/>
        <item m="1" x="859"/>
        <item m="1" x="190"/>
        <item m="1" x="1049"/>
        <item m="1" x="181"/>
        <item m="1" x="32"/>
        <item m="1" x="1176"/>
        <item m="1" x="672"/>
        <item m="1" x="768"/>
        <item m="1" x="594"/>
        <item m="1" x="87"/>
        <item m="1" x="681"/>
        <item m="1" x="466"/>
        <item m="1" x="451"/>
        <item m="1" x="457"/>
        <item m="1" x="410"/>
        <item m="1" x="1170"/>
        <item m="1" x="542"/>
        <item m="1" x="96"/>
        <item m="1" x="316"/>
        <item m="1" x="203"/>
        <item m="1" x="868"/>
        <item m="1" x="184"/>
        <item m="1" x="362"/>
        <item m="1" x="368"/>
        <item m="1" x="601"/>
        <item m="1" x="803"/>
        <item m="1" x="1038"/>
        <item m="1" x="420"/>
        <item m="1" x="180"/>
        <item m="1" x="893"/>
        <item m="1" x="1084"/>
        <item m="1" x="596"/>
        <item m="1" x="270"/>
        <item m="1" x="575"/>
        <item m="1" x="238"/>
        <item m="1" x="1014"/>
        <item m="1" x="470"/>
        <item m="1" x="440"/>
        <item m="1" x="704"/>
        <item m="1" x="869"/>
        <item m="1" x="31"/>
        <item m="1" x="887"/>
        <item m="1" x="441"/>
        <item m="1" x="1173"/>
        <item m="1" x="76"/>
        <item m="1" x="146"/>
        <item m="1" x="1110"/>
        <item m="1" x="849"/>
        <item m="1" x="699"/>
        <item m="1" x="151"/>
        <item m="1" x="765"/>
        <item m="1" x="969"/>
        <item m="1" x="280"/>
        <item m="1" x="610"/>
        <item m="1" x="1039"/>
        <item m="1" x="1161"/>
        <item m="1" x="425"/>
        <item m="1" x="976"/>
        <item m="1" x="945"/>
        <item m="1" x="1137"/>
        <item m="1" x="101"/>
        <item m="1" x="671"/>
        <item m="1" x="783"/>
        <item m="1" x="736"/>
        <item m="1" x="1086"/>
        <item m="1" x="134"/>
        <item m="1" x="1164"/>
        <item m="1" x="632"/>
        <item m="1" x="435"/>
        <item m="1" x="1054"/>
        <item m="1" x="1126"/>
        <item m="1" x="763"/>
        <item m="1" x="566"/>
        <item m="1" x="335"/>
        <item m="1" x="1040"/>
        <item m="1" x="29"/>
        <item m="1" x="305"/>
        <item m="1" x="691"/>
        <item m="1" x="296"/>
        <item m="1" x="5"/>
        <item m="1" x="918"/>
        <item m="1" x="1122"/>
        <item m="1" x="636"/>
        <item m="1" x="1037"/>
        <item m="1" x="298"/>
        <item m="1" x="311"/>
        <item m="1" x="267"/>
        <item m="1" x="281"/>
        <item m="1" x="230"/>
        <item m="1" x="957"/>
        <item m="1" x="397"/>
        <item m="1" x="217"/>
        <item m="1" x="1057"/>
        <item m="1" x="346"/>
        <item m="1" x="997"/>
        <item m="1" x="603"/>
        <item m="1" x="762"/>
        <item m="1" x="259"/>
        <item m="1" x="227"/>
        <item m="1" x="141"/>
        <item m="1" x="966"/>
        <item m="1" x="43"/>
        <item m="1" x="80"/>
        <item m="1" x="611"/>
        <item m="1" x="697"/>
        <item m="1" x="759"/>
        <item m="1" x="915"/>
        <item m="1" x="1022"/>
        <item m="1" x="617"/>
        <item m="1" x="1174"/>
        <item m="1" x="447"/>
        <item m="1" x="1019"/>
        <item m="1" x="1001"/>
        <item m="1" x="619"/>
        <item m="1" x="531"/>
        <item m="1" x="787"/>
        <item m="1" x="499"/>
        <item m="1" x="747"/>
        <item m="1" x="291"/>
        <item m="1" x="48"/>
        <item m="1" x="1102"/>
        <item m="1" x="372"/>
        <item m="1" x="984"/>
        <item m="1" x="1151"/>
        <item m="1" x="369"/>
        <item m="1" x="1034"/>
        <item m="1" x="490"/>
        <item m="1" x="213"/>
        <item m="1" x="737"/>
        <item m="1" x="374"/>
        <item m="1" x="853"/>
        <item m="1" x="880"/>
        <item m="1" x="527"/>
        <item m="1" x="955"/>
        <item m="1" x="816"/>
        <item m="1" x="152"/>
        <item m="1" x="785"/>
        <item m="1" x="836"/>
        <item m="1" x="493"/>
        <item m="1" x="517"/>
        <item m="1" x="748"/>
        <item m="1" x="621"/>
        <item m="1" x="342"/>
        <item m="1" x="757"/>
        <item m="1" x="242"/>
        <item m="1" x="315"/>
        <item m="1" x="67"/>
        <item m="1" x="728"/>
        <item m="1" x="938"/>
        <item m="1" x="302"/>
        <item m="1" x="225"/>
        <item m="1" x="556"/>
        <item m="1" x="60"/>
        <item m="1" x="532"/>
        <item m="1" x="98"/>
        <item m="1" x="75"/>
        <item m="1" x="963"/>
        <item m="1" x="1062"/>
        <item m="1" x="692"/>
        <item m="1" x="633"/>
        <item m="1" x="1162"/>
        <item m="1" x="8"/>
        <item m="1" x="979"/>
        <item m="1" x="277"/>
        <item m="1" x="235"/>
        <item m="1" x="99"/>
        <item m="1" x="295"/>
        <item m="1" x="1079"/>
        <item m="1" x="363"/>
        <item m="1" x="381"/>
        <item m="1" x="261"/>
        <item m="1" x="189"/>
        <item m="1" x="294"/>
        <item m="1" x="241"/>
        <item m="1" x="187"/>
        <item m="1" x="192"/>
        <item m="1" x="533"/>
        <item m="1" x="506"/>
        <item m="1" x="675"/>
        <item m="1" x="304"/>
        <item m="1" x="278"/>
        <item m="1" x="115"/>
        <item m="1" x="1072"/>
        <item m="1" x="782"/>
        <item m="1" x="833"/>
        <item m="1" x="714"/>
        <item m="1" x="590"/>
        <item m="1" x="910"/>
        <item m="1" x="541"/>
        <item m="1" x="1142"/>
        <item m="1" x="253"/>
        <item m="1" x="456"/>
        <item m="1" x="274"/>
        <item m="1" x="1055"/>
        <item m="1" x="501"/>
        <item m="1" x="445"/>
        <item m="1" x="46"/>
        <item m="1" x="1175"/>
        <item m="1" x="664"/>
        <item m="1" x="334"/>
        <item m="1" x="282"/>
        <item m="1" x="77"/>
        <item m="1" x="614"/>
        <item m="1" x="1168"/>
        <item m="1" x="749"/>
        <item m="1" x="139"/>
        <item m="1" x="505"/>
        <item m="1" x="889"/>
        <item m="1" x="411"/>
        <item m="1" x="200"/>
        <item m="1" x="930"/>
        <item m="1" x="209"/>
        <item m="1" x="888"/>
        <item m="1" x="345"/>
        <item m="1" x="977"/>
        <item m="1" x="387"/>
        <item m="1" x="780"/>
        <item m="1" x="733"/>
        <item m="1" x="166"/>
        <item m="1" x="221"/>
        <item m="1" x="208"/>
        <item m="1" x="1169"/>
        <item m="1" x="991"/>
        <item m="1" x="710"/>
        <item m="1" x="471"/>
        <item m="1" x="53"/>
        <item m="1" x="250"/>
        <item m="1" x="1052"/>
        <item m="1" x="347"/>
        <item m="1" x="72"/>
        <item m="1" x="891"/>
        <item m="1" x="83"/>
        <item m="1" x="705"/>
        <item m="1" x="1120"/>
        <item m="1" x="512"/>
        <item m="1" x="1104"/>
        <item m="1" x="706"/>
        <item m="1" x="263"/>
        <item m="1" x="108"/>
        <item m="1" x="1000"/>
        <item m="1" x="563"/>
        <item m="1" x="239"/>
        <item m="1" x="240"/>
        <item m="1" x="124"/>
        <item m="1" x="673"/>
        <item m="1" x="686"/>
        <item m="1" x="567"/>
        <item m="1" x="690"/>
        <item m="1" x="669"/>
        <item m="1" x="772"/>
        <item m="1" x="892"/>
        <item m="1" x="1070"/>
        <item m="1" x="988"/>
        <item m="1" x="382"/>
        <item m="1" x="511"/>
        <item m="1" x="137"/>
        <item m="1" x="949"/>
        <item m="1" x="94"/>
        <item m="1" x="831"/>
        <item m="1" x="142"/>
        <item m="1" x="195"/>
        <item m="1" x="186"/>
        <item m="1" x="349"/>
        <item m="1" x="442"/>
        <item m="1" x="111"/>
        <item m="1" x="509"/>
        <item m="1" x="81"/>
        <item m="1" x="996"/>
        <item m="1" x="65"/>
        <item m="1" x="1083"/>
        <item m="1" x="858"/>
        <item m="1" x="881"/>
        <item m="1" x="303"/>
        <item m="1" x="429"/>
        <item m="1" x="245"/>
        <item m="1" x="613"/>
        <item m="1" x="640"/>
        <item m="1" x="1020"/>
        <item m="1" x="220"/>
        <item m="1" x="306"/>
        <item m="1" x="1023"/>
        <item m="1" x="1025"/>
        <item m="1" x="388"/>
        <item m="1" x="1026"/>
        <item m="1" x="536"/>
        <item m="1" x="348"/>
        <item m="1" x="1017"/>
        <item m="1" x="1165"/>
        <item m="1" x="923"/>
        <item m="1" x="446"/>
        <item m="1" x="529"/>
        <item m="1" x="545"/>
        <item m="1" x="323"/>
        <item m="1" x="127"/>
        <item m="1" x="1096"/>
        <item m="1" x="251"/>
        <item m="1" x="167"/>
        <item m="1" x="790"/>
        <item m="1" x="774"/>
        <item m="1" x="332"/>
        <item m="1" x="935"/>
        <item m="1" x="232"/>
        <item m="1" x="754"/>
        <item m="1" x="196"/>
        <item m="1" x="44"/>
        <item m="1" x="177"/>
        <item m="1" x="175"/>
        <item m="1" x="494"/>
        <item m="1" x="458"/>
        <item m="1" x="811"/>
        <item m="1" x="207"/>
        <item m="1" x="211"/>
        <item m="1" x="1178"/>
        <item m="1" x="981"/>
        <item m="1" x="1041"/>
        <item m="1" x="731"/>
        <item m="1" x="701"/>
        <item m="1" x="865"/>
        <item m="1" x="56"/>
        <item m="1" x="576"/>
        <item m="1" x="143"/>
        <item m="1" x="1105"/>
        <item m="1" x="755"/>
        <item m="1" x="577"/>
        <item m="1" x="373"/>
        <item m="1" x="465"/>
        <item m="1" x="608"/>
        <item m="1" x="1158"/>
        <item m="1" x="377"/>
        <item m="1" x="314"/>
        <item m="1" x="629"/>
        <item m="1" x="842"/>
        <item m="1" x="678"/>
        <item m="1" x="1116"/>
        <item m="1" x="729"/>
        <item m="1" x="727"/>
        <item m="1" x="753"/>
        <item m="1" x="123"/>
        <item m="1" x="866"/>
        <item m="1" x="547"/>
        <item m="1" x="97"/>
        <item m="1" x="1035"/>
        <item m="1" x="331"/>
        <item m="1" x="904"/>
        <item m="1" x="428"/>
        <item m="1" x="130"/>
        <item m="1" x="999"/>
        <item m="1" x="22"/>
        <item m="1" x="592"/>
        <item m="1" x="1092"/>
        <item m="1" x="688"/>
        <item m="1" x="998"/>
        <item m="1" x="740"/>
        <item m="1" x="784"/>
        <item m="1" x="884"/>
        <item m="1" x="598"/>
        <item m="1" x="162"/>
        <item m="1" x="168"/>
        <item m="1" x="421"/>
        <item m="1" x="28"/>
        <item m="1" x="269"/>
        <item m="1" x="333"/>
        <item m="1" x="899"/>
        <item m="1" x="1013"/>
        <item m="1" x="475"/>
        <item m="1" x="216"/>
        <item m="1" x="313"/>
        <item m="1" x="503"/>
        <item m="1" x="1128"/>
        <item m="1" x="23"/>
        <item m="1" x="584"/>
        <item m="1" x="171"/>
        <item m="1" x="591"/>
        <item m="1" x="1059"/>
        <item m="1" x="1028"/>
        <item m="1" x="384"/>
        <item m="1" x="518"/>
        <item m="1" x="875"/>
        <item m="1" x="543"/>
        <item m="1" x="144"/>
        <item m="1" x="10"/>
        <item m="1" x="817"/>
        <item m="1" x="479"/>
        <item m="1" x="809"/>
        <item m="1" x="109"/>
        <item m="1" x="433"/>
        <item m="1" x="521"/>
        <item m="1" x="937"/>
        <item m="1" x="986"/>
        <item m="1" x="777"/>
        <item m="1" x="964"/>
        <item m="1" x="523"/>
        <item m="1" x="404"/>
        <item m="1" x="929"/>
        <item m="1" x="163"/>
        <item m="1" x="412"/>
        <item m="1" x="1066"/>
        <item m="1" x="1024"/>
        <item m="1" x="814"/>
        <item m="1" x="258"/>
        <item m="1" x="522"/>
        <item m="1" x="365"/>
        <item m="1" x="364"/>
        <item m="1" x="802"/>
        <item m="1" x="568"/>
        <item m="1" x="902"/>
        <item m="1" x="914"/>
        <item m="1" x="604"/>
        <item m="1" x="1071"/>
        <item m="1" x="582"/>
        <item m="1" x="994"/>
        <item m="1" x="693"/>
        <item m="1" x="502"/>
        <item m="1" x="987"/>
        <item m="1" x="965"/>
        <item m="1" x="82"/>
        <item m="1" x="74"/>
        <item m="1" x="1124"/>
        <item m="1" x="1021"/>
        <item m="1" x="995"/>
        <item m="1" x="1042"/>
        <item m="1" x="587"/>
        <item m="1" x="829"/>
        <item m="1" x="1085"/>
        <item m="1" x="283"/>
        <item m="1" x="116"/>
        <item m="1" x="1106"/>
        <item m="1" x="159"/>
        <item m="1" x="913"/>
        <item m="1" x="520"/>
        <item m="1" x="745"/>
        <item m="1" x="642"/>
        <item m="1" x="125"/>
        <item m="1" x="507"/>
        <item m="1" x="197"/>
        <item m="1" x="939"/>
        <item m="1" x="657"/>
        <item m="1" x="546"/>
        <item m="1" x="138"/>
        <item m="1" x="229"/>
        <item m="1" x="961"/>
        <item m="1" x="900"/>
        <item m="1" x="30"/>
        <item m="1" x="835"/>
        <item m="1" x="560"/>
        <item m="1" x="265"/>
        <item m="1" x="405"/>
        <item m="1" x="620"/>
        <item m="1" x="952"/>
        <item m="1" x="329"/>
        <item m="1" x="378"/>
        <item m="1" x="371"/>
        <item m="1" x="946"/>
        <item m="1" x="1152"/>
        <item m="1" x="513"/>
        <item m="1" x="741"/>
        <item m="1" x="649"/>
        <item m="1" x="980"/>
        <item m="1" x="215"/>
        <item m="1" x="903"/>
        <item m="1" x="549"/>
        <item m="1" x="847"/>
        <item m="1" x="555"/>
        <item m="1" x="375"/>
        <item m="1" x="391"/>
        <item m="1" x="711"/>
        <item m="1" x="635"/>
        <item m="1" x="84"/>
        <item m="1" x="933"/>
        <item m="1" x="26"/>
        <item m="1" x="62"/>
        <item m="1" x="1076"/>
        <item m="1" x="934"/>
        <item m="1" x="121"/>
        <item m="1" x="320"/>
        <item m="1" x="297"/>
        <item m="1" x="443"/>
        <item m="1" x="815"/>
        <item m="1" x="983"/>
        <item m="1" x="794"/>
        <item m="1" x="4"/>
        <item m="1" x="487"/>
        <item m="1" x="1015"/>
        <item m="1" x="1159"/>
        <item m="1" x="288"/>
        <item m="1" x="366"/>
        <item m="1" x="193"/>
        <item m="1" x="551"/>
        <item m="1" x="272"/>
        <item m="1" x="145"/>
        <item m="1" x="481"/>
        <item m="1" x="1046"/>
        <item m="1" x="679"/>
        <item m="1" x="188"/>
        <item m="1" x="795"/>
        <item m="1" x="796"/>
        <item m="1" x="712"/>
        <item m="1" x="631"/>
        <item m="1" x="593"/>
        <item m="1" x="212"/>
        <item m="1" x="350"/>
        <item m="1" x="967"/>
        <item m="1" x="57"/>
        <item m="1" x="54"/>
        <item m="1" x="389"/>
        <item m="1" x="989"/>
        <item m="1" x="958"/>
        <item m="1" x="827"/>
        <item m="1" x="756"/>
        <item m="1" x="931"/>
        <item m="1" x="719"/>
        <item m="1" x="104"/>
        <item m="1" x="1112"/>
        <item m="1" x="310"/>
        <item m="1" x="554"/>
        <item m="1" x="526"/>
        <item m="1" x="882"/>
        <item m="1" x="856"/>
        <item m="1" x="198"/>
        <item m="1" x="1125"/>
        <item m="1" x="524"/>
        <item m="1" x="838"/>
        <item m="1" x="557"/>
        <item m="1" x="300"/>
        <item m="1" x="41"/>
        <item m="1" x="775"/>
        <item m="1" x="801"/>
        <item m="1" x="625"/>
        <item m="1" x="538"/>
        <item m="1" x="1056"/>
        <item m="1" x="293"/>
        <item m="1" x="959"/>
        <item m="1" x="607"/>
        <item m="1" x="618"/>
        <item m="1" x="459"/>
        <item m="1" x="677"/>
        <item m="1" x="647"/>
        <item m="1" x="147"/>
        <item m="1" x="173"/>
        <item m="1" x="478"/>
        <item m="1" x="1051"/>
        <item m="1" x="78"/>
        <item m="1" x="599"/>
        <item m="1" x="985"/>
        <item m="1" x="140"/>
        <item m="1" x="413"/>
        <item m="1" x="256"/>
        <item m="1" x="909"/>
        <item m="1" x="825"/>
        <item m="1" x="268"/>
        <item m="1" x="155"/>
        <item m="1" x="480"/>
        <item m="1" x="408"/>
        <item m="1" x="492"/>
        <item m="1" x="266"/>
        <item m="1" x="63"/>
        <item m="1" x="47"/>
        <item m="1" x="752"/>
        <item m="1" x="2"/>
        <item m="1" x="1118"/>
        <item m="1" x="722"/>
        <item m="1" x="715"/>
        <item m="1" x="461"/>
        <item m="1" x="176"/>
        <item m="1" x="872"/>
        <item m="1" x="926"/>
        <item m="1" x="716"/>
        <item m="1" x="932"/>
        <item m="1" x="850"/>
        <item m="1" x="874"/>
        <item m="1" x="804"/>
        <item m="1" x="561"/>
        <item m="1" x="9"/>
        <item m="1" x="761"/>
        <item m="1" x="182"/>
        <item m="1" x="558"/>
        <item m="1" x="828"/>
        <item m="1" x="578"/>
        <item m="1" x="431"/>
        <item m="1" x="689"/>
        <item m="1" x="870"/>
        <item m="1" x="418"/>
        <item m="1" x="786"/>
        <item m="1" x="351"/>
        <item m="1" x="723"/>
        <item m="1" x="1007"/>
        <item m="1" x="844"/>
        <item m="1" x="663"/>
        <item m="1" x="975"/>
        <item m="1" x="114"/>
        <item m="1" x="528"/>
        <item m="1" x="491"/>
        <item m="1" x="1098"/>
        <item m="1" x="430"/>
        <item m="1" x="50"/>
        <item m="1" x="246"/>
        <item m="1" x="92"/>
        <item m="1" x="289"/>
        <item m="1" x="650"/>
        <item m="1" x="321"/>
        <item m="1" x="249"/>
        <item m="1" x="886"/>
        <item m="1" x="769"/>
        <item m="1" x="367"/>
        <item m="1" x="973"/>
        <item m="1" x="172"/>
        <item m="1" x="135"/>
        <item m="1" x="359"/>
        <item m="1" x="940"/>
        <item m="1" x="750"/>
        <item m="1" x="343"/>
        <item m="1" x="564"/>
        <item m="1" x="462"/>
        <item m="1" x="905"/>
        <item m="1" x="911"/>
        <item m="1" x="1121"/>
        <item m="1" x="921"/>
        <item m="1" x="643"/>
        <item m="1" x="153"/>
        <item m="1" x="924"/>
        <item m="1" x="438"/>
        <item m="1" x="982"/>
        <item m="1" x="670"/>
        <item m="1" x="871"/>
        <item m="1" x="843"/>
        <item m="1" x="1073"/>
        <item m="1" x="1117"/>
        <item m="1" x="626"/>
        <item m="1" x="1132"/>
        <item m="1" x="352"/>
        <item m="1" x="569"/>
        <item m="1" x="907"/>
        <item m="1" x="14"/>
        <item m="1" x="279"/>
        <item m="1" x="824"/>
        <item m="1" x="630"/>
        <item m="1" x="662"/>
        <item m="1" x="149"/>
        <item m="1" x="286"/>
        <item m="1" x="514"/>
        <item m="1" x="960"/>
        <item m="1" x="1099"/>
        <item m="1" x="15"/>
        <item m="1" x="407"/>
        <item m="1" x="383"/>
        <item m="1" x="464"/>
        <item m="1" x="1094"/>
        <item m="1" x="1141"/>
        <item m="1" x="1130"/>
        <item m="1" x="724"/>
        <item m="1" x="426"/>
        <item m="1" x="1107"/>
        <item m="1" x="292"/>
        <item m="1" x="1088"/>
        <item m="1" x="698"/>
        <item m="1" x="674"/>
        <item m="1" x="709"/>
        <item m="1" x="624"/>
        <item m="1" x="126"/>
        <item m="1" x="770"/>
        <item m="1" x="805"/>
        <item m="1" x="864"/>
        <item m="1" x="128"/>
        <item m="1" x="992"/>
        <item m="1" x="495"/>
        <item m="1" x="685"/>
        <item m="1" x="820"/>
        <item m="1" x="1091"/>
        <item m="1" x="154"/>
        <item m="1" x="1053"/>
        <item m="1" x="354"/>
        <item m="1" x="530"/>
        <item m="1" x="218"/>
        <item m="1" x="301"/>
        <item m="1" x="91"/>
        <item m="1" x="573"/>
        <item m="1" x="1146"/>
        <item m="1" x="185"/>
        <item m="1" x="548"/>
        <item m="1" x="386"/>
        <item m="1" x="854"/>
        <item m="1" x="840"/>
        <item m="1" x="1058"/>
        <item m="1" x="897"/>
        <item m="1" x="993"/>
        <item m="1" x="950"/>
        <item m="1" x="544"/>
        <item m="1" x="504"/>
        <item m="1" x="605"/>
        <item m="1" x="69"/>
        <item m="1" x="639"/>
        <item m="1" x="826"/>
        <item m="1" x="199"/>
        <item m="1" x="17"/>
        <item m="1" x="472"/>
        <item m="1" x="402"/>
        <item m="1" x="1100"/>
        <item m="1" x="252"/>
        <item m="1" x="419"/>
        <item m="1" x="851"/>
        <item m="1" x="1160"/>
        <item m="1" x="846"/>
        <item m="1" x="579"/>
        <item m="1" x="392"/>
        <item m="1" x="379"/>
        <item m="1" x="201"/>
        <item m="1" x="852"/>
        <item m="1" x="855"/>
        <item m="1" x="1131"/>
        <item m="1" x="778"/>
        <item m="1" x="760"/>
        <item m="1" x="448"/>
        <item m="1" x="290"/>
        <item m="1" x="819"/>
        <item m="1" x="1093"/>
        <item m="1" x="585"/>
        <item m="1" x="798"/>
        <item m="1" x="806"/>
        <item m="1" x="158"/>
        <item m="1" x="1036"/>
        <item m="1" x="243"/>
        <item m="1" x="45"/>
        <item m="1" x="322"/>
        <item m="1" x="602"/>
        <item m="1" x="231"/>
        <item m="1" x="66"/>
        <item m="1" x="161"/>
        <item m="1" x="634"/>
        <item m="1" x="707"/>
        <item m="1" x="726"/>
        <item m="1" x="515"/>
        <item m="1" x="586"/>
        <item m="1" x="444"/>
        <item m="1" x="641"/>
        <item m="1" x="1002"/>
        <item m="1" x="666"/>
        <item m="1" x="1133"/>
        <item m="1" x="928"/>
        <item m="1" x="205"/>
        <item m="1" x="860"/>
        <item m="1" x="1097"/>
        <item m="1" x="1101"/>
        <item m="1" x="668"/>
        <item m="1" x="271"/>
        <item m="1" x="990"/>
        <item m="1" x="206"/>
        <item m="1" x="71"/>
        <item m="1" x="680"/>
        <item m="1" x="224"/>
        <item m="1" x="788"/>
        <item m="1" x="1127"/>
        <item m="1" x="312"/>
        <item m="1" x="559"/>
        <item m="1" x="496"/>
        <item m="1" x="1149"/>
        <item m="1" x="537"/>
        <item m="1" x="248"/>
        <item m="1" x="1148"/>
        <item m="1" x="845"/>
        <item m="1" x="908"/>
        <item m="1" x="948"/>
        <item m="1" x="174"/>
        <item m="1" x="409"/>
        <item m="1" x="3"/>
        <item m="1" x="951"/>
        <item m="1" x="36"/>
        <item m="1" x="477"/>
        <item m="1" x="399"/>
        <item m="1" x="927"/>
        <item m="1" x="319"/>
        <item m="1" x="572"/>
        <item m="1" x="623"/>
        <item m="1" x="497"/>
        <item m="1" x="612"/>
        <item m="1" x="896"/>
        <item m="1" x="797"/>
        <item m="1" x="1145"/>
        <item m="1" x="1063"/>
        <item m="1" x="500"/>
        <item m="1" x="807"/>
        <item m="1" x="488"/>
        <item m="1" x="1018"/>
        <item m="1" x="519"/>
        <item m="1" x="628"/>
        <item m="1" x="482"/>
        <item m="1" x="356"/>
        <item m="1" x="1138"/>
        <item m="1" x="6"/>
        <item m="1" x="653"/>
        <item m="1" x="64"/>
        <item m="1" x="600"/>
        <item m="1" x="1012"/>
        <item m="1" x="1043"/>
        <item m="1" x="436"/>
        <item m="1" x="654"/>
        <item m="1" x="469"/>
        <item m="1" x="739"/>
        <item m="1" x="734"/>
        <item m="1" x="120"/>
        <item m="1" x="439"/>
        <item m="1" x="583"/>
        <item m="1" x="944"/>
        <item m="1" x="1171"/>
        <item m="1" x="920"/>
        <item m="1" x="648"/>
        <item m="1" x="818"/>
        <item m="1" x="1109"/>
        <item m="1" x="1115"/>
        <item m="1" x="35"/>
        <item m="1" x="597"/>
        <item m="1" x="1144"/>
        <item m="1" x="1123"/>
        <item m="1" x="898"/>
        <item m="1" x="812"/>
        <item m="1" x="539"/>
        <item m="1" x="358"/>
        <item m="1" x="222"/>
        <item m="1" x="1033"/>
        <item m="1" x="341"/>
        <item m="1" x="112"/>
        <item m="1" x="422"/>
        <item m="1" x="1077"/>
        <item m="1" x="1065"/>
        <item m="1" x="18"/>
        <item m="1" x="1153"/>
        <item m="1" x="665"/>
        <item m="1" x="455"/>
        <item m="1" x="970"/>
        <item m="1" x="609"/>
        <item m="1" x="1005"/>
        <item m="1" x="19"/>
        <item m="1" x="131"/>
        <item m="1" x="1006"/>
        <item m="1" x="550"/>
        <item m="1" x="324"/>
        <item m="1" x="355"/>
        <item m="1" x="916"/>
        <item m="1" x="823"/>
        <item m="1" x="473"/>
        <item m="1" x="1067"/>
        <item m="1" x="337"/>
        <item m="1" x="606"/>
        <item m="1" x="813"/>
        <item m="1" x="580"/>
        <item m="1" x="890"/>
        <item m="1" x="39"/>
        <item m="1" x="1074"/>
        <item m="1" x="339"/>
        <item m="1" x="695"/>
        <item m="1" x="234"/>
        <item m="1" x="616"/>
        <item m="1" x="779"/>
        <item m="1" x="228"/>
        <item m="1" x="917"/>
        <item m="1" x="260"/>
        <item m="1" x="863"/>
        <item m="1" x="682"/>
        <item m="1" x="255"/>
        <item m="1" x="454"/>
        <item m="1" x="21"/>
        <item m="1" x="878"/>
        <item m="1" x="376"/>
        <item m="1" x="687"/>
        <item m="1" x="1135"/>
        <item m="1" x="398"/>
        <item m="1" x="644"/>
        <item m="1" x="395"/>
        <item m="1" x="1143"/>
        <item m="1" x="832"/>
        <item m="1" x="485"/>
        <item m="1" x="38"/>
        <item m="1" x="655"/>
        <item m="1" x="42"/>
        <item m="1" x="400"/>
        <item m="1" x="463"/>
        <item m="1" x="837"/>
        <item m="1" x="59"/>
        <item m="1" x="1068"/>
        <item m="1" x="1167"/>
        <item m="1" x="1119"/>
        <item m="1" x="799"/>
        <item m="1" x="40"/>
        <item m="1" x="1030"/>
        <item m="1" x="169"/>
        <item m="1" x="713"/>
        <item m="1" x="416"/>
        <item m="1" x="117"/>
        <item m="1" x="508"/>
        <item m="1" x="415"/>
        <item m="1" x="113"/>
        <item m="1" x="922"/>
        <item m="1" x="876"/>
        <item m="1" x="953"/>
        <item m="1" x="738"/>
        <item m="1" x="717"/>
        <item m="1" x="862"/>
        <item m="1" x="427"/>
        <item m="1" x="247"/>
        <item m="1" x="340"/>
        <item m="1" x="627"/>
        <item m="1" x="37"/>
        <item m="1" x="129"/>
        <item m="1" x="1134"/>
        <item m="1" x="656"/>
        <item m="1" x="233"/>
        <item m="1" x="936"/>
        <item m="1" x="581"/>
        <item m="1" x="498"/>
        <item m="1" x="1156"/>
        <item m="1" x="1069"/>
        <item m="1" x="742"/>
        <item m="1" x="942"/>
        <item m="1" x="885"/>
        <item m="1" x="968"/>
        <item m="1" x="867"/>
        <item m="1" x="344"/>
        <item m="1" x="370"/>
        <item m="1" x="659"/>
        <item m="1" x="1114"/>
        <item m="1" x="361"/>
        <item m="1" x="1136"/>
        <item m="1" x="767"/>
        <item m="1" x="510"/>
        <item m="1" x="214"/>
        <item m="1" x="122"/>
        <item m="1" x="660"/>
        <item m="1" x="700"/>
        <item m="1" x="1113"/>
        <item m="1" x="744"/>
        <item m="1" x="1060"/>
        <item m="1" x="110"/>
        <item m="1" x="830"/>
        <item m="1" x="703"/>
        <item m="1" x="406"/>
        <item m="1" x="486"/>
        <item m="1" x="571"/>
        <item m="1" x="800"/>
        <item m="1" x="553"/>
        <item m="1" x="1163"/>
        <item m="1" x="164"/>
        <item m="1" x="1095"/>
        <item m="1" x="284"/>
        <item m="1" x="210"/>
        <item m="1" x="1064"/>
        <item m="1" x="474"/>
        <item m="1" x="330"/>
        <item m="1" x="307"/>
        <item m="1" x="393"/>
        <item m="1" x="1166"/>
        <item m="1" x="33"/>
        <item m="1" x="102"/>
        <item m="1" x="85"/>
        <item m="1" x="100"/>
        <item m="1" x="34"/>
        <item m="1" x="1172"/>
        <item m="1" x="423"/>
        <item m="1" x="684"/>
        <item m="1" x="360"/>
        <item m="1" x="380"/>
        <item m="1" x="971"/>
        <item m="1" x="90"/>
        <item m="1" x="148"/>
        <item m="1" x="133"/>
        <item m="1" x="150"/>
        <item m="1" x="562"/>
        <item m="1" x="309"/>
        <item m="1" x="273"/>
        <item m="1" x="792"/>
        <item m="1" x="489"/>
        <item m="1" x="437"/>
        <item m="1" x="861"/>
        <item m="1" x="746"/>
        <item m="1" x="978"/>
        <item m="1" x="191"/>
        <item m="1" x="552"/>
        <item m="1" x="766"/>
        <item m="1" x="257"/>
        <item m="1" x="646"/>
        <item m="1" x="661"/>
        <item m="1" x="1032"/>
        <item m="1" x="401"/>
        <item m="1" x="328"/>
        <item m="1" x="105"/>
        <item m="1" x="58"/>
        <item m="1" x="165"/>
        <item m="1" x="735"/>
        <item m="1" x="708"/>
        <item m="1" x="651"/>
        <item m="1" x="106"/>
        <item m="1" x="637"/>
        <item m="1" x="764"/>
        <item m="1" x="821"/>
        <item m="1" x="906"/>
        <item m="1" x="467"/>
        <item m="1" x="1061"/>
        <item m="1" x="781"/>
        <item m="1" x="595"/>
        <item m="1" x="385"/>
        <item m="1" x="424"/>
        <item m="1" x="93"/>
        <item m="1" x="178"/>
        <item m="1" x="683"/>
        <item m="1" x="1082"/>
        <item m="1" x="16"/>
        <item m="1" x="1129"/>
        <item m="1" x="1003"/>
        <item m="1" x="1081"/>
        <item m="1" x="540"/>
        <item m="1" x="773"/>
        <item m="1" x="732"/>
        <item m="1" x="68"/>
        <item m="1" x="223"/>
        <item m="1" x="103"/>
        <item m="1" x="317"/>
        <item m="1" x="414"/>
        <item m="1" x="338"/>
        <item m="1" x="694"/>
        <item m="1" x="574"/>
        <item m="1" x="1111"/>
        <item m="1" x="194"/>
        <item m="1" x="570"/>
        <item m="1" x="244"/>
        <item m="1" x="622"/>
        <item m="1" x="88"/>
        <item m="1" x="776"/>
        <item m="1" x="925"/>
        <item m="1" x="1090"/>
        <item m="1" x="1016"/>
        <item m="1" x="789"/>
        <item m="1" x="325"/>
        <item m="1" x="947"/>
        <item m="1" x="895"/>
        <item m="1" x="51"/>
        <item m="1" x="919"/>
        <item m="1" x="25"/>
        <item m="1" x="808"/>
        <item m="1" x="202"/>
        <item m="1" x="702"/>
        <item m="1" x="236"/>
        <item m="1" x="857"/>
        <item m="1" x="1027"/>
        <item m="1" x="119"/>
        <item m="1" x="1050"/>
        <item m="1" x="1177"/>
        <item m="1" x="299"/>
        <item m="1" x="20"/>
        <item m="1" x="841"/>
        <item m="1" x="652"/>
        <item m="1" x="394"/>
        <item m="1" x="326"/>
        <item m="1" x="1150"/>
        <item m="1" x="1087"/>
        <item m="1" x="810"/>
        <item m="1" x="791"/>
        <item m="1" x="718"/>
        <item m="1" x="170"/>
        <item m="1" x="179"/>
        <item m="1" x="254"/>
        <item m="1" x="848"/>
        <item m="1" x="95"/>
        <item m="1" x="1010"/>
        <item m="1" x="1157"/>
        <item m="1" x="27"/>
        <item m="1" x="7"/>
        <item m="1" x="1089"/>
        <item m="1" x="901"/>
        <item m="1" x="1031"/>
        <item m="1" x="758"/>
        <item m="1" x="1103"/>
        <item m="1" x="1047"/>
        <item m="1" x="237"/>
        <item m="1" x="1147"/>
        <item m="1" x="956"/>
        <item m="1" x="1139"/>
        <item m="1" x="24"/>
        <item m="1" x="667"/>
        <item m="1" x="449"/>
        <item m="1" x="883"/>
        <item m="1" x="615"/>
        <item m="1" x="1029"/>
        <item m="1" x="183"/>
        <item m="1" x="743"/>
        <item m="1" x="61"/>
        <item m="1" x="49"/>
        <item m="1" x="89"/>
        <item x="0"/>
      </items>
    </pivotField>
    <pivotField axis="axisRow" compact="0" outline="0" showAll="0" defaultSubtotal="0">
      <items count="1182">
        <item m="1" x="302"/>
        <item m="1" x="670"/>
        <item m="1" x="847"/>
        <item m="1" x="972"/>
        <item m="1" x="810"/>
        <item m="1" x="227"/>
        <item m="1" x="274"/>
        <item m="1" x="1067"/>
        <item m="1" x="424"/>
        <item m="1" x="1013"/>
        <item m="1" x="739"/>
        <item m="1" x="53"/>
        <item m="1" x="1073"/>
        <item m="1" x="1120"/>
        <item m="1" x="789"/>
        <item m="1" x="285"/>
        <item m="1" x="335"/>
        <item m="1" x="258"/>
        <item m="1" x="255"/>
        <item m="1" x="709"/>
        <item m="1" x="35"/>
        <item m="1" x="695"/>
        <item m="1" x="397"/>
        <item m="1" x="142"/>
        <item m="1" x="458"/>
        <item m="1" x="164"/>
        <item m="1" x="976"/>
        <item m="1" x="411"/>
        <item m="1" x="120"/>
        <item m="1" x="367"/>
        <item m="1" x="334"/>
        <item m="1" x="864"/>
        <item m="1" x="387"/>
        <item m="1" x="967"/>
        <item m="1" x="16"/>
        <item m="1" x="423"/>
        <item m="1" x="1150"/>
        <item m="1" x="1172"/>
        <item m="1" x="213"/>
        <item m="1" x="1133"/>
        <item m="1" x="392"/>
        <item m="1" x="905"/>
        <item m="1" x="591"/>
        <item m="1" x="1113"/>
        <item m="1" x="268"/>
        <item m="1" x="448"/>
        <item m="1" x="82"/>
        <item m="1" x="804"/>
        <item m="1" x="103"/>
        <item m="1" x="151"/>
        <item m="1" x="375"/>
        <item m="1" x="299"/>
        <item m="1" x="362"/>
        <item m="1" x="1151"/>
        <item m="1" x="820"/>
        <item m="1" x="1059"/>
        <item m="1" x="17"/>
        <item m="1" x="398"/>
        <item m="1" x="871"/>
        <item m="1" x="438"/>
        <item m="1" x="56"/>
        <item m="1" x="140"/>
        <item m="1" x="661"/>
        <item m="1" x="1109"/>
        <item m="1" x="872"/>
        <item m="1" x="390"/>
        <item m="1" x="582"/>
        <item m="1" x="741"/>
        <item m="1" x="859"/>
        <item m="1" x="71"/>
        <item m="1" x="286"/>
        <item m="1" x="182"/>
        <item m="1" x="628"/>
        <item m="1" x="1031"/>
        <item m="1" x="314"/>
        <item m="1" x="766"/>
        <item m="1" x="253"/>
        <item m="1" x="785"/>
        <item m="1" x="866"/>
        <item m="1" x="1083"/>
        <item m="1" x="414"/>
        <item m="1" x="498"/>
        <item m="1" x="525"/>
        <item m="1" x="927"/>
        <item m="1" x="483"/>
        <item m="1" x="360"/>
        <item m="1" x="230"/>
        <item m="1" x="520"/>
        <item m="1" x="618"/>
        <item m="1" x="601"/>
        <item m="1" x="1157"/>
        <item m="1" x="1174"/>
        <item m="1" x="228"/>
        <item m="1" x="1131"/>
        <item m="1" x="1107"/>
        <item m="1" x="710"/>
        <item m="1" x="639"/>
        <item m="1" x="339"/>
        <item m="1" x="962"/>
        <item m="1" x="463"/>
        <item m="1" x="1081"/>
        <item m="1" x="446"/>
        <item m="1" x="482"/>
        <item m="1" x="640"/>
        <item m="1" x="919"/>
        <item m="1" x="1006"/>
        <item m="1" x="960"/>
        <item m="1" x="887"/>
        <item m="1" x="1088"/>
        <item m="1" x="894"/>
        <item m="1" x="406"/>
        <item m="1" x="595"/>
        <item m="1" x="929"/>
        <item m="1" x="686"/>
        <item m="1" x="204"/>
        <item m="1" x="1057"/>
        <item m="1" x="84"/>
        <item m="1" x="942"/>
        <item m="1" x="107"/>
        <item m="1" x="681"/>
        <item m="1" x="152"/>
        <item m="1" x="114"/>
        <item m="1" x="516"/>
        <item m="1" x="620"/>
        <item m="1" x="496"/>
        <item m="1" x="1168"/>
        <item m="1" x="702"/>
        <item m="1" x="799"/>
        <item m="1" x="691"/>
        <item m="1" x="602"/>
        <item m="1" x="885"/>
        <item m="1" x="936"/>
        <item m="1" x="925"/>
        <item m="1" x="492"/>
        <item m="1" x="326"/>
        <item m="1" x="155"/>
        <item m="1" x="104"/>
        <item m="1" x="412"/>
        <item m="1" x="6"/>
        <item m="1" x="429"/>
        <item m="1" x="590"/>
        <item m="1" x="685"/>
        <item m="1" x="828"/>
        <item m="1" x="788"/>
        <item m="1" x="67"/>
        <item m="1" x="914"/>
        <item m="1" x="222"/>
        <item m="1" x="50"/>
        <item m="1" x="540"/>
        <item m="1" x="791"/>
        <item m="1" x="883"/>
        <item m="1" x="1042"/>
        <item m="1" x="201"/>
        <item m="1" x="1065"/>
        <item m="1" x="507"/>
        <item m="1" x="128"/>
        <item m="1" x="25"/>
        <item m="1" x="566"/>
        <item m="1" x="1035"/>
        <item m="1" x="851"/>
        <item m="1" x="370"/>
        <item m="1" x="169"/>
        <item m="1" x="346"/>
        <item m="1" x="121"/>
        <item m="1" x="214"/>
        <item m="1" x="814"/>
        <item m="1" x="218"/>
        <item m="1" x="730"/>
        <item m="1" x="185"/>
        <item m="1" x="1086"/>
        <item m="1" x="797"/>
        <item m="1" x="1052"/>
        <item m="1" x="1143"/>
        <item m="1" x="946"/>
        <item m="1" x="938"/>
        <item m="1" x="138"/>
        <item m="1" x="1084"/>
        <item m="1" x="844"/>
        <item m="1" x="940"/>
        <item m="1" x="64"/>
        <item m="1" x="901"/>
        <item m="1" x="543"/>
        <item m="1" x="812"/>
        <item m="1" x="385"/>
        <item m="1" x="60"/>
        <item m="1" x="364"/>
        <item m="1" x="966"/>
        <item m="1" x="904"/>
        <item m="1" x="449"/>
        <item m="1" x="172"/>
        <item m="1" x="323"/>
        <item m="1" x="975"/>
        <item m="1" x="1048"/>
        <item m="1" x="689"/>
        <item m="1" x="782"/>
        <item m="1" x="338"/>
        <item m="1" x="336"/>
        <item m="1" x="1137"/>
        <item m="1" x="349"/>
        <item m="1" x="269"/>
        <item m="1" x="896"/>
        <item m="1" x="270"/>
        <item m="1" x="832"/>
        <item m="1" x="49"/>
        <item m="1" x="1112"/>
        <item m="1" x="441"/>
        <item m="1" x="1103"/>
        <item m="1" x="1164"/>
        <item m="1" x="829"/>
        <item m="1" x="319"/>
        <item m="1" x="219"/>
        <item m="1" x="531"/>
        <item m="1" x="698"/>
        <item m="1" x="649"/>
        <item m="1" x="1044"/>
        <item m="1" x="943"/>
        <item m="1" x="1090"/>
        <item m="1" x="241"/>
        <item m="1" x="304"/>
        <item m="1" x="909"/>
        <item m="1" x="1114"/>
        <item m="1" x="212"/>
        <item m="1" x="574"/>
        <item m="1" x="200"/>
        <item m="1" x="1095"/>
        <item m="1" x="592"/>
        <item m="1" x="846"/>
        <item m="1" x="91"/>
        <item m="1" x="1036"/>
        <item m="1" x="522"/>
        <item m="1" x="774"/>
        <item m="1" x="45"/>
        <item m="1" x="301"/>
        <item m="1" x="427"/>
        <item m="1" x="638"/>
        <item m="1" x="193"/>
        <item m="1" x="629"/>
        <item m="1" x="559"/>
        <item m="1" x="366"/>
        <item m="1" x="57"/>
        <item m="1" x="659"/>
        <item m="1" x="963"/>
        <item m="1" x="355"/>
        <item m="1" x="529"/>
        <item m="1" x="306"/>
        <item m="1" x="687"/>
        <item m="1" x="933"/>
        <item m="1" x="719"/>
        <item m="1" x="1002"/>
        <item m="1" x="160"/>
        <item m="1" x="839"/>
        <item m="1" x="295"/>
        <item m="1" x="547"/>
        <item m="1" x="33"/>
        <item m="1" x="418"/>
        <item m="1" x="235"/>
        <item m="1" x="747"/>
        <item m="1" x="381"/>
        <item m="1" x="822"/>
        <item m="1" x="489"/>
        <item m="1" x="728"/>
        <item m="1" x="743"/>
        <item m="1" x="1126"/>
        <item m="1" x="1069"/>
        <item m="1" x="624"/>
        <item m="1" x="579"/>
        <item m="1" x="738"/>
        <item m="1" x="65"/>
        <item m="1" x="209"/>
        <item m="1" x="674"/>
        <item m="1" x="1040"/>
        <item m="1" x="413"/>
        <item m="1" x="462"/>
        <item m="1" x="1119"/>
        <item m="1" x="641"/>
        <item m="1" x="145"/>
        <item m="1" x="55"/>
        <item m="1" x="523"/>
        <item m="1" x="277"/>
        <item m="1" x="361"/>
        <item m="1" x="1089"/>
        <item m="1" x="101"/>
        <item m="1" x="122"/>
        <item m="1" x="126"/>
        <item m="1" x="225"/>
        <item m="1" x="643"/>
        <item m="1" x="610"/>
        <item m="1" x="593"/>
        <item m="1" x="96"/>
        <item m="1" x="70"/>
        <item m="1" x="968"/>
        <item m="1" x="365"/>
        <item m="1" x="742"/>
        <item m="1" x="572"/>
        <item m="1" x="208"/>
        <item m="1" x="1116"/>
        <item m="1" x="337"/>
        <item m="1" x="634"/>
        <item m="1" x="175"/>
        <item m="1" x="198"/>
        <item m="1" x="42"/>
        <item m="1" x="343"/>
        <item m="1" x="916"/>
        <item m="1" x="78"/>
        <item m="1" x="776"/>
        <item m="1" x="388"/>
        <item m="1" x="724"/>
        <item m="1" x="1134"/>
        <item m="1" x="1075"/>
        <item m="1" x="210"/>
        <item m="1" x="178"/>
        <item m="1" x="1135"/>
        <item m="1" x="233"/>
        <item m="1" x="1180"/>
        <item m="1" x="666"/>
        <item m="1" x="1136"/>
        <item m="1" x="453"/>
        <item m="1" x="626"/>
        <item m="1" x="1049"/>
        <item m="1" x="1077"/>
        <item m="1" x="29"/>
        <item m="1" x="616"/>
        <item m="1" x="254"/>
        <item m="1" x="953"/>
        <item m="1" x="1056"/>
        <item m="1" x="420"/>
        <item m="1" x="840"/>
        <item m="1" x="421"/>
        <item m="1" x="841"/>
        <item m="1" x="541"/>
        <item m="1" x="1127"/>
        <item m="1" x="356"/>
        <item m="1" x="87"/>
        <item m="1" x="746"/>
        <item m="1" x="196"/>
        <item m="1" x="907"/>
        <item m="1" x="658"/>
        <item m="1" x="163"/>
        <item m="1" x="679"/>
        <item m="1" x="751"/>
        <item m="1" x="10"/>
        <item m="1" x="647"/>
        <item m="1" x="1030"/>
        <item m="1" x="657"/>
        <item m="1" x="1091"/>
        <item m="1" x="773"/>
        <item m="1" x="526"/>
        <item m="1" x="725"/>
        <item m="1" x="7"/>
        <item m="1" x="400"/>
        <item m="1" x="276"/>
        <item m="1" x="932"/>
        <item m="1" x="664"/>
        <item m="1" x="502"/>
        <item m="1" x="696"/>
        <item m="1" x="166"/>
        <item m="1" x="328"/>
        <item m="1" x="1110"/>
        <item m="1" x="447"/>
        <item m="1" x="245"/>
        <item m="1" x="450"/>
        <item m="1" x="655"/>
        <item m="1" x="251"/>
        <item m="1" x="818"/>
        <item m="1" x="1144"/>
        <item m="1" x="58"/>
        <item m="1" x="965"/>
        <item m="1" x="1068"/>
        <item m="1" x="825"/>
        <item m="1" x="470"/>
        <item m="1" x="1003"/>
        <item m="1" x="845"/>
        <item m="1" x="239"/>
        <item m="1" x="836"/>
        <item m="1" x="749"/>
        <item m="1" x="792"/>
        <item m="1" x="983"/>
        <item m="1" x="1122"/>
        <item m="1" x="973"/>
        <item m="1" x="1"/>
        <item m="1" x="77"/>
        <item m="1" x="13"/>
        <item m="1" x="680"/>
        <item m="1" x="744"/>
        <item m="1" x="556"/>
        <item m="1" x="486"/>
        <item m="1" x="662"/>
        <item m="1" x="217"/>
        <item m="1" x="61"/>
        <item m="1" x="824"/>
        <item m="1" x="1039"/>
        <item m="1" x="954"/>
        <item m="1" x="322"/>
        <item m="1" x="1092"/>
        <item m="1" x="395"/>
        <item m="1" x="594"/>
        <item m="1" x="990"/>
        <item m="1" x="488"/>
        <item m="1" x="632"/>
        <item m="1" x="464"/>
        <item m="1" x="147"/>
        <item m="1" x="1160"/>
        <item m="1" x="961"/>
        <item m="1" x="499"/>
        <item m="1" x="985"/>
        <item m="1" x="760"/>
        <item m="1" x="703"/>
        <item m="1" x="863"/>
        <item m="1" x="378"/>
        <item m="1" x="252"/>
        <item m="1" x="992"/>
        <item m="1" x="653"/>
        <item m="1" x="706"/>
        <item m="1" x="1027"/>
        <item m="1" x="768"/>
        <item m="1" x="873"/>
        <item m="1" x="329"/>
        <item m="1" x="707"/>
        <item m="1" x="207"/>
        <item m="1" x="136"/>
        <item m="1" x="281"/>
        <item m="1" x="631"/>
        <item m="1" x="354"/>
        <item m="1" x="31"/>
        <item m="1" x="1058"/>
        <item m="1" x="977"/>
        <item m="1" x="786"/>
        <item m="1" x="137"/>
        <item m="1" x="234"/>
        <item m="1" x="394"/>
        <item m="1" x="553"/>
        <item m="1" x="11"/>
        <item m="1" x="373"/>
        <item m="1" x="794"/>
        <item m="1" x="908"/>
        <item m="1" x="1105"/>
        <item m="1" x="443"/>
        <item m="1" x="262"/>
        <item m="1" x="831"/>
        <item m="1" x="528"/>
        <item m="1" x="246"/>
        <item m="1" x="693"/>
        <item m="1" x="1096"/>
        <item m="1" x="586"/>
        <item m="1" x="1066"/>
        <item m="1" x="187"/>
        <item m="1" x="1087"/>
        <item m="1" x="46"/>
        <item m="1" x="352"/>
        <item m="1" x="90"/>
        <item m="1" x="998"/>
        <item m="1" x="564"/>
        <item m="1" x="1177"/>
        <item m="1" x="452"/>
        <item m="1" x="331"/>
        <item m="1" x="332"/>
        <item m="1" x="456"/>
        <item m="1" x="469"/>
        <item m="1" x="544"/>
        <item m="1" x="333"/>
        <item m="1" x="129"/>
        <item m="1" x="568"/>
        <item m="1" x="407"/>
        <item m="1" x="1179"/>
        <item m="1" x="1158"/>
        <item m="1" x="890"/>
        <item m="1" x="259"/>
        <item m="1" x="1108"/>
        <item m="1" x="12"/>
        <item m="1" x="518"/>
        <item m="1" x="606"/>
        <item m="1" x="715"/>
        <item m="1" x="603"/>
        <item m="1" x="38"/>
        <item m="1" x="158"/>
        <item m="1" x="1008"/>
        <item m="1" x="1053"/>
        <item m="1" x="409"/>
        <item m="1" x="484"/>
        <item m="1" x="224"/>
        <item m="1" x="599"/>
        <item m="1" x="1161"/>
        <item m="1" x="1085"/>
        <item m="1" x="575"/>
        <item m="1" x="752"/>
        <item m="1" x="260"/>
        <item m="1" x="848"/>
        <item m="1" x="248"/>
        <item m="1" x="278"/>
        <item m="1" x="920"/>
        <item m="1" x="402"/>
        <item m="1" x="173"/>
        <item m="1" x="43"/>
        <item m="1" x="344"/>
        <item m="1" x="503"/>
        <item m="1" x="827"/>
        <item m="1" x="1026"/>
        <item m="1" x="1129"/>
        <item m="1" x="19"/>
        <item m="1" x="700"/>
        <item m="1" x="1171"/>
        <item m="1" x="460"/>
        <item m="1" x="308"/>
        <item m="1" x="1076"/>
        <item m="1" x="677"/>
        <item m="1" x="428"/>
        <item m="1" x="89"/>
        <item m="1" x="112"/>
        <item m="1" x="1128"/>
        <item m="1" x="211"/>
        <item m="1" x="261"/>
        <item m="1" x="106"/>
        <item m="1" x="931"/>
        <item m="1" x="731"/>
        <item m="1" x="179"/>
        <item m="1" x="736"/>
        <item m="1" x="493"/>
        <item m="1" x="76"/>
        <item m="1" x="787"/>
        <item m="1" x="500"/>
        <item m="1" x="1032"/>
        <item m="1" x="598"/>
        <item m="1" x="784"/>
        <item m="1" x="554"/>
        <item m="1" x="183"/>
        <item m="1" x="2"/>
        <item m="1" x="283"/>
        <item m="1" x="171"/>
        <item m="1" x="143"/>
        <item m="1" x="849"/>
        <item m="1" x="117"/>
        <item m="1" x="950"/>
        <item m="1" x="837"/>
        <item m="1" x="838"/>
        <item m="1" x="118"/>
        <item m="1" x="405"/>
        <item m="1" x="44"/>
        <item m="1" x="623"/>
        <item m="1" x="813"/>
        <item m="1" x="342"/>
        <item m="1" x="386"/>
        <item m="1" x="981"/>
        <item m="1" x="1156"/>
        <item m="1" x="5"/>
        <item m="1" x="667"/>
        <item m="1" x="535"/>
        <item m="1" x="867"/>
        <item m="1" x="162"/>
        <item m="1" x="1153"/>
        <item m="1" x="415"/>
        <item m="1" x="63"/>
        <item m="1" x="581"/>
        <item m="1" x="434"/>
        <item m="1" x="821"/>
        <item m="1" x="868"/>
        <item m="1" x="271"/>
        <item m="1" x="729"/>
        <item m="1" x="1054"/>
        <item m="1" x="615"/>
        <item m="1" x="771"/>
        <item m="1" x="982"/>
        <item m="1" x="363"/>
        <item m="1" x="834"/>
        <item m="1" x="1010"/>
        <item m="1" x="692"/>
        <item m="1" x="321"/>
        <item m="1" x="1147"/>
        <item m="1" x="1015"/>
        <item m="1" x="713"/>
        <item m="1" x="764"/>
        <item m="1" x="1154"/>
        <item m="1" x="272"/>
        <item m="1" x="596"/>
        <item m="1" x="808"/>
        <item m="1" x="671"/>
        <item m="1" x="665"/>
        <item m="1" x="27"/>
        <item m="1" x="347"/>
        <item m="1" x="422"/>
        <item m="1" x="1123"/>
        <item m="1" x="1051"/>
        <item m="1" x="508"/>
        <item m="1" x="779"/>
        <item m="1" x="170"/>
        <item m="1" x="986"/>
        <item m="1" x="186"/>
        <item m="1" x="1169"/>
        <item m="1" x="466"/>
        <item m="1" x="722"/>
        <item m="1" x="765"/>
        <item m="1" x="199"/>
        <item m="1" x="189"/>
        <item m="1" x="737"/>
        <item m="1" x="154"/>
        <item m="1" x="1025"/>
        <item m="1" x="716"/>
        <item m="1" x="714"/>
        <item m="1" x="897"/>
        <item m="1" x="18"/>
        <item m="1" x="956"/>
        <item m="1" x="583"/>
        <item m="1" x="494"/>
        <item m="1" x="1173"/>
        <item m="1" x="309"/>
        <item m="1" x="1142"/>
        <item m="1" x="445"/>
        <item m="1" x="180"/>
        <item m="1" x="879"/>
        <item m="1" x="408"/>
        <item m="1" x="605"/>
        <item m="1" x="1159"/>
        <item m="1" x="497"/>
        <item m="1" x="608"/>
        <item m="1" x="853"/>
        <item m="1" x="524"/>
        <item m="1" x="993"/>
        <item m="1" x="374"/>
        <item m="1" x="979"/>
        <item m="1" x="99"/>
        <item m="1" x="900"/>
        <item m="1" x="382"/>
        <item m="1" x="1099"/>
        <item m="1" x="353"/>
        <item m="1" x="627"/>
        <item m="1" x="95"/>
        <item m="1" x="1017"/>
        <item m="1" x="475"/>
        <item m="1" x="88"/>
        <item m="1" x="878"/>
        <item m="1" x="1097"/>
        <item m="1" x="131"/>
        <item m="1" x="798"/>
        <item m="1" x="854"/>
        <item m="1" x="892"/>
        <item m="1" x="830"/>
        <item m="1" x="75"/>
        <item m="1" x="426"/>
        <item m="1" x="1093"/>
        <item m="1" x="557"/>
        <item m="1" x="487"/>
        <item m="1" x="146"/>
        <item m="1" x="358"/>
        <item m="1" x="777"/>
        <item m="1" x="1070"/>
        <item m="1" x="1082"/>
        <item m="1" x="607"/>
        <item m="1" x="279"/>
        <item m="1" x="459"/>
        <item m="1" x="315"/>
        <item m="1" x="512"/>
        <item m="1" x="630"/>
        <item m="1" x="1055"/>
        <item m="1" x="517"/>
        <item m="1" x="93"/>
        <item m="1" x="860"/>
        <item m="1" x="646"/>
        <item m="1" x="1140"/>
        <item m="1" x="947"/>
        <item m="1" x="1004"/>
        <item m="1" x="1162"/>
        <item m="1" x="952"/>
        <item m="1" x="999"/>
        <item m="1" x="597"/>
        <item m="1" x="577"/>
        <item m="1" x="288"/>
        <item m="1" x="921"/>
        <item m="1" x="480"/>
        <item m="1" x="62"/>
        <item m="1" x="717"/>
        <item m="1" x="401"/>
        <item m="1" x="884"/>
        <item m="1" x="759"/>
        <item m="1" x="205"/>
        <item m="1" x="690"/>
        <item m="1" x="573"/>
        <item m="1" x="652"/>
        <item m="1" x="918"/>
        <item m="1" x="1043"/>
        <item m="1" x="74"/>
        <item m="1" x="783"/>
        <item m="1" x="678"/>
        <item m="1" x="1079"/>
        <item m="1" x="350"/>
        <item m="1" x="403"/>
        <item m="1" x="633"/>
        <item m="1" x="125"/>
        <item m="1" x="767"/>
        <item m="1" x="988"/>
        <item m="1" x="1033"/>
        <item m="1" x="957"/>
        <item m="1" x="73"/>
        <item m="1" x="325"/>
        <item m="1" x="194"/>
        <item m="1" x="753"/>
        <item m="1" x="379"/>
        <item m="1" x="39"/>
        <item m="1" x="28"/>
        <item m="1" x="34"/>
        <item m="1" x="479"/>
        <item m="1" x="1165"/>
        <item m="1" x="1061"/>
        <item m="1" x="195"/>
        <item m="1" x="1104"/>
        <item m="1" x="289"/>
        <item m="1" x="545"/>
        <item m="1" x="780"/>
        <item m="1" x="389"/>
        <item m="1" x="865"/>
        <item m="1" x="902"/>
        <item m="1" x="297"/>
        <item m="1" x="505"/>
        <item m="1" x="648"/>
        <item m="1" x="1102"/>
        <item m="1" x="36"/>
        <item m="1" x="153"/>
        <item m="1" x="994"/>
        <item m="1" x="1007"/>
        <item m="1" x="1152"/>
        <item m="1" x="974"/>
        <item m="1" x="651"/>
        <item m="1" x="948"/>
        <item m="1" x="635"/>
        <item m="1" x="105"/>
        <item m="1" x="928"/>
        <item m="1" x="1020"/>
        <item m="1" x="805"/>
        <item m="1" x="826"/>
        <item m="1" x="266"/>
        <item m="1" x="132"/>
        <item m="1" x="148"/>
        <item m="1" x="457"/>
        <item m="1" x="156"/>
        <item m="1" x="287"/>
        <item m="1" x="1094"/>
        <item m="1" x="939"/>
        <item m="1" x="348"/>
        <item m="1" x="40"/>
        <item m="1" x="978"/>
        <item m="1" x="548"/>
        <item m="1" x="242"/>
        <item m="1" x="404"/>
        <item m="1" x="861"/>
        <item m="1" x="587"/>
        <item m="1" x="1019"/>
        <item m="1" x="835"/>
        <item m="1" x="165"/>
        <item m="1" x="1155"/>
        <item m="1" x="790"/>
        <item m="1" x="521"/>
        <item m="1" x="345"/>
        <item m="1" x="1060"/>
        <item m="1" x="971"/>
        <item m="1" x="1132"/>
        <item m="1" x="1163"/>
        <item m="1" x="202"/>
        <item m="1" x="941"/>
        <item m="1" x="893"/>
        <item m="1" x="803"/>
        <item m="1" x="903"/>
        <item m="1" x="495"/>
        <item m="1" x="881"/>
        <item m="1" x="619"/>
        <item m="1" x="926"/>
        <item m="1" x="108"/>
        <item m="1" x="467"/>
        <item m="1" x="772"/>
        <item m="1" x="298"/>
        <item m="1" x="176"/>
        <item m="1" x="955"/>
        <item m="1" x="351"/>
        <item m="1" x="86"/>
        <item m="1" x="451"/>
        <item m="1" x="645"/>
        <item m="1" x="481"/>
        <item m="1" x="621"/>
        <item m="1" x="1139"/>
        <item m="1" x="1176"/>
        <item m="1" x="444"/>
        <item m="1" x="327"/>
        <item m="1" x="4"/>
        <item m="1" x="474"/>
        <item m="1" x="223"/>
        <item m="1" x="987"/>
        <item m="1" x="1166"/>
        <item m="1" x="371"/>
        <item m="1" x="1146"/>
        <item m="1" x="663"/>
        <item m="1" x="727"/>
        <item m="1" x="683"/>
        <item m="1" x="221"/>
        <item m="1" x="1062"/>
        <item m="1" x="468"/>
        <item m="1" x="951"/>
        <item m="1" x="636"/>
        <item m="1" x="303"/>
        <item m="1" x="41"/>
        <item m="1" x="769"/>
        <item m="1" x="1001"/>
        <item m="1" x="150"/>
        <item m="1" x="410"/>
        <item m="1" x="294"/>
        <item m="1" x="431"/>
        <item m="1" x="756"/>
        <item m="1" x="340"/>
        <item m="1" x="181"/>
        <item m="1" x="694"/>
        <item m="1" x="970"/>
        <item m="1" x="708"/>
        <item m="1" x="672"/>
        <item m="1" x="435"/>
        <item m="1" x="1098"/>
        <item m="1" x="437"/>
        <item m="1" x="917"/>
        <item m="1" x="571"/>
        <item m="1" x="1009"/>
        <item m="1" x="130"/>
        <item m="1" x="1080"/>
        <item m="1" x="1117"/>
        <item m="1" x="654"/>
        <item m="1" x="265"/>
        <item m="1" x="913"/>
        <item m="1" x="501"/>
        <item m="1" x="240"/>
        <item m="1" x="796"/>
        <item m="1" x="1005"/>
        <item m="1" x="244"/>
        <item m="1" x="307"/>
        <item m="1" x="231"/>
        <item m="1" x="472"/>
        <item m="1" x="588"/>
        <item m="1" x="310"/>
        <item m="1" x="530"/>
        <item m="1" x="26"/>
        <item m="1" x="256"/>
        <item m="1" x="748"/>
        <item m="1" x="567"/>
        <item m="1" x="123"/>
        <item m="1" x="569"/>
        <item m="1" x="454"/>
        <item m="1" x="51"/>
        <item m="1" x="701"/>
        <item m="1" x="369"/>
        <item m="1" x="1028"/>
        <item m="1" x="190"/>
        <item m="1" x="1175"/>
        <item m="1" x="923"/>
        <item m="1" x="811"/>
        <item m="1" x="109"/>
        <item m="1" x="159"/>
        <item m="1" x="52"/>
        <item m="1" x="1063"/>
        <item m="1" x="1121"/>
        <item m="1" x="886"/>
        <item m="1" x="439"/>
        <item m="1" x="216"/>
        <item m="1" x="935"/>
        <item m="1" x="188"/>
        <item m="1" x="549"/>
        <item m="1" x="417"/>
        <item m="1" x="111"/>
        <item m="1" x="264"/>
        <item m="1" x="815"/>
        <item m="1" x="177"/>
        <item m="1" x="934"/>
        <item m="1" x="149"/>
        <item m="1" x="1038"/>
        <item m="1" x="3"/>
        <item m="1" x="552"/>
        <item m="1" x="895"/>
        <item m="1" x="609"/>
        <item m="1" x="989"/>
        <item m="1" x="316"/>
        <item m="1" x="243"/>
        <item m="1" x="247"/>
        <item m="1" x="735"/>
        <item m="1" x="72"/>
        <item m="1" x="1106"/>
        <item m="1" x="391"/>
        <item m="1" x="79"/>
        <item m="1" x="1018"/>
        <item m="1" x="141"/>
        <item m="1" x="433"/>
        <item m="1" x="534"/>
        <item m="1" x="69"/>
        <item m="1" x="875"/>
        <item m="1" x="226"/>
        <item m="1" x="1071"/>
        <item m="1" x="113"/>
        <item m="1" x="676"/>
        <item m="1" x="762"/>
        <item m="1" x="891"/>
        <item m="1" x="858"/>
        <item m="1" x="14"/>
        <item m="1" x="795"/>
        <item m="1" x="509"/>
        <item m="1" x="580"/>
        <item m="1" x="100"/>
        <item m="1" x="1016"/>
        <item m="1" x="197"/>
        <item m="1" x="852"/>
        <item m="1" x="273"/>
        <item m="1" x="898"/>
        <item m="1" x="359"/>
        <item m="1" x="513"/>
        <item m="1" x="1045"/>
        <item m="1" x="924"/>
        <item m="1" x="134"/>
        <item m="1" x="1130"/>
        <item m="1" x="755"/>
        <item m="1" x="644"/>
        <item m="1" x="876"/>
        <item m="1" x="527"/>
        <item m="1" x="770"/>
        <item m="1" x="775"/>
        <item m="1" x="922"/>
        <item m="1" x="318"/>
        <item m="1" x="511"/>
        <item m="1" x="578"/>
        <item m="1" x="249"/>
        <item m="1" x="317"/>
        <item m="1" x="419"/>
        <item m="1" x="191"/>
        <item m="1" x="330"/>
        <item m="1" x="282"/>
        <item m="1" x="758"/>
        <item m="1" x="312"/>
        <item m="1" x="906"/>
        <item m="1" x="991"/>
        <item m="1" x="856"/>
        <item m="1" x="915"/>
        <item m="1" x="551"/>
        <item m="1" x="823"/>
        <item m="1" x="862"/>
        <item m="1" x="964"/>
        <item m="1" x="32"/>
        <item m="1" x="116"/>
        <item m="1" x="357"/>
        <item m="1" x="842"/>
        <item m="1" x="1046"/>
        <item m="1" x="476"/>
        <item m="1" x="510"/>
        <item m="1" x="440"/>
        <item m="1" x="806"/>
        <item m="1" x="324"/>
        <item m="1" x="855"/>
        <item m="1" x="20"/>
        <item m="1" x="1149"/>
        <item m="1" x="293"/>
        <item m="1" x="613"/>
        <item m="1" x="80"/>
        <item m="1" x="393"/>
        <item m="1" x="889"/>
        <item m="1" x="430"/>
        <item m="1" x="959"/>
        <item m="1" x="442"/>
        <item m="1" x="723"/>
        <item m="1" x="477"/>
        <item m="1" x="491"/>
        <item m="1" x="471"/>
        <item m="1" x="576"/>
        <item m="1" x="660"/>
        <item m="1" x="229"/>
        <item m="1" x="930"/>
        <item m="1" x="910"/>
        <item m="1" x="341"/>
        <item m="1" x="267"/>
        <item m="1" x="425"/>
        <item m="1" x="184"/>
        <item m="1" x="833"/>
        <item m="1" x="1138"/>
        <item m="1" x="637"/>
        <item m="1" x="8"/>
        <item m="1" x="877"/>
        <item m="1" x="984"/>
        <item m="1" x="124"/>
        <item m="1" x="997"/>
        <item m="1" x="514"/>
        <item m="1" x="15"/>
        <item m="1" x="684"/>
        <item m="1" x="911"/>
        <item m="1" x="949"/>
        <item m="1" x="778"/>
        <item m="1" x="110"/>
        <item m="1" x="237"/>
        <item m="1" x="793"/>
        <item m="1" x="68"/>
        <item m="1" x="802"/>
        <item m="1" x="711"/>
        <item m="1" x="542"/>
        <item m="1" x="455"/>
        <item m="1" x="1111"/>
        <item m="1" x="761"/>
        <item m="1" x="119"/>
        <item m="1" x="612"/>
        <item m="1" x="584"/>
        <item m="1" x="161"/>
        <item m="1" x="465"/>
        <item m="1" x="436"/>
        <item m="1" x="668"/>
        <item m="1" x="174"/>
        <item m="1" x="9"/>
        <item m="1" x="1072"/>
        <item m="1" x="1148"/>
        <item m="1" x="1041"/>
        <item m="1" x="585"/>
        <item m="1" x="275"/>
        <item m="1" x="215"/>
        <item m="1" x="781"/>
        <item m="1" x="614"/>
        <item m="1" x="555"/>
        <item m="1" x="850"/>
        <item m="1" x="1078"/>
        <item m="1" x="1012"/>
        <item m="1" x="473"/>
        <item m="1" x="1023"/>
        <item m="1" x="485"/>
        <item m="1" x="206"/>
        <item m="1" x="504"/>
        <item m="1" x="757"/>
        <item m="1" x="92"/>
        <item m="1" x="1064"/>
        <item m="1" x="1170"/>
        <item m="1" x="944"/>
        <item m="1" x="383"/>
        <item m="1" x="704"/>
        <item m="1" x="98"/>
        <item m="1" x="257"/>
        <item m="1" x="102"/>
        <item m="1" x="1074"/>
        <item m="1" x="1145"/>
        <item m="1" x="600"/>
        <item m="1" x="313"/>
        <item m="1" x="536"/>
        <item m="1" x="857"/>
        <item m="1" x="290"/>
        <item m="1" x="97"/>
        <item m="1" x="232"/>
        <item m="1" x="238"/>
        <item m="1" x="625"/>
        <item m="1" x="809"/>
        <item m="1" x="380"/>
        <item m="1" x="958"/>
        <item m="1" x="1029"/>
        <item m="1" x="734"/>
        <item m="1" x="870"/>
        <item m="1" x="996"/>
        <item m="1" x="1125"/>
        <item m="1" x="48"/>
        <item m="1" x="54"/>
        <item m="1" x="546"/>
        <item m="1" x="880"/>
        <item m="1" x="396"/>
        <item m="1" x="66"/>
        <item m="1" x="874"/>
        <item m="1" x="37"/>
        <item m="1" x="22"/>
        <item m="1" x="236"/>
        <item m="1" x="699"/>
        <item m="1" x="432"/>
        <item m="1" x="912"/>
        <item m="1" x="945"/>
        <item m="1" x="296"/>
        <item m="1" x="718"/>
        <item m="1" x="47"/>
        <item m="1" x="732"/>
        <item m="1" x="263"/>
        <item m="1" x="490"/>
        <item m="1" x="1101"/>
        <item m="1" x="168"/>
        <item m="1" x="519"/>
        <item m="1" x="819"/>
        <item m="1" x="1014"/>
        <item m="1" x="537"/>
        <item m="1" x="291"/>
        <item m="1" x="888"/>
        <item m="1" x="139"/>
        <item m="1" x="1011"/>
        <item m="1" x="817"/>
        <item m="1" x="705"/>
        <item m="1" x="882"/>
        <item m="1" x="650"/>
        <item m="1" x="23"/>
        <item m="1" x="899"/>
        <item m="1" x="969"/>
        <item m="1" x="622"/>
        <item m="1" x="611"/>
        <item m="1" x="560"/>
        <item m="1" x="1100"/>
        <item m="1" x="368"/>
        <item m="1" x="24"/>
        <item m="1" x="869"/>
        <item m="1" x="697"/>
        <item m="1" x="561"/>
        <item m="1" x="250"/>
        <item m="1" x="843"/>
        <item m="1" x="539"/>
        <item m="1" x="673"/>
        <item m="1" x="558"/>
        <item m="1" x="604"/>
        <item m="1" x="83"/>
        <item m="1" x="617"/>
        <item m="1" x="720"/>
        <item m="1" x="750"/>
        <item m="1" x="1167"/>
        <item m="1" x="642"/>
        <item m="1" x="192"/>
        <item m="1" x="1034"/>
        <item m="1" x="506"/>
        <item m="1" x="1124"/>
        <item m="1" x="1118"/>
        <item m="1" x="682"/>
        <item m="1" x="384"/>
        <item m="1" x="675"/>
        <item m="1" x="669"/>
        <item m="1" x="144"/>
        <item m="1" x="85"/>
        <item m="1" x="167"/>
        <item m="1" x="1115"/>
        <item m="1" x="1000"/>
        <item m="1" x="21"/>
        <item m="1" x="59"/>
        <item m="1" x="81"/>
        <item m="1" x="1181"/>
        <item m="1" x="478"/>
        <item m="1" x="1047"/>
        <item m="1" x="538"/>
        <item m="1" x="284"/>
        <item m="1" x="807"/>
        <item m="1" x="721"/>
        <item m="1" x="733"/>
        <item m="1" x="399"/>
        <item m="1" x="305"/>
        <item m="1" x="563"/>
        <item m="1" x="1037"/>
        <item m="1" x="800"/>
        <item m="1" x="816"/>
        <item m="1" x="1024"/>
        <item m="1" x="30"/>
        <item m="1" x="280"/>
        <item m="1" x="937"/>
        <item m="1" x="712"/>
        <item m="1" x="562"/>
        <item m="1" x="1021"/>
        <item m="1" x="157"/>
        <item m="1" x="754"/>
        <item m="1" x="220"/>
        <item m="1" x="292"/>
        <item m="1" x="656"/>
        <item m="1" x="1050"/>
        <item m="1" x="745"/>
        <item m="1" x="550"/>
        <item m="1" x="1178"/>
        <item m="1" x="320"/>
        <item m="1" x="1022"/>
        <item m="1" x="515"/>
        <item m="1" x="377"/>
        <item m="1" x="740"/>
        <item m="1" x="127"/>
        <item m="1" x="532"/>
        <item m="1" x="461"/>
        <item m="1" x="1141"/>
        <item m="1" x="94"/>
        <item m="1" x="570"/>
        <item m="1" x="372"/>
        <item m="1" x="801"/>
        <item m="1" x="688"/>
        <item m="1" x="203"/>
        <item m="1" x="980"/>
        <item m="1" x="376"/>
        <item m="1" x="133"/>
        <item m="1" x="565"/>
        <item m="1" x="726"/>
        <item m="1" x="311"/>
        <item m="1" x="115"/>
        <item m="1" x="589"/>
        <item m="1" x="533"/>
        <item m="1" x="763"/>
        <item m="1" x="995"/>
        <item m="1" x="416"/>
        <item m="1" x="300"/>
        <item m="1" x="135"/>
        <item x="0"/>
      </items>
    </pivotField>
    <pivotField compact="0" outline="0" showAll="0"/>
    <pivotField compact="0" outline="0" showAll="0"/>
    <pivotField compact="0" numFmtId="2" outline="0" showAll="0" defaultSubtotal="0"/>
    <pivotField compact="0" outline="0" showAll="0" defaultSubtotal="0">
      <items count="11">
        <item x="0"/>
        <item m="1" x="10"/>
        <item m="1" x="9"/>
        <item m="1" x="6"/>
        <item m="1" x="8"/>
        <item m="1" x="2"/>
        <item m="1" x="4"/>
        <item m="1" x="3"/>
        <item m="1" x="7"/>
        <item m="1" x="5"/>
        <item m="1" x="1"/>
      </items>
    </pivotField>
    <pivotField compact="0" numFmtId="172" outline="0" showAll="0"/>
    <pivotField axis="axisRow" compact="0" numFmtId="172" outline="0" showAll="0" defaultSubtotal="0">
      <items count="1831">
        <item x="0"/>
        <item m="1" x="785"/>
        <item m="1" x="805"/>
        <item m="1" x="1585"/>
        <item m="1" x="929"/>
        <item m="1" x="387"/>
        <item m="1" x="181"/>
        <item m="1" x="1502"/>
        <item m="1" x="406"/>
        <item m="1" x="339"/>
        <item m="1" x="1540"/>
        <item m="1" x="1375"/>
        <item m="1" x="133"/>
        <item m="1" x="1819"/>
        <item m="1" x="1136"/>
        <item m="1" x="1485"/>
        <item m="1" x="1289"/>
        <item m="1" x="1049"/>
        <item m="1" x="296"/>
        <item m="1" x="567"/>
        <item m="1" x="285"/>
        <item m="1" x="1458"/>
        <item m="1" x="591"/>
        <item m="1" x="641"/>
        <item m="1" x="465"/>
        <item m="1" x="470"/>
        <item m="1" x="689"/>
        <item m="1" x="1762"/>
        <item m="1" x="1767"/>
        <item m="1" x="1456"/>
        <item m="1" x="1303"/>
        <item m="1" x="1741"/>
        <item m="1" x="860"/>
        <item m="1" x="869"/>
        <item m="1" x="1460"/>
        <item m="1" x="405"/>
        <item m="1" x="756"/>
        <item m="1" x="376"/>
        <item m="1" x="1574"/>
        <item m="1" x="190"/>
        <item m="1" x="1177"/>
        <item m="1" x="1403"/>
        <item m="1" x="1409"/>
        <item m="1" x="229"/>
        <item m="1" x="1699"/>
        <item m="1" x="1703"/>
        <item m="1" x="1806"/>
        <item m="1" x="1783"/>
        <item m="1" x="1093"/>
        <item m="1" x="1096"/>
        <item m="1" x="680"/>
        <item m="1" x="218"/>
        <item m="1" x="222"/>
        <item m="1" x="739"/>
        <item m="1" x="370"/>
        <item m="1" x="1280"/>
        <item m="1" x="1299"/>
        <item m="1" x="49"/>
        <item m="1" x="1386"/>
        <item m="1" x="54"/>
        <item m="1" x="1315"/>
        <item m="1" x="101"/>
        <item m="1" x="147"/>
        <item m="1" x="150"/>
        <item m="1" x="491"/>
        <item m="1" x="1210"/>
        <item m="1" x="1747"/>
        <item m="1" x="36"/>
        <item m="1" x="1722"/>
        <item m="1" x="1213"/>
        <item m="1" x="1692"/>
        <item m="1" x="1613"/>
        <item m="1" x="893"/>
        <item m="1" x="1427"/>
        <item m="1" x="1433"/>
        <item m="1" x="913"/>
        <item m="1" x="1363"/>
        <item m="1" x="678"/>
        <item m="1" x="1043"/>
        <item m="1" x="1030"/>
        <item m="1" x="1589"/>
        <item m="1" x="986"/>
        <item m="1" x="1163"/>
        <item m="1" x="366"/>
        <item m="1" x="738"/>
        <item m="1" x="978"/>
        <item m="1" x="532"/>
        <item m="1" x="1266"/>
        <item m="1" x="1545"/>
        <item m="1" x="1551"/>
        <item m="1" x="373"/>
        <item m="1" x="348"/>
        <item m="1" x="354"/>
        <item m="1" x="169"/>
        <item m="1" x="1751"/>
        <item m="1" x="485"/>
        <item m="1" x="1000"/>
        <item m="1" x="1462"/>
        <item m="1" x="1319"/>
        <item m="1" x="1322"/>
        <item m="1" x="141"/>
        <item m="1" x="1074"/>
        <item m="1" x="559"/>
        <item m="1" x="568"/>
        <item m="1" x="1301"/>
        <item m="1" x="821"/>
        <item m="1" x="107"/>
        <item m="1" x="519"/>
        <item m="1" x="1320"/>
        <item m="1" x="501"/>
        <item m="1" x="375"/>
        <item m="1" x="1564"/>
        <item m="1" x="1568"/>
        <item m="1" x="601"/>
        <item m="1" x="604"/>
        <item m="1" x="1066"/>
        <item m="1" x="1140"/>
        <item m="1" x="1007"/>
        <item m="1" x="676"/>
        <item m="1" x="681"/>
        <item m="1" x="1776"/>
        <item m="1" x="390"/>
        <item m="1" x="656"/>
        <item m="1" x="108"/>
        <item m="1" x="1267"/>
        <item m="1" x="1376"/>
        <item m="1" x="956"/>
        <item m="1" x="1071"/>
        <item m="1" x="459"/>
        <item m="1" x="467"/>
        <item m="1" x="1601"/>
        <item m="1" x="503"/>
        <item m="1" x="802"/>
        <item m="1" x="944"/>
        <item m="1" x="21"/>
        <item m="1" x="881"/>
        <item m="1" x="887"/>
        <item m="1" x="223"/>
        <item m="1" x="1387"/>
        <item m="1" x="1367"/>
        <item m="1" x="102"/>
        <item m="1" x="479"/>
        <item m="1" x="483"/>
        <item m="1" x="361"/>
        <item m="1" x="633"/>
        <item m="1" x="635"/>
        <item m="1" x="402"/>
        <item m="1" x="367"/>
        <item m="1" x="1777"/>
        <item m="1" x="952"/>
        <item m="1" x="1054"/>
        <item m="1" x="1539"/>
        <item m="1" x="1541"/>
        <item m="1" x="99"/>
        <item m="1" x="1048"/>
        <item m="1" x="87"/>
        <item m="1" x="928"/>
        <item m="1" x="1709"/>
        <item m="1" x="1117"/>
        <item m="1" x="657"/>
        <item m="1" x="313"/>
        <item m="1" x="315"/>
        <item m="1" x="308"/>
        <item m="1" x="921"/>
        <item m="1" x="925"/>
        <item m="1" x="1143"/>
        <item m="1" x="1167"/>
        <item m="1" x="742"/>
        <item m="1" x="992"/>
        <item m="1" x="1734"/>
        <item m="1" x="431"/>
        <item m="1" x="432"/>
        <item m="1" x="1632"/>
        <item m="1" x="1274"/>
        <item m="1" x="1282"/>
        <item m="1" x="84"/>
        <item m="1" x="351"/>
        <item m="1" x="408"/>
        <item m="1" x="37"/>
        <item m="1" x="43"/>
        <item m="1" x="1347"/>
        <item m="1" x="1348"/>
        <item m="1" x="988"/>
        <item m="1" x="398"/>
        <item m="1" x="870"/>
        <item m="1" x="1357"/>
        <item m="1" x="1265"/>
        <item m="1" x="292"/>
        <item m="1" x="293"/>
        <item m="1" x="933"/>
        <item m="1" x="1604"/>
        <item m="1" x="1429"/>
        <item m="1" x="237"/>
        <item m="1" x="492"/>
        <item m="1" x="534"/>
        <item m="1" x="537"/>
        <item m="1" x="1344"/>
        <item m="1" x="592"/>
        <item m="1" x="593"/>
        <item m="1" x="1677"/>
        <item m="1" x="460"/>
        <item m="1" x="105"/>
        <item m="1" x="1410"/>
        <item m="1" x="643"/>
        <item m="1" x="647"/>
        <item m="1" x="1719"/>
        <item m="1" x="1721"/>
        <item m="1" x="774"/>
        <item m="1" x="201"/>
        <item m="1" x="1482"/>
        <item m="1" x="1341"/>
        <item m="1" x="529"/>
        <item m="1" x="136"/>
        <item m="1" x="1342"/>
        <item m="1" x="627"/>
        <item m="1" x="631"/>
        <item m="1" x="910"/>
        <item m="1" x="915"/>
        <item m="1" x="998"/>
        <item m="1" x="885"/>
        <item m="1" x="764"/>
        <item m="1" x="269"/>
        <item m="1" x="1584"/>
        <item m="1" x="1781"/>
        <item m="1" x="1068"/>
        <item m="1" x="164"/>
        <item m="1" x="803"/>
        <item m="1" x="1078"/>
        <item m="1" x="231"/>
        <item m="1" x="1598"/>
        <item m="1" x="1602"/>
        <item m="1" x="494"/>
        <item m="1" x="70"/>
        <item m="1" x="788"/>
        <item m="1" x="909"/>
        <item m="1" x="1031"/>
        <item m="1" x="946"/>
        <item m="1" x="949"/>
        <item m="1" x="664"/>
        <item m="1" x="401"/>
        <item m="1" x="1532"/>
        <item m="1" x="844"/>
        <item m="1" x="1784"/>
        <item m="1" x="1791"/>
        <item m="1" x="304"/>
        <item m="1" x="924"/>
        <item m="1" x="1468"/>
        <item m="1" x="194"/>
        <item m="1" x="941"/>
        <item m="1" x="540"/>
        <item m="1" x="672"/>
        <item m="1" x="139"/>
        <item m="1" x="825"/>
        <item m="1" x="767"/>
        <item m="1" x="541"/>
        <item m="1" x="74"/>
        <item m="1" x="316"/>
        <item m="1" x="1264"/>
        <item m="1" x="611"/>
        <item m="1" x="1385"/>
        <item m="1" x="545"/>
        <item m="1" x="1122"/>
        <item m="1" x="1488"/>
        <item m="1" x="1490"/>
        <item m="1" x="31"/>
        <item m="1" x="232"/>
        <item m="1" x="205"/>
        <item m="1" x="1566"/>
        <item m="1" x="188"/>
        <item m="1" x="1595"/>
        <item m="1" x="1599"/>
        <item m="1" x="1166"/>
        <item m="1" x="1175"/>
        <item m="1" x="551"/>
        <item m="1" x="1678"/>
        <item m="1" x="1553"/>
        <item m="1" x="729"/>
        <item m="1" x="1511"/>
        <item m="1" x="1543"/>
        <item m="1" x="331"/>
        <item m="1" x="609"/>
        <item m="1" x="722"/>
        <item m="1" x="174"/>
        <item m="1" x="178"/>
        <item m="1" x="935"/>
        <item m="1" x="199"/>
        <item m="1" x="1028"/>
        <item m="1" x="1006"/>
        <item m="1" x="1674"/>
        <item m="1" x="931"/>
        <item m="1" x="823"/>
        <item m="1" x="826"/>
        <item m="1" x="735"/>
        <item m="1" x="154"/>
        <item m="1" x="1199"/>
        <item m="1" x="697"/>
        <item m="1" x="1824"/>
        <item m="1" x="1142"/>
        <item m="1" x="247"/>
        <item m="1" x="248"/>
        <item m="1" x="1227"/>
        <item m="1" x="123"/>
        <item m="1" x="1408"/>
        <item m="1" x="1411"/>
        <item m="1" x="96"/>
        <item m="1" x="1104"/>
        <item m="1" x="1208"/>
        <item m="1" x="753"/>
        <item m="1" x="1682"/>
        <item m="1" x="1111"/>
        <item m="1" x="1243"/>
        <item m="1" x="1743"/>
        <item m="1" x="1476"/>
        <item m="1" x="1570"/>
        <item m="1" x="1390"/>
        <item m="1" x="1396"/>
        <item m="1" x="839"/>
        <item m="1" x="1413"/>
        <item m="1" x="590"/>
        <item m="1" x="120"/>
        <item m="1" x="807"/>
        <item m="1" x="320"/>
        <item m="1" x="1331"/>
        <item m="1" x="466"/>
        <item m="1" x="1430"/>
        <item m="1" x="1336"/>
        <item m="1" x="1340"/>
        <item m="1" x="1730"/>
        <item m="1" x="1034"/>
        <item m="1" x="294"/>
        <item m="1" x="299"/>
        <item m="1" x="653"/>
        <item m="1" x="1022"/>
        <item m="1" x="1197"/>
        <item m="1" x="1329"/>
        <item m="1" x="1080"/>
        <item m="1" x="1046"/>
        <item m="1" x="800"/>
        <item m="1" x="584"/>
        <item m="1" x="1544"/>
        <item m="1" x="1729"/>
        <item m="1" x="968"/>
        <item m="1" x="578"/>
        <item m="1" x="828"/>
        <item m="1" x="830"/>
        <item m="1" x="1337"/>
        <item m="1" x="1412"/>
        <item m="1" x="780"/>
        <item m="1" x="1790"/>
        <item m="1" x="121"/>
        <item m="1" x="711"/>
        <item m="1" x="1381"/>
        <item m="1" x="1508"/>
        <item m="1" x="338"/>
        <item m="1" x="270"/>
        <item m="1" x="261"/>
        <item m="1" x="280"/>
        <item m="1" x="268"/>
        <item m="1" x="864"/>
        <item m="1" x="1667"/>
        <item m="1" x="837"/>
        <item m="1" x="1547"/>
        <item m="1" x="505"/>
        <item m="1" x="1515"/>
        <item m="1" x="1536"/>
        <item m="1" x="1821"/>
        <item m="1" x="582"/>
        <item m="1" x="1002"/>
        <item m="1" x="257"/>
        <item m="1" x="1368"/>
        <item m="1" x="455"/>
        <item m="1" x="200"/>
        <item m="1" x="1524"/>
        <item m="1" x="1158"/>
        <item m="1" x="958"/>
        <item m="1" x="732"/>
        <item m="1" x="1757"/>
        <item m="1" x="1113"/>
        <item m="1" x="1244"/>
        <item m="1" x="1296"/>
        <item m="1" x="1170"/>
        <item m="1" x="326"/>
        <item m="1" x="41"/>
        <item m="1" x="259"/>
        <item m="1" x="273"/>
        <item m="1" x="808"/>
        <item m="1" x="1016"/>
        <item m="1" x="1391"/>
        <item m="1" x="789"/>
        <item m="1" x="1738"/>
        <item m="1" x="692"/>
        <item m="1" x="1233"/>
        <item m="1" x="1441"/>
        <item m="1" x="704"/>
        <item m="1" x="103"/>
        <item m="1" x="1830"/>
        <item m="1" x="71"/>
        <item m="1" x="371"/>
        <item m="1" x="46"/>
        <item m="1" x="1401"/>
        <item m="1" x="1707"/>
        <item m="1" x="1567"/>
        <item m="1" x="1569"/>
        <item m="1" x="953"/>
        <item m="1" x="1144"/>
        <item m="1" x="290"/>
        <item m="1" x="1269"/>
        <item m="1" x="1752"/>
        <item m="1" x="437"/>
        <item m="1" x="216"/>
        <item m="1" x="972"/>
        <item m="1" x="597"/>
        <item m="1" x="1235"/>
        <item m="1" x="637"/>
        <item m="1" x="514"/>
        <item m="1" x="875"/>
        <item m="1" x="1037"/>
        <item m="1" x="1039"/>
        <item m="1" x="444"/>
        <item m="1" x="902"/>
        <item m="1" x="923"/>
        <item m="1" x="1478"/>
        <item m="1" x="242"/>
        <item m="1" x="781"/>
        <item m="1" x="556"/>
        <item m="1" x="1079"/>
        <item m="1" x="816"/>
        <item m="1" x="1008"/>
        <item m="1" x="309"/>
        <item m="1" x="1705"/>
        <item m="1" x="1436"/>
        <item m="1" x="1477"/>
        <item m="1" x="33"/>
        <item m="1" x="651"/>
        <item m="1" x="1057"/>
        <item m="1" x="1520"/>
        <item m="1" x="184"/>
        <item m="1" x="2"/>
        <item m="1" x="754"/>
        <item m="1" x="195"/>
        <item m="1" x="197"/>
        <item m="1" x="1484"/>
        <item m="1" x="1129"/>
        <item m="1" x="393"/>
        <item m="1" x="1010"/>
        <item m="1" x="782"/>
        <item m="1" x="1286"/>
        <item m="1" x="1292"/>
        <item m="1" x="378"/>
        <item m="1" x="1251"/>
        <item m="1" x="1334"/>
        <item m="1" x="810"/>
        <item m="1" x="307"/>
        <item m="1" x="617"/>
        <item m="1" x="1355"/>
        <item m="1" x="673"/>
        <item m="1" x="1330"/>
        <item m="1" x="330"/>
        <item m="1" x="1226"/>
        <item m="1" x="1534"/>
        <item m="1" x="522"/>
        <item m="1" x="819"/>
        <item m="1" x="831"/>
        <item m="1" x="903"/>
        <item m="1" x="1114"/>
        <item m="1" x="1748"/>
        <item m="1" x="502"/>
        <item m="1" x="1691"/>
        <item m="1" x="1380"/>
        <item m="1" x="1506"/>
        <item m="1" x="1224"/>
        <item m="1" x="832"/>
        <item m="1" x="829"/>
        <item m="1" x="8"/>
        <item m="1" x="1076"/>
        <item m="1" x="1259"/>
        <item m="1" x="1291"/>
        <item m="1" x="1818"/>
        <item m="1" x="79"/>
        <item m="1" x="793"/>
        <item m="1" x="1349"/>
        <item m="1" x="1115"/>
        <item m="1" x="1663"/>
        <item m="1" x="1640"/>
        <item m="1" x="1475"/>
        <item m="1" x="733"/>
        <item m="1" x="39"/>
        <item m="1" x="917"/>
        <item m="1" x="1614"/>
        <item m="1" x="1653"/>
        <item m="1" x="427"/>
        <item m="1" x="1708"/>
        <item m="1" x="1036"/>
        <item m="1" x="1800"/>
        <item m="1" x="1059"/>
        <item m="1" x="707"/>
        <item m="1" x="1695"/>
        <item m="1" x="583"/>
        <item m="1" x="784"/>
        <item m="1" x="718"/>
        <item m="1" x="1149"/>
        <item m="1" x="652"/>
        <item m="1" x="900"/>
        <item m="1" x="1542"/>
        <item m="1" x="1171"/>
        <item m="1" x="416"/>
        <item m="1" x="372"/>
        <item m="1" x="34"/>
        <item m="1" x="552"/>
        <item m="1" x="91"/>
        <item m="1" x="88"/>
        <item m="1" x="1106"/>
        <item m="1" x="45"/>
        <item m="1" x="1021"/>
        <item m="1" x="1465"/>
        <item m="1" x="300"/>
        <item m="1" x="1392"/>
        <item m="1" x="389"/>
        <item m="1" x="1829"/>
        <item m="1" x="1680"/>
        <item m="1" x="1447"/>
        <item m="1" x="245"/>
        <item m="1" x="727"/>
        <item m="1" x="1221"/>
        <item m="1" x="379"/>
        <item m="1" x="1335"/>
        <item m="1" x="877"/>
        <item m="1" x="1661"/>
        <item m="1" x="975"/>
        <item m="1" x="976"/>
        <item m="1" x="1469"/>
        <item m="1" x="1204"/>
        <item m="1" x="1014"/>
        <item m="1" x="170"/>
        <item m="1" x="238"/>
        <item m="1" x="241"/>
        <item m="1" x="438"/>
        <item m="1" x="301"/>
        <item m="1" x="160"/>
        <item m="1" x="476"/>
        <item m="1" x="426"/>
        <item m="1" x="615"/>
        <item m="1" x="488"/>
        <item m="1" x="1720"/>
        <item m="1" x="585"/>
        <item m="1" x="587"/>
        <item m="1" x="852"/>
        <item m="1" x="3"/>
        <item m="1" x="989"/>
        <item m="1" x="530"/>
        <item m="1" x="799"/>
        <item m="1" x="417"/>
        <item m="1" x="554"/>
        <item m="1" x="462"/>
        <item m="1" x="1687"/>
        <item m="1" x="287"/>
        <item m="1" x="1472"/>
        <item m="1" x="1062"/>
        <item m="1" x="134"/>
        <item m="1" x="1565"/>
        <item m="1" x="1654"/>
        <item m="1" x="845"/>
        <item m="1" x="1650"/>
        <item m="1" x="1514"/>
        <item m="1" x="1098"/>
        <item m="1" x="411"/>
        <item m="1" x="1257"/>
        <item m="1" x="1192"/>
        <item m="1" x="1556"/>
        <item m="1" x="93"/>
        <item m="1" x="489"/>
        <item m="1" x="1065"/>
        <item m="1" x="1638"/>
        <item m="1" x="1203"/>
        <item m="1" x="694"/>
        <item m="1" x="1799"/>
        <item m="1" x="1288"/>
        <item m="1" x="92"/>
        <item m="1" x="927"/>
        <item m="1" x="1439"/>
        <item m="1" x="1395"/>
        <item m="1" x="1397"/>
        <item m="1" x="81"/>
        <item m="1" x="1383"/>
        <item m="1" x="1253"/>
        <item m="1" x="254"/>
        <item m="1" x="524"/>
        <item m="1" x="381"/>
        <item m="1" x="9"/>
        <item m="1" x="77"/>
        <item m="1" x="511"/>
        <item m="1" x="207"/>
        <item m="1" x="719"/>
        <item m="1" x="1300"/>
        <item m="1" x="115"/>
        <item m="1" x="1275"/>
        <item m="1" x="1134"/>
        <item m="1" x="1119"/>
        <item m="1" x="809"/>
        <item m="1" x="728"/>
        <item m="1" x="757"/>
        <item m="1" x="1377"/>
        <item m="1" x="726"/>
        <item m="1" x="776"/>
        <item m="1" x="687"/>
        <item m="1" x="347"/>
        <item m="1" x="865"/>
        <item m="1" x="1651"/>
        <item m="1" x="1298"/>
        <item m="1" x="236"/>
        <item m="1" x="1179"/>
        <item m="1" x="1617"/>
        <item m="1" x="404"/>
        <item m="1" x="848"/>
        <item m="1" x="996"/>
        <item m="1" x="1047"/>
        <item m="1" x="48"/>
        <item m="1" x="1732"/>
        <item m="1" x="606"/>
        <item m="1" x="546"/>
        <item m="1" x="1081"/>
        <item m="1" x="906"/>
        <item m="1" x="518"/>
        <item m="1" x="1795"/>
        <item m="1" x="1056"/>
        <item m="1" x="1717"/>
        <item m="1" x="156"/>
        <item m="1" x="203"/>
        <item m="1" x="20"/>
        <item m="1" x="233"/>
        <item m="1" x="1095"/>
        <item m="1" x="1619"/>
        <item m="1" x="553"/>
        <item m="1" x="895"/>
        <item m="1" x="822"/>
        <item m="1" x="368"/>
        <item m="1" x="59"/>
        <item m="1" x="1501"/>
        <item m="1" x="938"/>
        <item m="1" x="189"/>
        <item m="1" x="1180"/>
        <item m="1" x="723"/>
        <item m="1" x="693"/>
        <item m="1" x="1416"/>
        <item m="1" x="1042"/>
        <item m="1" x="1473"/>
        <item m="1" x="1092"/>
        <item m="1" x="135"/>
        <item m="1" x="1083"/>
        <item m="1" x="867"/>
        <item m="1" x="561"/>
        <item m="1" x="888"/>
        <item m="1" x="1279"/>
        <item m="1" x="1099"/>
        <item m="1" x="386"/>
        <item m="1" x="220"/>
        <item m="1" x="1600"/>
        <item m="1" x="1669"/>
        <item m="1" x="1718"/>
        <item m="1" x="1304"/>
        <item m="1" x="1229"/>
        <item m="1" x="171"/>
        <item m="1" x="790"/>
        <item m="1" x="1766"/>
        <item m="1" x="1620"/>
        <item m="1" x="744"/>
        <item m="1" x="612"/>
        <item m="1" x="862"/>
        <item m="1" x="435"/>
        <item m="1" x="125"/>
        <item m="1" x="5"/>
        <item m="1" x="1237"/>
        <item m="1" x="149"/>
        <item m="1" x="1726"/>
        <item m="1" x="1356"/>
        <item m="1" x="1696"/>
        <item m="1" x="343"/>
        <item m="1" x="1365"/>
        <item m="1" x="1701"/>
        <item m="1" x="1467"/>
        <item m="1" x="1530"/>
        <item m="1" x="801"/>
        <item m="1" x="1127"/>
        <item m="1" x="324"/>
        <item m="1" x="1294"/>
        <item m="1" x="1825"/>
        <item m="1" x="13"/>
        <item m="1" x="1218"/>
        <item m="1" x="124"/>
        <item m="1" x="1435"/>
        <item m="1" x="1740"/>
        <item m="1" x="16"/>
        <item m="1" x="436"/>
        <item m="1" x="321"/>
        <item m="1" x="840"/>
        <item m="1" x="230"/>
        <item m="1" x="56"/>
        <item m="1" x="700"/>
        <item m="1" x="762"/>
        <item m="1" x="1191"/>
        <item m="1" x="539"/>
        <item m="1" x="1394"/>
        <item m="1" x="1102"/>
        <item m="1" x="1128"/>
        <item m="1" x="486"/>
        <item m="1" x="1554"/>
        <item m="1" x="196"/>
        <item m="1" x="469"/>
        <item m="1" x="1517"/>
        <item m="1" x="720"/>
        <item m="1" x="80"/>
        <item m="1" x="383"/>
        <item m="1" x="507"/>
        <item m="1" x="993"/>
        <item m="1" x="64"/>
        <item m="1" x="1216"/>
        <item m="1" x="144"/>
        <item m="1" x="905"/>
        <item m="1" x="1778"/>
        <item m="1" x="677"/>
        <item m="1" x="140"/>
        <item m="1" x="1749"/>
        <item m="1" x="342"/>
        <item m="1" x="531"/>
        <item m="1" x="243"/>
        <item m="1" x="441"/>
        <item m="1" x="1448"/>
        <item m="1" x="1350"/>
        <item m="1" x="69"/>
        <item m="1" x="1639"/>
        <item m="1" x="854"/>
        <item m="1" x="474"/>
        <item m="1" x="1255"/>
        <item m="1" x="791"/>
        <item m="1" x="1247"/>
        <item m="1" x="969"/>
        <item m="1" x="962"/>
        <item m="1" x="939"/>
        <item m="1" x="1270"/>
        <item m="1" x="332"/>
        <item m="1" x="346"/>
        <item m="1" x="600"/>
        <item m="1" x="1811"/>
        <item m="1" x="100"/>
        <item m="1" x="613"/>
        <item m="1" x="286"/>
        <item m="1" x="176"/>
        <item m="1" x="239"/>
        <item m="1" x="1060"/>
        <item m="1" x="1779"/>
        <item m="1" x="1231"/>
        <item m="1" x="1438"/>
        <item m="1" x="849"/>
        <item m="1" x="1040"/>
        <item m="1" x="979"/>
        <item m="1" x="319"/>
        <item m="1" x="883"/>
        <item m="1" x="1112"/>
        <item m="1" x="1489"/>
        <item m="1" x="263"/>
        <item m="1" x="350"/>
        <item m="1" x="130"/>
        <item m="1" x="1325"/>
        <item m="1" x="1792"/>
        <item m="1" x="542"/>
        <item m="1" x="922"/>
        <item m="1" x="153"/>
        <item m="1" x="380"/>
        <item m="1" x="538"/>
        <item m="1" x="271"/>
        <item m="1" x="477"/>
        <item m="1" x="497"/>
        <item m="1" x="1260"/>
        <item m="1" x="1660"/>
        <item m="1" x="872"/>
        <item m="1" x="871"/>
        <item m="1" x="1295"/>
        <item m="1" x="1461"/>
        <item m="1" x="1063"/>
        <item m="1" x="246"/>
        <item m="1" x="1225"/>
        <item m="1" x="954"/>
        <item m="1" x="858"/>
        <item m="1" x="745"/>
        <item m="1" x="24"/>
        <item m="1" x="175"/>
        <item m="1" x="654"/>
        <item m="1" x="1418"/>
        <item m="1" x="1184"/>
        <item m="1" x="1546"/>
        <item m="1" x="1590"/>
        <item m="1" x="1126"/>
        <item m="1" x="442"/>
        <item m="1" x="1173"/>
        <item m="1" x="106"/>
        <item m="1" x="1364"/>
        <item m="1" x="1402"/>
        <item m="1" x="1770"/>
        <item m="1" x="499"/>
        <item m="1" x="110"/>
        <item m="1" x="763"/>
        <item m="1" x="128"/>
        <item m="1" x="359"/>
        <item m="1" x="622"/>
        <item m="1" x="32"/>
        <item m="1" x="75"/>
        <item m="1" x="758"/>
        <item m="1" x="981"/>
        <item m="1" x="409"/>
        <item m="1" x="1471"/>
        <item m="1" x="1735"/>
        <item m="1" x="1459"/>
        <item m="1" x="311"/>
        <item m="1" x="1196"/>
        <item m="1" x="163"/>
        <item m="1" x="1110"/>
        <item m="1" x="484"/>
        <item m="1" x="1070"/>
        <item m="1" x="1538"/>
        <item m="1" x="859"/>
        <item m="1" x="1712"/>
        <item m="1" x="1727"/>
        <item m="1" x="1161"/>
        <item m="1" x="795"/>
        <item m="1" x="388"/>
        <item m="1" x="899"/>
        <item m="1" x="235"/>
        <item m="1" x="1797"/>
        <item m="1" x="228"/>
        <item m="1" x="737"/>
        <item m="1" x="67"/>
        <item m="1" x="424"/>
        <item m="1" x="645"/>
        <item m="1" x="187"/>
        <item m="1" x="456"/>
        <item m="1" x="305"/>
        <item m="1" x="1146"/>
        <item m="1" x="1483"/>
        <item m="1" x="1550"/>
        <item m="1" x="1652"/>
        <item m="1" x="1808"/>
        <item m="1" x="1327"/>
        <item m="1" x="1073"/>
        <item m="1" x="1075"/>
        <item m="1" x="1293"/>
        <item m="1" x="264"/>
        <item m="1" x="1252"/>
        <item m="1" x="1527"/>
        <item m="1" x="1555"/>
        <item m="1" x="624"/>
        <item m="1" x="1067"/>
        <item m="1" x="1645"/>
        <item m="1" x="498"/>
        <item m="1" x="1697"/>
        <item m="1" x="360"/>
        <item m="1" x="472"/>
        <item m="1" x="1451"/>
        <item m="1" x="1648"/>
        <item m="1" x="1101"/>
        <item m="1" x="1491"/>
        <item m="1" x="1198"/>
        <item m="1" x="1420"/>
        <item m="1" x="843"/>
        <item m="1" x="669"/>
        <item m="1" x="618"/>
        <item m="1" x="98"/>
        <item m="1" x="835"/>
        <item m="1" x="1131"/>
        <item m="1" x="504"/>
        <item m="1" x="521"/>
        <item m="1" x="327"/>
        <item m="1" x="1011"/>
        <item m="1" x="912"/>
        <item m="1" x="880"/>
        <item m="1" x="572"/>
        <item m="1" x="457"/>
        <item m="1" x="215"/>
        <item m="1" x="439"/>
        <item m="1" x="1621"/>
        <item m="1" x="525"/>
        <item m="1" x="1742"/>
        <item m="1" x="761"/>
        <item m="1" x="1658"/>
        <item m="1" x="1153"/>
        <item m="1" x="1481"/>
        <item m="1" x="570"/>
        <item m="1" x="1575"/>
        <item m="1" x="38"/>
        <item m="1" x="937"/>
        <item m="1" x="1138"/>
        <item m="1" x="851"/>
        <item m="1" x="1232"/>
        <item m="1" x="452"/>
        <item m="1" x="1105"/>
        <item m="1" x="1815"/>
        <item m="1" x="1263"/>
        <item m="1" x="1694"/>
        <item m="1" x="1151"/>
        <item m="1" x="434"/>
        <item m="1" x="51"/>
        <item m="1" x="1759"/>
        <item m="1" x="1089"/>
        <item m="1" x="598"/>
        <item m="1" x="1029"/>
        <item m="1" x="1698"/>
        <item m="1" x="749"/>
        <item m="1" x="95"/>
        <item m="1" x="769"/>
        <item m="1" x="1154"/>
        <item m="1" x="1453"/>
        <item m="1" x="412"/>
        <item m="1" x="995"/>
        <item m="1" x="608"/>
        <item m="1" x="655"/>
        <item m="1" x="1398"/>
        <item m="1" x="298"/>
        <item m="1" x="19"/>
        <item m="1" x="1618"/>
        <item m="1" x="702"/>
        <item m="1" x="1562"/>
        <item m="1" x="1503"/>
        <item m="1" x="1084"/>
        <item m="1" x="1414"/>
        <item m="1" x="1262"/>
        <item m="1" x="595"/>
        <item m="1" x="249"/>
        <item m="1" x="15"/>
        <item m="1" x="855"/>
        <item m="1" x="740"/>
        <item m="1" x="1005"/>
        <item m="1" x="1220"/>
        <item m="1" x="1826"/>
        <item m="1" x="12"/>
        <item m="1" x="433"/>
        <item m="1" x="1665"/>
        <item m="1" x="517"/>
        <item m="1" x="1421"/>
        <item m="1" x="1169"/>
        <item m="1" x="25"/>
        <item m="1" x="1168"/>
        <item m="1" x="1405"/>
        <item m="1" x="1278"/>
        <item m="1" x="516"/>
        <item m="1" x="1393"/>
        <item m="1" x="1384"/>
        <item m="1" x="1794"/>
        <item m="1" x="640"/>
        <item m="1" x="1793"/>
        <item m="1" x="18"/>
        <item m="1" x="671"/>
        <item m="1" x="878"/>
        <item m="1" x="709"/>
        <item m="1" x="145"/>
        <item m="1" x="1609"/>
        <item m="1" x="856"/>
        <item m="1" x="1586"/>
        <item m="1" x="1374"/>
        <item m="1" x="1001"/>
        <item m="1" x="1633"/>
        <item m="1" x="660"/>
        <item m="1" x="211"/>
        <item m="1" x="841"/>
        <item m="1" x="1033"/>
        <item m="1" x="1302"/>
        <item m="1" x="1745"/>
        <item m="1" x="1309"/>
        <item m="1" x="113"/>
        <item m="1" x="1634"/>
        <item m="1" x="662"/>
        <item m="1" x="963"/>
        <item m="1" x="369"/>
        <item m="1" x="942"/>
        <item m="1" x="399"/>
        <item m="1" x="1090"/>
        <item m="1" x="918"/>
        <item m="1" x="1156"/>
        <item m="1" x="480"/>
        <item m="1" x="712"/>
        <item m="1" x="1587"/>
        <item m="1" x="1399"/>
        <item m="1" x="1761"/>
        <item m="1" x="341"/>
        <item m="1" x="797"/>
        <item m="1" x="42"/>
        <item m="1" x="752"/>
        <item m="1" x="1548"/>
        <item m="1" x="710"/>
        <item m="1" x="1622"/>
        <item m="1" x="1625"/>
        <item m="1" x="977"/>
        <item m="1" x="1277"/>
        <item m="1" x="696"/>
        <item m="1" x="811"/>
        <item m="1" x="1276"/>
        <item m="1" x="596"/>
        <item m="1" x="1284"/>
        <item m="1" x="1238"/>
        <item m="1" x="1172"/>
        <item m="1" x="1324"/>
        <item m="1" x="272"/>
        <item m="1" x="1261"/>
        <item m="1" x="579"/>
        <item m="1" x="40"/>
        <item m="1" x="1487"/>
        <item m="1" x="886"/>
        <item m="1" x="1132"/>
        <item m="1" x="1805"/>
        <item m="1" x="262"/>
        <item m="1" x="1789"/>
        <item m="1" x="907"/>
        <item m="1" x="451"/>
        <item m="1" x="151"/>
        <item m="1" x="565"/>
        <item m="1" x="90"/>
        <item m="1" x="1672"/>
        <item m="1" x="527"/>
        <item m="1" x="288"/>
        <item m="1" x="1256"/>
        <item m="1" x="422"/>
        <item m="1" x="876"/>
        <item m="1" x="1246"/>
        <item m="1" x="575"/>
        <item m="1" x="1804"/>
        <item m="1" x="1579"/>
        <item m="1" x="461"/>
        <item m="1" x="713"/>
        <item m="1" x="973"/>
        <item m="1" x="1044"/>
        <item m="1" x="1758"/>
        <item m="1" x="1535"/>
        <item m="1" x="391"/>
        <item m="1" x="863"/>
        <item m="1" x="914"/>
        <item m="1" x="111"/>
        <item m="1" x="1523"/>
        <item m="1" x="1642"/>
        <item m="1" x="1358"/>
        <item m="1" x="558"/>
        <item m="1" x="940"/>
        <item m="1" x="158"/>
        <item m="1" x="814"/>
        <item m="1" x="1711"/>
        <item m="1" x="1103"/>
        <item m="1" x="1496"/>
        <item m="1" x="898"/>
        <item m="1" x="1798"/>
        <item m="1" x="1780"/>
        <item m="1" x="706"/>
        <item m="1" x="274"/>
        <item m="1" x="314"/>
        <item m="1" x="1656"/>
        <item m="1" x="1120"/>
        <item m="1" x="478"/>
        <item m="1" x="842"/>
        <item m="1" x="1646"/>
        <item m="1" x="11"/>
        <item m="1" x="1442"/>
        <item m="1" x="173"/>
        <item m="1" x="779"/>
        <item m="1" x="960"/>
        <item m="1" x="741"/>
        <item m="1" x="1507"/>
        <item m="1" x="1582"/>
        <item m="1" x="162"/>
        <item m="1" x="4"/>
        <item m="1" x="1141"/>
        <item m="1" x="1241"/>
        <item m="1" x="1559"/>
        <item m="1" x="1623"/>
        <item m="1" x="1736"/>
        <item m="1" x="594"/>
        <item m="1" x="1316"/>
        <item m="1" x="1323"/>
        <item m="1" x="1369"/>
        <item m="1" x="544"/>
        <item m="1" x="50"/>
        <item m="1" x="283"/>
        <item m="1" x="358"/>
        <item m="1" x="1310"/>
        <item m="1" x="57"/>
        <item m="1" x="458"/>
        <item m="1" x="984"/>
        <item m="1" x="1577"/>
        <item m="1" x="1200"/>
        <item m="1" x="1676"/>
        <item m="1" x="161"/>
        <item m="1" x="1009"/>
        <item m="1" x="569"/>
        <item m="1" x="536"/>
        <item m="1" x="520"/>
        <item m="1" x="167"/>
        <item m="1" x="179"/>
        <item m="1" x="1635"/>
        <item m="1" x="172"/>
        <item m="1" x="1025"/>
        <item m="1" x="1024"/>
        <item m="1" x="1317"/>
        <item m="1" x="1561"/>
        <item m="1" x="1373"/>
        <item m="1" x="950"/>
        <item m="1" x="853"/>
        <item m="1" x="772"/>
        <item m="1" x="481"/>
        <item m="1" x="251"/>
        <item m="1" x="836"/>
        <item m="1" x="1454"/>
        <item m="1" x="1250"/>
        <item m="1" x="1130"/>
        <item m="1" x="1020"/>
        <item m="1" x="555"/>
        <item m="1" x="695"/>
        <item m="1" x="1807"/>
        <item m="1" x="642"/>
        <item m="1" x="26"/>
        <item m="1" x="1494"/>
        <item m="1" x="496"/>
        <item m="1" x="1423"/>
        <item m="1" x="1499"/>
        <item m="1" x="1571"/>
        <item m="1" x="1670"/>
        <item m="1" x="453"/>
        <item m="1" x="1419"/>
        <item m="1" x="1728"/>
        <item m="1" x="204"/>
        <item m="1" x="625"/>
        <item m="1" x="665"/>
        <item m="1" x="449"/>
        <item m="1" x="1240"/>
        <item m="1" x="1174"/>
        <item m="1" x="94"/>
        <item m="1" x="1664"/>
        <item m="1" x="1710"/>
        <item m="1" x="1013"/>
        <item m="1" x="1626"/>
        <item m="1" x="423"/>
        <item m="1" x="1023"/>
        <item m="1" x="897"/>
        <item m="1" x="1297"/>
        <item m="1" x="256"/>
        <item m="1" x="750"/>
        <item m="1" x="846"/>
        <item m="1" x="1425"/>
        <item m="1" x="675"/>
        <item m="1" x="325"/>
        <item m="1" x="1649"/>
        <item m="1" x="562"/>
        <item m="1" x="1281"/>
        <item m="1" x="1817"/>
        <item m="1" x="265"/>
        <item m="1" x="581"/>
        <item m="1" x="1529"/>
        <item m="1" x="420"/>
        <item m="1" x="1188"/>
        <item m="1" x="1744"/>
        <item m="1" x="302"/>
        <item m="1" x="1782"/>
        <item m="1" x="1688"/>
        <item m="1" x="1486"/>
        <item m="1" x="425"/>
        <item m="1" x="866"/>
        <item m="1" x="1372"/>
        <item m="1" x="1123"/>
        <item m="1" x="1684"/>
        <item m="1" x="1563"/>
        <item m="1" x="73"/>
        <item m="1" x="1234"/>
        <item m="1" x="1338"/>
        <item m="1" x="1307"/>
        <item m="1" x="1004"/>
        <item m="1" x="1816"/>
        <item m="1" x="143"/>
        <item m="1" x="586"/>
        <item m="1" x="198"/>
        <item m="1" x="1557"/>
        <item m="1" x="252"/>
        <item m="1" x="1754"/>
        <item m="1" x="1597"/>
        <item m="1" x="908"/>
        <item m="1" x="715"/>
        <item m="1" x="1750"/>
        <item m="1" x="1379"/>
        <item m="1" x="365"/>
        <item m="1" x="364"/>
        <item m="1" x="255"/>
        <item m="1" x="1578"/>
        <item m="1" x="798"/>
        <item m="1" x="1445"/>
        <item m="1" x="1495"/>
        <item m="1" x="278"/>
        <item m="1" x="1012"/>
        <item m="1" x="119"/>
        <item m="1" x="1058"/>
        <item m="1" x="580"/>
        <item m="1" x="1311"/>
        <item m="1" x="6"/>
        <item m="1" x="1190"/>
        <item m="1" x="951"/>
        <item m="1" x="1236"/>
        <item m="1" x="1603"/>
        <item m="1" x="1406"/>
        <item m="1" x="1072"/>
        <item m="1" x="610"/>
        <item m="1" x="430"/>
        <item m="1" x="344"/>
        <item m="1" x="1647"/>
        <item m="1" x="1437"/>
        <item m="1" x="812"/>
        <item m="1" x="1440"/>
        <item m="1" x="1422"/>
        <item m="1" x="83"/>
        <item m="1" x="1605"/>
        <item m="1" x="1470"/>
        <item m="1" x="335"/>
        <item m="1" x="1628"/>
        <item m="1" x="1312"/>
        <item m="1" x="690"/>
        <item m="1" x="1211"/>
        <item m="1" x="526"/>
        <item m="1" x="192"/>
        <item m="1" x="1760"/>
        <item m="1" x="407"/>
        <item m="1" x="1608"/>
        <item m="1" x="1497"/>
        <item m="1" x="1015"/>
        <item m="1" x="857"/>
        <item m="1" x="349"/>
        <item m="1" x="815"/>
        <item m="1" x="1249"/>
        <item m="1" x="186"/>
        <item m="1" x="328"/>
        <item m="1" x="1810"/>
        <item m="1" x="208"/>
        <item m="1" x="786"/>
        <item m="1" x="919"/>
        <item m="1" x="63"/>
        <item m="1" x="297"/>
        <item m="1" x="1219"/>
        <item m="1" x="930"/>
        <item m="1" x="717"/>
        <item m="1" x="701"/>
        <item m="1" x="1823"/>
        <item m="1" x="1788"/>
        <item m="1" x="509"/>
        <item m="1" x="548"/>
        <item m="1" x="76"/>
        <item m="1" x="644"/>
        <item m="1" x="1452"/>
        <item m="1" x="345"/>
        <item m="1" x="221"/>
        <item m="1" x="44"/>
        <item m="1" x="109"/>
        <item m="1" x="778"/>
        <item m="1" x="1085"/>
        <item m="1" x="636"/>
        <item m="1" x="945"/>
        <item m="1" x="574"/>
        <item m="1" x="1345"/>
        <item m="1" x="1493"/>
        <item m="1" x="471"/>
        <item m="1" x="1124"/>
        <item m="1" x="1032"/>
        <item m="1" x="730"/>
        <item m="1" x="1185"/>
        <item m="1" x="357"/>
        <item m="1" x="560"/>
        <item m="1" x="1201"/>
        <item m="1" x="926"/>
        <item m="1" x="577"/>
        <item m="1" x="1693"/>
        <item m="1" x="896"/>
        <item m="1" x="118"/>
        <item m="1" x="806"/>
        <item m="1" x="920"/>
        <item m="1" x="1352"/>
        <item m="1" x="683"/>
        <item m="1" x="796"/>
        <item m="1" x="751"/>
        <item m="1" x="1362"/>
        <item m="1" x="337"/>
        <item m="1" x="708"/>
        <item m="1" x="1434"/>
        <item m="1" x="1464"/>
        <item m="1" x="623"/>
        <item m="1" x="1706"/>
        <item m="1" x="1591"/>
        <item m="1" x="1700"/>
        <item m="1" x="1774"/>
        <item m="1" x="209"/>
        <item m="1" x="385"/>
        <item m="1" x="833"/>
        <item m="1" x="1668"/>
        <item m="1" x="736"/>
        <item m="1" x="1450"/>
        <item m="1" x="648"/>
        <item m="1" x="658"/>
        <item m="1" x="1157"/>
        <item m="1" x="894"/>
        <item m="1" x="765"/>
        <item m="1" x="1290"/>
        <item m="1" x="1100"/>
        <item m="1" x="961"/>
        <item m="1" x="1828"/>
        <item m="1" x="267"/>
        <item m="1" x="400"/>
        <item m="1" x="770"/>
        <item m="1" x="129"/>
        <item m="1" x="1121"/>
        <item m="1" x="705"/>
        <item m="1" x="1449"/>
        <item m="1" x="396"/>
        <item m="1" x="317"/>
        <item m="1" x="1573"/>
        <item m="1" x="1528"/>
        <item m="1" x="1592"/>
        <item m="1" x="1594"/>
        <item m="1" x="1018"/>
        <item m="1" x="414"/>
        <item m="1" x="1611"/>
        <item m="1" x="1526"/>
        <item m="1" x="1088"/>
        <item m="1" x="1087"/>
        <item m="1" x="1739"/>
        <item m="1" x="17"/>
        <item m="1" x="1616"/>
        <item m="1" x="649"/>
        <item m="1" x="454"/>
        <item m="1" x="114"/>
        <item m="1" x="1258"/>
        <item m="1" x="508"/>
        <item m="1" x="1463"/>
        <item m="1" x="1480"/>
        <item m="1" x="576"/>
        <item m="1" x="759"/>
        <item m="1" x="260"/>
        <item m="1" x="670"/>
        <item m="1" x="97"/>
        <item m="1" x="1802"/>
        <item m="1" x="395"/>
        <item m="1" x="191"/>
        <item m="1" x="1772"/>
        <item m="1" x="329"/>
        <item m="1" x="535"/>
        <item m="1" x="667"/>
        <item m="1" x="415"/>
        <item m="1" x="27"/>
        <item m="1" x="68"/>
        <item m="1" x="1801"/>
        <item m="1" x="861"/>
        <item m="1" x="1596"/>
        <item m="1" x="1164"/>
        <item m="1" x="964"/>
        <item m="1" x="983"/>
        <item m="1" x="1733"/>
        <item m="1" x="603"/>
        <item m="1" x="639"/>
        <item m="1" x="312"/>
        <item m="1" x="126"/>
        <item m="1" x="1812"/>
        <item m="1" x="421"/>
        <item m="1" x="936"/>
        <item m="1" x="1321"/>
        <item m="1" x="1415"/>
        <item m="1" x="731"/>
        <item m="1" x="61"/>
        <item m="1" x="1644"/>
        <item m="1" x="1407"/>
        <item m="1" x="104"/>
        <item m="1" x="382"/>
        <item m="1" x="276"/>
        <item m="1" x="55"/>
        <item m="1" x="1"/>
        <item m="1" x="980"/>
        <item m="1" x="1353"/>
        <item m="1" x="1343"/>
        <item m="1" x="336"/>
        <item m="1" x="646"/>
        <item m="1" x="1820"/>
        <item m="1" x="547"/>
        <item m="1" x="152"/>
        <item m="1" x="212"/>
        <item m="1" x="1723"/>
        <item m="1" x="991"/>
        <item m="1" x="1069"/>
        <item m="1" x="1612"/>
        <item m="1" x="306"/>
        <item m="1" x="563"/>
        <item m="1" x="30"/>
        <item m="1" x="1003"/>
        <item m="1" x="1404"/>
        <item m="1" x="1205"/>
        <item m="1" x="356"/>
        <item m="1" x="1675"/>
        <item m="1" x="1082"/>
        <item m="1" x="515"/>
        <item m="1" x="323"/>
        <item m="1" x="1118"/>
        <item m="1" x="155"/>
        <item m="1" x="295"/>
        <item m="1" x="1513"/>
        <item m="1" x="1525"/>
        <item m="1" x="947"/>
        <item m="1" x="682"/>
        <item m="1" x="244"/>
        <item m="1" x="959"/>
        <item m="1" x="1510"/>
        <item m="1" x="629"/>
        <item m="1" x="566"/>
        <item m="1" x="217"/>
        <item m="1" x="638"/>
        <item m="1" x="1549"/>
        <item m="1" x="1537"/>
        <item m="1" x="847"/>
        <item m="1" x="743"/>
        <item m="1" x="1446"/>
        <item m="1" x="1813"/>
        <item m="1" x="1444"/>
        <item m="1" x="771"/>
        <item m="1" x="760"/>
        <item m="1" x="1035"/>
        <item m="1" x="1531"/>
        <item m="1" x="225"/>
        <item m="1" x="60"/>
        <item m="1" x="1583"/>
        <item m="1" x="716"/>
        <item m="1" x="1055"/>
        <item m="1" x="834"/>
        <item m="1" x="1209"/>
        <item m="1" x="1606"/>
        <item m="1" x="47"/>
        <item m="1" x="394"/>
        <item m="1" x="1194"/>
        <item m="1" x="1521"/>
        <item m="1" x="1630"/>
        <item m="1" x="549"/>
        <item m="1" x="934"/>
        <item m="1" x="1588"/>
        <item m="1" x="965"/>
        <item m="1" x="1145"/>
        <item m="1" x="275"/>
        <item m="1" x="1713"/>
        <item m="1" x="1662"/>
        <item m="1" x="29"/>
        <item m="1" x="1242"/>
        <item m="1" x="916"/>
        <item m="1" x="22"/>
        <item m="1" x="1382"/>
        <item m="1" x="284"/>
        <item m="1" x="1050"/>
        <item m="1" x="1763"/>
        <item m="1" x="970"/>
        <item m="1" x="1764"/>
        <item m="1" x="1305"/>
        <item m="1" x="1137"/>
        <item m="1" x="1389"/>
        <item m="1" x="1354"/>
        <item m="1" x="475"/>
        <item m="1" x="352"/>
        <item m="1" x="1765"/>
        <item m="1" x="219"/>
        <item m="1" x="65"/>
        <item m="1" x="773"/>
        <item m="1" x="1443"/>
        <item m="1" x="1775"/>
        <item m="1" x="1091"/>
        <item m="1" x="279"/>
        <item m="1" x="428"/>
        <item m="1" x="1361"/>
        <item m="1" x="1509"/>
        <item m="1" x="1318"/>
        <item m="1" x="1366"/>
        <item m="1" x="363"/>
        <item m="1" x="889"/>
        <item m="1" x="487"/>
        <item m="1" x="1655"/>
        <item m="1" x="543"/>
        <item m="1" x="168"/>
        <item m="1" x="747"/>
        <item m="1" x="1182"/>
        <item m="1" x="440"/>
        <item m="1" x="1822"/>
        <item m="1" x="901"/>
        <item m="1" x="1135"/>
        <item m="1" x="838"/>
        <item m="1" x="1097"/>
        <item m="1" x="1178"/>
        <item m="1" x="1360"/>
        <item m="1" x="1245"/>
        <item m="1" x="122"/>
        <item m="1" x="1581"/>
        <item m="1" x="661"/>
        <item m="1" x="691"/>
        <item m="1" x="879"/>
        <item m="1" x="1704"/>
        <item m="1" x="1339"/>
        <item m="1" x="193"/>
        <item m="1" x="1351"/>
        <item m="1" x="138"/>
        <item m="1" x="362"/>
        <item m="1" x="1769"/>
        <item m="1" x="1641"/>
        <item m="1" x="1785"/>
        <item m="1" x="112"/>
        <item m="1" x="699"/>
        <item m="1" x="1771"/>
        <item m="1" x="777"/>
        <item m="1" x="1150"/>
        <item m="1" x="1139"/>
        <item m="1" x="1580"/>
        <item m="1" x="882"/>
        <item m="1" x="1636"/>
        <item m="1" x="1388"/>
        <item m="1" x="1017"/>
        <item m="1" x="473"/>
        <item m="1" x="1212"/>
        <item m="1" x="447"/>
        <item m="1" x="1504"/>
        <item m="1" x="1492"/>
        <item m="1" x="1147"/>
        <item m="1" x="1768"/>
        <item m="1" x="1314"/>
        <item m="1" x="1746"/>
        <item m="1" x="943"/>
        <item m="1" x="1313"/>
        <item m="1" x="213"/>
        <item m="1" x="571"/>
        <item m="1" x="318"/>
        <item m="1" x="281"/>
        <item m="1" x="775"/>
        <item m="1" x="1094"/>
        <item m="1" x="1162"/>
        <item m="1" x="607"/>
        <item m="1" x="884"/>
        <item m="1" x="429"/>
        <item m="1" x="1206"/>
        <item m="1" x="253"/>
        <item m="1" x="86"/>
        <item m="1" x="1051"/>
        <item m="1" x="794"/>
        <item m="1" x="966"/>
        <item m="1" x="813"/>
        <item m="1" x="1370"/>
        <item m="1" x="1041"/>
        <item m="1" x="1417"/>
        <item m="1" x="679"/>
        <item m="1" x="495"/>
        <item m="1" x="214"/>
        <item m="1" x="999"/>
        <item m="1" x="1176"/>
        <item m="1" x="1512"/>
        <item m="1" x="873"/>
        <item m="1" x="1155"/>
        <item m="1" x="850"/>
        <item m="1" x="1332"/>
        <item m="1" x="621"/>
        <item m="1" x="1673"/>
        <item m="1" x="493"/>
        <item m="1" x="1518"/>
        <item m="1" x="824"/>
        <item m="1" x="66"/>
        <item m="1" x="82"/>
        <item m="1" x="1552"/>
        <item m="1" x="820"/>
        <item m="1" x="1202"/>
        <item m="1" x="1431"/>
        <item m="1" x="1715"/>
        <item m="1" x="974"/>
        <item m="1" x="165"/>
        <item m="1" x="1052"/>
        <item m="1" x="14"/>
        <item m="1" x="227"/>
        <item m="1" x="605"/>
        <item m="1" x="1053"/>
        <item m="1" x="28"/>
        <item m="1" x="131"/>
        <item m="1" x="72"/>
        <item m="1" x="1207"/>
        <item m="1" x="10"/>
        <item m="1" x="258"/>
        <item m="1" x="783"/>
        <item m="1" x="1607"/>
        <item m="1" x="1519"/>
        <item m="1" x="997"/>
        <item m="1" x="1629"/>
        <item m="1" x="1809"/>
        <item m="1" x="1796"/>
        <item m="1" x="1159"/>
        <item m="1" x="724"/>
        <item m="1" x="289"/>
        <item m="1" x="443"/>
        <item m="1" x="698"/>
        <item m="1" x="132"/>
        <item m="1" x="157"/>
        <item m="1" x="1576"/>
        <item m="1" x="1659"/>
        <item m="1" x="1326"/>
        <item m="1" x="1187"/>
        <item m="1" x="703"/>
        <item m="1" x="1753"/>
        <item m="1" x="755"/>
        <item m="1" x="58"/>
        <item m="1" x="183"/>
        <item m="1" x="513"/>
        <item m="1" x="1328"/>
        <item m="1" x="78"/>
        <item m="1" x="874"/>
        <item m="1" x="1189"/>
        <item m="1" x="1428"/>
        <item m="1" x="1064"/>
        <item m="1" x="1181"/>
        <item m="1" x="1086"/>
        <item m="1" x="1690"/>
        <item m="1" x="1686"/>
        <item m="1" x="89"/>
        <item m="1" x="392"/>
        <item m="1" x="987"/>
        <item m="1" x="817"/>
        <item m="1" x="418"/>
        <item m="1" x="142"/>
        <item m="1" x="1666"/>
        <item m="1" x="1027"/>
        <item m="1" x="564"/>
        <item m="1" x="1803"/>
        <item m="1" x="1109"/>
        <item m="1" x="725"/>
        <item m="1" x="891"/>
        <item m="1" x="468"/>
        <item m="1" x="971"/>
        <item m="1" x="1725"/>
        <item m="1" x="159"/>
        <item m="1" x="512"/>
        <item m="1" x="1827"/>
        <item m="1" x="85"/>
        <item m="1" x="904"/>
        <item m="1" x="666"/>
        <item m="1" x="482"/>
        <item m="1" x="234"/>
        <item m="1" x="1400"/>
        <item m="1" x="1424"/>
        <item m="1" x="1498"/>
        <item m="1" x="1019"/>
        <item m="1" x="599"/>
        <item m="1" x="355"/>
        <item m="1" x="1239"/>
        <item m="1" x="464"/>
        <item m="1" x="721"/>
        <item m="1" x="226"/>
        <item m="1" x="1479"/>
        <item m="1" x="663"/>
        <item m="1" x="1631"/>
        <item m="1" x="1215"/>
        <item m="1" x="1254"/>
        <item m="1" x="1306"/>
        <item m="1" x="250"/>
        <item m="1" x="674"/>
        <item m="1" x="490"/>
        <item m="1" x="1183"/>
        <item m="1" x="180"/>
        <item m="1" x="1107"/>
        <item m="1" x="510"/>
        <item m="1" x="1195"/>
        <item m="1" x="614"/>
        <item m="1" x="334"/>
        <item m="1" x="948"/>
        <item m="1" x="932"/>
        <item m="1" x="1500"/>
        <item m="1" x="523"/>
        <item m="1" x="35"/>
        <item m="1" x="1786"/>
        <item m="1" x="1681"/>
        <item m="1" x="589"/>
        <item m="1" x="1572"/>
        <item m="1" x="890"/>
        <item m="1" x="182"/>
        <item m="1" x="1671"/>
        <item m="1" x="1702"/>
        <item m="1" x="146"/>
        <item m="1" x="1186"/>
        <item m="1" x="1271"/>
        <item m="1" x="413"/>
        <item m="1" x="1426"/>
        <item m="1" x="1125"/>
        <item m="1" x="206"/>
        <item m="1" x="384"/>
        <item m="1" x="166"/>
        <item m="1" x="1533"/>
        <item m="1" x="1378"/>
        <item m="1" x="818"/>
        <item m="1" x="266"/>
        <item m="1" x="53"/>
        <item m="1" x="127"/>
        <item m="1" x="1346"/>
        <item m="1" x="892"/>
        <item m="1" x="1755"/>
        <item m="1" x="1627"/>
        <item m="1" x="1522"/>
        <item m="1" x="1333"/>
        <item m="1" x="1160"/>
        <item m="1" x="557"/>
        <item m="1" x="1193"/>
        <item m="1" x="967"/>
        <item m="1" x="1116"/>
        <item m="1" x="1248"/>
        <item m="1" x="982"/>
        <item m="1" x="1222"/>
        <item m="1" x="1108"/>
        <item m="1" x="1165"/>
        <item m="1" x="282"/>
        <item m="1" x="1223"/>
        <item m="1" x="684"/>
        <item m="1" x="768"/>
        <item m="1" x="602"/>
        <item m="1" x="1268"/>
        <item m="1" x="310"/>
        <item m="1" x="632"/>
        <item m="1" x="1026"/>
        <item m="1" x="619"/>
        <item m="1" x="957"/>
        <item m="1" x="410"/>
        <item m="1" x="1148"/>
        <item m="1" x="792"/>
        <item m="1" x="1787"/>
        <item m="1" x="1731"/>
        <item m="1" x="1615"/>
        <item m="1" x="714"/>
        <item m="1" x="734"/>
        <item m="1" x="573"/>
        <item m="1" x="659"/>
        <item m="1" x="1724"/>
        <item m="1" x="1457"/>
        <item m="1" x="1283"/>
        <item m="1" x="353"/>
        <item m="1" x="588"/>
        <item m="1" x="1133"/>
        <item m="1" x="1657"/>
        <item m="1" x="1455"/>
        <item m="1" x="827"/>
        <item m="1" x="1593"/>
        <item m="1" x="550"/>
        <item m="1" x="1217"/>
        <item m="1" x="1689"/>
        <item m="1" x="446"/>
        <item m="1" x="240"/>
        <item m="1" x="1683"/>
        <item m="1" x="1272"/>
        <item m="1" x="533"/>
        <item m="1" x="202"/>
        <item m="1" x="787"/>
        <item m="1" x="1474"/>
        <item m="1" x="628"/>
        <item m="1" x="185"/>
        <item m="1" x="1716"/>
        <item m="1" x="804"/>
        <item m="1" x="506"/>
        <item m="1" x="116"/>
        <item m="1" x="1038"/>
        <item m="1" x="1230"/>
        <item m="1" x="868"/>
        <item m="1" x="277"/>
        <item m="1" x="1287"/>
        <item m="1" x="403"/>
        <item m="1" x="1371"/>
        <item m="1" x="1152"/>
        <item m="1" x="616"/>
        <item m="1" x="148"/>
        <item m="1" x="463"/>
        <item m="1" x="688"/>
        <item m="1" x="1214"/>
        <item m="1" x="1505"/>
        <item m="1" x="210"/>
        <item m="1" x="620"/>
        <item m="1" x="1643"/>
        <item m="1" x="955"/>
        <item m="1" x="766"/>
        <item m="1" x="1714"/>
        <item m="1" x="1045"/>
        <item m="1" x="291"/>
        <item m="1" x="1679"/>
        <item m="1" x="1624"/>
        <item m="1" x="1466"/>
        <item m="1" x="7"/>
        <item m="1" x="500"/>
        <item m="1" x="23"/>
        <item m="1" x="746"/>
        <item m="1" x="626"/>
        <item m="1" x="1814"/>
        <item m="1" x="685"/>
        <item m="1" x="1737"/>
        <item m="1" x="448"/>
        <item m="1" x="137"/>
        <item m="1" x="419"/>
        <item m="1" x="1685"/>
        <item m="1" x="528"/>
        <item m="1" x="911"/>
        <item m="1" x="397"/>
        <item m="1" x="224"/>
        <item m="1" x="1308"/>
        <item m="1" x="450"/>
        <item m="1" x="1273"/>
        <item m="1" x="1637"/>
        <item m="1" x="1285"/>
        <item m="1" x="1610"/>
        <item m="1" x="1773"/>
        <item m="1" x="748"/>
        <item m="1" x="650"/>
        <item m="1" x="322"/>
        <item m="1" x="990"/>
        <item m="1" x="1359"/>
        <item m="1" x="177"/>
        <item m="1" x="1077"/>
        <item m="1" x="1558"/>
        <item m="1" x="1516"/>
        <item m="1" x="377"/>
        <item m="1" x="1228"/>
        <item m="1" x="445"/>
        <item m="1" x="1432"/>
        <item m="1" x="985"/>
        <item m="1" x="1756"/>
        <item m="1" x="52"/>
        <item m="1" x="630"/>
        <item m="1" x="333"/>
        <item m="1" x="994"/>
        <item m="1" x="1061"/>
        <item m="1" x="62"/>
        <item m="1" x="374"/>
        <item m="1" x="686"/>
        <item m="1" x="340"/>
        <item m="1" x="303"/>
        <item m="1" x="668"/>
        <item m="1" x="1560"/>
        <item m="1" x="117"/>
        <item m="1" x="634"/>
      </items>
    </pivotField>
    <pivotField compact="0" outline="0" showAll="0" defaultSubtotal="0">
      <items count="2">
        <item m="1" x="1"/>
        <item x="0"/>
      </items>
    </pivotField>
    <pivotField axis="axisRow" compact="0" numFmtId="173" outline="0" showAll="0" defaultSubtotal="0">
      <items count="2163">
        <item x="0"/>
        <item m="1" x="780"/>
        <item m="1" x="1867"/>
        <item m="1" x="1456"/>
        <item m="1" x="667"/>
        <item m="1" x="1624"/>
        <item m="1" x="1697"/>
        <item m="1" x="1820"/>
        <item m="1" x="1119"/>
        <item m="1" x="283"/>
        <item m="1" x="1790"/>
        <item m="1" x="1024"/>
        <item m="1" x="2084"/>
        <item m="1" x="535"/>
        <item m="1" x="1636"/>
        <item m="1" x="1288"/>
        <item m="1" x="659"/>
        <item m="1" x="199"/>
        <item m="1" x="2"/>
        <item m="1" x="1668"/>
        <item m="1" x="844"/>
        <item m="1" x="1810"/>
        <item m="1" x="1278"/>
        <item m="1" x="481"/>
        <item m="1" x="570"/>
        <item m="1" x="1222"/>
        <item m="1" x="671"/>
        <item m="1" x="567"/>
        <item m="1" x="2085"/>
        <item m="1" x="1594"/>
        <item m="1" x="705"/>
        <item m="1" x="1069"/>
        <item m="1" x="437"/>
        <item m="1" x="448"/>
        <item m="1" x="1684"/>
        <item m="1" x="708"/>
        <item m="1" x="775"/>
        <item m="1" x="1516"/>
        <item m="1" x="1339"/>
        <item m="1" x="1776"/>
        <item m="1" x="93"/>
        <item m="1" x="415"/>
        <item m="1" x="1868"/>
        <item m="1" x="1115"/>
        <item m="1" x="1485"/>
        <item m="1" x="2033"/>
        <item m="1" x="70"/>
        <item m="1" x="1277"/>
        <item m="1" x="950"/>
        <item m="1" x="2088"/>
        <item m="1" x="104"/>
        <item m="1" x="1834"/>
        <item m="1" x="753"/>
        <item m="1" x="7"/>
        <item m="1" x="1610"/>
        <item m="1" x="197"/>
        <item m="1" x="2062"/>
        <item m="1" x="1719"/>
        <item m="1" x="1083"/>
        <item m="1" x="344"/>
        <item m="1" x="328"/>
        <item m="1" x="1970"/>
        <item m="1" x="101"/>
        <item m="1" x="1917"/>
        <item m="1" x="1265"/>
        <item m="1" x="222"/>
        <item m="1" x="789"/>
        <item m="1" x="953"/>
        <item m="1" x="492"/>
        <item m="1" x="549"/>
        <item m="1" x="588"/>
        <item m="1" x="98"/>
        <item m="1" x="1677"/>
        <item m="1" x="673"/>
        <item m="1" x="635"/>
        <item m="1" x="1913"/>
        <item m="1" x="234"/>
        <item m="1" x="1709"/>
        <item m="1" x="918"/>
        <item m="1" x="834"/>
        <item m="1" x="1967"/>
        <item m="1" x="664"/>
        <item m="1" x="2112"/>
        <item m="1" x="2004"/>
        <item m="1" x="194"/>
        <item m="1" x="1870"/>
        <item m="1" x="96"/>
        <item m="1" x="185"/>
        <item m="1" x="2109"/>
        <item m="1" x="1514"/>
        <item m="1" x="680"/>
        <item m="1" x="1617"/>
        <item m="1" x="1862"/>
        <item m="1" x="930"/>
        <item m="1" x="208"/>
        <item m="1" x="1046"/>
        <item m="1" x="1368"/>
        <item m="1" x="1889"/>
        <item m="1" x="669"/>
        <item m="1" x="806"/>
        <item m="1" x="97"/>
        <item m="1" x="1621"/>
        <item m="1" x="586"/>
        <item m="1" x="920"/>
        <item m="1" x="1161"/>
        <item m="1" x="219"/>
        <item m="1" x="1052"/>
        <item m="1" x="928"/>
        <item m="1" x="2114"/>
        <item m="1" x="1532"/>
        <item m="1" x="44"/>
        <item m="1" x="1416"/>
        <item m="1" x="1070"/>
        <item m="1" x="872"/>
        <item m="1" x="110"/>
        <item m="1" x="796"/>
        <item m="1" x="2103"/>
        <item m="1" x="1791"/>
        <item m="1" x="1242"/>
        <item m="1" x="1909"/>
        <item m="1" x="1789"/>
        <item m="1" x="2158"/>
        <item m="1" x="1662"/>
        <item m="1" x="422"/>
        <item m="1" x="85"/>
        <item m="1" x="2132"/>
        <item m="1" x="563"/>
        <item m="1" x="23"/>
        <item m="1" x="1661"/>
        <item m="1" x="1655"/>
        <item m="1" x="2115"/>
        <item m="1" x="115"/>
        <item m="1" x="961"/>
        <item m="1" x="2110"/>
        <item m="1" x="938"/>
        <item m="1" x="858"/>
        <item m="1" x="262"/>
        <item m="1" x="258"/>
        <item m="1" x="1844"/>
        <item m="1" x="1164"/>
        <item m="1" x="140"/>
        <item m="1" x="948"/>
        <item m="1" x="1270"/>
        <item m="1" x="553"/>
        <item m="1" x="128"/>
        <item m="1" x="668"/>
        <item m="1" x="838"/>
        <item m="1" x="880"/>
        <item m="1" x="1686"/>
        <item m="1" x="962"/>
        <item m="1" x="21"/>
        <item m="1" x="1061"/>
        <item m="1" x="1429"/>
        <item m="1" x="709"/>
        <item m="1" x="921"/>
        <item m="1" x="1041"/>
        <item m="1" x="864"/>
        <item m="1" x="1013"/>
        <item m="1" x="2037"/>
        <item m="1" x="1701"/>
        <item m="1" x="1737"/>
        <item m="1" x="359"/>
        <item m="1" x="1842"/>
        <item m="1" x="1552"/>
        <item m="1" x="1477"/>
        <item m="1" x="798"/>
        <item m="1" x="1096"/>
        <item m="1" x="870"/>
        <item m="1" x="1377"/>
        <item m="1" x="887"/>
        <item m="1" x="187"/>
        <item m="1" x="861"/>
        <item m="1" x="1431"/>
        <item m="1" x="454"/>
        <item m="1" x="144"/>
        <item m="1" x="988"/>
        <item m="1" x="1177"/>
        <item m="1" x="103"/>
        <item m="1" x="1577"/>
        <item m="1" x="1421"/>
        <item m="1" x="324"/>
        <item m="1" x="1080"/>
        <item m="1" x="1262"/>
        <item m="1" x="653"/>
        <item m="1" x="1267"/>
        <item m="1" x="1149"/>
        <item m="1" x="135"/>
        <item m="1" x="1760"/>
        <item m="1" x="908"/>
        <item m="1" x="2001"/>
        <item m="1" x="1099"/>
        <item m="1" x="1722"/>
        <item m="1" x="525"/>
        <item m="1" x="888"/>
        <item m="1" x="1066"/>
        <item m="1" x="1303"/>
        <item m="1" x="516"/>
        <item m="1" x="137"/>
        <item m="1" x="2143"/>
        <item m="1" x="599"/>
        <item m="1" x="2075"/>
        <item m="1" x="751"/>
        <item m="1" x="1882"/>
        <item m="1" x="767"/>
        <item m="1" x="1309"/>
        <item m="1" x="108"/>
        <item m="1" x="206"/>
        <item m="1" x="124"/>
        <item m="1" x="1201"/>
        <item m="1" x="498"/>
        <item m="1" x="2041"/>
        <item m="1" x="931"/>
        <item m="1" x="538"/>
        <item m="1" x="1442"/>
        <item m="1" x="609"/>
        <item m="1" x="1057"/>
        <item m="1" x="1467"/>
        <item m="1" x="153"/>
        <item m="1" x="933"/>
        <item m="1" x="364"/>
        <item m="1" x="749"/>
        <item m="1" x="277"/>
        <item m="1" x="1232"/>
        <item m="1" x="804"/>
        <item m="1" x="1596"/>
        <item m="1" x="399"/>
        <item m="1" x="568"/>
        <item m="1" x="175"/>
        <item m="1" x="1723"/>
        <item m="1" x="2099"/>
        <item m="1" x="1079"/>
        <item m="1" x="1518"/>
        <item m="1" x="1153"/>
        <item m="1" x="855"/>
        <item m="1" x="1983"/>
        <item m="1" x="1759"/>
        <item m="1" x="1123"/>
        <item m="1" x="259"/>
        <item m="1" x="970"/>
        <item m="1" x="2077"/>
        <item m="1" x="729"/>
        <item m="1" x="2052"/>
        <item m="1" x="1311"/>
        <item m="1" x="755"/>
        <item m="1" x="167"/>
        <item m="1" x="2144"/>
        <item m="1" x="1828"/>
        <item m="1" x="1499"/>
        <item m="1" x="1583"/>
        <item m="1" x="30"/>
        <item m="1" x="1792"/>
        <item m="1" x="50"/>
        <item m="1" x="395"/>
        <item m="1" x="628"/>
        <item m="1" x="1691"/>
        <item m="1" x="682"/>
        <item m="1" x="1494"/>
        <item m="1" x="1058"/>
        <item m="1" x="456"/>
        <item m="1" x="958"/>
        <item m="1" x="302"/>
        <item m="1" x="580"/>
        <item m="1" x="1894"/>
        <item m="1" x="1955"/>
        <item m="1" x="63"/>
        <item m="1" x="2019"/>
        <item m="1" x="13"/>
        <item m="1" x="2125"/>
        <item m="1" x="548"/>
        <item m="1" x="1620"/>
        <item m="1" x="560"/>
        <item m="1" x="1541"/>
        <item m="1" x="954"/>
        <item m="1" x="433"/>
        <item m="1" x="2081"/>
        <item m="1" x="1359"/>
        <item m="1" x="1664"/>
        <item m="1" x="1590"/>
        <item m="1" x="651"/>
        <item m="1" x="178"/>
        <item m="1" x="901"/>
        <item m="1" x="666"/>
        <item m="1" x="1307"/>
        <item m="1" x="589"/>
        <item m="1" x="2009"/>
        <item m="1" x="1769"/>
        <item m="1" x="2060"/>
        <item m="1" x="1787"/>
        <item m="1" x="663"/>
        <item m="1" x="504"/>
        <item m="1" x="944"/>
        <item m="1" x="1001"/>
        <item m="1" x="1578"/>
        <item m="1" x="1988"/>
        <item m="1" x="216"/>
        <item m="1" x="722"/>
        <item m="1" x="451"/>
        <item m="1" x="497"/>
        <item m="1" x="519"/>
        <item m="1" x="411"/>
        <item m="1" x="1892"/>
        <item m="1" x="295"/>
        <item m="1" x="182"/>
        <item m="1" x="42"/>
        <item m="1" x="2057"/>
        <item m="1" x="505"/>
        <item m="1" x="1721"/>
        <item m="1" x="510"/>
        <item m="1" x="1929"/>
        <item m="1" x="1245"/>
        <item m="1" x="1392"/>
        <item m="1" x="1492"/>
        <item m="1" x="976"/>
        <item m="1" x="2079"/>
        <item m="1" x="1645"/>
        <item m="1" x="1799"/>
        <item m="1" x="623"/>
        <item m="1" x="1961"/>
        <item m="1" x="1805"/>
        <item m="1" x="428"/>
        <item m="1" x="1298"/>
        <item m="1" x="1048"/>
        <item m="1" x="321"/>
        <item m="1" x="1856"/>
        <item m="1" x="1094"/>
        <item m="1" x="690"/>
        <item m="1" x="1784"/>
        <item m="1" x="1256"/>
        <item m="1" x="1699"/>
        <item m="1" x="1866"/>
        <item m="1" x="1225"/>
        <item m="1" x="1420"/>
        <item m="1" x="1890"/>
        <item m="1" x="2007"/>
        <item m="1" x="1586"/>
        <item m="1" x="1139"/>
        <item m="1" x="1124"/>
        <item m="1" x="487"/>
        <item m="1" x="821"/>
        <item m="1" x="630"/>
        <item m="1" x="947"/>
        <item m="1" x="966"/>
        <item m="1" x="1170"/>
        <item m="1" x="1168"/>
        <item m="1" x="1028"/>
        <item m="1" x="2053"/>
        <item m="1" x="1693"/>
        <item m="1" x="558"/>
        <item m="1" x="910"/>
        <item m="1" x="1574"/>
        <item m="1" x="1953"/>
        <item m="1" x="457"/>
        <item m="1" x="330"/>
        <item m="1" x="2157"/>
        <item m="1" x="1025"/>
        <item m="1" x="189"/>
        <item m="1" x="1628"/>
        <item m="1" x="1739"/>
        <item m="1" x="784"/>
        <item m="1" x="1522"/>
        <item m="1" x="225"/>
        <item m="1" x="764"/>
        <item m="1" x="2028"/>
        <item m="1" x="1891"/>
        <item m="1" x="1944"/>
        <item m="1" x="1413"/>
        <item m="1" x="1152"/>
        <item m="1" x="1132"/>
        <item m="1" x="765"/>
        <item m="1" x="111"/>
        <item m="1" x="1035"/>
        <item m="1" x="476"/>
        <item m="1" x="1210"/>
        <item m="1" x="939"/>
        <item m="1" x="747"/>
        <item m="1" x="2017"/>
        <item m="1" x="719"/>
        <item m="1" x="361"/>
        <item m="1" x="279"/>
        <item m="1" x="36"/>
        <item m="1" x="1733"/>
        <item m="1" x="935"/>
        <item m="1" x="424"/>
        <item m="1" x="349"/>
        <item m="1" x="810"/>
        <item m="1" x="911"/>
        <item m="1" x="1334"/>
        <item m="1" x="979"/>
        <item m="1" x="1666"/>
        <item m="1" x="1748"/>
        <item m="1" x="1002"/>
        <item m="1" x="120"/>
        <item m="1" x="146"/>
        <item m="1" x="677"/>
        <item m="1" x="1020"/>
        <item m="1" x="177"/>
        <item m="1" x="1515"/>
        <item m="1" x="1527"/>
        <item m="1" x="1644"/>
        <item m="1" x="1564"/>
        <item m="1" x="875"/>
        <item m="1" x="1531"/>
        <item m="1" x="1344"/>
        <item m="1" x="1687"/>
        <item m="1" x="951"/>
        <item m="1" x="1331"/>
        <item m="1" x="2106"/>
        <item m="1" x="1086"/>
        <item m="1" x="1692"/>
        <item m="1" x="993"/>
        <item m="1" x="263"/>
        <item m="1" x="1761"/>
        <item m="1" x="134"/>
        <item m="1" x="1328"/>
        <item m="1" x="6"/>
        <item m="1" x="942"/>
        <item m="1" x="413"/>
        <item m="1" x="771"/>
        <item m="1" x="2098"/>
        <item m="1" x="1237"/>
        <item m="1" x="471"/>
        <item m="1" x="687"/>
        <item m="1" x="1785"/>
        <item m="1" x="1975"/>
        <item m="1" x="641"/>
        <item m="1" x="1391"/>
        <item m="1" x="1325"/>
        <item m="1" x="1770"/>
        <item m="1" x="590"/>
        <item m="1" x="1796"/>
        <item m="1" x="1939"/>
        <item m="1" x="627"/>
        <item m="1" x="126"/>
        <item m="1" x="67"/>
        <item m="1" x="1647"/>
        <item m="1" x="373"/>
        <item m="1" x="1758"/>
        <item m="1" x="370"/>
        <item m="1" x="543"/>
        <item m="1" x="382"/>
        <item m="1" x="1474"/>
        <item m="1" x="1306"/>
        <item m="1" x="1627"/>
        <item m="1" x="107"/>
        <item m="1" x="450"/>
        <item m="1" x="869"/>
        <item m="1" x="1327"/>
        <item m="1" x="1630"/>
        <item m="1" x="394"/>
        <item m="1" x="1308"/>
        <item m="1" x="936"/>
        <item m="1" x="200"/>
        <item m="1" x="1876"/>
        <item m="1" x="316"/>
        <item m="1" x="1775"/>
        <item m="1" x="342"/>
        <item m="1" x="331"/>
        <item m="1" x="335"/>
        <item m="1" x="1405"/>
        <item m="1" x="2131"/>
        <item m="1" x="1465"/>
        <item m="1" x="2119"/>
        <item m="1" x="1782"/>
        <item m="1" x="22"/>
        <item m="1" x="297"/>
        <item m="1" x="1154"/>
        <item m="1" x="1500"/>
        <item m="1" x="1163"/>
        <item m="1" x="1076"/>
        <item m="1" x="1948"/>
        <item m="1" x="1353"/>
        <item m="1" x="1296"/>
        <item m="1" x="1694"/>
        <item m="1" x="2005"/>
        <item m="1" x="2083"/>
        <item m="1" x="1204"/>
        <item m="1" x="1285"/>
        <item m="1" x="1313"/>
        <item m="1" x="2029"/>
        <item m="1" x="1958"/>
        <item m="1" x="1696"/>
        <item m="1" x="792"/>
        <item m="1" x="1987"/>
        <item m="1" x="1206"/>
        <item m="1" x="584"/>
        <item m="1" x="1832"/>
        <item m="1" x="1991"/>
        <item m="1" x="1402"/>
        <item m="1" x="1455"/>
        <item m="1" x="1329"/>
        <item m="1" x="256"/>
        <item m="1" x="1638"/>
        <item m="1" x="578"/>
        <item m="1" x="957"/>
        <item m="1" x="1502"/>
        <item m="1" x="1542"/>
        <item m="1" x="1454"/>
        <item m="1" x="829"/>
        <item m="1" x="913"/>
        <item m="1" x="777"/>
        <item m="1" x="180"/>
        <item m="1" x="566"/>
        <item m="1" x="1251"/>
        <item m="1" x="25"/>
        <item m="1" x="1436"/>
        <item m="1" x="1911"/>
        <item m="1" x="1681"/>
        <item m="1" x="1702"/>
        <item m="1" x="1187"/>
        <item m="1" x="338"/>
        <item m="1" x="365"/>
        <item m="1" x="2123"/>
        <item m="1" x="1556"/>
        <item m="1" x="1258"/>
        <item m="1" x="1705"/>
        <item m="1" x="1105"/>
        <item m="1" x="509"/>
        <item m="1" x="405"/>
        <item m="1" x="356"/>
        <item m="1" x="118"/>
        <item m="1" x="1941"/>
        <item m="1" x="1395"/>
        <item m="1" x="985"/>
        <item m="1" x="1744"/>
        <item m="1" x="515"/>
        <item m="1" x="1266"/>
        <item m="1" x="884"/>
        <item m="1" x="2133"/>
        <item m="1" x="1963"/>
        <item m="1" x="479"/>
        <item m="1" x="1896"/>
        <item m="1" x="507"/>
        <item m="1" x="886"/>
        <item m="1" x="1126"/>
        <item m="1" x="408"/>
        <item m="1" x="557"/>
        <item m="1" x="64"/>
        <item m="1" x="704"/>
        <item m="1" x="873"/>
        <item m="1" x="968"/>
        <item m="1" x="1354"/>
        <item m="1" x="367"/>
        <item m="1" x="1414"/>
        <item m="1" x="544"/>
        <item m="1" x="1180"/>
        <item m="1" x="1793"/>
        <item m="1" x="1837"/>
        <item m="1" x="2138"/>
        <item m="1" x="575"/>
        <item m="1" x="59"/>
        <item m="1" x="1385"/>
        <item m="1" x="1700"/>
        <item m="1" x="1771"/>
        <item m="1" x="1156"/>
        <item m="1" x="1682"/>
        <item m="1" x="1835"/>
        <item m="1" x="1235"/>
        <item m="1" x="1246"/>
        <item m="1" x="715"/>
        <item m="1" x="1605"/>
        <item m="1" x="1437"/>
        <item m="1" x="823"/>
        <item m="1" x="726"/>
        <item m="1" x="323"/>
        <item m="1" x="1208"/>
        <item m="1" x="1580"/>
        <item m="1" x="1091"/>
        <item m="1" x="1727"/>
        <item m="1" x="1589"/>
        <item m="1" x="1037"/>
        <item m="1" x="179"/>
        <item m="1" x="211"/>
        <item m="1" x="932"/>
        <item m="1" x="1319"/>
        <item m="1" x="252"/>
        <item m="1" x="1728"/>
        <item m="1" x="1444"/>
        <item m="1" x="822"/>
        <item m="1" x="678"/>
        <item m="1" x="1875"/>
        <item m="1" x="956"/>
        <item m="1" x="624"/>
        <item m="1" x="2036"/>
        <item m="1" x="787"/>
        <item m="1" x="1788"/>
        <item m="1" x="434"/>
        <item m="1" x="435"/>
        <item m="1" x="1050"/>
        <item m="1" x="1117"/>
        <item m="1" x="491"/>
        <item m="1" x="546"/>
        <item m="1" x="131"/>
        <item m="1" x="1648"/>
        <item m="1" x="795"/>
        <item m="1" x="1827"/>
        <item m="1" x="1263"/>
        <item m="1" x="334"/>
        <item m="1" x="1110"/>
        <item m="1" x="2151"/>
        <item m="1" x="824"/>
        <item m="1" x="923"/>
        <item m="1" x="352"/>
        <item m="1" x="1678"/>
        <item m="1" x="1566"/>
        <item m="1" x="1593"/>
        <item m="1" x="2155"/>
        <item m="1" x="2140"/>
        <item m="1" x="1219"/>
        <item m="1" x="119"/>
        <item m="1" x="170"/>
        <item m="1" x="684"/>
        <item m="1" x="1715"/>
        <item m="1" x="1475"/>
        <item m="1" x="1815"/>
        <item m="1" x="1553"/>
        <item m="1" x="685"/>
        <item m="1" x="2011"/>
        <item m="1" x="1798"/>
        <item m="1" x="1533"/>
        <item m="1" x="1183"/>
        <item m="1" x="1575"/>
        <item m="1" x="851"/>
        <item m="1" x="702"/>
        <item m="1" x="1642"/>
        <item m="1" x="264"/>
        <item m="1" x="383"/>
        <item m="1" x="2122"/>
        <item m="1" x="1813"/>
        <item m="1" x="2030"/>
        <item m="1" x="1874"/>
        <item m="1" x="143"/>
        <item m="1" x="647"/>
        <item m="1" x="1506"/>
        <item m="1" x="2022"/>
        <item m="1" x="879"/>
        <item m="1" x="732"/>
        <item m="1" x="493"/>
        <item m="1" x="1363"/>
        <item m="1" x="309"/>
        <item m="1" x="1088"/>
        <item m="1" x="1745"/>
        <item m="1" x="212"/>
        <item m="1" x="1965"/>
        <item m="1" x="1434"/>
        <item m="1" x="90"/>
        <item m="1" x="636"/>
        <item m="1" x="2069"/>
        <item m="1" x="116"/>
        <item m="1" x="813"/>
        <item m="1" x="1239"/>
        <item m="1" x="596"/>
        <item m="1" x="1346"/>
        <item m="1" x="86"/>
        <item m="1" x="1381"/>
        <item m="1" x="994"/>
        <item m="1" x="348"/>
        <item m="1" x="420"/>
        <item m="1" x="2078"/>
        <item m="1" x="402"/>
        <item m="1" x="808"/>
        <item m="1" x="1269"/>
        <item m="1" x="718"/>
        <item m="1" x="2047"/>
        <item m="1" x="1902"/>
        <item m="1" x="1138"/>
        <item m="1" x="2021"/>
        <item m="1" x="1113"/>
        <item m="1" x="223"/>
        <item m="1" x="91"/>
        <item m="1" x="247"/>
        <item m="1" x="2049"/>
        <item m="1" x="1005"/>
        <item m="1" x="1555"/>
        <item m="1" x="2066"/>
        <item m="1" x="1043"/>
        <item m="1" x="2072"/>
        <item m="1" x="1282"/>
        <item m="1" x="2018"/>
        <item m="1" x="39"/>
        <item m="1" x="1897"/>
        <item m="1" x="1011"/>
        <item m="1" x="800"/>
        <item m="1" x="122"/>
        <item m="1" x="1324"/>
        <item m="1" x="267"/>
        <item m="1" x="1879"/>
        <item m="1" x="1582"/>
        <item m="1" x="1603"/>
        <item m="1" x="839"/>
        <item m="1" x="2034"/>
        <item m="1" x="547"/>
        <item m="1" x="725"/>
        <item m="1" x="1858"/>
        <item m="1" x="1990"/>
        <item m="1" x="439"/>
        <item m="1" x="1318"/>
        <item m="1" x="458"/>
        <item m="1" x="343"/>
        <item m="1" x="996"/>
        <item m="1" x="885"/>
        <item m="1" x="1676"/>
        <item m="1" x="95"/>
        <item m="1" x="1053"/>
        <item m="1" x="1559"/>
        <item m="1" x="1106"/>
        <item m="1" x="2025"/>
        <item m="1" x="485"/>
        <item m="1" x="863"/>
        <item m="1" x="1214"/>
        <item m="1" x="1938"/>
        <item m="1" x="1962"/>
        <item m="1" x="1807"/>
        <item m="1" x="374"/>
        <item m="1" x="1660"/>
        <item m="1" x="612"/>
        <item m="1" x="743"/>
        <item m="1" x="1141"/>
        <item m="1" x="889"/>
        <item m="1" x="898"/>
        <item m="1" x="2101"/>
        <item m="1" x="1510"/>
        <item m="1" x="825"/>
        <item m="1" x="1931"/>
        <item m="1" x="1495"/>
        <item m="1" x="273"/>
        <item m="1" x="912"/>
        <item m="1" x="502"/>
        <item m="1" x="788"/>
        <item m="1" x="632"/>
        <item m="1" x="639"/>
        <item m="1" x="949"/>
        <item m="1" x="236"/>
        <item m="1" x="1877"/>
        <item m="1" x="1199"/>
        <item m="1" x="1950"/>
        <item m="1" x="2023"/>
        <item m="1" x="278"/>
        <item m="1" x="1038"/>
        <item m="1" x="853"/>
        <item m="1" x="917"/>
        <item m="1" x="81"/>
        <item m="1" x="1695"/>
        <item m="1" x="1964"/>
        <item m="1" x="712"/>
        <item m="1" x="2160"/>
        <item m="1" x="998"/>
        <item m="1" x="512"/>
        <item m="1" x="1217"/>
        <item m="1" x="1450"/>
        <item m="1" x="1338"/>
        <item m="1" x="1252"/>
        <item m="1" x="737"/>
        <item m="1" x="1496"/>
        <item m="1" x="518"/>
        <item m="1" x="919"/>
        <item m="1" x="203"/>
        <item m="1" x="1523"/>
        <item m="1" x="1650"/>
        <item m="1" x="1629"/>
        <item m="1" x="1487"/>
        <item m="1" x="1399"/>
        <item m="1" x="2129"/>
        <item m="1" x="770"/>
        <item m="1" x="2064"/>
        <item m="1" x="186"/>
        <item m="1" x="818"/>
        <item m="1" x="453"/>
        <item m="1" x="440"/>
        <item m="1" x="155"/>
        <item m="1" x="984"/>
        <item m="1" x="1356"/>
        <item m="1" x="1366"/>
        <item m="1" x="703"/>
        <item m="1" x="159"/>
        <item m="1" x="1453"/>
        <item m="1" x="1747"/>
        <item m="1" x="412"/>
        <item m="1" x="1623"/>
        <item m="1" x="1584"/>
        <item m="1" x="409"/>
        <item m="1" x="741"/>
        <item m="1" x="1365"/>
        <item m="1" x="1883"/>
        <item m="1" x="757"/>
        <item m="1" x="542"/>
        <item m="1" x="860"/>
        <item m="1" x="1571"/>
        <item m="1" x="1861"/>
        <item m="1" x="2043"/>
        <item m="1" x="157"/>
        <item m="1" x="645"/>
        <item m="1" x="1012"/>
        <item m="1" x="102"/>
        <item m="1" x="805"/>
        <item m="1" x="1351"/>
        <item m="1" x="288"/>
        <item m="1" x="48"/>
        <item m="1" x="40"/>
        <item m="1" x="151"/>
        <item m="1" x="621"/>
        <item m="1" x="629"/>
        <item m="1" x="1857"/>
        <item m="1" x="1430"/>
        <item m="1" x="1249"/>
        <item m="1" x="1898"/>
        <item m="1" x="745"/>
        <item m="1" x="1212"/>
        <item m="1" x="1640"/>
        <item m="1" x="16"/>
        <item m="1" x="1751"/>
        <item m="1" x="385"/>
        <item m="1" x="1755"/>
        <item m="1" x="1622"/>
        <item m="1" x="254"/>
        <item m="1" x="607"/>
        <item m="1" x="351"/>
        <item m="1" x="329"/>
        <item m="1" x="1166"/>
        <item m="1" x="1912"/>
        <item m="1" x="1448"/>
        <item m="1" x="436"/>
        <item m="1" x="1685"/>
        <item m="1" x="794"/>
        <item m="1" x="478"/>
        <item m="1" x="1951"/>
        <item m="1" x="1918"/>
        <item m="1" x="1880"/>
        <item m="1" x="700"/>
        <item m="1" x="391"/>
        <item m="1" x="2046"/>
        <item m="1" x="1051"/>
        <item m="1" x="1472"/>
        <item m="1" x="181"/>
        <item m="1" x="1451"/>
        <item m="1" x="1762"/>
        <item m="1" x="1092"/>
        <item m="1" x="1358"/>
        <item m="1" x="2120"/>
        <item m="1" x="311"/>
        <item m="1" x="49"/>
        <item m="1" x="1459"/>
        <item m="1" x="1034"/>
        <item m="1" x="2038"/>
        <item m="1" x="2070"/>
        <item m="1" x="562"/>
        <item m="1" x="376"/>
        <item m="1" x="72"/>
        <item m="1" x="696"/>
        <item m="1" x="1825"/>
        <item m="1" x="1067"/>
        <item m="1" x="1959"/>
        <item m="1" x="1280"/>
        <item m="1" x="1047"/>
        <item m="1" x="1772"/>
        <item m="1" x="1547"/>
        <item m="1" x="80"/>
        <item m="1" x="1887"/>
        <item m="1" x="1570"/>
        <item m="1" x="1933"/>
        <item m="1" x="1022"/>
        <item m="1" x="1952"/>
        <item m="1" x="1614"/>
        <item m="1" x="2108"/>
        <item m="1" x="1549"/>
        <item m="1" x="426"/>
        <item m="1" x="1463"/>
        <item m="1" x="1304"/>
        <item m="1" x="315"/>
        <item m="1" x="689"/>
        <item m="1" x="2161"/>
        <item m="1" x="866"/>
        <item m="1" x="442"/>
        <item m="1" x="846"/>
        <item m="1" x="799"/>
        <item m="1" x="1935"/>
        <item m="1" x="100"/>
        <item m="1" x="353"/>
        <item m="1" x="618"/>
        <item m="1" x="1942"/>
        <item m="1" x="2087"/>
        <item m="1" x="1777"/>
        <item m="1" x="1257"/>
        <item m="1" x="397"/>
        <item m="1" x="1247"/>
        <item m="1" x="983"/>
        <item m="1" x="1184"/>
        <item m="1" x="87"/>
        <item m="1" x="924"/>
        <item m="1" x="1291"/>
        <item m="1" x="427"/>
        <item m="1" x="1321"/>
        <item m="1" x="1920"/>
        <item m="1" x="991"/>
        <item m="1" x="1102"/>
        <item m="1" x="969"/>
        <item m="1" x="665"/>
        <item m="1" x="1530"/>
        <item m="1" x="2130"/>
        <item m="1" x="300"/>
        <item m="1" x="730"/>
        <item m="1" x="1471"/>
        <item m="1" x="1320"/>
        <item m="1" x="34"/>
        <item m="1" x="1689"/>
        <item m="1" x="3"/>
        <item m="1" x="2039"/>
        <item m="1" x="723"/>
        <item m="1" x="610"/>
        <item m="1" x="1254"/>
        <item m="1" x="2067"/>
        <item m="1" x="720"/>
        <item m="1" x="1259"/>
        <item m="1" x="692"/>
        <item m="1" x="1757"/>
        <item m="1" x="769"/>
        <item m="1" x="1167"/>
        <item m="1" x="1287"/>
        <item m="1" x="814"/>
        <item m="1" x="1886"/>
        <item m="1" x="992"/>
        <item m="1" x="1281"/>
        <item m="1" x="1730"/>
        <item m="1" x="294"/>
        <item m="1" x="438"/>
        <item m="1" x="1373"/>
        <item m="1" x="1591"/>
        <item m="1" x="1090"/>
        <item m="1" x="1335"/>
        <item m="1" x="959"/>
        <item m="1" x="881"/>
        <item m="1" x="836"/>
        <item m="1" x="781"/>
        <item m="1" x="1240"/>
        <item m="1" x="227"/>
        <item m="1" x="226"/>
        <item m="1" x="1411"/>
        <item m="1" x="1362"/>
        <item m="1" x="242"/>
        <item m="1" x="533"/>
        <item m="1" x="1573"/>
        <item m="1" x="978"/>
        <item m="1" x="488"/>
        <item m="1" x="266"/>
        <item m="1" x="31"/>
        <item m="1" x="388"/>
        <item m="1" x="379"/>
        <item m="1" x="270"/>
        <item m="1" x="310"/>
        <item m="1" x="779"/>
        <item m="1" x="815"/>
        <item m="1" x="786"/>
        <item m="1" x="850"/>
        <item m="1" x="1829"/>
        <item m="1" x="1618"/>
        <item m="1" x="221"/>
        <item m="1" x="697"/>
        <item m="1" x="812"/>
        <item m="1" x="760"/>
        <item m="1" x="1464"/>
        <item m="1" x="634"/>
        <item m="1" x="1490"/>
        <item m="1" x="1108"/>
        <item m="1" x="480"/>
        <item m="1" x="377"/>
        <item m="1" x="1634"/>
        <item m="1" x="401"/>
        <item m="1" x="1384"/>
        <item m="1" x="642"/>
        <item m="1" x="224"/>
        <item m="1" x="500"/>
        <item m="1" x="761"/>
        <item m="1" x="1073"/>
        <item m="1" x="2137"/>
        <item m="1" x="1055"/>
        <item m="1" x="1604"/>
        <item m="1" x="1372"/>
        <item m="1" x="1524"/>
        <item m="1" x="654"/>
        <item m="1" x="123"/>
        <item m="1" x="1178"/>
        <item m="1" x="615"/>
        <item m="1" x="319"/>
        <item m="1" x="527"/>
        <item m="1" x="423"/>
        <item m="1" x="1800"/>
        <item m="1" x="156"/>
        <item m="1" x="1643"/>
        <item m="1" x="1985"/>
        <item m="1" x="1997"/>
        <item m="1" x="622"/>
        <item m="1" x="2080"/>
        <item m="1" x="1859"/>
        <item m="1" x="1452"/>
        <item m="1" x="1112"/>
        <item m="1" x="1476"/>
        <item m="1" x="291"/>
        <item m="1" x="868"/>
        <item m="1" x="1398"/>
        <item m="1" x="1513"/>
        <item m="1" x="2054"/>
        <item m="1" x="215"/>
        <item m="1" x="2024"/>
        <item m="1" x="139"/>
        <item m="1" x="317"/>
        <item m="1" x="2135"/>
        <item m="1" x="1503"/>
        <item m="1" x="897"/>
        <item m="1" x="149"/>
        <item m="1" x="1558"/>
        <item m="1" x="929"/>
        <item m="1" x="1491"/>
        <item m="1" x="201"/>
        <item m="1" x="1283"/>
        <item m="1" x="1438"/>
        <item m="1" x="989"/>
        <item m="1" x="1128"/>
        <item m="1" x="633"/>
        <item m="1" x="2027"/>
        <item m="1" x="1545"/>
        <item m="1" x="410"/>
        <item m="1" x="1151"/>
        <item m="1" x="1641"/>
        <item m="1" x="1708"/>
        <item m="1" x="2139"/>
        <item m="1" x="1716"/>
        <item m="1" x="1352"/>
        <item m="1" x="1957"/>
        <item m="1" x="1197"/>
        <item m="1" x="840"/>
        <item m="1" x="1612"/>
        <item m="1" x="1294"/>
        <item m="1" x="414"/>
        <item m="1" x="1350"/>
        <item m="1" x="556"/>
        <item m="1" x="1415"/>
        <item m="1" x="1297"/>
        <item m="1" x="660"/>
        <item m="1" x="734"/>
        <item m="1" x="1407"/>
        <item m="1" x="253"/>
        <item m="1" x="1081"/>
        <item m="1" x="1646"/>
        <item m="1" x="1504"/>
        <item m="1" x="661"/>
        <item m="1" x="1977"/>
        <item m="1" x="592"/>
        <item m="1" x="1182"/>
        <item m="1" x="1497"/>
        <item m="1" x="514"/>
        <item m="1" x="1276"/>
        <item m="1" x="1299"/>
        <item m="1" x="1367"/>
        <item m="1" x="1688"/>
        <item m="1" x="2146"/>
        <item m="1" x="1489"/>
        <item m="1" x="462"/>
        <item m="1" x="1044"/>
        <item m="1" x="431"/>
        <item m="1" x="1836"/>
        <item m="1" x="2045"/>
        <item m="1" x="1009"/>
        <item m="1" x="1386"/>
        <item m="1" x="2156"/>
        <item m="1" x="446"/>
        <item m="1" x="421"/>
        <item m="1" x="922"/>
        <item m="1" x="2097"/>
        <item m="1" x="403"/>
        <item m="1" x="882"/>
        <item m="1" x="1848"/>
        <item m="1" x="1404"/>
        <item m="1" x="1845"/>
        <item m="1" x="2090"/>
        <item m="1" x="1543"/>
        <item m="1" x="862"/>
        <item m="1" x="1031"/>
        <item m="1" x="837"/>
        <item m="1" x="158"/>
        <item m="1" x="1468"/>
        <item m="1" x="1587"/>
        <item m="1" x="432"/>
        <item m="1" x="1765"/>
        <item m="1" x="1840"/>
        <item m="1" x="1817"/>
        <item m="1" x="2128"/>
        <item m="1" x="213"/>
        <item m="1" x="1136"/>
        <item m="1" x="1663"/>
        <item m="1" x="534"/>
        <item m="1" x="909"/>
        <item m="1" x="594"/>
        <item m="1" x="600"/>
        <item m="1" x="1993"/>
        <item m="1" x="2107"/>
        <item m="1" x="809"/>
        <item m="1" x="2000"/>
        <item m="1" x="2032"/>
        <item m="1" x="1074"/>
        <item m="1" x="2096"/>
        <item m="1" x="1973"/>
        <item m="1" x="171"/>
        <item m="1" x="1599"/>
        <item m="1" x="2040"/>
        <item m="1" x="1172"/>
        <item m="1" x="876"/>
        <item m="1" x="892"/>
        <item m="1" x="363"/>
        <item m="1" x="250"/>
        <item m="1" x="290"/>
        <item m="1" x="1529"/>
        <item m="1" x="346"/>
        <item m="1" x="1654"/>
        <item m="1" x="1268"/>
        <item m="1" x="946"/>
        <item m="1" x="940"/>
        <item m="1" x="244"/>
        <item m="1" x="1854"/>
        <item m="1" x="1016"/>
        <item m="1" x="1192"/>
        <item m="1" x="286"/>
        <item m="1" x="1915"/>
        <item m="1" x="2136"/>
        <item m="1" x="282"/>
        <item m="1" x="1218"/>
        <item m="1" x="772"/>
        <item m="1" x="1841"/>
        <item m="1" x="997"/>
        <item m="1" x="1910"/>
        <item m="1" x="1140"/>
        <item m="1" x="1824"/>
        <item m="1" x="1018"/>
        <item m="1" x="1379"/>
        <item m="1" x="1216"/>
        <item m="1" x="1632"/>
        <item m="1" x="2008"/>
        <item m="1" x="611"/>
        <item m="1" x="620"/>
        <item m="1" x="1806"/>
        <item m="1" x="802"/>
        <item m="1" x="1466"/>
        <item m="1" x="649"/>
        <item m="1" x="261"/>
        <item m="1" x="1341"/>
        <item m="1" x="2134"/>
        <item m="1" x="1109"/>
        <item m="1" x="1565"/>
        <item m="1" x="1190"/>
        <item m="1" x="1998"/>
        <item m="1" x="964"/>
        <item m="1" x="205"/>
        <item m="1" x="1234"/>
        <item m="1" x="1615"/>
        <item m="1" x="4"/>
        <item m="1" x="1916"/>
        <item m="1" x="616"/>
        <item m="1" x="73"/>
        <item m="1" x="577"/>
        <item m="1" x="32"/>
        <item m="1" x="455"/>
        <item m="1" x="1597"/>
        <item m="1" x="69"/>
        <item m="1" x="1480"/>
        <item m="1" x="1155"/>
        <item m="1" x="1498"/>
        <item m="1" x="1592"/>
        <item m="1" x="1403"/>
        <item m="1" x="1157"/>
        <item m="1" x="1753"/>
        <item m="1" x="287"/>
        <item m="1" x="591"/>
        <item m="1" x="1926"/>
        <item m="1" x="1446"/>
        <item m="1" x="1213"/>
        <item m="1" x="198"/>
        <item m="1" x="2071"/>
        <item m="1" x="58"/>
        <item m="1" x="530"/>
        <item m="1" x="526"/>
        <item m="1" x="482"/>
        <item m="1" x="1557"/>
        <item m="1" x="981"/>
        <item m="1" x="243"/>
        <item m="1" x="555"/>
        <item m="1" x="2089"/>
        <item m="1" x="1509"/>
        <item m="1" x="759"/>
        <item m="1" x="831"/>
        <item m="1" x="1226"/>
        <item m="1" x="711"/>
        <item m="1" x="1142"/>
        <item m="1" x="2105"/>
        <item m="1" x="390"/>
        <item m="1" x="742"/>
        <item m="1" x="1779"/>
        <item m="1" x="265"/>
        <item m="1" x="1659"/>
        <item m="1" x="443"/>
        <item m="1" x="284"/>
        <item m="1" x="1030"/>
        <item m="1" x="1406"/>
        <item m="1" x="826"/>
        <item m="1" x="520"/>
        <item m="1" x="603"/>
        <item m="1" x="1675"/>
        <item m="1" x="907"/>
        <item m="1" x="400"/>
        <item m="1" x="990"/>
        <item m="1" x="1804"/>
        <item m="1" x="902"/>
        <item m="1" x="477"/>
        <item m="1" x="1400"/>
        <item m="1" x="1314"/>
        <item m="1" x="937"/>
        <item m="1" x="192"/>
        <item m="1" x="698"/>
        <item m="1" x="842"/>
        <item m="1" x="1984"/>
        <item m="1" x="1598"/>
        <item m="1" x="1284"/>
        <item m="1" x="387"/>
        <item m="1" x="92"/>
        <item m="1" x="686"/>
        <item m="1" x="1238"/>
        <item m="1" x="1131"/>
        <item m="1" x="1409"/>
        <item m="1" x="797"/>
        <item m="1" x="1520"/>
        <item m="1" x="1811"/>
        <item m="1" x="710"/>
        <item m="1" x="1063"/>
        <item m="1" x="1872"/>
        <item m="1" x="1333"/>
        <item m="1" x="232"/>
        <item m="1" x="465"/>
        <item m="1" x="1196"/>
        <item m="1" x="828"/>
        <item m="1" x="1211"/>
        <item m="1" x="233"/>
        <item m="1" x="735"/>
        <item m="1" x="133"/>
        <item m="1" x="174"/>
        <item m="1" x="1537"/>
        <item m="1" x="1255"/>
        <item m="1" x="572"/>
        <item m="1" x="312"/>
        <item m="1" x="583"/>
        <item m="1" x="1271"/>
        <item m="1" x="1326"/>
        <item m="1" x="1293"/>
        <item m="1" x="1507"/>
        <item m="1" x="945"/>
        <item m="1" x="1250"/>
        <item m="1" x="1521"/>
        <item m="1" x="2050"/>
        <item m="1" x="228"/>
        <item m="1" x="209"/>
        <item m="1" x="430"/>
        <item m="1" x="852"/>
        <item m="1" x="894"/>
        <item m="1" x="1447"/>
        <item m="1" x="532"/>
        <item m="1" x="943"/>
        <item m="1" x="337"/>
        <item m="1" x="1441"/>
        <item m="1" x="368"/>
        <item m="1" x="183"/>
        <item m="1" x="1186"/>
        <item m="1" x="246"/>
        <item m="1" x="112"/>
        <item m="1" x="1528"/>
        <item m="1" x="357"/>
        <item m="1" x="1821"/>
        <item m="1" x="1243"/>
        <item m="1" x="817"/>
        <item m="1" x="398"/>
        <item m="1" x="1999"/>
        <item m="1" x="354"/>
        <item m="1" x="1488"/>
        <item m="1" x="1943"/>
        <item m="1" x="1809"/>
        <item m="1" x="1171"/>
        <item m="1" x="2056"/>
        <item m="1" x="1616"/>
        <item m="1" x="1483"/>
        <item m="1" x="1188"/>
        <item m="1" x="173"/>
        <item m="1" x="1029"/>
        <item m="1" x="41"/>
        <item m="1" x="955"/>
        <item m="1" x="121"/>
        <item m="1" x="2152"/>
        <item m="1" x="29"/>
        <item m="1" x="1134"/>
        <item m="1" x="1932"/>
        <item m="1" x="2093"/>
        <item m="1" x="2082"/>
        <item m="1" x="559"/>
        <item m="1" x="1619"/>
        <item m="1" x="1348"/>
        <item m="1" x="733"/>
        <item m="1" x="746"/>
        <item m="1" x="1956"/>
        <item m="1" x="145"/>
        <item m="1" x="166"/>
        <item m="1" x="1443"/>
        <item m="1" x="1937"/>
        <item m="1" x="129"/>
        <item m="1" x="2006"/>
        <item m="1" x="1995"/>
        <item m="1" x="1342"/>
        <item m="1" x="1852"/>
        <item m="1" x="707"/>
        <item m="1" x="1460"/>
        <item m="1" x="716"/>
        <item m="1" x="1801"/>
        <item m="1" x="1461"/>
        <item m="1" x="714"/>
        <item m="1" x="1989"/>
        <item m="1" x="1272"/>
        <item m="1" x="1786"/>
        <item m="1" x="152"/>
        <item m="1" x="1839"/>
        <item m="1" x="890"/>
        <item m="1" x="184"/>
        <item m="1" x="1147"/>
        <item m="1" x="941"/>
        <item m="1" x="2065"/>
        <item m="1" x="1382"/>
        <item m="1" x="1253"/>
        <item m="1" x="358"/>
        <item m="1" x="1519"/>
        <item m="1" x="1275"/>
        <item m="1" x="856"/>
        <item m="1" x="1111"/>
        <item m="1" x="820"/>
        <item m="1" x="1818"/>
        <item m="1" x="1525"/>
        <item m="1" x="1808"/>
        <item m="1" x="1104"/>
        <item m="1" x="1"/>
        <item m="1" x="1059"/>
        <item m="1" x="490"/>
        <item m="1" x="193"/>
        <item m="1" x="496"/>
        <item m="1" x="447"/>
        <item m="1" x="1864"/>
        <item m="1" x="33"/>
        <item m="1" x="1000"/>
        <item m="1" x="1098"/>
        <item m="1" x="57"/>
        <item m="1" x="165"/>
        <item m="1" x="202"/>
        <item m="1" x="340"/>
        <item m="1" x="1233"/>
        <item m="1" x="1223"/>
        <item m="1" x="1750"/>
        <item m="1" x="551"/>
        <item m="1" x="1607"/>
        <item m="1" x="1143"/>
        <item m="1" x="380"/>
        <item m="1" x="776"/>
        <item m="1" x="2149"/>
        <item m="1" x="417"/>
        <item m="1" x="472"/>
        <item m="1" x="1370"/>
        <item m="1" x="345"/>
        <item m="1" x="1994"/>
        <item m="1" x="1185"/>
        <item m="1" x="1674"/>
        <item m="1" x="1205"/>
        <item m="1" x="963"/>
        <item m="1" x="727"/>
        <item m="1" x="1847"/>
        <item m="1" x="1114"/>
        <item m="1" x="1340"/>
        <item m="1" x="1946"/>
        <item m="1" x="883"/>
        <item m="1" x="2091"/>
        <item m="1" x="484"/>
        <item m="1" x="1742"/>
        <item m="1" x="1087"/>
        <item m="1" x="292"/>
        <item m="1" x="1133"/>
        <item m="1" x="1731"/>
        <item m="1" x="1054"/>
        <item m="1" x="1561"/>
        <item m="1" x="1763"/>
        <item m="1" x="1704"/>
        <item m="1" x="260"/>
        <item m="1" x="452"/>
        <item m="1" x="613"/>
        <item m="1" x="1482"/>
        <item m="1" x="429"/>
        <item m="1" x="303"/>
        <item m="1" x="1317"/>
        <item m="1" x="541"/>
        <item m="1" x="314"/>
        <item m="1" x="1364"/>
        <item m="1" x="1601"/>
        <item m="1" x="1710"/>
        <item m="1" x="2092"/>
        <item m="1" x="1425"/>
        <item m="1" x="1945"/>
        <item m="1" x="230"/>
        <item m="1" x="495"/>
        <item m="1" x="2100"/>
        <item m="1" x="830"/>
        <item m="1" x="1711"/>
        <item m="1" x="235"/>
        <item m="1" x="1470"/>
        <item m="1" x="1822"/>
        <item m="1" x="378"/>
        <item m="1" x="521"/>
        <item m="1" x="195"/>
        <item m="1" x="1843"/>
        <item m="1" x="239"/>
        <item m="1" x="154"/>
        <item m="1" x="51"/>
        <item m="1" x="2073"/>
        <item m="1" x="1481"/>
        <item m="1" x="1540"/>
        <item m="1" x="1548"/>
        <item m="1" x="207"/>
        <item m="1" x="593"/>
        <item m="1" x="1923"/>
        <item m="1" x="1713"/>
        <item m="1" x="1198"/>
        <item m="1" x="1863"/>
        <item m="1" x="204"/>
        <item m="1" x="768"/>
        <item m="1" x="326"/>
        <item m="1" x="1826"/>
        <item m="1" x="1734"/>
        <item m="1" x="1954"/>
        <item m="1" x="237"/>
        <item m="1" x="1345"/>
        <item m="1" x="114"/>
        <item m="1" x="1767"/>
        <item m="1" x="20"/>
        <item m="1" x="285"/>
        <item m="1" x="849"/>
        <item m="1" x="210"/>
        <item m="1" x="1667"/>
        <item m="1" x="2154"/>
        <item m="1" x="389"/>
        <item m="1" x="819"/>
        <item m="1" x="1576"/>
        <item m="1" x="2094"/>
        <item m="1" x="217"/>
        <item m="1" x="644"/>
        <item m="1" x="1637"/>
        <item m="1" x="1517"/>
        <item m="1" x="848"/>
        <item m="1" x="28"/>
        <item m="1" x="652"/>
        <item m="1" x="1347"/>
        <item m="1" x="1200"/>
        <item m="1" x="1511"/>
        <item m="1" x="214"/>
        <item m="1" x="1658"/>
        <item m="1" x="1014"/>
        <item m="1" x="1194"/>
        <item m="1" x="241"/>
        <item m="1" x="296"/>
        <item m="1" x="142"/>
        <item m="1" x="927"/>
        <item m="1" x="1550"/>
        <item m="1" x="1019"/>
        <item m="1" x="441"/>
        <item m="1" x="1203"/>
        <item m="1" x="1922"/>
        <item m="1" x="274"/>
        <item m="1" x="713"/>
        <item m="1" x="706"/>
        <item m="1" x="540"/>
        <item m="1" x="150"/>
        <item m="1" x="169"/>
        <item m="1" x="1118"/>
        <item m="1" x="598"/>
        <item m="1" x="2068"/>
        <item m="1" x="762"/>
        <item m="1" x="1261"/>
        <item m="1" x="1972"/>
        <item m="1" x="1049"/>
        <item m="1" x="1980"/>
        <item m="1" x="1925"/>
        <item m="1" x="1651"/>
        <item m="1" x="393"/>
        <item m="1" x="841"/>
        <item m="1" x="1633"/>
        <item m="1" x="327"/>
        <item m="1" x="1536"/>
        <item m="1" x="46"/>
        <item m="1" x="1122"/>
        <item m="1" x="754"/>
        <item m="1" x="1996"/>
        <item m="1" x="1579"/>
        <item m="1" x="977"/>
        <item m="1" x="125"/>
        <item m="1" x="597"/>
        <item m="1" x="109"/>
        <item m="1" x="2147"/>
        <item m="1" x="835"/>
        <item m="1" x="26"/>
        <item m="1" x="816"/>
        <item m="1" x="474"/>
        <item m="1" x="1316"/>
        <item m="1" x="1129"/>
        <item m="1" x="1493"/>
        <item m="1" x="1175"/>
        <item m="1" x="1469"/>
        <item m="1" x="925"/>
        <item m="1" x="721"/>
        <item m="1" x="801"/>
        <item m="1" x="832"/>
        <item m="1" x="1669"/>
        <item m="1" x="190"/>
        <item m="1" x="2003"/>
        <item m="1" x="1508"/>
        <item m="1" x="1181"/>
        <item m="1" x="1551"/>
        <item m="1" x="581"/>
        <item m="1" x="333"/>
        <item m="1" x="130"/>
        <item m="1" x="782"/>
        <item m="1" x="1289"/>
        <item m="1" x="679"/>
        <item m="1" x="793"/>
        <item m="1" x="1746"/>
        <item m="1" x="655"/>
        <item m="1" x="617"/>
        <item m="1" x="65"/>
        <item m="1" x="1068"/>
        <item m="1" x="1544"/>
        <item m="1" x="900"/>
        <item m="1" x="904"/>
        <item m="1" x="1838"/>
        <item m="1" x="1361"/>
        <item m="1" x="467"/>
        <item m="1" x="56"/>
        <item m="1" x="1749"/>
        <item m="1" x="449"/>
        <item m="1" x="1150"/>
        <item m="1" x="269"/>
        <item m="1" x="608"/>
        <item m="1" x="1300"/>
        <item m="1" x="1766"/>
        <item m="1" x="37"/>
        <item m="1" x="717"/>
        <item m="1" x="1322"/>
        <item m="1" x="1264"/>
        <item m="1" x="304"/>
        <item m="1" x="605"/>
        <item m="1" x="89"/>
        <item m="1" x="637"/>
        <item m="1" x="127"/>
        <item m="1" x="656"/>
        <item m="1" x="657"/>
        <item m="1" x="2076"/>
        <item m="1" x="501"/>
        <item m="1" x="2044"/>
        <item m="1" x="12"/>
        <item m="1" x="1202"/>
        <item m="1" x="619"/>
        <item m="1" x="1595"/>
        <item m="1" x="1698"/>
        <item m="1" x="999"/>
        <item m="1" x="2074"/>
        <item m="1" x="1940"/>
        <item m="1" x="2055"/>
        <item m="1" x="1312"/>
        <item m="1" x="1904"/>
        <item m="1" x="676"/>
        <item m="1" x="905"/>
        <item m="1" x="1735"/>
        <item m="1" x="1371"/>
        <item m="1" x="47"/>
        <item m="1" x="674"/>
        <item m="1" x="1794"/>
        <item m="1" x="1608"/>
        <item m="1" x="444"/>
        <item m="1" x="2026"/>
        <item m="1" x="2102"/>
        <item m="1" x="1273"/>
        <item m="1" x="1135"/>
        <item m="1" x="579"/>
        <item m="1" x="1706"/>
        <item m="1" x="1330"/>
        <item m="1" x="662"/>
        <item m="1" x="1707"/>
        <item m="1" x="366"/>
        <item m="1" x="17"/>
        <item m="1" x="871"/>
        <item m="1" x="1174"/>
        <item m="1" x="75"/>
        <item m="1" x="1567"/>
        <item m="1" x="1440"/>
        <item m="1" x="79"/>
        <item m="1" x="71"/>
        <item m="1" x="1717"/>
        <item m="1" x="1095"/>
        <item m="1" x="640"/>
        <item m="1" x="255"/>
        <item m="1" x="1873"/>
        <item m="1" x="1248"/>
        <item m="1" x="874"/>
        <item m="1" x="1756"/>
        <item m="1" x="2002"/>
        <item m="1" x="1375"/>
        <item m="1" x="43"/>
        <item m="1" x="2117"/>
        <item m="1" x="974"/>
        <item m="1" x="1065"/>
        <item m="1" x="1914"/>
        <item m="1" x="1670"/>
        <item m="1" x="8"/>
        <item m="1" x="1526"/>
        <item m="1" x="1626"/>
        <item m="1" x="459"/>
        <item m="1" x="336"/>
        <item m="1" x="339"/>
        <item m="1" x="513"/>
        <item m="1" x="1422"/>
        <item m="1" x="1189"/>
        <item m="1" x="986"/>
        <item m="1" x="1457"/>
        <item m="1" x="1928"/>
        <item m="1" x="1732"/>
        <item m="1" x="1888"/>
        <item m="1" x="1286"/>
        <item m="1" x="1885"/>
        <item m="1" x="1653"/>
        <item m="1" x="1236"/>
        <item m="1" x="1006"/>
        <item m="1" x="972"/>
        <item m="1" x="1162"/>
        <item m="1" x="1310"/>
        <item m="1" x="1780"/>
        <item m="1" x="1738"/>
        <item m="1" x="307"/>
        <item m="1" x="2059"/>
        <item m="1" x="2104"/>
        <item m="1" x="582"/>
        <item m="1" x="1103"/>
        <item m="1" x="141"/>
        <item m="1" x="406"/>
        <item m="1" x="899"/>
        <item m="1" x="1380"/>
        <item m="1" x="1639"/>
        <item m="1" x="301"/>
        <item m="1" x="299"/>
        <item m="1" x="807"/>
        <item m="1" x="748"/>
        <item m="1" x="1947"/>
        <item m="1" x="483"/>
        <item m="1" x="573"/>
        <item m="1" x="631"/>
        <item m="1" x="877"/>
        <item m="1" x="1893"/>
        <item m="1" x="1602"/>
        <item m="1" x="1743"/>
        <item m="1" x="1121"/>
        <item m="1" x="1220"/>
        <item m="1" x="14"/>
        <item m="1" x="971"/>
        <item m="1" x="1101"/>
        <item m="1" x="756"/>
        <item m="1" x="785"/>
        <item m="1" x="1473"/>
        <item m="1" x="774"/>
        <item m="1" x="1741"/>
        <item m="1" x="934"/>
        <item m="1" x="1176"/>
        <item m="1" x="691"/>
        <item m="1" x="952"/>
        <item m="1" x="744"/>
        <item m="1" x="470"/>
        <item m="1" x="1215"/>
        <item m="1" x="419"/>
        <item m="1" x="464"/>
        <item m="1" x="1981"/>
        <item m="1" x="1812"/>
        <item m="1" x="94"/>
        <item m="1" x="1538"/>
        <item m="1" x="1097"/>
        <item m="1" x="1846"/>
        <item m="1" x="602"/>
        <item m="1" x="55"/>
        <item m="1" x="161"/>
        <item m="1" x="1021"/>
        <item m="1" x="1221"/>
        <item m="1" x="1008"/>
        <item m="1" x="1394"/>
        <item m="1" x="19"/>
        <item m="1" x="1417"/>
        <item m="1" x="791"/>
        <item m="1" x="1851"/>
        <item m="1" x="147"/>
        <item m="1" x="545"/>
        <item m="1" x="1424"/>
        <item m="1" x="2127"/>
        <item m="1" x="1056"/>
        <item m="1" x="191"/>
        <item m="1" x="1849"/>
        <item m="1" x="1301"/>
        <item m="1" x="494"/>
        <item m="1" x="895"/>
        <item m="1" x="355"/>
        <item m="1" x="1428"/>
        <item m="1" x="1588"/>
        <item m="1" x="1853"/>
        <item m="1" x="1606"/>
        <item m="1" x="1563"/>
        <item m="1" x="1343"/>
        <item m="1" x="2126"/>
        <item m="1" x="576"/>
        <item m="1" x="1315"/>
        <item m="1" x="466"/>
        <item m="1" x="1657"/>
        <item m="1" x="272"/>
        <item m="1" x="1389"/>
        <item m="1" x="915"/>
        <item m="1" x="1260"/>
        <item m="1" x="506"/>
        <item m="1" x="276"/>
        <item m="1" x="1137"/>
        <item m="1" x="461"/>
        <item m="1" x="1572"/>
        <item m="1" x="9"/>
        <item m="1" x="160"/>
        <item m="1" x="1193"/>
        <item m="1" x="1816"/>
        <item m="1" x="1125"/>
        <item m="1" x="1921"/>
        <item m="1" x="54"/>
        <item m="1" x="1120"/>
        <item m="1" x="10"/>
        <item m="1" x="857"/>
        <item m="1" x="1680"/>
        <item m="1" x="1505"/>
        <item m="1" x="322"/>
        <item m="1" x="982"/>
        <item m="1" x="45"/>
        <item m="1" x="571"/>
        <item m="1" x="1449"/>
        <item m="1" x="1148"/>
        <item m="1" x="275"/>
        <item m="1" x="1690"/>
        <item m="1" x="643"/>
        <item m="1" x="280"/>
        <item m="1" x="1919"/>
        <item m="1" x="1665"/>
        <item m="1" x="965"/>
        <item m="1" x="176"/>
        <item m="1" x="914"/>
        <item m="1" x="1224"/>
        <item m="1" x="289"/>
        <item m="1" x="728"/>
        <item m="1" x="1332"/>
        <item m="1" x="2063"/>
        <item m="1" x="1960"/>
        <item m="1" x="78"/>
        <item m="1" x="1899"/>
        <item m="1" x="561"/>
        <item m="1" x="218"/>
        <item m="1" x="1534"/>
        <item m="1" x="648"/>
        <item m="1" x="486"/>
        <item m="1" x="68"/>
        <item m="1" x="238"/>
        <item m="1" x="1412"/>
        <item m="1" x="1082"/>
        <item m="1" x="308"/>
        <item m="1" x="1045"/>
        <item m="1" x="1724"/>
        <item m="1" x="381"/>
        <item m="1" x="1017"/>
        <item m="1" x="257"/>
        <item m="1" x="35"/>
        <item m="1" x="625"/>
        <item m="1" x="106"/>
        <item m="1" x="306"/>
        <item m="1" x="132"/>
        <item m="1" x="82"/>
        <item m="1" x="1127"/>
        <item m="1" x="1726"/>
        <item m="1" x="1432"/>
        <item m="1" x="1390"/>
        <item m="1" x="1797"/>
        <item m="1" x="843"/>
        <item m="1" x="1010"/>
        <item m="1" x="967"/>
        <item m="1" x="369"/>
        <item m="1" x="891"/>
        <item m="1" x="1478"/>
        <item m="1" x="1819"/>
        <item m="1" x="1906"/>
        <item m="1" x="375"/>
        <item m="1" x="847"/>
        <item m="1" x="926"/>
        <item m="1" x="1613"/>
        <item m="1" x="1949"/>
        <item m="1" x="2124"/>
        <item m="1" x="1158"/>
        <item m="1" x="752"/>
        <item m="1" x="1084"/>
        <item m="1" x="670"/>
        <item m="1" x="1968"/>
        <item m="1" x="396"/>
        <item m="1" x="1795"/>
        <item m="1" x="701"/>
        <item m="1" x="1869"/>
        <item m="1" x="1871"/>
        <item m="1" x="1712"/>
        <item m="1" x="1435"/>
        <item m="1" x="790"/>
        <item m="1" x="1656"/>
        <item m="1" x="960"/>
        <item m="1" x="675"/>
        <item m="1" x="196"/>
        <item m="1" x="1085"/>
        <item m="1" x="646"/>
        <item m="1" x="1355"/>
        <item m="1" x="539"/>
        <item m="1" x="320"/>
        <item m="1" x="2051"/>
        <item m="1" x="1439"/>
        <item m="1" x="1209"/>
        <item m="1" x="1026"/>
        <item m="1" x="1077"/>
        <item m="1" x="1376"/>
        <item m="1" x="1305"/>
        <item m="1" x="554"/>
        <item m="1" x="1992"/>
        <item m="1" x="1036"/>
        <item m="1" x="138"/>
        <item m="1" x="2010"/>
        <item m="1" x="1408"/>
        <item m="1" x="763"/>
        <item m="1" x="248"/>
        <item m="1" x="2118"/>
        <item m="1" x="1718"/>
        <item m="1" x="1323"/>
        <item m="1" x="231"/>
        <item m="1" x="1165"/>
        <item m="1" x="1007"/>
        <item m="1" x="168"/>
        <item m="1" x="1302"/>
        <item m="1" x="1410"/>
        <item m="1" x="473"/>
        <item m="1" x="833"/>
        <item m="1" x="475"/>
        <item m="1" x="1433"/>
        <item m="1" x="1979"/>
        <item m="1" x="773"/>
        <item m="1" x="2148"/>
        <item m="1" x="1145"/>
        <item m="1" x="574"/>
        <item m="1" x="1360"/>
        <item m="1" x="731"/>
        <item m="1" x="1179"/>
        <item m="1" x="1107"/>
        <item m="1" x="1934"/>
        <item m="1" x="1672"/>
        <item m="1" x="1976"/>
        <item m="1" x="83"/>
        <item m="1" x="736"/>
        <item m="1" x="386"/>
        <item m="1" x="1936"/>
        <item m="1" x="1679"/>
        <item m="1" x="271"/>
        <item m="1" x="658"/>
        <item m="1" x="854"/>
        <item m="1" x="1089"/>
        <item m="1" x="1227"/>
        <item m="1" x="1445"/>
        <item m="1" x="2142"/>
        <item m="1" x="1878"/>
        <item m="1" x="1144"/>
        <item m="1" x="332"/>
        <item m="1" x="1568"/>
        <item m="1" x="1971"/>
        <item m="1" x="681"/>
        <item m="1" x="1631"/>
        <item m="1" x="384"/>
        <item m="1" x="2031"/>
        <item m="1" x="293"/>
        <item m="1" x="172"/>
        <item m="1" x="587"/>
        <item m="1" x="1423"/>
        <item m="1" x="2153"/>
        <item m="1" x="565"/>
        <item m="1" x="903"/>
        <item m="1" x="1736"/>
        <item m="1" x="1060"/>
        <item m="1" x="1982"/>
        <item m="1" x="24"/>
        <item m="1" x="2048"/>
        <item m="1" x="1078"/>
        <item m="1" x="1039"/>
        <item m="1" x="1229"/>
        <item m="1" x="1383"/>
        <item m="1" x="489"/>
        <item m="1" x="11"/>
        <item m="1" x="52"/>
        <item m="1" x="84"/>
        <item m="1" x="552"/>
        <item m="1" x="392"/>
        <item m="1" x="188"/>
        <item m="1" x="614"/>
        <item m="1" x="1924"/>
        <item m="1" x="1241"/>
        <item m="1" x="896"/>
        <item m="1" x="1484"/>
        <item m="1" x="1486"/>
        <item m="1" x="1512"/>
        <item m="1" x="739"/>
        <item m="1" x="499"/>
        <item m="1" x="1042"/>
        <item m="1" x="66"/>
        <item m="1" x="76"/>
        <item m="1" x="1279"/>
        <item m="1" x="601"/>
        <item m="1" x="1195"/>
        <item m="1" x="865"/>
        <item m="1" x="1071"/>
        <item m="1" x="136"/>
        <item m="1" x="62"/>
        <item m="1" x="425"/>
        <item m="1" x="105"/>
        <item m="1" x="1671"/>
        <item m="1" x="508"/>
        <item m="1" x="811"/>
        <item m="1" x="298"/>
        <item m="1" x="1802"/>
        <item m="1" x="1116"/>
        <item m="1" x="1130"/>
        <item m="1" x="1895"/>
        <item m="1" x="1554"/>
        <item m="1" x="1539"/>
        <item m="1" x="1649"/>
        <item m="1" x="418"/>
        <item m="1" x="1905"/>
        <item m="1" x="1768"/>
        <item m="1" x="416"/>
        <item m="1" x="371"/>
        <item m="1" x="1560"/>
        <item m="1" x="88"/>
        <item m="1" x="1855"/>
        <item m="1" x="606"/>
        <item m="1" x="1569"/>
        <item m="1" x="1072"/>
        <item m="1" x="1673"/>
        <item m="1" x="2159"/>
        <item m="1" x="803"/>
        <item m="1" x="469"/>
        <item m="1" x="1860"/>
        <item m="1" x="604"/>
        <item m="1" x="975"/>
        <item m="1" x="2020"/>
        <item m="1" x="1349"/>
        <item m="1" x="1004"/>
        <item m="1" x="1146"/>
        <item m="1" x="740"/>
        <item m="1" x="1015"/>
        <item m="1" x="1907"/>
        <item m="1" x="1901"/>
        <item m="1" x="1881"/>
        <item m="1" x="511"/>
        <item m="1" x="1295"/>
        <item m="1" x="1501"/>
        <item m="1" x="750"/>
        <item m="1" x="350"/>
        <item m="1" x="758"/>
        <item m="1" x="1773"/>
        <item m="1" x="522"/>
        <item m="1" x="693"/>
        <item m="1" x="1169"/>
        <item m="1" x="1419"/>
        <item m="1" x="1191"/>
        <item m="1" x="524"/>
        <item m="1" x="1865"/>
        <item m="1" x="463"/>
        <item m="1" x="325"/>
        <item m="1" x="766"/>
        <item m="1" x="1978"/>
        <item m="1" x="738"/>
        <item m="1" x="1003"/>
        <item m="1" x="1729"/>
        <item m="1" x="1714"/>
        <item m="1" x="987"/>
        <item m="1" x="2111"/>
        <item m="1" x="1625"/>
        <item m="1" x="980"/>
        <item m="1" x="536"/>
        <item m="1" x="148"/>
        <item m="1" x="878"/>
        <item m="1" x="1535"/>
        <item m="1" x="1725"/>
        <item m="1" x="1337"/>
        <item m="1" x="564"/>
        <item m="1" x="460"/>
        <item m="1" x="1173"/>
        <item m="1" x="407"/>
        <item m="1" x="1479"/>
        <item m="1" x="2162"/>
        <item m="1" x="1062"/>
        <item m="1" x="5"/>
        <item m="1" x="404"/>
        <item m="1" x="638"/>
        <item m="1" x="1274"/>
        <item m="1" x="18"/>
        <item m="1" x="1426"/>
        <item m="1" x="523"/>
        <item m="1" x="2035"/>
        <item m="1" x="445"/>
        <item m="1" x="893"/>
        <item m="1" x="1703"/>
        <item m="1" x="2150"/>
        <item m="1" x="1781"/>
        <item m="1" x="1600"/>
        <item m="1" x="305"/>
        <item m="1" x="550"/>
        <item m="1" x="1387"/>
        <item m="1" x="973"/>
        <item m="1" x="1388"/>
        <item m="1" x="240"/>
        <item m="1" x="1292"/>
        <item m="1" x="867"/>
        <item m="1" x="1023"/>
        <item m="1" x="2058"/>
        <item m="1" x="341"/>
        <item m="1" x="503"/>
        <item m="1" x="268"/>
        <item m="1" x="1783"/>
        <item m="1" x="783"/>
        <item m="1" x="1369"/>
        <item m="1" x="117"/>
        <item m="1" x="1032"/>
        <item m="1" x="845"/>
        <item m="1" x="1778"/>
        <item m="1" x="2012"/>
        <item m="1" x="778"/>
        <item m="1" x="2121"/>
        <item m="1" x="249"/>
        <item m="1" x="1585"/>
        <item m="1" x="60"/>
        <item m="1" x="27"/>
        <item m="1" x="1378"/>
        <item m="1" x="1720"/>
        <item m="1" x="38"/>
        <item m="1" x="1093"/>
        <item m="1" x="362"/>
        <item m="1" x="995"/>
        <item m="1" x="1850"/>
        <item m="1" x="1397"/>
        <item m="1" x="1546"/>
        <item m="1" x="1393"/>
        <item m="1" x="529"/>
        <item m="1" x="229"/>
        <item m="1" x="2016"/>
        <item m="1" x="1927"/>
        <item m="1" x="537"/>
        <item m="1" x="2042"/>
        <item m="1" x="1027"/>
        <item m="1" x="318"/>
        <item m="1" x="1764"/>
        <item m="1" x="1159"/>
        <item m="1" x="626"/>
        <item m="1" x="1040"/>
        <item m="1" x="360"/>
        <item m="1" x="251"/>
        <item m="1" x="1683"/>
        <item m="1" x="906"/>
        <item m="1" x="468"/>
        <item m="1" x="1754"/>
        <item m="1" x="77"/>
        <item m="1" x="1581"/>
        <item m="1" x="53"/>
        <item m="1" x="2014"/>
        <item m="1" x="859"/>
        <item m="1" x="1290"/>
        <item m="1" x="113"/>
        <item m="1" x="517"/>
        <item m="1" x="1374"/>
        <item m="1" x="1462"/>
        <item m="1" x="2145"/>
        <item m="1" x="1609"/>
        <item m="1" x="1986"/>
        <item m="1" x="1100"/>
        <item m="1" x="1966"/>
        <item m="1" x="1230"/>
        <item m="1" x="1974"/>
        <item m="1" x="683"/>
        <item m="1" x="1611"/>
        <item m="1" x="1336"/>
        <item m="1" x="2015"/>
        <item m="1" x="1418"/>
        <item m="1" x="220"/>
        <item m="1" x="650"/>
        <item m="1" x="1075"/>
        <item m="1" x="1033"/>
        <item m="1" x="1396"/>
        <item m="1" x="2013"/>
        <item m="1" x="281"/>
        <item m="1" x="688"/>
        <item m="1" x="1900"/>
        <item m="1" x="1458"/>
        <item m="1" x="1752"/>
        <item m="1" x="162"/>
        <item m="1" x="1427"/>
        <item m="1" x="61"/>
        <item m="1" x="1831"/>
        <item m="1" x="2061"/>
        <item m="1" x="1244"/>
        <item m="1" x="827"/>
        <item m="1" x="672"/>
        <item m="1" x="724"/>
        <item m="1" x="569"/>
        <item m="1" x="313"/>
        <item m="1" x="163"/>
        <item m="1" x="1823"/>
        <item m="1" x="74"/>
        <item m="1" x="1740"/>
        <item m="1" x="2141"/>
        <item m="1" x="2086"/>
        <item m="1" x="1652"/>
        <item m="1" x="531"/>
        <item m="1" x="1064"/>
        <item m="1" x="1562"/>
        <item m="1" x="1969"/>
        <item m="1" x="1401"/>
        <item m="1" x="1903"/>
        <item m="1" x="1160"/>
        <item m="1" x="528"/>
        <item m="1" x="1357"/>
        <item m="1" x="595"/>
        <item m="1" x="1930"/>
        <item m="1" x="694"/>
        <item m="1" x="699"/>
        <item m="1" x="1803"/>
        <item m="1" x="2116"/>
        <item m="1" x="1884"/>
        <item m="1" x="1228"/>
        <item m="1" x="585"/>
        <item m="1" x="164"/>
        <item m="1" x="1231"/>
        <item m="1" x="99"/>
        <item m="1" x="1774"/>
        <item m="1" x="916"/>
        <item m="1" x="1830"/>
        <item m="1" x="1635"/>
        <item m="1" x="2113"/>
        <item m="1" x="2095"/>
        <item m="1" x="347"/>
        <item m="1" x="695"/>
        <item m="1" x="1908"/>
        <item m="1" x="245"/>
        <item m="1" x="1207"/>
        <item m="1" x="1814"/>
        <item m="1" x="15"/>
        <item m="1" x="372"/>
        <item m="1" x="1833"/>
      </items>
    </pivotField>
    <pivotField axis="axisRow" compact="0" outline="0" showAll="0" defaultSubtotal="0">
      <items count="5">
        <item m="1" x="3"/>
        <item m="1" x="1"/>
        <item m="1" x="4"/>
        <item m="1" x="2"/>
        <item x="0"/>
      </items>
    </pivotField>
    <pivotField compact="0" outline="0" showAll="0"/>
    <pivotField axis="axisRow" compact="0" outline="0" showAll="0" defaultSubtotal="0">
      <items count="2">
        <item x="0"/>
        <item m="1" x="1"/>
      </items>
    </pivotField>
    <pivotField axis="axisRow" compact="0" outline="0" showAll="0" defaultSubtotal="0">
      <items count="6">
        <item m="1" x="1"/>
        <item m="1" x="4"/>
        <item x="0"/>
        <item m="1" x="2"/>
        <item m="1" x="3"/>
        <item m="1" x="5"/>
      </items>
    </pivotField>
  </pivotFields>
  <rowFields count="7">
    <field x="21"/>
    <field x="22"/>
    <field x="28"/>
    <field x="30"/>
    <field x="31"/>
    <field x="34"/>
    <field x="33"/>
  </rowFields>
  <rowItems count="1">
    <i>
      <x v="1178"/>
      <x v="1181"/>
      <x/>
      <x/>
      <x v="4"/>
      <x v="2"/>
      <x/>
    </i>
  </rowItems>
  <colItems count="1">
    <i/>
  </colItems>
  <formats count="2387">
    <format dxfId="2386">
      <pivotArea dataOnly="0" labelOnly="1" outline="0" fieldPosition="0">
        <references count="1">
          <reference field="2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385">
      <pivotArea dataOnly="0" labelOnly="1" outline="0" fieldPosition="0">
        <references count="1">
          <reference field="2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384">
      <pivotArea dataOnly="0" labelOnly="1" outline="0" fieldPosition="0">
        <references count="1">
          <reference field="2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383">
      <pivotArea dataOnly="0" labelOnly="1" outline="0" fieldPosition="0">
        <references count="1">
          <reference field="2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382">
      <pivotArea dataOnly="0" labelOnly="1" outline="0" fieldPosition="0">
        <references count="1">
          <reference field="2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381">
      <pivotArea dataOnly="0" labelOnly="1" outline="0" fieldPosition="0">
        <references count="1">
          <reference field="2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380">
      <pivotArea dataOnly="0" labelOnly="1" outline="0" fieldPosition="0">
        <references count="1">
          <reference field="2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379">
      <pivotArea dataOnly="0" labelOnly="1" outline="0" fieldPosition="0">
        <references count="1">
          <reference field="2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378">
      <pivotArea dataOnly="0" labelOnly="1" outline="0" fieldPosition="0">
        <references count="1">
          <reference field="2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377">
      <pivotArea dataOnly="0" labelOnly="1" outline="0" fieldPosition="0">
        <references count="1">
          <reference field="2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376">
      <pivotArea dataOnly="0" labelOnly="1" outline="0" fieldPosition="0">
        <references count="1">
          <reference field="2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2375">
      <pivotArea dataOnly="0" labelOnly="1" outline="0" fieldPosition="0">
        <references count="1">
          <reference field="2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2374">
      <pivotArea dataOnly="0" labelOnly="1" outline="0" fieldPosition="0">
        <references count="1">
          <reference field="2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2373">
      <pivotArea dataOnly="0" labelOnly="1" outline="0" fieldPosition="0">
        <references count="1">
          <reference field="2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2372">
      <pivotArea dataOnly="0" labelOnly="1" outline="0" fieldPosition="0">
        <references count="1">
          <reference field="2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2371">
      <pivotArea dataOnly="0" labelOnly="1" outline="0" fieldPosition="0">
        <references count="1">
          <reference field="2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2370">
      <pivotArea dataOnly="0" labelOnly="1" outline="0" fieldPosition="0">
        <references count="1">
          <reference field="21"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369">
      <pivotArea dataOnly="0" labelOnly="1" outline="0" fieldPosition="0">
        <references count="1">
          <reference field="21"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368">
      <pivotArea dataOnly="0" labelOnly="1" outline="0" fieldPosition="0">
        <references count="1">
          <reference field="21"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367">
      <pivotArea dataOnly="0" labelOnly="1" outline="0" fieldPosition="0">
        <references count="1">
          <reference field="21"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2366">
      <pivotArea dataOnly="0" labelOnly="1" outline="0" fieldPosition="0">
        <references count="1">
          <reference field="21" count="50">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reference>
        </references>
      </pivotArea>
    </format>
    <format dxfId="2365">
      <pivotArea dataOnly="0" labelOnly="1" outline="0" fieldPosition="0">
        <references count="1">
          <reference field="21" count="50">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reference>
        </references>
      </pivotArea>
    </format>
    <format dxfId="2364">
      <pivotArea dataOnly="0" labelOnly="1" outline="0" fieldPosition="0">
        <references count="1">
          <reference field="21" count="50">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reference>
        </references>
      </pivotArea>
    </format>
    <format dxfId="2363">
      <pivotArea dataOnly="0" labelOnly="1" outline="0" fieldPosition="0">
        <references count="1">
          <reference field="21" count="28">
            <x v="1150"/>
            <x v="1151"/>
            <x v="1152"/>
            <x v="1153"/>
            <x v="1154"/>
            <x v="1155"/>
            <x v="1156"/>
            <x v="1157"/>
            <x v="1158"/>
            <x v="1159"/>
            <x v="1160"/>
            <x v="1161"/>
            <x v="1162"/>
            <x v="1163"/>
            <x v="1164"/>
            <x v="1165"/>
            <x v="1166"/>
            <x v="1167"/>
            <x v="1168"/>
            <x v="1169"/>
            <x v="1170"/>
            <x v="1171"/>
            <x v="1172"/>
            <x v="1173"/>
            <x v="1174"/>
            <x v="1175"/>
            <x v="1176"/>
            <x v="1177"/>
          </reference>
        </references>
      </pivotArea>
    </format>
    <format dxfId="2362">
      <pivotArea dataOnly="0" labelOnly="1" outline="0" fieldPosition="0">
        <references count="2">
          <reference field="21" count="1" selected="0">
            <x v="0"/>
          </reference>
          <reference field="22" count="1">
            <x v="76"/>
          </reference>
        </references>
      </pivotArea>
    </format>
    <format dxfId="2361">
      <pivotArea dataOnly="0" labelOnly="1" outline="0" fieldPosition="0">
        <references count="2">
          <reference field="21" count="1" selected="0">
            <x v="1"/>
          </reference>
          <reference field="22" count="1">
            <x v="124"/>
          </reference>
        </references>
      </pivotArea>
    </format>
    <format dxfId="2360">
      <pivotArea dataOnly="0" labelOnly="1" outline="0" fieldPosition="0">
        <references count="2">
          <reference field="21" count="1" selected="0">
            <x v="2"/>
          </reference>
          <reference field="22" count="1">
            <x v="215"/>
          </reference>
        </references>
      </pivotArea>
    </format>
    <format dxfId="2359">
      <pivotArea dataOnly="0" labelOnly="1" outline="0" fieldPosition="0">
        <references count="2">
          <reference field="21" count="1" selected="0">
            <x v="3"/>
          </reference>
          <reference field="22" count="1">
            <x v="156"/>
          </reference>
        </references>
      </pivotArea>
    </format>
    <format dxfId="2358">
      <pivotArea dataOnly="0" labelOnly="1" outline="0" fieldPosition="0">
        <references count="2">
          <reference field="21" count="1" selected="0">
            <x v="4"/>
          </reference>
          <reference field="22" count="1">
            <x v="241"/>
          </reference>
        </references>
      </pivotArea>
    </format>
    <format dxfId="2357">
      <pivotArea dataOnly="0" labelOnly="1" outline="0" fieldPosition="0">
        <references count="2">
          <reference field="21" count="1" selected="0">
            <x v="5"/>
          </reference>
          <reference field="22" count="1">
            <x v="270"/>
          </reference>
        </references>
      </pivotArea>
    </format>
    <format dxfId="2356">
      <pivotArea dataOnly="0" labelOnly="1" outline="0" fieldPosition="0">
        <references count="2">
          <reference field="21" count="1" selected="0">
            <x v="6"/>
          </reference>
          <reference field="22" count="1">
            <x v="222"/>
          </reference>
        </references>
      </pivotArea>
    </format>
    <format dxfId="2355">
      <pivotArea dataOnly="0" labelOnly="1" outline="0" fieldPosition="0">
        <references count="2">
          <reference field="21" count="1" selected="0">
            <x v="7"/>
          </reference>
          <reference field="22" count="1">
            <x v="267"/>
          </reference>
        </references>
      </pivotArea>
    </format>
    <format dxfId="2354">
      <pivotArea dataOnly="0" labelOnly="1" outline="0" fieldPosition="0">
        <references count="2">
          <reference field="21" count="1" selected="0">
            <x v="8"/>
          </reference>
          <reference field="22" count="1">
            <x v="661"/>
          </reference>
        </references>
      </pivotArea>
    </format>
    <format dxfId="2353">
      <pivotArea dataOnly="0" labelOnly="1" outline="0" fieldPosition="0">
        <references count="2">
          <reference field="21" count="1" selected="0">
            <x v="9"/>
          </reference>
          <reference field="22" count="1">
            <x v="166"/>
          </reference>
        </references>
      </pivotArea>
    </format>
    <format dxfId="2352">
      <pivotArea dataOnly="0" labelOnly="1" outline="0" fieldPosition="0">
        <references count="2">
          <reference field="21" count="1" selected="0">
            <x v="10"/>
          </reference>
          <reference field="22" count="1">
            <x v="65"/>
          </reference>
        </references>
      </pivotArea>
    </format>
    <format dxfId="2351">
      <pivotArea dataOnly="0" labelOnly="1" outline="0" fieldPosition="0">
        <references count="2">
          <reference field="21" count="1" selected="0">
            <x v="11"/>
          </reference>
          <reference field="22" count="1">
            <x v="447"/>
          </reference>
        </references>
      </pivotArea>
    </format>
    <format dxfId="2350">
      <pivotArea dataOnly="0" labelOnly="1" outline="0" fieldPosition="0">
        <references count="2">
          <reference field="21" count="1" selected="0">
            <x v="12"/>
          </reference>
          <reference field="22" count="1">
            <x v="809"/>
          </reference>
        </references>
      </pivotArea>
    </format>
    <format dxfId="2349">
      <pivotArea dataOnly="0" labelOnly="1" outline="0" fieldPosition="0">
        <references count="2">
          <reference field="21" count="1" selected="0">
            <x v="13"/>
          </reference>
          <reference field="22" count="1">
            <x v="616"/>
          </reference>
        </references>
      </pivotArea>
    </format>
    <format dxfId="2348">
      <pivotArea dataOnly="0" labelOnly="1" outline="0" fieldPosition="0">
        <references count="2">
          <reference field="21" count="1" selected="0">
            <x v="14"/>
          </reference>
          <reference field="22" count="1">
            <x v="337"/>
          </reference>
        </references>
      </pivotArea>
    </format>
    <format dxfId="2347">
      <pivotArea dataOnly="0" labelOnly="1" outline="0" fieldPosition="0">
        <references count="2">
          <reference field="21" count="1" selected="0">
            <x v="15"/>
          </reference>
          <reference field="22" count="1">
            <x v="529"/>
          </reference>
        </references>
      </pivotArea>
    </format>
    <format dxfId="2346">
      <pivotArea dataOnly="0" labelOnly="1" outline="0" fieldPosition="0">
        <references count="2">
          <reference field="21" count="1" selected="0">
            <x v="16"/>
          </reference>
          <reference field="22" count="1">
            <x v="504"/>
          </reference>
        </references>
      </pivotArea>
    </format>
    <format dxfId="2345">
      <pivotArea dataOnly="0" labelOnly="1" outline="0" fieldPosition="0">
        <references count="2">
          <reference field="21" count="1" selected="0">
            <x v="17"/>
          </reference>
          <reference field="22" count="1">
            <x v="642"/>
          </reference>
        </references>
      </pivotArea>
    </format>
    <format dxfId="2344">
      <pivotArea dataOnly="0" labelOnly="1" outline="0" fieldPosition="0">
        <references count="2">
          <reference field="21" count="1" selected="0">
            <x v="18"/>
          </reference>
          <reference field="22" count="1">
            <x v="484"/>
          </reference>
        </references>
      </pivotArea>
    </format>
    <format dxfId="2343">
      <pivotArea dataOnly="0" labelOnly="1" outline="0" fieldPosition="0">
        <references count="2">
          <reference field="21" count="1" selected="0">
            <x v="19"/>
          </reference>
          <reference field="22" count="1">
            <x v="760"/>
          </reference>
        </references>
      </pivotArea>
    </format>
    <format dxfId="2342">
      <pivotArea dataOnly="0" labelOnly="1" outline="0" fieldPosition="0">
        <references count="2">
          <reference field="21" count="1" selected="0">
            <x v="20"/>
          </reference>
          <reference field="22" count="1">
            <x v="281"/>
          </reference>
        </references>
      </pivotArea>
    </format>
    <format dxfId="2341">
      <pivotArea dataOnly="0" labelOnly="1" outline="0" fieldPosition="0">
        <references count="2">
          <reference field="21" count="1" selected="0">
            <x v="21"/>
          </reference>
          <reference field="22" count="1">
            <x v="62"/>
          </reference>
        </references>
      </pivotArea>
    </format>
    <format dxfId="2340">
      <pivotArea dataOnly="0" labelOnly="1" outline="0" fieldPosition="0">
        <references count="2">
          <reference field="21" count="1" selected="0">
            <x v="22"/>
          </reference>
          <reference field="22" count="1">
            <x v="420"/>
          </reference>
        </references>
      </pivotArea>
    </format>
    <format dxfId="2339">
      <pivotArea dataOnly="0" labelOnly="1" outline="0" fieldPosition="0">
        <references count="2">
          <reference field="21" count="1" selected="0">
            <x v="23"/>
          </reference>
          <reference field="22" count="1">
            <x v="236"/>
          </reference>
        </references>
      </pivotArea>
    </format>
    <format dxfId="2338">
      <pivotArea dataOnly="0" labelOnly="1" outline="0" fieldPosition="0">
        <references count="2">
          <reference field="21" count="1" selected="0">
            <x v="24"/>
          </reference>
          <reference field="22" count="1">
            <x v="792"/>
          </reference>
        </references>
      </pivotArea>
    </format>
    <format dxfId="2337">
      <pivotArea dataOnly="0" labelOnly="1" outline="0" fieldPosition="0">
        <references count="2">
          <reference field="21" count="1" selected="0">
            <x v="25"/>
          </reference>
          <reference field="22" count="1">
            <x v="558"/>
          </reference>
        </references>
      </pivotArea>
    </format>
    <format dxfId="2336">
      <pivotArea dataOnly="0" labelOnly="1" outline="0" fieldPosition="0">
        <references count="2">
          <reference field="21" count="1" selected="0">
            <x v="26"/>
          </reference>
          <reference field="22" count="1">
            <x v="583"/>
          </reference>
        </references>
      </pivotArea>
    </format>
    <format dxfId="2335">
      <pivotArea dataOnly="0" labelOnly="1" outline="0" fieldPosition="0">
        <references count="2">
          <reference field="21" count="1" selected="0">
            <x v="27"/>
          </reference>
          <reference field="22" count="1">
            <x v="701"/>
          </reference>
        </references>
      </pivotArea>
    </format>
    <format dxfId="2334">
      <pivotArea dataOnly="0" labelOnly="1" outline="0" fieldPosition="0">
        <references count="2">
          <reference field="21" count="1" selected="0">
            <x v="28"/>
          </reference>
          <reference field="22" count="1">
            <x v="963"/>
          </reference>
        </references>
      </pivotArea>
    </format>
    <format dxfId="2333">
      <pivotArea dataOnly="0" labelOnly="1" outline="0" fieldPosition="0">
        <references count="2">
          <reference field="21" count="1" selected="0">
            <x v="29"/>
          </reference>
          <reference field="22" count="1">
            <x v="261"/>
          </reference>
        </references>
      </pivotArea>
    </format>
    <format dxfId="2332">
      <pivotArea dataOnly="0" labelOnly="1" outline="0" fieldPosition="0">
        <references count="2">
          <reference field="21" count="1" selected="0">
            <x v="30"/>
          </reference>
          <reference field="22" count="1">
            <x v="96"/>
          </reference>
        </references>
      </pivotArea>
    </format>
    <format dxfId="2331">
      <pivotArea dataOnly="0" labelOnly="1" outline="0" fieldPosition="0">
        <references count="2">
          <reference field="21" count="1" selected="0">
            <x v="31"/>
          </reference>
          <reference field="22" count="1">
            <x v="941"/>
          </reference>
        </references>
      </pivotArea>
    </format>
    <format dxfId="2330">
      <pivotArea dataOnly="0" labelOnly="1" outline="0" fieldPosition="0">
        <references count="2">
          <reference field="21" count="1" selected="0">
            <x v="32"/>
          </reference>
          <reference field="22" count="1">
            <x v="741"/>
          </reference>
        </references>
      </pivotArea>
    </format>
    <format dxfId="2329">
      <pivotArea dataOnly="0" labelOnly="1" outline="0" fieldPosition="0">
        <references count="2">
          <reference field="21" count="1" selected="0">
            <x v="33"/>
          </reference>
          <reference field="22" count="1">
            <x v="893"/>
          </reference>
        </references>
      </pivotArea>
    </format>
    <format dxfId="2328">
      <pivotArea dataOnly="0" labelOnly="1" outline="0" fieldPosition="0">
        <references count="2">
          <reference field="21" count="1" selected="0">
            <x v="34"/>
          </reference>
          <reference field="22" count="1">
            <x v="508"/>
          </reference>
        </references>
      </pivotArea>
    </format>
    <format dxfId="2327">
      <pivotArea dataOnly="0" labelOnly="1" outline="0" fieldPosition="0">
        <references count="2">
          <reference field="21" count="1" selected="0">
            <x v="35"/>
          </reference>
          <reference field="22" count="1">
            <x v="103"/>
          </reference>
        </references>
      </pivotArea>
    </format>
    <format dxfId="2326">
      <pivotArea dataOnly="0" labelOnly="1" outline="0" fieldPosition="0">
        <references count="2">
          <reference field="21" count="1" selected="0">
            <x v="36"/>
          </reference>
          <reference field="22" count="1">
            <x v="634"/>
          </reference>
        </references>
      </pivotArea>
    </format>
    <format dxfId="2325">
      <pivotArea dataOnly="0" labelOnly="1" outline="0" fieldPosition="0">
        <references count="2">
          <reference field="21" count="1" selected="0">
            <x v="37"/>
          </reference>
          <reference field="22" count="1">
            <x v="784"/>
          </reference>
        </references>
      </pivotArea>
    </format>
    <format dxfId="2324">
      <pivotArea dataOnly="0" labelOnly="1" outline="0" fieldPosition="0">
        <references count="2">
          <reference field="21" count="1" selected="0">
            <x v="38"/>
          </reference>
          <reference field="22" count="1">
            <x v="812"/>
          </reference>
        </references>
      </pivotArea>
    </format>
    <format dxfId="2323">
      <pivotArea dataOnly="0" labelOnly="1" outline="0" fieldPosition="0">
        <references count="2">
          <reference field="21" count="1" selected="0">
            <x v="39"/>
          </reference>
          <reference field="22" count="1">
            <x v="754"/>
          </reference>
        </references>
      </pivotArea>
    </format>
    <format dxfId="2322">
      <pivotArea dataOnly="0" labelOnly="1" outline="0" fieldPosition="0">
        <references count="2">
          <reference field="21" count="1" selected="0">
            <x v="40"/>
          </reference>
          <reference field="22" count="1">
            <x v="55"/>
          </reference>
        </references>
      </pivotArea>
    </format>
    <format dxfId="2321">
      <pivotArea dataOnly="0" labelOnly="1" outline="0" fieldPosition="0">
        <references count="2">
          <reference field="21" count="1" selected="0">
            <x v="41"/>
          </reference>
          <reference field="22" count="1">
            <x v="1048"/>
          </reference>
        </references>
      </pivotArea>
    </format>
    <format dxfId="2320">
      <pivotArea dataOnly="0" labelOnly="1" outline="0" fieldPosition="0">
        <references count="2">
          <reference field="21" count="1" selected="0">
            <x v="42"/>
          </reference>
          <reference field="22" count="1">
            <x v="255"/>
          </reference>
        </references>
      </pivotArea>
    </format>
    <format dxfId="2319">
      <pivotArea dataOnly="0" labelOnly="1" outline="0" fieldPosition="0">
        <references count="2">
          <reference field="21" count="1" selected="0">
            <x v="43"/>
          </reference>
          <reference field="22" count="1">
            <x v="552"/>
          </reference>
        </references>
      </pivotArea>
    </format>
    <format dxfId="2318">
      <pivotArea dataOnly="0" labelOnly="1" outline="0" fieldPosition="0">
        <references count="2">
          <reference field="21" count="1" selected="0">
            <x v="44"/>
          </reference>
          <reference field="22" count="1">
            <x v="1031"/>
          </reference>
        </references>
      </pivotArea>
    </format>
    <format dxfId="2317">
      <pivotArea dataOnly="0" labelOnly="1" outline="0" fieldPosition="0">
        <references count="2">
          <reference field="21" count="1" selected="0">
            <x v="45"/>
          </reference>
          <reference field="22" count="1">
            <x v="288"/>
          </reference>
        </references>
      </pivotArea>
    </format>
    <format dxfId="2316">
      <pivotArea dataOnly="0" labelOnly="1" outline="0" fieldPosition="0">
        <references count="2">
          <reference field="21" count="1" selected="0">
            <x v="46"/>
          </reference>
          <reference field="22" count="1">
            <x v="363"/>
          </reference>
        </references>
      </pivotArea>
    </format>
    <format dxfId="2315">
      <pivotArea dataOnly="0" labelOnly="1" outline="0" fieldPosition="0">
        <references count="2">
          <reference field="21" count="1" selected="0">
            <x v="47"/>
          </reference>
          <reference field="22" count="1">
            <x v="865"/>
          </reference>
        </references>
      </pivotArea>
    </format>
    <format dxfId="2314">
      <pivotArea dataOnly="0" labelOnly="1" outline="0" fieldPosition="0">
        <references count="2">
          <reference field="21" count="1" selected="0">
            <x v="48"/>
          </reference>
          <reference field="22" count="1">
            <x v="1085"/>
          </reference>
        </references>
      </pivotArea>
    </format>
    <format dxfId="2313">
      <pivotArea dataOnly="0" labelOnly="1" outline="0" fieldPosition="0">
        <references count="2">
          <reference field="21" count="1" selected="0">
            <x v="49"/>
          </reference>
          <reference field="22" count="1">
            <x v="272"/>
          </reference>
        </references>
      </pivotArea>
    </format>
    <format dxfId="2312">
      <pivotArea dataOnly="0" labelOnly="1" outline="0" fieldPosition="0">
        <references count="2">
          <reference field="21" count="1" selected="0">
            <x v="50"/>
          </reference>
          <reference field="22" count="1">
            <x v="383"/>
          </reference>
        </references>
      </pivotArea>
    </format>
    <format dxfId="2311">
      <pivotArea dataOnly="0" labelOnly="1" outline="0" fieldPosition="0">
        <references count="2">
          <reference field="21" count="1" selected="0">
            <x v="51"/>
          </reference>
          <reference field="22" count="1">
            <x v="252"/>
          </reference>
        </references>
      </pivotArea>
    </format>
    <format dxfId="2310">
      <pivotArea dataOnly="0" labelOnly="1" outline="0" fieldPosition="0">
        <references count="2">
          <reference field="21" count="1" selected="0">
            <x v="52"/>
          </reference>
          <reference field="22" count="1">
            <x v="451"/>
          </reference>
        </references>
      </pivotArea>
    </format>
    <format dxfId="2309">
      <pivotArea dataOnly="0" labelOnly="1" outline="0" fieldPosition="0">
        <references count="2">
          <reference field="21" count="1" selected="0">
            <x v="53"/>
          </reference>
          <reference field="22" count="1">
            <x v="155"/>
          </reference>
        </references>
      </pivotArea>
    </format>
    <format dxfId="2308">
      <pivotArea dataOnly="0" labelOnly="1" outline="0" fieldPosition="0">
        <references count="2">
          <reference field="21" count="1" selected="0">
            <x v="54"/>
          </reference>
          <reference field="22" count="1">
            <x v="538"/>
          </reference>
        </references>
      </pivotArea>
    </format>
    <format dxfId="2307">
      <pivotArea dataOnly="0" labelOnly="1" outline="0" fieldPosition="0">
        <references count="2">
          <reference field="21" count="1" selected="0">
            <x v="55"/>
          </reference>
          <reference field="22" count="1">
            <x v="82"/>
          </reference>
        </references>
      </pivotArea>
    </format>
    <format dxfId="2306">
      <pivotArea dataOnly="0" labelOnly="1" outline="0" fieldPosition="0">
        <references count="2">
          <reference field="21" count="1" selected="0">
            <x v="56"/>
          </reference>
          <reference field="22" count="1">
            <x v="146"/>
          </reference>
        </references>
      </pivotArea>
    </format>
    <format dxfId="2305">
      <pivotArea dataOnly="0" labelOnly="1" outline="0" fieldPosition="0">
        <references count="2">
          <reference field="21" count="1" selected="0">
            <x v="57"/>
          </reference>
          <reference field="22" count="1">
            <x v="832"/>
          </reference>
        </references>
      </pivotArea>
    </format>
    <format dxfId="2304">
      <pivotArea dataOnly="0" labelOnly="1" outline="0" fieldPosition="0">
        <references count="2">
          <reference field="21" count="1" selected="0">
            <x v="58"/>
          </reference>
          <reference field="22" count="1">
            <x v="1026"/>
          </reference>
        </references>
      </pivotArea>
    </format>
    <format dxfId="2303">
      <pivotArea dataOnly="0" labelOnly="1" outline="0" fieldPosition="0">
        <references count="2">
          <reference field="21" count="1" selected="0">
            <x v="59"/>
          </reference>
          <reference field="22" count="1">
            <x v="950"/>
          </reference>
        </references>
      </pivotArea>
    </format>
    <format dxfId="2302">
      <pivotArea dataOnly="0" labelOnly="1" outline="0" fieldPosition="0">
        <references count="2">
          <reference field="21" count="1" selected="0">
            <x v="60"/>
          </reference>
          <reference field="22" count="1">
            <x v="1148"/>
          </reference>
        </references>
      </pivotArea>
    </format>
    <format dxfId="2301">
      <pivotArea dataOnly="0" labelOnly="1" outline="0" fieldPosition="0">
        <references count="2">
          <reference field="21" count="1" selected="0">
            <x v="61"/>
          </reference>
          <reference field="22" count="1">
            <x v="430"/>
          </reference>
        </references>
      </pivotArea>
    </format>
    <format dxfId="2300">
      <pivotArea dataOnly="0" labelOnly="1" outline="0" fieldPosition="0">
        <references count="2">
          <reference field="21" count="1" selected="0">
            <x v="62"/>
          </reference>
          <reference field="22" count="1">
            <x v="942"/>
          </reference>
        </references>
      </pivotArea>
    </format>
    <format dxfId="2299">
      <pivotArea dataOnly="0" labelOnly="1" outline="0" fieldPosition="0">
        <references count="2">
          <reference field="21" count="1" selected="0">
            <x v="63"/>
          </reference>
          <reference field="22" count="1">
            <x v="1095"/>
          </reference>
        </references>
      </pivotArea>
    </format>
    <format dxfId="2298">
      <pivotArea dataOnly="0" labelOnly="1" outline="0" fieldPosition="0">
        <references count="2">
          <reference field="21" count="1" selected="0">
            <x v="64"/>
          </reference>
          <reference field="22" count="1">
            <x v="1135"/>
          </reference>
        </references>
      </pivotArea>
    </format>
    <format dxfId="2297">
      <pivotArea dataOnly="0" labelOnly="1" outline="0" fieldPosition="0">
        <references count="2">
          <reference field="21" count="1" selected="0">
            <x v="65"/>
          </reference>
          <reference field="22" count="1">
            <x v="1170"/>
          </reference>
        </references>
      </pivotArea>
    </format>
    <format dxfId="2296">
      <pivotArea dataOnly="0" labelOnly="1" outline="0" fieldPosition="0">
        <references count="2">
          <reference field="21" count="1" selected="0">
            <x v="66"/>
          </reference>
          <reference field="22" count="1">
            <x v="817"/>
          </reference>
        </references>
      </pivotArea>
    </format>
    <format dxfId="2295">
      <pivotArea dataOnly="0" labelOnly="1" outline="0" fieldPosition="0">
        <references count="2">
          <reference field="21" count="1" selected="0">
            <x v="67"/>
          </reference>
          <reference field="22" count="1">
            <x v="148"/>
          </reference>
        </references>
      </pivotArea>
    </format>
    <format dxfId="2294">
      <pivotArea dataOnly="0" labelOnly="1" outline="0" fieldPosition="0">
        <references count="2">
          <reference field="21" count="1" selected="0">
            <x v="68"/>
          </reference>
          <reference field="22" count="1">
            <x v="366"/>
          </reference>
        </references>
      </pivotArea>
    </format>
    <format dxfId="2293">
      <pivotArea dataOnly="0" labelOnly="1" outline="0" fieldPosition="0">
        <references count="2">
          <reference field="21" count="1" selected="0">
            <x v="69"/>
          </reference>
          <reference field="22" count="1">
            <x v="131"/>
          </reference>
        </references>
      </pivotArea>
    </format>
    <format dxfId="2292">
      <pivotArea dataOnly="0" labelOnly="1" outline="0" fieldPosition="0">
        <references count="2">
          <reference field="21" count="1" selected="0">
            <x v="70"/>
          </reference>
          <reference field="22" count="1">
            <x v="599"/>
          </reference>
        </references>
      </pivotArea>
    </format>
    <format dxfId="2291">
      <pivotArea dataOnly="0" labelOnly="1" outline="0" fieldPosition="0">
        <references count="2">
          <reference field="21" count="1" selected="0">
            <x v="71"/>
          </reference>
          <reference field="22" count="1">
            <x v="385"/>
          </reference>
        </references>
      </pivotArea>
    </format>
    <format dxfId="2290">
      <pivotArea dataOnly="0" labelOnly="1" outline="0" fieldPosition="0">
        <references count="2">
          <reference field="21" count="1" selected="0">
            <x v="72"/>
          </reference>
          <reference field="22" count="1">
            <x v="1174"/>
          </reference>
        </references>
      </pivotArea>
    </format>
    <format dxfId="2289">
      <pivotArea dataOnly="0" labelOnly="1" outline="0" fieldPosition="0">
        <references count="2">
          <reference field="21" count="1" selected="0">
            <x v="73"/>
          </reference>
          <reference field="22" count="1">
            <x v="1162"/>
          </reference>
        </references>
      </pivotArea>
    </format>
    <format dxfId="2288">
      <pivotArea dataOnly="0" labelOnly="1" outline="0" fieldPosition="0">
        <references count="2">
          <reference field="21" count="1" selected="0">
            <x v="74"/>
          </reference>
          <reference field="22" count="1">
            <x v="653"/>
          </reference>
        </references>
      </pivotArea>
    </format>
    <format dxfId="2287">
      <pivotArea dataOnly="0" labelOnly="1" outline="0" fieldPosition="0">
        <references count="2">
          <reference field="21" count="1" selected="0">
            <x v="75"/>
          </reference>
          <reference field="22" count="1">
            <x v="551"/>
          </reference>
        </references>
      </pivotArea>
    </format>
    <format dxfId="2286">
      <pivotArea dataOnly="0" labelOnly="1" outline="0" fieldPosition="0">
        <references count="2">
          <reference field="21" count="1" selected="0">
            <x v="76"/>
          </reference>
          <reference field="22" count="1">
            <x v="518"/>
          </reference>
        </references>
      </pivotArea>
    </format>
    <format dxfId="2285">
      <pivotArea dataOnly="0" labelOnly="1" outline="0" fieldPosition="0">
        <references count="2">
          <reference field="21" count="1" selected="0">
            <x v="77"/>
          </reference>
          <reference field="22" count="1">
            <x v="1178"/>
          </reference>
        </references>
      </pivotArea>
    </format>
    <format dxfId="2284">
      <pivotArea dataOnly="0" labelOnly="1" outline="0" fieldPosition="0">
        <references count="2">
          <reference field="21" count="1" selected="0">
            <x v="78"/>
          </reference>
          <reference field="22" count="1">
            <x v="49"/>
          </reference>
        </references>
      </pivotArea>
    </format>
    <format dxfId="2283">
      <pivotArea dataOnly="0" labelOnly="1" outline="0" fieldPosition="0">
        <references count="2">
          <reference field="21" count="1" selected="0">
            <x v="79"/>
          </reference>
          <reference field="22" count="1">
            <x v="772"/>
          </reference>
        </references>
      </pivotArea>
    </format>
    <format dxfId="2282">
      <pivotArea dataOnly="0" labelOnly="1" outline="0" fieldPosition="0">
        <references count="2">
          <reference field="21" count="1" selected="0">
            <x v="80"/>
          </reference>
          <reference field="22" count="1">
            <x v="803"/>
          </reference>
        </references>
      </pivotArea>
    </format>
    <format dxfId="2281">
      <pivotArea dataOnly="0" labelOnly="1" outline="0" fieldPosition="0">
        <references count="2">
          <reference field="21" count="1" selected="0">
            <x v="81"/>
          </reference>
          <reference field="22" count="1">
            <x v="1165"/>
          </reference>
        </references>
      </pivotArea>
    </format>
    <format dxfId="2280">
      <pivotArea dataOnly="0" labelOnly="1" outline="0" fieldPosition="0">
        <references count="2">
          <reference field="21" count="1" selected="0">
            <x v="82"/>
          </reference>
          <reference field="22" count="1">
            <x v="827"/>
          </reference>
        </references>
      </pivotArea>
    </format>
    <format dxfId="2279">
      <pivotArea dataOnly="0" labelOnly="1" outline="0" fieldPosition="0">
        <references count="2">
          <reference field="21" count="1" selected="0">
            <x v="83"/>
          </reference>
          <reference field="22" count="1">
            <x v="312"/>
          </reference>
        </references>
      </pivotArea>
    </format>
    <format dxfId="2278">
      <pivotArea dataOnly="0" labelOnly="1" outline="0" fieldPosition="0">
        <references count="2">
          <reference field="21" count="1" selected="0">
            <x v="84"/>
          </reference>
          <reference field="22" count="1">
            <x v="250"/>
          </reference>
        </references>
      </pivotArea>
    </format>
    <format dxfId="2277">
      <pivotArea dataOnly="0" labelOnly="1" outline="0" fieldPosition="0">
        <references count="2">
          <reference field="21" count="1" selected="0">
            <x v="85"/>
          </reference>
          <reference field="22" count="1">
            <x v="1142"/>
          </reference>
        </references>
      </pivotArea>
    </format>
    <format dxfId="2276">
      <pivotArea dataOnly="0" labelOnly="1" outline="0" fieldPosition="0">
        <references count="2">
          <reference field="21" count="1" selected="0">
            <x v="86"/>
          </reference>
          <reference field="22" count="1">
            <x v="343"/>
          </reference>
        </references>
      </pivotArea>
    </format>
    <format dxfId="2275">
      <pivotArea dataOnly="0" labelOnly="1" outline="0" fieldPosition="0">
        <references count="2">
          <reference field="21" count="1" selected="0">
            <x v="87"/>
          </reference>
          <reference field="22" count="1">
            <x v="184"/>
          </reference>
        </references>
      </pivotArea>
    </format>
    <format dxfId="2274">
      <pivotArea dataOnly="0" labelOnly="1" outline="0" fieldPosition="0">
        <references count="2">
          <reference field="21" count="1" selected="0">
            <x v="88"/>
          </reference>
          <reference field="22" count="1">
            <x v="503"/>
          </reference>
        </references>
      </pivotArea>
    </format>
    <format dxfId="2273">
      <pivotArea dataOnly="0" labelOnly="1" outline="0" fieldPosition="0">
        <references count="2">
          <reference field="21" count="1" selected="0">
            <x v="89"/>
          </reference>
          <reference field="22" count="1">
            <x v="1155"/>
          </reference>
        </references>
      </pivotArea>
    </format>
    <format dxfId="2272">
      <pivotArea dataOnly="0" labelOnly="1" outline="0" fieldPosition="0">
        <references count="2">
          <reference field="21" count="1" selected="0">
            <x v="90"/>
          </reference>
          <reference field="22" count="1">
            <x v="1180"/>
          </reference>
        </references>
      </pivotArea>
    </format>
    <format dxfId="2271">
      <pivotArea dataOnly="0" labelOnly="1" outline="0" fieldPosition="0">
        <references count="2">
          <reference field="21" count="1" selected="0">
            <x v="91"/>
          </reference>
          <reference field="22" count="1">
            <x v="969"/>
          </reference>
        </references>
      </pivotArea>
    </format>
    <format dxfId="2270">
      <pivotArea dataOnly="0" labelOnly="1" outline="0" fieldPosition="0">
        <references count="2">
          <reference field="21" count="1" selected="0">
            <x v="92"/>
          </reference>
          <reference field="22" count="1">
            <x v="695"/>
          </reference>
        </references>
      </pivotArea>
    </format>
    <format dxfId="2269">
      <pivotArea dataOnly="0" labelOnly="1" outline="0" fieldPosition="0">
        <references count="2">
          <reference field="21" count="1" selected="0">
            <x v="93"/>
          </reference>
          <reference field="22" count="1">
            <x v="109"/>
          </reference>
        </references>
      </pivotArea>
    </format>
    <format dxfId="2268">
      <pivotArea dataOnly="0" labelOnly="1" outline="0" fieldPosition="0">
        <references count="2">
          <reference field="21" count="1" selected="0">
            <x v="94"/>
          </reference>
          <reference field="22" count="1">
            <x v="339"/>
          </reference>
        </references>
      </pivotArea>
    </format>
    <format dxfId="2267">
      <pivotArea dataOnly="0" labelOnly="1" outline="0" fieldPosition="0">
        <references count="2">
          <reference field="21" count="1" selected="0">
            <x v="95"/>
          </reference>
          <reference field="22" count="1">
            <x v="909"/>
          </reference>
        </references>
      </pivotArea>
    </format>
    <format dxfId="2266">
      <pivotArea dataOnly="0" labelOnly="1" outline="0" fieldPosition="0">
        <references count="2">
          <reference field="21" count="1" selected="0">
            <x v="96"/>
          </reference>
          <reference field="22" count="1">
            <x v="606"/>
          </reference>
        </references>
      </pivotArea>
    </format>
    <format dxfId="2265">
      <pivotArea dataOnly="0" labelOnly="1" outline="0" fieldPosition="0">
        <references count="2">
          <reference field="21" count="1" selected="0">
            <x v="97"/>
          </reference>
          <reference field="22" count="1">
            <x v="441"/>
          </reference>
        </references>
      </pivotArea>
    </format>
    <format dxfId="2264">
      <pivotArea dataOnly="0" labelOnly="1" outline="0" fieldPosition="0">
        <references count="2">
          <reference field="21" count="1" selected="0">
            <x v="98"/>
          </reference>
          <reference field="22" count="1">
            <x v="378"/>
          </reference>
        </references>
      </pivotArea>
    </format>
    <format dxfId="2263">
      <pivotArea dataOnly="0" labelOnly="1" outline="0" fieldPosition="0">
        <references count="2">
          <reference field="21" count="1" selected="0">
            <x v="99"/>
          </reference>
          <reference field="22" count="1">
            <x v="828"/>
          </reference>
        </references>
      </pivotArea>
    </format>
    <format dxfId="2262">
      <pivotArea dataOnly="0" labelOnly="1" outline="0" fieldPosition="0">
        <references count="2">
          <reference field="21" count="1" selected="0">
            <x v="100"/>
          </reference>
          <reference field="22" count="1">
            <x v="323"/>
          </reference>
        </references>
      </pivotArea>
    </format>
    <format dxfId="2261">
      <pivotArea dataOnly="0" labelOnly="1" outline="0" fieldPosition="0">
        <references count="2">
          <reference field="21" count="1" selected="0">
            <x v="101"/>
          </reference>
          <reference field="22" count="1">
            <x v="1130"/>
          </reference>
        </references>
      </pivotArea>
    </format>
    <format dxfId="2260">
      <pivotArea dataOnly="0" labelOnly="1" outline="0" fieldPosition="0">
        <references count="2">
          <reference field="21" count="1" selected="0">
            <x v="102"/>
          </reference>
          <reference field="22" count="1">
            <x v="808"/>
          </reference>
        </references>
      </pivotArea>
    </format>
    <format dxfId="2259">
      <pivotArea dataOnly="0" labelOnly="1" outline="0" fieldPosition="0">
        <references count="2">
          <reference field="21" count="1" selected="0">
            <x v="103"/>
          </reference>
          <reference field="22" count="1">
            <x v="1098"/>
          </reference>
        </references>
      </pivotArea>
    </format>
    <format dxfId="2258">
      <pivotArea dataOnly="0" labelOnly="1" outline="0" fieldPosition="0">
        <references count="2">
          <reference field="21" count="1" selected="0">
            <x v="104"/>
          </reference>
          <reference field="22" count="1">
            <x v="740"/>
          </reference>
        </references>
      </pivotArea>
    </format>
    <format dxfId="2257">
      <pivotArea dataOnly="0" labelOnly="1" outline="0" fieldPosition="0">
        <references count="2">
          <reference field="21" count="1" selected="0">
            <x v="105"/>
          </reference>
          <reference field="22" count="1">
            <x v="718"/>
          </reference>
        </references>
      </pivotArea>
    </format>
    <format dxfId="2256">
      <pivotArea dataOnly="0" labelOnly="1" outline="0" fieldPosition="0">
        <references count="2">
          <reference field="21" count="1" selected="0">
            <x v="106"/>
          </reference>
          <reference field="22" count="1">
            <x v="587"/>
          </reference>
        </references>
      </pivotArea>
    </format>
    <format dxfId="2255">
      <pivotArea dataOnly="0" labelOnly="1" outline="0" fieldPosition="0">
        <references count="2">
          <reference field="21" count="1" selected="0">
            <x v="107"/>
          </reference>
          <reference field="22" count="1">
            <x v="310"/>
          </reference>
        </references>
      </pivotArea>
    </format>
    <format dxfId="2254">
      <pivotArea dataOnly="0" labelOnly="1" outline="0" fieldPosition="0">
        <references count="2">
          <reference field="21" count="1" selected="0">
            <x v="108"/>
          </reference>
          <reference field="22" count="1">
            <x v="1076"/>
          </reference>
        </references>
      </pivotArea>
    </format>
    <format dxfId="2253">
      <pivotArea dataOnly="0" labelOnly="1" outline="0" fieldPosition="0">
        <references count="2">
          <reference field="21" count="1" selected="0">
            <x v="109"/>
          </reference>
          <reference field="22" count="1">
            <x v="496"/>
          </reference>
        </references>
      </pivotArea>
    </format>
    <format dxfId="2252">
      <pivotArea dataOnly="0" labelOnly="1" outline="0" fieldPosition="0">
        <references count="2">
          <reference field="21" count="1" selected="0">
            <x v="110"/>
          </reference>
          <reference field="22" count="1">
            <x v="982"/>
          </reference>
        </references>
      </pivotArea>
    </format>
    <format dxfId="2251">
      <pivotArea dataOnly="0" labelOnly="1" outline="0" fieldPosition="0">
        <references count="2">
          <reference field="21" count="1" selected="0">
            <x v="111"/>
          </reference>
          <reference field="22" count="1">
            <x v="138"/>
          </reference>
        </references>
      </pivotArea>
    </format>
    <format dxfId="2250">
      <pivotArea dataOnly="0" labelOnly="1" outline="0" fieldPosition="0">
        <references count="2">
          <reference field="21" count="1" selected="0">
            <x v="112"/>
          </reference>
          <reference field="22" count="1">
            <x v="534"/>
          </reference>
        </references>
      </pivotArea>
    </format>
    <format dxfId="2249">
      <pivotArea dataOnly="0" labelOnly="1" outline="0" fieldPosition="0">
        <references count="2">
          <reference field="21" count="1" selected="0">
            <x v="113"/>
          </reference>
          <reference field="22" count="1">
            <x v="998"/>
          </reference>
        </references>
      </pivotArea>
    </format>
    <format dxfId="2248">
      <pivotArea dataOnly="0" labelOnly="1" outline="0" fieldPosition="0">
        <references count="2">
          <reference field="21" count="1" selected="0">
            <x v="114"/>
          </reference>
          <reference field="22" count="1">
            <x v="890"/>
          </reference>
        </references>
      </pivotArea>
    </format>
    <format dxfId="2247">
      <pivotArea dataOnly="0" labelOnly="1" outline="0" fieldPosition="0">
        <references count="2">
          <reference field="21" count="1" selected="0">
            <x v="115"/>
          </reference>
          <reference field="22" count="1">
            <x v="346"/>
          </reference>
        </references>
      </pivotArea>
    </format>
    <format dxfId="2246">
      <pivotArea dataOnly="0" labelOnly="1" outline="0" fieldPosition="0">
        <references count="2">
          <reference field="21" count="1" selected="0">
            <x v="116"/>
          </reference>
          <reference field="22" count="1">
            <x v="650"/>
          </reference>
        </references>
      </pivotArea>
    </format>
    <format dxfId="2245">
      <pivotArea dataOnly="0" labelOnly="1" outline="0" fieldPosition="0">
        <references count="2">
          <reference field="21" count="1" selected="0">
            <x v="117"/>
          </reference>
          <reference field="22" count="1">
            <x v="466"/>
          </reference>
        </references>
      </pivotArea>
    </format>
    <format dxfId="2244">
      <pivotArea dataOnly="0" labelOnly="1" outline="0" fieldPosition="0">
        <references count="2">
          <reference field="21" count="1" selected="0">
            <x v="118"/>
          </reference>
          <reference field="22" count="1">
            <x v="859"/>
          </reference>
        </references>
      </pivotArea>
    </format>
    <format dxfId="2243">
      <pivotArea dataOnly="0" labelOnly="1" outline="0" fieldPosition="0">
        <references count="2">
          <reference field="21" count="1" selected="0">
            <x v="119"/>
          </reference>
          <reference field="22" count="1">
            <x v="819"/>
          </reference>
        </references>
      </pivotArea>
    </format>
    <format dxfId="2242">
      <pivotArea dataOnly="0" labelOnly="1" outline="0" fieldPosition="0">
        <references count="2">
          <reference field="21" count="1" selected="0">
            <x v="120"/>
          </reference>
          <reference field="22" count="1">
            <x v="293"/>
          </reference>
        </references>
      </pivotArea>
    </format>
    <format dxfId="2241">
      <pivotArea dataOnly="0" labelOnly="1" outline="0" fieldPosition="0">
        <references count="2">
          <reference field="21" count="1" selected="0">
            <x v="121"/>
          </reference>
          <reference field="22" count="1">
            <x v="1177"/>
          </reference>
        </references>
      </pivotArea>
    </format>
    <format dxfId="2240">
      <pivotArea dataOnly="0" labelOnly="1" outline="0" fieldPosition="0">
        <references count="2">
          <reference field="21" count="1" selected="0">
            <x v="122"/>
          </reference>
          <reference field="22" count="1">
            <x v="613"/>
          </reference>
        </references>
      </pivotArea>
    </format>
    <format dxfId="2239">
      <pivotArea dataOnly="0" labelOnly="1" outline="0" fieldPosition="0">
        <references count="2">
          <reference field="21" count="1" selected="0">
            <x v="123"/>
          </reference>
          <reference field="22" count="1">
            <x v="269"/>
          </reference>
        </references>
      </pivotArea>
    </format>
    <format dxfId="2238">
      <pivotArea dataOnly="0" labelOnly="1" outline="0" fieldPosition="0">
        <references count="2">
          <reference field="21" count="1" selected="0">
            <x v="124"/>
          </reference>
          <reference field="22" count="1">
            <x v="712"/>
          </reference>
        </references>
      </pivotArea>
    </format>
    <format dxfId="2237">
      <pivotArea dataOnly="0" labelOnly="1" outline="0" fieldPosition="0">
        <references count="2">
          <reference field="21" count="1" selected="0">
            <x v="125"/>
          </reference>
          <reference field="22" count="1">
            <x v="1118"/>
          </reference>
        </references>
      </pivotArea>
    </format>
    <format dxfId="2236">
      <pivotArea dataOnly="0" labelOnly="1" outline="0" fieldPosition="0">
        <references count="2">
          <reference field="21" count="1" selected="0">
            <x v="126"/>
          </reference>
          <reference field="22" count="1">
            <x v="185"/>
          </reference>
        </references>
      </pivotArea>
    </format>
    <format dxfId="2235">
      <pivotArea dataOnly="0" labelOnly="1" outline="0" fieldPosition="0">
        <references count="2">
          <reference field="21" count="1" selected="0">
            <x v="127"/>
          </reference>
          <reference field="22" count="1">
            <x v="513"/>
          </reference>
        </references>
      </pivotArea>
    </format>
    <format dxfId="2234">
      <pivotArea dataOnly="0" labelOnly="1" outline="0" fieldPosition="0">
        <references count="2">
          <reference field="21" count="1" selected="0">
            <x v="128"/>
          </reference>
          <reference field="22" count="1">
            <x v="779"/>
          </reference>
        </references>
      </pivotArea>
    </format>
    <format dxfId="2233">
      <pivotArea dataOnly="0" labelOnly="1" outline="0" fieldPosition="0">
        <references count="2">
          <reference field="21" count="1" selected="0">
            <x v="129"/>
          </reference>
          <reference field="22" count="1">
            <x v="980"/>
          </reference>
        </references>
      </pivotArea>
    </format>
    <format dxfId="2232">
      <pivotArea dataOnly="0" labelOnly="1" outline="0" fieldPosition="0">
        <references count="2">
          <reference field="21" count="1" selected="0">
            <x v="130"/>
          </reference>
          <reference field="22" count="1">
            <x v="527"/>
          </reference>
        </references>
      </pivotArea>
    </format>
    <format dxfId="2231">
      <pivotArea dataOnly="0" labelOnly="1" outline="0" fieldPosition="0">
        <references count="2">
          <reference field="21" count="1" selected="0">
            <x v="131"/>
          </reference>
          <reference field="22" count="1">
            <x v="68"/>
          </reference>
        </references>
      </pivotArea>
    </format>
    <format dxfId="2230">
      <pivotArea dataOnly="0" labelOnly="1" outline="0" fieldPosition="0">
        <references count="2">
          <reference field="21" count="1" selected="0">
            <x v="132"/>
          </reference>
          <reference field="22" count="1">
            <x v="690"/>
          </reference>
        </references>
      </pivotArea>
    </format>
    <format dxfId="2229">
      <pivotArea dataOnly="0" labelOnly="1" outline="0" fieldPosition="0">
        <references count="2">
          <reference field="21" count="1" selected="0">
            <x v="133"/>
          </reference>
          <reference field="22" count="1">
            <x v="92"/>
          </reference>
        </references>
      </pivotArea>
    </format>
    <format dxfId="2228">
      <pivotArea dataOnly="0" labelOnly="1" outline="0" fieldPosition="0">
        <references count="2">
          <reference field="21" count="1" selected="0">
            <x v="134"/>
          </reference>
          <reference field="22" count="1">
            <x v="324"/>
          </reference>
        </references>
      </pivotArea>
    </format>
    <format dxfId="2227">
      <pivotArea dataOnly="0" labelOnly="1" outline="0" fieldPosition="0">
        <references count="2">
          <reference field="21" count="1" selected="0">
            <x v="135"/>
          </reference>
          <reference field="22" count="1">
            <x v="829"/>
          </reference>
        </references>
      </pivotArea>
    </format>
    <format dxfId="2226">
      <pivotArea dataOnly="0" labelOnly="1" outline="0" fieldPosition="0">
        <references count="2">
          <reference field="21" count="1" selected="0">
            <x v="136"/>
          </reference>
          <reference field="22" count="1">
            <x v="608"/>
          </reference>
        </references>
      </pivotArea>
    </format>
    <format dxfId="2225">
      <pivotArea dataOnly="0" labelOnly="1" outline="0" fieldPosition="0">
        <references count="2">
          <reference field="21" count="1" selected="0">
            <x v="137"/>
          </reference>
          <reference field="22" count="1">
            <x v="349"/>
          </reference>
        </references>
      </pivotArea>
    </format>
    <format dxfId="2224">
      <pivotArea dataOnly="0" labelOnly="1" outline="0" fieldPosition="0">
        <references count="2">
          <reference field="21" count="1" selected="0">
            <x v="138"/>
          </reference>
          <reference field="22" count="1">
            <x v="637"/>
          </reference>
        </references>
      </pivotArea>
    </format>
    <format dxfId="2223">
      <pivotArea dataOnly="0" labelOnly="1" outline="0" fieldPosition="0">
        <references count="2">
          <reference field="21" count="1" selected="0">
            <x v="139"/>
          </reference>
          <reference field="22" count="1">
            <x v="993"/>
          </reference>
        </references>
      </pivotArea>
    </format>
    <format dxfId="2222">
      <pivotArea dataOnly="0" labelOnly="1" outline="0" fieldPosition="0">
        <references count="2">
          <reference field="21" count="1" selected="0">
            <x v="140"/>
          </reference>
          <reference field="22" count="1">
            <x v="1086"/>
          </reference>
        </references>
      </pivotArea>
    </format>
    <format dxfId="2221">
      <pivotArea dataOnly="0" labelOnly="1" outline="0" fieldPosition="0">
        <references count="2">
          <reference field="21" count="1" selected="0">
            <x v="141"/>
          </reference>
          <reference field="22" count="1">
            <x v="671"/>
          </reference>
        </references>
      </pivotArea>
    </format>
    <format dxfId="2220">
      <pivotArea dataOnly="0" labelOnly="1" outline="0" fieldPosition="0">
        <references count="2">
          <reference field="21" count="1" selected="0">
            <x v="142"/>
          </reference>
          <reference field="22" count="1">
            <x v="1150"/>
          </reference>
        </references>
      </pivotArea>
    </format>
    <format dxfId="2219">
      <pivotArea dataOnly="0" labelOnly="1" outline="0" fieldPosition="0">
        <references count="2">
          <reference field="21" count="1" selected="0">
            <x v="143"/>
          </reference>
          <reference field="22" count="1">
            <x v="571"/>
          </reference>
        </references>
      </pivotArea>
    </format>
    <format dxfId="2218">
      <pivotArea dataOnly="0" labelOnly="1" outline="0" fieldPosition="0">
        <references count="2">
          <reference field="21" count="1" selected="0">
            <x v="144"/>
          </reference>
          <reference field="22" count="1">
            <x v="805"/>
          </reference>
        </references>
      </pivotArea>
    </format>
    <format dxfId="2217">
      <pivotArea dataOnly="0" labelOnly="1" outline="0" fieldPosition="0">
        <references count="2">
          <reference field="21" count="1" selected="0">
            <x v="145"/>
          </reference>
          <reference field="22" count="1">
            <x v="841"/>
          </reference>
        </references>
      </pivotArea>
    </format>
    <format dxfId="2216">
      <pivotArea dataOnly="0" labelOnly="1" outline="0" fieldPosition="0">
        <references count="2">
          <reference field="21" count="1" selected="0">
            <x v="146"/>
          </reference>
          <reference field="22" count="1">
            <x v="301"/>
          </reference>
        </references>
      </pivotArea>
    </format>
    <format dxfId="2215">
      <pivotArea dataOnly="0" labelOnly="1" outline="0" fieldPosition="0">
        <references count="2">
          <reference field="21" count="1" selected="0">
            <x v="147"/>
          </reference>
          <reference field="22" count="1">
            <x v="991"/>
          </reference>
        </references>
      </pivotArea>
    </format>
    <format dxfId="2214">
      <pivotArea dataOnly="0" labelOnly="1" outline="0" fieldPosition="0">
        <references count="2">
          <reference field="21" count="1" selected="0">
            <x v="148"/>
          </reference>
          <reference field="22" count="1">
            <x v="1105"/>
          </reference>
        </references>
      </pivotArea>
    </format>
    <format dxfId="2213">
      <pivotArea dataOnly="0" labelOnly="1" outline="0" fieldPosition="0">
        <references count="2">
          <reference field="21" count="1" selected="0">
            <x v="149"/>
          </reference>
          <reference field="22" count="1">
            <x v="908"/>
          </reference>
        </references>
      </pivotArea>
    </format>
    <format dxfId="2212">
      <pivotArea dataOnly="0" labelOnly="1" outline="0" fieldPosition="0">
        <references count="2">
          <reference field="21" count="1" selected="0">
            <x v="150"/>
          </reference>
          <reference field="22" count="1">
            <x v="763"/>
          </reference>
        </references>
      </pivotArea>
    </format>
    <format dxfId="2211">
      <pivotArea dataOnly="0" labelOnly="1" outline="0" fieldPosition="0">
        <references count="2">
          <reference field="21" count="1" selected="0">
            <x v="151"/>
          </reference>
          <reference field="22" count="1">
            <x v="715"/>
          </reference>
        </references>
      </pivotArea>
    </format>
    <format dxfId="2210">
      <pivotArea dataOnly="0" labelOnly="1" outline="0" fieldPosition="0">
        <references count="2">
          <reference field="21" count="1" selected="0">
            <x v="152"/>
          </reference>
          <reference field="22" count="1">
            <x v="110"/>
          </reference>
        </references>
      </pivotArea>
    </format>
    <format dxfId="2209">
      <pivotArea dataOnly="0" labelOnly="1" outline="0" fieldPosition="0">
        <references count="2">
          <reference field="21" count="1" selected="0">
            <x v="153"/>
          </reference>
          <reference field="22" count="1">
            <x v="1136"/>
          </reference>
        </references>
      </pivotArea>
    </format>
    <format dxfId="2208">
      <pivotArea dataOnly="0" labelOnly="1" outline="0" fieldPosition="0">
        <references count="2">
          <reference field="21" count="1" selected="0">
            <x v="154"/>
          </reference>
          <reference field="22" count="1">
            <x v="379"/>
          </reference>
        </references>
      </pivotArea>
    </format>
    <format dxfId="2207">
      <pivotArea dataOnly="0" labelOnly="1" outline="0" fieldPosition="0">
        <references count="2">
          <reference field="21" count="1" selected="0">
            <x v="155"/>
          </reference>
          <reference field="22" count="1">
            <x v="697"/>
          </reference>
        </references>
      </pivotArea>
    </format>
    <format dxfId="2206">
      <pivotArea dataOnly="0" labelOnly="1" outline="0" fieldPosition="0">
        <references count="2">
          <reference field="21" count="1" selected="0">
            <x v="156"/>
          </reference>
          <reference field="22" count="1">
            <x v="733"/>
          </reference>
        </references>
      </pivotArea>
    </format>
    <format dxfId="2205">
      <pivotArea dataOnly="0" labelOnly="1" outline="0" fieldPosition="0">
        <references count="2">
          <reference field="21" count="1" selected="0">
            <x v="157"/>
          </reference>
          <reference field="22" count="1">
            <x v="232"/>
          </reference>
        </references>
      </pivotArea>
    </format>
    <format dxfId="2204">
      <pivotArea dataOnly="0" labelOnly="1" outline="0" fieldPosition="0">
        <references count="2">
          <reference field="21" count="1" selected="0">
            <x v="158"/>
          </reference>
          <reference field="22" count="1">
            <x v="428"/>
          </reference>
        </references>
      </pivotArea>
    </format>
    <format dxfId="2203">
      <pivotArea dataOnly="0" labelOnly="1" outline="0" fieldPosition="0">
        <references count="2">
          <reference field="21" count="1" selected="0">
            <x v="159"/>
          </reference>
          <reference field="22" count="1">
            <x v="196"/>
          </reference>
        </references>
      </pivotArea>
    </format>
    <format dxfId="2202">
      <pivotArea dataOnly="0" labelOnly="1" outline="0" fieldPosition="0">
        <references count="2">
          <reference field="21" count="1" selected="0">
            <x v="160"/>
          </reference>
          <reference field="22" count="1">
            <x v="210"/>
          </reference>
        </references>
      </pivotArea>
    </format>
    <format dxfId="2201">
      <pivotArea dataOnly="0" labelOnly="1" outline="0" fieldPosition="0">
        <references count="2">
          <reference field="21" count="1" selected="0">
            <x v="161"/>
          </reference>
          <reference field="22" count="1">
            <x v="86"/>
          </reference>
        </references>
      </pivotArea>
    </format>
    <format dxfId="2200">
      <pivotArea dataOnly="0" labelOnly="1" outline="0" fieldPosition="0">
        <references count="2">
          <reference field="21" count="1" selected="0">
            <x v="162"/>
          </reference>
          <reference field="22" count="1">
            <x v="329"/>
          </reference>
        </references>
      </pivotArea>
    </format>
    <format dxfId="2199">
      <pivotArea dataOnly="0" labelOnly="1" outline="0" fieldPosition="0">
        <references count="2">
          <reference field="21" count="1" selected="0">
            <x v="163"/>
          </reference>
          <reference field="22" count="1">
            <x v="624"/>
          </reference>
        </references>
      </pivotArea>
    </format>
    <format dxfId="2198">
      <pivotArea dataOnly="0" labelOnly="1" outline="0" fieldPosition="0">
        <references count="2">
          <reference field="21" count="1" selected="0">
            <x v="164"/>
          </reference>
          <reference field="22" count="1">
            <x v="406"/>
          </reference>
        </references>
      </pivotArea>
    </format>
    <format dxfId="2197">
      <pivotArea dataOnly="0" labelOnly="1" outline="0" fieldPosition="0">
        <references count="2">
          <reference field="21" count="1" selected="0">
            <x v="165"/>
          </reference>
          <reference field="22" count="1">
            <x v="1042"/>
          </reference>
        </references>
      </pivotArea>
    </format>
    <format dxfId="2196">
      <pivotArea dataOnly="0" labelOnly="1" outline="0" fieldPosition="0">
        <references count="2">
          <reference field="21" count="1" selected="0">
            <x v="166"/>
          </reference>
          <reference field="22" count="1">
            <x v="848"/>
          </reference>
        </references>
      </pivotArea>
    </format>
    <format dxfId="2195">
      <pivotArea dataOnly="0" labelOnly="1" outline="0" fieldPosition="0">
        <references count="2">
          <reference field="21" count="1" selected="0">
            <x v="167"/>
          </reference>
          <reference field="22" count="1">
            <x v="501"/>
          </reference>
        </references>
      </pivotArea>
    </format>
    <format dxfId="2194">
      <pivotArea dataOnly="0" labelOnly="1" outline="0" fieldPosition="0">
        <references count="2">
          <reference field="21" count="1" selected="0">
            <x v="168"/>
          </reference>
          <reference field="22" count="1">
            <x v="959"/>
          </reference>
        </references>
      </pivotArea>
    </format>
    <format dxfId="2193">
      <pivotArea dataOnly="0" labelOnly="1" outline="0" fieldPosition="0">
        <references count="2">
          <reference field="21" count="1" selected="0">
            <x v="169"/>
          </reference>
          <reference field="22" count="1">
            <x v="789"/>
          </reference>
        </references>
      </pivotArea>
    </format>
    <format dxfId="2192">
      <pivotArea dataOnly="0" labelOnly="1" outline="0" fieldPosition="0">
        <references count="2">
          <reference field="21" count="1" selected="0">
            <x v="170"/>
          </reference>
          <reference field="22" count="1">
            <x v="199"/>
          </reference>
        </references>
      </pivotArea>
    </format>
    <format dxfId="2191">
      <pivotArea dataOnly="0" labelOnly="1" outline="0" fieldPosition="0">
        <references count="2">
          <reference field="21" count="1" selected="0">
            <x v="171"/>
          </reference>
          <reference field="22" count="1">
            <x v="524"/>
          </reference>
        </references>
      </pivotArea>
    </format>
    <format dxfId="2190">
      <pivotArea dataOnly="0" labelOnly="1" outline="0" fieldPosition="0">
        <references count="2">
          <reference field="21" count="1" selected="0">
            <x v="172"/>
          </reference>
          <reference field="22" count="1">
            <x v="248"/>
          </reference>
        </references>
      </pivotArea>
    </format>
    <format dxfId="2189">
      <pivotArea dataOnly="0" labelOnly="1" outline="0" fieldPosition="0">
        <references count="2">
          <reference field="21" count="1" selected="0">
            <x v="173"/>
          </reference>
          <reference field="22" count="1">
            <x v="967"/>
          </reference>
        </references>
      </pivotArea>
    </format>
    <format dxfId="2188">
      <pivotArea dataOnly="0" labelOnly="1" outline="0" fieldPosition="0">
        <references count="2">
          <reference field="21" count="1" selected="0">
            <x v="174"/>
          </reference>
          <reference field="22" count="1">
            <x v="57"/>
          </reference>
        </references>
      </pivotArea>
    </format>
    <format dxfId="2187">
      <pivotArea dataOnly="0" labelOnly="1" outline="0" fieldPosition="0">
        <references count="2">
          <reference field="21" count="1" selected="0">
            <x v="175"/>
          </reference>
          <reference field="22" count="1">
            <x v="588"/>
          </reference>
        </references>
      </pivotArea>
    </format>
    <format dxfId="2186">
      <pivotArea dataOnly="0" labelOnly="1" outline="0" fieldPosition="0">
        <references count="2">
          <reference field="21" count="1" selected="0">
            <x v="176"/>
          </reference>
          <reference field="22" count="1">
            <x v="1160"/>
          </reference>
        </references>
      </pivotArea>
    </format>
    <format dxfId="2185">
      <pivotArea dataOnly="0" labelOnly="1" outline="0" fieldPosition="0">
        <references count="2">
          <reference field="21" count="1" selected="0">
            <x v="177"/>
          </reference>
          <reference field="22" count="1">
            <x v="657"/>
          </reference>
        </references>
      </pivotArea>
    </format>
    <format dxfId="2184">
      <pivotArea dataOnly="0" labelOnly="1" outline="0" fieldPosition="0">
        <references count="2">
          <reference field="21" count="1" selected="0">
            <x v="178"/>
          </reference>
          <reference field="22" count="1">
            <x v="461"/>
          </reference>
        </references>
      </pivotArea>
    </format>
    <format dxfId="2183">
      <pivotArea dataOnly="0" labelOnly="1" outline="0" fieldPosition="0">
        <references count="2">
          <reference field="21" count="1" selected="0">
            <x v="179"/>
          </reference>
          <reference field="22" count="1">
            <x v="1066"/>
          </reference>
        </references>
      </pivotArea>
    </format>
    <format dxfId="2182">
      <pivotArea dataOnly="0" labelOnly="1" outline="0" fieldPosition="0">
        <references count="2">
          <reference field="21" count="1" selected="0">
            <x v="180"/>
          </reference>
          <reference field="22" count="1">
            <x v="1129"/>
          </reference>
        </references>
      </pivotArea>
    </format>
    <format dxfId="2181">
      <pivotArea dataOnly="0" labelOnly="1" outline="0" fieldPosition="0">
        <references count="2">
          <reference field="21" count="1" selected="0">
            <x v="181"/>
          </reference>
          <reference field="22" count="1">
            <x v="208"/>
          </reference>
        </references>
      </pivotArea>
    </format>
    <format dxfId="2180">
      <pivotArea dataOnly="0" labelOnly="1" outline="0" fieldPosition="0">
        <references count="2">
          <reference field="21" count="1" selected="0">
            <x v="182"/>
          </reference>
          <reference field="22" count="1">
            <x v="360"/>
          </reference>
        </references>
      </pivotArea>
    </format>
    <format dxfId="2179">
      <pivotArea dataOnly="0" labelOnly="1" outline="0" fieldPosition="0">
        <references count="2">
          <reference field="21" count="1" selected="0">
            <x v="183"/>
          </reference>
          <reference field="22" count="1">
            <x v="1102"/>
          </reference>
        </references>
      </pivotArea>
    </format>
    <format dxfId="2178">
      <pivotArea dataOnly="0" labelOnly="1" outline="0" fieldPosition="0">
        <references count="2">
          <reference field="21" count="1" selected="0">
            <x v="184"/>
          </reference>
          <reference field="22" count="1">
            <x v="844"/>
          </reference>
        </references>
      </pivotArea>
    </format>
    <format dxfId="2177">
      <pivotArea dataOnly="0" labelOnly="1" outline="0" fieldPosition="0">
        <references count="2">
          <reference field="21" count="1" selected="0">
            <x v="185"/>
          </reference>
          <reference field="22" count="1">
            <x v="739"/>
          </reference>
        </references>
      </pivotArea>
    </format>
    <format dxfId="2176">
      <pivotArea dataOnly="0" labelOnly="1" outline="0" fieldPosition="0">
        <references count="2">
          <reference field="21" count="1" selected="0">
            <x v="186"/>
          </reference>
          <reference field="22" count="1">
            <x v="74"/>
          </reference>
        </references>
      </pivotArea>
    </format>
    <format dxfId="2175">
      <pivotArea dataOnly="0" labelOnly="1" outline="0" fieldPosition="0">
        <references count="2">
          <reference field="21" count="1" selected="0">
            <x v="187"/>
          </reference>
          <reference field="22" count="1">
            <x v="882"/>
          </reference>
        </references>
      </pivotArea>
    </format>
    <format dxfId="2174">
      <pivotArea dataOnly="0" labelOnly="1" outline="0" fieldPosition="0">
        <references count="2">
          <reference field="21" count="1" selected="0">
            <x v="188"/>
          </reference>
          <reference field="22" count="1">
            <x v="258"/>
          </reference>
        </references>
      </pivotArea>
    </format>
    <format dxfId="2173">
      <pivotArea dataOnly="0" labelOnly="1" outline="0" fieldPosition="0">
        <references count="2">
          <reference field="21" count="1" selected="0">
            <x v="189"/>
          </reference>
          <reference field="22" count="1">
            <x v="795"/>
          </reference>
        </references>
      </pivotArea>
    </format>
    <format dxfId="2172">
      <pivotArea dataOnly="0" labelOnly="1" outline="0" fieldPosition="0">
        <references count="2">
          <reference field="21" count="1" selected="0">
            <x v="190"/>
          </reference>
          <reference field="22" count="1">
            <x v="473"/>
          </reference>
        </references>
      </pivotArea>
    </format>
    <format dxfId="2171">
      <pivotArea dataOnly="0" labelOnly="1" outline="0" fieldPosition="0">
        <references count="2">
          <reference field="21" count="1" selected="0">
            <x v="191"/>
          </reference>
          <reference field="22" count="1">
            <x v="224"/>
          </reference>
        </references>
      </pivotArea>
    </format>
    <format dxfId="2170">
      <pivotArea dataOnly="0" labelOnly="1" outline="0" fieldPosition="0">
        <references count="2">
          <reference field="21" count="1" selected="0">
            <x v="192"/>
          </reference>
          <reference field="22" count="1">
            <x v="209"/>
          </reference>
        </references>
      </pivotArea>
    </format>
    <format dxfId="2169">
      <pivotArea dataOnly="0" labelOnly="1" outline="0" fieldPosition="0">
        <references count="2">
          <reference field="21" count="1" selected="0">
            <x v="193"/>
          </reference>
          <reference field="22" count="1">
            <x v="509"/>
          </reference>
        </references>
      </pivotArea>
    </format>
    <format dxfId="2168">
      <pivotArea dataOnly="0" labelOnly="1" outline="0" fieldPosition="0">
        <references count="2">
          <reference field="21" count="1" selected="0">
            <x v="194"/>
          </reference>
          <reference field="22" count="1">
            <x v="97"/>
          </reference>
        </references>
      </pivotArea>
    </format>
    <format dxfId="2167">
      <pivotArea dataOnly="0" labelOnly="1" outline="0" fieldPosition="0">
        <references count="2">
          <reference field="21" count="1" selected="0">
            <x v="195"/>
          </reference>
          <reference field="22" count="1">
            <x v="60"/>
          </reference>
        </references>
      </pivotArea>
    </format>
    <format dxfId="2166">
      <pivotArea dataOnly="0" labelOnly="1" outline="0" fieldPosition="0">
        <references count="2">
          <reference field="21" count="1" selected="0">
            <x v="196"/>
          </reference>
          <reference field="22" count="1">
            <x v="1003"/>
          </reference>
        </references>
      </pivotArea>
    </format>
    <format dxfId="2165">
      <pivotArea dataOnly="0" labelOnly="1" outline="0" fieldPosition="0">
        <references count="2">
          <reference field="21" count="1" selected="0">
            <x v="197"/>
          </reference>
          <reference field="22" count="1">
            <x v="898"/>
          </reference>
        </references>
      </pivotArea>
    </format>
    <format dxfId="2164">
      <pivotArea dataOnly="0" labelOnly="1" outline="0" fieldPosition="0">
        <references count="2">
          <reference field="21" count="1" selected="0">
            <x v="198"/>
          </reference>
          <reference field="22" count="1">
            <x v="579"/>
          </reference>
        </references>
      </pivotArea>
    </format>
    <format dxfId="2163">
      <pivotArea dataOnly="0" labelOnly="1" outline="0" fieldPosition="0">
        <references count="2">
          <reference field="21" count="1" selected="0">
            <x v="199"/>
          </reference>
          <reference field="22" count="1">
            <x v="479"/>
          </reference>
        </references>
      </pivotArea>
    </format>
    <format dxfId="2162">
      <pivotArea dataOnly="0" labelOnly="1" outline="0" fieldPosition="0">
        <references count="2">
          <reference field="21" count="1" selected="0">
            <x v="200"/>
          </reference>
          <reference field="22" count="1">
            <x v="1052"/>
          </reference>
        </references>
      </pivotArea>
    </format>
    <format dxfId="2161">
      <pivotArea dataOnly="0" labelOnly="1" outline="0" fieldPosition="0">
        <references count="2">
          <reference field="21" count="1" selected="0">
            <x v="201"/>
          </reference>
          <reference field="22" count="1">
            <x v="1167"/>
          </reference>
        </references>
      </pivotArea>
    </format>
    <format dxfId="2160">
      <pivotArea dataOnly="0" labelOnly="1" outline="0" fieldPosition="0">
        <references count="2">
          <reference field="21" count="1" selected="0">
            <x v="202"/>
          </reference>
          <reference field="22" count="1">
            <x v="971"/>
          </reference>
        </references>
      </pivotArea>
    </format>
    <format dxfId="2159">
      <pivotArea dataOnly="0" labelOnly="1" outline="0" fieldPosition="0">
        <references count="2">
          <reference field="21" count="1" selected="0">
            <x v="203"/>
          </reference>
          <reference field="22" count="1">
            <x v="235"/>
          </reference>
        </references>
      </pivotArea>
    </format>
    <format dxfId="2158">
      <pivotArea dataOnly="0" labelOnly="1" outline="0" fieldPosition="0">
        <references count="2">
          <reference field="21" count="1" selected="0">
            <x v="204"/>
          </reference>
          <reference field="22" count="1">
            <x v="620"/>
          </reference>
        </references>
      </pivotArea>
    </format>
    <format dxfId="2157">
      <pivotArea dataOnly="0" labelOnly="1" outline="0" fieldPosition="0">
        <references count="2">
          <reference field="21" count="1" selected="0">
            <x v="205"/>
          </reference>
          <reference field="22" count="1">
            <x v="227"/>
          </reference>
        </references>
      </pivotArea>
    </format>
    <format dxfId="2156">
      <pivotArea dataOnly="0" labelOnly="1" outline="0" fieldPosition="0">
        <references count="2">
          <reference field="21" count="1" selected="0">
            <x v="206"/>
          </reference>
          <reference field="22" count="1">
            <x v="914"/>
          </reference>
        </references>
      </pivotArea>
    </format>
    <format dxfId="2155">
      <pivotArea dataOnly="0" labelOnly="1" outline="0" fieldPosition="0">
        <references count="2">
          <reference field="21" count="1" selected="0">
            <x v="207"/>
          </reference>
          <reference field="22" count="1">
            <x v="1106"/>
          </reference>
        </references>
      </pivotArea>
    </format>
    <format dxfId="2154">
      <pivotArea dataOnly="0" labelOnly="1" outline="0" fieldPosition="0">
        <references count="2">
          <reference field="21" count="1" selected="0">
            <x v="208"/>
          </reference>
          <reference field="22" count="1">
            <x v="1117"/>
          </reference>
        </references>
      </pivotArea>
    </format>
    <format dxfId="2153">
      <pivotArea dataOnly="0" labelOnly="1" outline="0" fieldPosition="0">
        <references count="2">
          <reference field="21" count="1" selected="0">
            <x v="209"/>
          </reference>
          <reference field="22" count="1">
            <x v="724"/>
          </reference>
        </references>
      </pivotArea>
    </format>
    <format dxfId="2152">
      <pivotArea dataOnly="0" labelOnly="1" outline="0" fieldPosition="0">
        <references count="2">
          <reference field="21" count="1" selected="0">
            <x v="210"/>
          </reference>
          <reference field="22" count="1">
            <x v="464"/>
          </reference>
        </references>
      </pivotArea>
    </format>
    <format dxfId="2151">
      <pivotArea dataOnly="0" labelOnly="1" outline="0" fieldPosition="0">
        <references count="2">
          <reference field="21" count="1" selected="0">
            <x v="211"/>
          </reference>
          <reference field="22" count="1">
            <x v="136"/>
          </reference>
        </references>
      </pivotArea>
    </format>
    <format dxfId="2150">
      <pivotArea dataOnly="0" labelOnly="1" outline="0" fieldPosition="0">
        <references count="2">
          <reference field="21" count="1" selected="0">
            <x v="212"/>
          </reference>
          <reference field="22" count="1">
            <x v="778"/>
          </reference>
        </references>
      </pivotArea>
    </format>
    <format dxfId="2149">
      <pivotArea dataOnly="0" labelOnly="1" outline="0" fieldPosition="0">
        <references count="2">
          <reference field="21" count="1" selected="0">
            <x v="213"/>
          </reference>
          <reference field="22" count="1">
            <x v="245"/>
          </reference>
        </references>
      </pivotArea>
    </format>
    <format dxfId="2148">
      <pivotArea dataOnly="0" labelOnly="1" outline="0" fieldPosition="0">
        <references count="2">
          <reference field="21" count="1" selected="0">
            <x v="214"/>
          </reference>
          <reference field="22" count="1">
            <x v="231"/>
          </reference>
        </references>
      </pivotArea>
    </format>
    <format dxfId="2147">
      <pivotArea dataOnly="0" labelOnly="1" outline="0" fieldPosition="0">
        <references count="2">
          <reference field="21" count="1" selected="0">
            <x v="215"/>
          </reference>
          <reference field="22" count="1">
            <x v="1158"/>
          </reference>
        </references>
      </pivotArea>
    </format>
    <format dxfId="2146">
      <pivotArea dataOnly="0" labelOnly="1" outline="0" fieldPosition="0">
        <references count="2">
          <reference field="21" count="1" selected="0">
            <x v="216"/>
          </reference>
          <reference field="22" count="1">
            <x v="1126"/>
          </reference>
        </references>
      </pivotArea>
    </format>
    <format dxfId="2145">
      <pivotArea dataOnly="0" labelOnly="1" outline="0" fieldPosition="0">
        <references count="2">
          <reference field="21" count="1" selected="0">
            <x v="217"/>
          </reference>
          <reference field="22" count="1">
            <x v="104"/>
          </reference>
        </references>
      </pivotArea>
    </format>
    <format dxfId="2144">
      <pivotArea dataOnly="0" labelOnly="1" outline="0" fieldPosition="0">
        <references count="2">
          <reference field="21" count="1" selected="0">
            <x v="218"/>
          </reference>
          <reference field="22" count="1">
            <x v="532"/>
          </reference>
        </references>
      </pivotArea>
    </format>
    <format dxfId="2143">
      <pivotArea dataOnly="0" labelOnly="1" outline="0" fieldPosition="0">
        <references count="2">
          <reference field="21" count="1" selected="0">
            <x v="219"/>
          </reference>
          <reference field="22" count="1">
            <x v="576"/>
          </reference>
        </references>
      </pivotArea>
    </format>
    <format dxfId="2142">
      <pivotArea dataOnly="0" labelOnly="1" outline="0" fieldPosition="0">
        <references count="2">
          <reference field="21" count="1" selected="0">
            <x v="220"/>
          </reference>
          <reference field="22" count="1">
            <x v="292"/>
          </reference>
        </references>
      </pivotArea>
    </format>
    <format dxfId="2141">
      <pivotArea dataOnly="0" labelOnly="1" outline="0" fieldPosition="0">
        <references count="2">
          <reference field="21" count="1" selected="0">
            <x v="221"/>
          </reference>
          <reference field="22" count="1">
            <x v="1081"/>
          </reference>
        </references>
      </pivotArea>
    </format>
    <format dxfId="2140">
      <pivotArea dataOnly="0" labelOnly="1" outline="0" fieldPosition="0">
        <references count="2">
          <reference field="21" count="1" selected="0">
            <x v="222"/>
          </reference>
          <reference field="22" count="1">
            <x v="764"/>
          </reference>
        </references>
      </pivotArea>
    </format>
    <format dxfId="2139">
      <pivotArea dataOnly="0" labelOnly="1" outline="0" fieldPosition="0">
        <references count="2">
          <reference field="21" count="1" selected="0">
            <x v="223"/>
          </reference>
          <reference field="22" count="1">
            <x v="725"/>
          </reference>
        </references>
      </pivotArea>
    </format>
    <format dxfId="2138">
      <pivotArea dataOnly="0" labelOnly="1" outline="0" fieldPosition="0">
        <references count="2">
          <reference field="21" count="1" selected="0">
            <x v="224"/>
          </reference>
          <reference field="22" count="1">
            <x v="856"/>
          </reference>
        </references>
      </pivotArea>
    </format>
    <format dxfId="2137">
      <pivotArea dataOnly="0" labelOnly="1" outline="0" fieldPosition="0">
        <references count="2">
          <reference field="21" count="1" selected="0">
            <x v="225"/>
          </reference>
          <reference field="22" count="1">
            <x v="976"/>
          </reference>
        </references>
      </pivotArea>
    </format>
    <format dxfId="2136">
      <pivotArea dataOnly="0" labelOnly="1" outline="0" fieldPosition="0">
        <references count="2">
          <reference field="21" count="1" selected="0">
            <x v="226"/>
          </reference>
          <reference field="22" count="1">
            <x v="286"/>
          </reference>
        </references>
      </pivotArea>
    </format>
    <format dxfId="2135">
      <pivotArea dataOnly="0" labelOnly="1" outline="0" fieldPosition="0">
        <references count="2">
          <reference field="21" count="1" selected="0">
            <x v="227"/>
          </reference>
          <reference field="22" count="1">
            <x v="919"/>
          </reference>
        </references>
      </pivotArea>
    </format>
    <format dxfId="2134">
      <pivotArea dataOnly="0" labelOnly="1" outline="0" fieldPosition="0">
        <references count="2">
          <reference field="21" count="1" selected="0">
            <x v="228"/>
          </reference>
          <reference field="22" count="1">
            <x v="818"/>
          </reference>
        </references>
      </pivotArea>
    </format>
    <format dxfId="2133">
      <pivotArea dataOnly="0" labelOnly="1" outline="0" fieldPosition="0">
        <references count="2">
          <reference field="21" count="1" selected="0">
            <x v="229"/>
          </reference>
          <reference field="22" count="1">
            <x v="125"/>
          </reference>
        </references>
      </pivotArea>
    </format>
    <format dxfId="2132">
      <pivotArea dataOnly="0" labelOnly="1" outline="0" fieldPosition="0">
        <references count="2">
          <reference field="21" count="1" selected="0">
            <x v="230"/>
          </reference>
          <reference field="22" count="1">
            <x v="840"/>
          </reference>
        </references>
      </pivotArea>
    </format>
    <format dxfId="2131">
      <pivotArea dataOnly="0" labelOnly="1" outline="0" fieldPosition="0">
        <references count="2">
          <reference field="21" count="1" selected="0">
            <x v="231"/>
          </reference>
          <reference field="22" count="1">
            <x v="858"/>
          </reference>
        </references>
      </pivotArea>
    </format>
    <format dxfId="2130">
      <pivotArea dataOnly="0" labelOnly="1" outline="0" fieldPosition="0">
        <references count="2">
          <reference field="21" count="1" selected="0">
            <x v="232"/>
          </reference>
          <reference field="22" count="1">
            <x v="618"/>
          </reference>
        </references>
      </pivotArea>
    </format>
    <format dxfId="2129">
      <pivotArea dataOnly="0" labelOnly="1" outline="0" fieldPosition="0">
        <references count="2">
          <reference field="21" count="1" selected="0">
            <x v="233"/>
          </reference>
          <reference field="22" count="1">
            <x v="64"/>
          </reference>
        </references>
      </pivotArea>
    </format>
    <format dxfId="2128">
      <pivotArea dataOnly="0" labelOnly="1" outline="0" fieldPosition="0">
        <references count="2">
          <reference field="21" count="1" selected="0">
            <x v="234"/>
          </reference>
          <reference field="22" count="1">
            <x v="973"/>
          </reference>
        </references>
      </pivotArea>
    </format>
    <format dxfId="2127">
      <pivotArea dataOnly="0" labelOnly="1" outline="0" fieldPosition="0">
        <references count="2">
          <reference field="21" count="1" selected="0">
            <x v="235"/>
          </reference>
          <reference field="22" count="1">
            <x v="445"/>
          </reference>
        </references>
      </pivotArea>
    </format>
    <format dxfId="2126">
      <pivotArea dataOnly="0" labelOnly="1" outline="0" fieldPosition="0">
        <references count="2">
          <reference field="21" count="1" selected="0">
            <x v="236"/>
          </reference>
          <reference field="22" count="1">
            <x v="159"/>
          </reference>
        </references>
      </pivotArea>
    </format>
    <format dxfId="2125">
      <pivotArea dataOnly="0" labelOnly="1" outline="0" fieldPosition="0">
        <references count="2">
          <reference field="21" count="1" selected="0">
            <x v="237"/>
          </reference>
          <reference field="22" count="1">
            <x v="1169"/>
          </reference>
        </references>
      </pivotArea>
    </format>
    <format dxfId="2124">
      <pivotArea dataOnly="0" labelOnly="1" outline="0" fieldPosition="0">
        <references count="2">
          <reference field="21" count="1" selected="0">
            <x v="238"/>
          </reference>
          <reference field="22" count="1">
            <x v="811"/>
          </reference>
        </references>
      </pivotArea>
    </format>
    <format dxfId="2123">
      <pivotArea dataOnly="0" labelOnly="1" outline="0" fieldPosition="0">
        <references count="2">
          <reference field="21" count="1" selected="0">
            <x v="239"/>
          </reference>
          <reference field="22" count="1">
            <x v="951"/>
          </reference>
        </references>
      </pivotArea>
    </format>
    <format dxfId="2122">
      <pivotArea dataOnly="0" labelOnly="1" outline="0" fieldPosition="0">
        <references count="2">
          <reference field="21" count="1" selected="0">
            <x v="240"/>
          </reference>
          <reference field="22" count="1">
            <x v="900"/>
          </reference>
        </references>
      </pivotArea>
    </format>
    <format dxfId="2121">
      <pivotArea dataOnly="0" labelOnly="1" outline="0" fieldPosition="0">
        <references count="2">
          <reference field="21" count="1" selected="0">
            <x v="241"/>
          </reference>
          <reference field="22" count="1">
            <x v="541"/>
          </reference>
        </references>
      </pivotArea>
    </format>
    <format dxfId="2120">
      <pivotArea dataOnly="0" labelOnly="1" outline="0" fieldPosition="0">
        <references count="2">
          <reference field="21" count="1" selected="0">
            <x v="242"/>
          </reference>
          <reference field="22" count="1">
            <x v="186"/>
          </reference>
        </references>
      </pivotArea>
    </format>
    <format dxfId="2119">
      <pivotArea dataOnly="0" labelOnly="1" outline="0" fieldPosition="0">
        <references count="2">
          <reference field="21" count="1" selected="0">
            <x v="243"/>
          </reference>
          <reference field="22" count="1">
            <x v="1001"/>
          </reference>
        </references>
      </pivotArea>
    </format>
    <format dxfId="2118">
      <pivotArea dataOnly="0" labelOnly="1" outline="0" fieldPosition="0">
        <references count="2">
          <reference field="21" count="1" selected="0">
            <x v="244"/>
          </reference>
          <reference field="22" count="1">
            <x v="670"/>
          </reference>
        </references>
      </pivotArea>
    </format>
    <format dxfId="2117">
      <pivotArea dataOnly="0" labelOnly="1" outline="0" fieldPosition="0">
        <references count="2">
          <reference field="21" count="1" selected="0">
            <x v="245"/>
          </reference>
          <reference field="22" count="1">
            <x v="988"/>
          </reference>
        </references>
      </pivotArea>
    </format>
    <format dxfId="2116">
      <pivotArea dataOnly="0" labelOnly="1" outline="0" fieldPosition="0">
        <references count="2">
          <reference field="21" count="1" selected="0">
            <x v="246"/>
          </reference>
          <reference field="22" count="1">
            <x v="798"/>
          </reference>
        </references>
      </pivotArea>
    </format>
    <format dxfId="2115">
      <pivotArea dataOnly="0" labelOnly="1" outline="0" fieldPosition="0">
        <references count="2">
          <reference field="21" count="1" selected="0">
            <x v="247"/>
          </reference>
          <reference field="22" count="1">
            <x v="1038"/>
          </reference>
        </references>
      </pivotArea>
    </format>
    <format dxfId="2114">
      <pivotArea dataOnly="0" labelOnly="1" outline="0" fieldPosition="0">
        <references count="2">
          <reference field="21" count="1" selected="0">
            <x v="248"/>
          </reference>
          <reference field="22" count="1">
            <x v="1079"/>
          </reference>
        </references>
      </pivotArea>
    </format>
    <format dxfId="2113">
      <pivotArea dataOnly="0" labelOnly="1" outline="0" fieldPosition="0">
        <references count="2">
          <reference field="21" count="1" selected="0">
            <x v="249"/>
          </reference>
          <reference field="22" count="1">
            <x v="594"/>
          </reference>
        </references>
      </pivotArea>
    </format>
    <format dxfId="2112">
      <pivotArea dataOnly="0" labelOnly="1" outline="0" fieldPosition="0">
        <references count="2">
          <reference field="21" count="1" selected="0">
            <x v="250"/>
          </reference>
          <reference field="22" count="1">
            <x v="485"/>
          </reference>
        </references>
      </pivotArea>
    </format>
    <format dxfId="2111">
      <pivotArea dataOnly="0" labelOnly="1" outline="0" fieldPosition="0">
        <references count="2">
          <reference field="21" count="1" selected="0">
            <x v="251"/>
          </reference>
          <reference field="22" count="1">
            <x v="721"/>
          </reference>
        </references>
      </pivotArea>
    </format>
    <format dxfId="2110">
      <pivotArea dataOnly="0" labelOnly="1" outline="0" fieldPosition="0">
        <references count="2">
          <reference field="21" count="1" selected="0">
            <x v="252"/>
          </reference>
          <reference field="22" count="1">
            <x v="381"/>
          </reference>
        </references>
      </pivotArea>
    </format>
    <format dxfId="2109">
      <pivotArea dataOnly="0" labelOnly="1" outline="0" fieldPosition="0">
        <references count="2">
          <reference field="21" count="1" selected="0">
            <x v="253"/>
          </reference>
          <reference field="22" count="1">
            <x v="1179"/>
          </reference>
        </references>
      </pivotArea>
    </format>
    <format dxfId="2108">
      <pivotArea dataOnly="0" labelOnly="1" outline="0" fieldPosition="0">
        <references count="2">
          <reference field="21" count="1" selected="0">
            <x v="254"/>
          </reference>
          <reference field="22" count="1">
            <x v="54"/>
          </reference>
        </references>
      </pivotArea>
    </format>
    <format dxfId="2107">
      <pivotArea dataOnly="0" labelOnly="1" outline="0" fieldPosition="0">
        <references count="2">
          <reference field="21" count="1" selected="0">
            <x v="255"/>
          </reference>
          <reference field="22" count="1">
            <x v="139"/>
          </reference>
        </references>
      </pivotArea>
    </format>
    <format dxfId="2106">
      <pivotArea dataOnly="0" labelOnly="1" outline="0" fieldPosition="0">
        <references count="2">
          <reference field="21" count="1" selected="0">
            <x v="256"/>
          </reference>
          <reference field="22" count="1">
            <x v="351"/>
          </reference>
        </references>
      </pivotArea>
    </format>
    <format dxfId="2105">
      <pivotArea dataOnly="0" labelOnly="1" outline="0" fieldPosition="0">
        <references count="2">
          <reference field="21" count="1" selected="0">
            <x v="257"/>
          </reference>
          <reference field="22" count="1">
            <x v="916"/>
          </reference>
        </references>
      </pivotArea>
    </format>
    <format dxfId="2104">
      <pivotArea dataOnly="0" labelOnly="1" outline="0" fieldPosition="0">
        <references count="2">
          <reference field="21" count="1" selected="0">
            <x v="258"/>
          </reference>
          <reference field="22" count="1">
            <x v="614"/>
          </reference>
        </references>
      </pivotArea>
    </format>
    <format dxfId="2103">
      <pivotArea dataOnly="0" labelOnly="1" outline="0" fieldPosition="0">
        <references count="2">
          <reference field="21" count="1" selected="0">
            <x v="259"/>
          </reference>
          <reference field="22" count="1">
            <x v="160"/>
          </reference>
        </references>
      </pivotArea>
    </format>
    <format dxfId="2102">
      <pivotArea dataOnly="0" labelOnly="1" outline="0" fieldPosition="0">
        <references count="2">
          <reference field="21" count="1" selected="0">
            <x v="260"/>
          </reference>
          <reference field="22" count="1">
            <x v="906"/>
          </reference>
        </references>
      </pivotArea>
    </format>
    <format dxfId="2101">
      <pivotArea dataOnly="0" labelOnly="1" outline="0" fieldPosition="0">
        <references count="2">
          <reference field="21" count="1" selected="0">
            <x v="261"/>
          </reference>
          <reference field="22" count="1">
            <x v="1051"/>
          </reference>
        </references>
      </pivotArea>
    </format>
    <format dxfId="2100">
      <pivotArea dataOnly="0" labelOnly="1" outline="0" fieldPosition="0">
        <references count="2">
          <reference field="21" count="1" selected="0">
            <x v="262"/>
          </reference>
          <reference field="22" count="1">
            <x v="1061"/>
          </reference>
        </references>
      </pivotArea>
    </format>
    <format dxfId="2099">
      <pivotArea dataOnly="0" labelOnly="1" outline="0" fieldPosition="0">
        <references count="2">
          <reference field="21" count="1" selected="0">
            <x v="263"/>
          </reference>
          <reference field="22" count="1">
            <x v="910"/>
          </reference>
        </references>
      </pivotArea>
    </format>
    <format dxfId="2098">
      <pivotArea dataOnly="0" labelOnly="1" outline="0" fieldPosition="0">
        <references count="2">
          <reference field="21" count="1" selected="0">
            <x v="264"/>
          </reference>
          <reference field="22" count="1">
            <x v="793"/>
          </reference>
        </references>
      </pivotArea>
    </format>
    <format dxfId="2097">
      <pivotArea dataOnly="0" labelOnly="1" outline="0" fieldPosition="0">
        <references count="2">
          <reference field="21" count="1" selected="0">
            <x v="265"/>
          </reference>
          <reference field="22" count="1">
            <x v="376"/>
          </reference>
        </references>
      </pivotArea>
    </format>
    <format dxfId="2096">
      <pivotArea dataOnly="0" labelOnly="1" outline="0" fieldPosition="0">
        <references count="2">
          <reference field="21" count="1" selected="0">
            <x v="266"/>
          </reference>
          <reference field="22" count="1">
            <x v="1034"/>
          </reference>
        </references>
      </pivotArea>
    </format>
    <format dxfId="2095">
      <pivotArea dataOnly="0" labelOnly="1" outline="0" fieldPosition="0">
        <references count="2">
          <reference field="21" count="1" selected="0">
            <x v="267"/>
          </reference>
          <reference field="22" count="1">
            <x v="1005"/>
          </reference>
        </references>
      </pivotArea>
    </format>
    <format dxfId="2094">
      <pivotArea dataOnly="0" labelOnly="1" outline="0" fieldPosition="0">
        <references count="2">
          <reference field="21" count="1" selected="0">
            <x v="268"/>
          </reference>
          <reference field="22" count="1">
            <x v="279"/>
          </reference>
        </references>
      </pivotArea>
    </format>
    <format dxfId="2093">
      <pivotArea dataOnly="0" labelOnly="1" outline="0" fieldPosition="0">
        <references count="2">
          <reference field="21" count="1" selected="0">
            <x v="269"/>
          </reference>
          <reference field="22" count="1">
            <x v="773"/>
          </reference>
        </references>
      </pivotArea>
    </format>
    <format dxfId="2092">
      <pivotArea dataOnly="0" labelOnly="1" outline="0" fieldPosition="0">
        <references count="2">
          <reference field="21" count="1" selected="0">
            <x v="270"/>
          </reference>
          <reference field="22" count="1">
            <x v="1138"/>
          </reference>
        </references>
      </pivotArea>
    </format>
    <format dxfId="2091">
      <pivotArea dataOnly="0" labelOnly="1" outline="0" fieldPosition="0">
        <references count="2">
          <reference field="21" count="1" selected="0">
            <x v="271"/>
          </reference>
          <reference field="22" count="1">
            <x v="84"/>
          </reference>
        </references>
      </pivotArea>
    </format>
    <format dxfId="2090">
      <pivotArea dataOnly="0" labelOnly="1" outline="0" fieldPosition="0">
        <references count="2">
          <reference field="21" count="1" selected="0">
            <x v="272"/>
          </reference>
          <reference field="22" count="1">
            <x v="1175"/>
          </reference>
        </references>
      </pivotArea>
    </format>
    <format dxfId="2089">
      <pivotArea dataOnly="0" labelOnly="1" outline="0" fieldPosition="0">
        <references count="2">
          <reference field="21" count="1" selected="0">
            <x v="273"/>
          </reference>
          <reference field="22" count="1">
            <x v="1071"/>
          </reference>
        </references>
      </pivotArea>
    </format>
    <format dxfId="2088">
      <pivotArea dataOnly="0" labelOnly="1" outline="0" fieldPosition="0">
        <references count="2">
          <reference field="21" count="1" selected="0">
            <x v="274"/>
          </reference>
          <reference field="22" count="1">
            <x v="198"/>
          </reference>
        </references>
      </pivotArea>
    </format>
    <format dxfId="2087">
      <pivotArea dataOnly="0" labelOnly="1" outline="0" fieldPosition="0">
        <references count="2">
          <reference field="21" count="1" selected="0">
            <x v="275"/>
          </reference>
          <reference field="22" count="1">
            <x v="744"/>
          </reference>
        </references>
      </pivotArea>
    </format>
    <format dxfId="2086">
      <pivotArea dataOnly="0" labelOnly="1" outline="0" fieldPosition="0">
        <references count="2">
          <reference field="21" count="1" selected="0">
            <x v="276"/>
          </reference>
          <reference field="22" count="1">
            <x v="253"/>
          </reference>
        </references>
      </pivotArea>
    </format>
    <format dxfId="2085">
      <pivotArea dataOnly="0" labelOnly="1" outline="0" fieldPosition="0">
        <references count="2">
          <reference field="21" count="1" selected="0">
            <x v="277"/>
          </reference>
          <reference field="22" count="1">
            <x v="655"/>
          </reference>
        </references>
      </pivotArea>
    </format>
    <format dxfId="2084">
      <pivotArea dataOnly="0" labelOnly="1" outline="0" fieldPosition="0">
        <references count="2">
          <reference field="21" count="1" selected="0">
            <x v="278"/>
          </reference>
          <reference field="22" count="1">
            <x v="516"/>
          </reference>
        </references>
      </pivotArea>
    </format>
    <format dxfId="2083">
      <pivotArea dataOnly="0" labelOnly="1" outline="0" fieldPosition="0">
        <references count="2">
          <reference field="21" count="1" selected="0">
            <x v="279"/>
          </reference>
          <reference field="22" count="1">
            <x v="554"/>
          </reference>
        </references>
      </pivotArea>
    </format>
    <format dxfId="2082">
      <pivotArea dataOnly="0" labelOnly="1" outline="0" fieldPosition="0">
        <references count="2">
          <reference field="21" count="1" selected="0">
            <x v="280"/>
          </reference>
          <reference field="22" count="1">
            <x v="1147"/>
          </reference>
        </references>
      </pivotArea>
    </format>
    <format dxfId="2081">
      <pivotArea dataOnly="0" labelOnly="1" outline="0" fieldPosition="0">
        <references count="2">
          <reference field="21" count="1" selected="0">
            <x v="281"/>
          </reference>
          <reference field="22" count="1">
            <x v="985"/>
          </reference>
        </references>
      </pivotArea>
    </format>
    <format dxfId="2080">
      <pivotArea dataOnly="0" labelOnly="1" outline="0" fieldPosition="0">
        <references count="2">
          <reference field="21" count="1" selected="0">
            <x v="282"/>
          </reference>
          <reference field="22" count="1">
            <x v="459"/>
          </reference>
        </references>
      </pivotArea>
    </format>
    <format dxfId="2079">
      <pivotArea dataOnly="0" labelOnly="1" outline="0" fieldPosition="0">
        <references count="2">
          <reference field="21" count="1" selected="0">
            <x v="283"/>
          </reference>
          <reference field="22" count="1">
            <x v="975"/>
          </reference>
        </references>
      </pivotArea>
    </format>
    <format dxfId="2078">
      <pivotArea dataOnly="0" labelOnly="1" outline="0" fieldPosition="0">
        <references count="2">
          <reference field="21" count="1" selected="0">
            <x v="284"/>
          </reference>
          <reference field="22" count="1">
            <x v="1002"/>
          </reference>
        </references>
      </pivotArea>
    </format>
    <format dxfId="2077">
      <pivotArea dataOnly="0" labelOnly="1" outline="0" fieldPosition="0">
        <references count="2">
          <reference field="21" count="1" selected="0">
            <x v="285"/>
          </reference>
          <reference field="22" count="1">
            <x v="486"/>
          </reference>
        </references>
      </pivotArea>
    </format>
    <format dxfId="2076">
      <pivotArea dataOnly="0" labelOnly="1" outline="0" fieldPosition="0">
        <references count="2">
          <reference field="21" count="1" selected="0">
            <x v="286"/>
          </reference>
          <reference field="22" count="1">
            <x v="1080"/>
          </reference>
        </references>
      </pivotArea>
    </format>
    <format dxfId="2075">
      <pivotArea dataOnly="0" labelOnly="1" outline="0" fieldPosition="0">
        <references count="2">
          <reference field="21" count="1" selected="0">
            <x v="287"/>
          </reference>
          <reference field="22" count="1">
            <x v="275"/>
          </reference>
        </references>
      </pivotArea>
    </format>
    <format dxfId="2074">
      <pivotArea dataOnly="0" labelOnly="1" outline="0" fieldPosition="0">
        <references count="2">
          <reference field="21" count="1" selected="0">
            <x v="288"/>
          </reference>
          <reference field="22" count="1">
            <x v="1022"/>
          </reference>
        </references>
      </pivotArea>
    </format>
    <format dxfId="2073">
      <pivotArea dataOnly="0" labelOnly="1" outline="0" fieldPosition="0">
        <references count="2">
          <reference field="21" count="1" selected="0">
            <x v="289"/>
          </reference>
          <reference field="22" count="1">
            <x v="1094"/>
          </reference>
        </references>
      </pivotArea>
    </format>
    <format dxfId="2072">
      <pivotArea dataOnly="0" labelOnly="1" outline="0" fieldPosition="0">
        <references count="2">
          <reference field="21" count="1" selected="0">
            <x v="290"/>
          </reference>
          <reference field="22" count="1">
            <x v="51"/>
          </reference>
        </references>
      </pivotArea>
    </format>
    <format dxfId="2071">
      <pivotArea dataOnly="0" labelOnly="1" outline="0" fieldPosition="0">
        <references count="2">
          <reference field="21" count="1" selected="0">
            <x v="291"/>
          </reference>
          <reference field="22" count="1">
            <x v="777"/>
          </reference>
        </references>
      </pivotArea>
    </format>
    <format dxfId="2070">
      <pivotArea dataOnly="0" labelOnly="1" outline="0" fieldPosition="0">
        <references count="2">
          <reference field="21" count="1" selected="0">
            <x v="292"/>
          </reference>
          <reference field="22" count="1">
            <x v="246"/>
          </reference>
        </references>
      </pivotArea>
    </format>
    <format dxfId="2069">
      <pivotArea dataOnly="0" labelOnly="1" outline="0" fieldPosition="0">
        <references count="2">
          <reference field="21" count="1" selected="0">
            <x v="293"/>
          </reference>
          <reference field="22" count="1">
            <x v="876"/>
          </reference>
        </references>
      </pivotArea>
    </format>
    <format dxfId="2068">
      <pivotArea dataOnly="0" labelOnly="1" outline="0" fieldPosition="0">
        <references count="2">
          <reference field="21" count="1" selected="0">
            <x v="294"/>
          </reference>
          <reference field="22" count="1">
            <x v="1137"/>
          </reference>
        </references>
      </pivotArea>
    </format>
    <format dxfId="2067">
      <pivotArea dataOnly="0" labelOnly="1" outline="0" fieldPosition="0">
        <references count="2">
          <reference field="21" count="1" selected="0">
            <x v="295"/>
          </reference>
          <reference field="22" count="1">
            <x v="450"/>
          </reference>
        </references>
      </pivotArea>
    </format>
    <format dxfId="2066">
      <pivotArea dataOnly="0" labelOnly="1" outline="0" fieldPosition="0">
        <references count="2">
          <reference field="21" count="1" selected="0">
            <x v="296"/>
          </reference>
          <reference field="22" count="1">
            <x v="195"/>
          </reference>
        </references>
      </pivotArea>
    </format>
    <format dxfId="2065">
      <pivotArea dataOnly="0" labelOnly="1" outline="0" fieldPosition="0">
        <references count="2">
          <reference field="21" count="1" selected="0">
            <x v="297"/>
          </reference>
          <reference field="22" count="1">
            <x v="386"/>
          </reference>
        </references>
      </pivotArea>
    </format>
    <format dxfId="2064">
      <pivotArea dataOnly="0" labelOnly="1" outline="0" fieldPosition="0">
        <references count="2">
          <reference field="21" count="1" selected="0">
            <x v="298"/>
          </reference>
          <reference field="22" count="1">
            <x v="850"/>
          </reference>
        </references>
      </pivotArea>
    </format>
    <format dxfId="2063">
      <pivotArea dataOnly="0" labelOnly="1" outline="0" fieldPosition="0">
        <references count="2">
          <reference field="21" count="1" selected="0">
            <x v="299"/>
          </reference>
          <reference field="22" count="1">
            <x v="747"/>
          </reference>
        </references>
      </pivotArea>
    </format>
    <format dxfId="2062">
      <pivotArea dataOnly="0" labelOnly="1" outline="0" fieldPosition="0">
        <references count="2">
          <reference field="21" count="1" selected="0">
            <x v="300"/>
          </reference>
          <reference field="22" count="1">
            <x v="147"/>
          </reference>
        </references>
      </pivotArea>
    </format>
    <format dxfId="2061">
      <pivotArea dataOnly="0" labelOnly="1" outline="0" fieldPosition="0">
        <references count="2">
          <reference field="21" count="1" selected="0">
            <x v="301"/>
          </reference>
          <reference field="22" count="1">
            <x v="957"/>
          </reference>
        </references>
      </pivotArea>
    </format>
    <format dxfId="2060">
      <pivotArea dataOnly="0" labelOnly="1" outline="0" fieldPosition="0">
        <references count="2">
          <reference field="21" count="1" selected="0">
            <x v="302"/>
          </reference>
          <reference field="22" count="1">
            <x v="1163"/>
          </reference>
        </references>
      </pivotArea>
    </format>
    <format dxfId="2059">
      <pivotArea dataOnly="0" labelOnly="1" outline="0" fieldPosition="0">
        <references count="2">
          <reference field="21" count="1" selected="0">
            <x v="303"/>
          </reference>
          <reference field="22" count="1">
            <x v="112"/>
          </reference>
        </references>
      </pivotArea>
    </format>
    <format dxfId="2058">
      <pivotArea dataOnly="0" labelOnly="1" outline="0" fieldPosition="0">
        <references count="2">
          <reference field="21" count="1" selected="0">
            <x v="304"/>
          </reference>
          <reference field="22" count="1">
            <x v="1032"/>
          </reference>
        </references>
      </pivotArea>
    </format>
    <format dxfId="2057">
      <pivotArea dataOnly="0" labelOnly="1" outline="0" fieldPosition="0">
        <references count="2">
          <reference field="21" count="1" selected="0">
            <x v="305"/>
          </reference>
          <reference field="22" count="1">
            <x v="771"/>
          </reference>
        </references>
      </pivotArea>
    </format>
    <format dxfId="2056">
      <pivotArea dataOnly="0" labelOnly="1" outline="0" fieldPosition="0">
        <references count="2">
          <reference field="21" count="1" selected="0">
            <x v="306"/>
          </reference>
          <reference field="22" count="1">
            <x v="986"/>
          </reference>
        </references>
      </pivotArea>
    </format>
    <format dxfId="2055">
      <pivotArea dataOnly="0" labelOnly="1" outline="0" fieldPosition="0">
        <references count="2">
          <reference field="21" count="1" selected="0">
            <x v="307"/>
          </reference>
          <reference field="22" count="1">
            <x v="223"/>
          </reference>
        </references>
      </pivotArea>
    </format>
    <format dxfId="2054">
      <pivotArea dataOnly="0" labelOnly="1" outline="0" fieldPosition="0">
        <references count="2">
          <reference field="21" count="1" selected="0">
            <x v="308"/>
          </reference>
          <reference field="22" count="1">
            <x v="804"/>
          </reference>
        </references>
      </pivotArea>
    </format>
    <format dxfId="2053">
      <pivotArea dataOnly="0" labelOnly="1" outline="0" fieldPosition="0">
        <references count="2">
          <reference field="21" count="1" selected="0">
            <x v="309"/>
          </reference>
          <reference field="22" count="1">
            <x v="723"/>
          </reference>
        </references>
      </pivotArea>
    </format>
    <format dxfId="2052">
      <pivotArea dataOnly="0" labelOnly="1" outline="0" fieldPosition="0">
        <references count="2">
          <reference field="21" count="1" selected="0">
            <x v="310"/>
          </reference>
          <reference field="22" count="1">
            <x v="102"/>
          </reference>
        </references>
      </pivotArea>
    </format>
    <format dxfId="2051">
      <pivotArea dataOnly="0" labelOnly="1" outline="0" fieldPosition="0">
        <references count="2">
          <reference field="21" count="1" selected="0">
            <x v="311"/>
          </reference>
          <reference field="22" count="1">
            <x v="1064"/>
          </reference>
        </references>
      </pivotArea>
    </format>
    <format dxfId="2050">
      <pivotArea dataOnly="0" labelOnly="1" outline="0" fieldPosition="0">
        <references count="2">
          <reference field="21" count="1" selected="0">
            <x v="312"/>
          </reference>
          <reference field="22" count="1">
            <x v="1088"/>
          </reference>
        </references>
      </pivotArea>
    </format>
    <format dxfId="2049">
      <pivotArea dataOnly="0" labelOnly="1" outline="0" fieldPosition="0">
        <references count="2">
          <reference field="21" count="1" selected="0">
            <x v="313"/>
          </reference>
          <reference field="22" count="1">
            <x v="1004"/>
          </reference>
        </references>
      </pivotArea>
    </format>
    <format dxfId="2048">
      <pivotArea dataOnly="0" labelOnly="1" outline="0" fieldPosition="0">
        <references count="2">
          <reference field="21" count="1" selected="0">
            <x v="314"/>
          </reference>
          <reference field="22" count="1">
            <x v="870"/>
          </reference>
        </references>
      </pivotArea>
    </format>
    <format dxfId="2047">
      <pivotArea dataOnly="0" labelOnly="1" outline="0" fieldPosition="0">
        <references count="2">
          <reference field="21" count="1" selected="0">
            <x v="315"/>
          </reference>
          <reference field="22" count="1">
            <x v="801"/>
          </reference>
        </references>
      </pivotArea>
    </format>
    <format dxfId="2046">
      <pivotArea dataOnly="0" labelOnly="1" outline="0" fieldPosition="0">
        <references count="2">
          <reference field="21" count="1" selected="0">
            <x v="316"/>
          </reference>
          <reference field="22" count="1">
            <x v="958"/>
          </reference>
        </references>
      </pivotArea>
    </format>
    <format dxfId="2045">
      <pivotArea dataOnly="0" labelOnly="1" outline="0" fieldPosition="0">
        <references count="2">
          <reference field="21" count="1" selected="0">
            <x v="317"/>
          </reference>
          <reference field="22" count="1">
            <x v="970"/>
          </reference>
        </references>
      </pivotArea>
    </format>
    <format dxfId="2044">
      <pivotArea dataOnly="0" labelOnly="1" outline="0" fieldPosition="0">
        <references count="2">
          <reference field="21" count="1" selected="0">
            <x v="318"/>
          </reference>
          <reference field="22" count="1">
            <x v="72"/>
          </reference>
        </references>
      </pivotArea>
    </format>
    <format dxfId="2043">
      <pivotArea dataOnly="0" labelOnly="1" outline="0" fieldPosition="0">
        <references count="2">
          <reference field="21" count="1" selected="0">
            <x v="319"/>
          </reference>
          <reference field="22" count="1">
            <x v="1078"/>
          </reference>
        </references>
      </pivotArea>
    </format>
    <format dxfId="2042">
      <pivotArea dataOnly="0" labelOnly="1" outline="0" fieldPosition="0">
        <references count="2">
          <reference field="21" count="1" selected="0">
            <x v="320"/>
          </reference>
          <reference field="22" count="1">
            <x v="440"/>
          </reference>
        </references>
      </pivotArea>
    </format>
    <format dxfId="2041">
      <pivotArea dataOnly="0" labelOnly="1" outline="0" fieldPosition="0">
        <references count="2">
          <reference field="21" count="1" selected="0">
            <x v="321"/>
          </reference>
          <reference field="22" count="1">
            <x v="471"/>
          </reference>
        </references>
      </pivotArea>
    </format>
    <format dxfId="2040">
      <pivotArea dataOnly="0" labelOnly="1" outline="0" fieldPosition="0">
        <references count="2">
          <reference field="21" count="1" selected="0">
            <x v="322"/>
          </reference>
          <reference field="22" count="1">
            <x v="1011"/>
          </reference>
        </references>
      </pivotArea>
    </format>
    <format dxfId="2039">
      <pivotArea dataOnly="0" labelOnly="1" outline="0" fieldPosition="0">
        <references count="2">
          <reference field="21" count="1" selected="0">
            <x v="323"/>
          </reference>
          <reference field="22" count="1">
            <x v="1172"/>
          </reference>
        </references>
      </pivotArea>
    </format>
    <format dxfId="2038">
      <pivotArea dataOnly="0" labelOnly="1" outline="0" fieldPosition="0">
        <references count="2">
          <reference field="21" count="1" selected="0">
            <x v="324"/>
          </reference>
          <reference field="22" count="1">
            <x v="1132"/>
          </reference>
        </references>
      </pivotArea>
    </format>
    <format dxfId="2037">
      <pivotArea dataOnly="0" labelOnly="1" outline="0" fieldPosition="0">
        <references count="2">
          <reference field="21" count="1" selected="0">
            <x v="325"/>
          </reference>
          <reference field="22" count="1">
            <x v="664"/>
          </reference>
        </references>
      </pivotArea>
    </format>
    <format dxfId="2036">
      <pivotArea dataOnly="0" labelOnly="1" outline="0" fieldPosition="0">
        <references count="2">
          <reference field="21" count="1" selected="0">
            <x v="326"/>
          </reference>
          <reference field="22" count="1">
            <x v="56"/>
          </reference>
        </references>
      </pivotArea>
    </format>
    <format dxfId="2035">
      <pivotArea dataOnly="0" labelOnly="1" outline="0" fieldPosition="0">
        <references count="2">
          <reference field="21" count="1" selected="0">
            <x v="327"/>
          </reference>
          <reference field="22" count="1">
            <x v="1157"/>
          </reference>
        </references>
      </pivotArea>
    </format>
    <format dxfId="2034">
      <pivotArea dataOnly="0" labelOnly="1" outline="0" fieldPosition="0">
        <references count="2">
          <reference field="21" count="1" selected="0">
            <x v="328"/>
          </reference>
          <reference field="22" count="1">
            <x v="704"/>
          </reference>
        </references>
      </pivotArea>
    </format>
    <format dxfId="2033">
      <pivotArea dataOnly="0" labelOnly="1" outline="0" fieldPosition="0">
        <references count="2">
          <reference field="21" count="1" selected="0">
            <x v="329"/>
          </reference>
          <reference field="22" count="1">
            <x v="897"/>
          </reference>
        </references>
      </pivotArea>
    </format>
    <format dxfId="2032">
      <pivotArea dataOnly="0" labelOnly="1" outline="0" fieldPosition="0">
        <references count="2">
          <reference field="21" count="1" selected="0">
            <x v="330"/>
          </reference>
          <reference field="22" count="1">
            <x v="305"/>
          </reference>
        </references>
      </pivotArea>
    </format>
    <format dxfId="2031">
      <pivotArea dataOnly="0" labelOnly="1" outline="0" fieldPosition="0">
        <references count="2">
          <reference field="21" count="1" selected="0">
            <x v="331"/>
          </reference>
          <reference field="22" count="1">
            <x v="150"/>
          </reference>
        </references>
      </pivotArea>
    </format>
    <format dxfId="2030">
      <pivotArea dataOnly="0" labelOnly="1" outline="0" fieldPosition="0">
        <references count="2">
          <reference field="21" count="1" selected="0">
            <x v="332"/>
          </reference>
          <reference field="22" count="1">
            <x v="755"/>
          </reference>
        </references>
      </pivotArea>
    </format>
    <format dxfId="2029">
      <pivotArea dataOnly="0" labelOnly="1" outline="0" fieldPosition="0">
        <references count="2">
          <reference field="21" count="1" selected="0">
            <x v="333"/>
          </reference>
          <reference field="22" count="1">
            <x v="838"/>
          </reference>
        </references>
      </pivotArea>
    </format>
    <format dxfId="2028">
      <pivotArea dataOnly="0" labelOnly="1" outline="0" fieldPosition="0">
        <references count="2">
          <reference field="21" count="1" selected="0">
            <x v="334"/>
          </reference>
          <reference field="22" count="1">
            <x v="956"/>
          </reference>
        </references>
      </pivotArea>
    </format>
    <format dxfId="2027">
      <pivotArea dataOnly="0" labelOnly="1" outline="0" fieldPosition="0">
        <references count="2">
          <reference field="21" count="1" selected="0">
            <x v="335"/>
          </reference>
          <reference field="22" count="1">
            <x v="995"/>
          </reference>
        </references>
      </pivotArea>
    </format>
    <format dxfId="2026">
      <pivotArea dataOnly="0" labelOnly="1" outline="0" fieldPosition="0">
        <references count="2">
          <reference field="21" count="1" selected="0">
            <x v="336"/>
          </reference>
          <reference field="22" count="1">
            <x v="1099"/>
          </reference>
        </references>
      </pivotArea>
    </format>
    <format dxfId="2025">
      <pivotArea dataOnly="0" labelOnly="1" outline="0" fieldPosition="0">
        <references count="2">
          <reference field="21" count="1" selected="0">
            <x v="337"/>
          </reference>
          <reference field="22" count="1">
            <x v="1047"/>
          </reference>
        </references>
      </pivotArea>
    </format>
    <format dxfId="2024">
      <pivotArea dataOnly="0" labelOnly="1" outline="0" fieldPosition="0">
        <references count="2">
          <reference field="21" count="1" selected="0">
            <x v="338"/>
          </reference>
          <reference field="22" count="1">
            <x v="1067"/>
          </reference>
        </references>
      </pivotArea>
    </format>
    <format dxfId="2023">
      <pivotArea dataOnly="0" labelOnly="1" outline="0" fieldPosition="0">
        <references count="2">
          <reference field="21" count="1" selected="0">
            <x v="339"/>
          </reference>
          <reference field="22" count="1">
            <x v="785"/>
          </reference>
        </references>
      </pivotArea>
    </format>
    <format dxfId="2022">
      <pivotArea dataOnly="0" labelOnly="1" outline="0" fieldPosition="0">
        <references count="2">
          <reference field="21" count="1" selected="0">
            <x v="340"/>
          </reference>
          <reference field="22" count="1">
            <x v="332"/>
          </reference>
        </references>
      </pivotArea>
    </format>
    <format dxfId="2021">
      <pivotArea dataOnly="0" labelOnly="1" outline="0" fieldPosition="0">
        <references count="2">
          <reference field="21" count="1" selected="0">
            <x v="341"/>
          </reference>
          <reference field="22" count="1">
            <x v="1101"/>
          </reference>
        </references>
      </pivotArea>
    </format>
    <format dxfId="2020">
      <pivotArea dataOnly="0" labelOnly="1" outline="0" fieldPosition="0">
        <references count="2">
          <reference field="21" count="1" selected="0">
            <x v="342"/>
          </reference>
          <reference field="22" count="1">
            <x v="80"/>
          </reference>
        </references>
      </pivotArea>
    </format>
    <format dxfId="2019">
      <pivotArea dataOnly="0" labelOnly="1" outline="0" fieldPosition="0">
        <references count="2">
          <reference field="21" count="1" selected="0">
            <x v="343"/>
          </reference>
          <reference field="22" count="1">
            <x v="1007"/>
          </reference>
        </references>
      </pivotArea>
    </format>
    <format dxfId="2018">
      <pivotArea dataOnly="0" labelOnly="1" outline="0" fieldPosition="0">
        <references count="2">
          <reference field="21" count="1" selected="0">
            <x v="344"/>
          </reference>
          <reference field="22" count="1">
            <x v="512"/>
          </reference>
        </references>
      </pivotArea>
    </format>
    <format dxfId="2017">
      <pivotArea dataOnly="0" labelOnly="1" outline="0" fieldPosition="0">
        <references count="2">
          <reference field="21" count="1" selected="0">
            <x v="345"/>
          </reference>
          <reference field="22" count="1">
            <x v="427"/>
          </reference>
        </references>
      </pivotArea>
    </format>
    <format dxfId="2016">
      <pivotArea dataOnly="0" labelOnly="1" outline="0" fieldPosition="0">
        <references count="2">
          <reference field="21" count="1" selected="0">
            <x v="346"/>
          </reference>
          <reference field="22" count="1">
            <x v="468"/>
          </reference>
        </references>
      </pivotArea>
    </format>
    <format dxfId="2015">
      <pivotArea dataOnly="0" labelOnly="1" outline="0" fieldPosition="0">
        <references count="2">
          <reference field="21" count="1" selected="0">
            <x v="347"/>
          </reference>
          <reference field="22" count="1">
            <x v="495"/>
          </reference>
        </references>
      </pivotArea>
    </format>
    <format dxfId="2014">
      <pivotArea dataOnly="0" labelOnly="1" outline="0" fieldPosition="0">
        <references count="2">
          <reference field="21" count="1" selected="0">
            <x v="348"/>
          </reference>
          <reference field="22" count="1">
            <x v="953"/>
          </reference>
        </references>
      </pivotArea>
    </format>
    <format dxfId="2013">
      <pivotArea dataOnly="0" labelOnly="1" outline="0" fieldPosition="0">
        <references count="2">
          <reference field="21" count="1" selected="0">
            <x v="349"/>
          </reference>
          <reference field="22" count="1">
            <x v="174"/>
          </reference>
        </references>
      </pivotArea>
    </format>
    <format dxfId="2012">
      <pivotArea dataOnly="0" labelOnly="1" outline="0" fieldPosition="0">
        <references count="2">
          <reference field="21" count="1" selected="0">
            <x v="350"/>
          </reference>
          <reference field="22" count="1">
            <x v="1116"/>
          </reference>
        </references>
      </pivotArea>
    </format>
    <format dxfId="2011">
      <pivotArea dataOnly="0" labelOnly="1" outline="0" fieldPosition="0">
        <references count="2">
          <reference field="21" count="1" selected="0">
            <x v="351"/>
          </reference>
          <reference field="22" count="1">
            <x v="966"/>
          </reference>
        </references>
      </pivotArea>
    </format>
    <format dxfId="2010">
      <pivotArea dataOnly="0" labelOnly="1" outline="0" fieldPosition="0">
        <references count="2">
          <reference field="21" count="1" selected="0">
            <x v="352"/>
          </reference>
          <reference field="22" count="1">
            <x v="1041"/>
          </reference>
        </references>
      </pivotArea>
    </format>
    <format dxfId="2009">
      <pivotArea dataOnly="0" labelOnly="1" outline="0" fieldPosition="0">
        <references count="2">
          <reference field="21" count="1" selected="0">
            <x v="353"/>
          </reference>
          <reference field="22" count="1">
            <x v="1012"/>
          </reference>
        </references>
      </pivotArea>
    </format>
    <format dxfId="2008">
      <pivotArea dataOnly="0" labelOnly="1" outline="0" fieldPosition="0">
        <references count="2">
          <reference field="21" count="1" selected="0">
            <x v="354"/>
          </reference>
          <reference field="22" count="1">
            <x v="205"/>
          </reference>
        </references>
      </pivotArea>
    </format>
    <format dxfId="2007">
      <pivotArea dataOnly="0" labelOnly="1" outline="0" fieldPosition="0">
        <references count="2">
          <reference field="21" count="1" selected="0">
            <x v="355"/>
          </reference>
          <reference field="22" count="1">
            <x v="318"/>
          </reference>
        </references>
      </pivotArea>
    </format>
    <format dxfId="2006">
      <pivotArea dataOnly="0" labelOnly="1" outline="0" fieldPosition="0">
        <references count="2">
          <reference field="21" count="1" selected="0">
            <x v="356"/>
          </reference>
          <reference field="22" count="1">
            <x v="646"/>
          </reference>
        </references>
      </pivotArea>
    </format>
    <format dxfId="2005">
      <pivotArea dataOnly="0" labelOnly="1" outline="0" fieldPosition="0">
        <references count="2">
          <reference field="21" count="1" selected="0">
            <x v="357"/>
          </reference>
          <reference field="22" count="1">
            <x v="990"/>
          </reference>
        </references>
      </pivotArea>
    </format>
    <format dxfId="2004">
      <pivotArea dataOnly="0" labelOnly="1" outline="0" fieldPosition="0">
        <references count="2">
          <reference field="21" count="1" selected="0">
            <x v="358"/>
          </reference>
          <reference field="22" count="1">
            <x v="831"/>
          </reference>
        </references>
      </pivotArea>
    </format>
    <format dxfId="2003">
      <pivotArea dataOnly="0" labelOnly="1" outline="0" fieldPosition="0">
        <references count="2">
          <reference field="21" count="1" selected="0">
            <x v="359"/>
          </reference>
          <reference field="22" count="1">
            <x v="716"/>
          </reference>
        </references>
      </pivotArea>
    </format>
    <format dxfId="2002">
      <pivotArea dataOnly="0" labelOnly="1" outline="0" fieldPosition="0">
        <references count="2">
          <reference field="21" count="1" selected="0">
            <x v="360"/>
          </reference>
          <reference field="22" count="1">
            <x v="111"/>
          </reference>
        </references>
      </pivotArea>
    </format>
    <format dxfId="2001">
      <pivotArea dataOnly="0" labelOnly="1" outline="0" fieldPosition="0">
        <references count="2">
          <reference field="21" count="1" selected="0">
            <x v="361"/>
          </reference>
          <reference field="22" count="1">
            <x v="350"/>
          </reference>
        </references>
      </pivotArea>
    </format>
    <format dxfId="2000">
      <pivotArea dataOnly="0" labelOnly="1" outline="0" fieldPosition="0">
        <references count="2">
          <reference field="21" count="1" selected="0">
            <x v="362"/>
          </reference>
          <reference field="22" count="1">
            <x v="1044"/>
          </reference>
        </references>
      </pivotArea>
    </format>
    <format dxfId="1999">
      <pivotArea dataOnly="0" labelOnly="1" outline="0" fieldPosition="0">
        <references count="2">
          <reference field="21" count="1" selected="0">
            <x v="363"/>
          </reference>
          <reference field="22" count="1">
            <x v="931"/>
          </reference>
        </references>
      </pivotArea>
    </format>
    <format dxfId="1998">
      <pivotArea dataOnly="0" labelOnly="1" outline="0" fieldPosition="0">
        <references count="2">
          <reference field="21" count="1" selected="0">
            <x v="364"/>
          </reference>
          <reference field="22" count="1">
            <x v="787"/>
          </reference>
        </references>
      </pivotArea>
    </format>
    <format dxfId="1997">
      <pivotArea dataOnly="0" labelOnly="1" outline="0" fieldPosition="0">
        <references count="2">
          <reference field="21" count="1" selected="0">
            <x v="365"/>
          </reference>
          <reference field="22" count="1">
            <x v="167"/>
          </reference>
        </references>
      </pivotArea>
    </format>
    <format dxfId="1996">
      <pivotArea dataOnly="0" labelOnly="1" outline="0" fieldPosition="0">
        <references count="2">
          <reference field="21" count="1" selected="0">
            <x v="366"/>
          </reference>
          <reference field="22" count="1">
            <x v="627"/>
          </reference>
        </references>
      </pivotArea>
    </format>
    <format dxfId="1995">
      <pivotArea dataOnly="0" labelOnly="1" outline="0" fieldPosition="0">
        <references count="2">
          <reference field="21" count="1" selected="0">
            <x v="367"/>
          </reference>
          <reference field="22" count="1">
            <x v="1028"/>
          </reference>
        </references>
      </pivotArea>
    </format>
    <format dxfId="1994">
      <pivotArea dataOnly="0" labelOnly="1" outline="0" fieldPosition="0">
        <references count="2">
          <reference field="21" count="1" selected="0">
            <x v="368"/>
          </reference>
          <reference field="22" count="1">
            <x v="377"/>
          </reference>
        </references>
      </pivotArea>
    </format>
    <format dxfId="1993">
      <pivotArea dataOnly="0" labelOnly="1" outline="0" fieldPosition="0">
        <references count="2">
          <reference field="21" count="1" selected="0">
            <x v="369"/>
          </reference>
          <reference field="22" count="1">
            <x v="989"/>
          </reference>
        </references>
      </pivotArea>
    </format>
    <format dxfId="1992">
      <pivotArea dataOnly="0" labelOnly="1" outline="0" fieldPosition="0">
        <references count="2">
          <reference field="21" count="1" selected="0">
            <x v="370"/>
          </reference>
          <reference field="22" count="1">
            <x v="1159"/>
          </reference>
        </references>
      </pivotArea>
    </format>
    <format dxfId="1991">
      <pivotArea dataOnly="0" labelOnly="1" outline="0" fieldPosition="0">
        <references count="2">
          <reference field="21" count="1" selected="0">
            <x v="371"/>
          </reference>
          <reference field="22" count="1">
            <x v="738"/>
          </reference>
        </references>
      </pivotArea>
    </format>
    <format dxfId="1990">
      <pivotArea dataOnly="0" labelOnly="1" outline="0" fieldPosition="0">
        <references count="2">
          <reference field="21" count="1" selected="0">
            <x v="372"/>
          </reference>
          <reference field="22" count="1">
            <x v="63"/>
          </reference>
        </references>
      </pivotArea>
    </format>
    <format dxfId="1989">
      <pivotArea dataOnly="0" labelOnly="1" outline="0" fieldPosition="0">
        <references count="2">
          <reference field="21" count="1" selected="0">
            <x v="373"/>
          </reference>
          <reference field="22" count="1">
            <x v="742"/>
          </reference>
        </references>
      </pivotArea>
    </format>
    <format dxfId="1988">
      <pivotArea dataOnly="0" labelOnly="1" outline="0" fieldPosition="0">
        <references count="2">
          <reference field="21" count="1" selected="0">
            <x v="374"/>
          </reference>
          <reference field="22" count="1">
            <x v="415"/>
          </reference>
        </references>
      </pivotArea>
    </format>
    <format dxfId="1987">
      <pivotArea dataOnly="0" labelOnly="1" outline="0" fieldPosition="0">
        <references count="2">
          <reference field="21" count="1" selected="0">
            <x v="375"/>
          </reference>
          <reference field="22" count="1">
            <x v="1075"/>
          </reference>
        </references>
      </pivotArea>
    </format>
    <format dxfId="1986">
      <pivotArea dataOnly="0" labelOnly="1" outline="0" fieldPosition="0">
        <references count="2">
          <reference field="21" count="1" selected="0">
            <x v="376"/>
          </reference>
          <reference field="22" count="1">
            <x v="810"/>
          </reference>
        </references>
      </pivotArea>
    </format>
    <format dxfId="1985">
      <pivotArea dataOnly="0" labelOnly="1" outline="0" fieldPosition="0">
        <references count="2">
          <reference field="21" count="1" selected="0">
            <x v="377"/>
          </reference>
          <reference field="22" count="1">
            <x v="411"/>
          </reference>
        </references>
      </pivotArea>
    </format>
    <format dxfId="1984">
      <pivotArea dataOnly="0" labelOnly="1" outline="0" fieldPosition="0">
        <references count="2">
          <reference field="21" count="1" selected="0">
            <x v="378"/>
          </reference>
          <reference field="22" count="1">
            <x v="1046"/>
          </reference>
        </references>
      </pivotArea>
    </format>
    <format dxfId="1983">
      <pivotArea dataOnly="0" labelOnly="1" outline="0" fieldPosition="0">
        <references count="2">
          <reference field="21" count="1" selected="0">
            <x v="379"/>
          </reference>
          <reference field="22" count="1">
            <x v="549"/>
          </reference>
        </references>
      </pivotArea>
    </format>
    <format dxfId="1982">
      <pivotArea dataOnly="0" labelOnly="1" outline="0" fieldPosition="0">
        <references count="2">
          <reference field="21" count="1" selected="0">
            <x v="380"/>
          </reference>
          <reference field="22" count="1">
            <x v="91"/>
          </reference>
        </references>
      </pivotArea>
    </format>
    <format dxfId="1981">
      <pivotArea dataOnly="0" labelOnly="1" outline="0" fieldPosition="0">
        <references count="2">
          <reference field="21" count="1" selected="0">
            <x v="381"/>
          </reference>
          <reference field="22" count="1">
            <x v="390"/>
          </reference>
        </references>
      </pivotArea>
    </format>
    <format dxfId="1980">
      <pivotArea dataOnly="0" labelOnly="1" outline="0" fieldPosition="0">
        <references count="2">
          <reference field="21" count="1" selected="0">
            <x v="382"/>
          </reference>
          <reference field="22" count="1">
            <x v="843"/>
          </reference>
        </references>
      </pivotArea>
    </format>
    <format dxfId="1979">
      <pivotArea dataOnly="0" labelOnly="1" outline="0" fieldPosition="0">
        <references count="2">
          <reference field="21" count="1" selected="0">
            <x v="383"/>
          </reference>
          <reference field="22" count="1">
            <x v="1121"/>
          </reference>
        </references>
      </pivotArea>
    </format>
    <format dxfId="1978">
      <pivotArea dataOnly="0" labelOnly="1" outline="0" fieldPosition="0">
        <references count="2">
          <reference field="21" count="1" selected="0">
            <x v="384"/>
          </reference>
          <reference field="22" count="1">
            <x v="1145"/>
          </reference>
        </references>
      </pivotArea>
    </format>
    <format dxfId="1977">
      <pivotArea dataOnly="0" labelOnly="1" outline="0" fieldPosition="0">
        <references count="2">
          <reference field="21" count="1" selected="0">
            <x v="385"/>
          </reference>
          <reference field="22" count="1">
            <x v="1096"/>
          </reference>
        </references>
      </pivotArea>
    </format>
    <format dxfId="1976">
      <pivotArea dataOnly="0" labelOnly="1" outline="0" fieldPosition="0">
        <references count="2">
          <reference field="21" count="1" selected="0">
            <x v="386"/>
          </reference>
          <reference field="22" count="1">
            <x v="863"/>
          </reference>
        </references>
      </pivotArea>
    </format>
    <format dxfId="1975">
      <pivotArea dataOnly="0" labelOnly="1" outline="0" fieldPosition="0">
        <references count="2">
          <reference field="21" count="1" selected="0">
            <x v="387"/>
          </reference>
          <reference field="22" count="1">
            <x v="904"/>
          </reference>
        </references>
      </pivotArea>
    </format>
    <format dxfId="1974">
      <pivotArea dataOnly="0" labelOnly="1" outline="0" fieldPosition="0">
        <references count="2">
          <reference field="21" count="1" selected="0">
            <x v="388"/>
          </reference>
          <reference field="22" count="1">
            <x v="977"/>
          </reference>
        </references>
      </pivotArea>
    </format>
    <format dxfId="1973">
      <pivotArea dataOnly="0" labelOnly="1" outline="0" fieldPosition="0">
        <references count="2">
          <reference field="21" count="1" selected="0">
            <x v="389"/>
          </reference>
          <reference field="22" count="1">
            <x v="972"/>
          </reference>
        </references>
      </pivotArea>
    </format>
    <format dxfId="1972">
      <pivotArea dataOnly="0" labelOnly="1" outline="0" fieldPosition="0">
        <references count="2">
          <reference field="21" count="1" selected="0">
            <x v="390"/>
          </reference>
          <reference field="22" count="1">
            <x v="228"/>
          </reference>
        </references>
      </pivotArea>
    </format>
    <format dxfId="1971">
      <pivotArea dataOnly="0" labelOnly="1" outline="0" fieldPosition="0">
        <references count="2">
          <reference field="21" count="1" selected="0">
            <x v="391"/>
          </reference>
          <reference field="22" count="1">
            <x v="469"/>
          </reference>
        </references>
      </pivotArea>
    </format>
    <format dxfId="1970">
      <pivotArea dataOnly="0" labelOnly="1" outline="0" fieldPosition="0">
        <references count="2">
          <reference field="21" count="1" selected="0">
            <x v="392"/>
          </reference>
          <reference field="22" count="1">
            <x v="327"/>
          </reference>
        </references>
      </pivotArea>
    </format>
    <format dxfId="1969">
      <pivotArea dataOnly="0" labelOnly="1" outline="0" fieldPosition="0">
        <references count="2">
          <reference field="21" count="1" selected="0">
            <x v="393"/>
          </reference>
          <reference field="22" count="1">
            <x v="506"/>
          </reference>
        </references>
      </pivotArea>
    </format>
    <format dxfId="1968">
      <pivotArea dataOnly="0" labelOnly="1" outline="0" fieldPosition="0">
        <references count="2">
          <reference field="21" count="1" selected="0">
            <x v="394"/>
          </reference>
          <reference field="22" count="1">
            <x v="237"/>
          </reference>
        </references>
      </pivotArea>
    </format>
    <format dxfId="1967">
      <pivotArea dataOnly="0" labelOnly="1" outline="0" fieldPosition="0">
        <references count="2">
          <reference field="21" count="1" selected="0">
            <x v="395"/>
          </reference>
          <reference field="22" count="1">
            <x v="78"/>
          </reference>
        </references>
      </pivotArea>
    </format>
    <format dxfId="1966">
      <pivotArea dataOnly="0" labelOnly="1" outline="0" fieldPosition="0">
        <references count="2">
          <reference field="21" count="1" selected="0">
            <x v="396"/>
          </reference>
          <reference field="22" count="1">
            <x v="83"/>
          </reference>
        </references>
      </pivotArea>
    </format>
    <format dxfId="1965">
      <pivotArea dataOnly="0" labelOnly="1" outline="0" fieldPosition="0">
        <references count="2">
          <reference field="21" count="1" selected="0">
            <x v="397"/>
          </reference>
          <reference field="22" count="1">
            <x v="1092"/>
          </reference>
        </references>
      </pivotArea>
    </format>
    <format dxfId="1964">
      <pivotArea dataOnly="0" labelOnly="1" outline="0" fieldPosition="0">
        <references count="2">
          <reference field="21" count="1" selected="0">
            <x v="398"/>
          </reference>
          <reference field="22" count="1">
            <x v="161"/>
          </reference>
        </references>
      </pivotArea>
    </format>
    <format dxfId="1963">
      <pivotArea dataOnly="0" labelOnly="1" outline="0" fieldPosition="0">
        <references count="2">
          <reference field="21" count="1" selected="0">
            <x v="399"/>
          </reference>
          <reference field="22" count="1">
            <x v="277"/>
          </reference>
        </references>
      </pivotArea>
    </format>
    <format dxfId="1962">
      <pivotArea dataOnly="0" labelOnly="1" outline="0" fieldPosition="0">
        <references count="2">
          <reference field="21" count="1" selected="0">
            <x v="400"/>
          </reference>
          <reference field="22" count="1">
            <x v="813"/>
          </reference>
        </references>
      </pivotArea>
    </format>
    <format dxfId="1961">
      <pivotArea dataOnly="0" labelOnly="1" outline="0" fieldPosition="0">
        <references count="2">
          <reference field="21" count="1" selected="0">
            <x v="401"/>
          </reference>
          <reference field="22" count="1">
            <x v="1109"/>
          </reference>
        </references>
      </pivotArea>
    </format>
    <format dxfId="1960">
      <pivotArea dataOnly="0" labelOnly="1" outline="0" fieldPosition="0">
        <references count="2">
          <reference field="21" count="1" selected="0">
            <x v="402"/>
          </reference>
          <reference field="22" count="1">
            <x v="895"/>
          </reference>
        </references>
      </pivotArea>
    </format>
    <format dxfId="1959">
      <pivotArea dataOnly="0" labelOnly="1" outline="0" fieldPosition="0">
        <references count="2">
          <reference field="21" count="1" selected="0">
            <x v="403"/>
          </reference>
          <reference field="22" count="1">
            <x v="1154"/>
          </reference>
        </references>
      </pivotArea>
    </format>
    <format dxfId="1958">
      <pivotArea dataOnly="0" labelOnly="1" outline="0" fieldPosition="0">
        <references count="2">
          <reference field="21" count="1" selected="0">
            <x v="404"/>
          </reference>
          <reference field="22" count="1">
            <x v="121"/>
          </reference>
        </references>
      </pivotArea>
    </format>
    <format dxfId="1957">
      <pivotArea dataOnly="0" labelOnly="1" outline="0" fieldPosition="0">
        <references count="2">
          <reference field="21" count="1" selected="0">
            <x v="405"/>
          </reference>
          <reference field="22" count="1">
            <x v="1156"/>
          </reference>
        </references>
      </pivotArea>
    </format>
    <format dxfId="1956">
      <pivotArea dataOnly="0" labelOnly="1" outline="0" fieldPosition="0">
        <references count="2">
          <reference field="21" count="1" selected="0">
            <x v="406"/>
          </reference>
          <reference field="22" count="1">
            <x v="94"/>
          </reference>
        </references>
      </pivotArea>
    </format>
    <format dxfId="1955">
      <pivotArea dataOnly="0" labelOnly="1" outline="0" fieldPosition="0">
        <references count="2">
          <reference field="21" count="1" selected="0">
            <x v="407"/>
          </reference>
          <reference field="22" count="1">
            <x v="857"/>
          </reference>
        </references>
      </pivotArea>
    </format>
    <format dxfId="1954">
      <pivotArea dataOnly="0" labelOnly="1" outline="0" fieldPosition="0">
        <references count="2">
          <reference field="21" count="1" selected="0">
            <x v="408"/>
          </reference>
          <reference field="22" count="1">
            <x v="753"/>
          </reference>
        </references>
      </pivotArea>
    </format>
    <format dxfId="1953">
      <pivotArea dataOnly="0" labelOnly="1" outline="0" fieldPosition="0">
        <references count="2">
          <reference field="21" count="1" selected="0">
            <x v="409"/>
          </reference>
          <reference field="22" count="1">
            <x v="563"/>
          </reference>
        </references>
      </pivotArea>
    </format>
    <format dxfId="1952">
      <pivotArea dataOnly="0" labelOnly="1" outline="0" fieldPosition="0">
        <references count="2">
          <reference field="21" count="1" selected="0">
            <x v="410"/>
          </reference>
          <reference field="22" count="1">
            <x v="610"/>
          </reference>
        </references>
      </pivotArea>
    </format>
    <format dxfId="1951">
      <pivotArea dataOnly="0" labelOnly="1" outline="0" fieldPosition="0">
        <references count="2">
          <reference field="21" count="1" selected="0">
            <x v="411"/>
          </reference>
          <reference field="22" count="1">
            <x v="353"/>
          </reference>
        </references>
      </pivotArea>
    </format>
    <format dxfId="1950">
      <pivotArea dataOnly="0" labelOnly="1" outline="0" fieldPosition="0">
        <references count="2">
          <reference field="21" count="1" selected="0">
            <x v="412"/>
          </reference>
          <reference field="22" count="1">
            <x v="79"/>
          </reference>
        </references>
      </pivotArea>
    </format>
    <format dxfId="1949">
      <pivotArea dataOnly="0" labelOnly="1" outline="0" fieldPosition="0">
        <references count="2">
          <reference field="21" count="1" selected="0">
            <x v="413"/>
          </reference>
          <reference field="22" count="1">
            <x v="145"/>
          </reference>
        </references>
      </pivotArea>
    </format>
    <format dxfId="1948">
      <pivotArea dataOnly="0" labelOnly="1" outline="0" fieldPosition="0">
        <references count="2">
          <reference field="21" count="1" selected="0">
            <x v="414"/>
          </reference>
          <reference field="22" count="1">
            <x v="1097"/>
          </reference>
        </references>
      </pivotArea>
    </format>
    <format dxfId="1947">
      <pivotArea dataOnly="0" labelOnly="1" outline="0" fieldPosition="0">
        <references count="2">
          <reference field="21" count="1" selected="0">
            <x v="415"/>
          </reference>
          <reference field="22" count="1">
            <x v="333"/>
          </reference>
        </references>
      </pivotArea>
    </format>
    <format dxfId="1946">
      <pivotArea dataOnly="0" labelOnly="1" outline="0" fieldPosition="0">
        <references count="2">
          <reference field="21" count="1" selected="0">
            <x v="416"/>
          </reference>
          <reference field="22" count="1">
            <x v="825"/>
          </reference>
        </references>
      </pivotArea>
    </format>
    <format dxfId="1945">
      <pivotArea dataOnly="0" labelOnly="1" outline="0" fieldPosition="0">
        <references count="2">
          <reference field="21" count="1" selected="0">
            <x v="417"/>
          </reference>
          <reference field="22" count="1">
            <x v="465"/>
          </reference>
        </references>
      </pivotArea>
    </format>
    <format dxfId="1944">
      <pivotArea dataOnly="0" labelOnly="1" outline="0" fieldPosition="0">
        <references count="2">
          <reference field="21" count="1" selected="0">
            <x v="418"/>
          </reference>
          <reference field="22" count="1">
            <x v="1065"/>
          </reference>
        </references>
      </pivotArea>
    </format>
    <format dxfId="1943">
      <pivotArea dataOnly="0" labelOnly="1" outline="0" fieldPosition="0">
        <references count="2">
          <reference field="21" count="1" selected="0">
            <x v="419"/>
          </reference>
          <reference field="22" count="1">
            <x v="1104"/>
          </reference>
        </references>
      </pivotArea>
    </format>
    <format dxfId="1942">
      <pivotArea dataOnly="0" labelOnly="1" outline="0" fieldPosition="0">
        <references count="2">
          <reference field="21" count="1" selected="0">
            <x v="420"/>
          </reference>
          <reference field="22" count="1">
            <x v="520"/>
          </reference>
        </references>
      </pivotArea>
    </format>
    <format dxfId="1941">
      <pivotArea dataOnly="0" labelOnly="1" outline="0" fieldPosition="0">
        <references count="2">
          <reference field="21" count="1" selected="0">
            <x v="421"/>
          </reference>
          <reference field="22" count="1">
            <x v="1164"/>
          </reference>
        </references>
      </pivotArea>
    </format>
    <format dxfId="1940">
      <pivotArea dataOnly="0" labelOnly="1" outline="0" fieldPosition="0">
        <references count="2">
          <reference field="21" count="1" selected="0">
            <x v="422"/>
          </reference>
          <reference field="22" count="1">
            <x v="640"/>
          </reference>
        </references>
      </pivotArea>
    </format>
    <format dxfId="1939">
      <pivotArea dataOnly="0" labelOnly="1" outline="0" fieldPosition="0">
        <references count="2">
          <reference field="21" count="1" selected="0">
            <x v="423"/>
          </reference>
          <reference field="22" count="1">
            <x v="214"/>
          </reference>
        </references>
      </pivotArea>
    </format>
    <format dxfId="1938">
      <pivotArea dataOnly="0" labelOnly="1" outline="0" fieldPosition="0">
        <references count="2">
          <reference field="21" count="1" selected="0">
            <x v="424"/>
          </reference>
          <reference field="22" count="1">
            <x v="265"/>
          </reference>
        </references>
      </pivotArea>
    </format>
    <format dxfId="1937">
      <pivotArea dataOnly="0" labelOnly="1" outline="0" fieldPosition="0">
        <references count="2">
          <reference field="21" count="1" selected="0">
            <x v="425"/>
          </reference>
          <reference field="22" count="1">
            <x v="1027"/>
          </reference>
        </references>
      </pivotArea>
    </format>
    <format dxfId="1936">
      <pivotArea dataOnly="0" labelOnly="1" outline="0" fieldPosition="0">
        <references count="2">
          <reference field="21" count="1" selected="0">
            <x v="426"/>
          </reference>
          <reference field="22" count="1">
            <x v="233"/>
          </reference>
        </references>
      </pivotArea>
    </format>
    <format dxfId="1935">
      <pivotArea dataOnly="0" labelOnly="1" outline="0" fieldPosition="0">
        <references count="2">
          <reference field="21" count="1" selected="0">
            <x v="427"/>
          </reference>
          <reference field="22" count="1">
            <x v="1144"/>
          </reference>
        </references>
      </pivotArea>
    </format>
    <format dxfId="1934">
      <pivotArea dataOnly="0" labelOnly="1" outline="0" fieldPosition="0">
        <references count="2">
          <reference field="21" count="1" selected="0">
            <x v="428"/>
          </reference>
          <reference field="22" count="1">
            <x v="34"/>
          </reference>
        </references>
      </pivotArea>
    </format>
    <format dxfId="1933">
      <pivotArea dataOnly="0" labelOnly="1" outline="0" fieldPosition="0">
        <references count="2">
          <reference field="21" count="1" selected="0">
            <x v="429"/>
          </reference>
          <reference field="22" count="1">
            <x v="75"/>
          </reference>
        </references>
      </pivotArea>
    </format>
    <format dxfId="1932">
      <pivotArea dataOnly="0" labelOnly="1" outline="0" fieldPosition="0">
        <references count="2">
          <reference field="21" count="1" selected="0">
            <x v="430"/>
          </reference>
          <reference field="22" count="1">
            <x v="1123"/>
          </reference>
        </references>
      </pivotArea>
    </format>
    <format dxfId="1931">
      <pivotArea dataOnly="0" labelOnly="1" outline="0" fieldPosition="0">
        <references count="2">
          <reference field="21" count="1" selected="0">
            <x v="431"/>
          </reference>
          <reference field="22" count="1">
            <x v="107"/>
          </reference>
        </references>
      </pivotArea>
    </format>
    <format dxfId="1930">
      <pivotArea dataOnly="0" labelOnly="1" outline="0" fieldPosition="0">
        <references count="2">
          <reference field="21" count="1" selected="0">
            <x v="432"/>
          </reference>
          <reference field="22" count="1">
            <x v="296"/>
          </reference>
        </references>
      </pivotArea>
    </format>
    <format dxfId="1929">
      <pivotArea dataOnly="0" labelOnly="1" outline="0" fieldPosition="0">
        <references count="2">
          <reference field="21" count="1" selected="0">
            <x v="433"/>
          </reference>
          <reference field="22" count="1">
            <x v="936"/>
          </reference>
        </references>
      </pivotArea>
    </format>
    <format dxfId="1928">
      <pivotArea dataOnly="0" labelOnly="1" outline="0" fieldPosition="0">
        <references count="2">
          <reference field="21" count="1" selected="0">
            <x v="434"/>
          </reference>
          <reference field="22" count="1">
            <x v="181"/>
          </reference>
        </references>
      </pivotArea>
    </format>
    <format dxfId="1927">
      <pivotArea dataOnly="0" labelOnly="1" outline="0" fieldPosition="0">
        <references count="2">
          <reference field="21" count="1" selected="0">
            <x v="435"/>
          </reference>
          <reference field="22" count="1">
            <x v="820"/>
          </reference>
        </references>
      </pivotArea>
    </format>
    <format dxfId="1926">
      <pivotArea dataOnly="0" labelOnly="1" outline="0" fieldPosition="0">
        <references count="2">
          <reference field="21" count="1" selected="0">
            <x v="436"/>
          </reference>
          <reference field="22" count="1">
            <x v="572"/>
          </reference>
        </references>
      </pivotArea>
    </format>
    <format dxfId="1925">
      <pivotArea dataOnly="0" labelOnly="1" outline="0" fieldPosition="0">
        <references count="2">
          <reference field="21" count="1" selected="0">
            <x v="437"/>
          </reference>
          <reference field="22" count="1">
            <x v="834"/>
          </reference>
        </references>
      </pivotArea>
    </format>
    <format dxfId="1924">
      <pivotArea dataOnly="0" labelOnly="1" outline="0" fieldPosition="0">
        <references count="2">
          <reference field="21" count="1" selected="0">
            <x v="438"/>
          </reference>
          <reference field="22" count="1">
            <x v="93"/>
          </reference>
        </references>
      </pivotArea>
    </format>
    <format dxfId="1923">
      <pivotArea dataOnly="0" labelOnly="1" outline="0" fieldPosition="0">
        <references count="2">
          <reference field="21" count="1" selected="0">
            <x v="439"/>
          </reference>
          <reference field="22" count="1">
            <x v="439"/>
          </reference>
        </references>
      </pivotArea>
    </format>
    <format dxfId="1922">
      <pivotArea dataOnly="0" labelOnly="1" outline="0" fieldPosition="0">
        <references count="2">
          <reference field="21" count="1" selected="0">
            <x v="440"/>
          </reference>
          <reference field="22" count="1">
            <x v="922"/>
          </reference>
        </references>
      </pivotArea>
    </format>
    <format dxfId="1921">
      <pivotArea dataOnly="0" labelOnly="1" outline="0" fieldPosition="0">
        <references count="2">
          <reference field="21" count="1" selected="0">
            <x v="441"/>
          </reference>
          <reference field="22" count="1">
            <x v="1019"/>
          </reference>
        </references>
      </pivotArea>
    </format>
    <format dxfId="1920">
      <pivotArea dataOnly="0" labelOnly="1" outline="0" fieldPosition="0">
        <references count="2">
          <reference field="21" count="1" selected="0">
            <x v="442"/>
          </reference>
          <reference field="22" count="1">
            <x v="53"/>
          </reference>
        </references>
      </pivotArea>
    </format>
    <format dxfId="1919">
      <pivotArea dataOnly="0" labelOnly="1" outline="0" fieldPosition="0">
        <references count="2">
          <reference field="21" count="1" selected="0">
            <x v="443"/>
          </reference>
          <reference field="22" count="1">
            <x v="539"/>
          </reference>
        </references>
      </pivotArea>
    </format>
    <format dxfId="1918">
      <pivotArea dataOnly="0" labelOnly="1" outline="0" fieldPosition="0">
        <references count="2">
          <reference field="21" count="1" selected="0">
            <x v="444"/>
          </reference>
          <reference field="22" count="1">
            <x v="85"/>
          </reference>
        </references>
      </pivotArea>
    </format>
    <format dxfId="1917">
      <pivotArea dataOnly="0" labelOnly="1" outline="0" fieldPosition="0">
        <references count="2">
          <reference field="21" count="1" selected="0">
            <x v="445"/>
          </reference>
          <reference field="22" count="1">
            <x v="607"/>
          </reference>
        </references>
      </pivotArea>
    </format>
    <format dxfId="1916">
      <pivotArea dataOnly="0" labelOnly="1" outline="0" fieldPosition="0">
        <references count="2">
          <reference field="21" count="1" selected="0">
            <x v="446"/>
          </reference>
          <reference field="22" count="1">
            <x v="118"/>
          </reference>
        </references>
      </pivotArea>
    </format>
    <format dxfId="1915">
      <pivotArea dataOnly="0" labelOnly="1" outline="0" fieldPosition="0">
        <references count="2">
          <reference field="21" count="1" selected="0">
            <x v="447"/>
          </reference>
          <reference field="22" count="1">
            <x v="1151"/>
          </reference>
        </references>
      </pivotArea>
    </format>
    <format dxfId="1914">
      <pivotArea dataOnly="0" labelOnly="1" outline="0" fieldPosition="0">
        <references count="2">
          <reference field="21" count="1" selected="0">
            <x v="448"/>
          </reference>
          <reference field="22" count="1">
            <x v="342"/>
          </reference>
        </references>
      </pivotArea>
    </format>
    <format dxfId="1913">
      <pivotArea dataOnly="0" labelOnly="1" outline="0" fieldPosition="0">
        <references count="2">
          <reference field="21" count="1" selected="0">
            <x v="449"/>
          </reference>
          <reference field="22" count="1">
            <x v="1036"/>
          </reference>
        </references>
      </pivotArea>
    </format>
    <format dxfId="1912">
      <pivotArea dataOnly="0" labelOnly="1" outline="0" fieldPosition="0">
        <references count="2">
          <reference field="21" count="1" selected="0">
            <x v="450"/>
          </reference>
          <reference field="22" count="1">
            <x v="680"/>
          </reference>
        </references>
      </pivotArea>
    </format>
    <format dxfId="1911">
      <pivotArea dataOnly="0" labelOnly="1" outline="0" fieldPosition="0">
        <references count="2">
          <reference field="21" count="1" selected="0">
            <x v="451"/>
          </reference>
          <reference field="22" count="1">
            <x v="879"/>
          </reference>
        </references>
      </pivotArea>
    </format>
    <format dxfId="1910">
      <pivotArea dataOnly="0" labelOnly="1" outline="0" fieldPosition="0">
        <references count="2">
          <reference field="21" count="1" selected="0">
            <x v="452"/>
          </reference>
          <reference field="22" count="1">
            <x v="722"/>
          </reference>
        </references>
      </pivotArea>
    </format>
    <format dxfId="1909">
      <pivotArea dataOnly="0" labelOnly="1" outline="0" fieldPosition="0">
        <references count="2">
          <reference field="21" count="1" selected="0">
            <x v="453"/>
          </reference>
          <reference field="22" count="1">
            <x v="154"/>
          </reference>
        </references>
      </pivotArea>
    </format>
    <format dxfId="1908">
      <pivotArea dataOnly="0" labelOnly="1" outline="0" fieldPosition="0">
        <references count="2">
          <reference field="21" count="1" selected="0">
            <x v="454"/>
          </reference>
          <reference field="22" count="1">
            <x v="33"/>
          </reference>
        </references>
      </pivotArea>
    </format>
    <format dxfId="1907">
      <pivotArea dataOnly="0" labelOnly="1" outline="0" fieldPosition="0">
        <references count="2">
          <reference field="21" count="1" selected="0">
            <x v="455"/>
          </reference>
          <reference field="22" count="1">
            <x v="73"/>
          </reference>
        </references>
      </pivotArea>
    </format>
    <format dxfId="1906">
      <pivotArea dataOnly="0" labelOnly="1" outline="0" fieldPosition="0">
        <references count="2">
          <reference field="21" count="1" selected="0">
            <x v="456"/>
          </reference>
          <reference field="22" count="1">
            <x v="443"/>
          </reference>
        </references>
      </pivotArea>
    </format>
    <format dxfId="1905">
      <pivotArea dataOnly="0" labelOnly="1" outline="0" fieldPosition="0">
        <references count="2">
          <reference field="21" count="1" selected="0">
            <x v="457"/>
          </reference>
          <reference field="22" count="1">
            <x v="710"/>
          </reference>
        </references>
      </pivotArea>
    </format>
    <format dxfId="1904">
      <pivotArea dataOnly="0" labelOnly="1" outline="0" fieldPosition="0">
        <references count="2">
          <reference field="21" count="1" selected="0">
            <x v="458"/>
          </reference>
          <reference field="22" count="1">
            <x v="408"/>
          </reference>
        </references>
      </pivotArea>
    </format>
    <format dxfId="1903">
      <pivotArea dataOnly="0" labelOnly="1" outline="0" fieldPosition="0">
        <references count="2">
          <reference field="21" count="1" selected="0">
            <x v="459"/>
          </reference>
          <reference field="22" count="1">
            <x v="593"/>
          </reference>
        </references>
      </pivotArea>
    </format>
    <format dxfId="1902">
      <pivotArea dataOnly="0" labelOnly="1" outline="0" fieldPosition="0">
        <references count="2">
          <reference field="21" count="1" selected="0">
            <x v="460"/>
          </reference>
          <reference field="22" count="1">
            <x v="1049"/>
          </reference>
        </references>
      </pivotArea>
    </format>
    <format dxfId="1901">
      <pivotArea dataOnly="0" labelOnly="1" outline="0" fieldPosition="0">
        <references count="2">
          <reference field="21" count="1" selected="0">
            <x v="461"/>
          </reference>
          <reference field="22" count="1">
            <x v="90"/>
          </reference>
        </references>
      </pivotArea>
    </format>
    <format dxfId="1900">
      <pivotArea dataOnly="0" labelOnly="1" outline="0" fieldPosition="0">
        <references count="2">
          <reference field="21" count="1" selected="0">
            <x v="462"/>
          </reference>
          <reference field="22" count="1">
            <x v="203"/>
          </reference>
        </references>
      </pivotArea>
    </format>
    <format dxfId="1899">
      <pivotArea dataOnly="0" labelOnly="1" outline="0" fieldPosition="0">
        <references count="2">
          <reference field="21" count="1" selected="0">
            <x v="463"/>
          </reference>
          <reference field="22" count="1">
            <x v="133"/>
          </reference>
        </references>
      </pivotArea>
    </format>
    <format dxfId="1898">
      <pivotArea dataOnly="0" labelOnly="1" outline="0" fieldPosition="0">
        <references count="2">
          <reference field="21" count="1" selected="0">
            <x v="464"/>
          </reference>
          <reference field="22" count="1">
            <x v="748"/>
          </reference>
        </references>
      </pivotArea>
    </format>
    <format dxfId="1897">
      <pivotArea dataOnly="0" labelOnly="1" outline="0" fieldPosition="0">
        <references count="2">
          <reference field="21" count="1" selected="0">
            <x v="465"/>
          </reference>
          <reference field="22" count="1">
            <x v="1110"/>
          </reference>
        </references>
      </pivotArea>
    </format>
    <format dxfId="1896">
      <pivotArea dataOnly="0" labelOnly="1" outline="0" fieldPosition="0">
        <references count="2">
          <reference field="21" count="1" selected="0">
            <x v="466"/>
          </reference>
          <reference field="22" count="1">
            <x v="1009"/>
          </reference>
        </references>
      </pivotArea>
    </format>
    <format dxfId="1895">
      <pivotArea dataOnly="0" labelOnly="1" outline="0" fieldPosition="0">
        <references count="2">
          <reference field="21" count="1" selected="0">
            <x v="467"/>
          </reference>
          <reference field="22" count="1">
            <x v="1113"/>
          </reference>
        </references>
      </pivotArea>
    </format>
    <format dxfId="1894">
      <pivotArea dataOnly="0" labelOnly="1" outline="0" fieldPosition="0">
        <references count="2">
          <reference field="21" count="1" selected="0">
            <x v="468"/>
          </reference>
          <reference field="22" count="1">
            <x v="807"/>
          </reference>
        </references>
      </pivotArea>
    </format>
    <format dxfId="1893">
      <pivotArea dataOnly="0" labelOnly="1" outline="0" fieldPosition="0">
        <references count="2">
          <reference field="21" count="1" selected="0">
            <x v="469"/>
          </reference>
          <reference field="22" count="1">
            <x v="837"/>
          </reference>
        </references>
      </pivotArea>
    </format>
    <format dxfId="1892">
      <pivotArea dataOnly="0" labelOnly="1" outline="0" fieldPosition="0">
        <references count="2">
          <reference field="21" count="1" selected="0">
            <x v="470"/>
          </reference>
          <reference field="22" count="1">
            <x v="431"/>
          </reference>
        </references>
      </pivotArea>
    </format>
    <format dxfId="1891">
      <pivotArea dataOnly="0" labelOnly="1" outline="0" fieldPosition="0">
        <references count="2">
          <reference field="21" count="1" selected="0">
            <x v="471"/>
          </reference>
          <reference field="22" count="1">
            <x v="641"/>
          </reference>
        </references>
      </pivotArea>
    </format>
    <format dxfId="1890">
      <pivotArea dataOnly="0" labelOnly="1" outline="0" fieldPosition="0">
        <references count="2">
          <reference field="21" count="1" selected="0">
            <x v="472"/>
          </reference>
          <reference field="22" count="1">
            <x v="759"/>
          </reference>
        </references>
      </pivotArea>
    </format>
    <format dxfId="1889">
      <pivotArea dataOnly="0" labelOnly="1" outline="0" fieldPosition="0">
        <references count="2">
          <reference field="21" count="1" selected="0">
            <x v="473"/>
          </reference>
          <reference field="22" count="1">
            <x v="1108"/>
          </reference>
        </references>
      </pivotArea>
    </format>
    <format dxfId="1888">
      <pivotArea dataOnly="0" labelOnly="1" outline="0" fieldPosition="0">
        <references count="2">
          <reference field="21" count="1" selected="0">
            <x v="474"/>
          </reference>
          <reference field="22" count="1">
            <x v="677"/>
          </reference>
        </references>
      </pivotArea>
    </format>
    <format dxfId="1887">
      <pivotArea dataOnly="0" labelOnly="1" outline="0" fieldPosition="0">
        <references count="2">
          <reference field="21" count="1" selected="0">
            <x v="475"/>
          </reference>
          <reference field="22" count="1">
            <x v="717"/>
          </reference>
        </references>
      </pivotArea>
    </format>
    <format dxfId="1886">
      <pivotArea dataOnly="0" labelOnly="1" outline="0" fieldPosition="0">
        <references count="2">
          <reference field="21" count="1" selected="0">
            <x v="476"/>
          </reference>
          <reference field="22" count="1">
            <x v="1133"/>
          </reference>
        </references>
      </pivotArea>
    </format>
    <format dxfId="1885">
      <pivotArea dataOnly="0" labelOnly="1" outline="0" fieldPosition="0">
        <references count="2">
          <reference field="21" count="1" selected="0">
            <x v="477"/>
          </reference>
          <reference field="22" count="1">
            <x v="732"/>
          </reference>
        </references>
      </pivotArea>
    </format>
    <format dxfId="1884">
      <pivotArea dataOnly="0" labelOnly="1" outline="0" fieldPosition="0">
        <references count="2">
          <reference field="21" count="1" selected="0">
            <x v="478"/>
          </reference>
          <reference field="22" count="1">
            <x v="545"/>
          </reference>
        </references>
      </pivotArea>
    </format>
    <format dxfId="1883">
      <pivotArea dataOnly="0" labelOnly="1" outline="0" fieldPosition="0">
        <references count="2">
          <reference field="21" count="1" selected="0">
            <x v="479"/>
          </reference>
          <reference field="22" count="1">
            <x v="158"/>
          </reference>
        </references>
      </pivotArea>
    </format>
    <format dxfId="1882">
      <pivotArea dataOnly="0" labelOnly="1" outline="0" fieldPosition="0">
        <references count="2">
          <reference field="21" count="1" selected="0">
            <x v="480"/>
          </reference>
          <reference field="22" count="1">
            <x v="22"/>
          </reference>
        </references>
      </pivotArea>
    </format>
    <format dxfId="1881">
      <pivotArea dataOnly="0" labelOnly="1" outline="0" fieldPosition="0">
        <references count="2">
          <reference field="21" count="1" selected="0">
            <x v="481"/>
          </reference>
          <reference field="22" count="1">
            <x v="1173"/>
          </reference>
        </references>
      </pivotArea>
    </format>
    <format dxfId="1880">
      <pivotArea dataOnly="0" labelOnly="1" outline="0" fieldPosition="0">
        <references count="2">
          <reference field="21" count="1" selected="0">
            <x v="482"/>
          </reference>
          <reference field="22" count="1">
            <x v="36"/>
          </reference>
        </references>
      </pivotArea>
    </format>
    <format dxfId="1879">
      <pivotArea dataOnly="0" labelOnly="1" outline="0" fieldPosition="0">
        <references count="2">
          <reference field="21" count="1" selected="0">
            <x v="483"/>
          </reference>
          <reference field="22" count="1">
            <x v="944"/>
          </reference>
        </references>
      </pivotArea>
    </format>
    <format dxfId="1878">
      <pivotArea dataOnly="0" labelOnly="1" outline="0" fieldPosition="0">
        <references count="2">
          <reference field="21" count="1" selected="0">
            <x v="484"/>
          </reference>
          <reference field="22" count="1">
            <x v="960"/>
          </reference>
        </references>
      </pivotArea>
    </format>
    <format dxfId="1877">
      <pivotArea dataOnly="0" labelOnly="1" outline="0" fieldPosition="0">
        <references count="2">
          <reference field="21" count="1" selected="0">
            <x v="485"/>
          </reference>
          <reference field="22" count="1">
            <x v="561"/>
          </reference>
        </references>
      </pivotArea>
    </format>
    <format dxfId="1876">
      <pivotArea dataOnly="0" labelOnly="1" outline="0" fieldPosition="0">
        <references count="2">
          <reference field="21" count="1" selected="0">
            <x v="486"/>
          </reference>
          <reference field="22" count="1">
            <x v="389"/>
          </reference>
        </references>
      </pivotArea>
    </format>
    <format dxfId="1875">
      <pivotArea dataOnly="0" labelOnly="1" outline="0" fieldPosition="0">
        <references count="2">
          <reference field="21" count="1" selected="0">
            <x v="487"/>
          </reference>
          <reference field="22" count="1">
            <x v="553"/>
          </reference>
        </references>
      </pivotArea>
    </format>
    <format dxfId="1874">
      <pivotArea dataOnly="0" labelOnly="1" outline="0" fieldPosition="0">
        <references count="2">
          <reference field="21" count="1" selected="0">
            <x v="488"/>
          </reference>
          <reference field="22" count="1">
            <x v="1168"/>
          </reference>
        </references>
      </pivotArea>
    </format>
    <format dxfId="1873">
      <pivotArea dataOnly="0" labelOnly="1" outline="0" fieldPosition="0">
        <references count="2">
          <reference field="21" count="1" selected="0">
            <x v="489"/>
          </reference>
          <reference field="22" count="1">
            <x v="1016"/>
          </reference>
        </references>
      </pivotArea>
    </format>
    <format dxfId="1872">
      <pivotArea dataOnly="0" labelOnly="1" outline="0" fieldPosition="0">
        <references count="2">
          <reference field="21" count="1" selected="0">
            <x v="490"/>
          </reference>
          <reference field="22" count="1">
            <x v="1062"/>
          </reference>
        </references>
      </pivotArea>
    </format>
    <format dxfId="1871">
      <pivotArea dataOnly="0" labelOnly="1" outline="0" fieldPosition="0">
        <references count="2">
          <reference field="21" count="1" selected="0">
            <x v="491"/>
          </reference>
          <reference field="22" count="1">
            <x v="775"/>
          </reference>
        </references>
      </pivotArea>
    </format>
    <format dxfId="1870">
      <pivotArea dataOnly="0" labelOnly="1" outline="0" fieldPosition="0">
        <references count="2">
          <reference field="21" count="1" selected="0">
            <x v="492"/>
          </reference>
          <reference field="22" count="1">
            <x v="625"/>
          </reference>
        </references>
      </pivotArea>
    </format>
    <format dxfId="1869">
      <pivotArea dataOnly="0" labelOnly="1" outline="0" fieldPosition="0">
        <references count="2">
          <reference field="21" count="1" selected="0">
            <x v="493"/>
          </reference>
          <reference field="22" count="1">
            <x v="1091"/>
          </reference>
        </references>
      </pivotArea>
    </format>
    <format dxfId="1868">
      <pivotArea dataOnly="0" labelOnly="1" outline="0" fieldPosition="0">
        <references count="2">
          <reference field="21" count="1" selected="0">
            <x v="494"/>
          </reference>
          <reference field="22" count="1">
            <x v="187"/>
          </reference>
        </references>
      </pivotArea>
    </format>
    <format dxfId="1867">
      <pivotArea dataOnly="0" labelOnly="1" outline="0" fieldPosition="0">
        <references count="2">
          <reference field="21" count="1" selected="0">
            <x v="495"/>
          </reference>
          <reference field="22" count="1">
            <x v="600"/>
          </reference>
        </references>
      </pivotArea>
    </format>
    <format dxfId="1866">
      <pivotArea dataOnly="0" labelOnly="1" outline="0" fieldPosition="0">
        <references count="2">
          <reference field="21" count="1" selected="0">
            <x v="496"/>
          </reference>
          <reference field="22" count="1">
            <x v="122"/>
          </reference>
        </references>
      </pivotArea>
    </format>
    <format dxfId="1865">
      <pivotArea dataOnly="0" labelOnly="1" outline="0" fieldPosition="0">
        <references count="2">
          <reference field="21" count="1" selected="0">
            <x v="497"/>
          </reference>
          <reference field="22" count="1">
            <x v="1029"/>
          </reference>
        </references>
      </pivotArea>
    </format>
    <format dxfId="1864">
      <pivotArea dataOnly="0" labelOnly="1" outline="0" fieldPosition="0">
        <references count="2">
          <reference field="21" count="1" selected="0">
            <x v="498"/>
          </reference>
          <reference field="22" count="1">
            <x v="884"/>
          </reference>
        </references>
      </pivotArea>
    </format>
    <format dxfId="1863">
      <pivotArea dataOnly="0" labelOnly="1" outline="0" fieldPosition="0">
        <references count="2">
          <reference field="21" count="1" selected="0">
            <x v="499"/>
          </reference>
          <reference field="22" count="1">
            <x v="1149"/>
          </reference>
        </references>
      </pivotArea>
    </format>
    <format dxfId="1862">
      <pivotArea dataOnly="0" labelOnly="1" outline="0" fieldPosition="0">
        <references count="2">
          <reference field="21" count="1" selected="0">
            <x v="500"/>
          </reference>
          <reference field="22" count="1">
            <x v="515"/>
          </reference>
        </references>
      </pivotArea>
    </format>
    <format dxfId="1861">
      <pivotArea dataOnly="0" labelOnly="1" outline="0" fieldPosition="0">
        <references count="2">
          <reference field="21" count="1" selected="0">
            <x v="501"/>
          </reference>
          <reference field="22" count="1">
            <x v="580"/>
          </reference>
        </references>
      </pivotArea>
    </format>
    <format dxfId="1860">
      <pivotArea dataOnly="0" labelOnly="1" outline="0" fieldPosition="0">
        <references count="2">
          <reference field="21" count="1" selected="0">
            <x v="502"/>
          </reference>
          <reference field="22" count="1">
            <x v="1176"/>
          </reference>
        </references>
      </pivotArea>
    </format>
    <format dxfId="1859">
      <pivotArea dataOnly="0" labelOnly="1" outline="0" fieldPosition="0">
        <references count="2">
          <reference field="21" count="1" selected="0">
            <x v="503"/>
          </reference>
          <reference field="22" count="1">
            <x v="249"/>
          </reference>
        </references>
      </pivotArea>
    </format>
    <format dxfId="1858">
      <pivotArea dataOnly="0" labelOnly="1" outline="0" fieldPosition="0">
        <references count="2">
          <reference field="21" count="1" selected="0">
            <x v="504"/>
          </reference>
          <reference field="22" count="1">
            <x v="521"/>
          </reference>
        </references>
      </pivotArea>
    </format>
    <format dxfId="1857">
      <pivotArea dataOnly="0" labelOnly="1" outline="0" fieldPosition="0">
        <references count="2">
          <reference field="21" count="1" selected="0">
            <x v="505"/>
          </reference>
          <reference field="22" count="1">
            <x v="892"/>
          </reference>
        </references>
      </pivotArea>
    </format>
    <format dxfId="1856">
      <pivotArea dataOnly="0" labelOnly="1" outline="0" fieldPosition="0">
        <references count="2">
          <reference field="21" count="1" selected="0">
            <x v="506"/>
          </reference>
          <reference field="22" count="1">
            <x v="380"/>
          </reference>
        </references>
      </pivotArea>
    </format>
    <format dxfId="1855">
      <pivotArea dataOnly="0" labelOnly="1" outline="0" fieldPosition="0">
        <references count="2">
          <reference field="21" count="1" selected="0">
            <x v="507"/>
          </reference>
          <reference field="22" count="1">
            <x v="1000"/>
          </reference>
        </references>
      </pivotArea>
    </format>
    <format dxfId="1854">
      <pivotArea dataOnly="0" labelOnly="1" outline="0" fieldPosition="0">
        <references count="2">
          <reference field="21" count="1" selected="0">
            <x v="508"/>
          </reference>
          <reference field="22" count="1">
            <x v="687"/>
          </reference>
        </references>
      </pivotArea>
    </format>
    <format dxfId="1853">
      <pivotArea dataOnly="0" labelOnly="1" outline="0" fieldPosition="0">
        <references count="2">
          <reference field="21" count="1" selected="0">
            <x v="509"/>
          </reference>
          <reference field="22" count="1">
            <x v="1128"/>
          </reference>
        </references>
      </pivotArea>
    </format>
    <format dxfId="1852">
      <pivotArea dataOnly="0" labelOnly="1" outline="0" fieldPosition="0">
        <references count="2">
          <reference field="21" count="1" selected="0">
            <x v="510"/>
          </reference>
          <reference field="22" count="1">
            <x v="30"/>
          </reference>
        </references>
      </pivotArea>
    </format>
    <format dxfId="1851">
      <pivotArea dataOnly="0" labelOnly="1" outline="0" fieldPosition="0">
        <references count="2">
          <reference field="21" count="1" selected="0">
            <x v="511"/>
          </reference>
          <reference field="22" count="1">
            <x v="1166"/>
          </reference>
        </references>
      </pivotArea>
    </format>
    <format dxfId="1850">
      <pivotArea dataOnly="0" labelOnly="1" outline="0" fieldPosition="0">
        <references count="2">
          <reference field="21" count="1" selected="0">
            <x v="512"/>
          </reference>
          <reference field="22" count="1">
            <x v="1023"/>
          </reference>
        </references>
      </pivotArea>
    </format>
    <format dxfId="1849">
      <pivotArea dataOnly="0" labelOnly="1" outline="0" fieldPosition="0">
        <references count="2">
          <reference field="21" count="1" selected="0">
            <x v="513"/>
          </reference>
          <reference field="22" count="1">
            <x v="651"/>
          </reference>
        </references>
      </pivotArea>
    </format>
    <format dxfId="1848">
      <pivotArea dataOnly="0" labelOnly="1" outline="0" fieldPosition="0">
        <references count="2">
          <reference field="21" count="1" selected="0">
            <x v="514"/>
          </reference>
          <reference field="22" count="1">
            <x v="206"/>
          </reference>
        </references>
      </pivotArea>
    </format>
    <format dxfId="1847">
      <pivotArea dataOnly="0" labelOnly="1" outline="0" fieldPosition="0">
        <references count="2">
          <reference field="21" count="1" selected="0">
            <x v="515"/>
          </reference>
          <reference field="22" count="1">
            <x v="425"/>
          </reference>
        </references>
      </pivotArea>
    </format>
    <format dxfId="1846">
      <pivotArea dataOnly="0" labelOnly="1" outline="0" fieldPosition="0">
        <references count="2">
          <reference field="21" count="1" selected="0">
            <x v="516"/>
          </reference>
          <reference field="22" count="1">
            <x v="182"/>
          </reference>
        </references>
      </pivotArea>
    </format>
    <format dxfId="1845">
      <pivotArea dataOnly="0" labelOnly="1" outline="0" fieldPosition="0">
        <references count="2">
          <reference field="21" count="1" selected="0">
            <x v="517"/>
          </reference>
          <reference field="22" count="1">
            <x v="1115"/>
          </reference>
        </references>
      </pivotArea>
    </format>
    <format dxfId="1844">
      <pivotArea dataOnly="0" labelOnly="1" outline="0" fieldPosition="0">
        <references count="2">
          <reference field="21" count="1" selected="0">
            <x v="518"/>
          </reference>
          <reference field="22" count="1">
            <x v="899"/>
          </reference>
        </references>
      </pivotArea>
    </format>
    <format dxfId="1843">
      <pivotArea dataOnly="0" labelOnly="1" outline="0" fieldPosition="0">
        <references count="2">
          <reference field="21" count="1" selected="0">
            <x v="519"/>
          </reference>
          <reference field="22" count="1">
            <x v="41"/>
          </reference>
        </references>
      </pivotArea>
    </format>
    <format dxfId="1842">
      <pivotArea dataOnly="0" labelOnly="1" outline="0" fieldPosition="0">
        <references count="2">
          <reference field="21" count="1" selected="0">
            <x v="520"/>
          </reference>
          <reference field="22" count="1">
            <x v="234"/>
          </reference>
        </references>
      </pivotArea>
    </format>
    <format dxfId="1841">
      <pivotArea dataOnly="0" labelOnly="1" outline="0" fieldPosition="0">
        <references count="2">
          <reference field="21" count="1" selected="0">
            <x v="521"/>
          </reference>
          <reference field="22" count="1">
            <x v="1114"/>
          </reference>
        </references>
      </pivotArea>
    </format>
    <format dxfId="1840">
      <pivotArea dataOnly="0" labelOnly="1" outline="0" fieldPosition="0">
        <references count="2">
          <reference field="21" count="1" selected="0">
            <x v="522"/>
          </reference>
          <reference field="22" count="1">
            <x v="32"/>
          </reference>
        </references>
      </pivotArea>
    </format>
    <format dxfId="1839">
      <pivotArea dataOnly="0" labelOnly="1" outline="0" fieldPosition="0">
        <references count="2">
          <reference field="21" count="1" selected="0">
            <x v="523"/>
          </reference>
          <reference field="22" count="1">
            <x v="569"/>
          </reference>
        </references>
      </pivotArea>
    </format>
    <format dxfId="1838">
      <pivotArea dataOnly="0" labelOnly="1" outline="0" fieldPosition="0">
        <references count="2">
          <reference field="21" count="1" selected="0">
            <x v="524"/>
          </reference>
          <reference field="22" count="1">
            <x v="510"/>
          </reference>
        </references>
      </pivotArea>
    </format>
    <format dxfId="1837">
      <pivotArea dataOnly="0" labelOnly="1" outline="0" fieldPosition="0">
        <references count="2">
          <reference field="21" count="1" selected="0">
            <x v="525"/>
          </reference>
          <reference field="22" count="1">
            <x v="463"/>
          </reference>
        </references>
      </pivotArea>
    </format>
    <format dxfId="1836">
      <pivotArea dataOnly="0" labelOnly="1" outline="0" fieldPosition="0">
        <references count="2">
          <reference field="21" count="1" selected="0">
            <x v="526"/>
          </reference>
          <reference field="22" count="1">
            <x v="67"/>
          </reference>
        </references>
      </pivotArea>
    </format>
    <format dxfId="1835">
      <pivotArea dataOnly="0" labelOnly="1" outline="0" fieldPosition="0">
        <references count="2">
          <reference field="21" count="1" selected="0">
            <x v="527"/>
          </reference>
          <reference field="22" count="1">
            <x v="42"/>
          </reference>
        </references>
      </pivotArea>
    </format>
    <format dxfId="1834">
      <pivotArea dataOnly="0" labelOnly="1" outline="0" fieldPosition="0">
        <references count="2">
          <reference field="21" count="1" selected="0">
            <x v="528"/>
          </reference>
          <reference field="22" count="1">
            <x v="175"/>
          </reference>
        </references>
      </pivotArea>
    </format>
    <format dxfId="1833">
      <pivotArea dataOnly="0" labelOnly="1" outline="0" fieldPosition="0">
        <references count="2">
          <reference field="21" count="1" selected="0">
            <x v="529"/>
          </reference>
          <reference field="22" count="1">
            <x v="1082"/>
          </reference>
        </references>
      </pivotArea>
    </format>
    <format dxfId="1832">
      <pivotArea dataOnly="0" labelOnly="1" outline="0" fieldPosition="0">
        <references count="2">
          <reference field="21" count="1" selected="0">
            <x v="530"/>
          </reference>
          <reference field="22" count="1">
            <x v="114"/>
          </reference>
        </references>
      </pivotArea>
    </format>
    <format dxfId="1831">
      <pivotArea dataOnly="0" labelOnly="1" outline="0" fieldPosition="0">
        <references count="2">
          <reference field="21" count="1" selected="0">
            <x v="531"/>
          </reference>
          <reference field="22" count="1">
            <x v="1043"/>
          </reference>
        </references>
      </pivotArea>
    </format>
    <format dxfId="1830">
      <pivotArea dataOnly="0" labelOnly="1" outline="0" fieldPosition="0">
        <references count="2">
          <reference field="21" count="1" selected="0">
            <x v="532"/>
          </reference>
          <reference field="22" count="1">
            <x v="595"/>
          </reference>
        </references>
      </pivotArea>
    </format>
    <format dxfId="1829">
      <pivotArea dataOnly="0" labelOnly="1" outline="0" fieldPosition="0">
        <references count="2">
          <reference field="21" count="1" selected="0">
            <x v="533"/>
          </reference>
          <reference field="22" count="1">
            <x v="340"/>
          </reference>
        </references>
      </pivotArea>
    </format>
    <format dxfId="1828">
      <pivotArea dataOnly="0" labelOnly="1" outline="0" fieldPosition="0">
        <references count="2">
          <reference field="21" count="1" selected="0">
            <x v="534"/>
          </reference>
          <reference field="22" count="1">
            <x v="1020"/>
          </reference>
        </references>
      </pivotArea>
    </format>
    <format dxfId="1827">
      <pivotArea dataOnly="0" labelOnly="1" outline="0" fieldPosition="0">
        <references count="2">
          <reference field="21" count="1" selected="0">
            <x v="535"/>
          </reference>
          <reference field="22" count="1">
            <x v="412"/>
          </reference>
        </references>
      </pivotArea>
    </format>
    <format dxfId="1826">
      <pivotArea dataOnly="0" labelOnly="1" outline="0" fieldPosition="0">
        <references count="2">
          <reference field="21" count="1" selected="0">
            <x v="536"/>
          </reference>
          <reference field="22" count="1">
            <x v="707"/>
          </reference>
        </references>
      </pivotArea>
    </format>
    <format dxfId="1825">
      <pivotArea dataOnly="0" labelOnly="1" outline="0" fieldPosition="0">
        <references count="2">
          <reference field="21" count="1" selected="0">
            <x v="537"/>
          </reference>
          <reference field="22" count="1">
            <x v="152"/>
          </reference>
        </references>
      </pivotArea>
    </format>
    <format dxfId="1824">
      <pivotArea dataOnly="0" labelOnly="1" outline="0" fieldPosition="0">
        <references count="2">
          <reference field="21" count="1" selected="0">
            <x v="538"/>
          </reference>
          <reference field="22" count="1">
            <x v="100"/>
          </reference>
        </references>
      </pivotArea>
    </format>
    <format dxfId="1823">
      <pivotArea dataOnly="0" labelOnly="1" outline="0" fieldPosition="0">
        <references count="2">
          <reference field="21" count="1" selected="0">
            <x v="539"/>
          </reference>
          <reference field="22" count="1">
            <x v="24"/>
          </reference>
        </references>
      </pivotArea>
    </format>
    <format dxfId="1822">
      <pivotArea dataOnly="0" labelOnly="1" outline="0" fieldPosition="0">
        <references count="2">
          <reference field="21" count="1" selected="0">
            <x v="540"/>
          </reference>
          <reference field="22" count="1">
            <x v="372"/>
          </reference>
        </references>
      </pivotArea>
    </format>
    <format dxfId="1821">
      <pivotArea dataOnly="0" labelOnly="1" outline="0" fieldPosition="0">
        <references count="2">
          <reference field="21" count="1" selected="0">
            <x v="541"/>
          </reference>
          <reference field="22" count="1">
            <x v="487"/>
          </reference>
        </references>
      </pivotArea>
    </format>
    <format dxfId="1820">
      <pivotArea dataOnly="0" labelOnly="1" outline="0" fieldPosition="0">
        <references count="2">
          <reference field="21" count="1" selected="0">
            <x v="542"/>
          </reference>
          <reference field="22" count="1">
            <x v="799"/>
          </reference>
        </references>
      </pivotArea>
    </format>
    <format dxfId="1819">
      <pivotArea dataOnly="0" labelOnly="1" outline="0" fieldPosition="0">
        <references count="2">
          <reference field="21" count="1" selected="0">
            <x v="543"/>
          </reference>
          <reference field="22" count="1">
            <x v="494"/>
          </reference>
        </references>
      </pivotArea>
    </format>
    <format dxfId="1818">
      <pivotArea dataOnly="0" labelOnly="1" outline="0" fieldPosition="0">
        <references count="2">
          <reference field="21" count="1" selected="0">
            <x v="544"/>
          </reference>
          <reference field="22" count="1">
            <x v="626"/>
          </reference>
        </references>
      </pivotArea>
    </format>
    <format dxfId="1817">
      <pivotArea dataOnly="0" labelOnly="1" outline="0" fieldPosition="0">
        <references count="2">
          <reference field="21" count="1" selected="0">
            <x v="545"/>
          </reference>
          <reference field="22" count="1">
            <x v="644"/>
          </reference>
        </references>
      </pivotArea>
    </format>
    <format dxfId="1816">
      <pivotArea dataOnly="0" labelOnly="1" outline="0" fieldPosition="0">
        <references count="2">
          <reference field="21" count="1" selected="0">
            <x v="546"/>
          </reference>
          <reference field="22" count="1">
            <x v="1040"/>
          </reference>
        </references>
      </pivotArea>
    </format>
    <format dxfId="1815">
      <pivotArea dataOnly="0" labelOnly="1" outline="0" fieldPosition="0">
        <references count="2">
          <reference field="21" count="1" selected="0">
            <x v="547"/>
          </reference>
          <reference field="22" count="1">
            <x v="1171"/>
          </reference>
        </references>
      </pivotArea>
    </format>
    <format dxfId="1814">
      <pivotArea dataOnly="0" labelOnly="1" outline="0" fieldPosition="0">
        <references count="2">
          <reference field="21" count="1" selected="0">
            <x v="548"/>
          </reference>
          <reference field="22" count="1">
            <x v="974"/>
          </reference>
        </references>
      </pivotArea>
    </format>
    <format dxfId="1813">
      <pivotArea dataOnly="0" labelOnly="1" outline="0" fieldPosition="0">
        <references count="2">
          <reference field="21" count="1" selected="0">
            <x v="549"/>
          </reference>
          <reference field="22" count="1">
            <x v="476"/>
          </reference>
        </references>
      </pivotArea>
    </format>
    <format dxfId="1812">
      <pivotArea dataOnly="0" labelOnly="1" outline="0" fieldPosition="0">
        <references count="2">
          <reference field="21" count="1" selected="0">
            <x v="550"/>
          </reference>
          <reference field="22" count="1">
            <x v="542"/>
          </reference>
        </references>
      </pivotArea>
    </format>
    <format dxfId="1811">
      <pivotArea dataOnly="0" labelOnly="1" outline="0" fieldPosition="0">
        <references count="2">
          <reference field="21" count="1" selected="0">
            <x v="551"/>
          </reference>
          <reference field="22" count="1">
            <x v="320"/>
          </reference>
        </references>
      </pivotArea>
    </format>
    <format dxfId="1810">
      <pivotArea dataOnly="0" labelOnly="1" outline="0" fieldPosition="0">
        <references count="2">
          <reference field="21" count="1" selected="0">
            <x v="552"/>
          </reference>
          <reference field="22" count="1">
            <x v="883"/>
          </reference>
        </references>
      </pivotArea>
    </format>
    <format dxfId="1809">
      <pivotArea dataOnly="0" labelOnly="1" outline="0" fieldPosition="0">
        <references count="2">
          <reference field="21" count="1" selected="0">
            <x v="553"/>
          </reference>
          <reference field="22" count="1">
            <x v="404"/>
          </reference>
        </references>
      </pivotArea>
    </format>
    <format dxfId="1808">
      <pivotArea dataOnly="0" labelOnly="1" outline="0" fieldPosition="0">
        <references count="2">
          <reference field="21" count="1" selected="0">
            <x v="554"/>
          </reference>
          <reference field="22" count="1">
            <x v="907"/>
          </reference>
        </references>
      </pivotArea>
    </format>
    <format dxfId="1807">
      <pivotArea dataOnly="0" labelOnly="1" outline="0" fieldPosition="0">
        <references count="2">
          <reference field="21" count="1" selected="0">
            <x v="555"/>
          </reference>
          <reference field="22" count="1">
            <x v="1146"/>
          </reference>
        </references>
      </pivotArea>
    </format>
    <format dxfId="1806">
      <pivotArea dataOnly="0" labelOnly="1" outline="0" fieldPosition="0">
        <references count="2">
          <reference field="21" count="1" selected="0">
            <x v="556"/>
          </reference>
          <reference field="22" count="1">
            <x v="925"/>
          </reference>
        </references>
      </pivotArea>
    </format>
    <format dxfId="1805">
      <pivotArea dataOnly="0" labelOnly="1" outline="0" fieldPosition="0">
        <references count="2">
          <reference field="21" count="1" selected="0">
            <x v="557"/>
          </reference>
          <reference field="22" count="1">
            <x v="589"/>
          </reference>
        </references>
      </pivotArea>
    </format>
    <format dxfId="1804">
      <pivotArea dataOnly="0" labelOnly="1" outline="0" fieldPosition="0">
        <references count="2">
          <reference field="21" count="1" selected="0">
            <x v="558"/>
          </reference>
          <reference field="22" count="1">
            <x v="211"/>
          </reference>
        </references>
      </pivotArea>
    </format>
    <format dxfId="1803">
      <pivotArea dataOnly="0" labelOnly="1" outline="0" fieldPosition="0">
        <references count="2">
          <reference field="21" count="1" selected="0">
            <x v="559"/>
          </reference>
          <reference field="22" count="1">
            <x v="424"/>
          </reference>
        </references>
      </pivotArea>
    </format>
    <format dxfId="1802">
      <pivotArea dataOnly="0" labelOnly="1" outline="0" fieldPosition="0">
        <references count="2">
          <reference field="21" count="1" selected="0">
            <x v="560"/>
          </reference>
          <reference field="22" count="1">
            <x v="751"/>
          </reference>
        </references>
      </pivotArea>
    </format>
    <format dxfId="1801">
      <pivotArea dataOnly="0" labelOnly="1" outline="0" fieldPosition="0">
        <references count="2">
          <reference field="21" count="1" selected="0">
            <x v="561"/>
          </reference>
          <reference field="22" count="1">
            <x v="996"/>
          </reference>
        </references>
      </pivotArea>
    </format>
    <format dxfId="1800">
      <pivotArea dataOnly="0" labelOnly="1" outline="0" fieldPosition="0">
        <references count="2">
          <reference field="21" count="1" selected="0">
            <x v="562"/>
          </reference>
          <reference field="22" count="1">
            <x v="1045"/>
          </reference>
        </references>
      </pivotArea>
    </format>
    <format dxfId="1799">
      <pivotArea dataOnly="0" labelOnly="1" outline="0" fieldPosition="0">
        <references count="2">
          <reference field="21" count="1" selected="0">
            <x v="563"/>
          </reference>
          <reference field="22" count="1">
            <x v="923"/>
          </reference>
        </references>
      </pivotArea>
    </format>
    <format dxfId="1798">
      <pivotArea dataOnly="0" labelOnly="1" outline="0" fieldPosition="0">
        <references count="2">
          <reference field="21" count="1" selected="0">
            <x v="564"/>
          </reference>
          <reference field="22" count="1">
            <x v="1139"/>
          </reference>
        </references>
      </pivotArea>
    </format>
    <format dxfId="1797">
      <pivotArea dataOnly="0" labelOnly="1" outline="0" fieldPosition="0">
        <references count="2">
          <reference field="21" count="1" selected="0">
            <x v="565"/>
          </reference>
          <reference field="22" count="1">
            <x v="338"/>
          </reference>
        </references>
      </pivotArea>
    </format>
    <format dxfId="1796">
      <pivotArea dataOnly="0" labelOnly="1" outline="0" fieldPosition="0">
        <references count="2">
          <reference field="21" count="1" selected="0">
            <x v="566"/>
          </reference>
          <reference field="22" count="1">
            <x v="490"/>
          </reference>
        </references>
      </pivotArea>
    </format>
    <format dxfId="1795">
      <pivotArea dataOnly="0" labelOnly="1" outline="0" fieldPosition="0">
        <references count="2">
          <reference field="21" count="1" selected="0">
            <x v="567"/>
          </reference>
          <reference field="22" count="1">
            <x v="373"/>
          </reference>
        </references>
      </pivotArea>
    </format>
    <format dxfId="1794">
      <pivotArea dataOnly="0" labelOnly="1" outline="0" fieldPosition="0">
        <references count="2">
          <reference field="21" count="1" selected="0">
            <x v="568"/>
          </reference>
          <reference field="22" count="1">
            <x v="1054"/>
          </reference>
        </references>
      </pivotArea>
    </format>
    <format dxfId="1793">
      <pivotArea dataOnly="0" labelOnly="1" outline="0" fieldPosition="0">
        <references count="2">
          <reference field="21" count="1" selected="0">
            <x v="569"/>
          </reference>
          <reference field="22" count="1">
            <x v="603"/>
          </reference>
        </references>
      </pivotArea>
    </format>
    <format dxfId="1792">
      <pivotArea dataOnly="0" labelOnly="1" outline="0" fieldPosition="0">
        <references count="2">
          <reference field="21" count="1" selected="0">
            <x v="570"/>
          </reference>
          <reference field="22" count="1">
            <x v="656"/>
          </reference>
        </references>
      </pivotArea>
    </format>
    <format dxfId="1791">
      <pivotArea dataOnly="0" labelOnly="1" outline="0" fieldPosition="0">
        <references count="2">
          <reference field="21" count="1" selected="0">
            <x v="571"/>
          </reference>
          <reference field="22" count="1">
            <x v="71"/>
          </reference>
        </references>
      </pivotArea>
    </format>
    <format dxfId="1790">
      <pivotArea dataOnly="0" labelOnly="1" outline="0" fieldPosition="0">
        <references count="2">
          <reference field="21" count="1" selected="0">
            <x v="572"/>
          </reference>
          <reference field="22" count="1">
            <x v="169"/>
          </reference>
        </references>
      </pivotArea>
    </format>
    <format dxfId="1789">
      <pivotArea dataOnly="0" labelOnly="1" outline="0" fieldPosition="0">
        <references count="2">
          <reference field="21" count="1" selected="0">
            <x v="573"/>
          </reference>
          <reference field="22" count="1">
            <x v="994"/>
          </reference>
        </references>
      </pivotArea>
    </format>
    <format dxfId="1788">
      <pivotArea dataOnly="0" labelOnly="1" outline="0" fieldPosition="0">
        <references count="2">
          <reference field="21" count="1" selected="0">
            <x v="574"/>
          </reference>
          <reference field="22" count="1">
            <x v="436"/>
          </reference>
        </references>
      </pivotArea>
    </format>
    <format dxfId="1787">
      <pivotArea dataOnly="0" labelOnly="1" outline="0" fieldPosition="0">
        <references count="2">
          <reference field="21" count="1" selected="0">
            <x v="575"/>
          </reference>
          <reference field="22" count="1">
            <x v="894"/>
          </reference>
        </references>
      </pivotArea>
    </format>
    <format dxfId="1786">
      <pivotArea dataOnly="0" labelOnly="1" outline="0" fieldPosition="0">
        <references count="2">
          <reference field="21" count="1" selected="0">
            <x v="576"/>
          </reference>
          <reference field="22" count="1">
            <x v="874"/>
          </reference>
        </references>
      </pivotArea>
    </format>
    <format dxfId="1785">
      <pivotArea dataOnly="0" labelOnly="1" outline="0" fieldPosition="0">
        <references count="2">
          <reference field="21" count="1" selected="0">
            <x v="577"/>
          </reference>
          <reference field="22" count="1">
            <x v="480"/>
          </reference>
        </references>
      </pivotArea>
    </format>
    <format dxfId="1784">
      <pivotArea dataOnly="0" labelOnly="1" outline="0" fieldPosition="0">
        <references count="2">
          <reference field="21" count="1" selected="0">
            <x v="578"/>
          </reference>
          <reference field="22" count="1">
            <x v="617"/>
          </reference>
        </references>
      </pivotArea>
    </format>
    <format dxfId="1783">
      <pivotArea dataOnly="0" labelOnly="1" outline="0" fieldPosition="0">
        <references count="2">
          <reference field="21" count="1" selected="0">
            <x v="579"/>
          </reference>
          <reference field="22" count="1">
            <x v="667"/>
          </reference>
        </references>
      </pivotArea>
    </format>
    <format dxfId="1782">
      <pivotArea dataOnly="0" labelOnly="1" outline="0" fieldPosition="0">
        <references count="2">
          <reference field="21" count="1" selected="0">
            <x v="580"/>
          </reference>
          <reference field="22" count="1">
            <x v="780"/>
          </reference>
        </references>
      </pivotArea>
    </format>
    <format dxfId="1781">
      <pivotArea dataOnly="0" labelOnly="1" outline="0" fieldPosition="0">
        <references count="2">
          <reference field="21" count="1" selected="0">
            <x v="581"/>
          </reference>
          <reference field="22" count="1">
            <x v="1090"/>
          </reference>
        </references>
      </pivotArea>
    </format>
    <format dxfId="1780">
      <pivotArea dataOnly="0" labelOnly="1" outline="0" fieldPosition="0">
        <references count="2">
          <reference field="21" count="1" selected="0">
            <x v="582"/>
          </reference>
          <reference field="22" count="1">
            <x v="525"/>
          </reference>
        </references>
      </pivotArea>
    </format>
    <format dxfId="1779">
      <pivotArea dataOnly="0" labelOnly="1" outline="0" fieldPosition="0">
        <references count="2">
          <reference field="21" count="1" selected="0">
            <x v="583"/>
          </reference>
          <reference field="22" count="1">
            <x v="557"/>
          </reference>
        </references>
      </pivotArea>
    </format>
    <format dxfId="1778">
      <pivotArea dataOnly="0" labelOnly="1" outline="0" fieldPosition="0">
        <references count="2">
          <reference field="21" count="1" selected="0">
            <x v="584"/>
          </reference>
          <reference field="22" count="1">
            <x v="399"/>
          </reference>
        </references>
      </pivotArea>
    </format>
    <format dxfId="1777">
      <pivotArea dataOnly="0" labelOnly="1" outline="0" fieldPosition="0">
        <references count="2">
          <reference field="21" count="1" selected="0">
            <x v="585"/>
          </reference>
          <reference field="22" count="1">
            <x v="452"/>
          </reference>
        </references>
      </pivotArea>
    </format>
    <format dxfId="1776">
      <pivotArea dataOnly="0" labelOnly="1" outline="0" fieldPosition="0">
        <references count="2">
          <reference field="21" count="1" selected="0">
            <x v="586"/>
          </reference>
          <reference field="22" count="1">
            <x v="949"/>
          </reference>
        </references>
      </pivotArea>
    </format>
    <format dxfId="1775">
      <pivotArea dataOnly="0" labelOnly="1" outline="0" fieldPosition="0">
        <references count="2">
          <reference field="21" count="1" selected="0">
            <x v="587"/>
          </reference>
          <reference field="22" count="1">
            <x v="582"/>
          </reference>
        </references>
      </pivotArea>
    </format>
    <format dxfId="1774">
      <pivotArea dataOnly="0" labelOnly="1" outline="0" fieldPosition="0">
        <references count="2">
          <reference field="21" count="1" selected="0">
            <x v="588"/>
          </reference>
          <reference field="22" count="1">
            <x v="142"/>
          </reference>
        </references>
      </pivotArea>
    </format>
    <format dxfId="1773">
      <pivotArea dataOnly="0" labelOnly="1" outline="0" fieldPosition="0">
        <references count="2">
          <reference field="21" count="1" selected="0">
            <x v="589"/>
          </reference>
          <reference field="22" count="1">
            <x v="1161"/>
          </reference>
        </references>
      </pivotArea>
    </format>
    <format dxfId="1772">
      <pivotArea dataOnly="0" labelOnly="1" outline="0" fieldPosition="0">
        <references count="2">
          <reference field="21" count="1" selected="0">
            <x v="590"/>
          </reference>
          <reference field="22" count="1">
            <x v="319"/>
          </reference>
        </references>
      </pivotArea>
    </format>
    <format dxfId="1771">
      <pivotArea dataOnly="0" labelOnly="1" outline="0" fieldPosition="0">
        <references count="2">
          <reference field="21" count="1" selected="0">
            <x v="591"/>
          </reference>
          <reference field="22" count="1">
            <x v="421"/>
          </reference>
        </references>
      </pivotArea>
    </format>
    <format dxfId="1770">
      <pivotArea dataOnly="0" labelOnly="1" outline="0" fieldPosition="0">
        <references count="2">
          <reference field="21" count="1" selected="0">
            <x v="592"/>
          </reference>
          <reference field="22" count="1">
            <x v="335"/>
          </reference>
        </references>
      </pivotArea>
    </format>
    <format dxfId="1769">
      <pivotArea dataOnly="0" labelOnly="1" outline="0" fieldPosition="0">
        <references count="2">
          <reference field="21" count="1" selected="0">
            <x v="593"/>
          </reference>
          <reference field="22" count="1">
            <x v="540"/>
          </reference>
        </references>
      </pivotArea>
    </format>
    <format dxfId="1768">
      <pivotArea dataOnly="0" labelOnly="1" outline="0" fieldPosition="0">
        <references count="2">
          <reference field="21" count="1" selected="0">
            <x v="594"/>
          </reference>
          <reference field="22" count="1">
            <x v="903"/>
          </reference>
        </references>
      </pivotArea>
    </format>
    <format dxfId="1767">
      <pivotArea dataOnly="0" labelOnly="1" outline="0" fieldPosition="0">
        <references count="2">
          <reference field="21" count="1" selected="0">
            <x v="595"/>
          </reference>
          <reference field="22" count="1">
            <x v="448"/>
          </reference>
        </references>
      </pivotArea>
    </format>
    <format dxfId="1766">
      <pivotArea dataOnly="0" labelOnly="1" outline="0" fieldPosition="0">
        <references count="2">
          <reference field="21" count="1" selected="0">
            <x v="596"/>
          </reference>
          <reference field="22" count="1">
            <x v="31"/>
          </reference>
        </references>
      </pivotArea>
    </format>
    <format dxfId="1765">
      <pivotArea dataOnly="0" labelOnly="1" outline="0" fieldPosition="0">
        <references count="2">
          <reference field="21" count="1" selected="0">
            <x v="597"/>
          </reference>
          <reference field="22" count="1">
            <x v="1120"/>
          </reference>
        </references>
      </pivotArea>
    </format>
    <format dxfId="1764">
      <pivotArea dataOnly="0" labelOnly="1" outline="0" fieldPosition="0">
        <references count="2">
          <reference field="21" count="1" selected="0">
            <x v="598"/>
          </reference>
          <reference field="22" count="1">
            <x v="802"/>
          </reference>
        </references>
      </pivotArea>
    </format>
    <format dxfId="1763">
      <pivotArea dataOnly="0" labelOnly="1" outline="0" fieldPosition="0">
        <references count="2">
          <reference field="21" count="1" selected="0">
            <x v="599"/>
          </reference>
          <reference field="22" count="1">
            <x v="768"/>
          </reference>
        </references>
      </pivotArea>
    </format>
    <format dxfId="1762">
      <pivotArea dataOnly="0" labelOnly="1" outline="0" fieldPosition="0">
        <references count="2">
          <reference field="21" count="1" selected="0">
            <x v="600"/>
          </reference>
          <reference field="22" count="1">
            <x v="731"/>
          </reference>
        </references>
      </pivotArea>
    </format>
    <format dxfId="1761">
      <pivotArea dataOnly="0" labelOnly="1" outline="0" fieldPosition="0">
        <references count="2">
          <reference field="21" count="1" selected="0">
            <x v="601"/>
          </reference>
          <reference field="22" count="1">
            <x v="905"/>
          </reference>
        </references>
      </pivotArea>
    </format>
    <format dxfId="1760">
      <pivotArea dataOnly="0" labelOnly="1" outline="0" fieldPosition="0">
        <references count="2">
          <reference field="21" count="1" selected="0">
            <x v="602"/>
          </reference>
          <reference field="22" count="1">
            <x v="16"/>
          </reference>
        </references>
      </pivotArea>
    </format>
    <format dxfId="1759">
      <pivotArea dataOnly="0" labelOnly="1" outline="0" fieldPosition="0">
        <references count="2">
          <reference field="21" count="1" selected="0">
            <x v="603"/>
          </reference>
          <reference field="22" count="1">
            <x v="1140"/>
          </reference>
        </references>
      </pivotArea>
    </format>
    <format dxfId="1758">
      <pivotArea dataOnly="0" labelOnly="1" outline="0" fieldPosition="0">
        <references count="2">
          <reference field="21" count="1" selected="0">
            <x v="604"/>
          </reference>
          <reference field="22" count="1">
            <x v="945"/>
          </reference>
        </references>
      </pivotArea>
    </format>
    <format dxfId="1757">
      <pivotArea dataOnly="0" labelOnly="1" outline="0" fieldPosition="0">
        <references count="2">
          <reference field="21" count="1" selected="0">
            <x v="605"/>
          </reference>
          <reference field="22" count="1">
            <x v="87"/>
          </reference>
        </references>
      </pivotArea>
    </format>
    <format dxfId="1756">
      <pivotArea dataOnly="0" labelOnly="1" outline="0" fieldPosition="0">
        <references count="2">
          <reference field="21" count="1" selected="0">
            <x v="606"/>
          </reference>
          <reference field="22" count="1">
            <x v="611"/>
          </reference>
        </references>
      </pivotArea>
    </format>
    <format dxfId="1755">
      <pivotArea dataOnly="0" labelOnly="1" outline="0" fieldPosition="0">
        <references count="2">
          <reference field="21" count="1" selected="0">
            <x v="607"/>
          </reference>
          <reference field="22" count="1">
            <x v="273"/>
          </reference>
        </references>
      </pivotArea>
    </format>
    <format dxfId="1754">
      <pivotArea dataOnly="0" labelOnly="1" outline="0" fieldPosition="0">
        <references count="2">
          <reference field="21" count="1" selected="0">
            <x v="608"/>
          </reference>
          <reference field="22" count="1">
            <x v="1072"/>
          </reference>
        </references>
      </pivotArea>
    </format>
    <format dxfId="1753">
      <pivotArea dataOnly="0" labelOnly="1" outline="0" fieldPosition="0">
        <references count="2">
          <reference field="21" count="1" selected="0">
            <x v="609"/>
          </reference>
          <reference field="22" count="1">
            <x v="638"/>
          </reference>
        </references>
      </pivotArea>
    </format>
    <format dxfId="1752">
      <pivotArea dataOnly="0" labelOnly="1" outline="0" fieldPosition="0">
        <references count="2">
          <reference field="21" count="1" selected="0">
            <x v="610"/>
          </reference>
          <reference field="22" count="1">
            <x v="514"/>
          </reference>
        </references>
      </pivotArea>
    </format>
    <format dxfId="1751">
      <pivotArea dataOnly="0" labelOnly="1" outline="0" fieldPosition="0">
        <references count="2">
          <reference field="21" count="1" selected="0">
            <x v="611"/>
          </reference>
          <reference field="22" count="1">
            <x v="598"/>
          </reference>
        </references>
      </pivotArea>
    </format>
    <format dxfId="1750">
      <pivotArea dataOnly="0" labelOnly="1" outline="0" fieldPosition="0">
        <references count="2">
          <reference field="21" count="1" selected="0">
            <x v="612"/>
          </reference>
          <reference field="22" count="1">
            <x v="290"/>
          </reference>
        </references>
      </pivotArea>
    </format>
    <format dxfId="1749">
      <pivotArea dataOnly="0" labelOnly="1" outline="0" fieldPosition="0">
        <references count="2">
          <reference field="21" count="1" selected="0">
            <x v="613"/>
          </reference>
          <reference field="22" count="1">
            <x v="59"/>
          </reference>
        </references>
      </pivotArea>
    </format>
    <format dxfId="1748">
      <pivotArea dataOnly="0" labelOnly="1" outline="0" fieldPosition="0">
        <references count="2">
          <reference field="21" count="1" selected="0">
            <x v="614"/>
          </reference>
          <reference field="22" count="1">
            <x v="920"/>
          </reference>
        </references>
      </pivotArea>
    </format>
    <format dxfId="1747">
      <pivotArea dataOnly="0" labelOnly="1" outline="0" fieldPosition="0">
        <references count="2">
          <reference field="21" count="1" selected="0">
            <x v="615"/>
          </reference>
          <reference field="22" count="1">
            <x v="791"/>
          </reference>
        </references>
      </pivotArea>
    </format>
    <format dxfId="1746">
      <pivotArea dataOnly="0" labelOnly="1" outline="0" fieldPosition="0">
        <references count="2">
          <reference field="21" count="1" selected="0">
            <x v="616"/>
          </reference>
          <reference field="22" count="1">
            <x v="354"/>
          </reference>
        </references>
      </pivotArea>
    </format>
    <format dxfId="1745">
      <pivotArea dataOnly="0" labelOnly="1" outline="0" fieldPosition="0">
        <references count="2">
          <reference field="21" count="1" selected="0">
            <x v="617"/>
          </reference>
          <reference field="22" count="1">
            <x v="47"/>
          </reference>
        </references>
      </pivotArea>
    </format>
    <format dxfId="1744">
      <pivotArea dataOnly="0" labelOnly="1" outline="0" fieldPosition="0">
        <references count="2">
          <reference field="21" count="1" selected="0">
            <x v="618"/>
          </reference>
          <reference field="22" count="1">
            <x v="750"/>
          </reference>
        </references>
      </pivotArea>
    </format>
    <format dxfId="1743">
      <pivotArea dataOnly="0" labelOnly="1" outline="0" fieldPosition="0">
        <references count="2">
          <reference field="21" count="1" selected="0">
            <x v="619"/>
          </reference>
          <reference field="22" count="1">
            <x v="497"/>
          </reference>
        </references>
      </pivotArea>
    </format>
    <format dxfId="1742">
      <pivotArea dataOnly="0" labelOnly="1" outline="0" fieldPosition="0">
        <references count="2">
          <reference field="21" count="1" selected="0">
            <x v="620"/>
          </reference>
          <reference field="22" count="1">
            <x v="737"/>
          </reference>
        </references>
      </pivotArea>
    </format>
    <format dxfId="1741">
      <pivotArea dataOnly="0" labelOnly="1" outline="0" fieldPosition="0">
        <references count="2">
          <reference field="21" count="1" selected="0">
            <x v="621"/>
          </reference>
          <reference field="22" count="1">
            <x v="401"/>
          </reference>
        </references>
      </pivotArea>
    </format>
    <format dxfId="1740">
      <pivotArea dataOnly="0" labelOnly="1" outline="0" fieldPosition="0">
        <references count="2">
          <reference field="21" count="1" selected="0">
            <x v="622"/>
          </reference>
          <reference field="22" count="1">
            <x v="562"/>
          </reference>
        </references>
      </pivotArea>
    </format>
    <format dxfId="1739">
      <pivotArea dataOnly="0" labelOnly="1" outline="0" fieldPosition="0">
        <references count="2">
          <reference field="21" count="1" selected="0">
            <x v="623"/>
          </reference>
          <reference field="22" count="1">
            <x v="901"/>
          </reference>
        </references>
      </pivotArea>
    </format>
    <format dxfId="1738">
      <pivotArea dataOnly="0" labelOnly="1" outline="0" fieldPosition="0">
        <references count="2">
          <reference field="21" count="1" selected="0">
            <x v="624"/>
          </reference>
          <reference field="22" count="1">
            <x v="392"/>
          </reference>
        </references>
      </pivotArea>
    </format>
    <format dxfId="1737">
      <pivotArea dataOnly="0" labelOnly="1" outline="0" fieldPosition="0">
        <references count="2">
          <reference field="21" count="1" selected="0">
            <x v="625"/>
          </reference>
          <reference field="22" count="1">
            <x v="460"/>
          </reference>
        </references>
      </pivotArea>
    </format>
    <format dxfId="1736">
      <pivotArea dataOnly="0" labelOnly="1" outline="0" fieldPosition="0">
        <references count="2">
          <reference field="21" count="1" selected="0">
            <x v="626"/>
          </reference>
          <reference field="22" count="1">
            <x v="536"/>
          </reference>
        </references>
      </pivotArea>
    </format>
    <format dxfId="1735">
      <pivotArea dataOnly="0" labelOnly="1" outline="0" fieldPosition="0">
        <references count="2">
          <reference field="21" count="1" selected="0">
            <x v="627"/>
          </reference>
          <reference field="22" count="1">
            <x v="696"/>
          </reference>
        </references>
      </pivotArea>
    </format>
    <format dxfId="1734">
      <pivotArea dataOnly="0" labelOnly="1" outline="0" fieldPosition="0">
        <references count="2">
          <reference field="21" count="1" selected="0">
            <x v="628"/>
          </reference>
          <reference field="22" count="1">
            <x v="1103"/>
          </reference>
        </references>
      </pivotArea>
    </format>
    <format dxfId="1733">
      <pivotArea dataOnly="0" labelOnly="1" outline="0" fieldPosition="0">
        <references count="2">
          <reference field="21" count="1" selected="0">
            <x v="629"/>
          </reference>
          <reference field="22" count="1">
            <x v="796"/>
          </reference>
        </references>
      </pivotArea>
    </format>
    <format dxfId="1732">
      <pivotArea dataOnly="0" labelOnly="1" outline="0" fieldPosition="0">
        <references count="2">
          <reference field="21" count="1" selected="0">
            <x v="630"/>
          </reference>
          <reference field="22" count="1">
            <x v="708"/>
          </reference>
        </references>
      </pivotArea>
    </format>
    <format dxfId="1731">
      <pivotArea dataOnly="0" labelOnly="1" outline="0" fieldPosition="0">
        <references count="2">
          <reference field="21" count="1" selected="0">
            <x v="631"/>
          </reference>
          <reference field="22" count="1">
            <x v="862"/>
          </reference>
        </references>
      </pivotArea>
    </format>
    <format dxfId="1730">
      <pivotArea dataOnly="0" labelOnly="1" outline="0" fieldPosition="0">
        <references count="2">
          <reference field="21" count="1" selected="0">
            <x v="632"/>
          </reference>
          <reference field="22" count="1">
            <x v="1093"/>
          </reference>
        </references>
      </pivotArea>
    </format>
    <format dxfId="1729">
      <pivotArea dataOnly="0" labelOnly="1" outline="0" fieldPosition="0">
        <references count="2">
          <reference field="21" count="1" selected="0">
            <x v="633"/>
          </reference>
          <reference field="22" count="1">
            <x v="619"/>
          </reference>
        </references>
      </pivotArea>
    </format>
    <format dxfId="1728">
      <pivotArea dataOnly="0" labelOnly="1" outline="0" fieldPosition="0">
        <references count="2">
          <reference field="21" count="1" selected="0">
            <x v="634"/>
          </reference>
          <reference field="22" count="1">
            <x v="669"/>
          </reference>
        </references>
      </pivotArea>
    </format>
    <format dxfId="1727">
      <pivotArea dataOnly="0" labelOnly="1" outline="0" fieldPosition="0">
        <references count="2">
          <reference field="21" count="1" selected="0">
            <x v="635"/>
          </reference>
          <reference field="22" count="1">
            <x v="604"/>
          </reference>
        </references>
      </pivotArea>
    </format>
    <format dxfId="1726">
      <pivotArea dataOnly="0" labelOnly="1" outline="0" fieldPosition="0">
        <references count="2">
          <reference field="21" count="1" selected="0">
            <x v="636"/>
          </reference>
          <reference field="22" count="1">
            <x v="417"/>
          </reference>
        </references>
      </pivotArea>
    </format>
    <format dxfId="1725">
      <pivotArea dataOnly="0" labelOnly="1" outline="0" fieldPosition="0">
        <references count="2">
          <reference field="21" count="1" selected="0">
            <x v="637"/>
          </reference>
          <reference field="22" count="1">
            <x v="758"/>
          </reference>
        </references>
      </pivotArea>
    </format>
    <format dxfId="1724">
      <pivotArea dataOnly="0" labelOnly="1" outline="0" fieldPosition="0">
        <references count="2">
          <reference field="21" count="1" selected="0">
            <x v="638"/>
          </reference>
          <reference field="22" count="1">
            <x v="194"/>
          </reference>
        </references>
      </pivotArea>
    </format>
    <format dxfId="1723">
      <pivotArea dataOnly="0" labelOnly="1" outline="0" fieldPosition="0">
        <references count="2">
          <reference field="21" count="1" selected="0">
            <x v="639"/>
          </reference>
          <reference field="22" count="1">
            <x v="685"/>
          </reference>
        </references>
      </pivotArea>
    </format>
    <format dxfId="1722">
      <pivotArea dataOnly="0" labelOnly="1" outline="0" fieldPosition="0">
        <references count="2">
          <reference field="21" count="1" selected="0">
            <x v="640"/>
          </reference>
          <reference field="22" count="1">
            <x v="926"/>
          </reference>
        </references>
      </pivotArea>
    </format>
    <format dxfId="1721">
      <pivotArea dataOnly="0" labelOnly="1" outline="0" fieldPosition="0">
        <references count="2">
          <reference field="21" count="1" selected="0">
            <x v="641"/>
          </reference>
          <reference field="22" count="1">
            <x v="886"/>
          </reference>
        </references>
      </pivotArea>
    </format>
    <format dxfId="1720">
      <pivotArea dataOnly="0" labelOnly="1" outline="0" fieldPosition="0">
        <references count="2">
          <reference field="21" count="1" selected="0">
            <x v="642"/>
          </reference>
          <reference field="22" count="1">
            <x v="560"/>
          </reference>
        </references>
      </pivotArea>
    </format>
    <format dxfId="1719">
      <pivotArea dataOnly="0" labelOnly="1" outline="0" fieldPosition="0">
        <references count="2">
          <reference field="21" count="1" selected="0">
            <x v="643"/>
          </reference>
          <reference field="22" count="1">
            <x v="794"/>
          </reference>
        </references>
      </pivotArea>
    </format>
    <format dxfId="1718">
      <pivotArea dataOnly="0" labelOnly="1" outline="0" fieldPosition="0">
        <references count="2">
          <reference field="21" count="1" selected="0">
            <x v="644"/>
          </reference>
          <reference field="22" count="1">
            <x v="1010"/>
          </reference>
        </references>
      </pivotArea>
    </format>
    <format dxfId="1717">
      <pivotArea dataOnly="0" labelOnly="1" outline="0" fieldPosition="0">
        <references count="2">
          <reference field="21" count="1" selected="0">
            <x v="645"/>
          </reference>
          <reference field="22" count="1">
            <x v="734"/>
          </reference>
        </references>
      </pivotArea>
    </format>
    <format dxfId="1716">
      <pivotArea dataOnly="0" labelOnly="1" outline="0" fieldPosition="0">
        <references count="2">
          <reference field="21" count="1" selected="0">
            <x v="646"/>
          </reference>
          <reference field="22" count="1">
            <x v="665"/>
          </reference>
        </references>
      </pivotArea>
    </format>
    <format dxfId="1715">
      <pivotArea dataOnly="0" labelOnly="1" outline="0" fieldPosition="0">
        <references count="2">
          <reference field="21" count="1" selected="0">
            <x v="647"/>
          </reference>
          <reference field="22" count="1">
            <x v="307"/>
          </reference>
        </references>
      </pivotArea>
    </format>
    <format dxfId="1714">
      <pivotArea dataOnly="0" labelOnly="1" outline="0" fieldPosition="0">
        <references count="2">
          <reference field="21" count="1" selected="0">
            <x v="648"/>
          </reference>
          <reference field="22" count="1">
            <x v="189"/>
          </reference>
        </references>
      </pivotArea>
    </format>
    <format dxfId="1713">
      <pivotArea dataOnly="0" labelOnly="1" outline="0" fieldPosition="0">
        <references count="2">
          <reference field="21" count="1" selected="0">
            <x v="649"/>
          </reference>
          <reference field="22" count="1">
            <x v="645"/>
          </reference>
        </references>
      </pivotArea>
    </format>
    <format dxfId="1712">
      <pivotArea dataOnly="0" labelOnly="1" outline="0" fieldPosition="0">
        <references count="2">
          <reference field="21" count="1" selected="0">
            <x v="650"/>
          </reference>
          <reference field="22" count="1">
            <x v="39"/>
          </reference>
        </references>
      </pivotArea>
    </format>
    <format dxfId="1711">
      <pivotArea dataOnly="0" labelOnly="1" outline="0" fieldPosition="0">
        <references count="2">
          <reference field="21" count="1" selected="0">
            <x v="651"/>
          </reference>
          <reference field="22" count="1">
            <x v="689"/>
          </reference>
        </references>
      </pivotArea>
    </format>
    <format dxfId="1710">
      <pivotArea dataOnly="0" labelOnly="1" outline="0" fieldPosition="0">
        <references count="2">
          <reference field="21" count="1" selected="0">
            <x v="652"/>
          </reference>
          <reference field="22" count="1">
            <x v="322"/>
          </reference>
        </references>
      </pivotArea>
    </format>
    <format dxfId="1709">
      <pivotArea dataOnly="0" labelOnly="1" outline="0" fieldPosition="0">
        <references count="2">
          <reference field="21" count="1" selected="0">
            <x v="653"/>
          </reference>
          <reference field="22" count="1">
            <x v="274"/>
          </reference>
        </references>
      </pivotArea>
    </format>
    <format dxfId="1708">
      <pivotArea dataOnly="0" labelOnly="1" outline="0" fieldPosition="0">
        <references count="2">
          <reference field="21" count="1" selected="0">
            <x v="654"/>
          </reference>
          <reference field="22" count="1">
            <x v="756"/>
          </reference>
        </references>
      </pivotArea>
    </format>
    <format dxfId="1707">
      <pivotArea dataOnly="0" labelOnly="1" outline="0" fieldPosition="0">
        <references count="2">
          <reference field="21" count="1" selected="0">
            <x v="655"/>
          </reference>
          <reference field="22" count="1">
            <x v="435"/>
          </reference>
        </references>
      </pivotArea>
    </format>
    <format dxfId="1706">
      <pivotArea dataOnly="0" labelOnly="1" outline="0" fieldPosition="0">
        <references count="2">
          <reference field="21" count="1" selected="0">
            <x v="656"/>
          </reference>
          <reference field="22" count="1">
            <x v="202"/>
          </reference>
        </references>
      </pivotArea>
    </format>
    <format dxfId="1705">
      <pivotArea dataOnly="0" labelOnly="1" outline="0" fieldPosition="0">
        <references count="2">
          <reference field="21" count="1" selected="0">
            <x v="657"/>
          </reference>
          <reference field="22" count="1">
            <x v="946"/>
          </reference>
        </references>
      </pivotArea>
    </format>
    <format dxfId="1704">
      <pivotArea dataOnly="0" labelOnly="1" outline="0" fieldPosition="0">
        <references count="2">
          <reference field="21" count="1" selected="0">
            <x v="658"/>
          </reference>
          <reference field="22" count="1">
            <x v="105"/>
          </reference>
        </references>
      </pivotArea>
    </format>
    <format dxfId="1703">
      <pivotArea dataOnly="0" labelOnly="1" outline="0" fieldPosition="0">
        <references count="2">
          <reference field="21" count="1" selected="0">
            <x v="659"/>
          </reference>
          <reference field="22" count="1">
            <x v="165"/>
          </reference>
        </references>
      </pivotArea>
    </format>
    <format dxfId="1702">
      <pivotArea dataOnly="0" labelOnly="1" outline="0" fieldPosition="0">
        <references count="2">
          <reference field="21" count="1" selected="0">
            <x v="660"/>
          </reference>
          <reference field="22" count="1">
            <x v="132"/>
          </reference>
        </references>
      </pivotArea>
    </format>
    <format dxfId="1701">
      <pivotArea dataOnly="0" labelOnly="1" outline="0" fieldPosition="0">
        <references count="2">
          <reference field="21" count="1" selected="0">
            <x v="661"/>
          </reference>
          <reference field="22" count="1">
            <x v="864"/>
          </reference>
        </references>
      </pivotArea>
    </format>
    <format dxfId="1700">
      <pivotArea dataOnly="0" labelOnly="1" outline="0" fieldPosition="0">
        <references count="2">
          <reference field="21" count="1" selected="0">
            <x v="662"/>
          </reference>
          <reference field="22" count="1">
            <x v="280"/>
          </reference>
        </references>
      </pivotArea>
    </format>
    <format dxfId="1699">
      <pivotArea dataOnly="0" labelOnly="1" outline="0" fieldPosition="0">
        <references count="2">
          <reference field="21" count="1" selected="0">
            <x v="663"/>
          </reference>
          <reference field="22" count="1">
            <x v="345"/>
          </reference>
        </references>
      </pivotArea>
    </format>
    <format dxfId="1698">
      <pivotArea dataOnly="0" labelOnly="1" outline="0" fieldPosition="0">
        <references count="2">
          <reference field="21" count="1" selected="0">
            <x v="664"/>
          </reference>
          <reference field="22" count="1">
            <x v="302"/>
          </reference>
        </references>
      </pivotArea>
    </format>
    <format dxfId="1697">
      <pivotArea dataOnly="0" labelOnly="1" outline="0" fieldPosition="0">
        <references count="2">
          <reference field="21" count="1" selected="0">
            <x v="665"/>
          </reference>
          <reference field="22" count="1">
            <x v="628"/>
          </reference>
        </references>
      </pivotArea>
    </format>
    <format dxfId="1696">
      <pivotArea dataOnly="0" labelOnly="1" outline="0" fieldPosition="0">
        <references count="2">
          <reference field="21" count="1" selected="0">
            <x v="666"/>
          </reference>
          <reference field="22" count="1">
            <x v="1074"/>
          </reference>
        </references>
      </pivotArea>
    </format>
    <format dxfId="1695">
      <pivotArea dataOnly="0" labelOnly="1" outline="0" fieldPosition="0">
        <references count="2">
          <reference field="21" count="1" selected="0">
            <x v="667"/>
          </reference>
          <reference field="22" count="1">
            <x v="43"/>
          </reference>
        </references>
      </pivotArea>
    </format>
    <format dxfId="1694">
      <pivotArea dataOnly="0" labelOnly="1" outline="0" fieldPosition="0">
        <references count="2">
          <reference field="21" count="1" selected="0">
            <x v="668"/>
          </reference>
          <reference field="22" count="1">
            <x v="221"/>
          </reference>
        </references>
      </pivotArea>
    </format>
    <format dxfId="1693">
      <pivotArea dataOnly="0" labelOnly="1" outline="0" fieldPosition="0">
        <references count="2">
          <reference field="21" count="1" selected="0">
            <x v="669"/>
          </reference>
          <reference field="22" count="1">
            <x v="361"/>
          </reference>
        </references>
      </pivotArea>
    </format>
    <format dxfId="1692">
      <pivotArea dataOnly="0" labelOnly="1" outline="0" fieldPosition="0">
        <references count="2">
          <reference field="21" count="1" selected="0">
            <x v="670"/>
          </reference>
          <reference field="22" count="1">
            <x v="711"/>
          </reference>
        </references>
      </pivotArea>
    </format>
    <format dxfId="1691">
      <pivotArea dataOnly="0" labelOnly="1" outline="0" fieldPosition="0">
        <references count="2">
          <reference field="21" count="1" selected="0">
            <x v="671"/>
          </reference>
          <reference field="22" count="1">
            <x v="556"/>
          </reference>
        </references>
      </pivotArea>
    </format>
    <format dxfId="1690">
      <pivotArea dataOnly="0" labelOnly="1" outline="0" fieldPosition="0">
        <references count="2">
          <reference field="21" count="1" selected="0">
            <x v="672"/>
          </reference>
          <reference field="22" count="1">
            <x v="565"/>
          </reference>
        </references>
      </pivotArea>
    </format>
    <format dxfId="1689">
      <pivotArea dataOnly="0" labelOnly="1" outline="0" fieldPosition="0">
        <references count="2">
          <reference field="21" count="1" selected="0">
            <x v="673"/>
          </reference>
          <reference field="22" count="1">
            <x v="284"/>
          </reference>
        </references>
      </pivotArea>
    </format>
    <format dxfId="1688">
      <pivotArea dataOnly="0" labelOnly="1" outline="0" fieldPosition="0">
        <references count="2">
          <reference field="21" count="1" selected="0">
            <x v="674"/>
          </reference>
          <reference field="22" count="1">
            <x v="938"/>
          </reference>
        </references>
      </pivotArea>
    </format>
    <format dxfId="1687">
      <pivotArea dataOnly="0" labelOnly="1" outline="0" fieldPosition="0">
        <references count="2">
          <reference field="21" count="1" selected="0">
            <x v="675"/>
          </reference>
          <reference field="22" count="1">
            <x v="298"/>
          </reference>
        </references>
      </pivotArea>
    </format>
    <format dxfId="1686">
      <pivotArea dataOnly="0" labelOnly="1" outline="0" fieldPosition="0">
        <references count="2">
          <reference field="21" count="1" selected="0">
            <x v="676"/>
          </reference>
          <reference field="22" count="1">
            <x v="1014"/>
          </reference>
        </references>
      </pivotArea>
    </format>
    <format dxfId="1685">
      <pivotArea dataOnly="0" labelOnly="1" outline="0" fieldPosition="0">
        <references count="2">
          <reference field="21" count="1" selected="0">
            <x v="677"/>
          </reference>
          <reference field="22" count="1">
            <x v="170"/>
          </reference>
        </references>
      </pivotArea>
    </format>
    <format dxfId="1684">
      <pivotArea dataOnly="0" labelOnly="1" outline="0" fieldPosition="0">
        <references count="2">
          <reference field="21" count="1" selected="0">
            <x v="678"/>
          </reference>
          <reference field="22" count="1">
            <x v="730"/>
          </reference>
        </references>
      </pivotArea>
    </format>
    <format dxfId="1683">
      <pivotArea dataOnly="0" labelOnly="1" outline="0" fieldPosition="0">
        <references count="2">
          <reference field="21" count="1" selected="0">
            <x v="679"/>
          </reference>
          <reference field="22" count="1">
            <x v="833"/>
          </reference>
        </references>
      </pivotArea>
    </format>
    <format dxfId="1682">
      <pivotArea dataOnly="0" labelOnly="1" outline="0" fieldPosition="0">
        <references count="2">
          <reference field="21" count="1" selected="0">
            <x v="680"/>
          </reference>
          <reference field="22" count="1">
            <x v="157"/>
          </reference>
        </references>
      </pivotArea>
    </format>
    <format dxfId="1681">
      <pivotArea dataOnly="0" labelOnly="1" outline="0" fieldPosition="0">
        <references count="2">
          <reference field="21" count="1" selected="0">
            <x v="681"/>
          </reference>
          <reference field="22" count="1">
            <x v="752"/>
          </reference>
        </references>
      </pivotArea>
    </format>
    <format dxfId="1680">
      <pivotArea dataOnly="0" labelOnly="1" outline="0" fieldPosition="0">
        <references count="2">
          <reference field="21" count="1" selected="0">
            <x v="682"/>
          </reference>
          <reference field="22" count="1">
            <x v="1152"/>
          </reference>
        </references>
      </pivotArea>
    </format>
    <format dxfId="1679">
      <pivotArea dataOnly="0" labelOnly="1" outline="0" fieldPosition="0">
        <references count="2">
          <reference field="21" count="1" selected="0">
            <x v="683"/>
          </reference>
          <reference field="22" count="1">
            <x v="454"/>
          </reference>
        </references>
      </pivotArea>
    </format>
    <format dxfId="1678">
      <pivotArea dataOnly="0" labelOnly="1" outline="0" fieldPosition="0">
        <references count="2">
          <reference field="21" count="1" selected="0">
            <x v="684"/>
          </reference>
          <reference field="22" count="1">
            <x v="666"/>
          </reference>
        </references>
      </pivotArea>
    </format>
    <format dxfId="1677">
      <pivotArea dataOnly="0" labelOnly="1" outline="0" fieldPosition="0">
        <references count="2">
          <reference field="21" count="1" selected="0">
            <x v="685"/>
          </reference>
          <reference field="22" count="1">
            <x v="705"/>
          </reference>
        </references>
      </pivotArea>
    </format>
    <format dxfId="1676">
      <pivotArea dataOnly="0" labelOnly="1" outline="0" fieldPosition="0">
        <references count="2">
          <reference field="21" count="1" selected="0">
            <x v="686"/>
          </reference>
          <reference field="22" count="1">
            <x v="429"/>
          </reference>
        </references>
      </pivotArea>
    </format>
    <format dxfId="1675">
      <pivotArea dataOnly="0" labelOnly="1" outline="0" fieldPosition="0">
        <references count="2">
          <reference field="21" count="1" selected="0">
            <x v="687"/>
          </reference>
          <reference field="22" count="1">
            <x v="268"/>
          </reference>
        </references>
      </pivotArea>
    </format>
    <format dxfId="1674">
      <pivotArea dataOnly="0" labelOnly="1" outline="0" fieldPosition="0">
        <references count="2">
          <reference field="21" count="1" selected="0">
            <x v="688"/>
          </reference>
          <reference field="22" count="1">
            <x v="660"/>
          </reference>
        </references>
      </pivotArea>
    </format>
    <format dxfId="1673">
      <pivotArea dataOnly="0" labelOnly="1" outline="0" fieldPosition="0">
        <references count="2">
          <reference field="21" count="1" selected="0">
            <x v="689"/>
          </reference>
          <reference field="22" count="1">
            <x v="393"/>
          </reference>
        </references>
      </pivotArea>
    </format>
    <format dxfId="1672">
      <pivotArea dataOnly="0" labelOnly="1" outline="0" fieldPosition="0">
        <references count="2">
          <reference field="21" count="1" selected="0">
            <x v="690"/>
          </reference>
          <reference field="22" count="1">
            <x v="179"/>
          </reference>
        </references>
      </pivotArea>
    </format>
    <format dxfId="1671">
      <pivotArea dataOnly="0" labelOnly="1" outline="0" fieldPosition="0">
        <references count="2">
          <reference field="21" count="1" selected="0">
            <x v="691"/>
          </reference>
          <reference field="22" count="1">
            <x v="1107"/>
          </reference>
        </references>
      </pivotArea>
    </format>
    <format dxfId="1670">
      <pivotArea dataOnly="0" labelOnly="1" outline="0" fieldPosition="0">
        <references count="2">
          <reference field="21" count="1" selected="0">
            <x v="692"/>
          </reference>
          <reference field="22" count="1">
            <x v="917"/>
          </reference>
        </references>
      </pivotArea>
    </format>
    <format dxfId="1669">
      <pivotArea dataOnly="0" labelOnly="1" outline="0" fieldPosition="0">
        <references count="2">
          <reference field="21" count="1" selected="0">
            <x v="693"/>
          </reference>
          <reference field="22" count="1">
            <x v="979"/>
          </reference>
        </references>
      </pivotArea>
    </format>
    <format dxfId="1668">
      <pivotArea dataOnly="0" labelOnly="1" outline="0" fieldPosition="0">
        <references count="2">
          <reference field="21" count="1" selected="0">
            <x v="694"/>
          </reference>
          <reference field="22" count="1">
            <x v="40"/>
          </reference>
        </references>
      </pivotArea>
    </format>
    <format dxfId="1667">
      <pivotArea dataOnly="0" labelOnly="1" outline="0" fieldPosition="0">
        <references count="2">
          <reference field="21" count="1" selected="0">
            <x v="695"/>
          </reference>
          <reference field="22" count="1">
            <x v="371"/>
          </reference>
        </references>
      </pivotArea>
    </format>
    <format dxfId="1666">
      <pivotArea dataOnly="0" labelOnly="1" outline="0" fieldPosition="0">
        <references count="2">
          <reference field="21" count="1" selected="0">
            <x v="696"/>
          </reference>
          <reference field="22" count="1">
            <x v="1030"/>
          </reference>
        </references>
      </pivotArea>
    </format>
    <format dxfId="1665">
      <pivotArea dataOnly="0" labelOnly="1" outline="0" fieldPosition="0">
        <references count="2">
          <reference field="21" count="1" selected="0">
            <x v="697"/>
          </reference>
          <reference field="22" count="1">
            <x v="639"/>
          </reference>
        </references>
      </pivotArea>
    </format>
    <format dxfId="1664">
      <pivotArea dataOnly="0" labelOnly="1" outline="0" fieldPosition="0">
        <references count="2">
          <reference field="21" count="1" selected="0">
            <x v="698"/>
          </reference>
          <reference field="22" count="1">
            <x v="578"/>
          </reference>
        </references>
      </pivotArea>
    </format>
    <format dxfId="1663">
      <pivotArea dataOnly="0" labelOnly="1" outline="0" fieldPosition="0">
        <references count="2">
          <reference field="21" count="1" selected="0">
            <x v="699"/>
          </reference>
          <reference field="22" count="1">
            <x v="144"/>
          </reference>
        </references>
      </pivotArea>
    </format>
    <format dxfId="1662">
      <pivotArea dataOnly="0" labelOnly="1" outline="0" fieldPosition="0">
        <references count="2">
          <reference field="21" count="1" selected="0">
            <x v="700"/>
          </reference>
          <reference field="22" count="1">
            <x v="285"/>
          </reference>
        </references>
      </pivotArea>
    </format>
    <format dxfId="1661">
      <pivotArea dataOnly="0" labelOnly="1" outline="0" fieldPosition="0">
        <references count="2">
          <reference field="21" count="1" selected="0">
            <x v="701"/>
          </reference>
          <reference field="22" count="1">
            <x v="688"/>
          </reference>
        </references>
      </pivotArea>
    </format>
    <format dxfId="1660">
      <pivotArea dataOnly="0" labelOnly="1" outline="0" fieldPosition="0">
        <references count="2">
          <reference field="21" count="1" selected="0">
            <x v="702"/>
          </reference>
          <reference field="22" count="1">
            <x v="668"/>
          </reference>
        </references>
      </pivotArea>
    </format>
    <format dxfId="1659">
      <pivotArea dataOnly="0" labelOnly="1" outline="0" fieldPosition="0">
        <references count="2">
          <reference field="21" count="1" selected="0">
            <x v="703"/>
          </reference>
          <reference field="22" count="1">
            <x v="239"/>
          </reference>
        </references>
      </pivotArea>
    </format>
    <format dxfId="1658">
      <pivotArea dataOnly="0" labelOnly="1" outline="0" fieldPosition="0">
        <references count="2">
          <reference field="21" count="1" selected="0">
            <x v="704"/>
          </reference>
          <reference field="22" count="1">
            <x v="728"/>
          </reference>
        </references>
      </pivotArea>
    </format>
    <format dxfId="1657">
      <pivotArea dataOnly="0" labelOnly="1" outline="0" fieldPosition="0">
        <references count="2">
          <reference field="21" count="1" selected="0">
            <x v="705"/>
          </reference>
          <reference field="22" count="1">
            <x v="596"/>
          </reference>
        </references>
      </pivotArea>
    </format>
    <format dxfId="1656">
      <pivotArea dataOnly="0" labelOnly="1" outline="0" fieldPosition="0">
        <references count="2">
          <reference field="21" count="1" selected="0">
            <x v="706"/>
          </reference>
          <reference field="22" count="1">
            <x v="171"/>
          </reference>
        </references>
      </pivotArea>
    </format>
    <format dxfId="1655">
      <pivotArea dataOnly="0" labelOnly="1" outline="0" fieldPosition="0">
        <references count="2">
          <reference field="21" count="1" selected="0">
            <x v="707"/>
          </reference>
          <reference field="22" count="1">
            <x v="201"/>
          </reference>
        </references>
      </pivotArea>
    </format>
    <format dxfId="1654">
      <pivotArea dataOnly="0" labelOnly="1" outline="0" fieldPosition="0">
        <references count="2">
          <reference field="21" count="1" selected="0">
            <x v="708"/>
          </reference>
          <reference field="22" count="1">
            <x v="217"/>
          </reference>
        </references>
      </pivotArea>
    </format>
    <format dxfId="1653">
      <pivotArea dataOnly="0" labelOnly="1" outline="0" fieldPosition="0">
        <references count="2">
          <reference field="21" count="1" selected="0">
            <x v="709"/>
          </reference>
          <reference field="22" count="1">
            <x v="927"/>
          </reference>
        </references>
      </pivotArea>
    </format>
    <format dxfId="1652">
      <pivotArea dataOnly="0" labelOnly="1" outline="0" fieldPosition="0">
        <references count="2">
          <reference field="21" count="1" selected="0">
            <x v="710"/>
          </reference>
          <reference field="22" count="1">
            <x v="264"/>
          </reference>
        </references>
      </pivotArea>
    </format>
    <format dxfId="1651">
      <pivotArea dataOnly="0" labelOnly="1" outline="0" fieldPosition="0">
        <references count="2">
          <reference field="21" count="1" selected="0">
            <x v="711"/>
          </reference>
          <reference field="22" count="1">
            <x v="875"/>
          </reference>
        </references>
      </pivotArea>
    </format>
    <format dxfId="1650">
      <pivotArea dataOnly="0" labelOnly="1" outline="0" fieldPosition="0">
        <references count="2">
          <reference field="21" count="1" selected="0">
            <x v="712"/>
          </reference>
          <reference field="22" count="1">
            <x v="622"/>
          </reference>
        </references>
      </pivotArea>
    </format>
    <format dxfId="1649">
      <pivotArea dataOnly="0" labelOnly="1" outline="0" fieldPosition="0">
        <references count="2">
          <reference field="21" count="1" selected="0">
            <x v="713"/>
          </reference>
          <reference field="22" count="1">
            <x v="266"/>
          </reference>
        </references>
      </pivotArea>
    </format>
    <format dxfId="1648">
      <pivotArea dataOnly="0" labelOnly="1" outline="0" fieldPosition="0">
        <references count="2">
          <reference field="21" count="1" selected="0">
            <x v="714"/>
          </reference>
          <reference field="22" count="1">
            <x v="847"/>
          </reference>
        </references>
      </pivotArea>
    </format>
    <format dxfId="1647">
      <pivotArea dataOnly="0" labelOnly="1" outline="0" fieldPosition="0">
        <references count="2">
          <reference field="21" count="1" selected="0">
            <x v="715"/>
          </reference>
          <reference field="22" count="1">
            <x v="251"/>
          </reference>
        </references>
      </pivotArea>
    </format>
    <format dxfId="1646">
      <pivotArea dataOnly="0" labelOnly="1" outline="0" fieldPosition="0">
        <references count="2">
          <reference field="21" count="1" selected="0">
            <x v="716"/>
          </reference>
          <reference field="22" count="1">
            <x v="263"/>
          </reference>
        </references>
      </pivotArea>
    </format>
    <format dxfId="1645">
      <pivotArea dataOnly="0" labelOnly="1" outline="0" fieldPosition="0">
        <references count="2">
          <reference field="21" count="1" selected="0">
            <x v="717"/>
          </reference>
          <reference field="22" count="1">
            <x v="190"/>
          </reference>
        </references>
      </pivotArea>
    </format>
    <format dxfId="1644">
      <pivotArea dataOnly="0" labelOnly="1" outline="0" fieldPosition="0">
        <references count="2">
          <reference field="21" count="1" selected="0">
            <x v="718"/>
          </reference>
          <reference field="22" count="1">
            <x v="397"/>
          </reference>
        </references>
      </pivotArea>
    </format>
    <format dxfId="1643">
      <pivotArea dataOnly="0" labelOnly="1" outline="0" fieldPosition="0">
        <references count="2">
          <reference field="21" count="1" selected="0">
            <x v="719"/>
          </reference>
          <reference field="22" count="1">
            <x v="168"/>
          </reference>
        </references>
      </pivotArea>
    </format>
    <format dxfId="1642">
      <pivotArea dataOnly="0" labelOnly="1" outline="0" fieldPosition="0">
        <references count="2">
          <reference field="21" count="1" selected="0">
            <x v="720"/>
          </reference>
          <reference field="22" count="1">
            <x v="402"/>
          </reference>
        </references>
      </pivotArea>
    </format>
    <format dxfId="1641">
      <pivotArea dataOnly="0" labelOnly="1" outline="0" fieldPosition="0">
        <references count="2">
          <reference field="21" count="1" selected="0">
            <x v="721"/>
          </reference>
          <reference field="22" count="1">
            <x v="1089"/>
          </reference>
        </references>
      </pivotArea>
    </format>
    <format dxfId="1640">
      <pivotArea dataOnly="0" labelOnly="1" outline="0" fieldPosition="0">
        <references count="2">
          <reference field="21" count="1" selected="0">
            <x v="722"/>
          </reference>
          <reference field="22" count="1">
            <x v="306"/>
          </reference>
        </references>
      </pivotArea>
    </format>
    <format dxfId="1639">
      <pivotArea dataOnly="0" labelOnly="1" outline="0" fieldPosition="0">
        <references count="2">
          <reference field="21" count="1" selected="0">
            <x v="723"/>
          </reference>
          <reference field="22" count="1">
            <x v="328"/>
          </reference>
        </references>
      </pivotArea>
    </format>
    <format dxfId="1638">
      <pivotArea dataOnly="0" labelOnly="1" outline="0" fieldPosition="0">
        <references count="2">
          <reference field="21" count="1" selected="0">
            <x v="724"/>
          </reference>
          <reference field="22" count="1">
            <x v="364"/>
          </reference>
        </references>
      </pivotArea>
    </format>
    <format dxfId="1637">
      <pivotArea dataOnly="0" labelOnly="1" outline="0" fieldPosition="0">
        <references count="2">
          <reference field="21" count="1" selected="0">
            <x v="725"/>
          </reference>
          <reference field="22" count="1">
            <x v="939"/>
          </reference>
        </references>
      </pivotArea>
    </format>
    <format dxfId="1636">
      <pivotArea dataOnly="0" labelOnly="1" outline="0" fieldPosition="0">
        <references count="2">
          <reference field="21" count="1" selected="0">
            <x v="726"/>
          </reference>
          <reference field="22" count="1">
            <x v="983"/>
          </reference>
        </references>
      </pivotArea>
    </format>
    <format dxfId="1635">
      <pivotArea dataOnly="0" labelOnly="1" outline="0" fieldPosition="0">
        <references count="2">
          <reference field="21" count="1" selected="0">
            <x v="727"/>
          </reference>
          <reference field="22" count="1">
            <x v="257"/>
          </reference>
        </references>
      </pivotArea>
    </format>
    <format dxfId="1634">
      <pivotArea dataOnly="0" labelOnly="1" outline="0" fieldPosition="0">
        <references count="2">
          <reference field="21" count="1" selected="0">
            <x v="728"/>
          </reference>
          <reference field="22" count="1">
            <x v="291"/>
          </reference>
        </references>
      </pivotArea>
    </format>
    <format dxfId="1633">
      <pivotArea dataOnly="0" labelOnly="1" outline="0" fieldPosition="0">
        <references count="2">
          <reference field="21" count="1" selected="0">
            <x v="729"/>
          </reference>
          <reference field="22" count="1">
            <x v="200"/>
          </reference>
        </references>
      </pivotArea>
    </format>
    <format dxfId="1632">
      <pivotArea dataOnly="0" labelOnly="1" outline="0" fieldPosition="0">
        <references count="2">
          <reference field="21" count="1" selected="0">
            <x v="730"/>
          </reference>
          <reference field="22" count="1">
            <x v="247"/>
          </reference>
        </references>
      </pivotArea>
    </format>
    <format dxfId="1631">
      <pivotArea dataOnly="0" labelOnly="1" outline="0" fieldPosition="0">
        <references count="2">
          <reference field="21" count="1" selected="0">
            <x v="731"/>
          </reference>
          <reference field="22" count="1">
            <x v="423"/>
          </reference>
        </references>
      </pivotArea>
    </format>
    <format dxfId="1630">
      <pivotArea dataOnly="0" labelOnly="1" outline="0" fieldPosition="0">
        <references count="2">
          <reference field="21" count="1" selected="0">
            <x v="732"/>
          </reference>
          <reference field="22" count="1">
            <x v="438"/>
          </reference>
        </references>
      </pivotArea>
    </format>
    <format dxfId="1629">
      <pivotArea dataOnly="0" labelOnly="1" outline="0" fieldPosition="0">
        <references count="2">
          <reference field="21" count="1" selected="0">
            <x v="733"/>
          </reference>
          <reference field="22" count="1">
            <x v="727"/>
          </reference>
        </references>
      </pivotArea>
    </format>
    <format dxfId="1628">
      <pivotArea dataOnly="0" labelOnly="1" outline="0" fieldPosition="0">
        <references count="2">
          <reference field="21" count="1" selected="0">
            <x v="734"/>
          </reference>
          <reference field="22" count="1">
            <x v="238"/>
          </reference>
        </references>
      </pivotArea>
    </format>
    <format dxfId="1627">
      <pivotArea dataOnly="0" labelOnly="1" outline="0" fieldPosition="0">
        <references count="2">
          <reference field="21" count="1" selected="0">
            <x v="735"/>
          </reference>
          <reference field="22" count="1">
            <x v="492"/>
          </reference>
        </references>
      </pivotArea>
    </format>
    <format dxfId="1626">
      <pivotArea dataOnly="0" labelOnly="1" outline="0" fieldPosition="0">
        <references count="2">
          <reference field="21" count="1" selected="0">
            <x v="736"/>
          </reference>
          <reference field="22" count="1">
            <x v="662"/>
          </reference>
        </references>
      </pivotArea>
    </format>
    <format dxfId="1625">
      <pivotArea dataOnly="0" labelOnly="1" outline="0" fieldPosition="0">
        <references count="2">
          <reference field="21" count="1" selected="0">
            <x v="737"/>
          </reference>
          <reference field="22" count="1">
            <x v="845"/>
          </reference>
        </references>
      </pivotArea>
    </format>
    <format dxfId="1624">
      <pivotArea dataOnly="0" labelOnly="1" outline="0" fieldPosition="0">
        <references count="2">
          <reference field="21" count="1" selected="0">
            <x v="738"/>
          </reference>
          <reference field="22" count="1">
            <x v="867"/>
          </reference>
        </references>
      </pivotArea>
    </format>
    <format dxfId="1623">
      <pivotArea dataOnly="0" labelOnly="1" outline="0" fieldPosition="0">
        <references count="2">
          <reference field="21" count="1" selected="0">
            <x v="739"/>
          </reference>
          <reference field="22" count="1">
            <x v="347"/>
          </reference>
        </references>
      </pivotArea>
    </format>
    <format dxfId="1622">
      <pivotArea dataOnly="0" labelOnly="1" outline="0" fieldPosition="0">
        <references count="2">
          <reference field="21" count="1" selected="0">
            <x v="740"/>
          </reference>
          <reference field="22" count="1">
            <x v="123"/>
          </reference>
        </references>
      </pivotArea>
    </format>
    <format dxfId="1621">
      <pivotArea dataOnly="0" labelOnly="1" outline="0" fieldPosition="0">
        <references count="2">
          <reference field="21" count="1" selected="0">
            <x v="741"/>
          </reference>
          <reference field="22" count="1">
            <x v="297"/>
          </reference>
        </references>
      </pivotArea>
    </format>
    <format dxfId="1620">
      <pivotArea dataOnly="0" labelOnly="1" outline="0" fieldPosition="0">
        <references count="2">
          <reference field="21" count="1" selected="0">
            <x v="742"/>
          </reference>
          <reference field="22" count="1">
            <x v="652"/>
          </reference>
        </references>
      </pivotArea>
    </format>
    <format dxfId="1619">
      <pivotArea dataOnly="0" labelOnly="1" outline="0" fieldPosition="0">
        <references count="2">
          <reference field="21" count="1" selected="0">
            <x v="743"/>
          </reference>
          <reference field="22" count="1">
            <x v="359"/>
          </reference>
        </references>
      </pivotArea>
    </format>
    <format dxfId="1618">
      <pivotArea dataOnly="0" labelOnly="1" outline="0" fieldPosition="0">
        <references count="2">
          <reference field="21" count="1" selected="0">
            <x v="744"/>
          </reference>
          <reference field="22" count="1">
            <x v="878"/>
          </reference>
        </references>
      </pivotArea>
    </format>
    <format dxfId="1617">
      <pivotArea dataOnly="0" labelOnly="1" outline="0" fieldPosition="0">
        <references count="2">
          <reference field="21" count="1" selected="0">
            <x v="745"/>
          </reference>
          <reference field="22" count="1">
            <x v="188"/>
          </reference>
        </references>
      </pivotArea>
    </format>
    <format dxfId="1616">
      <pivotArea dataOnly="0" labelOnly="1" outline="0" fieldPosition="0">
        <references count="2">
          <reference field="21" count="1" selected="0">
            <x v="746"/>
          </reference>
          <reference field="22" count="1">
            <x v="1024"/>
          </reference>
        </references>
      </pivotArea>
    </format>
    <format dxfId="1615">
      <pivotArea dataOnly="0" labelOnly="1" outline="0" fieldPosition="0">
        <references count="2">
          <reference field="21" count="1" selected="0">
            <x v="747"/>
          </reference>
          <reference field="22" count="1">
            <x v="25"/>
          </reference>
        </references>
      </pivotArea>
    </format>
    <format dxfId="1614">
      <pivotArea dataOnly="0" labelOnly="1" outline="0" fieldPosition="0">
        <references count="2">
          <reference field="21" count="1" selected="0">
            <x v="748"/>
          </reference>
          <reference field="22" count="1">
            <x v="814"/>
          </reference>
        </references>
      </pivotArea>
    </format>
    <format dxfId="1613">
      <pivotArea dataOnly="0" labelOnly="1" outline="0" fieldPosition="0">
        <references count="2">
          <reference field="21" count="1" selected="0">
            <x v="749"/>
          </reference>
          <reference field="22" count="1">
            <x v="151"/>
          </reference>
        </references>
      </pivotArea>
    </format>
    <format dxfId="1612">
      <pivotArea dataOnly="0" labelOnly="1" outline="0" fieldPosition="0">
        <references count="2">
          <reference field="21" count="1" selected="0">
            <x v="750"/>
          </reference>
          <reference field="22" count="1">
            <x v="1131"/>
          </reference>
        </references>
      </pivotArea>
    </format>
    <format dxfId="1611">
      <pivotArea dataOnly="0" labelOnly="1" outline="0" fieldPosition="0">
        <references count="2">
          <reference field="21" count="1" selected="0">
            <x v="751"/>
          </reference>
          <reference field="22" count="1">
            <x v="369"/>
          </reference>
        </references>
      </pivotArea>
    </format>
    <format dxfId="1610">
      <pivotArea dataOnly="0" labelOnly="1" outline="0" fieldPosition="0">
        <references count="2">
          <reference field="21" count="1" selected="0">
            <x v="752"/>
          </reference>
          <reference field="22" count="1">
            <x v="526"/>
          </reference>
        </references>
      </pivotArea>
    </format>
    <format dxfId="1609">
      <pivotArea dataOnly="0" labelOnly="1" outline="0" fieldPosition="0">
        <references count="2">
          <reference field="21" count="1" selected="0">
            <x v="753"/>
          </reference>
          <reference field="22" count="1">
            <x v="1039"/>
          </reference>
        </references>
      </pivotArea>
    </format>
    <format dxfId="1608">
      <pivotArea dataOnly="0" labelOnly="1" outline="0" fieldPosition="0">
        <references count="2">
          <reference field="21" count="1" selected="0">
            <x v="754"/>
          </reference>
          <reference field="22" count="1">
            <x v="226"/>
          </reference>
        </references>
      </pivotArea>
    </format>
    <format dxfId="1607">
      <pivotArea dataOnly="0" labelOnly="1" outline="0" fieldPosition="0">
        <references count="2">
          <reference field="21" count="1" selected="0">
            <x v="755"/>
          </reference>
          <reference field="22" count="1">
            <x v="965"/>
          </reference>
        </references>
      </pivotArea>
    </format>
    <format dxfId="1606">
      <pivotArea dataOnly="0" labelOnly="1" outline="0" fieldPosition="0">
        <references count="2">
          <reference field="21" count="1" selected="0">
            <x v="756"/>
          </reference>
          <reference field="22" count="1">
            <x v="88"/>
          </reference>
        </references>
      </pivotArea>
    </format>
    <format dxfId="1605">
      <pivotArea dataOnly="0" labelOnly="1" outline="0" fieldPosition="0">
        <references count="2">
          <reference field="21" count="1" selected="0">
            <x v="757"/>
          </reference>
          <reference field="22" count="1">
            <x v="1033"/>
          </reference>
        </references>
      </pivotArea>
    </format>
    <format dxfId="1604">
      <pivotArea dataOnly="0" labelOnly="1" outline="0" fieldPosition="0">
        <references count="2">
          <reference field="21" count="1" selected="0">
            <x v="758"/>
          </reference>
          <reference field="22" count="1">
            <x v="259"/>
          </reference>
        </references>
      </pivotArea>
    </format>
    <format dxfId="1603">
      <pivotArea dataOnly="0" labelOnly="1" outline="0" fieldPosition="0">
        <references count="2">
          <reference field="21" count="1" selected="0">
            <x v="759"/>
          </reference>
          <reference field="22" count="1">
            <x v="315"/>
          </reference>
        </references>
      </pivotArea>
    </format>
    <format dxfId="1602">
      <pivotArea dataOnly="0" labelOnly="1" outline="0" fieldPosition="0">
        <references count="2">
          <reference field="21" count="1" selected="0">
            <x v="760"/>
          </reference>
          <reference field="22" count="1">
            <x v="675"/>
          </reference>
        </references>
      </pivotArea>
    </format>
    <format dxfId="1601">
      <pivotArea dataOnly="0" labelOnly="1" outline="0" fieldPosition="0">
        <references count="2">
          <reference field="21" count="1" selected="0">
            <x v="761"/>
          </reference>
          <reference field="22" count="1">
            <x v="766"/>
          </reference>
        </references>
      </pivotArea>
    </format>
    <format dxfId="1600">
      <pivotArea dataOnly="0" labelOnly="1" outline="0" fieldPosition="0">
        <references count="2">
          <reference field="21" count="1" selected="0">
            <x v="762"/>
          </reference>
          <reference field="22" count="1">
            <x v="177"/>
          </reference>
        </references>
      </pivotArea>
    </format>
    <format dxfId="1599">
      <pivotArea dataOnly="0" labelOnly="1" outline="0" fieldPosition="0">
        <references count="2">
          <reference field="21" count="1" selected="0">
            <x v="763"/>
          </reference>
          <reference field="22" count="1">
            <x v="283"/>
          </reference>
        </references>
      </pivotArea>
    </format>
    <format dxfId="1598">
      <pivotArea dataOnly="0" labelOnly="1" outline="0" fieldPosition="0">
        <references count="2">
          <reference field="21" count="1" selected="0">
            <x v="764"/>
          </reference>
          <reference field="22" count="1">
            <x v="902"/>
          </reference>
        </references>
      </pivotArea>
    </format>
    <format dxfId="1597">
      <pivotArea dataOnly="0" labelOnly="1" outline="0" fieldPosition="0">
        <references count="2">
          <reference field="21" count="1" selected="0">
            <x v="765"/>
          </reference>
          <reference field="22" count="1">
            <x v="331"/>
          </reference>
        </references>
      </pivotArea>
    </format>
    <format dxfId="1596">
      <pivotArea dataOnly="0" labelOnly="1" outline="0" fieldPosition="0">
        <references count="2">
          <reference field="21" count="1" selected="0">
            <x v="766"/>
          </reference>
          <reference field="22" count="1">
            <x v="999"/>
          </reference>
        </references>
      </pivotArea>
    </format>
    <format dxfId="1595">
      <pivotArea dataOnly="0" labelOnly="1" outline="0" fieldPosition="0">
        <references count="2">
          <reference field="21" count="1" selected="0">
            <x v="767"/>
          </reference>
          <reference field="22" count="1">
            <x v="706"/>
          </reference>
        </references>
      </pivotArea>
    </format>
    <format dxfId="1594">
      <pivotArea dataOnly="0" labelOnly="1" outline="0" fieldPosition="0">
        <references count="2">
          <reference field="21" count="1" selected="0">
            <x v="768"/>
          </reference>
          <reference field="22" count="1">
            <x v="403"/>
          </reference>
        </references>
      </pivotArea>
    </format>
    <format dxfId="1593">
      <pivotArea dataOnly="0" labelOnly="1" outline="0" fieldPosition="0">
        <references count="2">
          <reference field="21" count="1" selected="0">
            <x v="769"/>
          </reference>
          <reference field="22" count="1">
            <x v="674"/>
          </reference>
        </references>
      </pivotArea>
    </format>
    <format dxfId="1592">
      <pivotArea dataOnly="0" labelOnly="1" outline="0" fieldPosition="0">
        <references count="2">
          <reference field="21" count="1" selected="0">
            <x v="770"/>
          </reference>
          <reference field="22" count="1">
            <x v="384"/>
          </reference>
        </references>
      </pivotArea>
    </format>
    <format dxfId="1591">
      <pivotArea dataOnly="0" labelOnly="1" outline="0" fieldPosition="0">
        <references count="2">
          <reference field="21" count="1" selected="0">
            <x v="771"/>
          </reference>
          <reference field="22" count="1">
            <x v="816"/>
          </reference>
        </references>
      </pivotArea>
    </format>
    <format dxfId="1590">
      <pivotArea dataOnly="0" labelOnly="1" outline="0" fieldPosition="0">
        <references count="2">
          <reference field="21" count="1" selected="0">
            <x v="772"/>
          </reference>
          <reference field="22" count="1">
            <x v="432"/>
          </reference>
        </references>
      </pivotArea>
    </format>
    <format dxfId="1589">
      <pivotArea dataOnly="0" labelOnly="1" outline="0" fieldPosition="0">
        <references count="2">
          <reference field="21" count="1" selected="0">
            <x v="773"/>
          </reference>
          <reference field="22" count="1">
            <x v="449"/>
          </reference>
        </references>
      </pivotArea>
    </format>
    <format dxfId="1588">
      <pivotArea dataOnly="0" labelOnly="1" outline="0" fieldPosition="0">
        <references count="2">
          <reference field="21" count="1" selected="0">
            <x v="774"/>
          </reference>
          <reference field="22" count="1">
            <x v="855"/>
          </reference>
        </references>
      </pivotArea>
    </format>
    <format dxfId="1587">
      <pivotArea dataOnly="0" labelOnly="1" outline="0" fieldPosition="0">
        <references count="2">
          <reference field="21" count="1" selected="0">
            <x v="775"/>
          </reference>
          <reference field="22" count="1">
            <x v="204"/>
          </reference>
        </references>
      </pivotArea>
    </format>
    <format dxfId="1586">
      <pivotArea dataOnly="0" labelOnly="1" outline="0" fieldPosition="0">
        <references count="2">
          <reference field="21" count="1" selected="0">
            <x v="776"/>
          </reference>
          <reference field="22" count="1">
            <x v="915"/>
          </reference>
        </references>
      </pivotArea>
    </format>
    <format dxfId="1585">
      <pivotArea dataOnly="0" labelOnly="1" outline="0" fieldPosition="0">
        <references count="2">
          <reference field="21" count="1" selected="0">
            <x v="777"/>
          </reference>
          <reference field="22" count="1">
            <x v="743"/>
          </reference>
        </references>
      </pivotArea>
    </format>
    <format dxfId="1584">
      <pivotArea dataOnly="0" labelOnly="1" outline="0" fieldPosition="0">
        <references count="2">
          <reference field="21" count="1" selected="0">
            <x v="778"/>
          </reference>
          <reference field="22" count="1">
            <x v="997"/>
          </reference>
        </references>
      </pivotArea>
    </format>
    <format dxfId="1583">
      <pivotArea dataOnly="0" labelOnly="1" outline="0" fieldPosition="0">
        <references count="2">
          <reference field="21" count="1" selected="0">
            <x v="779"/>
          </reference>
          <reference field="22" count="1">
            <x v="881"/>
          </reference>
        </references>
      </pivotArea>
    </format>
    <format dxfId="1582">
      <pivotArea dataOnly="0" labelOnly="1" outline="0" fieldPosition="0">
        <references count="2">
          <reference field="21" count="1" selected="0">
            <x v="780"/>
          </reference>
          <reference field="22" count="1">
            <x v="1037"/>
          </reference>
        </references>
      </pivotArea>
    </format>
    <format dxfId="1581">
      <pivotArea dataOnly="0" labelOnly="1" outline="0" fieldPosition="0">
        <references count="2">
          <reference field="21" count="1" selected="0">
            <x v="781"/>
          </reference>
          <reference field="22" count="1">
            <x v="299"/>
          </reference>
        </references>
      </pivotArea>
    </format>
    <format dxfId="1580">
      <pivotArea dataOnly="0" labelOnly="1" outline="0" fieldPosition="0">
        <references count="2">
          <reference field="21" count="1" selected="0">
            <x v="782"/>
          </reference>
          <reference field="22" count="1">
            <x v="101"/>
          </reference>
        </references>
      </pivotArea>
    </format>
    <format dxfId="1579">
      <pivotArea dataOnly="0" labelOnly="1" outline="0" fieldPosition="0">
        <references count="2">
          <reference field="21" count="1" selected="0">
            <x v="783"/>
          </reference>
          <reference field="22" count="1">
            <x v="1141"/>
          </reference>
        </references>
      </pivotArea>
    </format>
    <format dxfId="1578">
      <pivotArea dataOnly="0" labelOnly="1" outline="0" fieldPosition="0">
        <references count="2">
          <reference field="21" count="1" selected="0">
            <x v="784"/>
          </reference>
          <reference field="22" count="1">
            <x v="682"/>
          </reference>
        </references>
      </pivotArea>
    </format>
    <format dxfId="1577">
      <pivotArea dataOnly="0" labelOnly="1" outline="0" fieldPosition="0">
        <references count="2">
          <reference field="21" count="1" selected="0">
            <x v="785"/>
          </reference>
          <reference field="22" count="3">
            <x v="127"/>
            <x v="141"/>
            <x v="457"/>
          </reference>
        </references>
      </pivotArea>
    </format>
    <format dxfId="1576">
      <pivotArea dataOnly="0" labelOnly="1" outline="0" fieldPosition="0">
        <references count="2">
          <reference field="21" count="1" selected="0">
            <x v="786"/>
          </reference>
          <reference field="22" count="1">
            <x v="700"/>
          </reference>
        </references>
      </pivotArea>
    </format>
    <format dxfId="1575">
      <pivotArea dataOnly="0" labelOnly="1" outline="0" fieldPosition="0">
        <references count="2">
          <reference field="21" count="1" selected="0">
            <x v="787"/>
          </reference>
          <reference field="22" count="1">
            <x v="1084"/>
          </reference>
        </references>
      </pivotArea>
    </format>
    <format dxfId="1574">
      <pivotArea dataOnly="0" labelOnly="1" outline="0" fieldPosition="0">
        <references count="2">
          <reference field="21" count="1" selected="0">
            <x v="788"/>
          </reference>
          <reference field="22" count="1">
            <x v="254"/>
          </reference>
        </references>
      </pivotArea>
    </format>
    <format dxfId="1573">
      <pivotArea dataOnly="0" labelOnly="1" outline="0" fieldPosition="0">
        <references count="2">
          <reference field="21" count="1" selected="0">
            <x v="789"/>
          </reference>
          <reference field="22" count="1">
            <x v="1035"/>
          </reference>
        </references>
      </pivotArea>
    </format>
    <format dxfId="1572">
      <pivotArea dataOnly="0" labelOnly="1" outline="0" fieldPosition="0">
        <references count="2">
          <reference field="21" count="1" selected="0">
            <x v="790"/>
          </reference>
          <reference field="22" count="1">
            <x v="303"/>
          </reference>
        </references>
      </pivotArea>
    </format>
    <format dxfId="1571">
      <pivotArea dataOnly="0" labelOnly="1" outline="0" fieldPosition="0">
        <references count="2">
          <reference field="21" count="1" selected="0">
            <x v="791"/>
          </reference>
          <reference field="22" count="1">
            <x v="418"/>
          </reference>
        </references>
      </pivotArea>
    </format>
    <format dxfId="1570">
      <pivotArea dataOnly="0" labelOnly="1" outline="0" fieldPosition="0">
        <references count="2">
          <reference field="21" count="1" selected="0">
            <x v="792"/>
          </reference>
          <reference field="22" count="1">
            <x v="213"/>
          </reference>
        </references>
      </pivotArea>
    </format>
    <format dxfId="1569">
      <pivotArea dataOnly="0" labelOnly="1" outline="0" fieldPosition="0">
        <references count="2">
          <reference field="21" count="1" selected="0">
            <x v="793"/>
          </reference>
          <reference field="22" count="1">
            <x v="502"/>
          </reference>
        </references>
      </pivotArea>
    </format>
    <format dxfId="1568">
      <pivotArea dataOnly="0" labelOnly="1" outline="0" fieldPosition="0">
        <references count="2">
          <reference field="21" count="1" selected="0">
            <x v="794"/>
          </reference>
          <reference field="22" count="1">
            <x v="871"/>
          </reference>
        </references>
      </pivotArea>
    </format>
    <format dxfId="1567">
      <pivotArea dataOnly="0" labelOnly="1" outline="0" fieldPosition="0">
        <references count="2">
          <reference field="21" count="1" selected="0">
            <x v="795"/>
          </reference>
          <reference field="22" count="1">
            <x v="869"/>
          </reference>
        </references>
      </pivotArea>
    </format>
    <format dxfId="1566">
      <pivotArea dataOnly="0" labelOnly="1" outline="0" fieldPosition="0">
        <references count="2">
          <reference field="21" count="1" selected="0">
            <x v="796"/>
          </reference>
          <reference field="22" count="1">
            <x v="693"/>
          </reference>
        </references>
      </pivotArea>
    </format>
    <format dxfId="1565">
      <pivotArea dataOnly="0" labelOnly="1" outline="0" fieldPosition="0">
        <references count="2">
          <reference field="21" count="1" selected="0">
            <x v="797"/>
          </reference>
          <reference field="22" count="1">
            <x v="544"/>
          </reference>
        </references>
      </pivotArea>
    </format>
    <format dxfId="1564">
      <pivotArea dataOnly="0" labelOnly="1" outline="0" fieldPosition="0">
        <references count="2">
          <reference field="21" count="1" selected="0">
            <x v="798"/>
          </reference>
          <reference field="22" count="1">
            <x v="800"/>
          </reference>
        </references>
      </pivotArea>
    </format>
    <format dxfId="1563">
      <pivotArea dataOnly="0" labelOnly="1" outline="0" fieldPosition="0">
        <references count="2">
          <reference field="21" count="1" selected="0">
            <x v="799"/>
          </reference>
          <reference field="22" count="1">
            <x v="115"/>
          </reference>
        </references>
      </pivotArea>
    </format>
    <format dxfId="1562">
      <pivotArea dataOnly="0" labelOnly="1" outline="0" fieldPosition="0">
        <references count="2">
          <reference field="21" count="1" selected="0">
            <x v="800"/>
          </reference>
          <reference field="22" count="1">
            <x v="1068"/>
          </reference>
        </references>
      </pivotArea>
    </format>
    <format dxfId="1561">
      <pivotArea dataOnly="0" labelOnly="1" outline="0" fieldPosition="0">
        <references count="2">
          <reference field="21" count="1" selected="0">
            <x v="801"/>
          </reference>
          <reference field="22" count="1">
            <x v="559"/>
          </reference>
        </references>
      </pivotArea>
    </format>
    <format dxfId="1560">
      <pivotArea dataOnly="0" labelOnly="1" outline="0" fieldPosition="0">
        <references count="2">
          <reference field="21" count="1" selected="0">
            <x v="802"/>
          </reference>
          <reference field="22" count="1">
            <x v="735"/>
          </reference>
        </references>
      </pivotArea>
    </format>
    <format dxfId="1559">
      <pivotArea dataOnly="0" labelOnly="1" outline="0" fieldPosition="0">
        <references count="2">
          <reference field="21" count="1" selected="0">
            <x v="803"/>
          </reference>
          <reference field="22" count="1">
            <x v="774"/>
          </reference>
        </references>
      </pivotArea>
    </format>
    <format dxfId="1558">
      <pivotArea dataOnly="0" labelOnly="1" outline="0" fieldPosition="0">
        <references count="2">
          <reference field="21" count="1" selected="0">
            <x v="804"/>
          </reference>
          <reference field="22" count="1">
            <x v="826"/>
          </reference>
        </references>
      </pivotArea>
    </format>
    <format dxfId="1557">
      <pivotArea dataOnly="0" labelOnly="1" outline="0" fieldPosition="0">
        <references count="2">
          <reference field="21" count="1" selected="0">
            <x v="805"/>
          </reference>
          <reference field="22" count="1">
            <x v="260"/>
          </reference>
        </references>
      </pivotArea>
    </format>
    <format dxfId="1556">
      <pivotArea dataOnly="0" labelOnly="1" outline="0" fieldPosition="0">
        <references count="2">
          <reference field="21" count="1" selected="0">
            <x v="806"/>
          </reference>
          <reference field="22" count="1">
            <x v="164"/>
          </reference>
        </references>
      </pivotArea>
    </format>
    <format dxfId="1555">
      <pivotArea dataOnly="0" labelOnly="1" outline="0" fieldPosition="0">
        <references count="2">
          <reference field="21" count="1" selected="0">
            <x v="807"/>
          </reference>
          <reference field="22" count="1">
            <x v="140"/>
          </reference>
        </references>
      </pivotArea>
    </format>
    <format dxfId="1554">
      <pivotArea dataOnly="0" labelOnly="1" outline="0" fieldPosition="0">
        <references count="2">
          <reference field="21" count="1" selected="0">
            <x v="808"/>
          </reference>
          <reference field="22" count="1">
            <x v="326"/>
          </reference>
        </references>
      </pivotArea>
    </format>
    <format dxfId="1553">
      <pivotArea dataOnly="0" labelOnly="1" outline="0" fieldPosition="0">
        <references count="2">
          <reference field="21" count="1" selected="0">
            <x v="809"/>
          </reference>
          <reference field="22" count="1">
            <x v="396"/>
          </reference>
        </references>
      </pivotArea>
    </format>
    <format dxfId="1552">
      <pivotArea dataOnly="0" labelOnly="1" outline="0" fieldPosition="0">
        <references count="2">
          <reference field="21" count="1" selected="0">
            <x v="810"/>
          </reference>
          <reference field="22" count="1">
            <x v="550"/>
          </reference>
        </references>
      </pivotArea>
    </format>
    <format dxfId="1551">
      <pivotArea dataOnly="0" labelOnly="1" outline="0" fieldPosition="0">
        <references count="2">
          <reference field="21" count="1" selected="0">
            <x v="811"/>
          </reference>
          <reference field="22" count="1">
            <x v="453"/>
          </reference>
        </references>
      </pivotArea>
    </format>
    <format dxfId="1550">
      <pivotArea dataOnly="0" labelOnly="1" outline="0" fieldPosition="0">
        <references count="2">
          <reference field="21" count="1" selected="0">
            <x v="812"/>
          </reference>
          <reference field="22" count="1">
            <x v="3"/>
          </reference>
        </references>
      </pivotArea>
    </format>
    <format dxfId="1549">
      <pivotArea dataOnly="0" labelOnly="1" outline="0" fieldPosition="0">
        <references count="2">
          <reference field="21" count="1" selected="0">
            <x v="813"/>
          </reference>
          <reference field="22" count="1">
            <x v="474"/>
          </reference>
        </references>
      </pivotArea>
    </format>
    <format dxfId="1548">
      <pivotArea dataOnly="0" labelOnly="1" outline="0" fieldPosition="0">
        <references count="2">
          <reference field="21" count="1" selected="0">
            <x v="814"/>
          </reference>
          <reference field="22" count="1">
            <x v="673"/>
          </reference>
        </references>
      </pivotArea>
    </format>
    <format dxfId="1547">
      <pivotArea dataOnly="0" labelOnly="1" outline="0" fieldPosition="0">
        <references count="2">
          <reference field="21" count="1" selected="0">
            <x v="815"/>
          </reference>
          <reference field="22" count="1">
            <x v="699"/>
          </reference>
        </references>
      </pivotArea>
    </format>
    <format dxfId="1546">
      <pivotArea dataOnly="0" labelOnly="1" outline="0" fieldPosition="0">
        <references count="2">
          <reference field="21" count="1" selected="0">
            <x v="816"/>
          </reference>
          <reference field="22" count="1">
            <x v="482"/>
          </reference>
        </references>
      </pivotArea>
    </format>
    <format dxfId="1545">
      <pivotArea dataOnly="0" labelOnly="1" outline="0" fieldPosition="0">
        <references count="2">
          <reference field="21" count="1" selected="0">
            <x v="817"/>
          </reference>
          <reference field="22" count="1">
            <x v="282"/>
          </reference>
        </references>
      </pivotArea>
    </format>
    <format dxfId="1544">
      <pivotArea dataOnly="0" labelOnly="1" outline="0" fieldPosition="0">
        <references count="2">
          <reference field="21" count="1" selected="0">
            <x v="818"/>
          </reference>
          <reference field="22" count="1">
            <x v="368"/>
          </reference>
        </references>
      </pivotArea>
    </format>
    <format dxfId="1543">
      <pivotArea dataOnly="0" labelOnly="1" outline="0" fieldPosition="0">
        <references count="2">
          <reference field="21" count="1" selected="0">
            <x v="819"/>
          </reference>
          <reference field="22" count="1">
            <x v="13"/>
          </reference>
        </references>
      </pivotArea>
    </format>
    <format dxfId="1542">
      <pivotArea dataOnly="0" labelOnly="1" outline="0" fieldPosition="0">
        <references count="2">
          <reference field="21" count="1" selected="0">
            <x v="820"/>
          </reference>
          <reference field="22" count="1">
            <x v="172"/>
          </reference>
        </references>
      </pivotArea>
    </format>
    <format dxfId="1541">
      <pivotArea dataOnly="0" labelOnly="1" outline="0" fieldPosition="0">
        <references count="2">
          <reference field="21" count="1" selected="0">
            <x v="821"/>
          </reference>
          <reference field="22" count="1">
            <x v="523"/>
          </reference>
        </references>
      </pivotArea>
    </format>
    <format dxfId="1540">
      <pivotArea dataOnly="0" labelOnly="1" outline="0" fieldPosition="0">
        <references count="2">
          <reference field="21" count="1" selected="0">
            <x v="822"/>
          </reference>
          <reference field="22" count="1">
            <x v="212"/>
          </reference>
        </references>
      </pivotArea>
    </format>
    <format dxfId="1539">
      <pivotArea dataOnly="0" labelOnly="1" outline="0" fieldPosition="0">
        <references count="2">
          <reference field="21" count="1" selected="0">
            <x v="823"/>
          </reference>
          <reference field="22" count="1">
            <x v="519"/>
          </reference>
        </references>
      </pivotArea>
    </format>
    <format dxfId="1538">
      <pivotArea dataOnly="0" labelOnly="1" outline="0" fieldPosition="0">
        <references count="2">
          <reference field="21" count="1" selected="0">
            <x v="824"/>
          </reference>
          <reference field="22" count="1">
            <x v="602"/>
          </reference>
        </references>
      </pivotArea>
    </format>
    <format dxfId="1537">
      <pivotArea dataOnly="0" labelOnly="1" outline="0" fieldPosition="0">
        <references count="2">
          <reference field="21" count="1" selected="0">
            <x v="825"/>
          </reference>
          <reference field="22" count="1">
            <x v="276"/>
          </reference>
        </references>
      </pivotArea>
    </format>
    <format dxfId="1536">
      <pivotArea dataOnly="0" labelOnly="1" outline="0" fieldPosition="0">
        <references count="2">
          <reference field="21" count="1" selected="0">
            <x v="826"/>
          </reference>
          <reference field="22" count="1">
            <x v="12"/>
          </reference>
        </references>
      </pivotArea>
    </format>
    <format dxfId="1535">
      <pivotArea dataOnly="0" labelOnly="1" outline="0" fieldPosition="0">
        <references count="2">
          <reference field="21" count="1" selected="0">
            <x v="827"/>
          </reference>
          <reference field="22" count="2">
            <x v="584"/>
            <x v="709"/>
          </reference>
        </references>
      </pivotArea>
    </format>
    <format dxfId="1534">
      <pivotArea dataOnly="0" labelOnly="1" outline="0" fieldPosition="0">
        <references count="2">
          <reference field="21" count="1" selected="0">
            <x v="828"/>
          </reference>
          <reference field="22" count="1">
            <x v="243"/>
          </reference>
        </references>
      </pivotArea>
    </format>
    <format dxfId="1533">
      <pivotArea dataOnly="0" labelOnly="1" outline="0" fieldPosition="0">
        <references count="2">
          <reference field="21" count="1" selected="0">
            <x v="829"/>
          </reference>
          <reference field="22" count="1">
            <x v="309"/>
          </reference>
        </references>
      </pivotArea>
    </format>
    <format dxfId="1532">
      <pivotArea dataOnly="0" labelOnly="1" outline="0" fieldPosition="0">
        <references count="2">
          <reference field="21" count="1" selected="0">
            <x v="830"/>
          </reference>
          <reference field="22" count="1">
            <x v="1122"/>
          </reference>
        </references>
      </pivotArea>
    </format>
    <format dxfId="1531">
      <pivotArea dataOnly="0" labelOnly="1" outline="0" fieldPosition="0">
        <references count="2">
          <reference field="21" count="1" selected="0">
            <x v="831"/>
          </reference>
          <reference field="22" count="1">
            <x v="678"/>
          </reference>
        </references>
      </pivotArea>
    </format>
    <format dxfId="1530">
      <pivotArea dataOnly="0" labelOnly="1" outline="0" fieldPosition="0">
        <references count="2">
          <reference field="21" count="1" selected="0">
            <x v="832"/>
          </reference>
          <reference field="22" count="1">
            <x v="50"/>
          </reference>
        </references>
      </pivotArea>
    </format>
    <format dxfId="1529">
      <pivotArea dataOnly="0" labelOnly="1" outline="0" fieldPosition="0">
        <references count="2">
          <reference field="21" count="1" selected="0">
            <x v="833"/>
          </reference>
          <reference field="22" count="1">
            <x v="654"/>
          </reference>
        </references>
      </pivotArea>
    </format>
    <format dxfId="1528">
      <pivotArea dataOnly="0" labelOnly="1" outline="0" fieldPosition="0">
        <references count="2">
          <reference field="21" count="1" selected="0">
            <x v="834"/>
          </reference>
          <reference field="22" count="1">
            <x v="877"/>
          </reference>
        </references>
      </pivotArea>
    </format>
    <format dxfId="1527">
      <pivotArea dataOnly="0" labelOnly="1" outline="0" fieldPosition="0">
        <references count="2">
          <reference field="21" count="1" selected="0">
            <x v="835"/>
          </reference>
          <reference field="22" count="1">
            <x v="769"/>
          </reference>
        </references>
      </pivotArea>
    </format>
    <format dxfId="1526">
      <pivotArea dataOnly="0" labelOnly="1" outline="0" fieldPosition="0">
        <references count="2">
          <reference field="21" count="1" selected="0">
            <x v="836"/>
          </reference>
          <reference field="22" count="1">
            <x v="835"/>
          </reference>
        </references>
      </pivotArea>
    </format>
    <format dxfId="1525">
      <pivotArea dataOnly="0" labelOnly="1" outline="0" fieldPosition="0">
        <references count="2">
          <reference field="21" count="1" selected="0">
            <x v="837"/>
          </reference>
          <reference field="22" count="1">
            <x v="344"/>
          </reference>
        </references>
      </pivotArea>
    </format>
    <format dxfId="1524">
      <pivotArea dataOnly="0" labelOnly="1" outline="0" fieldPosition="0">
        <references count="2">
          <reference field="21" count="1" selected="0">
            <x v="838"/>
          </reference>
          <reference field="22" count="1">
            <x v="95"/>
          </reference>
        </references>
      </pivotArea>
    </format>
    <format dxfId="1523">
      <pivotArea dataOnly="0" labelOnly="1" outline="0" fieldPosition="0">
        <references count="2">
          <reference field="21" count="1" selected="0">
            <x v="839"/>
          </reference>
          <reference field="22" count="1">
            <x v="547"/>
          </reference>
        </references>
      </pivotArea>
    </format>
    <format dxfId="1522">
      <pivotArea dataOnly="0" labelOnly="1" outline="0" fieldPosition="0">
        <references count="2">
          <reference field="21" count="1" selected="0">
            <x v="840"/>
          </reference>
          <reference field="22" count="1">
            <x v="629"/>
          </reference>
        </references>
      </pivotArea>
    </format>
    <format dxfId="1521">
      <pivotArea dataOnly="0" labelOnly="1" outline="0" fieldPosition="0">
        <references count="2">
          <reference field="21" count="1" selected="0">
            <x v="841"/>
          </reference>
          <reference field="22" count="1">
            <x v="117"/>
          </reference>
        </references>
      </pivotArea>
    </format>
    <format dxfId="1520">
      <pivotArea dataOnly="0" labelOnly="1" outline="0" fieldPosition="0">
        <references count="2">
          <reference field="21" count="1" selected="0">
            <x v="842"/>
          </reference>
          <reference field="22" count="1">
            <x v="416"/>
          </reference>
        </references>
      </pivotArea>
    </format>
    <format dxfId="1519">
      <pivotArea dataOnly="0" labelOnly="1" outline="0" fieldPosition="0">
        <references count="2">
          <reference field="21" count="1" selected="0">
            <x v="843"/>
          </reference>
          <reference field="22" count="1">
            <x v="948"/>
          </reference>
        </references>
      </pivotArea>
    </format>
    <format dxfId="1518">
      <pivotArea dataOnly="0" labelOnly="1" outline="0" fieldPosition="0">
        <references count="2">
          <reference field="21" count="1" selected="0">
            <x v="844"/>
          </reference>
          <reference field="22" count="1">
            <x v="781"/>
          </reference>
        </references>
      </pivotArea>
    </format>
    <format dxfId="1517">
      <pivotArea dataOnly="0" labelOnly="1" outline="0" fieldPosition="0">
        <references count="2">
          <reference field="21" count="1" selected="0">
            <x v="845"/>
          </reference>
          <reference field="22" count="1">
            <x v="698"/>
          </reference>
        </references>
      </pivotArea>
    </format>
    <format dxfId="1516">
      <pivotArea dataOnly="0" labelOnly="1" outline="0" fieldPosition="0">
        <references count="2">
          <reference field="21" count="1" selected="0">
            <x v="846"/>
          </reference>
          <reference field="22" count="1">
            <x v="575"/>
          </reference>
        </references>
      </pivotArea>
    </format>
    <format dxfId="1515">
      <pivotArea dataOnly="0" labelOnly="1" outline="0" fieldPosition="0">
        <references count="2">
          <reference field="21" count="1" selected="0">
            <x v="847"/>
          </reference>
          <reference field="22" count="1">
            <x v="278"/>
          </reference>
        </references>
      </pivotArea>
    </format>
    <format dxfId="1514">
      <pivotArea dataOnly="0" labelOnly="1" outline="0" fieldPosition="0">
        <references count="2">
          <reference field="21" count="1" selected="0">
            <x v="848"/>
          </reference>
          <reference field="22" count="1">
            <x v="23"/>
          </reference>
        </references>
      </pivotArea>
    </format>
    <format dxfId="1513">
      <pivotArea dataOnly="0" labelOnly="1" outline="0" fieldPosition="0">
        <references count="2">
          <reference field="21" count="1" selected="0">
            <x v="849"/>
          </reference>
          <reference field="22" count="1">
            <x v="163"/>
          </reference>
        </references>
      </pivotArea>
    </format>
    <format dxfId="1512">
      <pivotArea dataOnly="0" labelOnly="1" outline="0" fieldPosition="0">
        <references count="2">
          <reference field="21" count="1" selected="0">
            <x v="850"/>
          </reference>
          <reference field="22" count="1">
            <x v="77"/>
          </reference>
        </references>
      </pivotArea>
    </format>
    <format dxfId="1511">
      <pivotArea dataOnly="0" labelOnly="1" outline="0" fieldPosition="0">
        <references count="2">
          <reference field="21" count="1" selected="0">
            <x v="851"/>
          </reference>
          <reference field="22" count="1">
            <x v="499"/>
          </reference>
        </references>
      </pivotArea>
    </format>
    <format dxfId="1510">
      <pivotArea dataOnly="0" labelOnly="1" outline="0" fieldPosition="0">
        <references count="2">
          <reference field="21" count="1" selected="0">
            <x v="852"/>
          </reference>
          <reference field="22" count="1">
            <x v="1100"/>
          </reference>
        </references>
      </pivotArea>
    </format>
    <format dxfId="1509">
      <pivotArea dataOnly="0" labelOnly="1" outline="0" fieldPosition="0">
        <references count="2">
          <reference field="21" count="1" selected="0">
            <x v="853"/>
          </reference>
          <reference field="22" count="1">
            <x v="375"/>
          </reference>
        </references>
      </pivotArea>
    </format>
    <format dxfId="1508">
      <pivotArea dataOnly="0" labelOnly="1" outline="0" fieldPosition="0">
        <references count="2">
          <reference field="21" count="1" selected="0">
            <x v="854"/>
          </reference>
          <reference field="22" count="1">
            <x v="573"/>
          </reference>
        </references>
      </pivotArea>
    </format>
    <format dxfId="1507">
      <pivotArea dataOnly="0" labelOnly="1" outline="0" fieldPosition="0">
        <references count="2">
          <reference field="21" count="1" selected="0">
            <x v="855"/>
          </reference>
          <reference field="22" count="1">
            <x v="1073"/>
          </reference>
        </references>
      </pivotArea>
    </format>
    <format dxfId="1506">
      <pivotArea dataOnly="0" labelOnly="1" outline="0" fieldPosition="0">
        <references count="2">
          <reference field="21" count="1" selected="0">
            <x v="856"/>
          </reference>
          <reference field="22" count="1">
            <x v="129"/>
          </reference>
        </references>
      </pivotArea>
    </format>
    <format dxfId="1505">
      <pivotArea dataOnly="0" labelOnly="1" outline="0" fieldPosition="0">
        <references count="2">
          <reference field="21" count="1" selected="0">
            <x v="857"/>
          </reference>
          <reference field="22" count="1">
            <x v="924"/>
          </reference>
        </references>
      </pivotArea>
    </format>
    <format dxfId="1504">
      <pivotArea dataOnly="0" labelOnly="1" outline="0" fieldPosition="0">
        <references count="2">
          <reference field="21" count="1" selected="0">
            <x v="858"/>
          </reference>
          <reference field="22" count="1">
            <x v="18"/>
          </reference>
        </references>
      </pivotArea>
    </format>
    <format dxfId="1503">
      <pivotArea dataOnly="0" labelOnly="1" outline="0" fieldPosition="0">
        <references count="2">
          <reference field="21" count="1" selected="0">
            <x v="859"/>
          </reference>
          <reference field="22" count="1">
            <x v="533"/>
          </reference>
        </references>
      </pivotArea>
    </format>
    <format dxfId="1502">
      <pivotArea dataOnly="0" labelOnly="1" outline="0" fieldPosition="0">
        <references count="2">
          <reference field="21" count="1" selected="0">
            <x v="860"/>
          </reference>
          <reference field="22" count="1">
            <x v="726"/>
          </reference>
        </references>
      </pivotArea>
    </format>
    <format dxfId="1501">
      <pivotArea dataOnly="0" labelOnly="1" outline="0" fieldPosition="0">
        <references count="2">
          <reference field="21" count="1" selected="0">
            <x v="861"/>
          </reference>
          <reference field="22" count="1">
            <x v="659"/>
          </reference>
        </references>
      </pivotArea>
    </format>
    <format dxfId="1500">
      <pivotArea dataOnly="0" labelOnly="1" outline="0" fieldPosition="0">
        <references count="2">
          <reference field="21" count="1" selected="0">
            <x v="862"/>
          </reference>
          <reference field="22" count="1">
            <x v="9"/>
          </reference>
        </references>
      </pivotArea>
    </format>
    <format dxfId="1499">
      <pivotArea dataOnly="0" labelOnly="1" outline="0" fieldPosition="0">
        <references count="2">
          <reference field="21" count="1" selected="0">
            <x v="863"/>
          </reference>
          <reference field="22" count="1">
            <x v="409"/>
          </reference>
        </references>
      </pivotArea>
    </format>
    <format dxfId="1498">
      <pivotArea dataOnly="0" labelOnly="1" outline="0" fieldPosition="0">
        <references count="2">
          <reference field="21" count="1" selected="0">
            <x v="864"/>
          </reference>
          <reference field="22" count="1">
            <x v="197"/>
          </reference>
        </references>
      </pivotArea>
    </format>
    <format dxfId="1497">
      <pivotArea dataOnly="0" labelOnly="1" outline="0" fieldPosition="0">
        <references count="2">
          <reference field="21" count="1" selected="0">
            <x v="865"/>
          </reference>
          <reference field="22" count="1">
            <x v="475"/>
          </reference>
        </references>
      </pivotArea>
    </format>
    <format dxfId="1496">
      <pivotArea dataOnly="0" labelOnly="1" outline="0" fieldPosition="0">
        <references count="2">
          <reference field="21" count="1" selected="0">
            <x v="866"/>
          </reference>
          <reference field="22" count="1">
            <x v="135"/>
          </reference>
        </references>
      </pivotArea>
    </format>
    <format dxfId="1495">
      <pivotArea dataOnly="0" labelOnly="1" outline="0" fieldPosition="0">
        <references count="2">
          <reference field="21" count="1" selected="0">
            <x v="867"/>
          </reference>
          <reference field="22" count="1">
            <x v="643"/>
          </reference>
        </references>
      </pivotArea>
    </format>
    <format dxfId="1494">
      <pivotArea dataOnly="0" labelOnly="1" outline="0" fieldPosition="0">
        <references count="2">
          <reference field="21" count="1" selected="0">
            <x v="868"/>
          </reference>
          <reference field="22" count="1">
            <x v="564"/>
          </reference>
        </references>
      </pivotArea>
    </format>
    <format dxfId="1493">
      <pivotArea dataOnly="0" labelOnly="1" outline="0" fieldPosition="0">
        <references count="2">
          <reference field="21" count="1" selected="0">
            <x v="869"/>
          </reference>
          <reference field="22" count="1">
            <x v="21"/>
          </reference>
        </references>
      </pivotArea>
    </format>
    <format dxfId="1492">
      <pivotArea dataOnly="0" labelOnly="1" outline="0" fieldPosition="0">
        <references count="2">
          <reference field="21" count="1" selected="0">
            <x v="870"/>
          </reference>
          <reference field="22" count="1">
            <x v="116"/>
          </reference>
        </references>
      </pivotArea>
    </format>
    <format dxfId="1491">
      <pivotArea dataOnly="0" labelOnly="1" outline="0" fieldPosition="0">
        <references count="2">
          <reference field="21" count="1" selected="0">
            <x v="871"/>
          </reference>
          <reference field="22" count="1">
            <x v="615"/>
          </reference>
        </references>
      </pivotArea>
    </format>
    <format dxfId="1490">
      <pivotArea dataOnly="0" labelOnly="1" outline="0" fieldPosition="0">
        <references count="2">
          <reference field="21" count="1" selected="0">
            <x v="872"/>
          </reference>
          <reference field="22" count="1">
            <x v="694"/>
          </reference>
        </references>
      </pivotArea>
    </format>
    <format dxfId="1489">
      <pivotArea dataOnly="0" labelOnly="1" outline="0" fieldPosition="0">
        <references count="2">
          <reference field="21" count="1" selected="0">
            <x v="873"/>
          </reference>
          <reference field="22" count="1">
            <x v="357"/>
          </reference>
        </references>
      </pivotArea>
    </format>
    <format dxfId="1488">
      <pivotArea dataOnly="0" labelOnly="1" outline="0" fieldPosition="0">
        <references count="2">
          <reference field="21" count="1" selected="0">
            <x v="874"/>
          </reference>
          <reference field="22" count="1">
            <x v="230"/>
          </reference>
        </references>
      </pivotArea>
    </format>
    <format dxfId="1487">
      <pivotArea dataOnly="0" labelOnly="1" outline="0" fieldPosition="0">
        <references count="2">
          <reference field="21" count="1" selected="0">
            <x v="875"/>
          </reference>
          <reference field="22" count="1">
            <x v="761"/>
          </reference>
        </references>
      </pivotArea>
    </format>
    <format dxfId="1486">
      <pivotArea dataOnly="0" labelOnly="1" outline="0" fieldPosition="0">
        <references count="2">
          <reference field="21" count="1" selected="0">
            <x v="876"/>
          </reference>
          <reference field="22" count="1">
            <x v="887"/>
          </reference>
        </references>
      </pivotArea>
    </format>
    <format dxfId="1485">
      <pivotArea dataOnly="0" labelOnly="1" outline="0" fieldPosition="0">
        <references count="2">
          <reference field="21" count="1" selected="0">
            <x v="877"/>
          </reference>
          <reference field="22" count="1">
            <x v="1006"/>
          </reference>
        </references>
      </pivotArea>
    </format>
    <format dxfId="1484">
      <pivotArea dataOnly="0" labelOnly="1" outline="0" fieldPosition="0">
        <references count="2">
          <reference field="21" count="1" selected="0">
            <x v="878"/>
          </reference>
          <reference field="22" count="1">
            <x v="489"/>
          </reference>
        </references>
      </pivotArea>
    </format>
    <format dxfId="1483">
      <pivotArea dataOnly="0" labelOnly="1" outline="0" fieldPosition="0">
        <references count="2">
          <reference field="21" count="1" selected="0">
            <x v="879"/>
          </reference>
          <reference field="22" count="1">
            <x v="173"/>
          </reference>
        </references>
      </pivotArea>
    </format>
    <format dxfId="1482">
      <pivotArea dataOnly="0" labelOnly="1" outline="0" fieldPosition="0">
        <references count="2">
          <reference field="21" count="1" selected="0">
            <x v="880"/>
          </reference>
          <reference field="22" count="1">
            <x v="321"/>
          </reference>
        </references>
      </pivotArea>
    </format>
    <format dxfId="1481">
      <pivotArea dataOnly="0" labelOnly="1" outline="0" fieldPosition="0">
        <references count="2">
          <reference field="21" count="1" selected="0">
            <x v="881"/>
          </reference>
          <reference field="22" count="1">
            <x v="1111"/>
          </reference>
        </references>
      </pivotArea>
    </format>
    <format dxfId="1480">
      <pivotArea dataOnly="0" labelOnly="1" outline="0" fieldPosition="0">
        <references count="2">
          <reference field="21" count="1" selected="0">
            <x v="882"/>
          </reference>
          <reference field="22" count="1">
            <x v="719"/>
          </reference>
        </references>
      </pivotArea>
    </format>
    <format dxfId="1479">
      <pivotArea dataOnly="0" labelOnly="1" outline="0" fieldPosition="0">
        <references count="2">
          <reference field="21" count="1" selected="0">
            <x v="883"/>
          </reference>
          <reference field="22" count="1">
            <x v="528"/>
          </reference>
        </references>
      </pivotArea>
    </format>
    <format dxfId="1478">
      <pivotArea dataOnly="0" labelOnly="1" outline="0" fieldPosition="0">
        <references count="2">
          <reference field="21" count="1" selected="0">
            <x v="884"/>
          </reference>
          <reference field="22" count="1">
            <x v="388"/>
          </reference>
        </references>
      </pivotArea>
    </format>
    <format dxfId="1477">
      <pivotArea dataOnly="0" labelOnly="1" outline="0" fieldPosition="0">
        <references count="2">
          <reference field="21" count="1" selected="0">
            <x v="885"/>
          </reference>
          <reference field="22" count="1">
            <x v="256"/>
          </reference>
        </references>
      </pivotArea>
    </format>
    <format dxfId="1476">
      <pivotArea dataOnly="0" labelOnly="1" outline="0" fieldPosition="0">
        <references count="2">
          <reference field="21" count="1" selected="0">
            <x v="886"/>
          </reference>
          <reference field="22" count="1">
            <x v="192"/>
          </reference>
        </references>
      </pivotArea>
    </format>
    <format dxfId="1475">
      <pivotArea dataOnly="0" labelOnly="1" outline="0" fieldPosition="0">
        <references count="2">
          <reference field="21" count="1" selected="0">
            <x v="887"/>
          </reference>
          <reference field="22" count="1">
            <x v="20"/>
          </reference>
        </references>
      </pivotArea>
    </format>
    <format dxfId="1474">
      <pivotArea dataOnly="0" labelOnly="1" outline="0" fieldPosition="0">
        <references count="2">
          <reference field="21" count="1" selected="0">
            <x v="888"/>
          </reference>
          <reference field="22" count="1">
            <x v="822"/>
          </reference>
        </references>
      </pivotArea>
    </format>
    <format dxfId="1473">
      <pivotArea dataOnly="0" labelOnly="1" outline="0" fieldPosition="0">
        <references count="2">
          <reference field="21" count="1" selected="0">
            <x v="889"/>
          </reference>
          <reference field="22" count="1">
            <x v="287"/>
          </reference>
        </references>
      </pivotArea>
    </format>
    <format dxfId="1472">
      <pivotArea dataOnly="0" labelOnly="1" outline="0" fieldPosition="0">
        <references count="2">
          <reference field="21" count="1" selected="0">
            <x v="890"/>
          </reference>
          <reference field="22" count="1">
            <x v="119"/>
          </reference>
        </references>
      </pivotArea>
    </format>
    <format dxfId="1471">
      <pivotArea dataOnly="0" labelOnly="1" outline="0" fieldPosition="0">
        <references count="2">
          <reference field="21" count="1" selected="0">
            <x v="891"/>
          </reference>
          <reference field="22" count="1">
            <x v="7"/>
          </reference>
        </references>
      </pivotArea>
    </format>
    <format dxfId="1470">
      <pivotArea dataOnly="0" labelOnly="1" outline="0" fieldPosition="0">
        <references count="2">
          <reference field="21" count="1" selected="0">
            <x v="892"/>
          </reference>
          <reference field="22" count="1">
            <x v="413"/>
          </reference>
        </references>
      </pivotArea>
    </format>
    <format dxfId="1469">
      <pivotArea dataOnly="0" labelOnly="1" outline="0" fieldPosition="0">
        <references count="2">
          <reference field="21" count="1" selected="0">
            <x v="893"/>
          </reference>
          <reference field="22" count="1">
            <x v="183"/>
          </reference>
        </references>
      </pivotArea>
    </format>
    <format dxfId="1468">
      <pivotArea dataOnly="0" labelOnly="1" outline="0" fieldPosition="0">
        <references count="2">
          <reference field="21" count="1" selected="0">
            <x v="894"/>
          </reference>
          <reference field="22" count="1">
            <x v="663"/>
          </reference>
        </references>
      </pivotArea>
    </format>
    <format dxfId="1467">
      <pivotArea dataOnly="0" labelOnly="1" outline="0" fieldPosition="0">
        <references count="2">
          <reference field="21" count="1" selected="0">
            <x v="895"/>
          </reference>
          <reference field="22" count="1">
            <x v="633"/>
          </reference>
        </references>
      </pivotArea>
    </format>
    <format dxfId="1466">
      <pivotArea dataOnly="0" labelOnly="1" outline="0" fieldPosition="0">
        <references count="2">
          <reference field="21" count="1" selected="0">
            <x v="896"/>
          </reference>
          <reference field="22" count="1">
            <x v="954"/>
          </reference>
        </references>
      </pivotArea>
    </format>
    <format dxfId="1465">
      <pivotArea dataOnly="0" labelOnly="1" outline="0" fieldPosition="0">
        <references count="2">
          <reference field="21" count="1" selected="0">
            <x v="897"/>
          </reference>
          <reference field="22" count="1">
            <x v="1153"/>
          </reference>
        </references>
      </pivotArea>
    </format>
    <format dxfId="1464">
      <pivotArea dataOnly="0" labelOnly="1" outline="0" fieldPosition="0">
        <references count="2">
          <reference field="21" count="1" selected="0">
            <x v="898"/>
          </reference>
          <reference field="22" count="1">
            <x v="325"/>
          </reference>
        </references>
      </pivotArea>
    </format>
    <format dxfId="1463">
      <pivotArea dataOnly="0" labelOnly="1" outline="0" fieldPosition="0">
        <references count="2">
          <reference field="21" count="1" selected="0">
            <x v="899"/>
          </reference>
          <reference field="22" count="1">
            <x v="17"/>
          </reference>
        </references>
      </pivotArea>
    </format>
    <format dxfId="1462">
      <pivotArea dataOnly="0" labelOnly="1" outline="0" fieldPosition="0">
        <references count="2">
          <reference field="21" count="1" selected="0">
            <x v="900"/>
          </reference>
          <reference field="22" count="1">
            <x v="367"/>
          </reference>
        </references>
      </pivotArea>
    </format>
    <format dxfId="1461">
      <pivotArea dataOnly="0" labelOnly="1" outline="0" fieldPosition="0">
        <references count="2">
          <reference field="21" count="1" selected="0">
            <x v="901"/>
          </reference>
          <reference field="22" count="1">
            <x v="149"/>
          </reference>
        </references>
      </pivotArea>
    </format>
    <format dxfId="1460">
      <pivotArea dataOnly="0" labelOnly="1" outline="0" fieldPosition="0">
        <references count="2">
          <reference field="21" count="1" selected="0">
            <x v="902"/>
          </reference>
          <reference field="22" count="1">
            <x v="434"/>
          </reference>
        </references>
      </pivotArea>
    </format>
    <format dxfId="1459">
      <pivotArea dataOnly="0" labelOnly="1" outline="0" fieldPosition="0">
        <references count="2">
          <reference field="21" count="1" selected="0">
            <x v="903"/>
          </reference>
          <reference field="22" count="1">
            <x v="621"/>
          </reference>
        </references>
      </pivotArea>
    </format>
    <format dxfId="1458">
      <pivotArea dataOnly="0" labelOnly="1" outline="0" fieldPosition="0">
        <references count="2">
          <reference field="21" count="1" selected="0">
            <x v="904"/>
          </reference>
          <reference field="22" count="1">
            <x v="1056"/>
          </reference>
        </references>
      </pivotArea>
    </format>
    <format dxfId="1457">
      <pivotArea dataOnly="0" labelOnly="1" outline="0" fieldPosition="0">
        <references count="2">
          <reference field="21" count="1" selected="0">
            <x v="905"/>
          </reference>
          <reference field="22" count="1">
            <x v="873"/>
          </reference>
        </references>
      </pivotArea>
    </format>
    <format dxfId="1456">
      <pivotArea dataOnly="0" labelOnly="1" outline="0" fieldPosition="0">
        <references count="2">
          <reference field="21" count="1" selected="0">
            <x v="906"/>
          </reference>
          <reference field="22" count="1">
            <x v="782"/>
          </reference>
        </references>
      </pivotArea>
    </format>
    <format dxfId="1455">
      <pivotArea dataOnly="0" labelOnly="1" outline="0" fieldPosition="0">
        <references count="2">
          <reference field="21" count="1" selected="0">
            <x v="907"/>
          </reference>
          <reference field="22" count="1">
            <x v="746"/>
          </reference>
        </references>
      </pivotArea>
    </format>
    <format dxfId="1454">
      <pivotArea dataOnly="0" labelOnly="1" outline="0" fieldPosition="0">
        <references count="2">
          <reference field="21" count="1" selected="0">
            <x v="908"/>
          </reference>
          <reference field="22" count="1">
            <x v="729"/>
          </reference>
        </references>
      </pivotArea>
    </format>
    <format dxfId="1453">
      <pivotArea dataOnly="0" labelOnly="1" outline="0" fieldPosition="0">
        <references count="2">
          <reference field="21" count="1" selected="0">
            <x v="909"/>
          </reference>
          <reference field="22" count="1">
            <x v="757"/>
          </reference>
        </references>
      </pivotArea>
    </format>
    <format dxfId="1452">
      <pivotArea dataOnly="0" labelOnly="1" outline="0" fieldPosition="0">
        <references count="2">
          <reference field="21" count="1" selected="0">
            <x v="910"/>
          </reference>
          <reference field="22" count="1">
            <x v="836"/>
          </reference>
        </references>
      </pivotArea>
    </format>
    <format dxfId="1451">
      <pivotArea dataOnly="0" labelOnly="1" outline="0" fieldPosition="0">
        <references count="2">
          <reference field="21" count="1" selected="0">
            <x v="911"/>
          </reference>
          <reference field="22" count="1">
            <x v="162"/>
          </reference>
        </references>
      </pivotArea>
    </format>
    <format dxfId="1450">
      <pivotArea dataOnly="0" labelOnly="1" outline="0" fieldPosition="0">
        <references count="2">
          <reference field="21" count="1" selected="0">
            <x v="912"/>
          </reference>
          <reference field="22" count="1">
            <x v="191"/>
          </reference>
        </references>
      </pivotArea>
    </format>
    <format dxfId="1449">
      <pivotArea dataOnly="0" labelOnly="1" outline="0" fieldPosition="0">
        <references count="2">
          <reference field="21" count="1" selected="0">
            <x v="913"/>
          </reference>
          <reference field="22" count="1">
            <x v="968"/>
          </reference>
        </references>
      </pivotArea>
    </format>
    <format dxfId="1448">
      <pivotArea dataOnly="0" labelOnly="1" outline="0" fieldPosition="0">
        <references count="2">
          <reference field="21" count="1" selected="0">
            <x v="914"/>
          </reference>
          <reference field="22" count="1">
            <x v="566"/>
          </reference>
        </references>
      </pivotArea>
    </format>
    <format dxfId="1447">
      <pivotArea dataOnly="0" labelOnly="1" outline="0" fieldPosition="0">
        <references count="2">
          <reference field="21" count="1" selected="0">
            <x v="915"/>
          </reference>
          <reference field="22" count="1">
            <x v="29"/>
          </reference>
        </references>
      </pivotArea>
    </format>
    <format dxfId="1446">
      <pivotArea dataOnly="0" labelOnly="1" outline="0" fieldPosition="0">
        <references count="2">
          <reference field="21" count="1" selected="0">
            <x v="916"/>
          </reference>
          <reference field="22" count="1">
            <x v="522"/>
          </reference>
        </references>
      </pivotArea>
    </format>
    <format dxfId="1445">
      <pivotArea dataOnly="0" labelOnly="1" outline="0" fieldPosition="0">
        <references count="2">
          <reference field="21" count="1" selected="0">
            <x v="917"/>
          </reference>
          <reference field="22" count="1">
            <x v="348"/>
          </reference>
        </references>
      </pivotArea>
    </format>
    <format dxfId="1444">
      <pivotArea dataOnly="0" labelOnly="1" outline="0" fieldPosition="0">
        <references count="2">
          <reference field="21" count="1" selected="0">
            <x v="918"/>
          </reference>
          <reference field="22" count="1">
            <x v="470"/>
          </reference>
        </references>
      </pivotArea>
    </format>
    <format dxfId="1443">
      <pivotArea dataOnly="0" labelOnly="1" outline="0" fieldPosition="0">
        <references count="2">
          <reference field="21" count="1" selected="0">
            <x v="919"/>
          </reference>
          <reference field="22" count="1">
            <x v="262"/>
          </reference>
        </references>
      </pivotArea>
    </format>
    <format dxfId="1442">
      <pivotArea dataOnly="0" labelOnly="1" outline="0" fieldPosition="0">
        <references count="2">
          <reference field="21" count="1" selected="0">
            <x v="920"/>
          </reference>
          <reference field="22" count="1">
            <x v="244"/>
          </reference>
        </references>
      </pivotArea>
    </format>
    <format dxfId="1441">
      <pivotArea dataOnly="0" labelOnly="1" outline="0" fieldPosition="0">
        <references count="2">
          <reference field="21" count="1" selected="0">
            <x v="921"/>
          </reference>
          <reference field="22" count="1">
            <x v="776"/>
          </reference>
        </references>
      </pivotArea>
    </format>
    <format dxfId="1440">
      <pivotArea dataOnly="0" labelOnly="1" outline="0" fieldPosition="0">
        <references count="2">
          <reference field="21" count="1" selected="0">
            <x v="922"/>
          </reference>
          <reference field="22" count="1">
            <x v="98"/>
          </reference>
        </references>
      </pivotArea>
    </format>
    <format dxfId="1439">
      <pivotArea dataOnly="0" labelOnly="1" outline="0" fieldPosition="0">
        <references count="2">
          <reference field="21" count="1" selected="0">
            <x v="923"/>
          </reference>
          <reference field="22" count="1">
            <x v="830"/>
          </reference>
        </references>
      </pivotArea>
    </format>
    <format dxfId="1438">
      <pivotArea dataOnly="0" labelOnly="1" outline="0" fieldPosition="0">
        <references count="2">
          <reference field="21" count="1" selected="0">
            <x v="924"/>
          </reference>
          <reference field="22" count="1">
            <x v="193"/>
          </reference>
        </references>
      </pivotArea>
    </format>
    <format dxfId="1437">
      <pivotArea dataOnly="0" labelOnly="1" outline="0" fieldPosition="0">
        <references count="2">
          <reference field="21" count="1" selected="0">
            <x v="925"/>
          </reference>
          <reference field="22" count="1">
            <x v="940"/>
          </reference>
        </references>
      </pivotArea>
    </format>
    <format dxfId="1436">
      <pivotArea dataOnly="0" labelOnly="1" outline="0" fieldPosition="0">
        <references count="2">
          <reference field="21" count="1" selected="0">
            <x v="926"/>
          </reference>
          <reference field="22" count="1">
            <x v="581"/>
          </reference>
        </references>
      </pivotArea>
    </format>
    <format dxfId="1435">
      <pivotArea dataOnly="0" labelOnly="1" outline="0" fieldPosition="0">
        <references count="2">
          <reference field="21" count="1" selected="0">
            <x v="927"/>
          </reference>
          <reference field="22" count="1">
            <x v="1143"/>
          </reference>
        </references>
      </pivotArea>
    </format>
    <format dxfId="1434">
      <pivotArea dataOnly="0" labelOnly="1" outline="0" fieldPosition="0">
        <references count="2">
          <reference field="21" count="1" selected="0">
            <x v="928"/>
          </reference>
          <reference field="22" count="1">
            <x v="591"/>
          </reference>
        </references>
      </pivotArea>
    </format>
    <format dxfId="1433">
      <pivotArea dataOnly="0" labelOnly="1" outline="0" fieldPosition="0">
        <references count="2">
          <reference field="21" count="1" selected="0">
            <x v="929"/>
          </reference>
          <reference field="22" count="1">
            <x v="1087"/>
          </reference>
        </references>
      </pivotArea>
    </format>
    <format dxfId="1432">
      <pivotArea dataOnly="0" labelOnly="1" outline="0" fieldPosition="0">
        <references count="2">
          <reference field="21" count="1" selected="0">
            <x v="930"/>
          </reference>
          <reference field="22" count="1">
            <x v="1053"/>
          </reference>
        </references>
      </pivotArea>
    </format>
    <format dxfId="1431">
      <pivotArea dataOnly="0" labelOnly="1" outline="0" fieldPosition="0">
        <references count="2">
          <reference field="21" count="1" selected="0">
            <x v="931"/>
          </reference>
          <reference field="22" count="1">
            <x v="10"/>
          </reference>
        </references>
      </pivotArea>
    </format>
    <format dxfId="1430">
      <pivotArea dataOnly="0" labelOnly="1" outline="0" fieldPosition="0">
        <references count="2">
          <reference field="21" count="1" selected="0">
            <x v="932"/>
          </reference>
          <reference field="22" count="1">
            <x v="500"/>
          </reference>
        </references>
      </pivotArea>
    </format>
    <format dxfId="1429">
      <pivotArea dataOnly="0" labelOnly="1" outline="0" fieldPosition="0">
        <references count="2">
          <reference field="21" count="1" selected="0">
            <x v="933"/>
          </reference>
          <reference field="22" count="1">
            <x v="216"/>
          </reference>
        </references>
      </pivotArea>
    </format>
    <format dxfId="1428">
      <pivotArea dataOnly="0" labelOnly="1" outline="0" fieldPosition="0">
        <references count="2">
          <reference field="21" count="1" selected="0">
            <x v="934"/>
          </reference>
          <reference field="22" count="1">
            <x v="130"/>
          </reference>
        </references>
      </pivotArea>
    </format>
    <format dxfId="1427">
      <pivotArea dataOnly="0" labelOnly="1" outline="0" fieldPosition="0">
        <references count="2">
          <reference field="21" count="1" selected="0">
            <x v="935"/>
          </reference>
          <reference field="22" count="1">
            <x v="647"/>
          </reference>
        </references>
      </pivotArea>
    </format>
    <format dxfId="1426">
      <pivotArea dataOnly="0" labelOnly="1" outline="0" fieldPosition="0">
        <references count="2">
          <reference field="21" count="1" selected="0">
            <x v="936"/>
          </reference>
          <reference field="22" count="1">
            <x v="511"/>
          </reference>
        </references>
      </pivotArea>
    </format>
    <format dxfId="1425">
      <pivotArea dataOnly="0" labelOnly="1" outline="0" fieldPosition="0">
        <references count="2">
          <reference field="21" count="1" selected="0">
            <x v="937"/>
          </reference>
          <reference field="22" count="1">
            <x v="498"/>
          </reference>
        </references>
      </pivotArea>
    </format>
    <format dxfId="1424">
      <pivotArea dataOnly="0" labelOnly="1" outline="0" fieldPosition="0">
        <references count="2">
          <reference field="21" count="1" selected="0">
            <x v="938"/>
          </reference>
          <reference field="22" count="1">
            <x v="888"/>
          </reference>
        </references>
      </pivotArea>
    </format>
    <format dxfId="1423">
      <pivotArea dataOnly="0" labelOnly="1" outline="0" fieldPosition="0">
        <references count="2">
          <reference field="21" count="1" selected="0">
            <x v="939"/>
          </reference>
          <reference field="22" count="1">
            <x v="26"/>
          </reference>
        </references>
      </pivotArea>
    </format>
    <format dxfId="1422">
      <pivotArea dataOnly="0" labelOnly="1" outline="0" fieldPosition="0">
        <references count="2">
          <reference field="21" count="1" selected="0">
            <x v="940"/>
          </reference>
          <reference field="22" count="1">
            <x v="106"/>
          </reference>
        </references>
      </pivotArea>
    </format>
    <format dxfId="1421">
      <pivotArea dataOnly="0" labelOnly="1" outline="0" fieldPosition="0">
        <references count="2">
          <reference field="21" count="1" selected="0">
            <x v="941"/>
          </reference>
          <reference field="22" count="1">
            <x v="341"/>
          </reference>
        </references>
      </pivotArea>
    </format>
    <format dxfId="1420">
      <pivotArea dataOnly="0" labelOnly="1" outline="0" fieldPosition="0">
        <references count="2">
          <reference field="21" count="1" selected="0">
            <x v="942"/>
          </reference>
          <reference field="22" count="1">
            <x v="853"/>
          </reference>
        </references>
      </pivotArea>
    </format>
    <format dxfId="1419">
      <pivotArea dataOnly="0" labelOnly="1" outline="0" fieldPosition="0">
        <references count="2">
          <reference field="21" count="1" selected="0">
            <x v="943"/>
          </reference>
          <reference field="22" count="1">
            <x v="407"/>
          </reference>
        </references>
      </pivotArea>
    </format>
    <format dxfId="1418">
      <pivotArea dataOnly="0" labelOnly="1" outline="0" fieldPosition="0">
        <references count="2">
          <reference field="21" count="1" selected="0">
            <x v="944"/>
          </reference>
          <reference field="22" count="1">
            <x v="143"/>
          </reference>
        </references>
      </pivotArea>
    </format>
    <format dxfId="1417">
      <pivotArea dataOnly="0" labelOnly="1" outline="0" fieldPosition="0">
        <references count="2">
          <reference field="21" count="1" selected="0">
            <x v="945"/>
          </reference>
          <reference field="22" count="1">
            <x v="992"/>
          </reference>
        </references>
      </pivotArea>
    </format>
    <format dxfId="1416">
      <pivotArea dataOnly="0" labelOnly="1" outline="0" fieldPosition="0">
        <references count="2">
          <reference field="21" count="1" selected="0">
            <x v="946"/>
          </reference>
          <reference field="22" count="1">
            <x v="66"/>
          </reference>
        </references>
      </pivotArea>
    </format>
    <format dxfId="1415">
      <pivotArea dataOnly="0" labelOnly="1" outline="0" fieldPosition="0">
        <references count="2">
          <reference field="21" count="1" selected="0">
            <x v="947"/>
          </reference>
          <reference field="22" count="1">
            <x v="530"/>
          </reference>
        </references>
      </pivotArea>
    </format>
    <format dxfId="1414">
      <pivotArea dataOnly="0" labelOnly="1" outline="0" fieldPosition="0">
        <references count="2">
          <reference field="21" count="1" selected="0">
            <x v="948"/>
          </reference>
          <reference field="22" count="1">
            <x v="11"/>
          </reference>
        </references>
      </pivotArea>
    </format>
    <format dxfId="1413">
      <pivotArea dataOnly="0" labelOnly="1" outline="0" fieldPosition="0">
        <references count="2">
          <reference field="21" count="1" selected="0">
            <x v="949"/>
          </reference>
          <reference field="22" count="1">
            <x v="861"/>
          </reference>
        </references>
      </pivotArea>
    </format>
    <format dxfId="1412">
      <pivotArea dataOnly="0" labelOnly="1" outline="0" fieldPosition="0">
        <references count="2">
          <reference field="21" count="1" selected="0">
            <x v="950"/>
          </reference>
          <reference field="22" count="1">
            <x v="35"/>
          </reference>
        </references>
      </pivotArea>
    </format>
    <format dxfId="1411">
      <pivotArea dataOnly="0" labelOnly="1" outline="0" fieldPosition="0">
        <references count="2">
          <reference field="21" count="1" selected="0">
            <x v="951"/>
          </reference>
          <reference field="22" count="1">
            <x v="134"/>
          </reference>
        </references>
      </pivotArea>
    </format>
    <format dxfId="1410">
      <pivotArea dataOnly="0" labelOnly="1" outline="0" fieldPosition="0">
        <references count="2">
          <reference field="21" count="1" selected="0">
            <x v="952"/>
          </reference>
          <reference field="22" count="1">
            <x v="821"/>
          </reference>
        </references>
      </pivotArea>
    </format>
    <format dxfId="1409">
      <pivotArea dataOnly="0" labelOnly="1" outline="0" fieldPosition="0">
        <references count="2">
          <reference field="21" count="1" selected="0">
            <x v="953"/>
          </reference>
          <reference field="22" count="1">
            <x v="27"/>
          </reference>
        </references>
      </pivotArea>
    </format>
    <format dxfId="1408">
      <pivotArea dataOnly="0" labelOnly="1" outline="0" fieldPosition="0">
        <references count="2">
          <reference field="21" count="1" selected="0">
            <x v="954"/>
          </reference>
          <reference field="22" count="1">
            <x v="736"/>
          </reference>
        </references>
      </pivotArea>
    </format>
    <format dxfId="1407">
      <pivotArea dataOnly="0" labelOnly="1" outline="0" fieldPosition="0">
        <references count="2">
          <reference field="21" count="1" selected="0">
            <x v="955"/>
          </reference>
          <reference field="22" count="1">
            <x v="483"/>
          </reference>
        </references>
      </pivotArea>
    </format>
    <format dxfId="1406">
      <pivotArea dataOnly="0" labelOnly="1" outline="0" fieldPosition="0">
        <references count="2">
          <reference field="21" count="1" selected="0">
            <x v="956"/>
          </reference>
          <reference field="22" count="1">
            <x v="630"/>
          </reference>
        </references>
      </pivotArea>
    </format>
    <format dxfId="1405">
      <pivotArea dataOnly="0" labelOnly="1" outline="0" fieldPosition="0">
        <references count="2">
          <reference field="21" count="1" selected="0">
            <x v="957"/>
          </reference>
          <reference field="22" count="1">
            <x v="911"/>
          </reference>
        </references>
      </pivotArea>
    </format>
    <format dxfId="1404">
      <pivotArea dataOnly="0" labelOnly="1" outline="0" fieldPosition="0">
        <references count="2">
          <reference field="21" count="1" selected="0">
            <x v="958"/>
          </reference>
          <reference field="22" count="1">
            <x v="455"/>
          </reference>
        </references>
      </pivotArea>
    </format>
    <format dxfId="1403">
      <pivotArea dataOnly="0" labelOnly="1" outline="0" fieldPosition="0">
        <references count="2">
          <reference field="21" count="1" selected="0">
            <x v="959"/>
          </reference>
          <reference field="22" count="1">
            <x v="846"/>
          </reference>
        </references>
      </pivotArea>
    </format>
    <format dxfId="1402">
      <pivotArea dataOnly="0" labelOnly="1" outline="0" fieldPosition="0">
        <references count="2">
          <reference field="21" count="1" selected="0">
            <x v="960"/>
          </reference>
          <reference field="22" count="1">
            <x v="46"/>
          </reference>
        </references>
      </pivotArea>
    </format>
    <format dxfId="1401">
      <pivotArea dataOnly="0" labelOnly="1" outline="0" fieldPosition="0">
        <references count="2">
          <reference field="21" count="1" selected="0">
            <x v="961"/>
          </reference>
          <reference field="22" count="1">
            <x v="806"/>
          </reference>
        </references>
      </pivotArea>
    </format>
    <format dxfId="1400">
      <pivotArea dataOnly="0" labelOnly="1" outline="0" fieldPosition="0">
        <references count="2">
          <reference field="21" count="1" selected="0">
            <x v="962"/>
          </reference>
          <reference field="22" count="1">
            <x v="419"/>
          </reference>
        </references>
      </pivotArea>
    </format>
    <format dxfId="1399">
      <pivotArea dataOnly="0" labelOnly="1" outline="0" fieldPosition="0">
        <references count="2">
          <reference field="21" count="1" selected="0">
            <x v="963"/>
          </reference>
          <reference field="22" count="1">
            <x v="334"/>
          </reference>
        </references>
      </pivotArea>
    </format>
    <format dxfId="1398">
      <pivotArea dataOnly="0" labelOnly="1" outline="0" fieldPosition="0">
        <references count="2">
          <reference field="21" count="1" selected="0">
            <x v="964"/>
          </reference>
          <reference field="22" count="1">
            <x v="933"/>
          </reference>
        </references>
      </pivotArea>
    </format>
    <format dxfId="1397">
      <pivotArea dataOnly="0" labelOnly="1" outline="0" fieldPosition="0">
        <references count="2">
          <reference field="21" count="1" selected="0">
            <x v="965"/>
          </reference>
          <reference field="22" count="1">
            <x v="658"/>
          </reference>
        </references>
      </pivotArea>
    </format>
    <format dxfId="1396">
      <pivotArea dataOnly="0" labelOnly="1" outline="0" fieldPosition="0">
        <references count="2">
          <reference field="21" count="1" selected="0">
            <x v="966"/>
          </reference>
          <reference field="22" count="1">
            <x v="19"/>
          </reference>
        </references>
      </pivotArea>
    </format>
    <format dxfId="1395">
      <pivotArea dataOnly="0" labelOnly="1" outline="0" fieldPosition="0">
        <references count="2">
          <reference field="21" count="1" selected="0">
            <x v="967"/>
          </reference>
          <reference field="22" count="1">
            <x v="220"/>
          </reference>
        </references>
      </pivotArea>
    </format>
    <format dxfId="1394">
      <pivotArea dataOnly="0" labelOnly="1" outline="0" fieldPosition="0">
        <references count="2">
          <reference field="21" count="1" selected="0">
            <x v="968"/>
          </reference>
          <reference field="22" count="1">
            <x v="44"/>
          </reference>
        </references>
      </pivotArea>
    </format>
    <format dxfId="1393">
      <pivotArea dataOnly="0" labelOnly="1" outline="0" fieldPosition="0">
        <references count="2">
          <reference field="21" count="1" selected="0">
            <x v="969"/>
          </reference>
          <reference field="22" count="1">
            <x v="1059"/>
          </reference>
        </references>
      </pivotArea>
    </format>
    <format dxfId="1392">
      <pivotArea dataOnly="0" labelOnly="1" outline="0" fieldPosition="0">
        <references count="2">
          <reference field="21" count="1" selected="0">
            <x v="970"/>
          </reference>
          <reference field="22" count="1">
            <x v="797"/>
          </reference>
        </references>
      </pivotArea>
    </format>
    <format dxfId="1391">
      <pivotArea dataOnly="0" labelOnly="1" outline="0" fieldPosition="0">
        <references count="2">
          <reference field="21" count="1" selected="0">
            <x v="971"/>
          </reference>
          <reference field="22" count="1">
            <x v="52"/>
          </reference>
        </references>
      </pivotArea>
    </format>
    <format dxfId="1390">
      <pivotArea dataOnly="0" labelOnly="1" outline="0" fieldPosition="0">
        <references count="2">
          <reference field="21" count="1" selected="0">
            <x v="972"/>
          </reference>
          <reference field="22" count="1">
            <x v="153"/>
          </reference>
        </references>
      </pivotArea>
    </format>
    <format dxfId="1389">
      <pivotArea dataOnly="0" labelOnly="1" outline="0" fieldPosition="0">
        <references count="2">
          <reference field="21" count="1" selected="0">
            <x v="973"/>
          </reference>
          <reference field="22" count="1">
            <x v="370"/>
          </reference>
        </references>
      </pivotArea>
    </format>
    <format dxfId="1388">
      <pivotArea dataOnly="0" labelOnly="1" outline="0" fieldPosition="0">
        <references count="2">
          <reference field="21" count="1" selected="0">
            <x v="974"/>
          </reference>
          <reference field="22" count="1">
            <x v="89"/>
          </reference>
        </references>
      </pivotArea>
    </format>
    <format dxfId="1387">
      <pivotArea dataOnly="0" labelOnly="1" outline="0" fieldPosition="0">
        <references count="2">
          <reference field="21" count="1" selected="0">
            <x v="975"/>
          </reference>
          <reference field="22" count="1">
            <x v="70"/>
          </reference>
        </references>
      </pivotArea>
    </format>
    <format dxfId="1386">
      <pivotArea dataOnly="0" labelOnly="1" outline="0" fieldPosition="0">
        <references count="2">
          <reference field="21" count="1" selected="0">
            <x v="976"/>
          </reference>
          <reference field="22" count="1">
            <x v="395"/>
          </reference>
        </references>
      </pivotArea>
    </format>
    <format dxfId="1385">
      <pivotArea dataOnly="0" labelOnly="1" outline="0" fieldPosition="0">
        <references count="2">
          <reference field="21" count="1" selected="0">
            <x v="977"/>
          </reference>
          <reference field="22" count="1">
            <x v="543"/>
          </reference>
        </references>
      </pivotArea>
    </format>
    <format dxfId="1384">
      <pivotArea dataOnly="0" labelOnly="1" outline="0" fieldPosition="0">
        <references count="2">
          <reference field="21" count="1" selected="0">
            <x v="978"/>
          </reference>
          <reference field="22" count="1">
            <x v="612"/>
          </reference>
        </references>
      </pivotArea>
    </format>
    <format dxfId="1383">
      <pivotArea dataOnly="0" labelOnly="1" outline="0" fieldPosition="0">
        <references count="2">
          <reference field="21" count="1" selected="0">
            <x v="979"/>
          </reference>
          <reference field="22" count="1">
            <x v="352"/>
          </reference>
        </references>
      </pivotArea>
    </format>
    <format dxfId="1382">
      <pivotArea dataOnly="0" labelOnly="1" outline="0" fieldPosition="0">
        <references count="2">
          <reference field="21" count="1" selected="0">
            <x v="980"/>
          </reference>
          <reference field="22" count="1">
            <x v="1017"/>
          </reference>
        </references>
      </pivotArea>
    </format>
    <format dxfId="1381">
      <pivotArea dataOnly="0" labelOnly="1" outline="0" fieldPosition="0">
        <references count="2">
          <reference field="21" count="1" selected="0">
            <x v="981"/>
          </reference>
          <reference field="22" count="1">
            <x v="317"/>
          </reference>
        </references>
      </pivotArea>
    </format>
    <format dxfId="1380">
      <pivotArea dataOnly="0" labelOnly="1" outline="0" fieldPosition="0">
        <references count="2">
          <reference field="21" count="1" selected="0">
            <x v="982"/>
          </reference>
          <reference field="22" count="1">
            <x v="113"/>
          </reference>
        </references>
      </pivotArea>
    </format>
    <format dxfId="1379">
      <pivotArea dataOnly="0" labelOnly="1" outline="0" fieldPosition="0">
        <references count="2">
          <reference field="21" count="1" selected="0">
            <x v="983"/>
          </reference>
          <reference field="22" count="1">
            <x v="37"/>
          </reference>
        </references>
      </pivotArea>
    </format>
    <format dxfId="1378">
      <pivotArea dataOnly="0" labelOnly="1" outline="0" fieldPosition="0">
        <references count="2">
          <reference field="21" count="1" selected="0">
            <x v="984"/>
          </reference>
          <reference field="22" count="1">
            <x v="1127"/>
          </reference>
        </references>
      </pivotArea>
    </format>
    <format dxfId="1377">
      <pivotArea dataOnly="0" labelOnly="1" outline="0" fieldPosition="0">
        <references count="2">
          <reference field="21" count="1" selected="0">
            <x v="985"/>
          </reference>
          <reference field="22" count="1">
            <x v="229"/>
          </reference>
        </references>
      </pivotArea>
    </format>
    <format dxfId="1376">
      <pivotArea dataOnly="0" labelOnly="1" outline="0" fieldPosition="0">
        <references count="2">
          <reference field="21" count="1" selected="0">
            <x v="986"/>
          </reference>
          <reference field="22" count="1">
            <x v="570"/>
          </reference>
        </references>
      </pivotArea>
    </format>
    <format dxfId="1375">
      <pivotArea dataOnly="0" labelOnly="1" outline="0" fieldPosition="0">
        <references count="2">
          <reference field="21" count="1" selected="0">
            <x v="987"/>
          </reference>
          <reference field="22" count="1">
            <x v="6"/>
          </reference>
        </references>
      </pivotArea>
    </format>
    <format dxfId="1374">
      <pivotArea dataOnly="0" labelOnly="1" outline="0" fieldPosition="0">
        <references count="2">
          <reference field="21" count="1" selected="0">
            <x v="988"/>
          </reference>
          <reference field="22" count="1">
            <x v="437"/>
          </reference>
        </references>
      </pivotArea>
    </format>
    <format dxfId="1373">
      <pivotArea dataOnly="0" labelOnly="1" outline="0" fieldPosition="0">
        <references count="2">
          <reference field="21" count="1" selected="0">
            <x v="989"/>
          </reference>
          <reference field="22" count="1">
            <x v="872"/>
          </reference>
        </references>
      </pivotArea>
    </format>
    <format dxfId="1372">
      <pivotArea dataOnly="0" labelOnly="1" outline="0" fieldPosition="0">
        <references count="2">
          <reference field="21" count="1" selected="0">
            <x v="990"/>
          </reference>
          <reference field="22" count="1">
            <x v="387"/>
          </reference>
        </references>
      </pivotArea>
    </format>
    <format dxfId="1371">
      <pivotArea dataOnly="0" labelOnly="1" outline="0" fieldPosition="0">
        <references count="2">
          <reference field="21" count="1" selected="0">
            <x v="991"/>
          </reference>
          <reference field="22" count="1">
            <x v="456"/>
          </reference>
        </references>
      </pivotArea>
    </format>
    <format dxfId="1370">
      <pivotArea dataOnly="0" labelOnly="1" outline="0" fieldPosition="0">
        <references count="2">
          <reference field="21" count="1" selected="0">
            <x v="992"/>
          </reference>
          <reference field="22" count="1">
            <x v="632"/>
          </reference>
        </references>
      </pivotArea>
    </format>
    <format dxfId="1369">
      <pivotArea dataOnly="0" labelOnly="1" outline="0" fieldPosition="0">
        <references count="2">
          <reference field="21" count="1" selected="0">
            <x v="993"/>
          </reference>
          <reference field="22" count="1">
            <x v="14"/>
          </reference>
        </references>
      </pivotArea>
    </format>
    <format dxfId="1368">
      <pivotArea dataOnly="0" labelOnly="1" outline="0" fieldPosition="0">
        <references count="2">
          <reference field="21" count="1" selected="0">
            <x v="994"/>
          </reference>
          <reference field="22" count="1">
            <x v="219"/>
          </reference>
        </references>
      </pivotArea>
    </format>
    <format dxfId="1367">
      <pivotArea dataOnly="0" labelOnly="1" outline="0" fieldPosition="0">
        <references count="2">
          <reference field="21" count="1" selected="0">
            <x v="995"/>
          </reference>
          <reference field="22" count="1">
            <x v="1"/>
          </reference>
        </references>
      </pivotArea>
    </format>
    <format dxfId="1366">
      <pivotArea dataOnly="0" labelOnly="1" outline="0" fieldPosition="0">
        <references count="2">
          <reference field="21" count="1" selected="0">
            <x v="996"/>
          </reference>
          <reference field="22" count="1">
            <x v="934"/>
          </reference>
        </references>
      </pivotArea>
    </format>
    <format dxfId="1365">
      <pivotArea dataOnly="0" labelOnly="1" outline="0" fieldPosition="0">
        <references count="2">
          <reference field="21" count="1" selected="0">
            <x v="997"/>
          </reference>
          <reference field="22" count="1">
            <x v="592"/>
          </reference>
        </references>
      </pivotArea>
    </format>
    <format dxfId="1364">
      <pivotArea dataOnly="0" labelOnly="1" outline="0" fieldPosition="0">
        <references count="2">
          <reference field="21" count="1" selected="0">
            <x v="998"/>
          </reference>
          <reference field="22" count="1">
            <x v="356"/>
          </reference>
        </references>
      </pivotArea>
    </format>
    <format dxfId="1363">
      <pivotArea dataOnly="0" labelOnly="1" outline="0" fieldPosition="0">
        <references count="2">
          <reference field="21" count="1" selected="0">
            <x v="999"/>
          </reference>
          <reference field="22" count="1">
            <x v="311"/>
          </reference>
        </references>
      </pivotArea>
    </format>
    <format dxfId="1362">
      <pivotArea dataOnly="0" labelOnly="1" outline="0" fieldPosition="0">
        <references count="2">
          <reference field="21" count="1" selected="0">
            <x v="1000"/>
          </reference>
          <reference field="22" count="1">
            <x v="786"/>
          </reference>
        </references>
      </pivotArea>
    </format>
    <format dxfId="1361">
      <pivotArea dataOnly="0" labelOnly="1" outline="0" fieldPosition="0">
        <references count="2">
          <reference field="21" count="1" selected="0">
            <x v="1001"/>
          </reference>
          <reference field="22" count="1">
            <x v="218"/>
          </reference>
        </references>
      </pivotArea>
    </format>
    <format dxfId="1360">
      <pivotArea dataOnly="0" labelOnly="1" outline="0" fieldPosition="0">
        <references count="2">
          <reference field="21" count="1" selected="0">
            <x v="1002"/>
          </reference>
          <reference field="22" count="1">
            <x v="1119"/>
          </reference>
        </references>
      </pivotArea>
    </format>
    <format dxfId="1359">
      <pivotArea dataOnly="0" labelOnly="1" outline="0" fieldPosition="0">
        <references count="2">
          <reference field="21" count="1" selected="0">
            <x v="1003"/>
          </reference>
          <reference field="22" count="1">
            <x v="126"/>
          </reference>
        </references>
      </pivotArea>
    </format>
    <format dxfId="1358">
      <pivotArea dataOnly="0" labelOnly="1" outline="0" fieldPosition="0">
        <references count="2">
          <reference field="21" count="1" selected="0">
            <x v="1004"/>
          </reference>
          <reference field="22" count="1">
            <x v="1083"/>
          </reference>
        </references>
      </pivotArea>
    </format>
    <format dxfId="1357">
      <pivotArea dataOnly="0" labelOnly="1" outline="0" fieldPosition="0">
        <references count="2">
          <reference field="21" count="1" selected="0">
            <x v="1005"/>
          </reference>
          <reference field="22" count="1">
            <x v="491"/>
          </reference>
        </references>
      </pivotArea>
    </format>
    <format dxfId="1356">
      <pivotArea dataOnly="0" labelOnly="1" outline="0" fieldPosition="0">
        <references count="2">
          <reference field="21" count="1" selected="0">
            <x v="1006"/>
          </reference>
          <reference field="22" count="1">
            <x v="330"/>
          </reference>
        </references>
      </pivotArea>
    </format>
    <format dxfId="1355">
      <pivotArea dataOnly="0" labelOnly="1" outline="0" fieldPosition="0">
        <references count="2">
          <reference field="21" count="1" selected="0">
            <x v="1007"/>
          </reference>
          <reference field="22" count="1">
            <x v="81"/>
          </reference>
        </references>
      </pivotArea>
    </format>
    <format dxfId="1354">
      <pivotArea dataOnly="0" labelOnly="1" outline="0" fieldPosition="0">
        <references count="2">
          <reference field="21" count="1" selected="0">
            <x v="1008"/>
          </reference>
          <reference field="22" count="1">
            <x v="207"/>
          </reference>
        </references>
      </pivotArea>
    </format>
    <format dxfId="1353">
      <pivotArea dataOnly="0" labelOnly="1" outline="0" fieldPosition="0">
        <references count="2">
          <reference field="21" count="1" selected="0">
            <x v="1009"/>
          </reference>
          <reference field="22" count="1">
            <x v="852"/>
          </reference>
        </references>
      </pivotArea>
    </format>
    <format dxfId="1352">
      <pivotArea dataOnly="0" labelOnly="1" outline="0" fieldPosition="0">
        <references count="2">
          <reference field="21" count="1" selected="0">
            <x v="1010"/>
          </reference>
          <reference field="22" count="1">
            <x v="394"/>
          </reference>
        </references>
      </pivotArea>
    </format>
    <format dxfId="1351">
      <pivotArea dataOnly="0" labelOnly="1" outline="0" fieldPosition="0">
        <references count="2">
          <reference field="21" count="1" selected="0">
            <x v="1011"/>
          </reference>
          <reference field="22" count="1">
            <x v="462"/>
          </reference>
        </references>
      </pivotArea>
    </format>
    <format dxfId="1350">
      <pivotArea dataOnly="0" labelOnly="1" outline="0" fieldPosition="0">
        <references count="2">
          <reference field="21" count="1" selected="0">
            <x v="1012"/>
          </reference>
          <reference field="22" count="1">
            <x v="38"/>
          </reference>
        </references>
      </pivotArea>
    </format>
    <format dxfId="1349">
      <pivotArea dataOnly="0" labelOnly="1" outline="0" fieldPosition="0">
        <references count="2">
          <reference field="21" count="1" selected="0">
            <x v="1013"/>
          </reference>
          <reference field="22" count="1">
            <x v="61"/>
          </reference>
        </references>
      </pivotArea>
    </format>
    <format dxfId="1348">
      <pivotArea dataOnly="0" labelOnly="1" outline="0" fieldPosition="0">
        <references count="2">
          <reference field="21" count="1" selected="0">
            <x v="1014"/>
          </reference>
          <reference field="22" count="1">
            <x v="815"/>
          </reference>
        </references>
      </pivotArea>
    </format>
    <format dxfId="1347">
      <pivotArea dataOnly="0" labelOnly="1" outline="0" fieldPosition="0">
        <references count="2">
          <reference field="21" count="1" selected="0">
            <x v="1015"/>
          </reference>
          <reference field="22" count="1">
            <x v="225"/>
          </reference>
        </references>
      </pivotArea>
    </format>
    <format dxfId="1346">
      <pivotArea dataOnly="0" labelOnly="1" outline="0" fieldPosition="0">
        <references count="2">
          <reference field="21" count="1" selected="0">
            <x v="1016"/>
          </reference>
          <reference field="22" count="1">
            <x v="48"/>
          </reference>
        </references>
      </pivotArea>
    </format>
    <format dxfId="1345">
      <pivotArea dataOnly="0" labelOnly="1" outline="0" fieldPosition="0">
        <references count="2">
          <reference field="21" count="1" selected="0">
            <x v="1017"/>
          </reference>
          <reference field="22" count="1">
            <x v="623"/>
          </reference>
        </references>
      </pivotArea>
    </format>
    <format dxfId="1344">
      <pivotArea dataOnly="0" labelOnly="1" outline="0" fieldPosition="0">
        <references count="2">
          <reference field="21" count="1" selected="0">
            <x v="1018"/>
          </reference>
          <reference field="22" count="1">
            <x v="765"/>
          </reference>
        </references>
      </pivotArea>
    </format>
    <format dxfId="1343">
      <pivotArea dataOnly="0" labelOnly="1" outline="0" fieldPosition="0">
        <references count="2">
          <reference field="21" count="1" selected="0">
            <x v="1019"/>
          </reference>
          <reference field="22" count="1">
            <x v="586"/>
          </reference>
        </references>
      </pivotArea>
    </format>
    <format dxfId="1342">
      <pivotArea dataOnly="0" labelOnly="1" outline="0" fieldPosition="0">
        <references count="2">
          <reference field="21" count="1" selected="0">
            <x v="1020"/>
          </reference>
          <reference field="22" count="1">
            <x v="5"/>
          </reference>
        </references>
      </pivotArea>
    </format>
    <format dxfId="1341">
      <pivotArea dataOnly="0" labelOnly="1" outline="0" fieldPosition="0">
        <references count="2">
          <reference field="21" count="1" selected="0">
            <x v="1021"/>
          </reference>
          <reference field="22" count="1">
            <x v="981"/>
          </reference>
        </references>
      </pivotArea>
    </format>
    <format dxfId="1340">
      <pivotArea dataOnly="0" labelOnly="1" outline="0" fieldPosition="0">
        <references count="2">
          <reference field="21" count="1" selected="0">
            <x v="1022"/>
          </reference>
          <reference field="22" count="1">
            <x v="28"/>
          </reference>
        </references>
      </pivotArea>
    </format>
    <format dxfId="1339">
      <pivotArea dataOnly="0" labelOnly="1" outline="0" fieldPosition="0">
        <references count="2">
          <reference field="21" count="1" selected="0">
            <x v="1023"/>
          </reference>
          <reference field="22" count="1">
            <x v="271"/>
          </reference>
        </references>
      </pivotArea>
    </format>
    <format dxfId="1338">
      <pivotArea dataOnly="0" labelOnly="1" outline="0" fieldPosition="0">
        <references count="2">
          <reference field="21" count="1" selected="0">
            <x v="1024"/>
          </reference>
          <reference field="22" count="1">
            <x v="289"/>
          </reference>
        </references>
      </pivotArea>
    </format>
    <format dxfId="1337">
      <pivotArea dataOnly="0" labelOnly="1" outline="0" fieldPosition="0">
        <references count="2">
          <reference field="21" count="1" selected="0">
            <x v="1025"/>
          </reference>
          <reference field="22" count="1">
            <x v="15"/>
          </reference>
        </references>
      </pivotArea>
    </format>
    <format dxfId="1336">
      <pivotArea dataOnly="0" labelOnly="1" outline="0" fieldPosition="0">
        <references count="2">
          <reference field="21" count="1" selected="0">
            <x v="1026"/>
          </reference>
          <reference field="22" count="1">
            <x v="929"/>
          </reference>
        </references>
      </pivotArea>
    </format>
    <format dxfId="1335">
      <pivotArea dataOnly="0" labelOnly="1" outline="0" fieldPosition="0">
        <references count="2">
          <reference field="21" count="1" selected="0">
            <x v="1027"/>
          </reference>
          <reference field="22" count="1">
            <x v="1077"/>
          </reference>
        </references>
      </pivotArea>
    </format>
    <format dxfId="1334">
      <pivotArea dataOnly="0" labelOnly="1" outline="0" fieldPosition="0">
        <references count="2">
          <reference field="21" count="1" selected="0">
            <x v="1028"/>
          </reference>
          <reference field="22" count="1">
            <x v="180"/>
          </reference>
        </references>
      </pivotArea>
    </format>
    <format dxfId="1333">
      <pivotArea dataOnly="0" labelOnly="1" outline="0" fieldPosition="0">
        <references count="2">
          <reference field="21" count="1" selected="0">
            <x v="1029"/>
          </reference>
          <reference field="22" count="1">
            <x v="601"/>
          </reference>
        </references>
      </pivotArea>
    </format>
    <format dxfId="1332">
      <pivotArea dataOnly="0" labelOnly="1" outline="0" fieldPosition="0">
        <references count="2">
          <reference field="21" count="1" selected="0">
            <x v="1030"/>
          </reference>
          <reference field="22" count="1">
            <x v="45"/>
          </reference>
        </references>
      </pivotArea>
    </format>
    <format dxfId="1331">
      <pivotArea dataOnly="0" labelOnly="1" outline="0" fieldPosition="0">
        <references count="2">
          <reference field="21" count="1" selected="0">
            <x v="1031"/>
          </reference>
          <reference field="22" count="1">
            <x v="1015"/>
          </reference>
        </references>
      </pivotArea>
    </format>
    <format dxfId="1330">
      <pivotArea dataOnly="0" labelOnly="1" outline="0" fieldPosition="0">
        <references count="2">
          <reference field="21" count="1" selected="0">
            <x v="1032"/>
          </reference>
          <reference field="22" count="1">
            <x v="314"/>
          </reference>
        </references>
      </pivotArea>
    </format>
    <format dxfId="1329">
      <pivotArea dataOnly="0" labelOnly="1" outline="0" fieldPosition="0">
        <references count="2">
          <reference field="21" count="1" selected="0">
            <x v="1033"/>
          </reference>
          <reference field="22" count="1">
            <x v="240"/>
          </reference>
        </references>
      </pivotArea>
    </format>
    <format dxfId="1328">
      <pivotArea dataOnly="0" labelOnly="1" outline="0" fieldPosition="0">
        <references count="2">
          <reference field="21" count="1" selected="0">
            <x v="1034"/>
          </reference>
          <reference field="22" count="1">
            <x v="488"/>
          </reference>
        </references>
      </pivotArea>
    </format>
    <format dxfId="1327">
      <pivotArea dataOnly="0" labelOnly="1" outline="0" fieldPosition="0">
        <references count="2">
          <reference field="21" count="1" selected="0">
            <x v="1035"/>
          </reference>
          <reference field="22" count="1">
            <x v="714"/>
          </reference>
        </references>
      </pivotArea>
    </format>
    <format dxfId="1326">
      <pivotArea dataOnly="0" labelOnly="1" outline="0" fieldPosition="0">
        <references count="2">
          <reference field="21" count="1" selected="0">
            <x v="1036"/>
          </reference>
          <reference field="22" count="1">
            <x v="585"/>
          </reference>
        </references>
      </pivotArea>
    </format>
    <format dxfId="1325">
      <pivotArea dataOnly="0" labelOnly="1" outline="0" fieldPosition="0">
        <references count="2">
          <reference field="21" count="1" selected="0">
            <x v="1037"/>
          </reference>
          <reference field="22" count="1">
            <x v="446"/>
          </reference>
        </references>
      </pivotArea>
    </format>
    <format dxfId="1324">
      <pivotArea dataOnly="0" labelOnly="1" outline="0" fieldPosition="0">
        <references count="2">
          <reference field="21" count="1" selected="0">
            <x v="1038"/>
          </reference>
          <reference field="22" count="1">
            <x v="860"/>
          </reference>
        </references>
      </pivotArea>
    </format>
    <format dxfId="1323">
      <pivotArea dataOnly="0" labelOnly="1" outline="0" fieldPosition="0">
        <references count="2">
          <reference field="21" count="1" selected="0">
            <x v="1039"/>
          </reference>
          <reference field="22" count="1">
            <x v="567"/>
          </reference>
        </references>
      </pivotArea>
    </format>
    <format dxfId="1322">
      <pivotArea dataOnly="0" labelOnly="1" outline="0" fieldPosition="0">
        <references count="2">
          <reference field="21" count="1" selected="0">
            <x v="1040"/>
          </reference>
          <reference field="22" count="1">
            <x v="842"/>
          </reference>
        </references>
      </pivotArea>
    </format>
    <format dxfId="1321">
      <pivotArea dataOnly="0" labelOnly="1" outline="0" fieldPosition="0">
        <references count="2">
          <reference field="21" count="1" selected="0">
            <x v="1041"/>
          </reference>
          <reference field="22" count="1">
            <x v="358"/>
          </reference>
        </references>
      </pivotArea>
    </format>
    <format dxfId="1320">
      <pivotArea dataOnly="0" labelOnly="1" outline="0" fieldPosition="0">
        <references count="2">
          <reference field="21" count="1" selected="0">
            <x v="1042"/>
          </reference>
          <reference field="22" count="1">
            <x v="458"/>
          </reference>
        </references>
      </pivotArea>
    </format>
    <format dxfId="1319">
      <pivotArea dataOnly="0" labelOnly="1" outline="0" fieldPosition="0">
        <references count="2">
          <reference field="21" count="1" selected="0">
            <x v="1043"/>
          </reference>
          <reference field="22" count="1">
            <x v="294"/>
          </reference>
        </references>
      </pivotArea>
    </format>
    <format dxfId="1318">
      <pivotArea dataOnly="0" labelOnly="1" outline="0" fieldPosition="0">
        <references count="2">
          <reference field="21" count="1" selected="0">
            <x v="1044"/>
          </reference>
          <reference field="22" count="1">
            <x v="0"/>
          </reference>
        </references>
      </pivotArea>
    </format>
    <format dxfId="1317">
      <pivotArea dataOnly="0" labelOnly="1" outline="0" fieldPosition="0">
        <references count="2">
          <reference field="21" count="1" selected="0">
            <x v="1045"/>
          </reference>
          <reference field="22" count="1">
            <x v="1124"/>
          </reference>
        </references>
      </pivotArea>
    </format>
    <format dxfId="1316">
      <pivotArea dataOnly="0" labelOnly="1" outline="0" fieldPosition="0">
        <references count="2">
          <reference field="21" count="1" selected="0">
            <x v="1046"/>
          </reference>
          <reference field="22" count="1">
            <x v="477"/>
          </reference>
        </references>
      </pivotArea>
    </format>
    <format dxfId="1315">
      <pivotArea dataOnly="0" labelOnly="1" outline="0" fieldPosition="0">
        <references count="2">
          <reference field="21" count="1" selected="0">
            <x v="1047"/>
          </reference>
          <reference field="22" count="1">
            <x v="8"/>
          </reference>
        </references>
      </pivotArea>
    </format>
    <format dxfId="1314">
      <pivotArea dataOnly="0" labelOnly="1" outline="0" fieldPosition="0">
        <references count="2">
          <reference field="21" count="1" selected="0">
            <x v="1048"/>
          </reference>
          <reference field="22" count="1">
            <x v="749"/>
          </reference>
        </references>
      </pivotArea>
    </format>
    <format dxfId="1313">
      <pivotArea dataOnly="0" labelOnly="1" outline="0" fieldPosition="0">
        <references count="2">
          <reference field="21" count="1" selected="0">
            <x v="1049"/>
          </reference>
          <reference field="22" count="1">
            <x v="398"/>
          </reference>
        </references>
      </pivotArea>
    </format>
    <format dxfId="1312">
      <pivotArea dataOnly="0" labelOnly="1" outline="0" fieldPosition="0">
        <references count="2">
          <reference field="21" count="1" selected="0">
            <x v="1050"/>
          </reference>
          <reference field="22" count="1">
            <x v="426"/>
          </reference>
        </references>
      </pivotArea>
    </format>
    <format dxfId="1311">
      <pivotArea dataOnly="0" labelOnly="1" outline="0" fieldPosition="0">
        <references count="2">
          <reference field="21" count="1" selected="0">
            <x v="1051"/>
          </reference>
          <reference field="22" count="1">
            <x v="548"/>
          </reference>
        </references>
      </pivotArea>
    </format>
    <format dxfId="1310">
      <pivotArea dataOnly="0" labelOnly="1" outline="0" fieldPosition="0">
        <references count="2">
          <reference field="21" count="1" selected="0">
            <x v="1052"/>
          </reference>
          <reference field="22" count="1">
            <x v="1008"/>
          </reference>
        </references>
      </pivotArea>
    </format>
    <format dxfId="1309">
      <pivotArea dataOnly="0" labelOnly="1" outline="0" fieldPosition="0">
        <references count="2">
          <reference field="21" count="1" selected="0">
            <x v="1053"/>
          </reference>
          <reference field="22" count="1">
            <x v="414"/>
          </reference>
        </references>
      </pivotArea>
    </format>
    <format dxfId="1308">
      <pivotArea dataOnly="0" labelOnly="1" outline="0" fieldPosition="0">
        <references count="2">
          <reference field="21" count="1" selected="0">
            <x v="1054"/>
          </reference>
          <reference field="22" count="1">
            <x v="4"/>
          </reference>
        </references>
      </pivotArea>
    </format>
    <format dxfId="1307">
      <pivotArea dataOnly="0" labelOnly="1" outline="0" fieldPosition="0">
        <references count="2">
          <reference field="21" count="1" selected="0">
            <x v="1055"/>
          </reference>
          <reference field="22" count="1">
            <x v="648"/>
          </reference>
        </references>
      </pivotArea>
    </format>
    <format dxfId="1306">
      <pivotArea dataOnly="0" labelOnly="1" outline="0" fieldPosition="0">
        <references count="2">
          <reference field="21" count="1" selected="0">
            <x v="1056"/>
          </reference>
          <reference field="22" count="1">
            <x v="605"/>
          </reference>
        </references>
      </pivotArea>
    </format>
    <format dxfId="1305">
      <pivotArea dataOnly="0" labelOnly="1" outline="0" fieldPosition="0">
        <references count="2">
          <reference field="21" count="1" selected="0">
            <x v="1057"/>
          </reference>
          <reference field="22" count="1">
            <x v="631"/>
          </reference>
        </references>
      </pivotArea>
    </format>
    <format dxfId="1304">
      <pivotArea dataOnly="0" labelOnly="1" outline="0" fieldPosition="0">
        <references count="2">
          <reference field="21" count="1" selected="0">
            <x v="1058"/>
          </reference>
          <reference field="22" count="1">
            <x v="2"/>
          </reference>
        </references>
      </pivotArea>
    </format>
    <format dxfId="1303">
      <pivotArea dataOnly="0" labelOnly="1" outline="0" fieldPosition="0">
        <references count="2">
          <reference field="21" count="1" selected="0">
            <x v="1059"/>
          </reference>
          <reference field="22" count="1">
            <x v="178"/>
          </reference>
        </references>
      </pivotArea>
    </format>
    <format dxfId="1302">
      <pivotArea dataOnly="0" labelOnly="1" outline="0" fieldPosition="0">
        <references count="2">
          <reference field="21" count="1" selected="0">
            <x v="1060"/>
          </reference>
          <reference field="22" count="1">
            <x v="868"/>
          </reference>
        </references>
      </pivotArea>
    </format>
    <format dxfId="1301">
      <pivotArea dataOnly="0" labelOnly="1" outline="0" fieldPosition="0">
        <references count="2">
          <reference field="21" count="1" selected="0">
            <x v="1061"/>
          </reference>
          <reference field="22" count="1">
            <x v="823"/>
          </reference>
        </references>
      </pivotArea>
    </format>
    <format dxfId="1300">
      <pivotArea dataOnly="0" labelOnly="1" outline="0" fieldPosition="0">
        <references count="2">
          <reference field="21" count="1" selected="0">
            <x v="1062"/>
          </reference>
          <reference field="22" count="1">
            <x v="365"/>
          </reference>
        </references>
      </pivotArea>
    </format>
    <format dxfId="1299">
      <pivotArea dataOnly="0" labelOnly="1" outline="0" fieldPosition="0">
        <references count="2">
          <reference field="21" count="1" selected="0">
            <x v="1063"/>
          </reference>
          <reference field="22" count="1">
            <x v="99"/>
          </reference>
        </references>
      </pivotArea>
    </format>
    <format dxfId="1298">
      <pivotArea dataOnly="0" labelOnly="1" outline="0" fieldPosition="0">
        <references count="2">
          <reference field="21" count="1" selected="0">
            <x v="1064"/>
          </reference>
          <reference field="22" count="1">
            <x v="767"/>
          </reference>
        </references>
      </pivotArea>
    </format>
    <format dxfId="1297">
      <pivotArea dataOnly="0" labelOnly="1" outline="0" fieldPosition="0">
        <references count="2">
          <reference field="21" count="1" selected="0">
            <x v="1065"/>
          </reference>
          <reference field="22" count="1">
            <x v="176"/>
          </reference>
        </references>
      </pivotArea>
    </format>
    <format dxfId="1296">
      <pivotArea dataOnly="0" labelOnly="1" outline="0" fieldPosition="0">
        <references count="2">
          <reference field="21" count="1" selected="0">
            <x v="1066"/>
          </reference>
          <reference field="22" count="1">
            <x v="382"/>
          </reference>
        </references>
      </pivotArea>
    </format>
    <format dxfId="1295">
      <pivotArea dataOnly="0" labelOnly="1" outline="0" fieldPosition="0">
        <references count="2">
          <reference field="21" count="1" selected="0">
            <x v="1067"/>
          </reference>
          <reference field="22" count="1">
            <x v="405"/>
          </reference>
        </references>
      </pivotArea>
    </format>
    <format dxfId="1294">
      <pivotArea dataOnly="0" labelOnly="1" outline="0" fieldPosition="0">
        <references count="2">
          <reference field="21" count="1" selected="0">
            <x v="1068"/>
          </reference>
          <reference field="22" count="1">
            <x v="313"/>
          </reference>
        </references>
      </pivotArea>
    </format>
    <format dxfId="1293">
      <pivotArea dataOnly="0" labelOnly="1" outline="0" fieldPosition="0">
        <references count="2">
          <reference field="21" count="1" selected="0">
            <x v="1069"/>
          </reference>
          <reference field="22" count="1">
            <x v="481"/>
          </reference>
        </references>
      </pivotArea>
    </format>
    <format dxfId="1292">
      <pivotArea dataOnly="0" labelOnly="1" outline="0" fieldPosition="0">
        <references count="2">
          <reference field="21" count="1" selected="0">
            <x v="1070"/>
          </reference>
          <reference field="22" count="1">
            <x v="1069"/>
          </reference>
        </references>
      </pivotArea>
    </format>
    <format dxfId="1291">
      <pivotArea dataOnly="0" labelOnly="1" outline="0" fieldPosition="0">
        <references count="2">
          <reference field="21" count="1" selected="0">
            <x v="1071"/>
          </reference>
          <reference field="22" count="1">
            <x v="686"/>
          </reference>
        </references>
      </pivotArea>
    </format>
    <format dxfId="1290">
      <pivotArea dataOnly="0" labelOnly="1" outline="0" fieldPosition="0">
        <references count="2">
          <reference field="21" count="1" selected="0">
            <x v="1072"/>
          </reference>
          <reference field="22" count="1">
            <x v="568"/>
          </reference>
        </references>
      </pivotArea>
    </format>
    <format dxfId="1289">
      <pivotArea dataOnly="0" labelOnly="1" outline="0" fieldPosition="0">
        <references count="2">
          <reference field="21" count="1" selected="0">
            <x v="1073"/>
          </reference>
          <reference field="22" count="1">
            <x v="546"/>
          </reference>
        </references>
      </pivotArea>
    </format>
    <format dxfId="1288">
      <pivotArea dataOnly="0" labelOnly="1" outline="0" fieldPosition="0">
        <references count="2">
          <reference field="21" count="1" selected="0">
            <x v="1074"/>
          </reference>
          <reference field="22" count="1">
            <x v="505"/>
          </reference>
        </references>
      </pivotArea>
    </format>
    <format dxfId="1287">
      <pivotArea dataOnly="0" labelOnly="1" outline="0" fieldPosition="0">
        <references count="2">
          <reference field="21" count="1" selected="0">
            <x v="1075"/>
          </reference>
          <reference field="22" count="1">
            <x v="304"/>
          </reference>
        </references>
      </pivotArea>
    </format>
    <format dxfId="1286">
      <pivotArea dataOnly="0" labelOnly="1" outline="0" fieldPosition="0">
        <references count="2">
          <reference field="21" count="1" selected="0">
            <x v="1076"/>
          </reference>
          <reference field="22" count="1">
            <x v="928"/>
          </reference>
        </references>
      </pivotArea>
    </format>
    <format dxfId="1285">
      <pivotArea dataOnly="0" labelOnly="1" outline="0" fieldPosition="0">
        <references count="2">
          <reference field="21" count="1" selected="0">
            <x v="1077"/>
          </reference>
          <reference field="22" count="1">
            <x v="854"/>
          </reference>
        </references>
      </pivotArea>
    </format>
    <format dxfId="1284">
      <pivotArea dataOnly="0" labelOnly="1" outline="0" fieldPosition="0">
        <references count="2">
          <reference field="21" count="1" selected="0">
            <x v="1078"/>
          </reference>
          <reference field="22" count="1">
            <x v="555"/>
          </reference>
        </references>
      </pivotArea>
    </format>
    <format dxfId="1283">
      <pivotArea dataOnly="0" labelOnly="1" outline="0" fieldPosition="0">
        <references count="2">
          <reference field="21" count="1" selected="0">
            <x v="1079"/>
          </reference>
          <reference field="22" count="1">
            <x v="128"/>
          </reference>
        </references>
      </pivotArea>
    </format>
    <format dxfId="1282">
      <pivotArea dataOnly="0" labelOnly="1" outline="0" fieldPosition="0">
        <references count="2">
          <reference field="21" count="1" selected="0">
            <x v="1080"/>
          </reference>
          <reference field="22" count="1">
            <x v="295"/>
          </reference>
        </references>
      </pivotArea>
    </format>
    <format dxfId="1281">
      <pivotArea dataOnly="0" labelOnly="1" outline="0" fieldPosition="0">
        <references count="2">
          <reference field="21" count="1" selected="0">
            <x v="1081"/>
          </reference>
          <reference field="22" count="1">
            <x v="597"/>
          </reference>
        </references>
      </pivotArea>
    </format>
    <format dxfId="1280">
      <pivotArea dataOnly="0" labelOnly="1" outline="0" fieldPosition="0">
        <references count="2">
          <reference field="21" count="1" selected="0">
            <x v="1082"/>
          </reference>
          <reference field="22" count="1">
            <x v="762"/>
          </reference>
        </references>
      </pivotArea>
    </format>
    <format dxfId="1279">
      <pivotArea dataOnly="0" labelOnly="1" outline="0" fieldPosition="0">
        <references count="2">
          <reference field="21" count="1" selected="0">
            <x v="1083"/>
          </reference>
          <reference field="22" count="1">
            <x v="577"/>
          </reference>
        </references>
      </pivotArea>
    </format>
    <format dxfId="1278">
      <pivotArea dataOnly="0" labelOnly="1" outline="0" fieldPosition="0">
        <references count="2">
          <reference field="21" count="1" selected="0">
            <x v="1084"/>
          </reference>
          <reference field="22" count="1">
            <x v="137"/>
          </reference>
        </references>
      </pivotArea>
    </format>
    <format dxfId="1277">
      <pivotArea dataOnly="0" labelOnly="1" outline="0" fieldPosition="0">
        <references count="2">
          <reference field="21" count="1" selected="0">
            <x v="1085"/>
          </reference>
          <reference field="22" count="1">
            <x v="355"/>
          </reference>
        </references>
      </pivotArea>
    </format>
    <format dxfId="1276">
      <pivotArea dataOnly="0" labelOnly="1" outline="0" fieldPosition="0">
        <references count="2">
          <reference field="21" count="1" selected="0">
            <x v="1086"/>
          </reference>
          <reference field="22" count="1">
            <x v="1050"/>
          </reference>
        </references>
      </pivotArea>
    </format>
    <format dxfId="1275">
      <pivotArea dataOnly="0" labelOnly="1" outline="0" fieldPosition="0">
        <references count="2">
          <reference field="21" count="1" selected="0">
            <x v="1087"/>
          </reference>
          <reference field="22" count="1">
            <x v="336"/>
          </reference>
        </references>
      </pivotArea>
    </format>
    <format dxfId="1274">
      <pivotArea dataOnly="0" labelOnly="1" outline="0" fieldPosition="0">
        <references count="2">
          <reference field="21" count="1" selected="0">
            <x v="1088"/>
          </reference>
          <reference field="22" count="1">
            <x v="108"/>
          </reference>
        </references>
      </pivotArea>
    </format>
    <format dxfId="1273">
      <pivotArea dataOnly="0" labelOnly="1" outline="0" fieldPosition="0">
        <references count="2">
          <reference field="21" count="1" selected="0">
            <x v="1089"/>
          </reference>
          <reference field="22" count="1">
            <x v="433"/>
          </reference>
        </references>
      </pivotArea>
    </format>
    <format dxfId="1272">
      <pivotArea dataOnly="0" labelOnly="1" outline="0" fieldPosition="0">
        <references count="2">
          <reference field="21" count="1" selected="0">
            <x v="1090"/>
          </reference>
          <reference field="22" count="1">
            <x v="58"/>
          </reference>
        </references>
      </pivotArea>
    </format>
    <format dxfId="1271">
      <pivotArea dataOnly="0" labelOnly="1" outline="0" fieldPosition="0">
        <references count="2">
          <reference field="21" count="1" selected="0">
            <x v="1091"/>
          </reference>
          <reference field="22" count="1">
            <x v="713"/>
          </reference>
        </references>
      </pivotArea>
    </format>
    <format dxfId="1270">
      <pivotArea dataOnly="0" labelOnly="1" outline="0" fieldPosition="0">
        <references count="2">
          <reference field="21" count="1" selected="0">
            <x v="1092"/>
          </reference>
          <reference field="22" count="1">
            <x v="472"/>
          </reference>
        </references>
      </pivotArea>
    </format>
    <format dxfId="1269">
      <pivotArea dataOnly="0" labelOnly="1" outline="0" fieldPosition="0">
        <references count="2">
          <reference field="21" count="1" selected="0">
            <x v="1093"/>
          </reference>
          <reference field="22" count="1">
            <x v="679"/>
          </reference>
        </references>
      </pivotArea>
    </format>
    <format dxfId="1268">
      <pivotArea dataOnly="0" labelOnly="1" outline="0" fieldPosition="0">
        <references count="2">
          <reference field="21" count="1" selected="0">
            <x v="1094"/>
          </reference>
          <reference field="22" count="1">
            <x v="692"/>
          </reference>
        </references>
      </pivotArea>
    </format>
    <format dxfId="1267">
      <pivotArea dataOnly="0" labelOnly="1" outline="0" fieldPosition="0">
        <references count="2">
          <reference field="21" count="1" selected="0">
            <x v="1095"/>
          </reference>
          <reference field="22" count="1">
            <x v="1112"/>
          </reference>
        </references>
      </pivotArea>
    </format>
    <format dxfId="1266">
      <pivotArea dataOnly="0" labelOnly="1" outline="0" fieldPosition="0">
        <references count="2">
          <reference field="21" count="1" selected="0">
            <x v="1096"/>
          </reference>
          <reference field="22" count="1">
            <x v="574"/>
          </reference>
        </references>
      </pivotArea>
    </format>
    <format dxfId="1265">
      <pivotArea dataOnly="0" labelOnly="1" outline="0" fieldPosition="0">
        <references count="2">
          <reference field="21" count="1" selected="0">
            <x v="1097"/>
          </reference>
          <reference field="22" count="1">
            <x v="889"/>
          </reference>
        </references>
      </pivotArea>
    </format>
    <format dxfId="1264">
      <pivotArea dataOnly="0" labelOnly="1" outline="0" fieldPosition="0">
        <references count="2">
          <reference field="21" count="1" selected="0">
            <x v="1098"/>
          </reference>
          <reference field="22" count="1">
            <x v="242"/>
          </reference>
        </references>
      </pivotArea>
    </format>
    <format dxfId="1263">
      <pivotArea dataOnly="0" labelOnly="1" outline="0" fieldPosition="0">
        <references count="2">
          <reference field="21" count="1" selected="0">
            <x v="1099"/>
          </reference>
          <reference field="22" count="1">
            <x v="609"/>
          </reference>
        </references>
      </pivotArea>
    </format>
    <format dxfId="1262">
      <pivotArea dataOnly="0" labelOnly="1" outline="0" fieldPosition="0">
        <references count="2">
          <reference field="21" count="1" selected="0">
            <x v="1100"/>
          </reference>
          <reference field="22" count="1">
            <x v="410"/>
          </reference>
        </references>
      </pivotArea>
    </format>
    <format dxfId="1261">
      <pivotArea dataOnly="0" labelOnly="1" outline="0" fieldPosition="0">
        <references count="2">
          <reference field="21" count="1" selected="0">
            <x v="1101"/>
          </reference>
          <reference field="22" count="1">
            <x v="535"/>
          </reference>
        </references>
      </pivotArea>
    </format>
    <format dxfId="1260">
      <pivotArea dataOnly="0" labelOnly="1" outline="0" fieldPosition="0">
        <references count="2">
          <reference field="21" count="1" selected="0">
            <x v="1102"/>
          </reference>
          <reference field="22" count="1">
            <x v="316"/>
          </reference>
        </references>
      </pivotArea>
    </format>
    <format dxfId="1259">
      <pivotArea dataOnly="0" labelOnly="1" outline="0" fieldPosition="0">
        <references count="2">
          <reference field="21" count="1" selected="0">
            <x v="1103"/>
          </reference>
          <reference field="22" count="1">
            <x v="790"/>
          </reference>
        </references>
      </pivotArea>
    </format>
    <format dxfId="1258">
      <pivotArea dataOnly="0" labelOnly="1" outline="0" fieldPosition="0">
        <references count="2">
          <reference field="21" count="1" selected="0">
            <x v="1104"/>
          </reference>
          <reference field="22" count="1">
            <x v="681"/>
          </reference>
        </references>
      </pivotArea>
    </format>
    <format dxfId="1257">
      <pivotArea dataOnly="0" labelOnly="1" outline="0" fieldPosition="0">
        <references count="2">
          <reference field="21" count="1" selected="0">
            <x v="1105"/>
          </reference>
          <reference field="22" count="1">
            <x v="300"/>
          </reference>
        </references>
      </pivotArea>
    </format>
    <format dxfId="1256">
      <pivotArea dataOnly="0" labelOnly="1" outline="0" fieldPosition="0">
        <references count="2">
          <reference field="21" count="1" selected="0">
            <x v="1106"/>
          </reference>
          <reference field="22" count="1">
            <x v="935"/>
          </reference>
        </references>
      </pivotArea>
    </format>
    <format dxfId="1255">
      <pivotArea dataOnly="0" labelOnly="1" outline="0" fieldPosition="0">
        <references count="2">
          <reference field="21" count="1" selected="0">
            <x v="1107"/>
          </reference>
          <reference field="22" count="1">
            <x v="69"/>
          </reference>
        </references>
      </pivotArea>
    </format>
    <format dxfId="1254">
      <pivotArea dataOnly="0" labelOnly="1" outline="0" fieldPosition="0">
        <references count="2">
          <reference field="21" count="1" selected="0">
            <x v="1108"/>
          </reference>
          <reference field="22" count="1">
            <x v="444"/>
          </reference>
        </references>
      </pivotArea>
    </format>
    <format dxfId="1253">
      <pivotArea dataOnly="0" labelOnly="1" outline="0" fieldPosition="0">
        <references count="2">
          <reference field="21" count="1" selected="0">
            <x v="1109"/>
          </reference>
          <reference field="22" count="1">
            <x v="964"/>
          </reference>
        </references>
      </pivotArea>
    </format>
    <format dxfId="1252">
      <pivotArea dataOnly="0" labelOnly="1" outline="0" fieldPosition="0">
        <references count="2">
          <reference field="21" count="1" selected="0">
            <x v="1110"/>
          </reference>
          <reference field="22" count="1">
            <x v="308"/>
          </reference>
        </references>
      </pivotArea>
    </format>
    <format dxfId="1251">
      <pivotArea dataOnly="0" labelOnly="1" outline="0" fieldPosition="0">
        <references count="2">
          <reference field="21" count="1" selected="0">
            <x v="1111"/>
          </reference>
          <reference field="22" count="1">
            <x v="120"/>
          </reference>
        </references>
      </pivotArea>
    </format>
    <format dxfId="1250">
      <pivotArea dataOnly="0" labelOnly="1" outline="0" fieldPosition="0">
        <references count="2">
          <reference field="21" count="1" selected="0">
            <x v="1112"/>
          </reference>
          <reference field="22" count="1">
            <x v="1063"/>
          </reference>
        </references>
      </pivotArea>
    </format>
    <format dxfId="1249">
      <pivotArea dataOnly="0" labelOnly="1" outline="0" fieldPosition="0">
        <references count="2">
          <reference field="21" count="1" selected="0">
            <x v="1113"/>
          </reference>
          <reference field="22" count="1">
            <x v="849"/>
          </reference>
        </references>
      </pivotArea>
    </format>
    <format dxfId="1248">
      <pivotArea dataOnly="0" labelOnly="1" outline="0" fieldPosition="0">
        <references count="2">
          <reference field="21" count="1" selected="0">
            <x v="1114"/>
          </reference>
          <reference field="22" count="1">
            <x v="1134"/>
          </reference>
        </references>
      </pivotArea>
    </format>
    <format dxfId="1247">
      <pivotArea dataOnly="0" labelOnly="1" outline="0" fieldPosition="0">
        <references count="2">
          <reference field="21" count="1" selected="0">
            <x v="1115"/>
          </reference>
          <reference field="22" count="1">
            <x v="1021"/>
          </reference>
        </references>
      </pivotArea>
    </format>
    <format dxfId="1246">
      <pivotArea dataOnly="0" labelOnly="1" outline="0" fieldPosition="0">
        <references count="2">
          <reference field="21" count="1" selected="0">
            <x v="1116"/>
          </reference>
          <reference field="22" count="1">
            <x v="478"/>
          </reference>
        </references>
      </pivotArea>
    </format>
    <format dxfId="1245">
      <pivotArea dataOnly="0" labelOnly="1" outline="0" fieldPosition="0">
        <references count="2">
          <reference field="21" count="1" selected="0">
            <x v="1117"/>
          </reference>
          <reference field="22" count="1">
            <x v="391"/>
          </reference>
        </references>
      </pivotArea>
    </format>
    <format dxfId="1244">
      <pivotArea dataOnly="0" labelOnly="1" outline="0" fieldPosition="0">
        <references count="2">
          <reference field="21" count="1" selected="0">
            <x v="1118"/>
          </reference>
          <reference field="22" count="1">
            <x v="1025"/>
          </reference>
        </references>
      </pivotArea>
    </format>
    <format dxfId="1243">
      <pivotArea dataOnly="0" labelOnly="1" outline="0" fieldPosition="0">
        <references count="2">
          <reference field="21" count="1" selected="0">
            <x v="1119"/>
          </reference>
          <reference field="22" count="1">
            <x v="947"/>
          </reference>
        </references>
      </pivotArea>
    </format>
    <format dxfId="1242">
      <pivotArea dataOnly="0" labelOnly="1" outline="0" fieldPosition="0">
        <references count="2">
          <reference field="21" count="1" selected="0">
            <x v="1120"/>
          </reference>
          <reference field="22" count="1">
            <x v="1013"/>
          </reference>
        </references>
      </pivotArea>
    </format>
    <format dxfId="1241">
      <pivotArea dataOnly="0" labelOnly="1" outline="0" fieldPosition="0">
        <references count="2">
          <reference field="21" count="1" selected="0">
            <x v="1121"/>
          </reference>
          <reference field="22" count="1">
            <x v="374"/>
          </reference>
        </references>
      </pivotArea>
    </format>
    <format dxfId="1240">
      <pivotArea dataOnly="0" labelOnly="1" outline="0" fieldPosition="0">
        <references count="2">
          <reference field="21" count="1" selected="0">
            <x v="1122"/>
          </reference>
          <reference field="22" count="1">
            <x v="672"/>
          </reference>
        </references>
      </pivotArea>
    </format>
    <format dxfId="1239">
      <pivotArea dataOnly="0" labelOnly="1" outline="0" fieldPosition="0">
        <references count="2">
          <reference field="21" count="1" selected="0">
            <x v="1123"/>
          </reference>
          <reference field="22" count="1">
            <x v="422"/>
          </reference>
        </references>
      </pivotArea>
    </format>
    <format dxfId="1238">
      <pivotArea dataOnly="0" labelOnly="1" outline="0" fieldPosition="0">
        <references count="2">
          <reference field="21" count="1" selected="0">
            <x v="1124"/>
          </reference>
          <reference field="22" count="1">
            <x v="362"/>
          </reference>
        </references>
      </pivotArea>
    </format>
    <format dxfId="1237">
      <pivotArea dataOnly="0" labelOnly="1" outline="0" fieldPosition="0">
        <references count="2">
          <reference field="21" count="1" selected="0">
            <x v="1125"/>
          </reference>
          <reference field="22" count="1">
            <x v="918"/>
          </reference>
        </references>
      </pivotArea>
    </format>
    <format dxfId="1236">
      <pivotArea dataOnly="0" labelOnly="1" outline="0" fieldPosition="0">
        <references count="2">
          <reference field="21" count="1" selected="0">
            <x v="1126"/>
          </reference>
          <reference field="22" count="1">
            <x v="649"/>
          </reference>
        </references>
      </pivotArea>
    </format>
    <format dxfId="1235">
      <pivotArea dataOnly="0" labelOnly="1" outline="0" fieldPosition="0">
        <references count="2">
          <reference field="21" count="1" selected="0">
            <x v="1127"/>
          </reference>
          <reference field="22" count="1">
            <x v="783"/>
          </reference>
        </references>
      </pivotArea>
    </format>
    <format dxfId="1234">
      <pivotArea dataOnly="0" labelOnly="1" outline="0" fieldPosition="0">
        <references count="2">
          <reference field="21" count="1" selected="0">
            <x v="1128"/>
          </reference>
          <reference field="22" count="1">
            <x v="537"/>
          </reference>
        </references>
      </pivotArea>
    </format>
    <format dxfId="1233">
      <pivotArea dataOnly="0" labelOnly="1" outline="0" fieldPosition="0">
        <references count="2">
          <reference field="21" count="1" selected="0">
            <x v="1129"/>
          </reference>
          <reference field="22" count="1">
            <x v="984"/>
          </reference>
        </references>
      </pivotArea>
    </format>
    <format dxfId="1232">
      <pivotArea dataOnly="0" labelOnly="1" outline="0" fieldPosition="0">
        <references count="2">
          <reference field="21" count="1" selected="0">
            <x v="1130"/>
          </reference>
          <reference field="22" count="1">
            <x v="507"/>
          </reference>
        </references>
      </pivotArea>
    </format>
    <format dxfId="1231">
      <pivotArea dataOnly="0" labelOnly="1" outline="0" fieldPosition="0">
        <references count="2">
          <reference field="21" count="1" selected="0">
            <x v="1131"/>
          </reference>
          <reference field="22" count="1">
            <x v="493"/>
          </reference>
        </references>
      </pivotArea>
    </format>
    <format dxfId="1230">
      <pivotArea dataOnly="0" labelOnly="1" outline="0" fieldPosition="0">
        <references count="2">
          <reference field="21" count="1" selected="0">
            <x v="1132"/>
          </reference>
          <reference field="22" count="1">
            <x v="683"/>
          </reference>
        </references>
      </pivotArea>
    </format>
    <format dxfId="1229">
      <pivotArea dataOnly="0" labelOnly="1" outline="0" fieldPosition="0">
        <references count="2">
          <reference field="21" count="1" selected="0">
            <x v="1133"/>
          </reference>
          <reference field="22" count="1">
            <x v="702"/>
          </reference>
        </references>
      </pivotArea>
    </format>
    <format dxfId="1228">
      <pivotArea dataOnly="0" labelOnly="1" outline="0" fieldPosition="0">
        <references count="2">
          <reference field="21" count="1" selected="0">
            <x v="1134"/>
          </reference>
          <reference field="22" count="1">
            <x v="467"/>
          </reference>
        </references>
      </pivotArea>
    </format>
    <format dxfId="1227">
      <pivotArea dataOnly="0" labelOnly="1" outline="0" fieldPosition="0">
        <references count="2">
          <reference field="21" count="1" selected="0">
            <x v="1135"/>
          </reference>
          <reference field="22" count="1">
            <x v="442"/>
          </reference>
        </references>
      </pivotArea>
    </format>
    <format dxfId="1226">
      <pivotArea dataOnly="0" labelOnly="1" outline="0" fieldPosition="0">
        <references count="2">
          <reference field="21" count="1" selected="0">
            <x v="1136"/>
          </reference>
          <reference field="22" count="1">
            <x v="400"/>
          </reference>
        </references>
      </pivotArea>
    </format>
    <format dxfId="1225">
      <pivotArea dataOnly="0" labelOnly="1" outline="0" fieldPosition="0">
        <references count="2">
          <reference field="21" count="1" selected="0">
            <x v="1137"/>
          </reference>
          <reference field="22" count="1">
            <x v="885"/>
          </reference>
        </references>
      </pivotArea>
    </format>
    <format dxfId="1224">
      <pivotArea dataOnly="0" labelOnly="1" outline="0" fieldPosition="0">
        <references count="2">
          <reference field="21" count="1" selected="0">
            <x v="1138"/>
          </reference>
          <reference field="22" count="1">
            <x v="1070"/>
          </reference>
        </references>
      </pivotArea>
    </format>
    <format dxfId="1223">
      <pivotArea dataOnly="0" labelOnly="1" outline="0" fieldPosition="0">
        <references count="2">
          <reference field="21" count="1" selected="0">
            <x v="1139"/>
          </reference>
          <reference field="22" count="1">
            <x v="517"/>
          </reference>
        </references>
      </pivotArea>
    </format>
    <format dxfId="1222">
      <pivotArea dataOnly="0" labelOnly="1" outline="0" fieldPosition="0">
        <references count="2">
          <reference field="21" count="1" selected="0">
            <x v="1140"/>
          </reference>
          <reference field="22" count="1">
            <x v="636"/>
          </reference>
        </references>
      </pivotArea>
    </format>
    <format dxfId="1221">
      <pivotArea dataOnly="0" labelOnly="1" outline="0" fieldPosition="0">
        <references count="2">
          <reference field="21" count="1" selected="0">
            <x v="1141"/>
          </reference>
          <reference field="22" count="1">
            <x v="531"/>
          </reference>
        </references>
      </pivotArea>
    </format>
    <format dxfId="1220">
      <pivotArea dataOnly="0" labelOnly="1" outline="0" fieldPosition="0">
        <references count="2">
          <reference field="21" count="1" selected="0">
            <x v="1142"/>
          </reference>
          <reference field="22" count="1">
            <x v="1057"/>
          </reference>
        </references>
      </pivotArea>
    </format>
    <format dxfId="1219">
      <pivotArea dataOnly="0" labelOnly="1" outline="0" fieldPosition="0">
        <references count="2">
          <reference field="21" count="1" selected="0">
            <x v="1143"/>
          </reference>
          <reference field="22" count="1">
            <x v="962"/>
          </reference>
        </references>
      </pivotArea>
    </format>
    <format dxfId="1218">
      <pivotArea dataOnly="0" labelOnly="1" outline="0" fieldPosition="0">
        <references count="2">
          <reference field="21" count="1" selected="0">
            <x v="1144"/>
          </reference>
          <reference field="22" count="1">
            <x v="684"/>
          </reference>
        </references>
      </pivotArea>
    </format>
    <format dxfId="1217">
      <pivotArea dataOnly="0" labelOnly="1" outline="0" fieldPosition="0">
        <references count="2">
          <reference field="21" count="1" selected="0">
            <x v="1145"/>
          </reference>
          <reference field="22" count="1">
            <x v="930"/>
          </reference>
        </references>
      </pivotArea>
    </format>
    <format dxfId="1216">
      <pivotArea dataOnly="0" labelOnly="1" outline="0" fieldPosition="0">
        <references count="2">
          <reference field="21" count="1" selected="0">
            <x v="1146"/>
          </reference>
          <reference field="22" count="1">
            <x v="912"/>
          </reference>
        </references>
      </pivotArea>
    </format>
    <format dxfId="1215">
      <pivotArea dataOnly="0" labelOnly="1" outline="0" fieldPosition="0">
        <references count="2">
          <reference field="21" count="1" selected="0">
            <x v="1147"/>
          </reference>
          <reference field="22" count="1">
            <x v="703"/>
          </reference>
        </references>
      </pivotArea>
    </format>
    <format dxfId="1214">
      <pivotArea dataOnly="0" labelOnly="1" outline="0" fieldPosition="0">
        <references count="2">
          <reference field="21" count="1" selected="0">
            <x v="1148"/>
          </reference>
          <reference field="22" count="1">
            <x v="824"/>
          </reference>
        </references>
      </pivotArea>
    </format>
    <format dxfId="1213">
      <pivotArea dataOnly="0" labelOnly="1" outline="0" fieldPosition="0">
        <references count="2">
          <reference field="21" count="1" selected="0">
            <x v="1149"/>
          </reference>
          <reference field="22" count="1">
            <x v="635"/>
          </reference>
        </references>
      </pivotArea>
    </format>
    <format dxfId="1212">
      <pivotArea dataOnly="0" labelOnly="1" outline="0" fieldPosition="0">
        <references count="2">
          <reference field="21" count="1" selected="0">
            <x v="1150"/>
          </reference>
          <reference field="22" count="1">
            <x v="978"/>
          </reference>
        </references>
      </pivotArea>
    </format>
    <format dxfId="1211">
      <pivotArea dataOnly="0" labelOnly="1" outline="0" fieldPosition="0">
        <references count="2">
          <reference field="21" count="1" selected="0">
            <x v="1151"/>
          </reference>
          <reference field="22" count="1">
            <x v="745"/>
          </reference>
        </references>
      </pivotArea>
    </format>
    <format dxfId="1210">
      <pivotArea dataOnly="0" labelOnly="1" outline="0" fieldPosition="0">
        <references count="2">
          <reference field="21" count="1" selected="0">
            <x v="1152"/>
          </reference>
          <reference field="22" count="1">
            <x v="691"/>
          </reference>
        </references>
      </pivotArea>
    </format>
    <format dxfId="1209">
      <pivotArea dataOnly="0" labelOnly="1" outline="0" fieldPosition="0">
        <references count="2">
          <reference field="21" count="1" selected="0">
            <x v="1153"/>
          </reference>
          <reference field="22" count="1">
            <x v="891"/>
          </reference>
        </references>
      </pivotArea>
    </format>
    <format dxfId="1208">
      <pivotArea dataOnly="0" labelOnly="1" outline="0" fieldPosition="0">
        <references count="2">
          <reference field="21" count="1" selected="0">
            <x v="1154"/>
          </reference>
          <reference field="22" count="1">
            <x v="913"/>
          </reference>
        </references>
      </pivotArea>
    </format>
    <format dxfId="1207">
      <pivotArea dataOnly="0" labelOnly="1" outline="0" fieldPosition="0">
        <references count="2">
          <reference field="21" count="1" selected="0">
            <x v="1155"/>
          </reference>
          <reference field="22" count="1">
            <x v="851"/>
          </reference>
        </references>
      </pivotArea>
    </format>
    <format dxfId="1206">
      <pivotArea dataOnly="0" labelOnly="1" outline="0" fieldPosition="0">
        <references count="2">
          <reference field="21" count="1" selected="0">
            <x v="1156"/>
          </reference>
          <reference field="22" count="1">
            <x v="1058"/>
          </reference>
        </references>
      </pivotArea>
    </format>
    <format dxfId="1205">
      <pivotArea dataOnly="0" labelOnly="1" outline="0" fieldPosition="0">
        <references count="2">
          <reference field="21" count="1" selected="0">
            <x v="1157"/>
          </reference>
          <reference field="22" count="1">
            <x v="952"/>
          </reference>
        </references>
      </pivotArea>
    </format>
    <format dxfId="1204">
      <pivotArea dataOnly="0" labelOnly="1" outline="0" fieldPosition="0">
        <references count="2">
          <reference field="21" count="1" selected="0">
            <x v="1158"/>
          </reference>
          <reference field="22" count="1">
            <x v="866"/>
          </reference>
        </references>
      </pivotArea>
    </format>
    <format dxfId="1203">
      <pivotArea dataOnly="0" labelOnly="1" outline="0" fieldPosition="0">
        <references count="2">
          <reference field="21" count="1" selected="0">
            <x v="1159"/>
          </reference>
          <reference field="22" count="1">
            <x v="590"/>
          </reference>
        </references>
      </pivotArea>
    </format>
    <format dxfId="1202">
      <pivotArea dataOnly="0" labelOnly="1" outline="0" fieldPosition="0">
        <references count="2">
          <reference field="21" count="1" selected="0">
            <x v="1160"/>
          </reference>
          <reference field="22" count="1">
            <x v="1125"/>
          </reference>
        </references>
      </pivotArea>
    </format>
    <format dxfId="1201">
      <pivotArea dataOnly="0" labelOnly="1" outline="0" fieldPosition="0">
        <references count="2">
          <reference field="21" count="1" selected="0">
            <x v="1161"/>
          </reference>
          <reference field="22" count="1">
            <x v="720"/>
          </reference>
        </references>
      </pivotArea>
    </format>
    <format dxfId="1200">
      <pivotArea dataOnly="0" labelOnly="1" outline="0" fieldPosition="0">
        <references count="2">
          <reference field="21" count="1" selected="0">
            <x v="1162"/>
          </reference>
          <reference field="22" count="1">
            <x v="932"/>
          </reference>
        </references>
      </pivotArea>
    </format>
    <format dxfId="1199">
      <pivotArea dataOnly="0" labelOnly="1" outline="0" fieldPosition="0">
        <references count="2">
          <reference field="21" count="1" selected="0">
            <x v="1163"/>
          </reference>
          <reference field="22" count="1">
            <x v="676"/>
          </reference>
        </references>
      </pivotArea>
    </format>
    <format dxfId="1198">
      <pivotArea dataOnly="0" labelOnly="1" outline="0" fieldPosition="0">
        <references count="2">
          <reference field="21" count="1" selected="0">
            <x v="1164"/>
          </reference>
          <reference field="22" count="1">
            <x v="896"/>
          </reference>
        </references>
      </pivotArea>
    </format>
    <format dxfId="1197">
      <pivotArea dataOnly="0" labelOnly="1" outline="0" fieldPosition="0">
        <references count="2">
          <reference field="21" count="1" selected="0">
            <x v="1165"/>
          </reference>
          <reference field="22" count="1">
            <x v="770"/>
          </reference>
        </references>
      </pivotArea>
    </format>
    <format dxfId="1196">
      <pivotArea dataOnly="0" labelOnly="1" outline="0" fieldPosition="0">
        <references count="2">
          <reference field="21" count="1" selected="0">
            <x v="1166"/>
          </reference>
          <reference field="22" count="1">
            <x v="788"/>
          </reference>
        </references>
      </pivotArea>
    </format>
    <format dxfId="1195">
      <pivotArea dataOnly="0" labelOnly="1" outline="0" fieldPosition="0">
        <references count="2">
          <reference field="21" count="1" selected="0">
            <x v="1167"/>
          </reference>
          <reference field="22" count="1">
            <x v="839"/>
          </reference>
        </references>
      </pivotArea>
    </format>
    <format dxfId="1194">
      <pivotArea dataOnly="0" labelOnly="1" outline="0" fieldPosition="0">
        <references count="2">
          <reference field="21" count="1" selected="0">
            <x v="1168"/>
          </reference>
          <reference field="22" count="1">
            <x v="987"/>
          </reference>
        </references>
      </pivotArea>
    </format>
    <format dxfId="1193">
      <pivotArea dataOnly="0" labelOnly="1" outline="0" fieldPosition="0">
        <references count="2">
          <reference field="21" count="1" selected="0">
            <x v="1169"/>
          </reference>
          <reference field="22" count="1">
            <x v="955"/>
          </reference>
        </references>
      </pivotArea>
    </format>
    <format dxfId="1192">
      <pivotArea dataOnly="0" labelOnly="1" outline="0" fieldPosition="0">
        <references count="2">
          <reference field="21" count="1" selected="0">
            <x v="1170"/>
          </reference>
          <reference field="22" count="1">
            <x v="1018"/>
          </reference>
        </references>
      </pivotArea>
    </format>
    <format dxfId="1191">
      <pivotArea dataOnly="0" labelOnly="1" outline="0" fieldPosition="0">
        <references count="2">
          <reference field="21" count="1" selected="0">
            <x v="1171"/>
          </reference>
          <reference field="22" count="1">
            <x v="1055"/>
          </reference>
        </references>
      </pivotArea>
    </format>
    <format dxfId="1190">
      <pivotArea dataOnly="0" labelOnly="1" outline="0" fieldPosition="0">
        <references count="2">
          <reference field="21" count="1" selected="0">
            <x v="1172"/>
          </reference>
          <reference field="22" count="1">
            <x v="937"/>
          </reference>
        </references>
      </pivotArea>
    </format>
    <format dxfId="1189">
      <pivotArea dataOnly="0" labelOnly="1" outline="0" fieldPosition="0">
        <references count="2">
          <reference field="21" count="1" selected="0">
            <x v="1173"/>
          </reference>
          <reference field="22" count="1">
            <x v="921"/>
          </reference>
        </references>
      </pivotArea>
    </format>
    <format dxfId="1188">
      <pivotArea dataOnly="0" labelOnly="1" outline="0" fieldPosition="0">
        <references count="2">
          <reference field="21" count="1" selected="0">
            <x v="1174"/>
          </reference>
          <reference field="22" count="1">
            <x v="880"/>
          </reference>
        </references>
      </pivotArea>
    </format>
    <format dxfId="1187">
      <pivotArea dataOnly="0" labelOnly="1" outline="0" fieldPosition="0">
        <references count="2">
          <reference field="21" count="1" selected="0">
            <x v="1175"/>
          </reference>
          <reference field="22" count="1">
            <x v="943"/>
          </reference>
        </references>
      </pivotArea>
    </format>
    <format dxfId="1186">
      <pivotArea dataOnly="0" labelOnly="1" outline="0" fieldPosition="0">
        <references count="2">
          <reference field="21" count="1" selected="0">
            <x v="1176"/>
          </reference>
          <reference field="22" count="1">
            <x v="961"/>
          </reference>
        </references>
      </pivotArea>
    </format>
    <format dxfId="1185">
      <pivotArea dataOnly="0" labelOnly="1" outline="0" fieldPosition="0">
        <references count="2">
          <reference field="21" count="1" selected="0">
            <x v="1177"/>
          </reference>
          <reference field="22" count="1">
            <x v="1060"/>
          </reference>
        </references>
      </pivotArea>
    </format>
    <format dxfId="1184">
      <pivotArea type="all" dataOnly="0" outline="0" fieldPosition="0"/>
    </format>
    <format dxfId="1183">
      <pivotArea type="all" dataOnly="0" outline="0" fieldPosition="0"/>
    </format>
    <format dxfId="1182">
      <pivotArea dataOnly="0" labelOnly="1" outline="0" fieldPosition="0">
        <references count="3">
          <reference field="21" count="1" selected="0">
            <x v="0"/>
          </reference>
          <reference field="22" count="1" selected="0">
            <x v="76"/>
          </reference>
          <reference field="28" count="1">
            <x v="559"/>
          </reference>
        </references>
      </pivotArea>
    </format>
    <format dxfId="1181">
      <pivotArea dataOnly="0" labelOnly="1" outline="0" fieldPosition="0">
        <references count="3">
          <reference field="21" count="1" selected="0">
            <x v="1"/>
          </reference>
          <reference field="22" count="1" selected="0">
            <x v="124"/>
          </reference>
          <reference field="28" count="1">
            <x v="550"/>
          </reference>
        </references>
      </pivotArea>
    </format>
    <format dxfId="1180">
      <pivotArea dataOnly="0" labelOnly="1" outline="0" fieldPosition="0">
        <references count="3">
          <reference field="21" count="1" selected="0">
            <x v="2"/>
          </reference>
          <reference field="22" count="1" selected="0">
            <x v="215"/>
          </reference>
          <reference field="28" count="1">
            <x v="328"/>
          </reference>
        </references>
      </pivotArea>
    </format>
    <format dxfId="1179">
      <pivotArea dataOnly="0" labelOnly="1" outline="0" fieldPosition="0">
        <references count="3">
          <reference field="21" count="1" selected="0">
            <x v="3"/>
          </reference>
          <reference field="22" count="1" selected="0">
            <x v="156"/>
          </reference>
          <reference field="28" count="1">
            <x v="462"/>
          </reference>
        </references>
      </pivotArea>
    </format>
    <format dxfId="1178">
      <pivotArea dataOnly="0" labelOnly="1" outline="0" fieldPosition="0">
        <references count="3">
          <reference field="21" count="1" selected="0">
            <x v="4"/>
          </reference>
          <reference field="22" count="1" selected="0">
            <x v="241"/>
          </reference>
          <reference field="28" count="1">
            <x v="514"/>
          </reference>
        </references>
      </pivotArea>
    </format>
    <format dxfId="1177">
      <pivotArea dataOnly="0" labelOnly="1" outline="0" fieldPosition="0">
        <references count="3">
          <reference field="21" count="1" selected="0">
            <x v="5"/>
          </reference>
          <reference field="22" count="1" selected="0">
            <x v="270"/>
          </reference>
          <reference field="28" count="1">
            <x v="255"/>
          </reference>
        </references>
      </pivotArea>
    </format>
    <format dxfId="1176">
      <pivotArea dataOnly="0" labelOnly="1" outline="0" fieldPosition="0">
        <references count="3">
          <reference field="21" count="1" selected="0">
            <x v="6"/>
          </reference>
          <reference field="22" count="1" selected="0">
            <x v="222"/>
          </reference>
          <reference field="28" count="1">
            <x v="398"/>
          </reference>
        </references>
      </pivotArea>
    </format>
    <format dxfId="1175">
      <pivotArea dataOnly="0" labelOnly="1" outline="0" fieldPosition="0">
        <references count="3">
          <reference field="21" count="1" selected="0">
            <x v="7"/>
          </reference>
          <reference field="22" count="1" selected="0">
            <x v="267"/>
          </reference>
          <reference field="28" count="1">
            <x v="445"/>
          </reference>
        </references>
      </pivotArea>
    </format>
    <format dxfId="1174">
      <pivotArea dataOnly="0" labelOnly="1" outline="0" fieldPosition="0">
        <references count="3">
          <reference field="21" count="1" selected="0">
            <x v="8"/>
          </reference>
          <reference field="22" count="1" selected="0">
            <x v="661"/>
          </reference>
          <reference field="28" count="1">
            <x v="652"/>
          </reference>
        </references>
      </pivotArea>
    </format>
    <format dxfId="1173">
      <pivotArea dataOnly="0" labelOnly="1" outline="0" fieldPosition="0">
        <references count="3">
          <reference field="21" count="1" selected="0">
            <x v="9"/>
          </reference>
          <reference field="22" count="1" selected="0">
            <x v="166"/>
          </reference>
          <reference field="28" count="1">
            <x v="251"/>
          </reference>
        </references>
      </pivotArea>
    </format>
    <format dxfId="1172">
      <pivotArea dataOnly="0" labelOnly="1" outline="0" fieldPosition="0">
        <references count="3">
          <reference field="21" count="1" selected="0">
            <x v="10"/>
          </reference>
          <reference field="22" count="1" selected="0">
            <x v="65"/>
          </reference>
          <reference field="28" count="1">
            <x v="21"/>
          </reference>
        </references>
      </pivotArea>
    </format>
    <format dxfId="1171">
      <pivotArea dataOnly="0" labelOnly="1" outline="0" fieldPosition="0">
        <references count="3">
          <reference field="21" count="1" selected="0">
            <x v="11"/>
          </reference>
          <reference field="22" count="1" selected="0">
            <x v="447"/>
          </reference>
          <reference field="28" count="1">
            <x v="116"/>
          </reference>
        </references>
      </pivotArea>
    </format>
    <format dxfId="1170">
      <pivotArea dataOnly="0" labelOnly="1" outline="0" fieldPosition="0">
        <references count="3">
          <reference field="21" count="1" selected="0">
            <x v="12"/>
          </reference>
          <reference field="22" count="1" selected="0">
            <x v="809"/>
          </reference>
          <reference field="28" count="1">
            <x v="240"/>
          </reference>
        </references>
      </pivotArea>
    </format>
    <format dxfId="1169">
      <pivotArea dataOnly="0" labelOnly="1" outline="0" fieldPosition="0">
        <references count="3">
          <reference field="21" count="1" selected="0">
            <x v="13"/>
          </reference>
          <reference field="22" count="1" selected="0">
            <x v="616"/>
          </reference>
          <reference field="28" count="1">
            <x v="151"/>
          </reference>
        </references>
      </pivotArea>
    </format>
    <format dxfId="1168">
      <pivotArea dataOnly="0" labelOnly="1" outline="0" fieldPosition="0">
        <references count="3">
          <reference field="21" count="1" selected="0">
            <x v="14"/>
          </reference>
          <reference field="22" count="1" selected="0">
            <x v="337"/>
          </reference>
          <reference field="28" count="1">
            <x v="5"/>
          </reference>
        </references>
      </pivotArea>
    </format>
    <format dxfId="1167">
      <pivotArea dataOnly="0" labelOnly="1" outline="0" fieldPosition="0">
        <references count="3">
          <reference field="21" count="1" selected="0">
            <x v="15"/>
          </reference>
          <reference field="22" count="1" selected="0">
            <x v="529"/>
          </reference>
          <reference field="28" count="1">
            <x v="44"/>
          </reference>
        </references>
      </pivotArea>
    </format>
    <format dxfId="1166">
      <pivotArea dataOnly="0" labelOnly="1" outline="0" fieldPosition="0">
        <references count="3">
          <reference field="21" count="1" selected="0">
            <x v="16"/>
          </reference>
          <reference field="22" count="1" selected="0">
            <x v="504"/>
          </reference>
          <reference field="28" count="1">
            <x v="93"/>
          </reference>
        </references>
      </pivotArea>
    </format>
    <format dxfId="1165">
      <pivotArea dataOnly="0" labelOnly="1" outline="0" fieldPosition="0">
        <references count="3">
          <reference field="21" count="1" selected="0">
            <x v="17"/>
          </reference>
          <reference field="22" count="1" selected="0">
            <x v="642"/>
          </reference>
          <reference field="28" count="1">
            <x v="525"/>
          </reference>
        </references>
      </pivotArea>
    </format>
    <format dxfId="1164">
      <pivotArea dataOnly="0" labelOnly="1" outline="0" fieldPosition="0">
        <references count="3">
          <reference field="21" count="1" selected="0">
            <x v="18"/>
          </reference>
          <reference field="22" count="1" selected="0">
            <x v="484"/>
          </reference>
          <reference field="28" count="1">
            <x v="177"/>
          </reference>
        </references>
      </pivotArea>
    </format>
    <format dxfId="1163">
      <pivotArea dataOnly="0" labelOnly="1" outline="0" fieldPosition="0">
        <references count="3">
          <reference field="21" count="1" selected="0">
            <x v="19"/>
          </reference>
          <reference field="22" count="1" selected="0">
            <x v="760"/>
          </reference>
          <reference field="28" count="1">
            <x v="492"/>
          </reference>
        </references>
      </pivotArea>
    </format>
    <format dxfId="1162">
      <pivotArea dataOnly="0" labelOnly="1" outline="0" fieldPosition="0">
        <references count="3">
          <reference field="21" count="1" selected="0">
            <x v="20"/>
          </reference>
          <reference field="22" count="1" selected="0">
            <x v="281"/>
          </reference>
          <reference field="28" count="1">
            <x v="428"/>
          </reference>
        </references>
      </pivotArea>
    </format>
    <format dxfId="1161">
      <pivotArea dataOnly="0" labelOnly="1" outline="0" fieldPosition="0">
        <references count="3">
          <reference field="21" count="1" selected="0">
            <x v="21"/>
          </reference>
          <reference field="22" count="1" selected="0">
            <x v="62"/>
          </reference>
          <reference field="28" count="1">
            <x v="65"/>
          </reference>
        </references>
      </pivotArea>
    </format>
    <format dxfId="1160">
      <pivotArea dataOnly="0" labelOnly="1" outline="0" fieldPosition="0">
        <references count="3">
          <reference field="21" count="1" selected="0">
            <x v="22"/>
          </reference>
          <reference field="22" count="1" selected="0">
            <x v="420"/>
          </reference>
          <reference field="28" count="1">
            <x v="107"/>
          </reference>
        </references>
      </pivotArea>
    </format>
    <format dxfId="1159">
      <pivotArea dataOnly="0" labelOnly="1" outline="0" fieldPosition="0">
        <references count="3">
          <reference field="21" count="1" selected="0">
            <x v="23"/>
          </reference>
          <reference field="22" count="1" selected="0">
            <x v="236"/>
          </reference>
          <reference field="28" count="1">
            <x v="638"/>
          </reference>
        </references>
      </pivotArea>
    </format>
    <format dxfId="1158">
      <pivotArea dataOnly="0" labelOnly="1" outline="0" fieldPosition="0">
        <references count="3">
          <reference field="21" count="1" selected="0">
            <x v="24"/>
          </reference>
          <reference field="22" count="1" selected="0">
            <x v="792"/>
          </reference>
          <reference field="28" count="1">
            <x v="230"/>
          </reference>
        </references>
      </pivotArea>
    </format>
    <format dxfId="1157">
      <pivotArea dataOnly="0" labelOnly="1" outline="0" fieldPosition="0">
        <references count="3">
          <reference field="21" count="1" selected="0">
            <x v="25"/>
          </reference>
          <reference field="22" count="1" selected="0">
            <x v="558"/>
          </reference>
          <reference field="28" count="1">
            <x v="65"/>
          </reference>
        </references>
      </pivotArea>
    </format>
    <format dxfId="1156">
      <pivotArea dataOnly="0" labelOnly="1" outline="0" fieldPosition="0">
        <references count="3">
          <reference field="21" count="1" selected="0">
            <x v="26"/>
          </reference>
          <reference field="22" count="1" selected="0">
            <x v="583"/>
          </reference>
          <reference field="28" count="1">
            <x v="116"/>
          </reference>
        </references>
      </pivotArea>
    </format>
    <format dxfId="1155">
      <pivotArea dataOnly="0" labelOnly="1" outline="0" fieldPosition="0">
        <references count="3">
          <reference field="21" count="1" selected="0">
            <x v="27"/>
          </reference>
          <reference field="22" count="1" selected="0">
            <x v="701"/>
          </reference>
          <reference field="28" count="1">
            <x v="93"/>
          </reference>
        </references>
      </pivotArea>
    </format>
    <format dxfId="1154">
      <pivotArea dataOnly="0" labelOnly="1" outline="0" fieldPosition="0">
        <references count="3">
          <reference field="21" count="1" selected="0">
            <x v="28"/>
          </reference>
          <reference field="22" count="1" selected="0">
            <x v="963"/>
          </reference>
          <reference field="28" count="1">
            <x v="132"/>
          </reference>
        </references>
      </pivotArea>
    </format>
    <format dxfId="1153">
      <pivotArea dataOnly="0" labelOnly="1" outline="0" fieldPosition="0">
        <references count="3">
          <reference field="21" count="1" selected="0">
            <x v="29"/>
          </reference>
          <reference field="22" count="1" selected="0">
            <x v="261"/>
          </reference>
          <reference field="28" count="1">
            <x v="361"/>
          </reference>
        </references>
      </pivotArea>
    </format>
    <format dxfId="1152">
      <pivotArea dataOnly="0" labelOnly="1" outline="0" fieldPosition="0">
        <references count="3">
          <reference field="21" count="1" selected="0">
            <x v="30"/>
          </reference>
          <reference field="22" count="1" selected="0">
            <x v="96"/>
          </reference>
          <reference field="28" count="1">
            <x v="60"/>
          </reference>
        </references>
      </pivotArea>
    </format>
    <format dxfId="1151">
      <pivotArea dataOnly="0" labelOnly="1" outline="0" fieldPosition="0">
        <references count="3">
          <reference field="21" count="1" selected="0">
            <x v="31"/>
          </reference>
          <reference field="22" count="1" selected="0">
            <x v="941"/>
          </reference>
          <reference field="28" count="1">
            <x v="649"/>
          </reference>
        </references>
      </pivotArea>
    </format>
    <format dxfId="1150">
      <pivotArea dataOnly="0" labelOnly="1" outline="0" fieldPosition="0">
        <references count="3">
          <reference field="21" count="1" selected="0">
            <x v="32"/>
          </reference>
          <reference field="22" count="1" selected="0">
            <x v="741"/>
          </reference>
          <reference field="28" count="1">
            <x v="295"/>
          </reference>
        </references>
      </pivotArea>
    </format>
    <format dxfId="1149">
      <pivotArea dataOnly="0" labelOnly="1" outline="0" fieldPosition="0">
        <references count="3">
          <reference field="21" count="1" selected="0">
            <x v="33"/>
          </reference>
          <reference field="22" count="1" selected="0">
            <x v="893"/>
          </reference>
          <reference field="28" count="1">
            <x v="231"/>
          </reference>
        </references>
      </pivotArea>
    </format>
    <format dxfId="1148">
      <pivotArea dataOnly="0" labelOnly="1" outline="0" fieldPosition="0">
        <references count="3">
          <reference field="21" count="1" selected="0">
            <x v="34"/>
          </reference>
          <reference field="22" count="1" selected="0">
            <x v="508"/>
          </reference>
          <reference field="28" count="1">
            <x v="178"/>
          </reference>
        </references>
      </pivotArea>
    </format>
    <format dxfId="1147">
      <pivotArea dataOnly="0" labelOnly="1" outline="0" fieldPosition="0">
        <references count="3">
          <reference field="21" count="1" selected="0">
            <x v="35"/>
          </reference>
          <reference field="22" count="1" selected="0">
            <x v="103"/>
          </reference>
          <reference field="28" count="1">
            <x v="40"/>
          </reference>
        </references>
      </pivotArea>
    </format>
    <format dxfId="1146">
      <pivotArea dataOnly="0" labelOnly="1" outline="0" fieldPosition="0">
        <references count="3">
          <reference field="21" count="1" selected="0">
            <x v="36"/>
          </reference>
          <reference field="22" count="1" selected="0">
            <x v="634"/>
          </reference>
          <reference field="28" count="1">
            <x v="501"/>
          </reference>
        </references>
      </pivotArea>
    </format>
    <format dxfId="1145">
      <pivotArea dataOnly="0" labelOnly="1" outline="0" fieldPosition="0">
        <references count="3">
          <reference field="21" count="1" selected="0">
            <x v="37"/>
          </reference>
          <reference field="22" count="1" selected="0">
            <x v="784"/>
          </reference>
          <reference field="28" count="1">
            <x v="630"/>
          </reference>
        </references>
      </pivotArea>
    </format>
    <format dxfId="1144">
      <pivotArea dataOnly="0" labelOnly="1" outline="0" fieldPosition="0">
        <references count="3">
          <reference field="21" count="1" selected="0">
            <x v="38"/>
          </reference>
          <reference field="22" count="1" selected="0">
            <x v="812"/>
          </reference>
          <reference field="28" count="1">
            <x v="250"/>
          </reference>
        </references>
      </pivotArea>
    </format>
    <format dxfId="1143">
      <pivotArea dataOnly="0" labelOnly="1" outline="0" fieldPosition="0">
        <references count="3">
          <reference field="21" count="1" selected="0">
            <x v="39"/>
          </reference>
          <reference field="22" count="1" selected="0">
            <x v="754"/>
          </reference>
          <reference field="28" count="1">
            <x v="494"/>
          </reference>
        </references>
      </pivotArea>
    </format>
    <format dxfId="1142">
      <pivotArea dataOnly="0" labelOnly="1" outline="0" fieldPosition="0">
        <references count="3">
          <reference field="21" count="1" selected="0">
            <x v="40"/>
          </reference>
          <reference field="22" count="1" selected="0">
            <x v="55"/>
          </reference>
          <reference field="28" count="1">
            <x v="76"/>
          </reference>
        </references>
      </pivotArea>
    </format>
    <format dxfId="1141">
      <pivotArea dataOnly="0" labelOnly="1" outline="0" fieldPosition="0">
        <references count="3">
          <reference field="21" count="1" selected="0">
            <x v="41"/>
          </reference>
          <reference field="22" count="1" selected="0">
            <x v="1048"/>
          </reference>
          <reference field="28" count="1">
            <x v="537"/>
          </reference>
        </references>
      </pivotArea>
    </format>
    <format dxfId="1140">
      <pivotArea dataOnly="0" labelOnly="1" outline="0" fieldPosition="0">
        <references count="3">
          <reference field="21" count="1" selected="0">
            <x v="42"/>
          </reference>
          <reference field="22" count="1" selected="0">
            <x v="255"/>
          </reference>
          <reference field="28" count="1">
            <x v="376"/>
          </reference>
        </references>
      </pivotArea>
    </format>
    <format dxfId="1139">
      <pivotArea dataOnly="0" labelOnly="1" outline="0" fieldPosition="0">
        <references count="3">
          <reference field="21" count="1" selected="0">
            <x v="43"/>
          </reference>
          <reference field="22" count="1" selected="0">
            <x v="552"/>
          </reference>
          <reference field="28" count="1">
            <x v="115"/>
          </reference>
        </references>
      </pivotArea>
    </format>
    <format dxfId="1138">
      <pivotArea dataOnly="0" labelOnly="1" outline="0" fieldPosition="0">
        <references count="3">
          <reference field="21" count="1" selected="0">
            <x v="44"/>
          </reference>
          <reference field="22" count="1" selected="0">
            <x v="1031"/>
          </reference>
          <reference field="28" count="1">
            <x v="553"/>
          </reference>
        </references>
      </pivotArea>
    </format>
    <format dxfId="1137">
      <pivotArea dataOnly="0" labelOnly="1" outline="0" fieldPosition="0">
        <references count="3">
          <reference field="21" count="1" selected="0">
            <x v="45"/>
          </reference>
          <reference field="22" count="1" selected="0">
            <x v="288"/>
          </reference>
          <reference field="28" count="1">
            <x v="485"/>
          </reference>
        </references>
      </pivotArea>
    </format>
    <format dxfId="1136">
      <pivotArea dataOnly="0" labelOnly="1" outline="0" fieldPosition="0">
        <references count="3">
          <reference field="21" count="1" selected="0">
            <x v="46"/>
          </reference>
          <reference field="22" count="1" selected="0">
            <x v="363"/>
          </reference>
          <reference field="28" count="1">
            <x v="83"/>
          </reference>
        </references>
      </pivotArea>
    </format>
    <format dxfId="1135">
      <pivotArea dataOnly="0" labelOnly="1" outline="0" fieldPosition="0">
        <references count="3">
          <reference field="21" count="1" selected="0">
            <x v="47"/>
          </reference>
          <reference field="22" count="1" selected="0">
            <x v="865"/>
          </reference>
          <reference field="28" count="1">
            <x v="205"/>
          </reference>
        </references>
      </pivotArea>
    </format>
    <format dxfId="1134">
      <pivotArea dataOnly="0" labelOnly="1" outline="0" fieldPosition="0">
        <references count="3">
          <reference field="21" count="1" selected="0">
            <x v="48"/>
          </reference>
          <reference field="22" count="1" selected="0">
            <x v="1085"/>
          </reference>
          <reference field="28" count="1">
            <x v="7"/>
          </reference>
        </references>
      </pivotArea>
    </format>
    <format dxfId="1133">
      <pivotArea dataOnly="0" labelOnly="1" outline="0" fieldPosition="0">
        <references count="3">
          <reference field="21" count="1" selected="0">
            <x v="49"/>
          </reference>
          <reference field="22" count="1" selected="0">
            <x v="272"/>
          </reference>
          <reference field="28" count="1">
            <x v="503"/>
          </reference>
        </references>
      </pivotArea>
    </format>
    <format dxfId="1132">
      <pivotArea dataOnly="0" labelOnly="1" outline="0" fieldPosition="0">
        <references count="3">
          <reference field="21" count="1" selected="0">
            <x v="50"/>
          </reference>
          <reference field="22" count="1" selected="0">
            <x v="383"/>
          </reference>
          <reference field="28" count="1">
            <x v="57"/>
          </reference>
        </references>
      </pivotArea>
    </format>
    <format dxfId="1131">
      <pivotArea dataOnly="0" labelOnly="1" outline="0" fieldPosition="0">
        <references count="3">
          <reference field="21" count="1" selected="0">
            <x v="51"/>
          </reference>
          <reference field="22" count="1" selected="0">
            <x v="252"/>
          </reference>
          <reference field="28" count="1">
            <x v="452"/>
          </reference>
        </references>
      </pivotArea>
    </format>
    <format dxfId="1130">
      <pivotArea dataOnly="0" labelOnly="1" outline="0" fieldPosition="0">
        <references count="3">
          <reference field="21" count="1" selected="0">
            <x v="52"/>
          </reference>
          <reference field="22" count="1" selected="0">
            <x v="451"/>
          </reference>
          <reference field="28" count="1">
            <x v="107"/>
          </reference>
        </references>
      </pivotArea>
    </format>
    <format dxfId="1129">
      <pivotArea dataOnly="0" labelOnly="1" outline="0" fieldPosition="0">
        <references count="3">
          <reference field="21" count="1" selected="0">
            <x v="53"/>
          </reference>
          <reference field="22" count="1" selected="0">
            <x v="155"/>
          </reference>
          <reference field="28" count="1">
            <x v="91"/>
          </reference>
        </references>
      </pivotArea>
    </format>
    <format dxfId="1128">
      <pivotArea dataOnly="0" labelOnly="1" outline="0" fieldPosition="0">
        <references count="3">
          <reference field="21" count="1" selected="0">
            <x v="54"/>
          </reference>
          <reference field="22" count="1" selected="0">
            <x v="538"/>
          </reference>
          <reference field="28" count="1">
            <x v="543"/>
          </reference>
        </references>
      </pivotArea>
    </format>
    <format dxfId="1127">
      <pivotArea dataOnly="0" labelOnly="1" outline="0" fieldPosition="0">
        <references count="3">
          <reference field="21" count="1" selected="0">
            <x v="55"/>
          </reference>
          <reference field="22" count="1" selected="0">
            <x v="82"/>
          </reference>
          <reference field="28" count="1">
            <x v="52"/>
          </reference>
        </references>
      </pivotArea>
    </format>
    <format dxfId="1126">
      <pivotArea dataOnly="0" labelOnly="1" outline="0" fieldPosition="0">
        <references count="3">
          <reference field="21" count="1" selected="0">
            <x v="56"/>
          </reference>
          <reference field="22" count="1" selected="0">
            <x v="146"/>
          </reference>
          <reference field="28" count="1">
            <x v="3"/>
          </reference>
        </references>
      </pivotArea>
    </format>
    <format dxfId="1125">
      <pivotArea dataOnly="0" labelOnly="1" outline="0" fieldPosition="0">
        <references count="3">
          <reference field="21" count="1" selected="0">
            <x v="57"/>
          </reference>
          <reference field="22" count="1" selected="0">
            <x v="832"/>
          </reference>
          <reference field="28" count="1">
            <x v="233"/>
          </reference>
        </references>
      </pivotArea>
    </format>
    <format dxfId="1124">
      <pivotArea dataOnly="0" labelOnly="1" outline="0" fieldPosition="0">
        <references count="3">
          <reference field="21" count="1" selected="0">
            <x v="58"/>
          </reference>
          <reference field="22" count="1" selected="0">
            <x v="1026"/>
          </reference>
          <reference field="28" count="1">
            <x v="612"/>
          </reference>
        </references>
      </pivotArea>
    </format>
    <format dxfId="1123">
      <pivotArea dataOnly="0" labelOnly="1" outline="0" fieldPosition="0">
        <references count="3">
          <reference field="21" count="1" selected="0">
            <x v="59"/>
          </reference>
          <reference field="22" count="1" selected="0">
            <x v="950"/>
          </reference>
          <reference field="28" count="1">
            <x v="72"/>
          </reference>
        </references>
      </pivotArea>
    </format>
    <format dxfId="1122">
      <pivotArea dataOnly="0" labelOnly="1" outline="0" fieldPosition="0">
        <references count="3">
          <reference field="21" count="1" selected="0">
            <x v="60"/>
          </reference>
          <reference field="22" count="1" selected="0">
            <x v="1148"/>
          </reference>
          <reference field="28" count="1">
            <x v="131"/>
          </reference>
        </references>
      </pivotArea>
    </format>
    <format dxfId="1121">
      <pivotArea dataOnly="0" labelOnly="1" outline="0" fieldPosition="0">
        <references count="3">
          <reference field="21" count="1" selected="0">
            <x v="61"/>
          </reference>
          <reference field="22" count="1" selected="0">
            <x v="430"/>
          </reference>
          <reference field="28" count="1">
            <x v="68"/>
          </reference>
        </references>
      </pivotArea>
    </format>
    <format dxfId="1120">
      <pivotArea dataOnly="0" labelOnly="1" outline="0" fieldPosition="0">
        <references count="3">
          <reference field="21" count="1" selected="0">
            <x v="62"/>
          </reference>
          <reference field="22" count="1" selected="0">
            <x v="942"/>
          </reference>
          <reference field="28" count="1">
            <x v="131"/>
          </reference>
        </references>
      </pivotArea>
    </format>
    <format dxfId="1119">
      <pivotArea dataOnly="0" labelOnly="1" outline="0" fieldPosition="0">
        <references count="3">
          <reference field="21" count="1" selected="0">
            <x v="63"/>
          </reference>
          <reference field="22" count="1" selected="0">
            <x v="1095"/>
          </reference>
          <reference field="28" count="1">
            <x v="602"/>
          </reference>
        </references>
      </pivotArea>
    </format>
    <format dxfId="1118">
      <pivotArea dataOnly="0" labelOnly="1" outline="0" fieldPosition="0">
        <references count="3">
          <reference field="21" count="1" selected="0">
            <x v="64"/>
          </reference>
          <reference field="22" count="1" selected="0">
            <x v="1135"/>
          </reference>
          <reference field="28" count="1">
            <x v="610"/>
          </reference>
        </references>
      </pivotArea>
    </format>
    <format dxfId="1117">
      <pivotArea dataOnly="0" labelOnly="1" outline="0" fieldPosition="0">
        <references count="3">
          <reference field="21" count="1" selected="0">
            <x v="65"/>
          </reference>
          <reference field="22" count="1" selected="0">
            <x v="1170"/>
          </reference>
          <reference field="28" count="1">
            <x v="202"/>
          </reference>
        </references>
      </pivotArea>
    </format>
    <format dxfId="1116">
      <pivotArea dataOnly="0" labelOnly="1" outline="0" fieldPosition="0">
        <references count="3">
          <reference field="21" count="1" selected="0">
            <x v="66"/>
          </reference>
          <reference field="22" count="1" selected="0">
            <x v="817"/>
          </reference>
          <reference field="28" count="1">
            <x v="155"/>
          </reference>
        </references>
      </pivotArea>
    </format>
    <format dxfId="1115">
      <pivotArea dataOnly="0" labelOnly="1" outline="0" fieldPosition="0">
        <references count="3">
          <reference field="21" count="1" selected="0">
            <x v="67"/>
          </reference>
          <reference field="22" count="1" selected="0">
            <x v="148"/>
          </reference>
          <reference field="28" count="1">
            <x v="57"/>
          </reference>
        </references>
      </pivotArea>
    </format>
    <format dxfId="1114">
      <pivotArea dataOnly="0" labelOnly="1" outline="0" fieldPosition="0">
        <references count="3">
          <reference field="21" count="1" selected="0">
            <x v="68"/>
          </reference>
          <reference field="22" count="1" selected="0">
            <x v="366"/>
          </reference>
          <reference field="28" count="1">
            <x v="0"/>
          </reference>
        </references>
      </pivotArea>
    </format>
    <format dxfId="1113">
      <pivotArea dataOnly="0" labelOnly="1" outline="0" fieldPosition="0">
        <references count="3">
          <reference field="21" count="1" selected="0">
            <x v="69"/>
          </reference>
          <reference field="22" count="1" selected="0">
            <x v="131"/>
          </reference>
          <reference field="28" count="1">
            <x v="275"/>
          </reference>
        </references>
      </pivotArea>
    </format>
    <format dxfId="1112">
      <pivotArea dataOnly="0" labelOnly="1" outline="0" fieldPosition="0">
        <references count="3">
          <reference field="21" count="1" selected="0">
            <x v="70"/>
          </reference>
          <reference field="22" count="1" selected="0">
            <x v="599"/>
          </reference>
          <reference field="28" count="1">
            <x v="438"/>
          </reference>
        </references>
      </pivotArea>
    </format>
    <format dxfId="1111">
      <pivotArea dataOnly="0" labelOnly="1" outline="0" fieldPosition="0">
        <references count="3">
          <reference field="21" count="1" selected="0">
            <x v="71"/>
          </reference>
          <reference field="22" count="1" selected="0">
            <x v="385"/>
          </reference>
          <reference field="28" count="1">
            <x v="52"/>
          </reference>
        </references>
      </pivotArea>
    </format>
    <format dxfId="1110">
      <pivotArea dataOnly="0" labelOnly="1" outline="0" fieldPosition="0">
        <references count="3">
          <reference field="21" count="1" selected="0">
            <x v="72"/>
          </reference>
          <reference field="22" count="1" selected="0">
            <x v="1174"/>
          </reference>
          <reference field="28" count="1">
            <x v="262"/>
          </reference>
        </references>
      </pivotArea>
    </format>
    <format dxfId="1109">
      <pivotArea dataOnly="0" labelOnly="1" outline="0" fieldPosition="0">
        <references count="3">
          <reference field="21" count="1" selected="0">
            <x v="73"/>
          </reference>
          <reference field="22" count="1" selected="0">
            <x v="1162"/>
          </reference>
          <reference field="28" count="1">
            <x v="265"/>
          </reference>
        </references>
      </pivotArea>
    </format>
    <format dxfId="1108">
      <pivotArea dataOnly="0" labelOnly="1" outline="0" fieldPosition="0">
        <references count="3">
          <reference field="21" count="1" selected="0">
            <x v="74"/>
          </reference>
          <reference field="22" count="1" selected="0">
            <x v="653"/>
          </reference>
          <reference field="28" count="1">
            <x v="510"/>
          </reference>
        </references>
      </pivotArea>
    </format>
    <format dxfId="1107">
      <pivotArea dataOnly="0" labelOnly="1" outline="0" fieldPosition="0">
        <references count="3">
          <reference field="21" count="1" selected="0">
            <x v="75"/>
          </reference>
          <reference field="22" count="1" selected="0">
            <x v="551"/>
          </reference>
          <reference field="28" count="1">
            <x v="527"/>
          </reference>
        </references>
      </pivotArea>
    </format>
    <format dxfId="1106">
      <pivotArea dataOnly="0" labelOnly="1" outline="0" fieldPosition="0">
        <references count="3">
          <reference field="21" count="1" selected="0">
            <x v="76"/>
          </reference>
          <reference field="22" count="1" selected="0">
            <x v="518"/>
          </reference>
          <reference field="28" count="1">
            <x v="609"/>
          </reference>
        </references>
      </pivotArea>
    </format>
    <format dxfId="1105">
      <pivotArea dataOnly="0" labelOnly="1" outline="0" fieldPosition="0">
        <references count="3">
          <reference field="21" count="1" selected="0">
            <x v="77"/>
          </reference>
          <reference field="22" count="1" selected="0">
            <x v="1178"/>
          </reference>
          <reference field="28" count="1">
            <x v="41"/>
          </reference>
        </references>
      </pivotArea>
    </format>
    <format dxfId="1104">
      <pivotArea dataOnly="0" labelOnly="1" outline="0" fieldPosition="0">
        <references count="3">
          <reference field="21" count="1" selected="0">
            <x v="78"/>
          </reference>
          <reference field="22" count="1" selected="0">
            <x v="49"/>
          </reference>
          <reference field="28" count="1">
            <x v="290"/>
          </reference>
        </references>
      </pivotArea>
    </format>
    <format dxfId="1103">
      <pivotArea dataOnly="0" labelOnly="1" outline="0" fieldPosition="0">
        <references count="3">
          <reference field="21" count="1" selected="0">
            <x v="79"/>
          </reference>
          <reference field="22" count="1" selected="0">
            <x v="772"/>
          </reference>
          <reference field="28" count="1">
            <x v="288"/>
          </reference>
        </references>
      </pivotArea>
    </format>
    <format dxfId="1102">
      <pivotArea dataOnly="0" labelOnly="1" outline="0" fieldPosition="0">
        <references count="3">
          <reference field="21" count="1" selected="0">
            <x v="80"/>
          </reference>
          <reference field="22" count="1" selected="0">
            <x v="803"/>
          </reference>
          <reference field="28" count="1">
            <x v="560"/>
          </reference>
        </references>
      </pivotArea>
    </format>
    <format dxfId="1101">
      <pivotArea dataOnly="0" labelOnly="1" outline="0" fieldPosition="0">
        <references count="3">
          <reference field="21" count="1" selected="0">
            <x v="81"/>
          </reference>
          <reference field="22" count="1" selected="0">
            <x v="1165"/>
          </reference>
          <reference field="28" count="1">
            <x v="204"/>
          </reference>
        </references>
      </pivotArea>
    </format>
    <format dxfId="1100">
      <pivotArea dataOnly="0" labelOnly="1" outline="0" fieldPosition="0">
        <references count="3">
          <reference field="21" count="1" selected="0">
            <x v="82"/>
          </reference>
          <reference field="22" count="1" selected="0">
            <x v="827"/>
          </reference>
          <reference field="28" count="1">
            <x v="635"/>
          </reference>
        </references>
      </pivotArea>
    </format>
    <format dxfId="1099">
      <pivotArea dataOnly="0" labelOnly="1" outline="0" fieldPosition="0">
        <references count="3">
          <reference field="21" count="1" selected="0">
            <x v="83"/>
          </reference>
          <reference field="22" count="1" selected="0">
            <x v="312"/>
          </reference>
          <reference field="28" count="1">
            <x v="105"/>
          </reference>
        </references>
      </pivotArea>
    </format>
    <format dxfId="1098">
      <pivotArea dataOnly="0" labelOnly="1" outline="0" fieldPosition="0">
        <references count="3">
          <reference field="21" count="1" selected="0">
            <x v="84"/>
          </reference>
          <reference field="22" count="1" selected="0">
            <x v="250"/>
          </reference>
          <reference field="28" count="1">
            <x v="404"/>
          </reference>
        </references>
      </pivotArea>
    </format>
    <format dxfId="1097">
      <pivotArea dataOnly="0" labelOnly="1" outline="0" fieldPosition="0">
        <references count="3">
          <reference field="21" count="1" selected="0">
            <x v="85"/>
          </reference>
          <reference field="22" count="1" selected="0">
            <x v="1142"/>
          </reference>
          <reference field="28" count="1">
            <x v="146"/>
          </reference>
        </references>
      </pivotArea>
    </format>
    <format dxfId="1096">
      <pivotArea dataOnly="0" labelOnly="1" outline="0" fieldPosition="0">
        <references count="3">
          <reference field="21" count="1" selected="0">
            <x v="86"/>
          </reference>
          <reference field="22" count="1" selected="0">
            <x v="343"/>
          </reference>
          <reference field="28" count="1">
            <x v="263"/>
          </reference>
        </references>
      </pivotArea>
    </format>
    <format dxfId="1095">
      <pivotArea dataOnly="0" labelOnly="1" outline="0" fieldPosition="0">
        <references count="3">
          <reference field="21" count="1" selected="0">
            <x v="87"/>
          </reference>
          <reference field="22" count="1" selected="0">
            <x v="184"/>
          </reference>
          <reference field="28" count="1">
            <x v="61"/>
          </reference>
        </references>
      </pivotArea>
    </format>
    <format dxfId="1094">
      <pivotArea dataOnly="0" labelOnly="1" outline="0" fieldPosition="0">
        <references count="3">
          <reference field="21" count="1" selected="0">
            <x v="88"/>
          </reference>
          <reference field="22" count="1" selected="0">
            <x v="503"/>
          </reference>
          <reference field="28" count="1">
            <x v="523"/>
          </reference>
        </references>
      </pivotArea>
    </format>
    <format dxfId="1093">
      <pivotArea dataOnly="0" labelOnly="1" outline="0" fieldPosition="0">
        <references count="3">
          <reference field="21" count="1" selected="0">
            <x v="89"/>
          </reference>
          <reference field="22" count="1" selected="0">
            <x v="1155"/>
          </reference>
          <reference field="28" count="1">
            <x v="329"/>
          </reference>
        </references>
      </pivotArea>
    </format>
    <format dxfId="1092">
      <pivotArea dataOnly="0" labelOnly="1" outline="0" fieldPosition="0">
        <references count="3">
          <reference field="21" count="1" selected="0">
            <x v="90"/>
          </reference>
          <reference field="22" count="1" selected="0">
            <x v="1180"/>
          </reference>
          <reference field="28" count="1">
            <x v="389"/>
          </reference>
        </references>
      </pivotArea>
    </format>
    <format dxfId="1091">
      <pivotArea dataOnly="0" labelOnly="1" outline="0" fieldPosition="0">
        <references count="3">
          <reference field="21" count="1" selected="0">
            <x v="91"/>
          </reference>
          <reference field="22" count="1" selected="0">
            <x v="969"/>
          </reference>
          <reference field="28" count="1">
            <x v="98"/>
          </reference>
        </references>
      </pivotArea>
    </format>
    <format dxfId="1090">
      <pivotArea dataOnly="0" labelOnly="1" outline="0" fieldPosition="0">
        <references count="3">
          <reference field="21" count="1" selected="0">
            <x v="92"/>
          </reference>
          <reference field="22" count="1" selected="0">
            <x v="695"/>
          </reference>
          <reference field="28" count="1">
            <x v="59"/>
          </reference>
        </references>
      </pivotArea>
    </format>
    <format dxfId="1089">
      <pivotArea dataOnly="0" labelOnly="1" outline="0" fieldPosition="0">
        <references count="3">
          <reference field="21" count="1" selected="0">
            <x v="93"/>
          </reference>
          <reference field="22" count="1" selected="0">
            <x v="109"/>
          </reference>
          <reference field="28" count="1">
            <x v="421"/>
          </reference>
        </references>
      </pivotArea>
    </format>
    <format dxfId="1088">
      <pivotArea dataOnly="0" labelOnly="1" outline="0" fieldPosition="0">
        <references count="3">
          <reference field="21" count="1" selected="0">
            <x v="94"/>
          </reference>
          <reference field="22" count="1" selected="0">
            <x v="339"/>
          </reference>
          <reference field="28" count="1">
            <x v="116"/>
          </reference>
        </references>
      </pivotArea>
    </format>
    <format dxfId="1087">
      <pivotArea dataOnly="0" labelOnly="1" outline="0" fieldPosition="0">
        <references count="3">
          <reference field="21" count="1" selected="0">
            <x v="95"/>
          </reference>
          <reference field="22" count="1" selected="0">
            <x v="909"/>
          </reference>
          <reference field="28" count="1">
            <x v="581"/>
          </reference>
        </references>
      </pivotArea>
    </format>
    <format dxfId="1086">
      <pivotArea dataOnly="0" labelOnly="1" outline="0" fieldPosition="0">
        <references count="3">
          <reference field="21" count="1" selected="0">
            <x v="96"/>
          </reference>
          <reference field="22" count="1" selected="0">
            <x v="606"/>
          </reference>
          <reference field="28" count="1">
            <x v="464"/>
          </reference>
        </references>
      </pivotArea>
    </format>
    <format dxfId="1085">
      <pivotArea dataOnly="0" labelOnly="1" outline="0" fieldPosition="0">
        <references count="3">
          <reference field="21" count="1" selected="0">
            <x v="97"/>
          </reference>
          <reference field="22" count="1" selected="0">
            <x v="441"/>
          </reference>
          <reference field="28" count="1">
            <x v="645"/>
          </reference>
        </references>
      </pivotArea>
    </format>
    <format dxfId="1084">
      <pivotArea dataOnly="0" labelOnly="1" outline="0" fieldPosition="0">
        <references count="3">
          <reference field="21" count="1" selected="0">
            <x v="98"/>
          </reference>
          <reference field="22" count="1" selected="0">
            <x v="378"/>
          </reference>
          <reference field="28" count="1">
            <x v="122"/>
          </reference>
        </references>
      </pivotArea>
    </format>
    <format dxfId="1083">
      <pivotArea dataOnly="0" labelOnly="1" outline="0" fieldPosition="0">
        <references count="3">
          <reference field="21" count="1" selected="0">
            <x v="99"/>
          </reference>
          <reference field="22" count="1" selected="0">
            <x v="828"/>
          </reference>
          <reference field="28" count="1">
            <x v="280"/>
          </reference>
        </references>
      </pivotArea>
    </format>
    <format dxfId="1082">
      <pivotArea dataOnly="0" labelOnly="1" outline="0" fieldPosition="0">
        <references count="3">
          <reference field="21" count="1" selected="0">
            <x v="100"/>
          </reference>
          <reference field="22" count="1" selected="0">
            <x v="323"/>
          </reference>
          <reference field="28" count="1">
            <x v="109"/>
          </reference>
        </references>
      </pivotArea>
    </format>
    <format dxfId="1081">
      <pivotArea dataOnly="0" labelOnly="1" outline="0" fieldPosition="0">
        <references count="3">
          <reference field="21" count="1" selected="0">
            <x v="101"/>
          </reference>
          <reference field="22" count="1" selected="0">
            <x v="1130"/>
          </reference>
          <reference field="28" count="1">
            <x v="112"/>
          </reference>
        </references>
      </pivotArea>
    </format>
    <format dxfId="1080">
      <pivotArea dataOnly="0" labelOnly="1" outline="0" fieldPosition="0">
        <references count="3">
          <reference field="21" count="1" selected="0">
            <x v="102"/>
          </reference>
          <reference field="22" count="1" selected="0">
            <x v="808"/>
          </reference>
          <reference field="28" count="1">
            <x v="451"/>
          </reference>
        </references>
      </pivotArea>
    </format>
    <format dxfId="1079">
      <pivotArea dataOnly="0" labelOnly="1" outline="0" fieldPosition="0">
        <references count="3">
          <reference field="21" count="1" selected="0">
            <x v="103"/>
          </reference>
          <reference field="22" count="1" selected="0">
            <x v="1098"/>
          </reference>
          <reference field="28" count="1">
            <x v="542"/>
          </reference>
        </references>
      </pivotArea>
    </format>
    <format dxfId="1078">
      <pivotArea dataOnly="0" labelOnly="1" outline="0" fieldPosition="0">
        <references count="3">
          <reference field="21" count="1" selected="0">
            <x v="104"/>
          </reference>
          <reference field="22" count="1" selected="0">
            <x v="740"/>
          </reference>
          <reference field="28" count="1">
            <x v="589"/>
          </reference>
        </references>
      </pivotArea>
    </format>
    <format dxfId="1077">
      <pivotArea dataOnly="0" labelOnly="1" outline="0" fieldPosition="0">
        <references count="3">
          <reference field="21" count="1" selected="0">
            <x v="105"/>
          </reference>
          <reference field="22" count="1" selected="0">
            <x v="718"/>
          </reference>
          <reference field="28" count="1">
            <x v="420"/>
          </reference>
        </references>
      </pivotArea>
    </format>
    <format dxfId="1076">
      <pivotArea dataOnly="0" labelOnly="1" outline="0" fieldPosition="0">
        <references count="3">
          <reference field="21" count="1" selected="0">
            <x v="106"/>
          </reference>
          <reference field="22" count="1" selected="0">
            <x v="587"/>
          </reference>
          <reference field="28" count="1">
            <x v="458"/>
          </reference>
        </references>
      </pivotArea>
    </format>
    <format dxfId="1075">
      <pivotArea dataOnly="0" labelOnly="1" outline="0" fieldPosition="0">
        <references count="3">
          <reference field="21" count="1" selected="0">
            <x v="107"/>
          </reference>
          <reference field="22" count="1" selected="0">
            <x v="310"/>
          </reference>
          <reference field="28" count="1">
            <x v="526"/>
          </reference>
        </references>
      </pivotArea>
    </format>
    <format dxfId="1074">
      <pivotArea dataOnly="0" labelOnly="1" outline="0" fieldPosition="0">
        <references count="3">
          <reference field="21" count="1" selected="0">
            <x v="108"/>
          </reference>
          <reference field="22" count="1" selected="0">
            <x v="1076"/>
          </reference>
          <reference field="28" count="1">
            <x v="669"/>
          </reference>
        </references>
      </pivotArea>
    </format>
    <format dxfId="1073">
      <pivotArea dataOnly="0" labelOnly="1" outline="0" fieldPosition="0">
        <references count="3">
          <reference field="21" count="1" selected="0">
            <x v="109"/>
          </reference>
          <reference field="22" count="1" selected="0">
            <x v="496"/>
          </reference>
          <reference field="28" count="1">
            <x v="596"/>
          </reference>
        </references>
      </pivotArea>
    </format>
    <format dxfId="1072">
      <pivotArea dataOnly="0" labelOnly="1" outline="0" fieldPosition="0">
        <references count="3">
          <reference field="21" count="1" selected="0">
            <x v="110"/>
          </reference>
          <reference field="22" count="1" selected="0">
            <x v="982"/>
          </reference>
          <reference field="28" count="1">
            <x v="192"/>
          </reference>
        </references>
      </pivotArea>
    </format>
    <format dxfId="1071">
      <pivotArea dataOnly="0" labelOnly="1" outline="0" fieldPosition="0">
        <references count="3">
          <reference field="21" count="1" selected="0">
            <x v="111"/>
          </reference>
          <reference field="22" count="1" selected="0">
            <x v="138"/>
          </reference>
          <reference field="28" count="1">
            <x v="76"/>
          </reference>
        </references>
      </pivotArea>
    </format>
    <format dxfId="1070">
      <pivotArea dataOnly="0" labelOnly="1" outline="0" fieldPosition="0">
        <references count="3">
          <reference field="21" count="1" selected="0">
            <x v="112"/>
          </reference>
          <reference field="22" count="1" selected="0">
            <x v="534"/>
          </reference>
          <reference field="28" count="1">
            <x v="484"/>
          </reference>
        </references>
      </pivotArea>
    </format>
    <format dxfId="1069">
      <pivotArea dataOnly="0" labelOnly="1" outline="0" fieldPosition="0">
        <references count="3">
          <reference field="21" count="1" selected="0">
            <x v="113"/>
          </reference>
          <reference field="22" count="1" selected="0">
            <x v="998"/>
          </reference>
          <reference field="28" count="1">
            <x v="201"/>
          </reference>
        </references>
      </pivotArea>
    </format>
    <format dxfId="1068">
      <pivotArea dataOnly="0" labelOnly="1" outline="0" fieldPosition="0">
        <references count="3">
          <reference field="21" count="1" selected="0">
            <x v="114"/>
          </reference>
          <reference field="22" count="1" selected="0">
            <x v="890"/>
          </reference>
          <reference field="28" count="1">
            <x v="210"/>
          </reference>
        </references>
      </pivotArea>
    </format>
    <format dxfId="1067">
      <pivotArea dataOnly="0" labelOnly="1" outline="0" fieldPosition="0">
        <references count="3">
          <reference field="21" count="1" selected="0">
            <x v="115"/>
          </reference>
          <reference field="22" count="1" selected="0">
            <x v="346"/>
          </reference>
          <reference field="28" count="1">
            <x v="192"/>
          </reference>
        </references>
      </pivotArea>
    </format>
    <format dxfId="1066">
      <pivotArea dataOnly="0" labelOnly="1" outline="0" fieldPosition="0">
        <references count="3">
          <reference field="21" count="1" selected="0">
            <x v="116"/>
          </reference>
          <reference field="22" count="1" selected="0">
            <x v="650"/>
          </reference>
          <reference field="28" count="1">
            <x v="482"/>
          </reference>
        </references>
      </pivotArea>
    </format>
    <format dxfId="1065">
      <pivotArea dataOnly="0" labelOnly="1" outline="0" fieldPosition="0">
        <references count="3">
          <reference field="21" count="1" selected="0">
            <x v="117"/>
          </reference>
          <reference field="22" count="1" selected="0">
            <x v="466"/>
          </reference>
          <reference field="28" count="1">
            <x v="288"/>
          </reference>
        </references>
      </pivotArea>
    </format>
    <format dxfId="1064">
      <pivotArea dataOnly="0" labelOnly="1" outline="0" fieldPosition="0">
        <references count="3">
          <reference field="21" count="1" selected="0">
            <x v="118"/>
          </reference>
          <reference field="22" count="1" selected="0">
            <x v="859"/>
          </reference>
          <reference field="28" count="1">
            <x v="656"/>
          </reference>
        </references>
      </pivotArea>
    </format>
    <format dxfId="1063">
      <pivotArea dataOnly="0" labelOnly="1" outline="0" fieldPosition="0">
        <references count="3">
          <reference field="21" count="1" selected="0">
            <x v="119"/>
          </reference>
          <reference field="22" count="1" selected="0">
            <x v="819"/>
          </reference>
          <reference field="28" count="1">
            <x v="416"/>
          </reference>
        </references>
      </pivotArea>
    </format>
    <format dxfId="1062">
      <pivotArea dataOnly="0" labelOnly="1" outline="0" fieldPosition="0">
        <references count="3">
          <reference field="21" count="1" selected="0">
            <x v="120"/>
          </reference>
          <reference field="22" count="1" selected="0">
            <x v="293"/>
          </reference>
          <reference field="28" count="1">
            <x v="536"/>
          </reference>
        </references>
      </pivotArea>
    </format>
    <format dxfId="1061">
      <pivotArea dataOnly="0" labelOnly="1" outline="0" fieldPosition="0">
        <references count="3">
          <reference field="21" count="1" selected="0">
            <x v="121"/>
          </reference>
          <reference field="22" count="1" selected="0">
            <x v="1177"/>
          </reference>
          <reference field="28" count="1">
            <x v="381"/>
          </reference>
        </references>
      </pivotArea>
    </format>
    <format dxfId="1060">
      <pivotArea dataOnly="0" labelOnly="1" outline="0" fieldPosition="0">
        <references count="3">
          <reference field="21" count="1" selected="0">
            <x v="122"/>
          </reference>
          <reference field="22" count="1" selected="0">
            <x v="613"/>
          </reference>
          <reference field="28" count="1">
            <x v="455"/>
          </reference>
        </references>
      </pivotArea>
    </format>
    <format dxfId="1059">
      <pivotArea dataOnly="0" labelOnly="1" outline="0" fieldPosition="0">
        <references count="3">
          <reference field="21" count="1" selected="0">
            <x v="123"/>
          </reference>
          <reference field="22" count="1" selected="0">
            <x v="269"/>
          </reference>
          <reference field="28" count="1">
            <x v="96"/>
          </reference>
        </references>
      </pivotArea>
    </format>
    <format dxfId="1058">
      <pivotArea dataOnly="0" labelOnly="1" outline="0" fieldPosition="0">
        <references count="3">
          <reference field="21" count="1" selected="0">
            <x v="124"/>
          </reference>
          <reference field="22" count="1" selected="0">
            <x v="712"/>
          </reference>
          <reference field="28" count="1">
            <x v="424"/>
          </reference>
        </references>
      </pivotArea>
    </format>
    <format dxfId="1057">
      <pivotArea dataOnly="0" labelOnly="1" outline="0" fieldPosition="0">
        <references count="3">
          <reference field="21" count="1" selected="0">
            <x v="125"/>
          </reference>
          <reference field="22" count="1" selected="0">
            <x v="1118"/>
          </reference>
          <reference field="28" count="1">
            <x v="52"/>
          </reference>
        </references>
      </pivotArea>
    </format>
    <format dxfId="1056">
      <pivotArea dataOnly="0" labelOnly="1" outline="0" fieldPosition="0">
        <references count="3">
          <reference field="21" count="1" selected="0">
            <x v="126"/>
          </reference>
          <reference field="22" count="1" selected="0">
            <x v="185"/>
          </reference>
          <reference field="28" count="1">
            <x v="236"/>
          </reference>
        </references>
      </pivotArea>
    </format>
    <format dxfId="1055">
      <pivotArea dataOnly="0" labelOnly="1" outline="0" fieldPosition="0">
        <references count="3">
          <reference field="21" count="1" selected="0">
            <x v="127"/>
          </reference>
          <reference field="22" count="1" selected="0">
            <x v="513"/>
          </reference>
          <reference field="28" count="1">
            <x v="563"/>
          </reference>
        </references>
      </pivotArea>
    </format>
    <format dxfId="1054">
      <pivotArea dataOnly="0" labelOnly="1" outline="0" fieldPosition="0">
        <references count="3">
          <reference field="21" count="1" selected="0">
            <x v="128"/>
          </reference>
          <reference field="22" count="1" selected="0">
            <x v="779"/>
          </reference>
          <reference field="28" count="1">
            <x v="558"/>
          </reference>
        </references>
      </pivotArea>
    </format>
    <format dxfId="1053">
      <pivotArea dataOnly="0" labelOnly="1" outline="0" fieldPosition="0">
        <references count="3">
          <reference field="21" count="1" selected="0">
            <x v="129"/>
          </reference>
          <reference field="22" count="1" selected="0">
            <x v="980"/>
          </reference>
          <reference field="28" count="1">
            <x v="235"/>
          </reference>
        </references>
      </pivotArea>
    </format>
    <format dxfId="1052">
      <pivotArea dataOnly="0" labelOnly="1" outline="0" fieldPosition="0">
        <references count="3">
          <reference field="21" count="1" selected="0">
            <x v="130"/>
          </reference>
          <reference field="22" count="1" selected="0">
            <x v="527"/>
          </reference>
          <reference field="28" count="1">
            <x v="521"/>
          </reference>
        </references>
      </pivotArea>
    </format>
    <format dxfId="1051">
      <pivotArea dataOnly="0" labelOnly="1" outline="0" fieldPosition="0">
        <references count="3">
          <reference field="21" count="1" selected="0">
            <x v="131"/>
          </reference>
          <reference field="22" count="1" selected="0">
            <x v="68"/>
          </reference>
          <reference field="28" count="1">
            <x v="179"/>
          </reference>
        </references>
      </pivotArea>
    </format>
    <format dxfId="1050">
      <pivotArea dataOnly="0" labelOnly="1" outline="0" fieldPosition="0">
        <references count="3">
          <reference field="21" count="1" selected="0">
            <x v="132"/>
          </reference>
          <reference field="22" count="1" selected="0">
            <x v="690"/>
          </reference>
          <reference field="28" count="1">
            <x v="69"/>
          </reference>
        </references>
      </pivotArea>
    </format>
    <format dxfId="1049">
      <pivotArea dataOnly="0" labelOnly="1" outline="0" fieldPosition="0">
        <references count="3">
          <reference field="21" count="1" selected="0">
            <x v="133"/>
          </reference>
          <reference field="22" count="1" selected="0">
            <x v="92"/>
          </reference>
          <reference field="28" count="1">
            <x v="442"/>
          </reference>
        </references>
      </pivotArea>
    </format>
    <format dxfId="1048">
      <pivotArea dataOnly="0" labelOnly="1" outline="0" fieldPosition="0">
        <references count="3">
          <reference field="21" count="1" selected="0">
            <x v="134"/>
          </reference>
          <reference field="22" count="1" selected="0">
            <x v="324"/>
          </reference>
          <reference field="28" count="1">
            <x v="137"/>
          </reference>
        </references>
      </pivotArea>
    </format>
    <format dxfId="1047">
      <pivotArea dataOnly="0" labelOnly="1" outline="0" fieldPosition="0">
        <references count="3">
          <reference field="21" count="1" selected="0">
            <x v="135"/>
          </reference>
          <reference field="22" count="1" selected="0">
            <x v="829"/>
          </reference>
          <reference field="28" count="1">
            <x v="626"/>
          </reference>
        </references>
      </pivotArea>
    </format>
    <format dxfId="1046">
      <pivotArea dataOnly="0" labelOnly="1" outline="0" fieldPosition="0">
        <references count="3">
          <reference field="21" count="1" selected="0">
            <x v="136"/>
          </reference>
          <reference field="22" count="1" selected="0">
            <x v="608"/>
          </reference>
          <reference field="28" count="1">
            <x v="308"/>
          </reference>
        </references>
      </pivotArea>
    </format>
    <format dxfId="1045">
      <pivotArea dataOnly="0" labelOnly="1" outline="0" fieldPosition="0">
        <references count="3">
          <reference field="21" count="1" selected="0">
            <x v="137"/>
          </reference>
          <reference field="22" count="1" selected="0">
            <x v="349"/>
          </reference>
          <reference field="28" count="1">
            <x v="541"/>
          </reference>
        </references>
      </pivotArea>
    </format>
    <format dxfId="1044">
      <pivotArea dataOnly="0" labelOnly="1" outline="0" fieldPosition="0">
        <references count="3">
          <reference field="21" count="1" selected="0">
            <x v="138"/>
          </reference>
          <reference field="22" count="1" selected="0">
            <x v="637"/>
          </reference>
          <reference field="28" count="1">
            <x v="471"/>
          </reference>
        </references>
      </pivotArea>
    </format>
    <format dxfId="1043">
      <pivotArea dataOnly="0" labelOnly="1" outline="0" fieldPosition="0">
        <references count="3">
          <reference field="21" count="1" selected="0">
            <x v="139"/>
          </reference>
          <reference field="22" count="1" selected="0">
            <x v="993"/>
          </reference>
          <reference field="28" count="1">
            <x v="176"/>
          </reference>
        </references>
      </pivotArea>
    </format>
    <format dxfId="1042">
      <pivotArea dataOnly="0" labelOnly="1" outline="0" fieldPosition="0">
        <references count="3">
          <reference field="21" count="1" selected="0">
            <x v="140"/>
          </reference>
          <reference field="22" count="1" selected="0">
            <x v="1086"/>
          </reference>
          <reference field="28" count="1">
            <x v="616"/>
          </reference>
        </references>
      </pivotArea>
    </format>
    <format dxfId="1041">
      <pivotArea dataOnly="0" labelOnly="1" outline="0" fieldPosition="0">
        <references count="3">
          <reference field="21" count="1" selected="0">
            <x v="141"/>
          </reference>
          <reference field="22" count="1" selected="0">
            <x v="671"/>
          </reference>
          <reference field="28" count="1">
            <x v="456"/>
          </reference>
        </references>
      </pivotArea>
    </format>
    <format dxfId="1040">
      <pivotArea dataOnly="0" labelOnly="1" outline="0" fieldPosition="0">
        <references count="3">
          <reference field="21" count="1" selected="0">
            <x v="142"/>
          </reference>
          <reference field="22" count="1" selected="0">
            <x v="1150"/>
          </reference>
          <reference field="28" count="1">
            <x v="268"/>
          </reference>
        </references>
      </pivotArea>
    </format>
    <format dxfId="1039">
      <pivotArea dataOnly="0" labelOnly="1" outline="0" fieldPosition="0">
        <references count="3">
          <reference field="21" count="1" selected="0">
            <x v="143"/>
          </reference>
          <reference field="22" count="1" selected="0">
            <x v="571"/>
          </reference>
          <reference field="28" count="1">
            <x v="443"/>
          </reference>
        </references>
      </pivotArea>
    </format>
    <format dxfId="1038">
      <pivotArea dataOnly="0" labelOnly="1" outline="0" fieldPosition="0">
        <references count="3">
          <reference field="21" count="1" selected="0">
            <x v="144"/>
          </reference>
          <reference field="22" count="1" selected="0">
            <x v="805"/>
          </reference>
          <reference field="28" count="1">
            <x v="379"/>
          </reference>
        </references>
      </pivotArea>
    </format>
    <format dxfId="1037">
      <pivotArea dataOnly="0" labelOnly="1" outline="0" fieldPosition="0">
        <references count="3">
          <reference field="21" count="1" selected="0">
            <x v="145"/>
          </reference>
          <reference field="22" count="1" selected="0">
            <x v="841"/>
          </reference>
          <reference field="28" count="1">
            <x v="471"/>
          </reference>
        </references>
      </pivotArea>
    </format>
    <format dxfId="1036">
      <pivotArea dataOnly="0" labelOnly="1" outline="0" fieldPosition="0">
        <references count="3">
          <reference field="21" count="1" selected="0">
            <x v="146"/>
          </reference>
          <reference field="22" count="1" selected="0">
            <x v="301"/>
          </reference>
          <reference field="28" count="1">
            <x v="574"/>
          </reference>
        </references>
      </pivotArea>
    </format>
    <format dxfId="1035">
      <pivotArea dataOnly="0" labelOnly="1" outline="0" fieldPosition="0">
        <references count="3">
          <reference field="21" count="1" selected="0">
            <x v="147"/>
          </reference>
          <reference field="22" count="1" selected="0">
            <x v="991"/>
          </reference>
          <reference field="28" count="1">
            <x v="275"/>
          </reference>
        </references>
      </pivotArea>
    </format>
    <format dxfId="1034">
      <pivotArea dataOnly="0" labelOnly="1" outline="0" fieldPosition="0">
        <references count="3">
          <reference field="21" count="1" selected="0">
            <x v="148"/>
          </reference>
          <reference field="22" count="1" selected="0">
            <x v="1105"/>
          </reference>
          <reference field="28" count="1">
            <x v="146"/>
          </reference>
        </references>
      </pivotArea>
    </format>
    <format dxfId="1033">
      <pivotArea dataOnly="0" labelOnly="1" outline="0" fieldPosition="0">
        <references count="3">
          <reference field="21" count="1" selected="0">
            <x v="149"/>
          </reference>
          <reference field="22" count="1" selected="0">
            <x v="908"/>
          </reference>
          <reference field="28" count="1">
            <x v="467"/>
          </reference>
        </references>
      </pivotArea>
    </format>
    <format dxfId="1032">
      <pivotArea dataOnly="0" labelOnly="1" outline="0" fieldPosition="0">
        <references count="3">
          <reference field="21" count="1" selected="0">
            <x v="150"/>
          </reference>
          <reference field="22" count="1" selected="0">
            <x v="763"/>
          </reference>
          <reference field="28" count="1">
            <x v="536"/>
          </reference>
        </references>
      </pivotArea>
    </format>
    <format dxfId="1031">
      <pivotArea dataOnly="0" labelOnly="1" outline="0" fieldPosition="0">
        <references count="3">
          <reference field="21" count="1" selected="0">
            <x v="151"/>
          </reference>
          <reference field="22" count="1" selected="0">
            <x v="715"/>
          </reference>
          <reference field="28" count="1">
            <x v="450"/>
          </reference>
        </references>
      </pivotArea>
    </format>
    <format dxfId="1030">
      <pivotArea dataOnly="0" labelOnly="1" outline="0" fieldPosition="0">
        <references count="3">
          <reference field="21" count="1" selected="0">
            <x v="152"/>
          </reference>
          <reference field="22" count="1" selected="0">
            <x v="110"/>
          </reference>
          <reference field="28" count="1">
            <x v="475"/>
          </reference>
        </references>
      </pivotArea>
    </format>
    <format dxfId="1029">
      <pivotArea dataOnly="0" labelOnly="1" outline="0" fieldPosition="0">
        <references count="3">
          <reference field="21" count="1" selected="0">
            <x v="153"/>
          </reference>
          <reference field="22" count="1" selected="0">
            <x v="1136"/>
          </reference>
          <reference field="28" count="1">
            <x v="180"/>
          </reference>
        </references>
      </pivotArea>
    </format>
    <format dxfId="1028">
      <pivotArea dataOnly="0" labelOnly="1" outline="0" fieldPosition="0">
        <references count="3">
          <reference field="21" count="1" selected="0">
            <x v="154"/>
          </reference>
          <reference field="22" count="1" selected="0">
            <x v="379"/>
          </reference>
          <reference field="28" count="1">
            <x v="557"/>
          </reference>
        </references>
      </pivotArea>
    </format>
    <format dxfId="1027">
      <pivotArea dataOnly="0" labelOnly="1" outline="0" fieldPosition="0">
        <references count="3">
          <reference field="21" count="1" selected="0">
            <x v="155"/>
          </reference>
          <reference field="22" count="1" selected="0">
            <x v="697"/>
          </reference>
          <reference field="28" count="1">
            <x v="608"/>
          </reference>
        </references>
      </pivotArea>
    </format>
    <format dxfId="1026">
      <pivotArea dataOnly="0" labelOnly="1" outline="0" fieldPosition="0">
        <references count="3">
          <reference field="21" count="1" selected="0">
            <x v="156"/>
          </reference>
          <reference field="22" count="1" selected="0">
            <x v="733"/>
          </reference>
          <reference field="28" count="1">
            <x v="444"/>
          </reference>
        </references>
      </pivotArea>
    </format>
    <format dxfId="1025">
      <pivotArea dataOnly="0" labelOnly="1" outline="0" fieldPosition="0">
        <references count="3">
          <reference field="21" count="1" selected="0">
            <x v="157"/>
          </reference>
          <reference field="22" count="1" selected="0">
            <x v="232"/>
          </reference>
          <reference field="28" count="1">
            <x v="116"/>
          </reference>
        </references>
      </pivotArea>
    </format>
    <format dxfId="1024">
      <pivotArea dataOnly="0" labelOnly="1" outline="0" fieldPosition="0">
        <references count="3">
          <reference field="21" count="1" selected="0">
            <x v="158"/>
          </reference>
          <reference field="22" count="1" selected="0">
            <x v="428"/>
          </reference>
          <reference field="28" count="1">
            <x v="595"/>
          </reference>
        </references>
      </pivotArea>
    </format>
    <format dxfId="1023">
      <pivotArea dataOnly="0" labelOnly="1" outline="0" fieldPosition="0">
        <references count="3">
          <reference field="21" count="1" selected="0">
            <x v="159"/>
          </reference>
          <reference field="22" count="1" selected="0">
            <x v="196"/>
          </reference>
          <reference field="28" count="1">
            <x v="39"/>
          </reference>
        </references>
      </pivotArea>
    </format>
    <format dxfId="1022">
      <pivotArea dataOnly="0" labelOnly="1" outline="0" fieldPosition="0">
        <references count="3">
          <reference field="21" count="1" selected="0">
            <x v="160"/>
          </reference>
          <reference field="22" count="1" selected="0">
            <x v="210"/>
          </reference>
          <reference field="28" count="1">
            <x v="250"/>
          </reference>
        </references>
      </pivotArea>
    </format>
    <format dxfId="1021">
      <pivotArea dataOnly="0" labelOnly="1" outline="0" fieldPosition="0">
        <references count="3">
          <reference field="21" count="1" selected="0">
            <x v="161"/>
          </reference>
          <reference field="22" count="1" selected="0">
            <x v="86"/>
          </reference>
          <reference field="28" count="1">
            <x v="136"/>
          </reference>
        </references>
      </pivotArea>
    </format>
    <format dxfId="1020">
      <pivotArea dataOnly="0" labelOnly="1" outline="0" fieldPosition="0">
        <references count="3">
          <reference field="21" count="1" selected="0">
            <x v="162"/>
          </reference>
          <reference field="22" count="1" selected="0">
            <x v="329"/>
          </reference>
          <reference field="28" count="1">
            <x v="472"/>
          </reference>
        </references>
      </pivotArea>
    </format>
    <format dxfId="1019">
      <pivotArea dataOnly="0" labelOnly="1" outline="0" fieldPosition="0">
        <references count="3">
          <reference field="21" count="1" selected="0">
            <x v="163"/>
          </reference>
          <reference field="22" count="1" selected="0">
            <x v="624"/>
          </reference>
          <reference field="28" count="1">
            <x v="392"/>
          </reference>
        </references>
      </pivotArea>
    </format>
    <format dxfId="1018">
      <pivotArea dataOnly="0" labelOnly="1" outline="0" fieldPosition="0">
        <references count="3">
          <reference field="21" count="1" selected="0">
            <x v="164"/>
          </reference>
          <reference field="22" count="1" selected="0">
            <x v="406"/>
          </reference>
          <reference field="28" count="1">
            <x v="518"/>
          </reference>
        </references>
      </pivotArea>
    </format>
    <format dxfId="1017">
      <pivotArea dataOnly="0" labelOnly="1" outline="0" fieldPosition="0">
        <references count="3">
          <reference field="21" count="1" selected="0">
            <x v="165"/>
          </reference>
          <reference field="22" count="1" selected="0">
            <x v="1042"/>
          </reference>
          <reference field="28" count="1">
            <x v="664"/>
          </reference>
        </references>
      </pivotArea>
    </format>
    <format dxfId="1016">
      <pivotArea dataOnly="0" labelOnly="1" outline="0" fieldPosition="0">
        <references count="3">
          <reference field="21" count="1" selected="0">
            <x v="166"/>
          </reference>
          <reference field="22" count="1" selected="0">
            <x v="848"/>
          </reference>
          <reference field="28" count="1">
            <x v="100"/>
          </reference>
        </references>
      </pivotArea>
    </format>
    <format dxfId="1015">
      <pivotArea dataOnly="0" labelOnly="1" outline="0" fieldPosition="0">
        <references count="3">
          <reference field="21" count="1" selected="0">
            <x v="167"/>
          </reference>
          <reference field="22" count="1" selected="0">
            <x v="501"/>
          </reference>
          <reference field="28" count="1">
            <x v="507"/>
          </reference>
        </references>
      </pivotArea>
    </format>
    <format dxfId="1014">
      <pivotArea dataOnly="0" labelOnly="1" outline="0" fieldPosition="0">
        <references count="3">
          <reference field="21" count="1" selected="0">
            <x v="168"/>
          </reference>
          <reference field="22" count="1" selected="0">
            <x v="959"/>
          </reference>
          <reference field="28" count="1">
            <x v="137"/>
          </reference>
        </references>
      </pivotArea>
    </format>
    <format dxfId="1013">
      <pivotArea dataOnly="0" labelOnly="1" outline="0" fieldPosition="0">
        <references count="3">
          <reference field="21" count="1" selected="0">
            <x v="169"/>
          </reference>
          <reference field="22" count="1" selected="0">
            <x v="789"/>
          </reference>
          <reference field="28" count="1">
            <x v="158"/>
          </reference>
        </references>
      </pivotArea>
    </format>
    <format dxfId="1012">
      <pivotArea dataOnly="0" labelOnly="1" outline="0" fieldPosition="0">
        <references count="3">
          <reference field="21" count="1" selected="0">
            <x v="170"/>
          </reference>
          <reference field="22" count="1" selected="0">
            <x v="199"/>
          </reference>
          <reference field="28" count="1">
            <x v="22"/>
          </reference>
        </references>
      </pivotArea>
    </format>
    <format dxfId="1011">
      <pivotArea dataOnly="0" labelOnly="1" outline="0" fieldPosition="0">
        <references count="3">
          <reference field="21" count="1" selected="0">
            <x v="171"/>
          </reference>
          <reference field="22" count="1" selected="0">
            <x v="524"/>
          </reference>
          <reference field="28" count="1">
            <x v="455"/>
          </reference>
        </references>
      </pivotArea>
    </format>
    <format dxfId="1010">
      <pivotArea dataOnly="0" labelOnly="1" outline="0" fieldPosition="0">
        <references count="3">
          <reference field="21" count="1" selected="0">
            <x v="172"/>
          </reference>
          <reference field="22" count="1" selected="0">
            <x v="248"/>
          </reference>
          <reference field="28" count="1">
            <x v="192"/>
          </reference>
        </references>
      </pivotArea>
    </format>
    <format dxfId="1009">
      <pivotArea dataOnly="0" labelOnly="1" outline="0" fieldPosition="0">
        <references count="3">
          <reference field="21" count="1" selected="0">
            <x v="173"/>
          </reference>
          <reference field="22" count="1" selected="0">
            <x v="967"/>
          </reference>
          <reference field="28" count="1">
            <x v="137"/>
          </reference>
        </references>
      </pivotArea>
    </format>
    <format dxfId="1008">
      <pivotArea dataOnly="0" labelOnly="1" outline="0" fieldPosition="0">
        <references count="3">
          <reference field="21" count="1" selected="0">
            <x v="174"/>
          </reference>
          <reference field="22" count="1" selected="0">
            <x v="57"/>
          </reference>
          <reference field="28" count="1">
            <x v="174"/>
          </reference>
        </references>
      </pivotArea>
    </format>
    <format dxfId="1007">
      <pivotArea dataOnly="0" labelOnly="1" outline="0" fieldPosition="0">
        <references count="3">
          <reference field="21" count="1" selected="0">
            <x v="175"/>
          </reference>
          <reference field="22" count="1" selected="0">
            <x v="588"/>
          </reference>
          <reference field="28" count="1">
            <x v="394"/>
          </reference>
        </references>
      </pivotArea>
    </format>
    <format dxfId="1006">
      <pivotArea dataOnly="0" labelOnly="1" outline="0" fieldPosition="0">
        <references count="3">
          <reference field="21" count="1" selected="0">
            <x v="176"/>
          </reference>
          <reference field="22" count="1" selected="0">
            <x v="1160"/>
          </reference>
          <reference field="28" count="1">
            <x v="161"/>
          </reference>
        </references>
      </pivotArea>
    </format>
    <format dxfId="1005">
      <pivotArea dataOnly="0" labelOnly="1" outline="0" fieldPosition="0">
        <references count="3">
          <reference field="21" count="1" selected="0">
            <x v="177"/>
          </reference>
          <reference field="22" count="1" selected="0">
            <x v="657"/>
          </reference>
          <reference field="28" count="1">
            <x v="591"/>
          </reference>
        </references>
      </pivotArea>
    </format>
    <format dxfId="1004">
      <pivotArea dataOnly="0" labelOnly="1" outline="0" fieldPosition="0">
        <references count="3">
          <reference field="21" count="1" selected="0">
            <x v="178"/>
          </reference>
          <reference field="22" count="1" selected="0">
            <x v="461"/>
          </reference>
          <reference field="28" count="1">
            <x v="466"/>
          </reference>
        </references>
      </pivotArea>
    </format>
    <format dxfId="1003">
      <pivotArea dataOnly="0" labelOnly="1" outline="0" fieldPosition="0">
        <references count="3">
          <reference field="21" count="1" selected="0">
            <x v="179"/>
          </reference>
          <reference field="22" count="1" selected="0">
            <x v="1066"/>
          </reference>
          <reference field="28" count="1">
            <x v="624"/>
          </reference>
        </references>
      </pivotArea>
    </format>
    <format dxfId="1002">
      <pivotArea dataOnly="0" labelOnly="1" outline="0" fieldPosition="0">
        <references count="3">
          <reference field="21" count="1" selected="0">
            <x v="180"/>
          </reference>
          <reference field="22" count="1" selected="0">
            <x v="1129"/>
          </reference>
          <reference field="28" count="1">
            <x v="166"/>
          </reference>
        </references>
      </pivotArea>
    </format>
    <format dxfId="1001">
      <pivotArea dataOnly="0" labelOnly="1" outline="0" fieldPosition="0">
        <references count="3">
          <reference field="21" count="1" selected="0">
            <x v="181"/>
          </reference>
          <reference field="22" count="1" selected="0">
            <x v="208"/>
          </reference>
          <reference field="28" count="1">
            <x v="175"/>
          </reference>
        </references>
      </pivotArea>
    </format>
    <format dxfId="1000">
      <pivotArea dataOnly="0" labelOnly="1" outline="0" fieldPosition="0">
        <references count="3">
          <reference field="21" count="1" selected="0">
            <x v="182"/>
          </reference>
          <reference field="22" count="1" selected="0">
            <x v="360"/>
          </reference>
          <reference field="28" count="1">
            <x v="489"/>
          </reference>
        </references>
      </pivotArea>
    </format>
    <format dxfId="999">
      <pivotArea dataOnly="0" labelOnly="1" outline="0" fieldPosition="0">
        <references count="3">
          <reference field="21" count="1" selected="0">
            <x v="183"/>
          </reference>
          <reference field="22" count="1" selected="0">
            <x v="1102"/>
          </reference>
          <reference field="28" count="1">
            <x v="249"/>
          </reference>
        </references>
      </pivotArea>
    </format>
    <format dxfId="998">
      <pivotArea dataOnly="0" labelOnly="1" outline="0" fieldPosition="0">
        <references count="3">
          <reference field="21" count="1" selected="0">
            <x v="184"/>
          </reference>
          <reference field="22" count="1" selected="0">
            <x v="844"/>
          </reference>
          <reference field="28" count="1">
            <x v="409"/>
          </reference>
        </references>
      </pivotArea>
    </format>
    <format dxfId="997">
      <pivotArea dataOnly="0" labelOnly="1" outline="0" fieldPosition="0">
        <references count="3">
          <reference field="21" count="1" selected="0">
            <x v="185"/>
          </reference>
          <reference field="22" count="1" selected="0">
            <x v="739"/>
          </reference>
          <reference field="28" count="1">
            <x v="331"/>
          </reference>
        </references>
      </pivotArea>
    </format>
    <format dxfId="996">
      <pivotArea dataOnly="0" labelOnly="1" outline="0" fieldPosition="0">
        <references count="3">
          <reference field="21" count="1" selected="0">
            <x v="186"/>
          </reference>
          <reference field="22" count="1" selected="0">
            <x v="74"/>
          </reference>
          <reference field="28" count="1">
            <x v="220"/>
          </reference>
        </references>
      </pivotArea>
    </format>
    <format dxfId="995">
      <pivotArea dataOnly="0" labelOnly="1" outline="0" fieldPosition="0">
        <references count="3">
          <reference field="21" count="1" selected="0">
            <x v="187"/>
          </reference>
          <reference field="22" count="1" selected="0">
            <x v="882"/>
          </reference>
          <reference field="28" count="1">
            <x v="499"/>
          </reference>
        </references>
      </pivotArea>
    </format>
    <format dxfId="994">
      <pivotArea dataOnly="0" labelOnly="1" outline="0" fieldPosition="0">
        <references count="3">
          <reference field="21" count="1" selected="0">
            <x v="188"/>
          </reference>
          <reference field="22" count="1" selected="0">
            <x v="258"/>
          </reference>
          <reference field="28" count="1">
            <x v="136"/>
          </reference>
        </references>
      </pivotArea>
    </format>
    <format dxfId="993">
      <pivotArea dataOnly="0" labelOnly="1" outline="0" fieldPosition="0">
        <references count="3">
          <reference field="21" count="1" selected="0">
            <x v="189"/>
          </reference>
          <reference field="22" count="1" selected="0">
            <x v="795"/>
          </reference>
          <reference field="28" count="1">
            <x v="115"/>
          </reference>
        </references>
      </pivotArea>
    </format>
    <format dxfId="992">
      <pivotArea dataOnly="0" labelOnly="1" outline="0" fieldPosition="0">
        <references count="3">
          <reference field="21" count="1" selected="0">
            <x v="190"/>
          </reference>
          <reference field="22" count="1" selected="0">
            <x v="473"/>
          </reference>
          <reference field="28" count="1">
            <x v="532"/>
          </reference>
        </references>
      </pivotArea>
    </format>
    <format dxfId="991">
      <pivotArea dataOnly="0" labelOnly="1" outline="0" fieldPosition="0">
        <references count="3">
          <reference field="21" count="1" selected="0">
            <x v="191"/>
          </reference>
          <reference field="22" count="1" selected="0">
            <x v="224"/>
          </reference>
          <reference field="28" count="1">
            <x v="75"/>
          </reference>
        </references>
      </pivotArea>
    </format>
    <format dxfId="990">
      <pivotArea dataOnly="0" labelOnly="1" outline="0" fieldPosition="0">
        <references count="3">
          <reference field="21" count="1" selected="0">
            <x v="192"/>
          </reference>
          <reference field="22" count="1" selected="0">
            <x v="209"/>
          </reference>
          <reference field="28" count="1">
            <x v="17"/>
          </reference>
        </references>
      </pivotArea>
    </format>
    <format dxfId="989">
      <pivotArea dataOnly="0" labelOnly="1" outline="0" fieldPosition="0">
        <references count="3">
          <reference field="21" count="1" selected="0">
            <x v="193"/>
          </reference>
          <reference field="22" count="1" selected="0">
            <x v="509"/>
          </reference>
          <reference field="28" count="1">
            <x v="426"/>
          </reference>
        </references>
      </pivotArea>
    </format>
    <format dxfId="988">
      <pivotArea dataOnly="0" labelOnly="1" outline="0" fieldPosition="0">
        <references count="3">
          <reference field="21" count="1" selected="0">
            <x v="194"/>
          </reference>
          <reference field="22" count="1" selected="0">
            <x v="97"/>
          </reference>
          <reference field="28" count="1">
            <x v="124"/>
          </reference>
        </references>
      </pivotArea>
    </format>
    <format dxfId="987">
      <pivotArea dataOnly="0" labelOnly="1" outline="0" fieldPosition="0">
        <references count="3">
          <reference field="21" count="1" selected="0">
            <x v="195"/>
          </reference>
          <reference field="22" count="1" selected="0">
            <x v="60"/>
          </reference>
          <reference field="28" count="1">
            <x v="219"/>
          </reference>
        </references>
      </pivotArea>
    </format>
    <format dxfId="986">
      <pivotArea dataOnly="0" labelOnly="1" outline="0" fieldPosition="0">
        <references count="3">
          <reference field="21" count="1" selected="0">
            <x v="196"/>
          </reference>
          <reference field="22" count="1" selected="0">
            <x v="1003"/>
          </reference>
          <reference field="28" count="1">
            <x v="586"/>
          </reference>
        </references>
      </pivotArea>
    </format>
    <format dxfId="985">
      <pivotArea dataOnly="0" labelOnly="1" outline="0" fieldPosition="0">
        <references count="3">
          <reference field="21" count="1" selected="0">
            <x v="197"/>
          </reference>
          <reference field="22" count="1" selected="0">
            <x v="898"/>
          </reference>
          <reference field="28" count="1">
            <x v="531"/>
          </reference>
        </references>
      </pivotArea>
    </format>
    <format dxfId="984">
      <pivotArea dataOnly="0" labelOnly="1" outline="0" fieldPosition="0">
        <references count="3">
          <reference field="21" count="1" selected="0">
            <x v="198"/>
          </reference>
          <reference field="22" count="1" selected="0">
            <x v="579"/>
          </reference>
          <reference field="28" count="1">
            <x v="613"/>
          </reference>
        </references>
      </pivotArea>
    </format>
    <format dxfId="983">
      <pivotArea dataOnly="0" labelOnly="1" outline="0" fieldPosition="0">
        <references count="3">
          <reference field="21" count="1" selected="0">
            <x v="199"/>
          </reference>
          <reference field="22" count="1" selected="0">
            <x v="479"/>
          </reference>
          <reference field="28" count="1">
            <x v="75"/>
          </reference>
        </references>
      </pivotArea>
    </format>
    <format dxfId="982">
      <pivotArea dataOnly="0" labelOnly="1" outline="0" fieldPosition="0">
        <references count="3">
          <reference field="21" count="1" selected="0">
            <x v="200"/>
          </reference>
          <reference field="22" count="1" selected="0">
            <x v="1052"/>
          </reference>
          <reference field="28" count="1">
            <x v="668"/>
          </reference>
        </references>
      </pivotArea>
    </format>
    <format dxfId="981">
      <pivotArea dataOnly="0" labelOnly="1" outline="0" fieldPosition="0">
        <references count="3">
          <reference field="21" count="1" selected="0">
            <x v="201"/>
          </reference>
          <reference field="22" count="1" selected="0">
            <x v="1167"/>
          </reference>
          <reference field="28" count="1">
            <x v="266"/>
          </reference>
        </references>
      </pivotArea>
    </format>
    <format dxfId="980">
      <pivotArea dataOnly="0" labelOnly="1" outline="0" fieldPosition="0">
        <references count="3">
          <reference field="21" count="1" selected="0">
            <x v="202"/>
          </reference>
          <reference field="22" count="1" selected="0">
            <x v="971"/>
          </reference>
          <reference field="28" count="1">
            <x v="554"/>
          </reference>
        </references>
      </pivotArea>
    </format>
    <format dxfId="979">
      <pivotArea dataOnly="0" labelOnly="1" outline="0" fieldPosition="0">
        <references count="3">
          <reference field="21" count="1" selected="0">
            <x v="203"/>
          </reference>
          <reference field="22" count="1" selected="0">
            <x v="235"/>
          </reference>
          <reference field="28" count="1">
            <x v="138"/>
          </reference>
        </references>
      </pivotArea>
    </format>
    <format dxfId="978">
      <pivotArea dataOnly="0" labelOnly="1" outline="0" fieldPosition="0">
        <references count="3">
          <reference field="21" count="1" selected="0">
            <x v="204"/>
          </reference>
          <reference field="22" count="1" selected="0">
            <x v="620"/>
          </reference>
          <reference field="28" count="1">
            <x v="69"/>
          </reference>
        </references>
      </pivotArea>
    </format>
    <format dxfId="977">
      <pivotArea dataOnly="0" labelOnly="1" outline="0" fieldPosition="0">
        <references count="3">
          <reference field="21" count="1" selected="0">
            <x v="205"/>
          </reference>
          <reference field="22" count="1" selected="0">
            <x v="227"/>
          </reference>
          <reference field="28" count="1">
            <x v="282"/>
          </reference>
        </references>
      </pivotArea>
    </format>
    <format dxfId="976">
      <pivotArea dataOnly="0" labelOnly="1" outline="0" fieldPosition="0">
        <references count="3">
          <reference field="21" count="1" selected="0">
            <x v="206"/>
          </reference>
          <reference field="22" count="1" selected="0">
            <x v="914"/>
          </reference>
          <reference field="28" count="1">
            <x v="542"/>
          </reference>
        </references>
      </pivotArea>
    </format>
    <format dxfId="975">
      <pivotArea dataOnly="0" labelOnly="1" outline="0" fieldPosition="0">
        <references count="3">
          <reference field="21" count="1" selected="0">
            <x v="207"/>
          </reference>
          <reference field="22" count="1" selected="0">
            <x v="1106"/>
          </reference>
          <reference field="28" count="1">
            <x v="218"/>
          </reference>
        </references>
      </pivotArea>
    </format>
    <format dxfId="974">
      <pivotArea dataOnly="0" labelOnly="1" outline="0" fieldPosition="0">
        <references count="3">
          <reference field="21" count="1" selected="0">
            <x v="208"/>
          </reference>
          <reference field="22" count="1" selected="0">
            <x v="1117"/>
          </reference>
          <reference field="28" count="1">
            <x v="310"/>
          </reference>
        </references>
      </pivotArea>
    </format>
    <format dxfId="973">
      <pivotArea dataOnly="0" labelOnly="1" outline="0" fieldPosition="0">
        <references count="3">
          <reference field="21" count="1" selected="0">
            <x v="209"/>
          </reference>
          <reference field="22" count="1" selected="0">
            <x v="724"/>
          </reference>
          <reference field="28" count="1">
            <x v="92"/>
          </reference>
        </references>
      </pivotArea>
    </format>
    <format dxfId="972">
      <pivotArea dataOnly="0" labelOnly="1" outline="0" fieldPosition="0">
        <references count="3">
          <reference field="21" count="1" selected="0">
            <x v="210"/>
          </reference>
          <reference field="22" count="1" selected="0">
            <x v="464"/>
          </reference>
          <reference field="28" count="1">
            <x v="21"/>
          </reference>
        </references>
      </pivotArea>
    </format>
    <format dxfId="971">
      <pivotArea dataOnly="0" labelOnly="1" outline="0" fieldPosition="0">
        <references count="3">
          <reference field="21" count="1" selected="0">
            <x v="211"/>
          </reference>
          <reference field="22" count="1" selected="0">
            <x v="136"/>
          </reference>
          <reference field="28" count="1">
            <x v="224"/>
          </reference>
        </references>
      </pivotArea>
    </format>
    <format dxfId="970">
      <pivotArea dataOnly="0" labelOnly="1" outline="0" fieldPosition="0">
        <references count="3">
          <reference field="21" count="1" selected="0">
            <x v="212"/>
          </reference>
          <reference field="22" count="1" selected="0">
            <x v="778"/>
          </reference>
          <reference field="28" count="1">
            <x v="83"/>
          </reference>
        </references>
      </pivotArea>
    </format>
    <format dxfId="969">
      <pivotArea dataOnly="0" labelOnly="1" outline="0" fieldPosition="0">
        <references count="3">
          <reference field="21" count="1" selected="0">
            <x v="213"/>
          </reference>
          <reference field="22" count="1" selected="0">
            <x v="245"/>
          </reference>
          <reference field="28" count="1">
            <x v="58"/>
          </reference>
        </references>
      </pivotArea>
    </format>
    <format dxfId="968">
      <pivotArea dataOnly="0" labelOnly="1" outline="0" fieldPosition="0">
        <references count="3">
          <reference field="21" count="1" selected="0">
            <x v="214"/>
          </reference>
          <reference field="22" count="1" selected="0">
            <x v="231"/>
          </reference>
          <reference field="28" count="1">
            <x v="132"/>
          </reference>
        </references>
      </pivotArea>
    </format>
    <format dxfId="967">
      <pivotArea dataOnly="0" labelOnly="1" outline="0" fieldPosition="0">
        <references count="3">
          <reference field="21" count="1" selected="0">
            <x v="215"/>
          </reference>
          <reference field="22" count="1" selected="0">
            <x v="1158"/>
          </reference>
          <reference field="28" count="1">
            <x v="93"/>
          </reference>
        </references>
      </pivotArea>
    </format>
    <format dxfId="966">
      <pivotArea dataOnly="0" labelOnly="1" outline="0" fieldPosition="0">
        <references count="3">
          <reference field="21" count="1" selected="0">
            <x v="216"/>
          </reference>
          <reference field="22" count="1" selected="0">
            <x v="1126"/>
          </reference>
          <reference field="28" count="1">
            <x v="168"/>
          </reference>
        </references>
      </pivotArea>
    </format>
    <format dxfId="965">
      <pivotArea dataOnly="0" labelOnly="1" outline="0" fieldPosition="0">
        <references count="3">
          <reference field="21" count="1" selected="0">
            <x v="217"/>
          </reference>
          <reference field="22" count="1" selected="0">
            <x v="104"/>
          </reference>
          <reference field="28" count="1">
            <x v="182"/>
          </reference>
        </references>
      </pivotArea>
    </format>
    <format dxfId="964">
      <pivotArea dataOnly="0" labelOnly="1" outline="0" fieldPosition="0">
        <references count="3">
          <reference field="21" count="1" selected="0">
            <x v="218"/>
          </reference>
          <reference field="22" count="1" selected="0">
            <x v="532"/>
          </reference>
          <reference field="28" count="1">
            <x v="640"/>
          </reference>
        </references>
      </pivotArea>
    </format>
    <format dxfId="963">
      <pivotArea dataOnly="0" labelOnly="1" outline="0" fieldPosition="0">
        <references count="3">
          <reference field="21" count="1" selected="0">
            <x v="219"/>
          </reference>
          <reference field="22" count="1" selected="0">
            <x v="576"/>
          </reference>
          <reference field="28" count="1">
            <x v="244"/>
          </reference>
        </references>
      </pivotArea>
    </format>
    <format dxfId="962">
      <pivotArea dataOnly="0" labelOnly="1" outline="0" fieldPosition="0">
        <references count="3">
          <reference field="21" count="1" selected="0">
            <x v="220"/>
          </reference>
          <reference field="22" count="1" selected="0">
            <x v="292"/>
          </reference>
          <reference field="28" count="1">
            <x v="133"/>
          </reference>
        </references>
      </pivotArea>
    </format>
    <format dxfId="961">
      <pivotArea dataOnly="0" labelOnly="1" outline="0" fieldPosition="0">
        <references count="3">
          <reference field="21" count="1" selected="0">
            <x v="221"/>
          </reference>
          <reference field="22" count="1" selected="0">
            <x v="1081"/>
          </reference>
          <reference field="28" count="1">
            <x v="324"/>
          </reference>
        </references>
      </pivotArea>
    </format>
    <format dxfId="960">
      <pivotArea dataOnly="0" labelOnly="1" outline="0" fieldPosition="0">
        <references count="3">
          <reference field="21" count="1" selected="0">
            <x v="222"/>
          </reference>
          <reference field="22" count="1" selected="0">
            <x v="764"/>
          </reference>
          <reference field="28" count="1">
            <x v="137"/>
          </reference>
        </references>
      </pivotArea>
    </format>
    <format dxfId="959">
      <pivotArea dataOnly="0" labelOnly="1" outline="0" fieldPosition="0">
        <references count="3">
          <reference field="21" count="1" selected="0">
            <x v="223"/>
          </reference>
          <reference field="22" count="1" selected="0">
            <x v="725"/>
          </reference>
          <reference field="28" count="1">
            <x v="273"/>
          </reference>
        </references>
      </pivotArea>
    </format>
    <format dxfId="958">
      <pivotArea dataOnly="0" labelOnly="1" outline="0" fieldPosition="0">
        <references count="3">
          <reference field="21" count="1" selected="0">
            <x v="224"/>
          </reference>
          <reference field="22" count="1" selected="0">
            <x v="856"/>
          </reference>
          <reference field="28" count="1">
            <x v="617"/>
          </reference>
        </references>
      </pivotArea>
    </format>
    <format dxfId="957">
      <pivotArea dataOnly="0" labelOnly="1" outline="0" fieldPosition="0">
        <references count="3">
          <reference field="21" count="1" selected="0">
            <x v="225"/>
          </reference>
          <reference field="22" count="1" selected="0">
            <x v="976"/>
          </reference>
          <reference field="28" count="1">
            <x v="627"/>
          </reference>
        </references>
      </pivotArea>
    </format>
    <format dxfId="956">
      <pivotArea dataOnly="0" labelOnly="1" outline="0" fieldPosition="0">
        <references count="3">
          <reference field="21" count="1" selected="0">
            <x v="226"/>
          </reference>
          <reference field="22" count="1" selected="0">
            <x v="286"/>
          </reference>
          <reference field="28" count="1">
            <x v="10"/>
          </reference>
        </references>
      </pivotArea>
    </format>
    <format dxfId="955">
      <pivotArea dataOnly="0" labelOnly="1" outline="0" fieldPosition="0">
        <references count="3">
          <reference field="21" count="1" selected="0">
            <x v="227"/>
          </reference>
          <reference field="22" count="1" selected="0">
            <x v="919"/>
          </reference>
          <reference field="28" count="1">
            <x v="633"/>
          </reference>
        </references>
      </pivotArea>
    </format>
    <format dxfId="954">
      <pivotArea dataOnly="0" labelOnly="1" outline="0" fieldPosition="0">
        <references count="3">
          <reference field="21" count="1" selected="0">
            <x v="228"/>
          </reference>
          <reference field="22" count="1" selected="0">
            <x v="818"/>
          </reference>
          <reference field="28" count="1">
            <x v="96"/>
          </reference>
        </references>
      </pivotArea>
    </format>
    <format dxfId="953">
      <pivotArea dataOnly="0" labelOnly="1" outline="0" fieldPosition="0">
        <references count="3">
          <reference field="21" count="1" selected="0">
            <x v="229"/>
          </reference>
          <reference field="22" count="1" selected="0">
            <x v="125"/>
          </reference>
          <reference field="28" count="1">
            <x v="136"/>
          </reference>
        </references>
      </pivotArea>
    </format>
    <format dxfId="952">
      <pivotArea dataOnly="0" labelOnly="1" outline="0" fieldPosition="0">
        <references count="3">
          <reference field="21" count="1" selected="0">
            <x v="230"/>
          </reference>
          <reference field="22" count="1" selected="0">
            <x v="840"/>
          </reference>
          <reference field="28" count="1">
            <x v="508"/>
          </reference>
        </references>
      </pivotArea>
    </format>
    <format dxfId="951">
      <pivotArea dataOnly="0" labelOnly="1" outline="0" fieldPosition="0">
        <references count="3">
          <reference field="21" count="1" selected="0">
            <x v="231"/>
          </reference>
          <reference field="22" count="1" selected="0">
            <x v="858"/>
          </reference>
          <reference field="28" count="1">
            <x v="234"/>
          </reference>
        </references>
      </pivotArea>
    </format>
    <format dxfId="950">
      <pivotArea dataOnly="0" labelOnly="1" outline="0" fieldPosition="0">
        <references count="3">
          <reference field="21" count="1" selected="0">
            <x v="232"/>
          </reference>
          <reference field="22" count="1" selected="0">
            <x v="618"/>
          </reference>
          <reference field="28" count="1">
            <x v="59"/>
          </reference>
        </references>
      </pivotArea>
    </format>
    <format dxfId="949">
      <pivotArea dataOnly="0" labelOnly="1" outline="0" fieldPosition="0">
        <references count="3">
          <reference field="21" count="1" selected="0">
            <x v="233"/>
          </reference>
          <reference field="22" count="1" selected="0">
            <x v="64"/>
          </reference>
          <reference field="28" count="1">
            <x v="160"/>
          </reference>
        </references>
      </pivotArea>
    </format>
    <format dxfId="948">
      <pivotArea dataOnly="0" labelOnly="1" outline="0" fieldPosition="0">
        <references count="3">
          <reference field="21" count="1" selected="0">
            <x v="234"/>
          </reference>
          <reference field="22" count="1" selected="0">
            <x v="973"/>
          </reference>
          <reference field="28" count="1">
            <x v="605"/>
          </reference>
        </references>
      </pivotArea>
    </format>
    <format dxfId="947">
      <pivotArea dataOnly="0" labelOnly="1" outline="0" fieldPosition="0">
        <references count="3">
          <reference field="21" count="1" selected="0">
            <x v="235"/>
          </reference>
          <reference field="22" count="1" selected="0">
            <x v="445"/>
          </reference>
          <reference field="28" count="1">
            <x v="151"/>
          </reference>
        </references>
      </pivotArea>
    </format>
    <format dxfId="946">
      <pivotArea dataOnly="0" labelOnly="1" outline="0" fieldPosition="0">
        <references count="3">
          <reference field="21" count="1" selected="0">
            <x v="236"/>
          </reference>
          <reference field="22" count="1" selected="0">
            <x v="159"/>
          </reference>
          <reference field="28" count="1">
            <x v="131"/>
          </reference>
        </references>
      </pivotArea>
    </format>
    <format dxfId="945">
      <pivotArea dataOnly="0" labelOnly="1" outline="0" fieldPosition="0">
        <references count="3">
          <reference field="21" count="1" selected="0">
            <x v="237"/>
          </reference>
          <reference field="22" count="1" selected="0">
            <x v="1169"/>
          </reference>
          <reference field="28" count="1">
            <x v="637"/>
          </reference>
        </references>
      </pivotArea>
    </format>
    <format dxfId="944">
      <pivotArea dataOnly="0" labelOnly="1" outline="0" fieldPosition="0">
        <references count="3">
          <reference field="21" count="1" selected="0">
            <x v="238"/>
          </reference>
          <reference field="22" count="1" selected="0">
            <x v="811"/>
          </reference>
          <reference field="28" count="1">
            <x v="99"/>
          </reference>
        </references>
      </pivotArea>
    </format>
    <format dxfId="943">
      <pivotArea dataOnly="0" labelOnly="1" outline="0" fieldPosition="0">
        <references count="3">
          <reference field="21" count="1" selected="0">
            <x v="239"/>
          </reference>
          <reference field="22" count="1" selected="0">
            <x v="951"/>
          </reference>
          <reference field="28" count="1">
            <x v="634"/>
          </reference>
        </references>
      </pivotArea>
    </format>
    <format dxfId="942">
      <pivotArea dataOnly="0" labelOnly="1" outline="0" fieldPosition="0">
        <references count="3">
          <reference field="21" count="1" selected="0">
            <x v="240"/>
          </reference>
          <reference field="22" count="1" selected="0">
            <x v="900"/>
          </reference>
          <reference field="28" count="1">
            <x v="79"/>
          </reference>
        </references>
      </pivotArea>
    </format>
    <format dxfId="941">
      <pivotArea dataOnly="0" labelOnly="1" outline="0" fieldPosition="0">
        <references count="3">
          <reference field="21" count="1" selected="0">
            <x v="241"/>
          </reference>
          <reference field="22" count="1" selected="0">
            <x v="541"/>
          </reference>
          <reference field="28" count="1">
            <x v="418"/>
          </reference>
        </references>
      </pivotArea>
    </format>
    <format dxfId="940">
      <pivotArea dataOnly="0" labelOnly="1" outline="0" fieldPosition="0">
        <references count="3">
          <reference field="21" count="1" selected="0">
            <x v="242"/>
          </reference>
          <reference field="22" count="1" selected="0">
            <x v="186"/>
          </reference>
          <reference field="28" count="1">
            <x v="289"/>
          </reference>
        </references>
      </pivotArea>
    </format>
    <format dxfId="939">
      <pivotArea dataOnly="0" labelOnly="1" outline="0" fieldPosition="0">
        <references count="3">
          <reference field="21" count="1" selected="0">
            <x v="243"/>
          </reference>
          <reference field="22" count="1" selected="0">
            <x v="1001"/>
          </reference>
          <reference field="28" count="1">
            <x v="246"/>
          </reference>
        </references>
      </pivotArea>
    </format>
    <format dxfId="938">
      <pivotArea dataOnly="0" labelOnly="1" outline="0" fieldPosition="0">
        <references count="3">
          <reference field="21" count="1" selected="0">
            <x v="244"/>
          </reference>
          <reference field="22" count="1" selected="0">
            <x v="670"/>
          </reference>
          <reference field="28" count="1">
            <x v="175"/>
          </reference>
        </references>
      </pivotArea>
    </format>
    <format dxfId="937">
      <pivotArea dataOnly="0" labelOnly="1" outline="0" fieldPosition="0">
        <references count="3">
          <reference field="21" count="1" selected="0">
            <x v="245"/>
          </reference>
          <reference field="22" count="1" selected="0">
            <x v="988"/>
          </reference>
          <reference field="28" count="1">
            <x v="140"/>
          </reference>
        </references>
      </pivotArea>
    </format>
    <format dxfId="936">
      <pivotArea dataOnly="0" labelOnly="1" outline="0" fieldPosition="0">
        <references count="3">
          <reference field="21" count="1" selected="0">
            <x v="246"/>
          </reference>
          <reference field="22" count="1" selected="0">
            <x v="798"/>
          </reference>
          <reference field="28" count="1">
            <x v="84"/>
          </reference>
        </references>
      </pivotArea>
    </format>
    <format dxfId="935">
      <pivotArea dataOnly="0" labelOnly="1" outline="0" fieldPosition="0">
        <references count="3">
          <reference field="21" count="1" selected="0">
            <x v="247"/>
          </reference>
          <reference field="22" count="1" selected="0">
            <x v="1038"/>
          </reference>
          <reference field="28" count="1">
            <x v="422"/>
          </reference>
        </references>
      </pivotArea>
    </format>
    <format dxfId="934">
      <pivotArea dataOnly="0" labelOnly="1" outline="0" fieldPosition="0">
        <references count="3">
          <reference field="21" count="1" selected="0">
            <x v="248"/>
          </reference>
          <reference field="22" count="1" selected="0">
            <x v="1079"/>
          </reference>
          <reference field="28" count="1">
            <x v="339"/>
          </reference>
        </references>
      </pivotArea>
    </format>
    <format dxfId="933">
      <pivotArea dataOnly="0" labelOnly="1" outline="0" fieldPosition="0">
        <references count="3">
          <reference field="21" count="1" selected="0">
            <x v="249"/>
          </reference>
          <reference field="22" count="1" selected="0">
            <x v="594"/>
          </reference>
          <reference field="28" count="1">
            <x v="164"/>
          </reference>
        </references>
      </pivotArea>
    </format>
    <format dxfId="932">
      <pivotArea dataOnly="0" labelOnly="1" outline="0" fieldPosition="0">
        <references count="3">
          <reference field="21" count="1" selected="0">
            <x v="250"/>
          </reference>
          <reference field="22" count="1" selected="0">
            <x v="485"/>
          </reference>
          <reference field="28" count="1">
            <x v="414"/>
          </reference>
        </references>
      </pivotArea>
    </format>
    <format dxfId="931">
      <pivotArea dataOnly="0" labelOnly="1" outline="0" fieldPosition="0">
        <references count="3">
          <reference field="21" count="1" selected="0">
            <x v="251"/>
          </reference>
          <reference field="22" count="1" selected="0">
            <x v="721"/>
          </reference>
          <reference field="28" count="1">
            <x v="193"/>
          </reference>
        </references>
      </pivotArea>
    </format>
    <format dxfId="930">
      <pivotArea dataOnly="0" labelOnly="1" outline="0" fieldPosition="0">
        <references count="3">
          <reference field="21" count="1" selected="0">
            <x v="252"/>
          </reference>
          <reference field="22" count="1" selected="0">
            <x v="381"/>
          </reference>
          <reference field="28" count="1">
            <x v="206"/>
          </reference>
        </references>
      </pivotArea>
    </format>
    <format dxfId="929">
      <pivotArea dataOnly="0" labelOnly="1" outline="0" fieldPosition="0">
        <references count="3">
          <reference field="21" count="1" selected="0">
            <x v="253"/>
          </reference>
          <reference field="22" count="1" selected="0">
            <x v="1179"/>
          </reference>
          <reference field="28" count="1">
            <x v="467"/>
          </reference>
        </references>
      </pivotArea>
    </format>
    <format dxfId="928">
      <pivotArea dataOnly="0" labelOnly="1" outline="0" fieldPosition="0">
        <references count="3">
          <reference field="21" count="1" selected="0">
            <x v="254"/>
          </reference>
          <reference field="22" count="1" selected="0">
            <x v="54"/>
          </reference>
          <reference field="28" count="1">
            <x v="138"/>
          </reference>
        </references>
      </pivotArea>
    </format>
    <format dxfId="927">
      <pivotArea dataOnly="0" labelOnly="1" outline="0" fieldPosition="0">
        <references count="3">
          <reference field="21" count="1" selected="0">
            <x v="255"/>
          </reference>
          <reference field="22" count="1" selected="0">
            <x v="139"/>
          </reference>
          <reference field="28" count="1">
            <x v="286"/>
          </reference>
        </references>
      </pivotArea>
    </format>
    <format dxfId="926">
      <pivotArea dataOnly="0" labelOnly="1" outline="0" fieldPosition="0">
        <references count="3">
          <reference field="21" count="1" selected="0">
            <x v="256"/>
          </reference>
          <reference field="22" count="1" selected="0">
            <x v="351"/>
          </reference>
          <reference field="28" count="1">
            <x v="160"/>
          </reference>
        </references>
      </pivotArea>
    </format>
    <format dxfId="925">
      <pivotArea dataOnly="0" labelOnly="1" outline="0" fieldPosition="0">
        <references count="3">
          <reference field="21" count="1" selected="0">
            <x v="257"/>
          </reference>
          <reference field="22" count="1" selected="0">
            <x v="916"/>
          </reference>
          <reference field="28" count="1">
            <x v="124"/>
          </reference>
        </references>
      </pivotArea>
    </format>
    <format dxfId="924">
      <pivotArea dataOnly="0" labelOnly="1" outline="0" fieldPosition="0">
        <references count="3">
          <reference field="21" count="1" selected="0">
            <x v="258"/>
          </reference>
          <reference field="22" count="1" selected="0">
            <x v="614"/>
          </reference>
          <reference field="28" count="1">
            <x v="42"/>
          </reference>
        </references>
      </pivotArea>
    </format>
    <format dxfId="923">
      <pivotArea dataOnly="0" labelOnly="1" outline="0" fieldPosition="0">
        <references count="3">
          <reference field="21" count="1" selected="0">
            <x v="259"/>
          </reference>
          <reference field="22" count="1" selected="0">
            <x v="160"/>
          </reference>
          <reference field="28" count="1">
            <x v="242"/>
          </reference>
        </references>
      </pivotArea>
    </format>
    <format dxfId="922">
      <pivotArea dataOnly="0" labelOnly="1" outline="0" fieldPosition="0">
        <references count="3">
          <reference field="21" count="1" selected="0">
            <x v="260"/>
          </reference>
          <reference field="22" count="1" selected="0">
            <x v="906"/>
          </reference>
          <reference field="28" count="1">
            <x v="71"/>
          </reference>
        </references>
      </pivotArea>
    </format>
    <format dxfId="921">
      <pivotArea dataOnly="0" labelOnly="1" outline="0" fieldPosition="0">
        <references count="3">
          <reference field="21" count="1" selected="0">
            <x v="261"/>
          </reference>
          <reference field="22" count="1" selected="0">
            <x v="1051"/>
          </reference>
          <reference field="28" count="1">
            <x v="224"/>
          </reference>
        </references>
      </pivotArea>
    </format>
    <format dxfId="920">
      <pivotArea dataOnly="0" labelOnly="1" outline="0" fieldPosition="0">
        <references count="3">
          <reference field="21" count="1" selected="0">
            <x v="262"/>
          </reference>
          <reference field="22" count="1" selected="0">
            <x v="1061"/>
          </reference>
          <reference field="28" count="1">
            <x v="330"/>
          </reference>
        </references>
      </pivotArea>
    </format>
    <format dxfId="919">
      <pivotArea dataOnly="0" labelOnly="1" outline="0" fieldPosition="0">
        <references count="3">
          <reference field="21" count="1" selected="0">
            <x v="263"/>
          </reference>
          <reference field="22" count="1" selected="0">
            <x v="910"/>
          </reference>
          <reference field="28" count="1">
            <x v="24"/>
          </reference>
        </references>
      </pivotArea>
    </format>
    <format dxfId="918">
      <pivotArea dataOnly="0" labelOnly="1" outline="0" fieldPosition="0">
        <references count="3">
          <reference field="21" count="1" selected="0">
            <x v="264"/>
          </reference>
          <reference field="22" count="1" selected="0">
            <x v="793"/>
          </reference>
          <reference field="28" count="1">
            <x v="10"/>
          </reference>
        </references>
      </pivotArea>
    </format>
    <format dxfId="917">
      <pivotArea dataOnly="0" labelOnly="1" outline="0" fieldPosition="0">
        <references count="3">
          <reference field="21" count="1" selected="0">
            <x v="265"/>
          </reference>
          <reference field="22" count="1" selected="0">
            <x v="376"/>
          </reference>
          <reference field="28" count="1">
            <x v="107"/>
          </reference>
        </references>
      </pivotArea>
    </format>
    <format dxfId="916">
      <pivotArea dataOnly="0" labelOnly="1" outline="0" fieldPosition="0">
        <references count="3">
          <reference field="21" count="1" selected="0">
            <x v="266"/>
          </reference>
          <reference field="22" count="1" selected="0">
            <x v="1034"/>
          </reference>
          <reference field="28" count="1">
            <x v="116"/>
          </reference>
        </references>
      </pivotArea>
    </format>
    <format dxfId="915">
      <pivotArea dataOnly="0" labelOnly="1" outline="0" fieldPosition="0">
        <references count="3">
          <reference field="21" count="1" selected="0">
            <x v="267"/>
          </reference>
          <reference field="22" count="1" selected="0">
            <x v="1005"/>
          </reference>
          <reference field="28" count="1">
            <x v="366"/>
          </reference>
        </references>
      </pivotArea>
    </format>
    <format dxfId="914">
      <pivotArea dataOnly="0" labelOnly="1" outline="0" fieldPosition="0">
        <references count="3">
          <reference field="21" count="1" selected="0">
            <x v="268"/>
          </reference>
          <reference field="22" count="1" selected="0">
            <x v="279"/>
          </reference>
          <reference field="28" count="1">
            <x v="202"/>
          </reference>
        </references>
      </pivotArea>
    </format>
    <format dxfId="913">
      <pivotArea dataOnly="0" labelOnly="1" outline="0" fieldPosition="0">
        <references count="3">
          <reference field="21" count="1" selected="0">
            <x v="269"/>
          </reference>
          <reference field="22" count="1" selected="0">
            <x v="773"/>
          </reference>
          <reference field="28" count="1">
            <x v="19"/>
          </reference>
        </references>
      </pivotArea>
    </format>
    <format dxfId="912">
      <pivotArea dataOnly="0" labelOnly="1" outline="0" fieldPosition="0">
        <references count="3">
          <reference field="21" count="1" selected="0">
            <x v="270"/>
          </reference>
          <reference field="22" count="1" selected="0">
            <x v="1138"/>
          </reference>
          <reference field="28" count="1">
            <x v="68"/>
          </reference>
        </references>
      </pivotArea>
    </format>
    <format dxfId="911">
      <pivotArea dataOnly="0" labelOnly="1" outline="0" fieldPosition="0">
        <references count="3">
          <reference field="21" count="1" selected="0">
            <x v="271"/>
          </reference>
          <reference field="22" count="1" selected="0">
            <x v="84"/>
          </reference>
          <reference field="28" count="1">
            <x v="252"/>
          </reference>
        </references>
      </pivotArea>
    </format>
    <format dxfId="910">
      <pivotArea dataOnly="0" labelOnly="1" outline="0" fieldPosition="0">
        <references count="3">
          <reference field="21" count="1" selected="0">
            <x v="272"/>
          </reference>
          <reference field="22" count="1" selected="0">
            <x v="1175"/>
          </reference>
          <reference field="28" count="1">
            <x v="440"/>
          </reference>
        </references>
      </pivotArea>
    </format>
    <format dxfId="909">
      <pivotArea dataOnly="0" labelOnly="1" outline="0" fieldPosition="0">
        <references count="3">
          <reference field="21" count="1" selected="0">
            <x v="273"/>
          </reference>
          <reference field="22" count="1" selected="0">
            <x v="1071"/>
          </reference>
          <reference field="28" count="1">
            <x v="314"/>
          </reference>
        </references>
      </pivotArea>
    </format>
    <format dxfId="908">
      <pivotArea dataOnly="0" labelOnly="1" outline="0" fieldPosition="0">
        <references count="3">
          <reference field="21" count="1" selected="0">
            <x v="274"/>
          </reference>
          <reference field="22" count="1" selected="0">
            <x v="198"/>
          </reference>
          <reference field="28" count="1">
            <x v="137"/>
          </reference>
        </references>
      </pivotArea>
    </format>
    <format dxfId="907">
      <pivotArea dataOnly="0" labelOnly="1" outline="0" fieldPosition="0">
        <references count="3">
          <reference field="21" count="1" selected="0">
            <x v="275"/>
          </reference>
          <reference field="22" count="1" selected="0">
            <x v="744"/>
          </reference>
          <reference field="28" count="1">
            <x v="197"/>
          </reference>
        </references>
      </pivotArea>
    </format>
    <format dxfId="906">
      <pivotArea dataOnly="0" labelOnly="1" outline="0" fieldPosition="0">
        <references count="3">
          <reference field="21" count="1" selected="0">
            <x v="276"/>
          </reference>
          <reference field="22" count="1" selected="0">
            <x v="253"/>
          </reference>
          <reference field="28" count="1">
            <x v="583"/>
          </reference>
        </references>
      </pivotArea>
    </format>
    <format dxfId="905">
      <pivotArea dataOnly="0" labelOnly="1" outline="0" fieldPosition="0">
        <references count="3">
          <reference field="21" count="1" selected="0">
            <x v="277"/>
          </reference>
          <reference field="22" count="1" selected="0">
            <x v="655"/>
          </reference>
          <reference field="28" count="1">
            <x v="473"/>
          </reference>
        </references>
      </pivotArea>
    </format>
    <format dxfId="904">
      <pivotArea dataOnly="0" labelOnly="1" outline="0" fieldPosition="0">
        <references count="3">
          <reference field="21" count="1" selected="0">
            <x v="278"/>
          </reference>
          <reference field="22" count="1" selected="0">
            <x v="516"/>
          </reference>
          <reference field="28" count="1">
            <x v="578"/>
          </reference>
        </references>
      </pivotArea>
    </format>
    <format dxfId="903">
      <pivotArea dataOnly="0" labelOnly="1" outline="0" fieldPosition="0">
        <references count="3">
          <reference field="21" count="1" selected="0">
            <x v="279"/>
          </reference>
          <reference field="22" count="1" selected="0">
            <x v="554"/>
          </reference>
          <reference field="28" count="1">
            <x v="558"/>
          </reference>
        </references>
      </pivotArea>
    </format>
    <format dxfId="902">
      <pivotArea dataOnly="0" labelOnly="1" outline="0" fieldPosition="0">
        <references count="3">
          <reference field="21" count="1" selected="0">
            <x v="280"/>
          </reference>
          <reference field="22" count="1" selected="0">
            <x v="1147"/>
          </reference>
          <reference field="28" count="1">
            <x v="378"/>
          </reference>
        </references>
      </pivotArea>
    </format>
    <format dxfId="901">
      <pivotArea dataOnly="0" labelOnly="1" outline="0" fieldPosition="0">
        <references count="3">
          <reference field="21" count="1" selected="0">
            <x v="281"/>
          </reference>
          <reference field="22" count="1" selected="0">
            <x v="985"/>
          </reference>
          <reference field="28" count="1">
            <x v="153"/>
          </reference>
        </references>
      </pivotArea>
    </format>
    <format dxfId="900">
      <pivotArea dataOnly="0" labelOnly="1" outline="0" fieldPosition="0">
        <references count="3">
          <reference field="21" count="1" selected="0">
            <x v="282"/>
          </reference>
          <reference field="22" count="1" selected="0">
            <x v="459"/>
          </reference>
          <reference field="28" count="1">
            <x v="384"/>
          </reference>
        </references>
      </pivotArea>
    </format>
    <format dxfId="899">
      <pivotArea dataOnly="0" labelOnly="1" outline="0" fieldPosition="0">
        <references count="3">
          <reference field="21" count="1" selected="0">
            <x v="283"/>
          </reference>
          <reference field="22" count="1" selected="0">
            <x v="975"/>
          </reference>
          <reference field="28" count="1">
            <x v="269"/>
          </reference>
        </references>
      </pivotArea>
    </format>
    <format dxfId="898">
      <pivotArea dataOnly="0" labelOnly="1" outline="0" fieldPosition="0">
        <references count="3">
          <reference field="21" count="1" selected="0">
            <x v="284"/>
          </reference>
          <reference field="22" count="1" selected="0">
            <x v="1002"/>
          </reference>
          <reference field="28" count="1">
            <x v="140"/>
          </reference>
        </references>
      </pivotArea>
    </format>
    <format dxfId="897">
      <pivotArea dataOnly="0" labelOnly="1" outline="0" fieldPosition="0">
        <references count="3">
          <reference field="21" count="1" selected="0">
            <x v="285"/>
          </reference>
          <reference field="22" count="1" selected="0">
            <x v="486"/>
          </reference>
          <reference field="28" count="1">
            <x v="493"/>
          </reference>
        </references>
      </pivotArea>
    </format>
    <format dxfId="896">
      <pivotArea dataOnly="0" labelOnly="1" outline="0" fieldPosition="0">
        <references count="3">
          <reference field="21" count="1" selected="0">
            <x v="286"/>
          </reference>
          <reference field="22" count="1" selected="0">
            <x v="1080"/>
          </reference>
          <reference field="28" count="1">
            <x v="333"/>
          </reference>
        </references>
      </pivotArea>
    </format>
    <format dxfId="895">
      <pivotArea dataOnly="0" labelOnly="1" outline="0" fieldPosition="0">
        <references count="3">
          <reference field="21" count="1" selected="0">
            <x v="287"/>
          </reference>
          <reference field="22" count="1" selected="0">
            <x v="275"/>
          </reference>
          <reference field="28" count="1">
            <x v="566"/>
          </reference>
        </references>
      </pivotArea>
    </format>
    <format dxfId="894">
      <pivotArea dataOnly="0" labelOnly="1" outline="0" fieldPosition="0">
        <references count="3">
          <reference field="21" count="1" selected="0">
            <x v="288"/>
          </reference>
          <reference field="22" count="1" selected="0">
            <x v="1022"/>
          </reference>
          <reference field="28" count="1">
            <x v="190"/>
          </reference>
        </references>
      </pivotArea>
    </format>
    <format dxfId="893">
      <pivotArea dataOnly="0" labelOnly="1" outline="0" fieldPosition="0">
        <references count="3">
          <reference field="21" count="1" selected="0">
            <x v="289"/>
          </reference>
          <reference field="22" count="1" selected="0">
            <x v="1094"/>
          </reference>
          <reference field="28" count="1">
            <x v="271"/>
          </reference>
        </references>
      </pivotArea>
    </format>
    <format dxfId="892">
      <pivotArea dataOnly="0" labelOnly="1" outline="0" fieldPosition="0">
        <references count="3">
          <reference field="21" count="1" selected="0">
            <x v="290"/>
          </reference>
          <reference field="22" count="1" selected="0">
            <x v="51"/>
          </reference>
          <reference field="28" count="1">
            <x v="658"/>
          </reference>
        </references>
      </pivotArea>
    </format>
    <format dxfId="891">
      <pivotArea dataOnly="0" labelOnly="1" outline="0" fieldPosition="0">
        <references count="3">
          <reference field="21" count="1" selected="0">
            <x v="291"/>
          </reference>
          <reference field="22" count="1" selected="0">
            <x v="777"/>
          </reference>
          <reference field="28" count="1">
            <x v="604"/>
          </reference>
        </references>
      </pivotArea>
    </format>
    <format dxfId="890">
      <pivotArea dataOnly="0" labelOnly="1" outline="0" fieldPosition="0">
        <references count="3">
          <reference field="21" count="1" selected="0">
            <x v="292"/>
          </reference>
          <reference field="22" count="1" selected="0">
            <x v="246"/>
          </reference>
          <reference field="28" count="1">
            <x v="663"/>
          </reference>
        </references>
      </pivotArea>
    </format>
    <format dxfId="889">
      <pivotArea dataOnly="0" labelOnly="1" outline="0" fieldPosition="0">
        <references count="3">
          <reference field="21" count="1" selected="0">
            <x v="293"/>
          </reference>
          <reference field="22" count="1" selected="0">
            <x v="876"/>
          </reference>
          <reference field="28" count="1">
            <x v="201"/>
          </reference>
        </references>
      </pivotArea>
    </format>
    <format dxfId="888">
      <pivotArea dataOnly="0" labelOnly="1" outline="0" fieldPosition="0">
        <references count="3">
          <reference field="21" count="1" selected="0">
            <x v="294"/>
          </reference>
          <reference field="22" count="1" selected="0">
            <x v="1137"/>
          </reference>
          <reference field="28" count="1">
            <x v="59"/>
          </reference>
        </references>
      </pivotArea>
    </format>
    <format dxfId="887">
      <pivotArea dataOnly="0" labelOnly="1" outline="0" fieldPosition="0">
        <references count="3">
          <reference field="21" count="1" selected="0">
            <x v="295"/>
          </reference>
          <reference field="22" count="1" selected="0">
            <x v="450"/>
          </reference>
          <reference field="28" count="1">
            <x v="571"/>
          </reference>
        </references>
      </pivotArea>
    </format>
    <format dxfId="886">
      <pivotArea dataOnly="0" labelOnly="1" outline="0" fieldPosition="0">
        <references count="3">
          <reference field="21" count="1" selected="0">
            <x v="296"/>
          </reference>
          <reference field="22" count="1" selected="0">
            <x v="195"/>
          </reference>
          <reference field="28" count="1">
            <x v="540"/>
          </reference>
        </references>
      </pivotArea>
    </format>
    <format dxfId="885">
      <pivotArea dataOnly="0" labelOnly="1" outline="0" fieldPosition="0">
        <references count="3">
          <reference field="21" count="1" selected="0">
            <x v="297"/>
          </reference>
          <reference field="22" count="1" selected="0">
            <x v="386"/>
          </reference>
          <reference field="28" count="1">
            <x v="504"/>
          </reference>
        </references>
      </pivotArea>
    </format>
    <format dxfId="884">
      <pivotArea dataOnly="0" labelOnly="1" outline="0" fieldPosition="0">
        <references count="3">
          <reference field="21" count="1" selected="0">
            <x v="298"/>
          </reference>
          <reference field="22" count="1" selected="0">
            <x v="850"/>
          </reference>
          <reference field="28" count="1">
            <x v="483"/>
          </reference>
        </references>
      </pivotArea>
    </format>
    <format dxfId="883">
      <pivotArea dataOnly="0" labelOnly="1" outline="0" fieldPosition="0">
        <references count="3">
          <reference field="21" count="1" selected="0">
            <x v="299"/>
          </reference>
          <reference field="22" count="1" selected="0">
            <x v="747"/>
          </reference>
          <reference field="28" count="1">
            <x v="497"/>
          </reference>
        </references>
      </pivotArea>
    </format>
    <format dxfId="882">
      <pivotArea dataOnly="0" labelOnly="1" outline="0" fieldPosition="0">
        <references count="3">
          <reference field="21" count="1" selected="0">
            <x v="300"/>
          </reference>
          <reference field="22" count="1" selected="0">
            <x v="147"/>
          </reference>
          <reference field="28" count="1">
            <x v="67"/>
          </reference>
        </references>
      </pivotArea>
    </format>
    <format dxfId="881">
      <pivotArea dataOnly="0" labelOnly="1" outline="0" fieldPosition="0">
        <references count="3">
          <reference field="21" count="1" selected="0">
            <x v="301"/>
          </reference>
          <reference field="22" count="1" selected="0">
            <x v="957"/>
          </reference>
          <reference field="28" count="1">
            <x v="318"/>
          </reference>
        </references>
      </pivotArea>
    </format>
    <format dxfId="880">
      <pivotArea dataOnly="0" labelOnly="1" outline="0" fieldPosition="0">
        <references count="3">
          <reference field="21" count="1" selected="0">
            <x v="302"/>
          </reference>
          <reference field="22" count="1" selected="0">
            <x v="1163"/>
          </reference>
          <reference field="28" count="1">
            <x v="643"/>
          </reference>
        </references>
      </pivotArea>
    </format>
    <format dxfId="879">
      <pivotArea dataOnly="0" labelOnly="1" outline="0" fieldPosition="0">
        <references count="3">
          <reference field="21" count="1" selected="0">
            <x v="303"/>
          </reference>
          <reference field="22" count="1" selected="0">
            <x v="112"/>
          </reference>
          <reference field="28" count="1">
            <x v="207"/>
          </reference>
        </references>
      </pivotArea>
    </format>
    <format dxfId="878">
      <pivotArea dataOnly="0" labelOnly="1" outline="0" fieldPosition="0">
        <references count="3">
          <reference field="21" count="1" selected="0">
            <x v="304"/>
          </reference>
          <reference field="22" count="1" selected="0">
            <x v="1032"/>
          </reference>
          <reference field="28" count="1">
            <x v="237"/>
          </reference>
        </references>
      </pivotArea>
    </format>
    <format dxfId="877">
      <pivotArea dataOnly="0" labelOnly="1" outline="0" fieldPosition="0">
        <references count="3">
          <reference field="21" count="1" selected="0">
            <x v="305"/>
          </reference>
          <reference field="22" count="1" selected="0">
            <x v="771"/>
          </reference>
          <reference field="28" count="1">
            <x v="575"/>
          </reference>
        </references>
      </pivotArea>
    </format>
    <format dxfId="876">
      <pivotArea dataOnly="0" labelOnly="1" outline="0" fieldPosition="0">
        <references count="3">
          <reference field="21" count="1" selected="0">
            <x v="306"/>
          </reference>
          <reference field="22" count="1" selected="0">
            <x v="986"/>
          </reference>
          <reference field="28" count="1">
            <x v="334"/>
          </reference>
        </references>
      </pivotArea>
    </format>
    <format dxfId="875">
      <pivotArea dataOnly="0" labelOnly="1" outline="0" fieldPosition="0">
        <references count="3">
          <reference field="21" count="1" selected="0">
            <x v="307"/>
          </reference>
          <reference field="22" count="1" selected="0">
            <x v="223"/>
          </reference>
          <reference field="28" count="1">
            <x v="449"/>
          </reference>
        </references>
      </pivotArea>
    </format>
    <format dxfId="874">
      <pivotArea dataOnly="0" labelOnly="1" outline="0" fieldPosition="0">
        <references count="3">
          <reference field="21" count="1" selected="0">
            <x v="308"/>
          </reference>
          <reference field="22" count="1" selected="0">
            <x v="804"/>
          </reference>
          <reference field="28" count="1">
            <x v="570"/>
          </reference>
        </references>
      </pivotArea>
    </format>
    <format dxfId="873">
      <pivotArea dataOnly="0" labelOnly="1" outline="0" fieldPosition="0">
        <references count="3">
          <reference field="21" count="1" selected="0">
            <x v="309"/>
          </reference>
          <reference field="22" count="1" selected="0">
            <x v="723"/>
          </reference>
          <reference field="28" count="1">
            <x v="611"/>
          </reference>
        </references>
      </pivotArea>
    </format>
    <format dxfId="872">
      <pivotArea dataOnly="0" labelOnly="1" outline="0" fieldPosition="0">
        <references count="3">
          <reference field="21" count="1" selected="0">
            <x v="310"/>
          </reference>
          <reference field="22" count="1" selected="0">
            <x v="102"/>
          </reference>
          <reference field="28" count="1">
            <x v="187"/>
          </reference>
        </references>
      </pivotArea>
    </format>
    <format dxfId="871">
      <pivotArea dataOnly="0" labelOnly="1" outline="0" fieldPosition="0">
        <references count="3">
          <reference field="21" count="1" selected="0">
            <x v="311"/>
          </reference>
          <reference field="22" count="1" selected="0">
            <x v="1064"/>
          </reference>
          <reference field="28" count="1">
            <x v="349"/>
          </reference>
        </references>
      </pivotArea>
    </format>
    <format dxfId="870">
      <pivotArea dataOnly="0" labelOnly="1" outline="0" fieldPosition="0">
        <references count="3">
          <reference field="21" count="1" selected="0">
            <x v="312"/>
          </reference>
          <reference field="22" count="1" selected="0">
            <x v="1088"/>
          </reference>
          <reference field="28" count="1">
            <x v="111"/>
          </reference>
        </references>
      </pivotArea>
    </format>
    <format dxfId="869">
      <pivotArea dataOnly="0" labelOnly="1" outline="0" fieldPosition="0">
        <references count="3">
          <reference field="21" count="1" selected="0">
            <x v="313"/>
          </reference>
          <reference field="22" count="1" selected="0">
            <x v="1004"/>
          </reference>
          <reference field="28" count="1">
            <x v="137"/>
          </reference>
        </references>
      </pivotArea>
    </format>
    <format dxfId="868">
      <pivotArea dataOnly="0" labelOnly="1" outline="0" fieldPosition="0">
        <references count="3">
          <reference field="21" count="1" selected="0">
            <x v="314"/>
          </reference>
          <reference field="22" count="1" selected="0">
            <x v="870"/>
          </reference>
          <reference field="28" count="1">
            <x v="131"/>
          </reference>
        </references>
      </pivotArea>
    </format>
    <format dxfId="867">
      <pivotArea dataOnly="0" labelOnly="1" outline="0" fieldPosition="0">
        <references count="3">
          <reference field="21" count="1" selected="0">
            <x v="315"/>
          </reference>
          <reference field="22" count="1" selected="0">
            <x v="801"/>
          </reference>
          <reference field="28" count="1">
            <x v="321"/>
          </reference>
        </references>
      </pivotArea>
    </format>
    <format dxfId="866">
      <pivotArea dataOnly="0" labelOnly="1" outline="0" fieldPosition="0">
        <references count="3">
          <reference field="21" count="1" selected="0">
            <x v="316"/>
          </reference>
          <reference field="22" count="1" selected="0">
            <x v="958"/>
          </reference>
          <reference field="28" count="1">
            <x v="168"/>
          </reference>
        </references>
      </pivotArea>
    </format>
    <format dxfId="865">
      <pivotArea dataOnly="0" labelOnly="1" outline="0" fieldPosition="0">
        <references count="3">
          <reference field="21" count="1" selected="0">
            <x v="317"/>
          </reference>
          <reference field="22" count="1" selected="0">
            <x v="970"/>
          </reference>
          <reference field="28" count="1">
            <x v="136"/>
          </reference>
        </references>
      </pivotArea>
    </format>
    <format dxfId="864">
      <pivotArea dataOnly="0" labelOnly="1" outline="0" fieldPosition="0">
        <references count="3">
          <reference field="21" count="1" selected="0">
            <x v="318"/>
          </reference>
          <reference field="22" count="1" selected="0">
            <x v="72"/>
          </reference>
          <reference field="28" count="1">
            <x v="217"/>
          </reference>
        </references>
      </pivotArea>
    </format>
    <format dxfId="863">
      <pivotArea dataOnly="0" labelOnly="1" outline="0" fieldPosition="0">
        <references count="3">
          <reference field="21" count="1" selected="0">
            <x v="319"/>
          </reference>
          <reference field="22" count="1" selected="0">
            <x v="1078"/>
          </reference>
          <reference field="28" count="1">
            <x v="348"/>
          </reference>
        </references>
      </pivotArea>
    </format>
    <format dxfId="862">
      <pivotArea dataOnly="0" labelOnly="1" outline="0" fieldPosition="0">
        <references count="3">
          <reference field="21" count="1" selected="0">
            <x v="320"/>
          </reference>
          <reference field="22" count="1" selected="0">
            <x v="440"/>
          </reference>
          <reference field="28" count="1">
            <x v="590"/>
          </reference>
        </references>
      </pivotArea>
    </format>
    <format dxfId="861">
      <pivotArea dataOnly="0" labelOnly="1" outline="0" fieldPosition="0">
        <references count="3">
          <reference field="21" count="1" selected="0">
            <x v="321"/>
          </reference>
          <reference field="22" count="1" selected="0">
            <x v="471"/>
          </reference>
          <reference field="28" count="1">
            <x v="515"/>
          </reference>
        </references>
      </pivotArea>
    </format>
    <format dxfId="860">
      <pivotArea dataOnly="0" labelOnly="1" outline="0" fieldPosition="0">
        <references count="3">
          <reference field="21" count="1" selected="0">
            <x v="322"/>
          </reference>
          <reference field="22" count="1" selected="0">
            <x v="1011"/>
          </reference>
          <reference field="28" count="1">
            <x v="220"/>
          </reference>
        </references>
      </pivotArea>
    </format>
    <format dxfId="859">
      <pivotArea dataOnly="0" labelOnly="1" outline="0" fieldPosition="0">
        <references count="3">
          <reference field="21" count="1" selected="0">
            <x v="323"/>
          </reference>
          <reference field="22" count="1" selected="0">
            <x v="1172"/>
          </reference>
          <reference field="28" count="1">
            <x v="507"/>
          </reference>
        </references>
      </pivotArea>
    </format>
    <format dxfId="858">
      <pivotArea dataOnly="0" labelOnly="1" outline="0" fieldPosition="0">
        <references count="3">
          <reference field="21" count="1" selected="0">
            <x v="324"/>
          </reference>
          <reference field="22" count="1" selected="0">
            <x v="1132"/>
          </reference>
          <reference field="28" count="1">
            <x v="564"/>
          </reference>
        </references>
      </pivotArea>
    </format>
    <format dxfId="857">
      <pivotArea dataOnly="0" labelOnly="1" outline="0" fieldPosition="0">
        <references count="3">
          <reference field="21" count="1" selected="0">
            <x v="325"/>
          </reference>
          <reference field="22" count="1" selected="0">
            <x v="664"/>
          </reference>
          <reference field="28" count="1">
            <x v="491"/>
          </reference>
        </references>
      </pivotArea>
    </format>
    <format dxfId="856">
      <pivotArea dataOnly="0" labelOnly="1" outline="0" fieldPosition="0">
        <references count="3">
          <reference field="21" count="1" selected="0">
            <x v="326"/>
          </reference>
          <reference field="22" count="1" selected="0">
            <x v="56"/>
          </reference>
          <reference field="28" count="1">
            <x v="193"/>
          </reference>
        </references>
      </pivotArea>
    </format>
    <format dxfId="855">
      <pivotArea dataOnly="0" labelOnly="1" outline="0" fieldPosition="0">
        <references count="3">
          <reference field="21" count="1" selected="0">
            <x v="327"/>
          </reference>
          <reference field="22" count="1" selected="0">
            <x v="1157"/>
          </reference>
          <reference field="28" count="1">
            <x v="644"/>
          </reference>
        </references>
      </pivotArea>
    </format>
    <format dxfId="854">
      <pivotArea dataOnly="0" labelOnly="1" outline="0" fieldPosition="0">
        <references count="3">
          <reference field="21" count="1" selected="0">
            <x v="328"/>
          </reference>
          <reference field="22" count="1" selected="0">
            <x v="704"/>
          </reference>
          <reference field="28" count="1">
            <x v="527"/>
          </reference>
        </references>
      </pivotArea>
    </format>
    <format dxfId="853">
      <pivotArea dataOnly="0" labelOnly="1" outline="0" fieldPosition="0">
        <references count="3">
          <reference field="21" count="1" selected="0">
            <x v="329"/>
          </reference>
          <reference field="22" count="1" selected="0">
            <x v="897"/>
          </reference>
          <reference field="28" count="1">
            <x v="173"/>
          </reference>
        </references>
      </pivotArea>
    </format>
    <format dxfId="852">
      <pivotArea dataOnly="0" labelOnly="1" outline="0" fieldPosition="0">
        <references count="3">
          <reference field="21" count="1" selected="0">
            <x v="330"/>
          </reference>
          <reference field="22" count="1" selected="0">
            <x v="305"/>
          </reference>
          <reference field="28" count="1">
            <x v="141"/>
          </reference>
        </references>
      </pivotArea>
    </format>
    <format dxfId="851">
      <pivotArea dataOnly="0" labelOnly="1" outline="0" fieldPosition="0">
        <references count="3">
          <reference field="21" count="1" selected="0">
            <x v="331"/>
          </reference>
          <reference field="22" count="1" selected="0">
            <x v="150"/>
          </reference>
          <reference field="28" count="1">
            <x v="74"/>
          </reference>
        </references>
      </pivotArea>
    </format>
    <format dxfId="850">
      <pivotArea dataOnly="0" labelOnly="1" outline="0" fieldPosition="0">
        <references count="3">
          <reference field="21" count="1" selected="0">
            <x v="332"/>
          </reference>
          <reference field="22" count="1" selected="0">
            <x v="755"/>
          </reference>
          <reference field="28" count="1">
            <x v="505"/>
          </reference>
        </references>
      </pivotArea>
    </format>
    <format dxfId="849">
      <pivotArea dataOnly="0" labelOnly="1" outline="0" fieldPosition="0">
        <references count="3">
          <reference field="21" count="1" selected="0">
            <x v="333"/>
          </reference>
          <reference field="22" count="1" selected="0">
            <x v="838"/>
          </reference>
          <reference field="28" count="1">
            <x v="219"/>
          </reference>
        </references>
      </pivotArea>
    </format>
    <format dxfId="848">
      <pivotArea dataOnly="0" labelOnly="1" outline="0" fieldPosition="0">
        <references count="3">
          <reference field="21" count="1" selected="0">
            <x v="334"/>
          </reference>
          <reference field="22" count="1" selected="0">
            <x v="956"/>
          </reference>
          <reference field="28" count="1">
            <x v="201"/>
          </reference>
        </references>
      </pivotArea>
    </format>
    <format dxfId="847">
      <pivotArea dataOnly="0" labelOnly="1" outline="0" fieldPosition="0">
        <references count="3">
          <reference field="21" count="1" selected="0">
            <x v="335"/>
          </reference>
          <reference field="22" count="1" selected="0">
            <x v="995"/>
          </reference>
          <reference field="28" count="1">
            <x v="20"/>
          </reference>
        </references>
      </pivotArea>
    </format>
    <format dxfId="846">
      <pivotArea dataOnly="0" labelOnly="1" outline="0" fieldPosition="0">
        <references count="3">
          <reference field="21" count="1" selected="0">
            <x v="336"/>
          </reference>
          <reference field="22" count="1" selected="0">
            <x v="1099"/>
          </reference>
          <reference field="28" count="1">
            <x v="18"/>
          </reference>
        </references>
      </pivotArea>
    </format>
    <format dxfId="845">
      <pivotArea dataOnly="0" labelOnly="1" outline="0" fieldPosition="0">
        <references count="3">
          <reference field="21" count="1" selected="0">
            <x v="337"/>
          </reference>
          <reference field="22" count="1" selected="0">
            <x v="1047"/>
          </reference>
          <reference field="28" count="1">
            <x v="95"/>
          </reference>
        </references>
      </pivotArea>
    </format>
    <format dxfId="844">
      <pivotArea dataOnly="0" labelOnly="1" outline="0" fieldPosition="0">
        <references count="3">
          <reference field="21" count="1" selected="0">
            <x v="338"/>
          </reference>
          <reference field="22" count="1" selected="0">
            <x v="1067"/>
          </reference>
          <reference field="28" count="1">
            <x v="364"/>
          </reference>
        </references>
      </pivotArea>
    </format>
    <format dxfId="843">
      <pivotArea dataOnly="0" labelOnly="1" outline="0" fieldPosition="0">
        <references count="3">
          <reference field="21" count="1" selected="0">
            <x v="339"/>
          </reference>
          <reference field="22" count="1" selected="0">
            <x v="785"/>
          </reference>
          <reference field="28" count="1">
            <x v="402"/>
          </reference>
        </references>
      </pivotArea>
    </format>
    <format dxfId="842">
      <pivotArea dataOnly="0" labelOnly="1" outline="0" fieldPosition="0">
        <references count="3">
          <reference field="21" count="1" selected="0">
            <x v="340"/>
          </reference>
          <reference field="22" count="1" selected="0">
            <x v="332"/>
          </reference>
          <reference field="28" count="1">
            <x v="137"/>
          </reference>
        </references>
      </pivotArea>
    </format>
    <format dxfId="841">
      <pivotArea dataOnly="0" labelOnly="1" outline="0" fieldPosition="0">
        <references count="3">
          <reference field="21" count="1" selected="0">
            <x v="341"/>
          </reference>
          <reference field="22" count="1" selected="0">
            <x v="1101"/>
          </reference>
          <reference field="28" count="1">
            <x v="529"/>
          </reference>
        </references>
      </pivotArea>
    </format>
    <format dxfId="840">
      <pivotArea dataOnly="0" labelOnly="1" outline="0" fieldPosition="0">
        <references count="3">
          <reference field="21" count="1" selected="0">
            <x v="342"/>
          </reference>
          <reference field="22" count="1" selected="0">
            <x v="80"/>
          </reference>
          <reference field="28" count="1">
            <x v="218"/>
          </reference>
        </references>
      </pivotArea>
    </format>
    <format dxfId="839">
      <pivotArea dataOnly="0" labelOnly="1" outline="0" fieldPosition="0">
        <references count="3">
          <reference field="21" count="1" selected="0">
            <x v="343"/>
          </reference>
          <reference field="22" count="1" selected="0">
            <x v="1007"/>
          </reference>
          <reference field="28" count="1">
            <x v="77"/>
          </reference>
        </references>
      </pivotArea>
    </format>
    <format dxfId="838">
      <pivotArea dataOnly="0" labelOnly="1" outline="0" fieldPosition="0">
        <references count="3">
          <reference field="21" count="1" selected="0">
            <x v="344"/>
          </reference>
          <reference field="22" count="1" selected="0">
            <x v="512"/>
          </reference>
          <reference field="28" count="1">
            <x v="399"/>
          </reference>
        </references>
      </pivotArea>
    </format>
    <format dxfId="837">
      <pivotArea dataOnly="0" labelOnly="1" outline="0" fieldPosition="0">
        <references count="3">
          <reference field="21" count="1" selected="0">
            <x v="345"/>
          </reference>
          <reference field="22" count="1" selected="0">
            <x v="427"/>
          </reference>
          <reference field="28" count="1">
            <x v="583"/>
          </reference>
        </references>
      </pivotArea>
    </format>
    <format dxfId="836">
      <pivotArea dataOnly="0" labelOnly="1" outline="0" fieldPosition="0">
        <references count="3">
          <reference field="21" count="1" selected="0">
            <x v="346"/>
          </reference>
          <reference field="22" count="1" selected="0">
            <x v="468"/>
          </reference>
          <reference field="28" count="1">
            <x v="461"/>
          </reference>
        </references>
      </pivotArea>
    </format>
    <format dxfId="835">
      <pivotArea dataOnly="0" labelOnly="1" outline="0" fieldPosition="0">
        <references count="3">
          <reference field="21" count="1" selected="0">
            <x v="347"/>
          </reference>
          <reference field="22" count="1" selected="0">
            <x v="495"/>
          </reference>
          <reference field="28" count="1">
            <x v="386"/>
          </reference>
        </references>
      </pivotArea>
    </format>
    <format dxfId="834">
      <pivotArea dataOnly="0" labelOnly="1" outline="0" fieldPosition="0">
        <references count="3">
          <reference field="21" count="1" selected="0">
            <x v="348"/>
          </reference>
          <reference field="22" count="1" selected="0">
            <x v="953"/>
          </reference>
          <reference field="28" count="1">
            <x v="195"/>
          </reference>
        </references>
      </pivotArea>
    </format>
    <format dxfId="833">
      <pivotArea dataOnly="0" labelOnly="1" outline="0" fieldPosition="0">
        <references count="3">
          <reference field="21" count="1" selected="0">
            <x v="349"/>
          </reference>
          <reference field="22" count="1" selected="0">
            <x v="174"/>
          </reference>
          <reference field="28" count="1">
            <x v="593"/>
          </reference>
        </references>
      </pivotArea>
    </format>
    <format dxfId="832">
      <pivotArea dataOnly="0" labelOnly="1" outline="0" fieldPosition="0">
        <references count="3">
          <reference field="21" count="1" selected="0">
            <x v="350"/>
          </reference>
          <reference field="22" count="1" selected="0">
            <x v="1116"/>
          </reference>
          <reference field="28" count="1">
            <x v="40"/>
          </reference>
        </references>
      </pivotArea>
    </format>
    <format dxfId="831">
      <pivotArea dataOnly="0" labelOnly="1" outline="0" fieldPosition="0">
        <references count="3">
          <reference field="21" count="1" selected="0">
            <x v="351"/>
          </reference>
          <reference field="22" count="1" selected="0">
            <x v="966"/>
          </reference>
          <reference field="28" count="1">
            <x v="77"/>
          </reference>
        </references>
      </pivotArea>
    </format>
    <format dxfId="830">
      <pivotArea dataOnly="0" labelOnly="1" outline="0" fieldPosition="0">
        <references count="3">
          <reference field="21" count="1" selected="0">
            <x v="352"/>
          </reference>
          <reference field="22" count="1" selected="0">
            <x v="1041"/>
          </reference>
          <reference field="28" count="1">
            <x v="520"/>
          </reference>
        </references>
      </pivotArea>
    </format>
    <format dxfId="829">
      <pivotArea dataOnly="0" labelOnly="1" outline="0" fieldPosition="0">
        <references count="3">
          <reference field="21" count="1" selected="0">
            <x v="353"/>
          </reference>
          <reference field="22" count="1" selected="0">
            <x v="1012"/>
          </reference>
          <reference field="28" count="1">
            <x v="74"/>
          </reference>
        </references>
      </pivotArea>
    </format>
    <format dxfId="828">
      <pivotArea dataOnly="0" labelOnly="1" outline="0" fieldPosition="0">
        <references count="3">
          <reference field="21" count="1" selected="0">
            <x v="354"/>
          </reference>
          <reference field="22" count="1" selected="0">
            <x v="205"/>
          </reference>
          <reference field="28" count="1">
            <x v="654"/>
          </reference>
        </references>
      </pivotArea>
    </format>
    <format dxfId="827">
      <pivotArea dataOnly="0" labelOnly="1" outline="0" fieldPosition="0">
        <references count="3">
          <reference field="21" count="1" selected="0">
            <x v="355"/>
          </reference>
          <reference field="22" count="1" selected="0">
            <x v="318"/>
          </reference>
          <reference field="28" count="1">
            <x v="193"/>
          </reference>
        </references>
      </pivotArea>
    </format>
    <format dxfId="826">
      <pivotArea dataOnly="0" labelOnly="1" outline="0" fieldPosition="0">
        <references count="3">
          <reference field="21" count="1" selected="0">
            <x v="356"/>
          </reference>
          <reference field="22" count="1" selected="0">
            <x v="646"/>
          </reference>
          <reference field="28" count="1">
            <x v="490"/>
          </reference>
        </references>
      </pivotArea>
    </format>
    <format dxfId="825">
      <pivotArea dataOnly="0" labelOnly="1" outline="0" fieldPosition="0">
        <references count="3">
          <reference field="21" count="1" selected="0">
            <x v="357"/>
          </reference>
          <reference field="22" count="1" selected="0">
            <x v="990"/>
          </reference>
          <reference field="28" count="1">
            <x v="601"/>
          </reference>
        </references>
      </pivotArea>
    </format>
    <format dxfId="824">
      <pivotArea dataOnly="0" labelOnly="1" outline="0" fieldPosition="0">
        <references count="3">
          <reference field="21" count="1" selected="0">
            <x v="358"/>
          </reference>
          <reference field="22" count="1" selected="0">
            <x v="831"/>
          </reference>
          <reference field="28" count="1">
            <x v="632"/>
          </reference>
        </references>
      </pivotArea>
    </format>
    <format dxfId="823">
      <pivotArea dataOnly="0" labelOnly="1" outline="0" fieldPosition="0">
        <references count="3">
          <reference field="21" count="1" selected="0">
            <x v="359"/>
          </reference>
          <reference field="22" count="1" selected="0">
            <x v="716"/>
          </reference>
          <reference field="28" count="1">
            <x v="491"/>
          </reference>
        </references>
      </pivotArea>
    </format>
    <format dxfId="822">
      <pivotArea dataOnly="0" labelOnly="1" outline="0" fieldPosition="0">
        <references count="3">
          <reference field="21" count="1" selected="0">
            <x v="360"/>
          </reference>
          <reference field="22" count="1" selected="0">
            <x v="111"/>
          </reference>
          <reference field="28" count="1">
            <x v="61"/>
          </reference>
        </references>
      </pivotArea>
    </format>
    <format dxfId="821">
      <pivotArea dataOnly="0" labelOnly="1" outline="0" fieldPosition="0">
        <references count="3">
          <reference field="21" count="1" selected="0">
            <x v="361"/>
          </reference>
          <reference field="22" count="1" selected="0">
            <x v="350"/>
          </reference>
          <reference field="28" count="1">
            <x v="166"/>
          </reference>
        </references>
      </pivotArea>
    </format>
    <format dxfId="820">
      <pivotArea dataOnly="0" labelOnly="1" outline="0" fieldPosition="0">
        <references count="3">
          <reference field="21" count="1" selected="0">
            <x v="362"/>
          </reference>
          <reference field="22" count="1" selected="0">
            <x v="1044"/>
          </reference>
          <reference field="28" count="1">
            <x v="167"/>
          </reference>
        </references>
      </pivotArea>
    </format>
    <format dxfId="819">
      <pivotArea dataOnly="0" labelOnly="1" outline="0" fieldPosition="0">
        <references count="3">
          <reference field="21" count="1" selected="0">
            <x v="363"/>
          </reference>
          <reference field="22" count="1" selected="0">
            <x v="931"/>
          </reference>
          <reference field="28" count="1">
            <x v="544"/>
          </reference>
        </references>
      </pivotArea>
    </format>
    <format dxfId="818">
      <pivotArea dataOnly="0" labelOnly="1" outline="0" fieldPosition="0">
        <references count="3">
          <reference field="21" count="1" selected="0">
            <x v="364"/>
          </reference>
          <reference field="22" count="1" selected="0">
            <x v="787"/>
          </reference>
          <reference field="28" count="1">
            <x v="512"/>
          </reference>
        </references>
      </pivotArea>
    </format>
    <format dxfId="817">
      <pivotArea dataOnly="0" labelOnly="1" outline="0" fieldPosition="0">
        <references count="3">
          <reference field="21" count="1" selected="0">
            <x v="365"/>
          </reference>
          <reference field="22" count="1" selected="0">
            <x v="167"/>
          </reference>
          <reference field="28" count="1">
            <x v="435"/>
          </reference>
        </references>
      </pivotArea>
    </format>
    <format dxfId="816">
      <pivotArea dataOnly="0" labelOnly="1" outline="0" fieldPosition="0">
        <references count="3">
          <reference field="21" count="1" selected="0">
            <x v="366"/>
          </reference>
          <reference field="22" count="1" selected="0">
            <x v="627"/>
          </reference>
          <reference field="28" count="1">
            <x v="556"/>
          </reference>
        </references>
      </pivotArea>
    </format>
    <format dxfId="815">
      <pivotArea dataOnly="0" labelOnly="1" outline="0" fieldPosition="0">
        <references count="3">
          <reference field="21" count="1" selected="0">
            <x v="367"/>
          </reference>
          <reference field="22" count="1" selected="0">
            <x v="1028"/>
          </reference>
          <reference field="28" count="1">
            <x v="258"/>
          </reference>
        </references>
      </pivotArea>
    </format>
    <format dxfId="814">
      <pivotArea dataOnly="0" labelOnly="1" outline="0" fieldPosition="0">
        <references count="3">
          <reference field="21" count="1" selected="0">
            <x v="368"/>
          </reference>
          <reference field="22" count="1" selected="0">
            <x v="377"/>
          </reference>
          <reference field="28" count="1">
            <x v="521"/>
          </reference>
        </references>
      </pivotArea>
    </format>
    <format dxfId="813">
      <pivotArea dataOnly="0" labelOnly="1" outline="0" fieldPosition="0">
        <references count="3">
          <reference field="21" count="1" selected="0">
            <x v="369"/>
          </reference>
          <reference field="22" count="1" selected="0">
            <x v="989"/>
          </reference>
          <reference field="28" count="1">
            <x v="50"/>
          </reference>
        </references>
      </pivotArea>
    </format>
    <format dxfId="812">
      <pivotArea dataOnly="0" labelOnly="1" outline="0" fieldPosition="0">
        <references count="3">
          <reference field="21" count="1" selected="0">
            <x v="370"/>
          </reference>
          <reference field="22" count="1" selected="0">
            <x v="1159"/>
          </reference>
          <reference field="28" count="1">
            <x v="203"/>
          </reference>
        </references>
      </pivotArea>
    </format>
    <format dxfId="811">
      <pivotArea dataOnly="0" labelOnly="1" outline="0" fieldPosition="0">
        <references count="3">
          <reference field="21" count="1" selected="0">
            <x v="371"/>
          </reference>
          <reference field="22" count="1" selected="0">
            <x v="738"/>
          </reference>
          <reference field="28" count="1">
            <x v="498"/>
          </reference>
        </references>
      </pivotArea>
    </format>
    <format dxfId="810">
      <pivotArea dataOnly="0" labelOnly="1" outline="0" fieldPosition="0">
        <references count="3">
          <reference field="21" count="1" selected="0">
            <x v="372"/>
          </reference>
          <reference field="22" count="1" selected="0">
            <x v="63"/>
          </reference>
          <reference field="28" count="1">
            <x v="205"/>
          </reference>
        </references>
      </pivotArea>
    </format>
    <format dxfId="809">
      <pivotArea dataOnly="0" labelOnly="1" outline="0" fieldPosition="0">
        <references count="3">
          <reference field="21" count="1" selected="0">
            <x v="373"/>
          </reference>
          <reference field="22" count="1" selected="0">
            <x v="742"/>
          </reference>
          <reference field="28" count="1">
            <x v="396"/>
          </reference>
        </references>
      </pivotArea>
    </format>
    <format dxfId="808">
      <pivotArea dataOnly="0" labelOnly="1" outline="0" fieldPosition="0">
        <references count="3">
          <reference field="21" count="1" selected="0">
            <x v="374"/>
          </reference>
          <reference field="22" count="1" selected="0">
            <x v="415"/>
          </reference>
          <reference field="28" count="1">
            <x v="91"/>
          </reference>
        </references>
      </pivotArea>
    </format>
    <format dxfId="807">
      <pivotArea dataOnly="0" labelOnly="1" outline="0" fieldPosition="0">
        <references count="3">
          <reference field="21" count="1" selected="0">
            <x v="375"/>
          </reference>
          <reference field="22" count="1" selected="0">
            <x v="1075"/>
          </reference>
          <reference field="28" count="1">
            <x v="42"/>
          </reference>
        </references>
      </pivotArea>
    </format>
    <format dxfId="806">
      <pivotArea dataOnly="0" labelOnly="1" outline="0" fieldPosition="0">
        <references count="3">
          <reference field="21" count="1" selected="0">
            <x v="376"/>
          </reference>
          <reference field="22" count="1" selected="0">
            <x v="810"/>
          </reference>
          <reference field="28" count="1">
            <x v="401"/>
          </reference>
        </references>
      </pivotArea>
    </format>
    <format dxfId="805">
      <pivotArea dataOnly="0" labelOnly="1" outline="0" fieldPosition="0">
        <references count="3">
          <reference field="21" count="1" selected="0">
            <x v="377"/>
          </reference>
          <reference field="22" count="1" selected="0">
            <x v="411"/>
          </reference>
          <reference field="28" count="1">
            <x v="61"/>
          </reference>
        </references>
      </pivotArea>
    </format>
    <format dxfId="804">
      <pivotArea dataOnly="0" labelOnly="1" outline="0" fieldPosition="0">
        <references count="3">
          <reference field="21" count="1" selected="0">
            <x v="378"/>
          </reference>
          <reference field="22" count="1" selected="0">
            <x v="1046"/>
          </reference>
          <reference field="28" count="1">
            <x v="91"/>
          </reference>
        </references>
      </pivotArea>
    </format>
    <format dxfId="803">
      <pivotArea dataOnly="0" labelOnly="1" outline="0" fieldPosition="0">
        <references count="3">
          <reference field="21" count="1" selected="0">
            <x v="379"/>
          </reference>
          <reference field="22" count="1" selected="0">
            <x v="549"/>
          </reference>
          <reference field="28" count="1">
            <x v="621"/>
          </reference>
        </references>
      </pivotArea>
    </format>
    <format dxfId="802">
      <pivotArea dataOnly="0" labelOnly="1" outline="0" fieldPosition="0">
        <references count="3">
          <reference field="21" count="1" selected="0">
            <x v="380"/>
          </reference>
          <reference field="22" count="1" selected="0">
            <x v="91"/>
          </reference>
          <reference field="28" count="1">
            <x v="281"/>
          </reference>
        </references>
      </pivotArea>
    </format>
    <format dxfId="801">
      <pivotArea dataOnly="0" labelOnly="1" outline="0" fieldPosition="0">
        <references count="3">
          <reference field="21" count="1" selected="0">
            <x v="381"/>
          </reference>
          <reference field="22" count="1" selected="0">
            <x v="390"/>
          </reference>
          <reference field="28" count="1">
            <x v="158"/>
          </reference>
        </references>
      </pivotArea>
    </format>
    <format dxfId="800">
      <pivotArea dataOnly="0" labelOnly="1" outline="0" fieldPosition="0">
        <references count="3">
          <reference field="21" count="1" selected="0">
            <x v="382"/>
          </reference>
          <reference field="22" count="1" selected="0">
            <x v="843"/>
          </reference>
          <reference field="28" count="1">
            <x v="571"/>
          </reference>
        </references>
      </pivotArea>
    </format>
    <format dxfId="799">
      <pivotArea dataOnly="0" labelOnly="1" outline="0" fieldPosition="0">
        <references count="3">
          <reference field="21" count="1" selected="0">
            <x v="383"/>
          </reference>
          <reference field="22" count="1" selected="0">
            <x v="1121"/>
          </reference>
          <reference field="28" count="1">
            <x v="459"/>
          </reference>
        </references>
      </pivotArea>
    </format>
    <format dxfId="798">
      <pivotArea dataOnly="0" labelOnly="1" outline="0" fieldPosition="0">
        <references count="3">
          <reference field="21" count="1" selected="0">
            <x v="384"/>
          </reference>
          <reference field="22" count="1" selected="0">
            <x v="1145"/>
          </reference>
          <reference field="28" count="1">
            <x v="24"/>
          </reference>
        </references>
      </pivotArea>
    </format>
    <format dxfId="797">
      <pivotArea dataOnly="0" labelOnly="1" outline="0" fieldPosition="0">
        <references count="3">
          <reference field="21" count="1" selected="0">
            <x v="385"/>
          </reference>
          <reference field="22" count="1" selected="0">
            <x v="1096"/>
          </reference>
          <reference field="28" count="1">
            <x v="68"/>
          </reference>
        </references>
      </pivotArea>
    </format>
    <format dxfId="796">
      <pivotArea dataOnly="0" labelOnly="1" outline="0" fieldPosition="0">
        <references count="3">
          <reference field="21" count="1" selected="0">
            <x v="386"/>
          </reference>
          <reference field="22" count="1" selected="0">
            <x v="863"/>
          </reference>
          <reference field="28" count="1">
            <x v="415"/>
          </reference>
        </references>
      </pivotArea>
    </format>
    <format dxfId="795">
      <pivotArea dataOnly="0" labelOnly="1" outline="0" fieldPosition="0">
        <references count="3">
          <reference field="21" count="1" selected="0">
            <x v="387"/>
          </reference>
          <reference field="22" count="1" selected="0">
            <x v="904"/>
          </reference>
          <reference field="28" count="1">
            <x v="579"/>
          </reference>
        </references>
      </pivotArea>
    </format>
    <format dxfId="794">
      <pivotArea dataOnly="0" labelOnly="1" outline="0" fieldPosition="0">
        <references count="3">
          <reference field="21" count="1" selected="0">
            <x v="388"/>
          </reference>
          <reference field="22" count="1" selected="0">
            <x v="977"/>
          </reference>
          <reference field="28" count="1">
            <x v="118"/>
          </reference>
        </references>
      </pivotArea>
    </format>
    <format dxfId="793">
      <pivotArea dataOnly="0" labelOnly="1" outline="0" fieldPosition="0">
        <references count="3">
          <reference field="21" count="1" selected="0">
            <x v="389"/>
          </reference>
          <reference field="22" count="1" selected="0">
            <x v="972"/>
          </reference>
          <reference field="28" count="1">
            <x v="255"/>
          </reference>
        </references>
      </pivotArea>
    </format>
    <format dxfId="792">
      <pivotArea dataOnly="0" labelOnly="1" outline="0" fieldPosition="0">
        <references count="3">
          <reference field="21" count="1" selected="0">
            <x v="390"/>
          </reference>
          <reference field="22" count="1" selected="0">
            <x v="228"/>
          </reference>
          <reference field="28" count="1">
            <x v="181"/>
          </reference>
        </references>
      </pivotArea>
    </format>
    <format dxfId="791">
      <pivotArea dataOnly="0" labelOnly="1" outline="0" fieldPosition="0">
        <references count="3">
          <reference field="21" count="1" selected="0">
            <x v="391"/>
          </reference>
          <reference field="22" count="1" selected="0">
            <x v="469"/>
          </reference>
          <reference field="28" count="1">
            <x v="546"/>
          </reference>
        </references>
      </pivotArea>
    </format>
    <format dxfId="790">
      <pivotArea dataOnly="0" labelOnly="1" outline="0" fieldPosition="0">
        <references count="3">
          <reference field="21" count="1" selected="0">
            <x v="392"/>
          </reference>
          <reference field="22" count="1" selected="0">
            <x v="327"/>
          </reference>
          <reference field="28" count="1">
            <x v="298"/>
          </reference>
        </references>
      </pivotArea>
    </format>
    <format dxfId="789">
      <pivotArea dataOnly="0" labelOnly="1" outline="0" fieldPosition="0">
        <references count="3">
          <reference field="21" count="1" selected="0">
            <x v="393"/>
          </reference>
          <reference field="22" count="1" selected="0">
            <x v="506"/>
          </reference>
          <reference field="28" count="1">
            <x v="405"/>
          </reference>
        </references>
      </pivotArea>
    </format>
    <format dxfId="788">
      <pivotArea dataOnly="0" labelOnly="1" outline="0" fieldPosition="0">
        <references count="3">
          <reference field="21" count="1" selected="0">
            <x v="394"/>
          </reference>
          <reference field="22" count="1" selected="0">
            <x v="237"/>
          </reference>
          <reference field="28" count="1">
            <x v="155"/>
          </reference>
        </references>
      </pivotArea>
    </format>
    <format dxfId="787">
      <pivotArea dataOnly="0" labelOnly="1" outline="0" fieldPosition="0">
        <references count="3">
          <reference field="21" count="1" selected="0">
            <x v="395"/>
          </reference>
          <reference field="22" count="1" selected="0">
            <x v="78"/>
          </reference>
          <reference field="28" count="1">
            <x v="174"/>
          </reference>
        </references>
      </pivotArea>
    </format>
    <format dxfId="786">
      <pivotArea dataOnly="0" labelOnly="1" outline="0" fieldPosition="0">
        <references count="3">
          <reference field="21" count="1" selected="0">
            <x v="396"/>
          </reference>
          <reference field="22" count="1" selected="0">
            <x v="83"/>
          </reference>
          <reference field="28" count="1">
            <x v="23"/>
          </reference>
        </references>
      </pivotArea>
    </format>
    <format dxfId="785">
      <pivotArea dataOnly="0" labelOnly="1" outline="0" fieldPosition="0">
        <references count="3">
          <reference field="21" count="1" selected="0">
            <x v="397"/>
          </reference>
          <reference field="22" count="1" selected="0">
            <x v="1092"/>
          </reference>
          <reference field="28" count="1">
            <x v="25"/>
          </reference>
        </references>
      </pivotArea>
    </format>
    <format dxfId="784">
      <pivotArea dataOnly="0" labelOnly="1" outline="0" fieldPosition="0">
        <references count="3">
          <reference field="21" count="1" selected="0">
            <x v="398"/>
          </reference>
          <reference field="22" count="1" selected="0">
            <x v="161"/>
          </reference>
          <reference field="28" count="1">
            <x v="619"/>
          </reference>
        </references>
      </pivotArea>
    </format>
    <format dxfId="783">
      <pivotArea dataOnly="0" labelOnly="1" outline="0" fieldPosition="0">
        <references count="3">
          <reference field="21" count="1" selected="0">
            <x v="399"/>
          </reference>
          <reference field="22" count="1" selected="0">
            <x v="277"/>
          </reference>
          <reference field="28" count="1">
            <x v="158"/>
          </reference>
        </references>
      </pivotArea>
    </format>
    <format dxfId="782">
      <pivotArea dataOnly="0" labelOnly="1" outline="0" fieldPosition="0">
        <references count="3">
          <reference field="21" count="1" selected="0">
            <x v="400"/>
          </reference>
          <reference field="22" count="1" selected="0">
            <x v="813"/>
          </reference>
          <reference field="28" count="1">
            <x v="104"/>
          </reference>
        </references>
      </pivotArea>
    </format>
    <format dxfId="781">
      <pivotArea dataOnly="0" labelOnly="1" outline="0" fieldPosition="0">
        <references count="3">
          <reference field="21" count="1" selected="0">
            <x v="401"/>
          </reference>
          <reference field="22" count="1" selected="0">
            <x v="1109"/>
          </reference>
          <reference field="28" count="1">
            <x v="38"/>
          </reference>
        </references>
      </pivotArea>
    </format>
    <format dxfId="780">
      <pivotArea dataOnly="0" labelOnly="1" outline="0" fieldPosition="0">
        <references count="3">
          <reference field="21" count="1" selected="0">
            <x v="402"/>
          </reference>
          <reference field="22" count="1" selected="0">
            <x v="895"/>
          </reference>
          <reference field="28" count="1">
            <x v="470"/>
          </reference>
        </references>
      </pivotArea>
    </format>
    <format dxfId="779">
      <pivotArea dataOnly="0" labelOnly="1" outline="0" fieldPosition="0">
        <references count="3">
          <reference field="21" count="1" selected="0">
            <x v="403"/>
          </reference>
          <reference field="22" count="1" selected="0">
            <x v="1154"/>
          </reference>
          <reference field="28" count="1">
            <x v="93"/>
          </reference>
        </references>
      </pivotArea>
    </format>
    <format dxfId="778">
      <pivotArea dataOnly="0" labelOnly="1" outline="0" fieldPosition="0">
        <references count="3">
          <reference field="21" count="1" selected="0">
            <x v="404"/>
          </reference>
          <reference field="22" count="1" selected="0">
            <x v="121"/>
          </reference>
          <reference field="28" count="1">
            <x v="343"/>
          </reference>
        </references>
      </pivotArea>
    </format>
    <format dxfId="777">
      <pivotArea dataOnly="0" labelOnly="1" outline="0" fieldPosition="0">
        <references count="3">
          <reference field="21" count="1" selected="0">
            <x v="405"/>
          </reference>
          <reference field="22" count="1" selected="0">
            <x v="1156"/>
          </reference>
          <reference field="28" count="1">
            <x v="29"/>
          </reference>
        </references>
      </pivotArea>
    </format>
    <format dxfId="776">
      <pivotArea dataOnly="0" labelOnly="1" outline="0" fieldPosition="0">
        <references count="3">
          <reference field="21" count="1" selected="0">
            <x v="406"/>
          </reference>
          <reference field="22" count="1" selected="0">
            <x v="94"/>
          </reference>
          <reference field="28" count="1">
            <x v="334"/>
          </reference>
        </references>
      </pivotArea>
    </format>
    <format dxfId="775">
      <pivotArea dataOnly="0" labelOnly="1" outline="0" fieldPosition="0">
        <references count="3">
          <reference field="21" count="1" selected="0">
            <x v="407"/>
          </reference>
          <reference field="22" count="1" selected="0">
            <x v="857"/>
          </reference>
          <reference field="28" count="1">
            <x v="589"/>
          </reference>
        </references>
      </pivotArea>
    </format>
    <format dxfId="774">
      <pivotArea dataOnly="0" labelOnly="1" outline="0" fieldPosition="0">
        <references count="3">
          <reference field="21" count="1" selected="0">
            <x v="408"/>
          </reference>
          <reference field="22" count="1" selected="0">
            <x v="753"/>
          </reference>
          <reference field="28" count="1">
            <x v="447"/>
          </reference>
        </references>
      </pivotArea>
    </format>
    <format dxfId="773">
      <pivotArea dataOnly="0" labelOnly="1" outline="0" fieldPosition="0">
        <references count="3">
          <reference field="21" count="1" selected="0">
            <x v="409"/>
          </reference>
          <reference field="22" count="1" selected="0">
            <x v="563"/>
          </reference>
          <reference field="28" count="1">
            <x v="425"/>
          </reference>
        </references>
      </pivotArea>
    </format>
    <format dxfId="772">
      <pivotArea dataOnly="0" labelOnly="1" outline="0" fieldPosition="0">
        <references count="3">
          <reference field="21" count="1" selected="0">
            <x v="410"/>
          </reference>
          <reference field="22" count="1" selected="0">
            <x v="610"/>
          </reference>
          <reference field="28" count="1">
            <x v="439"/>
          </reference>
        </references>
      </pivotArea>
    </format>
    <format dxfId="771">
      <pivotArea dataOnly="0" labelOnly="1" outline="0" fieldPosition="0">
        <references count="3">
          <reference field="21" count="1" selected="0">
            <x v="411"/>
          </reference>
          <reference field="22" count="1" selected="0">
            <x v="353"/>
          </reference>
          <reference field="28" count="1">
            <x v="255"/>
          </reference>
        </references>
      </pivotArea>
    </format>
    <format dxfId="770">
      <pivotArea dataOnly="0" labelOnly="1" outline="0" fieldPosition="0">
        <references count="3">
          <reference field="21" count="1" selected="0">
            <x v="412"/>
          </reference>
          <reference field="22" count="1" selected="0">
            <x v="79"/>
          </reference>
          <reference field="28" count="1">
            <x v="212"/>
          </reference>
        </references>
      </pivotArea>
    </format>
    <format dxfId="769">
      <pivotArea dataOnly="0" labelOnly="1" outline="0" fieldPosition="0">
        <references count="3">
          <reference field="21" count="1" selected="0">
            <x v="413"/>
          </reference>
          <reference field="22" count="1" selected="0">
            <x v="145"/>
          </reference>
          <reference field="28" count="1">
            <x v="648"/>
          </reference>
        </references>
      </pivotArea>
    </format>
    <format dxfId="768">
      <pivotArea dataOnly="0" labelOnly="1" outline="0" fieldPosition="0">
        <references count="3">
          <reference field="21" count="1" selected="0">
            <x v="414"/>
          </reference>
          <reference field="22" count="1" selected="0">
            <x v="1097"/>
          </reference>
          <reference field="28" count="1">
            <x v="93"/>
          </reference>
        </references>
      </pivotArea>
    </format>
    <format dxfId="767">
      <pivotArea dataOnly="0" labelOnly="1" outline="0" fieldPosition="0">
        <references count="3">
          <reference field="21" count="1" selected="0">
            <x v="415"/>
          </reference>
          <reference field="22" count="1" selected="0">
            <x v="333"/>
          </reference>
          <reference field="28" count="1">
            <x v="220"/>
          </reference>
        </references>
      </pivotArea>
    </format>
    <format dxfId="766">
      <pivotArea dataOnly="0" labelOnly="1" outline="0" fieldPosition="0">
        <references count="3">
          <reference field="21" count="1" selected="0">
            <x v="416"/>
          </reference>
          <reference field="22" count="1" selected="0">
            <x v="825"/>
          </reference>
          <reference field="28" count="1">
            <x v="371"/>
          </reference>
        </references>
      </pivotArea>
    </format>
    <format dxfId="765">
      <pivotArea dataOnly="0" labelOnly="1" outline="0" fieldPosition="0">
        <references count="3">
          <reference field="21" count="1" selected="0">
            <x v="417"/>
          </reference>
          <reference field="22" count="1" selected="0">
            <x v="465"/>
          </reference>
          <reference field="28" count="1">
            <x v="161"/>
          </reference>
        </references>
      </pivotArea>
    </format>
    <format dxfId="764">
      <pivotArea dataOnly="0" labelOnly="1" outline="0" fieldPosition="0">
        <references count="3">
          <reference field="21" count="1" selected="0">
            <x v="418"/>
          </reference>
          <reference field="22" count="1" selected="0">
            <x v="1065"/>
          </reference>
          <reference field="28" count="1">
            <x v="46"/>
          </reference>
        </references>
      </pivotArea>
    </format>
    <format dxfId="763">
      <pivotArea dataOnly="0" labelOnly="1" outline="0" fieldPosition="0">
        <references count="3">
          <reference field="21" count="1" selected="0">
            <x v="419"/>
          </reference>
          <reference field="22" count="1" selected="0">
            <x v="1104"/>
          </reference>
          <reference field="28" count="1">
            <x v="13"/>
          </reference>
        </references>
      </pivotArea>
    </format>
    <format dxfId="762">
      <pivotArea dataOnly="0" labelOnly="1" outline="0" fieldPosition="0">
        <references count="3">
          <reference field="21" count="1" selected="0">
            <x v="420"/>
          </reference>
          <reference field="22" count="1" selected="0">
            <x v="520"/>
          </reference>
          <reference field="28" count="1">
            <x v="562"/>
          </reference>
        </references>
      </pivotArea>
    </format>
    <format dxfId="761">
      <pivotArea dataOnly="0" labelOnly="1" outline="0" fieldPosition="0">
        <references count="3">
          <reference field="21" count="1" selected="0">
            <x v="421"/>
          </reference>
          <reference field="22" count="1" selected="0">
            <x v="1164"/>
          </reference>
          <reference field="28" count="1">
            <x v="338"/>
          </reference>
        </references>
      </pivotArea>
    </format>
    <format dxfId="760">
      <pivotArea dataOnly="0" labelOnly="1" outline="0" fieldPosition="0">
        <references count="3">
          <reference field="21" count="1" selected="0">
            <x v="422"/>
          </reference>
          <reference field="22" count="1" selected="0">
            <x v="640"/>
          </reference>
          <reference field="28" count="1">
            <x v="486"/>
          </reference>
        </references>
      </pivotArea>
    </format>
    <format dxfId="759">
      <pivotArea dataOnly="0" labelOnly="1" outline="0" fieldPosition="0">
        <references count="3">
          <reference field="21" count="1" selected="0">
            <x v="423"/>
          </reference>
          <reference field="22" count="1" selected="0">
            <x v="214"/>
          </reference>
          <reference field="28" count="1">
            <x v="212"/>
          </reference>
        </references>
      </pivotArea>
    </format>
    <format dxfId="758">
      <pivotArea dataOnly="0" labelOnly="1" outline="0" fieldPosition="0">
        <references count="3">
          <reference field="21" count="1" selected="0">
            <x v="424"/>
          </reference>
          <reference field="22" count="1" selected="0">
            <x v="265"/>
          </reference>
          <reference field="28" count="1">
            <x v="227"/>
          </reference>
        </references>
      </pivotArea>
    </format>
    <format dxfId="757">
      <pivotArea dataOnly="0" labelOnly="1" outline="0" fieldPosition="0">
        <references count="3">
          <reference field="21" count="1" selected="0">
            <x v="425"/>
          </reference>
          <reference field="22" count="1" selected="0">
            <x v="1027"/>
          </reference>
          <reference field="28" count="1">
            <x v="40"/>
          </reference>
        </references>
      </pivotArea>
    </format>
    <format dxfId="756">
      <pivotArea dataOnly="0" labelOnly="1" outline="0" fieldPosition="0">
        <references count="3">
          <reference field="21" count="1" selected="0">
            <x v="426"/>
          </reference>
          <reference field="22" count="1" selected="0">
            <x v="233"/>
          </reference>
          <reference field="28" count="1">
            <x v="151"/>
          </reference>
        </references>
      </pivotArea>
    </format>
    <format dxfId="755">
      <pivotArea dataOnly="0" labelOnly="1" outline="0" fieldPosition="0">
        <references count="3">
          <reference field="21" count="1" selected="0">
            <x v="427"/>
          </reference>
          <reference field="22" count="1" selected="0">
            <x v="1144"/>
          </reference>
          <reference field="28" count="1">
            <x v="96"/>
          </reference>
        </references>
      </pivotArea>
    </format>
    <format dxfId="754">
      <pivotArea dataOnly="0" labelOnly="1" outline="0" fieldPosition="0">
        <references count="3">
          <reference field="21" count="1" selected="0">
            <x v="428"/>
          </reference>
          <reference field="22" count="1" selected="0">
            <x v="34"/>
          </reference>
          <reference field="28" count="1">
            <x v="423"/>
          </reference>
        </references>
      </pivotArea>
    </format>
    <format dxfId="753">
      <pivotArea dataOnly="0" labelOnly="1" outline="0" fieldPosition="0">
        <references count="3">
          <reference field="21" count="1" selected="0">
            <x v="429"/>
          </reference>
          <reference field="22" count="1" selected="0">
            <x v="75"/>
          </reference>
          <reference field="28" count="1">
            <x v="103"/>
          </reference>
        </references>
      </pivotArea>
    </format>
    <format dxfId="752">
      <pivotArea dataOnly="0" labelOnly="1" outline="0" fieldPosition="0">
        <references count="3">
          <reference field="21" count="1" selected="0">
            <x v="430"/>
          </reference>
          <reference field="22" count="1" selected="0">
            <x v="1123"/>
          </reference>
          <reference field="28" count="1">
            <x v="4"/>
          </reference>
        </references>
      </pivotArea>
    </format>
    <format dxfId="751">
      <pivotArea dataOnly="0" labelOnly="1" outline="0" fieldPosition="0">
        <references count="3">
          <reference field="21" count="1" selected="0">
            <x v="431"/>
          </reference>
          <reference field="22" count="1" selected="0">
            <x v="107"/>
          </reference>
          <reference field="28" count="1">
            <x v="59"/>
          </reference>
        </references>
      </pivotArea>
    </format>
    <format dxfId="750">
      <pivotArea dataOnly="0" labelOnly="1" outline="0" fieldPosition="0">
        <references count="3">
          <reference field="21" count="1" selected="0">
            <x v="432"/>
          </reference>
          <reference field="22" count="1" selected="0">
            <x v="296"/>
          </reference>
          <reference field="28" count="1">
            <x v="297"/>
          </reference>
        </references>
      </pivotArea>
    </format>
    <format dxfId="749">
      <pivotArea dataOnly="0" labelOnly="1" outline="0" fieldPosition="0">
        <references count="3">
          <reference field="21" count="1" selected="0">
            <x v="433"/>
          </reference>
          <reference field="22" count="1" selected="0">
            <x v="936"/>
          </reference>
          <reference field="28" count="1">
            <x v="655"/>
          </reference>
        </references>
      </pivotArea>
    </format>
    <format dxfId="748">
      <pivotArea dataOnly="0" labelOnly="1" outline="0" fieldPosition="0">
        <references count="3">
          <reference field="21" count="1" selected="0">
            <x v="434"/>
          </reference>
          <reference field="22" count="1" selected="0">
            <x v="181"/>
          </reference>
          <reference field="28" count="1">
            <x v="300"/>
          </reference>
        </references>
      </pivotArea>
    </format>
    <format dxfId="747">
      <pivotArea dataOnly="0" labelOnly="1" outline="0" fieldPosition="0">
        <references count="3">
          <reference field="21" count="1" selected="0">
            <x v="435"/>
          </reference>
          <reference field="22" count="1" selected="0">
            <x v="820"/>
          </reference>
          <reference field="28" count="1">
            <x v="598"/>
          </reference>
        </references>
      </pivotArea>
    </format>
    <format dxfId="746">
      <pivotArea dataOnly="0" labelOnly="1" outline="0" fieldPosition="0">
        <references count="3">
          <reference field="21" count="1" selected="0">
            <x v="436"/>
          </reference>
          <reference field="22" count="1" selected="0">
            <x v="572"/>
          </reference>
          <reference field="28" count="1">
            <x v="555"/>
          </reference>
        </references>
      </pivotArea>
    </format>
    <format dxfId="745">
      <pivotArea dataOnly="0" labelOnly="1" outline="0" fieldPosition="0">
        <references count="3">
          <reference field="21" count="1" selected="0">
            <x v="437"/>
          </reference>
          <reference field="22" count="1" selected="0">
            <x v="834"/>
          </reference>
          <reference field="28" count="1">
            <x v="457"/>
          </reference>
        </references>
      </pivotArea>
    </format>
    <format dxfId="744">
      <pivotArea dataOnly="0" labelOnly="1" outline="0" fieldPosition="0">
        <references count="3">
          <reference field="21" count="1" selected="0">
            <x v="438"/>
          </reference>
          <reference field="22" count="1" selected="0">
            <x v="93"/>
          </reference>
          <reference field="28" count="1">
            <x v="102"/>
          </reference>
        </references>
      </pivotArea>
    </format>
    <format dxfId="743">
      <pivotArea dataOnly="0" labelOnly="1" outline="0" fieldPosition="0">
        <references count="3">
          <reference field="21" count="1" selected="0">
            <x v="439"/>
          </reference>
          <reference field="22" count="1" selected="0">
            <x v="439"/>
          </reference>
          <reference field="28" count="1">
            <x v="140"/>
          </reference>
        </references>
      </pivotArea>
    </format>
    <format dxfId="742">
      <pivotArea dataOnly="0" labelOnly="1" outline="0" fieldPosition="0">
        <references count="3">
          <reference field="21" count="1" selected="0">
            <x v="440"/>
          </reference>
          <reference field="22" count="1" selected="0">
            <x v="922"/>
          </reference>
          <reference field="28" count="1">
            <x v="568"/>
          </reference>
        </references>
      </pivotArea>
    </format>
    <format dxfId="741">
      <pivotArea dataOnly="0" labelOnly="1" outline="0" fieldPosition="0">
        <references count="3">
          <reference field="21" count="1" selected="0">
            <x v="441"/>
          </reference>
          <reference field="22" count="1" selected="0">
            <x v="1019"/>
          </reference>
          <reference field="28" count="1">
            <x v="14"/>
          </reference>
        </references>
      </pivotArea>
    </format>
    <format dxfId="740">
      <pivotArea dataOnly="0" labelOnly="1" outline="0" fieldPosition="0">
        <references count="3">
          <reference field="21" count="1" selected="0">
            <x v="442"/>
          </reference>
          <reference field="22" count="1" selected="0">
            <x v="53"/>
          </reference>
          <reference field="28" count="1">
            <x v="15"/>
          </reference>
        </references>
      </pivotArea>
    </format>
    <format dxfId="739">
      <pivotArea dataOnly="0" labelOnly="1" outline="0" fieldPosition="0">
        <references count="3">
          <reference field="21" count="1" selected="0">
            <x v="443"/>
          </reference>
          <reference field="22" count="1" selected="0">
            <x v="539"/>
          </reference>
          <reference field="28" count="1">
            <x v="431"/>
          </reference>
        </references>
      </pivotArea>
    </format>
    <format dxfId="738">
      <pivotArea dataOnly="0" labelOnly="1" outline="0" fieldPosition="0">
        <references count="3">
          <reference field="21" count="1" selected="0">
            <x v="444"/>
          </reference>
          <reference field="22" count="1" selected="0">
            <x v="85"/>
          </reference>
          <reference field="28" count="1">
            <x v="47"/>
          </reference>
        </references>
      </pivotArea>
    </format>
    <format dxfId="737">
      <pivotArea dataOnly="0" labelOnly="1" outline="0" fieldPosition="0">
        <references count="3">
          <reference field="21" count="1" selected="0">
            <x v="445"/>
          </reference>
          <reference field="22" count="1" selected="0">
            <x v="607"/>
          </reference>
          <reference field="28" count="1">
            <x v="437"/>
          </reference>
        </references>
      </pivotArea>
    </format>
    <format dxfId="736">
      <pivotArea dataOnly="0" labelOnly="1" outline="0" fieldPosition="0">
        <references count="3">
          <reference field="21" count="1" selected="0">
            <x v="446"/>
          </reference>
          <reference field="22" count="1" selected="0">
            <x v="118"/>
          </reference>
          <reference field="28" count="1">
            <x v="202"/>
          </reference>
        </references>
      </pivotArea>
    </format>
    <format dxfId="735">
      <pivotArea dataOnly="0" labelOnly="1" outline="0" fieldPosition="0">
        <references count="3">
          <reference field="21" count="1" selected="0">
            <x v="447"/>
          </reference>
          <reference field="22" count="1" selected="0">
            <x v="1151"/>
          </reference>
          <reference field="28" count="1">
            <x v="7"/>
          </reference>
        </references>
      </pivotArea>
    </format>
    <format dxfId="734">
      <pivotArea dataOnly="0" labelOnly="1" outline="0" fieldPosition="0">
        <references count="3">
          <reference field="21" count="1" selected="0">
            <x v="448"/>
          </reference>
          <reference field="22" count="1" selected="0">
            <x v="342"/>
          </reference>
          <reference field="28" count="1">
            <x v="238"/>
          </reference>
        </references>
      </pivotArea>
    </format>
    <format dxfId="733">
      <pivotArea dataOnly="0" labelOnly="1" outline="0" fieldPosition="0">
        <references count="3">
          <reference field="21" count="1" selected="0">
            <x v="449"/>
          </reference>
          <reference field="22" count="1" selected="0">
            <x v="1036"/>
          </reference>
          <reference field="28" count="1">
            <x v="27"/>
          </reference>
        </references>
      </pivotArea>
    </format>
    <format dxfId="732">
      <pivotArea dataOnly="0" labelOnly="1" outline="0" fieldPosition="0">
        <references count="3">
          <reference field="21" count="1" selected="0">
            <x v="450"/>
          </reference>
          <reference field="22" count="1" selected="0">
            <x v="680"/>
          </reference>
          <reference field="28" count="1">
            <x v="478"/>
          </reference>
        </references>
      </pivotArea>
    </format>
    <format dxfId="731">
      <pivotArea dataOnly="0" labelOnly="1" outline="0" fieldPosition="0">
        <references count="3">
          <reference field="21" count="1" selected="0">
            <x v="451"/>
          </reference>
          <reference field="22" count="1" selected="0">
            <x v="879"/>
          </reference>
          <reference field="28" count="1">
            <x v="488"/>
          </reference>
        </references>
      </pivotArea>
    </format>
    <format dxfId="730">
      <pivotArea dataOnly="0" labelOnly="1" outline="0" fieldPosition="0">
        <references count="3">
          <reference field="21" count="1" selected="0">
            <x v="452"/>
          </reference>
          <reference field="22" count="1" selected="0">
            <x v="722"/>
          </reference>
          <reference field="28" count="1">
            <x v="116"/>
          </reference>
        </references>
      </pivotArea>
    </format>
    <format dxfId="729">
      <pivotArea dataOnly="0" labelOnly="1" outline="0" fieldPosition="0">
        <references count="3">
          <reference field="21" count="1" selected="0">
            <x v="453"/>
          </reference>
          <reference field="22" count="1" selected="0">
            <x v="154"/>
          </reference>
          <reference field="28" count="1">
            <x v="115"/>
          </reference>
        </references>
      </pivotArea>
    </format>
    <format dxfId="728">
      <pivotArea dataOnly="0" labelOnly="1" outline="0" fieldPosition="0">
        <references count="3">
          <reference field="21" count="1" selected="0">
            <x v="454"/>
          </reference>
          <reference field="22" count="1" selected="0">
            <x v="33"/>
          </reference>
          <reference field="28" count="1">
            <x v="183"/>
          </reference>
        </references>
      </pivotArea>
    </format>
    <format dxfId="727">
      <pivotArea dataOnly="0" labelOnly="1" outline="0" fieldPosition="0">
        <references count="3">
          <reference field="21" count="1" selected="0">
            <x v="455"/>
          </reference>
          <reference field="22" count="1" selected="0">
            <x v="73"/>
          </reference>
          <reference field="28" count="1">
            <x v="77"/>
          </reference>
        </references>
      </pivotArea>
    </format>
    <format dxfId="726">
      <pivotArea dataOnly="0" labelOnly="1" outline="0" fieldPosition="0">
        <references count="3">
          <reference field="21" count="1" selected="0">
            <x v="456"/>
          </reference>
          <reference field="22" count="1" selected="0">
            <x v="443"/>
          </reference>
          <reference field="28" count="1">
            <x v="153"/>
          </reference>
        </references>
      </pivotArea>
    </format>
    <format dxfId="725">
      <pivotArea dataOnly="0" labelOnly="1" outline="0" fieldPosition="0">
        <references count="3">
          <reference field="21" count="1" selected="0">
            <x v="457"/>
          </reference>
          <reference field="22" count="1" selected="0">
            <x v="710"/>
          </reference>
          <reference field="28" count="1">
            <x v="390"/>
          </reference>
        </references>
      </pivotArea>
    </format>
    <format dxfId="724">
      <pivotArea dataOnly="0" labelOnly="1" outline="0" fieldPosition="0">
        <references count="3">
          <reference field="21" count="1" selected="0">
            <x v="458"/>
          </reference>
          <reference field="22" count="1" selected="0">
            <x v="408"/>
          </reference>
          <reference field="28" count="1">
            <x v="74"/>
          </reference>
        </references>
      </pivotArea>
    </format>
    <format dxfId="723">
      <pivotArea dataOnly="0" labelOnly="1" outline="0" fieldPosition="0">
        <references count="3">
          <reference field="21" count="1" selected="0">
            <x v="459"/>
          </reference>
          <reference field="22" count="1" selected="0">
            <x v="593"/>
          </reference>
          <reference field="28" count="1">
            <x v="477"/>
          </reference>
        </references>
      </pivotArea>
    </format>
    <format dxfId="722">
      <pivotArea dataOnly="0" labelOnly="1" outline="0" fieldPosition="0">
        <references count="3">
          <reference field="21" count="1" selected="0">
            <x v="460"/>
          </reference>
          <reference field="22" count="1" selected="0">
            <x v="1049"/>
          </reference>
          <reference field="28" count="1">
            <x v="10"/>
          </reference>
        </references>
      </pivotArea>
    </format>
    <format dxfId="721">
      <pivotArea dataOnly="0" labelOnly="1" outline="0" fieldPosition="0">
        <references count="3">
          <reference field="21" count="1" selected="0">
            <x v="461"/>
          </reference>
          <reference field="22" count="1" selected="0">
            <x v="90"/>
          </reference>
          <reference field="28" count="1">
            <x v="335"/>
          </reference>
        </references>
      </pivotArea>
    </format>
    <format dxfId="720">
      <pivotArea dataOnly="0" labelOnly="1" outline="0" fieldPosition="0">
        <references count="3">
          <reference field="21" count="1" selected="0">
            <x v="462"/>
          </reference>
          <reference field="22" count="1" selected="0">
            <x v="203"/>
          </reference>
          <reference field="28" count="1">
            <x v="393"/>
          </reference>
        </references>
      </pivotArea>
    </format>
    <format dxfId="719">
      <pivotArea dataOnly="0" labelOnly="1" outline="0" fieldPosition="0">
        <references count="3">
          <reference field="21" count="1" selected="0">
            <x v="463"/>
          </reference>
          <reference field="22" count="1" selected="0">
            <x v="133"/>
          </reference>
          <reference field="28" count="1">
            <x v="215"/>
          </reference>
        </references>
      </pivotArea>
    </format>
    <format dxfId="718">
      <pivotArea dataOnly="0" labelOnly="1" outline="0" fieldPosition="0">
        <references count="3">
          <reference field="21" count="1" selected="0">
            <x v="464"/>
          </reference>
          <reference field="22" count="1" selected="0">
            <x v="748"/>
          </reference>
          <reference field="28" count="1">
            <x v="524"/>
          </reference>
        </references>
      </pivotArea>
    </format>
    <format dxfId="717">
      <pivotArea dataOnly="0" labelOnly="1" outline="0" fieldPosition="0">
        <references count="3">
          <reference field="21" count="1" selected="0">
            <x v="465"/>
          </reference>
          <reference field="22" count="1" selected="0">
            <x v="1110"/>
          </reference>
          <reference field="28" count="1">
            <x v="8"/>
          </reference>
        </references>
      </pivotArea>
    </format>
    <format dxfId="716">
      <pivotArea dataOnly="0" labelOnly="1" outline="0" fieldPosition="0">
        <references count="3">
          <reference field="21" count="1" selected="0">
            <x v="466"/>
          </reference>
          <reference field="22" count="1" selected="0">
            <x v="1009"/>
          </reference>
          <reference field="28" count="1">
            <x v="222"/>
          </reference>
        </references>
      </pivotArea>
    </format>
    <format dxfId="715">
      <pivotArea dataOnly="0" labelOnly="1" outline="0" fieldPosition="0">
        <references count="3">
          <reference field="21" count="1" selected="0">
            <x v="467"/>
          </reference>
          <reference field="22" count="1" selected="0">
            <x v="1113"/>
          </reference>
          <reference field="28" count="1">
            <x v="40"/>
          </reference>
        </references>
      </pivotArea>
    </format>
    <format dxfId="714">
      <pivotArea dataOnly="0" labelOnly="1" outline="0" fieldPosition="0">
        <references count="3">
          <reference field="21" count="1" selected="0">
            <x v="468"/>
          </reference>
          <reference field="22" count="1" selected="0">
            <x v="807"/>
          </reference>
          <reference field="28" count="1">
            <x v="660"/>
          </reference>
        </references>
      </pivotArea>
    </format>
    <format dxfId="713">
      <pivotArea dataOnly="0" labelOnly="1" outline="0" fieldPosition="0">
        <references count="3">
          <reference field="21" count="1" selected="0">
            <x v="469"/>
          </reference>
          <reference field="22" count="1" selected="0">
            <x v="837"/>
          </reference>
          <reference field="28" count="1">
            <x v="641"/>
          </reference>
        </references>
      </pivotArea>
    </format>
    <format dxfId="712">
      <pivotArea dataOnly="0" labelOnly="1" outline="0" fieldPosition="0">
        <references count="3">
          <reference field="21" count="1" selected="0">
            <x v="470"/>
          </reference>
          <reference field="22" count="1" selected="0">
            <x v="431"/>
          </reference>
          <reference field="28" count="1">
            <x v="72"/>
          </reference>
        </references>
      </pivotArea>
    </format>
    <format dxfId="711">
      <pivotArea dataOnly="0" labelOnly="1" outline="0" fieldPosition="0">
        <references count="3">
          <reference field="21" count="1" selected="0">
            <x v="471"/>
          </reference>
          <reference field="22" count="1" selected="0">
            <x v="641"/>
          </reference>
          <reference field="28" count="1">
            <x v="622"/>
          </reference>
        </references>
      </pivotArea>
    </format>
    <format dxfId="710">
      <pivotArea dataOnly="0" labelOnly="1" outline="0" fieldPosition="0">
        <references count="3">
          <reference field="21" count="1" selected="0">
            <x v="472"/>
          </reference>
          <reference field="22" count="1" selected="0">
            <x v="759"/>
          </reference>
          <reference field="28" count="1">
            <x v="547"/>
          </reference>
        </references>
      </pivotArea>
    </format>
    <format dxfId="709">
      <pivotArea dataOnly="0" labelOnly="1" outline="0" fieldPosition="0">
        <references count="3">
          <reference field="21" count="1" selected="0">
            <x v="473"/>
          </reference>
          <reference field="22" count="1" selected="0">
            <x v="1108"/>
          </reference>
          <reference field="28" count="1">
            <x v="96"/>
          </reference>
        </references>
      </pivotArea>
    </format>
    <format dxfId="708">
      <pivotArea dataOnly="0" labelOnly="1" outline="0" fieldPosition="0">
        <references count="3">
          <reference field="21" count="1" selected="0">
            <x v="474"/>
          </reference>
          <reference field="22" count="1" selected="0">
            <x v="677"/>
          </reference>
          <reference field="28" count="1">
            <x v="417"/>
          </reference>
        </references>
      </pivotArea>
    </format>
    <format dxfId="707">
      <pivotArea dataOnly="0" labelOnly="1" outline="0" fieldPosition="0">
        <references count="3">
          <reference field="21" count="1" selected="0">
            <x v="475"/>
          </reference>
          <reference field="22" count="1" selected="0">
            <x v="717"/>
          </reference>
          <reference field="28" count="1">
            <x v="517"/>
          </reference>
        </references>
      </pivotArea>
    </format>
    <format dxfId="706">
      <pivotArea dataOnly="0" labelOnly="1" outline="0" fieldPosition="0">
        <references count="3">
          <reference field="21" count="1" selected="0">
            <x v="476"/>
          </reference>
          <reference field="22" count="1" selected="0">
            <x v="1133"/>
          </reference>
          <reference field="28" count="1">
            <x v="32"/>
          </reference>
        </references>
      </pivotArea>
    </format>
    <format dxfId="705">
      <pivotArea dataOnly="0" labelOnly="1" outline="0" fieldPosition="0">
        <references count="3">
          <reference field="21" count="1" selected="0">
            <x v="477"/>
          </reference>
          <reference field="22" count="1" selected="0">
            <x v="732"/>
          </reference>
          <reference field="28" count="1">
            <x v="408"/>
          </reference>
        </references>
      </pivotArea>
    </format>
    <format dxfId="704">
      <pivotArea dataOnly="0" labelOnly="1" outline="0" fieldPosition="0">
        <references count="3">
          <reference field="21" count="1" selected="0">
            <x v="478"/>
          </reference>
          <reference field="22" count="1" selected="0">
            <x v="545"/>
          </reference>
          <reference field="28" count="1">
            <x v="75"/>
          </reference>
        </references>
      </pivotArea>
    </format>
    <format dxfId="703">
      <pivotArea dataOnly="0" labelOnly="1" outline="0" fieldPosition="0">
        <references count="3">
          <reference field="21" count="1" selected="0">
            <x v="479"/>
          </reference>
          <reference field="22" count="1" selected="0">
            <x v="158"/>
          </reference>
          <reference field="28" count="1">
            <x v="115"/>
          </reference>
        </references>
      </pivotArea>
    </format>
    <format dxfId="702">
      <pivotArea dataOnly="0" labelOnly="1" outline="0" fieldPosition="0">
        <references count="3">
          <reference field="21" count="1" selected="0">
            <x v="480"/>
          </reference>
          <reference field="22" count="1" selected="0">
            <x v="22"/>
          </reference>
          <reference field="28" count="1">
            <x v="260"/>
          </reference>
        </references>
      </pivotArea>
    </format>
    <format dxfId="701">
      <pivotArea dataOnly="0" labelOnly="1" outline="0" fieldPosition="0">
        <references count="3">
          <reference field="21" count="1" selected="0">
            <x v="481"/>
          </reference>
          <reference field="22" count="1" selected="0">
            <x v="1173"/>
          </reference>
          <reference field="28" count="1">
            <x v="133"/>
          </reference>
        </references>
      </pivotArea>
    </format>
    <format dxfId="700">
      <pivotArea dataOnly="0" labelOnly="1" outline="0" fieldPosition="0">
        <references count="3">
          <reference field="21" count="1" selected="0">
            <x v="482"/>
          </reference>
          <reference field="22" count="1" selected="0">
            <x v="36"/>
          </reference>
          <reference field="28" count="1">
            <x v="70"/>
          </reference>
        </references>
      </pivotArea>
    </format>
    <format dxfId="699">
      <pivotArea dataOnly="0" labelOnly="1" outline="0" fieldPosition="0">
        <references count="3">
          <reference field="21" count="1" selected="0">
            <x v="483"/>
          </reference>
          <reference field="22" count="1" selected="0">
            <x v="944"/>
          </reference>
          <reference field="28" count="1">
            <x v="639"/>
          </reference>
        </references>
      </pivotArea>
    </format>
    <format dxfId="698">
      <pivotArea dataOnly="0" labelOnly="1" outline="0" fieldPosition="0">
        <references count="3">
          <reference field="21" count="1" selected="0">
            <x v="484"/>
          </reference>
          <reference field="22" count="1" selected="0">
            <x v="960"/>
          </reference>
          <reference field="28" count="1">
            <x v="603"/>
          </reference>
        </references>
      </pivotArea>
    </format>
    <format dxfId="697">
      <pivotArea dataOnly="0" labelOnly="1" outline="0" fieldPosition="0">
        <references count="3">
          <reference field="21" count="1" selected="0">
            <x v="485"/>
          </reference>
          <reference field="22" count="1" selected="0">
            <x v="561"/>
          </reference>
          <reference field="28" count="1">
            <x v="103"/>
          </reference>
        </references>
      </pivotArea>
    </format>
    <format dxfId="696">
      <pivotArea dataOnly="0" labelOnly="1" outline="0" fieldPosition="0">
        <references count="3">
          <reference field="21" count="1" selected="0">
            <x v="486"/>
          </reference>
          <reference field="22" count="1" selected="0">
            <x v="389"/>
          </reference>
          <reference field="28" count="1">
            <x v="245"/>
          </reference>
        </references>
      </pivotArea>
    </format>
    <format dxfId="695">
      <pivotArea dataOnly="0" labelOnly="1" outline="0" fieldPosition="0">
        <references count="3">
          <reference field="21" count="1" selected="0">
            <x v="487"/>
          </reference>
          <reference field="22" count="1" selected="0">
            <x v="553"/>
          </reference>
          <reference field="28" count="1">
            <x v="132"/>
          </reference>
        </references>
      </pivotArea>
    </format>
    <format dxfId="694">
      <pivotArea dataOnly="0" labelOnly="1" outline="0" fieldPosition="0">
        <references count="3">
          <reference field="21" count="1" selected="0">
            <x v="488"/>
          </reference>
          <reference field="22" count="1" selected="0">
            <x v="1168"/>
          </reference>
          <reference field="28" count="1">
            <x v="1"/>
          </reference>
        </references>
      </pivotArea>
    </format>
    <format dxfId="693">
      <pivotArea dataOnly="0" labelOnly="1" outline="0" fieldPosition="0">
        <references count="3">
          <reference field="21" count="1" selected="0">
            <x v="489"/>
          </reference>
          <reference field="22" count="1" selected="0">
            <x v="1016"/>
          </reference>
          <reference field="28" count="1">
            <x v="190"/>
          </reference>
        </references>
      </pivotArea>
    </format>
    <format dxfId="692">
      <pivotArea dataOnly="0" labelOnly="1" outline="0" fieldPosition="0">
        <references count="3">
          <reference field="21" count="1" selected="0">
            <x v="490"/>
          </reference>
          <reference field="22" count="1" selected="0">
            <x v="1062"/>
          </reference>
          <reference field="28" count="1">
            <x v="454"/>
          </reference>
        </references>
      </pivotArea>
    </format>
    <format dxfId="691">
      <pivotArea dataOnly="0" labelOnly="1" outline="0" fieldPosition="0">
        <references count="3">
          <reference field="21" count="1" selected="0">
            <x v="491"/>
          </reference>
          <reference field="22" count="1" selected="0">
            <x v="775"/>
          </reference>
          <reference field="28" count="1">
            <x v="572"/>
          </reference>
        </references>
      </pivotArea>
    </format>
    <format dxfId="690">
      <pivotArea dataOnly="0" labelOnly="1" outline="0" fieldPosition="0">
        <references count="3">
          <reference field="21" count="1" selected="0">
            <x v="492"/>
          </reference>
          <reference field="22" count="1" selected="0">
            <x v="625"/>
          </reference>
          <reference field="28" count="1">
            <x v="538"/>
          </reference>
        </references>
      </pivotArea>
    </format>
    <format dxfId="689">
      <pivotArea dataOnly="0" labelOnly="1" outline="0" fieldPosition="0">
        <references count="3">
          <reference field="21" count="1" selected="0">
            <x v="493"/>
          </reference>
          <reference field="22" count="1" selected="0">
            <x v="1091"/>
          </reference>
          <reference field="28" count="1">
            <x v="20"/>
          </reference>
        </references>
      </pivotArea>
    </format>
    <format dxfId="688">
      <pivotArea dataOnly="0" labelOnly="1" outline="0" fieldPosition="0">
        <references count="3">
          <reference field="21" count="1" selected="0">
            <x v="494"/>
          </reference>
          <reference field="22" count="1" selected="0">
            <x v="187"/>
          </reference>
          <reference field="28" count="1">
            <x v="239"/>
          </reference>
        </references>
      </pivotArea>
    </format>
    <format dxfId="687">
      <pivotArea dataOnly="0" labelOnly="1" outline="0" fieldPosition="0">
        <references count="3">
          <reference field="21" count="1" selected="0">
            <x v="495"/>
          </reference>
          <reference field="22" count="1" selected="0">
            <x v="600"/>
          </reference>
          <reference field="28" count="1">
            <x v="480"/>
          </reference>
        </references>
      </pivotArea>
    </format>
    <format dxfId="686">
      <pivotArea dataOnly="0" labelOnly="1" outline="0" fieldPosition="0">
        <references count="3">
          <reference field="21" count="1" selected="0">
            <x v="496"/>
          </reference>
          <reference field="22" count="1" selected="0">
            <x v="122"/>
          </reference>
          <reference field="28" count="1">
            <x v="290"/>
          </reference>
        </references>
      </pivotArea>
    </format>
    <format dxfId="685">
      <pivotArea dataOnly="0" labelOnly="1" outline="0" fieldPosition="0">
        <references count="3">
          <reference field="21" count="1" selected="0">
            <x v="497"/>
          </reference>
          <reference field="22" count="1" selected="0">
            <x v="1029"/>
          </reference>
          <reference field="28" count="1">
            <x v="79"/>
          </reference>
        </references>
      </pivotArea>
    </format>
    <format dxfId="684">
      <pivotArea dataOnly="0" labelOnly="1" outline="0" fieldPosition="0">
        <references count="3">
          <reference field="21" count="1" selected="0">
            <x v="498"/>
          </reference>
          <reference field="22" count="1" selected="0">
            <x v="884"/>
          </reference>
          <reference field="28" count="1">
            <x v="74"/>
          </reference>
        </references>
      </pivotArea>
    </format>
    <format dxfId="683">
      <pivotArea dataOnly="0" labelOnly="1" outline="0" fieldPosition="0">
        <references count="3">
          <reference field="21" count="1" selected="0">
            <x v="499"/>
          </reference>
          <reference field="22" count="1" selected="0">
            <x v="1149"/>
          </reference>
          <reference field="28" count="1">
            <x v="203"/>
          </reference>
        </references>
      </pivotArea>
    </format>
    <format dxfId="682">
      <pivotArea dataOnly="0" labelOnly="1" outline="0" fieldPosition="0">
        <references count="3">
          <reference field="21" count="1" selected="0">
            <x v="500"/>
          </reference>
          <reference field="22" count="1" selected="0">
            <x v="515"/>
          </reference>
          <reference field="28" count="1">
            <x v="226"/>
          </reference>
        </references>
      </pivotArea>
    </format>
    <format dxfId="681">
      <pivotArea dataOnly="0" labelOnly="1" outline="0" fieldPosition="0">
        <references count="3">
          <reference field="21" count="1" selected="0">
            <x v="501"/>
          </reference>
          <reference field="22" count="1" selected="0">
            <x v="580"/>
          </reference>
          <reference field="28" count="1">
            <x v="186"/>
          </reference>
        </references>
      </pivotArea>
    </format>
    <format dxfId="680">
      <pivotArea dataOnly="0" labelOnly="1" outline="0" fieldPosition="0">
        <references count="3">
          <reference field="21" count="1" selected="0">
            <x v="502"/>
          </reference>
          <reference field="22" count="1" selected="0">
            <x v="1176"/>
          </reference>
          <reference field="28" count="1">
            <x v="149"/>
          </reference>
        </references>
      </pivotArea>
    </format>
    <format dxfId="679">
      <pivotArea dataOnly="0" labelOnly="1" outline="0" fieldPosition="0">
        <references count="3">
          <reference field="21" count="1" selected="0">
            <x v="503"/>
          </reference>
          <reference field="22" count="1" selected="0">
            <x v="249"/>
          </reference>
          <reference field="28" count="1">
            <x v="305"/>
          </reference>
        </references>
      </pivotArea>
    </format>
    <format dxfId="678">
      <pivotArea dataOnly="0" labelOnly="1" outline="0" fieldPosition="0">
        <references count="3">
          <reference field="21" count="1" selected="0">
            <x v="504"/>
          </reference>
          <reference field="22" count="1" selected="0">
            <x v="521"/>
          </reference>
          <reference field="28" count="1">
            <x v="155"/>
          </reference>
        </references>
      </pivotArea>
    </format>
    <format dxfId="677">
      <pivotArea dataOnly="0" labelOnly="1" outline="0" fieldPosition="0">
        <references count="3">
          <reference field="21" count="1" selected="0">
            <x v="505"/>
          </reference>
          <reference field="22" count="1" selected="0">
            <x v="892"/>
          </reference>
          <reference field="28" count="1">
            <x v="198"/>
          </reference>
        </references>
      </pivotArea>
    </format>
    <format dxfId="676">
      <pivotArea dataOnly="0" labelOnly="1" outline="0" fieldPosition="0">
        <references count="3">
          <reference field="21" count="1" selected="0">
            <x v="506"/>
          </reference>
          <reference field="22" count="1" selected="0">
            <x v="380"/>
          </reference>
          <reference field="28" count="1">
            <x v="238"/>
          </reference>
        </references>
      </pivotArea>
    </format>
    <format dxfId="675">
      <pivotArea dataOnly="0" labelOnly="1" outline="0" fieldPosition="0">
        <references count="3">
          <reference field="21" count="1" selected="0">
            <x v="507"/>
          </reference>
          <reference field="22" count="1" selected="0">
            <x v="1000"/>
          </reference>
          <reference field="28" count="1">
            <x v="148"/>
          </reference>
        </references>
      </pivotArea>
    </format>
    <format dxfId="674">
      <pivotArea dataOnly="0" labelOnly="1" outline="0" fieldPosition="0">
        <references count="3">
          <reference field="21" count="1" selected="0">
            <x v="508"/>
          </reference>
          <reference field="22" count="1" selected="0">
            <x v="687"/>
          </reference>
          <reference field="28" count="1">
            <x v="629"/>
          </reference>
        </references>
      </pivotArea>
    </format>
    <format dxfId="673">
      <pivotArea dataOnly="0" labelOnly="1" outline="0" fieldPosition="0">
        <references count="3">
          <reference field="21" count="1" selected="0">
            <x v="509"/>
          </reference>
          <reference field="22" count="1" selected="0">
            <x v="1128"/>
          </reference>
          <reference field="28" count="1">
            <x v="29"/>
          </reference>
        </references>
      </pivotArea>
    </format>
    <format dxfId="672">
      <pivotArea dataOnly="0" labelOnly="1" outline="0" fieldPosition="0">
        <references count="3">
          <reference field="21" count="1" selected="0">
            <x v="510"/>
          </reference>
          <reference field="22" count="1" selected="0">
            <x v="30"/>
          </reference>
          <reference field="28" count="1">
            <x v="127"/>
          </reference>
        </references>
      </pivotArea>
    </format>
    <format dxfId="671">
      <pivotArea dataOnly="0" labelOnly="1" outline="0" fieldPosition="0">
        <references count="3">
          <reference field="21" count="1" selected="0">
            <x v="511"/>
          </reference>
          <reference field="22" count="1" selected="0">
            <x v="1166"/>
          </reference>
          <reference field="28" count="1">
            <x v="129"/>
          </reference>
        </references>
      </pivotArea>
    </format>
    <format dxfId="670">
      <pivotArea dataOnly="0" labelOnly="1" outline="0" fieldPosition="0">
        <references count="3">
          <reference field="21" count="1" selected="0">
            <x v="512"/>
          </reference>
          <reference field="22" count="1" selected="0">
            <x v="1023"/>
          </reference>
          <reference field="28" count="1">
            <x v="265"/>
          </reference>
        </references>
      </pivotArea>
    </format>
    <format dxfId="669">
      <pivotArea dataOnly="0" labelOnly="1" outline="0" fieldPosition="0">
        <references count="3">
          <reference field="21" count="1" selected="0">
            <x v="513"/>
          </reference>
          <reference field="22" count="1" selected="0">
            <x v="651"/>
          </reference>
          <reference field="28" count="1">
            <x v="427"/>
          </reference>
        </references>
      </pivotArea>
    </format>
    <format dxfId="668">
      <pivotArea dataOnly="0" labelOnly="1" outline="0" fieldPosition="0">
        <references count="3">
          <reference field="21" count="1" selected="0">
            <x v="514"/>
          </reference>
          <reference field="22" count="1" selected="0">
            <x v="206"/>
          </reference>
          <reference field="28" count="1">
            <x v="340"/>
          </reference>
        </references>
      </pivotArea>
    </format>
    <format dxfId="667">
      <pivotArea dataOnly="0" labelOnly="1" outline="0" fieldPosition="0">
        <references count="3">
          <reference field="21" count="1" selected="0">
            <x v="515"/>
          </reference>
          <reference field="22" count="1" selected="0">
            <x v="425"/>
          </reference>
          <reference field="28" count="1">
            <x v="573"/>
          </reference>
        </references>
      </pivotArea>
    </format>
    <format dxfId="666">
      <pivotArea dataOnly="0" labelOnly="1" outline="0" fieldPosition="0">
        <references count="3">
          <reference field="21" count="1" selected="0">
            <x v="516"/>
          </reference>
          <reference field="22" count="1" selected="0">
            <x v="182"/>
          </reference>
          <reference field="28" count="1">
            <x v="114"/>
          </reference>
        </references>
      </pivotArea>
    </format>
    <format dxfId="665">
      <pivotArea dataOnly="0" labelOnly="1" outline="0" fieldPosition="0">
        <references count="3">
          <reference field="21" count="1" selected="0">
            <x v="517"/>
          </reference>
          <reference field="22" count="1" selected="0">
            <x v="1115"/>
          </reference>
          <reference field="28" count="1">
            <x v="109"/>
          </reference>
        </references>
      </pivotArea>
    </format>
    <format dxfId="664">
      <pivotArea dataOnly="0" labelOnly="1" outline="0" fieldPosition="0">
        <references count="3">
          <reference field="21" count="1" selected="0">
            <x v="518"/>
          </reference>
          <reference field="22" count="1" selected="0">
            <x v="899"/>
          </reference>
          <reference field="28" count="1">
            <x v="132"/>
          </reference>
        </references>
      </pivotArea>
    </format>
    <format dxfId="663">
      <pivotArea dataOnly="0" labelOnly="1" outline="0" fieldPosition="0">
        <references count="3">
          <reference field="21" count="1" selected="0">
            <x v="519"/>
          </reference>
          <reference field="22" count="1" selected="0">
            <x v="41"/>
          </reference>
          <reference field="28" count="1">
            <x v="156"/>
          </reference>
        </references>
      </pivotArea>
    </format>
    <format dxfId="662">
      <pivotArea dataOnly="0" labelOnly="1" outline="0" fieldPosition="0">
        <references count="3">
          <reference field="21" count="1" selected="0">
            <x v="520"/>
          </reference>
          <reference field="22" count="1" selected="0">
            <x v="234"/>
          </reference>
          <reference field="28" count="1">
            <x v="115"/>
          </reference>
        </references>
      </pivotArea>
    </format>
    <format dxfId="661">
      <pivotArea dataOnly="0" labelOnly="1" outline="0" fieldPosition="0">
        <references count="3">
          <reference field="21" count="1" selected="0">
            <x v="521"/>
          </reference>
          <reference field="22" count="1" selected="0">
            <x v="1114"/>
          </reference>
          <reference field="28" count="1">
            <x v="9"/>
          </reference>
        </references>
      </pivotArea>
    </format>
    <format dxfId="660">
      <pivotArea dataOnly="0" labelOnly="1" outline="0" fieldPosition="0">
        <references count="3">
          <reference field="21" count="1" selected="0">
            <x v="522"/>
          </reference>
          <reference field="22" count="1" selected="0">
            <x v="32"/>
          </reference>
          <reference field="28" count="1">
            <x v="37"/>
          </reference>
        </references>
      </pivotArea>
    </format>
    <format dxfId="659">
      <pivotArea dataOnly="0" labelOnly="1" outline="0" fieldPosition="0">
        <references count="3">
          <reference field="21" count="1" selected="0">
            <x v="523"/>
          </reference>
          <reference field="22" count="1" selected="0">
            <x v="569"/>
          </reference>
          <reference field="28" count="1">
            <x v="109"/>
          </reference>
        </references>
      </pivotArea>
    </format>
    <format dxfId="658">
      <pivotArea dataOnly="0" labelOnly="1" outline="0" fieldPosition="0">
        <references count="3">
          <reference field="21" count="1" selected="0">
            <x v="524"/>
          </reference>
          <reference field="22" count="1" selected="0">
            <x v="510"/>
          </reference>
          <reference field="28" count="1">
            <x v="111"/>
          </reference>
        </references>
      </pivotArea>
    </format>
    <format dxfId="657">
      <pivotArea dataOnly="0" labelOnly="1" outline="0" fieldPosition="0">
        <references count="3">
          <reference field="21" count="1" selected="0">
            <x v="525"/>
          </reference>
          <reference field="22" count="1" selected="0">
            <x v="463"/>
          </reference>
          <reference field="28" count="1">
            <x v="567"/>
          </reference>
        </references>
      </pivotArea>
    </format>
    <format dxfId="656">
      <pivotArea dataOnly="0" labelOnly="1" outline="0" fieldPosition="0">
        <references count="3">
          <reference field="21" count="1" selected="0">
            <x v="526"/>
          </reference>
          <reference field="22" count="1" selected="0">
            <x v="67"/>
          </reference>
          <reference field="28" count="1">
            <x v="481"/>
          </reference>
        </references>
      </pivotArea>
    </format>
    <format dxfId="655">
      <pivotArea dataOnly="0" labelOnly="1" outline="0" fieldPosition="0">
        <references count="3">
          <reference field="21" count="1" selected="0">
            <x v="527"/>
          </reference>
          <reference field="22" count="1" selected="0">
            <x v="42"/>
          </reference>
          <reference field="28" count="1">
            <x v="283"/>
          </reference>
        </references>
      </pivotArea>
    </format>
    <format dxfId="654">
      <pivotArea dataOnly="0" labelOnly="1" outline="0" fieldPosition="0">
        <references count="3">
          <reference field="21" count="1" selected="0">
            <x v="528"/>
          </reference>
          <reference field="22" count="1" selected="0">
            <x v="175"/>
          </reference>
          <reference field="28" count="1">
            <x v="342"/>
          </reference>
        </references>
      </pivotArea>
    </format>
    <format dxfId="653">
      <pivotArea dataOnly="0" labelOnly="1" outline="0" fieldPosition="0">
        <references count="3">
          <reference field="21" count="1" selected="0">
            <x v="529"/>
          </reference>
          <reference field="22" count="1" selected="0">
            <x v="1082"/>
          </reference>
          <reference field="28" count="1">
            <x v="463"/>
          </reference>
        </references>
      </pivotArea>
    </format>
    <format dxfId="652">
      <pivotArea dataOnly="0" labelOnly="1" outline="0" fieldPosition="0">
        <references count="3">
          <reference field="21" count="1" selected="0">
            <x v="530"/>
          </reference>
          <reference field="22" count="1" selected="0">
            <x v="114"/>
          </reference>
          <reference field="28" count="1">
            <x v="430"/>
          </reference>
        </references>
      </pivotArea>
    </format>
    <format dxfId="651">
      <pivotArea dataOnly="0" labelOnly="1" outline="0" fieldPosition="0">
        <references count="3">
          <reference field="21" count="1" selected="0">
            <x v="531"/>
          </reference>
          <reference field="22" count="1" selected="0">
            <x v="1043"/>
          </reference>
          <reference field="28" count="1">
            <x v="215"/>
          </reference>
        </references>
      </pivotArea>
    </format>
    <format dxfId="650">
      <pivotArea dataOnly="0" labelOnly="1" outline="0" fieldPosition="0">
        <references count="3">
          <reference field="21" count="1" selected="0">
            <x v="532"/>
          </reference>
          <reference field="22" count="1" selected="0">
            <x v="595"/>
          </reference>
          <reference field="28" count="1">
            <x v="171"/>
          </reference>
        </references>
      </pivotArea>
    </format>
    <format dxfId="649">
      <pivotArea dataOnly="0" labelOnly="1" outline="0" fieldPosition="0">
        <references count="3">
          <reference field="21" count="1" selected="0">
            <x v="533"/>
          </reference>
          <reference field="22" count="1" selected="0">
            <x v="340"/>
          </reference>
          <reference field="28" count="1">
            <x v="294"/>
          </reference>
        </references>
      </pivotArea>
    </format>
    <format dxfId="648">
      <pivotArea dataOnly="0" labelOnly="1" outline="0" fieldPosition="0">
        <references count="3">
          <reference field="21" count="1" selected="0">
            <x v="534"/>
          </reference>
          <reference field="22" count="1" selected="0">
            <x v="1020"/>
          </reference>
          <reference field="28" count="1">
            <x v="166"/>
          </reference>
        </references>
      </pivotArea>
    </format>
    <format dxfId="647">
      <pivotArea dataOnly="0" labelOnly="1" outline="0" fieldPosition="0">
        <references count="3">
          <reference field="21" count="1" selected="0">
            <x v="535"/>
          </reference>
          <reference field="22" count="1" selected="0">
            <x v="412"/>
          </reference>
          <reference field="28" count="1">
            <x v="636"/>
          </reference>
        </references>
      </pivotArea>
    </format>
    <format dxfId="646">
      <pivotArea dataOnly="0" labelOnly="1" outline="0" fieldPosition="0">
        <references count="3">
          <reference field="21" count="1" selected="0">
            <x v="536"/>
          </reference>
          <reference field="22" count="1" selected="0">
            <x v="707"/>
          </reference>
          <reference field="28" count="1">
            <x v="311"/>
          </reference>
        </references>
      </pivotArea>
    </format>
    <format dxfId="645">
      <pivotArea dataOnly="0" labelOnly="1" outline="0" fieldPosition="0">
        <references count="3">
          <reference field="21" count="1" selected="0">
            <x v="537"/>
          </reference>
          <reference field="22" count="1" selected="0">
            <x v="152"/>
          </reference>
          <reference field="28" count="1">
            <x v="362"/>
          </reference>
        </references>
      </pivotArea>
    </format>
    <format dxfId="644">
      <pivotArea dataOnly="0" labelOnly="1" outline="0" fieldPosition="0">
        <references count="3">
          <reference field="21" count="1" selected="0">
            <x v="538"/>
          </reference>
          <reference field="22" count="1" selected="0">
            <x v="100"/>
          </reference>
          <reference field="28" count="1">
            <x v="405"/>
          </reference>
        </references>
      </pivotArea>
    </format>
    <format dxfId="643">
      <pivotArea dataOnly="0" labelOnly="1" outline="0" fieldPosition="0">
        <references count="3">
          <reference field="21" count="1" selected="0">
            <x v="539"/>
          </reference>
          <reference field="22" count="1" selected="0">
            <x v="24"/>
          </reference>
          <reference field="28" count="1">
            <x v="228"/>
          </reference>
        </references>
      </pivotArea>
    </format>
    <format dxfId="642">
      <pivotArea dataOnly="0" labelOnly="1" outline="0" fieldPosition="0">
        <references count="3">
          <reference field="21" count="1" selected="0">
            <x v="540"/>
          </reference>
          <reference field="22" count="1" selected="0">
            <x v="372"/>
          </reference>
          <reference field="28" count="1">
            <x v="218"/>
          </reference>
        </references>
      </pivotArea>
    </format>
    <format dxfId="641">
      <pivotArea dataOnly="0" labelOnly="1" outline="0" fieldPosition="0">
        <references count="3">
          <reference field="21" count="1" selected="0">
            <x v="541"/>
          </reference>
          <reference field="22" count="1" selected="0">
            <x v="487"/>
          </reference>
          <reference field="28" count="1">
            <x v="102"/>
          </reference>
        </references>
      </pivotArea>
    </format>
    <format dxfId="640">
      <pivotArea dataOnly="0" labelOnly="1" outline="0" fieldPosition="0">
        <references count="3">
          <reference field="21" count="1" selected="0">
            <x v="542"/>
          </reference>
          <reference field="22" count="1" selected="0">
            <x v="799"/>
          </reference>
          <reference field="28" count="1">
            <x v="175"/>
          </reference>
        </references>
      </pivotArea>
    </format>
    <format dxfId="639">
      <pivotArea dataOnly="0" labelOnly="1" outline="0" fieldPosition="0">
        <references count="3">
          <reference field="21" count="1" selected="0">
            <x v="543"/>
          </reference>
          <reference field="22" count="1" selected="0">
            <x v="494"/>
          </reference>
          <reference field="28" count="1">
            <x v="92"/>
          </reference>
        </references>
      </pivotArea>
    </format>
    <format dxfId="638">
      <pivotArea dataOnly="0" labelOnly="1" outline="0" fieldPosition="0">
        <references count="3">
          <reference field="21" count="1" selected="0">
            <x v="544"/>
          </reference>
          <reference field="22" count="1" selected="0">
            <x v="626"/>
          </reference>
          <reference field="28" count="1">
            <x v="209"/>
          </reference>
        </references>
      </pivotArea>
    </format>
    <format dxfId="637">
      <pivotArea dataOnly="0" labelOnly="1" outline="0" fieldPosition="0">
        <references count="3">
          <reference field="21" count="1" selected="0">
            <x v="545"/>
          </reference>
          <reference field="22" count="1" selected="0">
            <x v="644"/>
          </reference>
          <reference field="28" count="1">
            <x v="124"/>
          </reference>
        </references>
      </pivotArea>
    </format>
    <format dxfId="636">
      <pivotArea dataOnly="0" labelOnly="1" outline="0" fieldPosition="0">
        <references count="3">
          <reference field="21" count="1" selected="0">
            <x v="546"/>
          </reference>
          <reference field="22" count="1" selected="0">
            <x v="1040"/>
          </reference>
          <reference field="28" count="1">
            <x v="241"/>
          </reference>
        </references>
      </pivotArea>
    </format>
    <format dxfId="635">
      <pivotArea dataOnly="0" labelOnly="1" outline="0" fieldPosition="0">
        <references count="3">
          <reference field="21" count="1" selected="0">
            <x v="547"/>
          </reference>
          <reference field="22" count="1" selected="0">
            <x v="1171"/>
          </reference>
          <reference field="28" count="1">
            <x v="230"/>
          </reference>
        </references>
      </pivotArea>
    </format>
    <format dxfId="634">
      <pivotArea dataOnly="0" labelOnly="1" outline="0" fieldPosition="0">
        <references count="3">
          <reference field="21" count="1" selected="0">
            <x v="548"/>
          </reference>
          <reference field="22" count="1" selected="0">
            <x v="974"/>
          </reference>
          <reference field="28" count="1">
            <x v="673"/>
          </reference>
        </references>
      </pivotArea>
    </format>
    <format dxfId="633">
      <pivotArea dataOnly="0" labelOnly="1" outline="0" fieldPosition="0">
        <references count="3">
          <reference field="21" count="1" selected="0">
            <x v="549"/>
          </reference>
          <reference field="22" count="1" selected="0">
            <x v="476"/>
          </reference>
          <reference field="28" count="1">
            <x v="143"/>
          </reference>
        </references>
      </pivotArea>
    </format>
    <format dxfId="632">
      <pivotArea dataOnly="0" labelOnly="1" outline="0" fieldPosition="0">
        <references count="3">
          <reference field="21" count="1" selected="0">
            <x v="550"/>
          </reference>
          <reference field="22" count="1" selected="0">
            <x v="542"/>
          </reference>
          <reference field="28" count="1">
            <x v="98"/>
          </reference>
        </references>
      </pivotArea>
    </format>
    <format dxfId="631">
      <pivotArea dataOnly="0" labelOnly="1" outline="0" fieldPosition="0">
        <references count="3">
          <reference field="21" count="1" selected="0">
            <x v="551"/>
          </reference>
          <reference field="22" count="1" selected="0">
            <x v="320"/>
          </reference>
          <reference field="28" count="1">
            <x v="76"/>
          </reference>
        </references>
      </pivotArea>
    </format>
    <format dxfId="630">
      <pivotArea dataOnly="0" labelOnly="1" outline="0" fieldPosition="0">
        <references count="3">
          <reference field="21" count="1" selected="0">
            <x v="552"/>
          </reference>
          <reference field="22" count="1" selected="0">
            <x v="883"/>
          </reference>
          <reference field="28" count="1">
            <x v="281"/>
          </reference>
        </references>
      </pivotArea>
    </format>
    <format dxfId="629">
      <pivotArea dataOnly="0" labelOnly="1" outline="0" fieldPosition="0">
        <references count="3">
          <reference field="21" count="1" selected="0">
            <x v="553"/>
          </reference>
          <reference field="22" count="1" selected="0">
            <x v="404"/>
          </reference>
          <reference field="28" count="1">
            <x v="413"/>
          </reference>
        </references>
      </pivotArea>
    </format>
    <format dxfId="628">
      <pivotArea dataOnly="0" labelOnly="1" outline="0" fieldPosition="0">
        <references count="3">
          <reference field="21" count="1" selected="0">
            <x v="554"/>
          </reference>
          <reference field="22" count="1" selected="0">
            <x v="907"/>
          </reference>
          <reference field="28" count="1">
            <x v="89"/>
          </reference>
        </references>
      </pivotArea>
    </format>
    <format dxfId="627">
      <pivotArea dataOnly="0" labelOnly="1" outline="0" fieldPosition="0">
        <references count="3">
          <reference field="21" count="1" selected="0">
            <x v="555"/>
          </reference>
          <reference field="22" count="1" selected="0">
            <x v="1146"/>
          </reference>
          <reference field="28" count="1">
            <x v="121"/>
          </reference>
        </references>
      </pivotArea>
    </format>
    <format dxfId="626">
      <pivotArea dataOnly="0" labelOnly="1" outline="0" fieldPosition="0">
        <references count="3">
          <reference field="21" count="1" selected="0">
            <x v="556"/>
          </reference>
          <reference field="22" count="1" selected="0">
            <x v="925"/>
          </reference>
          <reference field="28" count="1">
            <x v="238"/>
          </reference>
        </references>
      </pivotArea>
    </format>
    <format dxfId="625">
      <pivotArea dataOnly="0" labelOnly="1" outline="0" fieldPosition="0">
        <references count="3">
          <reference field="21" count="1" selected="0">
            <x v="557"/>
          </reference>
          <reference field="22" count="1" selected="0">
            <x v="589"/>
          </reference>
          <reference field="28" count="1">
            <x v="157"/>
          </reference>
        </references>
      </pivotArea>
    </format>
    <format dxfId="624">
      <pivotArea dataOnly="0" labelOnly="1" outline="0" fieldPosition="0">
        <references count="3">
          <reference field="21" count="1" selected="0">
            <x v="558"/>
          </reference>
          <reference field="22" count="1" selected="0">
            <x v="211"/>
          </reference>
          <reference field="28" count="1">
            <x v="377"/>
          </reference>
        </references>
      </pivotArea>
    </format>
    <format dxfId="623">
      <pivotArea dataOnly="0" labelOnly="1" outline="0" fieldPosition="0">
        <references count="3">
          <reference field="21" count="1" selected="0">
            <x v="559"/>
          </reference>
          <reference field="22" count="1" selected="0">
            <x v="424"/>
          </reference>
          <reference field="28" count="1">
            <x v="412"/>
          </reference>
        </references>
      </pivotArea>
    </format>
    <format dxfId="622">
      <pivotArea dataOnly="0" labelOnly="1" outline="0" fieldPosition="0">
        <references count="3">
          <reference field="21" count="1" selected="0">
            <x v="560"/>
          </reference>
          <reference field="22" count="1" selected="0">
            <x v="751"/>
          </reference>
          <reference field="28" count="1">
            <x v="352"/>
          </reference>
        </references>
      </pivotArea>
    </format>
    <format dxfId="621">
      <pivotArea dataOnly="0" labelOnly="1" outline="0" fieldPosition="0">
        <references count="3">
          <reference field="21" count="1" selected="0">
            <x v="561"/>
          </reference>
          <reference field="22" count="1" selected="0">
            <x v="996"/>
          </reference>
          <reference field="28" count="1">
            <x v="535"/>
          </reference>
        </references>
      </pivotArea>
    </format>
    <format dxfId="620">
      <pivotArea dataOnly="0" labelOnly="1" outline="0" fieldPosition="0">
        <references count="3">
          <reference field="21" count="1" selected="0">
            <x v="562"/>
          </reference>
          <reference field="22" count="1" selected="0">
            <x v="1045"/>
          </reference>
          <reference field="28" count="1">
            <x v="72"/>
          </reference>
        </references>
      </pivotArea>
    </format>
    <format dxfId="619">
      <pivotArea dataOnly="0" labelOnly="1" outline="0" fieldPosition="0">
        <references count="3">
          <reference field="21" count="1" selected="0">
            <x v="563"/>
          </reference>
          <reference field="22" count="1" selected="0">
            <x v="923"/>
          </reference>
          <reference field="28" count="1">
            <x v="247"/>
          </reference>
        </references>
      </pivotArea>
    </format>
    <format dxfId="618">
      <pivotArea dataOnly="0" labelOnly="1" outline="0" fieldPosition="0">
        <references count="3">
          <reference field="21" count="1" selected="0">
            <x v="564"/>
          </reference>
          <reference field="22" count="1" selected="0">
            <x v="1139"/>
          </reference>
          <reference field="28" count="1">
            <x v="667"/>
          </reference>
        </references>
      </pivotArea>
    </format>
    <format dxfId="617">
      <pivotArea dataOnly="0" labelOnly="1" outline="0" fieldPosition="0">
        <references count="3">
          <reference field="21" count="1" selected="0">
            <x v="565"/>
          </reference>
          <reference field="22" count="1" selected="0">
            <x v="338"/>
          </reference>
          <reference field="28" count="1">
            <x v="388"/>
          </reference>
        </references>
      </pivotArea>
    </format>
    <format dxfId="616">
      <pivotArea dataOnly="0" labelOnly="1" outline="0" fieldPosition="0">
        <references count="3">
          <reference field="21" count="1" selected="0">
            <x v="566"/>
          </reference>
          <reference field="22" count="1" selected="0">
            <x v="490"/>
          </reference>
          <reference field="28" count="1">
            <x v="592"/>
          </reference>
        </references>
      </pivotArea>
    </format>
    <format dxfId="615">
      <pivotArea dataOnly="0" labelOnly="1" outline="0" fieldPosition="0">
        <references count="3">
          <reference field="21" count="1" selected="0">
            <x v="567"/>
          </reference>
          <reference field="22" count="1" selected="0">
            <x v="373"/>
          </reference>
          <reference field="28" count="1">
            <x v="548"/>
          </reference>
        </references>
      </pivotArea>
    </format>
    <format dxfId="614">
      <pivotArea dataOnly="0" labelOnly="1" outline="0" fieldPosition="0">
        <references count="3">
          <reference field="21" count="1" selected="0">
            <x v="568"/>
          </reference>
          <reference field="22" count="1" selected="0">
            <x v="1054"/>
          </reference>
          <reference field="28" count="1">
            <x v="57"/>
          </reference>
        </references>
      </pivotArea>
    </format>
    <format dxfId="613">
      <pivotArea dataOnly="0" labelOnly="1" outline="0" fieldPosition="0">
        <references count="3">
          <reference field="21" count="1" selected="0">
            <x v="569"/>
          </reference>
          <reference field="22" count="1" selected="0">
            <x v="603"/>
          </reference>
          <reference field="28" count="1">
            <x v="200"/>
          </reference>
        </references>
      </pivotArea>
    </format>
    <format dxfId="612">
      <pivotArea dataOnly="0" labelOnly="1" outline="0" fieldPosition="0">
        <references count="3">
          <reference field="21" count="1" selected="0">
            <x v="570"/>
          </reference>
          <reference field="22" count="1" selected="0">
            <x v="656"/>
          </reference>
          <reference field="28" count="1">
            <x v="292"/>
          </reference>
        </references>
      </pivotArea>
    </format>
    <format dxfId="611">
      <pivotArea dataOnly="0" labelOnly="1" outline="0" fieldPosition="0">
        <references count="3">
          <reference field="21" count="1" selected="0">
            <x v="571"/>
          </reference>
          <reference field="22" count="1" selected="0">
            <x v="71"/>
          </reference>
          <reference field="28" count="1">
            <x v="94"/>
          </reference>
        </references>
      </pivotArea>
    </format>
    <format dxfId="610">
      <pivotArea dataOnly="0" labelOnly="1" outline="0" fieldPosition="0">
        <references count="3">
          <reference field="21" count="1" selected="0">
            <x v="572"/>
          </reference>
          <reference field="22" count="1" selected="0">
            <x v="169"/>
          </reference>
          <reference field="28" count="1">
            <x v="196"/>
          </reference>
        </references>
      </pivotArea>
    </format>
    <format dxfId="609">
      <pivotArea dataOnly="0" labelOnly="1" outline="0" fieldPosition="0">
        <references count="3">
          <reference field="21" count="1" selected="0">
            <x v="573"/>
          </reference>
          <reference field="22" count="1" selected="0">
            <x v="994"/>
          </reference>
          <reference field="28" count="1">
            <x v="59"/>
          </reference>
        </references>
      </pivotArea>
    </format>
    <format dxfId="608">
      <pivotArea dataOnly="0" labelOnly="1" outline="0" fieldPosition="0">
        <references count="3">
          <reference field="21" count="1" selected="0">
            <x v="574"/>
          </reference>
          <reference field="22" count="1" selected="0">
            <x v="436"/>
          </reference>
          <reference field="28" count="1">
            <x v="618"/>
          </reference>
        </references>
      </pivotArea>
    </format>
    <format dxfId="607">
      <pivotArea dataOnly="0" labelOnly="1" outline="0" fieldPosition="0">
        <references count="3">
          <reference field="21" count="1" selected="0">
            <x v="575"/>
          </reference>
          <reference field="22" count="1" selected="0">
            <x v="894"/>
          </reference>
          <reference field="28" count="1">
            <x v="307"/>
          </reference>
        </references>
      </pivotArea>
    </format>
    <format dxfId="606">
      <pivotArea dataOnly="0" labelOnly="1" outline="0" fieldPosition="0">
        <references count="3">
          <reference field="21" count="1" selected="0">
            <x v="576"/>
          </reference>
          <reference field="22" count="1" selected="0">
            <x v="874"/>
          </reference>
          <reference field="28" count="1">
            <x v="225"/>
          </reference>
        </references>
      </pivotArea>
    </format>
    <format dxfId="605">
      <pivotArea dataOnly="0" labelOnly="1" outline="0" fieldPosition="0">
        <references count="3">
          <reference field="21" count="1" selected="0">
            <x v="577"/>
          </reference>
          <reference field="22" count="1" selected="0">
            <x v="480"/>
          </reference>
          <reference field="28" count="1">
            <x v="122"/>
          </reference>
        </references>
      </pivotArea>
    </format>
    <format dxfId="604">
      <pivotArea dataOnly="0" labelOnly="1" outline="0" fieldPosition="0">
        <references count="3">
          <reference field="21" count="1" selected="0">
            <x v="578"/>
          </reference>
          <reference field="22" count="1" selected="0">
            <x v="617"/>
          </reference>
          <reference field="28" count="1">
            <x v="114"/>
          </reference>
        </references>
      </pivotArea>
    </format>
    <format dxfId="603">
      <pivotArea dataOnly="0" labelOnly="1" outline="0" fieldPosition="0">
        <references count="3">
          <reference field="21" count="1" selected="0">
            <x v="579"/>
          </reference>
          <reference field="22" count="1" selected="0">
            <x v="667"/>
          </reference>
          <reference field="28" count="1">
            <x v="148"/>
          </reference>
        </references>
      </pivotArea>
    </format>
    <format dxfId="602">
      <pivotArea dataOnly="0" labelOnly="1" outline="0" fieldPosition="0">
        <references count="3">
          <reference field="21" count="1" selected="0">
            <x v="580"/>
          </reference>
          <reference field="22" count="1" selected="0">
            <x v="780"/>
          </reference>
          <reference field="28" count="1">
            <x v="136"/>
          </reference>
        </references>
      </pivotArea>
    </format>
    <format dxfId="601">
      <pivotArea dataOnly="0" labelOnly="1" outline="0" fieldPosition="0">
        <references count="3">
          <reference field="21" count="1" selected="0">
            <x v="581"/>
          </reference>
          <reference field="22" count="1" selected="0">
            <x v="1090"/>
          </reference>
          <reference field="28" count="1">
            <x v="671"/>
          </reference>
        </references>
      </pivotArea>
    </format>
    <format dxfId="600">
      <pivotArea dataOnly="0" labelOnly="1" outline="0" fieldPosition="0">
        <references count="3">
          <reference field="21" count="1" selected="0">
            <x v="582"/>
          </reference>
          <reference field="22" count="1" selected="0">
            <x v="525"/>
          </reference>
          <reference field="28" count="1">
            <x v="495"/>
          </reference>
        </references>
      </pivotArea>
    </format>
    <format dxfId="599">
      <pivotArea dataOnly="0" labelOnly="1" outline="0" fieldPosition="0">
        <references count="3">
          <reference field="21" count="1" selected="0">
            <x v="583"/>
          </reference>
          <reference field="22" count="1" selected="0">
            <x v="557"/>
          </reference>
          <reference field="28" count="1">
            <x v="374"/>
          </reference>
        </references>
      </pivotArea>
    </format>
    <format dxfId="598">
      <pivotArea dataOnly="0" labelOnly="1" outline="0" fieldPosition="0">
        <references count="3">
          <reference field="21" count="1" selected="0">
            <x v="584"/>
          </reference>
          <reference field="22" count="1" selected="0">
            <x v="399"/>
          </reference>
          <reference field="28" count="1">
            <x v="584"/>
          </reference>
        </references>
      </pivotArea>
    </format>
    <format dxfId="597">
      <pivotArea dataOnly="0" labelOnly="1" outline="0" fieldPosition="0">
        <references count="3">
          <reference field="21" count="1" selected="0">
            <x v="585"/>
          </reference>
          <reference field="22" count="1" selected="0">
            <x v="452"/>
          </reference>
          <reference field="28" count="1">
            <x v="607"/>
          </reference>
        </references>
      </pivotArea>
    </format>
    <format dxfId="596">
      <pivotArea dataOnly="0" labelOnly="1" outline="0" fieldPosition="0">
        <references count="3">
          <reference field="21" count="1" selected="0">
            <x v="586"/>
          </reference>
          <reference field="22" count="1" selected="0">
            <x v="949"/>
          </reference>
          <reference field="28" count="1">
            <x v="615"/>
          </reference>
        </references>
      </pivotArea>
    </format>
    <format dxfId="595">
      <pivotArea dataOnly="0" labelOnly="1" outline="0" fieldPosition="0">
        <references count="3">
          <reference field="21" count="1" selected="0">
            <x v="587"/>
          </reference>
          <reference field="22" count="1" selected="0">
            <x v="582"/>
          </reference>
          <reference field="28" count="1">
            <x v="135"/>
          </reference>
        </references>
      </pivotArea>
    </format>
    <format dxfId="594">
      <pivotArea dataOnly="0" labelOnly="1" outline="0" fieldPosition="0">
        <references count="3">
          <reference field="21" count="1" selected="0">
            <x v="588"/>
          </reference>
          <reference field="22" count="1" selected="0">
            <x v="142"/>
          </reference>
          <reference field="28" count="1">
            <x v="285"/>
          </reference>
        </references>
      </pivotArea>
    </format>
    <format dxfId="593">
      <pivotArea dataOnly="0" labelOnly="1" outline="0" fieldPosition="0">
        <references count="3">
          <reference field="21" count="1" selected="0">
            <x v="589"/>
          </reference>
          <reference field="22" count="1" selected="0">
            <x v="1161"/>
          </reference>
          <reference field="28" count="1">
            <x v="410"/>
          </reference>
        </references>
      </pivotArea>
    </format>
    <format dxfId="592">
      <pivotArea dataOnly="0" labelOnly="1" outline="0" fieldPosition="0">
        <references count="3">
          <reference field="21" count="1" selected="0">
            <x v="590"/>
          </reference>
          <reference field="22" count="1" selected="0">
            <x v="319"/>
          </reference>
          <reference field="28" count="1">
            <x v="103"/>
          </reference>
        </references>
      </pivotArea>
    </format>
    <format dxfId="591">
      <pivotArea dataOnly="0" labelOnly="1" outline="0" fieldPosition="0">
        <references count="3">
          <reference field="21" count="1" selected="0">
            <x v="591"/>
          </reference>
          <reference field="22" count="1" selected="0">
            <x v="421"/>
          </reference>
          <reference field="28" count="1">
            <x v="200"/>
          </reference>
        </references>
      </pivotArea>
    </format>
    <format dxfId="590">
      <pivotArea dataOnly="0" labelOnly="1" outline="0" fieldPosition="0">
        <references count="3">
          <reference field="21" count="1" selected="0">
            <x v="592"/>
          </reference>
          <reference field="22" count="1" selected="0">
            <x v="335"/>
          </reference>
          <reference field="28" count="1">
            <x v="216"/>
          </reference>
        </references>
      </pivotArea>
    </format>
    <format dxfId="589">
      <pivotArea dataOnly="0" labelOnly="1" outline="0" fieldPosition="0">
        <references count="3">
          <reference field="21" count="1" selected="0">
            <x v="593"/>
          </reference>
          <reference field="22" count="1" selected="0">
            <x v="540"/>
          </reference>
          <reference field="28" count="1">
            <x v="162"/>
          </reference>
        </references>
      </pivotArea>
    </format>
    <format dxfId="588">
      <pivotArea dataOnly="0" labelOnly="1" outline="0" fieldPosition="0">
        <references count="3">
          <reference field="21" count="1" selected="0">
            <x v="594"/>
          </reference>
          <reference field="22" count="1" selected="0">
            <x v="903"/>
          </reference>
          <reference field="28" count="1">
            <x v="195"/>
          </reference>
        </references>
      </pivotArea>
    </format>
    <format dxfId="587">
      <pivotArea dataOnly="0" labelOnly="1" outline="0" fieldPosition="0">
        <references count="3">
          <reference field="21" count="1" selected="0">
            <x v="595"/>
          </reference>
          <reference field="22" count="1" selected="0">
            <x v="448"/>
          </reference>
          <reference field="28" count="1">
            <x v="577"/>
          </reference>
        </references>
      </pivotArea>
    </format>
    <format dxfId="586">
      <pivotArea dataOnly="0" labelOnly="1" outline="0" fieldPosition="0">
        <references count="3">
          <reference field="21" count="1" selected="0">
            <x v="596"/>
          </reference>
          <reference field="22" count="1" selected="0">
            <x v="31"/>
          </reference>
          <reference field="28" count="1">
            <x v="133"/>
          </reference>
        </references>
      </pivotArea>
    </format>
    <format dxfId="585">
      <pivotArea dataOnly="0" labelOnly="1" outline="0" fieldPosition="0">
        <references count="3">
          <reference field="21" count="1" selected="0">
            <x v="597"/>
          </reference>
          <reference field="22" count="1" selected="0">
            <x v="1120"/>
          </reference>
          <reference field="28" count="1">
            <x v="522"/>
          </reference>
        </references>
      </pivotArea>
    </format>
    <format dxfId="584">
      <pivotArea dataOnly="0" labelOnly="1" outline="0" fieldPosition="0">
        <references count="3">
          <reference field="21" count="1" selected="0">
            <x v="598"/>
          </reference>
          <reference field="22" count="1" selected="0">
            <x v="802"/>
          </reference>
          <reference field="28" count="1">
            <x v="391"/>
          </reference>
        </references>
      </pivotArea>
    </format>
    <format dxfId="583">
      <pivotArea dataOnly="0" labelOnly="1" outline="0" fieldPosition="0">
        <references count="3">
          <reference field="21" count="1" selected="0">
            <x v="599"/>
          </reference>
          <reference field="22" count="1" selected="0">
            <x v="768"/>
          </reference>
          <reference field="28" count="1">
            <x v="176"/>
          </reference>
        </references>
      </pivotArea>
    </format>
    <format dxfId="582">
      <pivotArea dataOnly="0" labelOnly="1" outline="0" fieldPosition="0">
        <references count="3">
          <reference field="21" count="1" selected="0">
            <x v="600"/>
          </reference>
          <reference field="22" count="1" selected="0">
            <x v="731"/>
          </reference>
          <reference field="28" count="1">
            <x v="42"/>
          </reference>
        </references>
      </pivotArea>
    </format>
    <format dxfId="581">
      <pivotArea dataOnly="0" labelOnly="1" outline="0" fieldPosition="0">
        <references count="3">
          <reference field="21" count="1" selected="0">
            <x v="601"/>
          </reference>
          <reference field="22" count="1" selected="0">
            <x v="905"/>
          </reference>
          <reference field="28" count="1">
            <x v="533"/>
          </reference>
        </references>
      </pivotArea>
    </format>
    <format dxfId="580">
      <pivotArea dataOnly="0" labelOnly="1" outline="0" fieldPosition="0">
        <references count="3">
          <reference field="21" count="1" selected="0">
            <x v="602"/>
          </reference>
          <reference field="22" count="1" selected="0">
            <x v="16"/>
          </reference>
          <reference field="28" count="1">
            <x v="135"/>
          </reference>
        </references>
      </pivotArea>
    </format>
    <format dxfId="579">
      <pivotArea dataOnly="0" labelOnly="1" outline="0" fieldPosition="0">
        <references count="3">
          <reference field="21" count="1" selected="0">
            <x v="603"/>
          </reference>
          <reference field="22" count="1" selected="0">
            <x v="1140"/>
          </reference>
          <reference field="28" count="1">
            <x v="586"/>
          </reference>
        </references>
      </pivotArea>
    </format>
    <format dxfId="578">
      <pivotArea dataOnly="0" labelOnly="1" outline="0" fieldPosition="0">
        <references count="3">
          <reference field="21" count="1" selected="0">
            <x v="604"/>
          </reference>
          <reference field="22" count="1" selected="0">
            <x v="945"/>
          </reference>
          <reference field="28" count="1">
            <x v="670"/>
          </reference>
        </references>
      </pivotArea>
    </format>
    <format dxfId="577">
      <pivotArea dataOnly="0" labelOnly="1" outline="0" fieldPosition="0">
        <references count="3">
          <reference field="21" count="1" selected="0">
            <x v="605"/>
          </reference>
          <reference field="22" count="1" selected="0">
            <x v="87"/>
          </reference>
          <reference field="28" count="1">
            <x v="317"/>
          </reference>
        </references>
      </pivotArea>
    </format>
    <format dxfId="576">
      <pivotArea dataOnly="0" labelOnly="1" outline="0" fieldPosition="0">
        <references count="3">
          <reference field="21" count="1" selected="0">
            <x v="606"/>
          </reference>
          <reference field="22" count="1" selected="0">
            <x v="611"/>
          </reference>
          <reference field="28" count="1">
            <x v="166"/>
          </reference>
        </references>
      </pivotArea>
    </format>
    <format dxfId="575">
      <pivotArea dataOnly="0" labelOnly="1" outline="0" fieldPosition="0">
        <references count="3">
          <reference field="21" count="1" selected="0">
            <x v="607"/>
          </reference>
          <reference field="22" count="1" selected="0">
            <x v="273"/>
          </reference>
          <reference field="28" count="1">
            <x v="207"/>
          </reference>
        </references>
      </pivotArea>
    </format>
    <format dxfId="574">
      <pivotArea dataOnly="0" labelOnly="1" outline="0" fieldPosition="0">
        <references count="3">
          <reference field="21" count="1" selected="0">
            <x v="608"/>
          </reference>
          <reference field="22" count="1" selected="0">
            <x v="1072"/>
          </reference>
          <reference field="28" count="1">
            <x v="647"/>
          </reference>
        </references>
      </pivotArea>
    </format>
    <format dxfId="573">
      <pivotArea dataOnly="0" labelOnly="1" outline="0" fieldPosition="0">
        <references count="3">
          <reference field="21" count="1" selected="0">
            <x v="609"/>
          </reference>
          <reference field="22" count="1" selected="0">
            <x v="638"/>
          </reference>
          <reference field="28" count="1">
            <x v="138"/>
          </reference>
        </references>
      </pivotArea>
    </format>
    <format dxfId="572">
      <pivotArea dataOnly="0" labelOnly="1" outline="0" fieldPosition="0">
        <references count="3">
          <reference field="21" count="1" selected="0">
            <x v="610"/>
          </reference>
          <reference field="22" count="1" selected="0">
            <x v="514"/>
          </reference>
          <reference field="28" count="1">
            <x v="155"/>
          </reference>
        </references>
      </pivotArea>
    </format>
    <format dxfId="571">
      <pivotArea dataOnly="0" labelOnly="1" outline="0" fieldPosition="0">
        <references count="3">
          <reference field="21" count="1" selected="0">
            <x v="611"/>
          </reference>
          <reference field="22" count="1" selected="0">
            <x v="598"/>
          </reference>
          <reference field="28" count="1">
            <x v="114"/>
          </reference>
        </references>
      </pivotArea>
    </format>
    <format dxfId="570">
      <pivotArea dataOnly="0" labelOnly="1" outline="0" fieldPosition="0">
        <references count="3">
          <reference field="21" count="1" selected="0">
            <x v="612"/>
          </reference>
          <reference field="22" count="1" selected="0">
            <x v="290"/>
          </reference>
          <reference field="28" count="1">
            <x v="103"/>
          </reference>
        </references>
      </pivotArea>
    </format>
    <format dxfId="569">
      <pivotArea dataOnly="0" labelOnly="1" outline="0" fieldPosition="0">
        <references count="3">
          <reference field="21" count="1" selected="0">
            <x v="613"/>
          </reference>
          <reference field="22" count="1" selected="0">
            <x v="59"/>
          </reference>
          <reference field="28" count="1">
            <x v="53"/>
          </reference>
        </references>
      </pivotArea>
    </format>
    <format dxfId="568">
      <pivotArea dataOnly="0" labelOnly="1" outline="0" fieldPosition="0">
        <references count="3">
          <reference field="21" count="1" selected="0">
            <x v="614"/>
          </reference>
          <reference field="22" count="1" selected="0">
            <x v="920"/>
          </reference>
          <reference field="28" count="1">
            <x v="270"/>
          </reference>
        </references>
      </pivotArea>
    </format>
    <format dxfId="567">
      <pivotArea dataOnly="0" labelOnly="1" outline="0" fieldPosition="0">
        <references count="3">
          <reference field="21" count="1" selected="0">
            <x v="615"/>
          </reference>
          <reference field="22" count="1" selected="0">
            <x v="791"/>
          </reference>
          <reference field="28" count="1">
            <x v="299"/>
          </reference>
        </references>
      </pivotArea>
    </format>
    <format dxfId="566">
      <pivotArea dataOnly="0" labelOnly="1" outline="0" fieldPosition="0">
        <references count="3">
          <reference field="21" count="1" selected="0">
            <x v="616"/>
          </reference>
          <reference field="22" count="1" selected="0">
            <x v="354"/>
          </reference>
          <reference field="28" count="1">
            <x v="268"/>
          </reference>
        </references>
      </pivotArea>
    </format>
    <format dxfId="565">
      <pivotArea dataOnly="0" labelOnly="1" outline="0" fieldPosition="0">
        <references count="3">
          <reference field="21" count="1" selected="0">
            <x v="617"/>
          </reference>
          <reference field="22" count="1" selected="0">
            <x v="47"/>
          </reference>
          <reference field="28" count="1">
            <x v="293"/>
          </reference>
        </references>
      </pivotArea>
    </format>
    <format dxfId="564">
      <pivotArea dataOnly="0" labelOnly="1" outline="0" fieldPosition="0">
        <references count="3">
          <reference field="21" count="1" selected="0">
            <x v="618"/>
          </reference>
          <reference field="22" count="1" selected="0">
            <x v="750"/>
          </reference>
          <reference field="28" count="1">
            <x v="21"/>
          </reference>
        </references>
      </pivotArea>
    </format>
    <format dxfId="563">
      <pivotArea dataOnly="0" labelOnly="1" outline="0" fieldPosition="0">
        <references count="3">
          <reference field="21" count="1" selected="0">
            <x v="619"/>
          </reference>
          <reference field="22" count="1" selected="0">
            <x v="497"/>
          </reference>
          <reference field="28" count="1">
            <x v="93"/>
          </reference>
        </references>
      </pivotArea>
    </format>
    <format dxfId="562">
      <pivotArea dataOnly="0" labelOnly="1" outline="0" fieldPosition="0">
        <references count="3">
          <reference field="21" count="1" selected="0">
            <x v="620"/>
          </reference>
          <reference field="22" count="1" selected="0">
            <x v="737"/>
          </reference>
          <reference field="28" count="1">
            <x v="261"/>
          </reference>
        </references>
      </pivotArea>
    </format>
    <format dxfId="561">
      <pivotArea dataOnly="0" labelOnly="1" outline="0" fieldPosition="0">
        <references count="3">
          <reference field="21" count="1" selected="0">
            <x v="621"/>
          </reference>
          <reference field="22" count="1" selected="0">
            <x v="401"/>
          </reference>
          <reference field="28" count="1">
            <x v="135"/>
          </reference>
        </references>
      </pivotArea>
    </format>
    <format dxfId="560">
      <pivotArea dataOnly="0" labelOnly="1" outline="0" fieldPosition="0">
        <references count="3">
          <reference field="21" count="1" selected="0">
            <x v="622"/>
          </reference>
          <reference field="22" count="1" selected="0">
            <x v="562"/>
          </reference>
          <reference field="28" count="1">
            <x v="59"/>
          </reference>
        </references>
      </pivotArea>
    </format>
    <format dxfId="559">
      <pivotArea dataOnly="0" labelOnly="1" outline="0" fieldPosition="0">
        <references count="3">
          <reference field="21" count="1" selected="0">
            <x v="623"/>
          </reference>
          <reference field="22" count="1" selected="0">
            <x v="901"/>
          </reference>
          <reference field="28" count="1">
            <x v="175"/>
          </reference>
        </references>
      </pivotArea>
    </format>
    <format dxfId="558">
      <pivotArea dataOnly="0" labelOnly="1" outline="0" fieldPosition="0">
        <references count="3">
          <reference field="21" count="1" selected="0">
            <x v="624"/>
          </reference>
          <reference field="22" count="1" selected="0">
            <x v="392"/>
          </reference>
          <reference field="28" count="1">
            <x v="157"/>
          </reference>
        </references>
      </pivotArea>
    </format>
    <format dxfId="557">
      <pivotArea dataOnly="0" labelOnly="1" outline="0" fieldPosition="0">
        <references count="3">
          <reference field="21" count="1" selected="0">
            <x v="625"/>
          </reference>
          <reference field="22" count="1" selected="0">
            <x v="460"/>
          </reference>
          <reference field="28" count="1">
            <x v="130"/>
          </reference>
        </references>
      </pivotArea>
    </format>
    <format dxfId="556">
      <pivotArea dataOnly="0" labelOnly="1" outline="0" fieldPosition="0">
        <references count="3">
          <reference field="21" count="1" selected="0">
            <x v="626"/>
          </reference>
          <reference field="22" count="1" selected="0">
            <x v="536"/>
          </reference>
          <reference field="28" count="1">
            <x v="115"/>
          </reference>
        </references>
      </pivotArea>
    </format>
    <format dxfId="555">
      <pivotArea dataOnly="0" labelOnly="1" outline="0" fieldPosition="0">
        <references count="3">
          <reference field="21" count="1" selected="0">
            <x v="627"/>
          </reference>
          <reference field="22" count="1" selected="0">
            <x v="696"/>
          </reference>
          <reference field="28" count="1">
            <x v="272"/>
          </reference>
        </references>
      </pivotArea>
    </format>
    <format dxfId="554">
      <pivotArea dataOnly="0" labelOnly="1" outline="0" fieldPosition="0">
        <references count="3">
          <reference field="21" count="1" selected="0">
            <x v="628"/>
          </reference>
          <reference field="22" count="1" selected="0">
            <x v="1103"/>
          </reference>
          <reference field="28" count="1">
            <x v="555"/>
          </reference>
        </references>
      </pivotArea>
    </format>
    <format dxfId="553">
      <pivotArea dataOnly="0" labelOnly="1" outline="0" fieldPosition="0">
        <references count="3">
          <reference field="21" count="1" selected="0">
            <x v="629"/>
          </reference>
          <reference field="22" count="1" selected="0">
            <x v="796"/>
          </reference>
          <reference field="28" count="1">
            <x v="268"/>
          </reference>
        </references>
      </pivotArea>
    </format>
    <format dxfId="552">
      <pivotArea dataOnly="0" labelOnly="1" outline="0" fieldPosition="0">
        <references count="3">
          <reference field="21" count="1" selected="0">
            <x v="630"/>
          </reference>
          <reference field="22" count="1" selected="0">
            <x v="708"/>
          </reference>
          <reference field="28" count="1">
            <x v="209"/>
          </reference>
        </references>
      </pivotArea>
    </format>
    <format dxfId="551">
      <pivotArea dataOnly="0" labelOnly="1" outline="0" fieldPosition="0">
        <references count="3">
          <reference field="21" count="1" selected="0">
            <x v="631"/>
          </reference>
          <reference field="22" count="1" selected="0">
            <x v="862"/>
          </reference>
          <reference field="28" count="1">
            <x v="235"/>
          </reference>
        </references>
      </pivotArea>
    </format>
    <format dxfId="550">
      <pivotArea dataOnly="0" labelOnly="1" outline="0" fieldPosition="0">
        <references count="3">
          <reference field="21" count="1" selected="0">
            <x v="632"/>
          </reference>
          <reference field="22" count="1" selected="0">
            <x v="1093"/>
          </reference>
          <reference field="28" count="1">
            <x v="509"/>
          </reference>
        </references>
      </pivotArea>
    </format>
    <format dxfId="549">
      <pivotArea dataOnly="0" labelOnly="1" outline="0" fieldPosition="0">
        <references count="3">
          <reference field="21" count="1" selected="0">
            <x v="633"/>
          </reference>
          <reference field="22" count="1" selected="0">
            <x v="619"/>
          </reference>
          <reference field="28" count="1">
            <x v="153"/>
          </reference>
        </references>
      </pivotArea>
    </format>
    <format dxfId="548">
      <pivotArea dataOnly="0" labelOnly="1" outline="0" fieldPosition="0">
        <references count="3">
          <reference field="21" count="1" selected="0">
            <x v="634"/>
          </reference>
          <reference field="22" count="1" selected="0">
            <x v="669"/>
          </reference>
          <reference field="28" count="1">
            <x v="138"/>
          </reference>
        </references>
      </pivotArea>
    </format>
    <format dxfId="547">
      <pivotArea dataOnly="0" labelOnly="1" outline="0" fieldPosition="0">
        <references count="3">
          <reference field="21" count="1" selected="0">
            <x v="635"/>
          </reference>
          <reference field="22" count="1" selected="0">
            <x v="604"/>
          </reference>
          <reference field="28" count="1">
            <x v="197"/>
          </reference>
        </references>
      </pivotArea>
    </format>
    <format dxfId="546">
      <pivotArea dataOnly="0" labelOnly="1" outline="0" fieldPosition="0">
        <references count="3">
          <reference field="21" count="1" selected="0">
            <x v="636"/>
          </reference>
          <reference field="22" count="1" selected="0">
            <x v="417"/>
          </reference>
          <reference field="28" count="1">
            <x v="347"/>
          </reference>
        </references>
      </pivotArea>
    </format>
    <format dxfId="545">
      <pivotArea dataOnly="0" labelOnly="1" outline="0" fieldPosition="0">
        <references count="3">
          <reference field="21" count="1" selected="0">
            <x v="637"/>
          </reference>
          <reference field="22" count="1" selected="0">
            <x v="758"/>
          </reference>
          <reference field="28" count="1">
            <x v="115"/>
          </reference>
        </references>
      </pivotArea>
    </format>
    <format dxfId="544">
      <pivotArea dataOnly="0" labelOnly="1" outline="0" fieldPosition="0">
        <references count="3">
          <reference field="21" count="1" selected="0">
            <x v="638"/>
          </reference>
          <reference field="22" count="1" selected="0">
            <x v="194"/>
          </reference>
          <reference field="28" count="1">
            <x v="373"/>
          </reference>
        </references>
      </pivotArea>
    </format>
    <format dxfId="543">
      <pivotArea dataOnly="0" labelOnly="1" outline="0" fieldPosition="0">
        <references count="3">
          <reference field="21" count="1" selected="0">
            <x v="639"/>
          </reference>
          <reference field="22" count="1" selected="0">
            <x v="685"/>
          </reference>
          <reference field="28" count="1">
            <x v="189"/>
          </reference>
        </references>
      </pivotArea>
    </format>
    <format dxfId="542">
      <pivotArea dataOnly="0" labelOnly="1" outline="0" fieldPosition="0">
        <references count="3">
          <reference field="21" count="1" selected="0">
            <x v="640"/>
          </reference>
          <reference field="22" count="1" selected="0">
            <x v="926"/>
          </reference>
          <reference field="28" count="1">
            <x v="247"/>
          </reference>
        </references>
      </pivotArea>
    </format>
    <format dxfId="541">
      <pivotArea dataOnly="0" labelOnly="1" outline="0" fieldPosition="0">
        <references count="3">
          <reference field="21" count="1" selected="0">
            <x v="641"/>
          </reference>
          <reference field="22" count="1" selected="0">
            <x v="886"/>
          </reference>
          <reference field="28" count="1">
            <x v="207"/>
          </reference>
        </references>
      </pivotArea>
    </format>
    <format dxfId="540">
      <pivotArea dataOnly="0" labelOnly="1" outline="0" fieldPosition="0">
        <references count="3">
          <reference field="21" count="1" selected="0">
            <x v="642"/>
          </reference>
          <reference field="22" count="1" selected="0">
            <x v="560"/>
          </reference>
          <reference field="28" count="1">
            <x v="35"/>
          </reference>
        </references>
      </pivotArea>
    </format>
    <format dxfId="539">
      <pivotArea dataOnly="0" labelOnly="1" outline="0" fieldPosition="0">
        <references count="3">
          <reference field="21" count="1" selected="0">
            <x v="643"/>
          </reference>
          <reference field="22" count="1" selected="0">
            <x v="794"/>
          </reference>
          <reference field="28" count="1">
            <x v="120"/>
          </reference>
        </references>
      </pivotArea>
    </format>
    <format dxfId="538">
      <pivotArea dataOnly="0" labelOnly="1" outline="0" fieldPosition="0">
        <references count="3">
          <reference field="21" count="1" selected="0">
            <x v="644"/>
          </reference>
          <reference field="22" count="1" selected="0">
            <x v="1010"/>
          </reference>
          <reference field="28" count="1">
            <x v="109"/>
          </reference>
        </references>
      </pivotArea>
    </format>
    <format dxfId="537">
      <pivotArea dataOnly="0" labelOnly="1" outline="0" fieldPosition="0">
        <references count="3">
          <reference field="21" count="1" selected="0">
            <x v="645"/>
          </reference>
          <reference field="22" count="1" selected="0">
            <x v="734"/>
          </reference>
          <reference field="28" count="1">
            <x v="111"/>
          </reference>
        </references>
      </pivotArea>
    </format>
    <format dxfId="536">
      <pivotArea dataOnly="0" labelOnly="1" outline="0" fieldPosition="0">
        <references count="3">
          <reference field="21" count="1" selected="0">
            <x v="646"/>
          </reference>
          <reference field="22" count="1" selected="0">
            <x v="665"/>
          </reference>
          <reference field="28" count="1">
            <x v="234"/>
          </reference>
        </references>
      </pivotArea>
    </format>
    <format dxfId="535">
      <pivotArea dataOnly="0" labelOnly="1" outline="0" fieldPosition="0">
        <references count="3">
          <reference field="21" count="1" selected="0">
            <x v="647"/>
          </reference>
          <reference field="22" count="1" selected="0">
            <x v="307"/>
          </reference>
          <reference field="28" count="1">
            <x v="387"/>
          </reference>
        </references>
      </pivotArea>
    </format>
    <format dxfId="534">
      <pivotArea dataOnly="0" labelOnly="1" outline="0" fieldPosition="0">
        <references count="3">
          <reference field="21" count="1" selected="0">
            <x v="648"/>
          </reference>
          <reference field="22" count="1" selected="0">
            <x v="189"/>
          </reference>
          <reference field="28" count="1">
            <x v="247"/>
          </reference>
        </references>
      </pivotArea>
    </format>
    <format dxfId="533">
      <pivotArea dataOnly="0" labelOnly="1" outline="0" fieldPosition="0">
        <references count="3">
          <reference field="21" count="1" selected="0">
            <x v="649"/>
          </reference>
          <reference field="22" count="1" selected="0">
            <x v="645"/>
          </reference>
          <reference field="28" count="1">
            <x v="192"/>
          </reference>
        </references>
      </pivotArea>
    </format>
    <format dxfId="532">
      <pivotArea dataOnly="0" labelOnly="1" outline="0" fieldPosition="0">
        <references count="3">
          <reference field="21" count="1" selected="0">
            <x v="650"/>
          </reference>
          <reference field="22" count="1" selected="0">
            <x v="39"/>
          </reference>
          <reference field="28" count="1">
            <x v="436"/>
          </reference>
        </references>
      </pivotArea>
    </format>
    <format dxfId="531">
      <pivotArea dataOnly="0" labelOnly="1" outline="0" fieldPosition="0">
        <references count="3">
          <reference field="21" count="1" selected="0">
            <x v="651"/>
          </reference>
          <reference field="22" count="1" selected="0">
            <x v="689"/>
          </reference>
          <reference field="28" count="1">
            <x v="137"/>
          </reference>
        </references>
      </pivotArea>
    </format>
    <format dxfId="530">
      <pivotArea dataOnly="0" labelOnly="1" outline="0" fieldPosition="0">
        <references count="3">
          <reference field="21" count="1" selected="0">
            <x v="652"/>
          </reference>
          <reference field="22" count="1" selected="0">
            <x v="322"/>
          </reference>
          <reference field="28" count="1">
            <x v="57"/>
          </reference>
        </references>
      </pivotArea>
    </format>
    <format dxfId="529">
      <pivotArea dataOnly="0" labelOnly="1" outline="0" fieldPosition="0">
        <references count="3">
          <reference field="21" count="1" selected="0">
            <x v="653"/>
          </reference>
          <reference field="22" count="1" selected="0">
            <x v="274"/>
          </reference>
          <reference field="28" count="1">
            <x v="166"/>
          </reference>
        </references>
      </pivotArea>
    </format>
    <format dxfId="528">
      <pivotArea dataOnly="0" labelOnly="1" outline="0" fieldPosition="0">
        <references count="3">
          <reference field="21" count="1" selected="0">
            <x v="654"/>
          </reference>
          <reference field="22" count="1" selected="0">
            <x v="756"/>
          </reference>
          <reference field="28" count="1">
            <x v="161"/>
          </reference>
        </references>
      </pivotArea>
    </format>
    <format dxfId="527">
      <pivotArea dataOnly="0" labelOnly="1" outline="0" fieldPosition="0">
        <references count="3">
          <reference field="21" count="1" selected="0">
            <x v="655"/>
          </reference>
          <reference field="22" count="1" selected="0">
            <x v="435"/>
          </reference>
          <reference field="28" count="1">
            <x v="190"/>
          </reference>
        </references>
      </pivotArea>
    </format>
    <format dxfId="526">
      <pivotArea dataOnly="0" labelOnly="1" outline="0" fieldPosition="0">
        <references count="3">
          <reference field="21" count="1" selected="0">
            <x v="656"/>
          </reference>
          <reference field="22" count="1" selected="0">
            <x v="202"/>
          </reference>
          <reference field="28" count="1">
            <x v="232"/>
          </reference>
        </references>
      </pivotArea>
    </format>
    <format dxfId="525">
      <pivotArea dataOnly="0" labelOnly="1" outline="0" fieldPosition="0">
        <references count="3">
          <reference field="21" count="1" selected="0">
            <x v="657"/>
          </reference>
          <reference field="22" count="1" selected="0">
            <x v="946"/>
          </reference>
          <reference field="28" count="1">
            <x v="71"/>
          </reference>
        </references>
      </pivotArea>
    </format>
    <format dxfId="524">
      <pivotArea dataOnly="0" labelOnly="1" outline="0" fieldPosition="0">
        <references count="3">
          <reference field="21" count="1" selected="0">
            <x v="658"/>
          </reference>
          <reference field="22" count="1" selected="0">
            <x v="105"/>
          </reference>
          <reference field="28" count="1">
            <x v="252"/>
          </reference>
        </references>
      </pivotArea>
    </format>
    <format dxfId="523">
      <pivotArea dataOnly="0" labelOnly="1" outline="0" fieldPosition="0">
        <references count="3">
          <reference field="21" count="1" selected="0">
            <x v="659"/>
          </reference>
          <reference field="22" count="1" selected="0">
            <x v="165"/>
          </reference>
          <reference field="28" count="1">
            <x v="163"/>
          </reference>
        </references>
      </pivotArea>
    </format>
    <format dxfId="522">
      <pivotArea dataOnly="0" labelOnly="1" outline="0" fieldPosition="0">
        <references count="3">
          <reference field="21" count="1" selected="0">
            <x v="660"/>
          </reference>
          <reference field="22" count="1" selected="0">
            <x v="132"/>
          </reference>
          <reference field="28" count="1">
            <x v="359"/>
          </reference>
        </references>
      </pivotArea>
    </format>
    <format dxfId="521">
      <pivotArea dataOnly="0" labelOnly="1" outline="0" fieldPosition="0">
        <references count="3">
          <reference field="21" count="1" selected="0">
            <x v="661"/>
          </reference>
          <reference field="22" count="1" selected="0">
            <x v="864"/>
          </reference>
          <reference field="28" count="1">
            <x v="181"/>
          </reference>
        </references>
      </pivotArea>
    </format>
    <format dxfId="520">
      <pivotArea dataOnly="0" labelOnly="1" outline="0" fieldPosition="0">
        <references count="3">
          <reference field="21" count="1" selected="0">
            <x v="662"/>
          </reference>
          <reference field="22" count="1" selected="0">
            <x v="280"/>
          </reference>
          <reference field="28" count="1">
            <x v="199"/>
          </reference>
        </references>
      </pivotArea>
    </format>
    <format dxfId="519">
      <pivotArea dataOnly="0" labelOnly="1" outline="0" fieldPosition="0">
        <references count="3">
          <reference field="21" count="1" selected="0">
            <x v="663"/>
          </reference>
          <reference field="22" count="1" selected="0">
            <x v="345"/>
          </reference>
          <reference field="28" count="1">
            <x v="159"/>
          </reference>
        </references>
      </pivotArea>
    </format>
    <format dxfId="518">
      <pivotArea dataOnly="0" labelOnly="1" outline="0" fieldPosition="0">
        <references count="3">
          <reference field="21" count="1" selected="0">
            <x v="664"/>
          </reference>
          <reference field="22" count="1" selected="0">
            <x v="302"/>
          </reference>
          <reference field="28" count="1">
            <x v="234"/>
          </reference>
        </references>
      </pivotArea>
    </format>
    <format dxfId="517">
      <pivotArea dataOnly="0" labelOnly="1" outline="0" fieldPosition="0">
        <references count="3">
          <reference field="21" count="1" selected="0">
            <x v="665"/>
          </reference>
          <reference field="22" count="1" selected="0">
            <x v="628"/>
          </reference>
          <reference field="28" count="1">
            <x v="146"/>
          </reference>
        </references>
      </pivotArea>
    </format>
    <format dxfId="516">
      <pivotArea dataOnly="0" labelOnly="1" outline="0" fieldPosition="0">
        <references count="3">
          <reference field="21" count="1" selected="0">
            <x v="666"/>
          </reference>
          <reference field="22" count="1" selected="0">
            <x v="1074"/>
          </reference>
          <reference field="28" count="1">
            <x v="622"/>
          </reference>
        </references>
      </pivotArea>
    </format>
    <format dxfId="515">
      <pivotArea dataOnly="0" labelOnly="1" outline="0" fieldPosition="0">
        <references count="3">
          <reference field="21" count="1" selected="0">
            <x v="667"/>
          </reference>
          <reference field="22" count="1" selected="0">
            <x v="43"/>
          </reference>
          <reference field="28" count="1">
            <x v="109"/>
          </reference>
        </references>
      </pivotArea>
    </format>
    <format dxfId="514">
      <pivotArea dataOnly="0" labelOnly="1" outline="0" fieldPosition="0">
        <references count="3">
          <reference field="21" count="1" selected="0">
            <x v="668"/>
          </reference>
          <reference field="22" count="1" selected="0">
            <x v="221"/>
          </reference>
          <reference field="28" count="1">
            <x v="314"/>
          </reference>
        </references>
      </pivotArea>
    </format>
    <format dxfId="513">
      <pivotArea dataOnly="0" labelOnly="1" outline="0" fieldPosition="0">
        <references count="3">
          <reference field="21" count="1" selected="0">
            <x v="669"/>
          </reference>
          <reference field="22" count="1" selected="0">
            <x v="361"/>
          </reference>
          <reference field="28" count="1">
            <x v="193"/>
          </reference>
        </references>
      </pivotArea>
    </format>
    <format dxfId="512">
      <pivotArea dataOnly="0" labelOnly="1" outline="0" fieldPosition="0">
        <references count="3">
          <reference field="21" count="1" selected="0">
            <x v="670"/>
          </reference>
          <reference field="22" count="1" selected="0">
            <x v="711"/>
          </reference>
          <reference field="28" count="1">
            <x v="320"/>
          </reference>
        </references>
      </pivotArea>
    </format>
    <format dxfId="511">
      <pivotArea dataOnly="0" labelOnly="1" outline="0" fieldPosition="0">
        <references count="3">
          <reference field="21" count="1" selected="0">
            <x v="671"/>
          </reference>
          <reference field="22" count="1" selected="0">
            <x v="556"/>
          </reference>
          <reference field="28" count="1">
            <x v="82"/>
          </reference>
        </references>
      </pivotArea>
    </format>
    <format dxfId="510">
      <pivotArea dataOnly="0" labelOnly="1" outline="0" fieldPosition="0">
        <references count="3">
          <reference field="21" count="1" selected="0">
            <x v="672"/>
          </reference>
          <reference field="22" count="1" selected="0">
            <x v="565"/>
          </reference>
          <reference field="28" count="1">
            <x v="337"/>
          </reference>
        </references>
      </pivotArea>
    </format>
    <format dxfId="509">
      <pivotArea dataOnly="0" labelOnly="1" outline="0" fieldPosition="0">
        <references count="3">
          <reference field="21" count="1" selected="0">
            <x v="673"/>
          </reference>
          <reference field="22" count="1" selected="0">
            <x v="284"/>
          </reference>
          <reference field="28" count="1">
            <x v="249"/>
          </reference>
        </references>
      </pivotArea>
    </format>
    <format dxfId="508">
      <pivotArea dataOnly="0" labelOnly="1" outline="0" fieldPosition="0">
        <references count="3">
          <reference field="21" count="1" selected="0">
            <x v="674"/>
          </reference>
          <reference field="22" count="1" selected="0">
            <x v="938"/>
          </reference>
          <reference field="28" count="1">
            <x v="61"/>
          </reference>
        </references>
      </pivotArea>
    </format>
    <format dxfId="507">
      <pivotArea dataOnly="0" labelOnly="1" outline="0" fieldPosition="0">
        <references count="3">
          <reference field="21" count="1" selected="0">
            <x v="675"/>
          </reference>
          <reference field="22" count="1" selected="0">
            <x v="298"/>
          </reference>
          <reference field="28" count="1">
            <x v="42"/>
          </reference>
        </references>
      </pivotArea>
    </format>
    <format dxfId="506">
      <pivotArea dataOnly="0" labelOnly="1" outline="0" fieldPosition="0">
        <references count="3">
          <reference field="21" count="1" selected="0">
            <x v="676"/>
          </reference>
          <reference field="22" count="1" selected="0">
            <x v="1014"/>
          </reference>
          <reference field="28" count="1">
            <x v="193"/>
          </reference>
        </references>
      </pivotArea>
    </format>
    <format dxfId="505">
      <pivotArea dataOnly="0" labelOnly="1" outline="0" fieldPosition="0">
        <references count="3">
          <reference field="21" count="1" selected="0">
            <x v="677"/>
          </reference>
          <reference field="22" count="1" selected="0">
            <x v="170"/>
          </reference>
          <reference field="28" count="1">
            <x v="213"/>
          </reference>
        </references>
      </pivotArea>
    </format>
    <format dxfId="504">
      <pivotArea dataOnly="0" labelOnly="1" outline="0" fieldPosition="0">
        <references count="3">
          <reference field="21" count="1" selected="0">
            <x v="678"/>
          </reference>
          <reference field="22" count="1" selected="0">
            <x v="730"/>
          </reference>
          <reference field="28" count="1">
            <x v="165"/>
          </reference>
        </references>
      </pivotArea>
    </format>
    <format dxfId="503">
      <pivotArea dataOnly="0" labelOnly="1" outline="0" fieldPosition="0">
        <references count="3">
          <reference field="21" count="1" selected="0">
            <x v="679"/>
          </reference>
          <reference field="22" count="1" selected="0">
            <x v="833"/>
          </reference>
          <reference field="28" count="1">
            <x v="469"/>
          </reference>
        </references>
      </pivotArea>
    </format>
    <format dxfId="502">
      <pivotArea dataOnly="0" labelOnly="1" outline="0" fieldPosition="0">
        <references count="3">
          <reference field="21" count="1" selected="0">
            <x v="680"/>
          </reference>
          <reference field="22" count="1" selected="0">
            <x v="157"/>
          </reference>
          <reference field="28" count="1">
            <x v="46"/>
          </reference>
        </references>
      </pivotArea>
    </format>
    <format dxfId="501">
      <pivotArea dataOnly="0" labelOnly="1" outline="0" fieldPosition="0">
        <references count="3">
          <reference field="21" count="1" selected="0">
            <x v="681"/>
          </reference>
          <reference field="22" count="1" selected="0">
            <x v="752"/>
          </reference>
          <reference field="28" count="1">
            <x v="128"/>
          </reference>
        </references>
      </pivotArea>
    </format>
    <format dxfId="500">
      <pivotArea dataOnly="0" labelOnly="1" outline="0" fieldPosition="0">
        <references count="3">
          <reference field="21" count="1" selected="0">
            <x v="682"/>
          </reference>
          <reference field="22" count="1" selected="0">
            <x v="1152"/>
          </reference>
          <reference field="28" count="1">
            <x v="552"/>
          </reference>
        </references>
      </pivotArea>
    </format>
    <format dxfId="499">
      <pivotArea dataOnly="0" labelOnly="1" outline="0" fieldPosition="0">
        <references count="3">
          <reference field="21" count="1" selected="0">
            <x v="683"/>
          </reference>
          <reference field="22" count="1" selected="0">
            <x v="454"/>
          </reference>
          <reference field="28" count="1">
            <x v="147"/>
          </reference>
        </references>
      </pivotArea>
    </format>
    <format dxfId="498">
      <pivotArea dataOnly="0" labelOnly="1" outline="0" fieldPosition="0">
        <references count="3">
          <reference field="21" count="1" selected="0">
            <x v="684"/>
          </reference>
          <reference field="22" count="1" selected="0">
            <x v="666"/>
          </reference>
          <reference field="28" count="1">
            <x v="175"/>
          </reference>
        </references>
      </pivotArea>
    </format>
    <format dxfId="497">
      <pivotArea dataOnly="0" labelOnly="1" outline="0" fieldPosition="0">
        <references count="3">
          <reference field="21" count="1" selected="0">
            <x v="685"/>
          </reference>
          <reference field="22" count="1" selected="0">
            <x v="705"/>
          </reference>
          <reference field="28" count="1">
            <x v="198"/>
          </reference>
        </references>
      </pivotArea>
    </format>
    <format dxfId="496">
      <pivotArea dataOnly="0" labelOnly="1" outline="0" fieldPosition="0">
        <references count="3">
          <reference field="21" count="1" selected="0">
            <x v="686"/>
          </reference>
          <reference field="22" count="1" selected="0">
            <x v="429"/>
          </reference>
          <reference field="28" count="1">
            <x v="78"/>
          </reference>
        </references>
      </pivotArea>
    </format>
    <format dxfId="495">
      <pivotArea dataOnly="0" labelOnly="1" outline="0" fieldPosition="0">
        <references count="3">
          <reference field="21" count="1" selected="0">
            <x v="687"/>
          </reference>
          <reference field="22" count="1" selected="0">
            <x v="268"/>
          </reference>
          <reference field="28" count="1">
            <x v="200"/>
          </reference>
        </references>
      </pivotArea>
    </format>
    <format dxfId="494">
      <pivotArea dataOnly="0" labelOnly="1" outline="0" fieldPosition="0">
        <references count="3">
          <reference field="21" count="1" selected="0">
            <x v="688"/>
          </reference>
          <reference field="22" count="1" selected="0">
            <x v="660"/>
          </reference>
          <reference field="28" count="1">
            <x v="193"/>
          </reference>
        </references>
      </pivotArea>
    </format>
    <format dxfId="493">
      <pivotArea dataOnly="0" labelOnly="1" outline="0" fieldPosition="0">
        <references count="3">
          <reference field="21" count="1" selected="0">
            <x v="689"/>
          </reference>
          <reference field="22" count="1" selected="0">
            <x v="393"/>
          </reference>
          <reference field="28" count="1">
            <x v="185"/>
          </reference>
        </references>
      </pivotArea>
    </format>
    <format dxfId="492">
      <pivotArea dataOnly="0" labelOnly="1" outline="0" fieldPosition="0">
        <references count="3">
          <reference field="21" count="1" selected="0">
            <x v="690"/>
          </reference>
          <reference field="22" count="1" selected="0">
            <x v="179"/>
          </reference>
          <reference field="28" count="1">
            <x v="162"/>
          </reference>
        </references>
      </pivotArea>
    </format>
    <format dxfId="491">
      <pivotArea dataOnly="0" labelOnly="1" outline="0" fieldPosition="0">
        <references count="3">
          <reference field="21" count="1" selected="0">
            <x v="691"/>
          </reference>
          <reference field="22" count="1" selected="0">
            <x v="1107"/>
          </reference>
          <reference field="28" count="1">
            <x v="600"/>
          </reference>
        </references>
      </pivotArea>
    </format>
    <format dxfId="490">
      <pivotArea dataOnly="0" labelOnly="1" outline="0" fieldPosition="0">
        <references count="3">
          <reference field="21" count="1" selected="0">
            <x v="692"/>
          </reference>
          <reference field="22" count="1" selected="0">
            <x v="917"/>
          </reference>
          <reference field="28" count="1">
            <x v="145"/>
          </reference>
        </references>
      </pivotArea>
    </format>
    <format dxfId="489">
      <pivotArea dataOnly="0" labelOnly="1" outline="0" fieldPosition="0">
        <references count="3">
          <reference field="21" count="1" selected="0">
            <x v="693"/>
          </reference>
          <reference field="22" count="1" selected="0">
            <x v="979"/>
          </reference>
          <reference field="28" count="1">
            <x v="446"/>
          </reference>
        </references>
      </pivotArea>
    </format>
    <format dxfId="488">
      <pivotArea dataOnly="0" labelOnly="1" outline="0" fieldPosition="0">
        <references count="3">
          <reference field="21" count="1" selected="0">
            <x v="694"/>
          </reference>
          <reference field="22" count="1" selected="0">
            <x v="40"/>
          </reference>
          <reference field="28" count="1">
            <x v="170"/>
          </reference>
        </references>
      </pivotArea>
    </format>
    <format dxfId="487">
      <pivotArea dataOnly="0" labelOnly="1" outline="0" fieldPosition="0">
        <references count="3">
          <reference field="21" count="1" selected="0">
            <x v="695"/>
          </reference>
          <reference field="22" count="1" selected="0">
            <x v="371"/>
          </reference>
          <reference field="28" count="1">
            <x v="183"/>
          </reference>
        </references>
      </pivotArea>
    </format>
    <format dxfId="486">
      <pivotArea dataOnly="0" labelOnly="1" outline="0" fieldPosition="0">
        <references count="3">
          <reference field="21" count="1" selected="0">
            <x v="696"/>
          </reference>
          <reference field="22" count="1" selected="0">
            <x v="1030"/>
          </reference>
          <reference field="28" count="1">
            <x v="115"/>
          </reference>
        </references>
      </pivotArea>
    </format>
    <format dxfId="485">
      <pivotArea dataOnly="0" labelOnly="1" outline="0" fieldPosition="0">
        <references count="3">
          <reference field="21" count="1" selected="0">
            <x v="697"/>
          </reference>
          <reference field="22" count="1" selected="0">
            <x v="639"/>
          </reference>
          <reference field="28" count="1">
            <x v="666"/>
          </reference>
        </references>
      </pivotArea>
    </format>
    <format dxfId="484">
      <pivotArea dataOnly="0" labelOnly="1" outline="0" fieldPosition="0">
        <references count="3">
          <reference field="21" count="1" selected="0">
            <x v="698"/>
          </reference>
          <reference field="22" count="1" selected="0">
            <x v="578"/>
          </reference>
          <reference field="28" count="1">
            <x v="109"/>
          </reference>
        </references>
      </pivotArea>
    </format>
    <format dxfId="483">
      <pivotArea dataOnly="0" labelOnly="1" outline="0" fieldPosition="0">
        <references count="3">
          <reference field="21" count="1" selected="0">
            <x v="699"/>
          </reference>
          <reference field="22" count="1" selected="0">
            <x v="144"/>
          </reference>
          <reference field="28" count="1">
            <x v="261"/>
          </reference>
        </references>
      </pivotArea>
    </format>
    <format dxfId="482">
      <pivotArea dataOnly="0" labelOnly="1" outline="0" fieldPosition="0">
        <references count="3">
          <reference field="21" count="1" selected="0">
            <x v="700"/>
          </reference>
          <reference field="22" count="1" selected="0">
            <x v="285"/>
          </reference>
          <reference field="28" count="1">
            <x v="195"/>
          </reference>
        </references>
      </pivotArea>
    </format>
    <format dxfId="481">
      <pivotArea dataOnly="0" labelOnly="1" outline="0" fieldPosition="0">
        <references count="3">
          <reference field="21" count="1" selected="0">
            <x v="701"/>
          </reference>
          <reference field="22" count="1" selected="0">
            <x v="688"/>
          </reference>
          <reference field="28" count="1">
            <x v="551"/>
          </reference>
        </references>
      </pivotArea>
    </format>
    <format dxfId="480">
      <pivotArea dataOnly="0" labelOnly="1" outline="0" fieldPosition="0">
        <references count="3">
          <reference field="21" count="1" selected="0">
            <x v="702"/>
          </reference>
          <reference field="22" count="1" selected="0">
            <x v="668"/>
          </reference>
          <reference field="28" count="1">
            <x v="511"/>
          </reference>
        </references>
      </pivotArea>
    </format>
    <format dxfId="479">
      <pivotArea dataOnly="0" labelOnly="1" outline="0" fieldPosition="0">
        <references count="3">
          <reference field="21" count="1" selected="0">
            <x v="703"/>
          </reference>
          <reference field="22" count="1" selected="0">
            <x v="239"/>
          </reference>
          <reference field="28" count="1">
            <x v="296"/>
          </reference>
        </references>
      </pivotArea>
    </format>
    <format dxfId="478">
      <pivotArea dataOnly="0" labelOnly="1" outline="0" fieldPosition="0">
        <references count="3">
          <reference field="21" count="1" selected="0">
            <x v="704"/>
          </reference>
          <reference field="22" count="1" selected="0">
            <x v="728"/>
          </reference>
          <reference field="28" count="1">
            <x v="502"/>
          </reference>
        </references>
      </pivotArea>
    </format>
    <format dxfId="477">
      <pivotArea dataOnly="0" labelOnly="1" outline="0" fieldPosition="0">
        <references count="3">
          <reference field="21" count="1" selected="0">
            <x v="705"/>
          </reference>
          <reference field="22" count="1" selected="0">
            <x v="596"/>
          </reference>
          <reference field="28" count="1">
            <x v="141"/>
          </reference>
        </references>
      </pivotArea>
    </format>
    <format dxfId="476">
      <pivotArea dataOnly="0" labelOnly="1" outline="0" fieldPosition="0">
        <references count="3">
          <reference field="21" count="1" selected="0">
            <x v="706"/>
          </reference>
          <reference field="22" count="1" selected="0">
            <x v="171"/>
          </reference>
          <reference field="28" count="1">
            <x v="96"/>
          </reference>
        </references>
      </pivotArea>
    </format>
    <format dxfId="475">
      <pivotArea dataOnly="0" labelOnly="1" outline="0" fieldPosition="0">
        <references count="3">
          <reference field="21" count="1" selected="0">
            <x v="707"/>
          </reference>
          <reference field="22" count="1" selected="0">
            <x v="201"/>
          </reference>
          <reference field="28" count="1">
            <x v="245"/>
          </reference>
        </references>
      </pivotArea>
    </format>
    <format dxfId="474">
      <pivotArea dataOnly="0" labelOnly="1" outline="0" fieldPosition="0">
        <references count="3">
          <reference field="21" count="1" selected="0">
            <x v="708"/>
          </reference>
          <reference field="22" count="1" selected="0">
            <x v="217"/>
          </reference>
          <reference field="28" count="1">
            <x v="212"/>
          </reference>
        </references>
      </pivotArea>
    </format>
    <format dxfId="473">
      <pivotArea dataOnly="0" labelOnly="1" outline="0" fieldPosition="0">
        <references count="3">
          <reference field="21" count="1" selected="0">
            <x v="709"/>
          </reference>
          <reference field="22" count="1" selected="0">
            <x v="927"/>
          </reference>
          <reference field="28" count="1">
            <x v="355"/>
          </reference>
        </references>
      </pivotArea>
    </format>
    <format dxfId="472">
      <pivotArea dataOnly="0" labelOnly="1" outline="0" fieldPosition="0">
        <references count="3">
          <reference field="21" count="1" selected="0">
            <x v="710"/>
          </reference>
          <reference field="22" count="1" selected="0">
            <x v="264"/>
          </reference>
          <reference field="28" count="1">
            <x v="46"/>
          </reference>
        </references>
      </pivotArea>
    </format>
    <format dxfId="471">
      <pivotArea dataOnly="0" labelOnly="1" outline="0" fieldPosition="0">
        <references count="3">
          <reference field="21" count="1" selected="0">
            <x v="711"/>
          </reference>
          <reference field="22" count="1" selected="0">
            <x v="875"/>
          </reference>
          <reference field="28" count="1">
            <x v="140"/>
          </reference>
        </references>
      </pivotArea>
    </format>
    <format dxfId="470">
      <pivotArea dataOnly="0" labelOnly="1" outline="0" fieldPosition="0">
        <references count="3">
          <reference field="21" count="1" selected="0">
            <x v="712"/>
          </reference>
          <reference field="22" count="1" selected="0">
            <x v="622"/>
          </reference>
          <reference field="28" count="1">
            <x v="116"/>
          </reference>
        </references>
      </pivotArea>
    </format>
    <format dxfId="469">
      <pivotArea dataOnly="0" labelOnly="1" outline="0" fieldPosition="0">
        <references count="3">
          <reference field="21" count="1" selected="0">
            <x v="713"/>
          </reference>
          <reference field="22" count="1" selected="0">
            <x v="266"/>
          </reference>
          <reference field="28" count="1">
            <x v="154"/>
          </reference>
        </references>
      </pivotArea>
    </format>
    <format dxfId="468">
      <pivotArea dataOnly="0" labelOnly="1" outline="0" fieldPosition="0">
        <references count="3">
          <reference field="21" count="1" selected="0">
            <x v="714"/>
          </reference>
          <reference field="22" count="1" selected="0">
            <x v="847"/>
          </reference>
          <reference field="28" count="1">
            <x v="120"/>
          </reference>
        </references>
      </pivotArea>
    </format>
    <format dxfId="467">
      <pivotArea dataOnly="0" labelOnly="1" outline="0" fieldPosition="0">
        <references count="3">
          <reference field="21" count="1" selected="0">
            <x v="715"/>
          </reference>
          <reference field="22" count="1" selected="0">
            <x v="251"/>
          </reference>
          <reference field="28" count="1">
            <x v="208"/>
          </reference>
        </references>
      </pivotArea>
    </format>
    <format dxfId="466">
      <pivotArea dataOnly="0" labelOnly="1" outline="0" fieldPosition="0">
        <references count="3">
          <reference field="21" count="1" selected="0">
            <x v="716"/>
          </reference>
          <reference field="22" count="1" selected="0">
            <x v="263"/>
          </reference>
          <reference field="28" count="1">
            <x v="219"/>
          </reference>
        </references>
      </pivotArea>
    </format>
    <format dxfId="465">
      <pivotArea dataOnly="0" labelOnly="1" outline="0" fieldPosition="0">
        <references count="3">
          <reference field="21" count="1" selected="0">
            <x v="717"/>
          </reference>
          <reference field="22" count="1" selected="0">
            <x v="190"/>
          </reference>
          <reference field="28" count="1">
            <x v="211"/>
          </reference>
        </references>
      </pivotArea>
    </format>
    <format dxfId="464">
      <pivotArea dataOnly="0" labelOnly="1" outline="0" fieldPosition="0">
        <references count="3">
          <reference field="21" count="1" selected="0">
            <x v="718"/>
          </reference>
          <reference field="22" count="1" selected="0">
            <x v="397"/>
          </reference>
          <reference field="28" count="1">
            <x v="158"/>
          </reference>
        </references>
      </pivotArea>
    </format>
    <format dxfId="463">
      <pivotArea dataOnly="0" labelOnly="1" outline="0" fieldPosition="0">
        <references count="3">
          <reference field="21" count="1" selected="0">
            <x v="719"/>
          </reference>
          <reference field="22" count="1" selected="0">
            <x v="168"/>
          </reference>
          <reference field="28" count="1">
            <x v="338"/>
          </reference>
        </references>
      </pivotArea>
    </format>
    <format dxfId="462">
      <pivotArea dataOnly="0" labelOnly="1" outline="0" fieldPosition="0">
        <references count="3">
          <reference field="21" count="1" selected="0">
            <x v="720"/>
          </reference>
          <reference field="22" count="1" selected="0">
            <x v="402"/>
          </reference>
          <reference field="28" count="1">
            <x v="188"/>
          </reference>
        </references>
      </pivotArea>
    </format>
    <format dxfId="461">
      <pivotArea dataOnly="0" labelOnly="1" outline="0" fieldPosition="0">
        <references count="3">
          <reference field="21" count="1" selected="0">
            <x v="721"/>
          </reference>
          <reference field="22" count="1" selected="0">
            <x v="1089"/>
          </reference>
          <reference field="28" count="1">
            <x v="569"/>
          </reference>
        </references>
      </pivotArea>
    </format>
    <format dxfId="460">
      <pivotArea dataOnly="0" labelOnly="1" outline="0" fieldPosition="0">
        <references count="3">
          <reference field="21" count="1" selected="0">
            <x v="722"/>
          </reference>
          <reference field="22" count="1" selected="0">
            <x v="306"/>
          </reference>
          <reference field="28" count="1">
            <x v="262"/>
          </reference>
        </references>
      </pivotArea>
    </format>
    <format dxfId="459">
      <pivotArea dataOnly="0" labelOnly="1" outline="0" fieldPosition="0">
        <references count="3">
          <reference field="21" count="1" selected="0">
            <x v="723"/>
          </reference>
          <reference field="22" count="1" selected="0">
            <x v="328"/>
          </reference>
          <reference field="28" count="1">
            <x v="16"/>
          </reference>
        </references>
      </pivotArea>
    </format>
    <format dxfId="458">
      <pivotArea dataOnly="0" labelOnly="1" outline="0" fieldPosition="0">
        <references count="3">
          <reference field="21" count="1" selected="0">
            <x v="724"/>
          </reference>
          <reference field="22" count="1" selected="0">
            <x v="364"/>
          </reference>
          <reference field="28" count="1">
            <x v="36"/>
          </reference>
        </references>
      </pivotArea>
    </format>
    <format dxfId="457">
      <pivotArea dataOnly="0" labelOnly="1" outline="0" fieldPosition="0">
        <references count="3">
          <reference field="21" count="1" selected="0">
            <x v="725"/>
          </reference>
          <reference field="22" count="1" selected="0">
            <x v="939"/>
          </reference>
          <reference field="28" count="1">
            <x v="103"/>
          </reference>
        </references>
      </pivotArea>
    </format>
    <format dxfId="456">
      <pivotArea dataOnly="0" labelOnly="1" outline="0" fieldPosition="0">
        <references count="3">
          <reference field="21" count="1" selected="0">
            <x v="726"/>
          </reference>
          <reference field="22" count="1" selected="0">
            <x v="983"/>
          </reference>
          <reference field="28" count="1">
            <x v="316"/>
          </reference>
        </references>
      </pivotArea>
    </format>
    <format dxfId="455">
      <pivotArea dataOnly="0" labelOnly="1" outline="0" fieldPosition="0">
        <references count="3">
          <reference field="21" count="1" selected="0">
            <x v="727"/>
          </reference>
          <reference field="22" count="1" selected="0">
            <x v="257"/>
          </reference>
          <reference field="28" count="1">
            <x v="226"/>
          </reference>
        </references>
      </pivotArea>
    </format>
    <format dxfId="454">
      <pivotArea dataOnly="0" labelOnly="1" outline="0" fieldPosition="0">
        <references count="3">
          <reference field="21" count="1" selected="0">
            <x v="728"/>
          </reference>
          <reference field="22" count="1" selected="0">
            <x v="291"/>
          </reference>
          <reference field="28" count="1">
            <x v="212"/>
          </reference>
        </references>
      </pivotArea>
    </format>
    <format dxfId="453">
      <pivotArea dataOnly="0" labelOnly="1" outline="0" fieldPosition="0">
        <references count="3">
          <reference field="21" count="1" selected="0">
            <x v="729"/>
          </reference>
          <reference field="22" count="1" selected="0">
            <x v="200"/>
          </reference>
          <reference field="28" count="1">
            <x v="126"/>
          </reference>
        </references>
      </pivotArea>
    </format>
    <format dxfId="452">
      <pivotArea dataOnly="0" labelOnly="1" outline="0" fieldPosition="0">
        <references count="3">
          <reference field="21" count="1" selected="0">
            <x v="730"/>
          </reference>
          <reference field="22" count="1" selected="0">
            <x v="247"/>
          </reference>
          <reference field="28" count="1">
            <x v="125"/>
          </reference>
        </references>
      </pivotArea>
    </format>
    <format dxfId="451">
      <pivotArea dataOnly="0" labelOnly="1" outline="0" fieldPosition="0">
        <references count="3">
          <reference field="21" count="1" selected="0">
            <x v="731"/>
          </reference>
          <reference field="22" count="1" selected="0">
            <x v="423"/>
          </reference>
          <reference field="28" count="1">
            <x v="107"/>
          </reference>
        </references>
      </pivotArea>
    </format>
    <format dxfId="450">
      <pivotArea dataOnly="0" labelOnly="1" outline="0" fieldPosition="0">
        <references count="3">
          <reference field="21" count="1" selected="0">
            <x v="732"/>
          </reference>
          <reference field="22" count="1" selected="0">
            <x v="438"/>
          </reference>
          <reference field="28" count="1">
            <x v="71"/>
          </reference>
        </references>
      </pivotArea>
    </format>
    <format dxfId="449">
      <pivotArea dataOnly="0" labelOnly="1" outline="0" fieldPosition="0">
        <references count="3">
          <reference field="21" count="1" selected="0">
            <x v="733"/>
          </reference>
          <reference field="22" count="1" selected="0">
            <x v="727"/>
          </reference>
          <reference field="28" count="1">
            <x v="559"/>
          </reference>
        </references>
      </pivotArea>
    </format>
    <format dxfId="448">
      <pivotArea dataOnly="0" labelOnly="1" outline="0" fieldPosition="0">
        <references count="3">
          <reference field="21" count="1" selected="0">
            <x v="734"/>
          </reference>
          <reference field="22" count="1" selected="0">
            <x v="238"/>
          </reference>
          <reference field="28" count="1">
            <x v="259"/>
          </reference>
        </references>
      </pivotArea>
    </format>
    <format dxfId="447">
      <pivotArea dataOnly="0" labelOnly="1" outline="0" fieldPosition="0">
        <references count="3">
          <reference field="21" count="1" selected="0">
            <x v="735"/>
          </reference>
          <reference field="22" count="1" selected="0">
            <x v="492"/>
          </reference>
          <reference field="28" count="1">
            <x v="422"/>
          </reference>
        </references>
      </pivotArea>
    </format>
    <format dxfId="446">
      <pivotArea dataOnly="0" labelOnly="1" outline="0" fieldPosition="0">
        <references count="3">
          <reference field="21" count="1" selected="0">
            <x v="736"/>
          </reference>
          <reference field="22" count="1" selected="0">
            <x v="662"/>
          </reference>
          <reference field="28" count="1">
            <x v="280"/>
          </reference>
        </references>
      </pivotArea>
    </format>
    <format dxfId="445">
      <pivotArea dataOnly="0" labelOnly="1" outline="0" fieldPosition="0">
        <references count="3">
          <reference field="21" count="1" selected="0">
            <x v="737"/>
          </reference>
          <reference field="22" count="1" selected="0">
            <x v="845"/>
          </reference>
          <reference field="28" count="1">
            <x v="67"/>
          </reference>
        </references>
      </pivotArea>
    </format>
    <format dxfId="444">
      <pivotArea dataOnly="0" labelOnly="1" outline="0" fieldPosition="0">
        <references count="3">
          <reference field="21" count="1" selected="0">
            <x v="738"/>
          </reference>
          <reference field="22" count="1" selected="0">
            <x v="867"/>
          </reference>
          <reference field="28" count="1">
            <x v="207"/>
          </reference>
        </references>
      </pivotArea>
    </format>
    <format dxfId="443">
      <pivotArea dataOnly="0" labelOnly="1" outline="0" fieldPosition="0">
        <references count="3">
          <reference field="21" count="1" selected="0">
            <x v="739"/>
          </reference>
          <reference field="22" count="1" selected="0">
            <x v="347"/>
          </reference>
          <reference field="28" count="1">
            <x v="406"/>
          </reference>
        </references>
      </pivotArea>
    </format>
    <format dxfId="442">
      <pivotArea dataOnly="0" labelOnly="1" outline="0" fieldPosition="0">
        <references count="3">
          <reference field="21" count="1" selected="0">
            <x v="740"/>
          </reference>
          <reference field="22" count="1" selected="0">
            <x v="123"/>
          </reference>
          <reference field="28" count="1">
            <x v="411"/>
          </reference>
        </references>
      </pivotArea>
    </format>
    <format dxfId="441">
      <pivotArea dataOnly="0" labelOnly="1" outline="0" fieldPosition="0">
        <references count="3">
          <reference field="21" count="1" selected="0">
            <x v="741"/>
          </reference>
          <reference field="22" count="1" selected="0">
            <x v="297"/>
          </reference>
          <reference field="28" count="1">
            <x v="139"/>
          </reference>
        </references>
      </pivotArea>
    </format>
    <format dxfId="440">
      <pivotArea dataOnly="0" labelOnly="1" outline="0" fieldPosition="0">
        <references count="3">
          <reference field="21" count="1" selected="0">
            <x v="742"/>
          </reference>
          <reference field="22" count="1" selected="0">
            <x v="652"/>
          </reference>
          <reference field="28" count="1">
            <x v="369"/>
          </reference>
        </references>
      </pivotArea>
    </format>
    <format dxfId="439">
      <pivotArea dataOnly="0" labelOnly="1" outline="0" fieldPosition="0">
        <references count="3">
          <reference field="21" count="1" selected="0">
            <x v="743"/>
          </reference>
          <reference field="22" count="1" selected="0">
            <x v="359"/>
          </reference>
          <reference field="28" count="1">
            <x v="327"/>
          </reference>
        </references>
      </pivotArea>
    </format>
    <format dxfId="438">
      <pivotArea dataOnly="0" labelOnly="1" outline="0" fieldPosition="0">
        <references count="3">
          <reference field="21" count="1" selected="0">
            <x v="744"/>
          </reference>
          <reference field="22" count="1" selected="0">
            <x v="878"/>
          </reference>
          <reference field="28" count="1">
            <x v="72"/>
          </reference>
        </references>
      </pivotArea>
    </format>
    <format dxfId="437">
      <pivotArea dataOnly="0" labelOnly="1" outline="0" fieldPosition="0">
        <references count="3">
          <reference field="21" count="1" selected="0">
            <x v="745"/>
          </reference>
          <reference field="22" count="1" selected="0">
            <x v="188"/>
          </reference>
          <reference field="28" count="1">
            <x v="117"/>
          </reference>
        </references>
      </pivotArea>
    </format>
    <format dxfId="436">
      <pivotArea dataOnly="0" labelOnly="1" outline="0" fieldPosition="0">
        <references count="3">
          <reference field="21" count="1" selected="0">
            <x v="746"/>
          </reference>
          <reference field="22" count="1" selected="0">
            <x v="1024"/>
          </reference>
          <reference field="28" count="1">
            <x v="332"/>
          </reference>
        </references>
      </pivotArea>
    </format>
    <format dxfId="435">
      <pivotArea dataOnly="0" labelOnly="1" outline="0" fieldPosition="0">
        <references count="3">
          <reference field="21" count="1" selected="0">
            <x v="747"/>
          </reference>
          <reference field="22" count="1" selected="0">
            <x v="25"/>
          </reference>
          <reference field="28" count="1">
            <x v="218"/>
          </reference>
        </references>
      </pivotArea>
    </format>
    <format dxfId="434">
      <pivotArea dataOnly="0" labelOnly="1" outline="0" fieldPosition="0">
        <references count="3">
          <reference field="21" count="1" selected="0">
            <x v="748"/>
          </reference>
          <reference field="22" count="1" selected="0">
            <x v="814"/>
          </reference>
          <reference field="28" count="1">
            <x v="103"/>
          </reference>
        </references>
      </pivotArea>
    </format>
    <format dxfId="433">
      <pivotArea dataOnly="0" labelOnly="1" outline="0" fieldPosition="0">
        <references count="3">
          <reference field="21" count="1" selected="0">
            <x v="749"/>
          </reference>
          <reference field="22" count="1" selected="0">
            <x v="151"/>
          </reference>
          <reference field="28" count="1">
            <x v="262"/>
          </reference>
        </references>
      </pivotArea>
    </format>
    <format dxfId="432">
      <pivotArea dataOnly="0" labelOnly="1" outline="0" fieldPosition="0">
        <references count="3">
          <reference field="21" count="1" selected="0">
            <x v="750"/>
          </reference>
          <reference field="22" count="1" selected="0">
            <x v="1131"/>
          </reference>
          <reference field="28" count="1">
            <x v="580"/>
          </reference>
        </references>
      </pivotArea>
    </format>
    <format dxfId="431">
      <pivotArea dataOnly="0" labelOnly="1" outline="0" fieldPosition="0">
        <references count="3">
          <reference field="21" count="1" selected="0">
            <x v="751"/>
          </reference>
          <reference field="22" count="1" selected="0">
            <x v="369"/>
          </reference>
          <reference field="28" count="1">
            <x v="150"/>
          </reference>
        </references>
      </pivotArea>
    </format>
    <format dxfId="430">
      <pivotArea dataOnly="0" labelOnly="1" outline="0" fieldPosition="0">
        <references count="3">
          <reference field="21" count="1" selected="0">
            <x v="752"/>
          </reference>
          <reference field="22" count="1" selected="0">
            <x v="526"/>
          </reference>
          <reference field="28" count="1">
            <x v="274"/>
          </reference>
        </references>
      </pivotArea>
    </format>
    <format dxfId="429">
      <pivotArea dataOnly="0" labelOnly="1" outline="0" fieldPosition="0">
        <references count="3">
          <reference field="21" count="1" selected="0">
            <x v="753"/>
          </reference>
          <reference field="22" count="1" selected="0">
            <x v="1039"/>
          </reference>
          <reference field="28" count="1">
            <x v="597"/>
          </reference>
        </references>
      </pivotArea>
    </format>
    <format dxfId="428">
      <pivotArea dataOnly="0" labelOnly="1" outline="0" fieldPosition="0">
        <references count="3">
          <reference field="21" count="1" selected="0">
            <x v="754"/>
          </reference>
          <reference field="22" count="1" selected="0">
            <x v="226"/>
          </reference>
          <reference field="28" count="1">
            <x v="113"/>
          </reference>
        </references>
      </pivotArea>
    </format>
    <format dxfId="427">
      <pivotArea dataOnly="0" labelOnly="1" outline="0" fieldPosition="0">
        <references count="3">
          <reference field="21" count="1" selected="0">
            <x v="755"/>
          </reference>
          <reference field="22" count="1" selected="0">
            <x v="965"/>
          </reference>
          <reference field="28" count="1">
            <x v="372"/>
          </reference>
        </references>
      </pivotArea>
    </format>
    <format dxfId="426">
      <pivotArea dataOnly="0" labelOnly="1" outline="0" fieldPosition="0">
        <references count="3">
          <reference field="21" count="1" selected="0">
            <x v="756"/>
          </reference>
          <reference field="22" count="1" selected="0">
            <x v="88"/>
          </reference>
          <reference field="28" count="1">
            <x v="313"/>
          </reference>
        </references>
      </pivotArea>
    </format>
    <format dxfId="425">
      <pivotArea dataOnly="0" labelOnly="1" outline="0" fieldPosition="0">
        <references count="3">
          <reference field="21" count="1" selected="0">
            <x v="757"/>
          </reference>
          <reference field="22" count="1" selected="0">
            <x v="1033"/>
          </reference>
          <reference field="28" count="1">
            <x v="363"/>
          </reference>
        </references>
      </pivotArea>
    </format>
    <format dxfId="424">
      <pivotArea dataOnly="0" labelOnly="1" outline="0" fieldPosition="0">
        <references count="3">
          <reference field="21" count="1" selected="0">
            <x v="758"/>
          </reference>
          <reference field="22" count="1" selected="0">
            <x v="259"/>
          </reference>
          <reference field="28" count="1">
            <x v="33"/>
          </reference>
        </references>
      </pivotArea>
    </format>
    <format dxfId="423">
      <pivotArea dataOnly="0" labelOnly="1" outline="0" fieldPosition="0">
        <references count="3">
          <reference field="21" count="1" selected="0">
            <x v="759"/>
          </reference>
          <reference field="22" count="1" selected="0">
            <x v="315"/>
          </reference>
          <reference field="28" count="1">
            <x v="157"/>
          </reference>
        </references>
      </pivotArea>
    </format>
    <format dxfId="422">
      <pivotArea dataOnly="0" labelOnly="1" outline="0" fieldPosition="0">
        <references count="3">
          <reference field="21" count="1" selected="0">
            <x v="760"/>
          </reference>
          <reference field="22" count="1" selected="0">
            <x v="675"/>
          </reference>
          <reference field="28" count="1">
            <x v="346"/>
          </reference>
        </references>
      </pivotArea>
    </format>
    <format dxfId="421">
      <pivotArea dataOnly="0" labelOnly="1" outline="0" fieldPosition="0">
        <references count="3">
          <reference field="21" count="1" selected="0">
            <x v="761"/>
          </reference>
          <reference field="22" count="1" selected="0">
            <x v="766"/>
          </reference>
          <reference field="28" count="1">
            <x v="149"/>
          </reference>
        </references>
      </pivotArea>
    </format>
    <format dxfId="420">
      <pivotArea dataOnly="0" labelOnly="1" outline="0" fieldPosition="0">
        <references count="3">
          <reference field="21" count="1" selected="0">
            <x v="762"/>
          </reference>
          <reference field="22" count="1" selected="0">
            <x v="177"/>
          </reference>
          <reference field="28" count="1">
            <x v="193"/>
          </reference>
        </references>
      </pivotArea>
    </format>
    <format dxfId="419">
      <pivotArea dataOnly="0" labelOnly="1" outline="0" fieldPosition="0">
        <references count="3">
          <reference field="21" count="1" selected="0">
            <x v="763"/>
          </reference>
          <reference field="22" count="1" selected="0">
            <x v="283"/>
          </reference>
          <reference field="28" count="1">
            <x v="49"/>
          </reference>
        </references>
      </pivotArea>
    </format>
    <format dxfId="418">
      <pivotArea dataOnly="0" labelOnly="1" outline="0" fieldPosition="0">
        <references count="3">
          <reference field="21" count="1" selected="0">
            <x v="764"/>
          </reference>
          <reference field="22" count="1" selected="0">
            <x v="902"/>
          </reference>
          <reference field="28" count="1">
            <x v="38"/>
          </reference>
        </references>
      </pivotArea>
    </format>
    <format dxfId="417">
      <pivotArea dataOnly="0" labelOnly="1" outline="0" fieldPosition="0">
        <references count="3">
          <reference field="21" count="1" selected="0">
            <x v="765"/>
          </reference>
          <reference field="22" count="1" selected="0">
            <x v="331"/>
          </reference>
          <reference field="28" count="1">
            <x v="171"/>
          </reference>
        </references>
      </pivotArea>
    </format>
    <format dxfId="416">
      <pivotArea dataOnly="0" labelOnly="1" outline="0" fieldPosition="0">
        <references count="3">
          <reference field="21" count="1" selected="0">
            <x v="766"/>
          </reference>
          <reference field="22" count="1" selected="0">
            <x v="999"/>
          </reference>
          <reference field="28" count="1">
            <x v="589"/>
          </reference>
        </references>
      </pivotArea>
    </format>
    <format dxfId="415">
      <pivotArea dataOnly="0" labelOnly="1" outline="0" fieldPosition="0">
        <references count="3">
          <reference field="21" count="1" selected="0">
            <x v="767"/>
          </reference>
          <reference field="22" count="1" selected="0">
            <x v="706"/>
          </reference>
          <reference field="28" count="1">
            <x v="585"/>
          </reference>
        </references>
      </pivotArea>
    </format>
    <format dxfId="414">
      <pivotArea dataOnly="0" labelOnly="1" outline="0" fieldPosition="0">
        <references count="3">
          <reference field="21" count="1" selected="0">
            <x v="768"/>
          </reference>
          <reference field="22" count="1" selected="0">
            <x v="403"/>
          </reference>
          <reference field="28" count="1">
            <x v="253"/>
          </reference>
        </references>
      </pivotArea>
    </format>
    <format dxfId="413">
      <pivotArea dataOnly="0" labelOnly="1" outline="0" fieldPosition="0">
        <references count="3">
          <reference field="21" count="1" selected="0">
            <x v="769"/>
          </reference>
          <reference field="22" count="1" selected="0">
            <x v="674"/>
          </reference>
          <reference field="28" count="1">
            <x v="21"/>
          </reference>
        </references>
      </pivotArea>
    </format>
    <format dxfId="412">
      <pivotArea dataOnly="0" labelOnly="1" outline="0" fieldPosition="0">
        <references count="3">
          <reference field="21" count="1" selected="0">
            <x v="770"/>
          </reference>
          <reference field="22" count="1" selected="0">
            <x v="384"/>
          </reference>
          <reference field="28" count="1">
            <x v="83"/>
          </reference>
        </references>
      </pivotArea>
    </format>
    <format dxfId="411">
      <pivotArea dataOnly="0" labelOnly="1" outline="0" fieldPosition="0">
        <references count="3">
          <reference field="21" count="1" selected="0">
            <x v="771"/>
          </reference>
          <reference field="22" count="1" selected="0">
            <x v="816"/>
          </reference>
          <reference field="28" count="1">
            <x v="35"/>
          </reference>
        </references>
      </pivotArea>
    </format>
    <format dxfId="410">
      <pivotArea dataOnly="0" labelOnly="1" outline="0" fieldPosition="0">
        <references count="3">
          <reference field="21" count="1" selected="0">
            <x v="772"/>
          </reference>
          <reference field="22" count="1" selected="0">
            <x v="432"/>
          </reference>
          <reference field="28" count="1">
            <x v="72"/>
          </reference>
        </references>
      </pivotArea>
    </format>
    <format dxfId="409">
      <pivotArea dataOnly="0" labelOnly="1" outline="0" fieldPosition="0">
        <references count="3">
          <reference field="21" count="1" selected="0">
            <x v="773"/>
          </reference>
          <reference field="22" count="1" selected="0">
            <x v="449"/>
          </reference>
          <reference field="28" count="1">
            <x v="322"/>
          </reference>
        </references>
      </pivotArea>
    </format>
    <format dxfId="408">
      <pivotArea dataOnly="0" labelOnly="1" outline="0" fieldPosition="0">
        <references count="3">
          <reference field="21" count="1" selected="0">
            <x v="774"/>
          </reference>
          <reference field="22" count="1" selected="0">
            <x v="855"/>
          </reference>
          <reference field="28" count="1">
            <x v="131"/>
          </reference>
        </references>
      </pivotArea>
    </format>
    <format dxfId="407">
      <pivotArea dataOnly="0" labelOnly="1" outline="0" fieldPosition="0">
        <references count="3">
          <reference field="21" count="1" selected="0">
            <x v="775"/>
          </reference>
          <reference field="22" count="1" selected="0">
            <x v="204"/>
          </reference>
          <reference field="28" count="1">
            <x v="419"/>
          </reference>
        </references>
      </pivotArea>
    </format>
    <format dxfId="406">
      <pivotArea dataOnly="0" labelOnly="1" outline="0" fieldPosition="0">
        <references count="3">
          <reference field="21" count="1" selected="0">
            <x v="776"/>
          </reference>
          <reference field="22" count="1" selected="0">
            <x v="915"/>
          </reference>
          <reference field="28" count="1">
            <x v="168"/>
          </reference>
        </references>
      </pivotArea>
    </format>
    <format dxfId="405">
      <pivotArea dataOnly="0" labelOnly="1" outline="0" fieldPosition="0">
        <references count="3">
          <reference field="21" count="1" selected="0">
            <x v="777"/>
          </reference>
          <reference field="22" count="1" selected="0">
            <x v="743"/>
          </reference>
          <reference field="28" count="1">
            <x v="492"/>
          </reference>
        </references>
      </pivotArea>
    </format>
    <format dxfId="404">
      <pivotArea dataOnly="0" labelOnly="1" outline="0" fieldPosition="0">
        <references count="3">
          <reference field="21" count="1" selected="0">
            <x v="778"/>
          </reference>
          <reference field="22" count="1" selected="0">
            <x v="997"/>
          </reference>
          <reference field="28" count="1">
            <x v="183"/>
          </reference>
        </references>
      </pivotArea>
    </format>
    <format dxfId="403">
      <pivotArea dataOnly="0" labelOnly="1" outline="0" fieldPosition="0">
        <references count="3">
          <reference field="21" count="1" selected="0">
            <x v="779"/>
          </reference>
          <reference field="22" count="1" selected="0">
            <x v="881"/>
          </reference>
          <reference field="28" count="1">
            <x v="650"/>
          </reference>
        </references>
      </pivotArea>
    </format>
    <format dxfId="402">
      <pivotArea dataOnly="0" labelOnly="1" outline="0" fieldPosition="0">
        <references count="3">
          <reference field="21" count="1" selected="0">
            <x v="780"/>
          </reference>
          <reference field="22" count="1" selected="0">
            <x v="1037"/>
          </reference>
          <reference field="28" count="1">
            <x v="620"/>
          </reference>
        </references>
      </pivotArea>
    </format>
    <format dxfId="401">
      <pivotArea dataOnly="0" labelOnly="1" outline="0" fieldPosition="0">
        <references count="3">
          <reference field="21" count="1" selected="0">
            <x v="781"/>
          </reference>
          <reference field="22" count="1" selected="0">
            <x v="299"/>
          </reference>
          <reference field="28" count="1">
            <x v="33"/>
          </reference>
        </references>
      </pivotArea>
    </format>
    <format dxfId="400">
      <pivotArea dataOnly="0" labelOnly="1" outline="0" fieldPosition="0">
        <references count="3">
          <reference field="21" count="1" selected="0">
            <x v="782"/>
          </reference>
          <reference field="22" count="1" selected="0">
            <x v="101"/>
          </reference>
          <reference field="28" count="1">
            <x v="279"/>
          </reference>
        </references>
      </pivotArea>
    </format>
    <format dxfId="399">
      <pivotArea dataOnly="0" labelOnly="1" outline="0" fieldPosition="0">
        <references count="3">
          <reference field="21" count="1" selected="0">
            <x v="783"/>
          </reference>
          <reference field="22" count="1" selected="0">
            <x v="1141"/>
          </reference>
          <reference field="28" count="1">
            <x v="565"/>
          </reference>
        </references>
      </pivotArea>
    </format>
    <format dxfId="398">
      <pivotArea dataOnly="0" labelOnly="1" outline="0" fieldPosition="0">
        <references count="3">
          <reference field="21" count="1" selected="0">
            <x v="784"/>
          </reference>
          <reference field="22" count="1" selected="0">
            <x v="682"/>
          </reference>
          <reference field="28" count="1">
            <x v="42"/>
          </reference>
        </references>
      </pivotArea>
    </format>
    <format dxfId="397">
      <pivotArea dataOnly="0" labelOnly="1" outline="0" fieldPosition="0">
        <references count="3">
          <reference field="21" count="1" selected="0">
            <x v="785"/>
          </reference>
          <reference field="22" count="1" selected="0">
            <x v="127"/>
          </reference>
          <reference field="28" count="1">
            <x v="306"/>
          </reference>
        </references>
      </pivotArea>
    </format>
    <format dxfId="396">
      <pivotArea dataOnly="0" labelOnly="1" outline="0" fieldPosition="0">
        <references count="3">
          <reference field="21" count="1" selected="0">
            <x v="785"/>
          </reference>
          <reference field="22" count="1" selected="0">
            <x v="141"/>
          </reference>
          <reference field="28" count="1">
            <x v="239"/>
          </reference>
        </references>
      </pivotArea>
    </format>
    <format dxfId="395">
      <pivotArea dataOnly="0" labelOnly="1" outline="0" fieldPosition="0">
        <references count="3">
          <reference field="21" count="1" selected="0">
            <x v="785"/>
          </reference>
          <reference field="22" count="1" selected="0">
            <x v="457"/>
          </reference>
          <reference field="28" count="1">
            <x v="160"/>
          </reference>
        </references>
      </pivotArea>
    </format>
    <format dxfId="394">
      <pivotArea dataOnly="0" labelOnly="1" outline="0" fieldPosition="0">
        <references count="3">
          <reference field="21" count="1" selected="0">
            <x v="786"/>
          </reference>
          <reference field="22" count="1" selected="0">
            <x v="700"/>
          </reference>
          <reference field="28" count="1">
            <x v="4"/>
          </reference>
        </references>
      </pivotArea>
    </format>
    <format dxfId="393">
      <pivotArea dataOnly="0" labelOnly="1" outline="0" fieldPosition="0">
        <references count="3">
          <reference field="21" count="1" selected="0">
            <x v="787"/>
          </reference>
          <reference field="22" count="1" selected="0">
            <x v="1084"/>
          </reference>
          <reference field="28" count="1">
            <x v="506"/>
          </reference>
        </references>
      </pivotArea>
    </format>
    <format dxfId="392">
      <pivotArea dataOnly="0" labelOnly="1" outline="0" fieldPosition="0">
        <references count="3">
          <reference field="21" count="1" selected="0">
            <x v="788"/>
          </reference>
          <reference field="22" count="1" selected="0">
            <x v="254"/>
          </reference>
          <reference field="28" count="1">
            <x v="325"/>
          </reference>
        </references>
      </pivotArea>
    </format>
    <format dxfId="391">
      <pivotArea dataOnly="0" labelOnly="1" outline="0" fieldPosition="0">
        <references count="3">
          <reference field="21" count="1" selected="0">
            <x v="789"/>
          </reference>
          <reference field="22" count="1" selected="0">
            <x v="1035"/>
          </reference>
          <reference field="28" count="1">
            <x v="142"/>
          </reference>
        </references>
      </pivotArea>
    </format>
    <format dxfId="390">
      <pivotArea dataOnly="0" labelOnly="1" outline="0" fieldPosition="0">
        <references count="3">
          <reference field="21" count="1" selected="0">
            <x v="790"/>
          </reference>
          <reference field="22" count="1" selected="0">
            <x v="303"/>
          </reference>
          <reference field="28" count="1">
            <x v="68"/>
          </reference>
        </references>
      </pivotArea>
    </format>
    <format dxfId="389">
      <pivotArea dataOnly="0" labelOnly="1" outline="0" fieldPosition="0">
        <references count="3">
          <reference field="21" count="1" selected="0">
            <x v="791"/>
          </reference>
          <reference field="22" count="1" selected="0">
            <x v="418"/>
          </reference>
          <reference field="28" count="1">
            <x v="214"/>
          </reference>
        </references>
      </pivotArea>
    </format>
    <format dxfId="388">
      <pivotArea dataOnly="0" labelOnly="1" outline="0" fieldPosition="0">
        <references count="3">
          <reference field="21" count="1" selected="0">
            <x v="792"/>
          </reference>
          <reference field="22" count="1" selected="0">
            <x v="213"/>
          </reference>
          <reference field="28" count="1">
            <x v="148"/>
          </reference>
        </references>
      </pivotArea>
    </format>
    <format dxfId="387">
      <pivotArea dataOnly="0" labelOnly="1" outline="0" fieldPosition="0">
        <references count="3">
          <reference field="21" count="1" selected="0">
            <x v="793"/>
          </reference>
          <reference field="22" count="1" selected="0">
            <x v="502"/>
          </reference>
          <reference field="28" count="1">
            <x v="300"/>
          </reference>
        </references>
      </pivotArea>
    </format>
    <format dxfId="386">
      <pivotArea dataOnly="0" labelOnly="1" outline="0" fieldPosition="0">
        <references count="3">
          <reference field="21" count="1" selected="0">
            <x v="794"/>
          </reference>
          <reference field="22" count="1" selected="0">
            <x v="871"/>
          </reference>
          <reference field="28" count="1">
            <x v="456"/>
          </reference>
        </references>
      </pivotArea>
    </format>
    <format dxfId="385">
      <pivotArea dataOnly="0" labelOnly="1" outline="0" fieldPosition="0">
        <references count="3">
          <reference field="21" count="1" selected="0">
            <x v="795"/>
          </reference>
          <reference field="22" count="1" selected="0">
            <x v="869"/>
          </reference>
          <reference field="28" count="1">
            <x v="656"/>
          </reference>
        </references>
      </pivotArea>
    </format>
    <format dxfId="384">
      <pivotArea dataOnly="0" labelOnly="1" outline="0" fieldPosition="0">
        <references count="3">
          <reference field="21" count="1" selected="0">
            <x v="796"/>
          </reference>
          <reference field="22" count="1" selected="0">
            <x v="693"/>
          </reference>
          <reference field="28" count="1">
            <x v="76"/>
          </reference>
        </references>
      </pivotArea>
    </format>
    <format dxfId="383">
      <pivotArea dataOnly="0" labelOnly="1" outline="0" fieldPosition="0">
        <references count="3">
          <reference field="21" count="1" selected="0">
            <x v="797"/>
          </reference>
          <reference field="22" count="1" selected="0">
            <x v="544"/>
          </reference>
          <reference field="28" count="1">
            <x v="348"/>
          </reference>
        </references>
      </pivotArea>
    </format>
    <format dxfId="382">
      <pivotArea dataOnly="0" labelOnly="1" outline="0" fieldPosition="0">
        <references count="3">
          <reference field="21" count="1" selected="0">
            <x v="798"/>
          </reference>
          <reference field="22" count="1" selected="0">
            <x v="800"/>
          </reference>
          <reference field="28" count="1">
            <x v="268"/>
          </reference>
        </references>
      </pivotArea>
    </format>
    <format dxfId="381">
      <pivotArea dataOnly="0" labelOnly="1" outline="0" fieldPosition="0">
        <references count="3">
          <reference field="21" count="1" selected="0">
            <x v="799"/>
          </reference>
          <reference field="22" count="1" selected="0">
            <x v="115"/>
          </reference>
          <reference field="28" count="1">
            <x v="96"/>
          </reference>
        </references>
      </pivotArea>
    </format>
    <format dxfId="380">
      <pivotArea dataOnly="0" labelOnly="1" outline="0" fieldPosition="0">
        <references count="3">
          <reference field="21" count="1" selected="0">
            <x v="800"/>
          </reference>
          <reference field="22" count="1" selected="0">
            <x v="1068"/>
          </reference>
          <reference field="28" count="1">
            <x v="662"/>
          </reference>
        </references>
      </pivotArea>
    </format>
    <format dxfId="379">
      <pivotArea dataOnly="0" labelOnly="1" outline="0" fieldPosition="0">
        <references count="3">
          <reference field="21" count="1" selected="0">
            <x v="801"/>
          </reference>
          <reference field="22" count="1" selected="0">
            <x v="559"/>
          </reference>
          <reference field="28" count="1">
            <x v="37"/>
          </reference>
        </references>
      </pivotArea>
    </format>
    <format dxfId="378">
      <pivotArea dataOnly="0" labelOnly="1" outline="0" fieldPosition="0">
        <references count="3">
          <reference field="21" count="1" selected="0">
            <x v="802"/>
          </reference>
          <reference field="22" count="1" selected="0">
            <x v="735"/>
          </reference>
          <reference field="28" count="1">
            <x v="513"/>
          </reference>
        </references>
      </pivotArea>
    </format>
    <format dxfId="377">
      <pivotArea dataOnly="0" labelOnly="1" outline="0" fieldPosition="0">
        <references count="3">
          <reference field="21" count="1" selected="0">
            <x v="803"/>
          </reference>
          <reference field="22" count="1" selected="0">
            <x v="774"/>
          </reference>
          <reference field="28" count="1">
            <x v="44"/>
          </reference>
        </references>
      </pivotArea>
    </format>
    <format dxfId="376">
      <pivotArea dataOnly="0" labelOnly="1" outline="0" fieldPosition="0">
        <references count="3">
          <reference field="21" count="1" selected="0">
            <x v="804"/>
          </reference>
          <reference field="22" count="1" selected="0">
            <x v="826"/>
          </reference>
          <reference field="28" count="1">
            <x v="5"/>
          </reference>
        </references>
      </pivotArea>
    </format>
    <format dxfId="375">
      <pivotArea dataOnly="0" labelOnly="1" outline="0" fieldPosition="0">
        <references count="3">
          <reference field="21" count="1" selected="0">
            <x v="805"/>
          </reference>
          <reference field="22" count="1" selected="0">
            <x v="260"/>
          </reference>
          <reference field="28" count="1">
            <x v="43"/>
          </reference>
        </references>
      </pivotArea>
    </format>
    <format dxfId="374">
      <pivotArea dataOnly="0" labelOnly="1" outline="0" fieldPosition="0">
        <references count="3">
          <reference field="21" count="1" selected="0">
            <x v="806"/>
          </reference>
          <reference field="22" count="1" selected="0">
            <x v="164"/>
          </reference>
          <reference field="28" count="1">
            <x v="270"/>
          </reference>
        </references>
      </pivotArea>
    </format>
    <format dxfId="373">
      <pivotArea dataOnly="0" labelOnly="1" outline="0" fieldPosition="0">
        <references count="3">
          <reference field="21" count="1" selected="0">
            <x v="807"/>
          </reference>
          <reference field="22" count="1" selected="0">
            <x v="140"/>
          </reference>
          <reference field="28" count="1">
            <x v="239"/>
          </reference>
        </references>
      </pivotArea>
    </format>
    <format dxfId="372">
      <pivotArea dataOnly="0" labelOnly="1" outline="0" fieldPosition="0">
        <references count="3">
          <reference field="21" count="1" selected="0">
            <x v="808"/>
          </reference>
          <reference field="22" count="1" selected="0">
            <x v="326"/>
          </reference>
          <reference field="28" count="1">
            <x v="202"/>
          </reference>
        </references>
      </pivotArea>
    </format>
    <format dxfId="371">
      <pivotArea dataOnly="0" labelOnly="1" outline="0" fieldPosition="0">
        <references count="3">
          <reference field="21" count="1" selected="0">
            <x v="809"/>
          </reference>
          <reference field="22" count="1" selected="0">
            <x v="396"/>
          </reference>
          <reference field="28" count="1">
            <x v="247"/>
          </reference>
        </references>
      </pivotArea>
    </format>
    <format dxfId="370">
      <pivotArea dataOnly="0" labelOnly="1" outline="0" fieldPosition="0">
        <references count="3">
          <reference field="21" count="1" selected="0">
            <x v="810"/>
          </reference>
          <reference field="22" count="1" selected="0">
            <x v="550"/>
          </reference>
          <reference field="28" count="1">
            <x v="83"/>
          </reference>
        </references>
      </pivotArea>
    </format>
    <format dxfId="369">
      <pivotArea dataOnly="0" labelOnly="1" outline="0" fieldPosition="0">
        <references count="3">
          <reference field="21" count="1" selected="0">
            <x v="811"/>
          </reference>
          <reference field="22" count="1" selected="0">
            <x v="453"/>
          </reference>
          <reference field="28" count="1">
            <x v="257"/>
          </reference>
        </references>
      </pivotArea>
    </format>
    <format dxfId="368">
      <pivotArea dataOnly="0" labelOnly="1" outline="0" fieldPosition="0">
        <references count="3">
          <reference field="21" count="1" selected="0">
            <x v="812"/>
          </reference>
          <reference field="22" count="1" selected="0">
            <x v="3"/>
          </reference>
          <reference field="28" count="1">
            <x v="385"/>
          </reference>
        </references>
      </pivotArea>
    </format>
    <format dxfId="367">
      <pivotArea dataOnly="0" labelOnly="1" outline="0" fieldPosition="0">
        <references count="3">
          <reference field="21" count="1" selected="0">
            <x v="813"/>
          </reference>
          <reference field="22" count="1" selected="0">
            <x v="474"/>
          </reference>
          <reference field="28" count="1">
            <x v="264"/>
          </reference>
        </references>
      </pivotArea>
    </format>
    <format dxfId="366">
      <pivotArea dataOnly="0" labelOnly="1" outline="0" fieldPosition="0">
        <references count="3">
          <reference field="21" count="1" selected="0">
            <x v="814"/>
          </reference>
          <reference field="22" count="1" selected="0">
            <x v="673"/>
          </reference>
          <reference field="28" count="1">
            <x v="50"/>
          </reference>
        </references>
      </pivotArea>
    </format>
    <format dxfId="365">
      <pivotArea dataOnly="0" labelOnly="1" outline="0" fieldPosition="0">
        <references count="3">
          <reference field="21" count="1" selected="0">
            <x v="815"/>
          </reference>
          <reference field="22" count="1" selected="0">
            <x v="699"/>
          </reference>
          <reference field="28" count="1">
            <x v="23"/>
          </reference>
        </references>
      </pivotArea>
    </format>
    <format dxfId="364">
      <pivotArea dataOnly="0" labelOnly="1" outline="0" fieldPosition="0">
        <references count="3">
          <reference field="21" count="1" selected="0">
            <x v="816"/>
          </reference>
          <reference field="22" count="1" selected="0">
            <x v="482"/>
          </reference>
          <reference field="28" count="1">
            <x v="316"/>
          </reference>
        </references>
      </pivotArea>
    </format>
    <format dxfId="363">
      <pivotArea dataOnly="0" labelOnly="1" outline="0" fieldPosition="0">
        <references count="3">
          <reference field="21" count="1" selected="0">
            <x v="817"/>
          </reference>
          <reference field="22" count="1" selected="0">
            <x v="282"/>
          </reference>
          <reference field="28" count="1">
            <x v="29"/>
          </reference>
        </references>
      </pivotArea>
    </format>
    <format dxfId="362">
      <pivotArea dataOnly="0" labelOnly="1" outline="0" fieldPosition="0">
        <references count="3">
          <reference field="21" count="1" selected="0">
            <x v="818"/>
          </reference>
          <reference field="22" count="1" selected="0">
            <x v="368"/>
          </reference>
          <reference field="28" count="1">
            <x v="43"/>
          </reference>
        </references>
      </pivotArea>
    </format>
    <format dxfId="361">
      <pivotArea dataOnly="0" labelOnly="1" outline="0" fieldPosition="0">
        <references count="3">
          <reference field="21" count="1" selected="0">
            <x v="819"/>
          </reference>
          <reference field="22" count="1" selected="0">
            <x v="13"/>
          </reference>
          <reference field="28" count="1">
            <x v="272"/>
          </reference>
        </references>
      </pivotArea>
    </format>
    <format dxfId="360">
      <pivotArea dataOnly="0" labelOnly="1" outline="0" fieldPosition="0">
        <references count="3">
          <reference field="21" count="1" selected="0">
            <x v="820"/>
          </reference>
          <reference field="22" count="1" selected="0">
            <x v="172"/>
          </reference>
          <reference field="28" count="1">
            <x v="72"/>
          </reference>
        </references>
      </pivotArea>
    </format>
    <format dxfId="359">
      <pivotArea dataOnly="0" labelOnly="1" outline="0" fieldPosition="0">
        <references count="3">
          <reference field="21" count="1" selected="0">
            <x v="821"/>
          </reference>
          <reference field="22" count="1" selected="0">
            <x v="523"/>
          </reference>
          <reference field="28" count="1">
            <x v="396"/>
          </reference>
        </references>
      </pivotArea>
    </format>
    <format dxfId="358">
      <pivotArea dataOnly="0" labelOnly="1" outline="0" fieldPosition="0">
        <references count="3">
          <reference field="21" count="1" selected="0">
            <x v="822"/>
          </reference>
          <reference field="22" count="1" selected="0">
            <x v="212"/>
          </reference>
          <reference field="28" count="1">
            <x v="344"/>
          </reference>
        </references>
      </pivotArea>
    </format>
    <format dxfId="357">
      <pivotArea dataOnly="0" labelOnly="1" outline="0" fieldPosition="0">
        <references count="3">
          <reference field="21" count="1" selected="0">
            <x v="823"/>
          </reference>
          <reference field="22" count="1" selected="0">
            <x v="519"/>
          </reference>
          <reference field="28" count="1">
            <x v="182"/>
          </reference>
        </references>
      </pivotArea>
    </format>
    <format dxfId="356">
      <pivotArea dataOnly="0" labelOnly="1" outline="0" fieldPosition="0">
        <references count="3">
          <reference field="21" count="1" selected="0">
            <x v="824"/>
          </reference>
          <reference field="22" count="1" selected="0">
            <x v="602"/>
          </reference>
          <reference field="28" count="1">
            <x v="291"/>
          </reference>
        </references>
      </pivotArea>
    </format>
    <format dxfId="355">
      <pivotArea dataOnly="0" labelOnly="1" outline="0" fieldPosition="0">
        <references count="3">
          <reference field="21" count="1" selected="0">
            <x v="825"/>
          </reference>
          <reference field="22" count="1" selected="0">
            <x v="276"/>
          </reference>
          <reference field="28" count="1">
            <x v="5"/>
          </reference>
        </references>
      </pivotArea>
    </format>
    <format dxfId="354">
      <pivotArea dataOnly="0" labelOnly="1" outline="0" fieldPosition="0">
        <references count="3">
          <reference field="21" count="1" selected="0">
            <x v="826"/>
          </reference>
          <reference field="22" count="1" selected="0">
            <x v="12"/>
          </reference>
          <reference field="28" count="1">
            <x v="350"/>
          </reference>
        </references>
      </pivotArea>
    </format>
    <format dxfId="353">
      <pivotArea dataOnly="0" labelOnly="1" outline="0" fieldPosition="0">
        <references count="3">
          <reference field="21" count="1" selected="0">
            <x v="827"/>
          </reference>
          <reference field="22" count="1" selected="0">
            <x v="584"/>
          </reference>
          <reference field="28" count="1">
            <x v="184"/>
          </reference>
        </references>
      </pivotArea>
    </format>
    <format dxfId="352">
      <pivotArea dataOnly="0" labelOnly="1" outline="0" fieldPosition="0">
        <references count="3">
          <reference field="21" count="1" selected="0">
            <x v="827"/>
          </reference>
          <reference field="22" count="1" selected="0">
            <x v="709"/>
          </reference>
          <reference field="28" count="1">
            <x v="599"/>
          </reference>
        </references>
      </pivotArea>
    </format>
    <format dxfId="351">
      <pivotArea dataOnly="0" labelOnly="1" outline="0" fieldPosition="0">
        <references count="3">
          <reference field="21" count="1" selected="0">
            <x v="828"/>
          </reference>
          <reference field="22" count="1" selected="0">
            <x v="243"/>
          </reference>
          <reference field="28" count="1">
            <x v="326"/>
          </reference>
        </references>
      </pivotArea>
    </format>
    <format dxfId="350">
      <pivotArea dataOnly="0" labelOnly="1" outline="0" fieldPosition="0">
        <references count="3">
          <reference field="21" count="1" selected="0">
            <x v="829"/>
          </reference>
          <reference field="22" count="1" selected="0">
            <x v="309"/>
          </reference>
          <reference field="28" count="1">
            <x v="107"/>
          </reference>
        </references>
      </pivotArea>
    </format>
    <format dxfId="349">
      <pivotArea dataOnly="0" labelOnly="1" outline="0" fieldPosition="0">
        <references count="3">
          <reference field="21" count="1" selected="0">
            <x v="830"/>
          </reference>
          <reference field="22" count="1" selected="0">
            <x v="1122"/>
          </reference>
          <reference field="28" count="1">
            <x v="474"/>
          </reference>
        </references>
      </pivotArea>
    </format>
    <format dxfId="348">
      <pivotArea dataOnly="0" labelOnly="1" outline="0" fieldPosition="0">
        <references count="3">
          <reference field="21" count="1" selected="0">
            <x v="831"/>
          </reference>
          <reference field="22" count="1" selected="0">
            <x v="678"/>
          </reference>
          <reference field="28" count="1">
            <x v="547"/>
          </reference>
        </references>
      </pivotArea>
    </format>
    <format dxfId="347">
      <pivotArea dataOnly="0" labelOnly="1" outline="0" fieldPosition="0">
        <references count="3">
          <reference field="21" count="1" selected="0">
            <x v="832"/>
          </reference>
          <reference field="22" count="1" selected="0">
            <x v="50"/>
          </reference>
          <reference field="28" count="1">
            <x v="103"/>
          </reference>
        </references>
      </pivotArea>
    </format>
    <format dxfId="346">
      <pivotArea dataOnly="0" labelOnly="1" outline="0" fieldPosition="0">
        <references count="3">
          <reference field="21" count="1" selected="0">
            <x v="833"/>
          </reference>
          <reference field="22" count="1" selected="0">
            <x v="654"/>
          </reference>
          <reference field="28" count="1">
            <x v="79"/>
          </reference>
        </references>
      </pivotArea>
    </format>
    <format dxfId="345">
      <pivotArea dataOnly="0" labelOnly="1" outline="0" fieldPosition="0">
        <references count="3">
          <reference field="21" count="1" selected="0">
            <x v="834"/>
          </reference>
          <reference field="22" count="1" selected="0">
            <x v="877"/>
          </reference>
          <reference field="28" count="1">
            <x v="351"/>
          </reference>
        </references>
      </pivotArea>
    </format>
    <format dxfId="344">
      <pivotArea dataOnly="0" labelOnly="1" outline="0" fieldPosition="0">
        <references count="3">
          <reference field="21" count="1" selected="0">
            <x v="835"/>
          </reference>
          <reference field="22" count="1" selected="0">
            <x v="769"/>
          </reference>
          <reference field="28" count="1">
            <x v="91"/>
          </reference>
        </references>
      </pivotArea>
    </format>
    <format dxfId="343">
      <pivotArea dataOnly="0" labelOnly="1" outline="0" fieldPosition="0">
        <references count="3">
          <reference field="21" count="1" selected="0">
            <x v="836"/>
          </reference>
          <reference field="22" count="1" selected="0">
            <x v="835"/>
          </reference>
          <reference field="28" count="1">
            <x v="67"/>
          </reference>
        </references>
      </pivotArea>
    </format>
    <format dxfId="342">
      <pivotArea dataOnly="0" labelOnly="1" outline="0" fieldPosition="0">
        <references count="3">
          <reference field="21" count="1" selected="0">
            <x v="837"/>
          </reference>
          <reference field="22" count="1" selected="0">
            <x v="344"/>
          </reference>
          <reference field="28" count="1">
            <x v="357"/>
          </reference>
        </references>
      </pivotArea>
    </format>
    <format dxfId="341">
      <pivotArea dataOnly="0" labelOnly="1" outline="0" fieldPosition="0">
        <references count="3">
          <reference field="21" count="1" selected="0">
            <x v="838"/>
          </reference>
          <reference field="22" count="1" selected="0">
            <x v="95"/>
          </reference>
          <reference field="28" count="1">
            <x v="245"/>
          </reference>
        </references>
      </pivotArea>
    </format>
    <format dxfId="340">
      <pivotArea dataOnly="0" labelOnly="1" outline="0" fieldPosition="0">
        <references count="3">
          <reference field="21" count="1" selected="0">
            <x v="839"/>
          </reference>
          <reference field="22" count="1" selected="0">
            <x v="547"/>
          </reference>
          <reference field="28" count="1">
            <x v="151"/>
          </reference>
        </references>
      </pivotArea>
    </format>
    <format dxfId="339">
      <pivotArea dataOnly="0" labelOnly="1" outline="0" fieldPosition="0">
        <references count="3">
          <reference field="21" count="1" selected="0">
            <x v="840"/>
          </reference>
          <reference field="22" count="1" selected="0">
            <x v="629"/>
          </reference>
          <reference field="28" count="1">
            <x v="97"/>
          </reference>
        </references>
      </pivotArea>
    </format>
    <format dxfId="338">
      <pivotArea dataOnly="0" labelOnly="1" outline="0" fieldPosition="0">
        <references count="3">
          <reference field="21" count="1" selected="0">
            <x v="841"/>
          </reference>
          <reference field="22" count="1" selected="0">
            <x v="117"/>
          </reference>
          <reference field="28" count="1">
            <x v="302"/>
          </reference>
        </references>
      </pivotArea>
    </format>
    <format dxfId="337">
      <pivotArea dataOnly="0" labelOnly="1" outline="0" fieldPosition="0">
        <references count="3">
          <reference field="21" count="1" selected="0">
            <x v="842"/>
          </reference>
          <reference field="22" count="1" selected="0">
            <x v="416"/>
          </reference>
          <reference field="28" count="1">
            <x v="255"/>
          </reference>
        </references>
      </pivotArea>
    </format>
    <format dxfId="336">
      <pivotArea dataOnly="0" labelOnly="1" outline="0" fieldPosition="0">
        <references count="3">
          <reference field="21" count="1" selected="0">
            <x v="843"/>
          </reference>
          <reference field="22" count="1" selected="0">
            <x v="948"/>
          </reference>
          <reference field="28" count="1">
            <x v="468"/>
          </reference>
        </references>
      </pivotArea>
    </format>
    <format dxfId="335">
      <pivotArea dataOnly="0" labelOnly="1" outline="0" fieldPosition="0">
        <references count="3">
          <reference field="21" count="1" selected="0">
            <x v="844"/>
          </reference>
          <reference field="22" count="1" selected="0">
            <x v="781"/>
          </reference>
          <reference field="28" count="1">
            <x v="252"/>
          </reference>
        </references>
      </pivotArea>
    </format>
    <format dxfId="334">
      <pivotArea dataOnly="0" labelOnly="1" outline="0" fieldPosition="0">
        <references count="3">
          <reference field="21" count="1" selected="0">
            <x v="845"/>
          </reference>
          <reference field="22" count="1" selected="0">
            <x v="698"/>
          </reference>
          <reference field="28" count="1">
            <x v="594"/>
          </reference>
        </references>
      </pivotArea>
    </format>
    <format dxfId="333">
      <pivotArea dataOnly="0" labelOnly="1" outline="0" fieldPosition="0">
        <references count="3">
          <reference field="21" count="1" selected="0">
            <x v="846"/>
          </reference>
          <reference field="22" count="1" selected="0">
            <x v="575"/>
          </reference>
          <reference field="28" count="1">
            <x v="184"/>
          </reference>
        </references>
      </pivotArea>
    </format>
    <format dxfId="332">
      <pivotArea dataOnly="0" labelOnly="1" outline="0" fieldPosition="0">
        <references count="3">
          <reference field="21" count="1" selected="0">
            <x v="847"/>
          </reference>
          <reference field="22" count="1" selected="0">
            <x v="278"/>
          </reference>
          <reference field="28" count="1">
            <x v="102"/>
          </reference>
        </references>
      </pivotArea>
    </format>
    <format dxfId="331">
      <pivotArea dataOnly="0" labelOnly="1" outline="0" fieldPosition="0">
        <references count="3">
          <reference field="21" count="1" selected="0">
            <x v="848"/>
          </reference>
          <reference field="22" count="1" selected="0">
            <x v="23"/>
          </reference>
          <reference field="28" count="1">
            <x v="360"/>
          </reference>
        </references>
      </pivotArea>
    </format>
    <format dxfId="330">
      <pivotArea dataOnly="0" labelOnly="1" outline="0" fieldPosition="0">
        <references count="3">
          <reference field="21" count="1" selected="0">
            <x v="849"/>
          </reference>
          <reference field="22" count="1" selected="0">
            <x v="163"/>
          </reference>
          <reference field="28" count="1">
            <x v="227"/>
          </reference>
        </references>
      </pivotArea>
    </format>
    <format dxfId="329">
      <pivotArea dataOnly="0" labelOnly="1" outline="0" fieldPosition="0">
        <references count="3">
          <reference field="21" count="1" selected="0">
            <x v="850"/>
          </reference>
          <reference field="22" count="1" selected="0">
            <x v="77"/>
          </reference>
          <reference field="28" count="1">
            <x v="152"/>
          </reference>
        </references>
      </pivotArea>
    </format>
    <format dxfId="328">
      <pivotArea dataOnly="0" labelOnly="1" outline="0" fieldPosition="0">
        <references count="3">
          <reference field="21" count="1" selected="0">
            <x v="851"/>
          </reference>
          <reference field="22" count="1" selected="0">
            <x v="499"/>
          </reference>
          <reference field="28" count="1">
            <x v="157"/>
          </reference>
        </references>
      </pivotArea>
    </format>
    <format dxfId="327">
      <pivotArea dataOnly="0" labelOnly="1" outline="0" fieldPosition="0">
        <references count="3">
          <reference field="21" count="1" selected="0">
            <x v="852"/>
          </reference>
          <reference field="22" count="1" selected="0">
            <x v="1100"/>
          </reference>
          <reference field="28" count="1">
            <x v="509"/>
          </reference>
        </references>
      </pivotArea>
    </format>
    <format dxfId="326">
      <pivotArea dataOnly="0" labelOnly="1" outline="0" fieldPosition="0">
        <references count="3">
          <reference field="21" count="1" selected="0">
            <x v="853"/>
          </reference>
          <reference field="22" count="1" selected="0">
            <x v="375"/>
          </reference>
          <reference field="28" count="1">
            <x v="63"/>
          </reference>
        </references>
      </pivotArea>
    </format>
    <format dxfId="325">
      <pivotArea dataOnly="0" labelOnly="1" outline="0" fieldPosition="0">
        <references count="3">
          <reference field="21" count="1" selected="0">
            <x v="854"/>
          </reference>
          <reference field="22" count="1" selected="0">
            <x v="573"/>
          </reference>
          <reference field="28" count="1">
            <x v="110"/>
          </reference>
        </references>
      </pivotArea>
    </format>
    <format dxfId="324">
      <pivotArea dataOnly="0" labelOnly="1" outline="0" fieldPosition="0">
        <references count="3">
          <reference field="21" count="1" selected="0">
            <x v="855"/>
          </reference>
          <reference field="22" count="1" selected="0">
            <x v="1073"/>
          </reference>
          <reference field="28" count="1">
            <x v="582"/>
          </reference>
        </references>
      </pivotArea>
    </format>
    <format dxfId="323">
      <pivotArea dataOnly="0" labelOnly="1" outline="0" fieldPosition="0">
        <references count="3">
          <reference field="21" count="1" selected="0">
            <x v="856"/>
          </reference>
          <reference field="22" count="1" selected="0">
            <x v="129"/>
          </reference>
          <reference field="28" count="1">
            <x v="380"/>
          </reference>
        </references>
      </pivotArea>
    </format>
    <format dxfId="322">
      <pivotArea dataOnly="0" labelOnly="1" outline="0" fieldPosition="0">
        <references count="3">
          <reference field="21" count="1" selected="0">
            <x v="857"/>
          </reference>
          <reference field="22" count="1" selected="0">
            <x v="924"/>
          </reference>
          <reference field="28" count="1">
            <x v="530"/>
          </reference>
        </references>
      </pivotArea>
    </format>
    <format dxfId="321">
      <pivotArea dataOnly="0" labelOnly="1" outline="0" fieldPosition="0">
        <references count="3">
          <reference field="21" count="1" selected="0">
            <x v="858"/>
          </reference>
          <reference field="22" count="1" selected="0">
            <x v="18"/>
          </reference>
          <reference field="28" count="1">
            <x v="178"/>
          </reference>
        </references>
      </pivotArea>
    </format>
    <format dxfId="320">
      <pivotArea dataOnly="0" labelOnly="1" outline="0" fieldPosition="0">
        <references count="3">
          <reference field="21" count="1" selected="0">
            <x v="859"/>
          </reference>
          <reference field="22" count="1" selected="0">
            <x v="533"/>
          </reference>
          <reference field="28" count="1">
            <x v="221"/>
          </reference>
        </references>
      </pivotArea>
    </format>
    <format dxfId="319">
      <pivotArea dataOnly="0" labelOnly="1" outline="0" fieldPosition="0">
        <references count="3">
          <reference field="21" count="1" selected="0">
            <x v="860"/>
          </reference>
          <reference field="22" count="1" selected="0">
            <x v="726"/>
          </reference>
          <reference field="28" count="1">
            <x v="55"/>
          </reference>
        </references>
      </pivotArea>
    </format>
    <format dxfId="318">
      <pivotArea dataOnly="0" labelOnly="1" outline="0" fieldPosition="0">
        <references count="3">
          <reference field="21" count="1" selected="0">
            <x v="861"/>
          </reference>
          <reference field="22" count="1" selected="0">
            <x v="659"/>
          </reference>
          <reference field="28" count="1">
            <x v="69"/>
          </reference>
        </references>
      </pivotArea>
    </format>
    <format dxfId="317">
      <pivotArea dataOnly="0" labelOnly="1" outline="0" fieldPosition="0">
        <references count="3">
          <reference field="21" count="1" selected="0">
            <x v="862"/>
          </reference>
          <reference field="22" count="1" selected="0">
            <x v="9"/>
          </reference>
          <reference field="28" count="1">
            <x v="144"/>
          </reference>
        </references>
      </pivotArea>
    </format>
    <format dxfId="316">
      <pivotArea dataOnly="0" labelOnly="1" outline="0" fieldPosition="0">
        <references count="3">
          <reference field="21" count="1" selected="0">
            <x v="863"/>
          </reference>
          <reference field="22" count="1" selected="0">
            <x v="409"/>
          </reference>
          <reference field="28" count="1">
            <x v="183"/>
          </reference>
        </references>
      </pivotArea>
    </format>
    <format dxfId="315">
      <pivotArea dataOnly="0" labelOnly="1" outline="0" fieldPosition="0">
        <references count="3">
          <reference field="21" count="1" selected="0">
            <x v="864"/>
          </reference>
          <reference field="22" count="1" selected="0">
            <x v="197"/>
          </reference>
          <reference field="28" count="1">
            <x v="74"/>
          </reference>
        </references>
      </pivotArea>
    </format>
    <format dxfId="314">
      <pivotArea dataOnly="0" labelOnly="1" outline="0" fieldPosition="0">
        <references count="3">
          <reference field="21" count="1" selected="0">
            <x v="865"/>
          </reference>
          <reference field="22" count="1" selected="0">
            <x v="475"/>
          </reference>
          <reference field="28" count="1">
            <x v="52"/>
          </reference>
        </references>
      </pivotArea>
    </format>
    <format dxfId="313">
      <pivotArea dataOnly="0" labelOnly="1" outline="0" fieldPosition="0">
        <references count="3">
          <reference field="21" count="1" selected="0">
            <x v="866"/>
          </reference>
          <reference field="22" count="1" selected="0">
            <x v="135"/>
          </reference>
          <reference field="28" count="1">
            <x v="397"/>
          </reference>
        </references>
      </pivotArea>
    </format>
    <format dxfId="312">
      <pivotArea dataOnly="0" labelOnly="1" outline="0" fieldPosition="0">
        <references count="3">
          <reference field="21" count="1" selected="0">
            <x v="867"/>
          </reference>
          <reference field="22" count="1" selected="0">
            <x v="643"/>
          </reference>
          <reference field="28" count="1">
            <x v="47"/>
          </reference>
        </references>
      </pivotArea>
    </format>
    <format dxfId="311">
      <pivotArea dataOnly="0" labelOnly="1" outline="0" fieldPosition="0">
        <references count="3">
          <reference field="21" count="1" selected="0">
            <x v="868"/>
          </reference>
          <reference field="22" count="1" selected="0">
            <x v="564"/>
          </reference>
          <reference field="28" count="1">
            <x v="136"/>
          </reference>
        </references>
      </pivotArea>
    </format>
    <format dxfId="310">
      <pivotArea dataOnly="0" labelOnly="1" outline="0" fieldPosition="0">
        <references count="3">
          <reference field="21" count="1" selected="0">
            <x v="869"/>
          </reference>
          <reference field="22" count="1" selected="0">
            <x v="21"/>
          </reference>
          <reference field="28" count="1">
            <x v="132"/>
          </reference>
        </references>
      </pivotArea>
    </format>
    <format dxfId="309">
      <pivotArea dataOnly="0" labelOnly="1" outline="0" fieldPosition="0">
        <references count="3">
          <reference field="21" count="1" selected="0">
            <x v="870"/>
          </reference>
          <reference field="22" count="1" selected="0">
            <x v="116"/>
          </reference>
          <reference field="28" count="1">
            <x v="65"/>
          </reference>
        </references>
      </pivotArea>
    </format>
    <format dxfId="308">
      <pivotArea dataOnly="0" labelOnly="1" outline="0" fieldPosition="0">
        <references count="3">
          <reference field="21" count="1" selected="0">
            <x v="871"/>
          </reference>
          <reference field="22" count="1" selected="0">
            <x v="615"/>
          </reference>
          <reference field="28" count="1">
            <x v="77"/>
          </reference>
        </references>
      </pivotArea>
    </format>
    <format dxfId="307">
      <pivotArea dataOnly="0" labelOnly="1" outline="0" fieldPosition="0">
        <references count="3">
          <reference field="21" count="1" selected="0">
            <x v="872"/>
          </reference>
          <reference field="22" count="1" selected="0">
            <x v="694"/>
          </reference>
          <reference field="28" count="1">
            <x v="631"/>
          </reference>
        </references>
      </pivotArea>
    </format>
    <format dxfId="306">
      <pivotArea dataOnly="0" labelOnly="1" outline="0" fieldPosition="0">
        <references count="3">
          <reference field="21" count="1" selected="0">
            <x v="873"/>
          </reference>
          <reference field="22" count="1" selected="0">
            <x v="357"/>
          </reference>
          <reference field="28" count="1">
            <x v="97"/>
          </reference>
        </references>
      </pivotArea>
    </format>
    <format dxfId="305">
      <pivotArea dataOnly="0" labelOnly="1" outline="0" fieldPosition="0">
        <references count="3">
          <reference field="21" count="1" selected="0">
            <x v="874"/>
          </reference>
          <reference field="22" count="1" selected="0">
            <x v="230"/>
          </reference>
          <reference field="28" count="1">
            <x v="0"/>
          </reference>
        </references>
      </pivotArea>
    </format>
    <format dxfId="304">
      <pivotArea dataOnly="0" labelOnly="1" outline="0" fieldPosition="0">
        <references count="3">
          <reference field="21" count="1" selected="0">
            <x v="875"/>
          </reference>
          <reference field="22" count="1" selected="0">
            <x v="761"/>
          </reference>
          <reference field="28" count="1">
            <x v="168"/>
          </reference>
        </references>
      </pivotArea>
    </format>
    <format dxfId="303">
      <pivotArea dataOnly="0" labelOnly="1" outline="0" fieldPosition="0">
        <references count="3">
          <reference field="21" count="1" selected="0">
            <x v="876"/>
          </reference>
          <reference field="22" count="1" selected="0">
            <x v="887"/>
          </reference>
          <reference field="28" count="1">
            <x v="551"/>
          </reference>
        </references>
      </pivotArea>
    </format>
    <format dxfId="302">
      <pivotArea dataOnly="0" labelOnly="1" outline="0" fieldPosition="0">
        <references count="3">
          <reference field="21" count="1" selected="0">
            <x v="877"/>
          </reference>
          <reference field="22" count="1" selected="0">
            <x v="1006"/>
          </reference>
          <reference field="28" count="1">
            <x v="661"/>
          </reference>
        </references>
      </pivotArea>
    </format>
    <format dxfId="301">
      <pivotArea dataOnly="0" labelOnly="1" outline="0" fieldPosition="0">
        <references count="3">
          <reference field="21" count="1" selected="0">
            <x v="878"/>
          </reference>
          <reference field="22" count="1" selected="0">
            <x v="489"/>
          </reference>
          <reference field="28" count="1">
            <x v="343"/>
          </reference>
        </references>
      </pivotArea>
    </format>
    <format dxfId="300">
      <pivotArea dataOnly="0" labelOnly="1" outline="0" fieldPosition="0">
        <references count="3">
          <reference field="21" count="1" selected="0">
            <x v="879"/>
          </reference>
          <reference field="22" count="1" selected="0">
            <x v="173"/>
          </reference>
          <reference field="28" count="1">
            <x v="194"/>
          </reference>
        </references>
      </pivotArea>
    </format>
    <format dxfId="299">
      <pivotArea dataOnly="0" labelOnly="1" outline="0" fieldPosition="0">
        <references count="3">
          <reference field="21" count="1" selected="0">
            <x v="880"/>
          </reference>
          <reference field="22" count="1" selected="0">
            <x v="321"/>
          </reference>
          <reference field="28" count="1">
            <x v="403"/>
          </reference>
        </references>
      </pivotArea>
    </format>
    <format dxfId="298">
      <pivotArea dataOnly="0" labelOnly="1" outline="0" fieldPosition="0">
        <references count="3">
          <reference field="21" count="1" selected="0">
            <x v="881"/>
          </reference>
          <reference field="22" count="1" selected="0">
            <x v="1111"/>
          </reference>
          <reference field="28" count="1">
            <x v="561"/>
          </reference>
        </references>
      </pivotArea>
    </format>
    <format dxfId="297">
      <pivotArea dataOnly="0" labelOnly="1" outline="0" fieldPosition="0">
        <references count="3">
          <reference field="21" count="1" selected="0">
            <x v="882"/>
          </reference>
          <reference field="22" count="1" selected="0">
            <x v="719"/>
          </reference>
          <reference field="28" count="1">
            <x v="106"/>
          </reference>
        </references>
      </pivotArea>
    </format>
    <format dxfId="296">
      <pivotArea dataOnly="0" labelOnly="1" outline="0" fieldPosition="0">
        <references count="3">
          <reference field="21" count="1" selected="0">
            <x v="883"/>
          </reference>
          <reference field="22" count="1" selected="0">
            <x v="528"/>
          </reference>
          <reference field="28" count="1">
            <x v="93"/>
          </reference>
        </references>
      </pivotArea>
    </format>
    <format dxfId="295">
      <pivotArea dataOnly="0" labelOnly="1" outline="0" fieldPosition="0">
        <references count="3">
          <reference field="21" count="1" selected="0">
            <x v="884"/>
          </reference>
          <reference field="22" count="1" selected="0">
            <x v="388"/>
          </reference>
          <reference field="28" count="1">
            <x v="224"/>
          </reference>
        </references>
      </pivotArea>
    </format>
    <format dxfId="294">
      <pivotArea dataOnly="0" labelOnly="1" outline="0" fieldPosition="0">
        <references count="3">
          <reference field="21" count="1" selected="0">
            <x v="885"/>
          </reference>
          <reference field="22" count="1" selected="0">
            <x v="256"/>
          </reference>
          <reference field="28" count="1">
            <x v="27"/>
          </reference>
        </references>
      </pivotArea>
    </format>
    <format dxfId="293">
      <pivotArea dataOnly="0" labelOnly="1" outline="0" fieldPosition="0">
        <references count="3">
          <reference field="21" count="1" selected="0">
            <x v="886"/>
          </reference>
          <reference field="22" count="1" selected="0">
            <x v="192"/>
          </reference>
          <reference field="28" count="1">
            <x v="63"/>
          </reference>
        </references>
      </pivotArea>
    </format>
    <format dxfId="292">
      <pivotArea dataOnly="0" labelOnly="1" outline="0" fieldPosition="0">
        <references count="3">
          <reference field="21" count="1" selected="0">
            <x v="887"/>
          </reference>
          <reference field="22" count="1" selected="0">
            <x v="20"/>
          </reference>
          <reference field="28" count="1">
            <x v="47"/>
          </reference>
        </references>
      </pivotArea>
    </format>
    <format dxfId="291">
      <pivotArea dataOnly="0" labelOnly="1" outline="0" fieldPosition="0">
        <references count="3">
          <reference field="21" count="1" selected="0">
            <x v="888"/>
          </reference>
          <reference field="22" count="1" selected="0">
            <x v="822"/>
          </reference>
          <reference field="28" count="1">
            <x v="184"/>
          </reference>
        </references>
      </pivotArea>
    </format>
    <format dxfId="290">
      <pivotArea dataOnly="0" labelOnly="1" outline="0" fieldPosition="0">
        <references count="3">
          <reference field="21" count="1" selected="0">
            <x v="889"/>
          </reference>
          <reference field="22" count="1" selected="0">
            <x v="287"/>
          </reference>
          <reference field="28" count="1">
            <x v="79"/>
          </reference>
        </references>
      </pivotArea>
    </format>
    <format dxfId="289">
      <pivotArea dataOnly="0" labelOnly="1" outline="0" fieldPosition="0">
        <references count="3">
          <reference field="21" count="1" selected="0">
            <x v="890"/>
          </reference>
          <reference field="22" count="1" selected="0">
            <x v="119"/>
          </reference>
          <reference field="28" count="1">
            <x v="335"/>
          </reference>
        </references>
      </pivotArea>
    </format>
    <format dxfId="288">
      <pivotArea dataOnly="0" labelOnly="1" outline="0" fieldPosition="0">
        <references count="3">
          <reference field="21" count="1" selected="0">
            <x v="891"/>
          </reference>
          <reference field="22" count="1" selected="0">
            <x v="7"/>
          </reference>
          <reference field="28" count="1">
            <x v="276"/>
          </reference>
        </references>
      </pivotArea>
    </format>
    <format dxfId="287">
      <pivotArea dataOnly="0" labelOnly="1" outline="0" fieldPosition="0">
        <references count="3">
          <reference field="21" count="1" selected="0">
            <x v="892"/>
          </reference>
          <reference field="22" count="1" selected="0">
            <x v="413"/>
          </reference>
          <reference field="28" count="1">
            <x v="336"/>
          </reference>
        </references>
      </pivotArea>
    </format>
    <format dxfId="286">
      <pivotArea dataOnly="0" labelOnly="1" outline="0" fieldPosition="0">
        <references count="3">
          <reference field="21" count="1" selected="0">
            <x v="893"/>
          </reference>
          <reference field="22" count="1" selected="0">
            <x v="183"/>
          </reference>
          <reference field="28" count="1">
            <x v="94"/>
          </reference>
        </references>
      </pivotArea>
    </format>
    <format dxfId="285">
      <pivotArea dataOnly="0" labelOnly="1" outline="0" fieldPosition="0">
        <references count="3">
          <reference field="21" count="1" selected="0">
            <x v="894"/>
          </reference>
          <reference field="22" count="1" selected="0">
            <x v="663"/>
          </reference>
          <reference field="28" count="1">
            <x v="301"/>
          </reference>
        </references>
      </pivotArea>
    </format>
    <format dxfId="284">
      <pivotArea dataOnly="0" labelOnly="1" outline="0" fieldPosition="0">
        <references count="3">
          <reference field="21" count="1" selected="0">
            <x v="895"/>
          </reference>
          <reference field="22" count="1" selected="0">
            <x v="633"/>
          </reference>
          <reference field="28" count="1">
            <x v="72"/>
          </reference>
        </references>
      </pivotArea>
    </format>
    <format dxfId="283">
      <pivotArea dataOnly="0" labelOnly="1" outline="0" fieldPosition="0">
        <references count="3">
          <reference field="21" count="1" selected="0">
            <x v="896"/>
          </reference>
          <reference field="22" count="1" selected="0">
            <x v="954"/>
          </reference>
          <reference field="28" count="1">
            <x v="453"/>
          </reference>
        </references>
      </pivotArea>
    </format>
    <format dxfId="282">
      <pivotArea dataOnly="0" labelOnly="1" outline="0" fieldPosition="0">
        <references count="3">
          <reference field="21" count="1" selected="0">
            <x v="897"/>
          </reference>
          <reference field="22" count="1" selected="0">
            <x v="1153"/>
          </reference>
          <reference field="28" count="1">
            <x v="500"/>
          </reference>
        </references>
      </pivotArea>
    </format>
    <format dxfId="281">
      <pivotArea dataOnly="0" labelOnly="1" outline="0" fieldPosition="0">
        <references count="3">
          <reference field="21" count="1" selected="0">
            <x v="898"/>
          </reference>
          <reference field="22" count="1" selected="0">
            <x v="325"/>
          </reference>
          <reference field="28" count="1">
            <x v="131"/>
          </reference>
        </references>
      </pivotArea>
    </format>
    <format dxfId="280">
      <pivotArea dataOnly="0" labelOnly="1" outline="0" fieldPosition="0">
        <references count="3">
          <reference field="21" count="1" selected="0">
            <x v="899"/>
          </reference>
          <reference field="22" count="1" selected="0">
            <x v="17"/>
          </reference>
          <reference field="28" count="1">
            <x v="169"/>
          </reference>
        </references>
      </pivotArea>
    </format>
    <format dxfId="279">
      <pivotArea dataOnly="0" labelOnly="1" outline="0" fieldPosition="0">
        <references count="3">
          <reference field="21" count="1" selected="0">
            <x v="900"/>
          </reference>
          <reference field="22" count="1" selected="0">
            <x v="367"/>
          </reference>
          <reference field="28" count="1">
            <x v="307"/>
          </reference>
        </references>
      </pivotArea>
    </format>
    <format dxfId="278">
      <pivotArea dataOnly="0" labelOnly="1" outline="0" fieldPosition="0">
        <references count="3">
          <reference field="21" count="1" selected="0">
            <x v="901"/>
          </reference>
          <reference field="22" count="1" selected="0">
            <x v="149"/>
          </reference>
          <reference field="28" count="1">
            <x v="248"/>
          </reference>
        </references>
      </pivotArea>
    </format>
    <format dxfId="277">
      <pivotArea dataOnly="0" labelOnly="1" outline="0" fieldPosition="0">
        <references count="3">
          <reference field="21" count="1" selected="0">
            <x v="902"/>
          </reference>
          <reference field="22" count="1" selected="0">
            <x v="434"/>
          </reference>
          <reference field="28" count="1">
            <x v="268"/>
          </reference>
        </references>
      </pivotArea>
    </format>
    <format dxfId="276">
      <pivotArea dataOnly="0" labelOnly="1" outline="0" fieldPosition="0">
        <references count="3">
          <reference field="21" count="1" selected="0">
            <x v="903"/>
          </reference>
          <reference field="22" count="1" selected="0">
            <x v="621"/>
          </reference>
          <reference field="28" count="1">
            <x v="19"/>
          </reference>
        </references>
      </pivotArea>
    </format>
    <format dxfId="275">
      <pivotArea dataOnly="0" labelOnly="1" outline="0" fieldPosition="0">
        <references count="3">
          <reference field="21" count="1" selected="0">
            <x v="904"/>
          </reference>
          <reference field="22" count="1" selected="0">
            <x v="1056"/>
          </reference>
          <reference field="28" count="1">
            <x v="395"/>
          </reference>
        </references>
      </pivotArea>
    </format>
    <format dxfId="274">
      <pivotArea dataOnly="0" labelOnly="1" outline="0" fieldPosition="0">
        <references count="3">
          <reference field="21" count="1" selected="0">
            <x v="905"/>
          </reference>
          <reference field="22" count="1" selected="0">
            <x v="873"/>
          </reference>
          <reference field="28" count="1">
            <x v="516"/>
          </reference>
        </references>
      </pivotArea>
    </format>
    <format dxfId="273">
      <pivotArea dataOnly="0" labelOnly="1" outline="0" fieldPosition="0">
        <references count="3">
          <reference field="21" count="1" selected="0">
            <x v="906"/>
          </reference>
          <reference field="22" count="1" selected="0">
            <x v="782"/>
          </reference>
          <reference field="28" count="1">
            <x v="330"/>
          </reference>
        </references>
      </pivotArea>
    </format>
    <format dxfId="272">
      <pivotArea dataOnly="0" labelOnly="1" outline="0" fieldPosition="0">
        <references count="3">
          <reference field="21" count="1" selected="0">
            <x v="907"/>
          </reference>
          <reference field="22" count="1" selected="0">
            <x v="746"/>
          </reference>
          <reference field="28" count="1">
            <x v="189"/>
          </reference>
        </references>
      </pivotArea>
    </format>
    <format dxfId="271">
      <pivotArea dataOnly="0" labelOnly="1" outline="0" fieldPosition="0">
        <references count="3">
          <reference field="21" count="1" selected="0">
            <x v="908"/>
          </reference>
          <reference field="22" count="1" selected="0">
            <x v="729"/>
          </reference>
          <reference field="28" count="1">
            <x v="157"/>
          </reference>
        </references>
      </pivotArea>
    </format>
    <format dxfId="270">
      <pivotArea dataOnly="0" labelOnly="1" outline="0" fieldPosition="0">
        <references count="3">
          <reference field="21" count="1" selected="0">
            <x v="909"/>
          </reference>
          <reference field="22" count="1" selected="0">
            <x v="757"/>
          </reference>
          <reference field="28" count="1">
            <x v="140"/>
          </reference>
        </references>
      </pivotArea>
    </format>
    <format dxfId="269">
      <pivotArea dataOnly="0" labelOnly="1" outline="0" fieldPosition="0">
        <references count="3">
          <reference field="21" count="1" selected="0">
            <x v="910"/>
          </reference>
          <reference field="22" count="1" selected="0">
            <x v="836"/>
          </reference>
          <reference field="28" count="1">
            <x v="112"/>
          </reference>
        </references>
      </pivotArea>
    </format>
    <format dxfId="268">
      <pivotArea dataOnly="0" labelOnly="1" outline="0" fieldPosition="0">
        <references count="3">
          <reference field="21" count="1" selected="0">
            <x v="911"/>
          </reference>
          <reference field="22" count="1" selected="0">
            <x v="162"/>
          </reference>
          <reference field="28" count="1">
            <x v="97"/>
          </reference>
        </references>
      </pivotArea>
    </format>
    <format dxfId="267">
      <pivotArea dataOnly="0" labelOnly="1" outline="0" fieldPosition="0">
        <references count="3">
          <reference field="21" count="1" selected="0">
            <x v="912"/>
          </reference>
          <reference field="22" count="1" selected="0">
            <x v="191"/>
          </reference>
          <reference field="28" count="1">
            <x v="79"/>
          </reference>
        </references>
      </pivotArea>
    </format>
    <format dxfId="266">
      <pivotArea dataOnly="0" labelOnly="1" outline="0" fieldPosition="0">
        <references count="3">
          <reference field="21" count="1" selected="0">
            <x v="913"/>
          </reference>
          <reference field="22" count="1" selected="0">
            <x v="968"/>
          </reference>
          <reference field="28" count="1">
            <x v="56"/>
          </reference>
        </references>
      </pivotArea>
    </format>
    <format dxfId="265">
      <pivotArea dataOnly="0" labelOnly="1" outline="0" fieldPosition="0">
        <references count="3">
          <reference field="21" count="1" selected="0">
            <x v="914"/>
          </reference>
          <reference field="22" count="1" selected="0">
            <x v="566"/>
          </reference>
          <reference field="28" count="1">
            <x v="243"/>
          </reference>
        </references>
      </pivotArea>
    </format>
    <format dxfId="264">
      <pivotArea dataOnly="0" labelOnly="1" outline="0" fieldPosition="0">
        <references count="3">
          <reference field="21" count="1" selected="0">
            <x v="915"/>
          </reference>
          <reference field="22" count="1" selected="0">
            <x v="29"/>
          </reference>
          <reference field="28" count="1">
            <x v="252"/>
          </reference>
        </references>
      </pivotArea>
    </format>
    <format dxfId="263">
      <pivotArea dataOnly="0" labelOnly="1" outline="0" fieldPosition="0">
        <references count="3">
          <reference field="21" count="1" selected="0">
            <x v="916"/>
          </reference>
          <reference field="22" count="1" selected="0">
            <x v="522"/>
          </reference>
          <reference field="28" count="1">
            <x v="220"/>
          </reference>
        </references>
      </pivotArea>
    </format>
    <format dxfId="262">
      <pivotArea dataOnly="0" labelOnly="1" outline="0" fieldPosition="0">
        <references count="3">
          <reference field="21" count="1" selected="0">
            <x v="917"/>
          </reference>
          <reference field="22" count="1" selected="0">
            <x v="348"/>
          </reference>
          <reference field="28" count="1">
            <x v="144"/>
          </reference>
        </references>
      </pivotArea>
    </format>
    <format dxfId="261">
      <pivotArea dataOnly="0" labelOnly="1" outline="0" fieldPosition="0">
        <references count="3">
          <reference field="21" count="1" selected="0">
            <x v="918"/>
          </reference>
          <reference field="22" count="1" selected="0">
            <x v="470"/>
          </reference>
          <reference field="28" count="1">
            <x v="354"/>
          </reference>
        </references>
      </pivotArea>
    </format>
    <format dxfId="260">
      <pivotArea dataOnly="0" labelOnly="1" outline="0" fieldPosition="0">
        <references count="3">
          <reference field="21" count="1" selected="0">
            <x v="919"/>
          </reference>
          <reference field="22" count="1" selected="0">
            <x v="262"/>
          </reference>
          <reference field="28" count="1">
            <x v="68"/>
          </reference>
        </references>
      </pivotArea>
    </format>
    <format dxfId="259">
      <pivotArea dataOnly="0" labelOnly="1" outline="0" fieldPosition="0">
        <references count="3">
          <reference field="21" count="1" selected="0">
            <x v="920"/>
          </reference>
          <reference field="22" count="1" selected="0">
            <x v="244"/>
          </reference>
          <reference field="28" count="1">
            <x v="66"/>
          </reference>
        </references>
      </pivotArea>
    </format>
    <format dxfId="258">
      <pivotArea dataOnly="0" labelOnly="1" outline="0" fieldPosition="0">
        <references count="3">
          <reference field="21" count="1" selected="0">
            <x v="921"/>
          </reference>
          <reference field="22" count="1" selected="0">
            <x v="776"/>
          </reference>
          <reference field="28" count="1">
            <x v="44"/>
          </reference>
        </references>
      </pivotArea>
    </format>
    <format dxfId="257">
      <pivotArea dataOnly="0" labelOnly="1" outline="0" fieldPosition="0">
        <references count="3">
          <reference field="21" count="1" selected="0">
            <x v="922"/>
          </reference>
          <reference field="22" count="1" selected="0">
            <x v="98"/>
          </reference>
          <reference field="28" count="1">
            <x v="32"/>
          </reference>
        </references>
      </pivotArea>
    </format>
    <format dxfId="256">
      <pivotArea dataOnly="0" labelOnly="1" outline="0" fieldPosition="0">
        <references count="3">
          <reference field="21" count="1" selected="0">
            <x v="923"/>
          </reference>
          <reference field="22" count="1" selected="0">
            <x v="830"/>
          </reference>
          <reference field="28" count="1">
            <x v="429"/>
          </reference>
        </references>
      </pivotArea>
    </format>
    <format dxfId="255">
      <pivotArea dataOnly="0" labelOnly="1" outline="0" fieldPosition="0">
        <references count="3">
          <reference field="21" count="1" selected="0">
            <x v="924"/>
          </reference>
          <reference field="22" count="1" selected="0">
            <x v="193"/>
          </reference>
          <reference field="28" count="1">
            <x v="255"/>
          </reference>
        </references>
      </pivotArea>
    </format>
    <format dxfId="254">
      <pivotArea dataOnly="0" labelOnly="1" outline="0" fieldPosition="0">
        <references count="3">
          <reference field="21" count="1" selected="0">
            <x v="925"/>
          </reference>
          <reference field="22" count="1" selected="0">
            <x v="940"/>
          </reference>
          <reference field="28" count="1">
            <x v="6"/>
          </reference>
        </references>
      </pivotArea>
    </format>
    <format dxfId="253">
      <pivotArea dataOnly="0" labelOnly="1" outline="0" fieldPosition="0">
        <references count="3">
          <reference field="21" count="1" selected="0">
            <x v="926"/>
          </reference>
          <reference field="22" count="1" selected="0">
            <x v="581"/>
          </reference>
          <reference field="28" count="1">
            <x v="123"/>
          </reference>
        </references>
      </pivotArea>
    </format>
    <format dxfId="252">
      <pivotArea dataOnly="0" labelOnly="1" outline="0" fieldPosition="0">
        <references count="3">
          <reference field="21" count="1" selected="0">
            <x v="927"/>
          </reference>
          <reference field="22" count="1" selected="0">
            <x v="1143"/>
          </reference>
          <reference field="28" count="1">
            <x v="407"/>
          </reference>
        </references>
      </pivotArea>
    </format>
    <format dxfId="251">
      <pivotArea dataOnly="0" labelOnly="1" outline="0" fieldPosition="0">
        <references count="3">
          <reference field="21" count="1" selected="0">
            <x v="928"/>
          </reference>
          <reference field="22" count="1" selected="0">
            <x v="591"/>
          </reference>
          <reference field="28" count="1">
            <x v="172"/>
          </reference>
        </references>
      </pivotArea>
    </format>
    <format dxfId="250">
      <pivotArea dataOnly="0" labelOnly="1" outline="0" fieldPosition="0">
        <references count="3">
          <reference field="21" count="1" selected="0">
            <x v="929"/>
          </reference>
          <reference field="22" count="1" selected="0">
            <x v="1087"/>
          </reference>
          <reference field="28" count="1">
            <x v="625"/>
          </reference>
        </references>
      </pivotArea>
    </format>
    <format dxfId="249">
      <pivotArea dataOnly="0" labelOnly="1" outline="0" fieldPosition="0">
        <references count="3">
          <reference field="21" count="1" selected="0">
            <x v="930"/>
          </reference>
          <reference field="22" count="1" selected="0">
            <x v="1053"/>
          </reference>
          <reference field="28" count="1">
            <x v="496"/>
          </reference>
        </references>
      </pivotArea>
    </format>
    <format dxfId="248">
      <pivotArea dataOnly="0" labelOnly="1" outline="0" fieldPosition="0">
        <references count="3">
          <reference field="21" count="1" selected="0">
            <x v="931"/>
          </reference>
          <reference field="22" count="1" selected="0">
            <x v="10"/>
          </reference>
          <reference field="28" count="1">
            <x v="279"/>
          </reference>
        </references>
      </pivotArea>
    </format>
    <format dxfId="247">
      <pivotArea dataOnly="0" labelOnly="1" outline="0" fieldPosition="0">
        <references count="3">
          <reference field="21" count="1" selected="0">
            <x v="932"/>
          </reference>
          <reference field="22" count="1" selected="0">
            <x v="500"/>
          </reference>
          <reference field="28" count="1">
            <x v="220"/>
          </reference>
        </references>
      </pivotArea>
    </format>
    <format dxfId="246">
      <pivotArea dataOnly="0" labelOnly="1" outline="0" fieldPosition="0">
        <references count="3">
          <reference field="21" count="1" selected="0">
            <x v="933"/>
          </reference>
          <reference field="22" count="1" selected="0">
            <x v="216"/>
          </reference>
          <reference field="28" count="1">
            <x v="222"/>
          </reference>
        </references>
      </pivotArea>
    </format>
    <format dxfId="245">
      <pivotArea dataOnly="0" labelOnly="1" outline="0" fieldPosition="0">
        <references count="3">
          <reference field="21" count="1" selected="0">
            <x v="934"/>
          </reference>
          <reference field="22" count="1" selected="0">
            <x v="130"/>
          </reference>
          <reference field="28" count="1">
            <x v="15"/>
          </reference>
        </references>
      </pivotArea>
    </format>
    <format dxfId="244">
      <pivotArea dataOnly="0" labelOnly="1" outline="0" fieldPosition="0">
        <references count="3">
          <reference field="21" count="1" selected="0">
            <x v="935"/>
          </reference>
          <reference field="22" count="1" selected="0">
            <x v="647"/>
          </reference>
          <reference field="28" count="1">
            <x v="19"/>
          </reference>
        </references>
      </pivotArea>
    </format>
    <format dxfId="243">
      <pivotArea dataOnly="0" labelOnly="1" outline="0" fieldPosition="0">
        <references count="3">
          <reference field="21" count="1" selected="0">
            <x v="936"/>
          </reference>
          <reference field="22" count="1" selected="0">
            <x v="511"/>
          </reference>
          <reference field="28" count="1">
            <x v="346"/>
          </reference>
        </references>
      </pivotArea>
    </format>
    <format dxfId="242">
      <pivotArea dataOnly="0" labelOnly="1" outline="0" fieldPosition="0">
        <references count="3">
          <reference field="21" count="1" selected="0">
            <x v="937"/>
          </reference>
          <reference field="22" count="1" selected="0">
            <x v="498"/>
          </reference>
          <reference field="28" count="1">
            <x v="303"/>
          </reference>
        </references>
      </pivotArea>
    </format>
    <format dxfId="241">
      <pivotArea dataOnly="0" labelOnly="1" outline="0" fieldPosition="0">
        <references count="3">
          <reference field="21" count="1" selected="0">
            <x v="938"/>
          </reference>
          <reference field="22" count="1" selected="0">
            <x v="888"/>
          </reference>
          <reference field="28" count="1">
            <x v="576"/>
          </reference>
        </references>
      </pivotArea>
    </format>
    <format dxfId="240">
      <pivotArea dataOnly="0" labelOnly="1" outline="0" fieldPosition="0">
        <references count="3">
          <reference field="21" count="1" selected="0">
            <x v="939"/>
          </reference>
          <reference field="22" count="1" selected="0">
            <x v="26"/>
          </reference>
          <reference field="28" count="1">
            <x v="87"/>
          </reference>
        </references>
      </pivotArea>
    </format>
    <format dxfId="239">
      <pivotArea dataOnly="0" labelOnly="1" outline="0" fieldPosition="0">
        <references count="3">
          <reference field="21" count="1" selected="0">
            <x v="940"/>
          </reference>
          <reference field="22" count="1" selected="0">
            <x v="106"/>
          </reference>
          <reference field="28" count="1">
            <x v="176"/>
          </reference>
        </references>
      </pivotArea>
    </format>
    <format dxfId="238">
      <pivotArea dataOnly="0" labelOnly="1" outline="0" fieldPosition="0">
        <references count="3">
          <reference field="21" count="1" selected="0">
            <x v="941"/>
          </reference>
          <reference field="22" count="1" selected="0">
            <x v="341"/>
          </reference>
          <reference field="28" count="1">
            <x v="83"/>
          </reference>
        </references>
      </pivotArea>
    </format>
    <format dxfId="237">
      <pivotArea dataOnly="0" labelOnly="1" outline="0" fieldPosition="0">
        <references count="3">
          <reference field="21" count="1" selected="0">
            <x v="942"/>
          </reference>
          <reference field="22" count="1" selected="0">
            <x v="853"/>
          </reference>
          <reference field="28" count="1">
            <x v="109"/>
          </reference>
        </references>
      </pivotArea>
    </format>
    <format dxfId="236">
      <pivotArea dataOnly="0" labelOnly="1" outline="0" fieldPosition="0">
        <references count="3">
          <reference field="21" count="1" selected="0">
            <x v="943"/>
          </reference>
          <reference field="22" count="1" selected="0">
            <x v="407"/>
          </reference>
          <reference field="28" count="1">
            <x v="24"/>
          </reference>
        </references>
      </pivotArea>
    </format>
    <format dxfId="235">
      <pivotArea dataOnly="0" labelOnly="1" outline="0" fieldPosition="0">
        <references count="3">
          <reference field="21" count="1" selected="0">
            <x v="944"/>
          </reference>
          <reference field="22" count="1" selected="0">
            <x v="143"/>
          </reference>
          <reference field="28" count="1">
            <x v="366"/>
          </reference>
        </references>
      </pivotArea>
    </format>
    <format dxfId="234">
      <pivotArea dataOnly="0" labelOnly="1" outline="0" fieldPosition="0">
        <references count="3">
          <reference field="21" count="1" selected="0">
            <x v="945"/>
          </reference>
          <reference field="22" count="1" selected="0">
            <x v="992"/>
          </reference>
          <reference field="28" count="1">
            <x v="614"/>
          </reference>
        </references>
      </pivotArea>
    </format>
    <format dxfId="233">
      <pivotArea dataOnly="0" labelOnly="1" outline="0" fieldPosition="0">
        <references count="3">
          <reference field="21" count="1" selected="0">
            <x v="946"/>
          </reference>
          <reference field="22" count="1" selected="0">
            <x v="66"/>
          </reference>
          <reference field="28" count="1">
            <x v="166"/>
          </reference>
        </references>
      </pivotArea>
    </format>
    <format dxfId="232">
      <pivotArea dataOnly="0" labelOnly="1" outline="0" fieldPosition="0">
        <references count="3">
          <reference field="21" count="1" selected="0">
            <x v="947"/>
          </reference>
          <reference field="22" count="1" selected="0">
            <x v="530"/>
          </reference>
          <reference field="28" count="1">
            <x v="323"/>
          </reference>
        </references>
      </pivotArea>
    </format>
    <format dxfId="231">
      <pivotArea dataOnly="0" labelOnly="1" outline="0" fieldPosition="0">
        <references count="3">
          <reference field="21" count="1" selected="0">
            <x v="948"/>
          </reference>
          <reference field="22" count="1" selected="0">
            <x v="11"/>
          </reference>
          <reference field="28" count="1">
            <x v="93"/>
          </reference>
        </references>
      </pivotArea>
    </format>
    <format dxfId="230">
      <pivotArea dataOnly="0" labelOnly="1" outline="0" fieldPosition="0">
        <references count="3">
          <reference field="21" count="1" selected="0">
            <x v="949"/>
          </reference>
          <reference field="22" count="1" selected="0">
            <x v="861"/>
          </reference>
          <reference field="28" count="1">
            <x v="155"/>
          </reference>
        </references>
      </pivotArea>
    </format>
    <format dxfId="229">
      <pivotArea dataOnly="0" labelOnly="1" outline="0" fieldPosition="0">
        <references count="3">
          <reference field="21" count="1" selected="0">
            <x v="950"/>
          </reference>
          <reference field="22" count="1" selected="0">
            <x v="35"/>
          </reference>
          <reference field="28" count="1">
            <x v="90"/>
          </reference>
        </references>
      </pivotArea>
    </format>
    <format dxfId="228">
      <pivotArea dataOnly="0" labelOnly="1" outline="0" fieldPosition="0">
        <references count="3">
          <reference field="21" count="1" selected="0">
            <x v="951"/>
          </reference>
          <reference field="22" count="1" selected="0">
            <x v="134"/>
          </reference>
          <reference field="28" count="1">
            <x v="40"/>
          </reference>
        </references>
      </pivotArea>
    </format>
    <format dxfId="227">
      <pivotArea dataOnly="0" labelOnly="1" outline="0" fieldPosition="0">
        <references count="3">
          <reference field="21" count="1" selected="0">
            <x v="952"/>
          </reference>
          <reference field="22" count="1" selected="0">
            <x v="821"/>
          </reference>
          <reference field="28" count="1">
            <x v="148"/>
          </reference>
        </references>
      </pivotArea>
    </format>
    <format dxfId="226">
      <pivotArea dataOnly="0" labelOnly="1" outline="0" fieldPosition="0">
        <references count="3">
          <reference field="21" count="1" selected="0">
            <x v="953"/>
          </reference>
          <reference field="22" count="1" selected="0">
            <x v="27"/>
          </reference>
          <reference field="28" count="1">
            <x v="217"/>
          </reference>
        </references>
      </pivotArea>
    </format>
    <format dxfId="225">
      <pivotArea dataOnly="0" labelOnly="1" outline="0" fieldPosition="0">
        <references count="3">
          <reference field="21" count="1" selected="0">
            <x v="954"/>
          </reference>
          <reference field="22" count="1" selected="0">
            <x v="736"/>
          </reference>
          <reference field="28" count="1">
            <x v="72"/>
          </reference>
        </references>
      </pivotArea>
    </format>
    <format dxfId="224">
      <pivotArea dataOnly="0" labelOnly="1" outline="0" fieldPosition="0">
        <references count="3">
          <reference field="21" count="1" selected="0">
            <x v="955"/>
          </reference>
          <reference field="22" count="1" selected="0">
            <x v="483"/>
          </reference>
          <reference field="28" count="1">
            <x v="54"/>
          </reference>
        </references>
      </pivotArea>
    </format>
    <format dxfId="223">
      <pivotArea dataOnly="0" labelOnly="1" outline="0" fieldPosition="0">
        <references count="3">
          <reference field="21" count="1" selected="0">
            <x v="956"/>
          </reference>
          <reference field="22" count="1" selected="0">
            <x v="630"/>
          </reference>
          <reference field="28" count="1">
            <x v="83"/>
          </reference>
        </references>
      </pivotArea>
    </format>
    <format dxfId="222">
      <pivotArea dataOnly="0" labelOnly="1" outline="0" fieldPosition="0">
        <references count="3">
          <reference field="21" count="1" selected="0">
            <x v="957"/>
          </reference>
          <reference field="22" count="1" selected="0">
            <x v="911"/>
          </reference>
          <reference field="28" count="1">
            <x v="597"/>
          </reference>
        </references>
      </pivotArea>
    </format>
    <format dxfId="221">
      <pivotArea dataOnly="0" labelOnly="1" outline="0" fieldPosition="0">
        <references count="3">
          <reference field="21" count="1" selected="0">
            <x v="958"/>
          </reference>
          <reference field="22" count="1" selected="0">
            <x v="455"/>
          </reference>
          <reference field="28" count="1">
            <x v="252"/>
          </reference>
        </references>
      </pivotArea>
    </format>
    <format dxfId="220">
      <pivotArea dataOnly="0" labelOnly="1" outline="0" fieldPosition="0">
        <references count="3">
          <reference field="21" count="1" selected="0">
            <x v="959"/>
          </reference>
          <reference field="22" count="1" selected="0">
            <x v="846"/>
          </reference>
          <reference field="28" count="1">
            <x v="146"/>
          </reference>
        </references>
      </pivotArea>
    </format>
    <format dxfId="219">
      <pivotArea dataOnly="0" labelOnly="1" outline="0" fieldPosition="0">
        <references count="3">
          <reference field="21" count="1" selected="0">
            <x v="960"/>
          </reference>
          <reference field="22" count="1" selected="0">
            <x v="46"/>
          </reference>
          <reference field="28" count="1">
            <x v="170"/>
          </reference>
        </references>
      </pivotArea>
    </format>
    <format dxfId="218">
      <pivotArea dataOnly="0" labelOnly="1" outline="0" fieldPosition="0">
        <references count="3">
          <reference field="21" count="1" selected="0">
            <x v="961"/>
          </reference>
          <reference field="22" count="1" selected="0">
            <x v="806"/>
          </reference>
          <reference field="28" count="1">
            <x v="202"/>
          </reference>
        </references>
      </pivotArea>
    </format>
    <format dxfId="217">
      <pivotArea dataOnly="0" labelOnly="1" outline="0" fieldPosition="0">
        <references count="3">
          <reference field="21" count="1" selected="0">
            <x v="962"/>
          </reference>
          <reference field="22" count="1" selected="0">
            <x v="419"/>
          </reference>
          <reference field="28" count="1">
            <x v="303"/>
          </reference>
        </references>
      </pivotArea>
    </format>
    <format dxfId="216">
      <pivotArea dataOnly="0" labelOnly="1" outline="0" fieldPosition="0">
        <references count="3">
          <reference field="21" count="1" selected="0">
            <x v="963"/>
          </reference>
          <reference field="22" count="1" selected="0">
            <x v="334"/>
          </reference>
          <reference field="28" count="1">
            <x v="119"/>
          </reference>
        </references>
      </pivotArea>
    </format>
    <format dxfId="215">
      <pivotArea dataOnly="0" labelOnly="1" outline="0" fieldPosition="0">
        <references count="3">
          <reference field="21" count="1" selected="0">
            <x v="964"/>
          </reference>
          <reference field="22" count="1" selected="0">
            <x v="933"/>
          </reference>
          <reference field="28" count="1">
            <x v="400"/>
          </reference>
        </references>
      </pivotArea>
    </format>
    <format dxfId="214">
      <pivotArea dataOnly="0" labelOnly="1" outline="0" fieldPosition="0">
        <references count="3">
          <reference field="21" count="1" selected="0">
            <x v="965"/>
          </reference>
          <reference field="22" count="1" selected="0">
            <x v="658"/>
          </reference>
          <reference field="28" count="1">
            <x v="28"/>
          </reference>
        </references>
      </pivotArea>
    </format>
    <format dxfId="213">
      <pivotArea dataOnly="0" labelOnly="1" outline="0" fieldPosition="0">
        <references count="3">
          <reference field="21" count="1" selected="0">
            <x v="966"/>
          </reference>
          <reference field="22" count="1" selected="0">
            <x v="19"/>
          </reference>
          <reference field="28" count="1">
            <x v="50"/>
          </reference>
        </references>
      </pivotArea>
    </format>
    <format dxfId="212">
      <pivotArea dataOnly="0" labelOnly="1" outline="0" fieldPosition="0">
        <references count="3">
          <reference field="21" count="1" selected="0">
            <x v="967"/>
          </reference>
          <reference field="22" count="1" selected="0">
            <x v="220"/>
          </reference>
          <reference field="28" count="1">
            <x v="103"/>
          </reference>
        </references>
      </pivotArea>
    </format>
    <format dxfId="211">
      <pivotArea dataOnly="0" labelOnly="1" outline="0" fieldPosition="0">
        <references count="3">
          <reference field="21" count="1" selected="0">
            <x v="968"/>
          </reference>
          <reference field="22" count="1" selected="0">
            <x v="44"/>
          </reference>
          <reference field="28" count="1">
            <x v="255"/>
          </reference>
        </references>
      </pivotArea>
    </format>
    <format dxfId="210">
      <pivotArea dataOnly="0" labelOnly="1" outline="0" fieldPosition="0">
        <references count="3">
          <reference field="21" count="1" selected="0">
            <x v="969"/>
          </reference>
          <reference field="22" count="1" selected="0">
            <x v="1059"/>
          </reference>
          <reference field="28" count="1">
            <x v="604"/>
          </reference>
        </references>
      </pivotArea>
    </format>
    <format dxfId="209">
      <pivotArea dataOnly="0" labelOnly="1" outline="0" fieldPosition="0">
        <references count="3">
          <reference field="21" count="1" selected="0">
            <x v="970"/>
          </reference>
          <reference field="22" count="1" selected="0">
            <x v="797"/>
          </reference>
          <reference field="28" count="1">
            <x v="63"/>
          </reference>
        </references>
      </pivotArea>
    </format>
    <format dxfId="208">
      <pivotArea dataOnly="0" labelOnly="1" outline="0" fieldPosition="0">
        <references count="3">
          <reference field="21" count="1" selected="0">
            <x v="971"/>
          </reference>
          <reference field="22" count="1" selected="0">
            <x v="52"/>
          </reference>
          <reference field="28" count="1">
            <x v="248"/>
          </reference>
        </references>
      </pivotArea>
    </format>
    <format dxfId="207">
      <pivotArea dataOnly="0" labelOnly="1" outline="0" fieldPosition="0">
        <references count="3">
          <reference field="21" count="1" selected="0">
            <x v="972"/>
          </reference>
          <reference field="22" count="1" selected="0">
            <x v="153"/>
          </reference>
          <reference field="28" count="1">
            <x v="358"/>
          </reference>
        </references>
      </pivotArea>
    </format>
    <format dxfId="206">
      <pivotArea dataOnly="0" labelOnly="1" outline="0" fieldPosition="0">
        <references count="3">
          <reference field="21" count="1" selected="0">
            <x v="973"/>
          </reference>
          <reference field="22" count="1" selected="0">
            <x v="370"/>
          </reference>
          <reference field="28" count="1">
            <x v="12"/>
          </reference>
        </references>
      </pivotArea>
    </format>
    <format dxfId="205">
      <pivotArea dataOnly="0" labelOnly="1" outline="0" fieldPosition="0">
        <references count="3">
          <reference field="21" count="1" selected="0">
            <x v="974"/>
          </reference>
          <reference field="22" count="1" selected="0">
            <x v="89"/>
          </reference>
          <reference field="28" count="1">
            <x v="375"/>
          </reference>
        </references>
      </pivotArea>
    </format>
    <format dxfId="204">
      <pivotArea dataOnly="0" labelOnly="1" outline="0" fieldPosition="0">
        <references count="3">
          <reference field="21" count="1" selected="0">
            <x v="975"/>
          </reference>
          <reference field="22" count="1" selected="0">
            <x v="70"/>
          </reference>
          <reference field="28" count="1">
            <x v="220"/>
          </reference>
        </references>
      </pivotArea>
    </format>
    <format dxfId="203">
      <pivotArea dataOnly="0" labelOnly="1" outline="0" fieldPosition="0">
        <references count="3">
          <reference field="21" count="1" selected="0">
            <x v="976"/>
          </reference>
          <reference field="22" count="1" selected="0">
            <x v="395"/>
          </reference>
          <reference field="28" count="1">
            <x v="276"/>
          </reference>
        </references>
      </pivotArea>
    </format>
    <format dxfId="202">
      <pivotArea dataOnly="0" labelOnly="1" outline="0" fieldPosition="0">
        <references count="3">
          <reference field="21" count="1" selected="0">
            <x v="977"/>
          </reference>
          <reference field="22" count="1" selected="0">
            <x v="543"/>
          </reference>
          <reference field="28" count="1">
            <x v="201"/>
          </reference>
        </references>
      </pivotArea>
    </format>
    <format dxfId="201">
      <pivotArea dataOnly="0" labelOnly="1" outline="0" fieldPosition="0">
        <references count="3">
          <reference field="21" count="1" selected="0">
            <x v="978"/>
          </reference>
          <reference field="22" count="1" selected="0">
            <x v="612"/>
          </reference>
          <reference field="28" count="1">
            <x v="583"/>
          </reference>
        </references>
      </pivotArea>
    </format>
    <format dxfId="200">
      <pivotArea dataOnly="0" labelOnly="1" outline="0" fieldPosition="0">
        <references count="3">
          <reference field="21" count="1" selected="0">
            <x v="979"/>
          </reference>
          <reference field="22" count="1" selected="0">
            <x v="352"/>
          </reference>
          <reference field="28" count="1">
            <x v="85"/>
          </reference>
        </references>
      </pivotArea>
    </format>
    <format dxfId="199">
      <pivotArea dataOnly="0" labelOnly="1" outline="0" fieldPosition="0">
        <references count="3">
          <reference field="21" count="1" selected="0">
            <x v="980"/>
          </reference>
          <reference field="22" count="1" selected="0">
            <x v="1017"/>
          </reference>
          <reference field="28" count="1">
            <x v="476"/>
          </reference>
        </references>
      </pivotArea>
    </format>
    <format dxfId="198">
      <pivotArea dataOnly="0" labelOnly="1" outline="0" fieldPosition="0">
        <references count="3">
          <reference field="21" count="1" selected="0">
            <x v="981"/>
          </reference>
          <reference field="22" count="1" selected="0">
            <x v="317"/>
          </reference>
          <reference field="28" count="1">
            <x v="80"/>
          </reference>
        </references>
      </pivotArea>
    </format>
    <format dxfId="197">
      <pivotArea dataOnly="0" labelOnly="1" outline="0" fieldPosition="0">
        <references count="3">
          <reference field="21" count="1" selected="0">
            <x v="982"/>
          </reference>
          <reference field="22" count="1" selected="0">
            <x v="113"/>
          </reference>
          <reference field="28" count="1">
            <x v="9"/>
          </reference>
        </references>
      </pivotArea>
    </format>
    <format dxfId="196">
      <pivotArea dataOnly="0" labelOnly="1" outline="0" fieldPosition="0">
        <references count="3">
          <reference field="21" count="1" selected="0">
            <x v="983"/>
          </reference>
          <reference field="22" count="1" selected="0">
            <x v="37"/>
          </reference>
          <reference field="28" count="1">
            <x v="352"/>
          </reference>
        </references>
      </pivotArea>
    </format>
    <format dxfId="195">
      <pivotArea dataOnly="0" labelOnly="1" outline="0" fieldPosition="0">
        <references count="3">
          <reference field="21" count="1" selected="0">
            <x v="984"/>
          </reference>
          <reference field="22" count="1" selected="0">
            <x v="1127"/>
          </reference>
          <reference field="28" count="1">
            <x v="460"/>
          </reference>
        </references>
      </pivotArea>
    </format>
    <format dxfId="194">
      <pivotArea dataOnly="0" labelOnly="1" outline="0" fieldPosition="0">
        <references count="3">
          <reference field="21" count="1" selected="0">
            <x v="985"/>
          </reference>
          <reference field="22" count="1" selected="0">
            <x v="229"/>
          </reference>
          <reference field="28" count="1">
            <x v="67"/>
          </reference>
        </references>
      </pivotArea>
    </format>
    <format dxfId="193">
      <pivotArea dataOnly="0" labelOnly="1" outline="0" fieldPosition="0">
        <references count="3">
          <reference field="21" count="1" selected="0">
            <x v="986"/>
          </reference>
          <reference field="22" count="1" selected="0">
            <x v="570"/>
          </reference>
          <reference field="28" count="1">
            <x v="144"/>
          </reference>
        </references>
      </pivotArea>
    </format>
    <format dxfId="192">
      <pivotArea dataOnly="0" labelOnly="1" outline="0" fieldPosition="0">
        <references count="3">
          <reference field="21" count="1" selected="0">
            <x v="987"/>
          </reference>
          <reference field="22" count="1" selected="0">
            <x v="6"/>
          </reference>
          <reference field="28" count="1">
            <x v="186"/>
          </reference>
        </references>
      </pivotArea>
    </format>
    <format dxfId="191">
      <pivotArea dataOnly="0" labelOnly="1" outline="0" fieldPosition="0">
        <references count="3">
          <reference field="21" count="1" selected="0">
            <x v="988"/>
          </reference>
          <reference field="22" count="1" selected="0">
            <x v="437"/>
          </reference>
          <reference field="28" count="1">
            <x v="287"/>
          </reference>
        </references>
      </pivotArea>
    </format>
    <format dxfId="190">
      <pivotArea dataOnly="0" labelOnly="1" outline="0" fieldPosition="0">
        <references count="3">
          <reference field="21" count="1" selected="0">
            <x v="989"/>
          </reference>
          <reference field="22" count="1" selected="0">
            <x v="872"/>
          </reference>
          <reference field="28" count="1">
            <x v="539"/>
          </reference>
        </references>
      </pivotArea>
    </format>
    <format dxfId="189">
      <pivotArea dataOnly="0" labelOnly="1" outline="0" fieldPosition="0">
        <references count="3">
          <reference field="21" count="1" selected="0">
            <x v="990"/>
          </reference>
          <reference field="22" count="1" selected="0">
            <x v="387"/>
          </reference>
          <reference field="28" count="1">
            <x v="57"/>
          </reference>
        </references>
      </pivotArea>
    </format>
    <format dxfId="188">
      <pivotArea dataOnly="0" labelOnly="1" outline="0" fieldPosition="0">
        <references count="3">
          <reference field="21" count="1" selected="0">
            <x v="991"/>
          </reference>
          <reference field="22" count="1" selected="0">
            <x v="456"/>
          </reference>
          <reference field="28" count="1">
            <x v="165"/>
          </reference>
        </references>
      </pivotArea>
    </format>
    <format dxfId="187">
      <pivotArea dataOnly="0" labelOnly="1" outline="0" fieldPosition="0">
        <references count="3">
          <reference field="21" count="1" selected="0">
            <x v="992"/>
          </reference>
          <reference field="22" count="1" selected="0">
            <x v="632"/>
          </reference>
          <reference field="28" count="1">
            <x v="509"/>
          </reference>
        </references>
      </pivotArea>
    </format>
    <format dxfId="186">
      <pivotArea dataOnly="0" labelOnly="1" outline="0" fieldPosition="0">
        <references count="3">
          <reference field="21" count="1" selected="0">
            <x v="993"/>
          </reference>
          <reference field="22" count="1" selected="0">
            <x v="14"/>
          </reference>
          <reference field="28" count="1">
            <x v="51"/>
          </reference>
        </references>
      </pivotArea>
    </format>
    <format dxfId="185">
      <pivotArea dataOnly="0" labelOnly="1" outline="0" fieldPosition="0">
        <references count="3">
          <reference field="21" count="1" selected="0">
            <x v="994"/>
          </reference>
          <reference field="22" count="1" selected="0">
            <x v="219"/>
          </reference>
          <reference field="28" count="1">
            <x v="370"/>
          </reference>
        </references>
      </pivotArea>
    </format>
    <format dxfId="184">
      <pivotArea dataOnly="0" labelOnly="1" outline="0" fieldPosition="0">
        <references count="3">
          <reference field="21" count="1" selected="0">
            <x v="995"/>
          </reference>
          <reference field="22" count="1" selected="0">
            <x v="1"/>
          </reference>
          <reference field="28" count="1">
            <x v="184"/>
          </reference>
        </references>
      </pivotArea>
    </format>
    <format dxfId="183">
      <pivotArea dataOnly="0" labelOnly="1" outline="0" fieldPosition="0">
        <references count="3">
          <reference field="21" count="1" selected="0">
            <x v="996"/>
          </reference>
          <reference field="22" count="1" selected="0">
            <x v="934"/>
          </reference>
          <reference field="28" count="1">
            <x v="657"/>
          </reference>
        </references>
      </pivotArea>
    </format>
    <format dxfId="182">
      <pivotArea dataOnly="0" labelOnly="1" outline="0" fieldPosition="0">
        <references count="3">
          <reference field="21" count="1" selected="0">
            <x v="997"/>
          </reference>
          <reference field="22" count="1" selected="0">
            <x v="592"/>
          </reference>
          <reference field="28" count="1">
            <x v="13"/>
          </reference>
        </references>
      </pivotArea>
    </format>
    <format dxfId="181">
      <pivotArea dataOnly="0" labelOnly="1" outline="0" fieldPosition="0">
        <references count="3">
          <reference field="21" count="1" selected="0">
            <x v="998"/>
          </reference>
          <reference field="22" count="1" selected="0">
            <x v="356"/>
          </reference>
          <reference field="28" count="1">
            <x v="76"/>
          </reference>
        </references>
      </pivotArea>
    </format>
    <format dxfId="180">
      <pivotArea dataOnly="0" labelOnly="1" outline="0" fieldPosition="0">
        <references count="3">
          <reference field="21" count="1" selected="0">
            <x v="999"/>
          </reference>
          <reference field="22" count="1" selected="0">
            <x v="311"/>
          </reference>
          <reference field="28" count="1">
            <x v="77"/>
          </reference>
        </references>
      </pivotArea>
    </format>
    <format dxfId="179">
      <pivotArea dataOnly="0" labelOnly="1" outline="0" fieldPosition="0">
        <references count="3">
          <reference field="21" count="1" selected="0">
            <x v="1000"/>
          </reference>
          <reference field="22" count="1" selected="0">
            <x v="786"/>
          </reference>
          <reference field="28" count="1">
            <x v="297"/>
          </reference>
        </references>
      </pivotArea>
    </format>
    <format dxfId="178">
      <pivotArea dataOnly="0" labelOnly="1" outline="0" fieldPosition="0">
        <references count="3">
          <reference field="21" count="1" selected="0">
            <x v="1001"/>
          </reference>
          <reference field="22" count="1" selected="0">
            <x v="218"/>
          </reference>
          <reference field="28" count="1">
            <x v="45"/>
          </reference>
        </references>
      </pivotArea>
    </format>
    <format dxfId="177">
      <pivotArea dataOnly="0" labelOnly="1" outline="0" fieldPosition="0">
        <references count="3">
          <reference field="21" count="1" selected="0">
            <x v="1002"/>
          </reference>
          <reference field="22" count="1" selected="0">
            <x v="1119"/>
          </reference>
          <reference field="28" count="1">
            <x v="479"/>
          </reference>
        </references>
      </pivotArea>
    </format>
    <format dxfId="176">
      <pivotArea dataOnly="0" labelOnly="1" outline="0" fieldPosition="0">
        <references count="3">
          <reference field="21" count="1" selected="0">
            <x v="1003"/>
          </reference>
          <reference field="22" count="1" selected="0">
            <x v="126"/>
          </reference>
          <reference field="28" count="1">
            <x v="65"/>
          </reference>
        </references>
      </pivotArea>
    </format>
    <format dxfId="175">
      <pivotArea dataOnly="0" labelOnly="1" outline="0" fieldPosition="0">
        <references count="3">
          <reference field="21" count="1" selected="0">
            <x v="1004"/>
          </reference>
          <reference field="22" count="1" selected="0">
            <x v="1083"/>
          </reference>
          <reference field="28" count="1">
            <x v="642"/>
          </reference>
        </references>
      </pivotArea>
    </format>
    <format dxfId="174">
      <pivotArea dataOnly="0" labelOnly="1" outline="0" fieldPosition="0">
        <references count="3">
          <reference field="21" count="1" selected="0">
            <x v="1005"/>
          </reference>
          <reference field="22" count="1" selected="0">
            <x v="491"/>
          </reference>
          <reference field="28" count="1">
            <x v="365"/>
          </reference>
        </references>
      </pivotArea>
    </format>
    <format dxfId="173">
      <pivotArea dataOnly="0" labelOnly="1" outline="0" fieldPosition="0">
        <references count="3">
          <reference field="21" count="1" selected="0">
            <x v="1006"/>
          </reference>
          <reference field="22" count="1" selected="0">
            <x v="330"/>
          </reference>
          <reference field="28" count="1">
            <x v="222"/>
          </reference>
        </references>
      </pivotArea>
    </format>
    <format dxfId="172">
      <pivotArea dataOnly="0" labelOnly="1" outline="0" fieldPosition="0">
        <references count="3">
          <reference field="21" count="1" selected="0">
            <x v="1007"/>
          </reference>
          <reference field="22" count="1" selected="0">
            <x v="81"/>
          </reference>
          <reference field="28" count="1">
            <x v="383"/>
          </reference>
        </references>
      </pivotArea>
    </format>
    <format dxfId="171">
      <pivotArea dataOnly="0" labelOnly="1" outline="0" fieldPosition="0">
        <references count="3">
          <reference field="21" count="1" selected="0">
            <x v="1008"/>
          </reference>
          <reference field="22" count="1" selected="0">
            <x v="207"/>
          </reference>
          <reference field="28" count="1">
            <x v="20"/>
          </reference>
        </references>
      </pivotArea>
    </format>
    <format dxfId="170">
      <pivotArea dataOnly="0" labelOnly="1" outline="0" fieldPosition="0">
        <references count="3">
          <reference field="21" count="1" selected="0">
            <x v="1009"/>
          </reference>
          <reference field="22" count="1" selected="0">
            <x v="852"/>
          </reference>
          <reference field="28" count="1">
            <x v="337"/>
          </reference>
        </references>
      </pivotArea>
    </format>
    <format dxfId="169">
      <pivotArea dataOnly="0" labelOnly="1" outline="0" fieldPosition="0">
        <references count="3">
          <reference field="21" count="1" selected="0">
            <x v="1010"/>
          </reference>
          <reference field="22" count="1" selected="0">
            <x v="394"/>
          </reference>
          <reference field="28" count="1">
            <x v="44"/>
          </reference>
        </references>
      </pivotArea>
    </format>
    <format dxfId="168">
      <pivotArea dataOnly="0" labelOnly="1" outline="0" fieldPosition="0">
        <references count="3">
          <reference field="21" count="1" selected="0">
            <x v="1011"/>
          </reference>
          <reference field="22" count="1" selected="0">
            <x v="462"/>
          </reference>
          <reference field="28" count="1">
            <x v="66"/>
          </reference>
        </references>
      </pivotArea>
    </format>
    <format dxfId="167">
      <pivotArea dataOnly="0" labelOnly="1" outline="0" fieldPosition="0">
        <references count="3">
          <reference field="21" count="1" selected="0">
            <x v="1012"/>
          </reference>
          <reference field="22" count="1" selected="0">
            <x v="38"/>
          </reference>
          <reference field="28" count="1">
            <x v="217"/>
          </reference>
        </references>
      </pivotArea>
    </format>
    <format dxfId="166">
      <pivotArea dataOnly="0" labelOnly="1" outline="0" fieldPosition="0">
        <references count="3">
          <reference field="21" count="1" selected="0">
            <x v="1013"/>
          </reference>
          <reference field="22" count="1" selected="0">
            <x v="61"/>
          </reference>
          <reference field="28" count="1">
            <x v="256"/>
          </reference>
        </references>
      </pivotArea>
    </format>
    <format dxfId="165">
      <pivotArea dataOnly="0" labelOnly="1" outline="0" fieldPosition="0">
        <references count="3">
          <reference field="21" count="1" selected="0">
            <x v="1014"/>
          </reference>
          <reference field="22" count="1" selected="0">
            <x v="815"/>
          </reference>
          <reference field="28" count="1">
            <x v="179"/>
          </reference>
        </references>
      </pivotArea>
    </format>
    <format dxfId="164">
      <pivotArea dataOnly="0" labelOnly="1" outline="0" fieldPosition="0">
        <references count="3">
          <reference field="21" count="1" selected="0">
            <x v="1015"/>
          </reference>
          <reference field="22" count="1" selected="0">
            <x v="225"/>
          </reference>
          <reference field="28" count="1">
            <x v="54"/>
          </reference>
        </references>
      </pivotArea>
    </format>
    <format dxfId="163">
      <pivotArea dataOnly="0" labelOnly="1" outline="0" fieldPosition="0">
        <references count="3">
          <reference field="21" count="1" selected="0">
            <x v="1016"/>
          </reference>
          <reference field="22" count="1" selected="0">
            <x v="48"/>
          </reference>
          <reference field="28" count="1">
            <x v="253"/>
          </reference>
        </references>
      </pivotArea>
    </format>
    <format dxfId="162">
      <pivotArea dataOnly="0" labelOnly="1" outline="0" fieldPosition="0">
        <references count="3">
          <reference field="21" count="1" selected="0">
            <x v="1017"/>
          </reference>
          <reference field="22" count="1" selected="0">
            <x v="623"/>
          </reference>
          <reference field="28" count="1">
            <x v="247"/>
          </reference>
        </references>
      </pivotArea>
    </format>
    <format dxfId="161">
      <pivotArea dataOnly="0" labelOnly="1" outline="0" fieldPosition="0">
        <references count="3">
          <reference field="21" count="1" selected="0">
            <x v="1018"/>
          </reference>
          <reference field="22" count="1" selected="0">
            <x v="765"/>
          </reference>
          <reference field="28" count="1">
            <x v="651"/>
          </reference>
        </references>
      </pivotArea>
    </format>
    <format dxfId="160">
      <pivotArea dataOnly="0" labelOnly="1" outline="0" fieldPosition="0">
        <references count="3">
          <reference field="21" count="1" selected="0">
            <x v="1019"/>
          </reference>
          <reference field="22" count="1" selected="0">
            <x v="586"/>
          </reference>
          <reference field="28" count="1">
            <x v="28"/>
          </reference>
        </references>
      </pivotArea>
    </format>
    <format dxfId="159">
      <pivotArea dataOnly="0" labelOnly="1" outline="0" fieldPosition="0">
        <references count="3">
          <reference field="21" count="1" selected="0">
            <x v="1020"/>
          </reference>
          <reference field="22" count="1" selected="0">
            <x v="5"/>
          </reference>
          <reference field="28" count="1">
            <x v="276"/>
          </reference>
        </references>
      </pivotArea>
    </format>
    <format dxfId="158">
      <pivotArea dataOnly="0" labelOnly="1" outline="0" fieldPosition="0">
        <references count="3">
          <reference field="21" count="1" selected="0">
            <x v="1021"/>
          </reference>
          <reference field="22" count="1" selected="0">
            <x v="981"/>
          </reference>
          <reference field="28" count="1">
            <x v="549"/>
          </reference>
        </references>
      </pivotArea>
    </format>
    <format dxfId="157">
      <pivotArea dataOnly="0" labelOnly="1" outline="0" fieldPosition="0">
        <references count="3">
          <reference field="21" count="1" selected="0">
            <x v="1022"/>
          </reference>
          <reference field="22" count="1" selected="0">
            <x v="28"/>
          </reference>
          <reference field="28" count="1">
            <x v="218"/>
          </reference>
        </references>
      </pivotArea>
    </format>
    <format dxfId="156">
      <pivotArea dataOnly="0" labelOnly="1" outline="0" fieldPosition="0">
        <references count="3">
          <reference field="21" count="1" selected="0">
            <x v="1023"/>
          </reference>
          <reference field="22" count="1" selected="0">
            <x v="271"/>
          </reference>
          <reference field="28" count="1">
            <x v="152"/>
          </reference>
        </references>
      </pivotArea>
    </format>
    <format dxfId="155">
      <pivotArea dataOnly="0" labelOnly="1" outline="0" fieldPosition="0">
        <references count="3">
          <reference field="21" count="1" selected="0">
            <x v="1024"/>
          </reference>
          <reference field="22" count="1" selected="0">
            <x v="289"/>
          </reference>
          <reference field="28" count="1">
            <x v="312"/>
          </reference>
        </references>
      </pivotArea>
    </format>
    <format dxfId="154">
      <pivotArea dataOnly="0" labelOnly="1" outline="0" fieldPosition="0">
        <references count="3">
          <reference field="21" count="1" selected="0">
            <x v="1025"/>
          </reference>
          <reference field="22" count="1" selected="0">
            <x v="15"/>
          </reference>
          <reference field="28" count="1">
            <x v="183"/>
          </reference>
        </references>
      </pivotArea>
    </format>
    <format dxfId="153">
      <pivotArea dataOnly="0" labelOnly="1" outline="0" fieldPosition="0">
        <references count="3">
          <reference field="21" count="1" selected="0">
            <x v="1026"/>
          </reference>
          <reference field="22" count="1" selected="0">
            <x v="929"/>
          </reference>
          <reference field="28" count="1">
            <x v="646"/>
          </reference>
        </references>
      </pivotArea>
    </format>
    <format dxfId="152">
      <pivotArea dataOnly="0" labelOnly="1" outline="0" fieldPosition="0">
        <references count="3">
          <reference field="21" count="1" selected="0">
            <x v="1027"/>
          </reference>
          <reference field="22" count="1" selected="0">
            <x v="1077"/>
          </reference>
          <reference field="28" count="1">
            <x v="657"/>
          </reference>
        </references>
      </pivotArea>
    </format>
    <format dxfId="151">
      <pivotArea dataOnly="0" labelOnly="1" outline="0" fieldPosition="0">
        <references count="3">
          <reference field="21" count="1" selected="0">
            <x v="1028"/>
          </reference>
          <reference field="22" count="1" selected="0">
            <x v="180"/>
          </reference>
          <reference field="28" count="1">
            <x v="54"/>
          </reference>
        </references>
      </pivotArea>
    </format>
    <format dxfId="150">
      <pivotArea dataOnly="0" labelOnly="1" outline="0" fieldPosition="0">
        <references count="3">
          <reference field="21" count="1" selected="0">
            <x v="1029"/>
          </reference>
          <reference field="22" count="1" selected="0">
            <x v="601"/>
          </reference>
          <reference field="28" count="1">
            <x v="136"/>
          </reference>
        </references>
      </pivotArea>
    </format>
    <format dxfId="149">
      <pivotArea dataOnly="0" labelOnly="1" outline="0" fieldPosition="0">
        <references count="3">
          <reference field="21" count="1" selected="0">
            <x v="1030"/>
          </reference>
          <reference field="22" count="1" selected="0">
            <x v="45"/>
          </reference>
          <reference field="28" count="1">
            <x v="40"/>
          </reference>
        </references>
      </pivotArea>
    </format>
    <format dxfId="148">
      <pivotArea dataOnly="0" labelOnly="1" outline="0" fieldPosition="0">
        <references count="3">
          <reference field="21" count="1" selected="0">
            <x v="1031"/>
          </reference>
          <reference field="22" count="1" selected="0">
            <x v="1015"/>
          </reference>
          <reference field="28" count="1">
            <x v="587"/>
          </reference>
        </references>
      </pivotArea>
    </format>
    <format dxfId="147">
      <pivotArea dataOnly="0" labelOnly="1" outline="0" fieldPosition="0">
        <references count="3">
          <reference field="21" count="1" selected="0">
            <x v="1032"/>
          </reference>
          <reference field="22" count="1" selected="0">
            <x v="314"/>
          </reference>
          <reference field="28" count="1">
            <x v="284"/>
          </reference>
        </references>
      </pivotArea>
    </format>
    <format dxfId="146">
      <pivotArea dataOnly="0" labelOnly="1" outline="0" fieldPosition="0">
        <references count="3">
          <reference field="21" count="1" selected="0">
            <x v="1033"/>
          </reference>
          <reference field="22" count="1" selected="0">
            <x v="240"/>
          </reference>
          <reference field="28" count="1">
            <x v="198"/>
          </reference>
        </references>
      </pivotArea>
    </format>
    <format dxfId="145">
      <pivotArea dataOnly="0" labelOnly="1" outline="0" fieldPosition="0">
        <references count="3">
          <reference field="21" count="1" selected="0">
            <x v="1034"/>
          </reference>
          <reference field="22" count="1" selected="0">
            <x v="488"/>
          </reference>
          <reference field="28" count="1">
            <x v="65"/>
          </reference>
        </references>
      </pivotArea>
    </format>
    <format dxfId="144">
      <pivotArea dataOnly="0" labelOnly="1" outline="0" fieldPosition="0">
        <references count="3">
          <reference field="21" count="1" selected="0">
            <x v="1035"/>
          </reference>
          <reference field="22" count="1" selected="0">
            <x v="714"/>
          </reference>
          <reference field="28" count="1">
            <x v="672"/>
          </reference>
        </references>
      </pivotArea>
    </format>
    <format dxfId="143">
      <pivotArea dataOnly="0" labelOnly="1" outline="0" fieldPosition="0">
        <references count="3">
          <reference field="21" count="1" selected="0">
            <x v="1036"/>
          </reference>
          <reference field="22" count="1" selected="0">
            <x v="585"/>
          </reference>
          <reference field="28" count="1">
            <x v="345"/>
          </reference>
        </references>
      </pivotArea>
    </format>
    <format dxfId="142">
      <pivotArea dataOnly="0" labelOnly="1" outline="0" fieldPosition="0">
        <references count="3">
          <reference field="21" count="1" selected="0">
            <x v="1037"/>
          </reference>
          <reference field="22" count="1" selected="0">
            <x v="446"/>
          </reference>
          <reference field="28" count="1">
            <x v="105"/>
          </reference>
        </references>
      </pivotArea>
    </format>
    <format dxfId="141">
      <pivotArea dataOnly="0" labelOnly="1" outline="0" fieldPosition="0">
        <references count="3">
          <reference field="21" count="1" selected="0">
            <x v="1038"/>
          </reference>
          <reference field="22" count="1" selected="0">
            <x v="860"/>
          </reference>
          <reference field="28" count="1">
            <x v="632"/>
          </reference>
        </references>
      </pivotArea>
    </format>
    <format dxfId="140">
      <pivotArea dataOnly="0" labelOnly="1" outline="0" fieldPosition="0">
        <references count="3">
          <reference field="21" count="1" selected="0">
            <x v="1039"/>
          </reference>
          <reference field="22" count="1" selected="0">
            <x v="567"/>
          </reference>
          <reference field="28" count="1">
            <x v="375"/>
          </reference>
        </references>
      </pivotArea>
    </format>
    <format dxfId="139">
      <pivotArea dataOnly="0" labelOnly="1" outline="0" fieldPosition="0">
        <references count="3">
          <reference field="21" count="1" selected="0">
            <x v="1040"/>
          </reference>
          <reference field="22" count="1" selected="0">
            <x v="842"/>
          </reference>
          <reference field="28" count="1">
            <x v="487"/>
          </reference>
        </references>
      </pivotArea>
    </format>
    <format dxfId="138">
      <pivotArea dataOnly="0" labelOnly="1" outline="0" fieldPosition="0">
        <references count="3">
          <reference field="21" count="1" selected="0">
            <x v="1041"/>
          </reference>
          <reference field="22" count="1" selected="0">
            <x v="358"/>
          </reference>
          <reference field="28" count="1">
            <x v="316"/>
          </reference>
        </references>
      </pivotArea>
    </format>
    <format dxfId="137">
      <pivotArea dataOnly="0" labelOnly="1" outline="0" fieldPosition="0">
        <references count="3">
          <reference field="21" count="1" selected="0">
            <x v="1042"/>
          </reference>
          <reference field="22" count="1" selected="0">
            <x v="458"/>
          </reference>
          <reference field="28" count="1">
            <x v="73"/>
          </reference>
        </references>
      </pivotArea>
    </format>
    <format dxfId="136">
      <pivotArea dataOnly="0" labelOnly="1" outline="0" fieldPosition="0">
        <references count="3">
          <reference field="21" count="1" selected="0">
            <x v="1043"/>
          </reference>
          <reference field="22" count="1" selected="0">
            <x v="294"/>
          </reference>
          <reference field="28" count="1">
            <x v="372"/>
          </reference>
        </references>
      </pivotArea>
    </format>
    <format dxfId="135">
      <pivotArea dataOnly="0" labelOnly="1" outline="0" fieldPosition="0">
        <references count="3">
          <reference field="21" count="1" selected="0">
            <x v="1044"/>
          </reference>
          <reference field="22" count="1" selected="0">
            <x v="0"/>
          </reference>
          <reference field="28" count="1">
            <x v="367"/>
          </reference>
        </references>
      </pivotArea>
    </format>
    <format dxfId="134">
      <pivotArea dataOnly="0" labelOnly="1" outline="0" fieldPosition="0">
        <references count="3">
          <reference field="21" count="1" selected="0">
            <x v="1045"/>
          </reference>
          <reference field="22" count="1" selected="0">
            <x v="1124"/>
          </reference>
          <reference field="28" count="1">
            <x v="534"/>
          </reference>
        </references>
      </pivotArea>
    </format>
    <format dxfId="133">
      <pivotArea dataOnly="0" labelOnly="1" outline="0" fieldPosition="0">
        <references count="3">
          <reference field="21" count="1" selected="0">
            <x v="1046"/>
          </reference>
          <reference field="22" count="1" selected="0">
            <x v="477"/>
          </reference>
          <reference field="28" count="1">
            <x v="129"/>
          </reference>
        </references>
      </pivotArea>
    </format>
    <format dxfId="132">
      <pivotArea dataOnly="0" labelOnly="1" outline="0" fieldPosition="0">
        <references count="3">
          <reference field="21" count="1" selected="0">
            <x v="1047"/>
          </reference>
          <reference field="22" count="1" selected="0">
            <x v="8"/>
          </reference>
          <reference field="28" count="1">
            <x v="216"/>
          </reference>
        </references>
      </pivotArea>
    </format>
    <format dxfId="131">
      <pivotArea dataOnly="0" labelOnly="1" outline="0" fieldPosition="0">
        <references count="3">
          <reference field="21" count="1" selected="0">
            <x v="1048"/>
          </reference>
          <reference field="22" count="1" selected="0">
            <x v="749"/>
          </reference>
          <reference field="28" count="1">
            <x v="382"/>
          </reference>
        </references>
      </pivotArea>
    </format>
    <format dxfId="130">
      <pivotArea dataOnly="0" labelOnly="1" outline="0" fieldPosition="0">
        <references count="3">
          <reference field="21" count="1" selected="0">
            <x v="1049"/>
          </reference>
          <reference field="22" count="1" selected="0">
            <x v="398"/>
          </reference>
          <reference field="28" count="1">
            <x v="44"/>
          </reference>
        </references>
      </pivotArea>
    </format>
    <format dxfId="129">
      <pivotArea dataOnly="0" labelOnly="1" outline="0" fieldPosition="0">
        <references count="3">
          <reference field="21" count="1" selected="0">
            <x v="1050"/>
          </reference>
          <reference field="22" count="1" selected="0">
            <x v="426"/>
          </reference>
          <reference field="28" count="1">
            <x v="175"/>
          </reference>
        </references>
      </pivotArea>
    </format>
    <format dxfId="128">
      <pivotArea dataOnly="0" labelOnly="1" outline="0" fieldPosition="0">
        <references count="3">
          <reference field="21" count="1" selected="0">
            <x v="1051"/>
          </reference>
          <reference field="22" count="1" selected="0">
            <x v="548"/>
          </reference>
          <reference field="28" count="1">
            <x v="356"/>
          </reference>
        </references>
      </pivotArea>
    </format>
    <format dxfId="127">
      <pivotArea dataOnly="0" labelOnly="1" outline="0" fieldPosition="0">
        <references count="3">
          <reference field="21" count="1" selected="0">
            <x v="1052"/>
          </reference>
          <reference field="22" count="1" selected="0">
            <x v="1008"/>
          </reference>
          <reference field="28" count="1">
            <x v="588"/>
          </reference>
        </references>
      </pivotArea>
    </format>
    <format dxfId="126">
      <pivotArea dataOnly="0" labelOnly="1" outline="0" fieldPosition="0">
        <references count="3">
          <reference field="21" count="1" selected="0">
            <x v="1053"/>
          </reference>
          <reference field="22" count="1" selected="0">
            <x v="414"/>
          </reference>
          <reference field="28" count="1">
            <x v="207"/>
          </reference>
        </references>
      </pivotArea>
    </format>
    <format dxfId="125">
      <pivotArea dataOnly="0" labelOnly="1" outline="0" fieldPosition="0">
        <references count="3">
          <reference field="21" count="1" selected="0">
            <x v="1054"/>
          </reference>
          <reference field="22" count="1" selected="0">
            <x v="4"/>
          </reference>
          <reference field="28" count="1">
            <x v="297"/>
          </reference>
        </references>
      </pivotArea>
    </format>
    <format dxfId="124">
      <pivotArea dataOnly="0" labelOnly="1" outline="0" fieldPosition="0">
        <references count="3">
          <reference field="21" count="1" selected="0">
            <x v="1055"/>
          </reference>
          <reference field="22" count="1" selected="0">
            <x v="648"/>
          </reference>
          <reference field="28" count="1">
            <x v="73"/>
          </reference>
        </references>
      </pivotArea>
    </format>
    <format dxfId="123">
      <pivotArea dataOnly="0" labelOnly="1" outline="0" fieldPosition="0">
        <references count="3">
          <reference field="21" count="1" selected="0">
            <x v="1056"/>
          </reference>
          <reference field="22" count="1" selected="0">
            <x v="605"/>
          </reference>
          <reference field="28" count="1">
            <x v="267"/>
          </reference>
        </references>
      </pivotArea>
    </format>
    <format dxfId="122">
      <pivotArea dataOnly="0" labelOnly="1" outline="0" fieldPosition="0">
        <references count="3">
          <reference field="21" count="1" selected="0">
            <x v="1057"/>
          </reference>
          <reference field="22" count="1" selected="0">
            <x v="631"/>
          </reference>
          <reference field="28" count="1">
            <x v="81"/>
          </reference>
        </references>
      </pivotArea>
    </format>
    <format dxfId="121">
      <pivotArea dataOnly="0" labelOnly="1" outline="0" fieldPosition="0">
        <references count="3">
          <reference field="21" count="1" selected="0">
            <x v="1058"/>
          </reference>
          <reference field="22" count="1" selected="0">
            <x v="2"/>
          </reference>
          <reference field="28" count="1">
            <x v="253"/>
          </reference>
        </references>
      </pivotArea>
    </format>
    <format dxfId="120">
      <pivotArea dataOnly="0" labelOnly="1" outline="0" fieldPosition="0">
        <references count="3">
          <reference field="21" count="1" selected="0">
            <x v="1059"/>
          </reference>
          <reference field="22" count="1" selected="0">
            <x v="178"/>
          </reference>
          <reference field="28" count="1">
            <x v="49"/>
          </reference>
        </references>
      </pivotArea>
    </format>
    <format dxfId="119">
      <pivotArea dataOnly="0" labelOnly="1" outline="0" fieldPosition="0">
        <references count="3">
          <reference field="21" count="1" selected="0">
            <x v="1060"/>
          </reference>
          <reference field="22" count="1" selected="0">
            <x v="868"/>
          </reference>
          <reference field="28" count="1">
            <x v="229"/>
          </reference>
        </references>
      </pivotArea>
    </format>
    <format dxfId="118">
      <pivotArea dataOnly="0" labelOnly="1" outline="0" fieldPosition="0">
        <references count="3">
          <reference field="21" count="1" selected="0">
            <x v="1061"/>
          </reference>
          <reference field="22" count="1" selected="0">
            <x v="823"/>
          </reference>
          <reference field="28" count="1">
            <x v="448"/>
          </reference>
        </references>
      </pivotArea>
    </format>
    <format dxfId="117">
      <pivotArea dataOnly="0" labelOnly="1" outline="0" fieldPosition="0">
        <references count="3">
          <reference field="21" count="1" selected="0">
            <x v="1062"/>
          </reference>
          <reference field="22" count="1" selected="0">
            <x v="365"/>
          </reference>
          <reference field="28" count="1">
            <x v="44"/>
          </reference>
        </references>
      </pivotArea>
    </format>
    <format dxfId="116">
      <pivotArea dataOnly="0" labelOnly="1" outline="0" fieldPosition="0">
        <references count="3">
          <reference field="21" count="1" selected="0">
            <x v="1063"/>
          </reference>
          <reference field="22" count="1" selected="0">
            <x v="99"/>
          </reference>
          <reference field="28" count="1">
            <x v="284"/>
          </reference>
        </references>
      </pivotArea>
    </format>
    <format dxfId="115">
      <pivotArea dataOnly="0" labelOnly="1" outline="0" fieldPosition="0">
        <references count="3">
          <reference field="21" count="1" selected="0">
            <x v="1064"/>
          </reference>
          <reference field="22" count="1" selected="0">
            <x v="767"/>
          </reference>
          <reference field="28" count="1">
            <x v="179"/>
          </reference>
        </references>
      </pivotArea>
    </format>
    <format dxfId="114">
      <pivotArea dataOnly="0" labelOnly="1" outline="0" fieldPosition="0">
        <references count="3">
          <reference field="21" count="1" selected="0">
            <x v="1065"/>
          </reference>
          <reference field="22" count="1" selected="0">
            <x v="176"/>
          </reference>
          <reference field="28" count="1">
            <x v="42"/>
          </reference>
        </references>
      </pivotArea>
    </format>
    <format dxfId="113">
      <pivotArea dataOnly="0" labelOnly="1" outline="0" fieldPosition="0">
        <references count="3">
          <reference field="21" count="1" selected="0">
            <x v="1066"/>
          </reference>
          <reference field="22" count="1" selected="0">
            <x v="382"/>
          </reference>
          <reference field="28" count="1">
            <x v="194"/>
          </reference>
        </references>
      </pivotArea>
    </format>
    <format dxfId="112">
      <pivotArea dataOnly="0" labelOnly="1" outline="0" fieldPosition="0">
        <references count="3">
          <reference field="21" count="1" selected="0">
            <x v="1067"/>
          </reference>
          <reference field="22" count="1" selected="0">
            <x v="405"/>
          </reference>
          <reference field="28" count="1">
            <x v="145"/>
          </reference>
        </references>
      </pivotArea>
    </format>
    <format dxfId="111">
      <pivotArea dataOnly="0" labelOnly="1" outline="0" fieldPosition="0">
        <references count="3">
          <reference field="21" count="1" selected="0">
            <x v="1068"/>
          </reference>
          <reference field="22" count="1" selected="0">
            <x v="313"/>
          </reference>
          <reference field="28" count="1">
            <x v="61"/>
          </reference>
        </references>
      </pivotArea>
    </format>
    <format dxfId="110">
      <pivotArea dataOnly="0" labelOnly="1" outline="0" fieldPosition="0">
        <references count="3">
          <reference field="21" count="1" selected="0">
            <x v="1069"/>
          </reference>
          <reference field="22" count="1" selected="0">
            <x v="481"/>
          </reference>
          <reference field="28" count="1">
            <x v="69"/>
          </reference>
        </references>
      </pivotArea>
    </format>
    <format dxfId="109">
      <pivotArea dataOnly="0" labelOnly="1" outline="0" fieldPosition="0">
        <references count="3">
          <reference field="21" count="1" selected="0">
            <x v="1070"/>
          </reference>
          <reference field="22" count="1" selected="0">
            <x v="1069"/>
          </reference>
          <reference field="28" count="1">
            <x v="606"/>
          </reference>
        </references>
      </pivotArea>
    </format>
    <format dxfId="108">
      <pivotArea dataOnly="0" labelOnly="1" outline="0" fieldPosition="0">
        <references count="3">
          <reference field="21" count="1" selected="0">
            <x v="1071"/>
          </reference>
          <reference field="22" count="1" selected="0">
            <x v="686"/>
          </reference>
          <reference field="28" count="1">
            <x v="101"/>
          </reference>
        </references>
      </pivotArea>
    </format>
    <format dxfId="107">
      <pivotArea dataOnly="0" labelOnly="1" outline="0" fieldPosition="0">
        <references count="3">
          <reference field="21" count="1" selected="0">
            <x v="1072"/>
          </reference>
          <reference field="22" count="1" selected="0">
            <x v="568"/>
          </reference>
          <reference field="28" count="1">
            <x v="48"/>
          </reference>
        </references>
      </pivotArea>
    </format>
    <format dxfId="106">
      <pivotArea dataOnly="0" labelOnly="1" outline="0" fieldPosition="0">
        <references count="3">
          <reference field="21" count="1" selected="0">
            <x v="1073"/>
          </reference>
          <reference field="22" count="1" selected="0">
            <x v="546"/>
          </reference>
          <reference field="28" count="1">
            <x v="11"/>
          </reference>
        </references>
      </pivotArea>
    </format>
    <format dxfId="105">
      <pivotArea dataOnly="0" labelOnly="1" outline="0" fieldPosition="0">
        <references count="3">
          <reference field="21" count="1" selected="0">
            <x v="1074"/>
          </reference>
          <reference field="22" count="1" selected="0">
            <x v="505"/>
          </reference>
          <reference field="28" count="1">
            <x v="179"/>
          </reference>
        </references>
      </pivotArea>
    </format>
    <format dxfId="104">
      <pivotArea dataOnly="0" labelOnly="1" outline="0" fieldPosition="0">
        <references count="3">
          <reference field="21" count="1" selected="0">
            <x v="1075"/>
          </reference>
          <reference field="22" count="1" selected="0">
            <x v="304"/>
          </reference>
          <reference field="28" count="1">
            <x v="48"/>
          </reference>
        </references>
      </pivotArea>
    </format>
    <format dxfId="103">
      <pivotArea dataOnly="0" labelOnly="1" outline="0" fieldPosition="0">
        <references count="3">
          <reference field="21" count="1" selected="0">
            <x v="1076"/>
          </reference>
          <reference field="22" count="1" selected="0">
            <x v="928"/>
          </reference>
          <reference field="28" count="1">
            <x v="86"/>
          </reference>
        </references>
      </pivotArea>
    </format>
    <format dxfId="102">
      <pivotArea dataOnly="0" labelOnly="1" outline="0" fieldPosition="0">
        <references count="3">
          <reference field="21" count="1" selected="0">
            <x v="1077"/>
          </reference>
          <reference field="22" count="1" selected="0">
            <x v="854"/>
          </reference>
          <reference field="28" count="1">
            <x v="545"/>
          </reference>
        </references>
      </pivotArea>
    </format>
    <format dxfId="101">
      <pivotArea dataOnly="0" labelOnly="1" outline="0" fieldPosition="0">
        <references count="3">
          <reference field="21" count="1" selected="0">
            <x v="1078"/>
          </reference>
          <reference field="22" count="1" selected="0">
            <x v="555"/>
          </reference>
          <reference field="28" count="1">
            <x v="108"/>
          </reference>
        </references>
      </pivotArea>
    </format>
    <format dxfId="100">
      <pivotArea dataOnly="0" labelOnly="1" outline="0" fieldPosition="0">
        <references count="3">
          <reference field="21" count="1" selected="0">
            <x v="1079"/>
          </reference>
          <reference field="22" count="1" selected="0">
            <x v="128"/>
          </reference>
          <reference field="28" count="1">
            <x v="140"/>
          </reference>
        </references>
      </pivotArea>
    </format>
    <format dxfId="99">
      <pivotArea dataOnly="0" labelOnly="1" outline="0" fieldPosition="0">
        <references count="3">
          <reference field="21" count="1" selected="0">
            <x v="1080"/>
          </reference>
          <reference field="22" count="1" selected="0">
            <x v="295"/>
          </reference>
          <reference field="28" count="1">
            <x v="234"/>
          </reference>
        </references>
      </pivotArea>
    </format>
    <format dxfId="98">
      <pivotArea dataOnly="0" labelOnly="1" outline="0" fieldPosition="0">
        <references count="3">
          <reference field="21" count="1" selected="0">
            <x v="1081"/>
          </reference>
          <reference field="22" count="1" selected="0">
            <x v="597"/>
          </reference>
          <reference field="28" count="1">
            <x v="16"/>
          </reference>
        </references>
      </pivotArea>
    </format>
    <format dxfId="97">
      <pivotArea dataOnly="0" labelOnly="1" outline="0" fieldPosition="0">
        <references count="3">
          <reference field="21" count="1" selected="0">
            <x v="1082"/>
          </reference>
          <reference field="22" count="1" selected="0">
            <x v="762"/>
          </reference>
          <reference field="28" count="1">
            <x v="465"/>
          </reference>
        </references>
      </pivotArea>
    </format>
    <format dxfId="96">
      <pivotArea dataOnly="0" labelOnly="1" outline="0" fieldPosition="0">
        <references count="3">
          <reference field="21" count="1" selected="0">
            <x v="1083"/>
          </reference>
          <reference field="22" count="1" selected="0">
            <x v="577"/>
          </reference>
          <reference field="28" count="1">
            <x v="64"/>
          </reference>
        </references>
      </pivotArea>
    </format>
    <format dxfId="95">
      <pivotArea dataOnly="0" labelOnly="1" outline="0" fieldPosition="0">
        <references count="3">
          <reference field="21" count="1" selected="0">
            <x v="1084"/>
          </reference>
          <reference field="22" count="1" selected="0">
            <x v="137"/>
          </reference>
          <reference field="28" count="1">
            <x v="353"/>
          </reference>
        </references>
      </pivotArea>
    </format>
    <format dxfId="94">
      <pivotArea dataOnly="0" labelOnly="1" outline="0" fieldPosition="0">
        <references count="3">
          <reference field="21" count="1" selected="0">
            <x v="1085"/>
          </reference>
          <reference field="22" count="1" selected="0">
            <x v="355"/>
          </reference>
          <reference field="28" count="1">
            <x v="168"/>
          </reference>
        </references>
      </pivotArea>
    </format>
    <format dxfId="93">
      <pivotArea dataOnly="0" labelOnly="1" outline="0" fieldPosition="0">
        <references count="3">
          <reference field="21" count="1" selected="0">
            <x v="1086"/>
          </reference>
          <reference field="22" count="1" selected="0">
            <x v="1050"/>
          </reference>
          <reference field="28" count="1">
            <x v="659"/>
          </reference>
        </references>
      </pivotArea>
    </format>
    <format dxfId="92">
      <pivotArea dataOnly="0" labelOnly="1" outline="0" fieldPosition="0">
        <references count="3">
          <reference field="21" count="1" selected="0">
            <x v="1087"/>
          </reference>
          <reference field="22" count="1" selected="0">
            <x v="336"/>
          </reference>
          <reference field="28" count="1">
            <x v="33"/>
          </reference>
        </references>
      </pivotArea>
    </format>
    <format dxfId="91">
      <pivotArea dataOnly="0" labelOnly="1" outline="0" fieldPosition="0">
        <references count="3">
          <reference field="21" count="1" selected="0">
            <x v="1088"/>
          </reference>
          <reference field="22" count="1" selected="0">
            <x v="108"/>
          </reference>
          <reference field="28" count="1">
            <x v="254"/>
          </reference>
        </references>
      </pivotArea>
    </format>
    <format dxfId="90">
      <pivotArea dataOnly="0" labelOnly="1" outline="0" fieldPosition="0">
        <references count="3">
          <reference field="21" count="1" selected="0">
            <x v="1089"/>
          </reference>
          <reference field="22" count="1" selected="0">
            <x v="433"/>
          </reference>
          <reference field="28" count="1">
            <x v="233"/>
          </reference>
        </references>
      </pivotArea>
    </format>
    <format dxfId="89">
      <pivotArea dataOnly="0" labelOnly="1" outline="0" fieldPosition="0">
        <references count="3">
          <reference field="21" count="1" selected="0">
            <x v="1090"/>
          </reference>
          <reference field="22" count="1" selected="0">
            <x v="58"/>
          </reference>
          <reference field="28" count="1">
            <x v="223"/>
          </reference>
        </references>
      </pivotArea>
    </format>
    <format dxfId="88">
      <pivotArea dataOnly="0" labelOnly="1" outline="0" fieldPosition="0">
        <references count="3">
          <reference field="21" count="1" selected="0">
            <x v="1091"/>
          </reference>
          <reference field="22" count="1" selected="0">
            <x v="713"/>
          </reference>
          <reference field="28" count="1">
            <x v="295"/>
          </reference>
        </references>
      </pivotArea>
    </format>
    <format dxfId="87">
      <pivotArea dataOnly="0" labelOnly="1" outline="0" fieldPosition="0">
        <references count="3">
          <reference field="21" count="1" selected="0">
            <x v="1092"/>
          </reference>
          <reference field="22" count="1" selected="0">
            <x v="472"/>
          </reference>
          <reference field="28" count="1">
            <x v="118"/>
          </reference>
        </references>
      </pivotArea>
    </format>
    <format dxfId="86">
      <pivotArea dataOnly="0" labelOnly="1" outline="0" fieldPosition="0">
        <references count="3">
          <reference field="21" count="1" selected="0">
            <x v="1093"/>
          </reference>
          <reference field="22" count="1" selected="0">
            <x v="679"/>
          </reference>
          <reference field="28" count="1">
            <x v="59"/>
          </reference>
        </references>
      </pivotArea>
    </format>
    <format dxfId="85">
      <pivotArea dataOnly="0" labelOnly="1" outline="0" fieldPosition="0">
        <references count="3">
          <reference field="21" count="1" selected="0">
            <x v="1094"/>
          </reference>
          <reference field="22" count="1" selected="0">
            <x v="692"/>
          </reference>
          <reference field="28" count="1">
            <x v="79"/>
          </reference>
        </references>
      </pivotArea>
    </format>
    <format dxfId="84">
      <pivotArea dataOnly="0" labelOnly="1" outline="0" fieldPosition="0">
        <references count="3">
          <reference field="21" count="1" selected="0">
            <x v="1095"/>
          </reference>
          <reference field="22" count="1" selected="0">
            <x v="1112"/>
          </reference>
          <reference field="28" count="1">
            <x v="519"/>
          </reference>
        </references>
      </pivotArea>
    </format>
    <format dxfId="83">
      <pivotArea dataOnly="0" labelOnly="1" outline="0" fieldPosition="0">
        <references count="3">
          <reference field="21" count="1" selected="0">
            <x v="1096"/>
          </reference>
          <reference field="22" count="1" selected="0">
            <x v="574"/>
          </reference>
          <reference field="28" count="1">
            <x v="112"/>
          </reference>
        </references>
      </pivotArea>
    </format>
    <format dxfId="82">
      <pivotArea dataOnly="0" labelOnly="1" outline="0" fieldPosition="0">
        <references count="3">
          <reference field="21" count="1" selected="0">
            <x v="1097"/>
          </reference>
          <reference field="22" count="1" selected="0">
            <x v="889"/>
          </reference>
          <reference field="28" count="1">
            <x v="255"/>
          </reference>
        </references>
      </pivotArea>
    </format>
    <format dxfId="81">
      <pivotArea dataOnly="0" labelOnly="1" outline="0" fieldPosition="0">
        <references count="3">
          <reference field="21" count="1" selected="0">
            <x v="1098"/>
          </reference>
          <reference field="22" count="1" selected="0">
            <x v="242"/>
          </reference>
          <reference field="28" count="1">
            <x v="441"/>
          </reference>
        </references>
      </pivotArea>
    </format>
    <format dxfId="80">
      <pivotArea dataOnly="0" labelOnly="1" outline="0" fieldPosition="0">
        <references count="3">
          <reference field="21" count="1" selected="0">
            <x v="1099"/>
          </reference>
          <reference field="22" count="1" selected="0">
            <x v="609"/>
          </reference>
          <reference field="28" count="1">
            <x v="27"/>
          </reference>
        </references>
      </pivotArea>
    </format>
    <format dxfId="79">
      <pivotArea dataOnly="0" labelOnly="1" outline="0" fieldPosition="0">
        <references count="3">
          <reference field="21" count="1" selected="0">
            <x v="1100"/>
          </reference>
          <reference field="22" count="1" selected="0">
            <x v="410"/>
          </reference>
          <reference field="28" count="1">
            <x v="35"/>
          </reference>
        </references>
      </pivotArea>
    </format>
    <format dxfId="78">
      <pivotArea dataOnly="0" labelOnly="1" outline="0" fieldPosition="0">
        <references count="3">
          <reference field="21" count="1" selected="0">
            <x v="1101"/>
          </reference>
          <reference field="22" count="1" selected="0">
            <x v="535"/>
          </reference>
          <reference field="28" count="1">
            <x v="374"/>
          </reference>
        </references>
      </pivotArea>
    </format>
    <format dxfId="77">
      <pivotArea dataOnly="0" labelOnly="1" outline="0" fieldPosition="0">
        <references count="3">
          <reference field="21" count="1" selected="0">
            <x v="1102"/>
          </reference>
          <reference field="22" count="1" selected="0">
            <x v="316"/>
          </reference>
          <reference field="28" count="1">
            <x v="434"/>
          </reference>
        </references>
      </pivotArea>
    </format>
    <format dxfId="76">
      <pivotArea dataOnly="0" labelOnly="1" outline="0" fieldPosition="0">
        <references count="3">
          <reference field="21" count="1" selected="0">
            <x v="1103"/>
          </reference>
          <reference field="22" count="1" selected="0">
            <x v="790"/>
          </reference>
          <reference field="28" count="1">
            <x v="173"/>
          </reference>
        </references>
      </pivotArea>
    </format>
    <format dxfId="75">
      <pivotArea dataOnly="0" labelOnly="1" outline="0" fieldPosition="0">
        <references count="3">
          <reference field="21" count="1" selected="0">
            <x v="1104"/>
          </reference>
          <reference field="22" count="1" selected="0">
            <x v="681"/>
          </reference>
          <reference field="28" count="1">
            <x v="134"/>
          </reference>
        </references>
      </pivotArea>
    </format>
    <format dxfId="74">
      <pivotArea dataOnly="0" labelOnly="1" outline="0" fieldPosition="0">
        <references count="3">
          <reference field="21" count="1" selected="0">
            <x v="1105"/>
          </reference>
          <reference field="22" count="1" selected="0">
            <x v="300"/>
          </reference>
          <reference field="28" count="1">
            <x v="204"/>
          </reference>
        </references>
      </pivotArea>
    </format>
    <format dxfId="73">
      <pivotArea dataOnly="0" labelOnly="1" outline="0" fieldPosition="0">
        <references count="3">
          <reference field="21" count="1" selected="0">
            <x v="1106"/>
          </reference>
          <reference field="22" count="1" selected="0">
            <x v="935"/>
          </reference>
          <reference field="28" count="1">
            <x v="179"/>
          </reference>
        </references>
      </pivotArea>
    </format>
    <format dxfId="72">
      <pivotArea dataOnly="0" labelOnly="1" outline="0" fieldPosition="0">
        <references count="3">
          <reference field="21" count="1" selected="0">
            <x v="1107"/>
          </reference>
          <reference field="22" count="1" selected="0">
            <x v="69"/>
          </reference>
          <reference field="28" count="1">
            <x v="300"/>
          </reference>
        </references>
      </pivotArea>
    </format>
    <format dxfId="71">
      <pivotArea dataOnly="0" labelOnly="1" outline="0" fieldPosition="0">
        <references count="3">
          <reference field="21" count="1" selected="0">
            <x v="1108"/>
          </reference>
          <reference field="22" count="1" selected="0">
            <x v="444"/>
          </reference>
          <reference field="28" count="1">
            <x v="315"/>
          </reference>
        </references>
      </pivotArea>
    </format>
    <format dxfId="70">
      <pivotArea dataOnly="0" labelOnly="1" outline="0" fieldPosition="0">
        <references count="3">
          <reference field="21" count="1" selected="0">
            <x v="1109"/>
          </reference>
          <reference field="22" count="1" selected="0">
            <x v="964"/>
          </reference>
          <reference field="28" count="1">
            <x v="59"/>
          </reference>
        </references>
      </pivotArea>
    </format>
    <format dxfId="69">
      <pivotArea dataOnly="0" labelOnly="1" outline="0" fieldPosition="0">
        <references count="3">
          <reference field="21" count="1" selected="0">
            <x v="1110"/>
          </reference>
          <reference field="22" count="1" selected="0">
            <x v="308"/>
          </reference>
          <reference field="28" count="1">
            <x v="14"/>
          </reference>
        </references>
      </pivotArea>
    </format>
    <format dxfId="68">
      <pivotArea dataOnly="0" labelOnly="1" outline="0" fieldPosition="0">
        <references count="3">
          <reference field="21" count="1" selected="0">
            <x v="1111"/>
          </reference>
          <reference field="22" count="1" selected="0">
            <x v="120"/>
          </reference>
          <reference field="28" count="1">
            <x v="158"/>
          </reference>
        </references>
      </pivotArea>
    </format>
    <format dxfId="67">
      <pivotArea dataOnly="0" labelOnly="1" outline="0" fieldPosition="0">
        <references count="3">
          <reference field="21" count="1" selected="0">
            <x v="1112"/>
          </reference>
          <reference field="22" count="1" selected="0">
            <x v="1063"/>
          </reference>
          <reference field="28" count="1">
            <x v="594"/>
          </reference>
        </references>
      </pivotArea>
    </format>
    <format dxfId="66">
      <pivotArea dataOnly="0" labelOnly="1" outline="0" fieldPosition="0">
        <references count="3">
          <reference field="21" count="1" selected="0">
            <x v="1113"/>
          </reference>
          <reference field="22" count="1" selected="0">
            <x v="849"/>
          </reference>
          <reference field="28" count="1">
            <x v="653"/>
          </reference>
        </references>
      </pivotArea>
    </format>
    <format dxfId="65">
      <pivotArea dataOnly="0" labelOnly="1" outline="0" fieldPosition="0">
        <references count="3">
          <reference field="21" count="1" selected="0">
            <x v="1114"/>
          </reference>
          <reference field="22" count="1" selected="0">
            <x v="1134"/>
          </reference>
          <reference field="28" count="1">
            <x v="665"/>
          </reference>
        </references>
      </pivotArea>
    </format>
    <format dxfId="64">
      <pivotArea dataOnly="0" labelOnly="1" outline="0" fieldPosition="0">
        <references count="3">
          <reference field="21" count="1" selected="0">
            <x v="1115"/>
          </reference>
          <reference field="22" count="1" selected="0">
            <x v="1021"/>
          </reference>
          <reference field="28" count="1">
            <x v="62"/>
          </reference>
        </references>
      </pivotArea>
    </format>
    <format dxfId="63">
      <pivotArea dataOnly="0" labelOnly="1" outline="0" fieldPosition="0">
        <references count="3">
          <reference field="21" count="1" selected="0">
            <x v="1116"/>
          </reference>
          <reference field="22" count="1" selected="0">
            <x v="478"/>
          </reference>
          <reference field="28" count="1">
            <x v="168"/>
          </reference>
        </references>
      </pivotArea>
    </format>
    <format dxfId="62">
      <pivotArea dataOnly="0" labelOnly="1" outline="0" fieldPosition="0">
        <references count="3">
          <reference field="21" count="1" selected="0">
            <x v="1117"/>
          </reference>
          <reference field="22" count="1" selected="0">
            <x v="391"/>
          </reference>
          <reference field="28" count="1">
            <x v="261"/>
          </reference>
        </references>
      </pivotArea>
    </format>
    <format dxfId="61">
      <pivotArea dataOnly="0" labelOnly="1" outline="0" fieldPosition="0">
        <references count="3">
          <reference field="21" count="1" selected="0">
            <x v="1118"/>
          </reference>
          <reference field="22" count="1" selected="0">
            <x v="1025"/>
          </reference>
          <reference field="28" count="1">
            <x v="26"/>
          </reference>
        </references>
      </pivotArea>
    </format>
    <format dxfId="60">
      <pivotArea dataOnly="0" labelOnly="1" outline="0" fieldPosition="0">
        <references count="3">
          <reference field="21" count="1" selected="0">
            <x v="1119"/>
          </reference>
          <reference field="22" count="1" selected="0">
            <x v="947"/>
          </reference>
          <reference field="28" count="1">
            <x v="151"/>
          </reference>
        </references>
      </pivotArea>
    </format>
    <format dxfId="59">
      <pivotArea dataOnly="0" labelOnly="1" outline="0" fieldPosition="0">
        <references count="3">
          <reference field="21" count="1" selected="0">
            <x v="1120"/>
          </reference>
          <reference field="22" count="1" selected="0">
            <x v="1013"/>
          </reference>
          <reference field="28" count="1">
            <x v="35"/>
          </reference>
        </references>
      </pivotArea>
    </format>
    <format dxfId="58">
      <pivotArea dataOnly="0" labelOnly="1" outline="0" fieldPosition="0">
        <references count="3">
          <reference field="21" count="1" selected="0">
            <x v="1121"/>
          </reference>
          <reference field="22" count="1" selected="0">
            <x v="374"/>
          </reference>
          <reference field="28" count="1">
            <x v="67"/>
          </reference>
        </references>
      </pivotArea>
    </format>
    <format dxfId="57">
      <pivotArea dataOnly="0" labelOnly="1" outline="0" fieldPosition="0">
        <references count="3">
          <reference field="21" count="1" selected="0">
            <x v="1122"/>
          </reference>
          <reference field="22" count="1" selected="0">
            <x v="672"/>
          </reference>
          <reference field="28" count="1">
            <x v="109"/>
          </reference>
        </references>
      </pivotArea>
    </format>
    <format dxfId="56">
      <pivotArea dataOnly="0" labelOnly="1" outline="0" fieldPosition="0">
        <references count="3">
          <reference field="21" count="1" selected="0">
            <x v="1123"/>
          </reference>
          <reference field="22" count="1" selected="0">
            <x v="422"/>
          </reference>
          <reference field="28" count="1">
            <x v="73"/>
          </reference>
        </references>
      </pivotArea>
    </format>
    <format dxfId="55">
      <pivotArea dataOnly="0" labelOnly="1" outline="0" fieldPosition="0">
        <references count="3">
          <reference field="21" count="1" selected="0">
            <x v="1124"/>
          </reference>
          <reference field="22" count="1" selected="0">
            <x v="362"/>
          </reference>
          <reference field="28" count="1">
            <x v="31"/>
          </reference>
        </references>
      </pivotArea>
    </format>
    <format dxfId="54">
      <pivotArea dataOnly="0" labelOnly="1" outline="0" fieldPosition="0">
        <references count="3">
          <reference field="21" count="1" selected="0">
            <x v="1125"/>
          </reference>
          <reference field="22" count="1" selected="0">
            <x v="918"/>
          </reference>
          <reference field="28" count="1">
            <x v="300"/>
          </reference>
        </references>
      </pivotArea>
    </format>
    <format dxfId="53">
      <pivotArea dataOnly="0" labelOnly="1" outline="0" fieldPosition="0">
        <references count="3">
          <reference field="21" count="1" selected="0">
            <x v="1126"/>
          </reference>
          <reference field="22" count="1" selected="0">
            <x v="649"/>
          </reference>
          <reference field="28" count="1">
            <x v="88"/>
          </reference>
        </references>
      </pivotArea>
    </format>
    <format dxfId="52">
      <pivotArea dataOnly="0" labelOnly="1" outline="0" fieldPosition="0">
        <references count="3">
          <reference field="21" count="1" selected="0">
            <x v="1127"/>
          </reference>
          <reference field="22" count="1" selected="0">
            <x v="783"/>
          </reference>
          <reference field="28" count="1">
            <x v="208"/>
          </reference>
        </references>
      </pivotArea>
    </format>
    <format dxfId="51">
      <pivotArea dataOnly="0" labelOnly="1" outline="0" fieldPosition="0">
        <references count="3">
          <reference field="21" count="1" selected="0">
            <x v="1128"/>
          </reference>
          <reference field="22" count="1" selected="0">
            <x v="537"/>
          </reference>
          <reference field="28" count="1">
            <x v="287"/>
          </reference>
        </references>
      </pivotArea>
    </format>
    <format dxfId="50">
      <pivotArea dataOnly="0" labelOnly="1" outline="0" fieldPosition="0">
        <references count="3">
          <reference field="21" count="1" selected="0">
            <x v="1129"/>
          </reference>
          <reference field="22" count="1" selected="0">
            <x v="984"/>
          </reference>
          <reference field="28" count="1">
            <x v="158"/>
          </reference>
        </references>
      </pivotArea>
    </format>
    <format dxfId="49">
      <pivotArea dataOnly="0" labelOnly="1" outline="0" fieldPosition="0">
        <references count="3">
          <reference field="21" count="1" selected="0">
            <x v="1130"/>
          </reference>
          <reference field="22" count="1" selected="0">
            <x v="507"/>
          </reference>
          <reference field="28" count="1">
            <x v="277"/>
          </reference>
        </references>
      </pivotArea>
    </format>
    <format dxfId="48">
      <pivotArea dataOnly="0" labelOnly="1" outline="0" fieldPosition="0">
        <references count="3">
          <reference field="21" count="1" selected="0">
            <x v="1131"/>
          </reference>
          <reference field="22" count="1" selected="0">
            <x v="493"/>
          </reference>
          <reference field="28" count="1">
            <x v="70"/>
          </reference>
        </references>
      </pivotArea>
    </format>
    <format dxfId="47">
      <pivotArea dataOnly="0" labelOnly="1" outline="0" fieldPosition="0">
        <references count="3">
          <reference field="21" count="1" selected="0">
            <x v="1132"/>
          </reference>
          <reference field="22" count="1" selected="0">
            <x v="683"/>
          </reference>
          <reference field="28" count="1">
            <x v="2"/>
          </reference>
        </references>
      </pivotArea>
    </format>
    <format dxfId="46">
      <pivotArea dataOnly="0" labelOnly="1" outline="0" fieldPosition="0">
        <references count="3">
          <reference field="21" count="1" selected="0">
            <x v="1133"/>
          </reference>
          <reference field="22" count="1" selected="0">
            <x v="702"/>
          </reference>
          <reference field="28" count="1">
            <x v="200"/>
          </reference>
        </references>
      </pivotArea>
    </format>
    <format dxfId="45">
      <pivotArea dataOnly="0" labelOnly="1" outline="0" fieldPosition="0">
        <references count="3">
          <reference field="21" count="1" selected="0">
            <x v="1134"/>
          </reference>
          <reference field="22" count="1" selected="0">
            <x v="467"/>
          </reference>
          <reference field="28" count="1">
            <x v="13"/>
          </reference>
        </references>
      </pivotArea>
    </format>
    <format dxfId="44">
      <pivotArea dataOnly="0" labelOnly="1" outline="0" fieldPosition="0">
        <references count="3">
          <reference field="21" count="1" selected="0">
            <x v="1135"/>
          </reference>
          <reference field="22" count="1" selected="0">
            <x v="442"/>
          </reference>
          <reference field="28" count="1">
            <x v="47"/>
          </reference>
        </references>
      </pivotArea>
    </format>
    <format dxfId="43">
      <pivotArea dataOnly="0" labelOnly="1" outline="0" fieldPosition="0">
        <references count="3">
          <reference field="21" count="1" selected="0">
            <x v="1136"/>
          </reference>
          <reference field="22" count="1" selected="0">
            <x v="400"/>
          </reference>
          <reference field="28" count="1">
            <x v="319"/>
          </reference>
        </references>
      </pivotArea>
    </format>
    <format dxfId="42">
      <pivotArea dataOnly="0" labelOnly="1" outline="0" fieldPosition="0">
        <references count="3">
          <reference field="21" count="1" selected="0">
            <x v="1137"/>
          </reference>
          <reference field="22" count="1" selected="0">
            <x v="885"/>
          </reference>
          <reference field="28" count="1">
            <x v="289"/>
          </reference>
        </references>
      </pivotArea>
    </format>
    <format dxfId="41">
      <pivotArea dataOnly="0" labelOnly="1" outline="0" fieldPosition="0">
        <references count="3">
          <reference field="21" count="1" selected="0">
            <x v="1138"/>
          </reference>
          <reference field="22" count="1" selected="0">
            <x v="1070"/>
          </reference>
          <reference field="28" count="1">
            <x v="7"/>
          </reference>
        </references>
      </pivotArea>
    </format>
    <format dxfId="40">
      <pivotArea dataOnly="0" labelOnly="1" outline="0" fieldPosition="0">
        <references count="3">
          <reference field="21" count="1" selected="0">
            <x v="1139"/>
          </reference>
          <reference field="22" count="1" selected="0">
            <x v="517"/>
          </reference>
          <reference field="28" count="1">
            <x v="108"/>
          </reference>
        </references>
      </pivotArea>
    </format>
    <format dxfId="39">
      <pivotArea dataOnly="0" labelOnly="1" outline="0" fieldPosition="0">
        <references count="3">
          <reference field="21" count="1" selected="0">
            <x v="1140"/>
          </reference>
          <reference field="22" count="1" selected="0">
            <x v="636"/>
          </reference>
          <reference field="28" count="1">
            <x v="34"/>
          </reference>
        </references>
      </pivotArea>
    </format>
    <format dxfId="38">
      <pivotArea dataOnly="0" labelOnly="1" outline="0" fieldPosition="0">
        <references count="3">
          <reference field="21" count="1" selected="0">
            <x v="1141"/>
          </reference>
          <reference field="22" count="1" selected="0">
            <x v="531"/>
          </reference>
          <reference field="28" count="1">
            <x v="341"/>
          </reference>
        </references>
      </pivotArea>
    </format>
    <format dxfId="37">
      <pivotArea dataOnly="0" labelOnly="1" outline="0" fieldPosition="0">
        <references count="3">
          <reference field="21" count="1" selected="0">
            <x v="1142"/>
          </reference>
          <reference field="22" count="1" selected="0">
            <x v="1057"/>
          </reference>
          <reference field="28" count="1">
            <x v="27"/>
          </reference>
        </references>
      </pivotArea>
    </format>
    <format dxfId="36">
      <pivotArea dataOnly="0" labelOnly="1" outline="0" fieldPosition="0">
        <references count="3">
          <reference field="21" count="1" selected="0">
            <x v="1143"/>
          </reference>
          <reference field="22" count="1" selected="0">
            <x v="962"/>
          </reference>
          <reference field="28" count="1">
            <x v="96"/>
          </reference>
        </references>
      </pivotArea>
    </format>
    <format dxfId="35">
      <pivotArea dataOnly="0" labelOnly="1" outline="0" fieldPosition="0">
        <references count="3">
          <reference field="21" count="1" selected="0">
            <x v="1144"/>
          </reference>
          <reference field="22" count="1" selected="0">
            <x v="684"/>
          </reference>
          <reference field="28" count="1">
            <x v="116"/>
          </reference>
        </references>
      </pivotArea>
    </format>
    <format dxfId="34">
      <pivotArea dataOnly="0" labelOnly="1" outline="0" fieldPosition="0">
        <references count="3">
          <reference field="21" count="1" selected="0">
            <x v="1145"/>
          </reference>
          <reference field="22" count="1" selected="0">
            <x v="930"/>
          </reference>
          <reference field="28" count="1">
            <x v="212"/>
          </reference>
        </references>
      </pivotArea>
    </format>
    <format dxfId="33">
      <pivotArea dataOnly="0" labelOnly="1" outline="0" fieldPosition="0">
        <references count="3">
          <reference field="21" count="1" selected="0">
            <x v="1146"/>
          </reference>
          <reference field="22" count="1" selected="0">
            <x v="912"/>
          </reference>
          <reference field="28" count="1">
            <x v="297"/>
          </reference>
        </references>
      </pivotArea>
    </format>
    <format dxfId="32">
      <pivotArea dataOnly="0" labelOnly="1" outline="0" fieldPosition="0">
        <references count="3">
          <reference field="21" count="1" selected="0">
            <x v="1147"/>
          </reference>
          <reference field="22" count="1" selected="0">
            <x v="703"/>
          </reference>
          <reference field="28" count="1">
            <x v="151"/>
          </reference>
        </references>
      </pivotArea>
    </format>
    <format dxfId="31">
      <pivotArea dataOnly="0" labelOnly="1" outline="0" fieldPosition="0">
        <references count="3">
          <reference field="21" count="1" selected="0">
            <x v="1148"/>
          </reference>
          <reference field="22" count="1" selected="0">
            <x v="824"/>
          </reference>
          <reference field="28" count="1">
            <x v="432"/>
          </reference>
        </references>
      </pivotArea>
    </format>
    <format dxfId="30">
      <pivotArea dataOnly="0" labelOnly="1" outline="0" fieldPosition="0">
        <references count="3">
          <reference field="21" count="1" selected="0">
            <x v="1149"/>
          </reference>
          <reference field="22" count="1" selected="0">
            <x v="635"/>
          </reference>
          <reference field="28" count="1">
            <x v="30"/>
          </reference>
        </references>
      </pivotArea>
    </format>
    <format dxfId="29">
      <pivotArea dataOnly="0" labelOnly="1" outline="0" fieldPosition="0">
        <references count="3">
          <reference field="21" count="1" selected="0">
            <x v="1150"/>
          </reference>
          <reference field="22" count="1" selected="0">
            <x v="978"/>
          </reference>
          <reference field="28" count="1">
            <x v="309"/>
          </reference>
        </references>
      </pivotArea>
    </format>
    <format dxfId="28">
      <pivotArea dataOnly="0" labelOnly="1" outline="0" fieldPosition="0">
        <references count="3">
          <reference field="21" count="1" selected="0">
            <x v="1151"/>
          </reference>
          <reference field="22" count="1" selected="0">
            <x v="745"/>
          </reference>
          <reference field="28" count="1">
            <x v="433"/>
          </reference>
        </references>
      </pivotArea>
    </format>
    <format dxfId="27">
      <pivotArea dataOnly="0" labelOnly="1" outline="0" fieldPosition="0">
        <references count="3">
          <reference field="21" count="1" selected="0">
            <x v="1152"/>
          </reference>
          <reference field="22" count="1" selected="0">
            <x v="691"/>
          </reference>
          <reference field="28" count="1">
            <x v="191"/>
          </reference>
        </references>
      </pivotArea>
    </format>
    <format dxfId="26">
      <pivotArea dataOnly="0" labelOnly="1" outline="0" fieldPosition="0">
        <references count="3">
          <reference field="21" count="1" selected="0">
            <x v="1153"/>
          </reference>
          <reference field="22" count="1" selected="0">
            <x v="891"/>
          </reference>
          <reference field="28" count="1">
            <x v="163"/>
          </reference>
        </references>
      </pivotArea>
    </format>
    <format dxfId="25">
      <pivotArea dataOnly="0" labelOnly="1" outline="0" fieldPosition="0">
        <references count="3">
          <reference field="21" count="1" selected="0">
            <x v="1154"/>
          </reference>
          <reference field="22" count="1" selected="0">
            <x v="913"/>
          </reference>
          <reference field="28" count="1">
            <x v="327"/>
          </reference>
        </references>
      </pivotArea>
    </format>
    <format dxfId="24">
      <pivotArea dataOnly="0" labelOnly="1" outline="0" fieldPosition="0">
        <references count="3">
          <reference field="21" count="1" selected="0">
            <x v="1155"/>
          </reference>
          <reference field="22" count="1" selected="0">
            <x v="851"/>
          </reference>
          <reference field="28" count="1">
            <x v="623"/>
          </reference>
        </references>
      </pivotArea>
    </format>
    <format dxfId="23">
      <pivotArea dataOnly="0" labelOnly="1" outline="0" fieldPosition="0">
        <references count="3">
          <reference field="21" count="1" selected="0">
            <x v="1156"/>
          </reference>
          <reference field="22" count="1" selected="0">
            <x v="1058"/>
          </reference>
          <reference field="28" count="1">
            <x v="16"/>
          </reference>
        </references>
      </pivotArea>
    </format>
    <format dxfId="22">
      <pivotArea dataOnly="0" labelOnly="1" outline="0" fieldPosition="0">
        <references count="3">
          <reference field="21" count="1" selected="0">
            <x v="1157"/>
          </reference>
          <reference field="22" count="1" selected="0">
            <x v="952"/>
          </reference>
          <reference field="28" count="1">
            <x v="149"/>
          </reference>
        </references>
      </pivotArea>
    </format>
    <format dxfId="21">
      <pivotArea dataOnly="0" labelOnly="1" outline="0" fieldPosition="0">
        <references count="3">
          <reference field="21" count="1" selected="0">
            <x v="1158"/>
          </reference>
          <reference field="22" count="1" selected="0">
            <x v="866"/>
          </reference>
          <reference field="28" count="1">
            <x v="621"/>
          </reference>
        </references>
      </pivotArea>
    </format>
    <format dxfId="20">
      <pivotArea dataOnly="0" labelOnly="1" outline="0" fieldPosition="0">
        <references count="3">
          <reference field="21" count="1" selected="0">
            <x v="1159"/>
          </reference>
          <reference field="22" count="1" selected="0">
            <x v="590"/>
          </reference>
          <reference field="28" count="1">
            <x v="134"/>
          </reference>
        </references>
      </pivotArea>
    </format>
    <format dxfId="19">
      <pivotArea dataOnly="0" labelOnly="1" outline="0" fieldPosition="0">
        <references count="3">
          <reference field="21" count="1" selected="0">
            <x v="1160"/>
          </reference>
          <reference field="22" count="1" selected="0">
            <x v="1125"/>
          </reference>
          <reference field="28" count="1">
            <x v="40"/>
          </reference>
        </references>
      </pivotArea>
    </format>
    <format dxfId="18">
      <pivotArea dataOnly="0" labelOnly="1" outline="0" fieldPosition="0">
        <references count="3">
          <reference field="21" count="1" selected="0">
            <x v="1161"/>
          </reference>
          <reference field="22" count="1" selected="0">
            <x v="720"/>
          </reference>
          <reference field="28" count="1">
            <x v="62"/>
          </reference>
        </references>
      </pivotArea>
    </format>
    <format dxfId="17">
      <pivotArea dataOnly="0" labelOnly="1" outline="0" fieldPosition="0">
        <references count="3">
          <reference field="21" count="1" selected="0">
            <x v="1162"/>
          </reference>
          <reference field="22" count="1" selected="0">
            <x v="932"/>
          </reference>
          <reference field="28" count="1">
            <x v="278"/>
          </reference>
        </references>
      </pivotArea>
    </format>
    <format dxfId="16">
      <pivotArea dataOnly="0" labelOnly="1" outline="0" fieldPosition="0">
        <references count="3">
          <reference field="21" count="1" selected="0">
            <x v="1163"/>
          </reference>
          <reference field="22" count="1" selected="0">
            <x v="676"/>
          </reference>
          <reference field="28" count="1">
            <x v="56"/>
          </reference>
        </references>
      </pivotArea>
    </format>
    <format dxfId="15">
      <pivotArea dataOnly="0" labelOnly="1" outline="0" fieldPosition="0">
        <references count="3">
          <reference field="21" count="1" selected="0">
            <x v="1164"/>
          </reference>
          <reference field="22" count="1" selected="0">
            <x v="896"/>
          </reference>
          <reference field="28" count="1">
            <x v="128"/>
          </reference>
        </references>
      </pivotArea>
    </format>
    <format dxfId="14">
      <pivotArea dataOnly="0" labelOnly="1" outline="0" fieldPosition="0">
        <references count="3">
          <reference field="21" count="1" selected="0">
            <x v="1165"/>
          </reference>
          <reference field="22" count="1" selected="0">
            <x v="770"/>
          </reference>
          <reference field="28" count="1">
            <x v="12"/>
          </reference>
        </references>
      </pivotArea>
    </format>
    <format dxfId="13">
      <pivotArea dataOnly="0" labelOnly="1" outline="0" fieldPosition="0">
        <references count="3">
          <reference field="21" count="1" selected="0">
            <x v="1166"/>
          </reference>
          <reference field="22" count="1" selected="0">
            <x v="788"/>
          </reference>
          <reference field="28" count="1">
            <x v="19"/>
          </reference>
        </references>
      </pivotArea>
    </format>
    <format dxfId="12">
      <pivotArea dataOnly="0" labelOnly="1" outline="0" fieldPosition="0">
        <references count="3">
          <reference field="21" count="1" selected="0">
            <x v="1167"/>
          </reference>
          <reference field="22" count="1" selected="0">
            <x v="839"/>
          </reference>
          <reference field="28" count="1">
            <x v="628"/>
          </reference>
        </references>
      </pivotArea>
    </format>
    <format dxfId="11">
      <pivotArea dataOnly="0" labelOnly="1" outline="0" fieldPosition="0">
        <references count="3">
          <reference field="21" count="1" selected="0">
            <x v="1168"/>
          </reference>
          <reference field="22" count="1" selected="0">
            <x v="987"/>
          </reference>
          <reference field="28" count="1">
            <x v="258"/>
          </reference>
        </references>
      </pivotArea>
    </format>
    <format dxfId="10">
      <pivotArea dataOnly="0" labelOnly="1" outline="0" fieldPosition="0">
        <references count="3">
          <reference field="21" count="1" selected="0">
            <x v="1169"/>
          </reference>
          <reference field="22" count="1" selected="0">
            <x v="955"/>
          </reference>
          <reference field="28" count="1">
            <x v="304"/>
          </reference>
        </references>
      </pivotArea>
    </format>
    <format dxfId="9">
      <pivotArea dataOnly="0" labelOnly="1" outline="0" fieldPosition="0">
        <references count="3">
          <reference field="21" count="1" selected="0">
            <x v="1170"/>
          </reference>
          <reference field="22" count="1" selected="0">
            <x v="1018"/>
          </reference>
          <reference field="28" count="1">
            <x v="528"/>
          </reference>
        </references>
      </pivotArea>
    </format>
    <format dxfId="8">
      <pivotArea dataOnly="0" labelOnly="1" outline="0" fieldPosition="0">
        <references count="3">
          <reference field="21" count="1" selected="0">
            <x v="1171"/>
          </reference>
          <reference field="22" count="1" selected="0">
            <x v="1055"/>
          </reference>
          <reference field="28" count="1">
            <x v="24"/>
          </reference>
        </references>
      </pivotArea>
    </format>
    <format dxfId="7">
      <pivotArea dataOnly="0" labelOnly="1" outline="0" fieldPosition="0">
        <references count="3">
          <reference field="21" count="1" selected="0">
            <x v="1172"/>
          </reference>
          <reference field="22" count="1" selected="0">
            <x v="937"/>
          </reference>
          <reference field="28" count="1">
            <x v="368"/>
          </reference>
        </references>
      </pivotArea>
    </format>
    <format dxfId="6">
      <pivotArea dataOnly="0" labelOnly="1" outline="0" fieldPosition="0">
        <references count="3">
          <reference field="21" count="1" selected="0">
            <x v="1173"/>
          </reference>
          <reference field="22" count="1" selected="0">
            <x v="921"/>
          </reference>
          <reference field="28" count="1">
            <x v="171"/>
          </reference>
        </references>
      </pivotArea>
    </format>
    <format dxfId="5">
      <pivotArea dataOnly="0" labelOnly="1" outline="0" fieldPosition="0">
        <references count="3">
          <reference field="21" count="1" selected="0">
            <x v="1174"/>
          </reference>
          <reference field="22" count="1" selected="0">
            <x v="880"/>
          </reference>
          <reference field="28" count="1">
            <x v="260"/>
          </reference>
        </references>
      </pivotArea>
    </format>
    <format dxfId="4">
      <pivotArea dataOnly="0" labelOnly="1" outline="0" fieldPosition="0">
        <references count="3">
          <reference field="21" count="1" selected="0">
            <x v="1175"/>
          </reference>
          <reference field="22" count="1" selected="0">
            <x v="943"/>
          </reference>
          <reference field="28" count="1">
            <x v="45"/>
          </reference>
        </references>
      </pivotArea>
    </format>
    <format dxfId="3">
      <pivotArea dataOnly="0" labelOnly="1" outline="0" fieldPosition="0">
        <references count="3">
          <reference field="21" count="1" selected="0">
            <x v="1176"/>
          </reference>
          <reference field="22" count="1" selected="0">
            <x v="961"/>
          </reference>
          <reference field="28" count="1">
            <x v="262"/>
          </reference>
        </references>
      </pivotArea>
    </format>
    <format dxfId="2">
      <pivotArea dataOnly="0" labelOnly="1" outline="0" fieldPosition="0">
        <references count="3">
          <reference field="21" count="1" selected="0">
            <x v="1177"/>
          </reference>
          <reference field="22" count="1" selected="0">
            <x v="1060"/>
          </reference>
          <reference field="28" count="1">
            <x v="42"/>
          </reference>
        </references>
      </pivotArea>
    </format>
    <format dxfId="1">
      <pivotArea type="all" dataOnly="0" outline="0" fieldPosition="0"/>
    </format>
    <format dxfId="0">
      <pivotArea type="all" dataOnly="0" outline="0"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uadrante" xr10:uid="{00000000-0013-0000-FFFF-FFFF01000000}" sourceName="Cuadrante">
  <pivotTables>
    <pivotTable tabId="12" name="Tabla dinámica3"/>
  </pivotTables>
  <data>
    <tabular pivotCacheId="8">
      <items count="18">
        <i x="1" s="1" nd="1"/>
        <i x="10" s="1" nd="1"/>
        <i x="6" s="1" nd="1"/>
        <i x="11" s="1" nd="1"/>
        <i x="16" s="1" nd="1"/>
        <i x="3" s="1" nd="1"/>
        <i x="7" s="1" nd="1"/>
        <i x="9" s="1" nd="1"/>
        <i x="12" s="1" nd="1"/>
        <i x="13" s="1" nd="1"/>
        <i x="14" s="1" nd="1"/>
        <i x="15" s="1" nd="1"/>
        <i x="17" s="1" nd="1"/>
        <i x="2" s="1" nd="1"/>
        <i x="4" s="1" nd="1"/>
        <i x="5" s="1" nd="1"/>
        <i x="8"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pecie" xr10:uid="{00000000-0013-0000-FFFF-FFFF02000000}" sourceName="Especie">
  <pivotTables>
    <pivotTable tabId="12" name="Tabla dinámica3"/>
  </pivotTables>
  <data>
    <tabular pivotCacheId="8">
      <items count="2">
        <i x="1"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uadrante1" xr10:uid="{00000000-0013-0000-FFFF-FFFF03000000}" sourceName="Cuadrante">
  <pivotTables>
    <pivotTable tabId="15" name="Graficos"/>
  </pivotTables>
  <data>
    <tabular pivotCacheId="6">
      <items count="17">
        <i x="0" s="1"/>
        <i x="9" s="1" nd="1"/>
        <i x="5" s="1" nd="1"/>
        <i x="10" s="1" nd="1"/>
        <i x="15" s="1" nd="1"/>
        <i x="2" s="1" nd="1"/>
        <i x="6" s="1" nd="1"/>
        <i x="8" s="1" nd="1"/>
        <i x="11" s="1" nd="1"/>
        <i x="12" s="1" nd="1"/>
        <i x="13" s="1" nd="1"/>
        <i x="14" s="1" nd="1"/>
        <i x="16" s="1" nd="1"/>
        <i x="1" s="1" nd="1"/>
        <i x="3" s="1" nd="1"/>
        <i x="4" s="1" nd="1"/>
        <i x="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pecie1" xr10:uid="{00000000-0013-0000-FFFF-FFFF04000000}" sourceName="Especie">
  <pivotTables>
    <pivotTable tabId="15" name="Graficos"/>
  </pivotTables>
  <data>
    <tabular pivotCacheId="6">
      <items count="5">
        <i x="0" s="1"/>
        <i x="4" s="1" nd="1"/>
        <i x="1" s="1" nd="1"/>
        <i x="2"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D" xr10:uid="{00000000-0013-0000-FFFF-FFFF05000000}" sourceName="CD">
  <pivotTables>
    <pivotTable tabId="15" name="Graficos"/>
  </pivotTables>
  <data>
    <tabular pivotCacheId="6">
      <items count="11">
        <i x="0" s="1"/>
        <i x="10" s="1" nd="1"/>
        <i x="9" s="1" nd="1"/>
        <i x="6" s="1" nd="1"/>
        <i x="8" s="1" nd="1"/>
        <i x="2" s="1" nd="1"/>
        <i x="4" s="1" nd="1"/>
        <i x="3" s="1" nd="1"/>
        <i x="7" s="1" nd="1"/>
        <i x="5" s="1" nd="1"/>
        <i x="1"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lidad" xr10:uid="{00000000-0013-0000-FFFF-FFFF06000000}" sourceName="Calidad">
  <pivotTables>
    <pivotTable tabId="15" name="Graficos"/>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rtado" xr10:uid="{00000000-0013-0000-FFFF-FFFF07000000}" sourceName="Cortado">
  <pivotTables>
    <pivotTable tabId="15" name="Graficos"/>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º_veces_seleccionado" xr10:uid="{00000000-0013-0000-FFFF-FFFF08000000}" sourceName="Nº veces seleccionado">
  <pivotTables>
    <pivotTable tabId="15" name="Graficos"/>
  </pivotTables>
  <data>
    <tabular pivotCacheId="6">
      <items count="6">
        <i x="0" s="1"/>
        <i x="1" s="1" nd="1"/>
        <i x="4" s="1" nd="1"/>
        <i x="2" s="1" nd="1"/>
        <i x="3" s="1" nd="1"/>
        <i x="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uadrante2" xr10:uid="{00000000-0013-0000-FFFF-FFFF09000000}" sourceName="Cuadrante">
  <pivotTables>
    <pivotTable tabId="11" name="Tabla dinámica1"/>
    <pivotTable tabId="11" name="Tabla dinámica2"/>
  </pivotTables>
  <data>
    <tabular pivotCacheId="7">
      <items count="18">
        <i x="0" s="1"/>
        <i x="1" s="1" nd="1"/>
        <i x="10" s="1" nd="1"/>
        <i x="6" s="1" nd="1"/>
        <i x="11" s="1" nd="1"/>
        <i x="16" s="1" nd="1"/>
        <i x="3" s="1" nd="1"/>
        <i x="7" s="1" nd="1"/>
        <i x="9" s="1" nd="1"/>
        <i x="12" s="1" nd="1"/>
        <i x="13" s="1" nd="1"/>
        <i x="14" s="1" nd="1"/>
        <i x="15" s="1" nd="1"/>
        <i x="17" s="1" nd="1"/>
        <i x="2" s="1" nd="1"/>
        <i x="4" s="1" nd="1"/>
        <i x="5" s="1" nd="1"/>
        <i x="8"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pecie2" xr10:uid="{00000000-0013-0000-FFFF-FFFF0A000000}" sourceName="Especie">
  <pivotTables>
    <pivotTable tabId="11" name="Tabla dinámica1"/>
    <pivotTable tabId="11" name="Tabla dinámica2"/>
  </pivotTables>
  <data>
    <tabular pivotCacheId="7">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uadrante3" xr10:uid="{00000000-0013-0000-FFFF-FFFF0B000000}" sourceName="Cuadrante">
  <pivotTables>
    <pivotTable tabId="13" name="Poblaciones"/>
  </pivotTables>
  <data>
    <tabular pivotCacheId="6">
      <items count="17">
        <i x="0" s="1"/>
        <i x="9" s="1" nd="1"/>
        <i x="5" s="1" nd="1"/>
        <i x="10" s="1" nd="1"/>
        <i x="15" s="1" nd="1"/>
        <i x="2" s="1" nd="1"/>
        <i x="6" s="1" nd="1"/>
        <i x="8" s="1" nd="1"/>
        <i x="11" s="1" nd="1"/>
        <i x="12" s="1" nd="1"/>
        <i x="13" s="1" nd="1"/>
        <i x="14" s="1" nd="1"/>
        <i x="16" s="1" nd="1"/>
        <i x="1" s="1" nd="1"/>
        <i x="3" s="1" nd="1"/>
        <i x="4" s="1" nd="1"/>
        <i x="7"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pecie3" xr10:uid="{00000000-0013-0000-FFFF-FFFF0C000000}" sourceName="Especie">
  <pivotTables>
    <pivotTable tabId="13" name="Poblaciones"/>
  </pivotTables>
  <data>
    <tabular pivotCacheId="6">
      <items count="5">
        <i x="0" s="1"/>
        <i x="4" s="1" nd="1"/>
        <i x="1" s="1" nd="1"/>
        <i x="2" s="1" nd="1"/>
        <i x="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D1" xr10:uid="{00000000-0013-0000-FFFF-FFFF0D000000}" sourceName="CD">
  <pivotTables>
    <pivotTable tabId="13" name="Poblaciones"/>
  </pivotTables>
  <data>
    <tabular pivotCacheId="6">
      <items count="11">
        <i x="0" s="1"/>
        <i x="10" s="1" nd="1"/>
        <i x="9" s="1" nd="1"/>
        <i x="6" s="1" nd="1"/>
        <i x="8" s="1" nd="1"/>
        <i x="2" s="1" nd="1"/>
        <i x="4" s="1" nd="1"/>
        <i x="3" s="1" nd="1"/>
        <i x="7" s="1" nd="1"/>
        <i x="5"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adrante 2" xr10:uid="{00000000-0014-0000-FFFF-FFFF01000000}" cache="SegmentaciónDeDatos_Cuadrante2" caption="Cuadrante" startItem="2" columnCount="2" style="SlicerStyleLight3" rowHeight="251883"/>
  <slicer name="Especie 2" xr10:uid="{00000000-0014-0000-FFFF-FFFF02000000}" cache="SegmentaciónDeDatos_Especie2" caption="Especie" style="SlicerStyleLight3"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adrante" xr10:uid="{00000000-0014-0000-FFFF-FFFF03000000}" cache="SegmentaciónDeDatos_Cuadrante" caption="Cuadrante" columnCount="2" style="SlicerStyleLight3" rowHeight="251883"/>
  <slicer name="Especie" xr10:uid="{00000000-0014-0000-FFFF-FFFF04000000}" cache="SegmentaciónDeDatos_Especie" caption="Especie" style="SlicerStyleLight3"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adrante 3" xr10:uid="{00000000-0014-0000-FFFF-FFFF05000000}" cache="SegmentaciónDeDatos_Cuadrante3" caption="Cuadrante" columnCount="3" style="SlicerStyleLight3" rowHeight="251883"/>
  <slicer name="Especie 3" xr10:uid="{00000000-0014-0000-FFFF-FFFF06000000}" cache="SegmentaciónDeDatos_Especie3" caption="Especie" columnCount="2" style="SlicerStyleLight3" rowHeight="251883"/>
  <slicer name="CD 1" xr10:uid="{00000000-0014-0000-FFFF-FFFF07000000}" cache="SegmentaciónDeDatos_CD1" caption="CD" columnCount="2" style="SlicerStyleLight3"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adrante 1" xr10:uid="{00000000-0014-0000-FFFF-FFFF09000000}" cache="SegmentaciónDeDatos_Cuadrante1" caption="Cuadrante" columnCount="4" style="SlicerStyleLight3" rowHeight="251883"/>
  <slicer name="Especie 1" xr10:uid="{00000000-0014-0000-FFFF-FFFF0A000000}" cache="SegmentaciónDeDatos_Especie1" caption="Especie" columnCount="2" style="SlicerStyleLight3" rowHeight="251883"/>
  <slicer name="CD" xr10:uid="{00000000-0014-0000-FFFF-FFFF0B000000}" cache="SegmentaciónDeDatos_CD" caption="CD" columnCount="2" style="SlicerStyleLight3" rowHeight="251883"/>
  <slicer name="Calidad" xr10:uid="{00000000-0014-0000-FFFF-FFFF0C000000}" cache="SegmentaciónDeDatos_Calidad" caption="Calidad" style="SlicerStyleLight3" rowHeight="251883"/>
  <slicer name="Cortado" xr10:uid="{00000000-0014-0000-FFFF-FFFF0D000000}" cache="SegmentaciónDeDatos_Cortado" caption="Cortado" style="SlicerStyleLight3" rowHeight="251883"/>
  <slicer name="Nº veces seleccionado" xr10:uid="{00000000-0014-0000-FFFF-FFFF0E000000}" cache="SegmentaciónDeDatos_Nº_veces_seleccionado" caption="Nº veces seleccionado" columnCount="2" style="SlicerStyleLight3"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Plano" displayName="Plano" ref="BP7:CE1508" totalsRowShown="0" headerRowDxfId="6131" dataDxfId="6130">
  <autoFilter ref="BP7:CE1508" xr:uid="{00000000-0009-0000-0100-000003000000}"/>
  <tableColumns count="16">
    <tableColumn id="1" xr3:uid="{00000000-0010-0000-0000-000001000000}" name="Árbol" dataDxfId="6129">
      <calculatedColumnFormula>Árboles!B2</calculatedColumnFormula>
    </tableColumn>
    <tableColumn id="2" xr3:uid="{00000000-0010-0000-0000-000002000000}" name="Especie" dataDxfId="6128">
      <calculatedColumnFormula>Árboles!G2</calculatedColumnFormula>
    </tableColumn>
    <tableColumn id="3" xr3:uid="{00000000-0010-0000-0000-000003000000}" name="X" dataDxfId="6127">
      <calculatedColumnFormula>Árboles!V2</calculatedColumnFormula>
    </tableColumn>
    <tableColumn id="4" xr3:uid="{00000000-0010-0000-0000-000004000000}" name="Y" dataDxfId="6126">
      <calculatedColumnFormula>Árboles!W2</calculatedColumnFormula>
    </tableColumn>
    <tableColumn id="5" xr3:uid="{00000000-0010-0000-0000-000005000000}" name="x1" dataDxfId="6125">
      <calculatedColumnFormula>IF(AND($BQ8="Quercus pyrenaica",$CF$7=TRUE),$BR8,0)</calculatedColumnFormula>
    </tableColumn>
    <tableColumn id="6" xr3:uid="{00000000-0010-0000-0000-000006000000}" name="y1" dataDxfId="6124">
      <calculatedColumnFormula>IF(AND($BQ8="Quercus pyrenaica",$CF$7=TRUE),$BS8,0)</calculatedColumnFormula>
    </tableColumn>
    <tableColumn id="7" xr3:uid="{00000000-0010-0000-0000-000007000000}" name="Volumen1" dataDxfId="6123">
      <calculatedColumnFormula>IF(BT8&lt;&gt;0,Árboles!AC2)</calculatedColumnFormula>
    </tableColumn>
    <tableColumn id="8" xr3:uid="{00000000-0010-0000-0000-000008000000}" name="x2" dataDxfId="6122">
      <calculatedColumnFormula>IF(AND($BQ8="Pinus nigra",$CF$8=TRUE),$BR8,0)</calculatedColumnFormula>
    </tableColumn>
    <tableColumn id="9" xr3:uid="{00000000-0010-0000-0000-000009000000}" name="y2" dataDxfId="6121">
      <calculatedColumnFormula>IF(AND($BQ8="Pinus nigra",$CF$8=TRUE),$BS8,0)</calculatedColumnFormula>
    </tableColumn>
    <tableColumn id="10" xr3:uid="{00000000-0010-0000-0000-00000A000000}" name="Volumen2" dataDxfId="6120">
      <calculatedColumnFormula>IF(BW8&lt;&gt;0,Árboles!AC2)</calculatedColumnFormula>
    </tableColumn>
    <tableColumn id="11" xr3:uid="{00000000-0010-0000-0000-00000B000000}" name="x3" dataDxfId="6119">
      <calculatedColumnFormula>IF(AND($BQ8="Pinus sylvestris",$CF$9=TRUE),$BR8,0)</calculatedColumnFormula>
    </tableColumn>
    <tableColumn id="12" xr3:uid="{00000000-0010-0000-0000-00000C000000}" name="y3" dataDxfId="6118">
      <calculatedColumnFormula>IF(AND($BQ8="Pinus sylvestris",$CF$9=TRUE),$BS8,0)</calculatedColumnFormula>
    </tableColumn>
    <tableColumn id="13" xr3:uid="{00000000-0010-0000-0000-00000D000000}" name="Volumen3" dataDxfId="6117">
      <calculatedColumnFormula>IF(BZ8&lt;&gt;0,Árboles!AC2)</calculatedColumnFormula>
    </tableColumn>
    <tableColumn id="14" xr3:uid="{00000000-0010-0000-0000-00000E000000}" name="x4" dataDxfId="6116">
      <calculatedColumnFormula>IF(AND($BQ8="Crataegus monogyna",$CF$10=TRUE),$BR8,0)</calculatedColumnFormula>
    </tableColumn>
    <tableColumn id="15" xr3:uid="{00000000-0010-0000-0000-00000F000000}" name="y4" dataDxfId="6115">
      <calculatedColumnFormula>IF(AND($BQ8="Crataegus monogyna",$CF$10=TRUE),$BS8,0)</calculatedColumnFormula>
    </tableColumn>
    <tableColumn id="16" xr3:uid="{00000000-0010-0000-0000-000010000000}" name="Volumen4" dataDxfId="6114">
      <calculatedColumnFormula>IF(CC8&lt;&gt;0,Árboles!AC2)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rees" displayName="Trees" ref="A1:AI1501" totalsRowShown="0" headerRowDxfId="6113" dataDxfId="6112">
  <autoFilter ref="A1:AI1501" xr:uid="{00000000-0009-0000-0100-000004000000}"/>
  <tableColumns count="35">
    <tableColumn id="1" xr3:uid="{00000000-0010-0000-0100-000001000000}" name="Parcela" dataDxfId="6111"/>
    <tableColumn id="2" xr3:uid="{00000000-0010-0000-0100-000002000000}" name="Arbol" dataDxfId="6110"/>
    <tableColumn id="3" xr3:uid="{00000000-0010-0000-0100-000003000000}" name="Cuadrante" dataDxfId="6109"/>
    <tableColumn id="4" xr3:uid="{00000000-0010-0000-0100-000004000000}" name="Estaca referencia" dataDxfId="6108"/>
    <tableColumn id="5" xr3:uid="{00000000-0010-0000-0100-000005000000}" name="Azimut" dataDxfId="6107"/>
    <tableColumn id="6" xr3:uid="{00000000-0010-0000-0100-000006000000}" name="Distancia" dataDxfId="6106"/>
    <tableColumn id="7" xr3:uid="{00000000-0010-0000-0100-000007000000}" name="Especie" dataDxfId="6105"/>
    <tableColumn id="8" xr3:uid="{00000000-0010-0000-0100-000008000000}" name="Diam1 " dataDxfId="6104"/>
    <tableColumn id="9" xr3:uid="{00000000-0010-0000-0100-000009000000}" name="Diam2" dataDxfId="6103"/>
    <tableColumn id="10" xr3:uid="{00000000-0010-0000-0100-00000A000000}" name="Ht (m)" dataDxfId="6102"/>
    <tableColumn id="11" xr3:uid="{00000000-0010-0000-0100-00000B000000}" name="Hcv (m)" dataDxfId="6101"/>
    <tableColumn id="12" xr3:uid="{00000000-0010-0000-0100-00000C000000}" name="A" dataDxfId="6100"/>
    <tableColumn id="13" xr3:uid="{00000000-0010-0000-0100-00000D000000}" name="B" dataDxfId="6099"/>
    <tableColumn id="14" xr3:uid="{00000000-0010-0000-0100-00000E000000}" name="C " dataDxfId="6098"/>
    <tableColumn id="15" xr3:uid="{00000000-0010-0000-0100-00000F000000}" name="D " dataDxfId="6097"/>
    <tableColumn id="16" xr3:uid="{00000000-0010-0000-0100-000010000000}" name="Volumen" dataDxfId="6096"/>
    <tableColumn id="17" xr3:uid="{00000000-0010-0000-0100-000011000000}" name="Muerto" dataDxfId="6095"/>
    <tableColumn id="18" xr3:uid="{00000000-0010-0000-0100-000012000000}" name="Riesgo depreciación" dataDxfId="6094"/>
    <tableColumn id="19" xr3:uid="{00000000-0010-0000-0100-000013000000}" name="Defectos copa" dataDxfId="6093"/>
    <tableColumn id="20" xr3:uid="{00000000-0010-0000-0100-000014000000}" name="Estado" dataDxfId="6092"/>
    <tableColumn id="21" xr3:uid="{00000000-0010-0000-0100-000015000000}" name="Códigos ecológicos" dataDxfId="6091"/>
    <tableColumn id="22" xr3:uid="{00000000-0010-0000-0100-000016000000}" name="CoordX" dataDxfId="6090"/>
    <tableColumn id="23" xr3:uid="{00000000-0010-0000-0100-000017000000}" name="CoordY" dataDxfId="6089"/>
    <tableColumn id="29" xr3:uid="{29676C73-E8BA-4A56-B62B-F827889A2A7C}" name="Crecimiento diametral" dataDxfId="6088"/>
    <tableColumn id="32" xr3:uid="{822346FA-C55F-4BAE-A83C-3EBB714EC9AB}" name="Crecimiento volumen" dataDxfId="6087"/>
    <tableColumn id="24" xr3:uid="{00000000-0010-0000-0100-000018000000}" name="Diam" dataDxfId="6086">
      <calculatedColumnFormula>(H2+I2)/2</calculatedColumnFormula>
    </tableColumn>
    <tableColumn id="25" xr3:uid="{00000000-0010-0000-0100-000019000000}" name="CD" dataDxfId="6085">
      <calculatedColumnFormula>INT(Z2/5+0.5)*5</calculatedColumnFormula>
    </tableColumn>
    <tableColumn id="40" xr3:uid="{00000000-0010-0000-0100-000028000000}" name="Área normal " dataDxfId="6084">
      <calculatedColumnFormula>(3.14/4)*(Trees[[#This Row],[Diam]]/100)^2</calculatedColumnFormula>
    </tableColumn>
    <tableColumn id="26" xr3:uid="{00000000-0010-0000-0100-00001A000000}" name="Volumen | Volumen tarifas" dataDxfId="6083">
      <calculatedColumnFormula>Trees[[#This Row],[Volumen]]</calculatedColumnFormula>
    </tableColumn>
    <tableColumn id="27" xr3:uid="{00000000-0010-0000-0100-00001B000000}" name="Calidad" dataDxfId="6082">
      <calculatedColumnFormula>IF(L2&lt;&gt;0,"A",IF(M2&lt;&gt;0,"B",IF(N2&lt;&gt;0,"C","D")))</calculatedColumnFormula>
    </tableColumn>
    <tableColumn id="28" xr3:uid="{00000000-0010-0000-0100-00001C000000}" name="Precio consumo" dataDxfId="6081">
      <calculatedColumnFormula>Industrias!S5</calculatedColumnFormula>
    </tableColumn>
    <tableColumn id="31" xr3:uid="{00000000-0010-0000-0100-00001F000000}" name="Nota ecológica" dataDxfId="6080">
      <calculatedColumnFormula array="1">NoteEcolo(U2)</calculatedColumnFormula>
    </tableColumn>
    <tableColumn id="30" xr3:uid="{93C35B7C-70BF-40E1-ACEA-7A0C2B45CB7E}" name="Área Basimétrica" dataDxfId="6079">
      <calculatedColumnFormula>PI()*(Trees[[#This Row],[Diam]]/2)^2</calculatedColumnFormula>
    </tableColumn>
    <tableColumn id="38" xr3:uid="{00000000-0010-0000-0100-000026000000}" name="Cortado" dataDxfId="6078">
      <calculatedColumnFormula>IF(ISNA(IF(VLOOKUP(Trees[[#This Row],[Arbol]],Equipos!C:F, 2, FALSE)="Cortar",1,0)),0, IF(VLOOKUP(Trees[[#This Row],[Arbol]],Equipos!C:F, 2, FALSE)="Cortar",1,0))</calculatedColumnFormula>
    </tableColumn>
    <tableColumn id="39" xr3:uid="{00000000-0010-0000-0100-000027000000}" name="Nº veces seleccionado" dataDxfId="6077">
      <calculatedColumnFormula array="1">SUM(1*(NumCoupes=B2))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a6" displayName="Tabla6" ref="B4:F322" totalsRowShown="0">
  <tableColumns count="5">
    <tableColumn id="1" xr3:uid="{00000000-0010-0000-0300-000001000000}" name="Nombre" dataDxfId="6076"/>
    <tableColumn id="2" xr3:uid="{00000000-0010-0000-0300-000002000000}" name="Número de árbol" dataDxfId="6075"/>
    <tableColumn id="5" xr3:uid="{9AD14774-2372-44C0-8090-6871A686CBB6}" name="Acción" dataDxfId="6074"/>
    <tableColumn id="3" xr3:uid="{00000000-0010-0000-0300-000003000000}" name="Razón" dataDxfId="6073"/>
    <tableColumn id="4" xr3:uid="{00000000-0010-0000-0300-000004000000}" name="Razón del equipo" dataDxfId="6072">
      <calculatedColumnFormula>IF(B5&lt;&gt;Operateur,"",E5)</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Industrias" displayName="Industrias" ref="B4:S1506" totalsRowShown="0" headerRowDxfId="6042" dataDxfId="6041" tableBorderDxfId="6040">
  <autoFilter ref="B4:S1506" xr:uid="{00000000-0009-0000-0100-000002000000}"/>
  <tableColumns count="18">
    <tableColumn id="1" xr3:uid="{00000000-0010-0000-0400-000001000000}" name="Árbol" dataDxfId="6039">
      <calculatedColumnFormula>IF(Árboles!B2="","",Árboles!B2)</calculatedColumnFormula>
    </tableColumn>
    <tableColumn id="2" xr3:uid="{00000000-0010-0000-0400-000002000000}" name="Cuadrante" dataDxfId="6038">
      <calculatedColumnFormula>IF(Árboles!C2="","",Árboles!C2)</calculatedColumnFormula>
    </tableColumn>
    <tableColumn id="3" xr3:uid="{00000000-0010-0000-0400-000003000000}" name="Especie" dataDxfId="6037">
      <calculatedColumnFormula>IF(Árboles!G2="","",Árboles!G2)</calculatedColumnFormula>
    </tableColumn>
    <tableColumn id="4" xr3:uid="{00000000-0010-0000-0400-000004000000}" name="Vcc (m3)" dataDxfId="6036">
      <calculatedColumnFormula>IF(Árboles!AC2=0,"",Árboles!AC2)</calculatedColumnFormula>
    </tableColumn>
    <tableColumn id="5" xr3:uid="{00000000-0010-0000-0400-000005000000}" name="Vsc;Vfuste (m3)" dataDxfId="6035"/>
    <tableColumn id="6" xr3:uid="{00000000-0010-0000-0400-000006000000}" name="Vtrit (m3)" dataDxfId="6034"/>
    <tableColumn id="7" xr3:uid="{00000000-0010-0000-0400-000007000000}" name="Vapea (m3)" dataDxfId="6033"/>
    <tableColumn id="8" xr3:uid="{00000000-0010-0000-0400-000008000000}" name="Vcanter (m3)" dataDxfId="6032"/>
    <tableColumn id="9" xr3:uid="{00000000-0010-0000-0400-000009000000}" name="Vsierra (m3)" dataDxfId="6031"/>
    <tableColumn id="10" xr3:uid="{00000000-0010-0000-0400-00000A000000}" name="Vsgruesa (m3)" dataDxfId="6030"/>
    <tableColumn id="11" xr3:uid="{00000000-0010-0000-0400-00000B000000}" name="Vchapa (m3)" dataDxfId="6029"/>
    <tableColumn id="12" xr3:uid="{00000000-0010-0000-0400-00000C000000}" name="PCtrit (€)" dataDxfId="6028">
      <calculatedColumnFormula>IF(ISNA(Industrias[[#This Row],[Vtrit (m3)]]*VLOOKUP(Árboles!$G2,Precios!$B$7:$H$19,2,FALSE)),"",Industrias[[#This Row],[Vtrit (m3)]]*VLOOKUP(Árboles!$G2,Precios!$B$7:$H$19,2,FALSE))</calculatedColumnFormula>
    </tableColumn>
    <tableColumn id="13" xr3:uid="{00000000-0010-0000-0400-00000D000000}" name="PCapea (€)" dataDxfId="6027">
      <calculatedColumnFormula>IF(ISNA(Industrias[[#This Row],[Vapea (m3)]]*VLOOKUP(Árboles!$G2,Precios!$B$7:$H$19,3,FALSE)),"",Industrias[[#This Row],[Vapea (m3)]]*VLOOKUP(Árboles!$G2,Precios!$B$7:$H$19,3,FALSE))</calculatedColumnFormula>
    </tableColumn>
    <tableColumn id="14" xr3:uid="{00000000-0010-0000-0400-00000E000000}" name="PCcanter (€)" dataDxfId="6026">
      <calculatedColumnFormula>IF(ISNA(Industrias[[#This Row],[Vcanter (m3)]]*VLOOKUP(Árboles!$G2,Precios!$B$7:$H$19,4,FALSE)),"",Industrias[[#This Row],[Vcanter (m3)]]*VLOOKUP(Árboles!$G2,Precios!$B$7:$H$19,4,FALSE))</calculatedColumnFormula>
    </tableColumn>
    <tableColumn id="15" xr3:uid="{00000000-0010-0000-0400-00000F000000}" name="PCsierra (€)" dataDxfId="6025">
      <calculatedColumnFormula>IF(ISNA(Industrias[[#This Row],[Vsierra (m3)]]*VLOOKUP(Árboles!$G2,Precios!$B$7:$H$19,5,FALSE)),"",Industrias[[#This Row],[Vsierra (m3)]]*VLOOKUP(Árboles!$G2,Precios!$B$7:$H$19,5,FALSE))</calculatedColumnFormula>
    </tableColumn>
    <tableColumn id="16" xr3:uid="{00000000-0010-0000-0400-000010000000}" name="PCsgruesa (€)" dataDxfId="6024">
      <calculatedColumnFormula>IF(ISNA(Industrias[[#This Row],[Vsgruesa (m3)]]*VLOOKUP(Árboles!$G2,Precios!$B$7:$H$19,6,FALSE)),"",Industrias[[#This Row],[Vsgruesa (m3)]]*VLOOKUP(Árboles!$G2,Precios!$B$7:$H$19,6,FALSE))</calculatedColumnFormula>
    </tableColumn>
    <tableColumn id="17" xr3:uid="{00000000-0010-0000-0400-000011000000}" name="PCchapa (€)" dataDxfId="6023">
      <calculatedColumnFormula>IF(ISNA(Industrias[[#This Row],[Vchapa (m3)]]*VLOOKUP(Árboles!$G2,Precios!$B$7:$H$19,7,FALSE)),"",Industrias[[#This Row],[Vchapa (m3)]]*VLOOKUP(Árboles!$G2,Precios!$B$7:$H$19,7,FALSE))</calculatedColumnFormula>
    </tableColumn>
    <tableColumn id="18" xr3:uid="{00000000-0010-0000-0400-000012000000}" name="PCtotal " dataDxfId="6022">
      <calculatedColumnFormula>IF(SUM(M5:R5)=0,0,SUM(M5:R5))</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Biomasa" displayName="Biomasa" ref="B4:J1503" totalsRowShown="0" headerRowDxfId="6008" dataDxfId="6007">
  <autoFilter ref="B4:J1503" xr:uid="{00000000-0009-0000-0100-000005000000}"/>
  <tableColumns count="9">
    <tableColumn id="1" xr3:uid="{00000000-0010-0000-0500-000001000000}" name="Árbol" dataDxfId="6006">
      <calculatedColumnFormula>IF(Árboles!B2="","",Árboles!B2)</calculatedColumnFormula>
    </tableColumn>
    <tableColumn id="2" xr3:uid="{00000000-0010-0000-0500-000002000000}" name="Cuadrante" dataDxfId="6005">
      <calculatedColumnFormula>IF(Árboles!C2="","",Árboles!C2)</calculatedColumnFormula>
    </tableColumn>
    <tableColumn id="3" xr3:uid="{00000000-0010-0000-0500-000003000000}" name="Especie" dataDxfId="6004">
      <calculatedColumnFormula>IF(Árboles!G2="","",Árboles!G2)</calculatedColumnFormula>
    </tableColumn>
    <tableColumn id="4" xr3:uid="{00000000-0010-0000-0500-000004000000}" name="B_PM (t)" dataDxfId="6003"/>
    <tableColumn id="6" xr3:uid="{00000000-0010-0000-0500-000006000000}" name="B_R&gt;7 (t)" dataDxfId="6002"/>
    <tableColumn id="7" xr3:uid="{00000000-0010-0000-0500-000007000000}" name="B_2-7 (t)" dataDxfId="6001"/>
    <tableColumn id="8" xr3:uid="{00000000-0010-0000-0500-000008000000}" name="B_R&lt;2 (t)" dataDxfId="6000"/>
    <tableColumn id="9" xr3:uid="{00000000-0010-0000-0500-000009000000}" name="B_Raíz (t)" dataDxfId="5999"/>
    <tableColumn id="10" xr3:uid="{00000000-0010-0000-0500-00000A000000}" name="Total" dataDxfId="5998">
      <calculatedColumnFormula>SUM(Biomasa[[#This Row],[B_PM (t)]:[B_Raíz (t)]])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omments" Target="../comments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ivotTable" Target="../pivotTables/pivotTable3.xml"/><Relationship Id="rId6" Type="http://schemas.openxmlformats.org/officeDocument/2006/relationships/comments" Target="../comments7.xml"/><Relationship Id="rId5" Type="http://schemas.microsoft.com/office/2007/relationships/slicer" Target="../slicers/slicer2.xml"/><Relationship Id="rId4"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ivotTable" Target="../pivotTables/pivotTable4.xml"/><Relationship Id="rId5" Type="http://schemas.microsoft.com/office/2007/relationships/slicer" Target="../slicers/slicer3.xml"/><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7347C-82A9-4D5D-8422-386A326FDB1A}">
  <sheetPr codeName="Hoja23"/>
  <dimension ref="D49:S72"/>
  <sheetViews>
    <sheetView showGridLines="0" tabSelected="1" zoomScale="55" zoomScaleNormal="55" workbookViewId="0">
      <selection activeCell="I77" sqref="I77"/>
    </sheetView>
  </sheetViews>
  <sheetFormatPr baseColWidth="10" defaultColWidth="11" defaultRowHeight="15.6"/>
  <sheetData>
    <row r="49" spans="4:19">
      <c r="D49" s="529" t="s">
        <v>306</v>
      </c>
      <c r="E49" s="529"/>
      <c r="F49" s="529"/>
      <c r="G49" s="529"/>
      <c r="H49" s="529"/>
      <c r="I49" s="529"/>
      <c r="J49" s="529"/>
      <c r="K49" s="529"/>
    </row>
    <row r="50" spans="4:19" ht="15.75" customHeight="1">
      <c r="D50" s="529"/>
      <c r="E50" s="529"/>
      <c r="F50" s="529"/>
      <c r="G50" s="529"/>
      <c r="H50" s="529"/>
      <c r="I50" s="529"/>
      <c r="J50" s="529"/>
      <c r="K50" s="529"/>
    </row>
    <row r="51" spans="4:19" ht="15.75" customHeight="1">
      <c r="D51" s="529"/>
      <c r="E51" s="529"/>
      <c r="F51" s="529"/>
      <c r="G51" s="529"/>
      <c r="H51" s="529"/>
      <c r="I51" s="529"/>
      <c r="J51" s="529"/>
      <c r="K51" s="529"/>
    </row>
    <row r="52" spans="4:19" ht="15.75" customHeight="1">
      <c r="D52" s="529"/>
      <c r="E52" s="529"/>
      <c r="F52" s="529"/>
      <c r="G52" s="529"/>
      <c r="H52" s="529"/>
      <c r="I52" s="529"/>
      <c r="J52" s="529"/>
      <c r="K52" s="529"/>
    </row>
    <row r="53" spans="4:19" ht="15.75" customHeight="1">
      <c r="D53" s="528"/>
      <c r="E53" s="528"/>
      <c r="F53" s="528"/>
      <c r="G53" s="528"/>
      <c r="H53" s="528"/>
      <c r="I53" s="528"/>
      <c r="J53" s="528"/>
      <c r="K53" s="528"/>
    </row>
    <row r="54" spans="4:19" ht="15.75" customHeight="1">
      <c r="D54" s="529" t="s">
        <v>307</v>
      </c>
      <c r="E54" s="529"/>
      <c r="F54" s="529"/>
      <c r="G54" s="529"/>
      <c r="H54" s="529"/>
      <c r="I54" s="529"/>
      <c r="J54" s="529"/>
      <c r="K54" s="529"/>
    </row>
    <row r="55" spans="4:19" ht="15.75" customHeight="1">
      <c r="D55" s="529"/>
      <c r="E55" s="529"/>
      <c r="F55" s="529"/>
      <c r="G55" s="529"/>
      <c r="H55" s="529"/>
      <c r="I55" s="529"/>
      <c r="J55" s="529"/>
      <c r="K55" s="529"/>
    </row>
    <row r="56" spans="4:19" ht="15.75" customHeight="1">
      <c r="D56" s="529"/>
      <c r="E56" s="529"/>
      <c r="F56" s="529"/>
      <c r="G56" s="529"/>
      <c r="H56" s="529"/>
      <c r="I56" s="529"/>
      <c r="J56" s="529"/>
      <c r="K56" s="529"/>
    </row>
    <row r="57" spans="4:19" ht="15.75" customHeight="1">
      <c r="D57" s="529"/>
      <c r="E57" s="529"/>
      <c r="F57" s="529"/>
      <c r="G57" s="529"/>
      <c r="H57" s="529"/>
      <c r="I57" s="529"/>
      <c r="J57" s="529"/>
      <c r="K57" s="529"/>
    </row>
    <row r="59" spans="4:19">
      <c r="D59" s="529" t="s">
        <v>308</v>
      </c>
      <c r="E59" s="529"/>
      <c r="F59" s="529"/>
      <c r="G59" s="529"/>
      <c r="H59" s="529"/>
      <c r="I59" s="529"/>
      <c r="J59" s="529"/>
      <c r="K59" s="529"/>
    </row>
    <row r="60" spans="4:19">
      <c r="D60" s="529"/>
      <c r="E60" s="529"/>
      <c r="F60" s="529"/>
      <c r="G60" s="529"/>
      <c r="H60" s="529"/>
      <c r="I60" s="529"/>
      <c r="J60" s="529"/>
      <c r="K60" s="529"/>
    </row>
    <row r="61" spans="4:19" ht="15.75" customHeight="1">
      <c r="D61" s="529"/>
      <c r="E61" s="529"/>
      <c r="F61" s="529"/>
      <c r="G61" s="529"/>
      <c r="H61" s="529"/>
      <c r="I61" s="529"/>
      <c r="J61" s="529"/>
      <c r="K61" s="529"/>
      <c r="L61" s="529"/>
      <c r="M61" s="529"/>
      <c r="N61" s="529"/>
      <c r="O61" s="529"/>
      <c r="P61" s="529"/>
      <c r="Q61" s="529"/>
      <c r="R61" s="529"/>
      <c r="S61" s="529"/>
    </row>
    <row r="62" spans="4:19" ht="15.75" customHeight="1">
      <c r="D62" s="529"/>
      <c r="E62" s="529"/>
      <c r="F62" s="529"/>
      <c r="G62" s="529"/>
      <c r="H62" s="529"/>
      <c r="I62" s="529"/>
      <c r="J62" s="529"/>
      <c r="K62" s="529"/>
      <c r="L62" s="529"/>
      <c r="M62" s="529"/>
      <c r="N62" s="529"/>
      <c r="O62" s="529"/>
      <c r="P62" s="529"/>
      <c r="Q62" s="529"/>
      <c r="R62" s="529"/>
      <c r="S62" s="529"/>
    </row>
    <row r="63" spans="4:19" ht="15.75" customHeight="1">
      <c r="L63" s="529"/>
      <c r="M63" s="529"/>
      <c r="N63" s="529"/>
      <c r="O63" s="529"/>
      <c r="P63" s="529"/>
      <c r="Q63" s="529"/>
      <c r="R63" s="529"/>
      <c r="S63" s="529"/>
    </row>
    <row r="64" spans="4:19" ht="15.75" customHeight="1">
      <c r="D64" s="529" t="s">
        <v>309</v>
      </c>
      <c r="E64" s="529"/>
      <c r="F64" s="529"/>
      <c r="G64" s="529"/>
      <c r="H64" s="529"/>
      <c r="I64" s="529"/>
      <c r="J64" s="529"/>
      <c r="K64" s="529"/>
      <c r="L64" s="529"/>
      <c r="M64" s="529"/>
      <c r="N64" s="529"/>
      <c r="O64" s="529"/>
      <c r="P64" s="529"/>
      <c r="Q64" s="529"/>
      <c r="R64" s="529"/>
      <c r="S64" s="529"/>
    </row>
    <row r="65" spans="4:18">
      <c r="D65" s="529"/>
      <c r="E65" s="529"/>
      <c r="F65" s="529"/>
      <c r="G65" s="529"/>
      <c r="H65" s="529"/>
      <c r="I65" s="529"/>
      <c r="J65" s="529"/>
      <c r="K65" s="529"/>
    </row>
    <row r="66" spans="4:18">
      <c r="D66" s="529"/>
      <c r="E66" s="529"/>
      <c r="F66" s="529"/>
      <c r="G66" s="529"/>
      <c r="H66" s="529"/>
      <c r="I66" s="529"/>
      <c r="J66" s="529"/>
      <c r="K66" s="529"/>
    </row>
    <row r="67" spans="4:18">
      <c r="D67" s="529"/>
      <c r="E67" s="529"/>
      <c r="F67" s="529"/>
      <c r="G67" s="529"/>
      <c r="H67" s="529"/>
      <c r="I67" s="529"/>
      <c r="J67" s="529"/>
      <c r="K67" s="529"/>
    </row>
    <row r="68" spans="4:18" ht="15.75" customHeight="1">
      <c r="L68" s="528"/>
      <c r="M68" s="528"/>
    </row>
    <row r="69" spans="4:18" ht="15.75" customHeight="1">
      <c r="L69" s="528"/>
      <c r="M69" s="528"/>
      <c r="N69" s="528"/>
      <c r="O69" s="528"/>
      <c r="P69" s="528"/>
      <c r="Q69" s="528"/>
      <c r="R69" s="528"/>
    </row>
    <row r="70" spans="4:18" ht="15.75" customHeight="1">
      <c r="L70" s="528"/>
      <c r="M70" s="528"/>
      <c r="N70" s="528"/>
      <c r="O70" s="528"/>
      <c r="P70" s="528"/>
      <c r="Q70" s="528"/>
      <c r="R70" s="528"/>
    </row>
    <row r="71" spans="4:18" ht="15.75" customHeight="1">
      <c r="L71" s="528"/>
      <c r="M71" s="528"/>
      <c r="N71" s="528"/>
      <c r="O71" s="528"/>
      <c r="P71" s="528"/>
      <c r="Q71" s="528"/>
      <c r="R71" s="528"/>
    </row>
    <row r="72" spans="4:18" ht="15.75" customHeight="1">
      <c r="K72" s="528"/>
      <c r="L72" s="528"/>
      <c r="M72" s="528"/>
      <c r="N72" s="528"/>
      <c r="O72" s="528"/>
      <c r="P72" s="528"/>
      <c r="Q72" s="528"/>
      <c r="R72" s="528"/>
    </row>
  </sheetData>
  <mergeCells count="5">
    <mergeCell ref="D49:K52"/>
    <mergeCell ref="D54:K57"/>
    <mergeCell ref="D59:K62"/>
    <mergeCell ref="L61:S64"/>
    <mergeCell ref="D64:K67"/>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V12"/>
  <sheetViews>
    <sheetView showGridLines="0" zoomScale="90" zoomScaleNormal="90" workbookViewId="0">
      <selection activeCell="V48" sqref="V48"/>
    </sheetView>
  </sheetViews>
  <sheetFormatPr baseColWidth="10" defaultColWidth="10.8984375" defaultRowHeight="15.6"/>
  <cols>
    <col min="1" max="1" width="2.3984375" customWidth="1"/>
  </cols>
  <sheetData>
    <row r="1" spans="1:48" ht="54.9" customHeight="1">
      <c r="A1" s="1"/>
      <c r="B1" s="530" t="s">
        <v>0</v>
      </c>
      <c r="C1" s="530"/>
      <c r="D1" s="530"/>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row>
    <row r="12" spans="1:48">
      <c r="B12" s="2"/>
    </row>
  </sheetData>
  <mergeCells count="1">
    <mergeCell ref="B1:D1"/>
  </mergeCells>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U51"/>
  <sheetViews>
    <sheetView showGridLines="0" zoomScale="80" zoomScaleNormal="80" workbookViewId="0"/>
  </sheetViews>
  <sheetFormatPr baseColWidth="10" defaultColWidth="10.8984375" defaultRowHeight="15" customHeight="1"/>
  <cols>
    <col min="1" max="1" width="2.3984375" style="6" customWidth="1"/>
    <col min="2" max="2" width="29.5" style="6" customWidth="1"/>
    <col min="3" max="4" width="10.8984375" style="6"/>
    <col min="5" max="5" width="5.09765625" style="6" customWidth="1"/>
    <col min="6" max="6" width="19" style="6" bestFit="1" customWidth="1"/>
    <col min="7" max="7" width="13.09765625" style="6" bestFit="1" customWidth="1"/>
    <col min="8" max="8" width="16.59765625" style="6" bestFit="1" customWidth="1"/>
    <col min="9" max="9" width="13.3984375" style="6" bestFit="1" customWidth="1"/>
    <col min="10" max="10" width="16.59765625" style="6" customWidth="1"/>
    <col min="11" max="11" width="19" style="6" bestFit="1" customWidth="1"/>
    <col min="12" max="12" width="8.59765625" style="6" customWidth="1"/>
    <col min="13" max="13" width="8" style="6" bestFit="1" customWidth="1"/>
    <col min="14" max="14" width="12.09765625" style="6" customWidth="1"/>
    <col min="15" max="15" width="8.59765625" style="6" customWidth="1"/>
    <col min="16" max="16" width="12.09765625" style="6" customWidth="1"/>
    <col min="17" max="16384" width="10.8984375" style="6"/>
  </cols>
  <sheetData>
    <row r="1" spans="2:16" s="4" customFormat="1" ht="54.9" customHeight="1">
      <c r="B1" s="3" t="s">
        <v>1</v>
      </c>
    </row>
    <row r="2" spans="2:16" ht="15.6">
      <c r="B2" s="5"/>
    </row>
    <row r="3" spans="2:16" ht="18">
      <c r="B3" s="553" t="s">
        <v>2</v>
      </c>
      <c r="C3" s="553"/>
      <c r="D3" s="553"/>
      <c r="F3" s="531"/>
      <c r="G3" s="531"/>
      <c r="H3" s="531"/>
      <c r="I3" s="531"/>
      <c r="J3" s="7"/>
      <c r="K3" s="531"/>
      <c r="L3" s="531"/>
      <c r="M3" s="531"/>
      <c r="N3" s="531"/>
      <c r="O3" s="531"/>
      <c r="P3" s="531"/>
    </row>
    <row r="4" spans="2:16" ht="15.6">
      <c r="B4" s="8"/>
      <c r="C4" s="8"/>
    </row>
    <row r="5" spans="2:16" ht="18" customHeight="1">
      <c r="B5" s="9" t="s">
        <v>3</v>
      </c>
      <c r="C5" s="554" t="s">
        <v>279</v>
      </c>
      <c r="D5" s="555"/>
      <c r="F5" s="502"/>
      <c r="G5" s="502"/>
      <c r="H5" s="502"/>
      <c r="I5" s="502"/>
      <c r="J5" s="10"/>
      <c r="K5" s="544"/>
      <c r="L5" s="544"/>
      <c r="M5" s="544"/>
      <c r="N5" s="544"/>
      <c r="O5" s="544"/>
      <c r="P5" s="557"/>
    </row>
    <row r="6" spans="2:16" ht="18" customHeight="1">
      <c r="B6" s="9" t="s">
        <v>5</v>
      </c>
      <c r="C6" s="11" t="s">
        <v>279</v>
      </c>
      <c r="D6" s="12"/>
      <c r="F6" s="503"/>
      <c r="G6" s="501"/>
      <c r="H6" s="501"/>
      <c r="I6" s="501"/>
      <c r="K6" s="544"/>
      <c r="L6" s="544"/>
      <c r="M6" s="544"/>
      <c r="N6" s="544"/>
      <c r="O6" s="544"/>
      <c r="P6" s="557"/>
    </row>
    <row r="7" spans="2:16" ht="18" customHeight="1">
      <c r="B7" s="9" t="s">
        <v>8</v>
      </c>
      <c r="C7" s="455" t="s">
        <v>279</v>
      </c>
      <c r="D7" s="12"/>
      <c r="F7" s="503"/>
      <c r="G7" s="501"/>
      <c r="H7" s="501"/>
      <c r="I7" s="501"/>
      <c r="K7" s="544"/>
      <c r="L7" s="544"/>
      <c r="M7" s="544"/>
      <c r="N7" s="544"/>
      <c r="O7" s="544"/>
      <c r="P7" s="557"/>
    </row>
    <row r="8" spans="2:16" ht="21" customHeight="1">
      <c r="B8" s="547" t="s">
        <v>9</v>
      </c>
      <c r="C8" s="556"/>
      <c r="F8" s="503"/>
      <c r="G8" s="501"/>
      <c r="K8" s="544"/>
      <c r="L8" s="544"/>
      <c r="M8" s="544"/>
      <c r="N8" s="544"/>
      <c r="O8" s="544"/>
      <c r="P8" s="557"/>
    </row>
    <row r="9" spans="2:16" ht="15.6">
      <c r="B9" s="9" t="s">
        <v>11</v>
      </c>
      <c r="C9" s="456">
        <v>760</v>
      </c>
      <c r="F9" s="503"/>
      <c r="G9" s="501"/>
      <c r="H9" s="501"/>
      <c r="I9" s="501"/>
      <c r="K9" s="13"/>
      <c r="L9" s="10"/>
    </row>
    <row r="10" spans="2:16" ht="15.6">
      <c r="B10" s="9" t="s">
        <v>12</v>
      </c>
      <c r="C10" s="457">
        <v>0.04</v>
      </c>
      <c r="F10" s="503"/>
      <c r="G10" s="501"/>
      <c r="H10" s="501"/>
      <c r="I10" s="501"/>
      <c r="K10" s="14"/>
      <c r="L10" s="10"/>
    </row>
    <row r="11" spans="2:16" ht="15.6">
      <c r="B11" s="9" t="s">
        <v>13</v>
      </c>
      <c r="C11" s="458" t="s">
        <v>303</v>
      </c>
      <c r="F11" s="503"/>
      <c r="G11" s="501"/>
      <c r="H11" s="501"/>
      <c r="I11" s="501"/>
      <c r="K11" s="14"/>
      <c r="L11" s="10"/>
    </row>
    <row r="12" spans="2:16" ht="15.6">
      <c r="B12" s="9" t="s">
        <v>14</v>
      </c>
      <c r="C12" s="459" t="s">
        <v>304</v>
      </c>
      <c r="F12" s="503"/>
      <c r="G12" s="501"/>
      <c r="H12" s="501"/>
      <c r="I12" s="501"/>
      <c r="K12" s="14"/>
      <c r="L12" s="10"/>
    </row>
    <row r="13" spans="2:16" ht="15.6">
      <c r="B13" s="547" t="s">
        <v>15</v>
      </c>
      <c r="C13" s="548"/>
      <c r="F13" s="503"/>
      <c r="G13" s="501"/>
      <c r="H13" s="501"/>
      <c r="I13" s="501"/>
      <c r="K13" s="14"/>
      <c r="L13" s="10"/>
    </row>
    <row r="14" spans="2:16" ht="18">
      <c r="B14" s="9" t="s">
        <v>16</v>
      </c>
      <c r="C14" s="460">
        <v>10</v>
      </c>
      <c r="F14" s="503"/>
      <c r="G14" s="501"/>
      <c r="H14" s="501"/>
      <c r="I14" s="501"/>
      <c r="K14" s="531"/>
      <c r="L14" s="531"/>
      <c r="M14" s="531"/>
      <c r="N14" s="531"/>
      <c r="O14" s="531"/>
      <c r="P14" s="531"/>
    </row>
    <row r="15" spans="2:16" ht="18" customHeight="1">
      <c r="B15" s="9" t="s">
        <v>17</v>
      </c>
      <c r="C15" s="461">
        <v>15</v>
      </c>
      <c r="F15" s="503"/>
      <c r="G15" s="501"/>
      <c r="H15" s="501"/>
      <c r="I15" s="501"/>
      <c r="K15"/>
      <c r="L15"/>
      <c r="M15"/>
      <c r="N15"/>
      <c r="O15"/>
    </row>
    <row r="16" spans="2:16" ht="18" customHeight="1">
      <c r="B16" s="547" t="s">
        <v>18</v>
      </c>
      <c r="C16" s="548"/>
      <c r="F16" s="503"/>
      <c r="G16" s="501"/>
      <c r="H16" s="501"/>
      <c r="I16" s="501"/>
      <c r="K16" s="544"/>
      <c r="L16" s="544"/>
      <c r="M16" s="544"/>
      <c r="N16" s="544"/>
      <c r="O16" s="544"/>
      <c r="P16" s="531"/>
    </row>
    <row r="17" spans="2:21" ht="15" customHeight="1">
      <c r="B17" s="9" t="s">
        <v>19</v>
      </c>
      <c r="C17" s="462">
        <v>0</v>
      </c>
      <c r="F17" s="503"/>
      <c r="G17" s="501"/>
      <c r="H17" s="501"/>
      <c r="I17" s="501"/>
      <c r="K17" s="544"/>
      <c r="L17" s="544"/>
      <c r="M17" s="544"/>
      <c r="N17" s="544"/>
      <c r="O17" s="544"/>
      <c r="P17" s="531"/>
    </row>
    <row r="18" spans="2:21" ht="15" customHeight="1">
      <c r="B18" s="549" t="s">
        <v>20</v>
      </c>
      <c r="C18" s="550"/>
      <c r="F18" s="503"/>
      <c r="G18" s="501"/>
      <c r="H18" s="501"/>
      <c r="I18" s="501"/>
      <c r="K18" s="544"/>
      <c r="L18" s="544"/>
      <c r="M18" s="544"/>
      <c r="N18" s="544"/>
      <c r="O18" s="544"/>
      <c r="P18" s="531"/>
    </row>
    <row r="19" spans="2:21" ht="15" customHeight="1">
      <c r="B19" s="9" t="s">
        <v>21</v>
      </c>
      <c r="C19" s="463">
        <v>0</v>
      </c>
      <c r="F19" s="503"/>
      <c r="G19" s="501"/>
      <c r="H19" s="501"/>
      <c r="I19" s="501"/>
      <c r="K19" s="544"/>
      <c r="L19" s="544"/>
      <c r="M19" s="544"/>
      <c r="N19" s="544"/>
      <c r="O19" s="544"/>
      <c r="P19" s="531"/>
    </row>
    <row r="20" spans="2:21" ht="15" customHeight="1">
      <c r="B20" s="551" t="s">
        <v>22</v>
      </c>
      <c r="C20" s="552"/>
      <c r="Q20" s="15"/>
    </row>
    <row r="21" spans="2:21" ht="15" customHeight="1">
      <c r="B21" s="16" t="s">
        <v>23</v>
      </c>
      <c r="C21" s="17">
        <f>NbArbres</f>
        <v>0</v>
      </c>
    </row>
    <row r="22" spans="2:21" ht="15" customHeight="1">
      <c r="B22" s="18" t="s">
        <v>24</v>
      </c>
      <c r="C22" s="19">
        <f ca="1">COUNTA(ListeOperateurs)</f>
        <v>1</v>
      </c>
    </row>
    <row r="23" spans="2:21" ht="15" customHeight="1">
      <c r="N23" s="20"/>
      <c r="O23" s="20"/>
      <c r="P23" s="20"/>
      <c r="Q23" s="20"/>
      <c r="R23" s="20"/>
      <c r="S23" s="20"/>
      <c r="T23" s="20"/>
      <c r="U23" s="20"/>
    </row>
    <row r="24" spans="2:21" ht="15" customHeight="1">
      <c r="N24" s="21"/>
    </row>
    <row r="25" spans="2:21" ht="24.9" customHeight="1">
      <c r="B25" s="553" t="s">
        <v>25</v>
      </c>
      <c r="C25" s="553"/>
      <c r="D25" s="553"/>
      <c r="F25" s="553" t="s">
        <v>26</v>
      </c>
      <c r="G25" s="553"/>
      <c r="H25" s="553"/>
      <c r="I25" s="22"/>
      <c r="K25" s="539" t="s">
        <v>27</v>
      </c>
      <c r="L25" s="540"/>
      <c r="M25" s="540"/>
      <c r="N25" s="540"/>
      <c r="O25" s="541"/>
    </row>
    <row r="27" spans="2:21" ht="18" customHeight="1">
      <c r="B27" s="532" t="s">
        <v>28</v>
      </c>
      <c r="C27" s="533"/>
      <c r="D27" s="534"/>
      <c r="F27" s="532" t="s">
        <v>4</v>
      </c>
      <c r="G27" s="533"/>
      <c r="H27" s="533"/>
      <c r="I27" s="534"/>
      <c r="K27" s="23" t="s">
        <v>29</v>
      </c>
      <c r="L27" s="535" t="s">
        <v>30</v>
      </c>
      <c r="M27" s="535"/>
      <c r="N27" s="536" t="s">
        <v>31</v>
      </c>
      <c r="O27" s="535"/>
    </row>
    <row r="28" spans="2:21" ht="15" customHeight="1">
      <c r="B28" s="412"/>
      <c r="C28" s="24"/>
      <c r="D28" s="25"/>
      <c r="F28" s="413"/>
      <c r="G28" s="24"/>
      <c r="H28" s="24"/>
      <c r="I28" s="25"/>
      <c r="K28" s="26" t="s">
        <v>32</v>
      </c>
      <c r="L28" s="537">
        <v>17.5</v>
      </c>
      <c r="M28" s="538"/>
      <c r="N28" s="537">
        <v>27.5</v>
      </c>
      <c r="O28" s="538"/>
    </row>
    <row r="29" spans="2:21" ht="15" customHeight="1">
      <c r="B29" s="412"/>
      <c r="C29" s="24"/>
      <c r="D29" s="25"/>
      <c r="F29" s="413"/>
      <c r="G29" s="24"/>
      <c r="H29" s="24"/>
      <c r="I29" s="25"/>
      <c r="K29" s="27" t="s">
        <v>33</v>
      </c>
      <c r="L29" s="542">
        <v>27.5</v>
      </c>
      <c r="M29" s="543"/>
      <c r="N29" s="542">
        <v>47.5</v>
      </c>
      <c r="O29" s="543"/>
    </row>
    <row r="30" spans="2:21" ht="15" customHeight="1">
      <c r="B30" s="412"/>
      <c r="C30" s="24"/>
      <c r="D30" s="25"/>
      <c r="F30" s="413"/>
      <c r="G30" s="24"/>
      <c r="H30" s="24"/>
      <c r="I30" s="25"/>
      <c r="K30" s="28" t="s">
        <v>35</v>
      </c>
      <c r="L30" s="545">
        <v>47.5</v>
      </c>
      <c r="M30" s="546"/>
      <c r="N30" s="523"/>
      <c r="O30" s="522"/>
    </row>
    <row r="31" spans="2:21" ht="15" customHeight="1">
      <c r="B31" s="412"/>
      <c r="C31" s="24"/>
      <c r="D31" s="25"/>
      <c r="F31" s="413"/>
      <c r="G31" s="24"/>
      <c r="H31" s="24"/>
      <c r="I31" s="25"/>
    </row>
    <row r="32" spans="2:21" ht="15" customHeight="1">
      <c r="B32" s="412"/>
      <c r="C32" s="24"/>
      <c r="D32" s="25"/>
      <c r="F32" s="400"/>
      <c r="G32" s="24"/>
      <c r="H32" s="24"/>
      <c r="I32" s="25"/>
    </row>
    <row r="33" spans="2:9" ht="15.6">
      <c r="B33" s="412"/>
      <c r="C33" s="24"/>
      <c r="D33" s="25"/>
      <c r="F33" s="400"/>
      <c r="G33" s="24"/>
      <c r="H33" s="24"/>
      <c r="I33" s="25"/>
    </row>
    <row r="34" spans="2:9" ht="15.6">
      <c r="B34" s="29"/>
      <c r="C34" s="24"/>
      <c r="D34" s="25"/>
      <c r="F34" s="400"/>
      <c r="G34" s="24"/>
      <c r="H34" s="24"/>
      <c r="I34" s="25"/>
    </row>
    <row r="35" spans="2:9" ht="15.6">
      <c r="B35" s="29"/>
      <c r="C35" s="24"/>
      <c r="D35" s="25"/>
      <c r="F35" s="400"/>
      <c r="G35" s="24"/>
      <c r="H35" s="24"/>
      <c r="I35" s="25"/>
    </row>
    <row r="36" spans="2:9" ht="15.6">
      <c r="B36" s="29"/>
      <c r="C36" s="24"/>
      <c r="D36" s="25"/>
      <c r="F36" s="400"/>
      <c r="G36" s="24"/>
      <c r="H36" s="24"/>
      <c r="I36" s="25"/>
    </row>
    <row r="37" spans="2:9" ht="15.6">
      <c r="B37" s="29"/>
      <c r="C37" s="24"/>
      <c r="D37" s="25"/>
      <c r="F37" s="400"/>
      <c r="G37" s="24"/>
      <c r="H37" s="24"/>
      <c r="I37" s="25"/>
    </row>
    <row r="38" spans="2:9" ht="15.6">
      <c r="B38" s="29"/>
      <c r="C38" s="24"/>
      <c r="D38" s="25"/>
      <c r="F38" s="400"/>
      <c r="G38" s="24"/>
      <c r="H38" s="24"/>
      <c r="I38" s="25"/>
    </row>
    <row r="39" spans="2:9" ht="15.6">
      <c r="B39" s="29"/>
      <c r="C39" s="24"/>
      <c r="D39" s="25"/>
      <c r="F39" s="400"/>
      <c r="G39" s="24"/>
      <c r="H39" s="24"/>
      <c r="I39" s="25"/>
    </row>
    <row r="40" spans="2:9" ht="15.6">
      <c r="B40" s="29"/>
      <c r="C40" s="24"/>
      <c r="D40" s="25"/>
      <c r="F40" s="400"/>
      <c r="G40" s="24"/>
      <c r="H40" s="24"/>
      <c r="I40" s="25"/>
    </row>
    <row r="41" spans="2:9" ht="15.6">
      <c r="B41" s="29"/>
      <c r="C41" s="24"/>
      <c r="D41" s="25"/>
      <c r="F41" s="400"/>
      <c r="G41" s="24"/>
      <c r="H41" s="24"/>
      <c r="I41" s="25"/>
    </row>
    <row r="42" spans="2:9" ht="15.6">
      <c r="B42" s="29"/>
      <c r="C42" s="24"/>
      <c r="D42" s="25"/>
      <c r="F42" s="400"/>
      <c r="G42" s="24"/>
      <c r="H42" s="24"/>
      <c r="I42" s="25"/>
    </row>
    <row r="43" spans="2:9" ht="15.6">
      <c r="B43" s="29"/>
      <c r="C43" s="24"/>
      <c r="D43" s="25"/>
      <c r="F43" s="400"/>
      <c r="G43" s="24"/>
      <c r="H43" s="24"/>
      <c r="I43" s="25"/>
    </row>
    <row r="44" spans="2:9" ht="15.6">
      <c r="B44" s="29"/>
      <c r="C44" s="24"/>
      <c r="D44" s="25"/>
      <c r="F44" s="400"/>
      <c r="G44" s="24"/>
      <c r="H44" s="24"/>
      <c r="I44" s="25"/>
    </row>
    <row r="45" spans="2:9" ht="15.6">
      <c r="B45" s="29"/>
      <c r="C45" s="24"/>
      <c r="D45" s="25"/>
      <c r="F45" s="400"/>
      <c r="G45" s="24"/>
      <c r="H45" s="24"/>
      <c r="I45" s="25"/>
    </row>
    <row r="46" spans="2:9" ht="15.6">
      <c r="B46" s="29"/>
      <c r="C46" s="24"/>
      <c r="D46" s="25"/>
      <c r="F46" s="400"/>
      <c r="G46" s="24"/>
      <c r="H46" s="24"/>
      <c r="I46" s="25"/>
    </row>
    <row r="47" spans="2:9" ht="15.6">
      <c r="B47" s="29"/>
      <c r="C47" s="24"/>
      <c r="D47" s="25"/>
      <c r="F47" s="400"/>
      <c r="G47" s="24"/>
      <c r="H47" s="24"/>
      <c r="I47" s="25"/>
    </row>
    <row r="48" spans="2:9" ht="15.6">
      <c r="B48" s="29"/>
      <c r="C48" s="24"/>
      <c r="D48" s="25"/>
      <c r="F48" s="400"/>
      <c r="G48" s="24"/>
      <c r="H48" s="24"/>
      <c r="I48" s="25"/>
    </row>
    <row r="49" spans="2:9" ht="15.6">
      <c r="B49" s="29"/>
      <c r="C49" s="24"/>
      <c r="D49" s="25"/>
      <c r="F49" s="400"/>
      <c r="G49" s="24"/>
      <c r="H49" s="24"/>
      <c r="I49" s="25"/>
    </row>
    <row r="50" spans="2:9" ht="15.6">
      <c r="B50" s="29"/>
      <c r="C50" s="24"/>
      <c r="D50" s="25"/>
      <c r="F50" s="400"/>
      <c r="I50" s="30"/>
    </row>
    <row r="51" spans="2:9" ht="15.6">
      <c r="B51" s="31"/>
      <c r="C51" s="32"/>
      <c r="D51" s="33"/>
      <c r="F51" s="401"/>
      <c r="G51" s="34"/>
      <c r="H51" s="34"/>
      <c r="I51" s="35"/>
    </row>
  </sheetData>
  <mergeCells count="26">
    <mergeCell ref="B13:C13"/>
    <mergeCell ref="B3:D3"/>
    <mergeCell ref="F3:I3"/>
    <mergeCell ref="K3:P3"/>
    <mergeCell ref="C5:D5"/>
    <mergeCell ref="B8:C8"/>
    <mergeCell ref="K5:O8"/>
    <mergeCell ref="P5:P8"/>
    <mergeCell ref="L30:M30"/>
    <mergeCell ref="B16:C16"/>
    <mergeCell ref="B18:C18"/>
    <mergeCell ref="B20:C20"/>
    <mergeCell ref="B25:D25"/>
    <mergeCell ref="F25:H25"/>
    <mergeCell ref="L28:M28"/>
    <mergeCell ref="N28:O28"/>
    <mergeCell ref="K25:O25"/>
    <mergeCell ref="L29:M29"/>
    <mergeCell ref="N29:O29"/>
    <mergeCell ref="K16:O19"/>
    <mergeCell ref="P16:P19"/>
    <mergeCell ref="K14:P14"/>
    <mergeCell ref="B27:D27"/>
    <mergeCell ref="F27:I27"/>
    <mergeCell ref="L27:M27"/>
    <mergeCell ref="N27:O27"/>
  </mergeCells>
  <dataValidations count="3">
    <dataValidation type="list" allowBlank="1" showInputMessage="1" showErrorMessage="1" sqref="L9:L14" xr:uid="{00000000-0002-0000-0200-000000000000}">
      <formula1>"1,2,3,4,5,6,7,8,9,10,11,12,13,14,15,16,17,18,19,20,21,22,23,24,25,26,27,28,29,30,31,32,33,34,35,36,37,38,39,40,41,42,43,44,45,46,47,48,49,50,51,52,53,54,55,56"</formula1>
    </dataValidation>
    <dataValidation type="list" allowBlank="1" showInputMessage="1" showErrorMessage="1" sqref="P5" xr:uid="{00000000-0002-0000-0200-000001000000}">
      <formula1>"Si,No"</formula1>
    </dataValidation>
    <dataValidation type="list" allowBlank="1" showInputMessage="1" showErrorMessage="1" sqref="P16:P19" xr:uid="{00000000-0002-0000-0200-000005000000}">
      <formula1>"Calidades,Industrias"</formula1>
    </dataValidation>
  </dataValidations>
  <pageMargins left="0.7" right="0.7" top="0.75" bottom="0.75" header="0.3" footer="0.3"/>
  <pageSetup paperSize="9" orientation="portrait" r:id="rId1"/>
  <ignoredErrors>
    <ignoredError sqref="C21:C22"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traireEssence">
                <anchor moveWithCells="1" sizeWithCells="1">
                  <from>
                    <xdr:col>7</xdr:col>
                    <xdr:colOff>373380</xdr:colOff>
                    <xdr:row>24</xdr:row>
                    <xdr:rowOff>30480</xdr:rowOff>
                  </from>
                  <to>
                    <xdr:col>8</xdr:col>
                    <xdr:colOff>807720</xdr:colOff>
                    <xdr:row>24</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ExtraireOperateurs">
                <anchor moveWithCells="1" sizeWithCells="1">
                  <from>
                    <xdr:col>2</xdr:col>
                    <xdr:colOff>647700</xdr:colOff>
                    <xdr:row>24</xdr:row>
                    <xdr:rowOff>7620</xdr:rowOff>
                  </from>
                  <to>
                    <xdr:col>3</xdr:col>
                    <xdr:colOff>800100</xdr:colOff>
                    <xdr:row>24</xdr:row>
                    <xdr:rowOff>297180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27"/>
  <sheetViews>
    <sheetView showGridLines="0" workbookViewId="0">
      <selection activeCell="C47" sqref="C47"/>
    </sheetView>
  </sheetViews>
  <sheetFormatPr baseColWidth="10" defaultColWidth="10.8984375" defaultRowHeight="15.6"/>
  <cols>
    <col min="1" max="1" width="2.5" style="38" customWidth="1"/>
    <col min="2" max="2" width="10.8984375" style="38"/>
    <col min="3" max="3" width="19" style="38" customWidth="1"/>
    <col min="4" max="4" width="19.09765625" style="38" bestFit="1" customWidth="1"/>
    <col min="5" max="5" width="19" style="38" customWidth="1"/>
    <col min="6" max="6" width="10.59765625" style="38" bestFit="1" customWidth="1"/>
    <col min="7" max="7" width="19.09765625" style="38" bestFit="1" customWidth="1"/>
    <col min="8" max="8" width="14" style="38" bestFit="1" customWidth="1"/>
    <col min="9" max="9" width="19" style="38" customWidth="1"/>
    <col min="10" max="10" width="10.8984375" style="38"/>
    <col min="11" max="11" width="15.8984375" style="38" bestFit="1" customWidth="1"/>
    <col min="12" max="12" width="14" style="38" bestFit="1" customWidth="1"/>
    <col min="13" max="13" width="19" style="38" customWidth="1"/>
    <col min="14" max="16384" width="10.8984375" style="38"/>
  </cols>
  <sheetData>
    <row r="1" spans="1:21" ht="54.9" customHeight="1">
      <c r="A1" s="36"/>
      <c r="B1" s="558" t="s">
        <v>36</v>
      </c>
      <c r="C1" s="558"/>
      <c r="D1" s="36"/>
      <c r="E1" s="36"/>
      <c r="F1" s="36"/>
      <c r="G1" s="36"/>
      <c r="H1" s="36"/>
      <c r="I1" s="36"/>
      <c r="J1" s="36"/>
      <c r="K1" s="36"/>
      <c r="L1" s="36"/>
      <c r="M1" s="36"/>
      <c r="N1" s="36"/>
      <c r="O1" s="36"/>
      <c r="P1" s="36"/>
      <c r="Q1" s="36"/>
      <c r="R1" s="36"/>
      <c r="S1" s="36"/>
      <c r="T1" s="36"/>
      <c r="U1" s="36"/>
    </row>
    <row r="2" spans="1:21" s="39" customFormat="1" ht="21">
      <c r="C2" s="40"/>
      <c r="D2" s="40"/>
      <c r="E2" s="40"/>
    </row>
    <row r="3" spans="1:21" ht="18">
      <c r="C3" s="41"/>
      <c r="D3" s="41"/>
      <c r="E3" s="41"/>
    </row>
    <row r="4" spans="1:21" ht="18">
      <c r="C4" s="41"/>
      <c r="D4" s="41"/>
      <c r="E4" s="41"/>
    </row>
    <row r="5" spans="1:21">
      <c r="C5" s="42" t="s">
        <v>4</v>
      </c>
    </row>
    <row r="6" spans="1:21">
      <c r="C6" s="43" t="s">
        <v>34</v>
      </c>
    </row>
    <row r="7" spans="1:21">
      <c r="E7" s="44" t="s">
        <v>37</v>
      </c>
      <c r="F7" s="45">
        <v>0.495</v>
      </c>
      <c r="G7" s="559" t="s">
        <v>38</v>
      </c>
      <c r="H7" s="559"/>
      <c r="I7" s="46" t="e">
        <f>MIN(E13:E27,I13:I27,M13:M27)</f>
        <v>#DIV/0!</v>
      </c>
    </row>
    <row r="8" spans="1:21">
      <c r="D8" s="47"/>
      <c r="E8" s="44" t="s">
        <v>39</v>
      </c>
      <c r="F8" s="48" t="e">
        <f>AVERAGEIF(Árboles!G:G,"" &amp; Tarifas!C6,Árboles!Z:Z)</f>
        <v>#DIV/0!</v>
      </c>
      <c r="L8" s="49"/>
    </row>
    <row r="11" spans="1:21">
      <c r="C11" s="560" t="s">
        <v>40</v>
      </c>
      <c r="D11" s="560"/>
      <c r="E11" s="560"/>
      <c r="G11" s="560" t="s">
        <v>41</v>
      </c>
      <c r="H11" s="560"/>
      <c r="I11" s="560"/>
      <c r="K11" s="560" t="s">
        <v>42</v>
      </c>
      <c r="L11" s="560"/>
      <c r="M11" s="560"/>
    </row>
    <row r="12" spans="1:21">
      <c r="C12" s="50" t="s">
        <v>43</v>
      </c>
      <c r="D12" s="51" t="s">
        <v>44</v>
      </c>
      <c r="E12" s="52" t="s">
        <v>45</v>
      </c>
      <c r="G12" s="50" t="s">
        <v>46</v>
      </c>
      <c r="H12" s="51" t="s">
        <v>44</v>
      </c>
      <c r="I12" s="52" t="s">
        <v>45</v>
      </c>
      <c r="K12" s="50" t="s">
        <v>46</v>
      </c>
      <c r="L12" s="51" t="s">
        <v>44</v>
      </c>
      <c r="M12" s="52" t="s">
        <v>45</v>
      </c>
      <c r="N12" s="53"/>
      <c r="O12" s="53"/>
    </row>
    <row r="13" spans="1:21">
      <c r="C13" s="54">
        <v>1</v>
      </c>
      <c r="D13" s="55" t="e">
        <f t="shared" ref="D13:D27" si="0">5/70000*(8+C13)*($F$8-5)*($F$8-10)</f>
        <v>#DIV/0!</v>
      </c>
      <c r="E13" s="56" t="e">
        <f t="shared" ref="E13:E27" si="1">(ABS($F$7-D13))/$F$7</f>
        <v>#DIV/0!</v>
      </c>
      <c r="G13" s="54">
        <v>1</v>
      </c>
      <c r="H13" s="55" t="e">
        <f t="shared" ref="H13:H27" si="2">5/90000*(8+G13)*($F$8-5)*$F$8</f>
        <v>#DIV/0!</v>
      </c>
      <c r="I13" s="56" t="e">
        <f t="shared" ref="I13:I27" si="3">(ABS($F$7-H13))/$F$7</f>
        <v>#DIV/0!</v>
      </c>
      <c r="K13" s="54">
        <v>1</v>
      </c>
      <c r="L13" s="55" t="e">
        <f t="shared" ref="L13:L27" si="4">5/101250*(8+K13)*$F$8^2</f>
        <v>#DIV/0!</v>
      </c>
      <c r="M13" s="56" t="e">
        <f t="shared" ref="M13:M27" si="5">(ABS($F$7-L13))/$F$7</f>
        <v>#DIV/0!</v>
      </c>
      <c r="N13" s="53"/>
      <c r="O13" s="53"/>
    </row>
    <row r="14" spans="1:21">
      <c r="C14" s="54">
        <v>2</v>
      </c>
      <c r="D14" s="55" t="e">
        <f t="shared" si="0"/>
        <v>#DIV/0!</v>
      </c>
      <c r="E14" s="56" t="e">
        <f t="shared" si="1"/>
        <v>#DIV/0!</v>
      </c>
      <c r="G14" s="54">
        <v>2</v>
      </c>
      <c r="H14" s="55" t="e">
        <f t="shared" si="2"/>
        <v>#DIV/0!</v>
      </c>
      <c r="I14" s="56" t="e">
        <f t="shared" si="3"/>
        <v>#DIV/0!</v>
      </c>
      <c r="K14" s="54">
        <v>2</v>
      </c>
      <c r="L14" s="55" t="e">
        <f t="shared" si="4"/>
        <v>#DIV/0!</v>
      </c>
      <c r="M14" s="56" t="e">
        <f t="shared" si="5"/>
        <v>#DIV/0!</v>
      </c>
      <c r="N14" s="53"/>
      <c r="O14" s="53"/>
    </row>
    <row r="15" spans="1:21">
      <c r="C15" s="54">
        <v>3</v>
      </c>
      <c r="D15" s="55" t="e">
        <f t="shared" si="0"/>
        <v>#DIV/0!</v>
      </c>
      <c r="E15" s="56" t="e">
        <f t="shared" si="1"/>
        <v>#DIV/0!</v>
      </c>
      <c r="G15" s="54">
        <v>3</v>
      </c>
      <c r="H15" s="55" t="e">
        <f t="shared" si="2"/>
        <v>#DIV/0!</v>
      </c>
      <c r="I15" s="56" t="e">
        <f t="shared" si="3"/>
        <v>#DIV/0!</v>
      </c>
      <c r="K15" s="54">
        <v>3</v>
      </c>
      <c r="L15" s="55" t="e">
        <f t="shared" si="4"/>
        <v>#DIV/0!</v>
      </c>
      <c r="M15" s="56" t="e">
        <f t="shared" si="5"/>
        <v>#DIV/0!</v>
      </c>
      <c r="N15" s="53"/>
      <c r="O15" s="53"/>
    </row>
    <row r="16" spans="1:21">
      <c r="C16" s="54">
        <v>4</v>
      </c>
      <c r="D16" s="55" t="e">
        <f t="shared" si="0"/>
        <v>#DIV/0!</v>
      </c>
      <c r="E16" s="56" t="e">
        <f t="shared" si="1"/>
        <v>#DIV/0!</v>
      </c>
      <c r="G16" s="54">
        <v>4</v>
      </c>
      <c r="H16" s="55" t="e">
        <f t="shared" si="2"/>
        <v>#DIV/0!</v>
      </c>
      <c r="I16" s="56" t="e">
        <f t="shared" si="3"/>
        <v>#DIV/0!</v>
      </c>
      <c r="K16" s="54">
        <v>4</v>
      </c>
      <c r="L16" s="55" t="e">
        <f t="shared" si="4"/>
        <v>#DIV/0!</v>
      </c>
      <c r="M16" s="56" t="e">
        <f t="shared" si="5"/>
        <v>#DIV/0!</v>
      </c>
      <c r="N16" s="53"/>
      <c r="O16" s="53"/>
    </row>
    <row r="17" spans="3:15">
      <c r="C17" s="54">
        <v>5</v>
      </c>
      <c r="D17" s="55" t="e">
        <f t="shared" si="0"/>
        <v>#DIV/0!</v>
      </c>
      <c r="E17" s="56" t="e">
        <f t="shared" si="1"/>
        <v>#DIV/0!</v>
      </c>
      <c r="G17" s="54">
        <v>5</v>
      </c>
      <c r="H17" s="55" t="e">
        <f t="shared" si="2"/>
        <v>#DIV/0!</v>
      </c>
      <c r="I17" s="56" t="e">
        <f t="shared" si="3"/>
        <v>#DIV/0!</v>
      </c>
      <c r="K17" s="54">
        <v>5</v>
      </c>
      <c r="L17" s="55" t="e">
        <f t="shared" si="4"/>
        <v>#DIV/0!</v>
      </c>
      <c r="M17" s="56" t="e">
        <f t="shared" si="5"/>
        <v>#DIV/0!</v>
      </c>
      <c r="N17" s="53"/>
      <c r="O17" s="53"/>
    </row>
    <row r="18" spans="3:15">
      <c r="C18" s="54">
        <v>6</v>
      </c>
      <c r="D18" s="55" t="e">
        <f t="shared" si="0"/>
        <v>#DIV/0!</v>
      </c>
      <c r="E18" s="56" t="e">
        <f t="shared" si="1"/>
        <v>#DIV/0!</v>
      </c>
      <c r="G18" s="54">
        <v>6</v>
      </c>
      <c r="H18" s="55" t="e">
        <f t="shared" si="2"/>
        <v>#DIV/0!</v>
      </c>
      <c r="I18" s="56" t="e">
        <f t="shared" si="3"/>
        <v>#DIV/0!</v>
      </c>
      <c r="J18" s="57"/>
      <c r="K18" s="54">
        <v>6</v>
      </c>
      <c r="L18" s="55" t="e">
        <f t="shared" si="4"/>
        <v>#DIV/0!</v>
      </c>
      <c r="M18" s="56" t="e">
        <f t="shared" si="5"/>
        <v>#DIV/0!</v>
      </c>
      <c r="N18" s="53"/>
      <c r="O18" s="53"/>
    </row>
    <row r="19" spans="3:15">
      <c r="C19" s="54">
        <v>7</v>
      </c>
      <c r="D19" s="55" t="e">
        <f t="shared" si="0"/>
        <v>#DIV/0!</v>
      </c>
      <c r="E19" s="56" t="e">
        <f t="shared" si="1"/>
        <v>#DIV/0!</v>
      </c>
      <c r="G19" s="54">
        <v>7</v>
      </c>
      <c r="H19" s="55" t="e">
        <f t="shared" si="2"/>
        <v>#DIV/0!</v>
      </c>
      <c r="I19" s="56" t="e">
        <f t="shared" si="3"/>
        <v>#DIV/0!</v>
      </c>
      <c r="J19" s="57"/>
      <c r="K19" s="54">
        <v>7</v>
      </c>
      <c r="L19" s="55" t="e">
        <f t="shared" si="4"/>
        <v>#DIV/0!</v>
      </c>
      <c r="M19" s="56" t="e">
        <f t="shared" si="5"/>
        <v>#DIV/0!</v>
      </c>
      <c r="N19" s="53"/>
      <c r="O19" s="53"/>
    </row>
    <row r="20" spans="3:15">
      <c r="C20" s="54">
        <v>8</v>
      </c>
      <c r="D20" s="55" t="e">
        <f t="shared" si="0"/>
        <v>#DIV/0!</v>
      </c>
      <c r="E20" s="56" t="e">
        <f t="shared" si="1"/>
        <v>#DIV/0!</v>
      </c>
      <c r="G20" s="54">
        <v>8</v>
      </c>
      <c r="H20" s="55" t="e">
        <f t="shared" si="2"/>
        <v>#DIV/0!</v>
      </c>
      <c r="I20" s="56" t="e">
        <f t="shared" si="3"/>
        <v>#DIV/0!</v>
      </c>
      <c r="J20" s="57"/>
      <c r="K20" s="54">
        <v>8</v>
      </c>
      <c r="L20" s="55" t="e">
        <f t="shared" si="4"/>
        <v>#DIV/0!</v>
      </c>
      <c r="M20" s="56" t="e">
        <f t="shared" si="5"/>
        <v>#DIV/0!</v>
      </c>
      <c r="N20" s="53"/>
      <c r="O20" s="53"/>
    </row>
    <row r="21" spans="3:15">
      <c r="C21" s="54">
        <v>9</v>
      </c>
      <c r="D21" s="55" t="e">
        <f t="shared" si="0"/>
        <v>#DIV/0!</v>
      </c>
      <c r="E21" s="56" t="e">
        <f t="shared" si="1"/>
        <v>#DIV/0!</v>
      </c>
      <c r="G21" s="54">
        <v>9</v>
      </c>
      <c r="H21" s="55" t="e">
        <f t="shared" si="2"/>
        <v>#DIV/0!</v>
      </c>
      <c r="I21" s="56" t="e">
        <f t="shared" si="3"/>
        <v>#DIV/0!</v>
      </c>
      <c r="J21" s="57"/>
      <c r="K21" s="54">
        <v>9</v>
      </c>
      <c r="L21" s="55" t="e">
        <f t="shared" si="4"/>
        <v>#DIV/0!</v>
      </c>
      <c r="M21" s="56" t="e">
        <f t="shared" si="5"/>
        <v>#DIV/0!</v>
      </c>
      <c r="N21" s="53"/>
      <c r="O21" s="53"/>
    </row>
    <row r="22" spans="3:15">
      <c r="C22" s="54">
        <v>10</v>
      </c>
      <c r="D22" s="55" t="e">
        <f t="shared" si="0"/>
        <v>#DIV/0!</v>
      </c>
      <c r="E22" s="56" t="e">
        <f t="shared" si="1"/>
        <v>#DIV/0!</v>
      </c>
      <c r="G22" s="54">
        <v>10</v>
      </c>
      <c r="H22" s="55" t="e">
        <f t="shared" si="2"/>
        <v>#DIV/0!</v>
      </c>
      <c r="I22" s="56" t="e">
        <f t="shared" si="3"/>
        <v>#DIV/0!</v>
      </c>
      <c r="J22" s="57"/>
      <c r="K22" s="54">
        <v>10</v>
      </c>
      <c r="L22" s="55" t="e">
        <f t="shared" si="4"/>
        <v>#DIV/0!</v>
      </c>
      <c r="M22" s="56" t="e">
        <f t="shared" si="5"/>
        <v>#DIV/0!</v>
      </c>
      <c r="N22" s="53"/>
      <c r="O22" s="53"/>
    </row>
    <row r="23" spans="3:15">
      <c r="C23" s="54">
        <v>11</v>
      </c>
      <c r="D23" s="55" t="e">
        <f t="shared" si="0"/>
        <v>#DIV/0!</v>
      </c>
      <c r="E23" s="56" t="e">
        <f t="shared" si="1"/>
        <v>#DIV/0!</v>
      </c>
      <c r="G23" s="54">
        <v>11</v>
      </c>
      <c r="H23" s="55" t="e">
        <f t="shared" si="2"/>
        <v>#DIV/0!</v>
      </c>
      <c r="I23" s="56" t="e">
        <f t="shared" si="3"/>
        <v>#DIV/0!</v>
      </c>
      <c r="J23" s="57"/>
      <c r="K23" s="54">
        <v>11</v>
      </c>
      <c r="L23" s="55" t="e">
        <f t="shared" si="4"/>
        <v>#DIV/0!</v>
      </c>
      <c r="M23" s="56" t="e">
        <f t="shared" si="5"/>
        <v>#DIV/0!</v>
      </c>
      <c r="N23" s="53"/>
      <c r="O23" s="53"/>
    </row>
    <row r="24" spans="3:15">
      <c r="C24" s="54">
        <v>12</v>
      </c>
      <c r="D24" s="55" t="e">
        <f t="shared" si="0"/>
        <v>#DIV/0!</v>
      </c>
      <c r="E24" s="56" t="e">
        <f t="shared" si="1"/>
        <v>#DIV/0!</v>
      </c>
      <c r="G24" s="54">
        <v>12</v>
      </c>
      <c r="H24" s="55" t="e">
        <f t="shared" si="2"/>
        <v>#DIV/0!</v>
      </c>
      <c r="I24" s="56" t="e">
        <f t="shared" si="3"/>
        <v>#DIV/0!</v>
      </c>
      <c r="J24" s="57"/>
      <c r="K24" s="54">
        <v>12</v>
      </c>
      <c r="L24" s="55" t="e">
        <f t="shared" si="4"/>
        <v>#DIV/0!</v>
      </c>
      <c r="M24" s="56" t="e">
        <f t="shared" si="5"/>
        <v>#DIV/0!</v>
      </c>
      <c r="N24" s="53"/>
      <c r="O24" s="53"/>
    </row>
    <row r="25" spans="3:15">
      <c r="C25" s="54">
        <v>13</v>
      </c>
      <c r="D25" s="55" t="e">
        <f t="shared" si="0"/>
        <v>#DIV/0!</v>
      </c>
      <c r="E25" s="56" t="e">
        <f t="shared" si="1"/>
        <v>#DIV/0!</v>
      </c>
      <c r="G25" s="54">
        <v>13</v>
      </c>
      <c r="H25" s="55" t="e">
        <f t="shared" si="2"/>
        <v>#DIV/0!</v>
      </c>
      <c r="I25" s="56" t="e">
        <f t="shared" si="3"/>
        <v>#DIV/0!</v>
      </c>
      <c r="K25" s="54">
        <v>13</v>
      </c>
      <c r="L25" s="55" t="e">
        <f t="shared" si="4"/>
        <v>#DIV/0!</v>
      </c>
      <c r="M25" s="56" t="e">
        <f t="shared" si="5"/>
        <v>#DIV/0!</v>
      </c>
      <c r="N25" s="53"/>
      <c r="O25" s="53"/>
    </row>
    <row r="26" spans="3:15">
      <c r="C26" s="54">
        <v>14</v>
      </c>
      <c r="D26" s="55" t="e">
        <f t="shared" si="0"/>
        <v>#DIV/0!</v>
      </c>
      <c r="E26" s="56" t="e">
        <f t="shared" si="1"/>
        <v>#DIV/0!</v>
      </c>
      <c r="G26" s="54">
        <v>14</v>
      </c>
      <c r="H26" s="55" t="e">
        <f t="shared" si="2"/>
        <v>#DIV/0!</v>
      </c>
      <c r="I26" s="56" t="e">
        <f t="shared" si="3"/>
        <v>#DIV/0!</v>
      </c>
      <c r="K26" s="54">
        <v>14</v>
      </c>
      <c r="L26" s="55" t="e">
        <f t="shared" si="4"/>
        <v>#DIV/0!</v>
      </c>
      <c r="M26" s="56" t="e">
        <f t="shared" si="5"/>
        <v>#DIV/0!</v>
      </c>
      <c r="N26" s="53"/>
      <c r="O26" s="53"/>
    </row>
    <row r="27" spans="3:15">
      <c r="C27" s="54">
        <v>15</v>
      </c>
      <c r="D27" s="55" t="e">
        <f t="shared" si="0"/>
        <v>#DIV/0!</v>
      </c>
      <c r="E27" s="56" t="e">
        <f t="shared" si="1"/>
        <v>#DIV/0!</v>
      </c>
      <c r="G27" s="54">
        <v>15</v>
      </c>
      <c r="H27" s="55" t="e">
        <f t="shared" si="2"/>
        <v>#DIV/0!</v>
      </c>
      <c r="I27" s="56" t="e">
        <f t="shared" si="3"/>
        <v>#DIV/0!</v>
      </c>
      <c r="K27" s="54">
        <v>15</v>
      </c>
      <c r="L27" s="55" t="e">
        <f t="shared" si="4"/>
        <v>#DIV/0!</v>
      </c>
      <c r="M27" s="56" t="e">
        <f t="shared" si="5"/>
        <v>#DIV/0!</v>
      </c>
    </row>
  </sheetData>
  <mergeCells count="5">
    <mergeCell ref="B1:C1"/>
    <mergeCell ref="G7:H7"/>
    <mergeCell ref="C11:E11"/>
    <mergeCell ref="G11:I11"/>
    <mergeCell ref="K11:M11"/>
  </mergeCells>
  <conditionalFormatting sqref="E13:E27">
    <cfRule type="cellIs" dxfId="6134" priority="3" operator="between">
      <formula>0</formula>
      <formula>0.05</formula>
    </cfRule>
  </conditionalFormatting>
  <conditionalFormatting sqref="I13:I27">
    <cfRule type="cellIs" dxfId="6133" priority="2" operator="between">
      <formula>0</formula>
      <formula>0.05</formula>
    </cfRule>
  </conditionalFormatting>
  <conditionalFormatting sqref="M13:M27">
    <cfRule type="cellIs" dxfId="6132" priority="1" operator="between">
      <formula>0</formula>
      <formula>0.05</formula>
    </cfRule>
  </conditionalFormatting>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Inicio!$F$6:$F$12</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CN1508"/>
  <sheetViews>
    <sheetView showGridLines="0" zoomScaleNormal="100" zoomScalePageLayoutView="90" workbookViewId="0"/>
  </sheetViews>
  <sheetFormatPr baseColWidth="10" defaultColWidth="7" defaultRowHeight="15.6"/>
  <cols>
    <col min="1" max="1" width="2.3984375" style="6" customWidth="1"/>
    <col min="2" max="2" width="7.3984375" style="6" bestFit="1" customWidth="1"/>
    <col min="3" max="5" width="7" style="6" customWidth="1"/>
    <col min="6" max="9" width="7" style="6" hidden="1" customWidth="1"/>
    <col min="10" max="10" width="8.8984375" style="6" bestFit="1" customWidth="1"/>
    <col min="11" max="11" width="10.09765625" style="6" bestFit="1" customWidth="1"/>
    <col min="12" max="12" width="7" style="6"/>
    <col min="13" max="13" width="7" style="6" customWidth="1"/>
    <col min="14" max="67" width="7" style="6"/>
    <col min="68" max="68" width="8.09765625" style="6" customWidth="1"/>
    <col min="69" max="69" width="18.3984375" style="6" bestFit="1" customWidth="1"/>
    <col min="70" max="70" width="7.59765625" style="6" bestFit="1" customWidth="1"/>
    <col min="71" max="71" width="8.3984375" style="6" bestFit="1" customWidth="1"/>
    <col min="72" max="72" width="7.59765625" style="6" bestFit="1" customWidth="1"/>
    <col min="73" max="73" width="8.3984375" style="6" bestFit="1" customWidth="1"/>
    <col min="74" max="74" width="12.09765625" style="6" customWidth="1"/>
    <col min="75" max="75" width="7.59765625" style="6" bestFit="1" customWidth="1"/>
    <col min="76" max="76" width="8.3984375" style="6" customWidth="1"/>
    <col min="77" max="77" width="12.09765625" style="6" customWidth="1"/>
    <col min="78" max="78" width="7.59765625" style="6" bestFit="1" customWidth="1"/>
    <col min="79" max="79" width="9.5" style="6" customWidth="1"/>
    <col min="80" max="80" width="12.09765625" style="6" customWidth="1"/>
    <col min="81" max="82" width="7.09765625" style="6" bestFit="1" customWidth="1"/>
    <col min="83" max="83" width="12.09765625" style="6" customWidth="1"/>
    <col min="84" max="84" width="12.09765625" style="6" bestFit="1" customWidth="1"/>
    <col min="85" max="85" width="7" style="6"/>
    <col min="86" max="86" width="7.09765625" style="6" bestFit="1" customWidth="1"/>
    <col min="87" max="87" width="8.59765625" style="6" bestFit="1" customWidth="1"/>
    <col min="88" max="88" width="9.8984375" style="6" bestFit="1" customWidth="1"/>
    <col min="89" max="89" width="8.59765625" style="6" bestFit="1" customWidth="1"/>
    <col min="90" max="90" width="9.8984375" style="6" bestFit="1" customWidth="1"/>
    <col min="91" max="91" width="7.09765625" style="6" bestFit="1" customWidth="1"/>
    <col min="92" max="92" width="12.09765625" style="6" bestFit="1" customWidth="1"/>
    <col min="93" max="16384" width="7" style="6"/>
  </cols>
  <sheetData>
    <row r="1" spans="1:92" customFormat="1" ht="54.9" customHeight="1">
      <c r="A1" s="139"/>
      <c r="B1" s="558" t="s">
        <v>47</v>
      </c>
      <c r="C1" s="558"/>
      <c r="D1" s="558"/>
      <c r="E1" s="558"/>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row>
    <row r="2" spans="1:92" ht="14.1" customHeight="1"/>
    <row r="3" spans="1:92" ht="39" customHeight="1">
      <c r="B3" s="539" t="s">
        <v>48</v>
      </c>
      <c r="C3" s="540"/>
      <c r="D3" s="540"/>
      <c r="E3" s="540"/>
      <c r="F3" s="540"/>
      <c r="G3" s="540"/>
      <c r="H3" s="540"/>
      <c r="I3" s="540"/>
      <c r="J3" s="540"/>
      <c r="K3" s="541"/>
      <c r="O3"/>
      <c r="P3"/>
      <c r="Q3"/>
      <c r="R3"/>
      <c r="S3"/>
      <c r="T3"/>
      <c r="U3"/>
      <c r="V3"/>
      <c r="W3"/>
      <c r="X3"/>
      <c r="Y3"/>
      <c r="Z3"/>
      <c r="AA3"/>
      <c r="AB3"/>
      <c r="AC3"/>
      <c r="AD3"/>
      <c r="AE3"/>
      <c r="AF3"/>
      <c r="AG3"/>
      <c r="AH3"/>
      <c r="AI3"/>
      <c r="AJ3"/>
      <c r="AK3"/>
      <c r="AL3"/>
      <c r="AM3"/>
      <c r="AN3"/>
      <c r="AO3"/>
      <c r="AP3"/>
      <c r="AQ3"/>
      <c r="AR3"/>
      <c r="AS3"/>
    </row>
    <row r="4" spans="1:92" ht="85.5" customHeight="1">
      <c r="B4" s="58" t="s">
        <v>49</v>
      </c>
      <c r="C4" s="59" t="s">
        <v>50</v>
      </c>
      <c r="D4" s="59" t="s">
        <v>51</v>
      </c>
      <c r="E4" s="60" t="s">
        <v>52</v>
      </c>
      <c r="F4" s="59" t="s">
        <v>53</v>
      </c>
      <c r="G4" s="61" t="s">
        <v>54</v>
      </c>
      <c r="H4" s="61" t="s">
        <v>55</v>
      </c>
      <c r="I4" s="61" t="s">
        <v>56</v>
      </c>
      <c r="J4" s="471" t="s">
        <v>57</v>
      </c>
      <c r="K4" s="472" t="s">
        <v>58</v>
      </c>
      <c r="O4"/>
      <c r="P4"/>
      <c r="Q4"/>
      <c r="R4"/>
      <c r="S4"/>
      <c r="T4"/>
      <c r="U4"/>
      <c r="V4"/>
      <c r="W4"/>
      <c r="X4"/>
      <c r="Y4"/>
      <c r="Z4"/>
      <c r="AA4"/>
      <c r="AB4"/>
      <c r="AC4"/>
      <c r="AD4"/>
      <c r="AE4"/>
      <c r="AF4"/>
      <c r="AG4"/>
      <c r="AH4"/>
      <c r="AI4"/>
      <c r="AJ4"/>
      <c r="AK4"/>
      <c r="AL4"/>
      <c r="AM4"/>
      <c r="AN4"/>
      <c r="AO4"/>
      <c r="AP4"/>
      <c r="AQ4"/>
      <c r="AR4"/>
      <c r="AS4"/>
    </row>
    <row r="5" spans="1:92" ht="18">
      <c r="B5" s="62"/>
      <c r="C5" s="63"/>
      <c r="D5" s="64"/>
      <c r="E5" s="65"/>
      <c r="F5" s="66"/>
      <c r="G5" s="67">
        <v>0</v>
      </c>
      <c r="H5" s="68">
        <f>E5*SIN(G5*PI()/200)*COS(ATAN(F5))</f>
        <v>0</v>
      </c>
      <c r="I5" s="68">
        <f>E5*COS(G5*PI()/200)*COS(ATAN(F5))</f>
        <v>0</v>
      </c>
      <c r="J5" s="473"/>
      <c r="K5" s="474"/>
      <c r="M5" s="10"/>
      <c r="N5" s="69"/>
      <c r="O5"/>
      <c r="P5"/>
      <c r="Q5"/>
      <c r="R5"/>
      <c r="S5"/>
      <c r="T5"/>
      <c r="U5"/>
      <c r="V5"/>
      <c r="W5"/>
      <c r="X5"/>
      <c r="Y5"/>
      <c r="Z5"/>
      <c r="AA5"/>
      <c r="AB5"/>
      <c r="AC5"/>
      <c r="AD5"/>
      <c r="AE5"/>
      <c r="AF5"/>
      <c r="AG5"/>
      <c r="AH5"/>
      <c r="AI5"/>
      <c r="AJ5"/>
      <c r="AK5"/>
      <c r="AL5"/>
      <c r="AM5"/>
      <c r="AN5"/>
      <c r="AO5"/>
      <c r="AP5"/>
      <c r="AQ5"/>
      <c r="AR5"/>
      <c r="AS5"/>
    </row>
    <row r="6" spans="1:92" ht="18">
      <c r="B6" s="62"/>
      <c r="C6" s="63"/>
      <c r="D6" s="70"/>
      <c r="E6" s="71"/>
      <c r="F6" s="72"/>
      <c r="G6" s="73">
        <v>100</v>
      </c>
      <c r="H6" s="73">
        <f>E6*SIN(G6*PI()/200)*COS(ATAN(F6))</f>
        <v>0</v>
      </c>
      <c r="I6" s="73">
        <f>E6*COS(G6*PI()/200)*COS(ATAN(F6))</f>
        <v>0</v>
      </c>
      <c r="J6" s="74"/>
      <c r="K6" s="75"/>
      <c r="M6" s="10"/>
      <c r="O6"/>
      <c r="P6"/>
      <c r="Q6"/>
      <c r="R6"/>
      <c r="S6"/>
      <c r="T6"/>
      <c r="U6"/>
      <c r="V6"/>
      <c r="W6"/>
      <c r="X6"/>
      <c r="Y6"/>
      <c r="Z6"/>
      <c r="AA6"/>
      <c r="AB6"/>
      <c r="AC6"/>
      <c r="AD6"/>
      <c r="AE6"/>
      <c r="AF6"/>
      <c r="AG6"/>
      <c r="AH6"/>
      <c r="AI6"/>
      <c r="AJ6"/>
      <c r="AK6"/>
      <c r="AL6"/>
      <c r="AM6"/>
      <c r="AN6"/>
      <c r="AO6"/>
      <c r="AP6"/>
      <c r="AQ6"/>
      <c r="AR6"/>
      <c r="AS6"/>
      <c r="BR6" s="10"/>
      <c r="BS6" s="10"/>
      <c r="BT6" s="561" t="s">
        <v>59</v>
      </c>
      <c r="BU6" s="561"/>
      <c r="BV6" s="561"/>
      <c r="BW6" s="561"/>
      <c r="BX6" s="561"/>
      <c r="BY6" s="561"/>
      <c r="BZ6" s="561"/>
      <c r="CA6" s="561"/>
      <c r="CB6" s="561"/>
      <c r="CC6" s="561"/>
      <c r="CD6" s="561"/>
      <c r="CE6" s="561"/>
      <c r="CF6" s="76" t="s">
        <v>60</v>
      </c>
    </row>
    <row r="7" spans="1:92" ht="18">
      <c r="B7" s="62"/>
      <c r="C7" s="63"/>
      <c r="D7" s="70"/>
      <c r="E7" s="71"/>
      <c r="F7" s="77"/>
      <c r="G7" s="78">
        <v>380</v>
      </c>
      <c r="H7" s="73">
        <f t="shared" ref="H7:H25" si="0">E7*SIN(G7*PI()/200)*COS(ATAN(F7))</f>
        <v>0</v>
      </c>
      <c r="I7" s="73">
        <f t="shared" ref="I7:I25" si="1">E7*COS(G7*PI()/200)*COS(ATAN(F7))</f>
        <v>0</v>
      </c>
      <c r="J7" s="74"/>
      <c r="K7" s="75"/>
      <c r="M7" s="10"/>
      <c r="O7"/>
      <c r="P7"/>
      <c r="Q7"/>
      <c r="R7"/>
      <c r="S7"/>
      <c r="T7"/>
      <c r="U7"/>
      <c r="V7"/>
      <c r="W7"/>
      <c r="X7"/>
      <c r="Y7"/>
      <c r="Z7"/>
      <c r="AA7"/>
      <c r="AB7"/>
      <c r="AC7"/>
      <c r="AD7"/>
      <c r="AE7"/>
      <c r="AF7"/>
      <c r="AG7"/>
      <c r="AH7"/>
      <c r="AI7"/>
      <c r="AJ7"/>
      <c r="AK7"/>
      <c r="AL7"/>
      <c r="AM7"/>
      <c r="AN7"/>
      <c r="AO7"/>
      <c r="AP7"/>
      <c r="AQ7"/>
      <c r="AR7"/>
      <c r="AS7"/>
      <c r="BP7" s="79" t="s">
        <v>61</v>
      </c>
      <c r="BQ7" s="79" t="s">
        <v>4</v>
      </c>
      <c r="BR7" s="79" t="s">
        <v>57</v>
      </c>
      <c r="BS7" s="79" t="s">
        <v>58</v>
      </c>
      <c r="BT7" s="80" t="s">
        <v>62</v>
      </c>
      <c r="BU7" s="80" t="s">
        <v>63</v>
      </c>
      <c r="BV7" s="80" t="s">
        <v>64</v>
      </c>
      <c r="BW7" s="81" t="s">
        <v>65</v>
      </c>
      <c r="BX7" s="81" t="s">
        <v>66</v>
      </c>
      <c r="BY7" s="81" t="s">
        <v>67</v>
      </c>
      <c r="BZ7" s="82" t="s">
        <v>68</v>
      </c>
      <c r="CA7" s="82" t="s">
        <v>69</v>
      </c>
      <c r="CB7" s="82" t="s">
        <v>70</v>
      </c>
      <c r="CC7" s="83" t="s">
        <v>71</v>
      </c>
      <c r="CD7" s="83" t="s">
        <v>72</v>
      </c>
      <c r="CE7" s="83" t="s">
        <v>73</v>
      </c>
      <c r="CF7" s="6" t="b">
        <v>1</v>
      </c>
      <c r="CH7" s="84" t="s">
        <v>49</v>
      </c>
      <c r="CI7" s="84" t="s">
        <v>57</v>
      </c>
      <c r="CJ7" s="84" t="s">
        <v>58</v>
      </c>
      <c r="CK7" s="84" t="s">
        <v>74</v>
      </c>
      <c r="CL7" s="84" t="s">
        <v>75</v>
      </c>
      <c r="CM7" s="85" t="s">
        <v>76</v>
      </c>
      <c r="CN7" s="6" t="b">
        <v>1</v>
      </c>
    </row>
    <row r="8" spans="1:92" ht="18">
      <c r="B8" s="62"/>
      <c r="C8" s="63"/>
      <c r="D8" s="70"/>
      <c r="E8" s="71"/>
      <c r="F8" s="77"/>
      <c r="G8" s="78">
        <v>380</v>
      </c>
      <c r="H8" s="73">
        <f t="shared" si="0"/>
        <v>0</v>
      </c>
      <c r="I8" s="73">
        <f t="shared" si="1"/>
        <v>0</v>
      </c>
      <c r="J8" s="74"/>
      <c r="K8" s="75"/>
      <c r="M8" s="10"/>
      <c r="O8"/>
      <c r="P8"/>
      <c r="Q8"/>
      <c r="R8"/>
      <c r="S8"/>
      <c r="T8"/>
      <c r="U8"/>
      <c r="V8"/>
      <c r="W8"/>
      <c r="X8"/>
      <c r="Y8"/>
      <c r="Z8"/>
      <c r="AA8"/>
      <c r="AB8"/>
      <c r="AC8"/>
      <c r="AD8"/>
      <c r="AE8"/>
      <c r="AF8"/>
      <c r="AG8"/>
      <c r="AH8"/>
      <c r="AI8"/>
      <c r="AJ8"/>
      <c r="AK8"/>
      <c r="AL8"/>
      <c r="AM8"/>
      <c r="AN8"/>
      <c r="AO8"/>
      <c r="AP8"/>
      <c r="AQ8"/>
      <c r="AR8"/>
      <c r="AS8"/>
      <c r="BP8" s="10">
        <f>Árboles!B2</f>
        <v>0</v>
      </c>
      <c r="BQ8" s="86">
        <f>Árboles!G2</f>
        <v>0</v>
      </c>
      <c r="BR8" s="87">
        <f>Árboles!V2</f>
        <v>0</v>
      </c>
      <c r="BS8" s="87">
        <f>Árboles!W2</f>
        <v>0</v>
      </c>
      <c r="BT8" s="88">
        <f>IF(AND($BQ8="Quercus pyrenaica",$CF$7=TRUE),$BR8,0)</f>
        <v>0</v>
      </c>
      <c r="BU8" s="88">
        <f>IF(AND($BQ8="Quercus pyrenaica",$CF$7=TRUE),$BS8,0)</f>
        <v>0</v>
      </c>
      <c r="BV8" s="89" t="b">
        <f>IF(BT8&lt;&gt;0,Árboles!AC2)</f>
        <v>0</v>
      </c>
      <c r="BW8" s="88">
        <f>IF(AND($BQ8="Pinus nigra",$CF$8=TRUE),$BR8,0)</f>
        <v>0</v>
      </c>
      <c r="BX8" s="88">
        <f>IF(AND($BQ8="Pinus nigra",$CF$8=TRUE),$BS8,0)</f>
        <v>0</v>
      </c>
      <c r="BY8" s="89" t="b">
        <f>IF(BW8&lt;&gt;0,Árboles!AC2)</f>
        <v>0</v>
      </c>
      <c r="BZ8" s="88">
        <f>IF(AND($BQ8="Pinus sylvestris",$CF$9=TRUE),$BR8,0)</f>
        <v>0</v>
      </c>
      <c r="CA8" s="88">
        <f>IF(AND($BQ8="Pinus sylvestris",$CF$9=TRUE),$BS8,0)</f>
        <v>0</v>
      </c>
      <c r="CB8" s="89" t="b">
        <f>IF(BZ8&lt;&gt;0,Árboles!AC2)</f>
        <v>0</v>
      </c>
      <c r="CC8" s="88">
        <f>IF(AND($BQ8="Crataegus monogyna",$CF$10=TRUE),$BR8,0)</f>
        <v>0</v>
      </c>
      <c r="CD8" s="88">
        <f>IF(AND($BQ8="Crataegus monogyna",$CF$10=TRUE),$BS8,0)</f>
        <v>0</v>
      </c>
      <c r="CE8" s="89" t="b">
        <f>IF(CC8&lt;&gt;0,Árboles!AC2)</f>
        <v>0</v>
      </c>
      <c r="CF8" s="6" t="b">
        <v>1</v>
      </c>
      <c r="CH8" s="10">
        <f>B5</f>
        <v>0</v>
      </c>
      <c r="CI8" s="87">
        <f>J5</f>
        <v>0</v>
      </c>
      <c r="CJ8" s="87">
        <f>K5</f>
        <v>0</v>
      </c>
      <c r="CK8" s="10">
        <f>IF($CN$7=TRUE,CI8)</f>
        <v>0</v>
      </c>
      <c r="CL8" s="10">
        <f>IF($CN$7=TRUE,CJ8)</f>
        <v>0</v>
      </c>
      <c r="CM8" s="6">
        <v>1.5</v>
      </c>
    </row>
    <row r="9" spans="1:92" ht="18">
      <c r="B9" s="62"/>
      <c r="C9" s="63"/>
      <c r="D9" s="70"/>
      <c r="E9" s="71"/>
      <c r="F9" s="77"/>
      <c r="G9" s="78">
        <v>380</v>
      </c>
      <c r="H9" s="73">
        <f t="shared" si="0"/>
        <v>0</v>
      </c>
      <c r="I9" s="73">
        <f t="shared" si="1"/>
        <v>0</v>
      </c>
      <c r="J9" s="74"/>
      <c r="K9" s="75"/>
      <c r="M9" s="10"/>
      <c r="O9"/>
      <c r="P9"/>
      <c r="Q9"/>
      <c r="R9"/>
      <c r="S9"/>
      <c r="T9"/>
      <c r="U9"/>
      <c r="V9"/>
      <c r="W9"/>
      <c r="X9"/>
      <c r="Y9"/>
      <c r="Z9"/>
      <c r="AA9"/>
      <c r="AB9"/>
      <c r="AC9"/>
      <c r="AD9"/>
      <c r="AE9"/>
      <c r="AF9"/>
      <c r="AG9"/>
      <c r="AH9"/>
      <c r="AI9"/>
      <c r="AJ9"/>
      <c r="AK9"/>
      <c r="AL9"/>
      <c r="AM9"/>
      <c r="AN9"/>
      <c r="AO9"/>
      <c r="AP9"/>
      <c r="AQ9"/>
      <c r="AR9"/>
      <c r="AS9"/>
      <c r="BP9" s="10">
        <f>Árboles!B3</f>
        <v>0</v>
      </c>
      <c r="BQ9" s="86">
        <f>Árboles!G3</f>
        <v>0</v>
      </c>
      <c r="BR9" s="87">
        <f>Árboles!V3</f>
        <v>0</v>
      </c>
      <c r="BS9" s="87">
        <f>Árboles!W3</f>
        <v>0</v>
      </c>
      <c r="BT9" s="88">
        <f t="shared" ref="BT9:BT72" si="2">IF(AND($BQ9="Quercus pyrenaica",$CF$7=TRUE),$BR9,0)</f>
        <v>0</v>
      </c>
      <c r="BU9" s="88">
        <f t="shared" ref="BU9:BU72" si="3">IF(AND($BQ9="Quercus pyrenaica",$CF$7=TRUE),$BS9,0)</f>
        <v>0</v>
      </c>
      <c r="BV9" s="89" t="b">
        <f>IF(BT9&lt;&gt;0,Árboles!AC3)</f>
        <v>0</v>
      </c>
      <c r="BW9" s="88">
        <f t="shared" ref="BW9:BW72" si="4">IF(AND($BQ9="Pinus nigra",$CF$8=TRUE),$BR9,0)</f>
        <v>0</v>
      </c>
      <c r="BX9" s="88">
        <f t="shared" ref="BX9:BX72" si="5">IF(AND($BQ9="Pinus nigra",$CF$8=TRUE),$BS9,0)</f>
        <v>0</v>
      </c>
      <c r="BY9" s="89" t="b">
        <f>IF(BW9&lt;&gt;0,Árboles!AC3)</f>
        <v>0</v>
      </c>
      <c r="BZ9" s="88">
        <f t="shared" ref="BZ9:BZ72" si="6">IF(AND($BQ9="Pinus sylvestris",$CF$9=TRUE),$BR9,0)</f>
        <v>0</v>
      </c>
      <c r="CA9" s="88">
        <f t="shared" ref="CA9:CA72" si="7">IF(AND($BQ9="Pinus sylvestris",$CF$9=TRUE),$BS9,0)</f>
        <v>0</v>
      </c>
      <c r="CB9" s="89" t="b">
        <f>IF(BZ9&lt;&gt;0,Árboles!AC3)</f>
        <v>0</v>
      </c>
      <c r="CC9" s="88">
        <f t="shared" ref="CC9:CC72" si="8">IF(AND($BQ9="Crataegus monogyna",$CF$10=TRUE),$BR9,0)</f>
        <v>0</v>
      </c>
      <c r="CD9" s="88">
        <f t="shared" ref="CD9:CD72" si="9">IF(AND($BQ9="Crataegus monogyna",$CF$10=TRUE),$BS9,0)</f>
        <v>0</v>
      </c>
      <c r="CE9" s="89" t="b">
        <f>IF(CC9&lt;&gt;0,Árboles!AC3)</f>
        <v>0</v>
      </c>
      <c r="CF9" s="6" t="b">
        <v>1</v>
      </c>
      <c r="CH9" s="10">
        <f t="shared" ref="CH9:CH32" si="10">B6</f>
        <v>0</v>
      </c>
      <c r="CI9" s="87">
        <f t="shared" ref="CI9:CI32" si="11">J6</f>
        <v>0</v>
      </c>
      <c r="CJ9" s="87">
        <f t="shared" ref="CJ9:CJ32" si="12">K6</f>
        <v>0</v>
      </c>
      <c r="CK9" s="10">
        <f t="shared" ref="CK9:CL32" si="13">IF($CN$7=TRUE,CI9)</f>
        <v>0</v>
      </c>
      <c r="CL9" s="10">
        <f t="shared" si="13"/>
        <v>0</v>
      </c>
      <c r="CM9" s="6">
        <v>1.5</v>
      </c>
    </row>
    <row r="10" spans="1:92" ht="18">
      <c r="B10" s="62"/>
      <c r="C10" s="63"/>
      <c r="D10" s="70"/>
      <c r="E10" s="71"/>
      <c r="F10" s="77"/>
      <c r="G10" s="78">
        <v>80</v>
      </c>
      <c r="H10" s="73">
        <f t="shared" si="0"/>
        <v>0</v>
      </c>
      <c r="I10" s="73">
        <f t="shared" si="1"/>
        <v>0</v>
      </c>
      <c r="J10" s="74"/>
      <c r="K10" s="75"/>
      <c r="M10" s="10"/>
      <c r="O10"/>
      <c r="P10"/>
      <c r="Q10"/>
      <c r="R10"/>
      <c r="S10"/>
      <c r="T10"/>
      <c r="U10"/>
      <c r="V10"/>
      <c r="W10"/>
      <c r="X10"/>
      <c r="Y10"/>
      <c r="Z10"/>
      <c r="AA10"/>
      <c r="AB10"/>
      <c r="AC10"/>
      <c r="AD10"/>
      <c r="AE10"/>
      <c r="AF10"/>
      <c r="AG10"/>
      <c r="AH10"/>
      <c r="AI10"/>
      <c r="AJ10"/>
      <c r="AK10"/>
      <c r="AL10"/>
      <c r="AM10"/>
      <c r="AN10"/>
      <c r="AO10"/>
      <c r="AP10"/>
      <c r="AQ10"/>
      <c r="AR10"/>
      <c r="AS10"/>
      <c r="BP10" s="10">
        <f>Árboles!B4</f>
        <v>0</v>
      </c>
      <c r="BQ10" s="86">
        <f>Árboles!G4</f>
        <v>0</v>
      </c>
      <c r="BR10" s="87">
        <f>Árboles!V4</f>
        <v>0</v>
      </c>
      <c r="BS10" s="87">
        <f>Árboles!W4</f>
        <v>0</v>
      </c>
      <c r="BT10" s="88">
        <f t="shared" si="2"/>
        <v>0</v>
      </c>
      <c r="BU10" s="88">
        <f t="shared" si="3"/>
        <v>0</v>
      </c>
      <c r="BV10" s="89" t="b">
        <f>IF(BT10&lt;&gt;0,Árboles!AC4)</f>
        <v>0</v>
      </c>
      <c r="BW10" s="88">
        <f t="shared" si="4"/>
        <v>0</v>
      </c>
      <c r="BX10" s="88">
        <f t="shared" si="5"/>
        <v>0</v>
      </c>
      <c r="BY10" s="89" t="b">
        <f>IF(BW10&lt;&gt;0,Árboles!AC4)</f>
        <v>0</v>
      </c>
      <c r="BZ10" s="88">
        <f t="shared" si="6"/>
        <v>0</v>
      </c>
      <c r="CA10" s="88">
        <f t="shared" si="7"/>
        <v>0</v>
      </c>
      <c r="CB10" s="89" t="b">
        <f>IF(BZ10&lt;&gt;0,Árboles!AC4)</f>
        <v>0</v>
      </c>
      <c r="CC10" s="88">
        <f t="shared" si="8"/>
        <v>0</v>
      </c>
      <c r="CD10" s="88">
        <f t="shared" si="9"/>
        <v>0</v>
      </c>
      <c r="CE10" s="89" t="b">
        <f>IF(CC10&lt;&gt;0,Árboles!AC4)</f>
        <v>0</v>
      </c>
      <c r="CF10" s="6" t="b">
        <v>1</v>
      </c>
      <c r="CH10" s="10">
        <f t="shared" si="10"/>
        <v>0</v>
      </c>
      <c r="CI10" s="87">
        <f t="shared" si="11"/>
        <v>0</v>
      </c>
      <c r="CJ10" s="87">
        <f t="shared" si="12"/>
        <v>0</v>
      </c>
      <c r="CK10" s="10">
        <f t="shared" si="13"/>
        <v>0</v>
      </c>
      <c r="CL10" s="10">
        <f t="shared" si="13"/>
        <v>0</v>
      </c>
      <c r="CM10" s="6">
        <v>1.5</v>
      </c>
    </row>
    <row r="11" spans="1:92" ht="18">
      <c r="B11" s="62"/>
      <c r="C11" s="63"/>
      <c r="D11" s="70"/>
      <c r="E11" s="71"/>
      <c r="F11" s="77"/>
      <c r="G11" s="78">
        <v>180</v>
      </c>
      <c r="H11" s="73">
        <f>E11*SIN(G11*PI()/200)*COS(ATAN(F11))</f>
        <v>0</v>
      </c>
      <c r="I11" s="73">
        <f>E11*COS(G11*PI()/200)*COS(ATAN(F11))</f>
        <v>0</v>
      </c>
      <c r="J11" s="74"/>
      <c r="K11" s="75"/>
      <c r="M11" s="10"/>
      <c r="O11"/>
      <c r="P11"/>
      <c r="Q11"/>
      <c r="R11"/>
      <c r="S11"/>
      <c r="T11"/>
      <c r="U11"/>
      <c r="V11"/>
      <c r="W11"/>
      <c r="X11"/>
      <c r="Y11"/>
      <c r="Z11"/>
      <c r="AA11"/>
      <c r="AB11"/>
      <c r="AC11"/>
      <c r="AD11"/>
      <c r="AE11"/>
      <c r="AF11"/>
      <c r="AG11"/>
      <c r="AH11"/>
      <c r="AI11"/>
      <c r="AJ11"/>
      <c r="AK11"/>
      <c r="AL11"/>
      <c r="AM11"/>
      <c r="AN11"/>
      <c r="AO11"/>
      <c r="AP11"/>
      <c r="AQ11"/>
      <c r="AR11"/>
      <c r="AS11"/>
      <c r="BP11" s="10">
        <f>Árboles!B5</f>
        <v>0</v>
      </c>
      <c r="BQ11" s="86">
        <f>Árboles!G5</f>
        <v>0</v>
      </c>
      <c r="BR11" s="87">
        <f>Árboles!V5</f>
        <v>0</v>
      </c>
      <c r="BS11" s="87">
        <f>Árboles!W5</f>
        <v>0</v>
      </c>
      <c r="BT11" s="88">
        <f t="shared" si="2"/>
        <v>0</v>
      </c>
      <c r="BU11" s="88">
        <f t="shared" si="3"/>
        <v>0</v>
      </c>
      <c r="BV11" s="89" t="b">
        <f>IF(BT11&lt;&gt;0,Árboles!AC5)</f>
        <v>0</v>
      </c>
      <c r="BW11" s="88">
        <f t="shared" si="4"/>
        <v>0</v>
      </c>
      <c r="BX11" s="88">
        <f t="shared" si="5"/>
        <v>0</v>
      </c>
      <c r="BY11" s="89" t="b">
        <f>IF(BW11&lt;&gt;0,Árboles!AC5)</f>
        <v>0</v>
      </c>
      <c r="BZ11" s="88">
        <f t="shared" si="6"/>
        <v>0</v>
      </c>
      <c r="CA11" s="88">
        <f t="shared" si="7"/>
        <v>0</v>
      </c>
      <c r="CB11" s="89" t="b">
        <f>IF(BZ11&lt;&gt;0,Árboles!AC5)</f>
        <v>0</v>
      </c>
      <c r="CC11" s="88">
        <f t="shared" si="8"/>
        <v>0</v>
      </c>
      <c r="CD11" s="88">
        <f t="shared" si="9"/>
        <v>0</v>
      </c>
      <c r="CE11" s="89" t="b">
        <f>IF(CC11&lt;&gt;0,Árboles!AC5)</f>
        <v>0</v>
      </c>
      <c r="CH11" s="10">
        <f t="shared" si="10"/>
        <v>0</v>
      </c>
      <c r="CI11" s="87">
        <f t="shared" si="11"/>
        <v>0</v>
      </c>
      <c r="CJ11" s="87">
        <f t="shared" si="12"/>
        <v>0</v>
      </c>
      <c r="CK11" s="10">
        <f t="shared" si="13"/>
        <v>0</v>
      </c>
      <c r="CL11" s="10">
        <f t="shared" si="13"/>
        <v>0</v>
      </c>
      <c r="CM11" s="6">
        <v>1.5</v>
      </c>
    </row>
    <row r="12" spans="1:92" ht="18">
      <c r="B12" s="62"/>
      <c r="C12" s="63"/>
      <c r="D12" s="70"/>
      <c r="E12" s="71"/>
      <c r="F12" s="77"/>
      <c r="G12" s="78">
        <v>180</v>
      </c>
      <c r="H12" s="73">
        <f t="shared" si="0"/>
        <v>0</v>
      </c>
      <c r="I12" s="73">
        <f t="shared" si="1"/>
        <v>0</v>
      </c>
      <c r="J12" s="74"/>
      <c r="K12" s="75"/>
      <c r="M12" s="10"/>
      <c r="O12"/>
      <c r="P12"/>
      <c r="Q12"/>
      <c r="R12"/>
      <c r="S12"/>
      <c r="T12"/>
      <c r="U12"/>
      <c r="V12"/>
      <c r="W12"/>
      <c r="X12"/>
      <c r="Y12"/>
      <c r="Z12"/>
      <c r="AA12"/>
      <c r="AB12"/>
      <c r="AC12"/>
      <c r="AD12"/>
      <c r="AE12"/>
      <c r="AF12"/>
      <c r="AG12"/>
      <c r="AH12"/>
      <c r="AI12"/>
      <c r="AJ12"/>
      <c r="AK12"/>
      <c r="AL12"/>
      <c r="AM12"/>
      <c r="AN12"/>
      <c r="AO12"/>
      <c r="AP12"/>
      <c r="AQ12"/>
      <c r="AR12"/>
      <c r="AS12"/>
      <c r="BP12" s="10">
        <f>Árboles!B6</f>
        <v>0</v>
      </c>
      <c r="BQ12" s="86">
        <f>Árboles!G6</f>
        <v>0</v>
      </c>
      <c r="BR12" s="87">
        <f>Árboles!V6</f>
        <v>0</v>
      </c>
      <c r="BS12" s="87">
        <f>Árboles!W6</f>
        <v>0</v>
      </c>
      <c r="BT12" s="88">
        <f t="shared" si="2"/>
        <v>0</v>
      </c>
      <c r="BU12" s="88">
        <f t="shared" si="3"/>
        <v>0</v>
      </c>
      <c r="BV12" s="89" t="b">
        <f>IF(BT12&lt;&gt;0,Árboles!AC6)</f>
        <v>0</v>
      </c>
      <c r="BW12" s="88">
        <f t="shared" si="4"/>
        <v>0</v>
      </c>
      <c r="BX12" s="88">
        <f t="shared" si="5"/>
        <v>0</v>
      </c>
      <c r="BY12" s="89" t="b">
        <f>IF(BW12&lt;&gt;0,Árboles!AC6)</f>
        <v>0</v>
      </c>
      <c r="BZ12" s="88">
        <f t="shared" si="6"/>
        <v>0</v>
      </c>
      <c r="CA12" s="88">
        <f t="shared" si="7"/>
        <v>0</v>
      </c>
      <c r="CB12" s="89" t="b">
        <f>IF(BZ12&lt;&gt;0,Árboles!AC6)</f>
        <v>0</v>
      </c>
      <c r="CC12" s="88">
        <f t="shared" si="8"/>
        <v>0</v>
      </c>
      <c r="CD12" s="88">
        <f t="shared" si="9"/>
        <v>0</v>
      </c>
      <c r="CE12" s="89" t="b">
        <f>IF(CC12&lt;&gt;0,Árboles!AC6)</f>
        <v>0</v>
      </c>
      <c r="CH12" s="10">
        <f t="shared" si="10"/>
        <v>0</v>
      </c>
      <c r="CI12" s="87">
        <f t="shared" si="11"/>
        <v>0</v>
      </c>
      <c r="CJ12" s="87">
        <f t="shared" si="12"/>
        <v>0</v>
      </c>
      <c r="CK12" s="10">
        <f t="shared" si="13"/>
        <v>0</v>
      </c>
      <c r="CL12" s="10">
        <f t="shared" si="13"/>
        <v>0</v>
      </c>
      <c r="CM12" s="6">
        <v>1.5</v>
      </c>
    </row>
    <row r="13" spans="1:92" ht="18">
      <c r="B13" s="62"/>
      <c r="C13" s="63"/>
      <c r="D13" s="70"/>
      <c r="E13" s="71"/>
      <c r="F13" s="77"/>
      <c r="G13" s="78">
        <v>180</v>
      </c>
      <c r="H13" s="73">
        <f t="shared" si="0"/>
        <v>0</v>
      </c>
      <c r="I13" s="73">
        <f t="shared" si="1"/>
        <v>0</v>
      </c>
      <c r="J13" s="74"/>
      <c r="K13" s="75"/>
      <c r="M13" s="10"/>
      <c r="O13"/>
      <c r="P13"/>
      <c r="Q13"/>
      <c r="R13"/>
      <c r="S13"/>
      <c r="T13"/>
      <c r="U13"/>
      <c r="V13"/>
      <c r="W13"/>
      <c r="X13"/>
      <c r="Y13"/>
      <c r="Z13"/>
      <c r="AA13"/>
      <c r="AB13"/>
      <c r="AC13"/>
      <c r="AD13"/>
      <c r="AE13"/>
      <c r="AF13"/>
      <c r="AG13"/>
      <c r="AH13"/>
      <c r="AI13"/>
      <c r="AJ13"/>
      <c r="AK13"/>
      <c r="AL13"/>
      <c r="AM13"/>
      <c r="AN13"/>
      <c r="AO13"/>
      <c r="AP13"/>
      <c r="AQ13"/>
      <c r="AR13"/>
      <c r="AS13"/>
      <c r="BP13" s="10">
        <f>Árboles!B7</f>
        <v>0</v>
      </c>
      <c r="BQ13" s="86">
        <f>Árboles!G7</f>
        <v>0</v>
      </c>
      <c r="BR13" s="87">
        <f>Árboles!V7</f>
        <v>0</v>
      </c>
      <c r="BS13" s="87">
        <f>Árboles!W7</f>
        <v>0</v>
      </c>
      <c r="BT13" s="88">
        <f t="shared" si="2"/>
        <v>0</v>
      </c>
      <c r="BU13" s="88">
        <f t="shared" si="3"/>
        <v>0</v>
      </c>
      <c r="BV13" s="89" t="b">
        <f>IF(BT13&lt;&gt;0,Árboles!AC7)</f>
        <v>0</v>
      </c>
      <c r="BW13" s="88">
        <f t="shared" si="4"/>
        <v>0</v>
      </c>
      <c r="BX13" s="88">
        <f t="shared" si="5"/>
        <v>0</v>
      </c>
      <c r="BY13" s="89" t="b">
        <f>IF(BW13&lt;&gt;0,Árboles!AC7)</f>
        <v>0</v>
      </c>
      <c r="BZ13" s="88">
        <f t="shared" si="6"/>
        <v>0</v>
      </c>
      <c r="CA13" s="88">
        <f t="shared" si="7"/>
        <v>0</v>
      </c>
      <c r="CB13" s="89" t="b">
        <f>IF(BZ13&lt;&gt;0,Árboles!AC7)</f>
        <v>0</v>
      </c>
      <c r="CC13" s="88">
        <f t="shared" si="8"/>
        <v>0</v>
      </c>
      <c r="CD13" s="88">
        <f t="shared" si="9"/>
        <v>0</v>
      </c>
      <c r="CE13" s="89" t="b">
        <f>IF(CC13&lt;&gt;0,Árboles!AC7)</f>
        <v>0</v>
      </c>
      <c r="CH13" s="10">
        <f t="shared" si="10"/>
        <v>0</v>
      </c>
      <c r="CI13" s="87">
        <f t="shared" si="11"/>
        <v>0</v>
      </c>
      <c r="CJ13" s="87">
        <f t="shared" si="12"/>
        <v>0</v>
      </c>
      <c r="CK13" s="10">
        <f t="shared" si="13"/>
        <v>0</v>
      </c>
      <c r="CL13" s="10">
        <f t="shared" si="13"/>
        <v>0</v>
      </c>
      <c r="CM13" s="6">
        <v>1.5</v>
      </c>
    </row>
    <row r="14" spans="1:92" ht="18">
      <c r="B14" s="62"/>
      <c r="C14" s="63"/>
      <c r="D14" s="70"/>
      <c r="E14" s="71"/>
      <c r="F14" s="77"/>
      <c r="G14" s="78">
        <v>180</v>
      </c>
      <c r="H14" s="73">
        <f t="shared" si="0"/>
        <v>0</v>
      </c>
      <c r="I14" s="73">
        <f t="shared" si="1"/>
        <v>0</v>
      </c>
      <c r="J14" s="74"/>
      <c r="K14" s="75"/>
      <c r="M14" s="10"/>
      <c r="O14"/>
      <c r="P14"/>
      <c r="Q14"/>
      <c r="R14"/>
      <c r="S14"/>
      <c r="T14"/>
      <c r="U14"/>
      <c r="V14"/>
      <c r="W14"/>
      <c r="X14"/>
      <c r="Y14"/>
      <c r="Z14"/>
      <c r="AA14"/>
      <c r="AB14"/>
      <c r="AC14"/>
      <c r="AD14"/>
      <c r="AE14"/>
      <c r="AF14"/>
      <c r="AG14"/>
      <c r="AH14"/>
      <c r="AI14"/>
      <c r="AJ14"/>
      <c r="AK14"/>
      <c r="AL14"/>
      <c r="AM14"/>
      <c r="AN14"/>
      <c r="AO14"/>
      <c r="AP14"/>
      <c r="AQ14"/>
      <c r="AR14"/>
      <c r="AS14"/>
      <c r="BP14" s="10">
        <f>Árboles!B8</f>
        <v>0</v>
      </c>
      <c r="BQ14" s="86">
        <f>Árboles!G8</f>
        <v>0</v>
      </c>
      <c r="BR14" s="87">
        <f>Árboles!V8</f>
        <v>0</v>
      </c>
      <c r="BS14" s="87">
        <f>Árboles!W8</f>
        <v>0</v>
      </c>
      <c r="BT14" s="88">
        <f t="shared" si="2"/>
        <v>0</v>
      </c>
      <c r="BU14" s="88">
        <f t="shared" si="3"/>
        <v>0</v>
      </c>
      <c r="BV14" s="89" t="b">
        <f>IF(BT14&lt;&gt;0,Árboles!AC8)</f>
        <v>0</v>
      </c>
      <c r="BW14" s="88">
        <f t="shared" si="4"/>
        <v>0</v>
      </c>
      <c r="BX14" s="88">
        <f t="shared" si="5"/>
        <v>0</v>
      </c>
      <c r="BY14" s="89" t="b">
        <f>IF(BW14&lt;&gt;0,Árboles!AC8)</f>
        <v>0</v>
      </c>
      <c r="BZ14" s="88">
        <f t="shared" si="6"/>
        <v>0</v>
      </c>
      <c r="CA14" s="88">
        <f t="shared" si="7"/>
        <v>0</v>
      </c>
      <c r="CB14" s="89" t="b">
        <f>IF(BZ14&lt;&gt;0,Árboles!AC8)</f>
        <v>0</v>
      </c>
      <c r="CC14" s="88">
        <f t="shared" si="8"/>
        <v>0</v>
      </c>
      <c r="CD14" s="88">
        <f t="shared" si="9"/>
        <v>0</v>
      </c>
      <c r="CE14" s="89" t="b">
        <f>IF(CC14&lt;&gt;0,Árboles!AC8)</f>
        <v>0</v>
      </c>
      <c r="CH14" s="10">
        <f t="shared" si="10"/>
        <v>0</v>
      </c>
      <c r="CI14" s="87">
        <f t="shared" si="11"/>
        <v>0</v>
      </c>
      <c r="CJ14" s="87">
        <f t="shared" si="12"/>
        <v>0</v>
      </c>
      <c r="CK14" s="10">
        <f t="shared" si="13"/>
        <v>0</v>
      </c>
      <c r="CL14" s="10">
        <f t="shared" si="13"/>
        <v>0</v>
      </c>
      <c r="CM14" s="6">
        <v>1.5</v>
      </c>
    </row>
    <row r="15" spans="1:92" ht="18">
      <c r="B15" s="62"/>
      <c r="C15" s="63"/>
      <c r="D15" s="70"/>
      <c r="E15" s="71"/>
      <c r="F15" s="77"/>
      <c r="G15" s="78">
        <v>80</v>
      </c>
      <c r="H15" s="73">
        <f t="shared" si="0"/>
        <v>0</v>
      </c>
      <c r="I15" s="73">
        <f t="shared" si="1"/>
        <v>0</v>
      </c>
      <c r="J15" s="74"/>
      <c r="K15" s="75"/>
      <c r="M15" s="10"/>
      <c r="O15"/>
      <c r="P15"/>
      <c r="Q15"/>
      <c r="R15"/>
      <c r="S15"/>
      <c r="T15"/>
      <c r="U15"/>
      <c r="V15"/>
      <c r="W15"/>
      <c r="X15"/>
      <c r="Y15"/>
      <c r="Z15"/>
      <c r="AA15"/>
      <c r="AB15"/>
      <c r="AC15"/>
      <c r="AD15"/>
      <c r="AE15"/>
      <c r="AF15"/>
      <c r="AG15"/>
      <c r="AH15"/>
      <c r="AI15"/>
      <c r="AJ15"/>
      <c r="AK15"/>
      <c r="AL15"/>
      <c r="AM15"/>
      <c r="AN15"/>
      <c r="AO15"/>
      <c r="AP15"/>
      <c r="AQ15"/>
      <c r="AR15"/>
      <c r="AS15"/>
      <c r="BP15" s="10">
        <f>Árboles!B9</f>
        <v>0</v>
      </c>
      <c r="BQ15" s="86">
        <f>Árboles!G9</f>
        <v>0</v>
      </c>
      <c r="BR15" s="87">
        <f>Árboles!V9</f>
        <v>0</v>
      </c>
      <c r="BS15" s="87">
        <f>Árboles!W9</f>
        <v>0</v>
      </c>
      <c r="BT15" s="88">
        <f t="shared" si="2"/>
        <v>0</v>
      </c>
      <c r="BU15" s="88">
        <f t="shared" si="3"/>
        <v>0</v>
      </c>
      <c r="BV15" s="89" t="b">
        <f>IF(BT15&lt;&gt;0,Árboles!AC9)</f>
        <v>0</v>
      </c>
      <c r="BW15" s="88">
        <f t="shared" si="4"/>
        <v>0</v>
      </c>
      <c r="BX15" s="88">
        <f t="shared" si="5"/>
        <v>0</v>
      </c>
      <c r="BY15" s="89" t="b">
        <f>IF(BW15&lt;&gt;0,Árboles!AC9)</f>
        <v>0</v>
      </c>
      <c r="BZ15" s="88">
        <f t="shared" si="6"/>
        <v>0</v>
      </c>
      <c r="CA15" s="88">
        <f t="shared" si="7"/>
        <v>0</v>
      </c>
      <c r="CB15" s="89" t="b">
        <f>IF(BZ15&lt;&gt;0,Árboles!AC9)</f>
        <v>0</v>
      </c>
      <c r="CC15" s="88">
        <f t="shared" si="8"/>
        <v>0</v>
      </c>
      <c r="CD15" s="88">
        <f t="shared" si="9"/>
        <v>0</v>
      </c>
      <c r="CE15" s="89" t="b">
        <f>IF(CC15&lt;&gt;0,Árboles!AC9)</f>
        <v>0</v>
      </c>
      <c r="CH15" s="10">
        <f t="shared" si="10"/>
        <v>0</v>
      </c>
      <c r="CI15" s="87">
        <f t="shared" si="11"/>
        <v>0</v>
      </c>
      <c r="CJ15" s="87">
        <f t="shared" si="12"/>
        <v>0</v>
      </c>
      <c r="CK15" s="10">
        <f t="shared" si="13"/>
        <v>0</v>
      </c>
      <c r="CL15" s="10">
        <f t="shared" si="13"/>
        <v>0</v>
      </c>
      <c r="CM15" s="6">
        <v>1.5</v>
      </c>
    </row>
    <row r="16" spans="1:92" ht="18">
      <c r="B16" s="62"/>
      <c r="C16" s="63"/>
      <c r="D16" s="70"/>
      <c r="E16" s="71"/>
      <c r="F16" s="77"/>
      <c r="G16" s="78">
        <v>380</v>
      </c>
      <c r="H16" s="73">
        <f t="shared" si="0"/>
        <v>0</v>
      </c>
      <c r="I16" s="73">
        <f t="shared" si="1"/>
        <v>0</v>
      </c>
      <c r="J16" s="74"/>
      <c r="K16" s="75"/>
      <c r="M16" s="10"/>
      <c r="O16"/>
      <c r="P16"/>
      <c r="Q16"/>
      <c r="R16"/>
      <c r="S16"/>
      <c r="T16"/>
      <c r="U16"/>
      <c r="V16"/>
      <c r="W16"/>
      <c r="X16"/>
      <c r="Y16"/>
      <c r="Z16"/>
      <c r="AA16"/>
      <c r="AB16"/>
      <c r="AC16"/>
      <c r="AD16"/>
      <c r="AE16"/>
      <c r="AF16"/>
      <c r="AG16"/>
      <c r="AH16"/>
      <c r="AI16"/>
      <c r="AJ16"/>
      <c r="AK16"/>
      <c r="AL16"/>
      <c r="AM16"/>
      <c r="AN16"/>
      <c r="AO16"/>
      <c r="AP16"/>
      <c r="AQ16"/>
      <c r="AR16"/>
      <c r="AS16"/>
      <c r="BP16" s="10">
        <f>Árboles!B10</f>
        <v>0</v>
      </c>
      <c r="BQ16" s="86">
        <f>Árboles!G10</f>
        <v>0</v>
      </c>
      <c r="BR16" s="87">
        <f>Árboles!V10</f>
        <v>0</v>
      </c>
      <c r="BS16" s="87">
        <f>Árboles!W10</f>
        <v>0</v>
      </c>
      <c r="BT16" s="88">
        <f t="shared" si="2"/>
        <v>0</v>
      </c>
      <c r="BU16" s="88">
        <f t="shared" si="3"/>
        <v>0</v>
      </c>
      <c r="BV16" s="89" t="b">
        <f>IF(BT16&lt;&gt;0,Árboles!AC10)</f>
        <v>0</v>
      </c>
      <c r="BW16" s="88">
        <f t="shared" si="4"/>
        <v>0</v>
      </c>
      <c r="BX16" s="88">
        <f t="shared" si="5"/>
        <v>0</v>
      </c>
      <c r="BY16" s="89" t="b">
        <f>IF(BW16&lt;&gt;0,Árboles!AC10)</f>
        <v>0</v>
      </c>
      <c r="BZ16" s="88">
        <f t="shared" si="6"/>
        <v>0</v>
      </c>
      <c r="CA16" s="88">
        <f t="shared" si="7"/>
        <v>0</v>
      </c>
      <c r="CB16" s="89" t="b">
        <f>IF(BZ16&lt;&gt;0,Árboles!AC10)</f>
        <v>0</v>
      </c>
      <c r="CC16" s="88">
        <f t="shared" si="8"/>
        <v>0</v>
      </c>
      <c r="CD16" s="88">
        <f t="shared" si="9"/>
        <v>0</v>
      </c>
      <c r="CE16" s="89" t="b">
        <f>IF(CC16&lt;&gt;0,Árboles!AC10)</f>
        <v>0</v>
      </c>
      <c r="CH16" s="10">
        <f t="shared" si="10"/>
        <v>0</v>
      </c>
      <c r="CI16" s="87">
        <f t="shared" si="11"/>
        <v>0</v>
      </c>
      <c r="CJ16" s="87">
        <f t="shared" si="12"/>
        <v>0</v>
      </c>
      <c r="CK16" s="10">
        <f t="shared" si="13"/>
        <v>0</v>
      </c>
      <c r="CL16" s="10">
        <f t="shared" si="13"/>
        <v>0</v>
      </c>
      <c r="CM16" s="6">
        <v>1.5</v>
      </c>
    </row>
    <row r="17" spans="2:91" ht="18">
      <c r="B17" s="62"/>
      <c r="C17" s="63"/>
      <c r="D17" s="70"/>
      <c r="E17" s="71"/>
      <c r="F17" s="77"/>
      <c r="G17" s="78">
        <v>380</v>
      </c>
      <c r="H17" s="73">
        <f>E17*SIN(G17*PI()/200)*COS(ATAN(F17))</f>
        <v>0</v>
      </c>
      <c r="I17" s="73">
        <f>E17*COS(G17*PI()/200)*COS(ATAN(F17))</f>
        <v>0</v>
      </c>
      <c r="J17" s="74"/>
      <c r="K17" s="75"/>
      <c r="M17" s="10"/>
      <c r="O17"/>
      <c r="P17"/>
      <c r="Q17"/>
      <c r="R17"/>
      <c r="S17"/>
      <c r="T17"/>
      <c r="U17"/>
      <c r="V17"/>
      <c r="W17"/>
      <c r="X17"/>
      <c r="Y17"/>
      <c r="Z17"/>
      <c r="AA17"/>
      <c r="AB17"/>
      <c r="AC17"/>
      <c r="AD17"/>
      <c r="AE17"/>
      <c r="AF17"/>
      <c r="AG17"/>
      <c r="AH17"/>
      <c r="AI17"/>
      <c r="AJ17"/>
      <c r="AK17"/>
      <c r="AL17"/>
      <c r="AM17"/>
      <c r="AN17"/>
      <c r="AO17"/>
      <c r="AP17"/>
      <c r="AQ17"/>
      <c r="AR17"/>
      <c r="AS17"/>
      <c r="BP17" s="10">
        <f>Árboles!B11</f>
        <v>0</v>
      </c>
      <c r="BQ17" s="86">
        <f>Árboles!G11</f>
        <v>0</v>
      </c>
      <c r="BR17" s="87">
        <f>Árboles!V11</f>
        <v>0</v>
      </c>
      <c r="BS17" s="87">
        <f>Árboles!W11</f>
        <v>0</v>
      </c>
      <c r="BT17" s="88">
        <f t="shared" si="2"/>
        <v>0</v>
      </c>
      <c r="BU17" s="88">
        <f t="shared" si="3"/>
        <v>0</v>
      </c>
      <c r="BV17" s="89" t="b">
        <f>IF(BT17&lt;&gt;0,Árboles!AC11)</f>
        <v>0</v>
      </c>
      <c r="BW17" s="88">
        <f t="shared" si="4"/>
        <v>0</v>
      </c>
      <c r="BX17" s="88">
        <f t="shared" si="5"/>
        <v>0</v>
      </c>
      <c r="BY17" s="89" t="b">
        <f>IF(BW17&lt;&gt;0,Árboles!AC11)</f>
        <v>0</v>
      </c>
      <c r="BZ17" s="88">
        <f t="shared" si="6"/>
        <v>0</v>
      </c>
      <c r="CA17" s="88">
        <f t="shared" si="7"/>
        <v>0</v>
      </c>
      <c r="CB17" s="89" t="b">
        <f>IF(BZ17&lt;&gt;0,Árboles!AC11)</f>
        <v>0</v>
      </c>
      <c r="CC17" s="88">
        <f t="shared" si="8"/>
        <v>0</v>
      </c>
      <c r="CD17" s="88">
        <f t="shared" si="9"/>
        <v>0</v>
      </c>
      <c r="CE17" s="89" t="b">
        <f>IF(CC17&lt;&gt;0,Árboles!AC11)</f>
        <v>0</v>
      </c>
      <c r="CH17" s="10">
        <f t="shared" si="10"/>
        <v>0</v>
      </c>
      <c r="CI17" s="87">
        <f t="shared" si="11"/>
        <v>0</v>
      </c>
      <c r="CJ17" s="87">
        <f t="shared" si="12"/>
        <v>0</v>
      </c>
      <c r="CK17" s="10">
        <f t="shared" si="13"/>
        <v>0</v>
      </c>
      <c r="CL17" s="10">
        <f t="shared" si="13"/>
        <v>0</v>
      </c>
      <c r="CM17" s="6">
        <v>1.5</v>
      </c>
    </row>
    <row r="18" spans="2:91" ht="18">
      <c r="B18" s="62"/>
      <c r="C18" s="63"/>
      <c r="D18" s="70"/>
      <c r="E18" s="71"/>
      <c r="F18" s="77"/>
      <c r="G18" s="78">
        <v>380</v>
      </c>
      <c r="H18" s="73">
        <f t="shared" si="0"/>
        <v>0</v>
      </c>
      <c r="I18" s="73">
        <f t="shared" si="1"/>
        <v>0</v>
      </c>
      <c r="J18" s="74"/>
      <c r="K18" s="75"/>
      <c r="M18" s="10"/>
      <c r="O18"/>
      <c r="P18"/>
      <c r="Q18"/>
      <c r="R18"/>
      <c r="S18"/>
      <c r="T18"/>
      <c r="U18"/>
      <c r="V18"/>
      <c r="W18"/>
      <c r="X18"/>
      <c r="Y18"/>
      <c r="Z18"/>
      <c r="AA18"/>
      <c r="AB18"/>
      <c r="AC18"/>
      <c r="AD18"/>
      <c r="AE18"/>
      <c r="AF18"/>
      <c r="AG18"/>
      <c r="AH18"/>
      <c r="AI18"/>
      <c r="AJ18"/>
      <c r="AK18"/>
      <c r="AL18"/>
      <c r="AM18"/>
      <c r="AN18"/>
      <c r="AO18"/>
      <c r="AP18"/>
      <c r="AQ18"/>
      <c r="AR18"/>
      <c r="AS18"/>
      <c r="BP18" s="10">
        <f>Árboles!B12</f>
        <v>0</v>
      </c>
      <c r="BQ18" s="86">
        <f>Árboles!G12</f>
        <v>0</v>
      </c>
      <c r="BR18" s="87">
        <f>Árboles!V12</f>
        <v>0</v>
      </c>
      <c r="BS18" s="87">
        <f>Árboles!W12</f>
        <v>0</v>
      </c>
      <c r="BT18" s="88">
        <f t="shared" si="2"/>
        <v>0</v>
      </c>
      <c r="BU18" s="88">
        <f t="shared" si="3"/>
        <v>0</v>
      </c>
      <c r="BV18" s="89" t="b">
        <f>IF(BT18&lt;&gt;0,Árboles!AC12)</f>
        <v>0</v>
      </c>
      <c r="BW18" s="88">
        <f t="shared" si="4"/>
        <v>0</v>
      </c>
      <c r="BX18" s="88">
        <f t="shared" si="5"/>
        <v>0</v>
      </c>
      <c r="BY18" s="89" t="b">
        <f>IF(BW18&lt;&gt;0,Árboles!AC12)</f>
        <v>0</v>
      </c>
      <c r="BZ18" s="88">
        <f t="shared" si="6"/>
        <v>0</v>
      </c>
      <c r="CA18" s="88">
        <f t="shared" si="7"/>
        <v>0</v>
      </c>
      <c r="CB18" s="89" t="b">
        <f>IF(BZ18&lt;&gt;0,Árboles!AC12)</f>
        <v>0</v>
      </c>
      <c r="CC18" s="88">
        <f t="shared" si="8"/>
        <v>0</v>
      </c>
      <c r="CD18" s="88">
        <f t="shared" si="9"/>
        <v>0</v>
      </c>
      <c r="CE18" s="89" t="b">
        <f>IF(CC18&lt;&gt;0,Árboles!AC12)</f>
        <v>0</v>
      </c>
      <c r="CH18" s="10">
        <f t="shared" si="10"/>
        <v>0</v>
      </c>
      <c r="CI18" s="87">
        <f t="shared" si="11"/>
        <v>0</v>
      </c>
      <c r="CJ18" s="87">
        <f t="shared" si="12"/>
        <v>0</v>
      </c>
      <c r="CK18" s="10">
        <f t="shared" si="13"/>
        <v>0</v>
      </c>
      <c r="CL18" s="10">
        <f t="shared" si="13"/>
        <v>0</v>
      </c>
      <c r="CM18" s="6">
        <v>1.5</v>
      </c>
    </row>
    <row r="19" spans="2:91" ht="18">
      <c r="B19" s="62"/>
      <c r="C19" s="63"/>
      <c r="D19" s="70"/>
      <c r="E19" s="71"/>
      <c r="F19" s="77"/>
      <c r="G19" s="78">
        <v>380</v>
      </c>
      <c r="H19" s="73">
        <f>E19*SIN(G19*PI()/200)*COS(ATAN(F19))</f>
        <v>0</v>
      </c>
      <c r="I19" s="73">
        <f>E19*COS(G19*PI()/200)*COS(ATAN(F19))</f>
        <v>0</v>
      </c>
      <c r="J19" s="74"/>
      <c r="K19" s="75"/>
      <c r="M19" s="10"/>
      <c r="O19"/>
      <c r="P19"/>
      <c r="Q19"/>
      <c r="R19"/>
      <c r="S19"/>
      <c r="T19"/>
      <c r="U19"/>
      <c r="V19"/>
      <c r="W19"/>
      <c r="X19"/>
      <c r="Y19"/>
      <c r="Z19"/>
      <c r="AA19"/>
      <c r="AB19"/>
      <c r="AC19"/>
      <c r="AD19"/>
      <c r="AE19"/>
      <c r="AF19"/>
      <c r="AG19"/>
      <c r="AH19"/>
      <c r="AI19"/>
      <c r="AJ19"/>
      <c r="AK19"/>
      <c r="AL19"/>
      <c r="AM19"/>
      <c r="AN19"/>
      <c r="AO19"/>
      <c r="AP19"/>
      <c r="AQ19"/>
      <c r="AR19"/>
      <c r="AS19"/>
      <c r="BP19" s="10">
        <f>Árboles!B13</f>
        <v>0</v>
      </c>
      <c r="BQ19" s="86">
        <f>Árboles!G13</f>
        <v>0</v>
      </c>
      <c r="BR19" s="87">
        <f>Árboles!V13</f>
        <v>0</v>
      </c>
      <c r="BS19" s="87">
        <f>Árboles!W13</f>
        <v>0</v>
      </c>
      <c r="BT19" s="88">
        <f t="shared" si="2"/>
        <v>0</v>
      </c>
      <c r="BU19" s="88">
        <f t="shared" si="3"/>
        <v>0</v>
      </c>
      <c r="BV19" s="89" t="b">
        <f>IF(BT19&lt;&gt;0,Árboles!AC13)</f>
        <v>0</v>
      </c>
      <c r="BW19" s="88">
        <f t="shared" si="4"/>
        <v>0</v>
      </c>
      <c r="BX19" s="88">
        <f t="shared" si="5"/>
        <v>0</v>
      </c>
      <c r="BY19" s="89" t="b">
        <f>IF(BW19&lt;&gt;0,Árboles!AC13)</f>
        <v>0</v>
      </c>
      <c r="BZ19" s="88">
        <f t="shared" si="6"/>
        <v>0</v>
      </c>
      <c r="CA19" s="88">
        <f t="shared" si="7"/>
        <v>0</v>
      </c>
      <c r="CB19" s="89" t="b">
        <f>IF(BZ19&lt;&gt;0,Árboles!AC13)</f>
        <v>0</v>
      </c>
      <c r="CC19" s="88">
        <f t="shared" si="8"/>
        <v>0</v>
      </c>
      <c r="CD19" s="88">
        <f t="shared" si="9"/>
        <v>0</v>
      </c>
      <c r="CE19" s="89" t="b">
        <f>IF(CC19&lt;&gt;0,Árboles!AC13)</f>
        <v>0</v>
      </c>
      <c r="CH19" s="10">
        <f t="shared" si="10"/>
        <v>0</v>
      </c>
      <c r="CI19" s="87">
        <f t="shared" si="11"/>
        <v>0</v>
      </c>
      <c r="CJ19" s="87">
        <f t="shared" si="12"/>
        <v>0</v>
      </c>
      <c r="CK19" s="10">
        <f t="shared" si="13"/>
        <v>0</v>
      </c>
      <c r="CL19" s="10">
        <f t="shared" si="13"/>
        <v>0</v>
      </c>
      <c r="CM19" s="6">
        <v>1.5</v>
      </c>
    </row>
    <row r="20" spans="2:91" ht="18">
      <c r="B20" s="62"/>
      <c r="C20" s="63"/>
      <c r="D20" s="70"/>
      <c r="E20" s="71"/>
      <c r="F20" s="77"/>
      <c r="G20" s="78">
        <v>80</v>
      </c>
      <c r="H20" s="73">
        <f t="shared" si="0"/>
        <v>0</v>
      </c>
      <c r="I20" s="73">
        <f t="shared" si="1"/>
        <v>0</v>
      </c>
      <c r="J20" s="74"/>
      <c r="K20" s="75"/>
      <c r="M20" s="10"/>
      <c r="O20"/>
      <c r="P20"/>
      <c r="Q20"/>
      <c r="R20"/>
      <c r="S20"/>
      <c r="T20"/>
      <c r="U20"/>
      <c r="V20"/>
      <c r="W20"/>
      <c r="X20"/>
      <c r="Y20"/>
      <c r="Z20"/>
      <c r="AA20"/>
      <c r="AB20"/>
      <c r="AC20"/>
      <c r="AD20"/>
      <c r="AE20"/>
      <c r="AF20"/>
      <c r="AG20"/>
      <c r="AH20"/>
      <c r="AI20"/>
      <c r="AJ20"/>
      <c r="AK20"/>
      <c r="AL20"/>
      <c r="AM20"/>
      <c r="AN20"/>
      <c r="AO20"/>
      <c r="AP20"/>
      <c r="AQ20"/>
      <c r="AR20"/>
      <c r="AS20"/>
      <c r="BP20" s="10">
        <f>Árboles!B14</f>
        <v>0</v>
      </c>
      <c r="BQ20" s="86">
        <f>Árboles!G14</f>
        <v>0</v>
      </c>
      <c r="BR20" s="87">
        <f>Árboles!V14</f>
        <v>0</v>
      </c>
      <c r="BS20" s="87">
        <f>Árboles!W14</f>
        <v>0</v>
      </c>
      <c r="BT20" s="88">
        <f t="shared" si="2"/>
        <v>0</v>
      </c>
      <c r="BU20" s="88">
        <f t="shared" si="3"/>
        <v>0</v>
      </c>
      <c r="BV20" s="89" t="b">
        <f>IF(BT20&lt;&gt;0,Árboles!AC14)</f>
        <v>0</v>
      </c>
      <c r="BW20" s="88">
        <f t="shared" si="4"/>
        <v>0</v>
      </c>
      <c r="BX20" s="88">
        <f t="shared" si="5"/>
        <v>0</v>
      </c>
      <c r="BY20" s="89" t="b">
        <f>IF(BW20&lt;&gt;0,Árboles!AC14)</f>
        <v>0</v>
      </c>
      <c r="BZ20" s="88">
        <f t="shared" si="6"/>
        <v>0</v>
      </c>
      <c r="CA20" s="88">
        <f t="shared" si="7"/>
        <v>0</v>
      </c>
      <c r="CB20" s="89" t="b">
        <f>IF(BZ20&lt;&gt;0,Árboles!AC14)</f>
        <v>0</v>
      </c>
      <c r="CC20" s="88">
        <f t="shared" si="8"/>
        <v>0</v>
      </c>
      <c r="CD20" s="88">
        <f t="shared" si="9"/>
        <v>0</v>
      </c>
      <c r="CE20" s="89" t="b">
        <f>IF(CC20&lt;&gt;0,Árboles!AC14)</f>
        <v>0</v>
      </c>
      <c r="CH20" s="10">
        <f t="shared" si="10"/>
        <v>0</v>
      </c>
      <c r="CI20" s="87">
        <f t="shared" si="11"/>
        <v>0</v>
      </c>
      <c r="CJ20" s="87">
        <f t="shared" si="12"/>
        <v>0</v>
      </c>
      <c r="CK20" s="10">
        <f t="shared" si="13"/>
        <v>0</v>
      </c>
      <c r="CL20" s="10">
        <f t="shared" si="13"/>
        <v>0</v>
      </c>
      <c r="CM20" s="6">
        <v>1.5</v>
      </c>
    </row>
    <row r="21" spans="2:91" ht="18">
      <c r="B21" s="62"/>
      <c r="C21" s="63"/>
      <c r="D21" s="70"/>
      <c r="E21" s="71"/>
      <c r="F21" s="77"/>
      <c r="G21" s="78">
        <v>180</v>
      </c>
      <c r="H21" s="73">
        <f t="shared" si="0"/>
        <v>0</v>
      </c>
      <c r="I21" s="73">
        <f t="shared" si="1"/>
        <v>0</v>
      </c>
      <c r="J21" s="74"/>
      <c r="K21" s="75"/>
      <c r="M21" s="10"/>
      <c r="O21"/>
      <c r="P21"/>
      <c r="Q21"/>
      <c r="R21"/>
      <c r="S21"/>
      <c r="T21"/>
      <c r="U21"/>
      <c r="V21"/>
      <c r="W21"/>
      <c r="X21"/>
      <c r="Y21"/>
      <c r="Z21"/>
      <c r="AA21"/>
      <c r="AB21"/>
      <c r="AC21"/>
      <c r="AD21"/>
      <c r="AE21"/>
      <c r="AF21"/>
      <c r="AG21"/>
      <c r="AH21"/>
      <c r="AI21"/>
      <c r="AJ21"/>
      <c r="AK21"/>
      <c r="AL21"/>
      <c r="AM21"/>
      <c r="AN21"/>
      <c r="AO21"/>
      <c r="AP21"/>
      <c r="AQ21"/>
      <c r="AR21"/>
      <c r="AS21"/>
      <c r="BP21" s="10">
        <f>Árboles!B15</f>
        <v>0</v>
      </c>
      <c r="BQ21" s="86">
        <f>Árboles!G15</f>
        <v>0</v>
      </c>
      <c r="BR21" s="87">
        <f>Árboles!V15</f>
        <v>0</v>
      </c>
      <c r="BS21" s="87">
        <f>Árboles!W15</f>
        <v>0</v>
      </c>
      <c r="BT21" s="88">
        <f t="shared" si="2"/>
        <v>0</v>
      </c>
      <c r="BU21" s="88">
        <f t="shared" si="3"/>
        <v>0</v>
      </c>
      <c r="BV21" s="89" t="b">
        <f>IF(BT21&lt;&gt;0,Árboles!AC15)</f>
        <v>0</v>
      </c>
      <c r="BW21" s="88">
        <f t="shared" si="4"/>
        <v>0</v>
      </c>
      <c r="BX21" s="88">
        <f t="shared" si="5"/>
        <v>0</v>
      </c>
      <c r="BY21" s="89" t="b">
        <f>IF(BW21&lt;&gt;0,Árboles!AC15)</f>
        <v>0</v>
      </c>
      <c r="BZ21" s="88">
        <f t="shared" si="6"/>
        <v>0</v>
      </c>
      <c r="CA21" s="88">
        <f t="shared" si="7"/>
        <v>0</v>
      </c>
      <c r="CB21" s="89" t="b">
        <f>IF(BZ21&lt;&gt;0,Árboles!AC15)</f>
        <v>0</v>
      </c>
      <c r="CC21" s="88">
        <f t="shared" si="8"/>
        <v>0</v>
      </c>
      <c r="CD21" s="88">
        <f t="shared" si="9"/>
        <v>0</v>
      </c>
      <c r="CE21" s="89" t="b">
        <f>IF(CC21&lt;&gt;0,Árboles!AC15)</f>
        <v>0</v>
      </c>
      <c r="CH21" s="10">
        <f t="shared" si="10"/>
        <v>0</v>
      </c>
      <c r="CI21" s="87">
        <f t="shared" si="11"/>
        <v>0</v>
      </c>
      <c r="CJ21" s="87">
        <f t="shared" si="12"/>
        <v>0</v>
      </c>
      <c r="CK21" s="10">
        <f t="shared" si="13"/>
        <v>0</v>
      </c>
      <c r="CL21" s="10">
        <f t="shared" si="13"/>
        <v>0</v>
      </c>
      <c r="CM21" s="6">
        <v>1.5</v>
      </c>
    </row>
    <row r="22" spans="2:91" ht="18">
      <c r="B22" s="62"/>
      <c r="C22" s="63"/>
      <c r="D22" s="70"/>
      <c r="E22" s="71"/>
      <c r="F22" s="77"/>
      <c r="G22" s="78">
        <v>180</v>
      </c>
      <c r="H22" s="73">
        <f t="shared" si="0"/>
        <v>0</v>
      </c>
      <c r="I22" s="73">
        <f t="shared" si="1"/>
        <v>0</v>
      </c>
      <c r="J22" s="74"/>
      <c r="K22" s="75"/>
      <c r="M22" s="10"/>
      <c r="O22"/>
      <c r="P22"/>
      <c r="Q22"/>
      <c r="R22"/>
      <c r="S22"/>
      <c r="T22"/>
      <c r="U22"/>
      <c r="V22"/>
      <c r="W22"/>
      <c r="X22"/>
      <c r="Y22"/>
      <c r="Z22"/>
      <c r="AA22"/>
      <c r="AB22"/>
      <c r="AC22"/>
      <c r="AD22"/>
      <c r="AE22"/>
      <c r="AF22"/>
      <c r="AG22"/>
      <c r="AH22"/>
      <c r="AI22"/>
      <c r="AJ22"/>
      <c r="AK22"/>
      <c r="AL22"/>
      <c r="AM22"/>
      <c r="AN22"/>
      <c r="AO22"/>
      <c r="AP22"/>
      <c r="AQ22"/>
      <c r="AR22"/>
      <c r="AS22"/>
      <c r="BP22" s="10">
        <f>Árboles!B16</f>
        <v>0</v>
      </c>
      <c r="BQ22" s="86">
        <f>Árboles!G16</f>
        <v>0</v>
      </c>
      <c r="BR22" s="87">
        <f>Árboles!V16</f>
        <v>0</v>
      </c>
      <c r="BS22" s="87">
        <f>Árboles!W16</f>
        <v>0</v>
      </c>
      <c r="BT22" s="88">
        <f t="shared" si="2"/>
        <v>0</v>
      </c>
      <c r="BU22" s="88">
        <f t="shared" si="3"/>
        <v>0</v>
      </c>
      <c r="BV22" s="89" t="b">
        <f>IF(BT22&lt;&gt;0,Árboles!AC16)</f>
        <v>0</v>
      </c>
      <c r="BW22" s="88">
        <f t="shared" si="4"/>
        <v>0</v>
      </c>
      <c r="BX22" s="88">
        <f t="shared" si="5"/>
        <v>0</v>
      </c>
      <c r="BY22" s="89" t="b">
        <f>IF(BW22&lt;&gt;0,Árboles!AC16)</f>
        <v>0</v>
      </c>
      <c r="BZ22" s="88">
        <f t="shared" si="6"/>
        <v>0</v>
      </c>
      <c r="CA22" s="88">
        <f t="shared" si="7"/>
        <v>0</v>
      </c>
      <c r="CB22" s="89" t="b">
        <f>IF(BZ22&lt;&gt;0,Árboles!AC16)</f>
        <v>0</v>
      </c>
      <c r="CC22" s="88">
        <f t="shared" si="8"/>
        <v>0</v>
      </c>
      <c r="CD22" s="88">
        <f t="shared" si="9"/>
        <v>0</v>
      </c>
      <c r="CE22" s="89" t="b">
        <f>IF(CC22&lt;&gt;0,Árboles!AC16)</f>
        <v>0</v>
      </c>
      <c r="CH22" s="10">
        <f t="shared" si="10"/>
        <v>0</v>
      </c>
      <c r="CI22" s="87">
        <f t="shared" si="11"/>
        <v>0</v>
      </c>
      <c r="CJ22" s="87">
        <f t="shared" si="12"/>
        <v>0</v>
      </c>
      <c r="CK22" s="10">
        <f t="shared" si="13"/>
        <v>0</v>
      </c>
      <c r="CL22" s="10">
        <f t="shared" si="13"/>
        <v>0</v>
      </c>
      <c r="CM22" s="6">
        <v>1.5</v>
      </c>
    </row>
    <row r="23" spans="2:91" ht="18">
      <c r="B23" s="62"/>
      <c r="C23" s="63"/>
      <c r="D23" s="70"/>
      <c r="E23" s="71"/>
      <c r="F23" s="77"/>
      <c r="G23" s="78">
        <v>180</v>
      </c>
      <c r="H23" s="73">
        <f t="shared" si="0"/>
        <v>0</v>
      </c>
      <c r="I23" s="73">
        <f t="shared" si="1"/>
        <v>0</v>
      </c>
      <c r="J23" s="74"/>
      <c r="K23" s="75"/>
      <c r="M23" s="10"/>
      <c r="O23"/>
      <c r="P23"/>
      <c r="Q23"/>
      <c r="R23"/>
      <c r="S23"/>
      <c r="T23"/>
      <c r="U23"/>
      <c r="V23"/>
      <c r="W23"/>
      <c r="X23"/>
      <c r="Y23"/>
      <c r="Z23"/>
      <c r="AA23"/>
      <c r="AB23"/>
      <c r="AC23"/>
      <c r="AD23"/>
      <c r="AE23"/>
      <c r="AF23"/>
      <c r="AG23"/>
      <c r="AH23"/>
      <c r="AI23"/>
      <c r="AJ23"/>
      <c r="AK23"/>
      <c r="AL23"/>
      <c r="AM23"/>
      <c r="AN23"/>
      <c r="AO23"/>
      <c r="AP23"/>
      <c r="AQ23"/>
      <c r="AR23"/>
      <c r="AS23"/>
      <c r="BP23" s="10">
        <f>Árboles!B17</f>
        <v>0</v>
      </c>
      <c r="BQ23" s="86">
        <f>Árboles!G17</f>
        <v>0</v>
      </c>
      <c r="BR23" s="87">
        <f>Árboles!V17</f>
        <v>0</v>
      </c>
      <c r="BS23" s="87">
        <f>Árboles!W17</f>
        <v>0</v>
      </c>
      <c r="BT23" s="88">
        <f t="shared" si="2"/>
        <v>0</v>
      </c>
      <c r="BU23" s="88">
        <f t="shared" si="3"/>
        <v>0</v>
      </c>
      <c r="BV23" s="89" t="b">
        <f>IF(BT23&lt;&gt;0,Árboles!AC17)</f>
        <v>0</v>
      </c>
      <c r="BW23" s="88">
        <f t="shared" si="4"/>
        <v>0</v>
      </c>
      <c r="BX23" s="88">
        <f t="shared" si="5"/>
        <v>0</v>
      </c>
      <c r="BY23" s="89" t="b">
        <f>IF(BW23&lt;&gt;0,Árboles!AC17)</f>
        <v>0</v>
      </c>
      <c r="BZ23" s="88">
        <f t="shared" si="6"/>
        <v>0</v>
      </c>
      <c r="CA23" s="88">
        <f t="shared" si="7"/>
        <v>0</v>
      </c>
      <c r="CB23" s="89" t="b">
        <f>IF(BZ23&lt;&gt;0,Árboles!AC17)</f>
        <v>0</v>
      </c>
      <c r="CC23" s="88">
        <f t="shared" si="8"/>
        <v>0</v>
      </c>
      <c r="CD23" s="88">
        <f t="shared" si="9"/>
        <v>0</v>
      </c>
      <c r="CE23" s="89" t="b">
        <f>IF(CC23&lt;&gt;0,Árboles!AC17)</f>
        <v>0</v>
      </c>
      <c r="CH23" s="10">
        <f t="shared" si="10"/>
        <v>0</v>
      </c>
      <c r="CI23" s="87">
        <f t="shared" si="11"/>
        <v>0</v>
      </c>
      <c r="CJ23" s="87">
        <f t="shared" si="12"/>
        <v>0</v>
      </c>
      <c r="CK23" s="10">
        <f t="shared" si="13"/>
        <v>0</v>
      </c>
      <c r="CL23" s="10">
        <f t="shared" si="13"/>
        <v>0</v>
      </c>
      <c r="CM23" s="6">
        <v>1.5</v>
      </c>
    </row>
    <row r="24" spans="2:91" ht="18">
      <c r="B24" s="62"/>
      <c r="C24" s="63"/>
      <c r="D24" s="70"/>
      <c r="E24" s="71"/>
      <c r="F24" s="77"/>
      <c r="G24" s="78">
        <v>180</v>
      </c>
      <c r="H24" s="73">
        <f t="shared" si="0"/>
        <v>0</v>
      </c>
      <c r="I24" s="73">
        <f t="shared" si="1"/>
        <v>0</v>
      </c>
      <c r="J24" s="74"/>
      <c r="K24" s="75"/>
      <c r="M24" s="10"/>
      <c r="O24"/>
      <c r="P24"/>
      <c r="Q24"/>
      <c r="R24"/>
      <c r="S24"/>
      <c r="T24"/>
      <c r="U24"/>
      <c r="V24"/>
      <c r="W24"/>
      <c r="X24"/>
      <c r="Y24"/>
      <c r="Z24"/>
      <c r="AA24"/>
      <c r="AB24"/>
      <c r="AC24"/>
      <c r="AD24"/>
      <c r="AE24"/>
      <c r="AF24"/>
      <c r="AG24"/>
      <c r="AH24"/>
      <c r="AI24"/>
      <c r="AJ24"/>
      <c r="AK24"/>
      <c r="AL24"/>
      <c r="AM24"/>
      <c r="AN24"/>
      <c r="AO24"/>
      <c r="AP24"/>
      <c r="AQ24"/>
      <c r="AR24"/>
      <c r="AS24"/>
      <c r="BP24" s="10">
        <f>Árboles!B18</f>
        <v>0</v>
      </c>
      <c r="BQ24" s="86">
        <f>Árboles!G18</f>
        <v>0</v>
      </c>
      <c r="BR24" s="87">
        <f>Árboles!V18</f>
        <v>0</v>
      </c>
      <c r="BS24" s="87">
        <f>Árboles!W18</f>
        <v>0</v>
      </c>
      <c r="BT24" s="88">
        <f t="shared" si="2"/>
        <v>0</v>
      </c>
      <c r="BU24" s="88">
        <f t="shared" si="3"/>
        <v>0</v>
      </c>
      <c r="BV24" s="89" t="b">
        <f>IF(BT24&lt;&gt;0,Árboles!AC18)</f>
        <v>0</v>
      </c>
      <c r="BW24" s="88">
        <f t="shared" si="4"/>
        <v>0</v>
      </c>
      <c r="BX24" s="88">
        <f t="shared" si="5"/>
        <v>0</v>
      </c>
      <c r="BY24" s="89" t="b">
        <f>IF(BW24&lt;&gt;0,Árboles!AC18)</f>
        <v>0</v>
      </c>
      <c r="BZ24" s="88">
        <f t="shared" si="6"/>
        <v>0</v>
      </c>
      <c r="CA24" s="88">
        <f t="shared" si="7"/>
        <v>0</v>
      </c>
      <c r="CB24" s="89" t="b">
        <f>IF(BZ24&lt;&gt;0,Árboles!AC18)</f>
        <v>0</v>
      </c>
      <c r="CC24" s="88">
        <f t="shared" si="8"/>
        <v>0</v>
      </c>
      <c r="CD24" s="88">
        <f t="shared" si="9"/>
        <v>0</v>
      </c>
      <c r="CE24" s="89" t="b">
        <f>IF(CC24&lt;&gt;0,Árboles!AC18)</f>
        <v>0</v>
      </c>
      <c r="CH24" s="10">
        <f t="shared" si="10"/>
        <v>0</v>
      </c>
      <c r="CI24" s="87">
        <f t="shared" si="11"/>
        <v>0</v>
      </c>
      <c r="CJ24" s="87">
        <f t="shared" si="12"/>
        <v>0</v>
      </c>
      <c r="CK24" s="10">
        <f t="shared" si="13"/>
        <v>0</v>
      </c>
      <c r="CL24" s="10">
        <f t="shared" si="13"/>
        <v>0</v>
      </c>
      <c r="CM24" s="6">
        <v>1.5</v>
      </c>
    </row>
    <row r="25" spans="2:91" ht="18">
      <c r="B25" s="62"/>
      <c r="C25" s="63"/>
      <c r="D25" s="70"/>
      <c r="E25" s="71"/>
      <c r="F25" s="77"/>
      <c r="G25" s="78">
        <v>80</v>
      </c>
      <c r="H25" s="73">
        <f t="shared" si="0"/>
        <v>0</v>
      </c>
      <c r="I25" s="73">
        <f t="shared" si="1"/>
        <v>0</v>
      </c>
      <c r="J25" s="74"/>
      <c r="K25" s="75"/>
      <c r="M25" s="10"/>
      <c r="O25"/>
      <c r="P25"/>
      <c r="Q25"/>
      <c r="R25"/>
      <c r="S25"/>
      <c r="T25"/>
      <c r="U25"/>
      <c r="V25"/>
      <c r="W25"/>
      <c r="X25"/>
      <c r="Y25"/>
      <c r="Z25"/>
      <c r="AA25"/>
      <c r="AB25"/>
      <c r="AC25"/>
      <c r="AD25"/>
      <c r="AE25"/>
      <c r="AF25"/>
      <c r="AG25"/>
      <c r="AH25"/>
      <c r="AI25"/>
      <c r="AJ25"/>
      <c r="AK25"/>
      <c r="AL25"/>
      <c r="AM25"/>
      <c r="AN25"/>
      <c r="AO25"/>
      <c r="AP25"/>
      <c r="AQ25"/>
      <c r="AR25"/>
      <c r="AS25"/>
      <c r="BP25" s="10">
        <f>Árboles!B19</f>
        <v>0</v>
      </c>
      <c r="BQ25" s="86">
        <f>Árboles!G19</f>
        <v>0</v>
      </c>
      <c r="BR25" s="87">
        <f>Árboles!V19</f>
        <v>0</v>
      </c>
      <c r="BS25" s="87">
        <f>Árboles!W19</f>
        <v>0</v>
      </c>
      <c r="BT25" s="88">
        <f t="shared" si="2"/>
        <v>0</v>
      </c>
      <c r="BU25" s="88">
        <f t="shared" si="3"/>
        <v>0</v>
      </c>
      <c r="BV25" s="89" t="b">
        <f>IF(BT25&lt;&gt;0,Árboles!AC19)</f>
        <v>0</v>
      </c>
      <c r="BW25" s="88">
        <f t="shared" si="4"/>
        <v>0</v>
      </c>
      <c r="BX25" s="88">
        <f t="shared" si="5"/>
        <v>0</v>
      </c>
      <c r="BY25" s="89" t="b">
        <f>IF(BW25&lt;&gt;0,Árboles!AC19)</f>
        <v>0</v>
      </c>
      <c r="BZ25" s="88">
        <f t="shared" si="6"/>
        <v>0</v>
      </c>
      <c r="CA25" s="88">
        <f t="shared" si="7"/>
        <v>0</v>
      </c>
      <c r="CB25" s="89" t="b">
        <f>IF(BZ25&lt;&gt;0,Árboles!AC19)</f>
        <v>0</v>
      </c>
      <c r="CC25" s="88">
        <f t="shared" si="8"/>
        <v>0</v>
      </c>
      <c r="CD25" s="88">
        <f t="shared" si="9"/>
        <v>0</v>
      </c>
      <c r="CE25" s="89" t="b">
        <f>IF(CC25&lt;&gt;0,Árboles!AC19)</f>
        <v>0</v>
      </c>
      <c r="CH25" s="10">
        <f t="shared" si="10"/>
        <v>0</v>
      </c>
      <c r="CI25" s="87">
        <f t="shared" si="11"/>
        <v>0</v>
      </c>
      <c r="CJ25" s="87">
        <f t="shared" si="12"/>
        <v>0</v>
      </c>
      <c r="CK25" s="10">
        <f t="shared" si="13"/>
        <v>0</v>
      </c>
      <c r="CL25" s="10">
        <f t="shared" si="13"/>
        <v>0</v>
      </c>
      <c r="CM25" s="6">
        <v>1.5</v>
      </c>
    </row>
    <row r="26" spans="2:91" ht="18">
      <c r="B26" s="62"/>
      <c r="C26" s="63"/>
      <c r="D26" s="70"/>
      <c r="E26" s="71"/>
      <c r="F26" s="77"/>
      <c r="G26" s="78">
        <v>380</v>
      </c>
      <c r="H26" s="73">
        <f>E26*SIN(G26*PI()/200)*COS(ATAN(F26))</f>
        <v>0</v>
      </c>
      <c r="I26" s="73">
        <f>E26*COS(G26*PI()/200)*COS(ATAN(F26))</f>
        <v>0</v>
      </c>
      <c r="J26" s="74"/>
      <c r="K26" s="75"/>
      <c r="M26" s="10"/>
      <c r="O26"/>
      <c r="P26"/>
      <c r="Q26"/>
      <c r="R26"/>
      <c r="S26"/>
      <c r="T26"/>
      <c r="U26"/>
      <c r="V26"/>
      <c r="W26"/>
      <c r="X26"/>
      <c r="Y26"/>
      <c r="Z26"/>
      <c r="AA26"/>
      <c r="AB26"/>
      <c r="AC26"/>
      <c r="AD26"/>
      <c r="AE26"/>
      <c r="AF26"/>
      <c r="AG26"/>
      <c r="AH26"/>
      <c r="AI26"/>
      <c r="AJ26"/>
      <c r="AK26"/>
      <c r="AL26"/>
      <c r="AM26"/>
      <c r="AN26"/>
      <c r="AO26"/>
      <c r="AP26"/>
      <c r="AQ26"/>
      <c r="AR26"/>
      <c r="AS26"/>
      <c r="BP26" s="10">
        <f>Árboles!B20</f>
        <v>0</v>
      </c>
      <c r="BQ26" s="86">
        <f>Árboles!G20</f>
        <v>0</v>
      </c>
      <c r="BR26" s="87">
        <f>Árboles!V20</f>
        <v>0</v>
      </c>
      <c r="BS26" s="87">
        <f>Árboles!W20</f>
        <v>0</v>
      </c>
      <c r="BT26" s="88">
        <f t="shared" si="2"/>
        <v>0</v>
      </c>
      <c r="BU26" s="88">
        <f t="shared" si="3"/>
        <v>0</v>
      </c>
      <c r="BV26" s="89" t="b">
        <f>IF(BT26&lt;&gt;0,Árboles!AC20)</f>
        <v>0</v>
      </c>
      <c r="BW26" s="88">
        <f t="shared" si="4"/>
        <v>0</v>
      </c>
      <c r="BX26" s="88">
        <f t="shared" si="5"/>
        <v>0</v>
      </c>
      <c r="BY26" s="89" t="b">
        <f>IF(BW26&lt;&gt;0,Árboles!AC20)</f>
        <v>0</v>
      </c>
      <c r="BZ26" s="88">
        <f t="shared" si="6"/>
        <v>0</v>
      </c>
      <c r="CA26" s="88">
        <f t="shared" si="7"/>
        <v>0</v>
      </c>
      <c r="CB26" s="89" t="b">
        <f>IF(BZ26&lt;&gt;0,Árboles!AC20)</f>
        <v>0</v>
      </c>
      <c r="CC26" s="88">
        <f t="shared" si="8"/>
        <v>0</v>
      </c>
      <c r="CD26" s="88">
        <f t="shared" si="9"/>
        <v>0</v>
      </c>
      <c r="CE26" s="89" t="b">
        <f>IF(CC26&lt;&gt;0,Árboles!AC20)</f>
        <v>0</v>
      </c>
      <c r="CH26" s="10">
        <f t="shared" si="10"/>
        <v>0</v>
      </c>
      <c r="CI26" s="87">
        <f t="shared" si="11"/>
        <v>0</v>
      </c>
      <c r="CJ26" s="87">
        <f t="shared" si="12"/>
        <v>0</v>
      </c>
      <c r="CK26" s="10">
        <f t="shared" si="13"/>
        <v>0</v>
      </c>
      <c r="CL26" s="10">
        <f t="shared" si="13"/>
        <v>0</v>
      </c>
      <c r="CM26" s="6">
        <v>1.5</v>
      </c>
    </row>
    <row r="27" spans="2:91" ht="18">
      <c r="B27" s="62"/>
      <c r="C27" s="63"/>
      <c r="D27" s="70"/>
      <c r="E27" s="71"/>
      <c r="F27" s="77"/>
      <c r="G27" s="78">
        <v>380</v>
      </c>
      <c r="H27" s="73">
        <f>E27*SIN(G27*PI()/200)*COS(ATAN(F27))</f>
        <v>0</v>
      </c>
      <c r="I27" s="73">
        <f>E27*COS(G27*PI()/200)*COS(ATAN(F27))</f>
        <v>0</v>
      </c>
      <c r="J27" s="74"/>
      <c r="K27" s="75"/>
      <c r="M27" s="10"/>
      <c r="O27"/>
      <c r="P27"/>
      <c r="Q27"/>
      <c r="R27"/>
      <c r="S27"/>
      <c r="T27"/>
      <c r="U27"/>
      <c r="V27"/>
      <c r="W27"/>
      <c r="X27"/>
      <c r="Y27"/>
      <c r="Z27"/>
      <c r="AA27"/>
      <c r="AB27"/>
      <c r="AC27"/>
      <c r="AD27"/>
      <c r="AE27"/>
      <c r="AF27"/>
      <c r="AG27"/>
      <c r="AH27"/>
      <c r="AI27"/>
      <c r="AJ27"/>
      <c r="AK27"/>
      <c r="AL27"/>
      <c r="AM27"/>
      <c r="AN27"/>
      <c r="AO27"/>
      <c r="AP27"/>
      <c r="AQ27"/>
      <c r="AR27"/>
      <c r="AS27"/>
      <c r="BP27" s="10">
        <f>Árboles!B21</f>
        <v>0</v>
      </c>
      <c r="BQ27" s="86">
        <f>Árboles!G21</f>
        <v>0</v>
      </c>
      <c r="BR27" s="87">
        <f>Árboles!V21</f>
        <v>0</v>
      </c>
      <c r="BS27" s="87">
        <f>Árboles!W21</f>
        <v>0</v>
      </c>
      <c r="BT27" s="88">
        <f t="shared" si="2"/>
        <v>0</v>
      </c>
      <c r="BU27" s="88">
        <f t="shared" si="3"/>
        <v>0</v>
      </c>
      <c r="BV27" s="89" t="b">
        <f>IF(BT27&lt;&gt;0,Árboles!AC21)</f>
        <v>0</v>
      </c>
      <c r="BW27" s="88">
        <f t="shared" si="4"/>
        <v>0</v>
      </c>
      <c r="BX27" s="88">
        <f t="shared" si="5"/>
        <v>0</v>
      </c>
      <c r="BY27" s="89" t="b">
        <f>IF(BW27&lt;&gt;0,Árboles!AC21)</f>
        <v>0</v>
      </c>
      <c r="BZ27" s="88">
        <f t="shared" si="6"/>
        <v>0</v>
      </c>
      <c r="CA27" s="88">
        <f t="shared" si="7"/>
        <v>0</v>
      </c>
      <c r="CB27" s="89" t="b">
        <f>IF(BZ27&lt;&gt;0,Árboles!AC21)</f>
        <v>0</v>
      </c>
      <c r="CC27" s="88">
        <f t="shared" si="8"/>
        <v>0</v>
      </c>
      <c r="CD27" s="88">
        <f t="shared" si="9"/>
        <v>0</v>
      </c>
      <c r="CE27" s="89" t="b">
        <f>IF(CC27&lt;&gt;0,Árboles!AC21)</f>
        <v>0</v>
      </c>
      <c r="CH27" s="10">
        <f t="shared" si="10"/>
        <v>0</v>
      </c>
      <c r="CI27" s="87">
        <f t="shared" si="11"/>
        <v>0</v>
      </c>
      <c r="CJ27" s="87">
        <f t="shared" si="12"/>
        <v>0</v>
      </c>
      <c r="CK27" s="10">
        <f t="shared" si="13"/>
        <v>0</v>
      </c>
      <c r="CL27" s="10">
        <f t="shared" si="13"/>
        <v>0</v>
      </c>
      <c r="CM27" s="6">
        <v>1.5</v>
      </c>
    </row>
    <row r="28" spans="2:91" ht="18">
      <c r="B28" s="62"/>
      <c r="C28" s="63"/>
      <c r="D28" s="70"/>
      <c r="E28" s="71"/>
      <c r="F28" s="77"/>
      <c r="G28" s="78">
        <v>380</v>
      </c>
      <c r="H28" s="73">
        <f>E28*SIN(G28*PI()/200)*COS(ATAN(F28))</f>
        <v>0</v>
      </c>
      <c r="I28" s="73">
        <f>E28*COS(G28*PI()/200)*COS(ATAN(F28))</f>
        <v>0</v>
      </c>
      <c r="J28" s="74"/>
      <c r="K28" s="75"/>
      <c r="M28" s="10"/>
      <c r="O28"/>
      <c r="P28"/>
      <c r="Q28"/>
      <c r="R28"/>
      <c r="S28"/>
      <c r="T28"/>
      <c r="U28"/>
      <c r="V28"/>
      <c r="W28"/>
      <c r="X28"/>
      <c r="Y28"/>
      <c r="Z28"/>
      <c r="AA28"/>
      <c r="AB28"/>
      <c r="AC28"/>
      <c r="AD28"/>
      <c r="AE28"/>
      <c r="AF28"/>
      <c r="AG28"/>
      <c r="AH28"/>
      <c r="AI28"/>
      <c r="AJ28"/>
      <c r="AK28"/>
      <c r="AL28"/>
      <c r="AM28"/>
      <c r="AN28"/>
      <c r="AO28"/>
      <c r="AP28"/>
      <c r="AQ28"/>
      <c r="AR28"/>
      <c r="AS28"/>
      <c r="BP28" s="10">
        <f>Árboles!B22</f>
        <v>0</v>
      </c>
      <c r="BQ28" s="86">
        <f>Árboles!G22</f>
        <v>0</v>
      </c>
      <c r="BR28" s="87">
        <f>Árboles!V22</f>
        <v>0</v>
      </c>
      <c r="BS28" s="87">
        <f>Árboles!W22</f>
        <v>0</v>
      </c>
      <c r="BT28" s="88">
        <f t="shared" si="2"/>
        <v>0</v>
      </c>
      <c r="BU28" s="88">
        <f t="shared" si="3"/>
        <v>0</v>
      </c>
      <c r="BV28" s="89" t="b">
        <f>IF(BT28&lt;&gt;0,Árboles!AC22)</f>
        <v>0</v>
      </c>
      <c r="BW28" s="88">
        <f t="shared" si="4"/>
        <v>0</v>
      </c>
      <c r="BX28" s="88">
        <f t="shared" si="5"/>
        <v>0</v>
      </c>
      <c r="BY28" s="89" t="b">
        <f>IF(BW28&lt;&gt;0,Árboles!AC22)</f>
        <v>0</v>
      </c>
      <c r="BZ28" s="88">
        <f t="shared" si="6"/>
        <v>0</v>
      </c>
      <c r="CA28" s="88">
        <f t="shared" si="7"/>
        <v>0</v>
      </c>
      <c r="CB28" s="89" t="b">
        <f>IF(BZ28&lt;&gt;0,Árboles!AC22)</f>
        <v>0</v>
      </c>
      <c r="CC28" s="88">
        <f t="shared" si="8"/>
        <v>0</v>
      </c>
      <c r="CD28" s="88">
        <f t="shared" si="9"/>
        <v>0</v>
      </c>
      <c r="CE28" s="89" t="b">
        <f>IF(CC28&lt;&gt;0,Árboles!AC22)</f>
        <v>0</v>
      </c>
      <c r="CH28" s="10">
        <f t="shared" si="10"/>
        <v>0</v>
      </c>
      <c r="CI28" s="87">
        <f t="shared" si="11"/>
        <v>0</v>
      </c>
      <c r="CJ28" s="87">
        <f t="shared" si="12"/>
        <v>0</v>
      </c>
      <c r="CK28" s="10">
        <f t="shared" si="13"/>
        <v>0</v>
      </c>
      <c r="CL28" s="10">
        <f t="shared" si="13"/>
        <v>0</v>
      </c>
      <c r="CM28" s="6">
        <v>1.5</v>
      </c>
    </row>
    <row r="29" spans="2:91" ht="18">
      <c r="B29" s="90"/>
      <c r="C29" s="91"/>
      <c r="D29" s="92"/>
      <c r="E29" s="93"/>
      <c r="F29" s="94"/>
      <c r="G29" s="95">
        <v>380</v>
      </c>
      <c r="H29" s="96">
        <f>E29*SIN(G29*PI()/200)*COS(ATAN(F29))</f>
        <v>0</v>
      </c>
      <c r="I29" s="96">
        <f>E29*COS(G29*PI()/200)*COS(ATAN(F29))</f>
        <v>0</v>
      </c>
      <c r="J29" s="97"/>
      <c r="K29" s="98"/>
      <c r="M29" s="10"/>
      <c r="O29"/>
      <c r="P29"/>
      <c r="Q29"/>
      <c r="R29"/>
      <c r="S29"/>
      <c r="T29"/>
      <c r="U29"/>
      <c r="V29"/>
      <c r="W29"/>
      <c r="X29"/>
      <c r="Y29"/>
      <c r="Z29"/>
      <c r="AA29"/>
      <c r="AB29"/>
      <c r="AC29"/>
      <c r="AD29"/>
      <c r="AE29"/>
      <c r="AF29"/>
      <c r="AG29"/>
      <c r="AH29"/>
      <c r="AI29"/>
      <c r="AJ29"/>
      <c r="AK29"/>
      <c r="AL29"/>
      <c r="AM29"/>
      <c r="AN29"/>
      <c r="AO29"/>
      <c r="AP29"/>
      <c r="AQ29"/>
      <c r="AR29"/>
      <c r="AS29"/>
      <c r="BP29" s="10">
        <f>Árboles!B23</f>
        <v>0</v>
      </c>
      <c r="BQ29" s="86">
        <f>Árboles!G23</f>
        <v>0</v>
      </c>
      <c r="BR29" s="87">
        <f>Árboles!V23</f>
        <v>0</v>
      </c>
      <c r="BS29" s="87">
        <f>Árboles!W23</f>
        <v>0</v>
      </c>
      <c r="BT29" s="88">
        <f t="shared" si="2"/>
        <v>0</v>
      </c>
      <c r="BU29" s="88">
        <f t="shared" si="3"/>
        <v>0</v>
      </c>
      <c r="BV29" s="89" t="b">
        <f>IF(BT29&lt;&gt;0,Árboles!AC23)</f>
        <v>0</v>
      </c>
      <c r="BW29" s="88">
        <f t="shared" si="4"/>
        <v>0</v>
      </c>
      <c r="BX29" s="88">
        <f t="shared" si="5"/>
        <v>0</v>
      </c>
      <c r="BY29" s="89" t="b">
        <f>IF(BW29&lt;&gt;0,Árboles!AC23)</f>
        <v>0</v>
      </c>
      <c r="BZ29" s="88">
        <f t="shared" si="6"/>
        <v>0</v>
      </c>
      <c r="CA29" s="88">
        <f t="shared" si="7"/>
        <v>0</v>
      </c>
      <c r="CB29" s="89" t="b">
        <f>IF(BZ29&lt;&gt;0,Árboles!AC23)</f>
        <v>0</v>
      </c>
      <c r="CC29" s="88">
        <f t="shared" si="8"/>
        <v>0</v>
      </c>
      <c r="CD29" s="88">
        <f t="shared" si="9"/>
        <v>0</v>
      </c>
      <c r="CE29" s="89" t="b">
        <f>IF(CC29&lt;&gt;0,Árboles!AC23)</f>
        <v>0</v>
      </c>
      <c r="CH29" s="10">
        <f t="shared" si="10"/>
        <v>0</v>
      </c>
      <c r="CI29" s="87">
        <f t="shared" si="11"/>
        <v>0</v>
      </c>
      <c r="CJ29" s="87">
        <f t="shared" si="12"/>
        <v>0</v>
      </c>
      <c r="CK29" s="10">
        <f t="shared" si="13"/>
        <v>0</v>
      </c>
      <c r="CL29" s="10">
        <f t="shared" si="13"/>
        <v>0</v>
      </c>
      <c r="CM29" s="6">
        <v>1.5</v>
      </c>
    </row>
    <row r="30" spans="2:91">
      <c r="O30"/>
      <c r="P30"/>
      <c r="Q30"/>
      <c r="R30"/>
      <c r="S30"/>
      <c r="T30"/>
      <c r="U30"/>
      <c r="V30"/>
      <c r="W30"/>
      <c r="X30"/>
      <c r="Y30"/>
      <c r="Z30"/>
      <c r="AA30"/>
      <c r="AB30"/>
      <c r="AC30"/>
      <c r="AD30"/>
      <c r="AE30"/>
      <c r="AF30"/>
      <c r="AG30"/>
      <c r="AH30"/>
      <c r="AI30"/>
      <c r="AJ30"/>
      <c r="AK30"/>
      <c r="AL30"/>
      <c r="AM30"/>
      <c r="AN30"/>
      <c r="AO30"/>
      <c r="AP30"/>
      <c r="AQ30"/>
      <c r="AR30"/>
      <c r="AS30"/>
      <c r="BP30" s="10">
        <f>Árboles!B24</f>
        <v>0</v>
      </c>
      <c r="BQ30" s="86">
        <f>Árboles!G24</f>
        <v>0</v>
      </c>
      <c r="BR30" s="87">
        <f>Árboles!V24</f>
        <v>0</v>
      </c>
      <c r="BS30" s="87">
        <f>Árboles!W24</f>
        <v>0</v>
      </c>
      <c r="BT30" s="88">
        <f t="shared" si="2"/>
        <v>0</v>
      </c>
      <c r="BU30" s="88">
        <f t="shared" si="3"/>
        <v>0</v>
      </c>
      <c r="BV30" s="89" t="b">
        <f>IF(BT30&lt;&gt;0,Árboles!AC24)</f>
        <v>0</v>
      </c>
      <c r="BW30" s="88">
        <f t="shared" si="4"/>
        <v>0</v>
      </c>
      <c r="BX30" s="88">
        <f t="shared" si="5"/>
        <v>0</v>
      </c>
      <c r="BY30" s="89" t="b">
        <f>IF(BW30&lt;&gt;0,Árboles!AC24)</f>
        <v>0</v>
      </c>
      <c r="BZ30" s="88">
        <f t="shared" si="6"/>
        <v>0</v>
      </c>
      <c r="CA30" s="88">
        <f t="shared" si="7"/>
        <v>0</v>
      </c>
      <c r="CB30" s="89" t="b">
        <f>IF(BZ30&lt;&gt;0,Árboles!AC24)</f>
        <v>0</v>
      </c>
      <c r="CC30" s="88">
        <f t="shared" si="8"/>
        <v>0</v>
      </c>
      <c r="CD30" s="88">
        <f t="shared" si="9"/>
        <v>0</v>
      </c>
      <c r="CE30" s="89" t="b">
        <f>IF(CC30&lt;&gt;0,Árboles!AC24)</f>
        <v>0</v>
      </c>
      <c r="CH30" s="10">
        <f t="shared" si="10"/>
        <v>0</v>
      </c>
      <c r="CI30" s="87">
        <f t="shared" si="11"/>
        <v>0</v>
      </c>
      <c r="CJ30" s="87">
        <f t="shared" si="12"/>
        <v>0</v>
      </c>
      <c r="CK30" s="10">
        <f t="shared" si="13"/>
        <v>0</v>
      </c>
      <c r="CL30" s="10">
        <f t="shared" si="13"/>
        <v>0</v>
      </c>
      <c r="CM30" s="6">
        <v>1.5</v>
      </c>
    </row>
    <row r="31" spans="2:91">
      <c r="O31"/>
      <c r="P31"/>
      <c r="Q31"/>
      <c r="R31"/>
      <c r="S31"/>
      <c r="T31"/>
      <c r="U31"/>
      <c r="V31"/>
      <c r="W31"/>
      <c r="X31"/>
      <c r="Y31"/>
      <c r="Z31"/>
      <c r="AA31"/>
      <c r="AB31"/>
      <c r="AC31"/>
      <c r="AD31"/>
      <c r="AE31"/>
      <c r="AF31"/>
      <c r="AG31"/>
      <c r="AH31"/>
      <c r="AI31"/>
      <c r="AJ31"/>
      <c r="AK31"/>
      <c r="AL31"/>
      <c r="AM31"/>
      <c r="AN31"/>
      <c r="AO31"/>
      <c r="AP31"/>
      <c r="AQ31"/>
      <c r="AR31"/>
      <c r="AS31"/>
      <c r="BP31" s="10">
        <f>Árboles!B25</f>
        <v>0</v>
      </c>
      <c r="BQ31" s="86">
        <f>Árboles!G25</f>
        <v>0</v>
      </c>
      <c r="BR31" s="87">
        <f>Árboles!V25</f>
        <v>0</v>
      </c>
      <c r="BS31" s="87">
        <f>Árboles!W25</f>
        <v>0</v>
      </c>
      <c r="BT31" s="88">
        <f t="shared" si="2"/>
        <v>0</v>
      </c>
      <c r="BU31" s="88">
        <f t="shared" si="3"/>
        <v>0</v>
      </c>
      <c r="BV31" s="89" t="b">
        <f>IF(BT31&lt;&gt;0,Árboles!AC25)</f>
        <v>0</v>
      </c>
      <c r="BW31" s="88">
        <f t="shared" si="4"/>
        <v>0</v>
      </c>
      <c r="BX31" s="88">
        <f t="shared" si="5"/>
        <v>0</v>
      </c>
      <c r="BY31" s="89" t="b">
        <f>IF(BW31&lt;&gt;0,Árboles!AC25)</f>
        <v>0</v>
      </c>
      <c r="BZ31" s="88">
        <f t="shared" si="6"/>
        <v>0</v>
      </c>
      <c r="CA31" s="88">
        <f t="shared" si="7"/>
        <v>0</v>
      </c>
      <c r="CB31" s="89" t="b">
        <f>IF(BZ31&lt;&gt;0,Árboles!AC25)</f>
        <v>0</v>
      </c>
      <c r="CC31" s="88">
        <f t="shared" si="8"/>
        <v>0</v>
      </c>
      <c r="CD31" s="88">
        <f t="shared" si="9"/>
        <v>0</v>
      </c>
      <c r="CE31" s="89" t="b">
        <f>IF(CC31&lt;&gt;0,Árboles!AC25)</f>
        <v>0</v>
      </c>
      <c r="CH31" s="10">
        <f t="shared" si="10"/>
        <v>0</v>
      </c>
      <c r="CI31" s="87">
        <f t="shared" si="11"/>
        <v>0</v>
      </c>
      <c r="CJ31" s="87">
        <f t="shared" si="12"/>
        <v>0</v>
      </c>
      <c r="CK31" s="10">
        <f t="shared" si="13"/>
        <v>0</v>
      </c>
      <c r="CL31" s="10">
        <f t="shared" si="13"/>
        <v>0</v>
      </c>
      <c r="CM31" s="6">
        <v>1.5</v>
      </c>
    </row>
    <row r="32" spans="2:91">
      <c r="B32" s="562" t="s">
        <v>77</v>
      </c>
      <c r="C32" s="563"/>
      <c r="D32" s="563"/>
      <c r="E32" s="563"/>
      <c r="F32" s="563"/>
      <c r="G32" s="563"/>
      <c r="H32" s="563"/>
      <c r="I32" s="563"/>
      <c r="J32" s="563"/>
      <c r="K32" s="563"/>
      <c r="L32" s="563"/>
      <c r="M32" s="564"/>
      <c r="O32"/>
      <c r="P32"/>
      <c r="Q32"/>
      <c r="R32"/>
      <c r="S32"/>
      <c r="T32"/>
      <c r="U32"/>
      <c r="V32"/>
      <c r="W32"/>
      <c r="X32"/>
      <c r="Y32"/>
      <c r="Z32"/>
      <c r="AA32"/>
      <c r="AB32"/>
      <c r="AC32"/>
      <c r="AD32"/>
      <c r="AE32"/>
      <c r="AF32"/>
      <c r="AG32"/>
      <c r="AH32"/>
      <c r="AI32"/>
      <c r="AJ32"/>
      <c r="AK32"/>
      <c r="AL32"/>
      <c r="AM32"/>
      <c r="AN32"/>
      <c r="AO32"/>
      <c r="AP32"/>
      <c r="AQ32"/>
      <c r="AR32"/>
      <c r="AS32"/>
      <c r="BP32" s="10">
        <f>Árboles!B26</f>
        <v>0</v>
      </c>
      <c r="BQ32" s="86">
        <f>Árboles!G26</f>
        <v>0</v>
      </c>
      <c r="BR32" s="87">
        <f>Árboles!V26</f>
        <v>0</v>
      </c>
      <c r="BS32" s="87">
        <f>Árboles!W26</f>
        <v>0</v>
      </c>
      <c r="BT32" s="88">
        <f t="shared" si="2"/>
        <v>0</v>
      </c>
      <c r="BU32" s="88">
        <f t="shared" si="3"/>
        <v>0</v>
      </c>
      <c r="BV32" s="89" t="b">
        <f>IF(BT32&lt;&gt;0,Árboles!AC26)</f>
        <v>0</v>
      </c>
      <c r="BW32" s="88">
        <f t="shared" si="4"/>
        <v>0</v>
      </c>
      <c r="BX32" s="88">
        <f t="shared" si="5"/>
        <v>0</v>
      </c>
      <c r="BY32" s="89" t="b">
        <f>IF(BW32&lt;&gt;0,Árboles!AC26)</f>
        <v>0</v>
      </c>
      <c r="BZ32" s="88">
        <f t="shared" si="6"/>
        <v>0</v>
      </c>
      <c r="CA32" s="88">
        <f t="shared" si="7"/>
        <v>0</v>
      </c>
      <c r="CB32" s="89" t="b">
        <f>IF(BZ32&lt;&gt;0,Árboles!AC26)</f>
        <v>0</v>
      </c>
      <c r="CC32" s="88">
        <f t="shared" si="8"/>
        <v>0</v>
      </c>
      <c r="CD32" s="88">
        <f t="shared" si="9"/>
        <v>0</v>
      </c>
      <c r="CE32" s="89" t="b">
        <f>IF(CC32&lt;&gt;0,Árboles!AC26)</f>
        <v>0</v>
      </c>
      <c r="CH32" s="10">
        <f t="shared" si="10"/>
        <v>0</v>
      </c>
      <c r="CI32" s="87">
        <f t="shared" si="11"/>
        <v>0</v>
      </c>
      <c r="CJ32" s="87">
        <f t="shared" si="12"/>
        <v>0</v>
      </c>
      <c r="CK32" s="10">
        <f t="shared" si="13"/>
        <v>0</v>
      </c>
      <c r="CL32" s="10">
        <f t="shared" si="13"/>
        <v>0</v>
      </c>
      <c r="CM32" s="6">
        <v>1.5</v>
      </c>
    </row>
    <row r="33" spans="2:83">
      <c r="B33" s="565"/>
      <c r="C33" s="553"/>
      <c r="D33" s="553"/>
      <c r="E33" s="553"/>
      <c r="F33" s="553"/>
      <c r="G33" s="553"/>
      <c r="H33" s="553"/>
      <c r="I33" s="553"/>
      <c r="J33" s="553"/>
      <c r="K33" s="553"/>
      <c r="L33" s="553"/>
      <c r="M33" s="566"/>
      <c r="O33"/>
      <c r="P33"/>
      <c r="Q33"/>
      <c r="R33"/>
      <c r="S33"/>
      <c r="T33"/>
      <c r="U33"/>
      <c r="V33"/>
      <c r="W33"/>
      <c r="X33"/>
      <c r="Y33"/>
      <c r="Z33"/>
      <c r="AA33"/>
      <c r="AB33"/>
      <c r="AC33"/>
      <c r="AD33"/>
      <c r="AE33"/>
      <c r="AF33"/>
      <c r="AG33"/>
      <c r="AH33"/>
      <c r="AI33"/>
      <c r="AJ33"/>
      <c r="AK33"/>
      <c r="AL33"/>
      <c r="AM33"/>
      <c r="AN33"/>
      <c r="AO33"/>
      <c r="AP33"/>
      <c r="AQ33"/>
      <c r="AR33"/>
      <c r="AS33"/>
      <c r="BP33" s="10">
        <f>Árboles!B27</f>
        <v>0</v>
      </c>
      <c r="BQ33" s="86">
        <f>Árboles!G27</f>
        <v>0</v>
      </c>
      <c r="BR33" s="87">
        <f>Árboles!V27</f>
        <v>0</v>
      </c>
      <c r="BS33" s="87">
        <f>Árboles!W27</f>
        <v>0</v>
      </c>
      <c r="BT33" s="88">
        <f t="shared" si="2"/>
        <v>0</v>
      </c>
      <c r="BU33" s="88">
        <f t="shared" si="3"/>
        <v>0</v>
      </c>
      <c r="BV33" s="89" t="b">
        <f>IF(BT33&lt;&gt;0,Árboles!AC27)</f>
        <v>0</v>
      </c>
      <c r="BW33" s="88">
        <f t="shared" si="4"/>
        <v>0</v>
      </c>
      <c r="BX33" s="88">
        <f t="shared" si="5"/>
        <v>0</v>
      </c>
      <c r="BY33" s="89" t="b">
        <f>IF(BW33&lt;&gt;0,Árboles!AC27)</f>
        <v>0</v>
      </c>
      <c r="BZ33" s="88">
        <f t="shared" si="6"/>
        <v>0</v>
      </c>
      <c r="CA33" s="88">
        <f t="shared" si="7"/>
        <v>0</v>
      </c>
      <c r="CB33" s="89" t="b">
        <f>IF(BZ33&lt;&gt;0,Árboles!AC27)</f>
        <v>0</v>
      </c>
      <c r="CC33" s="88">
        <f t="shared" si="8"/>
        <v>0</v>
      </c>
      <c r="CD33" s="88">
        <f t="shared" si="9"/>
        <v>0</v>
      </c>
      <c r="CE33" s="89" t="b">
        <f>IF(CC33&lt;&gt;0,Árboles!AC27)</f>
        <v>0</v>
      </c>
    </row>
    <row r="34" spans="2:83">
      <c r="B34" s="99"/>
      <c r="C34" s="100"/>
      <c r="D34" s="101"/>
      <c r="E34" s="102"/>
      <c r="F34" s="10"/>
      <c r="G34" s="103"/>
      <c r="H34" s="103"/>
      <c r="I34" s="103"/>
      <c r="J34" s="104"/>
      <c r="K34" s="104"/>
      <c r="L34" s="105"/>
      <c r="M34" s="106"/>
      <c r="O34"/>
      <c r="P34"/>
      <c r="Q34"/>
      <c r="R34"/>
      <c r="S34"/>
      <c r="T34"/>
      <c r="U34"/>
      <c r="V34"/>
      <c r="W34"/>
      <c r="X34"/>
      <c r="Y34"/>
      <c r="Z34"/>
      <c r="AA34"/>
      <c r="AB34"/>
      <c r="AC34"/>
      <c r="AD34"/>
      <c r="AE34"/>
      <c r="AF34"/>
      <c r="AG34"/>
      <c r="AH34"/>
      <c r="AI34"/>
      <c r="AJ34"/>
      <c r="AK34"/>
      <c r="AL34"/>
      <c r="AM34"/>
      <c r="AN34"/>
      <c r="AO34"/>
      <c r="AP34"/>
      <c r="AQ34"/>
      <c r="AR34"/>
      <c r="AS34"/>
      <c r="BP34" s="10">
        <f>Árboles!B28</f>
        <v>0</v>
      </c>
      <c r="BQ34" s="86">
        <f>Árboles!G28</f>
        <v>0</v>
      </c>
      <c r="BR34" s="87">
        <f>Árboles!V28</f>
        <v>0</v>
      </c>
      <c r="BS34" s="87">
        <f>Árboles!W28</f>
        <v>0</v>
      </c>
      <c r="BT34" s="88">
        <f t="shared" si="2"/>
        <v>0</v>
      </c>
      <c r="BU34" s="88">
        <f t="shared" si="3"/>
        <v>0</v>
      </c>
      <c r="BV34" s="89" t="b">
        <f>IF(BT34&lt;&gt;0,Árboles!AC28)</f>
        <v>0</v>
      </c>
      <c r="BW34" s="88">
        <f t="shared" si="4"/>
        <v>0</v>
      </c>
      <c r="BX34" s="88">
        <f t="shared" si="5"/>
        <v>0</v>
      </c>
      <c r="BY34" s="89" t="b">
        <f>IF(BW34&lt;&gt;0,Árboles!AC28)</f>
        <v>0</v>
      </c>
      <c r="BZ34" s="88">
        <f t="shared" si="6"/>
        <v>0</v>
      </c>
      <c r="CA34" s="88">
        <f t="shared" si="7"/>
        <v>0</v>
      </c>
      <c r="CB34" s="89" t="b">
        <f>IF(BZ34&lt;&gt;0,Árboles!AC28)</f>
        <v>0</v>
      </c>
      <c r="CC34" s="88">
        <f t="shared" si="8"/>
        <v>0</v>
      </c>
      <c r="CD34" s="88">
        <f t="shared" si="9"/>
        <v>0</v>
      </c>
      <c r="CE34" s="89" t="b">
        <f>IF(CC34&lt;&gt;0,Árboles!AC28)</f>
        <v>0</v>
      </c>
    </row>
    <row r="35" spans="2:83">
      <c r="B35" s="99"/>
      <c r="C35" s="100"/>
      <c r="D35" s="101"/>
      <c r="E35" s="102"/>
      <c r="F35" s="10"/>
      <c r="G35" s="103"/>
      <c r="H35" s="103"/>
      <c r="I35" s="103"/>
      <c r="J35" s="104"/>
      <c r="K35" s="104"/>
      <c r="L35" s="105"/>
      <c r="M35" s="106"/>
      <c r="O35"/>
      <c r="P35"/>
      <c r="Q35"/>
      <c r="R35"/>
      <c r="S35"/>
      <c r="T35"/>
      <c r="U35"/>
      <c r="V35"/>
      <c r="W35"/>
      <c r="X35"/>
      <c r="Y35"/>
      <c r="Z35"/>
      <c r="AA35"/>
      <c r="AB35"/>
      <c r="AC35"/>
      <c r="AD35"/>
      <c r="AE35"/>
      <c r="AF35"/>
      <c r="AG35"/>
      <c r="AH35"/>
      <c r="AI35"/>
      <c r="AJ35"/>
      <c r="AK35"/>
      <c r="AL35"/>
      <c r="AM35"/>
      <c r="AN35"/>
      <c r="AO35"/>
      <c r="AP35"/>
      <c r="AQ35"/>
      <c r="AR35"/>
      <c r="AS35"/>
      <c r="BP35" s="10">
        <f>Árboles!B29</f>
        <v>0</v>
      </c>
      <c r="BQ35" s="86">
        <f>Árboles!G29</f>
        <v>0</v>
      </c>
      <c r="BR35" s="87">
        <f>Árboles!V29</f>
        <v>0</v>
      </c>
      <c r="BS35" s="87">
        <f>Árboles!W29</f>
        <v>0</v>
      </c>
      <c r="BT35" s="88">
        <f t="shared" si="2"/>
        <v>0</v>
      </c>
      <c r="BU35" s="88">
        <f t="shared" si="3"/>
        <v>0</v>
      </c>
      <c r="BV35" s="89" t="b">
        <f>IF(BT35&lt;&gt;0,Árboles!AC29)</f>
        <v>0</v>
      </c>
      <c r="BW35" s="88">
        <f t="shared" si="4"/>
        <v>0</v>
      </c>
      <c r="BX35" s="88">
        <f t="shared" si="5"/>
        <v>0</v>
      </c>
      <c r="BY35" s="89" t="b">
        <f>IF(BW35&lt;&gt;0,Árboles!AC29)</f>
        <v>0</v>
      </c>
      <c r="BZ35" s="88">
        <f t="shared" si="6"/>
        <v>0</v>
      </c>
      <c r="CA35" s="88">
        <f t="shared" si="7"/>
        <v>0</v>
      </c>
      <c r="CB35" s="89" t="b">
        <f>IF(BZ35&lt;&gt;0,Árboles!AC29)</f>
        <v>0</v>
      </c>
      <c r="CC35" s="88">
        <f t="shared" si="8"/>
        <v>0</v>
      </c>
      <c r="CD35" s="88">
        <f t="shared" si="9"/>
        <v>0</v>
      </c>
      <c r="CE35" s="89" t="b">
        <f>IF(CC35&lt;&gt;0,Árboles!AC29)</f>
        <v>0</v>
      </c>
    </row>
    <row r="36" spans="2:83">
      <c r="B36" s="107"/>
      <c r="C36" s="108"/>
      <c r="D36" s="109"/>
      <c r="E36" s="110"/>
      <c r="F36" s="10"/>
      <c r="G36" s="103"/>
      <c r="H36" s="103"/>
      <c r="I36" s="103"/>
      <c r="J36" s="111"/>
      <c r="K36" s="111"/>
      <c r="L36" s="112"/>
      <c r="M36" s="113"/>
      <c r="BP36" s="10">
        <f>Árboles!B30</f>
        <v>0</v>
      </c>
      <c r="BQ36" s="86">
        <f>Árboles!G30</f>
        <v>0</v>
      </c>
      <c r="BR36" s="87">
        <f>Árboles!V30</f>
        <v>0</v>
      </c>
      <c r="BS36" s="87">
        <f>Árboles!W30</f>
        <v>0</v>
      </c>
      <c r="BT36" s="88">
        <f t="shared" si="2"/>
        <v>0</v>
      </c>
      <c r="BU36" s="88">
        <f t="shared" si="3"/>
        <v>0</v>
      </c>
      <c r="BV36" s="89" t="b">
        <f>IF(BT36&lt;&gt;0,Árboles!AC30)</f>
        <v>0</v>
      </c>
      <c r="BW36" s="88">
        <f t="shared" si="4"/>
        <v>0</v>
      </c>
      <c r="BX36" s="88">
        <f t="shared" si="5"/>
        <v>0</v>
      </c>
      <c r="BY36" s="89" t="b">
        <f>IF(BW36&lt;&gt;0,Árboles!AC30)</f>
        <v>0</v>
      </c>
      <c r="BZ36" s="88">
        <f t="shared" si="6"/>
        <v>0</v>
      </c>
      <c r="CA36" s="88">
        <f t="shared" si="7"/>
        <v>0</v>
      </c>
      <c r="CB36" s="89" t="b">
        <f>IF(BZ36&lt;&gt;0,Árboles!AC30)</f>
        <v>0</v>
      </c>
      <c r="CC36" s="88">
        <f t="shared" si="8"/>
        <v>0</v>
      </c>
      <c r="CD36" s="88">
        <f t="shared" si="9"/>
        <v>0</v>
      </c>
      <c r="CE36" s="89" t="b">
        <f>IF(CC36&lt;&gt;0,Árboles!AC30)</f>
        <v>0</v>
      </c>
    </row>
    <row r="37" spans="2:83">
      <c r="B37" s="107"/>
      <c r="C37" s="108"/>
      <c r="D37" s="114"/>
      <c r="E37" s="115"/>
      <c r="G37" s="116"/>
      <c r="H37" s="103"/>
      <c r="I37" s="103"/>
      <c r="J37" s="117"/>
      <c r="K37" s="117"/>
      <c r="L37" s="112"/>
      <c r="M37" s="113"/>
      <c r="BP37" s="10">
        <f>Árboles!B31</f>
        <v>0</v>
      </c>
      <c r="BQ37" s="86">
        <f>Árboles!G31</f>
        <v>0</v>
      </c>
      <c r="BR37" s="87">
        <f>Árboles!V31</f>
        <v>0</v>
      </c>
      <c r="BS37" s="87">
        <f>Árboles!W31</f>
        <v>0</v>
      </c>
      <c r="BT37" s="88">
        <f t="shared" si="2"/>
        <v>0</v>
      </c>
      <c r="BU37" s="88">
        <f t="shared" si="3"/>
        <v>0</v>
      </c>
      <c r="BV37" s="89" t="b">
        <f>IF(BT37&lt;&gt;0,Árboles!AC31)</f>
        <v>0</v>
      </c>
      <c r="BW37" s="88">
        <f t="shared" si="4"/>
        <v>0</v>
      </c>
      <c r="BX37" s="88">
        <f t="shared" si="5"/>
        <v>0</v>
      </c>
      <c r="BY37" s="89" t="b">
        <f>IF(BW37&lt;&gt;0,Árboles!AC31)</f>
        <v>0</v>
      </c>
      <c r="BZ37" s="88">
        <f t="shared" si="6"/>
        <v>0</v>
      </c>
      <c r="CA37" s="88">
        <f t="shared" si="7"/>
        <v>0</v>
      </c>
      <c r="CB37" s="89" t="b">
        <f>IF(BZ37&lt;&gt;0,Árboles!AC31)</f>
        <v>0</v>
      </c>
      <c r="CC37" s="88">
        <f t="shared" si="8"/>
        <v>0</v>
      </c>
      <c r="CD37" s="88">
        <f t="shared" si="9"/>
        <v>0</v>
      </c>
      <c r="CE37" s="89" t="b">
        <f>IF(CC37&lt;&gt;0,Árboles!AC31)</f>
        <v>0</v>
      </c>
    </row>
    <row r="38" spans="2:83">
      <c r="B38" s="118"/>
      <c r="C38" s="119"/>
      <c r="D38" s="120"/>
      <c r="E38" s="121"/>
      <c r="F38" s="120"/>
      <c r="G38" s="122"/>
      <c r="H38" s="119"/>
      <c r="I38" s="119"/>
      <c r="J38" s="123"/>
      <c r="K38" s="123"/>
      <c r="L38" s="120"/>
      <c r="M38" s="124"/>
      <c r="BP38" s="10">
        <f>Árboles!B32</f>
        <v>0</v>
      </c>
      <c r="BQ38" s="86">
        <f>Árboles!G32</f>
        <v>0</v>
      </c>
      <c r="BR38" s="87">
        <f>Árboles!V32</f>
        <v>0</v>
      </c>
      <c r="BS38" s="87">
        <f>Árboles!W32</f>
        <v>0</v>
      </c>
      <c r="BT38" s="88">
        <f t="shared" si="2"/>
        <v>0</v>
      </c>
      <c r="BU38" s="88">
        <f t="shared" si="3"/>
        <v>0</v>
      </c>
      <c r="BV38" s="89" t="b">
        <f>IF(BT38&lt;&gt;0,Árboles!AC32)</f>
        <v>0</v>
      </c>
      <c r="BW38" s="88">
        <f t="shared" si="4"/>
        <v>0</v>
      </c>
      <c r="BX38" s="88">
        <f t="shared" si="5"/>
        <v>0</v>
      </c>
      <c r="BY38" s="89" t="b">
        <f>IF(BW38&lt;&gt;0,Árboles!AC32)</f>
        <v>0</v>
      </c>
      <c r="BZ38" s="88">
        <f t="shared" si="6"/>
        <v>0</v>
      </c>
      <c r="CA38" s="88">
        <f t="shared" si="7"/>
        <v>0</v>
      </c>
      <c r="CB38" s="89" t="b">
        <f>IF(BZ38&lt;&gt;0,Árboles!AC32)</f>
        <v>0</v>
      </c>
      <c r="CC38" s="88">
        <f t="shared" si="8"/>
        <v>0</v>
      </c>
      <c r="CD38" s="88">
        <f t="shared" si="9"/>
        <v>0</v>
      </c>
      <c r="CE38" s="89" t="b">
        <f>IF(CC38&lt;&gt;0,Árboles!AC32)</f>
        <v>0</v>
      </c>
    </row>
    <row r="39" spans="2:83">
      <c r="B39" s="125"/>
      <c r="C39" s="126"/>
      <c r="D39" s="127"/>
      <c r="E39" s="128"/>
      <c r="F39" s="127"/>
      <c r="G39" s="129"/>
      <c r="H39" s="126"/>
      <c r="I39" s="126"/>
      <c r="J39" s="130"/>
      <c r="K39" s="130"/>
      <c r="L39" s="127"/>
      <c r="M39" s="131"/>
      <c r="BP39" s="10">
        <f>Árboles!B33</f>
        <v>0</v>
      </c>
      <c r="BQ39" s="86">
        <f>Árboles!G33</f>
        <v>0</v>
      </c>
      <c r="BR39" s="87">
        <f>Árboles!V33</f>
        <v>0</v>
      </c>
      <c r="BS39" s="87">
        <f>Árboles!W33</f>
        <v>0</v>
      </c>
      <c r="BT39" s="88">
        <f t="shared" si="2"/>
        <v>0</v>
      </c>
      <c r="BU39" s="88">
        <f t="shared" si="3"/>
        <v>0</v>
      </c>
      <c r="BV39" s="89" t="b">
        <f>IF(BT39&lt;&gt;0,Árboles!AC33)</f>
        <v>0</v>
      </c>
      <c r="BW39" s="88">
        <f t="shared" si="4"/>
        <v>0</v>
      </c>
      <c r="BX39" s="88">
        <f t="shared" si="5"/>
        <v>0</v>
      </c>
      <c r="BY39" s="89" t="b">
        <f>IF(BW39&lt;&gt;0,Árboles!AC33)</f>
        <v>0</v>
      </c>
      <c r="BZ39" s="88">
        <f t="shared" si="6"/>
        <v>0</v>
      </c>
      <c r="CA39" s="88">
        <f t="shared" si="7"/>
        <v>0</v>
      </c>
      <c r="CB39" s="89" t="b">
        <f>IF(BZ39&lt;&gt;0,Árboles!AC33)</f>
        <v>0</v>
      </c>
      <c r="CC39" s="88">
        <f t="shared" si="8"/>
        <v>0</v>
      </c>
      <c r="CD39" s="88">
        <f t="shared" si="9"/>
        <v>0</v>
      </c>
      <c r="CE39" s="89" t="b">
        <f>IF(CC39&lt;&gt;0,Árboles!AC33)</f>
        <v>0</v>
      </c>
    </row>
    <row r="40" spans="2:83">
      <c r="BP40" s="10">
        <f>Árboles!B34</f>
        <v>0</v>
      </c>
      <c r="BQ40" s="86">
        <f>Árboles!G34</f>
        <v>0</v>
      </c>
      <c r="BR40" s="87">
        <f>Árboles!V34</f>
        <v>0</v>
      </c>
      <c r="BS40" s="87">
        <f>Árboles!W34</f>
        <v>0</v>
      </c>
      <c r="BT40" s="88">
        <f t="shared" si="2"/>
        <v>0</v>
      </c>
      <c r="BU40" s="88">
        <f t="shared" si="3"/>
        <v>0</v>
      </c>
      <c r="BV40" s="89" t="b">
        <f>IF(BT40&lt;&gt;0,Árboles!AC34)</f>
        <v>0</v>
      </c>
      <c r="BW40" s="88">
        <f t="shared" si="4"/>
        <v>0</v>
      </c>
      <c r="BX40" s="88">
        <f t="shared" si="5"/>
        <v>0</v>
      </c>
      <c r="BY40" s="89" t="b">
        <f>IF(BW40&lt;&gt;0,Árboles!AC34)</f>
        <v>0</v>
      </c>
      <c r="BZ40" s="88">
        <f t="shared" si="6"/>
        <v>0</v>
      </c>
      <c r="CA40" s="88">
        <f t="shared" si="7"/>
        <v>0</v>
      </c>
      <c r="CB40" s="89" t="b">
        <f>IF(BZ40&lt;&gt;0,Árboles!AC34)</f>
        <v>0</v>
      </c>
      <c r="CC40" s="88">
        <f t="shared" si="8"/>
        <v>0</v>
      </c>
      <c r="CD40" s="88">
        <f t="shared" si="9"/>
        <v>0</v>
      </c>
      <c r="CE40" s="89" t="b">
        <f>IF(CC40&lt;&gt;0,Árboles!AC34)</f>
        <v>0</v>
      </c>
    </row>
    <row r="41" spans="2:83">
      <c r="BP41" s="10">
        <f>Árboles!B35</f>
        <v>0</v>
      </c>
      <c r="BQ41" s="86">
        <f>Árboles!G35</f>
        <v>0</v>
      </c>
      <c r="BR41" s="87">
        <f>Árboles!V35</f>
        <v>0</v>
      </c>
      <c r="BS41" s="87">
        <f>Árboles!W35</f>
        <v>0</v>
      </c>
      <c r="BT41" s="88">
        <f t="shared" si="2"/>
        <v>0</v>
      </c>
      <c r="BU41" s="88">
        <f t="shared" si="3"/>
        <v>0</v>
      </c>
      <c r="BV41" s="89" t="b">
        <f>IF(BT41&lt;&gt;0,Árboles!AC35)</f>
        <v>0</v>
      </c>
      <c r="BW41" s="88">
        <f t="shared" si="4"/>
        <v>0</v>
      </c>
      <c r="BX41" s="88">
        <f t="shared" si="5"/>
        <v>0</v>
      </c>
      <c r="BY41" s="89" t="b">
        <f>IF(BW41&lt;&gt;0,Árboles!AC35)</f>
        <v>0</v>
      </c>
      <c r="BZ41" s="88">
        <f t="shared" si="6"/>
        <v>0</v>
      </c>
      <c r="CA41" s="88">
        <f t="shared" si="7"/>
        <v>0</v>
      </c>
      <c r="CB41" s="89" t="b">
        <f>IF(BZ41&lt;&gt;0,Árboles!AC35)</f>
        <v>0</v>
      </c>
      <c r="CC41" s="88">
        <f t="shared" si="8"/>
        <v>0</v>
      </c>
      <c r="CD41" s="88">
        <f t="shared" si="9"/>
        <v>0</v>
      </c>
      <c r="CE41" s="89" t="b">
        <f>IF(CC41&lt;&gt;0,Árboles!AC35)</f>
        <v>0</v>
      </c>
    </row>
    <row r="42" spans="2:83">
      <c r="BP42" s="10">
        <f>Árboles!B36</f>
        <v>0</v>
      </c>
      <c r="BQ42" s="86">
        <f>Árboles!G36</f>
        <v>0</v>
      </c>
      <c r="BR42" s="87">
        <f>Árboles!V36</f>
        <v>0</v>
      </c>
      <c r="BS42" s="87">
        <f>Árboles!W36</f>
        <v>0</v>
      </c>
      <c r="BT42" s="88">
        <f t="shared" si="2"/>
        <v>0</v>
      </c>
      <c r="BU42" s="88">
        <f t="shared" si="3"/>
        <v>0</v>
      </c>
      <c r="BV42" s="89" t="b">
        <f>IF(BT42&lt;&gt;0,Árboles!AC36)</f>
        <v>0</v>
      </c>
      <c r="BW42" s="88">
        <f t="shared" si="4"/>
        <v>0</v>
      </c>
      <c r="BX42" s="88">
        <f t="shared" si="5"/>
        <v>0</v>
      </c>
      <c r="BY42" s="89" t="b">
        <f>IF(BW42&lt;&gt;0,Árboles!AC36)</f>
        <v>0</v>
      </c>
      <c r="BZ42" s="88">
        <f t="shared" si="6"/>
        <v>0</v>
      </c>
      <c r="CA42" s="88">
        <f t="shared" si="7"/>
        <v>0</v>
      </c>
      <c r="CB42" s="89" t="b">
        <f>IF(BZ42&lt;&gt;0,Árboles!AC36)</f>
        <v>0</v>
      </c>
      <c r="CC42" s="88">
        <f t="shared" si="8"/>
        <v>0</v>
      </c>
      <c r="CD42" s="88">
        <f t="shared" si="9"/>
        <v>0</v>
      </c>
      <c r="CE42" s="89" t="b">
        <f>IF(CC42&lt;&gt;0,Árboles!AC36)</f>
        <v>0</v>
      </c>
    </row>
    <row r="43" spans="2:83">
      <c r="BP43" s="10">
        <f>Árboles!B37</f>
        <v>0</v>
      </c>
      <c r="BQ43" s="86">
        <f>Árboles!G37</f>
        <v>0</v>
      </c>
      <c r="BR43" s="87">
        <f>Árboles!V37</f>
        <v>0</v>
      </c>
      <c r="BS43" s="87">
        <f>Árboles!W37</f>
        <v>0</v>
      </c>
      <c r="BT43" s="88">
        <f t="shared" si="2"/>
        <v>0</v>
      </c>
      <c r="BU43" s="88">
        <f t="shared" si="3"/>
        <v>0</v>
      </c>
      <c r="BV43" s="89" t="b">
        <f>IF(BT43&lt;&gt;0,Árboles!AC37)</f>
        <v>0</v>
      </c>
      <c r="BW43" s="88">
        <f t="shared" si="4"/>
        <v>0</v>
      </c>
      <c r="BX43" s="88">
        <f t="shared" si="5"/>
        <v>0</v>
      </c>
      <c r="BY43" s="89" t="b">
        <f>IF(BW43&lt;&gt;0,Árboles!AC37)</f>
        <v>0</v>
      </c>
      <c r="BZ43" s="88">
        <f t="shared" si="6"/>
        <v>0</v>
      </c>
      <c r="CA43" s="88">
        <f t="shared" si="7"/>
        <v>0</v>
      </c>
      <c r="CB43" s="89" t="b">
        <f>IF(BZ43&lt;&gt;0,Árboles!AC37)</f>
        <v>0</v>
      </c>
      <c r="CC43" s="88">
        <f t="shared" si="8"/>
        <v>0</v>
      </c>
      <c r="CD43" s="88">
        <f t="shared" si="9"/>
        <v>0</v>
      </c>
      <c r="CE43" s="89" t="b">
        <f>IF(CC43&lt;&gt;0,Árboles!AC37)</f>
        <v>0</v>
      </c>
    </row>
    <row r="44" spans="2:83">
      <c r="BP44" s="10">
        <f>Árboles!B38</f>
        <v>0</v>
      </c>
      <c r="BQ44" s="86">
        <f>Árboles!G38</f>
        <v>0</v>
      </c>
      <c r="BR44" s="87">
        <f>Árboles!V38</f>
        <v>0</v>
      </c>
      <c r="BS44" s="87">
        <f>Árboles!W38</f>
        <v>0</v>
      </c>
      <c r="BT44" s="88">
        <f t="shared" si="2"/>
        <v>0</v>
      </c>
      <c r="BU44" s="88">
        <f t="shared" si="3"/>
        <v>0</v>
      </c>
      <c r="BV44" s="89" t="b">
        <f>IF(BT44&lt;&gt;0,Árboles!AC38)</f>
        <v>0</v>
      </c>
      <c r="BW44" s="88">
        <f t="shared" si="4"/>
        <v>0</v>
      </c>
      <c r="BX44" s="88">
        <f t="shared" si="5"/>
        <v>0</v>
      </c>
      <c r="BY44" s="89" t="b">
        <f>IF(BW44&lt;&gt;0,Árboles!AC38)</f>
        <v>0</v>
      </c>
      <c r="BZ44" s="88">
        <f t="shared" si="6"/>
        <v>0</v>
      </c>
      <c r="CA44" s="88">
        <f t="shared" si="7"/>
        <v>0</v>
      </c>
      <c r="CB44" s="89" t="b">
        <f>IF(BZ44&lt;&gt;0,Árboles!AC38)</f>
        <v>0</v>
      </c>
      <c r="CC44" s="88">
        <f t="shared" si="8"/>
        <v>0</v>
      </c>
      <c r="CD44" s="88">
        <f t="shared" si="9"/>
        <v>0</v>
      </c>
      <c r="CE44" s="89" t="b">
        <f>IF(CC44&lt;&gt;0,Árboles!AC38)</f>
        <v>0</v>
      </c>
    </row>
    <row r="45" spans="2:83">
      <c r="B45" s="103"/>
      <c r="C45" s="103"/>
      <c r="D45" s="132"/>
      <c r="E45" s="133"/>
      <c r="F45" s="132"/>
      <c r="G45" s="134"/>
      <c r="H45" s="135"/>
      <c r="I45" s="135"/>
      <c r="J45" s="136"/>
      <c r="K45" s="137"/>
      <c r="BP45" s="10">
        <f>Árboles!B39</f>
        <v>0</v>
      </c>
      <c r="BQ45" s="86">
        <f>Árboles!G39</f>
        <v>0</v>
      </c>
      <c r="BR45" s="87">
        <f>Árboles!V39</f>
        <v>0</v>
      </c>
      <c r="BS45" s="87">
        <f>Árboles!W39</f>
        <v>0</v>
      </c>
      <c r="BT45" s="88">
        <f t="shared" si="2"/>
        <v>0</v>
      </c>
      <c r="BU45" s="88">
        <f t="shared" si="3"/>
        <v>0</v>
      </c>
      <c r="BV45" s="89" t="b">
        <f>IF(BT45&lt;&gt;0,Árboles!AC39)</f>
        <v>0</v>
      </c>
      <c r="BW45" s="88">
        <f t="shared" si="4"/>
        <v>0</v>
      </c>
      <c r="BX45" s="88">
        <f t="shared" si="5"/>
        <v>0</v>
      </c>
      <c r="BY45" s="89" t="b">
        <f>IF(BW45&lt;&gt;0,Árboles!AC39)</f>
        <v>0</v>
      </c>
      <c r="BZ45" s="88">
        <f t="shared" si="6"/>
        <v>0</v>
      </c>
      <c r="CA45" s="88">
        <f t="shared" si="7"/>
        <v>0</v>
      </c>
      <c r="CB45" s="89" t="b">
        <f>IF(BZ45&lt;&gt;0,Árboles!AC39)</f>
        <v>0</v>
      </c>
      <c r="CC45" s="88">
        <f t="shared" si="8"/>
        <v>0</v>
      </c>
      <c r="CD45" s="88">
        <f t="shared" si="9"/>
        <v>0</v>
      </c>
      <c r="CE45" s="89" t="b">
        <f>IF(CC45&lt;&gt;0,Árboles!AC39)</f>
        <v>0</v>
      </c>
    </row>
    <row r="46" spans="2:83">
      <c r="B46" s="103"/>
      <c r="C46" s="103"/>
      <c r="E46" s="138"/>
      <c r="G46" s="137"/>
      <c r="H46" s="103"/>
      <c r="I46" s="103"/>
      <c r="J46" s="137"/>
      <c r="K46" s="137"/>
      <c r="BP46" s="10">
        <f>Árboles!B40</f>
        <v>0</v>
      </c>
      <c r="BQ46" s="86">
        <f>Árboles!G40</f>
        <v>0</v>
      </c>
      <c r="BR46" s="87">
        <f>Árboles!V40</f>
        <v>0</v>
      </c>
      <c r="BS46" s="87">
        <f>Árboles!W40</f>
        <v>0</v>
      </c>
      <c r="BT46" s="88">
        <f t="shared" si="2"/>
        <v>0</v>
      </c>
      <c r="BU46" s="88">
        <f t="shared" si="3"/>
        <v>0</v>
      </c>
      <c r="BV46" s="89" t="b">
        <f>IF(BT46&lt;&gt;0,Árboles!AC40)</f>
        <v>0</v>
      </c>
      <c r="BW46" s="88">
        <f t="shared" si="4"/>
        <v>0</v>
      </c>
      <c r="BX46" s="88">
        <f t="shared" si="5"/>
        <v>0</v>
      </c>
      <c r="BY46" s="89" t="b">
        <f>IF(BW46&lt;&gt;0,Árboles!AC40)</f>
        <v>0</v>
      </c>
      <c r="BZ46" s="88">
        <f t="shared" si="6"/>
        <v>0</v>
      </c>
      <c r="CA46" s="88">
        <f t="shared" si="7"/>
        <v>0</v>
      </c>
      <c r="CB46" s="89" t="b">
        <f>IF(BZ46&lt;&gt;0,Árboles!AC40)</f>
        <v>0</v>
      </c>
      <c r="CC46" s="88">
        <f t="shared" si="8"/>
        <v>0</v>
      </c>
      <c r="CD46" s="88">
        <f t="shared" si="9"/>
        <v>0</v>
      </c>
      <c r="CE46" s="89" t="b">
        <f>IF(CC46&lt;&gt;0,Árboles!AC40)</f>
        <v>0</v>
      </c>
    </row>
    <row r="47" spans="2:83">
      <c r="B47" s="103"/>
      <c r="C47" s="103"/>
      <c r="E47" s="138"/>
      <c r="G47" s="137"/>
      <c r="H47" s="103"/>
      <c r="I47" s="103"/>
      <c r="J47" s="137"/>
      <c r="K47" s="137"/>
      <c r="BP47" s="10">
        <f>Árboles!B41</f>
        <v>0</v>
      </c>
      <c r="BQ47" s="86">
        <f>Árboles!G41</f>
        <v>0</v>
      </c>
      <c r="BR47" s="87">
        <f>Árboles!V41</f>
        <v>0</v>
      </c>
      <c r="BS47" s="87">
        <f>Árboles!W41</f>
        <v>0</v>
      </c>
      <c r="BT47" s="88">
        <f t="shared" si="2"/>
        <v>0</v>
      </c>
      <c r="BU47" s="88">
        <f t="shared" si="3"/>
        <v>0</v>
      </c>
      <c r="BV47" s="89" t="b">
        <f>IF(BT47&lt;&gt;0,Árboles!AC41)</f>
        <v>0</v>
      </c>
      <c r="BW47" s="88">
        <f t="shared" si="4"/>
        <v>0</v>
      </c>
      <c r="BX47" s="88">
        <f t="shared" si="5"/>
        <v>0</v>
      </c>
      <c r="BY47" s="89" t="b">
        <f>IF(BW47&lt;&gt;0,Árboles!AC41)</f>
        <v>0</v>
      </c>
      <c r="BZ47" s="88">
        <f t="shared" si="6"/>
        <v>0</v>
      </c>
      <c r="CA47" s="88">
        <f t="shared" si="7"/>
        <v>0</v>
      </c>
      <c r="CB47" s="89" t="b">
        <f>IF(BZ47&lt;&gt;0,Árboles!AC41)</f>
        <v>0</v>
      </c>
      <c r="CC47" s="88">
        <f t="shared" si="8"/>
        <v>0</v>
      </c>
      <c r="CD47" s="88">
        <f t="shared" si="9"/>
        <v>0</v>
      </c>
      <c r="CE47" s="89" t="b">
        <f>IF(CC47&lt;&gt;0,Árboles!AC41)</f>
        <v>0</v>
      </c>
    </row>
    <row r="48" spans="2:83">
      <c r="B48" s="103"/>
      <c r="C48" s="103"/>
      <c r="E48" s="138"/>
      <c r="G48" s="137"/>
      <c r="H48" s="103"/>
      <c r="I48" s="103"/>
      <c r="J48" s="137"/>
      <c r="K48" s="137"/>
      <c r="BP48" s="10">
        <f>Árboles!B42</f>
        <v>0</v>
      </c>
      <c r="BQ48" s="86">
        <f>Árboles!G42</f>
        <v>0</v>
      </c>
      <c r="BR48" s="87">
        <f>Árboles!V42</f>
        <v>0</v>
      </c>
      <c r="BS48" s="87">
        <f>Árboles!W42</f>
        <v>0</v>
      </c>
      <c r="BT48" s="88">
        <f t="shared" si="2"/>
        <v>0</v>
      </c>
      <c r="BU48" s="88">
        <f t="shared" si="3"/>
        <v>0</v>
      </c>
      <c r="BV48" s="89" t="b">
        <f>IF(BT48&lt;&gt;0,Árboles!AC42)</f>
        <v>0</v>
      </c>
      <c r="BW48" s="88">
        <f t="shared" si="4"/>
        <v>0</v>
      </c>
      <c r="BX48" s="88">
        <f t="shared" si="5"/>
        <v>0</v>
      </c>
      <c r="BY48" s="89" t="b">
        <f>IF(BW48&lt;&gt;0,Árboles!AC42)</f>
        <v>0</v>
      </c>
      <c r="BZ48" s="88">
        <f t="shared" si="6"/>
        <v>0</v>
      </c>
      <c r="CA48" s="88">
        <f t="shared" si="7"/>
        <v>0</v>
      </c>
      <c r="CB48" s="89" t="b">
        <f>IF(BZ48&lt;&gt;0,Árboles!AC42)</f>
        <v>0</v>
      </c>
      <c r="CC48" s="88">
        <f t="shared" si="8"/>
        <v>0</v>
      </c>
      <c r="CD48" s="88">
        <f t="shared" si="9"/>
        <v>0</v>
      </c>
      <c r="CE48" s="89" t="b">
        <f>IF(CC48&lt;&gt;0,Árboles!AC42)</f>
        <v>0</v>
      </c>
    </row>
    <row r="49" spans="2:83">
      <c r="B49" s="103"/>
      <c r="C49" s="103"/>
      <c r="E49" s="138"/>
      <c r="G49" s="137"/>
      <c r="H49" s="103"/>
      <c r="I49" s="103"/>
      <c r="J49" s="137"/>
      <c r="K49" s="137"/>
      <c r="BP49" s="10">
        <f>Árboles!B43</f>
        <v>0</v>
      </c>
      <c r="BQ49" s="86">
        <f>Árboles!G43</f>
        <v>0</v>
      </c>
      <c r="BR49" s="87">
        <f>Árboles!V43</f>
        <v>0</v>
      </c>
      <c r="BS49" s="87">
        <f>Árboles!W43</f>
        <v>0</v>
      </c>
      <c r="BT49" s="88">
        <f t="shared" si="2"/>
        <v>0</v>
      </c>
      <c r="BU49" s="88">
        <f t="shared" si="3"/>
        <v>0</v>
      </c>
      <c r="BV49" s="89" t="b">
        <f>IF(BT49&lt;&gt;0,Árboles!AC43)</f>
        <v>0</v>
      </c>
      <c r="BW49" s="88">
        <f t="shared" si="4"/>
        <v>0</v>
      </c>
      <c r="BX49" s="88">
        <f t="shared" si="5"/>
        <v>0</v>
      </c>
      <c r="BY49" s="89" t="b">
        <f>IF(BW49&lt;&gt;0,Árboles!AC43)</f>
        <v>0</v>
      </c>
      <c r="BZ49" s="88">
        <f t="shared" si="6"/>
        <v>0</v>
      </c>
      <c r="CA49" s="88">
        <f t="shared" si="7"/>
        <v>0</v>
      </c>
      <c r="CB49" s="89" t="b">
        <f>IF(BZ49&lt;&gt;0,Árboles!AC43)</f>
        <v>0</v>
      </c>
      <c r="CC49" s="88">
        <f t="shared" si="8"/>
        <v>0</v>
      </c>
      <c r="CD49" s="88">
        <f t="shared" si="9"/>
        <v>0</v>
      </c>
      <c r="CE49" s="89" t="b">
        <f>IF(CC49&lt;&gt;0,Árboles!AC43)</f>
        <v>0</v>
      </c>
    </row>
    <row r="50" spans="2:83">
      <c r="B50" s="103"/>
      <c r="C50" s="103"/>
      <c r="E50" s="138"/>
      <c r="G50" s="137"/>
      <c r="H50" s="103"/>
      <c r="I50" s="103"/>
      <c r="J50" s="137"/>
      <c r="K50" s="137"/>
      <c r="BP50" s="10">
        <f>Árboles!B44</f>
        <v>0</v>
      </c>
      <c r="BQ50" s="86">
        <f>Árboles!G44</f>
        <v>0</v>
      </c>
      <c r="BR50" s="87">
        <f>Árboles!V44</f>
        <v>0</v>
      </c>
      <c r="BS50" s="87">
        <f>Árboles!W44</f>
        <v>0</v>
      </c>
      <c r="BT50" s="88">
        <f t="shared" si="2"/>
        <v>0</v>
      </c>
      <c r="BU50" s="88">
        <f t="shared" si="3"/>
        <v>0</v>
      </c>
      <c r="BV50" s="89" t="b">
        <f>IF(BT50&lt;&gt;0,Árboles!AC44)</f>
        <v>0</v>
      </c>
      <c r="BW50" s="88">
        <f t="shared" si="4"/>
        <v>0</v>
      </c>
      <c r="BX50" s="88">
        <f t="shared" si="5"/>
        <v>0</v>
      </c>
      <c r="BY50" s="89" t="b">
        <f>IF(BW50&lt;&gt;0,Árboles!AC44)</f>
        <v>0</v>
      </c>
      <c r="BZ50" s="88">
        <f t="shared" si="6"/>
        <v>0</v>
      </c>
      <c r="CA50" s="88">
        <f t="shared" si="7"/>
        <v>0</v>
      </c>
      <c r="CB50" s="89" t="b">
        <f>IF(BZ50&lt;&gt;0,Árboles!AC44)</f>
        <v>0</v>
      </c>
      <c r="CC50" s="88">
        <f t="shared" si="8"/>
        <v>0</v>
      </c>
      <c r="CD50" s="88">
        <f t="shared" si="9"/>
        <v>0</v>
      </c>
      <c r="CE50" s="89" t="b">
        <f>IF(CC50&lt;&gt;0,Árboles!AC44)</f>
        <v>0</v>
      </c>
    </row>
    <row r="51" spans="2:83">
      <c r="B51" s="103"/>
      <c r="C51" s="103"/>
      <c r="E51" s="138"/>
      <c r="G51" s="137"/>
      <c r="H51" s="103"/>
      <c r="I51" s="103"/>
      <c r="J51" s="137"/>
      <c r="K51" s="137"/>
      <c r="BP51" s="10">
        <f>Árboles!B45</f>
        <v>0</v>
      </c>
      <c r="BQ51" s="86">
        <f>Árboles!G45</f>
        <v>0</v>
      </c>
      <c r="BR51" s="87">
        <f>Árboles!V45</f>
        <v>0</v>
      </c>
      <c r="BS51" s="87">
        <f>Árboles!W45</f>
        <v>0</v>
      </c>
      <c r="BT51" s="88">
        <f t="shared" si="2"/>
        <v>0</v>
      </c>
      <c r="BU51" s="88">
        <f t="shared" si="3"/>
        <v>0</v>
      </c>
      <c r="BV51" s="89" t="b">
        <f>IF(BT51&lt;&gt;0,Árboles!AC45)</f>
        <v>0</v>
      </c>
      <c r="BW51" s="88">
        <f t="shared" si="4"/>
        <v>0</v>
      </c>
      <c r="BX51" s="88">
        <f t="shared" si="5"/>
        <v>0</v>
      </c>
      <c r="BY51" s="89" t="b">
        <f>IF(BW51&lt;&gt;0,Árboles!AC45)</f>
        <v>0</v>
      </c>
      <c r="BZ51" s="88">
        <f t="shared" si="6"/>
        <v>0</v>
      </c>
      <c r="CA51" s="88">
        <f t="shared" si="7"/>
        <v>0</v>
      </c>
      <c r="CB51" s="89" t="b">
        <f>IF(BZ51&lt;&gt;0,Árboles!AC45)</f>
        <v>0</v>
      </c>
      <c r="CC51" s="88">
        <f t="shared" si="8"/>
        <v>0</v>
      </c>
      <c r="CD51" s="88">
        <f t="shared" si="9"/>
        <v>0</v>
      </c>
      <c r="CE51" s="89" t="b">
        <f>IF(CC51&lt;&gt;0,Árboles!AC45)</f>
        <v>0</v>
      </c>
    </row>
    <row r="52" spans="2:83">
      <c r="B52" s="103"/>
      <c r="C52" s="103"/>
      <c r="E52" s="138"/>
      <c r="G52" s="137"/>
      <c r="H52" s="103"/>
      <c r="I52" s="103"/>
      <c r="J52" s="137"/>
      <c r="K52" s="137"/>
      <c r="BP52" s="10">
        <f>Árboles!B46</f>
        <v>0</v>
      </c>
      <c r="BQ52" s="86">
        <f>Árboles!G46</f>
        <v>0</v>
      </c>
      <c r="BR52" s="87">
        <f>Árboles!V46</f>
        <v>0</v>
      </c>
      <c r="BS52" s="87">
        <f>Árboles!W46</f>
        <v>0</v>
      </c>
      <c r="BT52" s="88">
        <f t="shared" si="2"/>
        <v>0</v>
      </c>
      <c r="BU52" s="88">
        <f t="shared" si="3"/>
        <v>0</v>
      </c>
      <c r="BV52" s="89" t="b">
        <f>IF(BT52&lt;&gt;0,Árboles!AC46)</f>
        <v>0</v>
      </c>
      <c r="BW52" s="88">
        <f t="shared" si="4"/>
        <v>0</v>
      </c>
      <c r="BX52" s="88">
        <f t="shared" si="5"/>
        <v>0</v>
      </c>
      <c r="BY52" s="89" t="b">
        <f>IF(BW52&lt;&gt;0,Árboles!AC46)</f>
        <v>0</v>
      </c>
      <c r="BZ52" s="88">
        <f t="shared" si="6"/>
        <v>0</v>
      </c>
      <c r="CA52" s="88">
        <f t="shared" si="7"/>
        <v>0</v>
      </c>
      <c r="CB52" s="89" t="b">
        <f>IF(BZ52&lt;&gt;0,Árboles!AC46)</f>
        <v>0</v>
      </c>
      <c r="CC52" s="88">
        <f t="shared" si="8"/>
        <v>0</v>
      </c>
      <c r="CD52" s="88">
        <f t="shared" si="9"/>
        <v>0</v>
      </c>
      <c r="CE52" s="89" t="b">
        <f>IF(CC52&lt;&gt;0,Árboles!AC46)</f>
        <v>0</v>
      </c>
    </row>
    <row r="53" spans="2:83">
      <c r="B53" s="103"/>
      <c r="C53" s="103"/>
      <c r="E53" s="138"/>
      <c r="G53" s="137"/>
      <c r="H53" s="103"/>
      <c r="I53" s="103"/>
      <c r="J53" s="137"/>
      <c r="K53" s="137"/>
      <c r="BP53" s="10">
        <f>Árboles!B47</f>
        <v>0</v>
      </c>
      <c r="BQ53" s="86">
        <f>Árboles!G47</f>
        <v>0</v>
      </c>
      <c r="BR53" s="87">
        <f>Árboles!V47</f>
        <v>0</v>
      </c>
      <c r="BS53" s="87">
        <f>Árboles!W47</f>
        <v>0</v>
      </c>
      <c r="BT53" s="88">
        <f t="shared" si="2"/>
        <v>0</v>
      </c>
      <c r="BU53" s="88">
        <f t="shared" si="3"/>
        <v>0</v>
      </c>
      <c r="BV53" s="89" t="b">
        <f>IF(BT53&lt;&gt;0,Árboles!AC47)</f>
        <v>0</v>
      </c>
      <c r="BW53" s="88">
        <f t="shared" si="4"/>
        <v>0</v>
      </c>
      <c r="BX53" s="88">
        <f t="shared" si="5"/>
        <v>0</v>
      </c>
      <c r="BY53" s="89" t="b">
        <f>IF(BW53&lt;&gt;0,Árboles!AC47)</f>
        <v>0</v>
      </c>
      <c r="BZ53" s="88">
        <f t="shared" si="6"/>
        <v>0</v>
      </c>
      <c r="CA53" s="88">
        <f t="shared" si="7"/>
        <v>0</v>
      </c>
      <c r="CB53" s="89" t="b">
        <f>IF(BZ53&lt;&gt;0,Árboles!AC47)</f>
        <v>0</v>
      </c>
      <c r="CC53" s="88">
        <f t="shared" si="8"/>
        <v>0</v>
      </c>
      <c r="CD53" s="88">
        <f t="shared" si="9"/>
        <v>0</v>
      </c>
      <c r="CE53" s="89" t="b">
        <f>IF(CC53&lt;&gt;0,Árboles!AC47)</f>
        <v>0</v>
      </c>
    </row>
    <row r="54" spans="2:83">
      <c r="B54" s="103"/>
      <c r="C54" s="103"/>
      <c r="E54" s="138"/>
      <c r="G54" s="137"/>
      <c r="H54" s="103"/>
      <c r="I54" s="103"/>
      <c r="J54" s="137"/>
      <c r="K54" s="137"/>
      <c r="BP54" s="10">
        <f>Árboles!B48</f>
        <v>0</v>
      </c>
      <c r="BQ54" s="86">
        <f>Árboles!G48</f>
        <v>0</v>
      </c>
      <c r="BR54" s="87">
        <f>Árboles!V48</f>
        <v>0</v>
      </c>
      <c r="BS54" s="87">
        <f>Árboles!W48</f>
        <v>0</v>
      </c>
      <c r="BT54" s="88">
        <f t="shared" si="2"/>
        <v>0</v>
      </c>
      <c r="BU54" s="88">
        <f t="shared" si="3"/>
        <v>0</v>
      </c>
      <c r="BV54" s="89" t="b">
        <f>IF(BT54&lt;&gt;0,Árboles!AC48)</f>
        <v>0</v>
      </c>
      <c r="BW54" s="88">
        <f t="shared" si="4"/>
        <v>0</v>
      </c>
      <c r="BX54" s="88">
        <f t="shared" si="5"/>
        <v>0</v>
      </c>
      <c r="BY54" s="89" t="b">
        <f>IF(BW54&lt;&gt;0,Árboles!AC48)</f>
        <v>0</v>
      </c>
      <c r="BZ54" s="88">
        <f t="shared" si="6"/>
        <v>0</v>
      </c>
      <c r="CA54" s="88">
        <f t="shared" si="7"/>
        <v>0</v>
      </c>
      <c r="CB54" s="89" t="b">
        <f>IF(BZ54&lt;&gt;0,Árboles!AC48)</f>
        <v>0</v>
      </c>
      <c r="CC54" s="88">
        <f t="shared" si="8"/>
        <v>0</v>
      </c>
      <c r="CD54" s="88">
        <f t="shared" si="9"/>
        <v>0</v>
      </c>
      <c r="CE54" s="89" t="b">
        <f>IF(CC54&lt;&gt;0,Árboles!AC48)</f>
        <v>0</v>
      </c>
    </row>
    <row r="55" spans="2:83">
      <c r="B55" s="103"/>
      <c r="C55" s="103"/>
      <c r="E55" s="138"/>
      <c r="G55" s="137"/>
      <c r="H55" s="103"/>
      <c r="I55" s="103"/>
      <c r="J55" s="137"/>
      <c r="K55" s="137"/>
      <c r="BP55" s="10">
        <f>Árboles!B49</f>
        <v>0</v>
      </c>
      <c r="BQ55" s="86">
        <f>Árboles!G49</f>
        <v>0</v>
      </c>
      <c r="BR55" s="87">
        <f>Árboles!V49</f>
        <v>0</v>
      </c>
      <c r="BS55" s="87">
        <f>Árboles!W49</f>
        <v>0</v>
      </c>
      <c r="BT55" s="88">
        <f t="shared" si="2"/>
        <v>0</v>
      </c>
      <c r="BU55" s="88">
        <f t="shared" si="3"/>
        <v>0</v>
      </c>
      <c r="BV55" s="89" t="b">
        <f>IF(BT55&lt;&gt;0,Árboles!AC49)</f>
        <v>0</v>
      </c>
      <c r="BW55" s="88">
        <f t="shared" si="4"/>
        <v>0</v>
      </c>
      <c r="BX55" s="88">
        <f t="shared" si="5"/>
        <v>0</v>
      </c>
      <c r="BY55" s="89" t="b">
        <f>IF(BW55&lt;&gt;0,Árboles!AC49)</f>
        <v>0</v>
      </c>
      <c r="BZ55" s="88">
        <f t="shared" si="6"/>
        <v>0</v>
      </c>
      <c r="CA55" s="88">
        <f t="shared" si="7"/>
        <v>0</v>
      </c>
      <c r="CB55" s="89" t="b">
        <f>IF(BZ55&lt;&gt;0,Árboles!AC49)</f>
        <v>0</v>
      </c>
      <c r="CC55" s="88">
        <f t="shared" si="8"/>
        <v>0</v>
      </c>
      <c r="CD55" s="88">
        <f t="shared" si="9"/>
        <v>0</v>
      </c>
      <c r="CE55" s="89" t="b">
        <f>IF(CC55&lt;&gt;0,Árboles!AC49)</f>
        <v>0</v>
      </c>
    </row>
    <row r="56" spans="2:83">
      <c r="B56" s="103"/>
      <c r="C56" s="103"/>
      <c r="E56" s="138"/>
      <c r="G56" s="137"/>
      <c r="H56" s="103"/>
      <c r="I56" s="103"/>
      <c r="J56" s="137"/>
      <c r="K56" s="137"/>
      <c r="BP56" s="10">
        <f>Árboles!B50</f>
        <v>0</v>
      </c>
      <c r="BQ56" s="86">
        <f>Árboles!G50</f>
        <v>0</v>
      </c>
      <c r="BR56" s="87">
        <f>Árboles!V50</f>
        <v>0</v>
      </c>
      <c r="BS56" s="87">
        <f>Árboles!W50</f>
        <v>0</v>
      </c>
      <c r="BT56" s="88">
        <f t="shared" si="2"/>
        <v>0</v>
      </c>
      <c r="BU56" s="88">
        <f t="shared" si="3"/>
        <v>0</v>
      </c>
      <c r="BV56" s="89" t="b">
        <f>IF(BT56&lt;&gt;0,Árboles!AC50)</f>
        <v>0</v>
      </c>
      <c r="BW56" s="88">
        <f t="shared" si="4"/>
        <v>0</v>
      </c>
      <c r="BX56" s="88">
        <f t="shared" si="5"/>
        <v>0</v>
      </c>
      <c r="BY56" s="89" t="b">
        <f>IF(BW56&lt;&gt;0,Árboles!AC50)</f>
        <v>0</v>
      </c>
      <c r="BZ56" s="88">
        <f t="shared" si="6"/>
        <v>0</v>
      </c>
      <c r="CA56" s="88">
        <f t="shared" si="7"/>
        <v>0</v>
      </c>
      <c r="CB56" s="89" t="b">
        <f>IF(BZ56&lt;&gt;0,Árboles!AC50)</f>
        <v>0</v>
      </c>
      <c r="CC56" s="88">
        <f t="shared" si="8"/>
        <v>0</v>
      </c>
      <c r="CD56" s="88">
        <f t="shared" si="9"/>
        <v>0</v>
      </c>
      <c r="CE56" s="89" t="b">
        <f>IF(CC56&lt;&gt;0,Árboles!AC50)</f>
        <v>0</v>
      </c>
    </row>
    <row r="57" spans="2:83">
      <c r="B57" s="103"/>
      <c r="C57" s="103"/>
      <c r="E57" s="138"/>
      <c r="G57" s="137"/>
      <c r="H57" s="103"/>
      <c r="I57" s="103"/>
      <c r="J57" s="137"/>
      <c r="K57" s="137"/>
      <c r="BP57" s="10">
        <f>Árboles!B51</f>
        <v>0</v>
      </c>
      <c r="BQ57" s="86">
        <f>Árboles!G51</f>
        <v>0</v>
      </c>
      <c r="BR57" s="87">
        <f>Árboles!V51</f>
        <v>0</v>
      </c>
      <c r="BS57" s="87">
        <f>Árboles!W51</f>
        <v>0</v>
      </c>
      <c r="BT57" s="88">
        <f t="shared" si="2"/>
        <v>0</v>
      </c>
      <c r="BU57" s="88">
        <f t="shared" si="3"/>
        <v>0</v>
      </c>
      <c r="BV57" s="89" t="b">
        <f>IF(BT57&lt;&gt;0,Árboles!AC51)</f>
        <v>0</v>
      </c>
      <c r="BW57" s="88">
        <f t="shared" si="4"/>
        <v>0</v>
      </c>
      <c r="BX57" s="88">
        <f t="shared" si="5"/>
        <v>0</v>
      </c>
      <c r="BY57" s="89" t="b">
        <f>IF(BW57&lt;&gt;0,Árboles!AC51)</f>
        <v>0</v>
      </c>
      <c r="BZ57" s="88">
        <f t="shared" si="6"/>
        <v>0</v>
      </c>
      <c r="CA57" s="88">
        <f t="shared" si="7"/>
        <v>0</v>
      </c>
      <c r="CB57" s="89" t="b">
        <f>IF(BZ57&lt;&gt;0,Árboles!AC51)</f>
        <v>0</v>
      </c>
      <c r="CC57" s="88">
        <f t="shared" si="8"/>
        <v>0</v>
      </c>
      <c r="CD57" s="88">
        <f t="shared" si="9"/>
        <v>0</v>
      </c>
      <c r="CE57" s="89" t="b">
        <f>IF(CC57&lt;&gt;0,Árboles!AC51)</f>
        <v>0</v>
      </c>
    </row>
    <row r="58" spans="2:83">
      <c r="B58" s="103"/>
      <c r="C58" s="103"/>
      <c r="E58" s="138"/>
      <c r="G58" s="137"/>
      <c r="H58" s="103"/>
      <c r="I58" s="103"/>
      <c r="J58" s="137"/>
      <c r="K58" s="137"/>
      <c r="BP58" s="10">
        <f>Árboles!B52</f>
        <v>0</v>
      </c>
      <c r="BQ58" s="86">
        <f>Árboles!G52</f>
        <v>0</v>
      </c>
      <c r="BR58" s="87">
        <f>Árboles!V52</f>
        <v>0</v>
      </c>
      <c r="BS58" s="87">
        <f>Árboles!W52</f>
        <v>0</v>
      </c>
      <c r="BT58" s="88">
        <f t="shared" si="2"/>
        <v>0</v>
      </c>
      <c r="BU58" s="88">
        <f t="shared" si="3"/>
        <v>0</v>
      </c>
      <c r="BV58" s="89" t="b">
        <f>IF(BT58&lt;&gt;0,Árboles!AC52)</f>
        <v>0</v>
      </c>
      <c r="BW58" s="88">
        <f t="shared" si="4"/>
        <v>0</v>
      </c>
      <c r="BX58" s="88">
        <f t="shared" si="5"/>
        <v>0</v>
      </c>
      <c r="BY58" s="89" t="b">
        <f>IF(BW58&lt;&gt;0,Árboles!AC52)</f>
        <v>0</v>
      </c>
      <c r="BZ58" s="88">
        <f t="shared" si="6"/>
        <v>0</v>
      </c>
      <c r="CA58" s="88">
        <f t="shared" si="7"/>
        <v>0</v>
      </c>
      <c r="CB58" s="89" t="b">
        <f>IF(BZ58&lt;&gt;0,Árboles!AC52)</f>
        <v>0</v>
      </c>
      <c r="CC58" s="88">
        <f t="shared" si="8"/>
        <v>0</v>
      </c>
      <c r="CD58" s="88">
        <f t="shared" si="9"/>
        <v>0</v>
      </c>
      <c r="CE58" s="89" t="b">
        <f>IF(CC58&lt;&gt;0,Árboles!AC52)</f>
        <v>0</v>
      </c>
    </row>
    <row r="59" spans="2:83">
      <c r="B59" s="103"/>
      <c r="C59" s="103"/>
      <c r="E59" s="138"/>
      <c r="G59" s="137"/>
      <c r="H59" s="103"/>
      <c r="I59" s="103"/>
      <c r="J59" s="137"/>
      <c r="K59" s="137"/>
      <c r="BP59" s="10">
        <f>Árboles!B53</f>
        <v>0</v>
      </c>
      <c r="BQ59" s="86">
        <f>Árboles!G53</f>
        <v>0</v>
      </c>
      <c r="BR59" s="87">
        <f>Árboles!V53</f>
        <v>0</v>
      </c>
      <c r="BS59" s="87">
        <f>Árboles!W53</f>
        <v>0</v>
      </c>
      <c r="BT59" s="88">
        <f t="shared" si="2"/>
        <v>0</v>
      </c>
      <c r="BU59" s="88">
        <f t="shared" si="3"/>
        <v>0</v>
      </c>
      <c r="BV59" s="89" t="b">
        <f>IF(BT59&lt;&gt;0,Árboles!AC53)</f>
        <v>0</v>
      </c>
      <c r="BW59" s="88">
        <f t="shared" si="4"/>
        <v>0</v>
      </c>
      <c r="BX59" s="88">
        <f t="shared" si="5"/>
        <v>0</v>
      </c>
      <c r="BY59" s="89" t="b">
        <f>IF(BW59&lt;&gt;0,Árboles!AC53)</f>
        <v>0</v>
      </c>
      <c r="BZ59" s="88">
        <f t="shared" si="6"/>
        <v>0</v>
      </c>
      <c r="CA59" s="88">
        <f t="shared" si="7"/>
        <v>0</v>
      </c>
      <c r="CB59" s="89" t="b">
        <f>IF(BZ59&lt;&gt;0,Árboles!AC53)</f>
        <v>0</v>
      </c>
      <c r="CC59" s="88">
        <f t="shared" si="8"/>
        <v>0</v>
      </c>
      <c r="CD59" s="88">
        <f t="shared" si="9"/>
        <v>0</v>
      </c>
      <c r="CE59" s="89" t="b">
        <f>IF(CC59&lt;&gt;0,Árboles!AC53)</f>
        <v>0</v>
      </c>
    </row>
    <row r="60" spans="2:83">
      <c r="B60" s="103"/>
      <c r="C60" s="103"/>
      <c r="E60" s="138"/>
      <c r="G60" s="137"/>
      <c r="H60" s="103"/>
      <c r="I60" s="103"/>
      <c r="J60" s="137"/>
      <c r="K60" s="137"/>
      <c r="BP60" s="10">
        <f>Árboles!B54</f>
        <v>0</v>
      </c>
      <c r="BQ60" s="86">
        <f>Árboles!G54</f>
        <v>0</v>
      </c>
      <c r="BR60" s="87">
        <f>Árboles!V54</f>
        <v>0</v>
      </c>
      <c r="BS60" s="87">
        <f>Árboles!W54</f>
        <v>0</v>
      </c>
      <c r="BT60" s="88">
        <f t="shared" si="2"/>
        <v>0</v>
      </c>
      <c r="BU60" s="88">
        <f t="shared" si="3"/>
        <v>0</v>
      </c>
      <c r="BV60" s="89" t="b">
        <f>IF(BT60&lt;&gt;0,Árboles!AC54)</f>
        <v>0</v>
      </c>
      <c r="BW60" s="88">
        <f t="shared" si="4"/>
        <v>0</v>
      </c>
      <c r="BX60" s="88">
        <f t="shared" si="5"/>
        <v>0</v>
      </c>
      <c r="BY60" s="89" t="b">
        <f>IF(BW60&lt;&gt;0,Árboles!AC54)</f>
        <v>0</v>
      </c>
      <c r="BZ60" s="88">
        <f t="shared" si="6"/>
        <v>0</v>
      </c>
      <c r="CA60" s="88">
        <f t="shared" si="7"/>
        <v>0</v>
      </c>
      <c r="CB60" s="89" t="b">
        <f>IF(BZ60&lt;&gt;0,Árboles!AC54)</f>
        <v>0</v>
      </c>
      <c r="CC60" s="88">
        <f t="shared" si="8"/>
        <v>0</v>
      </c>
      <c r="CD60" s="88">
        <f t="shared" si="9"/>
        <v>0</v>
      </c>
      <c r="CE60" s="89" t="b">
        <f>IF(CC60&lt;&gt;0,Árboles!AC54)</f>
        <v>0</v>
      </c>
    </row>
    <row r="61" spans="2:83">
      <c r="B61" s="103"/>
      <c r="C61" s="103"/>
      <c r="E61" s="138"/>
      <c r="G61" s="137"/>
      <c r="H61" s="103"/>
      <c r="I61" s="103"/>
      <c r="J61" s="137"/>
      <c r="K61" s="137"/>
      <c r="BP61" s="10">
        <f>Árboles!B55</f>
        <v>0</v>
      </c>
      <c r="BQ61" s="86">
        <f>Árboles!G55</f>
        <v>0</v>
      </c>
      <c r="BR61" s="87">
        <f>Árboles!V55</f>
        <v>0</v>
      </c>
      <c r="BS61" s="87">
        <f>Árboles!W55</f>
        <v>0</v>
      </c>
      <c r="BT61" s="88">
        <f t="shared" si="2"/>
        <v>0</v>
      </c>
      <c r="BU61" s="88">
        <f t="shared" si="3"/>
        <v>0</v>
      </c>
      <c r="BV61" s="89" t="b">
        <f>IF(BT61&lt;&gt;0,Árboles!AC55)</f>
        <v>0</v>
      </c>
      <c r="BW61" s="88">
        <f t="shared" si="4"/>
        <v>0</v>
      </c>
      <c r="BX61" s="88">
        <f t="shared" si="5"/>
        <v>0</v>
      </c>
      <c r="BY61" s="89" t="b">
        <f>IF(BW61&lt;&gt;0,Árboles!AC55)</f>
        <v>0</v>
      </c>
      <c r="BZ61" s="88">
        <f t="shared" si="6"/>
        <v>0</v>
      </c>
      <c r="CA61" s="88">
        <f t="shared" si="7"/>
        <v>0</v>
      </c>
      <c r="CB61" s="89" t="b">
        <f>IF(BZ61&lt;&gt;0,Árboles!AC55)</f>
        <v>0</v>
      </c>
      <c r="CC61" s="88">
        <f t="shared" si="8"/>
        <v>0</v>
      </c>
      <c r="CD61" s="88">
        <f t="shared" si="9"/>
        <v>0</v>
      </c>
      <c r="CE61" s="89" t="b">
        <f>IF(CC61&lt;&gt;0,Árboles!AC55)</f>
        <v>0</v>
      </c>
    </row>
    <row r="62" spans="2:83">
      <c r="B62" s="103"/>
      <c r="C62" s="103"/>
      <c r="E62" s="138"/>
      <c r="G62" s="137"/>
      <c r="H62" s="103"/>
      <c r="I62" s="103"/>
      <c r="J62" s="137"/>
      <c r="K62" s="137"/>
      <c r="BP62" s="10">
        <f>Árboles!B56</f>
        <v>0</v>
      </c>
      <c r="BQ62" s="86">
        <f>Árboles!G56</f>
        <v>0</v>
      </c>
      <c r="BR62" s="87">
        <f>Árboles!V56</f>
        <v>0</v>
      </c>
      <c r="BS62" s="87">
        <f>Árboles!W56</f>
        <v>0</v>
      </c>
      <c r="BT62" s="88">
        <f t="shared" si="2"/>
        <v>0</v>
      </c>
      <c r="BU62" s="88">
        <f t="shared" si="3"/>
        <v>0</v>
      </c>
      <c r="BV62" s="89" t="b">
        <f>IF(BT62&lt;&gt;0,Árboles!AC56)</f>
        <v>0</v>
      </c>
      <c r="BW62" s="88">
        <f t="shared" si="4"/>
        <v>0</v>
      </c>
      <c r="BX62" s="88">
        <f t="shared" si="5"/>
        <v>0</v>
      </c>
      <c r="BY62" s="89" t="b">
        <f>IF(BW62&lt;&gt;0,Árboles!AC56)</f>
        <v>0</v>
      </c>
      <c r="BZ62" s="88">
        <f t="shared" si="6"/>
        <v>0</v>
      </c>
      <c r="CA62" s="88">
        <f t="shared" si="7"/>
        <v>0</v>
      </c>
      <c r="CB62" s="89" t="b">
        <f>IF(BZ62&lt;&gt;0,Árboles!AC56)</f>
        <v>0</v>
      </c>
      <c r="CC62" s="88">
        <f t="shared" si="8"/>
        <v>0</v>
      </c>
      <c r="CD62" s="88">
        <f t="shared" si="9"/>
        <v>0</v>
      </c>
      <c r="CE62" s="89" t="b">
        <f>IF(CC62&lt;&gt;0,Árboles!AC56)</f>
        <v>0</v>
      </c>
    </row>
    <row r="63" spans="2:83">
      <c r="B63" s="103"/>
      <c r="C63" s="103"/>
      <c r="E63" s="138"/>
      <c r="G63" s="137"/>
      <c r="H63" s="103"/>
      <c r="I63" s="103"/>
      <c r="J63" s="137"/>
      <c r="K63" s="137"/>
      <c r="BP63" s="10">
        <f>Árboles!B57</f>
        <v>0</v>
      </c>
      <c r="BQ63" s="86">
        <f>Árboles!G57</f>
        <v>0</v>
      </c>
      <c r="BR63" s="87">
        <f>Árboles!V57</f>
        <v>0</v>
      </c>
      <c r="BS63" s="87">
        <f>Árboles!W57</f>
        <v>0</v>
      </c>
      <c r="BT63" s="88">
        <f t="shared" si="2"/>
        <v>0</v>
      </c>
      <c r="BU63" s="88">
        <f t="shared" si="3"/>
        <v>0</v>
      </c>
      <c r="BV63" s="89" t="b">
        <f>IF(BT63&lt;&gt;0,Árboles!AC57)</f>
        <v>0</v>
      </c>
      <c r="BW63" s="88">
        <f t="shared" si="4"/>
        <v>0</v>
      </c>
      <c r="BX63" s="88">
        <f t="shared" si="5"/>
        <v>0</v>
      </c>
      <c r="BY63" s="89" t="b">
        <f>IF(BW63&lt;&gt;0,Árboles!AC57)</f>
        <v>0</v>
      </c>
      <c r="BZ63" s="88">
        <f t="shared" si="6"/>
        <v>0</v>
      </c>
      <c r="CA63" s="88">
        <f t="shared" si="7"/>
        <v>0</v>
      </c>
      <c r="CB63" s="89" t="b">
        <f>IF(BZ63&lt;&gt;0,Árboles!AC57)</f>
        <v>0</v>
      </c>
      <c r="CC63" s="88">
        <f t="shared" si="8"/>
        <v>0</v>
      </c>
      <c r="CD63" s="88">
        <f t="shared" si="9"/>
        <v>0</v>
      </c>
      <c r="CE63" s="89" t="b">
        <f>IF(CC63&lt;&gt;0,Árboles!AC57)</f>
        <v>0</v>
      </c>
    </row>
    <row r="64" spans="2:83">
      <c r="B64" s="103"/>
      <c r="C64" s="103"/>
      <c r="E64" s="138"/>
      <c r="G64" s="137"/>
      <c r="H64" s="103"/>
      <c r="I64" s="103"/>
      <c r="J64" s="137"/>
      <c r="K64" s="137"/>
      <c r="BP64" s="10">
        <f>Árboles!B58</f>
        <v>0</v>
      </c>
      <c r="BQ64" s="86">
        <f>Árboles!G58</f>
        <v>0</v>
      </c>
      <c r="BR64" s="87">
        <f>Árboles!V58</f>
        <v>0</v>
      </c>
      <c r="BS64" s="87">
        <f>Árboles!W58</f>
        <v>0</v>
      </c>
      <c r="BT64" s="88">
        <f t="shared" si="2"/>
        <v>0</v>
      </c>
      <c r="BU64" s="88">
        <f t="shared" si="3"/>
        <v>0</v>
      </c>
      <c r="BV64" s="89" t="b">
        <f>IF(BT64&lt;&gt;0,Árboles!AC58)</f>
        <v>0</v>
      </c>
      <c r="BW64" s="88">
        <f t="shared" si="4"/>
        <v>0</v>
      </c>
      <c r="BX64" s="88">
        <f t="shared" si="5"/>
        <v>0</v>
      </c>
      <c r="BY64" s="89" t="b">
        <f>IF(BW64&lt;&gt;0,Árboles!AC58)</f>
        <v>0</v>
      </c>
      <c r="BZ64" s="88">
        <f t="shared" si="6"/>
        <v>0</v>
      </c>
      <c r="CA64" s="88">
        <f t="shared" si="7"/>
        <v>0</v>
      </c>
      <c r="CB64" s="89" t="b">
        <f>IF(BZ64&lt;&gt;0,Árboles!AC58)</f>
        <v>0</v>
      </c>
      <c r="CC64" s="88">
        <f t="shared" si="8"/>
        <v>0</v>
      </c>
      <c r="CD64" s="88">
        <f t="shared" si="9"/>
        <v>0</v>
      </c>
      <c r="CE64" s="89" t="b">
        <f>IF(CC64&lt;&gt;0,Árboles!AC58)</f>
        <v>0</v>
      </c>
    </row>
    <row r="65" spans="2:83">
      <c r="B65" s="103"/>
      <c r="C65" s="103"/>
      <c r="E65" s="138"/>
      <c r="G65" s="137"/>
      <c r="H65" s="103"/>
      <c r="I65" s="103"/>
      <c r="J65" s="137"/>
      <c r="K65" s="137"/>
      <c r="BP65" s="10">
        <f>Árboles!B59</f>
        <v>0</v>
      </c>
      <c r="BQ65" s="86">
        <f>Árboles!G59</f>
        <v>0</v>
      </c>
      <c r="BR65" s="87">
        <f>Árboles!V59</f>
        <v>0</v>
      </c>
      <c r="BS65" s="87">
        <f>Árboles!W59</f>
        <v>0</v>
      </c>
      <c r="BT65" s="88">
        <f t="shared" si="2"/>
        <v>0</v>
      </c>
      <c r="BU65" s="88">
        <f t="shared" si="3"/>
        <v>0</v>
      </c>
      <c r="BV65" s="89" t="b">
        <f>IF(BT65&lt;&gt;0,Árboles!AC59)</f>
        <v>0</v>
      </c>
      <c r="BW65" s="88">
        <f t="shared" si="4"/>
        <v>0</v>
      </c>
      <c r="BX65" s="88">
        <f t="shared" si="5"/>
        <v>0</v>
      </c>
      <c r="BY65" s="89" t="b">
        <f>IF(BW65&lt;&gt;0,Árboles!AC59)</f>
        <v>0</v>
      </c>
      <c r="BZ65" s="88">
        <f t="shared" si="6"/>
        <v>0</v>
      </c>
      <c r="CA65" s="88">
        <f t="shared" si="7"/>
        <v>0</v>
      </c>
      <c r="CB65" s="89" t="b">
        <f>IF(BZ65&lt;&gt;0,Árboles!AC59)</f>
        <v>0</v>
      </c>
      <c r="CC65" s="88">
        <f t="shared" si="8"/>
        <v>0</v>
      </c>
      <c r="CD65" s="88">
        <f t="shared" si="9"/>
        <v>0</v>
      </c>
      <c r="CE65" s="89" t="b">
        <f>IF(CC65&lt;&gt;0,Árboles!AC59)</f>
        <v>0</v>
      </c>
    </row>
    <row r="66" spans="2:83">
      <c r="BP66" s="10">
        <f>Árboles!B60</f>
        <v>0</v>
      </c>
      <c r="BQ66" s="86">
        <f>Árboles!G60</f>
        <v>0</v>
      </c>
      <c r="BR66" s="87">
        <f>Árboles!V60</f>
        <v>0</v>
      </c>
      <c r="BS66" s="87">
        <f>Árboles!W60</f>
        <v>0</v>
      </c>
      <c r="BT66" s="88">
        <f t="shared" si="2"/>
        <v>0</v>
      </c>
      <c r="BU66" s="88">
        <f t="shared" si="3"/>
        <v>0</v>
      </c>
      <c r="BV66" s="89" t="b">
        <f>IF(BT66&lt;&gt;0,Árboles!AC60)</f>
        <v>0</v>
      </c>
      <c r="BW66" s="88">
        <f t="shared" si="4"/>
        <v>0</v>
      </c>
      <c r="BX66" s="88">
        <f t="shared" si="5"/>
        <v>0</v>
      </c>
      <c r="BY66" s="89" t="b">
        <f>IF(BW66&lt;&gt;0,Árboles!AC60)</f>
        <v>0</v>
      </c>
      <c r="BZ66" s="88">
        <f t="shared" si="6"/>
        <v>0</v>
      </c>
      <c r="CA66" s="88">
        <f t="shared" si="7"/>
        <v>0</v>
      </c>
      <c r="CB66" s="89" t="b">
        <f>IF(BZ66&lt;&gt;0,Árboles!AC60)</f>
        <v>0</v>
      </c>
      <c r="CC66" s="88">
        <f t="shared" si="8"/>
        <v>0</v>
      </c>
      <c r="CD66" s="88">
        <f t="shared" si="9"/>
        <v>0</v>
      </c>
      <c r="CE66" s="89" t="b">
        <f>IF(CC66&lt;&gt;0,Árboles!AC60)</f>
        <v>0</v>
      </c>
    </row>
    <row r="67" spans="2:83">
      <c r="BP67" s="10">
        <f>Árboles!B61</f>
        <v>0</v>
      </c>
      <c r="BQ67" s="86">
        <f>Árboles!G61</f>
        <v>0</v>
      </c>
      <c r="BR67" s="87">
        <f>Árboles!V61</f>
        <v>0</v>
      </c>
      <c r="BS67" s="87">
        <f>Árboles!W61</f>
        <v>0</v>
      </c>
      <c r="BT67" s="88">
        <f t="shared" si="2"/>
        <v>0</v>
      </c>
      <c r="BU67" s="88">
        <f t="shared" si="3"/>
        <v>0</v>
      </c>
      <c r="BV67" s="89" t="b">
        <f>IF(BT67&lt;&gt;0,Árboles!AC61)</f>
        <v>0</v>
      </c>
      <c r="BW67" s="88">
        <f t="shared" si="4"/>
        <v>0</v>
      </c>
      <c r="BX67" s="88">
        <f t="shared" si="5"/>
        <v>0</v>
      </c>
      <c r="BY67" s="89" t="b">
        <f>IF(BW67&lt;&gt;0,Árboles!AC61)</f>
        <v>0</v>
      </c>
      <c r="BZ67" s="88">
        <f t="shared" si="6"/>
        <v>0</v>
      </c>
      <c r="CA67" s="88">
        <f t="shared" si="7"/>
        <v>0</v>
      </c>
      <c r="CB67" s="89" t="b">
        <f>IF(BZ67&lt;&gt;0,Árboles!AC61)</f>
        <v>0</v>
      </c>
      <c r="CC67" s="88">
        <f t="shared" si="8"/>
        <v>0</v>
      </c>
      <c r="CD67" s="88">
        <f t="shared" si="9"/>
        <v>0</v>
      </c>
      <c r="CE67" s="89" t="b">
        <f>IF(CC67&lt;&gt;0,Árboles!AC61)</f>
        <v>0</v>
      </c>
    </row>
    <row r="68" spans="2:83">
      <c r="BP68" s="10">
        <f>Árboles!B62</f>
        <v>0</v>
      </c>
      <c r="BQ68" s="86">
        <f>Árboles!G62</f>
        <v>0</v>
      </c>
      <c r="BR68" s="87">
        <f>Árboles!V62</f>
        <v>0</v>
      </c>
      <c r="BS68" s="87">
        <f>Árboles!W62</f>
        <v>0</v>
      </c>
      <c r="BT68" s="88">
        <f t="shared" si="2"/>
        <v>0</v>
      </c>
      <c r="BU68" s="88">
        <f t="shared" si="3"/>
        <v>0</v>
      </c>
      <c r="BV68" s="89" t="b">
        <f>IF(BT68&lt;&gt;0,Árboles!AC62)</f>
        <v>0</v>
      </c>
      <c r="BW68" s="88">
        <f t="shared" si="4"/>
        <v>0</v>
      </c>
      <c r="BX68" s="88">
        <f t="shared" si="5"/>
        <v>0</v>
      </c>
      <c r="BY68" s="89" t="b">
        <f>IF(BW68&lt;&gt;0,Árboles!AC62)</f>
        <v>0</v>
      </c>
      <c r="BZ68" s="88">
        <f t="shared" si="6"/>
        <v>0</v>
      </c>
      <c r="CA68" s="88">
        <f t="shared" si="7"/>
        <v>0</v>
      </c>
      <c r="CB68" s="89" t="b">
        <f>IF(BZ68&lt;&gt;0,Árboles!AC62)</f>
        <v>0</v>
      </c>
      <c r="CC68" s="88">
        <f t="shared" si="8"/>
        <v>0</v>
      </c>
      <c r="CD68" s="88">
        <f t="shared" si="9"/>
        <v>0</v>
      </c>
      <c r="CE68" s="89" t="b">
        <f>IF(CC68&lt;&gt;0,Árboles!AC62)</f>
        <v>0</v>
      </c>
    </row>
    <row r="69" spans="2:83">
      <c r="BP69" s="10">
        <f>Árboles!B63</f>
        <v>0</v>
      </c>
      <c r="BQ69" s="86">
        <f>Árboles!G63</f>
        <v>0</v>
      </c>
      <c r="BR69" s="87">
        <f>Árboles!V63</f>
        <v>0</v>
      </c>
      <c r="BS69" s="87">
        <f>Árboles!W63</f>
        <v>0</v>
      </c>
      <c r="BT69" s="88">
        <f t="shared" si="2"/>
        <v>0</v>
      </c>
      <c r="BU69" s="88">
        <f t="shared" si="3"/>
        <v>0</v>
      </c>
      <c r="BV69" s="89" t="b">
        <f>IF(BT69&lt;&gt;0,Árboles!AC63)</f>
        <v>0</v>
      </c>
      <c r="BW69" s="88">
        <f t="shared" si="4"/>
        <v>0</v>
      </c>
      <c r="BX69" s="88">
        <f t="shared" si="5"/>
        <v>0</v>
      </c>
      <c r="BY69" s="89" t="b">
        <f>IF(BW69&lt;&gt;0,Árboles!AC63)</f>
        <v>0</v>
      </c>
      <c r="BZ69" s="88">
        <f t="shared" si="6"/>
        <v>0</v>
      </c>
      <c r="CA69" s="88">
        <f t="shared" si="7"/>
        <v>0</v>
      </c>
      <c r="CB69" s="89" t="b">
        <f>IF(BZ69&lt;&gt;0,Árboles!AC63)</f>
        <v>0</v>
      </c>
      <c r="CC69" s="88">
        <f t="shared" si="8"/>
        <v>0</v>
      </c>
      <c r="CD69" s="88">
        <f t="shared" si="9"/>
        <v>0</v>
      </c>
      <c r="CE69" s="89" t="b">
        <f>IF(CC69&lt;&gt;0,Árboles!AC63)</f>
        <v>0</v>
      </c>
    </row>
    <row r="70" spans="2:83">
      <c r="BP70" s="10">
        <f>Árboles!B64</f>
        <v>0</v>
      </c>
      <c r="BQ70" s="86">
        <f>Árboles!G64</f>
        <v>0</v>
      </c>
      <c r="BR70" s="87">
        <f>Árboles!V64</f>
        <v>0</v>
      </c>
      <c r="BS70" s="87">
        <f>Árboles!W64</f>
        <v>0</v>
      </c>
      <c r="BT70" s="88">
        <f t="shared" si="2"/>
        <v>0</v>
      </c>
      <c r="BU70" s="88">
        <f t="shared" si="3"/>
        <v>0</v>
      </c>
      <c r="BV70" s="89" t="b">
        <f>IF(BT70&lt;&gt;0,Árboles!AC64)</f>
        <v>0</v>
      </c>
      <c r="BW70" s="88">
        <f t="shared" si="4"/>
        <v>0</v>
      </c>
      <c r="BX70" s="88">
        <f t="shared" si="5"/>
        <v>0</v>
      </c>
      <c r="BY70" s="89" t="b">
        <f>IF(BW70&lt;&gt;0,Árboles!AC64)</f>
        <v>0</v>
      </c>
      <c r="BZ70" s="88">
        <f t="shared" si="6"/>
        <v>0</v>
      </c>
      <c r="CA70" s="88">
        <f t="shared" si="7"/>
        <v>0</v>
      </c>
      <c r="CB70" s="89" t="b">
        <f>IF(BZ70&lt;&gt;0,Árboles!AC64)</f>
        <v>0</v>
      </c>
      <c r="CC70" s="88">
        <f t="shared" si="8"/>
        <v>0</v>
      </c>
      <c r="CD70" s="88">
        <f t="shared" si="9"/>
        <v>0</v>
      </c>
      <c r="CE70" s="89" t="b">
        <f>IF(CC70&lt;&gt;0,Árboles!AC64)</f>
        <v>0</v>
      </c>
    </row>
    <row r="71" spans="2:83">
      <c r="BP71" s="10">
        <f>Árboles!B65</f>
        <v>0</v>
      </c>
      <c r="BQ71" s="86">
        <f>Árboles!G65</f>
        <v>0</v>
      </c>
      <c r="BR71" s="87">
        <f>Árboles!V65</f>
        <v>0</v>
      </c>
      <c r="BS71" s="87">
        <f>Árboles!W65</f>
        <v>0</v>
      </c>
      <c r="BT71" s="88">
        <f t="shared" si="2"/>
        <v>0</v>
      </c>
      <c r="BU71" s="88">
        <f t="shared" si="3"/>
        <v>0</v>
      </c>
      <c r="BV71" s="89" t="b">
        <f>IF(BT71&lt;&gt;0,Árboles!AC65)</f>
        <v>0</v>
      </c>
      <c r="BW71" s="88">
        <f t="shared" si="4"/>
        <v>0</v>
      </c>
      <c r="BX71" s="88">
        <f t="shared" si="5"/>
        <v>0</v>
      </c>
      <c r="BY71" s="89" t="b">
        <f>IF(BW71&lt;&gt;0,Árboles!AC65)</f>
        <v>0</v>
      </c>
      <c r="BZ71" s="88">
        <f t="shared" si="6"/>
        <v>0</v>
      </c>
      <c r="CA71" s="88">
        <f t="shared" si="7"/>
        <v>0</v>
      </c>
      <c r="CB71" s="89" t="b">
        <f>IF(BZ71&lt;&gt;0,Árboles!AC65)</f>
        <v>0</v>
      </c>
      <c r="CC71" s="88">
        <f t="shared" si="8"/>
        <v>0</v>
      </c>
      <c r="CD71" s="88">
        <f t="shared" si="9"/>
        <v>0</v>
      </c>
      <c r="CE71" s="89" t="b">
        <f>IF(CC71&lt;&gt;0,Árboles!AC65)</f>
        <v>0</v>
      </c>
    </row>
    <row r="72" spans="2:83">
      <c r="BP72" s="10">
        <f>Árboles!B66</f>
        <v>0</v>
      </c>
      <c r="BQ72" s="86">
        <f>Árboles!G66</f>
        <v>0</v>
      </c>
      <c r="BR72" s="87">
        <f>Árboles!V66</f>
        <v>0</v>
      </c>
      <c r="BS72" s="87">
        <f>Árboles!W66</f>
        <v>0</v>
      </c>
      <c r="BT72" s="88">
        <f t="shared" si="2"/>
        <v>0</v>
      </c>
      <c r="BU72" s="88">
        <f t="shared" si="3"/>
        <v>0</v>
      </c>
      <c r="BV72" s="89" t="b">
        <f>IF(BT72&lt;&gt;0,Árboles!AC66)</f>
        <v>0</v>
      </c>
      <c r="BW72" s="88">
        <f t="shared" si="4"/>
        <v>0</v>
      </c>
      <c r="BX72" s="88">
        <f t="shared" si="5"/>
        <v>0</v>
      </c>
      <c r="BY72" s="89" t="b">
        <f>IF(BW72&lt;&gt;0,Árboles!AC66)</f>
        <v>0</v>
      </c>
      <c r="BZ72" s="88">
        <f t="shared" si="6"/>
        <v>0</v>
      </c>
      <c r="CA72" s="88">
        <f t="shared" si="7"/>
        <v>0</v>
      </c>
      <c r="CB72" s="89" t="b">
        <f>IF(BZ72&lt;&gt;0,Árboles!AC66)</f>
        <v>0</v>
      </c>
      <c r="CC72" s="88">
        <f t="shared" si="8"/>
        <v>0</v>
      </c>
      <c r="CD72" s="88">
        <f t="shared" si="9"/>
        <v>0</v>
      </c>
      <c r="CE72" s="89" t="b">
        <f>IF(CC72&lt;&gt;0,Árboles!AC66)</f>
        <v>0</v>
      </c>
    </row>
    <row r="73" spans="2:83">
      <c r="BP73" s="10">
        <f>Árboles!B67</f>
        <v>0</v>
      </c>
      <c r="BQ73" s="86">
        <f>Árboles!G67</f>
        <v>0</v>
      </c>
      <c r="BR73" s="87">
        <f>Árboles!V67</f>
        <v>0</v>
      </c>
      <c r="BS73" s="87">
        <f>Árboles!W67</f>
        <v>0</v>
      </c>
      <c r="BT73" s="88">
        <f t="shared" ref="BT73:BT136" si="14">IF(AND($BQ73="Quercus pyrenaica",$CF$7=TRUE),$BR73,0)</f>
        <v>0</v>
      </c>
      <c r="BU73" s="88">
        <f t="shared" ref="BU73:BU136" si="15">IF(AND($BQ73="Quercus pyrenaica",$CF$7=TRUE),$BS73,0)</f>
        <v>0</v>
      </c>
      <c r="BV73" s="89" t="b">
        <f>IF(BT73&lt;&gt;0,Árboles!AC67)</f>
        <v>0</v>
      </c>
      <c r="BW73" s="88">
        <f t="shared" ref="BW73:BW136" si="16">IF(AND($BQ73="Pinus nigra",$CF$8=TRUE),$BR73,0)</f>
        <v>0</v>
      </c>
      <c r="BX73" s="88">
        <f t="shared" ref="BX73:BX136" si="17">IF(AND($BQ73="Pinus nigra",$CF$8=TRUE),$BS73,0)</f>
        <v>0</v>
      </c>
      <c r="BY73" s="89" t="b">
        <f>IF(BW73&lt;&gt;0,Árboles!AC67)</f>
        <v>0</v>
      </c>
      <c r="BZ73" s="88">
        <f t="shared" ref="BZ73:BZ136" si="18">IF(AND($BQ73="Pinus sylvestris",$CF$9=TRUE),$BR73,0)</f>
        <v>0</v>
      </c>
      <c r="CA73" s="88">
        <f t="shared" ref="CA73:CA136" si="19">IF(AND($BQ73="Pinus sylvestris",$CF$9=TRUE),$BS73,0)</f>
        <v>0</v>
      </c>
      <c r="CB73" s="89" t="b">
        <f>IF(BZ73&lt;&gt;0,Árboles!AC67)</f>
        <v>0</v>
      </c>
      <c r="CC73" s="88">
        <f t="shared" ref="CC73:CC136" si="20">IF(AND($BQ73="Crataegus monogyna",$CF$10=TRUE),$BR73,0)</f>
        <v>0</v>
      </c>
      <c r="CD73" s="88">
        <f t="shared" ref="CD73:CD136" si="21">IF(AND($BQ73="Crataegus monogyna",$CF$10=TRUE),$BS73,0)</f>
        <v>0</v>
      </c>
      <c r="CE73" s="89" t="b">
        <f>IF(CC73&lt;&gt;0,Árboles!AC67)</f>
        <v>0</v>
      </c>
    </row>
    <row r="74" spans="2:83">
      <c r="BP74" s="10">
        <f>Árboles!B68</f>
        <v>0</v>
      </c>
      <c r="BQ74" s="86">
        <f>Árboles!G68</f>
        <v>0</v>
      </c>
      <c r="BR74" s="87">
        <f>Árboles!V68</f>
        <v>0</v>
      </c>
      <c r="BS74" s="87">
        <f>Árboles!W68</f>
        <v>0</v>
      </c>
      <c r="BT74" s="88">
        <f t="shared" si="14"/>
        <v>0</v>
      </c>
      <c r="BU74" s="88">
        <f t="shared" si="15"/>
        <v>0</v>
      </c>
      <c r="BV74" s="89" t="b">
        <f>IF(BT74&lt;&gt;0,Árboles!AC68)</f>
        <v>0</v>
      </c>
      <c r="BW74" s="88">
        <f t="shared" si="16"/>
        <v>0</v>
      </c>
      <c r="BX74" s="88">
        <f t="shared" si="17"/>
        <v>0</v>
      </c>
      <c r="BY74" s="89" t="b">
        <f>IF(BW74&lt;&gt;0,Árboles!AC68)</f>
        <v>0</v>
      </c>
      <c r="BZ74" s="88">
        <f t="shared" si="18"/>
        <v>0</v>
      </c>
      <c r="CA74" s="88">
        <f t="shared" si="19"/>
        <v>0</v>
      </c>
      <c r="CB74" s="89" t="b">
        <f>IF(BZ74&lt;&gt;0,Árboles!AC68)</f>
        <v>0</v>
      </c>
      <c r="CC74" s="88">
        <f t="shared" si="20"/>
        <v>0</v>
      </c>
      <c r="CD74" s="88">
        <f t="shared" si="21"/>
        <v>0</v>
      </c>
      <c r="CE74" s="89" t="b">
        <f>IF(CC74&lt;&gt;0,Árboles!AC68)</f>
        <v>0</v>
      </c>
    </row>
    <row r="75" spans="2:83">
      <c r="BP75" s="10">
        <f>Árboles!B69</f>
        <v>0</v>
      </c>
      <c r="BQ75" s="86">
        <f>Árboles!G69</f>
        <v>0</v>
      </c>
      <c r="BR75" s="87">
        <f>Árboles!V69</f>
        <v>0</v>
      </c>
      <c r="BS75" s="87">
        <f>Árboles!W69</f>
        <v>0</v>
      </c>
      <c r="BT75" s="88">
        <f t="shared" si="14"/>
        <v>0</v>
      </c>
      <c r="BU75" s="88">
        <f t="shared" si="15"/>
        <v>0</v>
      </c>
      <c r="BV75" s="89" t="b">
        <f>IF(BT75&lt;&gt;0,Árboles!AC69)</f>
        <v>0</v>
      </c>
      <c r="BW75" s="88">
        <f t="shared" si="16"/>
        <v>0</v>
      </c>
      <c r="BX75" s="88">
        <f t="shared" si="17"/>
        <v>0</v>
      </c>
      <c r="BY75" s="89" t="b">
        <f>IF(BW75&lt;&gt;0,Árboles!AC69)</f>
        <v>0</v>
      </c>
      <c r="BZ75" s="88">
        <f t="shared" si="18"/>
        <v>0</v>
      </c>
      <c r="CA75" s="88">
        <f t="shared" si="19"/>
        <v>0</v>
      </c>
      <c r="CB75" s="89" t="b">
        <f>IF(BZ75&lt;&gt;0,Árboles!AC69)</f>
        <v>0</v>
      </c>
      <c r="CC75" s="88">
        <f t="shared" si="20"/>
        <v>0</v>
      </c>
      <c r="CD75" s="88">
        <f t="shared" si="21"/>
        <v>0</v>
      </c>
      <c r="CE75" s="89" t="b">
        <f>IF(CC75&lt;&gt;0,Árboles!AC69)</f>
        <v>0</v>
      </c>
    </row>
    <row r="76" spans="2:83">
      <c r="BP76" s="10">
        <f>Árboles!B70</f>
        <v>0</v>
      </c>
      <c r="BQ76" s="86">
        <f>Árboles!G70</f>
        <v>0</v>
      </c>
      <c r="BR76" s="87">
        <f>Árboles!V70</f>
        <v>0</v>
      </c>
      <c r="BS76" s="87">
        <f>Árboles!W70</f>
        <v>0</v>
      </c>
      <c r="BT76" s="88">
        <f t="shared" si="14"/>
        <v>0</v>
      </c>
      <c r="BU76" s="88">
        <f t="shared" si="15"/>
        <v>0</v>
      </c>
      <c r="BV76" s="89" t="b">
        <f>IF(BT76&lt;&gt;0,Árboles!AC70)</f>
        <v>0</v>
      </c>
      <c r="BW76" s="88">
        <f t="shared" si="16"/>
        <v>0</v>
      </c>
      <c r="BX76" s="88">
        <f t="shared" si="17"/>
        <v>0</v>
      </c>
      <c r="BY76" s="89" t="b">
        <f>IF(BW76&lt;&gt;0,Árboles!AC70)</f>
        <v>0</v>
      </c>
      <c r="BZ76" s="88">
        <f t="shared" si="18"/>
        <v>0</v>
      </c>
      <c r="CA76" s="88">
        <f t="shared" si="19"/>
        <v>0</v>
      </c>
      <c r="CB76" s="89" t="b">
        <f>IF(BZ76&lt;&gt;0,Árboles!AC70)</f>
        <v>0</v>
      </c>
      <c r="CC76" s="88">
        <f t="shared" si="20"/>
        <v>0</v>
      </c>
      <c r="CD76" s="88">
        <f t="shared" si="21"/>
        <v>0</v>
      </c>
      <c r="CE76" s="89" t="b">
        <f>IF(CC76&lt;&gt;0,Árboles!AC70)</f>
        <v>0</v>
      </c>
    </row>
    <row r="77" spans="2:83">
      <c r="BP77" s="10">
        <f>Árboles!B71</f>
        <v>0</v>
      </c>
      <c r="BQ77" s="86">
        <f>Árboles!G71</f>
        <v>0</v>
      </c>
      <c r="BR77" s="87">
        <f>Árboles!V71</f>
        <v>0</v>
      </c>
      <c r="BS77" s="87">
        <f>Árboles!W71</f>
        <v>0</v>
      </c>
      <c r="BT77" s="88">
        <f t="shared" si="14"/>
        <v>0</v>
      </c>
      <c r="BU77" s="88">
        <f t="shared" si="15"/>
        <v>0</v>
      </c>
      <c r="BV77" s="89" t="b">
        <f>IF(BT77&lt;&gt;0,Árboles!AC71)</f>
        <v>0</v>
      </c>
      <c r="BW77" s="88">
        <f t="shared" si="16"/>
        <v>0</v>
      </c>
      <c r="BX77" s="88">
        <f t="shared" si="17"/>
        <v>0</v>
      </c>
      <c r="BY77" s="89" t="b">
        <f>IF(BW77&lt;&gt;0,Árboles!AC71)</f>
        <v>0</v>
      </c>
      <c r="BZ77" s="88">
        <f t="shared" si="18"/>
        <v>0</v>
      </c>
      <c r="CA77" s="88">
        <f t="shared" si="19"/>
        <v>0</v>
      </c>
      <c r="CB77" s="89" t="b">
        <f>IF(BZ77&lt;&gt;0,Árboles!AC71)</f>
        <v>0</v>
      </c>
      <c r="CC77" s="88">
        <f t="shared" si="20"/>
        <v>0</v>
      </c>
      <c r="CD77" s="88">
        <f t="shared" si="21"/>
        <v>0</v>
      </c>
      <c r="CE77" s="89" t="b">
        <f>IF(CC77&lt;&gt;0,Árboles!AC71)</f>
        <v>0</v>
      </c>
    </row>
    <row r="78" spans="2:83">
      <c r="BP78" s="10">
        <f>Árboles!B72</f>
        <v>0</v>
      </c>
      <c r="BQ78" s="86">
        <f>Árboles!G72</f>
        <v>0</v>
      </c>
      <c r="BR78" s="87">
        <f>Árboles!V72</f>
        <v>0</v>
      </c>
      <c r="BS78" s="87">
        <f>Árboles!W72</f>
        <v>0</v>
      </c>
      <c r="BT78" s="88">
        <f t="shared" si="14"/>
        <v>0</v>
      </c>
      <c r="BU78" s="88">
        <f t="shared" si="15"/>
        <v>0</v>
      </c>
      <c r="BV78" s="89" t="b">
        <f>IF(BT78&lt;&gt;0,Árboles!AC72)</f>
        <v>0</v>
      </c>
      <c r="BW78" s="88">
        <f t="shared" si="16"/>
        <v>0</v>
      </c>
      <c r="BX78" s="88">
        <f t="shared" si="17"/>
        <v>0</v>
      </c>
      <c r="BY78" s="89" t="b">
        <f>IF(BW78&lt;&gt;0,Árboles!AC72)</f>
        <v>0</v>
      </c>
      <c r="BZ78" s="88">
        <f t="shared" si="18"/>
        <v>0</v>
      </c>
      <c r="CA78" s="88">
        <f t="shared" si="19"/>
        <v>0</v>
      </c>
      <c r="CB78" s="89" t="b">
        <f>IF(BZ78&lt;&gt;0,Árboles!AC72)</f>
        <v>0</v>
      </c>
      <c r="CC78" s="88">
        <f t="shared" si="20"/>
        <v>0</v>
      </c>
      <c r="CD78" s="88">
        <f t="shared" si="21"/>
        <v>0</v>
      </c>
      <c r="CE78" s="89" t="b">
        <f>IF(CC78&lt;&gt;0,Árboles!AC72)</f>
        <v>0</v>
      </c>
    </row>
    <row r="79" spans="2:83">
      <c r="BP79" s="10">
        <f>Árboles!B73</f>
        <v>0</v>
      </c>
      <c r="BQ79" s="86">
        <f>Árboles!G73</f>
        <v>0</v>
      </c>
      <c r="BR79" s="87">
        <f>Árboles!V73</f>
        <v>0</v>
      </c>
      <c r="BS79" s="87">
        <f>Árboles!W73</f>
        <v>0</v>
      </c>
      <c r="BT79" s="88">
        <f t="shared" si="14"/>
        <v>0</v>
      </c>
      <c r="BU79" s="88">
        <f t="shared" si="15"/>
        <v>0</v>
      </c>
      <c r="BV79" s="89" t="b">
        <f>IF(BT79&lt;&gt;0,Árboles!AC73)</f>
        <v>0</v>
      </c>
      <c r="BW79" s="88">
        <f t="shared" si="16"/>
        <v>0</v>
      </c>
      <c r="BX79" s="88">
        <f t="shared" si="17"/>
        <v>0</v>
      </c>
      <c r="BY79" s="89" t="b">
        <f>IF(BW79&lt;&gt;0,Árboles!AC73)</f>
        <v>0</v>
      </c>
      <c r="BZ79" s="88">
        <f t="shared" si="18"/>
        <v>0</v>
      </c>
      <c r="CA79" s="88">
        <f t="shared" si="19"/>
        <v>0</v>
      </c>
      <c r="CB79" s="89" t="b">
        <f>IF(BZ79&lt;&gt;0,Árboles!AC73)</f>
        <v>0</v>
      </c>
      <c r="CC79" s="88">
        <f t="shared" si="20"/>
        <v>0</v>
      </c>
      <c r="CD79" s="88">
        <f t="shared" si="21"/>
        <v>0</v>
      </c>
      <c r="CE79" s="89" t="b">
        <f>IF(CC79&lt;&gt;0,Árboles!AC73)</f>
        <v>0</v>
      </c>
    </row>
    <row r="80" spans="2:83">
      <c r="BP80" s="10">
        <f>Árboles!B74</f>
        <v>0</v>
      </c>
      <c r="BQ80" s="86">
        <f>Árboles!G74</f>
        <v>0</v>
      </c>
      <c r="BR80" s="87">
        <f>Árboles!V74</f>
        <v>0</v>
      </c>
      <c r="BS80" s="87">
        <f>Árboles!W74</f>
        <v>0</v>
      </c>
      <c r="BT80" s="88">
        <f t="shared" si="14"/>
        <v>0</v>
      </c>
      <c r="BU80" s="88">
        <f t="shared" si="15"/>
        <v>0</v>
      </c>
      <c r="BV80" s="89" t="b">
        <f>IF(BT80&lt;&gt;0,Árboles!AC74)</f>
        <v>0</v>
      </c>
      <c r="BW80" s="88">
        <f t="shared" si="16"/>
        <v>0</v>
      </c>
      <c r="BX80" s="88">
        <f t="shared" si="17"/>
        <v>0</v>
      </c>
      <c r="BY80" s="89" t="b">
        <f>IF(BW80&lt;&gt;0,Árboles!AC74)</f>
        <v>0</v>
      </c>
      <c r="BZ80" s="88">
        <f t="shared" si="18"/>
        <v>0</v>
      </c>
      <c r="CA80" s="88">
        <f t="shared" si="19"/>
        <v>0</v>
      </c>
      <c r="CB80" s="89" t="b">
        <f>IF(BZ80&lt;&gt;0,Árboles!AC74)</f>
        <v>0</v>
      </c>
      <c r="CC80" s="88">
        <f t="shared" si="20"/>
        <v>0</v>
      </c>
      <c r="CD80" s="88">
        <f t="shared" si="21"/>
        <v>0</v>
      </c>
      <c r="CE80" s="89" t="b">
        <f>IF(CC80&lt;&gt;0,Árboles!AC74)</f>
        <v>0</v>
      </c>
    </row>
    <row r="81" spans="68:83">
      <c r="BP81" s="10">
        <f>Árboles!B75</f>
        <v>0</v>
      </c>
      <c r="BQ81" s="86">
        <f>Árboles!G75</f>
        <v>0</v>
      </c>
      <c r="BR81" s="87">
        <f>Árboles!V75</f>
        <v>0</v>
      </c>
      <c r="BS81" s="87">
        <f>Árboles!W75</f>
        <v>0</v>
      </c>
      <c r="BT81" s="88">
        <f t="shared" si="14"/>
        <v>0</v>
      </c>
      <c r="BU81" s="88">
        <f t="shared" si="15"/>
        <v>0</v>
      </c>
      <c r="BV81" s="89" t="b">
        <f>IF(BT81&lt;&gt;0,Árboles!AC75)</f>
        <v>0</v>
      </c>
      <c r="BW81" s="88">
        <f t="shared" si="16"/>
        <v>0</v>
      </c>
      <c r="BX81" s="88">
        <f t="shared" si="17"/>
        <v>0</v>
      </c>
      <c r="BY81" s="89" t="b">
        <f>IF(BW81&lt;&gt;0,Árboles!AC75)</f>
        <v>0</v>
      </c>
      <c r="BZ81" s="88">
        <f t="shared" si="18"/>
        <v>0</v>
      </c>
      <c r="CA81" s="88">
        <f t="shared" si="19"/>
        <v>0</v>
      </c>
      <c r="CB81" s="89" t="b">
        <f>IF(BZ81&lt;&gt;0,Árboles!AC75)</f>
        <v>0</v>
      </c>
      <c r="CC81" s="88">
        <f t="shared" si="20"/>
        <v>0</v>
      </c>
      <c r="CD81" s="88">
        <f t="shared" si="21"/>
        <v>0</v>
      </c>
      <c r="CE81" s="89" t="b">
        <f>IF(CC81&lt;&gt;0,Árboles!AC75)</f>
        <v>0</v>
      </c>
    </row>
    <row r="82" spans="68:83">
      <c r="BP82" s="10">
        <f>Árboles!B76</f>
        <v>0</v>
      </c>
      <c r="BQ82" s="86">
        <f>Árboles!G76</f>
        <v>0</v>
      </c>
      <c r="BR82" s="87">
        <f>Árboles!V76</f>
        <v>0</v>
      </c>
      <c r="BS82" s="87">
        <f>Árboles!W76</f>
        <v>0</v>
      </c>
      <c r="BT82" s="88">
        <f t="shared" si="14"/>
        <v>0</v>
      </c>
      <c r="BU82" s="88">
        <f t="shared" si="15"/>
        <v>0</v>
      </c>
      <c r="BV82" s="89" t="b">
        <f>IF(BT82&lt;&gt;0,Árboles!AC76)</f>
        <v>0</v>
      </c>
      <c r="BW82" s="88">
        <f t="shared" si="16"/>
        <v>0</v>
      </c>
      <c r="BX82" s="88">
        <f t="shared" si="17"/>
        <v>0</v>
      </c>
      <c r="BY82" s="89" t="b">
        <f>IF(BW82&lt;&gt;0,Árboles!AC76)</f>
        <v>0</v>
      </c>
      <c r="BZ82" s="88">
        <f t="shared" si="18"/>
        <v>0</v>
      </c>
      <c r="CA82" s="88">
        <f t="shared" si="19"/>
        <v>0</v>
      </c>
      <c r="CB82" s="89" t="b">
        <f>IF(BZ82&lt;&gt;0,Árboles!AC76)</f>
        <v>0</v>
      </c>
      <c r="CC82" s="88">
        <f t="shared" si="20"/>
        <v>0</v>
      </c>
      <c r="CD82" s="88">
        <f t="shared" si="21"/>
        <v>0</v>
      </c>
      <c r="CE82" s="89" t="b">
        <f>IF(CC82&lt;&gt;0,Árboles!AC76)</f>
        <v>0</v>
      </c>
    </row>
    <row r="83" spans="68:83">
      <c r="BP83" s="10">
        <f>Árboles!B77</f>
        <v>0</v>
      </c>
      <c r="BQ83" s="86">
        <f>Árboles!G77</f>
        <v>0</v>
      </c>
      <c r="BR83" s="87">
        <f>Árboles!V77</f>
        <v>0</v>
      </c>
      <c r="BS83" s="87">
        <f>Árboles!W77</f>
        <v>0</v>
      </c>
      <c r="BT83" s="88">
        <f t="shared" si="14"/>
        <v>0</v>
      </c>
      <c r="BU83" s="88">
        <f t="shared" si="15"/>
        <v>0</v>
      </c>
      <c r="BV83" s="89" t="b">
        <f>IF(BT83&lt;&gt;0,Árboles!AC77)</f>
        <v>0</v>
      </c>
      <c r="BW83" s="88">
        <f t="shared" si="16"/>
        <v>0</v>
      </c>
      <c r="BX83" s="88">
        <f t="shared" si="17"/>
        <v>0</v>
      </c>
      <c r="BY83" s="89" t="b">
        <f>IF(BW83&lt;&gt;0,Árboles!AC77)</f>
        <v>0</v>
      </c>
      <c r="BZ83" s="88">
        <f t="shared" si="18"/>
        <v>0</v>
      </c>
      <c r="CA83" s="88">
        <f t="shared" si="19"/>
        <v>0</v>
      </c>
      <c r="CB83" s="89" t="b">
        <f>IF(BZ83&lt;&gt;0,Árboles!AC77)</f>
        <v>0</v>
      </c>
      <c r="CC83" s="88">
        <f t="shared" si="20"/>
        <v>0</v>
      </c>
      <c r="CD83" s="88">
        <f t="shared" si="21"/>
        <v>0</v>
      </c>
      <c r="CE83" s="89" t="b">
        <f>IF(CC83&lt;&gt;0,Árboles!AC77)</f>
        <v>0</v>
      </c>
    </row>
    <row r="84" spans="68:83">
      <c r="BP84" s="10">
        <f>Árboles!B78</f>
        <v>0</v>
      </c>
      <c r="BQ84" s="86">
        <f>Árboles!G78</f>
        <v>0</v>
      </c>
      <c r="BR84" s="87">
        <f>Árboles!V78</f>
        <v>0</v>
      </c>
      <c r="BS84" s="87">
        <f>Árboles!W78</f>
        <v>0</v>
      </c>
      <c r="BT84" s="88">
        <f t="shared" si="14"/>
        <v>0</v>
      </c>
      <c r="BU84" s="88">
        <f t="shared" si="15"/>
        <v>0</v>
      </c>
      <c r="BV84" s="89" t="b">
        <f>IF(BT84&lt;&gt;0,Árboles!AC78)</f>
        <v>0</v>
      </c>
      <c r="BW84" s="88">
        <f t="shared" si="16"/>
        <v>0</v>
      </c>
      <c r="BX84" s="88">
        <f t="shared" si="17"/>
        <v>0</v>
      </c>
      <c r="BY84" s="89" t="b">
        <f>IF(BW84&lt;&gt;0,Árboles!AC78)</f>
        <v>0</v>
      </c>
      <c r="BZ84" s="88">
        <f t="shared" si="18"/>
        <v>0</v>
      </c>
      <c r="CA84" s="88">
        <f t="shared" si="19"/>
        <v>0</v>
      </c>
      <c r="CB84" s="89" t="b">
        <f>IF(BZ84&lt;&gt;0,Árboles!AC78)</f>
        <v>0</v>
      </c>
      <c r="CC84" s="88">
        <f t="shared" si="20"/>
        <v>0</v>
      </c>
      <c r="CD84" s="88">
        <f t="shared" si="21"/>
        <v>0</v>
      </c>
      <c r="CE84" s="89" t="b">
        <f>IF(CC84&lt;&gt;0,Árboles!AC78)</f>
        <v>0</v>
      </c>
    </row>
    <row r="85" spans="68:83">
      <c r="BP85" s="10">
        <f>Árboles!B79</f>
        <v>0</v>
      </c>
      <c r="BQ85" s="86">
        <f>Árboles!G79</f>
        <v>0</v>
      </c>
      <c r="BR85" s="87">
        <f>Árboles!V79</f>
        <v>0</v>
      </c>
      <c r="BS85" s="87">
        <f>Árboles!W79</f>
        <v>0</v>
      </c>
      <c r="BT85" s="88">
        <f t="shared" si="14"/>
        <v>0</v>
      </c>
      <c r="BU85" s="88">
        <f t="shared" si="15"/>
        <v>0</v>
      </c>
      <c r="BV85" s="89" t="b">
        <f>IF(BT85&lt;&gt;0,Árboles!AC79)</f>
        <v>0</v>
      </c>
      <c r="BW85" s="88">
        <f t="shared" si="16"/>
        <v>0</v>
      </c>
      <c r="BX85" s="88">
        <f t="shared" si="17"/>
        <v>0</v>
      </c>
      <c r="BY85" s="89" t="b">
        <f>IF(BW85&lt;&gt;0,Árboles!AC79)</f>
        <v>0</v>
      </c>
      <c r="BZ85" s="88">
        <f t="shared" si="18"/>
        <v>0</v>
      </c>
      <c r="CA85" s="88">
        <f t="shared" si="19"/>
        <v>0</v>
      </c>
      <c r="CB85" s="89" t="b">
        <f>IF(BZ85&lt;&gt;0,Árboles!AC79)</f>
        <v>0</v>
      </c>
      <c r="CC85" s="88">
        <f t="shared" si="20"/>
        <v>0</v>
      </c>
      <c r="CD85" s="88">
        <f t="shared" si="21"/>
        <v>0</v>
      </c>
      <c r="CE85" s="89" t="b">
        <f>IF(CC85&lt;&gt;0,Árboles!AC79)</f>
        <v>0</v>
      </c>
    </row>
    <row r="86" spans="68:83">
      <c r="BP86" s="10">
        <f>Árboles!B80</f>
        <v>0</v>
      </c>
      <c r="BQ86" s="86">
        <f>Árboles!G80</f>
        <v>0</v>
      </c>
      <c r="BR86" s="87">
        <f>Árboles!V80</f>
        <v>0</v>
      </c>
      <c r="BS86" s="87">
        <f>Árboles!W80</f>
        <v>0</v>
      </c>
      <c r="BT86" s="88">
        <f t="shared" si="14"/>
        <v>0</v>
      </c>
      <c r="BU86" s="88">
        <f t="shared" si="15"/>
        <v>0</v>
      </c>
      <c r="BV86" s="89" t="b">
        <f>IF(BT86&lt;&gt;0,Árboles!AC80)</f>
        <v>0</v>
      </c>
      <c r="BW86" s="88">
        <f t="shared" si="16"/>
        <v>0</v>
      </c>
      <c r="BX86" s="88">
        <f t="shared" si="17"/>
        <v>0</v>
      </c>
      <c r="BY86" s="89" t="b">
        <f>IF(BW86&lt;&gt;0,Árboles!AC80)</f>
        <v>0</v>
      </c>
      <c r="BZ86" s="88">
        <f t="shared" si="18"/>
        <v>0</v>
      </c>
      <c r="CA86" s="88">
        <f t="shared" si="19"/>
        <v>0</v>
      </c>
      <c r="CB86" s="89" t="b">
        <f>IF(BZ86&lt;&gt;0,Árboles!AC80)</f>
        <v>0</v>
      </c>
      <c r="CC86" s="88">
        <f t="shared" si="20"/>
        <v>0</v>
      </c>
      <c r="CD86" s="88">
        <f t="shared" si="21"/>
        <v>0</v>
      </c>
      <c r="CE86" s="89" t="b">
        <f>IF(CC86&lt;&gt;0,Árboles!AC80)</f>
        <v>0</v>
      </c>
    </row>
    <row r="87" spans="68:83">
      <c r="BP87" s="10">
        <f>Árboles!B81</f>
        <v>0</v>
      </c>
      <c r="BQ87" s="86">
        <f>Árboles!G81</f>
        <v>0</v>
      </c>
      <c r="BR87" s="87">
        <f>Árboles!V81</f>
        <v>0</v>
      </c>
      <c r="BS87" s="87">
        <f>Árboles!W81</f>
        <v>0</v>
      </c>
      <c r="BT87" s="88">
        <f t="shared" si="14"/>
        <v>0</v>
      </c>
      <c r="BU87" s="88">
        <f t="shared" si="15"/>
        <v>0</v>
      </c>
      <c r="BV87" s="89" t="b">
        <f>IF(BT87&lt;&gt;0,Árboles!AC81)</f>
        <v>0</v>
      </c>
      <c r="BW87" s="88">
        <f t="shared" si="16"/>
        <v>0</v>
      </c>
      <c r="BX87" s="88">
        <f t="shared" si="17"/>
        <v>0</v>
      </c>
      <c r="BY87" s="89" t="b">
        <f>IF(BW87&lt;&gt;0,Árboles!AC81)</f>
        <v>0</v>
      </c>
      <c r="BZ87" s="88">
        <f t="shared" si="18"/>
        <v>0</v>
      </c>
      <c r="CA87" s="88">
        <f t="shared" si="19"/>
        <v>0</v>
      </c>
      <c r="CB87" s="89" t="b">
        <f>IF(BZ87&lt;&gt;0,Árboles!AC81)</f>
        <v>0</v>
      </c>
      <c r="CC87" s="88">
        <f t="shared" si="20"/>
        <v>0</v>
      </c>
      <c r="CD87" s="88">
        <f t="shared" si="21"/>
        <v>0</v>
      </c>
      <c r="CE87" s="89" t="b">
        <f>IF(CC87&lt;&gt;0,Árboles!AC81)</f>
        <v>0</v>
      </c>
    </row>
    <row r="88" spans="68:83">
      <c r="BP88" s="10">
        <f>Árboles!B82</f>
        <v>0</v>
      </c>
      <c r="BQ88" s="86">
        <f>Árboles!G82</f>
        <v>0</v>
      </c>
      <c r="BR88" s="87">
        <f>Árboles!V82</f>
        <v>0</v>
      </c>
      <c r="BS88" s="87">
        <f>Árboles!W82</f>
        <v>0</v>
      </c>
      <c r="BT88" s="88">
        <f t="shared" si="14"/>
        <v>0</v>
      </c>
      <c r="BU88" s="88">
        <f t="shared" si="15"/>
        <v>0</v>
      </c>
      <c r="BV88" s="89" t="b">
        <f>IF(BT88&lt;&gt;0,Árboles!AC82)</f>
        <v>0</v>
      </c>
      <c r="BW88" s="88">
        <f t="shared" si="16"/>
        <v>0</v>
      </c>
      <c r="BX88" s="88">
        <f t="shared" si="17"/>
        <v>0</v>
      </c>
      <c r="BY88" s="89" t="b">
        <f>IF(BW88&lt;&gt;0,Árboles!AC82)</f>
        <v>0</v>
      </c>
      <c r="BZ88" s="88">
        <f t="shared" si="18"/>
        <v>0</v>
      </c>
      <c r="CA88" s="88">
        <f t="shared" si="19"/>
        <v>0</v>
      </c>
      <c r="CB88" s="89" t="b">
        <f>IF(BZ88&lt;&gt;0,Árboles!AC82)</f>
        <v>0</v>
      </c>
      <c r="CC88" s="88">
        <f t="shared" si="20"/>
        <v>0</v>
      </c>
      <c r="CD88" s="88">
        <f t="shared" si="21"/>
        <v>0</v>
      </c>
      <c r="CE88" s="89" t="b">
        <f>IF(CC88&lt;&gt;0,Árboles!AC82)</f>
        <v>0</v>
      </c>
    </row>
    <row r="89" spans="68:83">
      <c r="BP89" s="10">
        <f>Árboles!B83</f>
        <v>0</v>
      </c>
      <c r="BQ89" s="86">
        <f>Árboles!G83</f>
        <v>0</v>
      </c>
      <c r="BR89" s="87">
        <f>Árboles!V83</f>
        <v>0</v>
      </c>
      <c r="BS89" s="87">
        <f>Árboles!W83</f>
        <v>0</v>
      </c>
      <c r="BT89" s="88">
        <f t="shared" si="14"/>
        <v>0</v>
      </c>
      <c r="BU89" s="88">
        <f t="shared" si="15"/>
        <v>0</v>
      </c>
      <c r="BV89" s="89" t="b">
        <f>IF(BT89&lt;&gt;0,Árboles!AC83)</f>
        <v>0</v>
      </c>
      <c r="BW89" s="88">
        <f t="shared" si="16"/>
        <v>0</v>
      </c>
      <c r="BX89" s="88">
        <f t="shared" si="17"/>
        <v>0</v>
      </c>
      <c r="BY89" s="89" t="b">
        <f>IF(BW89&lt;&gt;0,Árboles!AC83)</f>
        <v>0</v>
      </c>
      <c r="BZ89" s="88">
        <f t="shared" si="18"/>
        <v>0</v>
      </c>
      <c r="CA89" s="88">
        <f t="shared" si="19"/>
        <v>0</v>
      </c>
      <c r="CB89" s="89" t="b">
        <f>IF(BZ89&lt;&gt;0,Árboles!AC83)</f>
        <v>0</v>
      </c>
      <c r="CC89" s="88">
        <f t="shared" si="20"/>
        <v>0</v>
      </c>
      <c r="CD89" s="88">
        <f t="shared" si="21"/>
        <v>0</v>
      </c>
      <c r="CE89" s="89" t="b">
        <f>IF(CC89&lt;&gt;0,Árboles!AC83)</f>
        <v>0</v>
      </c>
    </row>
    <row r="90" spans="68:83">
      <c r="BP90" s="10">
        <f>Árboles!B84</f>
        <v>0</v>
      </c>
      <c r="BQ90" s="86">
        <f>Árboles!G84</f>
        <v>0</v>
      </c>
      <c r="BR90" s="87">
        <f>Árboles!V84</f>
        <v>0</v>
      </c>
      <c r="BS90" s="87">
        <f>Árboles!W84</f>
        <v>0</v>
      </c>
      <c r="BT90" s="88">
        <f t="shared" si="14"/>
        <v>0</v>
      </c>
      <c r="BU90" s="88">
        <f t="shared" si="15"/>
        <v>0</v>
      </c>
      <c r="BV90" s="89" t="b">
        <f>IF(BT90&lt;&gt;0,Árboles!AC84)</f>
        <v>0</v>
      </c>
      <c r="BW90" s="88">
        <f t="shared" si="16"/>
        <v>0</v>
      </c>
      <c r="BX90" s="88">
        <f t="shared" si="17"/>
        <v>0</v>
      </c>
      <c r="BY90" s="89" t="b">
        <f>IF(BW90&lt;&gt;0,Árboles!AC84)</f>
        <v>0</v>
      </c>
      <c r="BZ90" s="88">
        <f t="shared" si="18"/>
        <v>0</v>
      </c>
      <c r="CA90" s="88">
        <f t="shared" si="19"/>
        <v>0</v>
      </c>
      <c r="CB90" s="89" t="b">
        <f>IF(BZ90&lt;&gt;0,Árboles!AC84)</f>
        <v>0</v>
      </c>
      <c r="CC90" s="88">
        <f t="shared" si="20"/>
        <v>0</v>
      </c>
      <c r="CD90" s="88">
        <f t="shared" si="21"/>
        <v>0</v>
      </c>
      <c r="CE90" s="89" t="b">
        <f>IF(CC90&lt;&gt;0,Árboles!AC84)</f>
        <v>0</v>
      </c>
    </row>
    <row r="91" spans="68:83">
      <c r="BP91" s="10">
        <f>Árboles!B85</f>
        <v>0</v>
      </c>
      <c r="BQ91" s="86">
        <f>Árboles!G85</f>
        <v>0</v>
      </c>
      <c r="BR91" s="87">
        <f>Árboles!V85</f>
        <v>0</v>
      </c>
      <c r="BS91" s="87">
        <f>Árboles!W85</f>
        <v>0</v>
      </c>
      <c r="BT91" s="88">
        <f t="shared" si="14"/>
        <v>0</v>
      </c>
      <c r="BU91" s="88">
        <f t="shared" si="15"/>
        <v>0</v>
      </c>
      <c r="BV91" s="89" t="b">
        <f>IF(BT91&lt;&gt;0,Árboles!AC85)</f>
        <v>0</v>
      </c>
      <c r="BW91" s="88">
        <f t="shared" si="16"/>
        <v>0</v>
      </c>
      <c r="BX91" s="88">
        <f t="shared" si="17"/>
        <v>0</v>
      </c>
      <c r="BY91" s="89" t="b">
        <f>IF(BW91&lt;&gt;0,Árboles!AC85)</f>
        <v>0</v>
      </c>
      <c r="BZ91" s="88">
        <f t="shared" si="18"/>
        <v>0</v>
      </c>
      <c r="CA91" s="88">
        <f t="shared" si="19"/>
        <v>0</v>
      </c>
      <c r="CB91" s="89" t="b">
        <f>IF(BZ91&lt;&gt;0,Árboles!AC85)</f>
        <v>0</v>
      </c>
      <c r="CC91" s="88">
        <f t="shared" si="20"/>
        <v>0</v>
      </c>
      <c r="CD91" s="88">
        <f t="shared" si="21"/>
        <v>0</v>
      </c>
      <c r="CE91" s="89" t="b">
        <f>IF(CC91&lt;&gt;0,Árboles!AC85)</f>
        <v>0</v>
      </c>
    </row>
    <row r="92" spans="68:83">
      <c r="BP92" s="10">
        <f>Árboles!B86</f>
        <v>0</v>
      </c>
      <c r="BQ92" s="86">
        <f>Árboles!G86</f>
        <v>0</v>
      </c>
      <c r="BR92" s="87">
        <f>Árboles!V86</f>
        <v>0</v>
      </c>
      <c r="BS92" s="87">
        <f>Árboles!W86</f>
        <v>0</v>
      </c>
      <c r="BT92" s="88">
        <f t="shared" si="14"/>
        <v>0</v>
      </c>
      <c r="BU92" s="88">
        <f t="shared" si="15"/>
        <v>0</v>
      </c>
      <c r="BV92" s="89" t="b">
        <f>IF(BT92&lt;&gt;0,Árboles!AC86)</f>
        <v>0</v>
      </c>
      <c r="BW92" s="88">
        <f t="shared" si="16"/>
        <v>0</v>
      </c>
      <c r="BX92" s="88">
        <f t="shared" si="17"/>
        <v>0</v>
      </c>
      <c r="BY92" s="89" t="b">
        <f>IF(BW92&lt;&gt;0,Árboles!AC86)</f>
        <v>0</v>
      </c>
      <c r="BZ92" s="88">
        <f t="shared" si="18"/>
        <v>0</v>
      </c>
      <c r="CA92" s="88">
        <f t="shared" si="19"/>
        <v>0</v>
      </c>
      <c r="CB92" s="89" t="b">
        <f>IF(BZ92&lt;&gt;0,Árboles!AC86)</f>
        <v>0</v>
      </c>
      <c r="CC92" s="88">
        <f t="shared" si="20"/>
        <v>0</v>
      </c>
      <c r="CD92" s="88">
        <f t="shared" si="21"/>
        <v>0</v>
      </c>
      <c r="CE92" s="89" t="b">
        <f>IF(CC92&lt;&gt;0,Árboles!AC86)</f>
        <v>0</v>
      </c>
    </row>
    <row r="93" spans="68:83">
      <c r="BP93" s="10">
        <f>Árboles!B87</f>
        <v>0</v>
      </c>
      <c r="BQ93" s="86">
        <f>Árboles!G87</f>
        <v>0</v>
      </c>
      <c r="BR93" s="87">
        <f>Árboles!V87</f>
        <v>0</v>
      </c>
      <c r="BS93" s="87">
        <f>Árboles!W87</f>
        <v>0</v>
      </c>
      <c r="BT93" s="88">
        <f t="shared" si="14"/>
        <v>0</v>
      </c>
      <c r="BU93" s="88">
        <f t="shared" si="15"/>
        <v>0</v>
      </c>
      <c r="BV93" s="89" t="b">
        <f>IF(BT93&lt;&gt;0,Árboles!AC87)</f>
        <v>0</v>
      </c>
      <c r="BW93" s="88">
        <f t="shared" si="16"/>
        <v>0</v>
      </c>
      <c r="BX93" s="88">
        <f t="shared" si="17"/>
        <v>0</v>
      </c>
      <c r="BY93" s="89" t="b">
        <f>IF(BW93&lt;&gt;0,Árboles!AC87)</f>
        <v>0</v>
      </c>
      <c r="BZ93" s="88">
        <f t="shared" si="18"/>
        <v>0</v>
      </c>
      <c r="CA93" s="88">
        <f t="shared" si="19"/>
        <v>0</v>
      </c>
      <c r="CB93" s="89" t="b">
        <f>IF(BZ93&lt;&gt;0,Árboles!AC87)</f>
        <v>0</v>
      </c>
      <c r="CC93" s="88">
        <f t="shared" si="20"/>
        <v>0</v>
      </c>
      <c r="CD93" s="88">
        <f t="shared" si="21"/>
        <v>0</v>
      </c>
      <c r="CE93" s="89" t="b">
        <f>IF(CC93&lt;&gt;0,Árboles!AC87)</f>
        <v>0</v>
      </c>
    </row>
    <row r="94" spans="68:83">
      <c r="BP94" s="10">
        <f>Árboles!B88</f>
        <v>0</v>
      </c>
      <c r="BQ94" s="86">
        <f>Árboles!G88</f>
        <v>0</v>
      </c>
      <c r="BR94" s="87">
        <f>Árboles!V88</f>
        <v>0</v>
      </c>
      <c r="BS94" s="87">
        <f>Árboles!W88</f>
        <v>0</v>
      </c>
      <c r="BT94" s="88">
        <f t="shared" si="14"/>
        <v>0</v>
      </c>
      <c r="BU94" s="88">
        <f t="shared" si="15"/>
        <v>0</v>
      </c>
      <c r="BV94" s="89" t="b">
        <f>IF(BT94&lt;&gt;0,Árboles!AC88)</f>
        <v>0</v>
      </c>
      <c r="BW94" s="88">
        <f t="shared" si="16"/>
        <v>0</v>
      </c>
      <c r="BX94" s="88">
        <f t="shared" si="17"/>
        <v>0</v>
      </c>
      <c r="BY94" s="89" t="b">
        <f>IF(BW94&lt;&gt;0,Árboles!AC88)</f>
        <v>0</v>
      </c>
      <c r="BZ94" s="88">
        <f t="shared" si="18"/>
        <v>0</v>
      </c>
      <c r="CA94" s="88">
        <f t="shared" si="19"/>
        <v>0</v>
      </c>
      <c r="CB94" s="89" t="b">
        <f>IF(BZ94&lt;&gt;0,Árboles!AC88)</f>
        <v>0</v>
      </c>
      <c r="CC94" s="88">
        <f t="shared" si="20"/>
        <v>0</v>
      </c>
      <c r="CD94" s="88">
        <f t="shared" si="21"/>
        <v>0</v>
      </c>
      <c r="CE94" s="89" t="b">
        <f>IF(CC94&lt;&gt;0,Árboles!AC88)</f>
        <v>0</v>
      </c>
    </row>
    <row r="95" spans="68:83">
      <c r="BP95" s="10">
        <f>Árboles!B89</f>
        <v>0</v>
      </c>
      <c r="BQ95" s="86">
        <f>Árboles!G89</f>
        <v>0</v>
      </c>
      <c r="BR95" s="87">
        <f>Árboles!V89</f>
        <v>0</v>
      </c>
      <c r="BS95" s="87">
        <f>Árboles!W89</f>
        <v>0</v>
      </c>
      <c r="BT95" s="88">
        <f t="shared" si="14"/>
        <v>0</v>
      </c>
      <c r="BU95" s="88">
        <f t="shared" si="15"/>
        <v>0</v>
      </c>
      <c r="BV95" s="89" t="b">
        <f>IF(BT95&lt;&gt;0,Árboles!AC89)</f>
        <v>0</v>
      </c>
      <c r="BW95" s="88">
        <f t="shared" si="16"/>
        <v>0</v>
      </c>
      <c r="BX95" s="88">
        <f t="shared" si="17"/>
        <v>0</v>
      </c>
      <c r="BY95" s="89" t="b">
        <f>IF(BW95&lt;&gt;0,Árboles!AC89)</f>
        <v>0</v>
      </c>
      <c r="BZ95" s="88">
        <f t="shared" si="18"/>
        <v>0</v>
      </c>
      <c r="CA95" s="88">
        <f t="shared" si="19"/>
        <v>0</v>
      </c>
      <c r="CB95" s="89" t="b">
        <f>IF(BZ95&lt;&gt;0,Árboles!AC89)</f>
        <v>0</v>
      </c>
      <c r="CC95" s="88">
        <f t="shared" si="20"/>
        <v>0</v>
      </c>
      <c r="CD95" s="88">
        <f t="shared" si="21"/>
        <v>0</v>
      </c>
      <c r="CE95" s="89" t="b">
        <f>IF(CC95&lt;&gt;0,Árboles!AC89)</f>
        <v>0</v>
      </c>
    </row>
    <row r="96" spans="68:83">
      <c r="BP96" s="10">
        <f>Árboles!B90</f>
        <v>0</v>
      </c>
      <c r="BQ96" s="86">
        <f>Árboles!G90</f>
        <v>0</v>
      </c>
      <c r="BR96" s="87">
        <f>Árboles!V90</f>
        <v>0</v>
      </c>
      <c r="BS96" s="87">
        <f>Árboles!W90</f>
        <v>0</v>
      </c>
      <c r="BT96" s="88">
        <f t="shared" si="14"/>
        <v>0</v>
      </c>
      <c r="BU96" s="88">
        <f t="shared" si="15"/>
        <v>0</v>
      </c>
      <c r="BV96" s="89" t="b">
        <f>IF(BT96&lt;&gt;0,Árboles!AC90)</f>
        <v>0</v>
      </c>
      <c r="BW96" s="88">
        <f t="shared" si="16"/>
        <v>0</v>
      </c>
      <c r="BX96" s="88">
        <f t="shared" si="17"/>
        <v>0</v>
      </c>
      <c r="BY96" s="89" t="b">
        <f>IF(BW96&lt;&gt;0,Árboles!AC90)</f>
        <v>0</v>
      </c>
      <c r="BZ96" s="88">
        <f t="shared" si="18"/>
        <v>0</v>
      </c>
      <c r="CA96" s="88">
        <f t="shared" si="19"/>
        <v>0</v>
      </c>
      <c r="CB96" s="89" t="b">
        <f>IF(BZ96&lt;&gt;0,Árboles!AC90)</f>
        <v>0</v>
      </c>
      <c r="CC96" s="88">
        <f t="shared" si="20"/>
        <v>0</v>
      </c>
      <c r="CD96" s="88">
        <f t="shared" si="21"/>
        <v>0</v>
      </c>
      <c r="CE96" s="89" t="b">
        <f>IF(CC96&lt;&gt;0,Árboles!AC90)</f>
        <v>0</v>
      </c>
    </row>
    <row r="97" spans="68:83">
      <c r="BP97" s="10">
        <f>Árboles!B91</f>
        <v>0</v>
      </c>
      <c r="BQ97" s="86">
        <f>Árboles!G91</f>
        <v>0</v>
      </c>
      <c r="BR97" s="87">
        <f>Árboles!V91</f>
        <v>0</v>
      </c>
      <c r="BS97" s="87">
        <f>Árboles!W91</f>
        <v>0</v>
      </c>
      <c r="BT97" s="88">
        <f t="shared" si="14"/>
        <v>0</v>
      </c>
      <c r="BU97" s="88">
        <f t="shared" si="15"/>
        <v>0</v>
      </c>
      <c r="BV97" s="89" t="b">
        <f>IF(BT97&lt;&gt;0,Árboles!AC91)</f>
        <v>0</v>
      </c>
      <c r="BW97" s="88">
        <f t="shared" si="16"/>
        <v>0</v>
      </c>
      <c r="BX97" s="88">
        <f t="shared" si="17"/>
        <v>0</v>
      </c>
      <c r="BY97" s="89" t="b">
        <f>IF(BW97&lt;&gt;0,Árboles!AC91)</f>
        <v>0</v>
      </c>
      <c r="BZ97" s="88">
        <f t="shared" si="18"/>
        <v>0</v>
      </c>
      <c r="CA97" s="88">
        <f t="shared" si="19"/>
        <v>0</v>
      </c>
      <c r="CB97" s="89" t="b">
        <f>IF(BZ97&lt;&gt;0,Árboles!AC91)</f>
        <v>0</v>
      </c>
      <c r="CC97" s="88">
        <f t="shared" si="20"/>
        <v>0</v>
      </c>
      <c r="CD97" s="88">
        <f t="shared" si="21"/>
        <v>0</v>
      </c>
      <c r="CE97" s="89" t="b">
        <f>IF(CC97&lt;&gt;0,Árboles!AC91)</f>
        <v>0</v>
      </c>
    </row>
    <row r="98" spans="68:83">
      <c r="BP98" s="10">
        <f>Árboles!B92</f>
        <v>0</v>
      </c>
      <c r="BQ98" s="86">
        <f>Árboles!G92</f>
        <v>0</v>
      </c>
      <c r="BR98" s="87">
        <f>Árboles!V92</f>
        <v>0</v>
      </c>
      <c r="BS98" s="87">
        <f>Árboles!W92</f>
        <v>0</v>
      </c>
      <c r="BT98" s="88">
        <f t="shared" si="14"/>
        <v>0</v>
      </c>
      <c r="BU98" s="88">
        <f t="shared" si="15"/>
        <v>0</v>
      </c>
      <c r="BV98" s="89" t="b">
        <f>IF(BT98&lt;&gt;0,Árboles!AC92)</f>
        <v>0</v>
      </c>
      <c r="BW98" s="88">
        <f t="shared" si="16"/>
        <v>0</v>
      </c>
      <c r="BX98" s="88">
        <f t="shared" si="17"/>
        <v>0</v>
      </c>
      <c r="BY98" s="89" t="b">
        <f>IF(BW98&lt;&gt;0,Árboles!AC92)</f>
        <v>0</v>
      </c>
      <c r="BZ98" s="88">
        <f t="shared" si="18"/>
        <v>0</v>
      </c>
      <c r="CA98" s="88">
        <f t="shared" si="19"/>
        <v>0</v>
      </c>
      <c r="CB98" s="89" t="b">
        <f>IF(BZ98&lt;&gt;0,Árboles!AC92)</f>
        <v>0</v>
      </c>
      <c r="CC98" s="88">
        <f t="shared" si="20"/>
        <v>0</v>
      </c>
      <c r="CD98" s="88">
        <f t="shared" si="21"/>
        <v>0</v>
      </c>
      <c r="CE98" s="89" t="b">
        <f>IF(CC98&lt;&gt;0,Árboles!AC92)</f>
        <v>0</v>
      </c>
    </row>
    <row r="99" spans="68:83">
      <c r="BP99" s="10">
        <f>Árboles!B93</f>
        <v>0</v>
      </c>
      <c r="BQ99" s="86">
        <f>Árboles!G93</f>
        <v>0</v>
      </c>
      <c r="BR99" s="87">
        <f>Árboles!V93</f>
        <v>0</v>
      </c>
      <c r="BS99" s="87">
        <f>Árboles!W93</f>
        <v>0</v>
      </c>
      <c r="BT99" s="88">
        <f t="shared" si="14"/>
        <v>0</v>
      </c>
      <c r="BU99" s="88">
        <f t="shared" si="15"/>
        <v>0</v>
      </c>
      <c r="BV99" s="89" t="b">
        <f>IF(BT99&lt;&gt;0,Árboles!AC93)</f>
        <v>0</v>
      </c>
      <c r="BW99" s="88">
        <f t="shared" si="16"/>
        <v>0</v>
      </c>
      <c r="BX99" s="88">
        <f t="shared" si="17"/>
        <v>0</v>
      </c>
      <c r="BY99" s="89" t="b">
        <f>IF(BW99&lt;&gt;0,Árboles!AC93)</f>
        <v>0</v>
      </c>
      <c r="BZ99" s="88">
        <f t="shared" si="18"/>
        <v>0</v>
      </c>
      <c r="CA99" s="88">
        <f t="shared" si="19"/>
        <v>0</v>
      </c>
      <c r="CB99" s="89" t="b">
        <f>IF(BZ99&lt;&gt;0,Árboles!AC93)</f>
        <v>0</v>
      </c>
      <c r="CC99" s="88">
        <f t="shared" si="20"/>
        <v>0</v>
      </c>
      <c r="CD99" s="88">
        <f t="shared" si="21"/>
        <v>0</v>
      </c>
      <c r="CE99" s="89" t="b">
        <f>IF(CC99&lt;&gt;0,Árboles!AC93)</f>
        <v>0</v>
      </c>
    </row>
    <row r="100" spans="68:83">
      <c r="BP100" s="10">
        <f>Árboles!B94</f>
        <v>0</v>
      </c>
      <c r="BQ100" s="86">
        <f>Árboles!G94</f>
        <v>0</v>
      </c>
      <c r="BR100" s="87">
        <f>Árboles!V94</f>
        <v>0</v>
      </c>
      <c r="BS100" s="87">
        <f>Árboles!W94</f>
        <v>0</v>
      </c>
      <c r="BT100" s="88">
        <f t="shared" si="14"/>
        <v>0</v>
      </c>
      <c r="BU100" s="88">
        <f t="shared" si="15"/>
        <v>0</v>
      </c>
      <c r="BV100" s="89" t="b">
        <f>IF(BT100&lt;&gt;0,Árboles!AC94)</f>
        <v>0</v>
      </c>
      <c r="BW100" s="88">
        <f t="shared" si="16"/>
        <v>0</v>
      </c>
      <c r="BX100" s="88">
        <f t="shared" si="17"/>
        <v>0</v>
      </c>
      <c r="BY100" s="89" t="b">
        <f>IF(BW100&lt;&gt;0,Árboles!AC94)</f>
        <v>0</v>
      </c>
      <c r="BZ100" s="88">
        <f t="shared" si="18"/>
        <v>0</v>
      </c>
      <c r="CA100" s="88">
        <f t="shared" si="19"/>
        <v>0</v>
      </c>
      <c r="CB100" s="89" t="b">
        <f>IF(BZ100&lt;&gt;0,Árboles!AC94)</f>
        <v>0</v>
      </c>
      <c r="CC100" s="88">
        <f t="shared" si="20"/>
        <v>0</v>
      </c>
      <c r="CD100" s="88">
        <f t="shared" si="21"/>
        <v>0</v>
      </c>
      <c r="CE100" s="89" t="b">
        <f>IF(CC100&lt;&gt;0,Árboles!AC94)</f>
        <v>0</v>
      </c>
    </row>
    <row r="101" spans="68:83">
      <c r="BP101" s="10">
        <f>Árboles!B95</f>
        <v>0</v>
      </c>
      <c r="BQ101" s="86">
        <f>Árboles!G95</f>
        <v>0</v>
      </c>
      <c r="BR101" s="87">
        <f>Árboles!V95</f>
        <v>0</v>
      </c>
      <c r="BS101" s="87">
        <f>Árboles!W95</f>
        <v>0</v>
      </c>
      <c r="BT101" s="88">
        <f t="shared" si="14"/>
        <v>0</v>
      </c>
      <c r="BU101" s="88">
        <f t="shared" si="15"/>
        <v>0</v>
      </c>
      <c r="BV101" s="89" t="b">
        <f>IF(BT101&lt;&gt;0,Árboles!AC95)</f>
        <v>0</v>
      </c>
      <c r="BW101" s="88">
        <f t="shared" si="16"/>
        <v>0</v>
      </c>
      <c r="BX101" s="88">
        <f t="shared" si="17"/>
        <v>0</v>
      </c>
      <c r="BY101" s="89" t="b">
        <f>IF(BW101&lt;&gt;0,Árboles!AC95)</f>
        <v>0</v>
      </c>
      <c r="BZ101" s="88">
        <f t="shared" si="18"/>
        <v>0</v>
      </c>
      <c r="CA101" s="88">
        <f t="shared" si="19"/>
        <v>0</v>
      </c>
      <c r="CB101" s="89" t="b">
        <f>IF(BZ101&lt;&gt;0,Árboles!AC95)</f>
        <v>0</v>
      </c>
      <c r="CC101" s="88">
        <f t="shared" si="20"/>
        <v>0</v>
      </c>
      <c r="CD101" s="88">
        <f t="shared" si="21"/>
        <v>0</v>
      </c>
      <c r="CE101" s="89" t="b">
        <f>IF(CC101&lt;&gt;0,Árboles!AC95)</f>
        <v>0</v>
      </c>
    </row>
    <row r="102" spans="68:83">
      <c r="BP102" s="10">
        <f>Árboles!B96</f>
        <v>0</v>
      </c>
      <c r="BQ102" s="86">
        <f>Árboles!G96</f>
        <v>0</v>
      </c>
      <c r="BR102" s="87">
        <f>Árboles!V96</f>
        <v>0</v>
      </c>
      <c r="BS102" s="87">
        <f>Árboles!W96</f>
        <v>0</v>
      </c>
      <c r="BT102" s="88">
        <f t="shared" si="14"/>
        <v>0</v>
      </c>
      <c r="BU102" s="88">
        <f t="shared" si="15"/>
        <v>0</v>
      </c>
      <c r="BV102" s="89" t="b">
        <f>IF(BT102&lt;&gt;0,Árboles!AC96)</f>
        <v>0</v>
      </c>
      <c r="BW102" s="88">
        <f t="shared" si="16"/>
        <v>0</v>
      </c>
      <c r="BX102" s="88">
        <f t="shared" si="17"/>
        <v>0</v>
      </c>
      <c r="BY102" s="89" t="b">
        <f>IF(BW102&lt;&gt;0,Árboles!AC96)</f>
        <v>0</v>
      </c>
      <c r="BZ102" s="88">
        <f t="shared" si="18"/>
        <v>0</v>
      </c>
      <c r="CA102" s="88">
        <f t="shared" si="19"/>
        <v>0</v>
      </c>
      <c r="CB102" s="89" t="b">
        <f>IF(BZ102&lt;&gt;0,Árboles!AC96)</f>
        <v>0</v>
      </c>
      <c r="CC102" s="88">
        <f t="shared" si="20"/>
        <v>0</v>
      </c>
      <c r="CD102" s="88">
        <f t="shared" si="21"/>
        <v>0</v>
      </c>
      <c r="CE102" s="89" t="b">
        <f>IF(CC102&lt;&gt;0,Árboles!AC96)</f>
        <v>0</v>
      </c>
    </row>
    <row r="103" spans="68:83">
      <c r="BP103" s="10">
        <f>Árboles!B97</f>
        <v>0</v>
      </c>
      <c r="BQ103" s="86">
        <f>Árboles!G97</f>
        <v>0</v>
      </c>
      <c r="BR103" s="87">
        <f>Árboles!V97</f>
        <v>0</v>
      </c>
      <c r="BS103" s="87">
        <f>Árboles!W97</f>
        <v>0</v>
      </c>
      <c r="BT103" s="88">
        <f t="shared" si="14"/>
        <v>0</v>
      </c>
      <c r="BU103" s="88">
        <f t="shared" si="15"/>
        <v>0</v>
      </c>
      <c r="BV103" s="89" t="b">
        <f>IF(BT103&lt;&gt;0,Árboles!AC97)</f>
        <v>0</v>
      </c>
      <c r="BW103" s="88">
        <f t="shared" si="16"/>
        <v>0</v>
      </c>
      <c r="BX103" s="88">
        <f t="shared" si="17"/>
        <v>0</v>
      </c>
      <c r="BY103" s="89" t="b">
        <f>IF(BW103&lt;&gt;0,Árboles!AC97)</f>
        <v>0</v>
      </c>
      <c r="BZ103" s="88">
        <f t="shared" si="18"/>
        <v>0</v>
      </c>
      <c r="CA103" s="88">
        <f t="shared" si="19"/>
        <v>0</v>
      </c>
      <c r="CB103" s="89" t="b">
        <f>IF(BZ103&lt;&gt;0,Árboles!AC97)</f>
        <v>0</v>
      </c>
      <c r="CC103" s="88">
        <f t="shared" si="20"/>
        <v>0</v>
      </c>
      <c r="CD103" s="88">
        <f t="shared" si="21"/>
        <v>0</v>
      </c>
      <c r="CE103" s="89" t="b">
        <f>IF(CC103&lt;&gt;0,Árboles!AC97)</f>
        <v>0</v>
      </c>
    </row>
    <row r="104" spans="68:83">
      <c r="BP104" s="10">
        <f>Árboles!B98</f>
        <v>0</v>
      </c>
      <c r="BQ104" s="86">
        <f>Árboles!G98</f>
        <v>0</v>
      </c>
      <c r="BR104" s="87">
        <f>Árboles!V98</f>
        <v>0</v>
      </c>
      <c r="BS104" s="87">
        <f>Árboles!W98</f>
        <v>0</v>
      </c>
      <c r="BT104" s="88">
        <f t="shared" si="14"/>
        <v>0</v>
      </c>
      <c r="BU104" s="88">
        <f t="shared" si="15"/>
        <v>0</v>
      </c>
      <c r="BV104" s="89" t="b">
        <f>IF(BT104&lt;&gt;0,Árboles!AC98)</f>
        <v>0</v>
      </c>
      <c r="BW104" s="88">
        <f t="shared" si="16"/>
        <v>0</v>
      </c>
      <c r="BX104" s="88">
        <f t="shared" si="17"/>
        <v>0</v>
      </c>
      <c r="BY104" s="89" t="b">
        <f>IF(BW104&lt;&gt;0,Árboles!AC98)</f>
        <v>0</v>
      </c>
      <c r="BZ104" s="88">
        <f t="shared" si="18"/>
        <v>0</v>
      </c>
      <c r="CA104" s="88">
        <f t="shared" si="19"/>
        <v>0</v>
      </c>
      <c r="CB104" s="89" t="b">
        <f>IF(BZ104&lt;&gt;0,Árboles!AC98)</f>
        <v>0</v>
      </c>
      <c r="CC104" s="88">
        <f t="shared" si="20"/>
        <v>0</v>
      </c>
      <c r="CD104" s="88">
        <f t="shared" si="21"/>
        <v>0</v>
      </c>
      <c r="CE104" s="89" t="b">
        <f>IF(CC104&lt;&gt;0,Árboles!AC98)</f>
        <v>0</v>
      </c>
    </row>
    <row r="105" spans="68:83">
      <c r="BP105" s="10">
        <f>Árboles!B99</f>
        <v>0</v>
      </c>
      <c r="BQ105" s="86">
        <f>Árboles!G99</f>
        <v>0</v>
      </c>
      <c r="BR105" s="87">
        <f>Árboles!V99</f>
        <v>0</v>
      </c>
      <c r="BS105" s="87">
        <f>Árboles!W99</f>
        <v>0</v>
      </c>
      <c r="BT105" s="88">
        <f t="shared" si="14"/>
        <v>0</v>
      </c>
      <c r="BU105" s="88">
        <f t="shared" si="15"/>
        <v>0</v>
      </c>
      <c r="BV105" s="89" t="b">
        <f>IF(BT105&lt;&gt;0,Árboles!AC99)</f>
        <v>0</v>
      </c>
      <c r="BW105" s="88">
        <f t="shared" si="16"/>
        <v>0</v>
      </c>
      <c r="BX105" s="88">
        <f t="shared" si="17"/>
        <v>0</v>
      </c>
      <c r="BY105" s="89" t="b">
        <f>IF(BW105&lt;&gt;0,Árboles!AC99)</f>
        <v>0</v>
      </c>
      <c r="BZ105" s="88">
        <f t="shared" si="18"/>
        <v>0</v>
      </c>
      <c r="CA105" s="88">
        <f t="shared" si="19"/>
        <v>0</v>
      </c>
      <c r="CB105" s="89" t="b">
        <f>IF(BZ105&lt;&gt;0,Árboles!AC99)</f>
        <v>0</v>
      </c>
      <c r="CC105" s="88">
        <f t="shared" si="20"/>
        <v>0</v>
      </c>
      <c r="CD105" s="88">
        <f t="shared" si="21"/>
        <v>0</v>
      </c>
      <c r="CE105" s="89" t="b">
        <f>IF(CC105&lt;&gt;0,Árboles!AC99)</f>
        <v>0</v>
      </c>
    </row>
    <row r="106" spans="68:83">
      <c r="BP106" s="10">
        <f>Árboles!B100</f>
        <v>0</v>
      </c>
      <c r="BQ106" s="86">
        <f>Árboles!G100</f>
        <v>0</v>
      </c>
      <c r="BR106" s="87">
        <f>Árboles!V100</f>
        <v>0</v>
      </c>
      <c r="BS106" s="87">
        <f>Árboles!W100</f>
        <v>0</v>
      </c>
      <c r="BT106" s="88">
        <f t="shared" si="14"/>
        <v>0</v>
      </c>
      <c r="BU106" s="88">
        <f t="shared" si="15"/>
        <v>0</v>
      </c>
      <c r="BV106" s="89" t="b">
        <f>IF(BT106&lt;&gt;0,Árboles!AC100)</f>
        <v>0</v>
      </c>
      <c r="BW106" s="88">
        <f t="shared" si="16"/>
        <v>0</v>
      </c>
      <c r="BX106" s="88">
        <f t="shared" si="17"/>
        <v>0</v>
      </c>
      <c r="BY106" s="89" t="b">
        <f>IF(BW106&lt;&gt;0,Árboles!AC100)</f>
        <v>0</v>
      </c>
      <c r="BZ106" s="88">
        <f t="shared" si="18"/>
        <v>0</v>
      </c>
      <c r="CA106" s="88">
        <f t="shared" si="19"/>
        <v>0</v>
      </c>
      <c r="CB106" s="89" t="b">
        <f>IF(BZ106&lt;&gt;0,Árboles!AC100)</f>
        <v>0</v>
      </c>
      <c r="CC106" s="88">
        <f t="shared" si="20"/>
        <v>0</v>
      </c>
      <c r="CD106" s="88">
        <f t="shared" si="21"/>
        <v>0</v>
      </c>
      <c r="CE106" s="89" t="b">
        <f>IF(CC106&lt;&gt;0,Árboles!AC100)</f>
        <v>0</v>
      </c>
    </row>
    <row r="107" spans="68:83">
      <c r="BP107" s="10">
        <f>Árboles!B101</f>
        <v>0</v>
      </c>
      <c r="BQ107" s="86">
        <f>Árboles!G101</f>
        <v>0</v>
      </c>
      <c r="BR107" s="87">
        <f>Árboles!V101</f>
        <v>0</v>
      </c>
      <c r="BS107" s="87">
        <f>Árboles!W101</f>
        <v>0</v>
      </c>
      <c r="BT107" s="88">
        <f t="shared" si="14"/>
        <v>0</v>
      </c>
      <c r="BU107" s="88">
        <f t="shared" si="15"/>
        <v>0</v>
      </c>
      <c r="BV107" s="89" t="b">
        <f>IF(BT107&lt;&gt;0,Árboles!AC101)</f>
        <v>0</v>
      </c>
      <c r="BW107" s="88">
        <f t="shared" si="16"/>
        <v>0</v>
      </c>
      <c r="BX107" s="88">
        <f t="shared" si="17"/>
        <v>0</v>
      </c>
      <c r="BY107" s="89" t="b">
        <f>IF(BW107&lt;&gt;0,Árboles!AC101)</f>
        <v>0</v>
      </c>
      <c r="BZ107" s="88">
        <f t="shared" si="18"/>
        <v>0</v>
      </c>
      <c r="CA107" s="88">
        <f t="shared" si="19"/>
        <v>0</v>
      </c>
      <c r="CB107" s="89" t="b">
        <f>IF(BZ107&lt;&gt;0,Árboles!AC101)</f>
        <v>0</v>
      </c>
      <c r="CC107" s="88">
        <f t="shared" si="20"/>
        <v>0</v>
      </c>
      <c r="CD107" s="88">
        <f t="shared" si="21"/>
        <v>0</v>
      </c>
      <c r="CE107" s="89" t="b">
        <f>IF(CC107&lt;&gt;0,Árboles!AC101)</f>
        <v>0</v>
      </c>
    </row>
    <row r="108" spans="68:83">
      <c r="BP108" s="10">
        <f>Árboles!B102</f>
        <v>0</v>
      </c>
      <c r="BQ108" s="86">
        <f>Árboles!G102</f>
        <v>0</v>
      </c>
      <c r="BR108" s="87">
        <f>Árboles!V102</f>
        <v>0</v>
      </c>
      <c r="BS108" s="87">
        <f>Árboles!W102</f>
        <v>0</v>
      </c>
      <c r="BT108" s="88">
        <f t="shared" si="14"/>
        <v>0</v>
      </c>
      <c r="BU108" s="88">
        <f t="shared" si="15"/>
        <v>0</v>
      </c>
      <c r="BV108" s="89" t="b">
        <f>IF(BT108&lt;&gt;0,Árboles!AC102)</f>
        <v>0</v>
      </c>
      <c r="BW108" s="88">
        <f t="shared" si="16"/>
        <v>0</v>
      </c>
      <c r="BX108" s="88">
        <f t="shared" si="17"/>
        <v>0</v>
      </c>
      <c r="BY108" s="89" t="b">
        <f>IF(BW108&lt;&gt;0,Árboles!AC102)</f>
        <v>0</v>
      </c>
      <c r="BZ108" s="88">
        <f t="shared" si="18"/>
        <v>0</v>
      </c>
      <c r="CA108" s="88">
        <f t="shared" si="19"/>
        <v>0</v>
      </c>
      <c r="CB108" s="89" t="b">
        <f>IF(BZ108&lt;&gt;0,Árboles!AC102)</f>
        <v>0</v>
      </c>
      <c r="CC108" s="88">
        <f t="shared" si="20"/>
        <v>0</v>
      </c>
      <c r="CD108" s="88">
        <f t="shared" si="21"/>
        <v>0</v>
      </c>
      <c r="CE108" s="89" t="b">
        <f>IF(CC108&lt;&gt;0,Árboles!AC102)</f>
        <v>0</v>
      </c>
    </row>
    <row r="109" spans="68:83">
      <c r="BP109" s="10">
        <f>Árboles!B103</f>
        <v>0</v>
      </c>
      <c r="BQ109" s="86">
        <f>Árboles!G103</f>
        <v>0</v>
      </c>
      <c r="BR109" s="87">
        <f>Árboles!V103</f>
        <v>0</v>
      </c>
      <c r="BS109" s="87">
        <f>Árboles!W103</f>
        <v>0</v>
      </c>
      <c r="BT109" s="88">
        <f t="shared" si="14"/>
        <v>0</v>
      </c>
      <c r="BU109" s="88">
        <f t="shared" si="15"/>
        <v>0</v>
      </c>
      <c r="BV109" s="89" t="b">
        <f>IF(BT109&lt;&gt;0,Árboles!AC103)</f>
        <v>0</v>
      </c>
      <c r="BW109" s="88">
        <f t="shared" si="16"/>
        <v>0</v>
      </c>
      <c r="BX109" s="88">
        <f t="shared" si="17"/>
        <v>0</v>
      </c>
      <c r="BY109" s="89" t="b">
        <f>IF(BW109&lt;&gt;0,Árboles!AC103)</f>
        <v>0</v>
      </c>
      <c r="BZ109" s="88">
        <f t="shared" si="18"/>
        <v>0</v>
      </c>
      <c r="CA109" s="88">
        <f t="shared" si="19"/>
        <v>0</v>
      </c>
      <c r="CB109" s="89" t="b">
        <f>IF(BZ109&lt;&gt;0,Árboles!AC103)</f>
        <v>0</v>
      </c>
      <c r="CC109" s="88">
        <f t="shared" si="20"/>
        <v>0</v>
      </c>
      <c r="CD109" s="88">
        <f t="shared" si="21"/>
        <v>0</v>
      </c>
      <c r="CE109" s="89" t="b">
        <f>IF(CC109&lt;&gt;0,Árboles!AC103)</f>
        <v>0</v>
      </c>
    </row>
    <row r="110" spans="68:83">
      <c r="BP110" s="10">
        <f>Árboles!B104</f>
        <v>0</v>
      </c>
      <c r="BQ110" s="86">
        <f>Árboles!G104</f>
        <v>0</v>
      </c>
      <c r="BR110" s="87">
        <f>Árboles!V104</f>
        <v>0</v>
      </c>
      <c r="BS110" s="87">
        <f>Árboles!W104</f>
        <v>0</v>
      </c>
      <c r="BT110" s="88">
        <f t="shared" si="14"/>
        <v>0</v>
      </c>
      <c r="BU110" s="88">
        <f t="shared" si="15"/>
        <v>0</v>
      </c>
      <c r="BV110" s="89" t="b">
        <f>IF(BT110&lt;&gt;0,Árboles!AC104)</f>
        <v>0</v>
      </c>
      <c r="BW110" s="88">
        <f t="shared" si="16"/>
        <v>0</v>
      </c>
      <c r="BX110" s="88">
        <f t="shared" si="17"/>
        <v>0</v>
      </c>
      <c r="BY110" s="89" t="b">
        <f>IF(BW110&lt;&gt;0,Árboles!AC104)</f>
        <v>0</v>
      </c>
      <c r="BZ110" s="88">
        <f t="shared" si="18"/>
        <v>0</v>
      </c>
      <c r="CA110" s="88">
        <f t="shared" si="19"/>
        <v>0</v>
      </c>
      <c r="CB110" s="89" t="b">
        <f>IF(BZ110&lt;&gt;0,Árboles!AC104)</f>
        <v>0</v>
      </c>
      <c r="CC110" s="88">
        <f t="shared" si="20"/>
        <v>0</v>
      </c>
      <c r="CD110" s="88">
        <f t="shared" si="21"/>
        <v>0</v>
      </c>
      <c r="CE110" s="89" t="b">
        <f>IF(CC110&lt;&gt;0,Árboles!AC104)</f>
        <v>0</v>
      </c>
    </row>
    <row r="111" spans="68:83">
      <c r="BP111" s="10">
        <f>Árboles!B105</f>
        <v>0</v>
      </c>
      <c r="BQ111" s="86">
        <f>Árboles!G105</f>
        <v>0</v>
      </c>
      <c r="BR111" s="87">
        <f>Árboles!V105</f>
        <v>0</v>
      </c>
      <c r="BS111" s="87">
        <f>Árboles!W105</f>
        <v>0</v>
      </c>
      <c r="BT111" s="88">
        <f t="shared" si="14"/>
        <v>0</v>
      </c>
      <c r="BU111" s="88">
        <f t="shared" si="15"/>
        <v>0</v>
      </c>
      <c r="BV111" s="89" t="b">
        <f>IF(BT111&lt;&gt;0,Árboles!AC105)</f>
        <v>0</v>
      </c>
      <c r="BW111" s="88">
        <f t="shared" si="16"/>
        <v>0</v>
      </c>
      <c r="BX111" s="88">
        <f t="shared" si="17"/>
        <v>0</v>
      </c>
      <c r="BY111" s="89" t="b">
        <f>IF(BW111&lt;&gt;0,Árboles!AC105)</f>
        <v>0</v>
      </c>
      <c r="BZ111" s="88">
        <f t="shared" si="18"/>
        <v>0</v>
      </c>
      <c r="CA111" s="88">
        <f t="shared" si="19"/>
        <v>0</v>
      </c>
      <c r="CB111" s="89" t="b">
        <f>IF(BZ111&lt;&gt;0,Árboles!AC105)</f>
        <v>0</v>
      </c>
      <c r="CC111" s="88">
        <f t="shared" si="20"/>
        <v>0</v>
      </c>
      <c r="CD111" s="88">
        <f t="shared" si="21"/>
        <v>0</v>
      </c>
      <c r="CE111" s="89" t="b">
        <f>IF(CC111&lt;&gt;0,Árboles!AC105)</f>
        <v>0</v>
      </c>
    </row>
    <row r="112" spans="68:83">
      <c r="BP112" s="10">
        <f>Árboles!B106</f>
        <v>0</v>
      </c>
      <c r="BQ112" s="86">
        <f>Árboles!G106</f>
        <v>0</v>
      </c>
      <c r="BR112" s="87">
        <f>Árboles!V106</f>
        <v>0</v>
      </c>
      <c r="BS112" s="87">
        <f>Árboles!W106</f>
        <v>0</v>
      </c>
      <c r="BT112" s="88">
        <f t="shared" si="14"/>
        <v>0</v>
      </c>
      <c r="BU112" s="88">
        <f t="shared" si="15"/>
        <v>0</v>
      </c>
      <c r="BV112" s="89" t="b">
        <f>IF(BT112&lt;&gt;0,Árboles!AC106)</f>
        <v>0</v>
      </c>
      <c r="BW112" s="88">
        <f t="shared" si="16"/>
        <v>0</v>
      </c>
      <c r="BX112" s="88">
        <f t="shared" si="17"/>
        <v>0</v>
      </c>
      <c r="BY112" s="89" t="b">
        <f>IF(BW112&lt;&gt;0,Árboles!AC106)</f>
        <v>0</v>
      </c>
      <c r="BZ112" s="88">
        <f t="shared" si="18"/>
        <v>0</v>
      </c>
      <c r="CA112" s="88">
        <f t="shared" si="19"/>
        <v>0</v>
      </c>
      <c r="CB112" s="89" t="b">
        <f>IF(BZ112&lt;&gt;0,Árboles!AC106)</f>
        <v>0</v>
      </c>
      <c r="CC112" s="88">
        <f t="shared" si="20"/>
        <v>0</v>
      </c>
      <c r="CD112" s="88">
        <f t="shared" si="21"/>
        <v>0</v>
      </c>
      <c r="CE112" s="89" t="b">
        <f>IF(CC112&lt;&gt;0,Árboles!AC106)</f>
        <v>0</v>
      </c>
    </row>
    <row r="113" spans="68:83">
      <c r="BP113" s="10">
        <f>Árboles!B107</f>
        <v>0</v>
      </c>
      <c r="BQ113" s="86">
        <f>Árboles!G107</f>
        <v>0</v>
      </c>
      <c r="BR113" s="87">
        <f>Árboles!V107</f>
        <v>0</v>
      </c>
      <c r="BS113" s="87">
        <f>Árboles!W107</f>
        <v>0</v>
      </c>
      <c r="BT113" s="88">
        <f t="shared" si="14"/>
        <v>0</v>
      </c>
      <c r="BU113" s="88">
        <f t="shared" si="15"/>
        <v>0</v>
      </c>
      <c r="BV113" s="89" t="b">
        <f>IF(BT113&lt;&gt;0,Árboles!AC107)</f>
        <v>0</v>
      </c>
      <c r="BW113" s="88">
        <f t="shared" si="16"/>
        <v>0</v>
      </c>
      <c r="BX113" s="88">
        <f t="shared" si="17"/>
        <v>0</v>
      </c>
      <c r="BY113" s="89" t="b">
        <f>IF(BW113&lt;&gt;0,Árboles!AC107)</f>
        <v>0</v>
      </c>
      <c r="BZ113" s="88">
        <f t="shared" si="18"/>
        <v>0</v>
      </c>
      <c r="CA113" s="88">
        <f t="shared" si="19"/>
        <v>0</v>
      </c>
      <c r="CB113" s="89" t="b">
        <f>IF(BZ113&lt;&gt;0,Árboles!AC107)</f>
        <v>0</v>
      </c>
      <c r="CC113" s="88">
        <f t="shared" si="20"/>
        <v>0</v>
      </c>
      <c r="CD113" s="88">
        <f t="shared" si="21"/>
        <v>0</v>
      </c>
      <c r="CE113" s="89" t="b">
        <f>IF(CC113&lt;&gt;0,Árboles!AC107)</f>
        <v>0</v>
      </c>
    </row>
    <row r="114" spans="68:83">
      <c r="BP114" s="10">
        <f>Árboles!B108</f>
        <v>0</v>
      </c>
      <c r="BQ114" s="86">
        <f>Árboles!G108</f>
        <v>0</v>
      </c>
      <c r="BR114" s="87">
        <f>Árboles!V108</f>
        <v>0</v>
      </c>
      <c r="BS114" s="87">
        <f>Árboles!W108</f>
        <v>0</v>
      </c>
      <c r="BT114" s="88">
        <f t="shared" si="14"/>
        <v>0</v>
      </c>
      <c r="BU114" s="88">
        <f t="shared" si="15"/>
        <v>0</v>
      </c>
      <c r="BV114" s="89" t="b">
        <f>IF(BT114&lt;&gt;0,Árboles!AC108)</f>
        <v>0</v>
      </c>
      <c r="BW114" s="88">
        <f t="shared" si="16"/>
        <v>0</v>
      </c>
      <c r="BX114" s="88">
        <f t="shared" si="17"/>
        <v>0</v>
      </c>
      <c r="BY114" s="89" t="b">
        <f>IF(BW114&lt;&gt;0,Árboles!AC108)</f>
        <v>0</v>
      </c>
      <c r="BZ114" s="88">
        <f t="shared" si="18"/>
        <v>0</v>
      </c>
      <c r="CA114" s="88">
        <f t="shared" si="19"/>
        <v>0</v>
      </c>
      <c r="CB114" s="89" t="b">
        <f>IF(BZ114&lt;&gt;0,Árboles!AC108)</f>
        <v>0</v>
      </c>
      <c r="CC114" s="88">
        <f t="shared" si="20"/>
        <v>0</v>
      </c>
      <c r="CD114" s="88">
        <f t="shared" si="21"/>
        <v>0</v>
      </c>
      <c r="CE114" s="89" t="b">
        <f>IF(CC114&lt;&gt;0,Árboles!AC108)</f>
        <v>0</v>
      </c>
    </row>
    <row r="115" spans="68:83">
      <c r="BP115" s="10">
        <f>Árboles!B109</f>
        <v>0</v>
      </c>
      <c r="BQ115" s="86">
        <f>Árboles!G109</f>
        <v>0</v>
      </c>
      <c r="BR115" s="87">
        <f>Árboles!V109</f>
        <v>0</v>
      </c>
      <c r="BS115" s="87">
        <f>Árboles!W109</f>
        <v>0</v>
      </c>
      <c r="BT115" s="88">
        <f t="shared" si="14"/>
        <v>0</v>
      </c>
      <c r="BU115" s="88">
        <f t="shared" si="15"/>
        <v>0</v>
      </c>
      <c r="BV115" s="89" t="b">
        <f>IF(BT115&lt;&gt;0,Árboles!AC109)</f>
        <v>0</v>
      </c>
      <c r="BW115" s="88">
        <f t="shared" si="16"/>
        <v>0</v>
      </c>
      <c r="BX115" s="88">
        <f t="shared" si="17"/>
        <v>0</v>
      </c>
      <c r="BY115" s="89" t="b">
        <f>IF(BW115&lt;&gt;0,Árboles!AC109)</f>
        <v>0</v>
      </c>
      <c r="BZ115" s="88">
        <f t="shared" si="18"/>
        <v>0</v>
      </c>
      <c r="CA115" s="88">
        <f t="shared" si="19"/>
        <v>0</v>
      </c>
      <c r="CB115" s="89" t="b">
        <f>IF(BZ115&lt;&gt;0,Árboles!AC109)</f>
        <v>0</v>
      </c>
      <c r="CC115" s="88">
        <f t="shared" si="20"/>
        <v>0</v>
      </c>
      <c r="CD115" s="88">
        <f t="shared" si="21"/>
        <v>0</v>
      </c>
      <c r="CE115" s="89" t="b">
        <f>IF(CC115&lt;&gt;0,Árboles!AC109)</f>
        <v>0</v>
      </c>
    </row>
    <row r="116" spans="68:83">
      <c r="BP116" s="10">
        <f>Árboles!B110</f>
        <v>0</v>
      </c>
      <c r="BQ116" s="86">
        <f>Árboles!G110</f>
        <v>0</v>
      </c>
      <c r="BR116" s="87">
        <f>Árboles!V110</f>
        <v>0</v>
      </c>
      <c r="BS116" s="87">
        <f>Árboles!W110</f>
        <v>0</v>
      </c>
      <c r="BT116" s="88">
        <f t="shared" si="14"/>
        <v>0</v>
      </c>
      <c r="BU116" s="88">
        <f t="shared" si="15"/>
        <v>0</v>
      </c>
      <c r="BV116" s="89" t="b">
        <f>IF(BT116&lt;&gt;0,Árboles!AC110)</f>
        <v>0</v>
      </c>
      <c r="BW116" s="88">
        <f t="shared" si="16"/>
        <v>0</v>
      </c>
      <c r="BX116" s="88">
        <f t="shared" si="17"/>
        <v>0</v>
      </c>
      <c r="BY116" s="89" t="b">
        <f>IF(BW116&lt;&gt;0,Árboles!AC110)</f>
        <v>0</v>
      </c>
      <c r="BZ116" s="88">
        <f t="shared" si="18"/>
        <v>0</v>
      </c>
      <c r="CA116" s="88">
        <f t="shared" si="19"/>
        <v>0</v>
      </c>
      <c r="CB116" s="89" t="b">
        <f>IF(BZ116&lt;&gt;0,Árboles!AC110)</f>
        <v>0</v>
      </c>
      <c r="CC116" s="88">
        <f t="shared" si="20"/>
        <v>0</v>
      </c>
      <c r="CD116" s="88">
        <f t="shared" si="21"/>
        <v>0</v>
      </c>
      <c r="CE116" s="89" t="b">
        <f>IF(CC116&lt;&gt;0,Árboles!AC110)</f>
        <v>0</v>
      </c>
    </row>
    <row r="117" spans="68:83">
      <c r="BP117" s="10">
        <f>Árboles!B111</f>
        <v>0</v>
      </c>
      <c r="BQ117" s="86">
        <f>Árboles!G111</f>
        <v>0</v>
      </c>
      <c r="BR117" s="87">
        <f>Árboles!V111</f>
        <v>0</v>
      </c>
      <c r="BS117" s="87">
        <f>Árboles!W111</f>
        <v>0</v>
      </c>
      <c r="BT117" s="88">
        <f t="shared" si="14"/>
        <v>0</v>
      </c>
      <c r="BU117" s="88">
        <f t="shared" si="15"/>
        <v>0</v>
      </c>
      <c r="BV117" s="89" t="b">
        <f>IF(BT117&lt;&gt;0,Árboles!AC111)</f>
        <v>0</v>
      </c>
      <c r="BW117" s="88">
        <f t="shared" si="16"/>
        <v>0</v>
      </c>
      <c r="BX117" s="88">
        <f t="shared" si="17"/>
        <v>0</v>
      </c>
      <c r="BY117" s="89" t="b">
        <f>IF(BW117&lt;&gt;0,Árboles!AC111)</f>
        <v>0</v>
      </c>
      <c r="BZ117" s="88">
        <f t="shared" si="18"/>
        <v>0</v>
      </c>
      <c r="CA117" s="88">
        <f t="shared" si="19"/>
        <v>0</v>
      </c>
      <c r="CB117" s="89" t="b">
        <f>IF(BZ117&lt;&gt;0,Árboles!AC111)</f>
        <v>0</v>
      </c>
      <c r="CC117" s="88">
        <f t="shared" si="20"/>
        <v>0</v>
      </c>
      <c r="CD117" s="88">
        <f t="shared" si="21"/>
        <v>0</v>
      </c>
      <c r="CE117" s="89" t="b">
        <f>IF(CC117&lt;&gt;0,Árboles!AC111)</f>
        <v>0</v>
      </c>
    </row>
    <row r="118" spans="68:83">
      <c r="BP118" s="10">
        <f>Árboles!B112</f>
        <v>0</v>
      </c>
      <c r="BQ118" s="86">
        <f>Árboles!G112</f>
        <v>0</v>
      </c>
      <c r="BR118" s="87">
        <f>Árboles!V112</f>
        <v>0</v>
      </c>
      <c r="BS118" s="87">
        <f>Árboles!W112</f>
        <v>0</v>
      </c>
      <c r="BT118" s="88">
        <f t="shared" si="14"/>
        <v>0</v>
      </c>
      <c r="BU118" s="88">
        <f t="shared" si="15"/>
        <v>0</v>
      </c>
      <c r="BV118" s="89" t="b">
        <f>IF(BT118&lt;&gt;0,Árboles!AC112)</f>
        <v>0</v>
      </c>
      <c r="BW118" s="88">
        <f t="shared" si="16"/>
        <v>0</v>
      </c>
      <c r="BX118" s="88">
        <f t="shared" si="17"/>
        <v>0</v>
      </c>
      <c r="BY118" s="89" t="b">
        <f>IF(BW118&lt;&gt;0,Árboles!AC112)</f>
        <v>0</v>
      </c>
      <c r="BZ118" s="88">
        <f t="shared" si="18"/>
        <v>0</v>
      </c>
      <c r="CA118" s="88">
        <f t="shared" si="19"/>
        <v>0</v>
      </c>
      <c r="CB118" s="89" t="b">
        <f>IF(BZ118&lt;&gt;0,Árboles!AC112)</f>
        <v>0</v>
      </c>
      <c r="CC118" s="88">
        <f t="shared" si="20"/>
        <v>0</v>
      </c>
      <c r="CD118" s="88">
        <f t="shared" si="21"/>
        <v>0</v>
      </c>
      <c r="CE118" s="89" t="b">
        <f>IF(CC118&lt;&gt;0,Árboles!AC112)</f>
        <v>0</v>
      </c>
    </row>
    <row r="119" spans="68:83">
      <c r="BP119" s="10">
        <f>Árboles!B113</f>
        <v>0</v>
      </c>
      <c r="BQ119" s="86">
        <f>Árboles!G113</f>
        <v>0</v>
      </c>
      <c r="BR119" s="87">
        <f>Árboles!V113</f>
        <v>0</v>
      </c>
      <c r="BS119" s="87">
        <f>Árboles!W113</f>
        <v>0</v>
      </c>
      <c r="BT119" s="88">
        <f t="shared" si="14"/>
        <v>0</v>
      </c>
      <c r="BU119" s="88">
        <f t="shared" si="15"/>
        <v>0</v>
      </c>
      <c r="BV119" s="89" t="b">
        <f>IF(BT119&lt;&gt;0,Árboles!AC113)</f>
        <v>0</v>
      </c>
      <c r="BW119" s="88">
        <f t="shared" si="16"/>
        <v>0</v>
      </c>
      <c r="BX119" s="88">
        <f t="shared" si="17"/>
        <v>0</v>
      </c>
      <c r="BY119" s="89" t="b">
        <f>IF(BW119&lt;&gt;0,Árboles!AC113)</f>
        <v>0</v>
      </c>
      <c r="BZ119" s="88">
        <f t="shared" si="18"/>
        <v>0</v>
      </c>
      <c r="CA119" s="88">
        <f t="shared" si="19"/>
        <v>0</v>
      </c>
      <c r="CB119" s="89" t="b">
        <f>IF(BZ119&lt;&gt;0,Árboles!AC113)</f>
        <v>0</v>
      </c>
      <c r="CC119" s="88">
        <f t="shared" si="20"/>
        <v>0</v>
      </c>
      <c r="CD119" s="88">
        <f t="shared" si="21"/>
        <v>0</v>
      </c>
      <c r="CE119" s="89" t="b">
        <f>IF(CC119&lt;&gt;0,Árboles!AC113)</f>
        <v>0</v>
      </c>
    </row>
    <row r="120" spans="68:83">
      <c r="BP120" s="10">
        <f>Árboles!B114</f>
        <v>0</v>
      </c>
      <c r="BQ120" s="86">
        <f>Árboles!G114</f>
        <v>0</v>
      </c>
      <c r="BR120" s="87">
        <f>Árboles!V114</f>
        <v>0</v>
      </c>
      <c r="BS120" s="87">
        <f>Árboles!W114</f>
        <v>0</v>
      </c>
      <c r="BT120" s="88">
        <f t="shared" si="14"/>
        <v>0</v>
      </c>
      <c r="BU120" s="88">
        <f t="shared" si="15"/>
        <v>0</v>
      </c>
      <c r="BV120" s="89" t="b">
        <f>IF(BT120&lt;&gt;0,Árboles!AC114)</f>
        <v>0</v>
      </c>
      <c r="BW120" s="88">
        <f t="shared" si="16"/>
        <v>0</v>
      </c>
      <c r="BX120" s="88">
        <f t="shared" si="17"/>
        <v>0</v>
      </c>
      <c r="BY120" s="89" t="b">
        <f>IF(BW120&lt;&gt;0,Árboles!AC114)</f>
        <v>0</v>
      </c>
      <c r="BZ120" s="88">
        <f t="shared" si="18"/>
        <v>0</v>
      </c>
      <c r="CA120" s="88">
        <f t="shared" si="19"/>
        <v>0</v>
      </c>
      <c r="CB120" s="89" t="b">
        <f>IF(BZ120&lt;&gt;0,Árboles!AC114)</f>
        <v>0</v>
      </c>
      <c r="CC120" s="88">
        <f t="shared" si="20"/>
        <v>0</v>
      </c>
      <c r="CD120" s="88">
        <f t="shared" si="21"/>
        <v>0</v>
      </c>
      <c r="CE120" s="89" t="b">
        <f>IF(CC120&lt;&gt;0,Árboles!AC114)</f>
        <v>0</v>
      </c>
    </row>
    <row r="121" spans="68:83">
      <c r="BP121" s="10">
        <f>Árboles!B115</f>
        <v>0</v>
      </c>
      <c r="BQ121" s="86">
        <f>Árboles!G115</f>
        <v>0</v>
      </c>
      <c r="BR121" s="87">
        <f>Árboles!V115</f>
        <v>0</v>
      </c>
      <c r="BS121" s="87">
        <f>Árboles!W115</f>
        <v>0</v>
      </c>
      <c r="BT121" s="88">
        <f t="shared" si="14"/>
        <v>0</v>
      </c>
      <c r="BU121" s="88">
        <f t="shared" si="15"/>
        <v>0</v>
      </c>
      <c r="BV121" s="89" t="b">
        <f>IF(BT121&lt;&gt;0,Árboles!AC115)</f>
        <v>0</v>
      </c>
      <c r="BW121" s="88">
        <f t="shared" si="16"/>
        <v>0</v>
      </c>
      <c r="BX121" s="88">
        <f t="shared" si="17"/>
        <v>0</v>
      </c>
      <c r="BY121" s="89" t="b">
        <f>IF(BW121&lt;&gt;0,Árboles!AC115)</f>
        <v>0</v>
      </c>
      <c r="BZ121" s="88">
        <f t="shared" si="18"/>
        <v>0</v>
      </c>
      <c r="CA121" s="88">
        <f t="shared" si="19"/>
        <v>0</v>
      </c>
      <c r="CB121" s="89" t="b">
        <f>IF(BZ121&lt;&gt;0,Árboles!AC115)</f>
        <v>0</v>
      </c>
      <c r="CC121" s="88">
        <f t="shared" si="20"/>
        <v>0</v>
      </c>
      <c r="CD121" s="88">
        <f t="shared" si="21"/>
        <v>0</v>
      </c>
      <c r="CE121" s="89" t="b">
        <f>IF(CC121&lt;&gt;0,Árboles!AC115)</f>
        <v>0</v>
      </c>
    </row>
    <row r="122" spans="68:83">
      <c r="BP122" s="10">
        <f>Árboles!B116</f>
        <v>0</v>
      </c>
      <c r="BQ122" s="86">
        <f>Árboles!G116</f>
        <v>0</v>
      </c>
      <c r="BR122" s="87">
        <f>Árboles!V116</f>
        <v>0</v>
      </c>
      <c r="BS122" s="87">
        <f>Árboles!W116</f>
        <v>0</v>
      </c>
      <c r="BT122" s="88">
        <f t="shared" si="14"/>
        <v>0</v>
      </c>
      <c r="BU122" s="88">
        <f t="shared" si="15"/>
        <v>0</v>
      </c>
      <c r="BV122" s="89" t="b">
        <f>IF(BT122&lt;&gt;0,Árboles!AC116)</f>
        <v>0</v>
      </c>
      <c r="BW122" s="88">
        <f t="shared" si="16"/>
        <v>0</v>
      </c>
      <c r="BX122" s="88">
        <f t="shared" si="17"/>
        <v>0</v>
      </c>
      <c r="BY122" s="89" t="b">
        <f>IF(BW122&lt;&gt;0,Árboles!AC116)</f>
        <v>0</v>
      </c>
      <c r="BZ122" s="88">
        <f t="shared" si="18"/>
        <v>0</v>
      </c>
      <c r="CA122" s="88">
        <f t="shared" si="19"/>
        <v>0</v>
      </c>
      <c r="CB122" s="89" t="b">
        <f>IF(BZ122&lt;&gt;0,Árboles!AC116)</f>
        <v>0</v>
      </c>
      <c r="CC122" s="88">
        <f t="shared" si="20"/>
        <v>0</v>
      </c>
      <c r="CD122" s="88">
        <f t="shared" si="21"/>
        <v>0</v>
      </c>
      <c r="CE122" s="89" t="b">
        <f>IF(CC122&lt;&gt;0,Árboles!AC116)</f>
        <v>0</v>
      </c>
    </row>
    <row r="123" spans="68:83">
      <c r="BP123" s="10">
        <f>Árboles!B117</f>
        <v>0</v>
      </c>
      <c r="BQ123" s="86">
        <f>Árboles!G117</f>
        <v>0</v>
      </c>
      <c r="BR123" s="87">
        <f>Árboles!V117</f>
        <v>0</v>
      </c>
      <c r="BS123" s="87">
        <f>Árboles!W117</f>
        <v>0</v>
      </c>
      <c r="BT123" s="88">
        <f t="shared" si="14"/>
        <v>0</v>
      </c>
      <c r="BU123" s="88">
        <f t="shared" si="15"/>
        <v>0</v>
      </c>
      <c r="BV123" s="89" t="b">
        <f>IF(BT123&lt;&gt;0,Árboles!AC117)</f>
        <v>0</v>
      </c>
      <c r="BW123" s="88">
        <f t="shared" si="16"/>
        <v>0</v>
      </c>
      <c r="BX123" s="88">
        <f t="shared" si="17"/>
        <v>0</v>
      </c>
      <c r="BY123" s="89" t="b">
        <f>IF(BW123&lt;&gt;0,Árboles!AC117)</f>
        <v>0</v>
      </c>
      <c r="BZ123" s="88">
        <f t="shared" si="18"/>
        <v>0</v>
      </c>
      <c r="CA123" s="88">
        <f t="shared" si="19"/>
        <v>0</v>
      </c>
      <c r="CB123" s="89" t="b">
        <f>IF(BZ123&lt;&gt;0,Árboles!AC117)</f>
        <v>0</v>
      </c>
      <c r="CC123" s="88">
        <f t="shared" si="20"/>
        <v>0</v>
      </c>
      <c r="CD123" s="88">
        <f t="shared" si="21"/>
        <v>0</v>
      </c>
      <c r="CE123" s="89" t="b">
        <f>IF(CC123&lt;&gt;0,Árboles!AC117)</f>
        <v>0</v>
      </c>
    </row>
    <row r="124" spans="68:83">
      <c r="BP124" s="10">
        <f>Árboles!B118</f>
        <v>0</v>
      </c>
      <c r="BQ124" s="86">
        <f>Árboles!G118</f>
        <v>0</v>
      </c>
      <c r="BR124" s="87">
        <f>Árboles!V118</f>
        <v>0</v>
      </c>
      <c r="BS124" s="87">
        <f>Árboles!W118</f>
        <v>0</v>
      </c>
      <c r="BT124" s="88">
        <f t="shared" si="14"/>
        <v>0</v>
      </c>
      <c r="BU124" s="88">
        <f t="shared" si="15"/>
        <v>0</v>
      </c>
      <c r="BV124" s="89" t="b">
        <f>IF(BT124&lt;&gt;0,Árboles!AC118)</f>
        <v>0</v>
      </c>
      <c r="BW124" s="88">
        <f t="shared" si="16"/>
        <v>0</v>
      </c>
      <c r="BX124" s="88">
        <f t="shared" si="17"/>
        <v>0</v>
      </c>
      <c r="BY124" s="89" t="b">
        <f>IF(BW124&lt;&gt;0,Árboles!AC118)</f>
        <v>0</v>
      </c>
      <c r="BZ124" s="88">
        <f t="shared" si="18"/>
        <v>0</v>
      </c>
      <c r="CA124" s="88">
        <f t="shared" si="19"/>
        <v>0</v>
      </c>
      <c r="CB124" s="89" t="b">
        <f>IF(BZ124&lt;&gt;0,Árboles!AC118)</f>
        <v>0</v>
      </c>
      <c r="CC124" s="88">
        <f t="shared" si="20"/>
        <v>0</v>
      </c>
      <c r="CD124" s="88">
        <f t="shared" si="21"/>
        <v>0</v>
      </c>
      <c r="CE124" s="89" t="b">
        <f>IF(CC124&lt;&gt;0,Árboles!AC118)</f>
        <v>0</v>
      </c>
    </row>
    <row r="125" spans="68:83">
      <c r="BP125" s="10">
        <f>Árboles!B119</f>
        <v>0</v>
      </c>
      <c r="BQ125" s="86">
        <f>Árboles!G119</f>
        <v>0</v>
      </c>
      <c r="BR125" s="87">
        <f>Árboles!V119</f>
        <v>0</v>
      </c>
      <c r="BS125" s="87">
        <f>Árboles!W119</f>
        <v>0</v>
      </c>
      <c r="BT125" s="88">
        <f t="shared" si="14"/>
        <v>0</v>
      </c>
      <c r="BU125" s="88">
        <f t="shared" si="15"/>
        <v>0</v>
      </c>
      <c r="BV125" s="89" t="b">
        <f>IF(BT125&lt;&gt;0,Árboles!AC119)</f>
        <v>0</v>
      </c>
      <c r="BW125" s="88">
        <f t="shared" si="16"/>
        <v>0</v>
      </c>
      <c r="BX125" s="88">
        <f t="shared" si="17"/>
        <v>0</v>
      </c>
      <c r="BY125" s="89" t="b">
        <f>IF(BW125&lt;&gt;0,Árboles!AC119)</f>
        <v>0</v>
      </c>
      <c r="BZ125" s="88">
        <f t="shared" si="18"/>
        <v>0</v>
      </c>
      <c r="CA125" s="88">
        <f t="shared" si="19"/>
        <v>0</v>
      </c>
      <c r="CB125" s="89" t="b">
        <f>IF(BZ125&lt;&gt;0,Árboles!AC119)</f>
        <v>0</v>
      </c>
      <c r="CC125" s="88">
        <f t="shared" si="20"/>
        <v>0</v>
      </c>
      <c r="CD125" s="88">
        <f t="shared" si="21"/>
        <v>0</v>
      </c>
      <c r="CE125" s="89" t="b">
        <f>IF(CC125&lt;&gt;0,Árboles!AC119)</f>
        <v>0</v>
      </c>
    </row>
    <row r="126" spans="68:83">
      <c r="BP126" s="10">
        <f>Árboles!B120</f>
        <v>0</v>
      </c>
      <c r="BQ126" s="86">
        <f>Árboles!G120</f>
        <v>0</v>
      </c>
      <c r="BR126" s="87">
        <f>Árboles!V120</f>
        <v>0</v>
      </c>
      <c r="BS126" s="87">
        <f>Árboles!W120</f>
        <v>0</v>
      </c>
      <c r="BT126" s="88">
        <f t="shared" si="14"/>
        <v>0</v>
      </c>
      <c r="BU126" s="88">
        <f t="shared" si="15"/>
        <v>0</v>
      </c>
      <c r="BV126" s="89" t="b">
        <f>IF(BT126&lt;&gt;0,Árboles!AC120)</f>
        <v>0</v>
      </c>
      <c r="BW126" s="88">
        <f t="shared" si="16"/>
        <v>0</v>
      </c>
      <c r="BX126" s="88">
        <f t="shared" si="17"/>
        <v>0</v>
      </c>
      <c r="BY126" s="89" t="b">
        <f>IF(BW126&lt;&gt;0,Árboles!AC120)</f>
        <v>0</v>
      </c>
      <c r="BZ126" s="88">
        <f t="shared" si="18"/>
        <v>0</v>
      </c>
      <c r="CA126" s="88">
        <f t="shared" si="19"/>
        <v>0</v>
      </c>
      <c r="CB126" s="89" t="b">
        <f>IF(BZ126&lt;&gt;0,Árboles!AC120)</f>
        <v>0</v>
      </c>
      <c r="CC126" s="88">
        <f t="shared" si="20"/>
        <v>0</v>
      </c>
      <c r="CD126" s="88">
        <f t="shared" si="21"/>
        <v>0</v>
      </c>
      <c r="CE126" s="89" t="b">
        <f>IF(CC126&lt;&gt;0,Árboles!AC120)</f>
        <v>0</v>
      </c>
    </row>
    <row r="127" spans="68:83">
      <c r="BP127" s="10">
        <f>Árboles!B121</f>
        <v>0</v>
      </c>
      <c r="BQ127" s="86">
        <f>Árboles!G121</f>
        <v>0</v>
      </c>
      <c r="BR127" s="87">
        <f>Árboles!V121</f>
        <v>0</v>
      </c>
      <c r="BS127" s="87">
        <f>Árboles!W121</f>
        <v>0</v>
      </c>
      <c r="BT127" s="88">
        <f t="shared" si="14"/>
        <v>0</v>
      </c>
      <c r="BU127" s="88">
        <f t="shared" si="15"/>
        <v>0</v>
      </c>
      <c r="BV127" s="89" t="b">
        <f>IF(BT127&lt;&gt;0,Árboles!AC121)</f>
        <v>0</v>
      </c>
      <c r="BW127" s="88">
        <f t="shared" si="16"/>
        <v>0</v>
      </c>
      <c r="BX127" s="88">
        <f t="shared" si="17"/>
        <v>0</v>
      </c>
      <c r="BY127" s="89" t="b">
        <f>IF(BW127&lt;&gt;0,Árboles!AC121)</f>
        <v>0</v>
      </c>
      <c r="BZ127" s="88">
        <f t="shared" si="18"/>
        <v>0</v>
      </c>
      <c r="CA127" s="88">
        <f t="shared" si="19"/>
        <v>0</v>
      </c>
      <c r="CB127" s="89" t="b">
        <f>IF(BZ127&lt;&gt;0,Árboles!AC121)</f>
        <v>0</v>
      </c>
      <c r="CC127" s="88">
        <f t="shared" si="20"/>
        <v>0</v>
      </c>
      <c r="CD127" s="88">
        <f t="shared" si="21"/>
        <v>0</v>
      </c>
      <c r="CE127" s="89" t="b">
        <f>IF(CC127&lt;&gt;0,Árboles!AC121)</f>
        <v>0</v>
      </c>
    </row>
    <row r="128" spans="68:83">
      <c r="BP128" s="10">
        <f>Árboles!B122</f>
        <v>0</v>
      </c>
      <c r="BQ128" s="86">
        <f>Árboles!G122</f>
        <v>0</v>
      </c>
      <c r="BR128" s="87">
        <f>Árboles!V122</f>
        <v>0</v>
      </c>
      <c r="BS128" s="87">
        <f>Árboles!W122</f>
        <v>0</v>
      </c>
      <c r="BT128" s="88">
        <f t="shared" si="14"/>
        <v>0</v>
      </c>
      <c r="BU128" s="88">
        <f t="shared" si="15"/>
        <v>0</v>
      </c>
      <c r="BV128" s="89" t="b">
        <f>IF(BT128&lt;&gt;0,Árboles!AC122)</f>
        <v>0</v>
      </c>
      <c r="BW128" s="88">
        <f t="shared" si="16"/>
        <v>0</v>
      </c>
      <c r="BX128" s="88">
        <f t="shared" si="17"/>
        <v>0</v>
      </c>
      <c r="BY128" s="89" t="b">
        <f>IF(BW128&lt;&gt;0,Árboles!AC122)</f>
        <v>0</v>
      </c>
      <c r="BZ128" s="88">
        <f t="shared" si="18"/>
        <v>0</v>
      </c>
      <c r="CA128" s="88">
        <f t="shared" si="19"/>
        <v>0</v>
      </c>
      <c r="CB128" s="89" t="b">
        <f>IF(BZ128&lt;&gt;0,Árboles!AC122)</f>
        <v>0</v>
      </c>
      <c r="CC128" s="88">
        <f t="shared" si="20"/>
        <v>0</v>
      </c>
      <c r="CD128" s="88">
        <f t="shared" si="21"/>
        <v>0</v>
      </c>
      <c r="CE128" s="89" t="b">
        <f>IF(CC128&lt;&gt;0,Árboles!AC122)</f>
        <v>0</v>
      </c>
    </row>
    <row r="129" spans="68:83">
      <c r="BP129" s="10">
        <f>Árboles!B123</f>
        <v>0</v>
      </c>
      <c r="BQ129" s="86">
        <f>Árboles!G123</f>
        <v>0</v>
      </c>
      <c r="BR129" s="87">
        <f>Árboles!V123</f>
        <v>0</v>
      </c>
      <c r="BS129" s="87">
        <f>Árboles!W123</f>
        <v>0</v>
      </c>
      <c r="BT129" s="88">
        <f t="shared" si="14"/>
        <v>0</v>
      </c>
      <c r="BU129" s="88">
        <f t="shared" si="15"/>
        <v>0</v>
      </c>
      <c r="BV129" s="89" t="b">
        <f>IF(BT129&lt;&gt;0,Árboles!AC123)</f>
        <v>0</v>
      </c>
      <c r="BW129" s="88">
        <f t="shared" si="16"/>
        <v>0</v>
      </c>
      <c r="BX129" s="88">
        <f t="shared" si="17"/>
        <v>0</v>
      </c>
      <c r="BY129" s="89" t="b">
        <f>IF(BW129&lt;&gt;0,Árboles!AC123)</f>
        <v>0</v>
      </c>
      <c r="BZ129" s="88">
        <f t="shared" si="18"/>
        <v>0</v>
      </c>
      <c r="CA129" s="88">
        <f t="shared" si="19"/>
        <v>0</v>
      </c>
      <c r="CB129" s="89" t="b">
        <f>IF(BZ129&lt;&gt;0,Árboles!AC123)</f>
        <v>0</v>
      </c>
      <c r="CC129" s="88">
        <f t="shared" si="20"/>
        <v>0</v>
      </c>
      <c r="CD129" s="88">
        <f t="shared" si="21"/>
        <v>0</v>
      </c>
      <c r="CE129" s="89" t="b">
        <f>IF(CC129&lt;&gt;0,Árboles!AC123)</f>
        <v>0</v>
      </c>
    </row>
    <row r="130" spans="68:83">
      <c r="BP130" s="10">
        <f>Árboles!B124</f>
        <v>0</v>
      </c>
      <c r="BQ130" s="86">
        <f>Árboles!G124</f>
        <v>0</v>
      </c>
      <c r="BR130" s="87">
        <f>Árboles!V124</f>
        <v>0</v>
      </c>
      <c r="BS130" s="87">
        <f>Árboles!W124</f>
        <v>0</v>
      </c>
      <c r="BT130" s="88">
        <f t="shared" si="14"/>
        <v>0</v>
      </c>
      <c r="BU130" s="88">
        <f t="shared" si="15"/>
        <v>0</v>
      </c>
      <c r="BV130" s="89" t="b">
        <f>IF(BT130&lt;&gt;0,Árboles!AC124)</f>
        <v>0</v>
      </c>
      <c r="BW130" s="88">
        <f t="shared" si="16"/>
        <v>0</v>
      </c>
      <c r="BX130" s="88">
        <f t="shared" si="17"/>
        <v>0</v>
      </c>
      <c r="BY130" s="89" t="b">
        <f>IF(BW130&lt;&gt;0,Árboles!AC124)</f>
        <v>0</v>
      </c>
      <c r="BZ130" s="88">
        <f t="shared" si="18"/>
        <v>0</v>
      </c>
      <c r="CA130" s="88">
        <f t="shared" si="19"/>
        <v>0</v>
      </c>
      <c r="CB130" s="89" t="b">
        <f>IF(BZ130&lt;&gt;0,Árboles!AC124)</f>
        <v>0</v>
      </c>
      <c r="CC130" s="88">
        <f t="shared" si="20"/>
        <v>0</v>
      </c>
      <c r="CD130" s="88">
        <f t="shared" si="21"/>
        <v>0</v>
      </c>
      <c r="CE130" s="89" t="b">
        <f>IF(CC130&lt;&gt;0,Árboles!AC124)</f>
        <v>0</v>
      </c>
    </row>
    <row r="131" spans="68:83">
      <c r="BP131" s="10">
        <f>Árboles!B125</f>
        <v>0</v>
      </c>
      <c r="BQ131" s="86">
        <f>Árboles!G125</f>
        <v>0</v>
      </c>
      <c r="BR131" s="87">
        <f>Árboles!V125</f>
        <v>0</v>
      </c>
      <c r="BS131" s="87">
        <f>Árboles!W125</f>
        <v>0</v>
      </c>
      <c r="BT131" s="88">
        <f t="shared" si="14"/>
        <v>0</v>
      </c>
      <c r="BU131" s="88">
        <f t="shared" si="15"/>
        <v>0</v>
      </c>
      <c r="BV131" s="89" t="b">
        <f>IF(BT131&lt;&gt;0,Árboles!AC125)</f>
        <v>0</v>
      </c>
      <c r="BW131" s="88">
        <f t="shared" si="16"/>
        <v>0</v>
      </c>
      <c r="BX131" s="88">
        <f t="shared" si="17"/>
        <v>0</v>
      </c>
      <c r="BY131" s="89" t="b">
        <f>IF(BW131&lt;&gt;0,Árboles!AC125)</f>
        <v>0</v>
      </c>
      <c r="BZ131" s="88">
        <f t="shared" si="18"/>
        <v>0</v>
      </c>
      <c r="CA131" s="88">
        <f t="shared" si="19"/>
        <v>0</v>
      </c>
      <c r="CB131" s="89" t="b">
        <f>IF(BZ131&lt;&gt;0,Árboles!AC125)</f>
        <v>0</v>
      </c>
      <c r="CC131" s="88">
        <f t="shared" si="20"/>
        <v>0</v>
      </c>
      <c r="CD131" s="88">
        <f t="shared" si="21"/>
        <v>0</v>
      </c>
      <c r="CE131" s="89" t="b">
        <f>IF(CC131&lt;&gt;0,Árboles!AC125)</f>
        <v>0</v>
      </c>
    </row>
    <row r="132" spans="68:83">
      <c r="BP132" s="10">
        <f>Árboles!B126</f>
        <v>0</v>
      </c>
      <c r="BQ132" s="86">
        <f>Árboles!G126</f>
        <v>0</v>
      </c>
      <c r="BR132" s="87">
        <f>Árboles!V126</f>
        <v>0</v>
      </c>
      <c r="BS132" s="87">
        <f>Árboles!W126</f>
        <v>0</v>
      </c>
      <c r="BT132" s="88">
        <f t="shared" si="14"/>
        <v>0</v>
      </c>
      <c r="BU132" s="88">
        <f t="shared" si="15"/>
        <v>0</v>
      </c>
      <c r="BV132" s="89" t="b">
        <f>IF(BT132&lt;&gt;0,Árboles!AC126)</f>
        <v>0</v>
      </c>
      <c r="BW132" s="88">
        <f t="shared" si="16"/>
        <v>0</v>
      </c>
      <c r="BX132" s="88">
        <f t="shared" si="17"/>
        <v>0</v>
      </c>
      <c r="BY132" s="89" t="b">
        <f>IF(BW132&lt;&gt;0,Árboles!AC126)</f>
        <v>0</v>
      </c>
      <c r="BZ132" s="88">
        <f t="shared" si="18"/>
        <v>0</v>
      </c>
      <c r="CA132" s="88">
        <f t="shared" si="19"/>
        <v>0</v>
      </c>
      <c r="CB132" s="89" t="b">
        <f>IF(BZ132&lt;&gt;0,Árboles!AC126)</f>
        <v>0</v>
      </c>
      <c r="CC132" s="88">
        <f t="shared" si="20"/>
        <v>0</v>
      </c>
      <c r="CD132" s="88">
        <f t="shared" si="21"/>
        <v>0</v>
      </c>
      <c r="CE132" s="89" t="b">
        <f>IF(CC132&lt;&gt;0,Árboles!AC126)</f>
        <v>0</v>
      </c>
    </row>
    <row r="133" spans="68:83">
      <c r="BP133" s="10">
        <f>Árboles!B127</f>
        <v>0</v>
      </c>
      <c r="BQ133" s="86">
        <f>Árboles!G127</f>
        <v>0</v>
      </c>
      <c r="BR133" s="87">
        <f>Árboles!V127</f>
        <v>0</v>
      </c>
      <c r="BS133" s="87">
        <f>Árboles!W127</f>
        <v>0</v>
      </c>
      <c r="BT133" s="88">
        <f t="shared" si="14"/>
        <v>0</v>
      </c>
      <c r="BU133" s="88">
        <f t="shared" si="15"/>
        <v>0</v>
      </c>
      <c r="BV133" s="89" t="b">
        <f>IF(BT133&lt;&gt;0,Árboles!AC127)</f>
        <v>0</v>
      </c>
      <c r="BW133" s="88">
        <f t="shared" si="16"/>
        <v>0</v>
      </c>
      <c r="BX133" s="88">
        <f t="shared" si="17"/>
        <v>0</v>
      </c>
      <c r="BY133" s="89" t="b">
        <f>IF(BW133&lt;&gt;0,Árboles!AC127)</f>
        <v>0</v>
      </c>
      <c r="BZ133" s="88">
        <f t="shared" si="18"/>
        <v>0</v>
      </c>
      <c r="CA133" s="88">
        <f t="shared" si="19"/>
        <v>0</v>
      </c>
      <c r="CB133" s="89" t="b">
        <f>IF(BZ133&lt;&gt;0,Árboles!AC127)</f>
        <v>0</v>
      </c>
      <c r="CC133" s="88">
        <f t="shared" si="20"/>
        <v>0</v>
      </c>
      <c r="CD133" s="88">
        <f t="shared" si="21"/>
        <v>0</v>
      </c>
      <c r="CE133" s="89" t="b">
        <f>IF(CC133&lt;&gt;0,Árboles!AC127)</f>
        <v>0</v>
      </c>
    </row>
    <row r="134" spans="68:83">
      <c r="BP134" s="10">
        <f>Árboles!B128</f>
        <v>0</v>
      </c>
      <c r="BQ134" s="86">
        <f>Árboles!G128</f>
        <v>0</v>
      </c>
      <c r="BR134" s="87">
        <f>Árboles!V128</f>
        <v>0</v>
      </c>
      <c r="BS134" s="87">
        <f>Árboles!W128</f>
        <v>0</v>
      </c>
      <c r="BT134" s="88">
        <f t="shared" si="14"/>
        <v>0</v>
      </c>
      <c r="BU134" s="88">
        <f t="shared" si="15"/>
        <v>0</v>
      </c>
      <c r="BV134" s="89" t="b">
        <f>IF(BT134&lt;&gt;0,Árboles!AC128)</f>
        <v>0</v>
      </c>
      <c r="BW134" s="88">
        <f t="shared" si="16"/>
        <v>0</v>
      </c>
      <c r="BX134" s="88">
        <f t="shared" si="17"/>
        <v>0</v>
      </c>
      <c r="BY134" s="89" t="b">
        <f>IF(BW134&lt;&gt;0,Árboles!AC128)</f>
        <v>0</v>
      </c>
      <c r="BZ134" s="88">
        <f t="shared" si="18"/>
        <v>0</v>
      </c>
      <c r="CA134" s="88">
        <f t="shared" si="19"/>
        <v>0</v>
      </c>
      <c r="CB134" s="89" t="b">
        <f>IF(BZ134&lt;&gt;0,Árboles!AC128)</f>
        <v>0</v>
      </c>
      <c r="CC134" s="88">
        <f t="shared" si="20"/>
        <v>0</v>
      </c>
      <c r="CD134" s="88">
        <f t="shared" si="21"/>
        <v>0</v>
      </c>
      <c r="CE134" s="89" t="b">
        <f>IF(CC134&lt;&gt;0,Árboles!AC128)</f>
        <v>0</v>
      </c>
    </row>
    <row r="135" spans="68:83">
      <c r="BP135" s="10">
        <f>Árboles!B129</f>
        <v>0</v>
      </c>
      <c r="BQ135" s="86">
        <f>Árboles!G129</f>
        <v>0</v>
      </c>
      <c r="BR135" s="87">
        <f>Árboles!V129</f>
        <v>0</v>
      </c>
      <c r="BS135" s="87">
        <f>Árboles!W129</f>
        <v>0</v>
      </c>
      <c r="BT135" s="88">
        <f t="shared" si="14"/>
        <v>0</v>
      </c>
      <c r="BU135" s="88">
        <f t="shared" si="15"/>
        <v>0</v>
      </c>
      <c r="BV135" s="89" t="b">
        <f>IF(BT135&lt;&gt;0,Árboles!AC129)</f>
        <v>0</v>
      </c>
      <c r="BW135" s="88">
        <f t="shared" si="16"/>
        <v>0</v>
      </c>
      <c r="BX135" s="88">
        <f t="shared" si="17"/>
        <v>0</v>
      </c>
      <c r="BY135" s="89" t="b">
        <f>IF(BW135&lt;&gt;0,Árboles!AC129)</f>
        <v>0</v>
      </c>
      <c r="BZ135" s="88">
        <f t="shared" si="18"/>
        <v>0</v>
      </c>
      <c r="CA135" s="88">
        <f t="shared" si="19"/>
        <v>0</v>
      </c>
      <c r="CB135" s="89" t="b">
        <f>IF(BZ135&lt;&gt;0,Árboles!AC129)</f>
        <v>0</v>
      </c>
      <c r="CC135" s="88">
        <f t="shared" si="20"/>
        <v>0</v>
      </c>
      <c r="CD135" s="88">
        <f t="shared" si="21"/>
        <v>0</v>
      </c>
      <c r="CE135" s="89" t="b">
        <f>IF(CC135&lt;&gt;0,Árboles!AC129)</f>
        <v>0</v>
      </c>
    </row>
    <row r="136" spans="68:83">
      <c r="BP136" s="10">
        <f>Árboles!B130</f>
        <v>0</v>
      </c>
      <c r="BQ136" s="86">
        <f>Árboles!G130</f>
        <v>0</v>
      </c>
      <c r="BR136" s="87">
        <f>Árboles!V130</f>
        <v>0</v>
      </c>
      <c r="BS136" s="87">
        <f>Árboles!W130</f>
        <v>0</v>
      </c>
      <c r="BT136" s="88">
        <f t="shared" si="14"/>
        <v>0</v>
      </c>
      <c r="BU136" s="88">
        <f t="shared" si="15"/>
        <v>0</v>
      </c>
      <c r="BV136" s="89" t="b">
        <f>IF(BT136&lt;&gt;0,Árboles!AC130)</f>
        <v>0</v>
      </c>
      <c r="BW136" s="88">
        <f t="shared" si="16"/>
        <v>0</v>
      </c>
      <c r="BX136" s="88">
        <f t="shared" si="17"/>
        <v>0</v>
      </c>
      <c r="BY136" s="89" t="b">
        <f>IF(BW136&lt;&gt;0,Árboles!AC130)</f>
        <v>0</v>
      </c>
      <c r="BZ136" s="88">
        <f t="shared" si="18"/>
        <v>0</v>
      </c>
      <c r="CA136" s="88">
        <f t="shared" si="19"/>
        <v>0</v>
      </c>
      <c r="CB136" s="89" t="b">
        <f>IF(BZ136&lt;&gt;0,Árboles!AC130)</f>
        <v>0</v>
      </c>
      <c r="CC136" s="88">
        <f t="shared" si="20"/>
        <v>0</v>
      </c>
      <c r="CD136" s="88">
        <f t="shared" si="21"/>
        <v>0</v>
      </c>
      <c r="CE136" s="89" t="b">
        <f>IF(CC136&lt;&gt;0,Árboles!AC130)</f>
        <v>0</v>
      </c>
    </row>
    <row r="137" spans="68:83">
      <c r="BP137" s="10">
        <f>Árboles!B131</f>
        <v>0</v>
      </c>
      <c r="BQ137" s="86">
        <f>Árboles!G131</f>
        <v>0</v>
      </c>
      <c r="BR137" s="87">
        <f>Árboles!V131</f>
        <v>0</v>
      </c>
      <c r="BS137" s="87">
        <f>Árboles!W131</f>
        <v>0</v>
      </c>
      <c r="BT137" s="88">
        <f t="shared" ref="BT137:BT200" si="22">IF(AND($BQ137="Quercus pyrenaica",$CF$7=TRUE),$BR137,0)</f>
        <v>0</v>
      </c>
      <c r="BU137" s="88">
        <f t="shared" ref="BU137:BU200" si="23">IF(AND($BQ137="Quercus pyrenaica",$CF$7=TRUE),$BS137,0)</f>
        <v>0</v>
      </c>
      <c r="BV137" s="89" t="b">
        <f>IF(BT137&lt;&gt;0,Árboles!AC131)</f>
        <v>0</v>
      </c>
      <c r="BW137" s="88">
        <f t="shared" ref="BW137:BW200" si="24">IF(AND($BQ137="Pinus nigra",$CF$8=TRUE),$BR137,0)</f>
        <v>0</v>
      </c>
      <c r="BX137" s="88">
        <f t="shared" ref="BX137:BX200" si="25">IF(AND($BQ137="Pinus nigra",$CF$8=TRUE),$BS137,0)</f>
        <v>0</v>
      </c>
      <c r="BY137" s="89" t="b">
        <f>IF(BW137&lt;&gt;0,Árboles!AC131)</f>
        <v>0</v>
      </c>
      <c r="BZ137" s="88">
        <f t="shared" ref="BZ137:BZ200" si="26">IF(AND($BQ137="Pinus sylvestris",$CF$9=TRUE),$BR137,0)</f>
        <v>0</v>
      </c>
      <c r="CA137" s="88">
        <f t="shared" ref="CA137:CA200" si="27">IF(AND($BQ137="Pinus sylvestris",$CF$9=TRUE),$BS137,0)</f>
        <v>0</v>
      </c>
      <c r="CB137" s="89" t="b">
        <f>IF(BZ137&lt;&gt;0,Árboles!AC131)</f>
        <v>0</v>
      </c>
      <c r="CC137" s="88">
        <f t="shared" ref="CC137:CC200" si="28">IF(AND($BQ137="Crataegus monogyna",$CF$10=TRUE),$BR137,0)</f>
        <v>0</v>
      </c>
      <c r="CD137" s="88">
        <f t="shared" ref="CD137:CD200" si="29">IF(AND($BQ137="Crataegus monogyna",$CF$10=TRUE),$BS137,0)</f>
        <v>0</v>
      </c>
      <c r="CE137" s="89" t="b">
        <f>IF(CC137&lt;&gt;0,Árboles!AC131)</f>
        <v>0</v>
      </c>
    </row>
    <row r="138" spans="68:83">
      <c r="BP138" s="10">
        <f>Árboles!B132</f>
        <v>0</v>
      </c>
      <c r="BQ138" s="86">
        <f>Árboles!G132</f>
        <v>0</v>
      </c>
      <c r="BR138" s="87">
        <f>Árboles!V132</f>
        <v>0</v>
      </c>
      <c r="BS138" s="87">
        <f>Árboles!W132</f>
        <v>0</v>
      </c>
      <c r="BT138" s="88">
        <f t="shared" si="22"/>
        <v>0</v>
      </c>
      <c r="BU138" s="88">
        <f t="shared" si="23"/>
        <v>0</v>
      </c>
      <c r="BV138" s="89" t="b">
        <f>IF(BT138&lt;&gt;0,Árboles!AC132)</f>
        <v>0</v>
      </c>
      <c r="BW138" s="88">
        <f t="shared" si="24"/>
        <v>0</v>
      </c>
      <c r="BX138" s="88">
        <f t="shared" si="25"/>
        <v>0</v>
      </c>
      <c r="BY138" s="89" t="b">
        <f>IF(BW138&lt;&gt;0,Árboles!AC132)</f>
        <v>0</v>
      </c>
      <c r="BZ138" s="88">
        <f t="shared" si="26"/>
        <v>0</v>
      </c>
      <c r="CA138" s="88">
        <f t="shared" si="27"/>
        <v>0</v>
      </c>
      <c r="CB138" s="89" t="b">
        <f>IF(BZ138&lt;&gt;0,Árboles!AC132)</f>
        <v>0</v>
      </c>
      <c r="CC138" s="88">
        <f t="shared" si="28"/>
        <v>0</v>
      </c>
      <c r="CD138" s="88">
        <f t="shared" si="29"/>
        <v>0</v>
      </c>
      <c r="CE138" s="89" t="b">
        <f>IF(CC138&lt;&gt;0,Árboles!AC132)</f>
        <v>0</v>
      </c>
    </row>
    <row r="139" spans="68:83">
      <c r="BP139" s="10">
        <f>Árboles!B133</f>
        <v>0</v>
      </c>
      <c r="BQ139" s="86">
        <f>Árboles!G133</f>
        <v>0</v>
      </c>
      <c r="BR139" s="87">
        <f>Árboles!V133</f>
        <v>0</v>
      </c>
      <c r="BS139" s="87">
        <f>Árboles!W133</f>
        <v>0</v>
      </c>
      <c r="BT139" s="88">
        <f t="shared" si="22"/>
        <v>0</v>
      </c>
      <c r="BU139" s="88">
        <f t="shared" si="23"/>
        <v>0</v>
      </c>
      <c r="BV139" s="89" t="b">
        <f>IF(BT139&lt;&gt;0,Árboles!AC133)</f>
        <v>0</v>
      </c>
      <c r="BW139" s="88">
        <f t="shared" si="24"/>
        <v>0</v>
      </c>
      <c r="BX139" s="88">
        <f t="shared" si="25"/>
        <v>0</v>
      </c>
      <c r="BY139" s="89" t="b">
        <f>IF(BW139&lt;&gt;0,Árboles!AC133)</f>
        <v>0</v>
      </c>
      <c r="BZ139" s="88">
        <f t="shared" si="26"/>
        <v>0</v>
      </c>
      <c r="CA139" s="88">
        <f t="shared" si="27"/>
        <v>0</v>
      </c>
      <c r="CB139" s="89" t="b">
        <f>IF(BZ139&lt;&gt;0,Árboles!AC133)</f>
        <v>0</v>
      </c>
      <c r="CC139" s="88">
        <f t="shared" si="28"/>
        <v>0</v>
      </c>
      <c r="CD139" s="88">
        <f t="shared" si="29"/>
        <v>0</v>
      </c>
      <c r="CE139" s="89" t="b">
        <f>IF(CC139&lt;&gt;0,Árboles!AC133)</f>
        <v>0</v>
      </c>
    </row>
    <row r="140" spans="68:83">
      <c r="BP140" s="10">
        <f>Árboles!B134</f>
        <v>0</v>
      </c>
      <c r="BQ140" s="86">
        <f>Árboles!G134</f>
        <v>0</v>
      </c>
      <c r="BR140" s="87">
        <f>Árboles!V134</f>
        <v>0</v>
      </c>
      <c r="BS140" s="87">
        <f>Árboles!W134</f>
        <v>0</v>
      </c>
      <c r="BT140" s="88">
        <f t="shared" si="22"/>
        <v>0</v>
      </c>
      <c r="BU140" s="88">
        <f t="shared" si="23"/>
        <v>0</v>
      </c>
      <c r="BV140" s="89" t="b">
        <f>IF(BT140&lt;&gt;0,Árboles!AC134)</f>
        <v>0</v>
      </c>
      <c r="BW140" s="88">
        <f t="shared" si="24"/>
        <v>0</v>
      </c>
      <c r="BX140" s="88">
        <f t="shared" si="25"/>
        <v>0</v>
      </c>
      <c r="BY140" s="89" t="b">
        <f>IF(BW140&lt;&gt;0,Árboles!AC134)</f>
        <v>0</v>
      </c>
      <c r="BZ140" s="88">
        <f t="shared" si="26"/>
        <v>0</v>
      </c>
      <c r="CA140" s="88">
        <f t="shared" si="27"/>
        <v>0</v>
      </c>
      <c r="CB140" s="89" t="b">
        <f>IF(BZ140&lt;&gt;0,Árboles!AC134)</f>
        <v>0</v>
      </c>
      <c r="CC140" s="88">
        <f t="shared" si="28"/>
        <v>0</v>
      </c>
      <c r="CD140" s="88">
        <f t="shared" si="29"/>
        <v>0</v>
      </c>
      <c r="CE140" s="89" t="b">
        <f>IF(CC140&lt;&gt;0,Árboles!AC134)</f>
        <v>0</v>
      </c>
    </row>
    <row r="141" spans="68:83">
      <c r="BP141" s="10">
        <f>Árboles!B135</f>
        <v>0</v>
      </c>
      <c r="BQ141" s="86">
        <f>Árboles!G135</f>
        <v>0</v>
      </c>
      <c r="BR141" s="87">
        <f>Árboles!V135</f>
        <v>0</v>
      </c>
      <c r="BS141" s="87">
        <f>Árboles!W135</f>
        <v>0</v>
      </c>
      <c r="BT141" s="88">
        <f t="shared" si="22"/>
        <v>0</v>
      </c>
      <c r="BU141" s="88">
        <f t="shared" si="23"/>
        <v>0</v>
      </c>
      <c r="BV141" s="89" t="b">
        <f>IF(BT141&lt;&gt;0,Árboles!AC135)</f>
        <v>0</v>
      </c>
      <c r="BW141" s="88">
        <f t="shared" si="24"/>
        <v>0</v>
      </c>
      <c r="BX141" s="88">
        <f t="shared" si="25"/>
        <v>0</v>
      </c>
      <c r="BY141" s="89" t="b">
        <f>IF(BW141&lt;&gt;0,Árboles!AC135)</f>
        <v>0</v>
      </c>
      <c r="BZ141" s="88">
        <f t="shared" si="26"/>
        <v>0</v>
      </c>
      <c r="CA141" s="88">
        <f t="shared" si="27"/>
        <v>0</v>
      </c>
      <c r="CB141" s="89" t="b">
        <f>IF(BZ141&lt;&gt;0,Árboles!AC135)</f>
        <v>0</v>
      </c>
      <c r="CC141" s="88">
        <f t="shared" si="28"/>
        <v>0</v>
      </c>
      <c r="CD141" s="88">
        <f t="shared" si="29"/>
        <v>0</v>
      </c>
      <c r="CE141" s="89" t="b">
        <f>IF(CC141&lt;&gt;0,Árboles!AC135)</f>
        <v>0</v>
      </c>
    </row>
    <row r="142" spans="68:83">
      <c r="BP142" s="10">
        <f>Árboles!B136</f>
        <v>0</v>
      </c>
      <c r="BQ142" s="86">
        <f>Árboles!G136</f>
        <v>0</v>
      </c>
      <c r="BR142" s="87">
        <f>Árboles!V136</f>
        <v>0</v>
      </c>
      <c r="BS142" s="87">
        <f>Árboles!W136</f>
        <v>0</v>
      </c>
      <c r="BT142" s="88">
        <f t="shared" si="22"/>
        <v>0</v>
      </c>
      <c r="BU142" s="88">
        <f t="shared" si="23"/>
        <v>0</v>
      </c>
      <c r="BV142" s="89" t="b">
        <f>IF(BT142&lt;&gt;0,Árboles!AC136)</f>
        <v>0</v>
      </c>
      <c r="BW142" s="88">
        <f t="shared" si="24"/>
        <v>0</v>
      </c>
      <c r="BX142" s="88">
        <f t="shared" si="25"/>
        <v>0</v>
      </c>
      <c r="BY142" s="89" t="b">
        <f>IF(BW142&lt;&gt;0,Árboles!AC136)</f>
        <v>0</v>
      </c>
      <c r="BZ142" s="88">
        <f t="shared" si="26"/>
        <v>0</v>
      </c>
      <c r="CA142" s="88">
        <f t="shared" si="27"/>
        <v>0</v>
      </c>
      <c r="CB142" s="89" t="b">
        <f>IF(BZ142&lt;&gt;0,Árboles!AC136)</f>
        <v>0</v>
      </c>
      <c r="CC142" s="88">
        <f t="shared" si="28"/>
        <v>0</v>
      </c>
      <c r="CD142" s="88">
        <f t="shared" si="29"/>
        <v>0</v>
      </c>
      <c r="CE142" s="89" t="b">
        <f>IF(CC142&lt;&gt;0,Árboles!AC136)</f>
        <v>0</v>
      </c>
    </row>
    <row r="143" spans="68:83">
      <c r="BP143" s="10">
        <f>Árboles!B137</f>
        <v>0</v>
      </c>
      <c r="BQ143" s="86">
        <f>Árboles!G137</f>
        <v>0</v>
      </c>
      <c r="BR143" s="87">
        <f>Árboles!V137</f>
        <v>0</v>
      </c>
      <c r="BS143" s="87">
        <f>Árboles!W137</f>
        <v>0</v>
      </c>
      <c r="BT143" s="88">
        <f t="shared" si="22"/>
        <v>0</v>
      </c>
      <c r="BU143" s="88">
        <f t="shared" si="23"/>
        <v>0</v>
      </c>
      <c r="BV143" s="89" t="b">
        <f>IF(BT143&lt;&gt;0,Árboles!AC137)</f>
        <v>0</v>
      </c>
      <c r="BW143" s="88">
        <f t="shared" si="24"/>
        <v>0</v>
      </c>
      <c r="BX143" s="88">
        <f t="shared" si="25"/>
        <v>0</v>
      </c>
      <c r="BY143" s="89" t="b">
        <f>IF(BW143&lt;&gt;0,Árboles!AC137)</f>
        <v>0</v>
      </c>
      <c r="BZ143" s="88">
        <f t="shared" si="26"/>
        <v>0</v>
      </c>
      <c r="CA143" s="88">
        <f t="shared" si="27"/>
        <v>0</v>
      </c>
      <c r="CB143" s="89" t="b">
        <f>IF(BZ143&lt;&gt;0,Árboles!AC137)</f>
        <v>0</v>
      </c>
      <c r="CC143" s="88">
        <f t="shared" si="28"/>
        <v>0</v>
      </c>
      <c r="CD143" s="88">
        <f t="shared" si="29"/>
        <v>0</v>
      </c>
      <c r="CE143" s="89" t="b">
        <f>IF(CC143&lt;&gt;0,Árboles!AC137)</f>
        <v>0</v>
      </c>
    </row>
    <row r="144" spans="68:83">
      <c r="BP144" s="10">
        <f>Árboles!B138</f>
        <v>0</v>
      </c>
      <c r="BQ144" s="86">
        <f>Árboles!G138</f>
        <v>0</v>
      </c>
      <c r="BR144" s="87">
        <f>Árboles!V138</f>
        <v>0</v>
      </c>
      <c r="BS144" s="87">
        <f>Árboles!W138</f>
        <v>0</v>
      </c>
      <c r="BT144" s="88">
        <f t="shared" si="22"/>
        <v>0</v>
      </c>
      <c r="BU144" s="88">
        <f t="shared" si="23"/>
        <v>0</v>
      </c>
      <c r="BV144" s="89" t="b">
        <f>IF(BT144&lt;&gt;0,Árboles!AC138)</f>
        <v>0</v>
      </c>
      <c r="BW144" s="88">
        <f t="shared" si="24"/>
        <v>0</v>
      </c>
      <c r="BX144" s="88">
        <f t="shared" si="25"/>
        <v>0</v>
      </c>
      <c r="BY144" s="89" t="b">
        <f>IF(BW144&lt;&gt;0,Árboles!AC138)</f>
        <v>0</v>
      </c>
      <c r="BZ144" s="88">
        <f t="shared" si="26"/>
        <v>0</v>
      </c>
      <c r="CA144" s="88">
        <f t="shared" si="27"/>
        <v>0</v>
      </c>
      <c r="CB144" s="89" t="b">
        <f>IF(BZ144&lt;&gt;0,Árboles!AC138)</f>
        <v>0</v>
      </c>
      <c r="CC144" s="88">
        <f t="shared" si="28"/>
        <v>0</v>
      </c>
      <c r="CD144" s="88">
        <f t="shared" si="29"/>
        <v>0</v>
      </c>
      <c r="CE144" s="89" t="b">
        <f>IF(CC144&lt;&gt;0,Árboles!AC138)</f>
        <v>0</v>
      </c>
    </row>
    <row r="145" spans="68:83">
      <c r="BP145" s="10">
        <f>Árboles!B139</f>
        <v>0</v>
      </c>
      <c r="BQ145" s="86">
        <f>Árboles!G139</f>
        <v>0</v>
      </c>
      <c r="BR145" s="87">
        <f>Árboles!V139</f>
        <v>0</v>
      </c>
      <c r="BS145" s="87">
        <f>Árboles!W139</f>
        <v>0</v>
      </c>
      <c r="BT145" s="88">
        <f t="shared" si="22"/>
        <v>0</v>
      </c>
      <c r="BU145" s="88">
        <f t="shared" si="23"/>
        <v>0</v>
      </c>
      <c r="BV145" s="89" t="b">
        <f>IF(BT145&lt;&gt;0,Árboles!AC139)</f>
        <v>0</v>
      </c>
      <c r="BW145" s="88">
        <f t="shared" si="24"/>
        <v>0</v>
      </c>
      <c r="BX145" s="88">
        <f t="shared" si="25"/>
        <v>0</v>
      </c>
      <c r="BY145" s="89" t="b">
        <f>IF(BW145&lt;&gt;0,Árboles!AC139)</f>
        <v>0</v>
      </c>
      <c r="BZ145" s="88">
        <f t="shared" si="26"/>
        <v>0</v>
      </c>
      <c r="CA145" s="88">
        <f t="shared" si="27"/>
        <v>0</v>
      </c>
      <c r="CB145" s="89" t="b">
        <f>IF(BZ145&lt;&gt;0,Árboles!AC139)</f>
        <v>0</v>
      </c>
      <c r="CC145" s="88">
        <f t="shared" si="28"/>
        <v>0</v>
      </c>
      <c r="CD145" s="88">
        <f t="shared" si="29"/>
        <v>0</v>
      </c>
      <c r="CE145" s="89" t="b">
        <f>IF(CC145&lt;&gt;0,Árboles!AC139)</f>
        <v>0</v>
      </c>
    </row>
    <row r="146" spans="68:83">
      <c r="BP146" s="10">
        <f>Árboles!B140</f>
        <v>0</v>
      </c>
      <c r="BQ146" s="86">
        <f>Árboles!G140</f>
        <v>0</v>
      </c>
      <c r="BR146" s="87">
        <f>Árboles!V140</f>
        <v>0</v>
      </c>
      <c r="BS146" s="87">
        <f>Árboles!W140</f>
        <v>0</v>
      </c>
      <c r="BT146" s="88">
        <f t="shared" si="22"/>
        <v>0</v>
      </c>
      <c r="BU146" s="88">
        <f t="shared" si="23"/>
        <v>0</v>
      </c>
      <c r="BV146" s="89" t="b">
        <f>IF(BT146&lt;&gt;0,Árboles!AC140)</f>
        <v>0</v>
      </c>
      <c r="BW146" s="88">
        <f t="shared" si="24"/>
        <v>0</v>
      </c>
      <c r="BX146" s="88">
        <f t="shared" si="25"/>
        <v>0</v>
      </c>
      <c r="BY146" s="89" t="b">
        <f>IF(BW146&lt;&gt;0,Árboles!AC140)</f>
        <v>0</v>
      </c>
      <c r="BZ146" s="88">
        <f t="shared" si="26"/>
        <v>0</v>
      </c>
      <c r="CA146" s="88">
        <f t="shared" si="27"/>
        <v>0</v>
      </c>
      <c r="CB146" s="89" t="b">
        <f>IF(BZ146&lt;&gt;0,Árboles!AC140)</f>
        <v>0</v>
      </c>
      <c r="CC146" s="88">
        <f t="shared" si="28"/>
        <v>0</v>
      </c>
      <c r="CD146" s="88">
        <f t="shared" si="29"/>
        <v>0</v>
      </c>
      <c r="CE146" s="89" t="b">
        <f>IF(CC146&lt;&gt;0,Árboles!AC140)</f>
        <v>0</v>
      </c>
    </row>
    <row r="147" spans="68:83">
      <c r="BP147" s="10">
        <f>Árboles!B141</f>
        <v>0</v>
      </c>
      <c r="BQ147" s="86">
        <f>Árboles!G141</f>
        <v>0</v>
      </c>
      <c r="BR147" s="87">
        <f>Árboles!V141</f>
        <v>0</v>
      </c>
      <c r="BS147" s="87">
        <f>Árboles!W141</f>
        <v>0</v>
      </c>
      <c r="BT147" s="88">
        <f t="shared" si="22"/>
        <v>0</v>
      </c>
      <c r="BU147" s="88">
        <f t="shared" si="23"/>
        <v>0</v>
      </c>
      <c r="BV147" s="89" t="b">
        <f>IF(BT147&lt;&gt;0,Árboles!AC141)</f>
        <v>0</v>
      </c>
      <c r="BW147" s="88">
        <f t="shared" si="24"/>
        <v>0</v>
      </c>
      <c r="BX147" s="88">
        <f t="shared" si="25"/>
        <v>0</v>
      </c>
      <c r="BY147" s="89" t="b">
        <f>IF(BW147&lt;&gt;0,Árboles!AC141)</f>
        <v>0</v>
      </c>
      <c r="BZ147" s="88">
        <f t="shared" si="26"/>
        <v>0</v>
      </c>
      <c r="CA147" s="88">
        <f t="shared" si="27"/>
        <v>0</v>
      </c>
      <c r="CB147" s="89" t="b">
        <f>IF(BZ147&lt;&gt;0,Árboles!AC141)</f>
        <v>0</v>
      </c>
      <c r="CC147" s="88">
        <f t="shared" si="28"/>
        <v>0</v>
      </c>
      <c r="CD147" s="88">
        <f t="shared" si="29"/>
        <v>0</v>
      </c>
      <c r="CE147" s="89" t="b">
        <f>IF(CC147&lt;&gt;0,Árboles!AC141)</f>
        <v>0</v>
      </c>
    </row>
    <row r="148" spans="68:83">
      <c r="BP148" s="10">
        <f>Árboles!B142</f>
        <v>0</v>
      </c>
      <c r="BQ148" s="86">
        <f>Árboles!G142</f>
        <v>0</v>
      </c>
      <c r="BR148" s="87">
        <f>Árboles!V142</f>
        <v>0</v>
      </c>
      <c r="BS148" s="87">
        <f>Árboles!W142</f>
        <v>0</v>
      </c>
      <c r="BT148" s="88">
        <f t="shared" si="22"/>
        <v>0</v>
      </c>
      <c r="BU148" s="88">
        <f t="shared" si="23"/>
        <v>0</v>
      </c>
      <c r="BV148" s="89" t="b">
        <f>IF(BT148&lt;&gt;0,Árboles!AC142)</f>
        <v>0</v>
      </c>
      <c r="BW148" s="88">
        <f t="shared" si="24"/>
        <v>0</v>
      </c>
      <c r="BX148" s="88">
        <f t="shared" si="25"/>
        <v>0</v>
      </c>
      <c r="BY148" s="89" t="b">
        <f>IF(BW148&lt;&gt;0,Árboles!AC142)</f>
        <v>0</v>
      </c>
      <c r="BZ148" s="88">
        <f t="shared" si="26"/>
        <v>0</v>
      </c>
      <c r="CA148" s="88">
        <f t="shared" si="27"/>
        <v>0</v>
      </c>
      <c r="CB148" s="89" t="b">
        <f>IF(BZ148&lt;&gt;0,Árboles!AC142)</f>
        <v>0</v>
      </c>
      <c r="CC148" s="88">
        <f t="shared" si="28"/>
        <v>0</v>
      </c>
      <c r="CD148" s="88">
        <f t="shared" si="29"/>
        <v>0</v>
      </c>
      <c r="CE148" s="89" t="b">
        <f>IF(CC148&lt;&gt;0,Árboles!AC142)</f>
        <v>0</v>
      </c>
    </row>
    <row r="149" spans="68:83">
      <c r="BP149" s="10">
        <f>Árboles!B143</f>
        <v>0</v>
      </c>
      <c r="BQ149" s="86">
        <f>Árboles!G143</f>
        <v>0</v>
      </c>
      <c r="BR149" s="87">
        <f>Árboles!V143</f>
        <v>0</v>
      </c>
      <c r="BS149" s="87">
        <f>Árboles!W143</f>
        <v>0</v>
      </c>
      <c r="BT149" s="88">
        <f t="shared" si="22"/>
        <v>0</v>
      </c>
      <c r="BU149" s="88">
        <f t="shared" si="23"/>
        <v>0</v>
      </c>
      <c r="BV149" s="89" t="b">
        <f>IF(BT149&lt;&gt;0,Árboles!AC143)</f>
        <v>0</v>
      </c>
      <c r="BW149" s="88">
        <f t="shared" si="24"/>
        <v>0</v>
      </c>
      <c r="BX149" s="88">
        <f t="shared" si="25"/>
        <v>0</v>
      </c>
      <c r="BY149" s="89" t="b">
        <f>IF(BW149&lt;&gt;0,Árboles!AC143)</f>
        <v>0</v>
      </c>
      <c r="BZ149" s="88">
        <f t="shared" si="26"/>
        <v>0</v>
      </c>
      <c r="CA149" s="88">
        <f t="shared" si="27"/>
        <v>0</v>
      </c>
      <c r="CB149" s="89" t="b">
        <f>IF(BZ149&lt;&gt;0,Árboles!AC143)</f>
        <v>0</v>
      </c>
      <c r="CC149" s="88">
        <f t="shared" si="28"/>
        <v>0</v>
      </c>
      <c r="CD149" s="88">
        <f t="shared" si="29"/>
        <v>0</v>
      </c>
      <c r="CE149" s="89" t="b">
        <f>IF(CC149&lt;&gt;0,Árboles!AC143)</f>
        <v>0</v>
      </c>
    </row>
    <row r="150" spans="68:83">
      <c r="BP150" s="10">
        <f>Árboles!B144</f>
        <v>0</v>
      </c>
      <c r="BQ150" s="86">
        <f>Árboles!G144</f>
        <v>0</v>
      </c>
      <c r="BR150" s="87">
        <f>Árboles!V144</f>
        <v>0</v>
      </c>
      <c r="BS150" s="87">
        <f>Árboles!W144</f>
        <v>0</v>
      </c>
      <c r="BT150" s="88">
        <f t="shared" si="22"/>
        <v>0</v>
      </c>
      <c r="BU150" s="88">
        <f t="shared" si="23"/>
        <v>0</v>
      </c>
      <c r="BV150" s="89" t="b">
        <f>IF(BT150&lt;&gt;0,Árboles!AC144)</f>
        <v>0</v>
      </c>
      <c r="BW150" s="88">
        <f t="shared" si="24"/>
        <v>0</v>
      </c>
      <c r="BX150" s="88">
        <f t="shared" si="25"/>
        <v>0</v>
      </c>
      <c r="BY150" s="89" t="b">
        <f>IF(BW150&lt;&gt;0,Árboles!AC144)</f>
        <v>0</v>
      </c>
      <c r="BZ150" s="88">
        <f t="shared" si="26"/>
        <v>0</v>
      </c>
      <c r="CA150" s="88">
        <f t="shared" si="27"/>
        <v>0</v>
      </c>
      <c r="CB150" s="89" t="b">
        <f>IF(BZ150&lt;&gt;0,Árboles!AC144)</f>
        <v>0</v>
      </c>
      <c r="CC150" s="88">
        <f t="shared" si="28"/>
        <v>0</v>
      </c>
      <c r="CD150" s="88">
        <f t="shared" si="29"/>
        <v>0</v>
      </c>
      <c r="CE150" s="89" t="b">
        <f>IF(CC150&lt;&gt;0,Árboles!AC144)</f>
        <v>0</v>
      </c>
    </row>
    <row r="151" spans="68:83">
      <c r="BP151" s="10">
        <f>Árboles!B145</f>
        <v>0</v>
      </c>
      <c r="BQ151" s="86">
        <f>Árboles!G145</f>
        <v>0</v>
      </c>
      <c r="BR151" s="87">
        <f>Árboles!V145</f>
        <v>0</v>
      </c>
      <c r="BS151" s="87">
        <f>Árboles!W145</f>
        <v>0</v>
      </c>
      <c r="BT151" s="88">
        <f t="shared" si="22"/>
        <v>0</v>
      </c>
      <c r="BU151" s="88">
        <f t="shared" si="23"/>
        <v>0</v>
      </c>
      <c r="BV151" s="89" t="b">
        <f>IF(BT151&lt;&gt;0,Árboles!AC145)</f>
        <v>0</v>
      </c>
      <c r="BW151" s="88">
        <f t="shared" si="24"/>
        <v>0</v>
      </c>
      <c r="BX151" s="88">
        <f t="shared" si="25"/>
        <v>0</v>
      </c>
      <c r="BY151" s="89" t="b">
        <f>IF(BW151&lt;&gt;0,Árboles!AC145)</f>
        <v>0</v>
      </c>
      <c r="BZ151" s="88">
        <f t="shared" si="26"/>
        <v>0</v>
      </c>
      <c r="CA151" s="88">
        <f t="shared" si="27"/>
        <v>0</v>
      </c>
      <c r="CB151" s="89" t="b">
        <f>IF(BZ151&lt;&gt;0,Árboles!AC145)</f>
        <v>0</v>
      </c>
      <c r="CC151" s="88">
        <f t="shared" si="28"/>
        <v>0</v>
      </c>
      <c r="CD151" s="88">
        <f t="shared" si="29"/>
        <v>0</v>
      </c>
      <c r="CE151" s="89" t="b">
        <f>IF(CC151&lt;&gt;0,Árboles!AC145)</f>
        <v>0</v>
      </c>
    </row>
    <row r="152" spans="68:83">
      <c r="BP152" s="10">
        <f>Árboles!B146</f>
        <v>0</v>
      </c>
      <c r="BQ152" s="86">
        <f>Árboles!G146</f>
        <v>0</v>
      </c>
      <c r="BR152" s="87">
        <f>Árboles!V146</f>
        <v>0</v>
      </c>
      <c r="BS152" s="87">
        <f>Árboles!W146</f>
        <v>0</v>
      </c>
      <c r="BT152" s="88">
        <f t="shared" si="22"/>
        <v>0</v>
      </c>
      <c r="BU152" s="88">
        <f t="shared" si="23"/>
        <v>0</v>
      </c>
      <c r="BV152" s="89" t="b">
        <f>IF(BT152&lt;&gt;0,Árboles!AC146)</f>
        <v>0</v>
      </c>
      <c r="BW152" s="88">
        <f t="shared" si="24"/>
        <v>0</v>
      </c>
      <c r="BX152" s="88">
        <f t="shared" si="25"/>
        <v>0</v>
      </c>
      <c r="BY152" s="89" t="b">
        <f>IF(BW152&lt;&gt;0,Árboles!AC146)</f>
        <v>0</v>
      </c>
      <c r="BZ152" s="88">
        <f t="shared" si="26"/>
        <v>0</v>
      </c>
      <c r="CA152" s="88">
        <f t="shared" si="27"/>
        <v>0</v>
      </c>
      <c r="CB152" s="89" t="b">
        <f>IF(BZ152&lt;&gt;0,Árboles!AC146)</f>
        <v>0</v>
      </c>
      <c r="CC152" s="88">
        <f t="shared" si="28"/>
        <v>0</v>
      </c>
      <c r="CD152" s="88">
        <f t="shared" si="29"/>
        <v>0</v>
      </c>
      <c r="CE152" s="89" t="b">
        <f>IF(CC152&lt;&gt;0,Árboles!AC146)</f>
        <v>0</v>
      </c>
    </row>
    <row r="153" spans="68:83">
      <c r="BP153" s="10">
        <f>Árboles!B147</f>
        <v>0</v>
      </c>
      <c r="BQ153" s="86">
        <f>Árboles!G147</f>
        <v>0</v>
      </c>
      <c r="BR153" s="87">
        <f>Árboles!V147</f>
        <v>0</v>
      </c>
      <c r="BS153" s="87">
        <f>Árboles!W147</f>
        <v>0</v>
      </c>
      <c r="BT153" s="88">
        <f t="shared" si="22"/>
        <v>0</v>
      </c>
      <c r="BU153" s="88">
        <f t="shared" si="23"/>
        <v>0</v>
      </c>
      <c r="BV153" s="89" t="b">
        <f>IF(BT153&lt;&gt;0,Árboles!AC147)</f>
        <v>0</v>
      </c>
      <c r="BW153" s="88">
        <f t="shared" si="24"/>
        <v>0</v>
      </c>
      <c r="BX153" s="88">
        <f t="shared" si="25"/>
        <v>0</v>
      </c>
      <c r="BY153" s="89" t="b">
        <f>IF(BW153&lt;&gt;0,Árboles!AC147)</f>
        <v>0</v>
      </c>
      <c r="BZ153" s="88">
        <f t="shared" si="26"/>
        <v>0</v>
      </c>
      <c r="CA153" s="88">
        <f t="shared" si="27"/>
        <v>0</v>
      </c>
      <c r="CB153" s="89" t="b">
        <f>IF(BZ153&lt;&gt;0,Árboles!AC147)</f>
        <v>0</v>
      </c>
      <c r="CC153" s="88">
        <f t="shared" si="28"/>
        <v>0</v>
      </c>
      <c r="CD153" s="88">
        <f t="shared" si="29"/>
        <v>0</v>
      </c>
      <c r="CE153" s="89" t="b">
        <f>IF(CC153&lt;&gt;0,Árboles!AC147)</f>
        <v>0</v>
      </c>
    </row>
    <row r="154" spans="68:83">
      <c r="BP154" s="10">
        <f>Árboles!B148</f>
        <v>0</v>
      </c>
      <c r="BQ154" s="86">
        <f>Árboles!G148</f>
        <v>0</v>
      </c>
      <c r="BR154" s="87">
        <f>Árboles!V148</f>
        <v>0</v>
      </c>
      <c r="BS154" s="87">
        <f>Árboles!W148</f>
        <v>0</v>
      </c>
      <c r="BT154" s="88">
        <f t="shared" si="22"/>
        <v>0</v>
      </c>
      <c r="BU154" s="88">
        <f t="shared" si="23"/>
        <v>0</v>
      </c>
      <c r="BV154" s="89" t="b">
        <f>IF(BT154&lt;&gt;0,Árboles!AC148)</f>
        <v>0</v>
      </c>
      <c r="BW154" s="88">
        <f t="shared" si="24"/>
        <v>0</v>
      </c>
      <c r="BX154" s="88">
        <f t="shared" si="25"/>
        <v>0</v>
      </c>
      <c r="BY154" s="89" t="b">
        <f>IF(BW154&lt;&gt;0,Árboles!AC148)</f>
        <v>0</v>
      </c>
      <c r="BZ154" s="88">
        <f t="shared" si="26"/>
        <v>0</v>
      </c>
      <c r="CA154" s="88">
        <f t="shared" si="27"/>
        <v>0</v>
      </c>
      <c r="CB154" s="89" t="b">
        <f>IF(BZ154&lt;&gt;0,Árboles!AC148)</f>
        <v>0</v>
      </c>
      <c r="CC154" s="88">
        <f t="shared" si="28"/>
        <v>0</v>
      </c>
      <c r="CD154" s="88">
        <f t="shared" si="29"/>
        <v>0</v>
      </c>
      <c r="CE154" s="89" t="b">
        <f>IF(CC154&lt;&gt;0,Árboles!AC148)</f>
        <v>0</v>
      </c>
    </row>
    <row r="155" spans="68:83">
      <c r="BP155" s="10">
        <f>Árboles!B149</f>
        <v>0</v>
      </c>
      <c r="BQ155" s="86">
        <f>Árboles!G149</f>
        <v>0</v>
      </c>
      <c r="BR155" s="87">
        <f>Árboles!V149</f>
        <v>0</v>
      </c>
      <c r="BS155" s="87">
        <f>Árboles!W149</f>
        <v>0</v>
      </c>
      <c r="BT155" s="88">
        <f t="shared" si="22"/>
        <v>0</v>
      </c>
      <c r="BU155" s="88">
        <f t="shared" si="23"/>
        <v>0</v>
      </c>
      <c r="BV155" s="89" t="b">
        <f>IF(BT155&lt;&gt;0,Árboles!AC149)</f>
        <v>0</v>
      </c>
      <c r="BW155" s="88">
        <f t="shared" si="24"/>
        <v>0</v>
      </c>
      <c r="BX155" s="88">
        <f t="shared" si="25"/>
        <v>0</v>
      </c>
      <c r="BY155" s="89" t="b">
        <f>IF(BW155&lt;&gt;0,Árboles!AC149)</f>
        <v>0</v>
      </c>
      <c r="BZ155" s="88">
        <f t="shared" si="26"/>
        <v>0</v>
      </c>
      <c r="CA155" s="88">
        <f t="shared" si="27"/>
        <v>0</v>
      </c>
      <c r="CB155" s="89" t="b">
        <f>IF(BZ155&lt;&gt;0,Árboles!AC149)</f>
        <v>0</v>
      </c>
      <c r="CC155" s="88">
        <f t="shared" si="28"/>
        <v>0</v>
      </c>
      <c r="CD155" s="88">
        <f t="shared" si="29"/>
        <v>0</v>
      </c>
      <c r="CE155" s="89" t="b">
        <f>IF(CC155&lt;&gt;0,Árboles!AC149)</f>
        <v>0</v>
      </c>
    </row>
    <row r="156" spans="68:83">
      <c r="BP156" s="10">
        <f>Árboles!B150</f>
        <v>0</v>
      </c>
      <c r="BQ156" s="86">
        <f>Árboles!G150</f>
        <v>0</v>
      </c>
      <c r="BR156" s="87">
        <f>Árboles!V150</f>
        <v>0</v>
      </c>
      <c r="BS156" s="87">
        <f>Árboles!W150</f>
        <v>0</v>
      </c>
      <c r="BT156" s="88">
        <f t="shared" si="22"/>
        <v>0</v>
      </c>
      <c r="BU156" s="88">
        <f t="shared" si="23"/>
        <v>0</v>
      </c>
      <c r="BV156" s="89" t="b">
        <f>IF(BT156&lt;&gt;0,Árboles!AC150)</f>
        <v>0</v>
      </c>
      <c r="BW156" s="88">
        <f t="shared" si="24"/>
        <v>0</v>
      </c>
      <c r="BX156" s="88">
        <f t="shared" si="25"/>
        <v>0</v>
      </c>
      <c r="BY156" s="89" t="b">
        <f>IF(BW156&lt;&gt;0,Árboles!AC150)</f>
        <v>0</v>
      </c>
      <c r="BZ156" s="88">
        <f t="shared" si="26"/>
        <v>0</v>
      </c>
      <c r="CA156" s="88">
        <f t="shared" si="27"/>
        <v>0</v>
      </c>
      <c r="CB156" s="89" t="b">
        <f>IF(BZ156&lt;&gt;0,Árboles!AC150)</f>
        <v>0</v>
      </c>
      <c r="CC156" s="88">
        <f t="shared" si="28"/>
        <v>0</v>
      </c>
      <c r="CD156" s="88">
        <f t="shared" si="29"/>
        <v>0</v>
      </c>
      <c r="CE156" s="89" t="b">
        <f>IF(CC156&lt;&gt;0,Árboles!AC150)</f>
        <v>0</v>
      </c>
    </row>
    <row r="157" spans="68:83">
      <c r="BP157" s="10">
        <f>Árboles!B151</f>
        <v>0</v>
      </c>
      <c r="BQ157" s="86">
        <f>Árboles!G151</f>
        <v>0</v>
      </c>
      <c r="BR157" s="87">
        <f>Árboles!V151</f>
        <v>0</v>
      </c>
      <c r="BS157" s="87">
        <f>Árboles!W151</f>
        <v>0</v>
      </c>
      <c r="BT157" s="88">
        <f t="shared" si="22"/>
        <v>0</v>
      </c>
      <c r="BU157" s="88">
        <f t="shared" si="23"/>
        <v>0</v>
      </c>
      <c r="BV157" s="89" t="b">
        <f>IF(BT157&lt;&gt;0,Árboles!AC151)</f>
        <v>0</v>
      </c>
      <c r="BW157" s="88">
        <f t="shared" si="24"/>
        <v>0</v>
      </c>
      <c r="BX157" s="88">
        <f t="shared" si="25"/>
        <v>0</v>
      </c>
      <c r="BY157" s="89" t="b">
        <f>IF(BW157&lt;&gt;0,Árboles!AC151)</f>
        <v>0</v>
      </c>
      <c r="BZ157" s="88">
        <f t="shared" si="26"/>
        <v>0</v>
      </c>
      <c r="CA157" s="88">
        <f t="shared" si="27"/>
        <v>0</v>
      </c>
      <c r="CB157" s="89" t="b">
        <f>IF(BZ157&lt;&gt;0,Árboles!AC151)</f>
        <v>0</v>
      </c>
      <c r="CC157" s="88">
        <f t="shared" si="28"/>
        <v>0</v>
      </c>
      <c r="CD157" s="88">
        <f t="shared" si="29"/>
        <v>0</v>
      </c>
      <c r="CE157" s="89" t="b">
        <f>IF(CC157&lt;&gt;0,Árboles!AC151)</f>
        <v>0</v>
      </c>
    </row>
    <row r="158" spans="68:83">
      <c r="BP158" s="10">
        <f>Árboles!B152</f>
        <v>0</v>
      </c>
      <c r="BQ158" s="86">
        <f>Árboles!G152</f>
        <v>0</v>
      </c>
      <c r="BR158" s="87">
        <f>Árboles!V152</f>
        <v>0</v>
      </c>
      <c r="BS158" s="87">
        <f>Árboles!W152</f>
        <v>0</v>
      </c>
      <c r="BT158" s="88">
        <f t="shared" si="22"/>
        <v>0</v>
      </c>
      <c r="BU158" s="88">
        <f t="shared" si="23"/>
        <v>0</v>
      </c>
      <c r="BV158" s="89" t="b">
        <f>IF(BT158&lt;&gt;0,Árboles!AC152)</f>
        <v>0</v>
      </c>
      <c r="BW158" s="88">
        <f t="shared" si="24"/>
        <v>0</v>
      </c>
      <c r="BX158" s="88">
        <f t="shared" si="25"/>
        <v>0</v>
      </c>
      <c r="BY158" s="89" t="b">
        <f>IF(BW158&lt;&gt;0,Árboles!AC152)</f>
        <v>0</v>
      </c>
      <c r="BZ158" s="88">
        <f t="shared" si="26"/>
        <v>0</v>
      </c>
      <c r="CA158" s="88">
        <f t="shared" si="27"/>
        <v>0</v>
      </c>
      <c r="CB158" s="89" t="b">
        <f>IF(BZ158&lt;&gt;0,Árboles!AC152)</f>
        <v>0</v>
      </c>
      <c r="CC158" s="88">
        <f t="shared" si="28"/>
        <v>0</v>
      </c>
      <c r="CD158" s="88">
        <f t="shared" si="29"/>
        <v>0</v>
      </c>
      <c r="CE158" s="89" t="b">
        <f>IF(CC158&lt;&gt;0,Árboles!AC152)</f>
        <v>0</v>
      </c>
    </row>
    <row r="159" spans="68:83">
      <c r="BP159" s="10">
        <f>Árboles!B153</f>
        <v>0</v>
      </c>
      <c r="BQ159" s="86">
        <f>Árboles!G153</f>
        <v>0</v>
      </c>
      <c r="BR159" s="87">
        <f>Árboles!V153</f>
        <v>0</v>
      </c>
      <c r="BS159" s="87">
        <f>Árboles!W153</f>
        <v>0</v>
      </c>
      <c r="BT159" s="88">
        <f t="shared" si="22"/>
        <v>0</v>
      </c>
      <c r="BU159" s="88">
        <f t="shared" si="23"/>
        <v>0</v>
      </c>
      <c r="BV159" s="89" t="b">
        <f>IF(BT159&lt;&gt;0,Árboles!AC153)</f>
        <v>0</v>
      </c>
      <c r="BW159" s="88">
        <f t="shared" si="24"/>
        <v>0</v>
      </c>
      <c r="BX159" s="88">
        <f t="shared" si="25"/>
        <v>0</v>
      </c>
      <c r="BY159" s="89" t="b">
        <f>IF(BW159&lt;&gt;0,Árboles!AC153)</f>
        <v>0</v>
      </c>
      <c r="BZ159" s="88">
        <f t="shared" si="26"/>
        <v>0</v>
      </c>
      <c r="CA159" s="88">
        <f t="shared" si="27"/>
        <v>0</v>
      </c>
      <c r="CB159" s="89" t="b">
        <f>IF(BZ159&lt;&gt;0,Árboles!AC153)</f>
        <v>0</v>
      </c>
      <c r="CC159" s="88">
        <f t="shared" si="28"/>
        <v>0</v>
      </c>
      <c r="CD159" s="88">
        <f t="shared" si="29"/>
        <v>0</v>
      </c>
      <c r="CE159" s="89" t="b">
        <f>IF(CC159&lt;&gt;0,Árboles!AC153)</f>
        <v>0</v>
      </c>
    </row>
    <row r="160" spans="68:83">
      <c r="BP160" s="10">
        <f>Árboles!B154</f>
        <v>0</v>
      </c>
      <c r="BQ160" s="86">
        <f>Árboles!G154</f>
        <v>0</v>
      </c>
      <c r="BR160" s="87">
        <f>Árboles!V154</f>
        <v>0</v>
      </c>
      <c r="BS160" s="87">
        <f>Árboles!W154</f>
        <v>0</v>
      </c>
      <c r="BT160" s="88">
        <f t="shared" si="22"/>
        <v>0</v>
      </c>
      <c r="BU160" s="88">
        <f t="shared" si="23"/>
        <v>0</v>
      </c>
      <c r="BV160" s="89" t="b">
        <f>IF(BT160&lt;&gt;0,Árboles!AC154)</f>
        <v>0</v>
      </c>
      <c r="BW160" s="88">
        <f t="shared" si="24"/>
        <v>0</v>
      </c>
      <c r="BX160" s="88">
        <f t="shared" si="25"/>
        <v>0</v>
      </c>
      <c r="BY160" s="89" t="b">
        <f>IF(BW160&lt;&gt;0,Árboles!AC154)</f>
        <v>0</v>
      </c>
      <c r="BZ160" s="88">
        <f t="shared" si="26"/>
        <v>0</v>
      </c>
      <c r="CA160" s="88">
        <f t="shared" si="27"/>
        <v>0</v>
      </c>
      <c r="CB160" s="89" t="b">
        <f>IF(BZ160&lt;&gt;0,Árboles!AC154)</f>
        <v>0</v>
      </c>
      <c r="CC160" s="88">
        <f t="shared" si="28"/>
        <v>0</v>
      </c>
      <c r="CD160" s="88">
        <f t="shared" si="29"/>
        <v>0</v>
      </c>
      <c r="CE160" s="89" t="b">
        <f>IF(CC160&lt;&gt;0,Árboles!AC154)</f>
        <v>0</v>
      </c>
    </row>
    <row r="161" spans="68:83">
      <c r="BP161" s="10">
        <f>Árboles!B155</f>
        <v>0</v>
      </c>
      <c r="BQ161" s="86">
        <f>Árboles!G155</f>
        <v>0</v>
      </c>
      <c r="BR161" s="87">
        <f>Árboles!V155</f>
        <v>0</v>
      </c>
      <c r="BS161" s="87">
        <f>Árboles!W155</f>
        <v>0</v>
      </c>
      <c r="BT161" s="88">
        <f t="shared" si="22"/>
        <v>0</v>
      </c>
      <c r="BU161" s="88">
        <f t="shared" si="23"/>
        <v>0</v>
      </c>
      <c r="BV161" s="89" t="b">
        <f>IF(BT161&lt;&gt;0,Árboles!AC155)</f>
        <v>0</v>
      </c>
      <c r="BW161" s="88">
        <f t="shared" si="24"/>
        <v>0</v>
      </c>
      <c r="BX161" s="88">
        <f t="shared" si="25"/>
        <v>0</v>
      </c>
      <c r="BY161" s="89" t="b">
        <f>IF(BW161&lt;&gt;0,Árboles!AC155)</f>
        <v>0</v>
      </c>
      <c r="BZ161" s="88">
        <f t="shared" si="26"/>
        <v>0</v>
      </c>
      <c r="CA161" s="88">
        <f t="shared" si="27"/>
        <v>0</v>
      </c>
      <c r="CB161" s="89" t="b">
        <f>IF(BZ161&lt;&gt;0,Árboles!AC155)</f>
        <v>0</v>
      </c>
      <c r="CC161" s="88">
        <f t="shared" si="28"/>
        <v>0</v>
      </c>
      <c r="CD161" s="88">
        <f t="shared" si="29"/>
        <v>0</v>
      </c>
      <c r="CE161" s="89" t="b">
        <f>IF(CC161&lt;&gt;0,Árboles!AC155)</f>
        <v>0</v>
      </c>
    </row>
    <row r="162" spans="68:83">
      <c r="BP162" s="10">
        <f>Árboles!B156</f>
        <v>0</v>
      </c>
      <c r="BQ162" s="86">
        <f>Árboles!G156</f>
        <v>0</v>
      </c>
      <c r="BR162" s="87">
        <f>Árboles!V156</f>
        <v>0</v>
      </c>
      <c r="BS162" s="87">
        <f>Árboles!W156</f>
        <v>0</v>
      </c>
      <c r="BT162" s="88">
        <f t="shared" si="22"/>
        <v>0</v>
      </c>
      <c r="BU162" s="88">
        <f t="shared" si="23"/>
        <v>0</v>
      </c>
      <c r="BV162" s="89" t="b">
        <f>IF(BT162&lt;&gt;0,Árboles!AC156)</f>
        <v>0</v>
      </c>
      <c r="BW162" s="88">
        <f t="shared" si="24"/>
        <v>0</v>
      </c>
      <c r="BX162" s="88">
        <f t="shared" si="25"/>
        <v>0</v>
      </c>
      <c r="BY162" s="89" t="b">
        <f>IF(BW162&lt;&gt;0,Árboles!AC156)</f>
        <v>0</v>
      </c>
      <c r="BZ162" s="88">
        <f t="shared" si="26"/>
        <v>0</v>
      </c>
      <c r="CA162" s="88">
        <f t="shared" si="27"/>
        <v>0</v>
      </c>
      <c r="CB162" s="89" t="b">
        <f>IF(BZ162&lt;&gt;0,Árboles!AC156)</f>
        <v>0</v>
      </c>
      <c r="CC162" s="88">
        <f t="shared" si="28"/>
        <v>0</v>
      </c>
      <c r="CD162" s="88">
        <f t="shared" si="29"/>
        <v>0</v>
      </c>
      <c r="CE162" s="89" t="b">
        <f>IF(CC162&lt;&gt;0,Árboles!AC156)</f>
        <v>0</v>
      </c>
    </row>
    <row r="163" spans="68:83">
      <c r="BP163" s="10">
        <f>Árboles!B157</f>
        <v>0</v>
      </c>
      <c r="BQ163" s="86">
        <f>Árboles!G157</f>
        <v>0</v>
      </c>
      <c r="BR163" s="87">
        <f>Árboles!V157</f>
        <v>0</v>
      </c>
      <c r="BS163" s="87">
        <f>Árboles!W157</f>
        <v>0</v>
      </c>
      <c r="BT163" s="88">
        <f t="shared" si="22"/>
        <v>0</v>
      </c>
      <c r="BU163" s="88">
        <f t="shared" si="23"/>
        <v>0</v>
      </c>
      <c r="BV163" s="89" t="b">
        <f>IF(BT163&lt;&gt;0,Árboles!AC157)</f>
        <v>0</v>
      </c>
      <c r="BW163" s="88">
        <f t="shared" si="24"/>
        <v>0</v>
      </c>
      <c r="BX163" s="88">
        <f t="shared" si="25"/>
        <v>0</v>
      </c>
      <c r="BY163" s="89" t="b">
        <f>IF(BW163&lt;&gt;0,Árboles!AC157)</f>
        <v>0</v>
      </c>
      <c r="BZ163" s="88">
        <f t="shared" si="26"/>
        <v>0</v>
      </c>
      <c r="CA163" s="88">
        <f t="shared" si="27"/>
        <v>0</v>
      </c>
      <c r="CB163" s="89" t="b">
        <f>IF(BZ163&lt;&gt;0,Árboles!AC157)</f>
        <v>0</v>
      </c>
      <c r="CC163" s="88">
        <f t="shared" si="28"/>
        <v>0</v>
      </c>
      <c r="CD163" s="88">
        <f t="shared" si="29"/>
        <v>0</v>
      </c>
      <c r="CE163" s="89" t="b">
        <f>IF(CC163&lt;&gt;0,Árboles!AC157)</f>
        <v>0</v>
      </c>
    </row>
    <row r="164" spans="68:83">
      <c r="BP164" s="10">
        <f>Árboles!B158</f>
        <v>0</v>
      </c>
      <c r="BQ164" s="86">
        <f>Árboles!G158</f>
        <v>0</v>
      </c>
      <c r="BR164" s="87">
        <f>Árboles!V158</f>
        <v>0</v>
      </c>
      <c r="BS164" s="87">
        <f>Árboles!W158</f>
        <v>0</v>
      </c>
      <c r="BT164" s="88">
        <f t="shared" si="22"/>
        <v>0</v>
      </c>
      <c r="BU164" s="88">
        <f t="shared" si="23"/>
        <v>0</v>
      </c>
      <c r="BV164" s="89" t="b">
        <f>IF(BT164&lt;&gt;0,Árboles!AC158)</f>
        <v>0</v>
      </c>
      <c r="BW164" s="88">
        <f t="shared" si="24"/>
        <v>0</v>
      </c>
      <c r="BX164" s="88">
        <f t="shared" si="25"/>
        <v>0</v>
      </c>
      <c r="BY164" s="89" t="b">
        <f>IF(BW164&lt;&gt;0,Árboles!AC158)</f>
        <v>0</v>
      </c>
      <c r="BZ164" s="88">
        <f t="shared" si="26"/>
        <v>0</v>
      </c>
      <c r="CA164" s="88">
        <f t="shared" si="27"/>
        <v>0</v>
      </c>
      <c r="CB164" s="89" t="b">
        <f>IF(BZ164&lt;&gt;0,Árboles!AC158)</f>
        <v>0</v>
      </c>
      <c r="CC164" s="88">
        <f t="shared" si="28"/>
        <v>0</v>
      </c>
      <c r="CD164" s="88">
        <f t="shared" si="29"/>
        <v>0</v>
      </c>
      <c r="CE164" s="89" t="b">
        <f>IF(CC164&lt;&gt;0,Árboles!AC158)</f>
        <v>0</v>
      </c>
    </row>
    <row r="165" spans="68:83">
      <c r="BP165" s="10">
        <f>Árboles!B159</f>
        <v>0</v>
      </c>
      <c r="BQ165" s="86">
        <f>Árboles!G159</f>
        <v>0</v>
      </c>
      <c r="BR165" s="87">
        <f>Árboles!V159</f>
        <v>0</v>
      </c>
      <c r="BS165" s="87">
        <f>Árboles!W159</f>
        <v>0</v>
      </c>
      <c r="BT165" s="88">
        <f t="shared" si="22"/>
        <v>0</v>
      </c>
      <c r="BU165" s="88">
        <f t="shared" si="23"/>
        <v>0</v>
      </c>
      <c r="BV165" s="89" t="b">
        <f>IF(BT165&lt;&gt;0,Árboles!AC159)</f>
        <v>0</v>
      </c>
      <c r="BW165" s="88">
        <f t="shared" si="24"/>
        <v>0</v>
      </c>
      <c r="BX165" s="88">
        <f t="shared" si="25"/>
        <v>0</v>
      </c>
      <c r="BY165" s="89" t="b">
        <f>IF(BW165&lt;&gt;0,Árboles!AC159)</f>
        <v>0</v>
      </c>
      <c r="BZ165" s="88">
        <f t="shared" si="26"/>
        <v>0</v>
      </c>
      <c r="CA165" s="88">
        <f t="shared" si="27"/>
        <v>0</v>
      </c>
      <c r="CB165" s="89" t="b">
        <f>IF(BZ165&lt;&gt;0,Árboles!AC159)</f>
        <v>0</v>
      </c>
      <c r="CC165" s="88">
        <f t="shared" si="28"/>
        <v>0</v>
      </c>
      <c r="CD165" s="88">
        <f t="shared" si="29"/>
        <v>0</v>
      </c>
      <c r="CE165" s="89" t="b">
        <f>IF(CC165&lt;&gt;0,Árboles!AC159)</f>
        <v>0</v>
      </c>
    </row>
    <row r="166" spans="68:83">
      <c r="BP166" s="10">
        <f>Árboles!B160</f>
        <v>0</v>
      </c>
      <c r="BQ166" s="86">
        <f>Árboles!G160</f>
        <v>0</v>
      </c>
      <c r="BR166" s="87">
        <f>Árboles!V160</f>
        <v>0</v>
      </c>
      <c r="BS166" s="87">
        <f>Árboles!W160</f>
        <v>0</v>
      </c>
      <c r="BT166" s="88">
        <f t="shared" si="22"/>
        <v>0</v>
      </c>
      <c r="BU166" s="88">
        <f t="shared" si="23"/>
        <v>0</v>
      </c>
      <c r="BV166" s="89" t="b">
        <f>IF(BT166&lt;&gt;0,Árboles!AC160)</f>
        <v>0</v>
      </c>
      <c r="BW166" s="88">
        <f t="shared" si="24"/>
        <v>0</v>
      </c>
      <c r="BX166" s="88">
        <f t="shared" si="25"/>
        <v>0</v>
      </c>
      <c r="BY166" s="89" t="b">
        <f>IF(BW166&lt;&gt;0,Árboles!AC160)</f>
        <v>0</v>
      </c>
      <c r="BZ166" s="88">
        <f t="shared" si="26"/>
        <v>0</v>
      </c>
      <c r="CA166" s="88">
        <f t="shared" si="27"/>
        <v>0</v>
      </c>
      <c r="CB166" s="89" t="b">
        <f>IF(BZ166&lt;&gt;0,Árboles!AC160)</f>
        <v>0</v>
      </c>
      <c r="CC166" s="88">
        <f t="shared" si="28"/>
        <v>0</v>
      </c>
      <c r="CD166" s="88">
        <f t="shared" si="29"/>
        <v>0</v>
      </c>
      <c r="CE166" s="89" t="b">
        <f>IF(CC166&lt;&gt;0,Árboles!AC160)</f>
        <v>0</v>
      </c>
    </row>
    <row r="167" spans="68:83">
      <c r="BP167" s="10">
        <f>Árboles!B161</f>
        <v>0</v>
      </c>
      <c r="BQ167" s="86">
        <f>Árboles!G161</f>
        <v>0</v>
      </c>
      <c r="BR167" s="87">
        <f>Árboles!V161</f>
        <v>0</v>
      </c>
      <c r="BS167" s="87">
        <f>Árboles!W161</f>
        <v>0</v>
      </c>
      <c r="BT167" s="88">
        <f t="shared" si="22"/>
        <v>0</v>
      </c>
      <c r="BU167" s="88">
        <f t="shared" si="23"/>
        <v>0</v>
      </c>
      <c r="BV167" s="89" t="b">
        <f>IF(BT167&lt;&gt;0,Árboles!AC161)</f>
        <v>0</v>
      </c>
      <c r="BW167" s="88">
        <f t="shared" si="24"/>
        <v>0</v>
      </c>
      <c r="BX167" s="88">
        <f t="shared" si="25"/>
        <v>0</v>
      </c>
      <c r="BY167" s="89" t="b">
        <f>IF(BW167&lt;&gt;0,Árboles!AC161)</f>
        <v>0</v>
      </c>
      <c r="BZ167" s="88">
        <f t="shared" si="26"/>
        <v>0</v>
      </c>
      <c r="CA167" s="88">
        <f t="shared" si="27"/>
        <v>0</v>
      </c>
      <c r="CB167" s="89" t="b">
        <f>IF(BZ167&lt;&gt;0,Árboles!AC161)</f>
        <v>0</v>
      </c>
      <c r="CC167" s="88">
        <f t="shared" si="28"/>
        <v>0</v>
      </c>
      <c r="CD167" s="88">
        <f t="shared" si="29"/>
        <v>0</v>
      </c>
      <c r="CE167" s="89" t="b">
        <f>IF(CC167&lt;&gt;0,Árboles!AC161)</f>
        <v>0</v>
      </c>
    </row>
    <row r="168" spans="68:83">
      <c r="BP168" s="10">
        <f>Árboles!B162</f>
        <v>0</v>
      </c>
      <c r="BQ168" s="86">
        <f>Árboles!G162</f>
        <v>0</v>
      </c>
      <c r="BR168" s="87">
        <f>Árboles!V162</f>
        <v>0</v>
      </c>
      <c r="BS168" s="87">
        <f>Árboles!W162</f>
        <v>0</v>
      </c>
      <c r="BT168" s="88">
        <f t="shared" si="22"/>
        <v>0</v>
      </c>
      <c r="BU168" s="88">
        <f t="shared" si="23"/>
        <v>0</v>
      </c>
      <c r="BV168" s="89" t="b">
        <f>IF(BT168&lt;&gt;0,Árboles!AC162)</f>
        <v>0</v>
      </c>
      <c r="BW168" s="88">
        <f t="shared" si="24"/>
        <v>0</v>
      </c>
      <c r="BX168" s="88">
        <f t="shared" si="25"/>
        <v>0</v>
      </c>
      <c r="BY168" s="89" t="b">
        <f>IF(BW168&lt;&gt;0,Árboles!AC162)</f>
        <v>0</v>
      </c>
      <c r="BZ168" s="88">
        <f t="shared" si="26"/>
        <v>0</v>
      </c>
      <c r="CA168" s="88">
        <f t="shared" si="27"/>
        <v>0</v>
      </c>
      <c r="CB168" s="89" t="b">
        <f>IF(BZ168&lt;&gt;0,Árboles!AC162)</f>
        <v>0</v>
      </c>
      <c r="CC168" s="88">
        <f t="shared" si="28"/>
        <v>0</v>
      </c>
      <c r="CD168" s="88">
        <f t="shared" si="29"/>
        <v>0</v>
      </c>
      <c r="CE168" s="89" t="b">
        <f>IF(CC168&lt;&gt;0,Árboles!AC162)</f>
        <v>0</v>
      </c>
    </row>
    <row r="169" spans="68:83">
      <c r="BP169" s="10">
        <f>Árboles!B163</f>
        <v>0</v>
      </c>
      <c r="BQ169" s="86">
        <f>Árboles!G163</f>
        <v>0</v>
      </c>
      <c r="BR169" s="87">
        <f>Árboles!V163</f>
        <v>0</v>
      </c>
      <c r="BS169" s="87">
        <f>Árboles!W163</f>
        <v>0</v>
      </c>
      <c r="BT169" s="88">
        <f t="shared" si="22"/>
        <v>0</v>
      </c>
      <c r="BU169" s="88">
        <f t="shared" si="23"/>
        <v>0</v>
      </c>
      <c r="BV169" s="89" t="b">
        <f>IF(BT169&lt;&gt;0,Árboles!AC163)</f>
        <v>0</v>
      </c>
      <c r="BW169" s="88">
        <f t="shared" si="24"/>
        <v>0</v>
      </c>
      <c r="BX169" s="88">
        <f t="shared" si="25"/>
        <v>0</v>
      </c>
      <c r="BY169" s="89" t="b">
        <f>IF(BW169&lt;&gt;0,Árboles!AC163)</f>
        <v>0</v>
      </c>
      <c r="BZ169" s="88">
        <f t="shared" si="26"/>
        <v>0</v>
      </c>
      <c r="CA169" s="88">
        <f t="shared" si="27"/>
        <v>0</v>
      </c>
      <c r="CB169" s="89" t="b">
        <f>IF(BZ169&lt;&gt;0,Árboles!AC163)</f>
        <v>0</v>
      </c>
      <c r="CC169" s="88">
        <f t="shared" si="28"/>
        <v>0</v>
      </c>
      <c r="CD169" s="88">
        <f t="shared" si="29"/>
        <v>0</v>
      </c>
      <c r="CE169" s="89" t="b">
        <f>IF(CC169&lt;&gt;0,Árboles!AC163)</f>
        <v>0</v>
      </c>
    </row>
    <row r="170" spans="68:83">
      <c r="BP170" s="10">
        <f>Árboles!B164</f>
        <v>0</v>
      </c>
      <c r="BQ170" s="86">
        <f>Árboles!G164</f>
        <v>0</v>
      </c>
      <c r="BR170" s="87">
        <f>Árboles!V164</f>
        <v>0</v>
      </c>
      <c r="BS170" s="87">
        <f>Árboles!W164</f>
        <v>0</v>
      </c>
      <c r="BT170" s="88">
        <f t="shared" si="22"/>
        <v>0</v>
      </c>
      <c r="BU170" s="88">
        <f t="shared" si="23"/>
        <v>0</v>
      </c>
      <c r="BV170" s="89" t="b">
        <f>IF(BT170&lt;&gt;0,Árboles!AC164)</f>
        <v>0</v>
      </c>
      <c r="BW170" s="88">
        <f t="shared" si="24"/>
        <v>0</v>
      </c>
      <c r="BX170" s="88">
        <f t="shared" si="25"/>
        <v>0</v>
      </c>
      <c r="BY170" s="89" t="b">
        <f>IF(BW170&lt;&gt;0,Árboles!AC164)</f>
        <v>0</v>
      </c>
      <c r="BZ170" s="88">
        <f t="shared" si="26"/>
        <v>0</v>
      </c>
      <c r="CA170" s="88">
        <f t="shared" si="27"/>
        <v>0</v>
      </c>
      <c r="CB170" s="89" t="b">
        <f>IF(BZ170&lt;&gt;0,Árboles!AC164)</f>
        <v>0</v>
      </c>
      <c r="CC170" s="88">
        <f t="shared" si="28"/>
        <v>0</v>
      </c>
      <c r="CD170" s="88">
        <f t="shared" si="29"/>
        <v>0</v>
      </c>
      <c r="CE170" s="89" t="b">
        <f>IF(CC170&lt;&gt;0,Árboles!AC164)</f>
        <v>0</v>
      </c>
    </row>
    <row r="171" spans="68:83">
      <c r="BP171" s="10">
        <f>Árboles!B165</f>
        <v>0</v>
      </c>
      <c r="BQ171" s="86">
        <f>Árboles!G165</f>
        <v>0</v>
      </c>
      <c r="BR171" s="87">
        <f>Árboles!V165</f>
        <v>0</v>
      </c>
      <c r="BS171" s="87">
        <f>Árboles!W165</f>
        <v>0</v>
      </c>
      <c r="BT171" s="88">
        <f t="shared" si="22"/>
        <v>0</v>
      </c>
      <c r="BU171" s="88">
        <f t="shared" si="23"/>
        <v>0</v>
      </c>
      <c r="BV171" s="89" t="b">
        <f>IF(BT171&lt;&gt;0,Árboles!AC165)</f>
        <v>0</v>
      </c>
      <c r="BW171" s="88">
        <f t="shared" si="24"/>
        <v>0</v>
      </c>
      <c r="BX171" s="88">
        <f t="shared" si="25"/>
        <v>0</v>
      </c>
      <c r="BY171" s="89" t="b">
        <f>IF(BW171&lt;&gt;0,Árboles!AC165)</f>
        <v>0</v>
      </c>
      <c r="BZ171" s="88">
        <f t="shared" si="26"/>
        <v>0</v>
      </c>
      <c r="CA171" s="88">
        <f t="shared" si="27"/>
        <v>0</v>
      </c>
      <c r="CB171" s="89" t="b">
        <f>IF(BZ171&lt;&gt;0,Árboles!AC165)</f>
        <v>0</v>
      </c>
      <c r="CC171" s="88">
        <f t="shared" si="28"/>
        <v>0</v>
      </c>
      <c r="CD171" s="88">
        <f t="shared" si="29"/>
        <v>0</v>
      </c>
      <c r="CE171" s="89" t="b">
        <f>IF(CC171&lt;&gt;0,Árboles!AC165)</f>
        <v>0</v>
      </c>
    </row>
    <row r="172" spans="68:83">
      <c r="BP172" s="10">
        <f>Árboles!B166</f>
        <v>0</v>
      </c>
      <c r="BQ172" s="86">
        <f>Árboles!G166</f>
        <v>0</v>
      </c>
      <c r="BR172" s="87">
        <f>Árboles!V166</f>
        <v>0</v>
      </c>
      <c r="BS172" s="87">
        <f>Árboles!W166</f>
        <v>0</v>
      </c>
      <c r="BT172" s="88">
        <f t="shared" si="22"/>
        <v>0</v>
      </c>
      <c r="BU172" s="88">
        <f t="shared" si="23"/>
        <v>0</v>
      </c>
      <c r="BV172" s="89" t="b">
        <f>IF(BT172&lt;&gt;0,Árboles!AC166)</f>
        <v>0</v>
      </c>
      <c r="BW172" s="88">
        <f t="shared" si="24"/>
        <v>0</v>
      </c>
      <c r="BX172" s="88">
        <f t="shared" si="25"/>
        <v>0</v>
      </c>
      <c r="BY172" s="89" t="b">
        <f>IF(BW172&lt;&gt;0,Árboles!AC166)</f>
        <v>0</v>
      </c>
      <c r="BZ172" s="88">
        <f t="shared" si="26"/>
        <v>0</v>
      </c>
      <c r="CA172" s="88">
        <f t="shared" si="27"/>
        <v>0</v>
      </c>
      <c r="CB172" s="89" t="b">
        <f>IF(BZ172&lt;&gt;0,Árboles!AC166)</f>
        <v>0</v>
      </c>
      <c r="CC172" s="88">
        <f t="shared" si="28"/>
        <v>0</v>
      </c>
      <c r="CD172" s="88">
        <f t="shared" si="29"/>
        <v>0</v>
      </c>
      <c r="CE172" s="89" t="b">
        <f>IF(CC172&lt;&gt;0,Árboles!AC166)</f>
        <v>0</v>
      </c>
    </row>
    <row r="173" spans="68:83">
      <c r="BP173" s="10">
        <f>Árboles!B167</f>
        <v>0</v>
      </c>
      <c r="BQ173" s="86">
        <f>Árboles!G167</f>
        <v>0</v>
      </c>
      <c r="BR173" s="87">
        <f>Árboles!V167</f>
        <v>0</v>
      </c>
      <c r="BS173" s="87">
        <f>Árboles!W167</f>
        <v>0</v>
      </c>
      <c r="BT173" s="88">
        <f t="shared" si="22"/>
        <v>0</v>
      </c>
      <c r="BU173" s="88">
        <f t="shared" si="23"/>
        <v>0</v>
      </c>
      <c r="BV173" s="89" t="b">
        <f>IF(BT173&lt;&gt;0,Árboles!AC167)</f>
        <v>0</v>
      </c>
      <c r="BW173" s="88">
        <f t="shared" si="24"/>
        <v>0</v>
      </c>
      <c r="BX173" s="88">
        <f t="shared" si="25"/>
        <v>0</v>
      </c>
      <c r="BY173" s="89" t="b">
        <f>IF(BW173&lt;&gt;0,Árboles!AC167)</f>
        <v>0</v>
      </c>
      <c r="BZ173" s="88">
        <f t="shared" si="26"/>
        <v>0</v>
      </c>
      <c r="CA173" s="88">
        <f t="shared" si="27"/>
        <v>0</v>
      </c>
      <c r="CB173" s="89" t="b">
        <f>IF(BZ173&lt;&gt;0,Árboles!AC167)</f>
        <v>0</v>
      </c>
      <c r="CC173" s="88">
        <f t="shared" si="28"/>
        <v>0</v>
      </c>
      <c r="CD173" s="88">
        <f t="shared" si="29"/>
        <v>0</v>
      </c>
      <c r="CE173" s="89" t="b">
        <f>IF(CC173&lt;&gt;0,Árboles!AC167)</f>
        <v>0</v>
      </c>
    </row>
    <row r="174" spans="68:83">
      <c r="BP174" s="10">
        <f>Árboles!B168</f>
        <v>0</v>
      </c>
      <c r="BQ174" s="86">
        <f>Árboles!G168</f>
        <v>0</v>
      </c>
      <c r="BR174" s="87">
        <f>Árboles!V168</f>
        <v>0</v>
      </c>
      <c r="BS174" s="87">
        <f>Árboles!W168</f>
        <v>0</v>
      </c>
      <c r="BT174" s="88">
        <f t="shared" si="22"/>
        <v>0</v>
      </c>
      <c r="BU174" s="88">
        <f t="shared" si="23"/>
        <v>0</v>
      </c>
      <c r="BV174" s="89" t="b">
        <f>IF(BT174&lt;&gt;0,Árboles!AC168)</f>
        <v>0</v>
      </c>
      <c r="BW174" s="88">
        <f t="shared" si="24"/>
        <v>0</v>
      </c>
      <c r="BX174" s="88">
        <f t="shared" si="25"/>
        <v>0</v>
      </c>
      <c r="BY174" s="89" t="b">
        <f>IF(BW174&lt;&gt;0,Árboles!AC168)</f>
        <v>0</v>
      </c>
      <c r="BZ174" s="88">
        <f t="shared" si="26"/>
        <v>0</v>
      </c>
      <c r="CA174" s="88">
        <f t="shared" si="27"/>
        <v>0</v>
      </c>
      <c r="CB174" s="89" t="b">
        <f>IF(BZ174&lt;&gt;0,Árboles!AC168)</f>
        <v>0</v>
      </c>
      <c r="CC174" s="88">
        <f t="shared" si="28"/>
        <v>0</v>
      </c>
      <c r="CD174" s="88">
        <f t="shared" si="29"/>
        <v>0</v>
      </c>
      <c r="CE174" s="89" t="b">
        <f>IF(CC174&lt;&gt;0,Árboles!AC168)</f>
        <v>0</v>
      </c>
    </row>
    <row r="175" spans="68:83">
      <c r="BP175" s="10">
        <f>Árboles!B169</f>
        <v>0</v>
      </c>
      <c r="BQ175" s="86">
        <f>Árboles!G169</f>
        <v>0</v>
      </c>
      <c r="BR175" s="87">
        <f>Árboles!V169</f>
        <v>0</v>
      </c>
      <c r="BS175" s="87">
        <f>Árboles!W169</f>
        <v>0</v>
      </c>
      <c r="BT175" s="88">
        <f t="shared" si="22"/>
        <v>0</v>
      </c>
      <c r="BU175" s="88">
        <f t="shared" si="23"/>
        <v>0</v>
      </c>
      <c r="BV175" s="89" t="b">
        <f>IF(BT175&lt;&gt;0,Árboles!AC169)</f>
        <v>0</v>
      </c>
      <c r="BW175" s="88">
        <f t="shared" si="24"/>
        <v>0</v>
      </c>
      <c r="BX175" s="88">
        <f t="shared" si="25"/>
        <v>0</v>
      </c>
      <c r="BY175" s="89" t="b">
        <f>IF(BW175&lt;&gt;0,Árboles!AC169)</f>
        <v>0</v>
      </c>
      <c r="BZ175" s="88">
        <f t="shared" si="26"/>
        <v>0</v>
      </c>
      <c r="CA175" s="88">
        <f t="shared" si="27"/>
        <v>0</v>
      </c>
      <c r="CB175" s="89" t="b">
        <f>IF(BZ175&lt;&gt;0,Árboles!AC169)</f>
        <v>0</v>
      </c>
      <c r="CC175" s="88">
        <f t="shared" si="28"/>
        <v>0</v>
      </c>
      <c r="CD175" s="88">
        <f t="shared" si="29"/>
        <v>0</v>
      </c>
      <c r="CE175" s="89" t="b">
        <f>IF(CC175&lt;&gt;0,Árboles!AC169)</f>
        <v>0</v>
      </c>
    </row>
    <row r="176" spans="68:83">
      <c r="BP176" s="10">
        <f>Árboles!B170</f>
        <v>0</v>
      </c>
      <c r="BQ176" s="86">
        <f>Árboles!G170</f>
        <v>0</v>
      </c>
      <c r="BR176" s="87">
        <f>Árboles!V170</f>
        <v>0</v>
      </c>
      <c r="BS176" s="87">
        <f>Árboles!W170</f>
        <v>0</v>
      </c>
      <c r="BT176" s="88">
        <f t="shared" si="22"/>
        <v>0</v>
      </c>
      <c r="BU176" s="88">
        <f t="shared" si="23"/>
        <v>0</v>
      </c>
      <c r="BV176" s="89" t="b">
        <f>IF(BT176&lt;&gt;0,Árboles!AC170)</f>
        <v>0</v>
      </c>
      <c r="BW176" s="88">
        <f t="shared" si="24"/>
        <v>0</v>
      </c>
      <c r="BX176" s="88">
        <f t="shared" si="25"/>
        <v>0</v>
      </c>
      <c r="BY176" s="89" t="b">
        <f>IF(BW176&lt;&gt;0,Árboles!AC170)</f>
        <v>0</v>
      </c>
      <c r="BZ176" s="88">
        <f t="shared" si="26"/>
        <v>0</v>
      </c>
      <c r="CA176" s="88">
        <f t="shared" si="27"/>
        <v>0</v>
      </c>
      <c r="CB176" s="89" t="b">
        <f>IF(BZ176&lt;&gt;0,Árboles!AC170)</f>
        <v>0</v>
      </c>
      <c r="CC176" s="88">
        <f t="shared" si="28"/>
        <v>0</v>
      </c>
      <c r="CD176" s="88">
        <f t="shared" si="29"/>
        <v>0</v>
      </c>
      <c r="CE176" s="89" t="b">
        <f>IF(CC176&lt;&gt;0,Árboles!AC170)</f>
        <v>0</v>
      </c>
    </row>
    <row r="177" spans="68:83">
      <c r="BP177" s="10">
        <f>Árboles!B171</f>
        <v>0</v>
      </c>
      <c r="BQ177" s="86">
        <f>Árboles!G171</f>
        <v>0</v>
      </c>
      <c r="BR177" s="87">
        <f>Árboles!V171</f>
        <v>0</v>
      </c>
      <c r="BS177" s="87">
        <f>Árboles!W171</f>
        <v>0</v>
      </c>
      <c r="BT177" s="88">
        <f t="shared" si="22"/>
        <v>0</v>
      </c>
      <c r="BU177" s="88">
        <f t="shared" si="23"/>
        <v>0</v>
      </c>
      <c r="BV177" s="89" t="b">
        <f>IF(BT177&lt;&gt;0,Árboles!AC171)</f>
        <v>0</v>
      </c>
      <c r="BW177" s="88">
        <f t="shared" si="24"/>
        <v>0</v>
      </c>
      <c r="BX177" s="88">
        <f t="shared" si="25"/>
        <v>0</v>
      </c>
      <c r="BY177" s="89" t="b">
        <f>IF(BW177&lt;&gt;0,Árboles!AC171)</f>
        <v>0</v>
      </c>
      <c r="BZ177" s="88">
        <f t="shared" si="26"/>
        <v>0</v>
      </c>
      <c r="CA177" s="88">
        <f t="shared" si="27"/>
        <v>0</v>
      </c>
      <c r="CB177" s="89" t="b">
        <f>IF(BZ177&lt;&gt;0,Árboles!AC171)</f>
        <v>0</v>
      </c>
      <c r="CC177" s="88">
        <f t="shared" si="28"/>
        <v>0</v>
      </c>
      <c r="CD177" s="88">
        <f t="shared" si="29"/>
        <v>0</v>
      </c>
      <c r="CE177" s="89" t="b">
        <f>IF(CC177&lt;&gt;0,Árboles!AC171)</f>
        <v>0</v>
      </c>
    </row>
    <row r="178" spans="68:83">
      <c r="BP178" s="10">
        <f>Árboles!B172</f>
        <v>0</v>
      </c>
      <c r="BQ178" s="86">
        <f>Árboles!G172</f>
        <v>0</v>
      </c>
      <c r="BR178" s="87">
        <f>Árboles!V172</f>
        <v>0</v>
      </c>
      <c r="BS178" s="87">
        <f>Árboles!W172</f>
        <v>0</v>
      </c>
      <c r="BT178" s="88">
        <f t="shared" si="22"/>
        <v>0</v>
      </c>
      <c r="BU178" s="88">
        <f t="shared" si="23"/>
        <v>0</v>
      </c>
      <c r="BV178" s="89" t="b">
        <f>IF(BT178&lt;&gt;0,Árboles!AC172)</f>
        <v>0</v>
      </c>
      <c r="BW178" s="88">
        <f t="shared" si="24"/>
        <v>0</v>
      </c>
      <c r="BX178" s="88">
        <f t="shared" si="25"/>
        <v>0</v>
      </c>
      <c r="BY178" s="89" t="b">
        <f>IF(BW178&lt;&gt;0,Árboles!AC172)</f>
        <v>0</v>
      </c>
      <c r="BZ178" s="88">
        <f t="shared" si="26"/>
        <v>0</v>
      </c>
      <c r="CA178" s="88">
        <f t="shared" si="27"/>
        <v>0</v>
      </c>
      <c r="CB178" s="89" t="b">
        <f>IF(BZ178&lt;&gt;0,Árboles!AC172)</f>
        <v>0</v>
      </c>
      <c r="CC178" s="88">
        <f t="shared" si="28"/>
        <v>0</v>
      </c>
      <c r="CD178" s="88">
        <f t="shared" si="29"/>
        <v>0</v>
      </c>
      <c r="CE178" s="89" t="b">
        <f>IF(CC178&lt;&gt;0,Árboles!AC172)</f>
        <v>0</v>
      </c>
    </row>
    <row r="179" spans="68:83">
      <c r="BP179" s="10">
        <f>Árboles!B173</f>
        <v>0</v>
      </c>
      <c r="BQ179" s="86">
        <f>Árboles!G173</f>
        <v>0</v>
      </c>
      <c r="BR179" s="87">
        <f>Árboles!V173</f>
        <v>0</v>
      </c>
      <c r="BS179" s="87">
        <f>Árboles!W173</f>
        <v>0</v>
      </c>
      <c r="BT179" s="88">
        <f t="shared" si="22"/>
        <v>0</v>
      </c>
      <c r="BU179" s="88">
        <f t="shared" si="23"/>
        <v>0</v>
      </c>
      <c r="BV179" s="89" t="b">
        <f>IF(BT179&lt;&gt;0,Árboles!AC173)</f>
        <v>0</v>
      </c>
      <c r="BW179" s="88">
        <f t="shared" si="24"/>
        <v>0</v>
      </c>
      <c r="BX179" s="88">
        <f t="shared" si="25"/>
        <v>0</v>
      </c>
      <c r="BY179" s="89" t="b">
        <f>IF(BW179&lt;&gt;0,Árboles!AC173)</f>
        <v>0</v>
      </c>
      <c r="BZ179" s="88">
        <f t="shared" si="26"/>
        <v>0</v>
      </c>
      <c r="CA179" s="88">
        <f t="shared" si="27"/>
        <v>0</v>
      </c>
      <c r="CB179" s="89" t="b">
        <f>IF(BZ179&lt;&gt;0,Árboles!AC173)</f>
        <v>0</v>
      </c>
      <c r="CC179" s="88">
        <f t="shared" si="28"/>
        <v>0</v>
      </c>
      <c r="CD179" s="88">
        <f t="shared" si="29"/>
        <v>0</v>
      </c>
      <c r="CE179" s="89" t="b">
        <f>IF(CC179&lt;&gt;0,Árboles!AC173)</f>
        <v>0</v>
      </c>
    </row>
    <row r="180" spans="68:83">
      <c r="BP180" s="10">
        <f>Árboles!B174</f>
        <v>0</v>
      </c>
      <c r="BQ180" s="86">
        <f>Árboles!G174</f>
        <v>0</v>
      </c>
      <c r="BR180" s="87">
        <f>Árboles!V174</f>
        <v>0</v>
      </c>
      <c r="BS180" s="87">
        <f>Árboles!W174</f>
        <v>0</v>
      </c>
      <c r="BT180" s="88">
        <f t="shared" si="22"/>
        <v>0</v>
      </c>
      <c r="BU180" s="88">
        <f t="shared" si="23"/>
        <v>0</v>
      </c>
      <c r="BV180" s="89" t="b">
        <f>IF(BT180&lt;&gt;0,Árboles!AC174)</f>
        <v>0</v>
      </c>
      <c r="BW180" s="88">
        <f t="shared" si="24"/>
        <v>0</v>
      </c>
      <c r="BX180" s="88">
        <f t="shared" si="25"/>
        <v>0</v>
      </c>
      <c r="BY180" s="89" t="b">
        <f>IF(BW180&lt;&gt;0,Árboles!AC174)</f>
        <v>0</v>
      </c>
      <c r="BZ180" s="88">
        <f t="shared" si="26"/>
        <v>0</v>
      </c>
      <c r="CA180" s="88">
        <f t="shared" si="27"/>
        <v>0</v>
      </c>
      <c r="CB180" s="89" t="b">
        <f>IF(BZ180&lt;&gt;0,Árboles!AC174)</f>
        <v>0</v>
      </c>
      <c r="CC180" s="88">
        <f t="shared" si="28"/>
        <v>0</v>
      </c>
      <c r="CD180" s="88">
        <f t="shared" si="29"/>
        <v>0</v>
      </c>
      <c r="CE180" s="89" t="b">
        <f>IF(CC180&lt;&gt;0,Árboles!AC174)</f>
        <v>0</v>
      </c>
    </row>
    <row r="181" spans="68:83">
      <c r="BP181" s="10">
        <f>Árboles!B175</f>
        <v>0</v>
      </c>
      <c r="BQ181" s="86">
        <f>Árboles!G175</f>
        <v>0</v>
      </c>
      <c r="BR181" s="87">
        <f>Árboles!V175</f>
        <v>0</v>
      </c>
      <c r="BS181" s="87">
        <f>Árboles!W175</f>
        <v>0</v>
      </c>
      <c r="BT181" s="88">
        <f t="shared" si="22"/>
        <v>0</v>
      </c>
      <c r="BU181" s="88">
        <f t="shared" si="23"/>
        <v>0</v>
      </c>
      <c r="BV181" s="89" t="b">
        <f>IF(BT181&lt;&gt;0,Árboles!AC175)</f>
        <v>0</v>
      </c>
      <c r="BW181" s="88">
        <f t="shared" si="24"/>
        <v>0</v>
      </c>
      <c r="BX181" s="88">
        <f t="shared" si="25"/>
        <v>0</v>
      </c>
      <c r="BY181" s="89" t="b">
        <f>IF(BW181&lt;&gt;0,Árboles!AC175)</f>
        <v>0</v>
      </c>
      <c r="BZ181" s="88">
        <f t="shared" si="26"/>
        <v>0</v>
      </c>
      <c r="CA181" s="88">
        <f t="shared" si="27"/>
        <v>0</v>
      </c>
      <c r="CB181" s="89" t="b">
        <f>IF(BZ181&lt;&gt;0,Árboles!AC175)</f>
        <v>0</v>
      </c>
      <c r="CC181" s="88">
        <f t="shared" si="28"/>
        <v>0</v>
      </c>
      <c r="CD181" s="88">
        <f t="shared" si="29"/>
        <v>0</v>
      </c>
      <c r="CE181" s="89" t="b">
        <f>IF(CC181&lt;&gt;0,Árboles!AC175)</f>
        <v>0</v>
      </c>
    </row>
    <row r="182" spans="68:83">
      <c r="BP182" s="10">
        <f>Árboles!B176</f>
        <v>0</v>
      </c>
      <c r="BQ182" s="86">
        <f>Árboles!G176</f>
        <v>0</v>
      </c>
      <c r="BR182" s="87">
        <f>Árboles!V176</f>
        <v>0</v>
      </c>
      <c r="BS182" s="87">
        <f>Árboles!W176</f>
        <v>0</v>
      </c>
      <c r="BT182" s="88">
        <f t="shared" si="22"/>
        <v>0</v>
      </c>
      <c r="BU182" s="88">
        <f t="shared" si="23"/>
        <v>0</v>
      </c>
      <c r="BV182" s="89" t="b">
        <f>IF(BT182&lt;&gt;0,Árboles!AC176)</f>
        <v>0</v>
      </c>
      <c r="BW182" s="88">
        <f t="shared" si="24"/>
        <v>0</v>
      </c>
      <c r="BX182" s="88">
        <f t="shared" si="25"/>
        <v>0</v>
      </c>
      <c r="BY182" s="89" t="b">
        <f>IF(BW182&lt;&gt;0,Árboles!AC176)</f>
        <v>0</v>
      </c>
      <c r="BZ182" s="88">
        <f t="shared" si="26"/>
        <v>0</v>
      </c>
      <c r="CA182" s="88">
        <f t="shared" si="27"/>
        <v>0</v>
      </c>
      <c r="CB182" s="89" t="b">
        <f>IF(BZ182&lt;&gt;0,Árboles!AC176)</f>
        <v>0</v>
      </c>
      <c r="CC182" s="88">
        <f t="shared" si="28"/>
        <v>0</v>
      </c>
      <c r="CD182" s="88">
        <f t="shared" si="29"/>
        <v>0</v>
      </c>
      <c r="CE182" s="89" t="b">
        <f>IF(CC182&lt;&gt;0,Árboles!AC176)</f>
        <v>0</v>
      </c>
    </row>
    <row r="183" spans="68:83">
      <c r="BP183" s="10">
        <f>Árboles!B177</f>
        <v>0</v>
      </c>
      <c r="BQ183" s="86">
        <f>Árboles!G177</f>
        <v>0</v>
      </c>
      <c r="BR183" s="87">
        <f>Árboles!V177</f>
        <v>0</v>
      </c>
      <c r="BS183" s="87">
        <f>Árboles!W177</f>
        <v>0</v>
      </c>
      <c r="BT183" s="88">
        <f t="shared" si="22"/>
        <v>0</v>
      </c>
      <c r="BU183" s="88">
        <f t="shared" si="23"/>
        <v>0</v>
      </c>
      <c r="BV183" s="89" t="b">
        <f>IF(BT183&lt;&gt;0,Árboles!AC177)</f>
        <v>0</v>
      </c>
      <c r="BW183" s="88">
        <f t="shared" si="24"/>
        <v>0</v>
      </c>
      <c r="BX183" s="88">
        <f t="shared" si="25"/>
        <v>0</v>
      </c>
      <c r="BY183" s="89" t="b">
        <f>IF(BW183&lt;&gt;0,Árboles!AC177)</f>
        <v>0</v>
      </c>
      <c r="BZ183" s="88">
        <f t="shared" si="26"/>
        <v>0</v>
      </c>
      <c r="CA183" s="88">
        <f t="shared" si="27"/>
        <v>0</v>
      </c>
      <c r="CB183" s="89" t="b">
        <f>IF(BZ183&lt;&gt;0,Árboles!AC177)</f>
        <v>0</v>
      </c>
      <c r="CC183" s="88">
        <f t="shared" si="28"/>
        <v>0</v>
      </c>
      <c r="CD183" s="88">
        <f t="shared" si="29"/>
        <v>0</v>
      </c>
      <c r="CE183" s="89" t="b">
        <f>IF(CC183&lt;&gt;0,Árboles!AC177)</f>
        <v>0</v>
      </c>
    </row>
    <row r="184" spans="68:83">
      <c r="BP184" s="10">
        <f>Árboles!B178</f>
        <v>0</v>
      </c>
      <c r="BQ184" s="86">
        <f>Árboles!G178</f>
        <v>0</v>
      </c>
      <c r="BR184" s="87">
        <f>Árboles!V178</f>
        <v>0</v>
      </c>
      <c r="BS184" s="87">
        <f>Árboles!W178</f>
        <v>0</v>
      </c>
      <c r="BT184" s="88">
        <f t="shared" si="22"/>
        <v>0</v>
      </c>
      <c r="BU184" s="88">
        <f t="shared" si="23"/>
        <v>0</v>
      </c>
      <c r="BV184" s="89" t="b">
        <f>IF(BT184&lt;&gt;0,Árboles!AC178)</f>
        <v>0</v>
      </c>
      <c r="BW184" s="88">
        <f t="shared" si="24"/>
        <v>0</v>
      </c>
      <c r="BX184" s="88">
        <f t="shared" si="25"/>
        <v>0</v>
      </c>
      <c r="BY184" s="89" t="b">
        <f>IF(BW184&lt;&gt;0,Árboles!AC178)</f>
        <v>0</v>
      </c>
      <c r="BZ184" s="88">
        <f t="shared" si="26"/>
        <v>0</v>
      </c>
      <c r="CA184" s="88">
        <f t="shared" si="27"/>
        <v>0</v>
      </c>
      <c r="CB184" s="89" t="b">
        <f>IF(BZ184&lt;&gt;0,Árboles!AC178)</f>
        <v>0</v>
      </c>
      <c r="CC184" s="88">
        <f t="shared" si="28"/>
        <v>0</v>
      </c>
      <c r="CD184" s="88">
        <f t="shared" si="29"/>
        <v>0</v>
      </c>
      <c r="CE184" s="89" t="b">
        <f>IF(CC184&lt;&gt;0,Árboles!AC178)</f>
        <v>0</v>
      </c>
    </row>
    <row r="185" spans="68:83">
      <c r="BP185" s="10">
        <f>Árboles!B179</f>
        <v>0</v>
      </c>
      <c r="BQ185" s="86">
        <f>Árboles!G179</f>
        <v>0</v>
      </c>
      <c r="BR185" s="87">
        <f>Árboles!V179</f>
        <v>0</v>
      </c>
      <c r="BS185" s="87">
        <f>Árboles!W179</f>
        <v>0</v>
      </c>
      <c r="BT185" s="88">
        <f t="shared" si="22"/>
        <v>0</v>
      </c>
      <c r="BU185" s="88">
        <f t="shared" si="23"/>
        <v>0</v>
      </c>
      <c r="BV185" s="89" t="b">
        <f>IF(BT185&lt;&gt;0,Árboles!AC179)</f>
        <v>0</v>
      </c>
      <c r="BW185" s="88">
        <f t="shared" si="24"/>
        <v>0</v>
      </c>
      <c r="BX185" s="88">
        <f t="shared" si="25"/>
        <v>0</v>
      </c>
      <c r="BY185" s="89" t="b">
        <f>IF(BW185&lt;&gt;0,Árboles!AC179)</f>
        <v>0</v>
      </c>
      <c r="BZ185" s="88">
        <f t="shared" si="26"/>
        <v>0</v>
      </c>
      <c r="CA185" s="88">
        <f t="shared" si="27"/>
        <v>0</v>
      </c>
      <c r="CB185" s="89" t="b">
        <f>IF(BZ185&lt;&gt;0,Árboles!AC179)</f>
        <v>0</v>
      </c>
      <c r="CC185" s="88">
        <f t="shared" si="28"/>
        <v>0</v>
      </c>
      <c r="CD185" s="88">
        <f t="shared" si="29"/>
        <v>0</v>
      </c>
      <c r="CE185" s="89" t="b">
        <f>IF(CC185&lt;&gt;0,Árboles!AC179)</f>
        <v>0</v>
      </c>
    </row>
    <row r="186" spans="68:83">
      <c r="BP186" s="10">
        <f>Árboles!B180</f>
        <v>0</v>
      </c>
      <c r="BQ186" s="86">
        <f>Árboles!G180</f>
        <v>0</v>
      </c>
      <c r="BR186" s="87">
        <f>Árboles!V180</f>
        <v>0</v>
      </c>
      <c r="BS186" s="87">
        <f>Árboles!W180</f>
        <v>0</v>
      </c>
      <c r="BT186" s="88">
        <f t="shared" si="22"/>
        <v>0</v>
      </c>
      <c r="BU186" s="88">
        <f t="shared" si="23"/>
        <v>0</v>
      </c>
      <c r="BV186" s="89" t="b">
        <f>IF(BT186&lt;&gt;0,Árboles!AC180)</f>
        <v>0</v>
      </c>
      <c r="BW186" s="88">
        <f t="shared" si="24"/>
        <v>0</v>
      </c>
      <c r="BX186" s="88">
        <f t="shared" si="25"/>
        <v>0</v>
      </c>
      <c r="BY186" s="89" t="b">
        <f>IF(BW186&lt;&gt;0,Árboles!AC180)</f>
        <v>0</v>
      </c>
      <c r="BZ186" s="88">
        <f t="shared" si="26"/>
        <v>0</v>
      </c>
      <c r="CA186" s="88">
        <f t="shared" si="27"/>
        <v>0</v>
      </c>
      <c r="CB186" s="89" t="b">
        <f>IF(BZ186&lt;&gt;0,Árboles!AC180)</f>
        <v>0</v>
      </c>
      <c r="CC186" s="88">
        <f t="shared" si="28"/>
        <v>0</v>
      </c>
      <c r="CD186" s="88">
        <f t="shared" si="29"/>
        <v>0</v>
      </c>
      <c r="CE186" s="89" t="b">
        <f>IF(CC186&lt;&gt;0,Árboles!AC180)</f>
        <v>0</v>
      </c>
    </row>
    <row r="187" spans="68:83">
      <c r="BP187" s="10">
        <f>Árboles!B181</f>
        <v>0</v>
      </c>
      <c r="BQ187" s="86">
        <f>Árboles!G181</f>
        <v>0</v>
      </c>
      <c r="BR187" s="87">
        <f>Árboles!V181</f>
        <v>0</v>
      </c>
      <c r="BS187" s="87">
        <f>Árboles!W181</f>
        <v>0</v>
      </c>
      <c r="BT187" s="88">
        <f t="shared" si="22"/>
        <v>0</v>
      </c>
      <c r="BU187" s="88">
        <f t="shared" si="23"/>
        <v>0</v>
      </c>
      <c r="BV187" s="89" t="b">
        <f>IF(BT187&lt;&gt;0,Árboles!AC181)</f>
        <v>0</v>
      </c>
      <c r="BW187" s="88">
        <f t="shared" si="24"/>
        <v>0</v>
      </c>
      <c r="BX187" s="88">
        <f t="shared" si="25"/>
        <v>0</v>
      </c>
      <c r="BY187" s="89" t="b">
        <f>IF(BW187&lt;&gt;0,Árboles!AC181)</f>
        <v>0</v>
      </c>
      <c r="BZ187" s="88">
        <f t="shared" si="26"/>
        <v>0</v>
      </c>
      <c r="CA187" s="88">
        <f t="shared" si="27"/>
        <v>0</v>
      </c>
      <c r="CB187" s="89" t="b">
        <f>IF(BZ187&lt;&gt;0,Árboles!AC181)</f>
        <v>0</v>
      </c>
      <c r="CC187" s="88">
        <f t="shared" si="28"/>
        <v>0</v>
      </c>
      <c r="CD187" s="88">
        <f t="shared" si="29"/>
        <v>0</v>
      </c>
      <c r="CE187" s="89" t="b">
        <f>IF(CC187&lt;&gt;0,Árboles!AC181)</f>
        <v>0</v>
      </c>
    </row>
    <row r="188" spans="68:83">
      <c r="BP188" s="10">
        <f>Árboles!B182</f>
        <v>0</v>
      </c>
      <c r="BQ188" s="86">
        <f>Árboles!G182</f>
        <v>0</v>
      </c>
      <c r="BR188" s="87">
        <f>Árboles!V182</f>
        <v>0</v>
      </c>
      <c r="BS188" s="87">
        <f>Árboles!W182</f>
        <v>0</v>
      </c>
      <c r="BT188" s="88">
        <f t="shared" si="22"/>
        <v>0</v>
      </c>
      <c r="BU188" s="88">
        <f t="shared" si="23"/>
        <v>0</v>
      </c>
      <c r="BV188" s="89" t="b">
        <f>IF(BT188&lt;&gt;0,Árboles!AC182)</f>
        <v>0</v>
      </c>
      <c r="BW188" s="88">
        <f t="shared" si="24"/>
        <v>0</v>
      </c>
      <c r="BX188" s="88">
        <f t="shared" si="25"/>
        <v>0</v>
      </c>
      <c r="BY188" s="89" t="b">
        <f>IF(BW188&lt;&gt;0,Árboles!AC182)</f>
        <v>0</v>
      </c>
      <c r="BZ188" s="88">
        <f t="shared" si="26"/>
        <v>0</v>
      </c>
      <c r="CA188" s="88">
        <f t="shared" si="27"/>
        <v>0</v>
      </c>
      <c r="CB188" s="89" t="b">
        <f>IF(BZ188&lt;&gt;0,Árboles!AC182)</f>
        <v>0</v>
      </c>
      <c r="CC188" s="88">
        <f t="shared" si="28"/>
        <v>0</v>
      </c>
      <c r="CD188" s="88">
        <f t="shared" si="29"/>
        <v>0</v>
      </c>
      <c r="CE188" s="89" t="b">
        <f>IF(CC188&lt;&gt;0,Árboles!AC182)</f>
        <v>0</v>
      </c>
    </row>
    <row r="189" spans="68:83">
      <c r="BP189" s="10">
        <f>Árboles!B183</f>
        <v>0</v>
      </c>
      <c r="BQ189" s="86">
        <f>Árboles!G183</f>
        <v>0</v>
      </c>
      <c r="BR189" s="87">
        <f>Árboles!V183</f>
        <v>0</v>
      </c>
      <c r="BS189" s="87">
        <f>Árboles!W183</f>
        <v>0</v>
      </c>
      <c r="BT189" s="88">
        <f t="shared" si="22"/>
        <v>0</v>
      </c>
      <c r="BU189" s="88">
        <f t="shared" si="23"/>
        <v>0</v>
      </c>
      <c r="BV189" s="89" t="b">
        <f>IF(BT189&lt;&gt;0,Árboles!AC183)</f>
        <v>0</v>
      </c>
      <c r="BW189" s="88">
        <f t="shared" si="24"/>
        <v>0</v>
      </c>
      <c r="BX189" s="88">
        <f t="shared" si="25"/>
        <v>0</v>
      </c>
      <c r="BY189" s="89" t="b">
        <f>IF(BW189&lt;&gt;0,Árboles!AC183)</f>
        <v>0</v>
      </c>
      <c r="BZ189" s="88">
        <f t="shared" si="26"/>
        <v>0</v>
      </c>
      <c r="CA189" s="88">
        <f t="shared" si="27"/>
        <v>0</v>
      </c>
      <c r="CB189" s="89" t="b">
        <f>IF(BZ189&lt;&gt;0,Árboles!AC183)</f>
        <v>0</v>
      </c>
      <c r="CC189" s="88">
        <f t="shared" si="28"/>
        <v>0</v>
      </c>
      <c r="CD189" s="88">
        <f t="shared" si="29"/>
        <v>0</v>
      </c>
      <c r="CE189" s="89" t="b">
        <f>IF(CC189&lt;&gt;0,Árboles!AC183)</f>
        <v>0</v>
      </c>
    </row>
    <row r="190" spans="68:83">
      <c r="BP190" s="10">
        <f>Árboles!B184</f>
        <v>0</v>
      </c>
      <c r="BQ190" s="86">
        <f>Árboles!G184</f>
        <v>0</v>
      </c>
      <c r="BR190" s="87">
        <f>Árboles!V184</f>
        <v>0</v>
      </c>
      <c r="BS190" s="87">
        <f>Árboles!W184</f>
        <v>0</v>
      </c>
      <c r="BT190" s="88">
        <f t="shared" si="22"/>
        <v>0</v>
      </c>
      <c r="BU190" s="88">
        <f t="shared" si="23"/>
        <v>0</v>
      </c>
      <c r="BV190" s="89" t="b">
        <f>IF(BT190&lt;&gt;0,Árboles!AC184)</f>
        <v>0</v>
      </c>
      <c r="BW190" s="88">
        <f t="shared" si="24"/>
        <v>0</v>
      </c>
      <c r="BX190" s="88">
        <f t="shared" si="25"/>
        <v>0</v>
      </c>
      <c r="BY190" s="89" t="b">
        <f>IF(BW190&lt;&gt;0,Árboles!AC184)</f>
        <v>0</v>
      </c>
      <c r="BZ190" s="88">
        <f t="shared" si="26"/>
        <v>0</v>
      </c>
      <c r="CA190" s="88">
        <f t="shared" si="27"/>
        <v>0</v>
      </c>
      <c r="CB190" s="89" t="b">
        <f>IF(BZ190&lt;&gt;0,Árboles!AC184)</f>
        <v>0</v>
      </c>
      <c r="CC190" s="88">
        <f t="shared" si="28"/>
        <v>0</v>
      </c>
      <c r="CD190" s="88">
        <f t="shared" si="29"/>
        <v>0</v>
      </c>
      <c r="CE190" s="89" t="b">
        <f>IF(CC190&lt;&gt;0,Árboles!AC184)</f>
        <v>0</v>
      </c>
    </row>
    <row r="191" spans="68:83">
      <c r="BP191" s="10">
        <f>Árboles!B185</f>
        <v>0</v>
      </c>
      <c r="BQ191" s="86">
        <f>Árboles!G185</f>
        <v>0</v>
      </c>
      <c r="BR191" s="87">
        <f>Árboles!V185</f>
        <v>0</v>
      </c>
      <c r="BS191" s="87">
        <f>Árboles!W185</f>
        <v>0</v>
      </c>
      <c r="BT191" s="88">
        <f t="shared" si="22"/>
        <v>0</v>
      </c>
      <c r="BU191" s="88">
        <f t="shared" si="23"/>
        <v>0</v>
      </c>
      <c r="BV191" s="89" t="b">
        <f>IF(BT191&lt;&gt;0,Árboles!AC185)</f>
        <v>0</v>
      </c>
      <c r="BW191" s="88">
        <f t="shared" si="24"/>
        <v>0</v>
      </c>
      <c r="BX191" s="88">
        <f t="shared" si="25"/>
        <v>0</v>
      </c>
      <c r="BY191" s="89" t="b">
        <f>IF(BW191&lt;&gt;0,Árboles!AC185)</f>
        <v>0</v>
      </c>
      <c r="BZ191" s="88">
        <f t="shared" si="26"/>
        <v>0</v>
      </c>
      <c r="CA191" s="88">
        <f t="shared" si="27"/>
        <v>0</v>
      </c>
      <c r="CB191" s="89" t="b">
        <f>IF(BZ191&lt;&gt;0,Árboles!AC185)</f>
        <v>0</v>
      </c>
      <c r="CC191" s="88">
        <f t="shared" si="28"/>
        <v>0</v>
      </c>
      <c r="CD191" s="88">
        <f t="shared" si="29"/>
        <v>0</v>
      </c>
      <c r="CE191" s="89" t="b">
        <f>IF(CC191&lt;&gt;0,Árboles!AC185)</f>
        <v>0</v>
      </c>
    </row>
    <row r="192" spans="68:83">
      <c r="BP192" s="10">
        <f>Árboles!B186</f>
        <v>0</v>
      </c>
      <c r="BQ192" s="86">
        <f>Árboles!G186</f>
        <v>0</v>
      </c>
      <c r="BR192" s="87">
        <f>Árboles!V186</f>
        <v>0</v>
      </c>
      <c r="BS192" s="87">
        <f>Árboles!W186</f>
        <v>0</v>
      </c>
      <c r="BT192" s="88">
        <f t="shared" si="22"/>
        <v>0</v>
      </c>
      <c r="BU192" s="88">
        <f t="shared" si="23"/>
        <v>0</v>
      </c>
      <c r="BV192" s="89" t="b">
        <f>IF(BT192&lt;&gt;0,Árboles!AC186)</f>
        <v>0</v>
      </c>
      <c r="BW192" s="88">
        <f t="shared" si="24"/>
        <v>0</v>
      </c>
      <c r="BX192" s="88">
        <f t="shared" si="25"/>
        <v>0</v>
      </c>
      <c r="BY192" s="89" t="b">
        <f>IF(BW192&lt;&gt;0,Árboles!AC186)</f>
        <v>0</v>
      </c>
      <c r="BZ192" s="88">
        <f t="shared" si="26"/>
        <v>0</v>
      </c>
      <c r="CA192" s="88">
        <f t="shared" si="27"/>
        <v>0</v>
      </c>
      <c r="CB192" s="89" t="b">
        <f>IF(BZ192&lt;&gt;0,Árboles!AC186)</f>
        <v>0</v>
      </c>
      <c r="CC192" s="88">
        <f t="shared" si="28"/>
        <v>0</v>
      </c>
      <c r="CD192" s="88">
        <f t="shared" si="29"/>
        <v>0</v>
      </c>
      <c r="CE192" s="89" t="b">
        <f>IF(CC192&lt;&gt;0,Árboles!AC186)</f>
        <v>0</v>
      </c>
    </row>
    <row r="193" spans="68:83">
      <c r="BP193" s="10">
        <f>Árboles!B187</f>
        <v>0</v>
      </c>
      <c r="BQ193" s="86">
        <f>Árboles!G187</f>
        <v>0</v>
      </c>
      <c r="BR193" s="87">
        <f>Árboles!V187</f>
        <v>0</v>
      </c>
      <c r="BS193" s="87">
        <f>Árboles!W187</f>
        <v>0</v>
      </c>
      <c r="BT193" s="88">
        <f t="shared" si="22"/>
        <v>0</v>
      </c>
      <c r="BU193" s="88">
        <f t="shared" si="23"/>
        <v>0</v>
      </c>
      <c r="BV193" s="89" t="b">
        <f>IF(BT193&lt;&gt;0,Árboles!AC187)</f>
        <v>0</v>
      </c>
      <c r="BW193" s="88">
        <f t="shared" si="24"/>
        <v>0</v>
      </c>
      <c r="BX193" s="88">
        <f t="shared" si="25"/>
        <v>0</v>
      </c>
      <c r="BY193" s="89" t="b">
        <f>IF(BW193&lt;&gt;0,Árboles!AC187)</f>
        <v>0</v>
      </c>
      <c r="BZ193" s="88">
        <f t="shared" si="26"/>
        <v>0</v>
      </c>
      <c r="CA193" s="88">
        <f t="shared" si="27"/>
        <v>0</v>
      </c>
      <c r="CB193" s="89" t="b">
        <f>IF(BZ193&lt;&gt;0,Árboles!AC187)</f>
        <v>0</v>
      </c>
      <c r="CC193" s="88">
        <f t="shared" si="28"/>
        <v>0</v>
      </c>
      <c r="CD193" s="88">
        <f t="shared" si="29"/>
        <v>0</v>
      </c>
      <c r="CE193" s="89" t="b">
        <f>IF(CC193&lt;&gt;0,Árboles!AC187)</f>
        <v>0</v>
      </c>
    </row>
    <row r="194" spans="68:83">
      <c r="BP194" s="10">
        <f>Árboles!B188</f>
        <v>0</v>
      </c>
      <c r="BQ194" s="86">
        <f>Árboles!G188</f>
        <v>0</v>
      </c>
      <c r="BR194" s="87">
        <f>Árboles!V188</f>
        <v>0</v>
      </c>
      <c r="BS194" s="87">
        <f>Árboles!W188</f>
        <v>0</v>
      </c>
      <c r="BT194" s="88">
        <f t="shared" si="22"/>
        <v>0</v>
      </c>
      <c r="BU194" s="88">
        <f t="shared" si="23"/>
        <v>0</v>
      </c>
      <c r="BV194" s="89" t="b">
        <f>IF(BT194&lt;&gt;0,Árboles!AC188)</f>
        <v>0</v>
      </c>
      <c r="BW194" s="88">
        <f t="shared" si="24"/>
        <v>0</v>
      </c>
      <c r="BX194" s="88">
        <f t="shared" si="25"/>
        <v>0</v>
      </c>
      <c r="BY194" s="89" t="b">
        <f>IF(BW194&lt;&gt;0,Árboles!AC188)</f>
        <v>0</v>
      </c>
      <c r="BZ194" s="88">
        <f t="shared" si="26"/>
        <v>0</v>
      </c>
      <c r="CA194" s="88">
        <f t="shared" si="27"/>
        <v>0</v>
      </c>
      <c r="CB194" s="89" t="b">
        <f>IF(BZ194&lt;&gt;0,Árboles!AC188)</f>
        <v>0</v>
      </c>
      <c r="CC194" s="88">
        <f t="shared" si="28"/>
        <v>0</v>
      </c>
      <c r="CD194" s="88">
        <f t="shared" si="29"/>
        <v>0</v>
      </c>
      <c r="CE194" s="89" t="b">
        <f>IF(CC194&lt;&gt;0,Árboles!AC188)</f>
        <v>0</v>
      </c>
    </row>
    <row r="195" spans="68:83">
      <c r="BP195" s="10">
        <f>Árboles!B189</f>
        <v>0</v>
      </c>
      <c r="BQ195" s="86">
        <f>Árboles!G189</f>
        <v>0</v>
      </c>
      <c r="BR195" s="87">
        <f>Árboles!V189</f>
        <v>0</v>
      </c>
      <c r="BS195" s="87">
        <f>Árboles!W189</f>
        <v>0</v>
      </c>
      <c r="BT195" s="88">
        <f t="shared" si="22"/>
        <v>0</v>
      </c>
      <c r="BU195" s="88">
        <f t="shared" si="23"/>
        <v>0</v>
      </c>
      <c r="BV195" s="89" t="b">
        <f>IF(BT195&lt;&gt;0,Árboles!AC189)</f>
        <v>0</v>
      </c>
      <c r="BW195" s="88">
        <f t="shared" si="24"/>
        <v>0</v>
      </c>
      <c r="BX195" s="88">
        <f t="shared" si="25"/>
        <v>0</v>
      </c>
      <c r="BY195" s="89" t="b">
        <f>IF(BW195&lt;&gt;0,Árboles!AC189)</f>
        <v>0</v>
      </c>
      <c r="BZ195" s="88">
        <f t="shared" si="26"/>
        <v>0</v>
      </c>
      <c r="CA195" s="88">
        <f t="shared" si="27"/>
        <v>0</v>
      </c>
      <c r="CB195" s="89" t="b">
        <f>IF(BZ195&lt;&gt;0,Árboles!AC189)</f>
        <v>0</v>
      </c>
      <c r="CC195" s="88">
        <f t="shared" si="28"/>
        <v>0</v>
      </c>
      <c r="CD195" s="88">
        <f t="shared" si="29"/>
        <v>0</v>
      </c>
      <c r="CE195" s="89" t="b">
        <f>IF(CC195&lt;&gt;0,Árboles!AC189)</f>
        <v>0</v>
      </c>
    </row>
    <row r="196" spans="68:83">
      <c r="BP196" s="10">
        <f>Árboles!B190</f>
        <v>0</v>
      </c>
      <c r="BQ196" s="86">
        <f>Árboles!G190</f>
        <v>0</v>
      </c>
      <c r="BR196" s="87">
        <f>Árboles!V190</f>
        <v>0</v>
      </c>
      <c r="BS196" s="87">
        <f>Árboles!W190</f>
        <v>0</v>
      </c>
      <c r="BT196" s="88">
        <f t="shared" si="22"/>
        <v>0</v>
      </c>
      <c r="BU196" s="88">
        <f t="shared" si="23"/>
        <v>0</v>
      </c>
      <c r="BV196" s="89" t="b">
        <f>IF(BT196&lt;&gt;0,Árboles!AC190)</f>
        <v>0</v>
      </c>
      <c r="BW196" s="88">
        <f t="shared" si="24"/>
        <v>0</v>
      </c>
      <c r="BX196" s="88">
        <f t="shared" si="25"/>
        <v>0</v>
      </c>
      <c r="BY196" s="89" t="b">
        <f>IF(BW196&lt;&gt;0,Árboles!AC190)</f>
        <v>0</v>
      </c>
      <c r="BZ196" s="88">
        <f t="shared" si="26"/>
        <v>0</v>
      </c>
      <c r="CA196" s="88">
        <f t="shared" si="27"/>
        <v>0</v>
      </c>
      <c r="CB196" s="89" t="b">
        <f>IF(BZ196&lt;&gt;0,Árboles!AC190)</f>
        <v>0</v>
      </c>
      <c r="CC196" s="88">
        <f t="shared" si="28"/>
        <v>0</v>
      </c>
      <c r="CD196" s="88">
        <f t="shared" si="29"/>
        <v>0</v>
      </c>
      <c r="CE196" s="89" t="b">
        <f>IF(CC196&lt;&gt;0,Árboles!AC190)</f>
        <v>0</v>
      </c>
    </row>
    <row r="197" spans="68:83">
      <c r="BP197" s="10">
        <f>Árboles!B191</f>
        <v>0</v>
      </c>
      <c r="BQ197" s="86">
        <f>Árboles!G191</f>
        <v>0</v>
      </c>
      <c r="BR197" s="87">
        <f>Árboles!V191</f>
        <v>0</v>
      </c>
      <c r="BS197" s="87">
        <f>Árboles!W191</f>
        <v>0</v>
      </c>
      <c r="BT197" s="88">
        <f t="shared" si="22"/>
        <v>0</v>
      </c>
      <c r="BU197" s="88">
        <f t="shared" si="23"/>
        <v>0</v>
      </c>
      <c r="BV197" s="89" t="b">
        <f>IF(BT197&lt;&gt;0,Árboles!AC191)</f>
        <v>0</v>
      </c>
      <c r="BW197" s="88">
        <f t="shared" si="24"/>
        <v>0</v>
      </c>
      <c r="BX197" s="88">
        <f t="shared" si="25"/>
        <v>0</v>
      </c>
      <c r="BY197" s="89" t="b">
        <f>IF(BW197&lt;&gt;0,Árboles!AC191)</f>
        <v>0</v>
      </c>
      <c r="BZ197" s="88">
        <f t="shared" si="26"/>
        <v>0</v>
      </c>
      <c r="CA197" s="88">
        <f t="shared" si="27"/>
        <v>0</v>
      </c>
      <c r="CB197" s="89" t="b">
        <f>IF(BZ197&lt;&gt;0,Árboles!AC191)</f>
        <v>0</v>
      </c>
      <c r="CC197" s="88">
        <f t="shared" si="28"/>
        <v>0</v>
      </c>
      <c r="CD197" s="88">
        <f t="shared" si="29"/>
        <v>0</v>
      </c>
      <c r="CE197" s="89" t="b">
        <f>IF(CC197&lt;&gt;0,Árboles!AC191)</f>
        <v>0</v>
      </c>
    </row>
    <row r="198" spans="68:83">
      <c r="BP198" s="10">
        <f>Árboles!B192</f>
        <v>0</v>
      </c>
      <c r="BQ198" s="86">
        <f>Árboles!G192</f>
        <v>0</v>
      </c>
      <c r="BR198" s="87">
        <f>Árboles!V192</f>
        <v>0</v>
      </c>
      <c r="BS198" s="87">
        <f>Árboles!W192</f>
        <v>0</v>
      </c>
      <c r="BT198" s="88">
        <f t="shared" si="22"/>
        <v>0</v>
      </c>
      <c r="BU198" s="88">
        <f t="shared" si="23"/>
        <v>0</v>
      </c>
      <c r="BV198" s="89" t="b">
        <f>IF(BT198&lt;&gt;0,Árboles!AC192)</f>
        <v>0</v>
      </c>
      <c r="BW198" s="88">
        <f t="shared" si="24"/>
        <v>0</v>
      </c>
      <c r="BX198" s="88">
        <f t="shared" si="25"/>
        <v>0</v>
      </c>
      <c r="BY198" s="89" t="b">
        <f>IF(BW198&lt;&gt;0,Árboles!AC192)</f>
        <v>0</v>
      </c>
      <c r="BZ198" s="88">
        <f t="shared" si="26"/>
        <v>0</v>
      </c>
      <c r="CA198" s="88">
        <f t="shared" si="27"/>
        <v>0</v>
      </c>
      <c r="CB198" s="89" t="b">
        <f>IF(BZ198&lt;&gt;0,Árboles!AC192)</f>
        <v>0</v>
      </c>
      <c r="CC198" s="88">
        <f t="shared" si="28"/>
        <v>0</v>
      </c>
      <c r="CD198" s="88">
        <f t="shared" si="29"/>
        <v>0</v>
      </c>
      <c r="CE198" s="89" t="b">
        <f>IF(CC198&lt;&gt;0,Árboles!AC192)</f>
        <v>0</v>
      </c>
    </row>
    <row r="199" spans="68:83">
      <c r="BP199" s="10">
        <f>Árboles!B193</f>
        <v>0</v>
      </c>
      <c r="BQ199" s="86">
        <f>Árboles!G193</f>
        <v>0</v>
      </c>
      <c r="BR199" s="87">
        <f>Árboles!V193</f>
        <v>0</v>
      </c>
      <c r="BS199" s="87">
        <f>Árboles!W193</f>
        <v>0</v>
      </c>
      <c r="BT199" s="88">
        <f t="shared" si="22"/>
        <v>0</v>
      </c>
      <c r="BU199" s="88">
        <f t="shared" si="23"/>
        <v>0</v>
      </c>
      <c r="BV199" s="89" t="b">
        <f>IF(BT199&lt;&gt;0,Árboles!AC193)</f>
        <v>0</v>
      </c>
      <c r="BW199" s="88">
        <f t="shared" si="24"/>
        <v>0</v>
      </c>
      <c r="BX199" s="88">
        <f t="shared" si="25"/>
        <v>0</v>
      </c>
      <c r="BY199" s="89" t="b">
        <f>IF(BW199&lt;&gt;0,Árboles!AC193)</f>
        <v>0</v>
      </c>
      <c r="BZ199" s="88">
        <f t="shared" si="26"/>
        <v>0</v>
      </c>
      <c r="CA199" s="88">
        <f t="shared" si="27"/>
        <v>0</v>
      </c>
      <c r="CB199" s="89" t="b">
        <f>IF(BZ199&lt;&gt;0,Árboles!AC193)</f>
        <v>0</v>
      </c>
      <c r="CC199" s="88">
        <f t="shared" si="28"/>
        <v>0</v>
      </c>
      <c r="CD199" s="88">
        <f t="shared" si="29"/>
        <v>0</v>
      </c>
      <c r="CE199" s="89" t="b">
        <f>IF(CC199&lt;&gt;0,Árboles!AC193)</f>
        <v>0</v>
      </c>
    </row>
    <row r="200" spans="68:83">
      <c r="BP200" s="10">
        <f>Árboles!B194</f>
        <v>0</v>
      </c>
      <c r="BQ200" s="86">
        <f>Árboles!G194</f>
        <v>0</v>
      </c>
      <c r="BR200" s="87">
        <f>Árboles!V194</f>
        <v>0</v>
      </c>
      <c r="BS200" s="87">
        <f>Árboles!W194</f>
        <v>0</v>
      </c>
      <c r="BT200" s="88">
        <f t="shared" si="22"/>
        <v>0</v>
      </c>
      <c r="BU200" s="88">
        <f t="shared" si="23"/>
        <v>0</v>
      </c>
      <c r="BV200" s="89" t="b">
        <f>IF(BT200&lt;&gt;0,Árboles!AC194)</f>
        <v>0</v>
      </c>
      <c r="BW200" s="88">
        <f t="shared" si="24"/>
        <v>0</v>
      </c>
      <c r="BX200" s="88">
        <f t="shared" si="25"/>
        <v>0</v>
      </c>
      <c r="BY200" s="89" t="b">
        <f>IF(BW200&lt;&gt;0,Árboles!AC194)</f>
        <v>0</v>
      </c>
      <c r="BZ200" s="88">
        <f t="shared" si="26"/>
        <v>0</v>
      </c>
      <c r="CA200" s="88">
        <f t="shared" si="27"/>
        <v>0</v>
      </c>
      <c r="CB200" s="89" t="b">
        <f>IF(BZ200&lt;&gt;0,Árboles!AC194)</f>
        <v>0</v>
      </c>
      <c r="CC200" s="88">
        <f t="shared" si="28"/>
        <v>0</v>
      </c>
      <c r="CD200" s="88">
        <f t="shared" si="29"/>
        <v>0</v>
      </c>
      <c r="CE200" s="89" t="b">
        <f>IF(CC200&lt;&gt;0,Árboles!AC194)</f>
        <v>0</v>
      </c>
    </row>
    <row r="201" spans="68:83">
      <c r="BP201" s="10">
        <f>Árboles!B195</f>
        <v>0</v>
      </c>
      <c r="BQ201" s="86">
        <f>Árboles!G195</f>
        <v>0</v>
      </c>
      <c r="BR201" s="87">
        <f>Árboles!V195</f>
        <v>0</v>
      </c>
      <c r="BS201" s="87">
        <f>Árboles!W195</f>
        <v>0</v>
      </c>
      <c r="BT201" s="88">
        <f t="shared" ref="BT201:BT264" si="30">IF(AND($BQ201="Quercus pyrenaica",$CF$7=TRUE),$BR201,0)</f>
        <v>0</v>
      </c>
      <c r="BU201" s="88">
        <f t="shared" ref="BU201:BU264" si="31">IF(AND($BQ201="Quercus pyrenaica",$CF$7=TRUE),$BS201,0)</f>
        <v>0</v>
      </c>
      <c r="BV201" s="89" t="b">
        <f>IF(BT201&lt;&gt;0,Árboles!AC195)</f>
        <v>0</v>
      </c>
      <c r="BW201" s="88">
        <f t="shared" ref="BW201:BW264" si="32">IF(AND($BQ201="Pinus nigra",$CF$8=TRUE),$BR201,0)</f>
        <v>0</v>
      </c>
      <c r="BX201" s="88">
        <f t="shared" ref="BX201:BX264" si="33">IF(AND($BQ201="Pinus nigra",$CF$8=TRUE),$BS201,0)</f>
        <v>0</v>
      </c>
      <c r="BY201" s="89" t="b">
        <f>IF(BW201&lt;&gt;0,Árboles!AC195)</f>
        <v>0</v>
      </c>
      <c r="BZ201" s="88">
        <f t="shared" ref="BZ201:BZ264" si="34">IF(AND($BQ201="Pinus sylvestris",$CF$9=TRUE),$BR201,0)</f>
        <v>0</v>
      </c>
      <c r="CA201" s="88">
        <f t="shared" ref="CA201:CA264" si="35">IF(AND($BQ201="Pinus sylvestris",$CF$9=TRUE),$BS201,0)</f>
        <v>0</v>
      </c>
      <c r="CB201" s="89" t="b">
        <f>IF(BZ201&lt;&gt;0,Árboles!AC195)</f>
        <v>0</v>
      </c>
      <c r="CC201" s="88">
        <f t="shared" ref="CC201:CC264" si="36">IF(AND($BQ201="Crataegus monogyna",$CF$10=TRUE),$BR201,0)</f>
        <v>0</v>
      </c>
      <c r="CD201" s="88">
        <f t="shared" ref="CD201:CD264" si="37">IF(AND($BQ201="Crataegus monogyna",$CF$10=TRUE),$BS201,0)</f>
        <v>0</v>
      </c>
      <c r="CE201" s="89" t="b">
        <f>IF(CC201&lt;&gt;0,Árboles!AC195)</f>
        <v>0</v>
      </c>
    </row>
    <row r="202" spans="68:83">
      <c r="BP202" s="10">
        <f>Árboles!B196</f>
        <v>0</v>
      </c>
      <c r="BQ202" s="86">
        <f>Árboles!G196</f>
        <v>0</v>
      </c>
      <c r="BR202" s="87">
        <f>Árboles!V196</f>
        <v>0</v>
      </c>
      <c r="BS202" s="87">
        <f>Árboles!W196</f>
        <v>0</v>
      </c>
      <c r="BT202" s="88">
        <f t="shared" si="30"/>
        <v>0</v>
      </c>
      <c r="BU202" s="88">
        <f t="shared" si="31"/>
        <v>0</v>
      </c>
      <c r="BV202" s="89" t="b">
        <f>IF(BT202&lt;&gt;0,Árboles!AC196)</f>
        <v>0</v>
      </c>
      <c r="BW202" s="88">
        <f t="shared" si="32"/>
        <v>0</v>
      </c>
      <c r="BX202" s="88">
        <f t="shared" si="33"/>
        <v>0</v>
      </c>
      <c r="BY202" s="89" t="b">
        <f>IF(BW202&lt;&gt;0,Árboles!AC196)</f>
        <v>0</v>
      </c>
      <c r="BZ202" s="88">
        <f t="shared" si="34"/>
        <v>0</v>
      </c>
      <c r="CA202" s="88">
        <f t="shared" si="35"/>
        <v>0</v>
      </c>
      <c r="CB202" s="89" t="b">
        <f>IF(BZ202&lt;&gt;0,Árboles!AC196)</f>
        <v>0</v>
      </c>
      <c r="CC202" s="88">
        <f t="shared" si="36"/>
        <v>0</v>
      </c>
      <c r="CD202" s="88">
        <f t="shared" si="37"/>
        <v>0</v>
      </c>
      <c r="CE202" s="89" t="b">
        <f>IF(CC202&lt;&gt;0,Árboles!AC196)</f>
        <v>0</v>
      </c>
    </row>
    <row r="203" spans="68:83">
      <c r="BP203" s="10">
        <f>Árboles!B197</f>
        <v>0</v>
      </c>
      <c r="BQ203" s="86">
        <f>Árboles!G197</f>
        <v>0</v>
      </c>
      <c r="BR203" s="87">
        <f>Árboles!V197</f>
        <v>0</v>
      </c>
      <c r="BS203" s="87">
        <f>Árboles!W197</f>
        <v>0</v>
      </c>
      <c r="BT203" s="88">
        <f t="shared" si="30"/>
        <v>0</v>
      </c>
      <c r="BU203" s="88">
        <f t="shared" si="31"/>
        <v>0</v>
      </c>
      <c r="BV203" s="89" t="b">
        <f>IF(BT203&lt;&gt;0,Árboles!AC197)</f>
        <v>0</v>
      </c>
      <c r="BW203" s="88">
        <f t="shared" si="32"/>
        <v>0</v>
      </c>
      <c r="BX203" s="88">
        <f t="shared" si="33"/>
        <v>0</v>
      </c>
      <c r="BY203" s="89" t="b">
        <f>IF(BW203&lt;&gt;0,Árboles!AC197)</f>
        <v>0</v>
      </c>
      <c r="BZ203" s="88">
        <f t="shared" si="34"/>
        <v>0</v>
      </c>
      <c r="CA203" s="88">
        <f t="shared" si="35"/>
        <v>0</v>
      </c>
      <c r="CB203" s="89" t="b">
        <f>IF(BZ203&lt;&gt;0,Árboles!AC197)</f>
        <v>0</v>
      </c>
      <c r="CC203" s="88">
        <f t="shared" si="36"/>
        <v>0</v>
      </c>
      <c r="CD203" s="88">
        <f t="shared" si="37"/>
        <v>0</v>
      </c>
      <c r="CE203" s="89" t="b">
        <f>IF(CC203&lt;&gt;0,Árboles!AC197)</f>
        <v>0</v>
      </c>
    </row>
    <row r="204" spans="68:83">
      <c r="BP204" s="10">
        <f>Árboles!B198</f>
        <v>0</v>
      </c>
      <c r="BQ204" s="86">
        <f>Árboles!G198</f>
        <v>0</v>
      </c>
      <c r="BR204" s="87">
        <f>Árboles!V198</f>
        <v>0</v>
      </c>
      <c r="BS204" s="87">
        <f>Árboles!W198</f>
        <v>0</v>
      </c>
      <c r="BT204" s="88">
        <f t="shared" si="30"/>
        <v>0</v>
      </c>
      <c r="BU204" s="88">
        <f t="shared" si="31"/>
        <v>0</v>
      </c>
      <c r="BV204" s="89" t="b">
        <f>IF(BT204&lt;&gt;0,Árboles!AC198)</f>
        <v>0</v>
      </c>
      <c r="BW204" s="88">
        <f t="shared" si="32"/>
        <v>0</v>
      </c>
      <c r="BX204" s="88">
        <f t="shared" si="33"/>
        <v>0</v>
      </c>
      <c r="BY204" s="89" t="b">
        <f>IF(BW204&lt;&gt;0,Árboles!AC198)</f>
        <v>0</v>
      </c>
      <c r="BZ204" s="88">
        <f t="shared" si="34"/>
        <v>0</v>
      </c>
      <c r="CA204" s="88">
        <f t="shared" si="35"/>
        <v>0</v>
      </c>
      <c r="CB204" s="89" t="b">
        <f>IF(BZ204&lt;&gt;0,Árboles!AC198)</f>
        <v>0</v>
      </c>
      <c r="CC204" s="88">
        <f t="shared" si="36"/>
        <v>0</v>
      </c>
      <c r="CD204" s="88">
        <f t="shared" si="37"/>
        <v>0</v>
      </c>
      <c r="CE204" s="89" t="b">
        <f>IF(CC204&lt;&gt;0,Árboles!AC198)</f>
        <v>0</v>
      </c>
    </row>
    <row r="205" spans="68:83">
      <c r="BP205" s="10">
        <f>Árboles!B199</f>
        <v>0</v>
      </c>
      <c r="BQ205" s="86">
        <f>Árboles!G199</f>
        <v>0</v>
      </c>
      <c r="BR205" s="87">
        <f>Árboles!V199</f>
        <v>0</v>
      </c>
      <c r="BS205" s="87">
        <f>Árboles!W199</f>
        <v>0</v>
      </c>
      <c r="BT205" s="88">
        <f t="shared" si="30"/>
        <v>0</v>
      </c>
      <c r="BU205" s="88">
        <f t="shared" si="31"/>
        <v>0</v>
      </c>
      <c r="BV205" s="89" t="b">
        <f>IF(BT205&lt;&gt;0,Árboles!AC199)</f>
        <v>0</v>
      </c>
      <c r="BW205" s="88">
        <f t="shared" si="32"/>
        <v>0</v>
      </c>
      <c r="BX205" s="88">
        <f t="shared" si="33"/>
        <v>0</v>
      </c>
      <c r="BY205" s="89" t="b">
        <f>IF(BW205&lt;&gt;0,Árboles!AC199)</f>
        <v>0</v>
      </c>
      <c r="BZ205" s="88">
        <f t="shared" si="34"/>
        <v>0</v>
      </c>
      <c r="CA205" s="88">
        <f t="shared" si="35"/>
        <v>0</v>
      </c>
      <c r="CB205" s="89" t="b">
        <f>IF(BZ205&lt;&gt;0,Árboles!AC199)</f>
        <v>0</v>
      </c>
      <c r="CC205" s="88">
        <f t="shared" si="36"/>
        <v>0</v>
      </c>
      <c r="CD205" s="88">
        <f t="shared" si="37"/>
        <v>0</v>
      </c>
      <c r="CE205" s="89" t="b">
        <f>IF(CC205&lt;&gt;0,Árboles!AC199)</f>
        <v>0</v>
      </c>
    </row>
    <row r="206" spans="68:83">
      <c r="BP206" s="10">
        <f>Árboles!B200</f>
        <v>0</v>
      </c>
      <c r="BQ206" s="86">
        <f>Árboles!G200</f>
        <v>0</v>
      </c>
      <c r="BR206" s="87">
        <f>Árboles!V200</f>
        <v>0</v>
      </c>
      <c r="BS206" s="87">
        <f>Árboles!W200</f>
        <v>0</v>
      </c>
      <c r="BT206" s="88">
        <f t="shared" si="30"/>
        <v>0</v>
      </c>
      <c r="BU206" s="88">
        <f t="shared" si="31"/>
        <v>0</v>
      </c>
      <c r="BV206" s="89" t="b">
        <f>IF(BT206&lt;&gt;0,Árboles!AC200)</f>
        <v>0</v>
      </c>
      <c r="BW206" s="88">
        <f t="shared" si="32"/>
        <v>0</v>
      </c>
      <c r="BX206" s="88">
        <f t="shared" si="33"/>
        <v>0</v>
      </c>
      <c r="BY206" s="89" t="b">
        <f>IF(BW206&lt;&gt;0,Árboles!AC200)</f>
        <v>0</v>
      </c>
      <c r="BZ206" s="88">
        <f t="shared" si="34"/>
        <v>0</v>
      </c>
      <c r="CA206" s="88">
        <f t="shared" si="35"/>
        <v>0</v>
      </c>
      <c r="CB206" s="89" t="b">
        <f>IF(BZ206&lt;&gt;0,Árboles!AC200)</f>
        <v>0</v>
      </c>
      <c r="CC206" s="88">
        <f t="shared" si="36"/>
        <v>0</v>
      </c>
      <c r="CD206" s="88">
        <f t="shared" si="37"/>
        <v>0</v>
      </c>
      <c r="CE206" s="89" t="b">
        <f>IF(CC206&lt;&gt;0,Árboles!AC200)</f>
        <v>0</v>
      </c>
    </row>
    <row r="207" spans="68:83">
      <c r="BP207" s="10">
        <f>Árboles!B201</f>
        <v>0</v>
      </c>
      <c r="BQ207" s="86">
        <f>Árboles!G201</f>
        <v>0</v>
      </c>
      <c r="BR207" s="87">
        <f>Árboles!V201</f>
        <v>0</v>
      </c>
      <c r="BS207" s="87">
        <f>Árboles!W201</f>
        <v>0</v>
      </c>
      <c r="BT207" s="88">
        <f t="shared" si="30"/>
        <v>0</v>
      </c>
      <c r="BU207" s="88">
        <f t="shared" si="31"/>
        <v>0</v>
      </c>
      <c r="BV207" s="89" t="b">
        <f>IF(BT207&lt;&gt;0,Árboles!AC201)</f>
        <v>0</v>
      </c>
      <c r="BW207" s="88">
        <f t="shared" si="32"/>
        <v>0</v>
      </c>
      <c r="BX207" s="88">
        <f t="shared" si="33"/>
        <v>0</v>
      </c>
      <c r="BY207" s="89" t="b">
        <f>IF(BW207&lt;&gt;0,Árboles!AC201)</f>
        <v>0</v>
      </c>
      <c r="BZ207" s="88">
        <f t="shared" si="34"/>
        <v>0</v>
      </c>
      <c r="CA207" s="88">
        <f t="shared" si="35"/>
        <v>0</v>
      </c>
      <c r="CB207" s="89" t="b">
        <f>IF(BZ207&lt;&gt;0,Árboles!AC201)</f>
        <v>0</v>
      </c>
      <c r="CC207" s="88">
        <f t="shared" si="36"/>
        <v>0</v>
      </c>
      <c r="CD207" s="88">
        <f t="shared" si="37"/>
        <v>0</v>
      </c>
      <c r="CE207" s="89" t="b">
        <f>IF(CC207&lt;&gt;0,Árboles!AC201)</f>
        <v>0</v>
      </c>
    </row>
    <row r="208" spans="68:83">
      <c r="BP208" s="10">
        <f>Árboles!B202</f>
        <v>0</v>
      </c>
      <c r="BQ208" s="86">
        <f>Árboles!G202</f>
        <v>0</v>
      </c>
      <c r="BR208" s="87">
        <f>Árboles!V202</f>
        <v>0</v>
      </c>
      <c r="BS208" s="87">
        <f>Árboles!W202</f>
        <v>0</v>
      </c>
      <c r="BT208" s="88">
        <f t="shared" si="30"/>
        <v>0</v>
      </c>
      <c r="BU208" s="88">
        <f t="shared" si="31"/>
        <v>0</v>
      </c>
      <c r="BV208" s="89" t="b">
        <f>IF(BT208&lt;&gt;0,Árboles!AC202)</f>
        <v>0</v>
      </c>
      <c r="BW208" s="88">
        <f t="shared" si="32"/>
        <v>0</v>
      </c>
      <c r="BX208" s="88">
        <f t="shared" si="33"/>
        <v>0</v>
      </c>
      <c r="BY208" s="89" t="b">
        <f>IF(BW208&lt;&gt;0,Árboles!AC202)</f>
        <v>0</v>
      </c>
      <c r="BZ208" s="88">
        <f t="shared" si="34"/>
        <v>0</v>
      </c>
      <c r="CA208" s="88">
        <f t="shared" si="35"/>
        <v>0</v>
      </c>
      <c r="CB208" s="89" t="b">
        <f>IF(BZ208&lt;&gt;0,Árboles!AC202)</f>
        <v>0</v>
      </c>
      <c r="CC208" s="88">
        <f t="shared" si="36"/>
        <v>0</v>
      </c>
      <c r="CD208" s="88">
        <f t="shared" si="37"/>
        <v>0</v>
      </c>
      <c r="CE208" s="89" t="b">
        <f>IF(CC208&lt;&gt;0,Árboles!AC202)</f>
        <v>0</v>
      </c>
    </row>
    <row r="209" spans="68:83">
      <c r="BP209" s="10">
        <f>Árboles!B203</f>
        <v>0</v>
      </c>
      <c r="BQ209" s="86">
        <f>Árboles!G203</f>
        <v>0</v>
      </c>
      <c r="BR209" s="87">
        <f>Árboles!V203</f>
        <v>0</v>
      </c>
      <c r="BS209" s="87">
        <f>Árboles!W203</f>
        <v>0</v>
      </c>
      <c r="BT209" s="88">
        <f t="shared" si="30"/>
        <v>0</v>
      </c>
      <c r="BU209" s="88">
        <f t="shared" si="31"/>
        <v>0</v>
      </c>
      <c r="BV209" s="89" t="b">
        <f>IF(BT209&lt;&gt;0,Árboles!AC203)</f>
        <v>0</v>
      </c>
      <c r="BW209" s="88">
        <f t="shared" si="32"/>
        <v>0</v>
      </c>
      <c r="BX209" s="88">
        <f t="shared" si="33"/>
        <v>0</v>
      </c>
      <c r="BY209" s="89" t="b">
        <f>IF(BW209&lt;&gt;0,Árboles!AC203)</f>
        <v>0</v>
      </c>
      <c r="BZ209" s="88">
        <f t="shared" si="34"/>
        <v>0</v>
      </c>
      <c r="CA209" s="88">
        <f t="shared" si="35"/>
        <v>0</v>
      </c>
      <c r="CB209" s="89" t="b">
        <f>IF(BZ209&lt;&gt;0,Árboles!AC203)</f>
        <v>0</v>
      </c>
      <c r="CC209" s="88">
        <f t="shared" si="36"/>
        <v>0</v>
      </c>
      <c r="CD209" s="88">
        <f t="shared" si="37"/>
        <v>0</v>
      </c>
      <c r="CE209" s="89" t="b">
        <f>IF(CC209&lt;&gt;0,Árboles!AC203)</f>
        <v>0</v>
      </c>
    </row>
    <row r="210" spans="68:83">
      <c r="BP210" s="10">
        <f>Árboles!B204</f>
        <v>0</v>
      </c>
      <c r="BQ210" s="86">
        <f>Árboles!G204</f>
        <v>0</v>
      </c>
      <c r="BR210" s="87">
        <f>Árboles!V204</f>
        <v>0</v>
      </c>
      <c r="BS210" s="87">
        <f>Árboles!W204</f>
        <v>0</v>
      </c>
      <c r="BT210" s="88">
        <f t="shared" si="30"/>
        <v>0</v>
      </c>
      <c r="BU210" s="88">
        <f t="shared" si="31"/>
        <v>0</v>
      </c>
      <c r="BV210" s="89" t="b">
        <f>IF(BT210&lt;&gt;0,Árboles!AC204)</f>
        <v>0</v>
      </c>
      <c r="BW210" s="88">
        <f t="shared" si="32"/>
        <v>0</v>
      </c>
      <c r="BX210" s="88">
        <f t="shared" si="33"/>
        <v>0</v>
      </c>
      <c r="BY210" s="89" t="b">
        <f>IF(BW210&lt;&gt;0,Árboles!AC204)</f>
        <v>0</v>
      </c>
      <c r="BZ210" s="88">
        <f t="shared" si="34"/>
        <v>0</v>
      </c>
      <c r="CA210" s="88">
        <f t="shared" si="35"/>
        <v>0</v>
      </c>
      <c r="CB210" s="89" t="b">
        <f>IF(BZ210&lt;&gt;0,Árboles!AC204)</f>
        <v>0</v>
      </c>
      <c r="CC210" s="88">
        <f t="shared" si="36"/>
        <v>0</v>
      </c>
      <c r="CD210" s="88">
        <f t="shared" si="37"/>
        <v>0</v>
      </c>
      <c r="CE210" s="89" t="b">
        <f>IF(CC210&lt;&gt;0,Árboles!AC204)</f>
        <v>0</v>
      </c>
    </row>
    <row r="211" spans="68:83">
      <c r="BP211" s="10">
        <f>Árboles!B205</f>
        <v>0</v>
      </c>
      <c r="BQ211" s="86">
        <f>Árboles!G205</f>
        <v>0</v>
      </c>
      <c r="BR211" s="87">
        <f>Árboles!V205</f>
        <v>0</v>
      </c>
      <c r="BS211" s="87">
        <f>Árboles!W205</f>
        <v>0</v>
      </c>
      <c r="BT211" s="88">
        <f t="shared" si="30"/>
        <v>0</v>
      </c>
      <c r="BU211" s="88">
        <f t="shared" si="31"/>
        <v>0</v>
      </c>
      <c r="BV211" s="89" t="b">
        <f>IF(BT211&lt;&gt;0,Árboles!AC205)</f>
        <v>0</v>
      </c>
      <c r="BW211" s="88">
        <f t="shared" si="32"/>
        <v>0</v>
      </c>
      <c r="BX211" s="88">
        <f t="shared" si="33"/>
        <v>0</v>
      </c>
      <c r="BY211" s="89" t="b">
        <f>IF(BW211&lt;&gt;0,Árboles!AC205)</f>
        <v>0</v>
      </c>
      <c r="BZ211" s="88">
        <f t="shared" si="34"/>
        <v>0</v>
      </c>
      <c r="CA211" s="88">
        <f t="shared" si="35"/>
        <v>0</v>
      </c>
      <c r="CB211" s="89" t="b">
        <f>IF(BZ211&lt;&gt;0,Árboles!AC205)</f>
        <v>0</v>
      </c>
      <c r="CC211" s="88">
        <f t="shared" si="36"/>
        <v>0</v>
      </c>
      <c r="CD211" s="88">
        <f t="shared" si="37"/>
        <v>0</v>
      </c>
      <c r="CE211" s="89" t="b">
        <f>IF(CC211&lt;&gt;0,Árboles!AC205)</f>
        <v>0</v>
      </c>
    </row>
    <row r="212" spans="68:83">
      <c r="BP212" s="10">
        <f>Árboles!B206</f>
        <v>0</v>
      </c>
      <c r="BQ212" s="86">
        <f>Árboles!G206</f>
        <v>0</v>
      </c>
      <c r="BR212" s="87">
        <f>Árboles!V206</f>
        <v>0</v>
      </c>
      <c r="BS212" s="87">
        <f>Árboles!W206</f>
        <v>0</v>
      </c>
      <c r="BT212" s="88">
        <f t="shared" si="30"/>
        <v>0</v>
      </c>
      <c r="BU212" s="88">
        <f t="shared" si="31"/>
        <v>0</v>
      </c>
      <c r="BV212" s="89" t="b">
        <f>IF(BT212&lt;&gt;0,Árboles!AC206)</f>
        <v>0</v>
      </c>
      <c r="BW212" s="88">
        <f t="shared" si="32"/>
        <v>0</v>
      </c>
      <c r="BX212" s="88">
        <f t="shared" si="33"/>
        <v>0</v>
      </c>
      <c r="BY212" s="89" t="b">
        <f>IF(BW212&lt;&gt;0,Árboles!AC206)</f>
        <v>0</v>
      </c>
      <c r="BZ212" s="88">
        <f t="shared" si="34"/>
        <v>0</v>
      </c>
      <c r="CA212" s="88">
        <f t="shared" si="35"/>
        <v>0</v>
      </c>
      <c r="CB212" s="89" t="b">
        <f>IF(BZ212&lt;&gt;0,Árboles!AC206)</f>
        <v>0</v>
      </c>
      <c r="CC212" s="88">
        <f t="shared" si="36"/>
        <v>0</v>
      </c>
      <c r="CD212" s="88">
        <f t="shared" si="37"/>
        <v>0</v>
      </c>
      <c r="CE212" s="89" t="b">
        <f>IF(CC212&lt;&gt;0,Árboles!AC206)</f>
        <v>0</v>
      </c>
    </row>
    <row r="213" spans="68:83">
      <c r="BP213" s="10">
        <f>Árboles!B207</f>
        <v>0</v>
      </c>
      <c r="BQ213" s="86">
        <f>Árboles!G207</f>
        <v>0</v>
      </c>
      <c r="BR213" s="87">
        <f>Árboles!V207</f>
        <v>0</v>
      </c>
      <c r="BS213" s="87">
        <f>Árboles!W207</f>
        <v>0</v>
      </c>
      <c r="BT213" s="88">
        <f t="shared" si="30"/>
        <v>0</v>
      </c>
      <c r="BU213" s="88">
        <f t="shared" si="31"/>
        <v>0</v>
      </c>
      <c r="BV213" s="89" t="b">
        <f>IF(BT213&lt;&gt;0,Árboles!AC207)</f>
        <v>0</v>
      </c>
      <c r="BW213" s="88">
        <f t="shared" si="32"/>
        <v>0</v>
      </c>
      <c r="BX213" s="88">
        <f t="shared" si="33"/>
        <v>0</v>
      </c>
      <c r="BY213" s="89" t="b">
        <f>IF(BW213&lt;&gt;0,Árboles!AC207)</f>
        <v>0</v>
      </c>
      <c r="BZ213" s="88">
        <f t="shared" si="34"/>
        <v>0</v>
      </c>
      <c r="CA213" s="88">
        <f t="shared" si="35"/>
        <v>0</v>
      </c>
      <c r="CB213" s="89" t="b">
        <f>IF(BZ213&lt;&gt;0,Árboles!AC207)</f>
        <v>0</v>
      </c>
      <c r="CC213" s="88">
        <f t="shared" si="36"/>
        <v>0</v>
      </c>
      <c r="CD213" s="88">
        <f t="shared" si="37"/>
        <v>0</v>
      </c>
      <c r="CE213" s="89" t="b">
        <f>IF(CC213&lt;&gt;0,Árboles!AC207)</f>
        <v>0</v>
      </c>
    </row>
    <row r="214" spans="68:83">
      <c r="BP214" s="10">
        <f>Árboles!B208</f>
        <v>0</v>
      </c>
      <c r="BQ214" s="86">
        <f>Árboles!G208</f>
        <v>0</v>
      </c>
      <c r="BR214" s="87">
        <f>Árboles!V208</f>
        <v>0</v>
      </c>
      <c r="BS214" s="87">
        <f>Árboles!W208</f>
        <v>0</v>
      </c>
      <c r="BT214" s="88">
        <f t="shared" si="30"/>
        <v>0</v>
      </c>
      <c r="BU214" s="88">
        <f t="shared" si="31"/>
        <v>0</v>
      </c>
      <c r="BV214" s="89" t="b">
        <f>IF(BT214&lt;&gt;0,Árboles!AC208)</f>
        <v>0</v>
      </c>
      <c r="BW214" s="88">
        <f t="shared" si="32"/>
        <v>0</v>
      </c>
      <c r="BX214" s="88">
        <f t="shared" si="33"/>
        <v>0</v>
      </c>
      <c r="BY214" s="89" t="b">
        <f>IF(BW214&lt;&gt;0,Árboles!AC208)</f>
        <v>0</v>
      </c>
      <c r="BZ214" s="88">
        <f t="shared" si="34"/>
        <v>0</v>
      </c>
      <c r="CA214" s="88">
        <f t="shared" si="35"/>
        <v>0</v>
      </c>
      <c r="CB214" s="89" t="b">
        <f>IF(BZ214&lt;&gt;0,Árboles!AC208)</f>
        <v>0</v>
      </c>
      <c r="CC214" s="88">
        <f t="shared" si="36"/>
        <v>0</v>
      </c>
      <c r="CD214" s="88">
        <f t="shared" si="37"/>
        <v>0</v>
      </c>
      <c r="CE214" s="89" t="b">
        <f>IF(CC214&lt;&gt;0,Árboles!AC208)</f>
        <v>0</v>
      </c>
    </row>
    <row r="215" spans="68:83">
      <c r="BP215" s="10">
        <f>Árboles!B209</f>
        <v>0</v>
      </c>
      <c r="BQ215" s="86">
        <f>Árboles!G209</f>
        <v>0</v>
      </c>
      <c r="BR215" s="87">
        <f>Árboles!V209</f>
        <v>0</v>
      </c>
      <c r="BS215" s="87">
        <f>Árboles!W209</f>
        <v>0</v>
      </c>
      <c r="BT215" s="88">
        <f t="shared" si="30"/>
        <v>0</v>
      </c>
      <c r="BU215" s="88">
        <f t="shared" si="31"/>
        <v>0</v>
      </c>
      <c r="BV215" s="89" t="b">
        <f>IF(BT215&lt;&gt;0,Árboles!AC209)</f>
        <v>0</v>
      </c>
      <c r="BW215" s="88">
        <f t="shared" si="32"/>
        <v>0</v>
      </c>
      <c r="BX215" s="88">
        <f t="shared" si="33"/>
        <v>0</v>
      </c>
      <c r="BY215" s="89" t="b">
        <f>IF(BW215&lt;&gt;0,Árboles!AC209)</f>
        <v>0</v>
      </c>
      <c r="BZ215" s="88">
        <f t="shared" si="34"/>
        <v>0</v>
      </c>
      <c r="CA215" s="88">
        <f t="shared" si="35"/>
        <v>0</v>
      </c>
      <c r="CB215" s="89" t="b">
        <f>IF(BZ215&lt;&gt;0,Árboles!AC209)</f>
        <v>0</v>
      </c>
      <c r="CC215" s="88">
        <f t="shared" si="36"/>
        <v>0</v>
      </c>
      <c r="CD215" s="88">
        <f t="shared" si="37"/>
        <v>0</v>
      </c>
      <c r="CE215" s="89" t="b">
        <f>IF(CC215&lt;&gt;0,Árboles!AC209)</f>
        <v>0</v>
      </c>
    </row>
    <row r="216" spans="68:83">
      <c r="BP216" s="10">
        <f>Árboles!B210</f>
        <v>0</v>
      </c>
      <c r="BQ216" s="86">
        <f>Árboles!G210</f>
        <v>0</v>
      </c>
      <c r="BR216" s="87">
        <f>Árboles!V210</f>
        <v>0</v>
      </c>
      <c r="BS216" s="87">
        <f>Árboles!W210</f>
        <v>0</v>
      </c>
      <c r="BT216" s="88">
        <f t="shared" si="30"/>
        <v>0</v>
      </c>
      <c r="BU216" s="88">
        <f t="shared" si="31"/>
        <v>0</v>
      </c>
      <c r="BV216" s="89" t="b">
        <f>IF(BT216&lt;&gt;0,Árboles!AC210)</f>
        <v>0</v>
      </c>
      <c r="BW216" s="88">
        <f t="shared" si="32"/>
        <v>0</v>
      </c>
      <c r="BX216" s="88">
        <f t="shared" si="33"/>
        <v>0</v>
      </c>
      <c r="BY216" s="89" t="b">
        <f>IF(BW216&lt;&gt;0,Árboles!AC210)</f>
        <v>0</v>
      </c>
      <c r="BZ216" s="88">
        <f t="shared" si="34"/>
        <v>0</v>
      </c>
      <c r="CA216" s="88">
        <f t="shared" si="35"/>
        <v>0</v>
      </c>
      <c r="CB216" s="89" t="b">
        <f>IF(BZ216&lt;&gt;0,Árboles!AC210)</f>
        <v>0</v>
      </c>
      <c r="CC216" s="88">
        <f t="shared" si="36"/>
        <v>0</v>
      </c>
      <c r="CD216" s="88">
        <f t="shared" si="37"/>
        <v>0</v>
      </c>
      <c r="CE216" s="89" t="b">
        <f>IF(CC216&lt;&gt;0,Árboles!AC210)</f>
        <v>0</v>
      </c>
    </row>
    <row r="217" spans="68:83">
      <c r="BP217" s="10">
        <f>Árboles!B211</f>
        <v>0</v>
      </c>
      <c r="BQ217" s="86">
        <f>Árboles!G211</f>
        <v>0</v>
      </c>
      <c r="BR217" s="87">
        <f>Árboles!V211</f>
        <v>0</v>
      </c>
      <c r="BS217" s="87">
        <f>Árboles!W211</f>
        <v>0</v>
      </c>
      <c r="BT217" s="88">
        <f t="shared" si="30"/>
        <v>0</v>
      </c>
      <c r="BU217" s="88">
        <f t="shared" si="31"/>
        <v>0</v>
      </c>
      <c r="BV217" s="89" t="b">
        <f>IF(BT217&lt;&gt;0,Árboles!AC211)</f>
        <v>0</v>
      </c>
      <c r="BW217" s="88">
        <f t="shared" si="32"/>
        <v>0</v>
      </c>
      <c r="BX217" s="88">
        <f t="shared" si="33"/>
        <v>0</v>
      </c>
      <c r="BY217" s="89" t="b">
        <f>IF(BW217&lt;&gt;0,Árboles!AC211)</f>
        <v>0</v>
      </c>
      <c r="BZ217" s="88">
        <f t="shared" si="34"/>
        <v>0</v>
      </c>
      <c r="CA217" s="88">
        <f t="shared" si="35"/>
        <v>0</v>
      </c>
      <c r="CB217" s="89" t="b">
        <f>IF(BZ217&lt;&gt;0,Árboles!AC211)</f>
        <v>0</v>
      </c>
      <c r="CC217" s="88">
        <f t="shared" si="36"/>
        <v>0</v>
      </c>
      <c r="CD217" s="88">
        <f t="shared" si="37"/>
        <v>0</v>
      </c>
      <c r="CE217" s="89" t="b">
        <f>IF(CC217&lt;&gt;0,Árboles!AC211)</f>
        <v>0</v>
      </c>
    </row>
    <row r="218" spans="68:83">
      <c r="BP218" s="10">
        <f>Árboles!B212</f>
        <v>0</v>
      </c>
      <c r="BQ218" s="86">
        <f>Árboles!G212</f>
        <v>0</v>
      </c>
      <c r="BR218" s="87">
        <f>Árboles!V212</f>
        <v>0</v>
      </c>
      <c r="BS218" s="87">
        <f>Árboles!W212</f>
        <v>0</v>
      </c>
      <c r="BT218" s="88">
        <f t="shared" si="30"/>
        <v>0</v>
      </c>
      <c r="BU218" s="88">
        <f t="shared" si="31"/>
        <v>0</v>
      </c>
      <c r="BV218" s="89" t="b">
        <f>IF(BT218&lt;&gt;0,Árboles!AC212)</f>
        <v>0</v>
      </c>
      <c r="BW218" s="88">
        <f t="shared" si="32"/>
        <v>0</v>
      </c>
      <c r="BX218" s="88">
        <f t="shared" si="33"/>
        <v>0</v>
      </c>
      <c r="BY218" s="89" t="b">
        <f>IF(BW218&lt;&gt;0,Árboles!AC212)</f>
        <v>0</v>
      </c>
      <c r="BZ218" s="88">
        <f t="shared" si="34"/>
        <v>0</v>
      </c>
      <c r="CA218" s="88">
        <f t="shared" si="35"/>
        <v>0</v>
      </c>
      <c r="CB218" s="89" t="b">
        <f>IF(BZ218&lt;&gt;0,Árboles!AC212)</f>
        <v>0</v>
      </c>
      <c r="CC218" s="88">
        <f t="shared" si="36"/>
        <v>0</v>
      </c>
      <c r="CD218" s="88">
        <f t="shared" si="37"/>
        <v>0</v>
      </c>
      <c r="CE218" s="89" t="b">
        <f>IF(CC218&lt;&gt;0,Árboles!AC212)</f>
        <v>0</v>
      </c>
    </row>
    <row r="219" spans="68:83">
      <c r="BP219" s="10">
        <f>Árboles!B213</f>
        <v>0</v>
      </c>
      <c r="BQ219" s="86">
        <f>Árboles!G213</f>
        <v>0</v>
      </c>
      <c r="BR219" s="87">
        <f>Árboles!V213</f>
        <v>0</v>
      </c>
      <c r="BS219" s="87">
        <f>Árboles!W213</f>
        <v>0</v>
      </c>
      <c r="BT219" s="88">
        <f t="shared" si="30"/>
        <v>0</v>
      </c>
      <c r="BU219" s="88">
        <f t="shared" si="31"/>
        <v>0</v>
      </c>
      <c r="BV219" s="89" t="b">
        <f>IF(BT219&lt;&gt;0,Árboles!AC213)</f>
        <v>0</v>
      </c>
      <c r="BW219" s="88">
        <f t="shared" si="32"/>
        <v>0</v>
      </c>
      <c r="BX219" s="88">
        <f t="shared" si="33"/>
        <v>0</v>
      </c>
      <c r="BY219" s="89" t="b">
        <f>IF(BW219&lt;&gt;0,Árboles!AC213)</f>
        <v>0</v>
      </c>
      <c r="BZ219" s="88">
        <f t="shared" si="34"/>
        <v>0</v>
      </c>
      <c r="CA219" s="88">
        <f t="shared" si="35"/>
        <v>0</v>
      </c>
      <c r="CB219" s="89" t="b">
        <f>IF(BZ219&lt;&gt;0,Árboles!AC213)</f>
        <v>0</v>
      </c>
      <c r="CC219" s="88">
        <f t="shared" si="36"/>
        <v>0</v>
      </c>
      <c r="CD219" s="88">
        <f t="shared" si="37"/>
        <v>0</v>
      </c>
      <c r="CE219" s="89" t="b">
        <f>IF(CC219&lt;&gt;0,Árboles!AC213)</f>
        <v>0</v>
      </c>
    </row>
    <row r="220" spans="68:83">
      <c r="BP220" s="10">
        <f>Árboles!B214</f>
        <v>0</v>
      </c>
      <c r="BQ220" s="86">
        <f>Árboles!G214</f>
        <v>0</v>
      </c>
      <c r="BR220" s="87">
        <f>Árboles!V214</f>
        <v>0</v>
      </c>
      <c r="BS220" s="87">
        <f>Árboles!W214</f>
        <v>0</v>
      </c>
      <c r="BT220" s="88">
        <f t="shared" si="30"/>
        <v>0</v>
      </c>
      <c r="BU220" s="88">
        <f t="shared" si="31"/>
        <v>0</v>
      </c>
      <c r="BV220" s="89" t="b">
        <f>IF(BT220&lt;&gt;0,Árboles!AC214)</f>
        <v>0</v>
      </c>
      <c r="BW220" s="88">
        <f t="shared" si="32"/>
        <v>0</v>
      </c>
      <c r="BX220" s="88">
        <f t="shared" si="33"/>
        <v>0</v>
      </c>
      <c r="BY220" s="89" t="b">
        <f>IF(BW220&lt;&gt;0,Árboles!AC214)</f>
        <v>0</v>
      </c>
      <c r="BZ220" s="88">
        <f t="shared" si="34"/>
        <v>0</v>
      </c>
      <c r="CA220" s="88">
        <f t="shared" si="35"/>
        <v>0</v>
      </c>
      <c r="CB220" s="89" t="b">
        <f>IF(BZ220&lt;&gt;0,Árboles!AC214)</f>
        <v>0</v>
      </c>
      <c r="CC220" s="88">
        <f t="shared" si="36"/>
        <v>0</v>
      </c>
      <c r="CD220" s="88">
        <f t="shared" si="37"/>
        <v>0</v>
      </c>
      <c r="CE220" s="89" t="b">
        <f>IF(CC220&lt;&gt;0,Árboles!AC214)</f>
        <v>0</v>
      </c>
    </row>
    <row r="221" spans="68:83">
      <c r="BP221" s="10">
        <f>Árboles!B215</f>
        <v>0</v>
      </c>
      <c r="BQ221" s="86">
        <f>Árboles!G215</f>
        <v>0</v>
      </c>
      <c r="BR221" s="87">
        <f>Árboles!V215</f>
        <v>0</v>
      </c>
      <c r="BS221" s="87">
        <f>Árboles!W215</f>
        <v>0</v>
      </c>
      <c r="BT221" s="88">
        <f t="shared" si="30"/>
        <v>0</v>
      </c>
      <c r="BU221" s="88">
        <f t="shared" si="31"/>
        <v>0</v>
      </c>
      <c r="BV221" s="89" t="b">
        <f>IF(BT221&lt;&gt;0,Árboles!AC215)</f>
        <v>0</v>
      </c>
      <c r="BW221" s="88">
        <f t="shared" si="32"/>
        <v>0</v>
      </c>
      <c r="BX221" s="88">
        <f t="shared" si="33"/>
        <v>0</v>
      </c>
      <c r="BY221" s="89" t="b">
        <f>IF(BW221&lt;&gt;0,Árboles!AC215)</f>
        <v>0</v>
      </c>
      <c r="BZ221" s="88">
        <f t="shared" si="34"/>
        <v>0</v>
      </c>
      <c r="CA221" s="88">
        <f t="shared" si="35"/>
        <v>0</v>
      </c>
      <c r="CB221" s="89" t="b">
        <f>IF(BZ221&lt;&gt;0,Árboles!AC215)</f>
        <v>0</v>
      </c>
      <c r="CC221" s="88">
        <f t="shared" si="36"/>
        <v>0</v>
      </c>
      <c r="CD221" s="88">
        <f t="shared" si="37"/>
        <v>0</v>
      </c>
      <c r="CE221" s="89" t="b">
        <f>IF(CC221&lt;&gt;0,Árboles!AC215)</f>
        <v>0</v>
      </c>
    </row>
    <row r="222" spans="68:83">
      <c r="BP222" s="10">
        <f>Árboles!B216</f>
        <v>0</v>
      </c>
      <c r="BQ222" s="86">
        <f>Árboles!G216</f>
        <v>0</v>
      </c>
      <c r="BR222" s="87">
        <f>Árboles!V216</f>
        <v>0</v>
      </c>
      <c r="BS222" s="87">
        <f>Árboles!W216</f>
        <v>0</v>
      </c>
      <c r="BT222" s="88">
        <f t="shared" si="30"/>
        <v>0</v>
      </c>
      <c r="BU222" s="88">
        <f t="shared" si="31"/>
        <v>0</v>
      </c>
      <c r="BV222" s="89" t="b">
        <f>IF(BT222&lt;&gt;0,Árboles!AC216)</f>
        <v>0</v>
      </c>
      <c r="BW222" s="88">
        <f t="shared" si="32"/>
        <v>0</v>
      </c>
      <c r="BX222" s="88">
        <f t="shared" si="33"/>
        <v>0</v>
      </c>
      <c r="BY222" s="89" t="b">
        <f>IF(BW222&lt;&gt;0,Árboles!AC216)</f>
        <v>0</v>
      </c>
      <c r="BZ222" s="88">
        <f t="shared" si="34"/>
        <v>0</v>
      </c>
      <c r="CA222" s="88">
        <f t="shared" si="35"/>
        <v>0</v>
      </c>
      <c r="CB222" s="89" t="b">
        <f>IF(BZ222&lt;&gt;0,Árboles!AC216)</f>
        <v>0</v>
      </c>
      <c r="CC222" s="88">
        <f t="shared" si="36"/>
        <v>0</v>
      </c>
      <c r="CD222" s="88">
        <f t="shared" si="37"/>
        <v>0</v>
      </c>
      <c r="CE222" s="89" t="b">
        <f>IF(CC222&lt;&gt;0,Árboles!AC216)</f>
        <v>0</v>
      </c>
    </row>
    <row r="223" spans="68:83">
      <c r="BP223" s="10">
        <f>Árboles!B217</f>
        <v>0</v>
      </c>
      <c r="BQ223" s="86">
        <f>Árboles!G217</f>
        <v>0</v>
      </c>
      <c r="BR223" s="87">
        <f>Árboles!V217</f>
        <v>0</v>
      </c>
      <c r="BS223" s="87">
        <f>Árboles!W217</f>
        <v>0</v>
      </c>
      <c r="BT223" s="88">
        <f t="shared" si="30"/>
        <v>0</v>
      </c>
      <c r="BU223" s="88">
        <f t="shared" si="31"/>
        <v>0</v>
      </c>
      <c r="BV223" s="89" t="b">
        <f>IF(BT223&lt;&gt;0,Árboles!AC217)</f>
        <v>0</v>
      </c>
      <c r="BW223" s="88">
        <f t="shared" si="32"/>
        <v>0</v>
      </c>
      <c r="BX223" s="88">
        <f t="shared" si="33"/>
        <v>0</v>
      </c>
      <c r="BY223" s="89" t="b">
        <f>IF(BW223&lt;&gt;0,Árboles!AC217)</f>
        <v>0</v>
      </c>
      <c r="BZ223" s="88">
        <f t="shared" si="34"/>
        <v>0</v>
      </c>
      <c r="CA223" s="88">
        <f t="shared" si="35"/>
        <v>0</v>
      </c>
      <c r="CB223" s="89" t="b">
        <f>IF(BZ223&lt;&gt;0,Árboles!AC217)</f>
        <v>0</v>
      </c>
      <c r="CC223" s="88">
        <f t="shared" si="36"/>
        <v>0</v>
      </c>
      <c r="CD223" s="88">
        <f t="shared" si="37"/>
        <v>0</v>
      </c>
      <c r="CE223" s="89" t="b">
        <f>IF(CC223&lt;&gt;0,Árboles!AC217)</f>
        <v>0</v>
      </c>
    </row>
    <row r="224" spans="68:83">
      <c r="BP224" s="10">
        <f>Árboles!B218</f>
        <v>0</v>
      </c>
      <c r="BQ224" s="86">
        <f>Árboles!G218</f>
        <v>0</v>
      </c>
      <c r="BR224" s="87">
        <f>Árboles!V218</f>
        <v>0</v>
      </c>
      <c r="BS224" s="87">
        <f>Árboles!W218</f>
        <v>0</v>
      </c>
      <c r="BT224" s="88">
        <f t="shared" si="30"/>
        <v>0</v>
      </c>
      <c r="BU224" s="88">
        <f t="shared" si="31"/>
        <v>0</v>
      </c>
      <c r="BV224" s="89" t="b">
        <f>IF(BT224&lt;&gt;0,Árboles!AC218)</f>
        <v>0</v>
      </c>
      <c r="BW224" s="88">
        <f t="shared" si="32"/>
        <v>0</v>
      </c>
      <c r="BX224" s="88">
        <f t="shared" si="33"/>
        <v>0</v>
      </c>
      <c r="BY224" s="89" t="b">
        <f>IF(BW224&lt;&gt;0,Árboles!AC218)</f>
        <v>0</v>
      </c>
      <c r="BZ224" s="88">
        <f t="shared" si="34"/>
        <v>0</v>
      </c>
      <c r="CA224" s="88">
        <f t="shared" si="35"/>
        <v>0</v>
      </c>
      <c r="CB224" s="89" t="b">
        <f>IF(BZ224&lt;&gt;0,Árboles!AC218)</f>
        <v>0</v>
      </c>
      <c r="CC224" s="88">
        <f t="shared" si="36"/>
        <v>0</v>
      </c>
      <c r="CD224" s="88">
        <f t="shared" si="37"/>
        <v>0</v>
      </c>
      <c r="CE224" s="89" t="b">
        <f>IF(CC224&lt;&gt;0,Árboles!AC218)</f>
        <v>0</v>
      </c>
    </row>
    <row r="225" spans="68:83">
      <c r="BP225" s="10">
        <f>Árboles!B219</f>
        <v>0</v>
      </c>
      <c r="BQ225" s="86">
        <f>Árboles!G219</f>
        <v>0</v>
      </c>
      <c r="BR225" s="87">
        <f>Árboles!V219</f>
        <v>0</v>
      </c>
      <c r="BS225" s="87">
        <f>Árboles!W219</f>
        <v>0</v>
      </c>
      <c r="BT225" s="88">
        <f t="shared" si="30"/>
        <v>0</v>
      </c>
      <c r="BU225" s="88">
        <f t="shared" si="31"/>
        <v>0</v>
      </c>
      <c r="BV225" s="89" t="b">
        <f>IF(BT225&lt;&gt;0,Árboles!AC219)</f>
        <v>0</v>
      </c>
      <c r="BW225" s="88">
        <f t="shared" si="32"/>
        <v>0</v>
      </c>
      <c r="BX225" s="88">
        <f t="shared" si="33"/>
        <v>0</v>
      </c>
      <c r="BY225" s="89" t="b">
        <f>IF(BW225&lt;&gt;0,Árboles!AC219)</f>
        <v>0</v>
      </c>
      <c r="BZ225" s="88">
        <f t="shared" si="34"/>
        <v>0</v>
      </c>
      <c r="CA225" s="88">
        <f t="shared" si="35"/>
        <v>0</v>
      </c>
      <c r="CB225" s="89" t="b">
        <f>IF(BZ225&lt;&gt;0,Árboles!AC219)</f>
        <v>0</v>
      </c>
      <c r="CC225" s="88">
        <f t="shared" si="36"/>
        <v>0</v>
      </c>
      <c r="CD225" s="88">
        <f t="shared" si="37"/>
        <v>0</v>
      </c>
      <c r="CE225" s="89" t="b">
        <f>IF(CC225&lt;&gt;0,Árboles!AC219)</f>
        <v>0</v>
      </c>
    </row>
    <row r="226" spans="68:83">
      <c r="BP226" s="10">
        <f>Árboles!B220</f>
        <v>0</v>
      </c>
      <c r="BQ226" s="86">
        <f>Árboles!G220</f>
        <v>0</v>
      </c>
      <c r="BR226" s="87">
        <f>Árboles!V220</f>
        <v>0</v>
      </c>
      <c r="BS226" s="87">
        <f>Árboles!W220</f>
        <v>0</v>
      </c>
      <c r="BT226" s="88">
        <f t="shared" si="30"/>
        <v>0</v>
      </c>
      <c r="BU226" s="88">
        <f t="shared" si="31"/>
        <v>0</v>
      </c>
      <c r="BV226" s="89" t="b">
        <f>IF(BT226&lt;&gt;0,Árboles!AC220)</f>
        <v>0</v>
      </c>
      <c r="BW226" s="88">
        <f t="shared" si="32"/>
        <v>0</v>
      </c>
      <c r="BX226" s="88">
        <f t="shared" si="33"/>
        <v>0</v>
      </c>
      <c r="BY226" s="89" t="b">
        <f>IF(BW226&lt;&gt;0,Árboles!AC220)</f>
        <v>0</v>
      </c>
      <c r="BZ226" s="88">
        <f t="shared" si="34"/>
        <v>0</v>
      </c>
      <c r="CA226" s="88">
        <f t="shared" si="35"/>
        <v>0</v>
      </c>
      <c r="CB226" s="89" t="b">
        <f>IF(BZ226&lt;&gt;0,Árboles!AC220)</f>
        <v>0</v>
      </c>
      <c r="CC226" s="88">
        <f t="shared" si="36"/>
        <v>0</v>
      </c>
      <c r="CD226" s="88">
        <f t="shared" si="37"/>
        <v>0</v>
      </c>
      <c r="CE226" s="89" t="b">
        <f>IF(CC226&lt;&gt;0,Árboles!AC220)</f>
        <v>0</v>
      </c>
    </row>
    <row r="227" spans="68:83">
      <c r="BP227" s="10">
        <f>Árboles!B221</f>
        <v>0</v>
      </c>
      <c r="BQ227" s="86">
        <f>Árboles!G221</f>
        <v>0</v>
      </c>
      <c r="BR227" s="87">
        <f>Árboles!V221</f>
        <v>0</v>
      </c>
      <c r="BS227" s="87">
        <f>Árboles!W221</f>
        <v>0</v>
      </c>
      <c r="BT227" s="88">
        <f t="shared" si="30"/>
        <v>0</v>
      </c>
      <c r="BU227" s="88">
        <f t="shared" si="31"/>
        <v>0</v>
      </c>
      <c r="BV227" s="89" t="b">
        <f>IF(BT227&lt;&gt;0,Árboles!AC221)</f>
        <v>0</v>
      </c>
      <c r="BW227" s="88">
        <f t="shared" si="32"/>
        <v>0</v>
      </c>
      <c r="BX227" s="88">
        <f t="shared" si="33"/>
        <v>0</v>
      </c>
      <c r="BY227" s="89" t="b">
        <f>IF(BW227&lt;&gt;0,Árboles!AC221)</f>
        <v>0</v>
      </c>
      <c r="BZ227" s="88">
        <f t="shared" si="34"/>
        <v>0</v>
      </c>
      <c r="CA227" s="88">
        <f t="shared" si="35"/>
        <v>0</v>
      </c>
      <c r="CB227" s="89" t="b">
        <f>IF(BZ227&lt;&gt;0,Árboles!AC221)</f>
        <v>0</v>
      </c>
      <c r="CC227" s="88">
        <f t="shared" si="36"/>
        <v>0</v>
      </c>
      <c r="CD227" s="88">
        <f t="shared" si="37"/>
        <v>0</v>
      </c>
      <c r="CE227" s="89" t="b">
        <f>IF(CC227&lt;&gt;0,Árboles!AC221)</f>
        <v>0</v>
      </c>
    </row>
    <row r="228" spans="68:83">
      <c r="BP228" s="10">
        <f>Árboles!B222</f>
        <v>0</v>
      </c>
      <c r="BQ228" s="86">
        <f>Árboles!G222</f>
        <v>0</v>
      </c>
      <c r="BR228" s="87">
        <f>Árboles!V222</f>
        <v>0</v>
      </c>
      <c r="BS228" s="87">
        <f>Árboles!W222</f>
        <v>0</v>
      </c>
      <c r="BT228" s="88">
        <f t="shared" si="30"/>
        <v>0</v>
      </c>
      <c r="BU228" s="88">
        <f t="shared" si="31"/>
        <v>0</v>
      </c>
      <c r="BV228" s="89" t="b">
        <f>IF(BT228&lt;&gt;0,Árboles!AC222)</f>
        <v>0</v>
      </c>
      <c r="BW228" s="88">
        <f t="shared" si="32"/>
        <v>0</v>
      </c>
      <c r="BX228" s="88">
        <f t="shared" si="33"/>
        <v>0</v>
      </c>
      <c r="BY228" s="89" t="b">
        <f>IF(BW228&lt;&gt;0,Árboles!AC222)</f>
        <v>0</v>
      </c>
      <c r="BZ228" s="88">
        <f t="shared" si="34"/>
        <v>0</v>
      </c>
      <c r="CA228" s="88">
        <f t="shared" si="35"/>
        <v>0</v>
      </c>
      <c r="CB228" s="89" t="b">
        <f>IF(BZ228&lt;&gt;0,Árboles!AC222)</f>
        <v>0</v>
      </c>
      <c r="CC228" s="88">
        <f t="shared" si="36"/>
        <v>0</v>
      </c>
      <c r="CD228" s="88">
        <f t="shared" si="37"/>
        <v>0</v>
      </c>
      <c r="CE228" s="89" t="b">
        <f>IF(CC228&lt;&gt;0,Árboles!AC222)</f>
        <v>0</v>
      </c>
    </row>
    <row r="229" spans="68:83">
      <c r="BP229" s="10">
        <f>Árboles!B223</f>
        <v>0</v>
      </c>
      <c r="BQ229" s="86">
        <f>Árboles!G223</f>
        <v>0</v>
      </c>
      <c r="BR229" s="87">
        <f>Árboles!V223</f>
        <v>0</v>
      </c>
      <c r="BS229" s="87">
        <f>Árboles!W223</f>
        <v>0</v>
      </c>
      <c r="BT229" s="88">
        <f t="shared" si="30"/>
        <v>0</v>
      </c>
      <c r="BU229" s="88">
        <f t="shared" si="31"/>
        <v>0</v>
      </c>
      <c r="BV229" s="89" t="b">
        <f>IF(BT229&lt;&gt;0,Árboles!AC223)</f>
        <v>0</v>
      </c>
      <c r="BW229" s="88">
        <f t="shared" si="32"/>
        <v>0</v>
      </c>
      <c r="BX229" s="88">
        <f t="shared" si="33"/>
        <v>0</v>
      </c>
      <c r="BY229" s="89" t="b">
        <f>IF(BW229&lt;&gt;0,Árboles!AC223)</f>
        <v>0</v>
      </c>
      <c r="BZ229" s="88">
        <f t="shared" si="34"/>
        <v>0</v>
      </c>
      <c r="CA229" s="88">
        <f t="shared" si="35"/>
        <v>0</v>
      </c>
      <c r="CB229" s="89" t="b">
        <f>IF(BZ229&lt;&gt;0,Árboles!AC223)</f>
        <v>0</v>
      </c>
      <c r="CC229" s="88">
        <f t="shared" si="36"/>
        <v>0</v>
      </c>
      <c r="CD229" s="88">
        <f t="shared" si="37"/>
        <v>0</v>
      </c>
      <c r="CE229" s="89" t="b">
        <f>IF(CC229&lt;&gt;0,Árboles!AC223)</f>
        <v>0</v>
      </c>
    </row>
    <row r="230" spans="68:83">
      <c r="BP230" s="10">
        <f>Árboles!B224</f>
        <v>0</v>
      </c>
      <c r="BQ230" s="86">
        <f>Árboles!G224</f>
        <v>0</v>
      </c>
      <c r="BR230" s="87">
        <f>Árboles!V224</f>
        <v>0</v>
      </c>
      <c r="BS230" s="87">
        <f>Árboles!W224</f>
        <v>0</v>
      </c>
      <c r="BT230" s="88">
        <f t="shared" si="30"/>
        <v>0</v>
      </c>
      <c r="BU230" s="88">
        <f t="shared" si="31"/>
        <v>0</v>
      </c>
      <c r="BV230" s="89" t="b">
        <f>IF(BT230&lt;&gt;0,Árboles!AC224)</f>
        <v>0</v>
      </c>
      <c r="BW230" s="88">
        <f t="shared" si="32"/>
        <v>0</v>
      </c>
      <c r="BX230" s="88">
        <f t="shared" si="33"/>
        <v>0</v>
      </c>
      <c r="BY230" s="89" t="b">
        <f>IF(BW230&lt;&gt;0,Árboles!AC224)</f>
        <v>0</v>
      </c>
      <c r="BZ230" s="88">
        <f t="shared" si="34"/>
        <v>0</v>
      </c>
      <c r="CA230" s="88">
        <f t="shared" si="35"/>
        <v>0</v>
      </c>
      <c r="CB230" s="89" t="b">
        <f>IF(BZ230&lt;&gt;0,Árboles!AC224)</f>
        <v>0</v>
      </c>
      <c r="CC230" s="88">
        <f t="shared" si="36"/>
        <v>0</v>
      </c>
      <c r="CD230" s="88">
        <f t="shared" si="37"/>
        <v>0</v>
      </c>
      <c r="CE230" s="89" t="b">
        <f>IF(CC230&lt;&gt;0,Árboles!AC224)</f>
        <v>0</v>
      </c>
    </row>
    <row r="231" spans="68:83">
      <c r="BP231" s="10">
        <f>Árboles!B225</f>
        <v>0</v>
      </c>
      <c r="BQ231" s="86">
        <f>Árboles!G225</f>
        <v>0</v>
      </c>
      <c r="BR231" s="87">
        <f>Árboles!V225</f>
        <v>0</v>
      </c>
      <c r="BS231" s="87">
        <f>Árboles!W225</f>
        <v>0</v>
      </c>
      <c r="BT231" s="88">
        <f t="shared" si="30"/>
        <v>0</v>
      </c>
      <c r="BU231" s="88">
        <f t="shared" si="31"/>
        <v>0</v>
      </c>
      <c r="BV231" s="89" t="b">
        <f>IF(BT231&lt;&gt;0,Árboles!AC225)</f>
        <v>0</v>
      </c>
      <c r="BW231" s="88">
        <f t="shared" si="32"/>
        <v>0</v>
      </c>
      <c r="BX231" s="88">
        <f t="shared" si="33"/>
        <v>0</v>
      </c>
      <c r="BY231" s="89" t="b">
        <f>IF(BW231&lt;&gt;0,Árboles!AC225)</f>
        <v>0</v>
      </c>
      <c r="BZ231" s="88">
        <f t="shared" si="34"/>
        <v>0</v>
      </c>
      <c r="CA231" s="88">
        <f t="shared" si="35"/>
        <v>0</v>
      </c>
      <c r="CB231" s="89" t="b">
        <f>IF(BZ231&lt;&gt;0,Árboles!AC225)</f>
        <v>0</v>
      </c>
      <c r="CC231" s="88">
        <f t="shared" si="36"/>
        <v>0</v>
      </c>
      <c r="CD231" s="88">
        <f t="shared" si="37"/>
        <v>0</v>
      </c>
      <c r="CE231" s="89" t="b">
        <f>IF(CC231&lt;&gt;0,Árboles!AC225)</f>
        <v>0</v>
      </c>
    </row>
    <row r="232" spans="68:83">
      <c r="BP232" s="10">
        <f>Árboles!B226</f>
        <v>0</v>
      </c>
      <c r="BQ232" s="86">
        <f>Árboles!G226</f>
        <v>0</v>
      </c>
      <c r="BR232" s="87">
        <f>Árboles!V226</f>
        <v>0</v>
      </c>
      <c r="BS232" s="87">
        <f>Árboles!W226</f>
        <v>0</v>
      </c>
      <c r="BT232" s="88">
        <f t="shared" si="30"/>
        <v>0</v>
      </c>
      <c r="BU232" s="88">
        <f t="shared" si="31"/>
        <v>0</v>
      </c>
      <c r="BV232" s="89" t="b">
        <f>IF(BT232&lt;&gt;0,Árboles!AC226)</f>
        <v>0</v>
      </c>
      <c r="BW232" s="88">
        <f t="shared" si="32"/>
        <v>0</v>
      </c>
      <c r="BX232" s="88">
        <f t="shared" si="33"/>
        <v>0</v>
      </c>
      <c r="BY232" s="89" t="b">
        <f>IF(BW232&lt;&gt;0,Árboles!AC226)</f>
        <v>0</v>
      </c>
      <c r="BZ232" s="88">
        <f t="shared" si="34"/>
        <v>0</v>
      </c>
      <c r="CA232" s="88">
        <f t="shared" si="35"/>
        <v>0</v>
      </c>
      <c r="CB232" s="89" t="b">
        <f>IF(BZ232&lt;&gt;0,Árboles!AC226)</f>
        <v>0</v>
      </c>
      <c r="CC232" s="88">
        <f t="shared" si="36"/>
        <v>0</v>
      </c>
      <c r="CD232" s="88">
        <f t="shared" si="37"/>
        <v>0</v>
      </c>
      <c r="CE232" s="89" t="b">
        <f>IF(CC232&lt;&gt;0,Árboles!AC226)</f>
        <v>0</v>
      </c>
    </row>
    <row r="233" spans="68:83">
      <c r="BP233" s="10">
        <f>Árboles!B227</f>
        <v>0</v>
      </c>
      <c r="BQ233" s="86">
        <f>Árboles!G227</f>
        <v>0</v>
      </c>
      <c r="BR233" s="87">
        <f>Árboles!V227</f>
        <v>0</v>
      </c>
      <c r="BS233" s="87">
        <f>Árboles!W227</f>
        <v>0</v>
      </c>
      <c r="BT233" s="88">
        <f t="shared" si="30"/>
        <v>0</v>
      </c>
      <c r="BU233" s="88">
        <f t="shared" si="31"/>
        <v>0</v>
      </c>
      <c r="BV233" s="89" t="b">
        <f>IF(BT233&lt;&gt;0,Árboles!AC227)</f>
        <v>0</v>
      </c>
      <c r="BW233" s="88">
        <f t="shared" si="32"/>
        <v>0</v>
      </c>
      <c r="BX233" s="88">
        <f t="shared" si="33"/>
        <v>0</v>
      </c>
      <c r="BY233" s="89" t="b">
        <f>IF(BW233&lt;&gt;0,Árboles!AC227)</f>
        <v>0</v>
      </c>
      <c r="BZ233" s="88">
        <f t="shared" si="34"/>
        <v>0</v>
      </c>
      <c r="CA233" s="88">
        <f t="shared" si="35"/>
        <v>0</v>
      </c>
      <c r="CB233" s="89" t="b">
        <f>IF(BZ233&lt;&gt;0,Árboles!AC227)</f>
        <v>0</v>
      </c>
      <c r="CC233" s="88">
        <f t="shared" si="36"/>
        <v>0</v>
      </c>
      <c r="CD233" s="88">
        <f t="shared" si="37"/>
        <v>0</v>
      </c>
      <c r="CE233" s="89" t="b">
        <f>IF(CC233&lt;&gt;0,Árboles!AC227)</f>
        <v>0</v>
      </c>
    </row>
    <row r="234" spans="68:83">
      <c r="BP234" s="10">
        <f>Árboles!B228</f>
        <v>0</v>
      </c>
      <c r="BQ234" s="86">
        <f>Árboles!G228</f>
        <v>0</v>
      </c>
      <c r="BR234" s="87">
        <f>Árboles!V228</f>
        <v>0</v>
      </c>
      <c r="BS234" s="87">
        <f>Árboles!W228</f>
        <v>0</v>
      </c>
      <c r="BT234" s="88">
        <f t="shared" si="30"/>
        <v>0</v>
      </c>
      <c r="BU234" s="88">
        <f t="shared" si="31"/>
        <v>0</v>
      </c>
      <c r="BV234" s="89" t="b">
        <f>IF(BT234&lt;&gt;0,Árboles!AC228)</f>
        <v>0</v>
      </c>
      <c r="BW234" s="88">
        <f t="shared" si="32"/>
        <v>0</v>
      </c>
      <c r="BX234" s="88">
        <f t="shared" si="33"/>
        <v>0</v>
      </c>
      <c r="BY234" s="89" t="b">
        <f>IF(BW234&lt;&gt;0,Árboles!AC228)</f>
        <v>0</v>
      </c>
      <c r="BZ234" s="88">
        <f t="shared" si="34"/>
        <v>0</v>
      </c>
      <c r="CA234" s="88">
        <f t="shared" si="35"/>
        <v>0</v>
      </c>
      <c r="CB234" s="89" t="b">
        <f>IF(BZ234&lt;&gt;0,Árboles!AC228)</f>
        <v>0</v>
      </c>
      <c r="CC234" s="88">
        <f t="shared" si="36"/>
        <v>0</v>
      </c>
      <c r="CD234" s="88">
        <f t="shared" si="37"/>
        <v>0</v>
      </c>
      <c r="CE234" s="89" t="b">
        <f>IF(CC234&lt;&gt;0,Árboles!AC228)</f>
        <v>0</v>
      </c>
    </row>
    <row r="235" spans="68:83">
      <c r="BP235" s="10">
        <f>Árboles!B229</f>
        <v>0</v>
      </c>
      <c r="BQ235" s="86">
        <f>Árboles!G229</f>
        <v>0</v>
      </c>
      <c r="BR235" s="87">
        <f>Árboles!V229</f>
        <v>0</v>
      </c>
      <c r="BS235" s="87">
        <f>Árboles!W229</f>
        <v>0</v>
      </c>
      <c r="BT235" s="88">
        <f t="shared" si="30"/>
        <v>0</v>
      </c>
      <c r="BU235" s="88">
        <f t="shared" si="31"/>
        <v>0</v>
      </c>
      <c r="BV235" s="89" t="b">
        <f>IF(BT235&lt;&gt;0,Árboles!AC229)</f>
        <v>0</v>
      </c>
      <c r="BW235" s="88">
        <f t="shared" si="32"/>
        <v>0</v>
      </c>
      <c r="BX235" s="88">
        <f t="shared" si="33"/>
        <v>0</v>
      </c>
      <c r="BY235" s="89" t="b">
        <f>IF(BW235&lt;&gt;0,Árboles!AC229)</f>
        <v>0</v>
      </c>
      <c r="BZ235" s="88">
        <f t="shared" si="34"/>
        <v>0</v>
      </c>
      <c r="CA235" s="88">
        <f t="shared" si="35"/>
        <v>0</v>
      </c>
      <c r="CB235" s="89" t="b">
        <f>IF(BZ235&lt;&gt;0,Árboles!AC229)</f>
        <v>0</v>
      </c>
      <c r="CC235" s="88">
        <f t="shared" si="36"/>
        <v>0</v>
      </c>
      <c r="CD235" s="88">
        <f t="shared" si="37"/>
        <v>0</v>
      </c>
      <c r="CE235" s="89" t="b">
        <f>IF(CC235&lt;&gt;0,Árboles!AC229)</f>
        <v>0</v>
      </c>
    </row>
    <row r="236" spans="68:83">
      <c r="BP236" s="10">
        <f>Árboles!B230</f>
        <v>0</v>
      </c>
      <c r="BQ236" s="86">
        <f>Árboles!G230</f>
        <v>0</v>
      </c>
      <c r="BR236" s="87">
        <f>Árboles!V230</f>
        <v>0</v>
      </c>
      <c r="BS236" s="87">
        <f>Árboles!W230</f>
        <v>0</v>
      </c>
      <c r="BT236" s="88">
        <f t="shared" si="30"/>
        <v>0</v>
      </c>
      <c r="BU236" s="88">
        <f t="shared" si="31"/>
        <v>0</v>
      </c>
      <c r="BV236" s="89" t="b">
        <f>IF(BT236&lt;&gt;0,Árboles!AC230)</f>
        <v>0</v>
      </c>
      <c r="BW236" s="88">
        <f t="shared" si="32"/>
        <v>0</v>
      </c>
      <c r="BX236" s="88">
        <f t="shared" si="33"/>
        <v>0</v>
      </c>
      <c r="BY236" s="89" t="b">
        <f>IF(BW236&lt;&gt;0,Árboles!AC230)</f>
        <v>0</v>
      </c>
      <c r="BZ236" s="88">
        <f t="shared" si="34"/>
        <v>0</v>
      </c>
      <c r="CA236" s="88">
        <f t="shared" si="35"/>
        <v>0</v>
      </c>
      <c r="CB236" s="89" t="b">
        <f>IF(BZ236&lt;&gt;0,Árboles!AC230)</f>
        <v>0</v>
      </c>
      <c r="CC236" s="88">
        <f t="shared" si="36"/>
        <v>0</v>
      </c>
      <c r="CD236" s="88">
        <f t="shared" si="37"/>
        <v>0</v>
      </c>
      <c r="CE236" s="89" t="b">
        <f>IF(CC236&lt;&gt;0,Árboles!AC230)</f>
        <v>0</v>
      </c>
    </row>
    <row r="237" spans="68:83">
      <c r="BP237" s="10">
        <f>Árboles!B231</f>
        <v>0</v>
      </c>
      <c r="BQ237" s="86">
        <f>Árboles!G231</f>
        <v>0</v>
      </c>
      <c r="BR237" s="87">
        <f>Árboles!V231</f>
        <v>0</v>
      </c>
      <c r="BS237" s="87">
        <f>Árboles!W231</f>
        <v>0</v>
      </c>
      <c r="BT237" s="88">
        <f t="shared" si="30"/>
        <v>0</v>
      </c>
      <c r="BU237" s="88">
        <f t="shared" si="31"/>
        <v>0</v>
      </c>
      <c r="BV237" s="89" t="b">
        <f>IF(BT237&lt;&gt;0,Árboles!AC231)</f>
        <v>0</v>
      </c>
      <c r="BW237" s="88">
        <f t="shared" si="32"/>
        <v>0</v>
      </c>
      <c r="BX237" s="88">
        <f t="shared" si="33"/>
        <v>0</v>
      </c>
      <c r="BY237" s="89" t="b">
        <f>IF(BW237&lt;&gt;0,Árboles!AC231)</f>
        <v>0</v>
      </c>
      <c r="BZ237" s="88">
        <f t="shared" si="34"/>
        <v>0</v>
      </c>
      <c r="CA237" s="88">
        <f t="shared" si="35"/>
        <v>0</v>
      </c>
      <c r="CB237" s="89" t="b">
        <f>IF(BZ237&lt;&gt;0,Árboles!AC231)</f>
        <v>0</v>
      </c>
      <c r="CC237" s="88">
        <f t="shared" si="36"/>
        <v>0</v>
      </c>
      <c r="CD237" s="88">
        <f t="shared" si="37"/>
        <v>0</v>
      </c>
      <c r="CE237" s="89" t="b">
        <f>IF(CC237&lt;&gt;0,Árboles!AC231)</f>
        <v>0</v>
      </c>
    </row>
    <row r="238" spans="68:83">
      <c r="BP238" s="10">
        <f>Árboles!B232</f>
        <v>0</v>
      </c>
      <c r="BQ238" s="86">
        <f>Árboles!G232</f>
        <v>0</v>
      </c>
      <c r="BR238" s="87">
        <f>Árboles!V232</f>
        <v>0</v>
      </c>
      <c r="BS238" s="87">
        <f>Árboles!W232</f>
        <v>0</v>
      </c>
      <c r="BT238" s="88">
        <f t="shared" si="30"/>
        <v>0</v>
      </c>
      <c r="BU238" s="88">
        <f t="shared" si="31"/>
        <v>0</v>
      </c>
      <c r="BV238" s="89" t="b">
        <f>IF(BT238&lt;&gt;0,Árboles!AC232)</f>
        <v>0</v>
      </c>
      <c r="BW238" s="88">
        <f t="shared" si="32"/>
        <v>0</v>
      </c>
      <c r="BX238" s="88">
        <f t="shared" si="33"/>
        <v>0</v>
      </c>
      <c r="BY238" s="89" t="b">
        <f>IF(BW238&lt;&gt;0,Árboles!AC232)</f>
        <v>0</v>
      </c>
      <c r="BZ238" s="88">
        <f t="shared" si="34"/>
        <v>0</v>
      </c>
      <c r="CA238" s="88">
        <f t="shared" si="35"/>
        <v>0</v>
      </c>
      <c r="CB238" s="89" t="b">
        <f>IF(BZ238&lt;&gt;0,Árboles!AC232)</f>
        <v>0</v>
      </c>
      <c r="CC238" s="88">
        <f t="shared" si="36"/>
        <v>0</v>
      </c>
      <c r="CD238" s="88">
        <f t="shared" si="37"/>
        <v>0</v>
      </c>
      <c r="CE238" s="89" t="b">
        <f>IF(CC238&lt;&gt;0,Árboles!AC232)</f>
        <v>0</v>
      </c>
    </row>
    <row r="239" spans="68:83">
      <c r="BP239" s="10">
        <f>Árboles!B233</f>
        <v>0</v>
      </c>
      <c r="BQ239" s="86">
        <f>Árboles!G233</f>
        <v>0</v>
      </c>
      <c r="BR239" s="87">
        <f>Árboles!V233</f>
        <v>0</v>
      </c>
      <c r="BS239" s="87">
        <f>Árboles!W233</f>
        <v>0</v>
      </c>
      <c r="BT239" s="88">
        <f t="shared" si="30"/>
        <v>0</v>
      </c>
      <c r="BU239" s="88">
        <f t="shared" si="31"/>
        <v>0</v>
      </c>
      <c r="BV239" s="89" t="b">
        <f>IF(BT239&lt;&gt;0,Árboles!AC233)</f>
        <v>0</v>
      </c>
      <c r="BW239" s="88">
        <f t="shared" si="32"/>
        <v>0</v>
      </c>
      <c r="BX239" s="88">
        <f t="shared" si="33"/>
        <v>0</v>
      </c>
      <c r="BY239" s="89" t="b">
        <f>IF(BW239&lt;&gt;0,Árboles!AC233)</f>
        <v>0</v>
      </c>
      <c r="BZ239" s="88">
        <f t="shared" si="34"/>
        <v>0</v>
      </c>
      <c r="CA239" s="88">
        <f t="shared" si="35"/>
        <v>0</v>
      </c>
      <c r="CB239" s="89" t="b">
        <f>IF(BZ239&lt;&gt;0,Árboles!AC233)</f>
        <v>0</v>
      </c>
      <c r="CC239" s="88">
        <f t="shared" si="36"/>
        <v>0</v>
      </c>
      <c r="CD239" s="88">
        <f t="shared" si="37"/>
        <v>0</v>
      </c>
      <c r="CE239" s="89" t="b">
        <f>IF(CC239&lt;&gt;0,Árboles!AC233)</f>
        <v>0</v>
      </c>
    </row>
    <row r="240" spans="68:83">
      <c r="BP240" s="10">
        <f>Árboles!B234</f>
        <v>0</v>
      </c>
      <c r="BQ240" s="86">
        <f>Árboles!G234</f>
        <v>0</v>
      </c>
      <c r="BR240" s="87">
        <f>Árboles!V234</f>
        <v>0</v>
      </c>
      <c r="BS240" s="87">
        <f>Árboles!W234</f>
        <v>0</v>
      </c>
      <c r="BT240" s="88">
        <f t="shared" si="30"/>
        <v>0</v>
      </c>
      <c r="BU240" s="88">
        <f t="shared" si="31"/>
        <v>0</v>
      </c>
      <c r="BV240" s="89" t="b">
        <f>IF(BT240&lt;&gt;0,Árboles!AC234)</f>
        <v>0</v>
      </c>
      <c r="BW240" s="88">
        <f t="shared" si="32"/>
        <v>0</v>
      </c>
      <c r="BX240" s="88">
        <f t="shared" si="33"/>
        <v>0</v>
      </c>
      <c r="BY240" s="89" t="b">
        <f>IF(BW240&lt;&gt;0,Árboles!AC234)</f>
        <v>0</v>
      </c>
      <c r="BZ240" s="88">
        <f t="shared" si="34"/>
        <v>0</v>
      </c>
      <c r="CA240" s="88">
        <f t="shared" si="35"/>
        <v>0</v>
      </c>
      <c r="CB240" s="89" t="b">
        <f>IF(BZ240&lt;&gt;0,Árboles!AC234)</f>
        <v>0</v>
      </c>
      <c r="CC240" s="88">
        <f t="shared" si="36"/>
        <v>0</v>
      </c>
      <c r="CD240" s="88">
        <f t="shared" si="37"/>
        <v>0</v>
      </c>
      <c r="CE240" s="89" t="b">
        <f>IF(CC240&lt;&gt;0,Árboles!AC234)</f>
        <v>0</v>
      </c>
    </row>
    <row r="241" spans="68:83">
      <c r="BP241" s="10">
        <f>Árboles!B235</f>
        <v>0</v>
      </c>
      <c r="BQ241" s="86">
        <f>Árboles!G235</f>
        <v>0</v>
      </c>
      <c r="BR241" s="87">
        <f>Árboles!V235</f>
        <v>0</v>
      </c>
      <c r="BS241" s="87">
        <f>Árboles!W235</f>
        <v>0</v>
      </c>
      <c r="BT241" s="88">
        <f t="shared" si="30"/>
        <v>0</v>
      </c>
      <c r="BU241" s="88">
        <f t="shared" si="31"/>
        <v>0</v>
      </c>
      <c r="BV241" s="89" t="b">
        <f>IF(BT241&lt;&gt;0,Árboles!AC235)</f>
        <v>0</v>
      </c>
      <c r="BW241" s="88">
        <f t="shared" si="32"/>
        <v>0</v>
      </c>
      <c r="BX241" s="88">
        <f t="shared" si="33"/>
        <v>0</v>
      </c>
      <c r="BY241" s="89" t="b">
        <f>IF(BW241&lt;&gt;0,Árboles!AC235)</f>
        <v>0</v>
      </c>
      <c r="BZ241" s="88">
        <f t="shared" si="34"/>
        <v>0</v>
      </c>
      <c r="CA241" s="88">
        <f t="shared" si="35"/>
        <v>0</v>
      </c>
      <c r="CB241" s="89" t="b">
        <f>IF(BZ241&lt;&gt;0,Árboles!AC235)</f>
        <v>0</v>
      </c>
      <c r="CC241" s="88">
        <f t="shared" si="36"/>
        <v>0</v>
      </c>
      <c r="CD241" s="88">
        <f t="shared" si="37"/>
        <v>0</v>
      </c>
      <c r="CE241" s="89" t="b">
        <f>IF(CC241&lt;&gt;0,Árboles!AC235)</f>
        <v>0</v>
      </c>
    </row>
    <row r="242" spans="68:83">
      <c r="BP242" s="10">
        <f>Árboles!B236</f>
        <v>0</v>
      </c>
      <c r="BQ242" s="86">
        <f>Árboles!G236</f>
        <v>0</v>
      </c>
      <c r="BR242" s="87">
        <f>Árboles!V236</f>
        <v>0</v>
      </c>
      <c r="BS242" s="87">
        <f>Árboles!W236</f>
        <v>0</v>
      </c>
      <c r="BT242" s="88">
        <f t="shared" si="30"/>
        <v>0</v>
      </c>
      <c r="BU242" s="88">
        <f t="shared" si="31"/>
        <v>0</v>
      </c>
      <c r="BV242" s="89" t="b">
        <f>IF(BT242&lt;&gt;0,Árboles!AC236)</f>
        <v>0</v>
      </c>
      <c r="BW242" s="88">
        <f t="shared" si="32"/>
        <v>0</v>
      </c>
      <c r="BX242" s="88">
        <f t="shared" si="33"/>
        <v>0</v>
      </c>
      <c r="BY242" s="89" t="b">
        <f>IF(BW242&lt;&gt;0,Árboles!AC236)</f>
        <v>0</v>
      </c>
      <c r="BZ242" s="88">
        <f t="shared" si="34"/>
        <v>0</v>
      </c>
      <c r="CA242" s="88">
        <f t="shared" si="35"/>
        <v>0</v>
      </c>
      <c r="CB242" s="89" t="b">
        <f>IF(BZ242&lt;&gt;0,Árboles!AC236)</f>
        <v>0</v>
      </c>
      <c r="CC242" s="88">
        <f t="shared" si="36"/>
        <v>0</v>
      </c>
      <c r="CD242" s="88">
        <f t="shared" si="37"/>
        <v>0</v>
      </c>
      <c r="CE242" s="89" t="b">
        <f>IF(CC242&lt;&gt;0,Árboles!AC236)</f>
        <v>0</v>
      </c>
    </row>
    <row r="243" spans="68:83">
      <c r="BP243" s="10">
        <f>Árboles!B237</f>
        <v>0</v>
      </c>
      <c r="BQ243" s="86">
        <f>Árboles!G237</f>
        <v>0</v>
      </c>
      <c r="BR243" s="87">
        <f>Árboles!V237</f>
        <v>0</v>
      </c>
      <c r="BS243" s="87">
        <f>Árboles!W237</f>
        <v>0</v>
      </c>
      <c r="BT243" s="88">
        <f t="shared" si="30"/>
        <v>0</v>
      </c>
      <c r="BU243" s="88">
        <f t="shared" si="31"/>
        <v>0</v>
      </c>
      <c r="BV243" s="89" t="b">
        <f>IF(BT243&lt;&gt;0,Árboles!AC237)</f>
        <v>0</v>
      </c>
      <c r="BW243" s="88">
        <f t="shared" si="32"/>
        <v>0</v>
      </c>
      <c r="BX243" s="88">
        <f t="shared" si="33"/>
        <v>0</v>
      </c>
      <c r="BY243" s="89" t="b">
        <f>IF(BW243&lt;&gt;0,Árboles!AC237)</f>
        <v>0</v>
      </c>
      <c r="BZ243" s="88">
        <f t="shared" si="34"/>
        <v>0</v>
      </c>
      <c r="CA243" s="88">
        <f t="shared" si="35"/>
        <v>0</v>
      </c>
      <c r="CB243" s="89" t="b">
        <f>IF(BZ243&lt;&gt;0,Árboles!AC237)</f>
        <v>0</v>
      </c>
      <c r="CC243" s="88">
        <f t="shared" si="36"/>
        <v>0</v>
      </c>
      <c r="CD243" s="88">
        <f t="shared" si="37"/>
        <v>0</v>
      </c>
      <c r="CE243" s="89" t="b">
        <f>IF(CC243&lt;&gt;0,Árboles!AC237)</f>
        <v>0</v>
      </c>
    </row>
    <row r="244" spans="68:83">
      <c r="BP244" s="10">
        <f>Árboles!B238</f>
        <v>0</v>
      </c>
      <c r="BQ244" s="86">
        <f>Árboles!G238</f>
        <v>0</v>
      </c>
      <c r="BR244" s="87">
        <f>Árboles!V238</f>
        <v>0</v>
      </c>
      <c r="BS244" s="87">
        <f>Árboles!W238</f>
        <v>0</v>
      </c>
      <c r="BT244" s="88">
        <f t="shared" si="30"/>
        <v>0</v>
      </c>
      <c r="BU244" s="88">
        <f t="shared" si="31"/>
        <v>0</v>
      </c>
      <c r="BV244" s="89" t="b">
        <f>IF(BT244&lt;&gt;0,Árboles!AC238)</f>
        <v>0</v>
      </c>
      <c r="BW244" s="88">
        <f t="shared" si="32"/>
        <v>0</v>
      </c>
      <c r="BX244" s="88">
        <f t="shared" si="33"/>
        <v>0</v>
      </c>
      <c r="BY244" s="89" t="b">
        <f>IF(BW244&lt;&gt;0,Árboles!AC238)</f>
        <v>0</v>
      </c>
      <c r="BZ244" s="88">
        <f t="shared" si="34"/>
        <v>0</v>
      </c>
      <c r="CA244" s="88">
        <f t="shared" si="35"/>
        <v>0</v>
      </c>
      <c r="CB244" s="89" t="b">
        <f>IF(BZ244&lt;&gt;0,Árboles!AC238)</f>
        <v>0</v>
      </c>
      <c r="CC244" s="88">
        <f t="shared" si="36"/>
        <v>0</v>
      </c>
      <c r="CD244" s="88">
        <f t="shared" si="37"/>
        <v>0</v>
      </c>
      <c r="CE244" s="89" t="b">
        <f>IF(CC244&lt;&gt;0,Árboles!AC238)</f>
        <v>0</v>
      </c>
    </row>
    <row r="245" spans="68:83">
      <c r="BP245" s="10">
        <f>Árboles!B239</f>
        <v>0</v>
      </c>
      <c r="BQ245" s="86">
        <f>Árboles!G239</f>
        <v>0</v>
      </c>
      <c r="BR245" s="87">
        <f>Árboles!V239</f>
        <v>0</v>
      </c>
      <c r="BS245" s="87">
        <f>Árboles!W239</f>
        <v>0</v>
      </c>
      <c r="BT245" s="88">
        <f t="shared" si="30"/>
        <v>0</v>
      </c>
      <c r="BU245" s="88">
        <f t="shared" si="31"/>
        <v>0</v>
      </c>
      <c r="BV245" s="89" t="b">
        <f>IF(BT245&lt;&gt;0,Árboles!AC239)</f>
        <v>0</v>
      </c>
      <c r="BW245" s="88">
        <f t="shared" si="32"/>
        <v>0</v>
      </c>
      <c r="BX245" s="88">
        <f t="shared" si="33"/>
        <v>0</v>
      </c>
      <c r="BY245" s="89" t="b">
        <f>IF(BW245&lt;&gt;0,Árboles!AC239)</f>
        <v>0</v>
      </c>
      <c r="BZ245" s="88">
        <f t="shared" si="34"/>
        <v>0</v>
      </c>
      <c r="CA245" s="88">
        <f t="shared" si="35"/>
        <v>0</v>
      </c>
      <c r="CB245" s="89" t="b">
        <f>IF(BZ245&lt;&gt;0,Árboles!AC239)</f>
        <v>0</v>
      </c>
      <c r="CC245" s="88">
        <f t="shared" si="36"/>
        <v>0</v>
      </c>
      <c r="CD245" s="88">
        <f t="shared" si="37"/>
        <v>0</v>
      </c>
      <c r="CE245" s="89" t="b">
        <f>IF(CC245&lt;&gt;0,Árboles!AC239)</f>
        <v>0</v>
      </c>
    </row>
    <row r="246" spans="68:83">
      <c r="BP246" s="10">
        <f>Árboles!B240</f>
        <v>0</v>
      </c>
      <c r="BQ246" s="86">
        <f>Árboles!G240</f>
        <v>0</v>
      </c>
      <c r="BR246" s="87">
        <f>Árboles!V240</f>
        <v>0</v>
      </c>
      <c r="BS246" s="87">
        <f>Árboles!W240</f>
        <v>0</v>
      </c>
      <c r="BT246" s="88">
        <f t="shared" si="30"/>
        <v>0</v>
      </c>
      <c r="BU246" s="88">
        <f t="shared" si="31"/>
        <v>0</v>
      </c>
      <c r="BV246" s="89" t="b">
        <f>IF(BT246&lt;&gt;0,Árboles!AC240)</f>
        <v>0</v>
      </c>
      <c r="BW246" s="88">
        <f t="shared" si="32"/>
        <v>0</v>
      </c>
      <c r="BX246" s="88">
        <f t="shared" si="33"/>
        <v>0</v>
      </c>
      <c r="BY246" s="89" t="b">
        <f>IF(BW246&lt;&gt;0,Árboles!AC240)</f>
        <v>0</v>
      </c>
      <c r="BZ246" s="88">
        <f t="shared" si="34"/>
        <v>0</v>
      </c>
      <c r="CA246" s="88">
        <f t="shared" si="35"/>
        <v>0</v>
      </c>
      <c r="CB246" s="89" t="b">
        <f>IF(BZ246&lt;&gt;0,Árboles!AC240)</f>
        <v>0</v>
      </c>
      <c r="CC246" s="88">
        <f t="shared" si="36"/>
        <v>0</v>
      </c>
      <c r="CD246" s="88">
        <f t="shared" si="37"/>
        <v>0</v>
      </c>
      <c r="CE246" s="89" t="b">
        <f>IF(CC246&lt;&gt;0,Árboles!AC240)</f>
        <v>0</v>
      </c>
    </row>
    <row r="247" spans="68:83">
      <c r="BP247" s="10">
        <f>Árboles!B241</f>
        <v>0</v>
      </c>
      <c r="BQ247" s="86">
        <f>Árboles!G241</f>
        <v>0</v>
      </c>
      <c r="BR247" s="87">
        <f>Árboles!V241</f>
        <v>0</v>
      </c>
      <c r="BS247" s="87">
        <f>Árboles!W241</f>
        <v>0</v>
      </c>
      <c r="BT247" s="88">
        <f t="shared" si="30"/>
        <v>0</v>
      </c>
      <c r="BU247" s="88">
        <f t="shared" si="31"/>
        <v>0</v>
      </c>
      <c r="BV247" s="89" t="b">
        <f>IF(BT247&lt;&gt;0,Árboles!AC241)</f>
        <v>0</v>
      </c>
      <c r="BW247" s="88">
        <f t="shared" si="32"/>
        <v>0</v>
      </c>
      <c r="BX247" s="88">
        <f t="shared" si="33"/>
        <v>0</v>
      </c>
      <c r="BY247" s="89" t="b">
        <f>IF(BW247&lt;&gt;0,Árboles!AC241)</f>
        <v>0</v>
      </c>
      <c r="BZ247" s="88">
        <f t="shared" si="34"/>
        <v>0</v>
      </c>
      <c r="CA247" s="88">
        <f t="shared" si="35"/>
        <v>0</v>
      </c>
      <c r="CB247" s="89" t="b">
        <f>IF(BZ247&lt;&gt;0,Árboles!AC241)</f>
        <v>0</v>
      </c>
      <c r="CC247" s="88">
        <f t="shared" si="36"/>
        <v>0</v>
      </c>
      <c r="CD247" s="88">
        <f t="shared" si="37"/>
        <v>0</v>
      </c>
      <c r="CE247" s="89" t="b">
        <f>IF(CC247&lt;&gt;0,Árboles!AC241)</f>
        <v>0</v>
      </c>
    </row>
    <row r="248" spans="68:83">
      <c r="BP248" s="10">
        <f>Árboles!B242</f>
        <v>0</v>
      </c>
      <c r="BQ248" s="86">
        <f>Árboles!G242</f>
        <v>0</v>
      </c>
      <c r="BR248" s="87">
        <f>Árboles!V242</f>
        <v>0</v>
      </c>
      <c r="BS248" s="87">
        <f>Árboles!W242</f>
        <v>0</v>
      </c>
      <c r="BT248" s="88">
        <f t="shared" si="30"/>
        <v>0</v>
      </c>
      <c r="BU248" s="88">
        <f t="shared" si="31"/>
        <v>0</v>
      </c>
      <c r="BV248" s="89" t="b">
        <f>IF(BT248&lt;&gt;0,Árboles!AC242)</f>
        <v>0</v>
      </c>
      <c r="BW248" s="88">
        <f t="shared" si="32"/>
        <v>0</v>
      </c>
      <c r="BX248" s="88">
        <f t="shared" si="33"/>
        <v>0</v>
      </c>
      <c r="BY248" s="89" t="b">
        <f>IF(BW248&lt;&gt;0,Árboles!AC242)</f>
        <v>0</v>
      </c>
      <c r="BZ248" s="88">
        <f t="shared" si="34"/>
        <v>0</v>
      </c>
      <c r="CA248" s="88">
        <f t="shared" si="35"/>
        <v>0</v>
      </c>
      <c r="CB248" s="89" t="b">
        <f>IF(BZ248&lt;&gt;0,Árboles!AC242)</f>
        <v>0</v>
      </c>
      <c r="CC248" s="88">
        <f t="shared" si="36"/>
        <v>0</v>
      </c>
      <c r="CD248" s="88">
        <f t="shared" si="37"/>
        <v>0</v>
      </c>
      <c r="CE248" s="89" t="b">
        <f>IF(CC248&lt;&gt;0,Árboles!AC242)</f>
        <v>0</v>
      </c>
    </row>
    <row r="249" spans="68:83">
      <c r="BP249" s="10">
        <f>Árboles!B243</f>
        <v>0</v>
      </c>
      <c r="BQ249" s="86">
        <f>Árboles!G243</f>
        <v>0</v>
      </c>
      <c r="BR249" s="87">
        <f>Árboles!V243</f>
        <v>0</v>
      </c>
      <c r="BS249" s="87">
        <f>Árboles!W243</f>
        <v>0</v>
      </c>
      <c r="BT249" s="88">
        <f t="shared" si="30"/>
        <v>0</v>
      </c>
      <c r="BU249" s="88">
        <f t="shared" si="31"/>
        <v>0</v>
      </c>
      <c r="BV249" s="89" t="b">
        <f>IF(BT249&lt;&gt;0,Árboles!AC243)</f>
        <v>0</v>
      </c>
      <c r="BW249" s="88">
        <f t="shared" si="32"/>
        <v>0</v>
      </c>
      <c r="BX249" s="88">
        <f t="shared" si="33"/>
        <v>0</v>
      </c>
      <c r="BY249" s="89" t="b">
        <f>IF(BW249&lt;&gt;0,Árboles!AC243)</f>
        <v>0</v>
      </c>
      <c r="BZ249" s="88">
        <f t="shared" si="34"/>
        <v>0</v>
      </c>
      <c r="CA249" s="88">
        <f t="shared" si="35"/>
        <v>0</v>
      </c>
      <c r="CB249" s="89" t="b">
        <f>IF(BZ249&lt;&gt;0,Árboles!AC243)</f>
        <v>0</v>
      </c>
      <c r="CC249" s="88">
        <f t="shared" si="36"/>
        <v>0</v>
      </c>
      <c r="CD249" s="88">
        <f t="shared" si="37"/>
        <v>0</v>
      </c>
      <c r="CE249" s="89" t="b">
        <f>IF(CC249&lt;&gt;0,Árboles!AC243)</f>
        <v>0</v>
      </c>
    </row>
    <row r="250" spans="68:83">
      <c r="BP250" s="10">
        <f>Árboles!B244</f>
        <v>0</v>
      </c>
      <c r="BQ250" s="86">
        <f>Árboles!G244</f>
        <v>0</v>
      </c>
      <c r="BR250" s="87">
        <f>Árboles!V244</f>
        <v>0</v>
      </c>
      <c r="BS250" s="87">
        <f>Árboles!W244</f>
        <v>0</v>
      </c>
      <c r="BT250" s="88">
        <f t="shared" si="30"/>
        <v>0</v>
      </c>
      <c r="BU250" s="88">
        <f t="shared" si="31"/>
        <v>0</v>
      </c>
      <c r="BV250" s="89" t="b">
        <f>IF(BT250&lt;&gt;0,Árboles!AC244)</f>
        <v>0</v>
      </c>
      <c r="BW250" s="88">
        <f t="shared" si="32"/>
        <v>0</v>
      </c>
      <c r="BX250" s="88">
        <f t="shared" si="33"/>
        <v>0</v>
      </c>
      <c r="BY250" s="89" t="b">
        <f>IF(BW250&lt;&gt;0,Árboles!AC244)</f>
        <v>0</v>
      </c>
      <c r="BZ250" s="88">
        <f t="shared" si="34"/>
        <v>0</v>
      </c>
      <c r="CA250" s="88">
        <f t="shared" si="35"/>
        <v>0</v>
      </c>
      <c r="CB250" s="89" t="b">
        <f>IF(BZ250&lt;&gt;0,Árboles!AC244)</f>
        <v>0</v>
      </c>
      <c r="CC250" s="88">
        <f t="shared" si="36"/>
        <v>0</v>
      </c>
      <c r="CD250" s="88">
        <f t="shared" si="37"/>
        <v>0</v>
      </c>
      <c r="CE250" s="89" t="b">
        <f>IF(CC250&lt;&gt;0,Árboles!AC244)</f>
        <v>0</v>
      </c>
    </row>
    <row r="251" spans="68:83">
      <c r="BP251" s="10">
        <f>Árboles!B245</f>
        <v>0</v>
      </c>
      <c r="BQ251" s="86">
        <f>Árboles!G245</f>
        <v>0</v>
      </c>
      <c r="BR251" s="87">
        <f>Árboles!V245</f>
        <v>0</v>
      </c>
      <c r="BS251" s="87">
        <f>Árboles!W245</f>
        <v>0</v>
      </c>
      <c r="BT251" s="88">
        <f t="shared" si="30"/>
        <v>0</v>
      </c>
      <c r="BU251" s="88">
        <f t="shared" si="31"/>
        <v>0</v>
      </c>
      <c r="BV251" s="89" t="b">
        <f>IF(BT251&lt;&gt;0,Árboles!AC245)</f>
        <v>0</v>
      </c>
      <c r="BW251" s="88">
        <f t="shared" si="32"/>
        <v>0</v>
      </c>
      <c r="BX251" s="88">
        <f t="shared" si="33"/>
        <v>0</v>
      </c>
      <c r="BY251" s="89" t="b">
        <f>IF(BW251&lt;&gt;0,Árboles!AC245)</f>
        <v>0</v>
      </c>
      <c r="BZ251" s="88">
        <f t="shared" si="34"/>
        <v>0</v>
      </c>
      <c r="CA251" s="88">
        <f t="shared" si="35"/>
        <v>0</v>
      </c>
      <c r="CB251" s="89" t="b">
        <f>IF(BZ251&lt;&gt;0,Árboles!AC245)</f>
        <v>0</v>
      </c>
      <c r="CC251" s="88">
        <f t="shared" si="36"/>
        <v>0</v>
      </c>
      <c r="CD251" s="88">
        <f t="shared" si="37"/>
        <v>0</v>
      </c>
      <c r="CE251" s="89" t="b">
        <f>IF(CC251&lt;&gt;0,Árboles!AC245)</f>
        <v>0</v>
      </c>
    </row>
    <row r="252" spans="68:83">
      <c r="BP252" s="10">
        <f>Árboles!B246</f>
        <v>0</v>
      </c>
      <c r="BQ252" s="86">
        <f>Árboles!G246</f>
        <v>0</v>
      </c>
      <c r="BR252" s="87">
        <f>Árboles!V246</f>
        <v>0</v>
      </c>
      <c r="BS252" s="87">
        <f>Árboles!W246</f>
        <v>0</v>
      </c>
      <c r="BT252" s="88">
        <f t="shared" si="30"/>
        <v>0</v>
      </c>
      <c r="BU252" s="88">
        <f t="shared" si="31"/>
        <v>0</v>
      </c>
      <c r="BV252" s="89" t="b">
        <f>IF(BT252&lt;&gt;0,Árboles!AC246)</f>
        <v>0</v>
      </c>
      <c r="BW252" s="88">
        <f t="shared" si="32"/>
        <v>0</v>
      </c>
      <c r="BX252" s="88">
        <f t="shared" si="33"/>
        <v>0</v>
      </c>
      <c r="BY252" s="89" t="b">
        <f>IF(BW252&lt;&gt;0,Árboles!AC246)</f>
        <v>0</v>
      </c>
      <c r="BZ252" s="88">
        <f t="shared" si="34"/>
        <v>0</v>
      </c>
      <c r="CA252" s="88">
        <f t="shared" si="35"/>
        <v>0</v>
      </c>
      <c r="CB252" s="89" t="b">
        <f>IF(BZ252&lt;&gt;0,Árboles!AC246)</f>
        <v>0</v>
      </c>
      <c r="CC252" s="88">
        <f t="shared" si="36"/>
        <v>0</v>
      </c>
      <c r="CD252" s="88">
        <f t="shared" si="37"/>
        <v>0</v>
      </c>
      <c r="CE252" s="89" t="b">
        <f>IF(CC252&lt;&gt;0,Árboles!AC246)</f>
        <v>0</v>
      </c>
    </row>
    <row r="253" spans="68:83">
      <c r="BP253" s="10">
        <f>Árboles!B247</f>
        <v>0</v>
      </c>
      <c r="BQ253" s="86">
        <f>Árboles!G247</f>
        <v>0</v>
      </c>
      <c r="BR253" s="87">
        <f>Árboles!V247</f>
        <v>0</v>
      </c>
      <c r="BS253" s="87">
        <f>Árboles!W247</f>
        <v>0</v>
      </c>
      <c r="BT253" s="88">
        <f t="shared" si="30"/>
        <v>0</v>
      </c>
      <c r="BU253" s="88">
        <f t="shared" si="31"/>
        <v>0</v>
      </c>
      <c r="BV253" s="89" t="b">
        <f>IF(BT253&lt;&gt;0,Árboles!AC247)</f>
        <v>0</v>
      </c>
      <c r="BW253" s="88">
        <f t="shared" si="32"/>
        <v>0</v>
      </c>
      <c r="BX253" s="88">
        <f t="shared" si="33"/>
        <v>0</v>
      </c>
      <c r="BY253" s="89" t="b">
        <f>IF(BW253&lt;&gt;0,Árboles!AC247)</f>
        <v>0</v>
      </c>
      <c r="BZ253" s="88">
        <f t="shared" si="34"/>
        <v>0</v>
      </c>
      <c r="CA253" s="88">
        <f t="shared" si="35"/>
        <v>0</v>
      </c>
      <c r="CB253" s="89" t="b">
        <f>IF(BZ253&lt;&gt;0,Árboles!AC247)</f>
        <v>0</v>
      </c>
      <c r="CC253" s="88">
        <f t="shared" si="36"/>
        <v>0</v>
      </c>
      <c r="CD253" s="88">
        <f t="shared" si="37"/>
        <v>0</v>
      </c>
      <c r="CE253" s="89" t="b">
        <f>IF(CC253&lt;&gt;0,Árboles!AC247)</f>
        <v>0</v>
      </c>
    </row>
    <row r="254" spans="68:83">
      <c r="BP254" s="10">
        <f>Árboles!B248</f>
        <v>0</v>
      </c>
      <c r="BQ254" s="86">
        <f>Árboles!G248</f>
        <v>0</v>
      </c>
      <c r="BR254" s="87">
        <f>Árboles!V248</f>
        <v>0</v>
      </c>
      <c r="BS254" s="87">
        <f>Árboles!W248</f>
        <v>0</v>
      </c>
      <c r="BT254" s="88">
        <f t="shared" si="30"/>
        <v>0</v>
      </c>
      <c r="BU254" s="88">
        <f t="shared" si="31"/>
        <v>0</v>
      </c>
      <c r="BV254" s="89" t="b">
        <f>IF(BT254&lt;&gt;0,Árboles!AC248)</f>
        <v>0</v>
      </c>
      <c r="BW254" s="88">
        <f t="shared" si="32"/>
        <v>0</v>
      </c>
      <c r="BX254" s="88">
        <f t="shared" si="33"/>
        <v>0</v>
      </c>
      <c r="BY254" s="89" t="b">
        <f>IF(BW254&lt;&gt;0,Árboles!AC248)</f>
        <v>0</v>
      </c>
      <c r="BZ254" s="88">
        <f t="shared" si="34"/>
        <v>0</v>
      </c>
      <c r="CA254" s="88">
        <f t="shared" si="35"/>
        <v>0</v>
      </c>
      <c r="CB254" s="89" t="b">
        <f>IF(BZ254&lt;&gt;0,Árboles!AC248)</f>
        <v>0</v>
      </c>
      <c r="CC254" s="88">
        <f t="shared" si="36"/>
        <v>0</v>
      </c>
      <c r="CD254" s="88">
        <f t="shared" si="37"/>
        <v>0</v>
      </c>
      <c r="CE254" s="89" t="b">
        <f>IF(CC254&lt;&gt;0,Árboles!AC248)</f>
        <v>0</v>
      </c>
    </row>
    <row r="255" spans="68:83">
      <c r="BP255" s="10">
        <f>Árboles!B249</f>
        <v>0</v>
      </c>
      <c r="BQ255" s="86">
        <f>Árboles!G249</f>
        <v>0</v>
      </c>
      <c r="BR255" s="87">
        <f>Árboles!V249</f>
        <v>0</v>
      </c>
      <c r="BS255" s="87">
        <f>Árboles!W249</f>
        <v>0</v>
      </c>
      <c r="BT255" s="88">
        <f t="shared" si="30"/>
        <v>0</v>
      </c>
      <c r="BU255" s="88">
        <f t="shared" si="31"/>
        <v>0</v>
      </c>
      <c r="BV255" s="89" t="b">
        <f>IF(BT255&lt;&gt;0,Árboles!AC249)</f>
        <v>0</v>
      </c>
      <c r="BW255" s="88">
        <f t="shared" si="32"/>
        <v>0</v>
      </c>
      <c r="BX255" s="88">
        <f t="shared" si="33"/>
        <v>0</v>
      </c>
      <c r="BY255" s="89" t="b">
        <f>IF(BW255&lt;&gt;0,Árboles!AC249)</f>
        <v>0</v>
      </c>
      <c r="BZ255" s="88">
        <f t="shared" si="34"/>
        <v>0</v>
      </c>
      <c r="CA255" s="88">
        <f t="shared" si="35"/>
        <v>0</v>
      </c>
      <c r="CB255" s="89" t="b">
        <f>IF(BZ255&lt;&gt;0,Árboles!AC249)</f>
        <v>0</v>
      </c>
      <c r="CC255" s="88">
        <f t="shared" si="36"/>
        <v>0</v>
      </c>
      <c r="CD255" s="88">
        <f t="shared" si="37"/>
        <v>0</v>
      </c>
      <c r="CE255" s="89" t="b">
        <f>IF(CC255&lt;&gt;0,Árboles!AC249)</f>
        <v>0</v>
      </c>
    </row>
    <row r="256" spans="68:83">
      <c r="BP256" s="10">
        <f>Árboles!B250</f>
        <v>0</v>
      </c>
      <c r="BQ256" s="86">
        <f>Árboles!G250</f>
        <v>0</v>
      </c>
      <c r="BR256" s="87">
        <f>Árboles!V250</f>
        <v>0</v>
      </c>
      <c r="BS256" s="87">
        <f>Árboles!W250</f>
        <v>0</v>
      </c>
      <c r="BT256" s="88">
        <f t="shared" si="30"/>
        <v>0</v>
      </c>
      <c r="BU256" s="88">
        <f t="shared" si="31"/>
        <v>0</v>
      </c>
      <c r="BV256" s="89" t="b">
        <f>IF(BT256&lt;&gt;0,Árboles!AC250)</f>
        <v>0</v>
      </c>
      <c r="BW256" s="88">
        <f t="shared" si="32"/>
        <v>0</v>
      </c>
      <c r="BX256" s="88">
        <f t="shared" si="33"/>
        <v>0</v>
      </c>
      <c r="BY256" s="89" t="b">
        <f>IF(BW256&lt;&gt;0,Árboles!AC250)</f>
        <v>0</v>
      </c>
      <c r="BZ256" s="88">
        <f t="shared" si="34"/>
        <v>0</v>
      </c>
      <c r="CA256" s="88">
        <f t="shared" si="35"/>
        <v>0</v>
      </c>
      <c r="CB256" s="89" t="b">
        <f>IF(BZ256&lt;&gt;0,Árboles!AC250)</f>
        <v>0</v>
      </c>
      <c r="CC256" s="88">
        <f t="shared" si="36"/>
        <v>0</v>
      </c>
      <c r="CD256" s="88">
        <f t="shared" si="37"/>
        <v>0</v>
      </c>
      <c r="CE256" s="89" t="b">
        <f>IF(CC256&lt;&gt;0,Árboles!AC250)</f>
        <v>0</v>
      </c>
    </row>
    <row r="257" spans="68:83">
      <c r="BP257" s="10">
        <f>Árboles!B251</f>
        <v>0</v>
      </c>
      <c r="BQ257" s="86">
        <f>Árboles!G251</f>
        <v>0</v>
      </c>
      <c r="BR257" s="87">
        <f>Árboles!V251</f>
        <v>0</v>
      </c>
      <c r="BS257" s="87">
        <f>Árboles!W251</f>
        <v>0</v>
      </c>
      <c r="BT257" s="88">
        <f t="shared" si="30"/>
        <v>0</v>
      </c>
      <c r="BU257" s="88">
        <f t="shared" si="31"/>
        <v>0</v>
      </c>
      <c r="BV257" s="89" t="b">
        <f>IF(BT257&lt;&gt;0,Árboles!AC251)</f>
        <v>0</v>
      </c>
      <c r="BW257" s="88">
        <f t="shared" si="32"/>
        <v>0</v>
      </c>
      <c r="BX257" s="88">
        <f t="shared" si="33"/>
        <v>0</v>
      </c>
      <c r="BY257" s="89" t="b">
        <f>IF(BW257&lt;&gt;0,Árboles!AC251)</f>
        <v>0</v>
      </c>
      <c r="BZ257" s="88">
        <f t="shared" si="34"/>
        <v>0</v>
      </c>
      <c r="CA257" s="88">
        <f t="shared" si="35"/>
        <v>0</v>
      </c>
      <c r="CB257" s="89" t="b">
        <f>IF(BZ257&lt;&gt;0,Árboles!AC251)</f>
        <v>0</v>
      </c>
      <c r="CC257" s="88">
        <f t="shared" si="36"/>
        <v>0</v>
      </c>
      <c r="CD257" s="88">
        <f t="shared" si="37"/>
        <v>0</v>
      </c>
      <c r="CE257" s="89" t="b">
        <f>IF(CC257&lt;&gt;0,Árboles!AC251)</f>
        <v>0</v>
      </c>
    </row>
    <row r="258" spans="68:83">
      <c r="BP258" s="10">
        <f>Árboles!B252</f>
        <v>0</v>
      </c>
      <c r="BQ258" s="86">
        <f>Árboles!G252</f>
        <v>0</v>
      </c>
      <c r="BR258" s="87">
        <f>Árboles!V252</f>
        <v>0</v>
      </c>
      <c r="BS258" s="87">
        <f>Árboles!W252</f>
        <v>0</v>
      </c>
      <c r="BT258" s="88">
        <f t="shared" si="30"/>
        <v>0</v>
      </c>
      <c r="BU258" s="88">
        <f t="shared" si="31"/>
        <v>0</v>
      </c>
      <c r="BV258" s="89" t="b">
        <f>IF(BT258&lt;&gt;0,Árboles!AC252)</f>
        <v>0</v>
      </c>
      <c r="BW258" s="88">
        <f t="shared" si="32"/>
        <v>0</v>
      </c>
      <c r="BX258" s="88">
        <f t="shared" si="33"/>
        <v>0</v>
      </c>
      <c r="BY258" s="89" t="b">
        <f>IF(BW258&lt;&gt;0,Árboles!AC252)</f>
        <v>0</v>
      </c>
      <c r="BZ258" s="88">
        <f t="shared" si="34"/>
        <v>0</v>
      </c>
      <c r="CA258" s="88">
        <f t="shared" si="35"/>
        <v>0</v>
      </c>
      <c r="CB258" s="89" t="b">
        <f>IF(BZ258&lt;&gt;0,Árboles!AC252)</f>
        <v>0</v>
      </c>
      <c r="CC258" s="88">
        <f t="shared" si="36"/>
        <v>0</v>
      </c>
      <c r="CD258" s="88">
        <f t="shared" si="37"/>
        <v>0</v>
      </c>
      <c r="CE258" s="89" t="b">
        <f>IF(CC258&lt;&gt;0,Árboles!AC252)</f>
        <v>0</v>
      </c>
    </row>
    <row r="259" spans="68:83">
      <c r="BP259" s="10">
        <f>Árboles!B253</f>
        <v>0</v>
      </c>
      <c r="BQ259" s="86">
        <f>Árboles!G253</f>
        <v>0</v>
      </c>
      <c r="BR259" s="87">
        <f>Árboles!V253</f>
        <v>0</v>
      </c>
      <c r="BS259" s="87">
        <f>Árboles!W253</f>
        <v>0</v>
      </c>
      <c r="BT259" s="88">
        <f t="shared" si="30"/>
        <v>0</v>
      </c>
      <c r="BU259" s="88">
        <f t="shared" si="31"/>
        <v>0</v>
      </c>
      <c r="BV259" s="89" t="b">
        <f>IF(BT259&lt;&gt;0,Árboles!AC253)</f>
        <v>0</v>
      </c>
      <c r="BW259" s="88">
        <f t="shared" si="32"/>
        <v>0</v>
      </c>
      <c r="BX259" s="88">
        <f t="shared" si="33"/>
        <v>0</v>
      </c>
      <c r="BY259" s="89" t="b">
        <f>IF(BW259&lt;&gt;0,Árboles!AC253)</f>
        <v>0</v>
      </c>
      <c r="BZ259" s="88">
        <f t="shared" si="34"/>
        <v>0</v>
      </c>
      <c r="CA259" s="88">
        <f t="shared" si="35"/>
        <v>0</v>
      </c>
      <c r="CB259" s="89" t="b">
        <f>IF(BZ259&lt;&gt;0,Árboles!AC253)</f>
        <v>0</v>
      </c>
      <c r="CC259" s="88">
        <f t="shared" si="36"/>
        <v>0</v>
      </c>
      <c r="CD259" s="88">
        <f t="shared" si="37"/>
        <v>0</v>
      </c>
      <c r="CE259" s="89" t="b">
        <f>IF(CC259&lt;&gt;0,Árboles!AC253)</f>
        <v>0</v>
      </c>
    </row>
    <row r="260" spans="68:83">
      <c r="BP260" s="10">
        <f>Árboles!B254</f>
        <v>0</v>
      </c>
      <c r="BQ260" s="86">
        <f>Árboles!G254</f>
        <v>0</v>
      </c>
      <c r="BR260" s="87">
        <f>Árboles!V254</f>
        <v>0</v>
      </c>
      <c r="BS260" s="87">
        <f>Árboles!W254</f>
        <v>0</v>
      </c>
      <c r="BT260" s="88">
        <f t="shared" si="30"/>
        <v>0</v>
      </c>
      <c r="BU260" s="88">
        <f t="shared" si="31"/>
        <v>0</v>
      </c>
      <c r="BV260" s="89" t="b">
        <f>IF(BT260&lt;&gt;0,Árboles!AC254)</f>
        <v>0</v>
      </c>
      <c r="BW260" s="88">
        <f t="shared" si="32"/>
        <v>0</v>
      </c>
      <c r="BX260" s="88">
        <f t="shared" si="33"/>
        <v>0</v>
      </c>
      <c r="BY260" s="89" t="b">
        <f>IF(BW260&lt;&gt;0,Árboles!AC254)</f>
        <v>0</v>
      </c>
      <c r="BZ260" s="88">
        <f t="shared" si="34"/>
        <v>0</v>
      </c>
      <c r="CA260" s="88">
        <f t="shared" si="35"/>
        <v>0</v>
      </c>
      <c r="CB260" s="89" t="b">
        <f>IF(BZ260&lt;&gt;0,Árboles!AC254)</f>
        <v>0</v>
      </c>
      <c r="CC260" s="88">
        <f t="shared" si="36"/>
        <v>0</v>
      </c>
      <c r="CD260" s="88">
        <f t="shared" si="37"/>
        <v>0</v>
      </c>
      <c r="CE260" s="89" t="b">
        <f>IF(CC260&lt;&gt;0,Árboles!AC254)</f>
        <v>0</v>
      </c>
    </row>
    <row r="261" spans="68:83">
      <c r="BP261" s="10">
        <f>Árboles!B255</f>
        <v>0</v>
      </c>
      <c r="BQ261" s="86">
        <f>Árboles!G255</f>
        <v>0</v>
      </c>
      <c r="BR261" s="87">
        <f>Árboles!V255</f>
        <v>0</v>
      </c>
      <c r="BS261" s="87">
        <f>Árboles!W255</f>
        <v>0</v>
      </c>
      <c r="BT261" s="88">
        <f t="shared" si="30"/>
        <v>0</v>
      </c>
      <c r="BU261" s="88">
        <f t="shared" si="31"/>
        <v>0</v>
      </c>
      <c r="BV261" s="89" t="b">
        <f>IF(BT261&lt;&gt;0,Árboles!AC255)</f>
        <v>0</v>
      </c>
      <c r="BW261" s="88">
        <f t="shared" si="32"/>
        <v>0</v>
      </c>
      <c r="BX261" s="88">
        <f t="shared" si="33"/>
        <v>0</v>
      </c>
      <c r="BY261" s="89" t="b">
        <f>IF(BW261&lt;&gt;0,Árboles!AC255)</f>
        <v>0</v>
      </c>
      <c r="BZ261" s="88">
        <f t="shared" si="34"/>
        <v>0</v>
      </c>
      <c r="CA261" s="88">
        <f t="shared" si="35"/>
        <v>0</v>
      </c>
      <c r="CB261" s="89" t="b">
        <f>IF(BZ261&lt;&gt;0,Árboles!AC255)</f>
        <v>0</v>
      </c>
      <c r="CC261" s="88">
        <f t="shared" si="36"/>
        <v>0</v>
      </c>
      <c r="CD261" s="88">
        <f t="shared" si="37"/>
        <v>0</v>
      </c>
      <c r="CE261" s="89" t="b">
        <f>IF(CC261&lt;&gt;0,Árboles!AC255)</f>
        <v>0</v>
      </c>
    </row>
    <row r="262" spans="68:83">
      <c r="BP262" s="10">
        <f>Árboles!B256</f>
        <v>0</v>
      </c>
      <c r="BQ262" s="86">
        <f>Árboles!G256</f>
        <v>0</v>
      </c>
      <c r="BR262" s="87">
        <f>Árboles!V256</f>
        <v>0</v>
      </c>
      <c r="BS262" s="87">
        <f>Árboles!W256</f>
        <v>0</v>
      </c>
      <c r="BT262" s="88">
        <f t="shared" si="30"/>
        <v>0</v>
      </c>
      <c r="BU262" s="88">
        <f t="shared" si="31"/>
        <v>0</v>
      </c>
      <c r="BV262" s="89" t="b">
        <f>IF(BT262&lt;&gt;0,Árboles!AC256)</f>
        <v>0</v>
      </c>
      <c r="BW262" s="88">
        <f t="shared" si="32"/>
        <v>0</v>
      </c>
      <c r="BX262" s="88">
        <f t="shared" si="33"/>
        <v>0</v>
      </c>
      <c r="BY262" s="89" t="b">
        <f>IF(BW262&lt;&gt;0,Árboles!AC256)</f>
        <v>0</v>
      </c>
      <c r="BZ262" s="88">
        <f t="shared" si="34"/>
        <v>0</v>
      </c>
      <c r="CA262" s="88">
        <f t="shared" si="35"/>
        <v>0</v>
      </c>
      <c r="CB262" s="89" t="b">
        <f>IF(BZ262&lt;&gt;0,Árboles!AC256)</f>
        <v>0</v>
      </c>
      <c r="CC262" s="88">
        <f t="shared" si="36"/>
        <v>0</v>
      </c>
      <c r="CD262" s="88">
        <f t="shared" si="37"/>
        <v>0</v>
      </c>
      <c r="CE262" s="89" t="b">
        <f>IF(CC262&lt;&gt;0,Árboles!AC256)</f>
        <v>0</v>
      </c>
    </row>
    <row r="263" spans="68:83">
      <c r="BP263" s="10">
        <f>Árboles!B257</f>
        <v>0</v>
      </c>
      <c r="BQ263" s="86">
        <f>Árboles!G257</f>
        <v>0</v>
      </c>
      <c r="BR263" s="87">
        <f>Árboles!V257</f>
        <v>0</v>
      </c>
      <c r="BS263" s="87">
        <f>Árboles!W257</f>
        <v>0</v>
      </c>
      <c r="BT263" s="88">
        <f t="shared" si="30"/>
        <v>0</v>
      </c>
      <c r="BU263" s="88">
        <f t="shared" si="31"/>
        <v>0</v>
      </c>
      <c r="BV263" s="89" t="b">
        <f>IF(BT263&lt;&gt;0,Árboles!AC257)</f>
        <v>0</v>
      </c>
      <c r="BW263" s="88">
        <f t="shared" si="32"/>
        <v>0</v>
      </c>
      <c r="BX263" s="88">
        <f t="shared" si="33"/>
        <v>0</v>
      </c>
      <c r="BY263" s="89" t="b">
        <f>IF(BW263&lt;&gt;0,Árboles!AC257)</f>
        <v>0</v>
      </c>
      <c r="BZ263" s="88">
        <f t="shared" si="34"/>
        <v>0</v>
      </c>
      <c r="CA263" s="88">
        <f t="shared" si="35"/>
        <v>0</v>
      </c>
      <c r="CB263" s="89" t="b">
        <f>IF(BZ263&lt;&gt;0,Árboles!AC257)</f>
        <v>0</v>
      </c>
      <c r="CC263" s="88">
        <f t="shared" si="36"/>
        <v>0</v>
      </c>
      <c r="CD263" s="88">
        <f t="shared" si="37"/>
        <v>0</v>
      </c>
      <c r="CE263" s="89" t="b">
        <f>IF(CC263&lt;&gt;0,Árboles!AC257)</f>
        <v>0</v>
      </c>
    </row>
    <row r="264" spans="68:83">
      <c r="BP264" s="10">
        <f>Árboles!B258</f>
        <v>0</v>
      </c>
      <c r="BQ264" s="86">
        <f>Árboles!G258</f>
        <v>0</v>
      </c>
      <c r="BR264" s="87">
        <f>Árboles!V258</f>
        <v>0</v>
      </c>
      <c r="BS264" s="87">
        <f>Árboles!W258</f>
        <v>0</v>
      </c>
      <c r="BT264" s="88">
        <f t="shared" si="30"/>
        <v>0</v>
      </c>
      <c r="BU264" s="88">
        <f t="shared" si="31"/>
        <v>0</v>
      </c>
      <c r="BV264" s="89" t="b">
        <f>IF(BT264&lt;&gt;0,Árboles!AC258)</f>
        <v>0</v>
      </c>
      <c r="BW264" s="88">
        <f t="shared" si="32"/>
        <v>0</v>
      </c>
      <c r="BX264" s="88">
        <f t="shared" si="33"/>
        <v>0</v>
      </c>
      <c r="BY264" s="89" t="b">
        <f>IF(BW264&lt;&gt;0,Árboles!AC258)</f>
        <v>0</v>
      </c>
      <c r="BZ264" s="88">
        <f t="shared" si="34"/>
        <v>0</v>
      </c>
      <c r="CA264" s="88">
        <f t="shared" si="35"/>
        <v>0</v>
      </c>
      <c r="CB264" s="89" t="b">
        <f>IF(BZ264&lt;&gt;0,Árboles!AC258)</f>
        <v>0</v>
      </c>
      <c r="CC264" s="88">
        <f t="shared" si="36"/>
        <v>0</v>
      </c>
      <c r="CD264" s="88">
        <f t="shared" si="37"/>
        <v>0</v>
      </c>
      <c r="CE264" s="89" t="b">
        <f>IF(CC264&lt;&gt;0,Árboles!AC258)</f>
        <v>0</v>
      </c>
    </row>
    <row r="265" spans="68:83">
      <c r="BP265" s="10">
        <f>Árboles!B259</f>
        <v>0</v>
      </c>
      <c r="BQ265" s="86">
        <f>Árboles!G259</f>
        <v>0</v>
      </c>
      <c r="BR265" s="87">
        <f>Árboles!V259</f>
        <v>0</v>
      </c>
      <c r="BS265" s="87">
        <f>Árboles!W259</f>
        <v>0</v>
      </c>
      <c r="BT265" s="88">
        <f t="shared" ref="BT265:BT328" si="38">IF(AND($BQ265="Quercus pyrenaica",$CF$7=TRUE),$BR265,0)</f>
        <v>0</v>
      </c>
      <c r="BU265" s="88">
        <f t="shared" ref="BU265:BU328" si="39">IF(AND($BQ265="Quercus pyrenaica",$CF$7=TRUE),$BS265,0)</f>
        <v>0</v>
      </c>
      <c r="BV265" s="89" t="b">
        <f>IF(BT265&lt;&gt;0,Árboles!AC259)</f>
        <v>0</v>
      </c>
      <c r="BW265" s="88">
        <f t="shared" ref="BW265:BW328" si="40">IF(AND($BQ265="Pinus nigra",$CF$8=TRUE),$BR265,0)</f>
        <v>0</v>
      </c>
      <c r="BX265" s="88">
        <f t="shared" ref="BX265:BX328" si="41">IF(AND($BQ265="Pinus nigra",$CF$8=TRUE),$BS265,0)</f>
        <v>0</v>
      </c>
      <c r="BY265" s="89" t="b">
        <f>IF(BW265&lt;&gt;0,Árboles!AC259)</f>
        <v>0</v>
      </c>
      <c r="BZ265" s="88">
        <f t="shared" ref="BZ265:BZ328" si="42">IF(AND($BQ265="Pinus sylvestris",$CF$9=TRUE),$BR265,0)</f>
        <v>0</v>
      </c>
      <c r="CA265" s="88">
        <f t="shared" ref="CA265:CA328" si="43">IF(AND($BQ265="Pinus sylvestris",$CF$9=TRUE),$BS265,0)</f>
        <v>0</v>
      </c>
      <c r="CB265" s="89" t="b">
        <f>IF(BZ265&lt;&gt;0,Árboles!AC259)</f>
        <v>0</v>
      </c>
      <c r="CC265" s="88">
        <f t="shared" ref="CC265:CC328" si="44">IF(AND($BQ265="Crataegus monogyna",$CF$10=TRUE),$BR265,0)</f>
        <v>0</v>
      </c>
      <c r="CD265" s="88">
        <f t="shared" ref="CD265:CD328" si="45">IF(AND($BQ265="Crataegus monogyna",$CF$10=TRUE),$BS265,0)</f>
        <v>0</v>
      </c>
      <c r="CE265" s="89" t="b">
        <f>IF(CC265&lt;&gt;0,Árboles!AC259)</f>
        <v>0</v>
      </c>
    </row>
    <row r="266" spans="68:83">
      <c r="BP266" s="10">
        <f>Árboles!B260</f>
        <v>0</v>
      </c>
      <c r="BQ266" s="86">
        <f>Árboles!G260</f>
        <v>0</v>
      </c>
      <c r="BR266" s="87">
        <f>Árboles!V260</f>
        <v>0</v>
      </c>
      <c r="BS266" s="87">
        <f>Árboles!W260</f>
        <v>0</v>
      </c>
      <c r="BT266" s="88">
        <f t="shared" si="38"/>
        <v>0</v>
      </c>
      <c r="BU266" s="88">
        <f t="shared" si="39"/>
        <v>0</v>
      </c>
      <c r="BV266" s="89" t="b">
        <f>IF(BT266&lt;&gt;0,Árboles!AC260)</f>
        <v>0</v>
      </c>
      <c r="BW266" s="88">
        <f t="shared" si="40"/>
        <v>0</v>
      </c>
      <c r="BX266" s="88">
        <f t="shared" si="41"/>
        <v>0</v>
      </c>
      <c r="BY266" s="89" t="b">
        <f>IF(BW266&lt;&gt;0,Árboles!AC260)</f>
        <v>0</v>
      </c>
      <c r="BZ266" s="88">
        <f t="shared" si="42"/>
        <v>0</v>
      </c>
      <c r="CA266" s="88">
        <f t="shared" si="43"/>
        <v>0</v>
      </c>
      <c r="CB266" s="89" t="b">
        <f>IF(BZ266&lt;&gt;0,Árboles!AC260)</f>
        <v>0</v>
      </c>
      <c r="CC266" s="88">
        <f t="shared" si="44"/>
        <v>0</v>
      </c>
      <c r="CD266" s="88">
        <f t="shared" si="45"/>
        <v>0</v>
      </c>
      <c r="CE266" s="89" t="b">
        <f>IF(CC266&lt;&gt;0,Árboles!AC260)</f>
        <v>0</v>
      </c>
    </row>
    <row r="267" spans="68:83">
      <c r="BP267" s="10">
        <f>Árboles!B261</f>
        <v>0</v>
      </c>
      <c r="BQ267" s="86">
        <f>Árboles!G261</f>
        <v>0</v>
      </c>
      <c r="BR267" s="87">
        <f>Árboles!V261</f>
        <v>0</v>
      </c>
      <c r="BS267" s="87">
        <f>Árboles!W261</f>
        <v>0</v>
      </c>
      <c r="BT267" s="88">
        <f t="shared" si="38"/>
        <v>0</v>
      </c>
      <c r="BU267" s="88">
        <f t="shared" si="39"/>
        <v>0</v>
      </c>
      <c r="BV267" s="89" t="b">
        <f>IF(BT267&lt;&gt;0,Árboles!AC261)</f>
        <v>0</v>
      </c>
      <c r="BW267" s="88">
        <f t="shared" si="40"/>
        <v>0</v>
      </c>
      <c r="BX267" s="88">
        <f t="shared" si="41"/>
        <v>0</v>
      </c>
      <c r="BY267" s="89" t="b">
        <f>IF(BW267&lt;&gt;0,Árboles!AC261)</f>
        <v>0</v>
      </c>
      <c r="BZ267" s="88">
        <f t="shared" si="42"/>
        <v>0</v>
      </c>
      <c r="CA267" s="88">
        <f t="shared" si="43"/>
        <v>0</v>
      </c>
      <c r="CB267" s="89" t="b">
        <f>IF(BZ267&lt;&gt;0,Árboles!AC261)</f>
        <v>0</v>
      </c>
      <c r="CC267" s="88">
        <f t="shared" si="44"/>
        <v>0</v>
      </c>
      <c r="CD267" s="88">
        <f t="shared" si="45"/>
        <v>0</v>
      </c>
      <c r="CE267" s="89" t="b">
        <f>IF(CC267&lt;&gt;0,Árboles!AC261)</f>
        <v>0</v>
      </c>
    </row>
    <row r="268" spans="68:83">
      <c r="BP268" s="10">
        <f>Árboles!B262</f>
        <v>0</v>
      </c>
      <c r="BQ268" s="86">
        <f>Árboles!G262</f>
        <v>0</v>
      </c>
      <c r="BR268" s="87">
        <f>Árboles!V262</f>
        <v>0</v>
      </c>
      <c r="BS268" s="87">
        <f>Árboles!W262</f>
        <v>0</v>
      </c>
      <c r="BT268" s="88">
        <f t="shared" si="38"/>
        <v>0</v>
      </c>
      <c r="BU268" s="88">
        <f t="shared" si="39"/>
        <v>0</v>
      </c>
      <c r="BV268" s="89" t="b">
        <f>IF(BT268&lt;&gt;0,Árboles!AC262)</f>
        <v>0</v>
      </c>
      <c r="BW268" s="88">
        <f t="shared" si="40"/>
        <v>0</v>
      </c>
      <c r="BX268" s="88">
        <f t="shared" si="41"/>
        <v>0</v>
      </c>
      <c r="BY268" s="89" t="b">
        <f>IF(BW268&lt;&gt;0,Árboles!AC262)</f>
        <v>0</v>
      </c>
      <c r="BZ268" s="88">
        <f t="shared" si="42"/>
        <v>0</v>
      </c>
      <c r="CA268" s="88">
        <f t="shared" si="43"/>
        <v>0</v>
      </c>
      <c r="CB268" s="89" t="b">
        <f>IF(BZ268&lt;&gt;0,Árboles!AC262)</f>
        <v>0</v>
      </c>
      <c r="CC268" s="88">
        <f t="shared" si="44"/>
        <v>0</v>
      </c>
      <c r="CD268" s="88">
        <f t="shared" si="45"/>
        <v>0</v>
      </c>
      <c r="CE268" s="89" t="b">
        <f>IF(CC268&lt;&gt;0,Árboles!AC262)</f>
        <v>0</v>
      </c>
    </row>
    <row r="269" spans="68:83">
      <c r="BP269" s="10">
        <f>Árboles!B263</f>
        <v>0</v>
      </c>
      <c r="BQ269" s="86">
        <f>Árboles!G263</f>
        <v>0</v>
      </c>
      <c r="BR269" s="87">
        <f>Árboles!V263</f>
        <v>0</v>
      </c>
      <c r="BS269" s="87">
        <f>Árboles!W263</f>
        <v>0</v>
      </c>
      <c r="BT269" s="88">
        <f t="shared" si="38"/>
        <v>0</v>
      </c>
      <c r="BU269" s="88">
        <f t="shared" si="39"/>
        <v>0</v>
      </c>
      <c r="BV269" s="89" t="b">
        <f>IF(BT269&lt;&gt;0,Árboles!AC263)</f>
        <v>0</v>
      </c>
      <c r="BW269" s="88">
        <f t="shared" si="40"/>
        <v>0</v>
      </c>
      <c r="BX269" s="88">
        <f t="shared" si="41"/>
        <v>0</v>
      </c>
      <c r="BY269" s="89" t="b">
        <f>IF(BW269&lt;&gt;0,Árboles!AC263)</f>
        <v>0</v>
      </c>
      <c r="BZ269" s="88">
        <f t="shared" si="42"/>
        <v>0</v>
      </c>
      <c r="CA269" s="88">
        <f t="shared" si="43"/>
        <v>0</v>
      </c>
      <c r="CB269" s="89" t="b">
        <f>IF(BZ269&lt;&gt;0,Árboles!AC263)</f>
        <v>0</v>
      </c>
      <c r="CC269" s="88">
        <f t="shared" si="44"/>
        <v>0</v>
      </c>
      <c r="CD269" s="88">
        <f t="shared" si="45"/>
        <v>0</v>
      </c>
      <c r="CE269" s="89" t="b">
        <f>IF(CC269&lt;&gt;0,Árboles!AC263)</f>
        <v>0</v>
      </c>
    </row>
    <row r="270" spans="68:83">
      <c r="BP270" s="10">
        <f>Árboles!B264</f>
        <v>0</v>
      </c>
      <c r="BQ270" s="86">
        <f>Árboles!G264</f>
        <v>0</v>
      </c>
      <c r="BR270" s="87">
        <f>Árboles!V264</f>
        <v>0</v>
      </c>
      <c r="BS270" s="87">
        <f>Árboles!W264</f>
        <v>0</v>
      </c>
      <c r="BT270" s="88">
        <f t="shared" si="38"/>
        <v>0</v>
      </c>
      <c r="BU270" s="88">
        <f t="shared" si="39"/>
        <v>0</v>
      </c>
      <c r="BV270" s="89" t="b">
        <f>IF(BT270&lt;&gt;0,Árboles!AC264)</f>
        <v>0</v>
      </c>
      <c r="BW270" s="88">
        <f t="shared" si="40"/>
        <v>0</v>
      </c>
      <c r="BX270" s="88">
        <f t="shared" si="41"/>
        <v>0</v>
      </c>
      <c r="BY270" s="89" t="b">
        <f>IF(BW270&lt;&gt;0,Árboles!AC264)</f>
        <v>0</v>
      </c>
      <c r="BZ270" s="88">
        <f t="shared" si="42"/>
        <v>0</v>
      </c>
      <c r="CA270" s="88">
        <f t="shared" si="43"/>
        <v>0</v>
      </c>
      <c r="CB270" s="89" t="b">
        <f>IF(BZ270&lt;&gt;0,Árboles!AC264)</f>
        <v>0</v>
      </c>
      <c r="CC270" s="88">
        <f t="shared" si="44"/>
        <v>0</v>
      </c>
      <c r="CD270" s="88">
        <f t="shared" si="45"/>
        <v>0</v>
      </c>
      <c r="CE270" s="89" t="b">
        <f>IF(CC270&lt;&gt;0,Árboles!AC264)</f>
        <v>0</v>
      </c>
    </row>
    <row r="271" spans="68:83">
      <c r="BP271" s="10">
        <f>Árboles!B265</f>
        <v>0</v>
      </c>
      <c r="BQ271" s="86">
        <f>Árboles!G265</f>
        <v>0</v>
      </c>
      <c r="BR271" s="87">
        <f>Árboles!V265</f>
        <v>0</v>
      </c>
      <c r="BS271" s="87">
        <f>Árboles!W265</f>
        <v>0</v>
      </c>
      <c r="BT271" s="88">
        <f t="shared" si="38"/>
        <v>0</v>
      </c>
      <c r="BU271" s="88">
        <f t="shared" si="39"/>
        <v>0</v>
      </c>
      <c r="BV271" s="89" t="b">
        <f>IF(BT271&lt;&gt;0,Árboles!AC265)</f>
        <v>0</v>
      </c>
      <c r="BW271" s="88">
        <f t="shared" si="40"/>
        <v>0</v>
      </c>
      <c r="BX271" s="88">
        <f t="shared" si="41"/>
        <v>0</v>
      </c>
      <c r="BY271" s="89" t="b">
        <f>IF(BW271&lt;&gt;0,Árboles!AC265)</f>
        <v>0</v>
      </c>
      <c r="BZ271" s="88">
        <f t="shared" si="42"/>
        <v>0</v>
      </c>
      <c r="CA271" s="88">
        <f t="shared" si="43"/>
        <v>0</v>
      </c>
      <c r="CB271" s="89" t="b">
        <f>IF(BZ271&lt;&gt;0,Árboles!AC265)</f>
        <v>0</v>
      </c>
      <c r="CC271" s="88">
        <f t="shared" si="44"/>
        <v>0</v>
      </c>
      <c r="CD271" s="88">
        <f t="shared" si="45"/>
        <v>0</v>
      </c>
      <c r="CE271" s="89" t="b">
        <f>IF(CC271&lt;&gt;0,Árboles!AC265)</f>
        <v>0</v>
      </c>
    </row>
    <row r="272" spans="68:83">
      <c r="BP272" s="10">
        <f>Árboles!B266</f>
        <v>0</v>
      </c>
      <c r="BQ272" s="86">
        <f>Árboles!G266</f>
        <v>0</v>
      </c>
      <c r="BR272" s="87">
        <f>Árboles!V266</f>
        <v>0</v>
      </c>
      <c r="BS272" s="87">
        <f>Árboles!W266</f>
        <v>0</v>
      </c>
      <c r="BT272" s="88">
        <f t="shared" si="38"/>
        <v>0</v>
      </c>
      <c r="BU272" s="88">
        <f t="shared" si="39"/>
        <v>0</v>
      </c>
      <c r="BV272" s="89" t="b">
        <f>IF(BT272&lt;&gt;0,Árboles!AC266)</f>
        <v>0</v>
      </c>
      <c r="BW272" s="88">
        <f t="shared" si="40"/>
        <v>0</v>
      </c>
      <c r="BX272" s="88">
        <f t="shared" si="41"/>
        <v>0</v>
      </c>
      <c r="BY272" s="89" t="b">
        <f>IF(BW272&lt;&gt;0,Árboles!AC266)</f>
        <v>0</v>
      </c>
      <c r="BZ272" s="88">
        <f t="shared" si="42"/>
        <v>0</v>
      </c>
      <c r="CA272" s="88">
        <f t="shared" si="43"/>
        <v>0</v>
      </c>
      <c r="CB272" s="89" t="b">
        <f>IF(BZ272&lt;&gt;0,Árboles!AC266)</f>
        <v>0</v>
      </c>
      <c r="CC272" s="88">
        <f t="shared" si="44"/>
        <v>0</v>
      </c>
      <c r="CD272" s="88">
        <f t="shared" si="45"/>
        <v>0</v>
      </c>
      <c r="CE272" s="89" t="b">
        <f>IF(CC272&lt;&gt;0,Árboles!AC266)</f>
        <v>0</v>
      </c>
    </row>
    <row r="273" spans="68:83">
      <c r="BP273" s="10">
        <f>Árboles!B267</f>
        <v>0</v>
      </c>
      <c r="BQ273" s="86">
        <f>Árboles!G267</f>
        <v>0</v>
      </c>
      <c r="BR273" s="87">
        <f>Árboles!V267</f>
        <v>0</v>
      </c>
      <c r="BS273" s="87">
        <f>Árboles!W267</f>
        <v>0</v>
      </c>
      <c r="BT273" s="88">
        <f t="shared" si="38"/>
        <v>0</v>
      </c>
      <c r="BU273" s="88">
        <f t="shared" si="39"/>
        <v>0</v>
      </c>
      <c r="BV273" s="89" t="b">
        <f>IF(BT273&lt;&gt;0,Árboles!AC267)</f>
        <v>0</v>
      </c>
      <c r="BW273" s="88">
        <f t="shared" si="40"/>
        <v>0</v>
      </c>
      <c r="BX273" s="88">
        <f t="shared" si="41"/>
        <v>0</v>
      </c>
      <c r="BY273" s="89" t="b">
        <f>IF(BW273&lt;&gt;0,Árboles!AC267)</f>
        <v>0</v>
      </c>
      <c r="BZ273" s="88">
        <f t="shared" si="42"/>
        <v>0</v>
      </c>
      <c r="CA273" s="88">
        <f t="shared" si="43"/>
        <v>0</v>
      </c>
      <c r="CB273" s="89" t="b">
        <f>IF(BZ273&lt;&gt;0,Árboles!AC267)</f>
        <v>0</v>
      </c>
      <c r="CC273" s="88">
        <f t="shared" si="44"/>
        <v>0</v>
      </c>
      <c r="CD273" s="88">
        <f t="shared" si="45"/>
        <v>0</v>
      </c>
      <c r="CE273" s="89" t="b">
        <f>IF(CC273&lt;&gt;0,Árboles!AC267)</f>
        <v>0</v>
      </c>
    </row>
    <row r="274" spans="68:83">
      <c r="BP274" s="10">
        <f>Árboles!B268</f>
        <v>0</v>
      </c>
      <c r="BQ274" s="86">
        <f>Árboles!G268</f>
        <v>0</v>
      </c>
      <c r="BR274" s="87">
        <f>Árboles!V268</f>
        <v>0</v>
      </c>
      <c r="BS274" s="87">
        <f>Árboles!W268</f>
        <v>0</v>
      </c>
      <c r="BT274" s="88">
        <f t="shared" si="38"/>
        <v>0</v>
      </c>
      <c r="BU274" s="88">
        <f t="shared" si="39"/>
        <v>0</v>
      </c>
      <c r="BV274" s="89" t="b">
        <f>IF(BT274&lt;&gt;0,Árboles!AC268)</f>
        <v>0</v>
      </c>
      <c r="BW274" s="88">
        <f t="shared" si="40"/>
        <v>0</v>
      </c>
      <c r="BX274" s="88">
        <f t="shared" si="41"/>
        <v>0</v>
      </c>
      <c r="BY274" s="89" t="b">
        <f>IF(BW274&lt;&gt;0,Árboles!AC268)</f>
        <v>0</v>
      </c>
      <c r="BZ274" s="88">
        <f t="shared" si="42"/>
        <v>0</v>
      </c>
      <c r="CA274" s="88">
        <f t="shared" si="43"/>
        <v>0</v>
      </c>
      <c r="CB274" s="89" t="b">
        <f>IF(BZ274&lt;&gt;0,Árboles!AC268)</f>
        <v>0</v>
      </c>
      <c r="CC274" s="88">
        <f t="shared" si="44"/>
        <v>0</v>
      </c>
      <c r="CD274" s="88">
        <f t="shared" si="45"/>
        <v>0</v>
      </c>
      <c r="CE274" s="89" t="b">
        <f>IF(CC274&lt;&gt;0,Árboles!AC268)</f>
        <v>0</v>
      </c>
    </row>
    <row r="275" spans="68:83">
      <c r="BP275" s="10">
        <f>Árboles!B269</f>
        <v>0</v>
      </c>
      <c r="BQ275" s="86">
        <f>Árboles!G269</f>
        <v>0</v>
      </c>
      <c r="BR275" s="87">
        <f>Árboles!V269</f>
        <v>0</v>
      </c>
      <c r="BS275" s="87">
        <f>Árboles!W269</f>
        <v>0</v>
      </c>
      <c r="BT275" s="88">
        <f t="shared" si="38"/>
        <v>0</v>
      </c>
      <c r="BU275" s="88">
        <f t="shared" si="39"/>
        <v>0</v>
      </c>
      <c r="BV275" s="89" t="b">
        <f>IF(BT275&lt;&gt;0,Árboles!AC269)</f>
        <v>0</v>
      </c>
      <c r="BW275" s="88">
        <f t="shared" si="40"/>
        <v>0</v>
      </c>
      <c r="BX275" s="88">
        <f t="shared" si="41"/>
        <v>0</v>
      </c>
      <c r="BY275" s="89" t="b">
        <f>IF(BW275&lt;&gt;0,Árboles!AC269)</f>
        <v>0</v>
      </c>
      <c r="BZ275" s="88">
        <f t="shared" si="42"/>
        <v>0</v>
      </c>
      <c r="CA275" s="88">
        <f t="shared" si="43"/>
        <v>0</v>
      </c>
      <c r="CB275" s="89" t="b">
        <f>IF(BZ275&lt;&gt;0,Árboles!AC269)</f>
        <v>0</v>
      </c>
      <c r="CC275" s="88">
        <f t="shared" si="44"/>
        <v>0</v>
      </c>
      <c r="CD275" s="88">
        <f t="shared" si="45"/>
        <v>0</v>
      </c>
      <c r="CE275" s="89" t="b">
        <f>IF(CC275&lt;&gt;0,Árboles!AC269)</f>
        <v>0</v>
      </c>
    </row>
    <row r="276" spans="68:83">
      <c r="BP276" s="10">
        <f>Árboles!B270</f>
        <v>0</v>
      </c>
      <c r="BQ276" s="86">
        <f>Árboles!G270</f>
        <v>0</v>
      </c>
      <c r="BR276" s="87">
        <f>Árboles!V270</f>
        <v>0</v>
      </c>
      <c r="BS276" s="87">
        <f>Árboles!W270</f>
        <v>0</v>
      </c>
      <c r="BT276" s="88">
        <f t="shared" si="38"/>
        <v>0</v>
      </c>
      <c r="BU276" s="88">
        <f t="shared" si="39"/>
        <v>0</v>
      </c>
      <c r="BV276" s="89" t="b">
        <f>IF(BT276&lt;&gt;0,Árboles!AC270)</f>
        <v>0</v>
      </c>
      <c r="BW276" s="88">
        <f t="shared" si="40"/>
        <v>0</v>
      </c>
      <c r="BX276" s="88">
        <f t="shared" si="41"/>
        <v>0</v>
      </c>
      <c r="BY276" s="89" t="b">
        <f>IF(BW276&lt;&gt;0,Árboles!AC270)</f>
        <v>0</v>
      </c>
      <c r="BZ276" s="88">
        <f t="shared" si="42"/>
        <v>0</v>
      </c>
      <c r="CA276" s="88">
        <f t="shared" si="43"/>
        <v>0</v>
      </c>
      <c r="CB276" s="89" t="b">
        <f>IF(BZ276&lt;&gt;0,Árboles!AC270)</f>
        <v>0</v>
      </c>
      <c r="CC276" s="88">
        <f t="shared" si="44"/>
        <v>0</v>
      </c>
      <c r="CD276" s="88">
        <f t="shared" si="45"/>
        <v>0</v>
      </c>
      <c r="CE276" s="89" t="b">
        <f>IF(CC276&lt;&gt;0,Árboles!AC270)</f>
        <v>0</v>
      </c>
    </row>
    <row r="277" spans="68:83">
      <c r="BP277" s="10">
        <f>Árboles!B271</f>
        <v>0</v>
      </c>
      <c r="BQ277" s="86">
        <f>Árboles!G271</f>
        <v>0</v>
      </c>
      <c r="BR277" s="87">
        <f>Árboles!V271</f>
        <v>0</v>
      </c>
      <c r="BS277" s="87">
        <f>Árboles!W271</f>
        <v>0</v>
      </c>
      <c r="BT277" s="88">
        <f t="shared" si="38"/>
        <v>0</v>
      </c>
      <c r="BU277" s="88">
        <f t="shared" si="39"/>
        <v>0</v>
      </c>
      <c r="BV277" s="89" t="b">
        <f>IF(BT277&lt;&gt;0,Árboles!AC271)</f>
        <v>0</v>
      </c>
      <c r="BW277" s="88">
        <f t="shared" si="40"/>
        <v>0</v>
      </c>
      <c r="BX277" s="88">
        <f t="shared" si="41"/>
        <v>0</v>
      </c>
      <c r="BY277" s="89" t="b">
        <f>IF(BW277&lt;&gt;0,Árboles!AC271)</f>
        <v>0</v>
      </c>
      <c r="BZ277" s="88">
        <f t="shared" si="42"/>
        <v>0</v>
      </c>
      <c r="CA277" s="88">
        <f t="shared" si="43"/>
        <v>0</v>
      </c>
      <c r="CB277" s="89" t="b">
        <f>IF(BZ277&lt;&gt;0,Árboles!AC271)</f>
        <v>0</v>
      </c>
      <c r="CC277" s="88">
        <f t="shared" si="44"/>
        <v>0</v>
      </c>
      <c r="CD277" s="88">
        <f t="shared" si="45"/>
        <v>0</v>
      </c>
      <c r="CE277" s="89" t="b">
        <f>IF(CC277&lt;&gt;0,Árboles!AC271)</f>
        <v>0</v>
      </c>
    </row>
    <row r="278" spans="68:83">
      <c r="BP278" s="10">
        <f>Árboles!B272</f>
        <v>0</v>
      </c>
      <c r="BQ278" s="86">
        <f>Árboles!G272</f>
        <v>0</v>
      </c>
      <c r="BR278" s="87">
        <f>Árboles!V272</f>
        <v>0</v>
      </c>
      <c r="BS278" s="87">
        <f>Árboles!W272</f>
        <v>0</v>
      </c>
      <c r="BT278" s="88">
        <f t="shared" si="38"/>
        <v>0</v>
      </c>
      <c r="BU278" s="88">
        <f t="shared" si="39"/>
        <v>0</v>
      </c>
      <c r="BV278" s="89" t="b">
        <f>IF(BT278&lt;&gt;0,Árboles!AC272)</f>
        <v>0</v>
      </c>
      <c r="BW278" s="88">
        <f t="shared" si="40"/>
        <v>0</v>
      </c>
      <c r="BX278" s="88">
        <f t="shared" si="41"/>
        <v>0</v>
      </c>
      <c r="BY278" s="89" t="b">
        <f>IF(BW278&lt;&gt;0,Árboles!AC272)</f>
        <v>0</v>
      </c>
      <c r="BZ278" s="88">
        <f t="shared" si="42"/>
        <v>0</v>
      </c>
      <c r="CA278" s="88">
        <f t="shared" si="43"/>
        <v>0</v>
      </c>
      <c r="CB278" s="89" t="b">
        <f>IF(BZ278&lt;&gt;0,Árboles!AC272)</f>
        <v>0</v>
      </c>
      <c r="CC278" s="88">
        <f t="shared" si="44"/>
        <v>0</v>
      </c>
      <c r="CD278" s="88">
        <f t="shared" si="45"/>
        <v>0</v>
      </c>
      <c r="CE278" s="89" t="b">
        <f>IF(CC278&lt;&gt;0,Árboles!AC272)</f>
        <v>0</v>
      </c>
    </row>
    <row r="279" spans="68:83">
      <c r="BP279" s="10">
        <f>Árboles!B273</f>
        <v>0</v>
      </c>
      <c r="BQ279" s="86">
        <f>Árboles!G273</f>
        <v>0</v>
      </c>
      <c r="BR279" s="87">
        <f>Árboles!V273</f>
        <v>0</v>
      </c>
      <c r="BS279" s="87">
        <f>Árboles!W273</f>
        <v>0</v>
      </c>
      <c r="BT279" s="88">
        <f t="shared" si="38"/>
        <v>0</v>
      </c>
      <c r="BU279" s="88">
        <f t="shared" si="39"/>
        <v>0</v>
      </c>
      <c r="BV279" s="89" t="b">
        <f>IF(BT279&lt;&gt;0,Árboles!AC273)</f>
        <v>0</v>
      </c>
      <c r="BW279" s="88">
        <f t="shared" si="40"/>
        <v>0</v>
      </c>
      <c r="BX279" s="88">
        <f t="shared" si="41"/>
        <v>0</v>
      </c>
      <c r="BY279" s="89" t="b">
        <f>IF(BW279&lt;&gt;0,Árboles!AC273)</f>
        <v>0</v>
      </c>
      <c r="BZ279" s="88">
        <f t="shared" si="42"/>
        <v>0</v>
      </c>
      <c r="CA279" s="88">
        <f t="shared" si="43"/>
        <v>0</v>
      </c>
      <c r="CB279" s="89" t="b">
        <f>IF(BZ279&lt;&gt;0,Árboles!AC273)</f>
        <v>0</v>
      </c>
      <c r="CC279" s="88">
        <f t="shared" si="44"/>
        <v>0</v>
      </c>
      <c r="CD279" s="88">
        <f t="shared" si="45"/>
        <v>0</v>
      </c>
      <c r="CE279" s="89" t="b">
        <f>IF(CC279&lt;&gt;0,Árboles!AC273)</f>
        <v>0</v>
      </c>
    </row>
    <row r="280" spans="68:83">
      <c r="BP280" s="10">
        <f>Árboles!B274</f>
        <v>0</v>
      </c>
      <c r="BQ280" s="86">
        <f>Árboles!G274</f>
        <v>0</v>
      </c>
      <c r="BR280" s="87">
        <f>Árboles!V274</f>
        <v>0</v>
      </c>
      <c r="BS280" s="87">
        <f>Árboles!W274</f>
        <v>0</v>
      </c>
      <c r="BT280" s="88">
        <f t="shared" si="38"/>
        <v>0</v>
      </c>
      <c r="BU280" s="88">
        <f t="shared" si="39"/>
        <v>0</v>
      </c>
      <c r="BV280" s="89" t="b">
        <f>IF(BT280&lt;&gt;0,Árboles!AC274)</f>
        <v>0</v>
      </c>
      <c r="BW280" s="88">
        <f t="shared" si="40"/>
        <v>0</v>
      </c>
      <c r="BX280" s="88">
        <f t="shared" si="41"/>
        <v>0</v>
      </c>
      <c r="BY280" s="89" t="b">
        <f>IF(BW280&lt;&gt;0,Árboles!AC274)</f>
        <v>0</v>
      </c>
      <c r="BZ280" s="88">
        <f t="shared" si="42"/>
        <v>0</v>
      </c>
      <c r="CA280" s="88">
        <f t="shared" si="43"/>
        <v>0</v>
      </c>
      <c r="CB280" s="89" t="b">
        <f>IF(BZ280&lt;&gt;0,Árboles!AC274)</f>
        <v>0</v>
      </c>
      <c r="CC280" s="88">
        <f t="shared" si="44"/>
        <v>0</v>
      </c>
      <c r="CD280" s="88">
        <f t="shared" si="45"/>
        <v>0</v>
      </c>
      <c r="CE280" s="89" t="b">
        <f>IF(CC280&lt;&gt;0,Árboles!AC274)</f>
        <v>0</v>
      </c>
    </row>
    <row r="281" spans="68:83">
      <c r="BP281" s="10">
        <f>Árboles!B275</f>
        <v>0</v>
      </c>
      <c r="BQ281" s="86">
        <f>Árboles!G275</f>
        <v>0</v>
      </c>
      <c r="BR281" s="87">
        <f>Árboles!V275</f>
        <v>0</v>
      </c>
      <c r="BS281" s="87">
        <f>Árboles!W275</f>
        <v>0</v>
      </c>
      <c r="BT281" s="88">
        <f t="shared" si="38"/>
        <v>0</v>
      </c>
      <c r="BU281" s="88">
        <f t="shared" si="39"/>
        <v>0</v>
      </c>
      <c r="BV281" s="89" t="b">
        <f>IF(BT281&lt;&gt;0,Árboles!AC275)</f>
        <v>0</v>
      </c>
      <c r="BW281" s="88">
        <f t="shared" si="40"/>
        <v>0</v>
      </c>
      <c r="BX281" s="88">
        <f t="shared" si="41"/>
        <v>0</v>
      </c>
      <c r="BY281" s="89" t="b">
        <f>IF(BW281&lt;&gt;0,Árboles!AC275)</f>
        <v>0</v>
      </c>
      <c r="BZ281" s="88">
        <f t="shared" si="42"/>
        <v>0</v>
      </c>
      <c r="CA281" s="88">
        <f t="shared" si="43"/>
        <v>0</v>
      </c>
      <c r="CB281" s="89" t="b">
        <f>IF(BZ281&lt;&gt;0,Árboles!AC275)</f>
        <v>0</v>
      </c>
      <c r="CC281" s="88">
        <f t="shared" si="44"/>
        <v>0</v>
      </c>
      <c r="CD281" s="88">
        <f t="shared" si="45"/>
        <v>0</v>
      </c>
      <c r="CE281" s="89" t="b">
        <f>IF(CC281&lt;&gt;0,Árboles!AC275)</f>
        <v>0</v>
      </c>
    </row>
    <row r="282" spans="68:83">
      <c r="BP282" s="10">
        <f>Árboles!B276</f>
        <v>0</v>
      </c>
      <c r="BQ282" s="86">
        <f>Árboles!G276</f>
        <v>0</v>
      </c>
      <c r="BR282" s="87">
        <f>Árboles!V276</f>
        <v>0</v>
      </c>
      <c r="BS282" s="87">
        <f>Árboles!W276</f>
        <v>0</v>
      </c>
      <c r="BT282" s="88">
        <f t="shared" si="38"/>
        <v>0</v>
      </c>
      <c r="BU282" s="88">
        <f t="shared" si="39"/>
        <v>0</v>
      </c>
      <c r="BV282" s="89" t="b">
        <f>IF(BT282&lt;&gt;0,Árboles!AC276)</f>
        <v>0</v>
      </c>
      <c r="BW282" s="88">
        <f t="shared" si="40"/>
        <v>0</v>
      </c>
      <c r="BX282" s="88">
        <f t="shared" si="41"/>
        <v>0</v>
      </c>
      <c r="BY282" s="89" t="b">
        <f>IF(BW282&lt;&gt;0,Árboles!AC276)</f>
        <v>0</v>
      </c>
      <c r="BZ282" s="88">
        <f t="shared" si="42"/>
        <v>0</v>
      </c>
      <c r="CA282" s="88">
        <f t="shared" si="43"/>
        <v>0</v>
      </c>
      <c r="CB282" s="89" t="b">
        <f>IF(BZ282&lt;&gt;0,Árboles!AC276)</f>
        <v>0</v>
      </c>
      <c r="CC282" s="88">
        <f t="shared" si="44"/>
        <v>0</v>
      </c>
      <c r="CD282" s="88">
        <f t="shared" si="45"/>
        <v>0</v>
      </c>
      <c r="CE282" s="89" t="b">
        <f>IF(CC282&lt;&gt;0,Árboles!AC276)</f>
        <v>0</v>
      </c>
    </row>
    <row r="283" spans="68:83">
      <c r="BP283" s="10">
        <f>Árboles!B277</f>
        <v>0</v>
      </c>
      <c r="BQ283" s="86">
        <f>Árboles!G277</f>
        <v>0</v>
      </c>
      <c r="BR283" s="87">
        <f>Árboles!V277</f>
        <v>0</v>
      </c>
      <c r="BS283" s="87">
        <f>Árboles!W277</f>
        <v>0</v>
      </c>
      <c r="BT283" s="88">
        <f t="shared" si="38"/>
        <v>0</v>
      </c>
      <c r="BU283" s="88">
        <f t="shared" si="39"/>
        <v>0</v>
      </c>
      <c r="BV283" s="89" t="b">
        <f>IF(BT283&lt;&gt;0,Árboles!AC277)</f>
        <v>0</v>
      </c>
      <c r="BW283" s="88">
        <f t="shared" si="40"/>
        <v>0</v>
      </c>
      <c r="BX283" s="88">
        <f t="shared" si="41"/>
        <v>0</v>
      </c>
      <c r="BY283" s="89" t="b">
        <f>IF(BW283&lt;&gt;0,Árboles!AC277)</f>
        <v>0</v>
      </c>
      <c r="BZ283" s="88">
        <f t="shared" si="42"/>
        <v>0</v>
      </c>
      <c r="CA283" s="88">
        <f t="shared" si="43"/>
        <v>0</v>
      </c>
      <c r="CB283" s="89" t="b">
        <f>IF(BZ283&lt;&gt;0,Árboles!AC277)</f>
        <v>0</v>
      </c>
      <c r="CC283" s="88">
        <f t="shared" si="44"/>
        <v>0</v>
      </c>
      <c r="CD283" s="88">
        <f t="shared" si="45"/>
        <v>0</v>
      </c>
      <c r="CE283" s="89" t="b">
        <f>IF(CC283&lt;&gt;0,Árboles!AC277)</f>
        <v>0</v>
      </c>
    </row>
    <row r="284" spans="68:83">
      <c r="BP284" s="10">
        <f>Árboles!B278</f>
        <v>0</v>
      </c>
      <c r="BQ284" s="86">
        <f>Árboles!G278</f>
        <v>0</v>
      </c>
      <c r="BR284" s="87">
        <f>Árboles!V278</f>
        <v>0</v>
      </c>
      <c r="BS284" s="87">
        <f>Árboles!W278</f>
        <v>0</v>
      </c>
      <c r="BT284" s="88">
        <f t="shared" si="38"/>
        <v>0</v>
      </c>
      <c r="BU284" s="88">
        <f t="shared" si="39"/>
        <v>0</v>
      </c>
      <c r="BV284" s="89" t="b">
        <f>IF(BT284&lt;&gt;0,Árboles!AC278)</f>
        <v>0</v>
      </c>
      <c r="BW284" s="88">
        <f t="shared" si="40"/>
        <v>0</v>
      </c>
      <c r="BX284" s="88">
        <f t="shared" si="41"/>
        <v>0</v>
      </c>
      <c r="BY284" s="89" t="b">
        <f>IF(BW284&lt;&gt;0,Árboles!AC278)</f>
        <v>0</v>
      </c>
      <c r="BZ284" s="88">
        <f t="shared" si="42"/>
        <v>0</v>
      </c>
      <c r="CA284" s="88">
        <f t="shared" si="43"/>
        <v>0</v>
      </c>
      <c r="CB284" s="89" t="b">
        <f>IF(BZ284&lt;&gt;0,Árboles!AC278)</f>
        <v>0</v>
      </c>
      <c r="CC284" s="88">
        <f t="shared" si="44"/>
        <v>0</v>
      </c>
      <c r="CD284" s="88">
        <f t="shared" si="45"/>
        <v>0</v>
      </c>
      <c r="CE284" s="89" t="b">
        <f>IF(CC284&lt;&gt;0,Árboles!AC278)</f>
        <v>0</v>
      </c>
    </row>
    <row r="285" spans="68:83">
      <c r="BP285" s="10">
        <f>Árboles!B279</f>
        <v>0</v>
      </c>
      <c r="BQ285" s="86">
        <f>Árboles!G279</f>
        <v>0</v>
      </c>
      <c r="BR285" s="87">
        <f>Árboles!V279</f>
        <v>0</v>
      </c>
      <c r="BS285" s="87">
        <f>Árboles!W279</f>
        <v>0</v>
      </c>
      <c r="BT285" s="88">
        <f t="shared" si="38"/>
        <v>0</v>
      </c>
      <c r="BU285" s="88">
        <f t="shared" si="39"/>
        <v>0</v>
      </c>
      <c r="BV285" s="89" t="b">
        <f>IF(BT285&lt;&gt;0,Árboles!AC279)</f>
        <v>0</v>
      </c>
      <c r="BW285" s="88">
        <f t="shared" si="40"/>
        <v>0</v>
      </c>
      <c r="BX285" s="88">
        <f t="shared" si="41"/>
        <v>0</v>
      </c>
      <c r="BY285" s="89" t="b">
        <f>IF(BW285&lt;&gt;0,Árboles!AC279)</f>
        <v>0</v>
      </c>
      <c r="BZ285" s="88">
        <f t="shared" si="42"/>
        <v>0</v>
      </c>
      <c r="CA285" s="88">
        <f t="shared" si="43"/>
        <v>0</v>
      </c>
      <c r="CB285" s="89" t="b">
        <f>IF(BZ285&lt;&gt;0,Árboles!AC279)</f>
        <v>0</v>
      </c>
      <c r="CC285" s="88">
        <f t="shared" si="44"/>
        <v>0</v>
      </c>
      <c r="CD285" s="88">
        <f t="shared" si="45"/>
        <v>0</v>
      </c>
      <c r="CE285" s="89" t="b">
        <f>IF(CC285&lt;&gt;0,Árboles!AC279)</f>
        <v>0</v>
      </c>
    </row>
    <row r="286" spans="68:83">
      <c r="BP286" s="10">
        <f>Árboles!B280</f>
        <v>0</v>
      </c>
      <c r="BQ286" s="86">
        <f>Árboles!G280</f>
        <v>0</v>
      </c>
      <c r="BR286" s="87">
        <f>Árboles!V280</f>
        <v>0</v>
      </c>
      <c r="BS286" s="87">
        <f>Árboles!W280</f>
        <v>0</v>
      </c>
      <c r="BT286" s="88">
        <f t="shared" si="38"/>
        <v>0</v>
      </c>
      <c r="BU286" s="88">
        <f t="shared" si="39"/>
        <v>0</v>
      </c>
      <c r="BV286" s="89" t="b">
        <f>IF(BT286&lt;&gt;0,Árboles!AC280)</f>
        <v>0</v>
      </c>
      <c r="BW286" s="88">
        <f t="shared" si="40"/>
        <v>0</v>
      </c>
      <c r="BX286" s="88">
        <f t="shared" si="41"/>
        <v>0</v>
      </c>
      <c r="BY286" s="89" t="b">
        <f>IF(BW286&lt;&gt;0,Árboles!AC280)</f>
        <v>0</v>
      </c>
      <c r="BZ286" s="88">
        <f t="shared" si="42"/>
        <v>0</v>
      </c>
      <c r="CA286" s="88">
        <f t="shared" si="43"/>
        <v>0</v>
      </c>
      <c r="CB286" s="89" t="b">
        <f>IF(BZ286&lt;&gt;0,Árboles!AC280)</f>
        <v>0</v>
      </c>
      <c r="CC286" s="88">
        <f t="shared" si="44"/>
        <v>0</v>
      </c>
      <c r="CD286" s="88">
        <f t="shared" si="45"/>
        <v>0</v>
      </c>
      <c r="CE286" s="89" t="b">
        <f>IF(CC286&lt;&gt;0,Árboles!AC280)</f>
        <v>0</v>
      </c>
    </row>
    <row r="287" spans="68:83">
      <c r="BP287" s="10">
        <f>Árboles!B281</f>
        <v>0</v>
      </c>
      <c r="BQ287" s="86">
        <f>Árboles!G281</f>
        <v>0</v>
      </c>
      <c r="BR287" s="87">
        <f>Árboles!V281</f>
        <v>0</v>
      </c>
      <c r="BS287" s="87">
        <f>Árboles!W281</f>
        <v>0</v>
      </c>
      <c r="BT287" s="88">
        <f t="shared" si="38"/>
        <v>0</v>
      </c>
      <c r="BU287" s="88">
        <f t="shared" si="39"/>
        <v>0</v>
      </c>
      <c r="BV287" s="89" t="b">
        <f>IF(BT287&lt;&gt;0,Árboles!AC281)</f>
        <v>0</v>
      </c>
      <c r="BW287" s="88">
        <f t="shared" si="40"/>
        <v>0</v>
      </c>
      <c r="BX287" s="88">
        <f t="shared" si="41"/>
        <v>0</v>
      </c>
      <c r="BY287" s="89" t="b">
        <f>IF(BW287&lt;&gt;0,Árboles!AC281)</f>
        <v>0</v>
      </c>
      <c r="BZ287" s="88">
        <f t="shared" si="42"/>
        <v>0</v>
      </c>
      <c r="CA287" s="88">
        <f t="shared" si="43"/>
        <v>0</v>
      </c>
      <c r="CB287" s="89" t="b">
        <f>IF(BZ287&lt;&gt;0,Árboles!AC281)</f>
        <v>0</v>
      </c>
      <c r="CC287" s="88">
        <f t="shared" si="44"/>
        <v>0</v>
      </c>
      <c r="CD287" s="88">
        <f t="shared" si="45"/>
        <v>0</v>
      </c>
      <c r="CE287" s="89" t="b">
        <f>IF(CC287&lt;&gt;0,Árboles!AC281)</f>
        <v>0</v>
      </c>
    </row>
    <row r="288" spans="68:83">
      <c r="BP288" s="10">
        <f>Árboles!B282</f>
        <v>0</v>
      </c>
      <c r="BQ288" s="86">
        <f>Árboles!G282</f>
        <v>0</v>
      </c>
      <c r="BR288" s="87">
        <f>Árboles!V282</f>
        <v>0</v>
      </c>
      <c r="BS288" s="87">
        <f>Árboles!W282</f>
        <v>0</v>
      </c>
      <c r="BT288" s="88">
        <f t="shared" si="38"/>
        <v>0</v>
      </c>
      <c r="BU288" s="88">
        <f t="shared" si="39"/>
        <v>0</v>
      </c>
      <c r="BV288" s="89" t="b">
        <f>IF(BT288&lt;&gt;0,Árboles!AC282)</f>
        <v>0</v>
      </c>
      <c r="BW288" s="88">
        <f t="shared" si="40"/>
        <v>0</v>
      </c>
      <c r="BX288" s="88">
        <f t="shared" si="41"/>
        <v>0</v>
      </c>
      <c r="BY288" s="89" t="b">
        <f>IF(BW288&lt;&gt;0,Árboles!AC282)</f>
        <v>0</v>
      </c>
      <c r="BZ288" s="88">
        <f t="shared" si="42"/>
        <v>0</v>
      </c>
      <c r="CA288" s="88">
        <f t="shared" si="43"/>
        <v>0</v>
      </c>
      <c r="CB288" s="89" t="b">
        <f>IF(BZ288&lt;&gt;0,Árboles!AC282)</f>
        <v>0</v>
      </c>
      <c r="CC288" s="88">
        <f t="shared" si="44"/>
        <v>0</v>
      </c>
      <c r="CD288" s="88">
        <f t="shared" si="45"/>
        <v>0</v>
      </c>
      <c r="CE288" s="89" t="b">
        <f>IF(CC288&lt;&gt;0,Árboles!AC282)</f>
        <v>0</v>
      </c>
    </row>
    <row r="289" spans="68:83">
      <c r="BP289" s="10">
        <f>Árboles!B283</f>
        <v>0</v>
      </c>
      <c r="BQ289" s="86">
        <f>Árboles!G283</f>
        <v>0</v>
      </c>
      <c r="BR289" s="87">
        <f>Árboles!V283</f>
        <v>0</v>
      </c>
      <c r="BS289" s="87">
        <f>Árboles!W283</f>
        <v>0</v>
      </c>
      <c r="BT289" s="88">
        <f t="shared" si="38"/>
        <v>0</v>
      </c>
      <c r="BU289" s="88">
        <f t="shared" si="39"/>
        <v>0</v>
      </c>
      <c r="BV289" s="89" t="b">
        <f>IF(BT289&lt;&gt;0,Árboles!AC283)</f>
        <v>0</v>
      </c>
      <c r="BW289" s="88">
        <f t="shared" si="40"/>
        <v>0</v>
      </c>
      <c r="BX289" s="88">
        <f t="shared" si="41"/>
        <v>0</v>
      </c>
      <c r="BY289" s="89" t="b">
        <f>IF(BW289&lt;&gt;0,Árboles!AC283)</f>
        <v>0</v>
      </c>
      <c r="BZ289" s="88">
        <f t="shared" si="42"/>
        <v>0</v>
      </c>
      <c r="CA289" s="88">
        <f t="shared" si="43"/>
        <v>0</v>
      </c>
      <c r="CB289" s="89" t="b">
        <f>IF(BZ289&lt;&gt;0,Árboles!AC283)</f>
        <v>0</v>
      </c>
      <c r="CC289" s="88">
        <f t="shared" si="44"/>
        <v>0</v>
      </c>
      <c r="CD289" s="88">
        <f t="shared" si="45"/>
        <v>0</v>
      </c>
      <c r="CE289" s="89" t="b">
        <f>IF(CC289&lt;&gt;0,Árboles!AC283)</f>
        <v>0</v>
      </c>
    </row>
    <row r="290" spans="68:83">
      <c r="BP290" s="10">
        <f>Árboles!B284</f>
        <v>0</v>
      </c>
      <c r="BQ290" s="86">
        <f>Árboles!G284</f>
        <v>0</v>
      </c>
      <c r="BR290" s="87">
        <f>Árboles!V284</f>
        <v>0</v>
      </c>
      <c r="BS290" s="87">
        <f>Árboles!W284</f>
        <v>0</v>
      </c>
      <c r="BT290" s="88">
        <f t="shared" si="38"/>
        <v>0</v>
      </c>
      <c r="BU290" s="88">
        <f t="shared" si="39"/>
        <v>0</v>
      </c>
      <c r="BV290" s="89" t="b">
        <f>IF(BT290&lt;&gt;0,Árboles!AC284)</f>
        <v>0</v>
      </c>
      <c r="BW290" s="88">
        <f t="shared" si="40"/>
        <v>0</v>
      </c>
      <c r="BX290" s="88">
        <f t="shared" si="41"/>
        <v>0</v>
      </c>
      <c r="BY290" s="89" t="b">
        <f>IF(BW290&lt;&gt;0,Árboles!AC284)</f>
        <v>0</v>
      </c>
      <c r="BZ290" s="88">
        <f t="shared" si="42"/>
        <v>0</v>
      </c>
      <c r="CA290" s="88">
        <f t="shared" si="43"/>
        <v>0</v>
      </c>
      <c r="CB290" s="89" t="b">
        <f>IF(BZ290&lt;&gt;0,Árboles!AC284)</f>
        <v>0</v>
      </c>
      <c r="CC290" s="88">
        <f t="shared" si="44"/>
        <v>0</v>
      </c>
      <c r="CD290" s="88">
        <f t="shared" si="45"/>
        <v>0</v>
      </c>
      <c r="CE290" s="89" t="b">
        <f>IF(CC290&lt;&gt;0,Árboles!AC284)</f>
        <v>0</v>
      </c>
    </row>
    <row r="291" spans="68:83">
      <c r="BP291" s="10">
        <f>Árboles!B285</f>
        <v>0</v>
      </c>
      <c r="BQ291" s="86">
        <f>Árboles!G285</f>
        <v>0</v>
      </c>
      <c r="BR291" s="87">
        <f>Árboles!V285</f>
        <v>0</v>
      </c>
      <c r="BS291" s="87">
        <f>Árboles!W285</f>
        <v>0</v>
      </c>
      <c r="BT291" s="88">
        <f t="shared" si="38"/>
        <v>0</v>
      </c>
      <c r="BU291" s="88">
        <f t="shared" si="39"/>
        <v>0</v>
      </c>
      <c r="BV291" s="89" t="b">
        <f>IF(BT291&lt;&gt;0,Árboles!AC285)</f>
        <v>0</v>
      </c>
      <c r="BW291" s="88">
        <f t="shared" si="40"/>
        <v>0</v>
      </c>
      <c r="BX291" s="88">
        <f t="shared" si="41"/>
        <v>0</v>
      </c>
      <c r="BY291" s="89" t="b">
        <f>IF(BW291&lt;&gt;0,Árboles!AC285)</f>
        <v>0</v>
      </c>
      <c r="BZ291" s="88">
        <f t="shared" si="42"/>
        <v>0</v>
      </c>
      <c r="CA291" s="88">
        <f t="shared" si="43"/>
        <v>0</v>
      </c>
      <c r="CB291" s="89" t="b">
        <f>IF(BZ291&lt;&gt;0,Árboles!AC285)</f>
        <v>0</v>
      </c>
      <c r="CC291" s="88">
        <f t="shared" si="44"/>
        <v>0</v>
      </c>
      <c r="CD291" s="88">
        <f t="shared" si="45"/>
        <v>0</v>
      </c>
      <c r="CE291" s="89" t="b">
        <f>IF(CC291&lt;&gt;0,Árboles!AC285)</f>
        <v>0</v>
      </c>
    </row>
    <row r="292" spans="68:83">
      <c r="BP292" s="10">
        <f>Árboles!B286</f>
        <v>0</v>
      </c>
      <c r="BQ292" s="86">
        <f>Árboles!G286</f>
        <v>0</v>
      </c>
      <c r="BR292" s="87">
        <f>Árboles!V286</f>
        <v>0</v>
      </c>
      <c r="BS292" s="87">
        <f>Árboles!W286</f>
        <v>0</v>
      </c>
      <c r="BT292" s="88">
        <f t="shared" si="38"/>
        <v>0</v>
      </c>
      <c r="BU292" s="88">
        <f t="shared" si="39"/>
        <v>0</v>
      </c>
      <c r="BV292" s="89" t="b">
        <f>IF(BT292&lt;&gt;0,Árboles!AC286)</f>
        <v>0</v>
      </c>
      <c r="BW292" s="88">
        <f t="shared" si="40"/>
        <v>0</v>
      </c>
      <c r="BX292" s="88">
        <f t="shared" si="41"/>
        <v>0</v>
      </c>
      <c r="BY292" s="89" t="b">
        <f>IF(BW292&lt;&gt;0,Árboles!AC286)</f>
        <v>0</v>
      </c>
      <c r="BZ292" s="88">
        <f t="shared" si="42"/>
        <v>0</v>
      </c>
      <c r="CA292" s="88">
        <f t="shared" si="43"/>
        <v>0</v>
      </c>
      <c r="CB292" s="89" t="b">
        <f>IF(BZ292&lt;&gt;0,Árboles!AC286)</f>
        <v>0</v>
      </c>
      <c r="CC292" s="88">
        <f t="shared" si="44"/>
        <v>0</v>
      </c>
      <c r="CD292" s="88">
        <f t="shared" si="45"/>
        <v>0</v>
      </c>
      <c r="CE292" s="89" t="b">
        <f>IF(CC292&lt;&gt;0,Árboles!AC286)</f>
        <v>0</v>
      </c>
    </row>
    <row r="293" spans="68:83">
      <c r="BP293" s="10">
        <f>Árboles!B287</f>
        <v>0</v>
      </c>
      <c r="BQ293" s="86">
        <f>Árboles!G287</f>
        <v>0</v>
      </c>
      <c r="BR293" s="87">
        <f>Árboles!V287</f>
        <v>0</v>
      </c>
      <c r="BS293" s="87">
        <f>Árboles!W287</f>
        <v>0</v>
      </c>
      <c r="BT293" s="88">
        <f t="shared" si="38"/>
        <v>0</v>
      </c>
      <c r="BU293" s="88">
        <f t="shared" si="39"/>
        <v>0</v>
      </c>
      <c r="BV293" s="89" t="b">
        <f>IF(BT293&lt;&gt;0,Árboles!AC287)</f>
        <v>0</v>
      </c>
      <c r="BW293" s="88">
        <f t="shared" si="40"/>
        <v>0</v>
      </c>
      <c r="BX293" s="88">
        <f t="shared" si="41"/>
        <v>0</v>
      </c>
      <c r="BY293" s="89" t="b">
        <f>IF(BW293&lt;&gt;0,Árboles!AC287)</f>
        <v>0</v>
      </c>
      <c r="BZ293" s="88">
        <f t="shared" si="42"/>
        <v>0</v>
      </c>
      <c r="CA293" s="88">
        <f t="shared" si="43"/>
        <v>0</v>
      </c>
      <c r="CB293" s="89" t="b">
        <f>IF(BZ293&lt;&gt;0,Árboles!AC287)</f>
        <v>0</v>
      </c>
      <c r="CC293" s="88">
        <f t="shared" si="44"/>
        <v>0</v>
      </c>
      <c r="CD293" s="88">
        <f t="shared" si="45"/>
        <v>0</v>
      </c>
      <c r="CE293" s="89" t="b">
        <f>IF(CC293&lt;&gt;0,Árboles!AC287)</f>
        <v>0</v>
      </c>
    </row>
    <row r="294" spans="68:83">
      <c r="BP294" s="10">
        <f>Árboles!B288</f>
        <v>0</v>
      </c>
      <c r="BQ294" s="86">
        <f>Árboles!G288</f>
        <v>0</v>
      </c>
      <c r="BR294" s="87">
        <f>Árboles!V288</f>
        <v>0</v>
      </c>
      <c r="BS294" s="87">
        <f>Árboles!W288</f>
        <v>0</v>
      </c>
      <c r="BT294" s="88">
        <f t="shared" si="38"/>
        <v>0</v>
      </c>
      <c r="BU294" s="88">
        <f t="shared" si="39"/>
        <v>0</v>
      </c>
      <c r="BV294" s="89" t="b">
        <f>IF(BT294&lt;&gt;0,Árboles!AC288)</f>
        <v>0</v>
      </c>
      <c r="BW294" s="88">
        <f t="shared" si="40"/>
        <v>0</v>
      </c>
      <c r="BX294" s="88">
        <f t="shared" si="41"/>
        <v>0</v>
      </c>
      <c r="BY294" s="89" t="b">
        <f>IF(BW294&lt;&gt;0,Árboles!AC288)</f>
        <v>0</v>
      </c>
      <c r="BZ294" s="88">
        <f t="shared" si="42"/>
        <v>0</v>
      </c>
      <c r="CA294" s="88">
        <f t="shared" si="43"/>
        <v>0</v>
      </c>
      <c r="CB294" s="89" t="b">
        <f>IF(BZ294&lt;&gt;0,Árboles!AC288)</f>
        <v>0</v>
      </c>
      <c r="CC294" s="88">
        <f t="shared" si="44"/>
        <v>0</v>
      </c>
      <c r="CD294" s="88">
        <f t="shared" si="45"/>
        <v>0</v>
      </c>
      <c r="CE294" s="89" t="b">
        <f>IF(CC294&lt;&gt;0,Árboles!AC288)</f>
        <v>0</v>
      </c>
    </row>
    <row r="295" spans="68:83">
      <c r="BP295" s="10">
        <f>Árboles!B289</f>
        <v>0</v>
      </c>
      <c r="BQ295" s="86">
        <f>Árboles!G289</f>
        <v>0</v>
      </c>
      <c r="BR295" s="87">
        <f>Árboles!V289</f>
        <v>0</v>
      </c>
      <c r="BS295" s="87">
        <f>Árboles!W289</f>
        <v>0</v>
      </c>
      <c r="BT295" s="88">
        <f t="shared" si="38"/>
        <v>0</v>
      </c>
      <c r="BU295" s="88">
        <f t="shared" si="39"/>
        <v>0</v>
      </c>
      <c r="BV295" s="89" t="b">
        <f>IF(BT295&lt;&gt;0,Árboles!AC289)</f>
        <v>0</v>
      </c>
      <c r="BW295" s="88">
        <f t="shared" si="40"/>
        <v>0</v>
      </c>
      <c r="BX295" s="88">
        <f t="shared" si="41"/>
        <v>0</v>
      </c>
      <c r="BY295" s="89" t="b">
        <f>IF(BW295&lt;&gt;0,Árboles!AC289)</f>
        <v>0</v>
      </c>
      <c r="BZ295" s="88">
        <f t="shared" si="42"/>
        <v>0</v>
      </c>
      <c r="CA295" s="88">
        <f t="shared" si="43"/>
        <v>0</v>
      </c>
      <c r="CB295" s="89" t="b">
        <f>IF(BZ295&lt;&gt;0,Árboles!AC289)</f>
        <v>0</v>
      </c>
      <c r="CC295" s="88">
        <f t="shared" si="44"/>
        <v>0</v>
      </c>
      <c r="CD295" s="88">
        <f t="shared" si="45"/>
        <v>0</v>
      </c>
      <c r="CE295" s="89" t="b">
        <f>IF(CC295&lt;&gt;0,Árboles!AC289)</f>
        <v>0</v>
      </c>
    </row>
    <row r="296" spans="68:83">
      <c r="BP296" s="10">
        <f>Árboles!B290</f>
        <v>0</v>
      </c>
      <c r="BQ296" s="86">
        <f>Árboles!G290</f>
        <v>0</v>
      </c>
      <c r="BR296" s="87">
        <f>Árboles!V290</f>
        <v>0</v>
      </c>
      <c r="BS296" s="87">
        <f>Árboles!W290</f>
        <v>0</v>
      </c>
      <c r="BT296" s="88">
        <f t="shared" si="38"/>
        <v>0</v>
      </c>
      <c r="BU296" s="88">
        <f t="shared" si="39"/>
        <v>0</v>
      </c>
      <c r="BV296" s="89" t="b">
        <f>IF(BT296&lt;&gt;0,Árboles!AC290)</f>
        <v>0</v>
      </c>
      <c r="BW296" s="88">
        <f t="shared" si="40"/>
        <v>0</v>
      </c>
      <c r="BX296" s="88">
        <f t="shared" si="41"/>
        <v>0</v>
      </c>
      <c r="BY296" s="89" t="b">
        <f>IF(BW296&lt;&gt;0,Árboles!AC290)</f>
        <v>0</v>
      </c>
      <c r="BZ296" s="88">
        <f t="shared" si="42"/>
        <v>0</v>
      </c>
      <c r="CA296" s="88">
        <f t="shared" si="43"/>
        <v>0</v>
      </c>
      <c r="CB296" s="89" t="b">
        <f>IF(BZ296&lt;&gt;0,Árboles!AC290)</f>
        <v>0</v>
      </c>
      <c r="CC296" s="88">
        <f t="shared" si="44"/>
        <v>0</v>
      </c>
      <c r="CD296" s="88">
        <f t="shared" si="45"/>
        <v>0</v>
      </c>
      <c r="CE296" s="89" t="b">
        <f>IF(CC296&lt;&gt;0,Árboles!AC290)</f>
        <v>0</v>
      </c>
    </row>
    <row r="297" spans="68:83">
      <c r="BP297" s="10">
        <f>Árboles!B291</f>
        <v>0</v>
      </c>
      <c r="BQ297" s="86">
        <f>Árboles!G291</f>
        <v>0</v>
      </c>
      <c r="BR297" s="87">
        <f>Árboles!V291</f>
        <v>0</v>
      </c>
      <c r="BS297" s="87">
        <f>Árboles!W291</f>
        <v>0</v>
      </c>
      <c r="BT297" s="88">
        <f t="shared" si="38"/>
        <v>0</v>
      </c>
      <c r="BU297" s="88">
        <f t="shared" si="39"/>
        <v>0</v>
      </c>
      <c r="BV297" s="89" t="b">
        <f>IF(BT297&lt;&gt;0,Árboles!AC291)</f>
        <v>0</v>
      </c>
      <c r="BW297" s="88">
        <f t="shared" si="40"/>
        <v>0</v>
      </c>
      <c r="BX297" s="88">
        <f t="shared" si="41"/>
        <v>0</v>
      </c>
      <c r="BY297" s="89" t="b">
        <f>IF(BW297&lt;&gt;0,Árboles!AC291)</f>
        <v>0</v>
      </c>
      <c r="BZ297" s="88">
        <f t="shared" si="42"/>
        <v>0</v>
      </c>
      <c r="CA297" s="88">
        <f t="shared" si="43"/>
        <v>0</v>
      </c>
      <c r="CB297" s="89" t="b">
        <f>IF(BZ297&lt;&gt;0,Árboles!AC291)</f>
        <v>0</v>
      </c>
      <c r="CC297" s="88">
        <f t="shared" si="44"/>
        <v>0</v>
      </c>
      <c r="CD297" s="88">
        <f t="shared" si="45"/>
        <v>0</v>
      </c>
      <c r="CE297" s="89" t="b">
        <f>IF(CC297&lt;&gt;0,Árboles!AC291)</f>
        <v>0</v>
      </c>
    </row>
    <row r="298" spans="68:83">
      <c r="BP298" s="10">
        <f>Árboles!B292</f>
        <v>0</v>
      </c>
      <c r="BQ298" s="86">
        <f>Árboles!G292</f>
        <v>0</v>
      </c>
      <c r="BR298" s="87">
        <f>Árboles!V292</f>
        <v>0</v>
      </c>
      <c r="BS298" s="87">
        <f>Árboles!W292</f>
        <v>0</v>
      </c>
      <c r="BT298" s="88">
        <f t="shared" si="38"/>
        <v>0</v>
      </c>
      <c r="BU298" s="88">
        <f t="shared" si="39"/>
        <v>0</v>
      </c>
      <c r="BV298" s="89" t="b">
        <f>IF(BT298&lt;&gt;0,Árboles!AC292)</f>
        <v>0</v>
      </c>
      <c r="BW298" s="88">
        <f t="shared" si="40"/>
        <v>0</v>
      </c>
      <c r="BX298" s="88">
        <f t="shared" si="41"/>
        <v>0</v>
      </c>
      <c r="BY298" s="89" t="b">
        <f>IF(BW298&lt;&gt;0,Árboles!AC292)</f>
        <v>0</v>
      </c>
      <c r="BZ298" s="88">
        <f t="shared" si="42"/>
        <v>0</v>
      </c>
      <c r="CA298" s="88">
        <f t="shared" si="43"/>
        <v>0</v>
      </c>
      <c r="CB298" s="89" t="b">
        <f>IF(BZ298&lt;&gt;0,Árboles!AC292)</f>
        <v>0</v>
      </c>
      <c r="CC298" s="88">
        <f t="shared" si="44"/>
        <v>0</v>
      </c>
      <c r="CD298" s="88">
        <f t="shared" si="45"/>
        <v>0</v>
      </c>
      <c r="CE298" s="89" t="b">
        <f>IF(CC298&lt;&gt;0,Árboles!AC292)</f>
        <v>0</v>
      </c>
    </row>
    <row r="299" spans="68:83">
      <c r="BP299" s="10">
        <f>Árboles!B293</f>
        <v>0</v>
      </c>
      <c r="BQ299" s="86">
        <f>Árboles!G293</f>
        <v>0</v>
      </c>
      <c r="BR299" s="87">
        <f>Árboles!V293</f>
        <v>0</v>
      </c>
      <c r="BS299" s="87">
        <f>Árboles!W293</f>
        <v>0</v>
      </c>
      <c r="BT299" s="88">
        <f t="shared" si="38"/>
        <v>0</v>
      </c>
      <c r="BU299" s="88">
        <f t="shared" si="39"/>
        <v>0</v>
      </c>
      <c r="BV299" s="89" t="b">
        <f>IF(BT299&lt;&gt;0,Árboles!AC293)</f>
        <v>0</v>
      </c>
      <c r="BW299" s="88">
        <f t="shared" si="40"/>
        <v>0</v>
      </c>
      <c r="BX299" s="88">
        <f t="shared" si="41"/>
        <v>0</v>
      </c>
      <c r="BY299" s="89" t="b">
        <f>IF(BW299&lt;&gt;0,Árboles!AC293)</f>
        <v>0</v>
      </c>
      <c r="BZ299" s="88">
        <f t="shared" si="42"/>
        <v>0</v>
      </c>
      <c r="CA299" s="88">
        <f t="shared" si="43"/>
        <v>0</v>
      </c>
      <c r="CB299" s="89" t="b">
        <f>IF(BZ299&lt;&gt;0,Árboles!AC293)</f>
        <v>0</v>
      </c>
      <c r="CC299" s="88">
        <f t="shared" si="44"/>
        <v>0</v>
      </c>
      <c r="CD299" s="88">
        <f t="shared" si="45"/>
        <v>0</v>
      </c>
      <c r="CE299" s="89" t="b">
        <f>IF(CC299&lt;&gt;0,Árboles!AC293)</f>
        <v>0</v>
      </c>
    </row>
    <row r="300" spans="68:83">
      <c r="BP300" s="10">
        <f>Árboles!B294</f>
        <v>0</v>
      </c>
      <c r="BQ300" s="86">
        <f>Árboles!G294</f>
        <v>0</v>
      </c>
      <c r="BR300" s="87">
        <f>Árboles!V294</f>
        <v>0</v>
      </c>
      <c r="BS300" s="87">
        <f>Árboles!W294</f>
        <v>0</v>
      </c>
      <c r="BT300" s="88">
        <f t="shared" si="38"/>
        <v>0</v>
      </c>
      <c r="BU300" s="88">
        <f t="shared" si="39"/>
        <v>0</v>
      </c>
      <c r="BV300" s="89" t="b">
        <f>IF(BT300&lt;&gt;0,Árboles!AC294)</f>
        <v>0</v>
      </c>
      <c r="BW300" s="88">
        <f t="shared" si="40"/>
        <v>0</v>
      </c>
      <c r="BX300" s="88">
        <f t="shared" si="41"/>
        <v>0</v>
      </c>
      <c r="BY300" s="89" t="b">
        <f>IF(BW300&lt;&gt;0,Árboles!AC294)</f>
        <v>0</v>
      </c>
      <c r="BZ300" s="88">
        <f t="shared" si="42"/>
        <v>0</v>
      </c>
      <c r="CA300" s="88">
        <f t="shared" si="43"/>
        <v>0</v>
      </c>
      <c r="CB300" s="89" t="b">
        <f>IF(BZ300&lt;&gt;0,Árboles!AC294)</f>
        <v>0</v>
      </c>
      <c r="CC300" s="88">
        <f t="shared" si="44"/>
        <v>0</v>
      </c>
      <c r="CD300" s="88">
        <f t="shared" si="45"/>
        <v>0</v>
      </c>
      <c r="CE300" s="89" t="b">
        <f>IF(CC300&lt;&gt;0,Árboles!AC294)</f>
        <v>0</v>
      </c>
    </row>
    <row r="301" spans="68:83">
      <c r="BP301" s="10">
        <f>Árboles!B295</f>
        <v>0</v>
      </c>
      <c r="BQ301" s="86">
        <f>Árboles!G295</f>
        <v>0</v>
      </c>
      <c r="BR301" s="87">
        <f>Árboles!V295</f>
        <v>0</v>
      </c>
      <c r="BS301" s="87">
        <f>Árboles!W295</f>
        <v>0</v>
      </c>
      <c r="BT301" s="88">
        <f t="shared" si="38"/>
        <v>0</v>
      </c>
      <c r="BU301" s="88">
        <f t="shared" si="39"/>
        <v>0</v>
      </c>
      <c r="BV301" s="89" t="b">
        <f>IF(BT301&lt;&gt;0,Árboles!AC295)</f>
        <v>0</v>
      </c>
      <c r="BW301" s="88">
        <f t="shared" si="40"/>
        <v>0</v>
      </c>
      <c r="BX301" s="88">
        <f t="shared" si="41"/>
        <v>0</v>
      </c>
      <c r="BY301" s="89" t="b">
        <f>IF(BW301&lt;&gt;0,Árboles!AC295)</f>
        <v>0</v>
      </c>
      <c r="BZ301" s="88">
        <f t="shared" si="42"/>
        <v>0</v>
      </c>
      <c r="CA301" s="88">
        <f t="shared" si="43"/>
        <v>0</v>
      </c>
      <c r="CB301" s="89" t="b">
        <f>IF(BZ301&lt;&gt;0,Árboles!AC295)</f>
        <v>0</v>
      </c>
      <c r="CC301" s="88">
        <f t="shared" si="44"/>
        <v>0</v>
      </c>
      <c r="CD301" s="88">
        <f t="shared" si="45"/>
        <v>0</v>
      </c>
      <c r="CE301" s="89" t="b">
        <f>IF(CC301&lt;&gt;0,Árboles!AC295)</f>
        <v>0</v>
      </c>
    </row>
    <row r="302" spans="68:83">
      <c r="BP302" s="10">
        <f>Árboles!B296</f>
        <v>0</v>
      </c>
      <c r="BQ302" s="86">
        <f>Árboles!G296</f>
        <v>0</v>
      </c>
      <c r="BR302" s="87">
        <f>Árboles!V296</f>
        <v>0</v>
      </c>
      <c r="BS302" s="87">
        <f>Árboles!W296</f>
        <v>0</v>
      </c>
      <c r="BT302" s="88">
        <f t="shared" si="38"/>
        <v>0</v>
      </c>
      <c r="BU302" s="88">
        <f t="shared" si="39"/>
        <v>0</v>
      </c>
      <c r="BV302" s="89" t="b">
        <f>IF(BT302&lt;&gt;0,Árboles!AC296)</f>
        <v>0</v>
      </c>
      <c r="BW302" s="88">
        <f t="shared" si="40"/>
        <v>0</v>
      </c>
      <c r="BX302" s="88">
        <f t="shared" si="41"/>
        <v>0</v>
      </c>
      <c r="BY302" s="89" t="b">
        <f>IF(BW302&lt;&gt;0,Árboles!AC296)</f>
        <v>0</v>
      </c>
      <c r="BZ302" s="88">
        <f t="shared" si="42"/>
        <v>0</v>
      </c>
      <c r="CA302" s="88">
        <f t="shared" si="43"/>
        <v>0</v>
      </c>
      <c r="CB302" s="89" t="b">
        <f>IF(BZ302&lt;&gt;0,Árboles!AC296)</f>
        <v>0</v>
      </c>
      <c r="CC302" s="88">
        <f t="shared" si="44"/>
        <v>0</v>
      </c>
      <c r="CD302" s="88">
        <f t="shared" si="45"/>
        <v>0</v>
      </c>
      <c r="CE302" s="89" t="b">
        <f>IF(CC302&lt;&gt;0,Árboles!AC296)</f>
        <v>0</v>
      </c>
    </row>
    <row r="303" spans="68:83">
      <c r="BP303" s="10">
        <f>Árboles!B297</f>
        <v>0</v>
      </c>
      <c r="BQ303" s="86">
        <f>Árboles!G297</f>
        <v>0</v>
      </c>
      <c r="BR303" s="87">
        <f>Árboles!V297</f>
        <v>0</v>
      </c>
      <c r="BS303" s="87">
        <f>Árboles!W297</f>
        <v>0</v>
      </c>
      <c r="BT303" s="88">
        <f t="shared" si="38"/>
        <v>0</v>
      </c>
      <c r="BU303" s="88">
        <f t="shared" si="39"/>
        <v>0</v>
      </c>
      <c r="BV303" s="89" t="b">
        <f>IF(BT303&lt;&gt;0,Árboles!AC297)</f>
        <v>0</v>
      </c>
      <c r="BW303" s="88">
        <f t="shared" si="40"/>
        <v>0</v>
      </c>
      <c r="BX303" s="88">
        <f t="shared" si="41"/>
        <v>0</v>
      </c>
      <c r="BY303" s="89" t="b">
        <f>IF(BW303&lt;&gt;0,Árboles!AC297)</f>
        <v>0</v>
      </c>
      <c r="BZ303" s="88">
        <f t="shared" si="42"/>
        <v>0</v>
      </c>
      <c r="CA303" s="88">
        <f t="shared" si="43"/>
        <v>0</v>
      </c>
      <c r="CB303" s="89" t="b">
        <f>IF(BZ303&lt;&gt;0,Árboles!AC297)</f>
        <v>0</v>
      </c>
      <c r="CC303" s="88">
        <f t="shared" si="44"/>
        <v>0</v>
      </c>
      <c r="CD303" s="88">
        <f t="shared" si="45"/>
        <v>0</v>
      </c>
      <c r="CE303" s="89" t="b">
        <f>IF(CC303&lt;&gt;0,Árboles!AC297)</f>
        <v>0</v>
      </c>
    </row>
    <row r="304" spans="68:83">
      <c r="BP304" s="10">
        <f>Árboles!B298</f>
        <v>0</v>
      </c>
      <c r="BQ304" s="86">
        <f>Árboles!G298</f>
        <v>0</v>
      </c>
      <c r="BR304" s="87">
        <f>Árboles!V298</f>
        <v>0</v>
      </c>
      <c r="BS304" s="87">
        <f>Árboles!W298</f>
        <v>0</v>
      </c>
      <c r="BT304" s="88">
        <f t="shared" si="38"/>
        <v>0</v>
      </c>
      <c r="BU304" s="88">
        <f t="shared" si="39"/>
        <v>0</v>
      </c>
      <c r="BV304" s="89" t="b">
        <f>IF(BT304&lt;&gt;0,Árboles!AC298)</f>
        <v>0</v>
      </c>
      <c r="BW304" s="88">
        <f t="shared" si="40"/>
        <v>0</v>
      </c>
      <c r="BX304" s="88">
        <f t="shared" si="41"/>
        <v>0</v>
      </c>
      <c r="BY304" s="89" t="b">
        <f>IF(BW304&lt;&gt;0,Árboles!AC298)</f>
        <v>0</v>
      </c>
      <c r="BZ304" s="88">
        <f t="shared" si="42"/>
        <v>0</v>
      </c>
      <c r="CA304" s="88">
        <f t="shared" si="43"/>
        <v>0</v>
      </c>
      <c r="CB304" s="89" t="b">
        <f>IF(BZ304&lt;&gt;0,Árboles!AC298)</f>
        <v>0</v>
      </c>
      <c r="CC304" s="88">
        <f t="shared" si="44"/>
        <v>0</v>
      </c>
      <c r="CD304" s="88">
        <f t="shared" si="45"/>
        <v>0</v>
      </c>
      <c r="CE304" s="89" t="b">
        <f>IF(CC304&lt;&gt;0,Árboles!AC298)</f>
        <v>0</v>
      </c>
    </row>
    <row r="305" spans="68:83">
      <c r="BP305" s="10">
        <f>Árboles!B299</f>
        <v>0</v>
      </c>
      <c r="BQ305" s="86">
        <f>Árboles!G299</f>
        <v>0</v>
      </c>
      <c r="BR305" s="87">
        <f>Árboles!V299</f>
        <v>0</v>
      </c>
      <c r="BS305" s="87">
        <f>Árboles!W299</f>
        <v>0</v>
      </c>
      <c r="BT305" s="88">
        <f t="shared" si="38"/>
        <v>0</v>
      </c>
      <c r="BU305" s="88">
        <f t="shared" si="39"/>
        <v>0</v>
      </c>
      <c r="BV305" s="89" t="b">
        <f>IF(BT305&lt;&gt;0,Árboles!AC299)</f>
        <v>0</v>
      </c>
      <c r="BW305" s="88">
        <f t="shared" si="40"/>
        <v>0</v>
      </c>
      <c r="BX305" s="88">
        <f t="shared" si="41"/>
        <v>0</v>
      </c>
      <c r="BY305" s="89" t="b">
        <f>IF(BW305&lt;&gt;0,Árboles!AC299)</f>
        <v>0</v>
      </c>
      <c r="BZ305" s="88">
        <f t="shared" si="42"/>
        <v>0</v>
      </c>
      <c r="CA305" s="88">
        <f t="shared" si="43"/>
        <v>0</v>
      </c>
      <c r="CB305" s="89" t="b">
        <f>IF(BZ305&lt;&gt;0,Árboles!AC299)</f>
        <v>0</v>
      </c>
      <c r="CC305" s="88">
        <f t="shared" si="44"/>
        <v>0</v>
      </c>
      <c r="CD305" s="88">
        <f t="shared" si="45"/>
        <v>0</v>
      </c>
      <c r="CE305" s="89" t="b">
        <f>IF(CC305&lt;&gt;0,Árboles!AC299)</f>
        <v>0</v>
      </c>
    </row>
    <row r="306" spans="68:83">
      <c r="BP306" s="10">
        <f>Árboles!B300</f>
        <v>0</v>
      </c>
      <c r="BQ306" s="86">
        <f>Árboles!G300</f>
        <v>0</v>
      </c>
      <c r="BR306" s="87">
        <f>Árboles!V300</f>
        <v>0</v>
      </c>
      <c r="BS306" s="87">
        <f>Árboles!W300</f>
        <v>0</v>
      </c>
      <c r="BT306" s="88">
        <f t="shared" si="38"/>
        <v>0</v>
      </c>
      <c r="BU306" s="88">
        <f t="shared" si="39"/>
        <v>0</v>
      </c>
      <c r="BV306" s="89" t="b">
        <f>IF(BT306&lt;&gt;0,Árboles!AC300)</f>
        <v>0</v>
      </c>
      <c r="BW306" s="88">
        <f t="shared" si="40"/>
        <v>0</v>
      </c>
      <c r="BX306" s="88">
        <f t="shared" si="41"/>
        <v>0</v>
      </c>
      <c r="BY306" s="89" t="b">
        <f>IF(BW306&lt;&gt;0,Árboles!AC300)</f>
        <v>0</v>
      </c>
      <c r="BZ306" s="88">
        <f t="shared" si="42"/>
        <v>0</v>
      </c>
      <c r="CA306" s="88">
        <f t="shared" si="43"/>
        <v>0</v>
      </c>
      <c r="CB306" s="89" t="b">
        <f>IF(BZ306&lt;&gt;0,Árboles!AC300)</f>
        <v>0</v>
      </c>
      <c r="CC306" s="88">
        <f t="shared" si="44"/>
        <v>0</v>
      </c>
      <c r="CD306" s="88">
        <f t="shared" si="45"/>
        <v>0</v>
      </c>
      <c r="CE306" s="89" t="b">
        <f>IF(CC306&lt;&gt;0,Árboles!AC300)</f>
        <v>0</v>
      </c>
    </row>
    <row r="307" spans="68:83">
      <c r="BP307" s="10">
        <f>Árboles!B301</f>
        <v>0</v>
      </c>
      <c r="BQ307" s="86">
        <f>Árboles!G301</f>
        <v>0</v>
      </c>
      <c r="BR307" s="87">
        <f>Árboles!V301</f>
        <v>0</v>
      </c>
      <c r="BS307" s="87">
        <f>Árboles!W301</f>
        <v>0</v>
      </c>
      <c r="BT307" s="88">
        <f t="shared" si="38"/>
        <v>0</v>
      </c>
      <c r="BU307" s="88">
        <f t="shared" si="39"/>
        <v>0</v>
      </c>
      <c r="BV307" s="89" t="b">
        <f>IF(BT307&lt;&gt;0,Árboles!AC301)</f>
        <v>0</v>
      </c>
      <c r="BW307" s="88">
        <f t="shared" si="40"/>
        <v>0</v>
      </c>
      <c r="BX307" s="88">
        <f t="shared" si="41"/>
        <v>0</v>
      </c>
      <c r="BY307" s="89" t="b">
        <f>IF(BW307&lt;&gt;0,Árboles!AC301)</f>
        <v>0</v>
      </c>
      <c r="BZ307" s="88">
        <f t="shared" si="42"/>
        <v>0</v>
      </c>
      <c r="CA307" s="88">
        <f t="shared" si="43"/>
        <v>0</v>
      </c>
      <c r="CB307" s="89" t="b">
        <f>IF(BZ307&lt;&gt;0,Árboles!AC301)</f>
        <v>0</v>
      </c>
      <c r="CC307" s="88">
        <f t="shared" si="44"/>
        <v>0</v>
      </c>
      <c r="CD307" s="88">
        <f t="shared" si="45"/>
        <v>0</v>
      </c>
      <c r="CE307" s="89" t="b">
        <f>IF(CC307&lt;&gt;0,Árboles!AC301)</f>
        <v>0</v>
      </c>
    </row>
    <row r="308" spans="68:83">
      <c r="BP308" s="10">
        <f>Árboles!B302</f>
        <v>0</v>
      </c>
      <c r="BQ308" s="86">
        <f>Árboles!G302</f>
        <v>0</v>
      </c>
      <c r="BR308" s="87">
        <f>Árboles!V302</f>
        <v>0</v>
      </c>
      <c r="BS308" s="87">
        <f>Árboles!W302</f>
        <v>0</v>
      </c>
      <c r="BT308" s="88">
        <f t="shared" si="38"/>
        <v>0</v>
      </c>
      <c r="BU308" s="88">
        <f t="shared" si="39"/>
        <v>0</v>
      </c>
      <c r="BV308" s="89" t="b">
        <f>IF(BT308&lt;&gt;0,Árboles!AC302)</f>
        <v>0</v>
      </c>
      <c r="BW308" s="88">
        <f t="shared" si="40"/>
        <v>0</v>
      </c>
      <c r="BX308" s="88">
        <f t="shared" si="41"/>
        <v>0</v>
      </c>
      <c r="BY308" s="89" t="b">
        <f>IF(BW308&lt;&gt;0,Árboles!AC302)</f>
        <v>0</v>
      </c>
      <c r="BZ308" s="88">
        <f t="shared" si="42"/>
        <v>0</v>
      </c>
      <c r="CA308" s="88">
        <f t="shared" si="43"/>
        <v>0</v>
      </c>
      <c r="CB308" s="89" t="b">
        <f>IF(BZ308&lt;&gt;0,Árboles!AC302)</f>
        <v>0</v>
      </c>
      <c r="CC308" s="88">
        <f t="shared" si="44"/>
        <v>0</v>
      </c>
      <c r="CD308" s="88">
        <f t="shared" si="45"/>
        <v>0</v>
      </c>
      <c r="CE308" s="89" t="b">
        <f>IF(CC308&lt;&gt;0,Árboles!AC302)</f>
        <v>0</v>
      </c>
    </row>
    <row r="309" spans="68:83">
      <c r="BP309" s="10">
        <f>Árboles!B303</f>
        <v>0</v>
      </c>
      <c r="BQ309" s="86">
        <f>Árboles!G303</f>
        <v>0</v>
      </c>
      <c r="BR309" s="87">
        <f>Árboles!V303</f>
        <v>0</v>
      </c>
      <c r="BS309" s="87">
        <f>Árboles!W303</f>
        <v>0</v>
      </c>
      <c r="BT309" s="88">
        <f t="shared" si="38"/>
        <v>0</v>
      </c>
      <c r="BU309" s="88">
        <f t="shared" si="39"/>
        <v>0</v>
      </c>
      <c r="BV309" s="89" t="b">
        <f>IF(BT309&lt;&gt;0,Árboles!AC303)</f>
        <v>0</v>
      </c>
      <c r="BW309" s="88">
        <f t="shared" si="40"/>
        <v>0</v>
      </c>
      <c r="BX309" s="88">
        <f t="shared" si="41"/>
        <v>0</v>
      </c>
      <c r="BY309" s="89" t="b">
        <f>IF(BW309&lt;&gt;0,Árboles!AC303)</f>
        <v>0</v>
      </c>
      <c r="BZ309" s="88">
        <f t="shared" si="42"/>
        <v>0</v>
      </c>
      <c r="CA309" s="88">
        <f t="shared" si="43"/>
        <v>0</v>
      </c>
      <c r="CB309" s="89" t="b">
        <f>IF(BZ309&lt;&gt;0,Árboles!AC303)</f>
        <v>0</v>
      </c>
      <c r="CC309" s="88">
        <f t="shared" si="44"/>
        <v>0</v>
      </c>
      <c r="CD309" s="88">
        <f t="shared" si="45"/>
        <v>0</v>
      </c>
      <c r="CE309" s="89" t="b">
        <f>IF(CC309&lt;&gt;0,Árboles!AC303)</f>
        <v>0</v>
      </c>
    </row>
    <row r="310" spans="68:83">
      <c r="BP310" s="10">
        <f>Árboles!B304</f>
        <v>0</v>
      </c>
      <c r="BQ310" s="86">
        <f>Árboles!G304</f>
        <v>0</v>
      </c>
      <c r="BR310" s="87">
        <f>Árboles!V304</f>
        <v>0</v>
      </c>
      <c r="BS310" s="87">
        <f>Árboles!W304</f>
        <v>0</v>
      </c>
      <c r="BT310" s="88">
        <f t="shared" si="38"/>
        <v>0</v>
      </c>
      <c r="BU310" s="88">
        <f t="shared" si="39"/>
        <v>0</v>
      </c>
      <c r="BV310" s="89" t="b">
        <f>IF(BT310&lt;&gt;0,Árboles!AC304)</f>
        <v>0</v>
      </c>
      <c r="BW310" s="88">
        <f t="shared" si="40"/>
        <v>0</v>
      </c>
      <c r="BX310" s="88">
        <f t="shared" si="41"/>
        <v>0</v>
      </c>
      <c r="BY310" s="89" t="b">
        <f>IF(BW310&lt;&gt;0,Árboles!AC304)</f>
        <v>0</v>
      </c>
      <c r="BZ310" s="88">
        <f t="shared" si="42"/>
        <v>0</v>
      </c>
      <c r="CA310" s="88">
        <f t="shared" si="43"/>
        <v>0</v>
      </c>
      <c r="CB310" s="89" t="b">
        <f>IF(BZ310&lt;&gt;0,Árboles!AC304)</f>
        <v>0</v>
      </c>
      <c r="CC310" s="88">
        <f t="shared" si="44"/>
        <v>0</v>
      </c>
      <c r="CD310" s="88">
        <f t="shared" si="45"/>
        <v>0</v>
      </c>
      <c r="CE310" s="89" t="b">
        <f>IF(CC310&lt;&gt;0,Árboles!AC304)</f>
        <v>0</v>
      </c>
    </row>
    <row r="311" spans="68:83">
      <c r="BP311" s="10">
        <f>Árboles!B305</f>
        <v>0</v>
      </c>
      <c r="BQ311" s="86">
        <f>Árboles!G305</f>
        <v>0</v>
      </c>
      <c r="BR311" s="87">
        <f>Árboles!V305</f>
        <v>0</v>
      </c>
      <c r="BS311" s="87">
        <f>Árboles!W305</f>
        <v>0</v>
      </c>
      <c r="BT311" s="88">
        <f t="shared" si="38"/>
        <v>0</v>
      </c>
      <c r="BU311" s="88">
        <f t="shared" si="39"/>
        <v>0</v>
      </c>
      <c r="BV311" s="89" t="b">
        <f>IF(BT311&lt;&gt;0,Árboles!AC305)</f>
        <v>0</v>
      </c>
      <c r="BW311" s="88">
        <f t="shared" si="40"/>
        <v>0</v>
      </c>
      <c r="BX311" s="88">
        <f t="shared" si="41"/>
        <v>0</v>
      </c>
      <c r="BY311" s="89" t="b">
        <f>IF(BW311&lt;&gt;0,Árboles!AC305)</f>
        <v>0</v>
      </c>
      <c r="BZ311" s="88">
        <f t="shared" si="42"/>
        <v>0</v>
      </c>
      <c r="CA311" s="88">
        <f t="shared" si="43"/>
        <v>0</v>
      </c>
      <c r="CB311" s="89" t="b">
        <f>IF(BZ311&lt;&gt;0,Árboles!AC305)</f>
        <v>0</v>
      </c>
      <c r="CC311" s="88">
        <f t="shared" si="44"/>
        <v>0</v>
      </c>
      <c r="CD311" s="88">
        <f t="shared" si="45"/>
        <v>0</v>
      </c>
      <c r="CE311" s="89" t="b">
        <f>IF(CC311&lt;&gt;0,Árboles!AC305)</f>
        <v>0</v>
      </c>
    </row>
    <row r="312" spans="68:83">
      <c r="BP312" s="10">
        <f>Árboles!B306</f>
        <v>0</v>
      </c>
      <c r="BQ312" s="86">
        <f>Árboles!G306</f>
        <v>0</v>
      </c>
      <c r="BR312" s="87">
        <f>Árboles!V306</f>
        <v>0</v>
      </c>
      <c r="BS312" s="87">
        <f>Árboles!W306</f>
        <v>0</v>
      </c>
      <c r="BT312" s="88">
        <f t="shared" si="38"/>
        <v>0</v>
      </c>
      <c r="BU312" s="88">
        <f t="shared" si="39"/>
        <v>0</v>
      </c>
      <c r="BV312" s="89" t="b">
        <f>IF(BT312&lt;&gt;0,Árboles!AC306)</f>
        <v>0</v>
      </c>
      <c r="BW312" s="88">
        <f t="shared" si="40"/>
        <v>0</v>
      </c>
      <c r="BX312" s="88">
        <f t="shared" si="41"/>
        <v>0</v>
      </c>
      <c r="BY312" s="89" t="b">
        <f>IF(BW312&lt;&gt;0,Árboles!AC306)</f>
        <v>0</v>
      </c>
      <c r="BZ312" s="88">
        <f t="shared" si="42"/>
        <v>0</v>
      </c>
      <c r="CA312" s="88">
        <f t="shared" si="43"/>
        <v>0</v>
      </c>
      <c r="CB312" s="89" t="b">
        <f>IF(BZ312&lt;&gt;0,Árboles!AC306)</f>
        <v>0</v>
      </c>
      <c r="CC312" s="88">
        <f t="shared" si="44"/>
        <v>0</v>
      </c>
      <c r="CD312" s="88">
        <f t="shared" si="45"/>
        <v>0</v>
      </c>
      <c r="CE312" s="89" t="b">
        <f>IF(CC312&lt;&gt;0,Árboles!AC306)</f>
        <v>0</v>
      </c>
    </row>
    <row r="313" spans="68:83">
      <c r="BP313" s="10">
        <f>Árboles!B307</f>
        <v>0</v>
      </c>
      <c r="BQ313" s="86">
        <f>Árboles!G307</f>
        <v>0</v>
      </c>
      <c r="BR313" s="87">
        <f>Árboles!V307</f>
        <v>0</v>
      </c>
      <c r="BS313" s="87">
        <f>Árboles!W307</f>
        <v>0</v>
      </c>
      <c r="BT313" s="88">
        <f t="shared" si="38"/>
        <v>0</v>
      </c>
      <c r="BU313" s="88">
        <f t="shared" si="39"/>
        <v>0</v>
      </c>
      <c r="BV313" s="89" t="b">
        <f>IF(BT313&lt;&gt;0,Árboles!AC307)</f>
        <v>0</v>
      </c>
      <c r="BW313" s="88">
        <f t="shared" si="40"/>
        <v>0</v>
      </c>
      <c r="BX313" s="88">
        <f t="shared" si="41"/>
        <v>0</v>
      </c>
      <c r="BY313" s="89" t="b">
        <f>IF(BW313&lt;&gt;0,Árboles!AC307)</f>
        <v>0</v>
      </c>
      <c r="BZ313" s="88">
        <f t="shared" si="42"/>
        <v>0</v>
      </c>
      <c r="CA313" s="88">
        <f t="shared" si="43"/>
        <v>0</v>
      </c>
      <c r="CB313" s="89" t="b">
        <f>IF(BZ313&lt;&gt;0,Árboles!AC307)</f>
        <v>0</v>
      </c>
      <c r="CC313" s="88">
        <f t="shared" si="44"/>
        <v>0</v>
      </c>
      <c r="CD313" s="88">
        <f t="shared" si="45"/>
        <v>0</v>
      </c>
      <c r="CE313" s="89" t="b">
        <f>IF(CC313&lt;&gt;0,Árboles!AC307)</f>
        <v>0</v>
      </c>
    </row>
    <row r="314" spans="68:83">
      <c r="BP314" s="10">
        <f>Árboles!B308</f>
        <v>0</v>
      </c>
      <c r="BQ314" s="86">
        <f>Árboles!G308</f>
        <v>0</v>
      </c>
      <c r="BR314" s="87">
        <f>Árboles!V308</f>
        <v>0</v>
      </c>
      <c r="BS314" s="87">
        <f>Árboles!W308</f>
        <v>0</v>
      </c>
      <c r="BT314" s="88">
        <f t="shared" si="38"/>
        <v>0</v>
      </c>
      <c r="BU314" s="88">
        <f t="shared" si="39"/>
        <v>0</v>
      </c>
      <c r="BV314" s="89" t="b">
        <f>IF(BT314&lt;&gt;0,Árboles!AC308)</f>
        <v>0</v>
      </c>
      <c r="BW314" s="88">
        <f t="shared" si="40"/>
        <v>0</v>
      </c>
      <c r="BX314" s="88">
        <f t="shared" si="41"/>
        <v>0</v>
      </c>
      <c r="BY314" s="89" t="b">
        <f>IF(BW314&lt;&gt;0,Árboles!AC308)</f>
        <v>0</v>
      </c>
      <c r="BZ314" s="88">
        <f t="shared" si="42"/>
        <v>0</v>
      </c>
      <c r="CA314" s="88">
        <f t="shared" si="43"/>
        <v>0</v>
      </c>
      <c r="CB314" s="89" t="b">
        <f>IF(BZ314&lt;&gt;0,Árboles!AC308)</f>
        <v>0</v>
      </c>
      <c r="CC314" s="88">
        <f t="shared" si="44"/>
        <v>0</v>
      </c>
      <c r="CD314" s="88">
        <f t="shared" si="45"/>
        <v>0</v>
      </c>
      <c r="CE314" s="89" t="b">
        <f>IF(CC314&lt;&gt;0,Árboles!AC308)</f>
        <v>0</v>
      </c>
    </row>
    <row r="315" spans="68:83">
      <c r="BP315" s="10">
        <f>Árboles!B309</f>
        <v>0</v>
      </c>
      <c r="BQ315" s="86">
        <f>Árboles!G309</f>
        <v>0</v>
      </c>
      <c r="BR315" s="87">
        <f>Árboles!V309</f>
        <v>0</v>
      </c>
      <c r="BS315" s="87">
        <f>Árboles!W309</f>
        <v>0</v>
      </c>
      <c r="BT315" s="88">
        <f t="shared" si="38"/>
        <v>0</v>
      </c>
      <c r="BU315" s="88">
        <f t="shared" si="39"/>
        <v>0</v>
      </c>
      <c r="BV315" s="89" t="b">
        <f>IF(BT315&lt;&gt;0,Árboles!AC309)</f>
        <v>0</v>
      </c>
      <c r="BW315" s="88">
        <f t="shared" si="40"/>
        <v>0</v>
      </c>
      <c r="BX315" s="88">
        <f t="shared" si="41"/>
        <v>0</v>
      </c>
      <c r="BY315" s="89" t="b">
        <f>IF(BW315&lt;&gt;0,Árboles!AC309)</f>
        <v>0</v>
      </c>
      <c r="BZ315" s="88">
        <f t="shared" si="42"/>
        <v>0</v>
      </c>
      <c r="CA315" s="88">
        <f t="shared" si="43"/>
        <v>0</v>
      </c>
      <c r="CB315" s="89" t="b">
        <f>IF(BZ315&lt;&gt;0,Árboles!AC309)</f>
        <v>0</v>
      </c>
      <c r="CC315" s="88">
        <f t="shared" si="44"/>
        <v>0</v>
      </c>
      <c r="CD315" s="88">
        <f t="shared" si="45"/>
        <v>0</v>
      </c>
      <c r="CE315" s="89" t="b">
        <f>IF(CC315&lt;&gt;0,Árboles!AC309)</f>
        <v>0</v>
      </c>
    </row>
    <row r="316" spans="68:83">
      <c r="BP316" s="10">
        <f>Árboles!B310</f>
        <v>0</v>
      </c>
      <c r="BQ316" s="86">
        <f>Árboles!G310</f>
        <v>0</v>
      </c>
      <c r="BR316" s="87">
        <f>Árboles!V310</f>
        <v>0</v>
      </c>
      <c r="BS316" s="87">
        <f>Árboles!W310</f>
        <v>0</v>
      </c>
      <c r="BT316" s="88">
        <f t="shared" si="38"/>
        <v>0</v>
      </c>
      <c r="BU316" s="88">
        <f t="shared" si="39"/>
        <v>0</v>
      </c>
      <c r="BV316" s="89" t="b">
        <f>IF(BT316&lt;&gt;0,Árboles!AC310)</f>
        <v>0</v>
      </c>
      <c r="BW316" s="88">
        <f t="shared" si="40"/>
        <v>0</v>
      </c>
      <c r="BX316" s="88">
        <f t="shared" si="41"/>
        <v>0</v>
      </c>
      <c r="BY316" s="89" t="b">
        <f>IF(BW316&lt;&gt;0,Árboles!AC310)</f>
        <v>0</v>
      </c>
      <c r="BZ316" s="88">
        <f t="shared" si="42"/>
        <v>0</v>
      </c>
      <c r="CA316" s="88">
        <f t="shared" si="43"/>
        <v>0</v>
      </c>
      <c r="CB316" s="89" t="b">
        <f>IF(BZ316&lt;&gt;0,Árboles!AC310)</f>
        <v>0</v>
      </c>
      <c r="CC316" s="88">
        <f t="shared" si="44"/>
        <v>0</v>
      </c>
      <c r="CD316" s="88">
        <f t="shared" si="45"/>
        <v>0</v>
      </c>
      <c r="CE316" s="89" t="b">
        <f>IF(CC316&lt;&gt;0,Árboles!AC310)</f>
        <v>0</v>
      </c>
    </row>
    <row r="317" spans="68:83">
      <c r="BP317" s="10">
        <f>Árboles!B311</f>
        <v>0</v>
      </c>
      <c r="BQ317" s="86">
        <f>Árboles!G311</f>
        <v>0</v>
      </c>
      <c r="BR317" s="87">
        <f>Árboles!V311</f>
        <v>0</v>
      </c>
      <c r="BS317" s="87">
        <f>Árboles!W311</f>
        <v>0</v>
      </c>
      <c r="BT317" s="88">
        <f t="shared" si="38"/>
        <v>0</v>
      </c>
      <c r="BU317" s="88">
        <f t="shared" si="39"/>
        <v>0</v>
      </c>
      <c r="BV317" s="89" t="b">
        <f>IF(BT317&lt;&gt;0,Árboles!AC311)</f>
        <v>0</v>
      </c>
      <c r="BW317" s="88">
        <f t="shared" si="40"/>
        <v>0</v>
      </c>
      <c r="BX317" s="88">
        <f t="shared" si="41"/>
        <v>0</v>
      </c>
      <c r="BY317" s="89" t="b">
        <f>IF(BW317&lt;&gt;0,Árboles!AC311)</f>
        <v>0</v>
      </c>
      <c r="BZ317" s="88">
        <f t="shared" si="42"/>
        <v>0</v>
      </c>
      <c r="CA317" s="88">
        <f t="shared" si="43"/>
        <v>0</v>
      </c>
      <c r="CB317" s="89" t="b">
        <f>IF(BZ317&lt;&gt;0,Árboles!AC311)</f>
        <v>0</v>
      </c>
      <c r="CC317" s="88">
        <f t="shared" si="44"/>
        <v>0</v>
      </c>
      <c r="CD317" s="88">
        <f t="shared" si="45"/>
        <v>0</v>
      </c>
      <c r="CE317" s="89" t="b">
        <f>IF(CC317&lt;&gt;0,Árboles!AC311)</f>
        <v>0</v>
      </c>
    </row>
    <row r="318" spans="68:83">
      <c r="BP318" s="10">
        <f>Árboles!B312</f>
        <v>0</v>
      </c>
      <c r="BQ318" s="86">
        <f>Árboles!G312</f>
        <v>0</v>
      </c>
      <c r="BR318" s="87">
        <f>Árboles!V312</f>
        <v>0</v>
      </c>
      <c r="BS318" s="87">
        <f>Árboles!W312</f>
        <v>0</v>
      </c>
      <c r="BT318" s="88">
        <f t="shared" si="38"/>
        <v>0</v>
      </c>
      <c r="BU318" s="88">
        <f t="shared" si="39"/>
        <v>0</v>
      </c>
      <c r="BV318" s="89" t="b">
        <f>IF(BT318&lt;&gt;0,Árboles!AC312)</f>
        <v>0</v>
      </c>
      <c r="BW318" s="88">
        <f t="shared" si="40"/>
        <v>0</v>
      </c>
      <c r="BX318" s="88">
        <f t="shared" si="41"/>
        <v>0</v>
      </c>
      <c r="BY318" s="89" t="b">
        <f>IF(BW318&lt;&gt;0,Árboles!AC312)</f>
        <v>0</v>
      </c>
      <c r="BZ318" s="88">
        <f t="shared" si="42"/>
        <v>0</v>
      </c>
      <c r="CA318" s="88">
        <f t="shared" si="43"/>
        <v>0</v>
      </c>
      <c r="CB318" s="89" t="b">
        <f>IF(BZ318&lt;&gt;0,Árboles!AC312)</f>
        <v>0</v>
      </c>
      <c r="CC318" s="88">
        <f t="shared" si="44"/>
        <v>0</v>
      </c>
      <c r="CD318" s="88">
        <f t="shared" si="45"/>
        <v>0</v>
      </c>
      <c r="CE318" s="89" t="b">
        <f>IF(CC318&lt;&gt;0,Árboles!AC312)</f>
        <v>0</v>
      </c>
    </row>
    <row r="319" spans="68:83">
      <c r="BP319" s="10">
        <f>Árboles!B313</f>
        <v>0</v>
      </c>
      <c r="BQ319" s="86">
        <f>Árboles!G313</f>
        <v>0</v>
      </c>
      <c r="BR319" s="87">
        <f>Árboles!V313</f>
        <v>0</v>
      </c>
      <c r="BS319" s="87">
        <f>Árboles!W313</f>
        <v>0</v>
      </c>
      <c r="BT319" s="88">
        <f t="shared" si="38"/>
        <v>0</v>
      </c>
      <c r="BU319" s="88">
        <f t="shared" si="39"/>
        <v>0</v>
      </c>
      <c r="BV319" s="89" t="b">
        <f>IF(BT319&lt;&gt;0,Árboles!AC313)</f>
        <v>0</v>
      </c>
      <c r="BW319" s="88">
        <f t="shared" si="40"/>
        <v>0</v>
      </c>
      <c r="BX319" s="88">
        <f t="shared" si="41"/>
        <v>0</v>
      </c>
      <c r="BY319" s="89" t="b">
        <f>IF(BW319&lt;&gt;0,Árboles!AC313)</f>
        <v>0</v>
      </c>
      <c r="BZ319" s="88">
        <f t="shared" si="42"/>
        <v>0</v>
      </c>
      <c r="CA319" s="88">
        <f t="shared" si="43"/>
        <v>0</v>
      </c>
      <c r="CB319" s="89" t="b">
        <f>IF(BZ319&lt;&gt;0,Árboles!AC313)</f>
        <v>0</v>
      </c>
      <c r="CC319" s="88">
        <f t="shared" si="44"/>
        <v>0</v>
      </c>
      <c r="CD319" s="88">
        <f t="shared" si="45"/>
        <v>0</v>
      </c>
      <c r="CE319" s="89" t="b">
        <f>IF(CC319&lt;&gt;0,Árboles!AC313)</f>
        <v>0</v>
      </c>
    </row>
    <row r="320" spans="68:83">
      <c r="BP320" s="10">
        <f>Árboles!B314</f>
        <v>0</v>
      </c>
      <c r="BQ320" s="86">
        <f>Árboles!G314</f>
        <v>0</v>
      </c>
      <c r="BR320" s="87">
        <f>Árboles!V314</f>
        <v>0</v>
      </c>
      <c r="BS320" s="87">
        <f>Árboles!W314</f>
        <v>0</v>
      </c>
      <c r="BT320" s="88">
        <f t="shared" si="38"/>
        <v>0</v>
      </c>
      <c r="BU320" s="88">
        <f t="shared" si="39"/>
        <v>0</v>
      </c>
      <c r="BV320" s="89" t="b">
        <f>IF(BT320&lt;&gt;0,Árboles!AC314)</f>
        <v>0</v>
      </c>
      <c r="BW320" s="88">
        <f t="shared" si="40"/>
        <v>0</v>
      </c>
      <c r="BX320" s="88">
        <f t="shared" si="41"/>
        <v>0</v>
      </c>
      <c r="BY320" s="89" t="b">
        <f>IF(BW320&lt;&gt;0,Árboles!AC314)</f>
        <v>0</v>
      </c>
      <c r="BZ320" s="88">
        <f t="shared" si="42"/>
        <v>0</v>
      </c>
      <c r="CA320" s="88">
        <f t="shared" si="43"/>
        <v>0</v>
      </c>
      <c r="CB320" s="89" t="b">
        <f>IF(BZ320&lt;&gt;0,Árboles!AC314)</f>
        <v>0</v>
      </c>
      <c r="CC320" s="88">
        <f t="shared" si="44"/>
        <v>0</v>
      </c>
      <c r="CD320" s="88">
        <f t="shared" si="45"/>
        <v>0</v>
      </c>
      <c r="CE320" s="89" t="b">
        <f>IF(CC320&lt;&gt;0,Árboles!AC314)</f>
        <v>0</v>
      </c>
    </row>
    <row r="321" spans="68:83">
      <c r="BP321" s="10">
        <f>Árboles!B315</f>
        <v>0</v>
      </c>
      <c r="BQ321" s="86">
        <f>Árboles!G315</f>
        <v>0</v>
      </c>
      <c r="BR321" s="87">
        <f>Árboles!V315</f>
        <v>0</v>
      </c>
      <c r="BS321" s="87">
        <f>Árboles!W315</f>
        <v>0</v>
      </c>
      <c r="BT321" s="88">
        <f t="shared" si="38"/>
        <v>0</v>
      </c>
      <c r="BU321" s="88">
        <f t="shared" si="39"/>
        <v>0</v>
      </c>
      <c r="BV321" s="89" t="b">
        <f>IF(BT321&lt;&gt;0,Árboles!AC315)</f>
        <v>0</v>
      </c>
      <c r="BW321" s="88">
        <f t="shared" si="40"/>
        <v>0</v>
      </c>
      <c r="BX321" s="88">
        <f t="shared" si="41"/>
        <v>0</v>
      </c>
      <c r="BY321" s="89" t="b">
        <f>IF(BW321&lt;&gt;0,Árboles!AC315)</f>
        <v>0</v>
      </c>
      <c r="BZ321" s="88">
        <f t="shared" si="42"/>
        <v>0</v>
      </c>
      <c r="CA321" s="88">
        <f t="shared" si="43"/>
        <v>0</v>
      </c>
      <c r="CB321" s="89" t="b">
        <f>IF(BZ321&lt;&gt;0,Árboles!AC315)</f>
        <v>0</v>
      </c>
      <c r="CC321" s="88">
        <f t="shared" si="44"/>
        <v>0</v>
      </c>
      <c r="CD321" s="88">
        <f t="shared" si="45"/>
        <v>0</v>
      </c>
      <c r="CE321" s="89" t="b">
        <f>IF(CC321&lt;&gt;0,Árboles!AC315)</f>
        <v>0</v>
      </c>
    </row>
    <row r="322" spans="68:83">
      <c r="BP322" s="10">
        <f>Árboles!B316</f>
        <v>0</v>
      </c>
      <c r="BQ322" s="86">
        <f>Árboles!G316</f>
        <v>0</v>
      </c>
      <c r="BR322" s="87">
        <f>Árboles!V316</f>
        <v>0</v>
      </c>
      <c r="BS322" s="87">
        <f>Árboles!W316</f>
        <v>0</v>
      </c>
      <c r="BT322" s="88">
        <f t="shared" si="38"/>
        <v>0</v>
      </c>
      <c r="BU322" s="88">
        <f t="shared" si="39"/>
        <v>0</v>
      </c>
      <c r="BV322" s="89" t="b">
        <f>IF(BT322&lt;&gt;0,Árboles!AC316)</f>
        <v>0</v>
      </c>
      <c r="BW322" s="88">
        <f t="shared" si="40"/>
        <v>0</v>
      </c>
      <c r="BX322" s="88">
        <f t="shared" si="41"/>
        <v>0</v>
      </c>
      <c r="BY322" s="89" t="b">
        <f>IF(BW322&lt;&gt;0,Árboles!AC316)</f>
        <v>0</v>
      </c>
      <c r="BZ322" s="88">
        <f t="shared" si="42"/>
        <v>0</v>
      </c>
      <c r="CA322" s="88">
        <f t="shared" si="43"/>
        <v>0</v>
      </c>
      <c r="CB322" s="89" t="b">
        <f>IF(BZ322&lt;&gt;0,Árboles!AC316)</f>
        <v>0</v>
      </c>
      <c r="CC322" s="88">
        <f t="shared" si="44"/>
        <v>0</v>
      </c>
      <c r="CD322" s="88">
        <f t="shared" si="45"/>
        <v>0</v>
      </c>
      <c r="CE322" s="89" t="b">
        <f>IF(CC322&lt;&gt;0,Árboles!AC316)</f>
        <v>0</v>
      </c>
    </row>
    <row r="323" spans="68:83">
      <c r="BP323" s="10">
        <f>Árboles!B317</f>
        <v>0</v>
      </c>
      <c r="BQ323" s="86">
        <f>Árboles!G317</f>
        <v>0</v>
      </c>
      <c r="BR323" s="87">
        <f>Árboles!V317</f>
        <v>0</v>
      </c>
      <c r="BS323" s="87">
        <f>Árboles!W317</f>
        <v>0</v>
      </c>
      <c r="BT323" s="88">
        <f t="shared" si="38"/>
        <v>0</v>
      </c>
      <c r="BU323" s="88">
        <f t="shared" si="39"/>
        <v>0</v>
      </c>
      <c r="BV323" s="89" t="b">
        <f>IF(BT323&lt;&gt;0,Árboles!AC317)</f>
        <v>0</v>
      </c>
      <c r="BW323" s="88">
        <f t="shared" si="40"/>
        <v>0</v>
      </c>
      <c r="BX323" s="88">
        <f t="shared" si="41"/>
        <v>0</v>
      </c>
      <c r="BY323" s="89" t="b">
        <f>IF(BW323&lt;&gt;0,Árboles!AC317)</f>
        <v>0</v>
      </c>
      <c r="BZ323" s="88">
        <f t="shared" si="42"/>
        <v>0</v>
      </c>
      <c r="CA323" s="88">
        <f t="shared" si="43"/>
        <v>0</v>
      </c>
      <c r="CB323" s="89" t="b">
        <f>IF(BZ323&lt;&gt;0,Árboles!AC317)</f>
        <v>0</v>
      </c>
      <c r="CC323" s="88">
        <f t="shared" si="44"/>
        <v>0</v>
      </c>
      <c r="CD323" s="88">
        <f t="shared" si="45"/>
        <v>0</v>
      </c>
      <c r="CE323" s="89" t="b">
        <f>IF(CC323&lt;&gt;0,Árboles!AC317)</f>
        <v>0</v>
      </c>
    </row>
    <row r="324" spans="68:83">
      <c r="BP324" s="10">
        <f>Árboles!B318</f>
        <v>0</v>
      </c>
      <c r="BQ324" s="86">
        <f>Árboles!G318</f>
        <v>0</v>
      </c>
      <c r="BR324" s="87">
        <f>Árboles!V318</f>
        <v>0</v>
      </c>
      <c r="BS324" s="87">
        <f>Árboles!W318</f>
        <v>0</v>
      </c>
      <c r="BT324" s="88">
        <f t="shared" si="38"/>
        <v>0</v>
      </c>
      <c r="BU324" s="88">
        <f t="shared" si="39"/>
        <v>0</v>
      </c>
      <c r="BV324" s="89" t="b">
        <f>IF(BT324&lt;&gt;0,Árboles!AC318)</f>
        <v>0</v>
      </c>
      <c r="BW324" s="88">
        <f t="shared" si="40"/>
        <v>0</v>
      </c>
      <c r="BX324" s="88">
        <f t="shared" si="41"/>
        <v>0</v>
      </c>
      <c r="BY324" s="89" t="b">
        <f>IF(BW324&lt;&gt;0,Árboles!AC318)</f>
        <v>0</v>
      </c>
      <c r="BZ324" s="88">
        <f t="shared" si="42"/>
        <v>0</v>
      </c>
      <c r="CA324" s="88">
        <f t="shared" si="43"/>
        <v>0</v>
      </c>
      <c r="CB324" s="89" t="b">
        <f>IF(BZ324&lt;&gt;0,Árboles!AC318)</f>
        <v>0</v>
      </c>
      <c r="CC324" s="88">
        <f t="shared" si="44"/>
        <v>0</v>
      </c>
      <c r="CD324" s="88">
        <f t="shared" si="45"/>
        <v>0</v>
      </c>
      <c r="CE324" s="89" t="b">
        <f>IF(CC324&lt;&gt;0,Árboles!AC318)</f>
        <v>0</v>
      </c>
    </row>
    <row r="325" spans="68:83">
      <c r="BP325" s="10">
        <f>Árboles!B319</f>
        <v>0</v>
      </c>
      <c r="BQ325" s="86">
        <f>Árboles!G319</f>
        <v>0</v>
      </c>
      <c r="BR325" s="87">
        <f>Árboles!V319</f>
        <v>0</v>
      </c>
      <c r="BS325" s="87">
        <f>Árboles!W319</f>
        <v>0</v>
      </c>
      <c r="BT325" s="88">
        <f t="shared" si="38"/>
        <v>0</v>
      </c>
      <c r="BU325" s="88">
        <f t="shared" si="39"/>
        <v>0</v>
      </c>
      <c r="BV325" s="89" t="b">
        <f>IF(BT325&lt;&gt;0,Árboles!AC319)</f>
        <v>0</v>
      </c>
      <c r="BW325" s="88">
        <f t="shared" si="40"/>
        <v>0</v>
      </c>
      <c r="BX325" s="88">
        <f t="shared" si="41"/>
        <v>0</v>
      </c>
      <c r="BY325" s="89" t="b">
        <f>IF(BW325&lt;&gt;0,Árboles!AC319)</f>
        <v>0</v>
      </c>
      <c r="BZ325" s="88">
        <f t="shared" si="42"/>
        <v>0</v>
      </c>
      <c r="CA325" s="88">
        <f t="shared" si="43"/>
        <v>0</v>
      </c>
      <c r="CB325" s="89" t="b">
        <f>IF(BZ325&lt;&gt;0,Árboles!AC319)</f>
        <v>0</v>
      </c>
      <c r="CC325" s="88">
        <f t="shared" si="44"/>
        <v>0</v>
      </c>
      <c r="CD325" s="88">
        <f t="shared" si="45"/>
        <v>0</v>
      </c>
      <c r="CE325" s="89" t="b">
        <f>IF(CC325&lt;&gt;0,Árboles!AC319)</f>
        <v>0</v>
      </c>
    </row>
    <row r="326" spans="68:83">
      <c r="BP326" s="10">
        <f>Árboles!B320</f>
        <v>0</v>
      </c>
      <c r="BQ326" s="86">
        <f>Árboles!G320</f>
        <v>0</v>
      </c>
      <c r="BR326" s="87">
        <f>Árboles!V320</f>
        <v>0</v>
      </c>
      <c r="BS326" s="87">
        <f>Árboles!W320</f>
        <v>0</v>
      </c>
      <c r="BT326" s="88">
        <f t="shared" si="38"/>
        <v>0</v>
      </c>
      <c r="BU326" s="88">
        <f t="shared" si="39"/>
        <v>0</v>
      </c>
      <c r="BV326" s="89" t="b">
        <f>IF(BT326&lt;&gt;0,Árboles!AC320)</f>
        <v>0</v>
      </c>
      <c r="BW326" s="88">
        <f t="shared" si="40"/>
        <v>0</v>
      </c>
      <c r="BX326" s="88">
        <f t="shared" si="41"/>
        <v>0</v>
      </c>
      <c r="BY326" s="89" t="b">
        <f>IF(BW326&lt;&gt;0,Árboles!AC320)</f>
        <v>0</v>
      </c>
      <c r="BZ326" s="88">
        <f t="shared" si="42"/>
        <v>0</v>
      </c>
      <c r="CA326" s="88">
        <f t="shared" si="43"/>
        <v>0</v>
      </c>
      <c r="CB326" s="89" t="b">
        <f>IF(BZ326&lt;&gt;0,Árboles!AC320)</f>
        <v>0</v>
      </c>
      <c r="CC326" s="88">
        <f t="shared" si="44"/>
        <v>0</v>
      </c>
      <c r="CD326" s="88">
        <f t="shared" si="45"/>
        <v>0</v>
      </c>
      <c r="CE326" s="89" t="b">
        <f>IF(CC326&lt;&gt;0,Árboles!AC320)</f>
        <v>0</v>
      </c>
    </row>
    <row r="327" spans="68:83">
      <c r="BP327" s="10">
        <f>Árboles!B321</f>
        <v>0</v>
      </c>
      <c r="BQ327" s="86">
        <f>Árboles!G321</f>
        <v>0</v>
      </c>
      <c r="BR327" s="87">
        <f>Árboles!V321</f>
        <v>0</v>
      </c>
      <c r="BS327" s="87">
        <f>Árboles!W321</f>
        <v>0</v>
      </c>
      <c r="BT327" s="88">
        <f t="shared" si="38"/>
        <v>0</v>
      </c>
      <c r="BU327" s="88">
        <f t="shared" si="39"/>
        <v>0</v>
      </c>
      <c r="BV327" s="89" t="b">
        <f>IF(BT327&lt;&gt;0,Árboles!AC321)</f>
        <v>0</v>
      </c>
      <c r="BW327" s="88">
        <f t="shared" si="40"/>
        <v>0</v>
      </c>
      <c r="BX327" s="88">
        <f t="shared" si="41"/>
        <v>0</v>
      </c>
      <c r="BY327" s="89" t="b">
        <f>IF(BW327&lt;&gt;0,Árboles!AC321)</f>
        <v>0</v>
      </c>
      <c r="BZ327" s="88">
        <f t="shared" si="42"/>
        <v>0</v>
      </c>
      <c r="CA327" s="88">
        <f t="shared" si="43"/>
        <v>0</v>
      </c>
      <c r="CB327" s="89" t="b">
        <f>IF(BZ327&lt;&gt;0,Árboles!AC321)</f>
        <v>0</v>
      </c>
      <c r="CC327" s="88">
        <f t="shared" si="44"/>
        <v>0</v>
      </c>
      <c r="CD327" s="88">
        <f t="shared" si="45"/>
        <v>0</v>
      </c>
      <c r="CE327" s="89" t="b">
        <f>IF(CC327&lt;&gt;0,Árboles!AC321)</f>
        <v>0</v>
      </c>
    </row>
    <row r="328" spans="68:83">
      <c r="BP328" s="10">
        <f>Árboles!B322</f>
        <v>0</v>
      </c>
      <c r="BQ328" s="86">
        <f>Árboles!G322</f>
        <v>0</v>
      </c>
      <c r="BR328" s="87">
        <f>Árboles!V322</f>
        <v>0</v>
      </c>
      <c r="BS328" s="87">
        <f>Árboles!W322</f>
        <v>0</v>
      </c>
      <c r="BT328" s="88">
        <f t="shared" si="38"/>
        <v>0</v>
      </c>
      <c r="BU328" s="88">
        <f t="shared" si="39"/>
        <v>0</v>
      </c>
      <c r="BV328" s="89" t="b">
        <f>IF(BT328&lt;&gt;0,Árboles!AC322)</f>
        <v>0</v>
      </c>
      <c r="BW328" s="88">
        <f t="shared" si="40"/>
        <v>0</v>
      </c>
      <c r="BX328" s="88">
        <f t="shared" si="41"/>
        <v>0</v>
      </c>
      <c r="BY328" s="89" t="b">
        <f>IF(BW328&lt;&gt;0,Árboles!AC322)</f>
        <v>0</v>
      </c>
      <c r="BZ328" s="88">
        <f t="shared" si="42"/>
        <v>0</v>
      </c>
      <c r="CA328" s="88">
        <f t="shared" si="43"/>
        <v>0</v>
      </c>
      <c r="CB328" s="89" t="b">
        <f>IF(BZ328&lt;&gt;0,Árboles!AC322)</f>
        <v>0</v>
      </c>
      <c r="CC328" s="88">
        <f t="shared" si="44"/>
        <v>0</v>
      </c>
      <c r="CD328" s="88">
        <f t="shared" si="45"/>
        <v>0</v>
      </c>
      <c r="CE328" s="89" t="b">
        <f>IF(CC328&lt;&gt;0,Árboles!AC322)</f>
        <v>0</v>
      </c>
    </row>
    <row r="329" spans="68:83">
      <c r="BP329" s="10">
        <f>Árboles!B323</f>
        <v>0</v>
      </c>
      <c r="BQ329" s="86">
        <f>Árboles!G323</f>
        <v>0</v>
      </c>
      <c r="BR329" s="87">
        <f>Árboles!V323</f>
        <v>0</v>
      </c>
      <c r="BS329" s="87">
        <f>Árboles!W323</f>
        <v>0</v>
      </c>
      <c r="BT329" s="88">
        <f t="shared" ref="BT329:BT392" si="46">IF(AND($BQ329="Quercus pyrenaica",$CF$7=TRUE),$BR329,0)</f>
        <v>0</v>
      </c>
      <c r="BU329" s="88">
        <f t="shared" ref="BU329:BU392" si="47">IF(AND($BQ329="Quercus pyrenaica",$CF$7=TRUE),$BS329,0)</f>
        <v>0</v>
      </c>
      <c r="BV329" s="89" t="b">
        <f>IF(BT329&lt;&gt;0,Árboles!AC323)</f>
        <v>0</v>
      </c>
      <c r="BW329" s="88">
        <f t="shared" ref="BW329:BW392" si="48">IF(AND($BQ329="Pinus nigra",$CF$8=TRUE),$BR329,0)</f>
        <v>0</v>
      </c>
      <c r="BX329" s="88">
        <f t="shared" ref="BX329:BX392" si="49">IF(AND($BQ329="Pinus nigra",$CF$8=TRUE),$BS329,0)</f>
        <v>0</v>
      </c>
      <c r="BY329" s="89" t="b">
        <f>IF(BW329&lt;&gt;0,Árboles!AC323)</f>
        <v>0</v>
      </c>
      <c r="BZ329" s="88">
        <f t="shared" ref="BZ329:BZ392" si="50">IF(AND($BQ329="Pinus sylvestris",$CF$9=TRUE),$BR329,0)</f>
        <v>0</v>
      </c>
      <c r="CA329" s="88">
        <f t="shared" ref="CA329:CA392" si="51">IF(AND($BQ329="Pinus sylvestris",$CF$9=TRUE),$BS329,0)</f>
        <v>0</v>
      </c>
      <c r="CB329" s="89" t="b">
        <f>IF(BZ329&lt;&gt;0,Árboles!AC323)</f>
        <v>0</v>
      </c>
      <c r="CC329" s="88">
        <f t="shared" ref="CC329:CC392" si="52">IF(AND($BQ329="Crataegus monogyna",$CF$10=TRUE),$BR329,0)</f>
        <v>0</v>
      </c>
      <c r="CD329" s="88">
        <f t="shared" ref="CD329:CD392" si="53">IF(AND($BQ329="Crataegus monogyna",$CF$10=TRUE),$BS329,0)</f>
        <v>0</v>
      </c>
      <c r="CE329" s="89" t="b">
        <f>IF(CC329&lt;&gt;0,Árboles!AC323)</f>
        <v>0</v>
      </c>
    </row>
    <row r="330" spans="68:83">
      <c r="BP330" s="10">
        <f>Árboles!B324</f>
        <v>0</v>
      </c>
      <c r="BQ330" s="86">
        <f>Árboles!G324</f>
        <v>0</v>
      </c>
      <c r="BR330" s="87">
        <f>Árboles!V324</f>
        <v>0</v>
      </c>
      <c r="BS330" s="87">
        <f>Árboles!W324</f>
        <v>0</v>
      </c>
      <c r="BT330" s="88">
        <f t="shared" si="46"/>
        <v>0</v>
      </c>
      <c r="BU330" s="88">
        <f t="shared" si="47"/>
        <v>0</v>
      </c>
      <c r="BV330" s="89" t="b">
        <f>IF(BT330&lt;&gt;0,Árboles!AC324)</f>
        <v>0</v>
      </c>
      <c r="BW330" s="88">
        <f t="shared" si="48"/>
        <v>0</v>
      </c>
      <c r="BX330" s="88">
        <f t="shared" si="49"/>
        <v>0</v>
      </c>
      <c r="BY330" s="89" t="b">
        <f>IF(BW330&lt;&gt;0,Árboles!AC324)</f>
        <v>0</v>
      </c>
      <c r="BZ330" s="88">
        <f t="shared" si="50"/>
        <v>0</v>
      </c>
      <c r="CA330" s="88">
        <f t="shared" si="51"/>
        <v>0</v>
      </c>
      <c r="CB330" s="89" t="b">
        <f>IF(BZ330&lt;&gt;0,Árboles!AC324)</f>
        <v>0</v>
      </c>
      <c r="CC330" s="88">
        <f t="shared" si="52"/>
        <v>0</v>
      </c>
      <c r="CD330" s="88">
        <f t="shared" si="53"/>
        <v>0</v>
      </c>
      <c r="CE330" s="89" t="b">
        <f>IF(CC330&lt;&gt;0,Árboles!AC324)</f>
        <v>0</v>
      </c>
    </row>
    <row r="331" spans="68:83">
      <c r="BP331" s="10">
        <f>Árboles!B325</f>
        <v>0</v>
      </c>
      <c r="BQ331" s="86">
        <f>Árboles!G325</f>
        <v>0</v>
      </c>
      <c r="BR331" s="87">
        <f>Árboles!V325</f>
        <v>0</v>
      </c>
      <c r="BS331" s="87">
        <f>Árboles!W325</f>
        <v>0</v>
      </c>
      <c r="BT331" s="88">
        <f t="shared" si="46"/>
        <v>0</v>
      </c>
      <c r="BU331" s="88">
        <f t="shared" si="47"/>
        <v>0</v>
      </c>
      <c r="BV331" s="89" t="b">
        <f>IF(BT331&lt;&gt;0,Árboles!AC325)</f>
        <v>0</v>
      </c>
      <c r="BW331" s="88">
        <f t="shared" si="48"/>
        <v>0</v>
      </c>
      <c r="BX331" s="88">
        <f t="shared" si="49"/>
        <v>0</v>
      </c>
      <c r="BY331" s="89" t="b">
        <f>IF(BW331&lt;&gt;0,Árboles!AC325)</f>
        <v>0</v>
      </c>
      <c r="BZ331" s="88">
        <f t="shared" si="50"/>
        <v>0</v>
      </c>
      <c r="CA331" s="88">
        <f t="shared" si="51"/>
        <v>0</v>
      </c>
      <c r="CB331" s="89" t="b">
        <f>IF(BZ331&lt;&gt;0,Árboles!AC325)</f>
        <v>0</v>
      </c>
      <c r="CC331" s="88">
        <f t="shared" si="52"/>
        <v>0</v>
      </c>
      <c r="CD331" s="88">
        <f t="shared" si="53"/>
        <v>0</v>
      </c>
      <c r="CE331" s="89" t="b">
        <f>IF(CC331&lt;&gt;0,Árboles!AC325)</f>
        <v>0</v>
      </c>
    </row>
    <row r="332" spans="68:83">
      <c r="BP332" s="10">
        <f>Árboles!B326</f>
        <v>0</v>
      </c>
      <c r="BQ332" s="86">
        <f>Árboles!G326</f>
        <v>0</v>
      </c>
      <c r="BR332" s="87">
        <f>Árboles!V326</f>
        <v>0</v>
      </c>
      <c r="BS332" s="87">
        <f>Árboles!W326</f>
        <v>0</v>
      </c>
      <c r="BT332" s="88">
        <f t="shared" si="46"/>
        <v>0</v>
      </c>
      <c r="BU332" s="88">
        <f t="shared" si="47"/>
        <v>0</v>
      </c>
      <c r="BV332" s="89" t="b">
        <f>IF(BT332&lt;&gt;0,Árboles!AC326)</f>
        <v>0</v>
      </c>
      <c r="BW332" s="88">
        <f t="shared" si="48"/>
        <v>0</v>
      </c>
      <c r="BX332" s="88">
        <f t="shared" si="49"/>
        <v>0</v>
      </c>
      <c r="BY332" s="89" t="b">
        <f>IF(BW332&lt;&gt;0,Árboles!AC326)</f>
        <v>0</v>
      </c>
      <c r="BZ332" s="88">
        <f t="shared" si="50"/>
        <v>0</v>
      </c>
      <c r="CA332" s="88">
        <f t="shared" si="51"/>
        <v>0</v>
      </c>
      <c r="CB332" s="89" t="b">
        <f>IF(BZ332&lt;&gt;0,Árboles!AC326)</f>
        <v>0</v>
      </c>
      <c r="CC332" s="88">
        <f t="shared" si="52"/>
        <v>0</v>
      </c>
      <c r="CD332" s="88">
        <f t="shared" si="53"/>
        <v>0</v>
      </c>
      <c r="CE332" s="89" t="b">
        <f>IF(CC332&lt;&gt;0,Árboles!AC326)</f>
        <v>0</v>
      </c>
    </row>
    <row r="333" spans="68:83">
      <c r="BP333" s="10">
        <f>Árboles!B327</f>
        <v>0</v>
      </c>
      <c r="BQ333" s="86">
        <f>Árboles!G327</f>
        <v>0</v>
      </c>
      <c r="BR333" s="87">
        <f>Árboles!V327</f>
        <v>0</v>
      </c>
      <c r="BS333" s="87">
        <f>Árboles!W327</f>
        <v>0</v>
      </c>
      <c r="BT333" s="88">
        <f t="shared" si="46"/>
        <v>0</v>
      </c>
      <c r="BU333" s="88">
        <f t="shared" si="47"/>
        <v>0</v>
      </c>
      <c r="BV333" s="89" t="b">
        <f>IF(BT333&lt;&gt;0,Árboles!AC327)</f>
        <v>0</v>
      </c>
      <c r="BW333" s="88">
        <f t="shared" si="48"/>
        <v>0</v>
      </c>
      <c r="BX333" s="88">
        <f t="shared" si="49"/>
        <v>0</v>
      </c>
      <c r="BY333" s="89" t="b">
        <f>IF(BW333&lt;&gt;0,Árboles!AC327)</f>
        <v>0</v>
      </c>
      <c r="BZ333" s="88">
        <f t="shared" si="50"/>
        <v>0</v>
      </c>
      <c r="CA333" s="88">
        <f t="shared" si="51"/>
        <v>0</v>
      </c>
      <c r="CB333" s="89" t="b">
        <f>IF(BZ333&lt;&gt;0,Árboles!AC327)</f>
        <v>0</v>
      </c>
      <c r="CC333" s="88">
        <f t="shared" si="52"/>
        <v>0</v>
      </c>
      <c r="CD333" s="88">
        <f t="shared" si="53"/>
        <v>0</v>
      </c>
      <c r="CE333" s="89" t="b">
        <f>IF(CC333&lt;&gt;0,Árboles!AC327)</f>
        <v>0</v>
      </c>
    </row>
    <row r="334" spans="68:83">
      <c r="BP334" s="10">
        <f>Árboles!B328</f>
        <v>0</v>
      </c>
      <c r="BQ334" s="86">
        <f>Árboles!G328</f>
        <v>0</v>
      </c>
      <c r="BR334" s="87">
        <f>Árboles!V328</f>
        <v>0</v>
      </c>
      <c r="BS334" s="87">
        <f>Árboles!W328</f>
        <v>0</v>
      </c>
      <c r="BT334" s="88">
        <f t="shared" si="46"/>
        <v>0</v>
      </c>
      <c r="BU334" s="88">
        <f t="shared" si="47"/>
        <v>0</v>
      </c>
      <c r="BV334" s="89" t="b">
        <f>IF(BT334&lt;&gt;0,Árboles!AC328)</f>
        <v>0</v>
      </c>
      <c r="BW334" s="88">
        <f t="shared" si="48"/>
        <v>0</v>
      </c>
      <c r="BX334" s="88">
        <f t="shared" si="49"/>
        <v>0</v>
      </c>
      <c r="BY334" s="89" t="b">
        <f>IF(BW334&lt;&gt;0,Árboles!AC328)</f>
        <v>0</v>
      </c>
      <c r="BZ334" s="88">
        <f t="shared" si="50"/>
        <v>0</v>
      </c>
      <c r="CA334" s="88">
        <f t="shared" si="51"/>
        <v>0</v>
      </c>
      <c r="CB334" s="89" t="b">
        <f>IF(BZ334&lt;&gt;0,Árboles!AC328)</f>
        <v>0</v>
      </c>
      <c r="CC334" s="88">
        <f t="shared" si="52"/>
        <v>0</v>
      </c>
      <c r="CD334" s="88">
        <f t="shared" si="53"/>
        <v>0</v>
      </c>
      <c r="CE334" s="89" t="b">
        <f>IF(CC334&lt;&gt;0,Árboles!AC328)</f>
        <v>0</v>
      </c>
    </row>
    <row r="335" spans="68:83">
      <c r="BP335" s="10">
        <f>Árboles!B329</f>
        <v>0</v>
      </c>
      <c r="BQ335" s="86">
        <f>Árboles!G329</f>
        <v>0</v>
      </c>
      <c r="BR335" s="87">
        <f>Árboles!V329</f>
        <v>0</v>
      </c>
      <c r="BS335" s="87">
        <f>Árboles!W329</f>
        <v>0</v>
      </c>
      <c r="BT335" s="88">
        <f t="shared" si="46"/>
        <v>0</v>
      </c>
      <c r="BU335" s="88">
        <f t="shared" si="47"/>
        <v>0</v>
      </c>
      <c r="BV335" s="89" t="b">
        <f>IF(BT335&lt;&gt;0,Árboles!AC329)</f>
        <v>0</v>
      </c>
      <c r="BW335" s="88">
        <f t="shared" si="48"/>
        <v>0</v>
      </c>
      <c r="BX335" s="88">
        <f t="shared" si="49"/>
        <v>0</v>
      </c>
      <c r="BY335" s="89" t="b">
        <f>IF(BW335&lt;&gt;0,Árboles!AC329)</f>
        <v>0</v>
      </c>
      <c r="BZ335" s="88">
        <f t="shared" si="50"/>
        <v>0</v>
      </c>
      <c r="CA335" s="88">
        <f t="shared" si="51"/>
        <v>0</v>
      </c>
      <c r="CB335" s="89" t="b">
        <f>IF(BZ335&lt;&gt;0,Árboles!AC329)</f>
        <v>0</v>
      </c>
      <c r="CC335" s="88">
        <f t="shared" si="52"/>
        <v>0</v>
      </c>
      <c r="CD335" s="88">
        <f t="shared" si="53"/>
        <v>0</v>
      </c>
      <c r="CE335" s="89" t="b">
        <f>IF(CC335&lt;&gt;0,Árboles!AC329)</f>
        <v>0</v>
      </c>
    </row>
    <row r="336" spans="68:83">
      <c r="BP336" s="10">
        <f>Árboles!B330</f>
        <v>0</v>
      </c>
      <c r="BQ336" s="86">
        <f>Árboles!G330</f>
        <v>0</v>
      </c>
      <c r="BR336" s="87">
        <f>Árboles!V330</f>
        <v>0</v>
      </c>
      <c r="BS336" s="87">
        <f>Árboles!W330</f>
        <v>0</v>
      </c>
      <c r="BT336" s="88">
        <f t="shared" si="46"/>
        <v>0</v>
      </c>
      <c r="BU336" s="88">
        <f t="shared" si="47"/>
        <v>0</v>
      </c>
      <c r="BV336" s="89" t="b">
        <f>IF(BT336&lt;&gt;0,Árboles!AC330)</f>
        <v>0</v>
      </c>
      <c r="BW336" s="88">
        <f t="shared" si="48"/>
        <v>0</v>
      </c>
      <c r="BX336" s="88">
        <f t="shared" si="49"/>
        <v>0</v>
      </c>
      <c r="BY336" s="89" t="b">
        <f>IF(BW336&lt;&gt;0,Árboles!AC330)</f>
        <v>0</v>
      </c>
      <c r="BZ336" s="88">
        <f t="shared" si="50"/>
        <v>0</v>
      </c>
      <c r="CA336" s="88">
        <f t="shared" si="51"/>
        <v>0</v>
      </c>
      <c r="CB336" s="89" t="b">
        <f>IF(BZ336&lt;&gt;0,Árboles!AC330)</f>
        <v>0</v>
      </c>
      <c r="CC336" s="88">
        <f t="shared" si="52"/>
        <v>0</v>
      </c>
      <c r="CD336" s="88">
        <f t="shared" si="53"/>
        <v>0</v>
      </c>
      <c r="CE336" s="89" t="b">
        <f>IF(CC336&lt;&gt;0,Árboles!AC330)</f>
        <v>0</v>
      </c>
    </row>
    <row r="337" spans="68:83">
      <c r="BP337" s="10">
        <f>Árboles!B331</f>
        <v>0</v>
      </c>
      <c r="BQ337" s="86">
        <f>Árboles!G331</f>
        <v>0</v>
      </c>
      <c r="BR337" s="87">
        <f>Árboles!V331</f>
        <v>0</v>
      </c>
      <c r="BS337" s="87">
        <f>Árboles!W331</f>
        <v>0</v>
      </c>
      <c r="BT337" s="88">
        <f t="shared" si="46"/>
        <v>0</v>
      </c>
      <c r="BU337" s="88">
        <f t="shared" si="47"/>
        <v>0</v>
      </c>
      <c r="BV337" s="89" t="b">
        <f>IF(BT337&lt;&gt;0,Árboles!AC331)</f>
        <v>0</v>
      </c>
      <c r="BW337" s="88">
        <f t="shared" si="48"/>
        <v>0</v>
      </c>
      <c r="BX337" s="88">
        <f t="shared" si="49"/>
        <v>0</v>
      </c>
      <c r="BY337" s="89" t="b">
        <f>IF(BW337&lt;&gt;0,Árboles!AC331)</f>
        <v>0</v>
      </c>
      <c r="BZ337" s="88">
        <f t="shared" si="50"/>
        <v>0</v>
      </c>
      <c r="CA337" s="88">
        <f t="shared" si="51"/>
        <v>0</v>
      </c>
      <c r="CB337" s="89" t="b">
        <f>IF(BZ337&lt;&gt;0,Árboles!AC331)</f>
        <v>0</v>
      </c>
      <c r="CC337" s="88">
        <f t="shared" si="52"/>
        <v>0</v>
      </c>
      <c r="CD337" s="88">
        <f t="shared" si="53"/>
        <v>0</v>
      </c>
      <c r="CE337" s="89" t="b">
        <f>IF(CC337&lt;&gt;0,Árboles!AC331)</f>
        <v>0</v>
      </c>
    </row>
    <row r="338" spans="68:83">
      <c r="BP338" s="10">
        <f>Árboles!B332</f>
        <v>0</v>
      </c>
      <c r="BQ338" s="86">
        <f>Árboles!G332</f>
        <v>0</v>
      </c>
      <c r="BR338" s="87">
        <f>Árboles!V332</f>
        <v>0</v>
      </c>
      <c r="BS338" s="87">
        <f>Árboles!W332</f>
        <v>0</v>
      </c>
      <c r="BT338" s="88">
        <f t="shared" si="46"/>
        <v>0</v>
      </c>
      <c r="BU338" s="88">
        <f t="shared" si="47"/>
        <v>0</v>
      </c>
      <c r="BV338" s="89" t="b">
        <f>IF(BT338&lt;&gt;0,Árboles!AC332)</f>
        <v>0</v>
      </c>
      <c r="BW338" s="88">
        <f t="shared" si="48"/>
        <v>0</v>
      </c>
      <c r="BX338" s="88">
        <f t="shared" si="49"/>
        <v>0</v>
      </c>
      <c r="BY338" s="89" t="b">
        <f>IF(BW338&lt;&gt;0,Árboles!AC332)</f>
        <v>0</v>
      </c>
      <c r="BZ338" s="88">
        <f t="shared" si="50"/>
        <v>0</v>
      </c>
      <c r="CA338" s="88">
        <f t="shared" si="51"/>
        <v>0</v>
      </c>
      <c r="CB338" s="89" t="b">
        <f>IF(BZ338&lt;&gt;0,Árboles!AC332)</f>
        <v>0</v>
      </c>
      <c r="CC338" s="88">
        <f t="shared" si="52"/>
        <v>0</v>
      </c>
      <c r="CD338" s="88">
        <f t="shared" si="53"/>
        <v>0</v>
      </c>
      <c r="CE338" s="89" t="b">
        <f>IF(CC338&lt;&gt;0,Árboles!AC332)</f>
        <v>0</v>
      </c>
    </row>
    <row r="339" spans="68:83">
      <c r="BP339" s="10">
        <f>Árboles!B333</f>
        <v>0</v>
      </c>
      <c r="BQ339" s="86">
        <f>Árboles!G333</f>
        <v>0</v>
      </c>
      <c r="BR339" s="87">
        <f>Árboles!V333</f>
        <v>0</v>
      </c>
      <c r="BS339" s="87">
        <f>Árboles!W333</f>
        <v>0</v>
      </c>
      <c r="BT339" s="88">
        <f t="shared" si="46"/>
        <v>0</v>
      </c>
      <c r="BU339" s="88">
        <f t="shared" si="47"/>
        <v>0</v>
      </c>
      <c r="BV339" s="89" t="b">
        <f>IF(BT339&lt;&gt;0,Árboles!AC333)</f>
        <v>0</v>
      </c>
      <c r="BW339" s="88">
        <f t="shared" si="48"/>
        <v>0</v>
      </c>
      <c r="BX339" s="88">
        <f t="shared" si="49"/>
        <v>0</v>
      </c>
      <c r="BY339" s="89" t="b">
        <f>IF(BW339&lt;&gt;0,Árboles!AC333)</f>
        <v>0</v>
      </c>
      <c r="BZ339" s="88">
        <f t="shared" si="50"/>
        <v>0</v>
      </c>
      <c r="CA339" s="88">
        <f t="shared" si="51"/>
        <v>0</v>
      </c>
      <c r="CB339" s="89" t="b">
        <f>IF(BZ339&lt;&gt;0,Árboles!AC333)</f>
        <v>0</v>
      </c>
      <c r="CC339" s="88">
        <f t="shared" si="52"/>
        <v>0</v>
      </c>
      <c r="CD339" s="88">
        <f t="shared" si="53"/>
        <v>0</v>
      </c>
      <c r="CE339" s="89" t="b">
        <f>IF(CC339&lt;&gt;0,Árboles!AC333)</f>
        <v>0</v>
      </c>
    </row>
    <row r="340" spans="68:83">
      <c r="BP340" s="10">
        <f>Árboles!B334</f>
        <v>0</v>
      </c>
      <c r="BQ340" s="86">
        <f>Árboles!G334</f>
        <v>0</v>
      </c>
      <c r="BR340" s="87">
        <f>Árboles!V334</f>
        <v>0</v>
      </c>
      <c r="BS340" s="87">
        <f>Árboles!W334</f>
        <v>0</v>
      </c>
      <c r="BT340" s="88">
        <f t="shared" si="46"/>
        <v>0</v>
      </c>
      <c r="BU340" s="88">
        <f t="shared" si="47"/>
        <v>0</v>
      </c>
      <c r="BV340" s="89" t="b">
        <f>IF(BT340&lt;&gt;0,Árboles!AC334)</f>
        <v>0</v>
      </c>
      <c r="BW340" s="88">
        <f t="shared" si="48"/>
        <v>0</v>
      </c>
      <c r="BX340" s="88">
        <f t="shared" si="49"/>
        <v>0</v>
      </c>
      <c r="BY340" s="89" t="b">
        <f>IF(BW340&lt;&gt;0,Árboles!AC334)</f>
        <v>0</v>
      </c>
      <c r="BZ340" s="88">
        <f t="shared" si="50"/>
        <v>0</v>
      </c>
      <c r="CA340" s="88">
        <f t="shared" si="51"/>
        <v>0</v>
      </c>
      <c r="CB340" s="89" t="b">
        <f>IF(BZ340&lt;&gt;0,Árboles!AC334)</f>
        <v>0</v>
      </c>
      <c r="CC340" s="88">
        <f t="shared" si="52"/>
        <v>0</v>
      </c>
      <c r="CD340" s="88">
        <f t="shared" si="53"/>
        <v>0</v>
      </c>
      <c r="CE340" s="89" t="b">
        <f>IF(CC340&lt;&gt;0,Árboles!AC334)</f>
        <v>0</v>
      </c>
    </row>
    <row r="341" spans="68:83">
      <c r="BP341" s="10">
        <f>Árboles!B335</f>
        <v>0</v>
      </c>
      <c r="BQ341" s="86">
        <f>Árboles!G335</f>
        <v>0</v>
      </c>
      <c r="BR341" s="87">
        <f>Árboles!V335</f>
        <v>0</v>
      </c>
      <c r="BS341" s="87">
        <f>Árboles!W335</f>
        <v>0</v>
      </c>
      <c r="BT341" s="88">
        <f t="shared" si="46"/>
        <v>0</v>
      </c>
      <c r="BU341" s="88">
        <f t="shared" si="47"/>
        <v>0</v>
      </c>
      <c r="BV341" s="89" t="b">
        <f>IF(BT341&lt;&gt;0,Árboles!AC335)</f>
        <v>0</v>
      </c>
      <c r="BW341" s="88">
        <f t="shared" si="48"/>
        <v>0</v>
      </c>
      <c r="BX341" s="88">
        <f t="shared" si="49"/>
        <v>0</v>
      </c>
      <c r="BY341" s="89" t="b">
        <f>IF(BW341&lt;&gt;0,Árboles!AC335)</f>
        <v>0</v>
      </c>
      <c r="BZ341" s="88">
        <f t="shared" si="50"/>
        <v>0</v>
      </c>
      <c r="CA341" s="88">
        <f t="shared" si="51"/>
        <v>0</v>
      </c>
      <c r="CB341" s="89" t="b">
        <f>IF(BZ341&lt;&gt;0,Árboles!AC335)</f>
        <v>0</v>
      </c>
      <c r="CC341" s="88">
        <f t="shared" si="52"/>
        <v>0</v>
      </c>
      <c r="CD341" s="88">
        <f t="shared" si="53"/>
        <v>0</v>
      </c>
      <c r="CE341" s="89" t="b">
        <f>IF(CC341&lt;&gt;0,Árboles!AC335)</f>
        <v>0</v>
      </c>
    </row>
    <row r="342" spans="68:83">
      <c r="BP342" s="10">
        <f>Árboles!B336</f>
        <v>0</v>
      </c>
      <c r="BQ342" s="86">
        <f>Árboles!G336</f>
        <v>0</v>
      </c>
      <c r="BR342" s="87">
        <f>Árboles!V336</f>
        <v>0</v>
      </c>
      <c r="BS342" s="87">
        <f>Árboles!W336</f>
        <v>0</v>
      </c>
      <c r="BT342" s="88">
        <f t="shared" si="46"/>
        <v>0</v>
      </c>
      <c r="BU342" s="88">
        <f t="shared" si="47"/>
        <v>0</v>
      </c>
      <c r="BV342" s="89" t="b">
        <f>IF(BT342&lt;&gt;0,Árboles!AC336)</f>
        <v>0</v>
      </c>
      <c r="BW342" s="88">
        <f t="shared" si="48"/>
        <v>0</v>
      </c>
      <c r="BX342" s="88">
        <f t="shared" si="49"/>
        <v>0</v>
      </c>
      <c r="BY342" s="89" t="b">
        <f>IF(BW342&lt;&gt;0,Árboles!AC336)</f>
        <v>0</v>
      </c>
      <c r="BZ342" s="88">
        <f t="shared" si="50"/>
        <v>0</v>
      </c>
      <c r="CA342" s="88">
        <f t="shared" si="51"/>
        <v>0</v>
      </c>
      <c r="CB342" s="89" t="b">
        <f>IF(BZ342&lt;&gt;0,Árboles!AC336)</f>
        <v>0</v>
      </c>
      <c r="CC342" s="88">
        <f t="shared" si="52"/>
        <v>0</v>
      </c>
      <c r="CD342" s="88">
        <f t="shared" si="53"/>
        <v>0</v>
      </c>
      <c r="CE342" s="89" t="b">
        <f>IF(CC342&lt;&gt;0,Árboles!AC336)</f>
        <v>0</v>
      </c>
    </row>
    <row r="343" spans="68:83">
      <c r="BP343" s="10">
        <f>Árboles!B337</f>
        <v>0</v>
      </c>
      <c r="BQ343" s="86">
        <f>Árboles!G337</f>
        <v>0</v>
      </c>
      <c r="BR343" s="87">
        <f>Árboles!V337</f>
        <v>0</v>
      </c>
      <c r="BS343" s="87">
        <f>Árboles!W337</f>
        <v>0</v>
      </c>
      <c r="BT343" s="88">
        <f t="shared" si="46"/>
        <v>0</v>
      </c>
      <c r="BU343" s="88">
        <f t="shared" si="47"/>
        <v>0</v>
      </c>
      <c r="BV343" s="89" t="b">
        <f>IF(BT343&lt;&gt;0,Árboles!AC337)</f>
        <v>0</v>
      </c>
      <c r="BW343" s="88">
        <f t="shared" si="48"/>
        <v>0</v>
      </c>
      <c r="BX343" s="88">
        <f t="shared" si="49"/>
        <v>0</v>
      </c>
      <c r="BY343" s="89" t="b">
        <f>IF(BW343&lt;&gt;0,Árboles!AC337)</f>
        <v>0</v>
      </c>
      <c r="BZ343" s="88">
        <f t="shared" si="50"/>
        <v>0</v>
      </c>
      <c r="CA343" s="88">
        <f t="shared" si="51"/>
        <v>0</v>
      </c>
      <c r="CB343" s="89" t="b">
        <f>IF(BZ343&lt;&gt;0,Árboles!AC337)</f>
        <v>0</v>
      </c>
      <c r="CC343" s="88">
        <f t="shared" si="52"/>
        <v>0</v>
      </c>
      <c r="CD343" s="88">
        <f t="shared" si="53"/>
        <v>0</v>
      </c>
      <c r="CE343" s="89" t="b">
        <f>IF(CC343&lt;&gt;0,Árboles!AC337)</f>
        <v>0</v>
      </c>
    </row>
    <row r="344" spans="68:83">
      <c r="BP344" s="10">
        <f>Árboles!B338</f>
        <v>0</v>
      </c>
      <c r="BQ344" s="86">
        <f>Árboles!G338</f>
        <v>0</v>
      </c>
      <c r="BR344" s="87">
        <f>Árboles!V338</f>
        <v>0</v>
      </c>
      <c r="BS344" s="87">
        <f>Árboles!W338</f>
        <v>0</v>
      </c>
      <c r="BT344" s="88">
        <f t="shared" si="46"/>
        <v>0</v>
      </c>
      <c r="BU344" s="88">
        <f t="shared" si="47"/>
        <v>0</v>
      </c>
      <c r="BV344" s="89" t="b">
        <f>IF(BT344&lt;&gt;0,Árboles!AC338)</f>
        <v>0</v>
      </c>
      <c r="BW344" s="88">
        <f t="shared" si="48"/>
        <v>0</v>
      </c>
      <c r="BX344" s="88">
        <f t="shared" si="49"/>
        <v>0</v>
      </c>
      <c r="BY344" s="89" t="b">
        <f>IF(BW344&lt;&gt;0,Árboles!AC338)</f>
        <v>0</v>
      </c>
      <c r="BZ344" s="88">
        <f t="shared" si="50"/>
        <v>0</v>
      </c>
      <c r="CA344" s="88">
        <f t="shared" si="51"/>
        <v>0</v>
      </c>
      <c r="CB344" s="89" t="b">
        <f>IF(BZ344&lt;&gt;0,Árboles!AC338)</f>
        <v>0</v>
      </c>
      <c r="CC344" s="88">
        <f t="shared" si="52"/>
        <v>0</v>
      </c>
      <c r="CD344" s="88">
        <f t="shared" si="53"/>
        <v>0</v>
      </c>
      <c r="CE344" s="89" t="b">
        <f>IF(CC344&lt;&gt;0,Árboles!AC338)</f>
        <v>0</v>
      </c>
    </row>
    <row r="345" spans="68:83">
      <c r="BP345" s="10">
        <f>Árboles!B339</f>
        <v>0</v>
      </c>
      <c r="BQ345" s="86">
        <f>Árboles!G339</f>
        <v>0</v>
      </c>
      <c r="BR345" s="87">
        <f>Árboles!V339</f>
        <v>0</v>
      </c>
      <c r="BS345" s="87">
        <f>Árboles!W339</f>
        <v>0</v>
      </c>
      <c r="BT345" s="88">
        <f t="shared" si="46"/>
        <v>0</v>
      </c>
      <c r="BU345" s="88">
        <f t="shared" si="47"/>
        <v>0</v>
      </c>
      <c r="BV345" s="89" t="b">
        <f>IF(BT345&lt;&gt;0,Árboles!AC339)</f>
        <v>0</v>
      </c>
      <c r="BW345" s="88">
        <f t="shared" si="48"/>
        <v>0</v>
      </c>
      <c r="BX345" s="88">
        <f t="shared" si="49"/>
        <v>0</v>
      </c>
      <c r="BY345" s="89" t="b">
        <f>IF(BW345&lt;&gt;0,Árboles!AC339)</f>
        <v>0</v>
      </c>
      <c r="BZ345" s="88">
        <f t="shared" si="50"/>
        <v>0</v>
      </c>
      <c r="CA345" s="88">
        <f t="shared" si="51"/>
        <v>0</v>
      </c>
      <c r="CB345" s="89" t="b">
        <f>IF(BZ345&lt;&gt;0,Árboles!AC339)</f>
        <v>0</v>
      </c>
      <c r="CC345" s="88">
        <f t="shared" si="52"/>
        <v>0</v>
      </c>
      <c r="CD345" s="88">
        <f t="shared" si="53"/>
        <v>0</v>
      </c>
      <c r="CE345" s="89" t="b">
        <f>IF(CC345&lt;&gt;0,Árboles!AC339)</f>
        <v>0</v>
      </c>
    </row>
    <row r="346" spans="68:83">
      <c r="BP346" s="10">
        <f>Árboles!B340</f>
        <v>0</v>
      </c>
      <c r="BQ346" s="86">
        <f>Árboles!G340</f>
        <v>0</v>
      </c>
      <c r="BR346" s="87">
        <f>Árboles!V340</f>
        <v>0</v>
      </c>
      <c r="BS346" s="87">
        <f>Árboles!W340</f>
        <v>0</v>
      </c>
      <c r="BT346" s="88">
        <f t="shared" si="46"/>
        <v>0</v>
      </c>
      <c r="BU346" s="88">
        <f t="shared" si="47"/>
        <v>0</v>
      </c>
      <c r="BV346" s="89" t="b">
        <f>IF(BT346&lt;&gt;0,Árboles!AC340)</f>
        <v>0</v>
      </c>
      <c r="BW346" s="88">
        <f t="shared" si="48"/>
        <v>0</v>
      </c>
      <c r="BX346" s="88">
        <f t="shared" si="49"/>
        <v>0</v>
      </c>
      <c r="BY346" s="89" t="b">
        <f>IF(BW346&lt;&gt;0,Árboles!AC340)</f>
        <v>0</v>
      </c>
      <c r="BZ346" s="88">
        <f t="shared" si="50"/>
        <v>0</v>
      </c>
      <c r="CA346" s="88">
        <f t="shared" si="51"/>
        <v>0</v>
      </c>
      <c r="CB346" s="89" t="b">
        <f>IF(BZ346&lt;&gt;0,Árboles!AC340)</f>
        <v>0</v>
      </c>
      <c r="CC346" s="88">
        <f t="shared" si="52"/>
        <v>0</v>
      </c>
      <c r="CD346" s="88">
        <f t="shared" si="53"/>
        <v>0</v>
      </c>
      <c r="CE346" s="89" t="b">
        <f>IF(CC346&lt;&gt;0,Árboles!AC340)</f>
        <v>0</v>
      </c>
    </row>
    <row r="347" spans="68:83">
      <c r="BP347" s="10">
        <f>Árboles!B341</f>
        <v>0</v>
      </c>
      <c r="BQ347" s="86">
        <f>Árboles!G341</f>
        <v>0</v>
      </c>
      <c r="BR347" s="87">
        <f>Árboles!V341</f>
        <v>0</v>
      </c>
      <c r="BS347" s="87">
        <f>Árboles!W341</f>
        <v>0</v>
      </c>
      <c r="BT347" s="88">
        <f t="shared" si="46"/>
        <v>0</v>
      </c>
      <c r="BU347" s="88">
        <f t="shared" si="47"/>
        <v>0</v>
      </c>
      <c r="BV347" s="89" t="b">
        <f>IF(BT347&lt;&gt;0,Árboles!AC341)</f>
        <v>0</v>
      </c>
      <c r="BW347" s="88">
        <f t="shared" si="48"/>
        <v>0</v>
      </c>
      <c r="BX347" s="88">
        <f t="shared" si="49"/>
        <v>0</v>
      </c>
      <c r="BY347" s="89" t="b">
        <f>IF(BW347&lt;&gt;0,Árboles!AC341)</f>
        <v>0</v>
      </c>
      <c r="BZ347" s="88">
        <f t="shared" si="50"/>
        <v>0</v>
      </c>
      <c r="CA347" s="88">
        <f t="shared" si="51"/>
        <v>0</v>
      </c>
      <c r="CB347" s="89" t="b">
        <f>IF(BZ347&lt;&gt;0,Árboles!AC341)</f>
        <v>0</v>
      </c>
      <c r="CC347" s="88">
        <f t="shared" si="52"/>
        <v>0</v>
      </c>
      <c r="CD347" s="88">
        <f t="shared" si="53"/>
        <v>0</v>
      </c>
      <c r="CE347" s="89" t="b">
        <f>IF(CC347&lt;&gt;0,Árboles!AC341)</f>
        <v>0</v>
      </c>
    </row>
    <row r="348" spans="68:83">
      <c r="BP348" s="10">
        <f>Árboles!B342</f>
        <v>0</v>
      </c>
      <c r="BQ348" s="86">
        <f>Árboles!G342</f>
        <v>0</v>
      </c>
      <c r="BR348" s="87">
        <f>Árboles!V342</f>
        <v>0</v>
      </c>
      <c r="BS348" s="87">
        <f>Árboles!W342</f>
        <v>0</v>
      </c>
      <c r="BT348" s="88">
        <f t="shared" si="46"/>
        <v>0</v>
      </c>
      <c r="BU348" s="88">
        <f t="shared" si="47"/>
        <v>0</v>
      </c>
      <c r="BV348" s="89" t="b">
        <f>IF(BT348&lt;&gt;0,Árboles!AC342)</f>
        <v>0</v>
      </c>
      <c r="BW348" s="88">
        <f t="shared" si="48"/>
        <v>0</v>
      </c>
      <c r="BX348" s="88">
        <f t="shared" si="49"/>
        <v>0</v>
      </c>
      <c r="BY348" s="89" t="b">
        <f>IF(BW348&lt;&gt;0,Árboles!AC342)</f>
        <v>0</v>
      </c>
      <c r="BZ348" s="88">
        <f t="shared" si="50"/>
        <v>0</v>
      </c>
      <c r="CA348" s="88">
        <f t="shared" si="51"/>
        <v>0</v>
      </c>
      <c r="CB348" s="89" t="b">
        <f>IF(BZ348&lt;&gt;0,Árboles!AC342)</f>
        <v>0</v>
      </c>
      <c r="CC348" s="88">
        <f t="shared" si="52"/>
        <v>0</v>
      </c>
      <c r="CD348" s="88">
        <f t="shared" si="53"/>
        <v>0</v>
      </c>
      <c r="CE348" s="89" t="b">
        <f>IF(CC348&lt;&gt;0,Árboles!AC342)</f>
        <v>0</v>
      </c>
    </row>
    <row r="349" spans="68:83">
      <c r="BP349" s="10">
        <f>Árboles!B343</f>
        <v>0</v>
      </c>
      <c r="BQ349" s="86">
        <f>Árboles!G343</f>
        <v>0</v>
      </c>
      <c r="BR349" s="87">
        <f>Árboles!V343</f>
        <v>0</v>
      </c>
      <c r="BS349" s="87">
        <f>Árboles!W343</f>
        <v>0</v>
      </c>
      <c r="BT349" s="88">
        <f t="shared" si="46"/>
        <v>0</v>
      </c>
      <c r="BU349" s="88">
        <f t="shared" si="47"/>
        <v>0</v>
      </c>
      <c r="BV349" s="89" t="b">
        <f>IF(BT349&lt;&gt;0,Árboles!AC343)</f>
        <v>0</v>
      </c>
      <c r="BW349" s="88">
        <f t="shared" si="48"/>
        <v>0</v>
      </c>
      <c r="BX349" s="88">
        <f t="shared" si="49"/>
        <v>0</v>
      </c>
      <c r="BY349" s="89" t="b">
        <f>IF(BW349&lt;&gt;0,Árboles!AC343)</f>
        <v>0</v>
      </c>
      <c r="BZ349" s="88">
        <f t="shared" si="50"/>
        <v>0</v>
      </c>
      <c r="CA349" s="88">
        <f t="shared" si="51"/>
        <v>0</v>
      </c>
      <c r="CB349" s="89" t="b">
        <f>IF(BZ349&lt;&gt;0,Árboles!AC343)</f>
        <v>0</v>
      </c>
      <c r="CC349" s="88">
        <f t="shared" si="52"/>
        <v>0</v>
      </c>
      <c r="CD349" s="88">
        <f t="shared" si="53"/>
        <v>0</v>
      </c>
      <c r="CE349" s="89" t="b">
        <f>IF(CC349&lt;&gt;0,Árboles!AC343)</f>
        <v>0</v>
      </c>
    </row>
    <row r="350" spans="68:83">
      <c r="BP350" s="10">
        <f>Árboles!B344</f>
        <v>0</v>
      </c>
      <c r="BQ350" s="86">
        <f>Árboles!G344</f>
        <v>0</v>
      </c>
      <c r="BR350" s="87">
        <f>Árboles!V344</f>
        <v>0</v>
      </c>
      <c r="BS350" s="87">
        <f>Árboles!W344</f>
        <v>0</v>
      </c>
      <c r="BT350" s="88">
        <f t="shared" si="46"/>
        <v>0</v>
      </c>
      <c r="BU350" s="88">
        <f t="shared" si="47"/>
        <v>0</v>
      </c>
      <c r="BV350" s="89" t="b">
        <f>IF(BT350&lt;&gt;0,Árboles!AC344)</f>
        <v>0</v>
      </c>
      <c r="BW350" s="88">
        <f t="shared" si="48"/>
        <v>0</v>
      </c>
      <c r="BX350" s="88">
        <f t="shared" si="49"/>
        <v>0</v>
      </c>
      <c r="BY350" s="89" t="b">
        <f>IF(BW350&lt;&gt;0,Árboles!AC344)</f>
        <v>0</v>
      </c>
      <c r="BZ350" s="88">
        <f t="shared" si="50"/>
        <v>0</v>
      </c>
      <c r="CA350" s="88">
        <f t="shared" si="51"/>
        <v>0</v>
      </c>
      <c r="CB350" s="89" t="b">
        <f>IF(BZ350&lt;&gt;0,Árboles!AC344)</f>
        <v>0</v>
      </c>
      <c r="CC350" s="88">
        <f t="shared" si="52"/>
        <v>0</v>
      </c>
      <c r="CD350" s="88">
        <f t="shared" si="53"/>
        <v>0</v>
      </c>
      <c r="CE350" s="89" t="b">
        <f>IF(CC350&lt;&gt;0,Árboles!AC344)</f>
        <v>0</v>
      </c>
    </row>
    <row r="351" spans="68:83">
      <c r="BP351" s="10">
        <f>Árboles!B345</f>
        <v>0</v>
      </c>
      <c r="BQ351" s="86">
        <f>Árboles!G345</f>
        <v>0</v>
      </c>
      <c r="BR351" s="87">
        <f>Árboles!V345</f>
        <v>0</v>
      </c>
      <c r="BS351" s="87">
        <f>Árboles!W345</f>
        <v>0</v>
      </c>
      <c r="BT351" s="88">
        <f t="shared" si="46"/>
        <v>0</v>
      </c>
      <c r="BU351" s="88">
        <f t="shared" si="47"/>
        <v>0</v>
      </c>
      <c r="BV351" s="89" t="b">
        <f>IF(BT351&lt;&gt;0,Árboles!AC345)</f>
        <v>0</v>
      </c>
      <c r="BW351" s="88">
        <f t="shared" si="48"/>
        <v>0</v>
      </c>
      <c r="BX351" s="88">
        <f t="shared" si="49"/>
        <v>0</v>
      </c>
      <c r="BY351" s="89" t="b">
        <f>IF(BW351&lt;&gt;0,Árboles!AC345)</f>
        <v>0</v>
      </c>
      <c r="BZ351" s="88">
        <f t="shared" si="50"/>
        <v>0</v>
      </c>
      <c r="CA351" s="88">
        <f t="shared" si="51"/>
        <v>0</v>
      </c>
      <c r="CB351" s="89" t="b">
        <f>IF(BZ351&lt;&gt;0,Árboles!AC345)</f>
        <v>0</v>
      </c>
      <c r="CC351" s="88">
        <f t="shared" si="52"/>
        <v>0</v>
      </c>
      <c r="CD351" s="88">
        <f t="shared" si="53"/>
        <v>0</v>
      </c>
      <c r="CE351" s="89" t="b">
        <f>IF(CC351&lt;&gt;0,Árboles!AC345)</f>
        <v>0</v>
      </c>
    </row>
    <row r="352" spans="68:83">
      <c r="BP352" s="10">
        <f>Árboles!B346</f>
        <v>0</v>
      </c>
      <c r="BQ352" s="86">
        <f>Árboles!G346</f>
        <v>0</v>
      </c>
      <c r="BR352" s="87">
        <f>Árboles!V346</f>
        <v>0</v>
      </c>
      <c r="BS352" s="87">
        <f>Árboles!W346</f>
        <v>0</v>
      </c>
      <c r="BT352" s="88">
        <f t="shared" si="46"/>
        <v>0</v>
      </c>
      <c r="BU352" s="88">
        <f t="shared" si="47"/>
        <v>0</v>
      </c>
      <c r="BV352" s="89" t="b">
        <f>IF(BT352&lt;&gt;0,Árboles!AC346)</f>
        <v>0</v>
      </c>
      <c r="BW352" s="88">
        <f t="shared" si="48"/>
        <v>0</v>
      </c>
      <c r="BX352" s="88">
        <f t="shared" si="49"/>
        <v>0</v>
      </c>
      <c r="BY352" s="89" t="b">
        <f>IF(BW352&lt;&gt;0,Árboles!AC346)</f>
        <v>0</v>
      </c>
      <c r="BZ352" s="88">
        <f t="shared" si="50"/>
        <v>0</v>
      </c>
      <c r="CA352" s="88">
        <f t="shared" si="51"/>
        <v>0</v>
      </c>
      <c r="CB352" s="89" t="b">
        <f>IF(BZ352&lt;&gt;0,Árboles!AC346)</f>
        <v>0</v>
      </c>
      <c r="CC352" s="88">
        <f t="shared" si="52"/>
        <v>0</v>
      </c>
      <c r="CD352" s="88">
        <f t="shared" si="53"/>
        <v>0</v>
      </c>
      <c r="CE352" s="89" t="b">
        <f>IF(CC352&lt;&gt;0,Árboles!AC346)</f>
        <v>0</v>
      </c>
    </row>
    <row r="353" spans="68:83">
      <c r="BP353" s="10">
        <f>Árboles!B347</f>
        <v>0</v>
      </c>
      <c r="BQ353" s="86">
        <f>Árboles!G347</f>
        <v>0</v>
      </c>
      <c r="BR353" s="87">
        <f>Árboles!V347</f>
        <v>0</v>
      </c>
      <c r="BS353" s="87">
        <f>Árboles!W347</f>
        <v>0</v>
      </c>
      <c r="BT353" s="88">
        <f t="shared" si="46"/>
        <v>0</v>
      </c>
      <c r="BU353" s="88">
        <f t="shared" si="47"/>
        <v>0</v>
      </c>
      <c r="BV353" s="89" t="b">
        <f>IF(BT353&lt;&gt;0,Árboles!AC347)</f>
        <v>0</v>
      </c>
      <c r="BW353" s="88">
        <f t="shared" si="48"/>
        <v>0</v>
      </c>
      <c r="BX353" s="88">
        <f t="shared" si="49"/>
        <v>0</v>
      </c>
      <c r="BY353" s="89" t="b">
        <f>IF(BW353&lt;&gt;0,Árboles!AC347)</f>
        <v>0</v>
      </c>
      <c r="BZ353" s="88">
        <f t="shared" si="50"/>
        <v>0</v>
      </c>
      <c r="CA353" s="88">
        <f t="shared" si="51"/>
        <v>0</v>
      </c>
      <c r="CB353" s="89" t="b">
        <f>IF(BZ353&lt;&gt;0,Árboles!AC347)</f>
        <v>0</v>
      </c>
      <c r="CC353" s="88">
        <f t="shared" si="52"/>
        <v>0</v>
      </c>
      <c r="CD353" s="88">
        <f t="shared" si="53"/>
        <v>0</v>
      </c>
      <c r="CE353" s="89" t="b">
        <f>IF(CC353&lt;&gt;0,Árboles!AC347)</f>
        <v>0</v>
      </c>
    </row>
    <row r="354" spans="68:83">
      <c r="BP354" s="10">
        <f>Árboles!B348</f>
        <v>0</v>
      </c>
      <c r="BQ354" s="86">
        <f>Árboles!G348</f>
        <v>0</v>
      </c>
      <c r="BR354" s="87">
        <f>Árboles!V348</f>
        <v>0</v>
      </c>
      <c r="BS354" s="87">
        <f>Árboles!W348</f>
        <v>0</v>
      </c>
      <c r="BT354" s="88">
        <f t="shared" si="46"/>
        <v>0</v>
      </c>
      <c r="BU354" s="88">
        <f t="shared" si="47"/>
        <v>0</v>
      </c>
      <c r="BV354" s="89" t="b">
        <f>IF(BT354&lt;&gt;0,Árboles!AC348)</f>
        <v>0</v>
      </c>
      <c r="BW354" s="88">
        <f t="shared" si="48"/>
        <v>0</v>
      </c>
      <c r="BX354" s="88">
        <f t="shared" si="49"/>
        <v>0</v>
      </c>
      <c r="BY354" s="89" t="b">
        <f>IF(BW354&lt;&gt;0,Árboles!AC348)</f>
        <v>0</v>
      </c>
      <c r="BZ354" s="88">
        <f t="shared" si="50"/>
        <v>0</v>
      </c>
      <c r="CA354" s="88">
        <f t="shared" si="51"/>
        <v>0</v>
      </c>
      <c r="CB354" s="89" t="b">
        <f>IF(BZ354&lt;&gt;0,Árboles!AC348)</f>
        <v>0</v>
      </c>
      <c r="CC354" s="88">
        <f t="shared" si="52"/>
        <v>0</v>
      </c>
      <c r="CD354" s="88">
        <f t="shared" si="53"/>
        <v>0</v>
      </c>
      <c r="CE354" s="89" t="b">
        <f>IF(CC354&lt;&gt;0,Árboles!AC348)</f>
        <v>0</v>
      </c>
    </row>
    <row r="355" spans="68:83">
      <c r="BP355" s="10">
        <f>Árboles!B349</f>
        <v>0</v>
      </c>
      <c r="BQ355" s="86">
        <f>Árboles!G349</f>
        <v>0</v>
      </c>
      <c r="BR355" s="87">
        <f>Árboles!V349</f>
        <v>0</v>
      </c>
      <c r="BS355" s="87">
        <f>Árboles!W349</f>
        <v>0</v>
      </c>
      <c r="BT355" s="88">
        <f t="shared" si="46"/>
        <v>0</v>
      </c>
      <c r="BU355" s="88">
        <f t="shared" si="47"/>
        <v>0</v>
      </c>
      <c r="BV355" s="89" t="b">
        <f>IF(BT355&lt;&gt;0,Árboles!AC349)</f>
        <v>0</v>
      </c>
      <c r="BW355" s="88">
        <f t="shared" si="48"/>
        <v>0</v>
      </c>
      <c r="BX355" s="88">
        <f t="shared" si="49"/>
        <v>0</v>
      </c>
      <c r="BY355" s="89" t="b">
        <f>IF(BW355&lt;&gt;0,Árboles!AC349)</f>
        <v>0</v>
      </c>
      <c r="BZ355" s="88">
        <f t="shared" si="50"/>
        <v>0</v>
      </c>
      <c r="CA355" s="88">
        <f t="shared" si="51"/>
        <v>0</v>
      </c>
      <c r="CB355" s="89" t="b">
        <f>IF(BZ355&lt;&gt;0,Árboles!AC349)</f>
        <v>0</v>
      </c>
      <c r="CC355" s="88">
        <f t="shared" si="52"/>
        <v>0</v>
      </c>
      <c r="CD355" s="88">
        <f t="shared" si="53"/>
        <v>0</v>
      </c>
      <c r="CE355" s="89" t="b">
        <f>IF(CC355&lt;&gt;0,Árboles!AC349)</f>
        <v>0</v>
      </c>
    </row>
    <row r="356" spans="68:83">
      <c r="BP356" s="10">
        <f>Árboles!B350</f>
        <v>0</v>
      </c>
      <c r="BQ356" s="86">
        <f>Árboles!G350</f>
        <v>0</v>
      </c>
      <c r="BR356" s="87">
        <f>Árboles!V350</f>
        <v>0</v>
      </c>
      <c r="BS356" s="87">
        <f>Árboles!W350</f>
        <v>0</v>
      </c>
      <c r="BT356" s="88">
        <f t="shared" si="46"/>
        <v>0</v>
      </c>
      <c r="BU356" s="88">
        <f t="shared" si="47"/>
        <v>0</v>
      </c>
      <c r="BV356" s="89" t="b">
        <f>IF(BT356&lt;&gt;0,Árboles!AC350)</f>
        <v>0</v>
      </c>
      <c r="BW356" s="88">
        <f t="shared" si="48"/>
        <v>0</v>
      </c>
      <c r="BX356" s="88">
        <f t="shared" si="49"/>
        <v>0</v>
      </c>
      <c r="BY356" s="89" t="b">
        <f>IF(BW356&lt;&gt;0,Árboles!AC350)</f>
        <v>0</v>
      </c>
      <c r="BZ356" s="88">
        <f t="shared" si="50"/>
        <v>0</v>
      </c>
      <c r="CA356" s="88">
        <f t="shared" si="51"/>
        <v>0</v>
      </c>
      <c r="CB356" s="89" t="b">
        <f>IF(BZ356&lt;&gt;0,Árboles!AC350)</f>
        <v>0</v>
      </c>
      <c r="CC356" s="88">
        <f t="shared" si="52"/>
        <v>0</v>
      </c>
      <c r="CD356" s="88">
        <f t="shared" si="53"/>
        <v>0</v>
      </c>
      <c r="CE356" s="89" t="b">
        <f>IF(CC356&lt;&gt;0,Árboles!AC350)</f>
        <v>0</v>
      </c>
    </row>
    <row r="357" spans="68:83">
      <c r="BP357" s="10">
        <f>Árboles!B351</f>
        <v>0</v>
      </c>
      <c r="BQ357" s="86">
        <f>Árboles!G351</f>
        <v>0</v>
      </c>
      <c r="BR357" s="87">
        <f>Árboles!V351</f>
        <v>0</v>
      </c>
      <c r="BS357" s="87">
        <f>Árboles!W351</f>
        <v>0</v>
      </c>
      <c r="BT357" s="88">
        <f t="shared" si="46"/>
        <v>0</v>
      </c>
      <c r="BU357" s="88">
        <f t="shared" si="47"/>
        <v>0</v>
      </c>
      <c r="BV357" s="89" t="b">
        <f>IF(BT357&lt;&gt;0,Árboles!AC351)</f>
        <v>0</v>
      </c>
      <c r="BW357" s="88">
        <f t="shared" si="48"/>
        <v>0</v>
      </c>
      <c r="BX357" s="88">
        <f t="shared" si="49"/>
        <v>0</v>
      </c>
      <c r="BY357" s="89" t="b">
        <f>IF(BW357&lt;&gt;0,Árboles!AC351)</f>
        <v>0</v>
      </c>
      <c r="BZ357" s="88">
        <f t="shared" si="50"/>
        <v>0</v>
      </c>
      <c r="CA357" s="88">
        <f t="shared" si="51"/>
        <v>0</v>
      </c>
      <c r="CB357" s="89" t="b">
        <f>IF(BZ357&lt;&gt;0,Árboles!AC351)</f>
        <v>0</v>
      </c>
      <c r="CC357" s="88">
        <f t="shared" si="52"/>
        <v>0</v>
      </c>
      <c r="CD357" s="88">
        <f t="shared" si="53"/>
        <v>0</v>
      </c>
      <c r="CE357" s="89" t="b">
        <f>IF(CC357&lt;&gt;0,Árboles!AC351)</f>
        <v>0</v>
      </c>
    </row>
    <row r="358" spans="68:83">
      <c r="BP358" s="10">
        <f>Árboles!B352</f>
        <v>0</v>
      </c>
      <c r="BQ358" s="86">
        <f>Árboles!G352</f>
        <v>0</v>
      </c>
      <c r="BR358" s="87">
        <f>Árboles!V352</f>
        <v>0</v>
      </c>
      <c r="BS358" s="87">
        <f>Árboles!W352</f>
        <v>0</v>
      </c>
      <c r="BT358" s="88">
        <f t="shared" si="46"/>
        <v>0</v>
      </c>
      <c r="BU358" s="88">
        <f t="shared" si="47"/>
        <v>0</v>
      </c>
      <c r="BV358" s="89" t="b">
        <f>IF(BT358&lt;&gt;0,Árboles!AC352)</f>
        <v>0</v>
      </c>
      <c r="BW358" s="88">
        <f t="shared" si="48"/>
        <v>0</v>
      </c>
      <c r="BX358" s="88">
        <f t="shared" si="49"/>
        <v>0</v>
      </c>
      <c r="BY358" s="89" t="b">
        <f>IF(BW358&lt;&gt;0,Árboles!AC352)</f>
        <v>0</v>
      </c>
      <c r="BZ358" s="88">
        <f t="shared" si="50"/>
        <v>0</v>
      </c>
      <c r="CA358" s="88">
        <f t="shared" si="51"/>
        <v>0</v>
      </c>
      <c r="CB358" s="89" t="b">
        <f>IF(BZ358&lt;&gt;0,Árboles!AC352)</f>
        <v>0</v>
      </c>
      <c r="CC358" s="88">
        <f t="shared" si="52"/>
        <v>0</v>
      </c>
      <c r="CD358" s="88">
        <f t="shared" si="53"/>
        <v>0</v>
      </c>
      <c r="CE358" s="89" t="b">
        <f>IF(CC358&lt;&gt;0,Árboles!AC352)</f>
        <v>0</v>
      </c>
    </row>
    <row r="359" spans="68:83">
      <c r="BP359" s="10">
        <f>Árboles!B353</f>
        <v>0</v>
      </c>
      <c r="BQ359" s="86">
        <f>Árboles!G353</f>
        <v>0</v>
      </c>
      <c r="BR359" s="87">
        <f>Árboles!V353</f>
        <v>0</v>
      </c>
      <c r="BS359" s="87">
        <f>Árboles!W353</f>
        <v>0</v>
      </c>
      <c r="BT359" s="88">
        <f t="shared" si="46"/>
        <v>0</v>
      </c>
      <c r="BU359" s="88">
        <f t="shared" si="47"/>
        <v>0</v>
      </c>
      <c r="BV359" s="89" t="b">
        <f>IF(BT359&lt;&gt;0,Árboles!AC353)</f>
        <v>0</v>
      </c>
      <c r="BW359" s="88">
        <f t="shared" si="48"/>
        <v>0</v>
      </c>
      <c r="BX359" s="88">
        <f t="shared" si="49"/>
        <v>0</v>
      </c>
      <c r="BY359" s="89" t="b">
        <f>IF(BW359&lt;&gt;0,Árboles!AC353)</f>
        <v>0</v>
      </c>
      <c r="BZ359" s="88">
        <f t="shared" si="50"/>
        <v>0</v>
      </c>
      <c r="CA359" s="88">
        <f t="shared" si="51"/>
        <v>0</v>
      </c>
      <c r="CB359" s="89" t="b">
        <f>IF(BZ359&lt;&gt;0,Árboles!AC353)</f>
        <v>0</v>
      </c>
      <c r="CC359" s="88">
        <f t="shared" si="52"/>
        <v>0</v>
      </c>
      <c r="CD359" s="88">
        <f t="shared" si="53"/>
        <v>0</v>
      </c>
      <c r="CE359" s="89" t="b">
        <f>IF(CC359&lt;&gt;0,Árboles!AC353)</f>
        <v>0</v>
      </c>
    </row>
    <row r="360" spans="68:83">
      <c r="BP360" s="10">
        <f>Árboles!B354</f>
        <v>0</v>
      </c>
      <c r="BQ360" s="86">
        <f>Árboles!G354</f>
        <v>0</v>
      </c>
      <c r="BR360" s="87">
        <f>Árboles!V354</f>
        <v>0</v>
      </c>
      <c r="BS360" s="87">
        <f>Árboles!W354</f>
        <v>0</v>
      </c>
      <c r="BT360" s="88">
        <f t="shared" si="46"/>
        <v>0</v>
      </c>
      <c r="BU360" s="88">
        <f t="shared" si="47"/>
        <v>0</v>
      </c>
      <c r="BV360" s="89" t="b">
        <f>IF(BT360&lt;&gt;0,Árboles!AC354)</f>
        <v>0</v>
      </c>
      <c r="BW360" s="88">
        <f t="shared" si="48"/>
        <v>0</v>
      </c>
      <c r="BX360" s="88">
        <f t="shared" si="49"/>
        <v>0</v>
      </c>
      <c r="BY360" s="89" t="b">
        <f>IF(BW360&lt;&gt;0,Árboles!AC354)</f>
        <v>0</v>
      </c>
      <c r="BZ360" s="88">
        <f t="shared" si="50"/>
        <v>0</v>
      </c>
      <c r="CA360" s="88">
        <f t="shared" si="51"/>
        <v>0</v>
      </c>
      <c r="CB360" s="89" t="b">
        <f>IF(BZ360&lt;&gt;0,Árboles!AC354)</f>
        <v>0</v>
      </c>
      <c r="CC360" s="88">
        <f t="shared" si="52"/>
        <v>0</v>
      </c>
      <c r="CD360" s="88">
        <f t="shared" si="53"/>
        <v>0</v>
      </c>
      <c r="CE360" s="89" t="b">
        <f>IF(CC360&lt;&gt;0,Árboles!AC354)</f>
        <v>0</v>
      </c>
    </row>
    <row r="361" spans="68:83">
      <c r="BP361" s="10">
        <f>Árboles!B355</f>
        <v>0</v>
      </c>
      <c r="BQ361" s="86">
        <f>Árboles!G355</f>
        <v>0</v>
      </c>
      <c r="BR361" s="87">
        <f>Árboles!V355</f>
        <v>0</v>
      </c>
      <c r="BS361" s="87">
        <f>Árboles!W355</f>
        <v>0</v>
      </c>
      <c r="BT361" s="88">
        <f t="shared" si="46"/>
        <v>0</v>
      </c>
      <c r="BU361" s="88">
        <f t="shared" si="47"/>
        <v>0</v>
      </c>
      <c r="BV361" s="89" t="b">
        <f>IF(BT361&lt;&gt;0,Árboles!AC355)</f>
        <v>0</v>
      </c>
      <c r="BW361" s="88">
        <f t="shared" si="48"/>
        <v>0</v>
      </c>
      <c r="BX361" s="88">
        <f t="shared" si="49"/>
        <v>0</v>
      </c>
      <c r="BY361" s="89" t="b">
        <f>IF(BW361&lt;&gt;0,Árboles!AC355)</f>
        <v>0</v>
      </c>
      <c r="BZ361" s="88">
        <f t="shared" si="50"/>
        <v>0</v>
      </c>
      <c r="CA361" s="88">
        <f t="shared" si="51"/>
        <v>0</v>
      </c>
      <c r="CB361" s="89" t="b">
        <f>IF(BZ361&lt;&gt;0,Árboles!AC355)</f>
        <v>0</v>
      </c>
      <c r="CC361" s="88">
        <f t="shared" si="52"/>
        <v>0</v>
      </c>
      <c r="CD361" s="88">
        <f t="shared" si="53"/>
        <v>0</v>
      </c>
      <c r="CE361" s="89" t="b">
        <f>IF(CC361&lt;&gt;0,Árboles!AC355)</f>
        <v>0</v>
      </c>
    </row>
    <row r="362" spans="68:83">
      <c r="BP362" s="10">
        <f>Árboles!B356</f>
        <v>0</v>
      </c>
      <c r="BQ362" s="86">
        <f>Árboles!G356</f>
        <v>0</v>
      </c>
      <c r="BR362" s="87">
        <f>Árboles!V356</f>
        <v>0</v>
      </c>
      <c r="BS362" s="87">
        <f>Árboles!W356</f>
        <v>0</v>
      </c>
      <c r="BT362" s="88">
        <f t="shared" si="46"/>
        <v>0</v>
      </c>
      <c r="BU362" s="88">
        <f t="shared" si="47"/>
        <v>0</v>
      </c>
      <c r="BV362" s="89" t="b">
        <f>IF(BT362&lt;&gt;0,Árboles!AC356)</f>
        <v>0</v>
      </c>
      <c r="BW362" s="88">
        <f t="shared" si="48"/>
        <v>0</v>
      </c>
      <c r="BX362" s="88">
        <f t="shared" si="49"/>
        <v>0</v>
      </c>
      <c r="BY362" s="89" t="b">
        <f>IF(BW362&lt;&gt;0,Árboles!AC356)</f>
        <v>0</v>
      </c>
      <c r="BZ362" s="88">
        <f t="shared" si="50"/>
        <v>0</v>
      </c>
      <c r="CA362" s="88">
        <f t="shared" si="51"/>
        <v>0</v>
      </c>
      <c r="CB362" s="89" t="b">
        <f>IF(BZ362&lt;&gt;0,Árboles!AC356)</f>
        <v>0</v>
      </c>
      <c r="CC362" s="88">
        <f t="shared" si="52"/>
        <v>0</v>
      </c>
      <c r="CD362" s="88">
        <f t="shared" si="53"/>
        <v>0</v>
      </c>
      <c r="CE362" s="89" t="b">
        <f>IF(CC362&lt;&gt;0,Árboles!AC356)</f>
        <v>0</v>
      </c>
    </row>
    <row r="363" spans="68:83">
      <c r="BP363" s="10">
        <f>Árboles!B357</f>
        <v>0</v>
      </c>
      <c r="BQ363" s="86">
        <f>Árboles!G357</f>
        <v>0</v>
      </c>
      <c r="BR363" s="87">
        <f>Árboles!V357</f>
        <v>0</v>
      </c>
      <c r="BS363" s="87">
        <f>Árboles!W357</f>
        <v>0</v>
      </c>
      <c r="BT363" s="88">
        <f t="shared" si="46"/>
        <v>0</v>
      </c>
      <c r="BU363" s="88">
        <f t="shared" si="47"/>
        <v>0</v>
      </c>
      <c r="BV363" s="89" t="b">
        <f>IF(BT363&lt;&gt;0,Árboles!AC357)</f>
        <v>0</v>
      </c>
      <c r="BW363" s="88">
        <f t="shared" si="48"/>
        <v>0</v>
      </c>
      <c r="BX363" s="88">
        <f t="shared" si="49"/>
        <v>0</v>
      </c>
      <c r="BY363" s="89" t="b">
        <f>IF(BW363&lt;&gt;0,Árboles!AC357)</f>
        <v>0</v>
      </c>
      <c r="BZ363" s="88">
        <f t="shared" si="50"/>
        <v>0</v>
      </c>
      <c r="CA363" s="88">
        <f t="shared" si="51"/>
        <v>0</v>
      </c>
      <c r="CB363" s="89" t="b">
        <f>IF(BZ363&lt;&gt;0,Árboles!AC357)</f>
        <v>0</v>
      </c>
      <c r="CC363" s="88">
        <f t="shared" si="52"/>
        <v>0</v>
      </c>
      <c r="CD363" s="88">
        <f t="shared" si="53"/>
        <v>0</v>
      </c>
      <c r="CE363" s="89" t="b">
        <f>IF(CC363&lt;&gt;0,Árboles!AC357)</f>
        <v>0</v>
      </c>
    </row>
    <row r="364" spans="68:83">
      <c r="BP364" s="10">
        <f>Árboles!B358</f>
        <v>0</v>
      </c>
      <c r="BQ364" s="86">
        <f>Árboles!G358</f>
        <v>0</v>
      </c>
      <c r="BR364" s="87">
        <f>Árboles!V358</f>
        <v>0</v>
      </c>
      <c r="BS364" s="87">
        <f>Árboles!W358</f>
        <v>0</v>
      </c>
      <c r="BT364" s="88">
        <f t="shared" si="46"/>
        <v>0</v>
      </c>
      <c r="BU364" s="88">
        <f t="shared" si="47"/>
        <v>0</v>
      </c>
      <c r="BV364" s="89" t="b">
        <f>IF(BT364&lt;&gt;0,Árboles!AC358)</f>
        <v>0</v>
      </c>
      <c r="BW364" s="88">
        <f t="shared" si="48"/>
        <v>0</v>
      </c>
      <c r="BX364" s="88">
        <f t="shared" si="49"/>
        <v>0</v>
      </c>
      <c r="BY364" s="89" t="b">
        <f>IF(BW364&lt;&gt;0,Árboles!AC358)</f>
        <v>0</v>
      </c>
      <c r="BZ364" s="88">
        <f t="shared" si="50"/>
        <v>0</v>
      </c>
      <c r="CA364" s="88">
        <f t="shared" si="51"/>
        <v>0</v>
      </c>
      <c r="CB364" s="89" t="b">
        <f>IF(BZ364&lt;&gt;0,Árboles!AC358)</f>
        <v>0</v>
      </c>
      <c r="CC364" s="88">
        <f t="shared" si="52"/>
        <v>0</v>
      </c>
      <c r="CD364" s="88">
        <f t="shared" si="53"/>
        <v>0</v>
      </c>
      <c r="CE364" s="89" t="b">
        <f>IF(CC364&lt;&gt;0,Árboles!AC358)</f>
        <v>0</v>
      </c>
    </row>
    <row r="365" spans="68:83">
      <c r="BP365" s="10">
        <f>Árboles!B359</f>
        <v>0</v>
      </c>
      <c r="BQ365" s="86">
        <f>Árboles!G359</f>
        <v>0</v>
      </c>
      <c r="BR365" s="87">
        <f>Árboles!V359</f>
        <v>0</v>
      </c>
      <c r="BS365" s="87">
        <f>Árboles!W359</f>
        <v>0</v>
      </c>
      <c r="BT365" s="88">
        <f t="shared" si="46"/>
        <v>0</v>
      </c>
      <c r="BU365" s="88">
        <f t="shared" si="47"/>
        <v>0</v>
      </c>
      <c r="BV365" s="89" t="b">
        <f>IF(BT365&lt;&gt;0,Árboles!AC359)</f>
        <v>0</v>
      </c>
      <c r="BW365" s="88">
        <f t="shared" si="48"/>
        <v>0</v>
      </c>
      <c r="BX365" s="88">
        <f t="shared" si="49"/>
        <v>0</v>
      </c>
      <c r="BY365" s="89" t="b">
        <f>IF(BW365&lt;&gt;0,Árboles!AC359)</f>
        <v>0</v>
      </c>
      <c r="BZ365" s="88">
        <f t="shared" si="50"/>
        <v>0</v>
      </c>
      <c r="CA365" s="88">
        <f t="shared" si="51"/>
        <v>0</v>
      </c>
      <c r="CB365" s="89" t="b">
        <f>IF(BZ365&lt;&gt;0,Árboles!AC359)</f>
        <v>0</v>
      </c>
      <c r="CC365" s="88">
        <f t="shared" si="52"/>
        <v>0</v>
      </c>
      <c r="CD365" s="88">
        <f t="shared" si="53"/>
        <v>0</v>
      </c>
      <c r="CE365" s="89" t="b">
        <f>IF(CC365&lt;&gt;0,Árboles!AC359)</f>
        <v>0</v>
      </c>
    </row>
    <row r="366" spans="68:83">
      <c r="BP366" s="10">
        <f>Árboles!B360</f>
        <v>0</v>
      </c>
      <c r="BQ366" s="86">
        <f>Árboles!G360</f>
        <v>0</v>
      </c>
      <c r="BR366" s="87">
        <f>Árboles!V360</f>
        <v>0</v>
      </c>
      <c r="BS366" s="87">
        <f>Árboles!W360</f>
        <v>0</v>
      </c>
      <c r="BT366" s="88">
        <f t="shared" si="46"/>
        <v>0</v>
      </c>
      <c r="BU366" s="88">
        <f t="shared" si="47"/>
        <v>0</v>
      </c>
      <c r="BV366" s="89" t="b">
        <f>IF(BT366&lt;&gt;0,Árboles!AC360)</f>
        <v>0</v>
      </c>
      <c r="BW366" s="88">
        <f t="shared" si="48"/>
        <v>0</v>
      </c>
      <c r="BX366" s="88">
        <f t="shared" si="49"/>
        <v>0</v>
      </c>
      <c r="BY366" s="89" t="b">
        <f>IF(BW366&lt;&gt;0,Árboles!AC360)</f>
        <v>0</v>
      </c>
      <c r="BZ366" s="88">
        <f t="shared" si="50"/>
        <v>0</v>
      </c>
      <c r="CA366" s="88">
        <f t="shared" si="51"/>
        <v>0</v>
      </c>
      <c r="CB366" s="89" t="b">
        <f>IF(BZ366&lt;&gt;0,Árboles!AC360)</f>
        <v>0</v>
      </c>
      <c r="CC366" s="88">
        <f t="shared" si="52"/>
        <v>0</v>
      </c>
      <c r="CD366" s="88">
        <f t="shared" si="53"/>
        <v>0</v>
      </c>
      <c r="CE366" s="89" t="b">
        <f>IF(CC366&lt;&gt;0,Árboles!AC360)</f>
        <v>0</v>
      </c>
    </row>
    <row r="367" spans="68:83">
      <c r="BP367" s="10">
        <f>Árboles!B361</f>
        <v>0</v>
      </c>
      <c r="BQ367" s="86">
        <f>Árboles!G361</f>
        <v>0</v>
      </c>
      <c r="BR367" s="87">
        <f>Árboles!V361</f>
        <v>0</v>
      </c>
      <c r="BS367" s="87">
        <f>Árboles!W361</f>
        <v>0</v>
      </c>
      <c r="BT367" s="88">
        <f t="shared" si="46"/>
        <v>0</v>
      </c>
      <c r="BU367" s="88">
        <f t="shared" si="47"/>
        <v>0</v>
      </c>
      <c r="BV367" s="89" t="b">
        <f>IF(BT367&lt;&gt;0,Árboles!AC361)</f>
        <v>0</v>
      </c>
      <c r="BW367" s="88">
        <f t="shared" si="48"/>
        <v>0</v>
      </c>
      <c r="BX367" s="88">
        <f t="shared" si="49"/>
        <v>0</v>
      </c>
      <c r="BY367" s="89" t="b">
        <f>IF(BW367&lt;&gt;0,Árboles!AC361)</f>
        <v>0</v>
      </c>
      <c r="BZ367" s="88">
        <f t="shared" si="50"/>
        <v>0</v>
      </c>
      <c r="CA367" s="88">
        <f t="shared" si="51"/>
        <v>0</v>
      </c>
      <c r="CB367" s="89" t="b">
        <f>IF(BZ367&lt;&gt;0,Árboles!AC361)</f>
        <v>0</v>
      </c>
      <c r="CC367" s="88">
        <f t="shared" si="52"/>
        <v>0</v>
      </c>
      <c r="CD367" s="88">
        <f t="shared" si="53"/>
        <v>0</v>
      </c>
      <c r="CE367" s="89" t="b">
        <f>IF(CC367&lt;&gt;0,Árboles!AC361)</f>
        <v>0</v>
      </c>
    </row>
    <row r="368" spans="68:83">
      <c r="BP368" s="10">
        <f>Árboles!B362</f>
        <v>0</v>
      </c>
      <c r="BQ368" s="86">
        <f>Árboles!G362</f>
        <v>0</v>
      </c>
      <c r="BR368" s="87">
        <f>Árboles!V362</f>
        <v>0</v>
      </c>
      <c r="BS368" s="87">
        <f>Árboles!W362</f>
        <v>0</v>
      </c>
      <c r="BT368" s="88">
        <f t="shared" si="46"/>
        <v>0</v>
      </c>
      <c r="BU368" s="88">
        <f t="shared" si="47"/>
        <v>0</v>
      </c>
      <c r="BV368" s="89" t="b">
        <f>IF(BT368&lt;&gt;0,Árboles!AC362)</f>
        <v>0</v>
      </c>
      <c r="BW368" s="88">
        <f t="shared" si="48"/>
        <v>0</v>
      </c>
      <c r="BX368" s="88">
        <f t="shared" si="49"/>
        <v>0</v>
      </c>
      <c r="BY368" s="89" t="b">
        <f>IF(BW368&lt;&gt;0,Árboles!AC362)</f>
        <v>0</v>
      </c>
      <c r="BZ368" s="88">
        <f t="shared" si="50"/>
        <v>0</v>
      </c>
      <c r="CA368" s="88">
        <f t="shared" si="51"/>
        <v>0</v>
      </c>
      <c r="CB368" s="89" t="b">
        <f>IF(BZ368&lt;&gt;0,Árboles!AC362)</f>
        <v>0</v>
      </c>
      <c r="CC368" s="88">
        <f t="shared" si="52"/>
        <v>0</v>
      </c>
      <c r="CD368" s="88">
        <f t="shared" si="53"/>
        <v>0</v>
      </c>
      <c r="CE368" s="89" t="b">
        <f>IF(CC368&lt;&gt;0,Árboles!AC362)</f>
        <v>0</v>
      </c>
    </row>
    <row r="369" spans="68:83">
      <c r="BP369" s="10">
        <f>Árboles!B363</f>
        <v>0</v>
      </c>
      <c r="BQ369" s="86">
        <f>Árboles!G363</f>
        <v>0</v>
      </c>
      <c r="BR369" s="87">
        <f>Árboles!V363</f>
        <v>0</v>
      </c>
      <c r="BS369" s="87">
        <f>Árboles!W363</f>
        <v>0</v>
      </c>
      <c r="BT369" s="88">
        <f t="shared" si="46"/>
        <v>0</v>
      </c>
      <c r="BU369" s="88">
        <f t="shared" si="47"/>
        <v>0</v>
      </c>
      <c r="BV369" s="89" t="b">
        <f>IF(BT369&lt;&gt;0,Árboles!AC363)</f>
        <v>0</v>
      </c>
      <c r="BW369" s="88">
        <f t="shared" si="48"/>
        <v>0</v>
      </c>
      <c r="BX369" s="88">
        <f t="shared" si="49"/>
        <v>0</v>
      </c>
      <c r="BY369" s="89" t="b">
        <f>IF(BW369&lt;&gt;0,Árboles!AC363)</f>
        <v>0</v>
      </c>
      <c r="BZ369" s="88">
        <f t="shared" si="50"/>
        <v>0</v>
      </c>
      <c r="CA369" s="88">
        <f t="shared" si="51"/>
        <v>0</v>
      </c>
      <c r="CB369" s="89" t="b">
        <f>IF(BZ369&lt;&gt;0,Árboles!AC363)</f>
        <v>0</v>
      </c>
      <c r="CC369" s="88">
        <f t="shared" si="52"/>
        <v>0</v>
      </c>
      <c r="CD369" s="88">
        <f t="shared" si="53"/>
        <v>0</v>
      </c>
      <c r="CE369" s="89" t="b">
        <f>IF(CC369&lt;&gt;0,Árboles!AC363)</f>
        <v>0</v>
      </c>
    </row>
    <row r="370" spans="68:83">
      <c r="BP370" s="10">
        <f>Árboles!B364</f>
        <v>0</v>
      </c>
      <c r="BQ370" s="86">
        <f>Árboles!G364</f>
        <v>0</v>
      </c>
      <c r="BR370" s="87">
        <f>Árboles!V364</f>
        <v>0</v>
      </c>
      <c r="BS370" s="87">
        <f>Árboles!W364</f>
        <v>0</v>
      </c>
      <c r="BT370" s="88">
        <f t="shared" si="46"/>
        <v>0</v>
      </c>
      <c r="BU370" s="88">
        <f t="shared" si="47"/>
        <v>0</v>
      </c>
      <c r="BV370" s="89" t="b">
        <f>IF(BT370&lt;&gt;0,Árboles!AC364)</f>
        <v>0</v>
      </c>
      <c r="BW370" s="88">
        <f t="shared" si="48"/>
        <v>0</v>
      </c>
      <c r="BX370" s="88">
        <f t="shared" si="49"/>
        <v>0</v>
      </c>
      <c r="BY370" s="89" t="b">
        <f>IF(BW370&lt;&gt;0,Árboles!AC364)</f>
        <v>0</v>
      </c>
      <c r="BZ370" s="88">
        <f t="shared" si="50"/>
        <v>0</v>
      </c>
      <c r="CA370" s="88">
        <f t="shared" si="51"/>
        <v>0</v>
      </c>
      <c r="CB370" s="89" t="b">
        <f>IF(BZ370&lt;&gt;0,Árboles!AC364)</f>
        <v>0</v>
      </c>
      <c r="CC370" s="88">
        <f t="shared" si="52"/>
        <v>0</v>
      </c>
      <c r="CD370" s="88">
        <f t="shared" si="53"/>
        <v>0</v>
      </c>
      <c r="CE370" s="89" t="b">
        <f>IF(CC370&lt;&gt;0,Árboles!AC364)</f>
        <v>0</v>
      </c>
    </row>
    <row r="371" spans="68:83">
      <c r="BP371" s="10">
        <f>Árboles!B365</f>
        <v>0</v>
      </c>
      <c r="BQ371" s="86">
        <f>Árboles!G365</f>
        <v>0</v>
      </c>
      <c r="BR371" s="87">
        <f>Árboles!V365</f>
        <v>0</v>
      </c>
      <c r="BS371" s="87">
        <f>Árboles!W365</f>
        <v>0</v>
      </c>
      <c r="BT371" s="88">
        <f t="shared" si="46"/>
        <v>0</v>
      </c>
      <c r="BU371" s="88">
        <f t="shared" si="47"/>
        <v>0</v>
      </c>
      <c r="BV371" s="89" t="b">
        <f>IF(BT371&lt;&gt;0,Árboles!AC365)</f>
        <v>0</v>
      </c>
      <c r="BW371" s="88">
        <f t="shared" si="48"/>
        <v>0</v>
      </c>
      <c r="BX371" s="88">
        <f t="shared" si="49"/>
        <v>0</v>
      </c>
      <c r="BY371" s="89" t="b">
        <f>IF(BW371&lt;&gt;0,Árboles!AC365)</f>
        <v>0</v>
      </c>
      <c r="BZ371" s="88">
        <f t="shared" si="50"/>
        <v>0</v>
      </c>
      <c r="CA371" s="88">
        <f t="shared" si="51"/>
        <v>0</v>
      </c>
      <c r="CB371" s="89" t="b">
        <f>IF(BZ371&lt;&gt;0,Árboles!AC365)</f>
        <v>0</v>
      </c>
      <c r="CC371" s="88">
        <f t="shared" si="52"/>
        <v>0</v>
      </c>
      <c r="CD371" s="88">
        <f t="shared" si="53"/>
        <v>0</v>
      </c>
      <c r="CE371" s="89" t="b">
        <f>IF(CC371&lt;&gt;0,Árboles!AC365)</f>
        <v>0</v>
      </c>
    </row>
    <row r="372" spans="68:83">
      <c r="BP372" s="10">
        <f>Árboles!B366</f>
        <v>0</v>
      </c>
      <c r="BQ372" s="86">
        <f>Árboles!G366</f>
        <v>0</v>
      </c>
      <c r="BR372" s="87">
        <f>Árboles!V366</f>
        <v>0</v>
      </c>
      <c r="BS372" s="87">
        <f>Árboles!W366</f>
        <v>0</v>
      </c>
      <c r="BT372" s="88">
        <f t="shared" si="46"/>
        <v>0</v>
      </c>
      <c r="BU372" s="88">
        <f t="shared" si="47"/>
        <v>0</v>
      </c>
      <c r="BV372" s="89" t="b">
        <f>IF(BT372&lt;&gt;0,Árboles!AC366)</f>
        <v>0</v>
      </c>
      <c r="BW372" s="88">
        <f t="shared" si="48"/>
        <v>0</v>
      </c>
      <c r="BX372" s="88">
        <f t="shared" si="49"/>
        <v>0</v>
      </c>
      <c r="BY372" s="89" t="b">
        <f>IF(BW372&lt;&gt;0,Árboles!AC366)</f>
        <v>0</v>
      </c>
      <c r="BZ372" s="88">
        <f t="shared" si="50"/>
        <v>0</v>
      </c>
      <c r="CA372" s="88">
        <f t="shared" si="51"/>
        <v>0</v>
      </c>
      <c r="CB372" s="89" t="b">
        <f>IF(BZ372&lt;&gt;0,Árboles!AC366)</f>
        <v>0</v>
      </c>
      <c r="CC372" s="88">
        <f t="shared" si="52"/>
        <v>0</v>
      </c>
      <c r="CD372" s="88">
        <f t="shared" si="53"/>
        <v>0</v>
      </c>
      <c r="CE372" s="89" t="b">
        <f>IF(CC372&lt;&gt;0,Árboles!AC366)</f>
        <v>0</v>
      </c>
    </row>
    <row r="373" spans="68:83">
      <c r="BP373" s="10">
        <f>Árboles!B367</f>
        <v>0</v>
      </c>
      <c r="BQ373" s="86">
        <f>Árboles!G367</f>
        <v>0</v>
      </c>
      <c r="BR373" s="87">
        <f>Árboles!V367</f>
        <v>0</v>
      </c>
      <c r="BS373" s="87">
        <f>Árboles!W367</f>
        <v>0</v>
      </c>
      <c r="BT373" s="88">
        <f t="shared" si="46"/>
        <v>0</v>
      </c>
      <c r="BU373" s="88">
        <f t="shared" si="47"/>
        <v>0</v>
      </c>
      <c r="BV373" s="89" t="b">
        <f>IF(BT373&lt;&gt;0,Árboles!AC367)</f>
        <v>0</v>
      </c>
      <c r="BW373" s="88">
        <f t="shared" si="48"/>
        <v>0</v>
      </c>
      <c r="BX373" s="88">
        <f t="shared" si="49"/>
        <v>0</v>
      </c>
      <c r="BY373" s="89" t="b">
        <f>IF(BW373&lt;&gt;0,Árboles!AC367)</f>
        <v>0</v>
      </c>
      <c r="BZ373" s="88">
        <f t="shared" si="50"/>
        <v>0</v>
      </c>
      <c r="CA373" s="88">
        <f t="shared" si="51"/>
        <v>0</v>
      </c>
      <c r="CB373" s="89" t="b">
        <f>IF(BZ373&lt;&gt;0,Árboles!AC367)</f>
        <v>0</v>
      </c>
      <c r="CC373" s="88">
        <f t="shared" si="52"/>
        <v>0</v>
      </c>
      <c r="CD373" s="88">
        <f t="shared" si="53"/>
        <v>0</v>
      </c>
      <c r="CE373" s="89" t="b">
        <f>IF(CC373&lt;&gt;0,Árboles!AC367)</f>
        <v>0</v>
      </c>
    </row>
    <row r="374" spans="68:83">
      <c r="BP374" s="10">
        <f>Árboles!B368</f>
        <v>0</v>
      </c>
      <c r="BQ374" s="86">
        <f>Árboles!G368</f>
        <v>0</v>
      </c>
      <c r="BR374" s="87">
        <f>Árboles!V368</f>
        <v>0</v>
      </c>
      <c r="BS374" s="87">
        <f>Árboles!W368</f>
        <v>0</v>
      </c>
      <c r="BT374" s="88">
        <f t="shared" si="46"/>
        <v>0</v>
      </c>
      <c r="BU374" s="88">
        <f t="shared" si="47"/>
        <v>0</v>
      </c>
      <c r="BV374" s="89" t="b">
        <f>IF(BT374&lt;&gt;0,Árboles!AC368)</f>
        <v>0</v>
      </c>
      <c r="BW374" s="88">
        <f t="shared" si="48"/>
        <v>0</v>
      </c>
      <c r="BX374" s="88">
        <f t="shared" si="49"/>
        <v>0</v>
      </c>
      <c r="BY374" s="89" t="b">
        <f>IF(BW374&lt;&gt;0,Árboles!AC368)</f>
        <v>0</v>
      </c>
      <c r="BZ374" s="88">
        <f t="shared" si="50"/>
        <v>0</v>
      </c>
      <c r="CA374" s="88">
        <f t="shared" si="51"/>
        <v>0</v>
      </c>
      <c r="CB374" s="89" t="b">
        <f>IF(BZ374&lt;&gt;0,Árboles!AC368)</f>
        <v>0</v>
      </c>
      <c r="CC374" s="88">
        <f t="shared" si="52"/>
        <v>0</v>
      </c>
      <c r="CD374" s="88">
        <f t="shared" si="53"/>
        <v>0</v>
      </c>
      <c r="CE374" s="89" t="b">
        <f>IF(CC374&lt;&gt;0,Árboles!AC368)</f>
        <v>0</v>
      </c>
    </row>
    <row r="375" spans="68:83">
      <c r="BP375" s="10">
        <f>Árboles!B369</f>
        <v>0</v>
      </c>
      <c r="BQ375" s="86">
        <f>Árboles!G369</f>
        <v>0</v>
      </c>
      <c r="BR375" s="87">
        <f>Árboles!V369</f>
        <v>0</v>
      </c>
      <c r="BS375" s="87">
        <f>Árboles!W369</f>
        <v>0</v>
      </c>
      <c r="BT375" s="88">
        <f t="shared" si="46"/>
        <v>0</v>
      </c>
      <c r="BU375" s="88">
        <f t="shared" si="47"/>
        <v>0</v>
      </c>
      <c r="BV375" s="89" t="b">
        <f>IF(BT375&lt;&gt;0,Árboles!AC369)</f>
        <v>0</v>
      </c>
      <c r="BW375" s="88">
        <f t="shared" si="48"/>
        <v>0</v>
      </c>
      <c r="BX375" s="88">
        <f t="shared" si="49"/>
        <v>0</v>
      </c>
      <c r="BY375" s="89" t="b">
        <f>IF(BW375&lt;&gt;0,Árboles!AC369)</f>
        <v>0</v>
      </c>
      <c r="BZ375" s="88">
        <f t="shared" si="50"/>
        <v>0</v>
      </c>
      <c r="CA375" s="88">
        <f t="shared" si="51"/>
        <v>0</v>
      </c>
      <c r="CB375" s="89" t="b">
        <f>IF(BZ375&lt;&gt;0,Árboles!AC369)</f>
        <v>0</v>
      </c>
      <c r="CC375" s="88">
        <f t="shared" si="52"/>
        <v>0</v>
      </c>
      <c r="CD375" s="88">
        <f t="shared" si="53"/>
        <v>0</v>
      </c>
      <c r="CE375" s="89" t="b">
        <f>IF(CC375&lt;&gt;0,Árboles!AC369)</f>
        <v>0</v>
      </c>
    </row>
    <row r="376" spans="68:83">
      <c r="BP376" s="10">
        <f>Árboles!B370</f>
        <v>0</v>
      </c>
      <c r="BQ376" s="86">
        <f>Árboles!G370</f>
        <v>0</v>
      </c>
      <c r="BR376" s="87">
        <f>Árboles!V370</f>
        <v>0</v>
      </c>
      <c r="BS376" s="87">
        <f>Árboles!W370</f>
        <v>0</v>
      </c>
      <c r="BT376" s="88">
        <f t="shared" si="46"/>
        <v>0</v>
      </c>
      <c r="BU376" s="88">
        <f t="shared" si="47"/>
        <v>0</v>
      </c>
      <c r="BV376" s="89" t="b">
        <f>IF(BT376&lt;&gt;0,Árboles!AC370)</f>
        <v>0</v>
      </c>
      <c r="BW376" s="88">
        <f t="shared" si="48"/>
        <v>0</v>
      </c>
      <c r="BX376" s="88">
        <f t="shared" si="49"/>
        <v>0</v>
      </c>
      <c r="BY376" s="89" t="b">
        <f>IF(BW376&lt;&gt;0,Árboles!AC370)</f>
        <v>0</v>
      </c>
      <c r="BZ376" s="88">
        <f t="shared" si="50"/>
        <v>0</v>
      </c>
      <c r="CA376" s="88">
        <f t="shared" si="51"/>
        <v>0</v>
      </c>
      <c r="CB376" s="89" t="b">
        <f>IF(BZ376&lt;&gt;0,Árboles!AC370)</f>
        <v>0</v>
      </c>
      <c r="CC376" s="88">
        <f t="shared" si="52"/>
        <v>0</v>
      </c>
      <c r="CD376" s="88">
        <f t="shared" si="53"/>
        <v>0</v>
      </c>
      <c r="CE376" s="89" t="b">
        <f>IF(CC376&lt;&gt;0,Árboles!AC370)</f>
        <v>0</v>
      </c>
    </row>
    <row r="377" spans="68:83">
      <c r="BP377" s="10">
        <f>Árboles!B371</f>
        <v>0</v>
      </c>
      <c r="BQ377" s="86">
        <f>Árboles!G371</f>
        <v>0</v>
      </c>
      <c r="BR377" s="87">
        <f>Árboles!V371</f>
        <v>0</v>
      </c>
      <c r="BS377" s="87">
        <f>Árboles!W371</f>
        <v>0</v>
      </c>
      <c r="BT377" s="88">
        <f t="shared" si="46"/>
        <v>0</v>
      </c>
      <c r="BU377" s="88">
        <f t="shared" si="47"/>
        <v>0</v>
      </c>
      <c r="BV377" s="89" t="b">
        <f>IF(BT377&lt;&gt;0,Árboles!AC371)</f>
        <v>0</v>
      </c>
      <c r="BW377" s="88">
        <f t="shared" si="48"/>
        <v>0</v>
      </c>
      <c r="BX377" s="88">
        <f t="shared" si="49"/>
        <v>0</v>
      </c>
      <c r="BY377" s="89" t="b">
        <f>IF(BW377&lt;&gt;0,Árboles!AC371)</f>
        <v>0</v>
      </c>
      <c r="BZ377" s="88">
        <f t="shared" si="50"/>
        <v>0</v>
      </c>
      <c r="CA377" s="88">
        <f t="shared" si="51"/>
        <v>0</v>
      </c>
      <c r="CB377" s="89" t="b">
        <f>IF(BZ377&lt;&gt;0,Árboles!AC371)</f>
        <v>0</v>
      </c>
      <c r="CC377" s="88">
        <f t="shared" si="52"/>
        <v>0</v>
      </c>
      <c r="CD377" s="88">
        <f t="shared" si="53"/>
        <v>0</v>
      </c>
      <c r="CE377" s="89" t="b">
        <f>IF(CC377&lt;&gt;0,Árboles!AC371)</f>
        <v>0</v>
      </c>
    </row>
    <row r="378" spans="68:83">
      <c r="BP378" s="10">
        <f>Árboles!B372</f>
        <v>0</v>
      </c>
      <c r="BQ378" s="86">
        <f>Árboles!G372</f>
        <v>0</v>
      </c>
      <c r="BR378" s="87">
        <f>Árboles!V372</f>
        <v>0</v>
      </c>
      <c r="BS378" s="87">
        <f>Árboles!W372</f>
        <v>0</v>
      </c>
      <c r="BT378" s="88">
        <f t="shared" si="46"/>
        <v>0</v>
      </c>
      <c r="BU378" s="88">
        <f t="shared" si="47"/>
        <v>0</v>
      </c>
      <c r="BV378" s="89" t="b">
        <f>IF(BT378&lt;&gt;0,Árboles!AC372)</f>
        <v>0</v>
      </c>
      <c r="BW378" s="88">
        <f t="shared" si="48"/>
        <v>0</v>
      </c>
      <c r="BX378" s="88">
        <f t="shared" si="49"/>
        <v>0</v>
      </c>
      <c r="BY378" s="89" t="b">
        <f>IF(BW378&lt;&gt;0,Árboles!AC372)</f>
        <v>0</v>
      </c>
      <c r="BZ378" s="88">
        <f t="shared" si="50"/>
        <v>0</v>
      </c>
      <c r="CA378" s="88">
        <f t="shared" si="51"/>
        <v>0</v>
      </c>
      <c r="CB378" s="89" t="b">
        <f>IF(BZ378&lt;&gt;0,Árboles!AC372)</f>
        <v>0</v>
      </c>
      <c r="CC378" s="88">
        <f t="shared" si="52"/>
        <v>0</v>
      </c>
      <c r="CD378" s="88">
        <f t="shared" si="53"/>
        <v>0</v>
      </c>
      <c r="CE378" s="89" t="b">
        <f>IF(CC378&lt;&gt;0,Árboles!AC372)</f>
        <v>0</v>
      </c>
    </row>
    <row r="379" spans="68:83">
      <c r="BP379" s="10">
        <f>Árboles!B373</f>
        <v>0</v>
      </c>
      <c r="BQ379" s="86">
        <f>Árboles!G373</f>
        <v>0</v>
      </c>
      <c r="BR379" s="87">
        <f>Árboles!V373</f>
        <v>0</v>
      </c>
      <c r="BS379" s="87">
        <f>Árboles!W373</f>
        <v>0</v>
      </c>
      <c r="BT379" s="88">
        <f t="shared" si="46"/>
        <v>0</v>
      </c>
      <c r="BU379" s="88">
        <f t="shared" si="47"/>
        <v>0</v>
      </c>
      <c r="BV379" s="89" t="b">
        <f>IF(BT379&lt;&gt;0,Árboles!AC373)</f>
        <v>0</v>
      </c>
      <c r="BW379" s="88">
        <f t="shared" si="48"/>
        <v>0</v>
      </c>
      <c r="BX379" s="88">
        <f t="shared" si="49"/>
        <v>0</v>
      </c>
      <c r="BY379" s="89" t="b">
        <f>IF(BW379&lt;&gt;0,Árboles!AC373)</f>
        <v>0</v>
      </c>
      <c r="BZ379" s="88">
        <f t="shared" si="50"/>
        <v>0</v>
      </c>
      <c r="CA379" s="88">
        <f t="shared" si="51"/>
        <v>0</v>
      </c>
      <c r="CB379" s="89" t="b">
        <f>IF(BZ379&lt;&gt;0,Árboles!AC373)</f>
        <v>0</v>
      </c>
      <c r="CC379" s="88">
        <f t="shared" si="52"/>
        <v>0</v>
      </c>
      <c r="CD379" s="88">
        <f t="shared" si="53"/>
        <v>0</v>
      </c>
      <c r="CE379" s="89" t="b">
        <f>IF(CC379&lt;&gt;0,Árboles!AC373)</f>
        <v>0</v>
      </c>
    </row>
    <row r="380" spans="68:83">
      <c r="BP380" s="10">
        <f>Árboles!B374</f>
        <v>0</v>
      </c>
      <c r="BQ380" s="86">
        <f>Árboles!G374</f>
        <v>0</v>
      </c>
      <c r="BR380" s="87">
        <f>Árboles!V374</f>
        <v>0</v>
      </c>
      <c r="BS380" s="87">
        <f>Árboles!W374</f>
        <v>0</v>
      </c>
      <c r="BT380" s="88">
        <f t="shared" si="46"/>
        <v>0</v>
      </c>
      <c r="BU380" s="88">
        <f t="shared" si="47"/>
        <v>0</v>
      </c>
      <c r="BV380" s="89" t="b">
        <f>IF(BT380&lt;&gt;0,Árboles!AC374)</f>
        <v>0</v>
      </c>
      <c r="BW380" s="88">
        <f t="shared" si="48"/>
        <v>0</v>
      </c>
      <c r="BX380" s="88">
        <f t="shared" si="49"/>
        <v>0</v>
      </c>
      <c r="BY380" s="89" t="b">
        <f>IF(BW380&lt;&gt;0,Árboles!AC374)</f>
        <v>0</v>
      </c>
      <c r="BZ380" s="88">
        <f t="shared" si="50"/>
        <v>0</v>
      </c>
      <c r="CA380" s="88">
        <f t="shared" si="51"/>
        <v>0</v>
      </c>
      <c r="CB380" s="89" t="b">
        <f>IF(BZ380&lt;&gt;0,Árboles!AC374)</f>
        <v>0</v>
      </c>
      <c r="CC380" s="88">
        <f t="shared" si="52"/>
        <v>0</v>
      </c>
      <c r="CD380" s="88">
        <f t="shared" si="53"/>
        <v>0</v>
      </c>
      <c r="CE380" s="89" t="b">
        <f>IF(CC380&lt;&gt;0,Árboles!AC374)</f>
        <v>0</v>
      </c>
    </row>
    <row r="381" spans="68:83">
      <c r="BP381" s="10">
        <f>Árboles!B375</f>
        <v>0</v>
      </c>
      <c r="BQ381" s="86">
        <f>Árboles!G375</f>
        <v>0</v>
      </c>
      <c r="BR381" s="87">
        <f>Árboles!V375</f>
        <v>0</v>
      </c>
      <c r="BS381" s="87">
        <f>Árboles!W375</f>
        <v>0</v>
      </c>
      <c r="BT381" s="88">
        <f t="shared" si="46"/>
        <v>0</v>
      </c>
      <c r="BU381" s="88">
        <f t="shared" si="47"/>
        <v>0</v>
      </c>
      <c r="BV381" s="89" t="b">
        <f>IF(BT381&lt;&gt;0,Árboles!AC375)</f>
        <v>0</v>
      </c>
      <c r="BW381" s="88">
        <f t="shared" si="48"/>
        <v>0</v>
      </c>
      <c r="BX381" s="88">
        <f t="shared" si="49"/>
        <v>0</v>
      </c>
      <c r="BY381" s="89" t="b">
        <f>IF(BW381&lt;&gt;0,Árboles!AC375)</f>
        <v>0</v>
      </c>
      <c r="BZ381" s="88">
        <f t="shared" si="50"/>
        <v>0</v>
      </c>
      <c r="CA381" s="88">
        <f t="shared" si="51"/>
        <v>0</v>
      </c>
      <c r="CB381" s="89" t="b">
        <f>IF(BZ381&lt;&gt;0,Árboles!AC375)</f>
        <v>0</v>
      </c>
      <c r="CC381" s="88">
        <f t="shared" si="52"/>
        <v>0</v>
      </c>
      <c r="CD381" s="88">
        <f t="shared" si="53"/>
        <v>0</v>
      </c>
      <c r="CE381" s="89" t="b">
        <f>IF(CC381&lt;&gt;0,Árboles!AC375)</f>
        <v>0</v>
      </c>
    </row>
    <row r="382" spans="68:83">
      <c r="BP382" s="10">
        <f>Árboles!B376</f>
        <v>0</v>
      </c>
      <c r="BQ382" s="86">
        <f>Árboles!G376</f>
        <v>0</v>
      </c>
      <c r="BR382" s="87">
        <f>Árboles!V376</f>
        <v>0</v>
      </c>
      <c r="BS382" s="87">
        <f>Árboles!W376</f>
        <v>0</v>
      </c>
      <c r="BT382" s="88">
        <f t="shared" si="46"/>
        <v>0</v>
      </c>
      <c r="BU382" s="88">
        <f t="shared" si="47"/>
        <v>0</v>
      </c>
      <c r="BV382" s="89" t="b">
        <f>IF(BT382&lt;&gt;0,Árboles!AC376)</f>
        <v>0</v>
      </c>
      <c r="BW382" s="88">
        <f t="shared" si="48"/>
        <v>0</v>
      </c>
      <c r="BX382" s="88">
        <f t="shared" si="49"/>
        <v>0</v>
      </c>
      <c r="BY382" s="89" t="b">
        <f>IF(BW382&lt;&gt;0,Árboles!AC376)</f>
        <v>0</v>
      </c>
      <c r="BZ382" s="88">
        <f t="shared" si="50"/>
        <v>0</v>
      </c>
      <c r="CA382" s="88">
        <f t="shared" si="51"/>
        <v>0</v>
      </c>
      <c r="CB382" s="89" t="b">
        <f>IF(BZ382&lt;&gt;0,Árboles!AC376)</f>
        <v>0</v>
      </c>
      <c r="CC382" s="88">
        <f t="shared" si="52"/>
        <v>0</v>
      </c>
      <c r="CD382" s="88">
        <f t="shared" si="53"/>
        <v>0</v>
      </c>
      <c r="CE382" s="89" t="b">
        <f>IF(CC382&lt;&gt;0,Árboles!AC376)</f>
        <v>0</v>
      </c>
    </row>
    <row r="383" spans="68:83">
      <c r="BP383" s="10">
        <f>Árboles!B377</f>
        <v>0</v>
      </c>
      <c r="BQ383" s="86">
        <f>Árboles!G377</f>
        <v>0</v>
      </c>
      <c r="BR383" s="87">
        <f>Árboles!V377</f>
        <v>0</v>
      </c>
      <c r="BS383" s="87">
        <f>Árboles!W377</f>
        <v>0</v>
      </c>
      <c r="BT383" s="88">
        <f t="shared" si="46"/>
        <v>0</v>
      </c>
      <c r="BU383" s="88">
        <f t="shared" si="47"/>
        <v>0</v>
      </c>
      <c r="BV383" s="89" t="b">
        <f>IF(BT383&lt;&gt;0,Árboles!AC377)</f>
        <v>0</v>
      </c>
      <c r="BW383" s="88">
        <f t="shared" si="48"/>
        <v>0</v>
      </c>
      <c r="BX383" s="88">
        <f t="shared" si="49"/>
        <v>0</v>
      </c>
      <c r="BY383" s="89" t="b">
        <f>IF(BW383&lt;&gt;0,Árboles!AC377)</f>
        <v>0</v>
      </c>
      <c r="BZ383" s="88">
        <f t="shared" si="50"/>
        <v>0</v>
      </c>
      <c r="CA383" s="88">
        <f t="shared" si="51"/>
        <v>0</v>
      </c>
      <c r="CB383" s="89" t="b">
        <f>IF(BZ383&lt;&gt;0,Árboles!AC377)</f>
        <v>0</v>
      </c>
      <c r="CC383" s="88">
        <f t="shared" si="52"/>
        <v>0</v>
      </c>
      <c r="CD383" s="88">
        <f t="shared" si="53"/>
        <v>0</v>
      </c>
      <c r="CE383" s="89" t="b">
        <f>IF(CC383&lt;&gt;0,Árboles!AC377)</f>
        <v>0</v>
      </c>
    </row>
    <row r="384" spans="68:83">
      <c r="BP384" s="10">
        <f>Árboles!B378</f>
        <v>0</v>
      </c>
      <c r="BQ384" s="86">
        <f>Árboles!G378</f>
        <v>0</v>
      </c>
      <c r="BR384" s="87">
        <f>Árboles!V378</f>
        <v>0</v>
      </c>
      <c r="BS384" s="87">
        <f>Árboles!W378</f>
        <v>0</v>
      </c>
      <c r="BT384" s="88">
        <f t="shared" si="46"/>
        <v>0</v>
      </c>
      <c r="BU384" s="88">
        <f t="shared" si="47"/>
        <v>0</v>
      </c>
      <c r="BV384" s="89" t="b">
        <f>IF(BT384&lt;&gt;0,Árboles!AC378)</f>
        <v>0</v>
      </c>
      <c r="BW384" s="88">
        <f t="shared" si="48"/>
        <v>0</v>
      </c>
      <c r="BX384" s="88">
        <f t="shared" si="49"/>
        <v>0</v>
      </c>
      <c r="BY384" s="89" t="b">
        <f>IF(BW384&lt;&gt;0,Árboles!AC378)</f>
        <v>0</v>
      </c>
      <c r="BZ384" s="88">
        <f t="shared" si="50"/>
        <v>0</v>
      </c>
      <c r="CA384" s="88">
        <f t="shared" si="51"/>
        <v>0</v>
      </c>
      <c r="CB384" s="89" t="b">
        <f>IF(BZ384&lt;&gt;0,Árboles!AC378)</f>
        <v>0</v>
      </c>
      <c r="CC384" s="88">
        <f t="shared" si="52"/>
        <v>0</v>
      </c>
      <c r="CD384" s="88">
        <f t="shared" si="53"/>
        <v>0</v>
      </c>
      <c r="CE384" s="89" t="b">
        <f>IF(CC384&lt;&gt;0,Árboles!AC378)</f>
        <v>0</v>
      </c>
    </row>
    <row r="385" spans="68:83">
      <c r="BP385" s="10">
        <f>Árboles!B379</f>
        <v>0</v>
      </c>
      <c r="BQ385" s="86">
        <f>Árboles!G379</f>
        <v>0</v>
      </c>
      <c r="BR385" s="87">
        <f>Árboles!V379</f>
        <v>0</v>
      </c>
      <c r="BS385" s="87">
        <f>Árboles!W379</f>
        <v>0</v>
      </c>
      <c r="BT385" s="88">
        <f t="shared" si="46"/>
        <v>0</v>
      </c>
      <c r="BU385" s="88">
        <f t="shared" si="47"/>
        <v>0</v>
      </c>
      <c r="BV385" s="89" t="b">
        <f>IF(BT385&lt;&gt;0,Árboles!AC379)</f>
        <v>0</v>
      </c>
      <c r="BW385" s="88">
        <f t="shared" si="48"/>
        <v>0</v>
      </c>
      <c r="BX385" s="88">
        <f t="shared" si="49"/>
        <v>0</v>
      </c>
      <c r="BY385" s="89" t="b">
        <f>IF(BW385&lt;&gt;0,Árboles!AC379)</f>
        <v>0</v>
      </c>
      <c r="BZ385" s="88">
        <f t="shared" si="50"/>
        <v>0</v>
      </c>
      <c r="CA385" s="88">
        <f t="shared" si="51"/>
        <v>0</v>
      </c>
      <c r="CB385" s="89" t="b">
        <f>IF(BZ385&lt;&gt;0,Árboles!AC379)</f>
        <v>0</v>
      </c>
      <c r="CC385" s="88">
        <f t="shared" si="52"/>
        <v>0</v>
      </c>
      <c r="CD385" s="88">
        <f t="shared" si="53"/>
        <v>0</v>
      </c>
      <c r="CE385" s="89" t="b">
        <f>IF(CC385&lt;&gt;0,Árboles!AC379)</f>
        <v>0</v>
      </c>
    </row>
    <row r="386" spans="68:83">
      <c r="BP386" s="10">
        <f>Árboles!B380</f>
        <v>0</v>
      </c>
      <c r="BQ386" s="86">
        <f>Árboles!G380</f>
        <v>0</v>
      </c>
      <c r="BR386" s="87">
        <f>Árboles!V380</f>
        <v>0</v>
      </c>
      <c r="BS386" s="87">
        <f>Árboles!W380</f>
        <v>0</v>
      </c>
      <c r="BT386" s="88">
        <f t="shared" si="46"/>
        <v>0</v>
      </c>
      <c r="BU386" s="88">
        <f t="shared" si="47"/>
        <v>0</v>
      </c>
      <c r="BV386" s="89" t="b">
        <f>IF(BT386&lt;&gt;0,Árboles!AC380)</f>
        <v>0</v>
      </c>
      <c r="BW386" s="88">
        <f t="shared" si="48"/>
        <v>0</v>
      </c>
      <c r="BX386" s="88">
        <f t="shared" si="49"/>
        <v>0</v>
      </c>
      <c r="BY386" s="89" t="b">
        <f>IF(BW386&lt;&gt;0,Árboles!AC380)</f>
        <v>0</v>
      </c>
      <c r="BZ386" s="88">
        <f t="shared" si="50"/>
        <v>0</v>
      </c>
      <c r="CA386" s="88">
        <f t="shared" si="51"/>
        <v>0</v>
      </c>
      <c r="CB386" s="89" t="b">
        <f>IF(BZ386&lt;&gt;0,Árboles!AC380)</f>
        <v>0</v>
      </c>
      <c r="CC386" s="88">
        <f t="shared" si="52"/>
        <v>0</v>
      </c>
      <c r="CD386" s="88">
        <f t="shared" si="53"/>
        <v>0</v>
      </c>
      <c r="CE386" s="89" t="b">
        <f>IF(CC386&lt;&gt;0,Árboles!AC380)</f>
        <v>0</v>
      </c>
    </row>
    <row r="387" spans="68:83">
      <c r="BP387" s="10">
        <f>Árboles!B381</f>
        <v>0</v>
      </c>
      <c r="BQ387" s="86">
        <f>Árboles!G381</f>
        <v>0</v>
      </c>
      <c r="BR387" s="87">
        <f>Árboles!V381</f>
        <v>0</v>
      </c>
      <c r="BS387" s="87">
        <f>Árboles!W381</f>
        <v>0</v>
      </c>
      <c r="BT387" s="88">
        <f t="shared" si="46"/>
        <v>0</v>
      </c>
      <c r="BU387" s="88">
        <f t="shared" si="47"/>
        <v>0</v>
      </c>
      <c r="BV387" s="89" t="b">
        <f>IF(BT387&lt;&gt;0,Árboles!AC381)</f>
        <v>0</v>
      </c>
      <c r="BW387" s="88">
        <f t="shared" si="48"/>
        <v>0</v>
      </c>
      <c r="BX387" s="88">
        <f t="shared" si="49"/>
        <v>0</v>
      </c>
      <c r="BY387" s="89" t="b">
        <f>IF(BW387&lt;&gt;0,Árboles!AC381)</f>
        <v>0</v>
      </c>
      <c r="BZ387" s="88">
        <f t="shared" si="50"/>
        <v>0</v>
      </c>
      <c r="CA387" s="88">
        <f t="shared" si="51"/>
        <v>0</v>
      </c>
      <c r="CB387" s="89" t="b">
        <f>IF(BZ387&lt;&gt;0,Árboles!AC381)</f>
        <v>0</v>
      </c>
      <c r="CC387" s="88">
        <f t="shared" si="52"/>
        <v>0</v>
      </c>
      <c r="CD387" s="88">
        <f t="shared" si="53"/>
        <v>0</v>
      </c>
      <c r="CE387" s="89" t="b">
        <f>IF(CC387&lt;&gt;0,Árboles!AC381)</f>
        <v>0</v>
      </c>
    </row>
    <row r="388" spans="68:83">
      <c r="BP388" s="10">
        <f>Árboles!B382</f>
        <v>0</v>
      </c>
      <c r="BQ388" s="86">
        <f>Árboles!G382</f>
        <v>0</v>
      </c>
      <c r="BR388" s="87">
        <f>Árboles!V382</f>
        <v>0</v>
      </c>
      <c r="BS388" s="87">
        <f>Árboles!W382</f>
        <v>0</v>
      </c>
      <c r="BT388" s="88">
        <f t="shared" si="46"/>
        <v>0</v>
      </c>
      <c r="BU388" s="88">
        <f t="shared" si="47"/>
        <v>0</v>
      </c>
      <c r="BV388" s="89" t="b">
        <f>IF(BT388&lt;&gt;0,Árboles!AC382)</f>
        <v>0</v>
      </c>
      <c r="BW388" s="88">
        <f t="shared" si="48"/>
        <v>0</v>
      </c>
      <c r="BX388" s="88">
        <f t="shared" si="49"/>
        <v>0</v>
      </c>
      <c r="BY388" s="89" t="b">
        <f>IF(BW388&lt;&gt;0,Árboles!AC382)</f>
        <v>0</v>
      </c>
      <c r="BZ388" s="88">
        <f t="shared" si="50"/>
        <v>0</v>
      </c>
      <c r="CA388" s="88">
        <f t="shared" si="51"/>
        <v>0</v>
      </c>
      <c r="CB388" s="89" t="b">
        <f>IF(BZ388&lt;&gt;0,Árboles!AC382)</f>
        <v>0</v>
      </c>
      <c r="CC388" s="88">
        <f t="shared" si="52"/>
        <v>0</v>
      </c>
      <c r="CD388" s="88">
        <f t="shared" si="53"/>
        <v>0</v>
      </c>
      <c r="CE388" s="89" t="b">
        <f>IF(CC388&lt;&gt;0,Árboles!AC382)</f>
        <v>0</v>
      </c>
    </row>
    <row r="389" spans="68:83">
      <c r="BP389" s="10">
        <f>Árboles!B383</f>
        <v>0</v>
      </c>
      <c r="BQ389" s="86">
        <f>Árboles!G383</f>
        <v>0</v>
      </c>
      <c r="BR389" s="87">
        <f>Árboles!V383</f>
        <v>0</v>
      </c>
      <c r="BS389" s="87">
        <f>Árboles!W383</f>
        <v>0</v>
      </c>
      <c r="BT389" s="88">
        <f t="shared" si="46"/>
        <v>0</v>
      </c>
      <c r="BU389" s="88">
        <f t="shared" si="47"/>
        <v>0</v>
      </c>
      <c r="BV389" s="89" t="b">
        <f>IF(BT389&lt;&gt;0,Árboles!AC383)</f>
        <v>0</v>
      </c>
      <c r="BW389" s="88">
        <f t="shared" si="48"/>
        <v>0</v>
      </c>
      <c r="BX389" s="88">
        <f t="shared" si="49"/>
        <v>0</v>
      </c>
      <c r="BY389" s="89" t="b">
        <f>IF(BW389&lt;&gt;0,Árboles!AC383)</f>
        <v>0</v>
      </c>
      <c r="BZ389" s="88">
        <f t="shared" si="50"/>
        <v>0</v>
      </c>
      <c r="CA389" s="88">
        <f t="shared" si="51"/>
        <v>0</v>
      </c>
      <c r="CB389" s="89" t="b">
        <f>IF(BZ389&lt;&gt;0,Árboles!AC383)</f>
        <v>0</v>
      </c>
      <c r="CC389" s="88">
        <f t="shared" si="52"/>
        <v>0</v>
      </c>
      <c r="CD389" s="88">
        <f t="shared" si="53"/>
        <v>0</v>
      </c>
      <c r="CE389" s="89" t="b">
        <f>IF(CC389&lt;&gt;0,Árboles!AC383)</f>
        <v>0</v>
      </c>
    </row>
    <row r="390" spans="68:83">
      <c r="BP390" s="10">
        <f>Árboles!B384</f>
        <v>0</v>
      </c>
      <c r="BQ390" s="86">
        <f>Árboles!G384</f>
        <v>0</v>
      </c>
      <c r="BR390" s="87">
        <f>Árboles!V384</f>
        <v>0</v>
      </c>
      <c r="BS390" s="87">
        <f>Árboles!W384</f>
        <v>0</v>
      </c>
      <c r="BT390" s="88">
        <f t="shared" si="46"/>
        <v>0</v>
      </c>
      <c r="BU390" s="88">
        <f t="shared" si="47"/>
        <v>0</v>
      </c>
      <c r="BV390" s="89" t="b">
        <f>IF(BT390&lt;&gt;0,Árboles!AC384)</f>
        <v>0</v>
      </c>
      <c r="BW390" s="88">
        <f t="shared" si="48"/>
        <v>0</v>
      </c>
      <c r="BX390" s="88">
        <f t="shared" si="49"/>
        <v>0</v>
      </c>
      <c r="BY390" s="89" t="b">
        <f>IF(BW390&lt;&gt;0,Árboles!AC384)</f>
        <v>0</v>
      </c>
      <c r="BZ390" s="88">
        <f t="shared" si="50"/>
        <v>0</v>
      </c>
      <c r="CA390" s="88">
        <f t="shared" si="51"/>
        <v>0</v>
      </c>
      <c r="CB390" s="89" t="b">
        <f>IF(BZ390&lt;&gt;0,Árboles!AC384)</f>
        <v>0</v>
      </c>
      <c r="CC390" s="88">
        <f t="shared" si="52"/>
        <v>0</v>
      </c>
      <c r="CD390" s="88">
        <f t="shared" si="53"/>
        <v>0</v>
      </c>
      <c r="CE390" s="89" t="b">
        <f>IF(CC390&lt;&gt;0,Árboles!AC384)</f>
        <v>0</v>
      </c>
    </row>
    <row r="391" spans="68:83">
      <c r="BP391" s="10">
        <f>Árboles!B385</f>
        <v>0</v>
      </c>
      <c r="BQ391" s="86">
        <f>Árboles!G385</f>
        <v>0</v>
      </c>
      <c r="BR391" s="87">
        <f>Árboles!V385</f>
        <v>0</v>
      </c>
      <c r="BS391" s="87">
        <f>Árboles!W385</f>
        <v>0</v>
      </c>
      <c r="BT391" s="88">
        <f t="shared" si="46"/>
        <v>0</v>
      </c>
      <c r="BU391" s="88">
        <f t="shared" si="47"/>
        <v>0</v>
      </c>
      <c r="BV391" s="89" t="b">
        <f>IF(BT391&lt;&gt;0,Árboles!AC385)</f>
        <v>0</v>
      </c>
      <c r="BW391" s="88">
        <f t="shared" si="48"/>
        <v>0</v>
      </c>
      <c r="BX391" s="88">
        <f t="shared" si="49"/>
        <v>0</v>
      </c>
      <c r="BY391" s="89" t="b">
        <f>IF(BW391&lt;&gt;0,Árboles!AC385)</f>
        <v>0</v>
      </c>
      <c r="BZ391" s="88">
        <f t="shared" si="50"/>
        <v>0</v>
      </c>
      <c r="CA391" s="88">
        <f t="shared" si="51"/>
        <v>0</v>
      </c>
      <c r="CB391" s="89" t="b">
        <f>IF(BZ391&lt;&gt;0,Árboles!AC385)</f>
        <v>0</v>
      </c>
      <c r="CC391" s="88">
        <f t="shared" si="52"/>
        <v>0</v>
      </c>
      <c r="CD391" s="88">
        <f t="shared" si="53"/>
        <v>0</v>
      </c>
      <c r="CE391" s="89" t="b">
        <f>IF(CC391&lt;&gt;0,Árboles!AC385)</f>
        <v>0</v>
      </c>
    </row>
    <row r="392" spans="68:83">
      <c r="BP392" s="10">
        <f>Árboles!B386</f>
        <v>0</v>
      </c>
      <c r="BQ392" s="86">
        <f>Árboles!G386</f>
        <v>0</v>
      </c>
      <c r="BR392" s="87">
        <f>Árboles!V386</f>
        <v>0</v>
      </c>
      <c r="BS392" s="87">
        <f>Árboles!W386</f>
        <v>0</v>
      </c>
      <c r="BT392" s="88">
        <f t="shared" si="46"/>
        <v>0</v>
      </c>
      <c r="BU392" s="88">
        <f t="shared" si="47"/>
        <v>0</v>
      </c>
      <c r="BV392" s="89" t="b">
        <f>IF(BT392&lt;&gt;0,Árboles!AC386)</f>
        <v>0</v>
      </c>
      <c r="BW392" s="88">
        <f t="shared" si="48"/>
        <v>0</v>
      </c>
      <c r="BX392" s="88">
        <f t="shared" si="49"/>
        <v>0</v>
      </c>
      <c r="BY392" s="89" t="b">
        <f>IF(BW392&lt;&gt;0,Árboles!AC386)</f>
        <v>0</v>
      </c>
      <c r="BZ392" s="88">
        <f t="shared" si="50"/>
        <v>0</v>
      </c>
      <c r="CA392" s="88">
        <f t="shared" si="51"/>
        <v>0</v>
      </c>
      <c r="CB392" s="89" t="b">
        <f>IF(BZ392&lt;&gt;0,Árboles!AC386)</f>
        <v>0</v>
      </c>
      <c r="CC392" s="88">
        <f t="shared" si="52"/>
        <v>0</v>
      </c>
      <c r="CD392" s="88">
        <f t="shared" si="53"/>
        <v>0</v>
      </c>
      <c r="CE392" s="89" t="b">
        <f>IF(CC392&lt;&gt;0,Árboles!AC386)</f>
        <v>0</v>
      </c>
    </row>
    <row r="393" spans="68:83">
      <c r="BP393" s="10">
        <f>Árboles!B387</f>
        <v>0</v>
      </c>
      <c r="BQ393" s="86">
        <f>Árboles!G387</f>
        <v>0</v>
      </c>
      <c r="BR393" s="87">
        <f>Árboles!V387</f>
        <v>0</v>
      </c>
      <c r="BS393" s="87">
        <f>Árboles!W387</f>
        <v>0</v>
      </c>
      <c r="BT393" s="88">
        <f t="shared" ref="BT393:BT456" si="54">IF(AND($BQ393="Quercus pyrenaica",$CF$7=TRUE),$BR393,0)</f>
        <v>0</v>
      </c>
      <c r="BU393" s="88">
        <f t="shared" ref="BU393:BU456" si="55">IF(AND($BQ393="Quercus pyrenaica",$CF$7=TRUE),$BS393,0)</f>
        <v>0</v>
      </c>
      <c r="BV393" s="89" t="b">
        <f>IF(BT393&lt;&gt;0,Árboles!AC387)</f>
        <v>0</v>
      </c>
      <c r="BW393" s="88">
        <f t="shared" ref="BW393:BW456" si="56">IF(AND($BQ393="Pinus nigra",$CF$8=TRUE),$BR393,0)</f>
        <v>0</v>
      </c>
      <c r="BX393" s="88">
        <f t="shared" ref="BX393:BX456" si="57">IF(AND($BQ393="Pinus nigra",$CF$8=TRUE),$BS393,0)</f>
        <v>0</v>
      </c>
      <c r="BY393" s="89" t="b">
        <f>IF(BW393&lt;&gt;0,Árboles!AC387)</f>
        <v>0</v>
      </c>
      <c r="BZ393" s="88">
        <f t="shared" ref="BZ393:BZ456" si="58">IF(AND($BQ393="Pinus sylvestris",$CF$9=TRUE),$BR393,0)</f>
        <v>0</v>
      </c>
      <c r="CA393" s="88">
        <f t="shared" ref="CA393:CA456" si="59">IF(AND($BQ393="Pinus sylvestris",$CF$9=TRUE),$BS393,0)</f>
        <v>0</v>
      </c>
      <c r="CB393" s="89" t="b">
        <f>IF(BZ393&lt;&gt;0,Árboles!AC387)</f>
        <v>0</v>
      </c>
      <c r="CC393" s="88">
        <f t="shared" ref="CC393:CC456" si="60">IF(AND($BQ393="Crataegus monogyna",$CF$10=TRUE),$BR393,0)</f>
        <v>0</v>
      </c>
      <c r="CD393" s="88">
        <f t="shared" ref="CD393:CD456" si="61">IF(AND($BQ393="Crataegus monogyna",$CF$10=TRUE),$BS393,0)</f>
        <v>0</v>
      </c>
      <c r="CE393" s="89" t="b">
        <f>IF(CC393&lt;&gt;0,Árboles!AC387)</f>
        <v>0</v>
      </c>
    </row>
    <row r="394" spans="68:83">
      <c r="BP394" s="10">
        <f>Árboles!B388</f>
        <v>0</v>
      </c>
      <c r="BQ394" s="86">
        <f>Árboles!G388</f>
        <v>0</v>
      </c>
      <c r="BR394" s="87">
        <f>Árboles!V388</f>
        <v>0</v>
      </c>
      <c r="BS394" s="87">
        <f>Árboles!W388</f>
        <v>0</v>
      </c>
      <c r="BT394" s="88">
        <f t="shared" si="54"/>
        <v>0</v>
      </c>
      <c r="BU394" s="88">
        <f t="shared" si="55"/>
        <v>0</v>
      </c>
      <c r="BV394" s="89" t="b">
        <f>IF(BT394&lt;&gt;0,Árboles!AC388)</f>
        <v>0</v>
      </c>
      <c r="BW394" s="88">
        <f t="shared" si="56"/>
        <v>0</v>
      </c>
      <c r="BX394" s="88">
        <f t="shared" si="57"/>
        <v>0</v>
      </c>
      <c r="BY394" s="89" t="b">
        <f>IF(BW394&lt;&gt;0,Árboles!AC388)</f>
        <v>0</v>
      </c>
      <c r="BZ394" s="88">
        <f t="shared" si="58"/>
        <v>0</v>
      </c>
      <c r="CA394" s="88">
        <f t="shared" si="59"/>
        <v>0</v>
      </c>
      <c r="CB394" s="89" t="b">
        <f>IF(BZ394&lt;&gt;0,Árboles!AC388)</f>
        <v>0</v>
      </c>
      <c r="CC394" s="88">
        <f t="shared" si="60"/>
        <v>0</v>
      </c>
      <c r="CD394" s="88">
        <f t="shared" si="61"/>
        <v>0</v>
      </c>
      <c r="CE394" s="89" t="b">
        <f>IF(CC394&lt;&gt;0,Árboles!AC388)</f>
        <v>0</v>
      </c>
    </row>
    <row r="395" spans="68:83">
      <c r="BP395" s="10">
        <f>Árboles!B389</f>
        <v>0</v>
      </c>
      <c r="BQ395" s="86">
        <f>Árboles!G389</f>
        <v>0</v>
      </c>
      <c r="BR395" s="87">
        <f>Árboles!V389</f>
        <v>0</v>
      </c>
      <c r="BS395" s="87">
        <f>Árboles!W389</f>
        <v>0</v>
      </c>
      <c r="BT395" s="88">
        <f t="shared" si="54"/>
        <v>0</v>
      </c>
      <c r="BU395" s="88">
        <f t="shared" si="55"/>
        <v>0</v>
      </c>
      <c r="BV395" s="89" t="b">
        <f>IF(BT395&lt;&gt;0,Árboles!AC389)</f>
        <v>0</v>
      </c>
      <c r="BW395" s="88">
        <f t="shared" si="56"/>
        <v>0</v>
      </c>
      <c r="BX395" s="88">
        <f t="shared" si="57"/>
        <v>0</v>
      </c>
      <c r="BY395" s="89" t="b">
        <f>IF(BW395&lt;&gt;0,Árboles!AC389)</f>
        <v>0</v>
      </c>
      <c r="BZ395" s="88">
        <f t="shared" si="58"/>
        <v>0</v>
      </c>
      <c r="CA395" s="88">
        <f t="shared" si="59"/>
        <v>0</v>
      </c>
      <c r="CB395" s="89" t="b">
        <f>IF(BZ395&lt;&gt;0,Árboles!AC389)</f>
        <v>0</v>
      </c>
      <c r="CC395" s="88">
        <f t="shared" si="60"/>
        <v>0</v>
      </c>
      <c r="CD395" s="88">
        <f t="shared" si="61"/>
        <v>0</v>
      </c>
      <c r="CE395" s="89" t="b">
        <f>IF(CC395&lt;&gt;0,Árboles!AC389)</f>
        <v>0</v>
      </c>
    </row>
    <row r="396" spans="68:83">
      <c r="BP396" s="10">
        <f>Árboles!B390</f>
        <v>0</v>
      </c>
      <c r="BQ396" s="86">
        <f>Árboles!G390</f>
        <v>0</v>
      </c>
      <c r="BR396" s="87">
        <f>Árboles!V390</f>
        <v>0</v>
      </c>
      <c r="BS396" s="87">
        <f>Árboles!W390</f>
        <v>0</v>
      </c>
      <c r="BT396" s="88">
        <f t="shared" si="54"/>
        <v>0</v>
      </c>
      <c r="BU396" s="88">
        <f t="shared" si="55"/>
        <v>0</v>
      </c>
      <c r="BV396" s="89" t="b">
        <f>IF(BT396&lt;&gt;0,Árboles!AC390)</f>
        <v>0</v>
      </c>
      <c r="BW396" s="88">
        <f t="shared" si="56"/>
        <v>0</v>
      </c>
      <c r="BX396" s="88">
        <f t="shared" si="57"/>
        <v>0</v>
      </c>
      <c r="BY396" s="89" t="b">
        <f>IF(BW396&lt;&gt;0,Árboles!AC390)</f>
        <v>0</v>
      </c>
      <c r="BZ396" s="88">
        <f t="shared" si="58"/>
        <v>0</v>
      </c>
      <c r="CA396" s="88">
        <f t="shared" si="59"/>
        <v>0</v>
      </c>
      <c r="CB396" s="89" t="b">
        <f>IF(BZ396&lt;&gt;0,Árboles!AC390)</f>
        <v>0</v>
      </c>
      <c r="CC396" s="88">
        <f t="shared" si="60"/>
        <v>0</v>
      </c>
      <c r="CD396" s="88">
        <f t="shared" si="61"/>
        <v>0</v>
      </c>
      <c r="CE396" s="89" t="b">
        <f>IF(CC396&lt;&gt;0,Árboles!AC390)</f>
        <v>0</v>
      </c>
    </row>
    <row r="397" spans="68:83">
      <c r="BP397" s="10">
        <f>Árboles!B391</f>
        <v>0</v>
      </c>
      <c r="BQ397" s="86">
        <f>Árboles!G391</f>
        <v>0</v>
      </c>
      <c r="BR397" s="87">
        <f>Árboles!V391</f>
        <v>0</v>
      </c>
      <c r="BS397" s="87">
        <f>Árboles!W391</f>
        <v>0</v>
      </c>
      <c r="BT397" s="88">
        <f t="shared" si="54"/>
        <v>0</v>
      </c>
      <c r="BU397" s="88">
        <f t="shared" si="55"/>
        <v>0</v>
      </c>
      <c r="BV397" s="89" t="b">
        <f>IF(BT397&lt;&gt;0,Árboles!AC391)</f>
        <v>0</v>
      </c>
      <c r="BW397" s="88">
        <f t="shared" si="56"/>
        <v>0</v>
      </c>
      <c r="BX397" s="88">
        <f t="shared" si="57"/>
        <v>0</v>
      </c>
      <c r="BY397" s="89" t="b">
        <f>IF(BW397&lt;&gt;0,Árboles!AC391)</f>
        <v>0</v>
      </c>
      <c r="BZ397" s="88">
        <f t="shared" si="58"/>
        <v>0</v>
      </c>
      <c r="CA397" s="88">
        <f t="shared" si="59"/>
        <v>0</v>
      </c>
      <c r="CB397" s="89" t="b">
        <f>IF(BZ397&lt;&gt;0,Árboles!AC391)</f>
        <v>0</v>
      </c>
      <c r="CC397" s="88">
        <f t="shared" si="60"/>
        <v>0</v>
      </c>
      <c r="CD397" s="88">
        <f t="shared" si="61"/>
        <v>0</v>
      </c>
      <c r="CE397" s="89" t="b">
        <f>IF(CC397&lt;&gt;0,Árboles!AC391)</f>
        <v>0</v>
      </c>
    </row>
    <row r="398" spans="68:83">
      <c r="BP398" s="10">
        <f>Árboles!B392</f>
        <v>0</v>
      </c>
      <c r="BQ398" s="86">
        <f>Árboles!G392</f>
        <v>0</v>
      </c>
      <c r="BR398" s="87">
        <f>Árboles!V392</f>
        <v>0</v>
      </c>
      <c r="BS398" s="87">
        <f>Árboles!W392</f>
        <v>0</v>
      </c>
      <c r="BT398" s="88">
        <f t="shared" si="54"/>
        <v>0</v>
      </c>
      <c r="BU398" s="88">
        <f t="shared" si="55"/>
        <v>0</v>
      </c>
      <c r="BV398" s="89" t="b">
        <f>IF(BT398&lt;&gt;0,Árboles!AC392)</f>
        <v>0</v>
      </c>
      <c r="BW398" s="88">
        <f t="shared" si="56"/>
        <v>0</v>
      </c>
      <c r="BX398" s="88">
        <f t="shared" si="57"/>
        <v>0</v>
      </c>
      <c r="BY398" s="89" t="b">
        <f>IF(BW398&lt;&gt;0,Árboles!AC392)</f>
        <v>0</v>
      </c>
      <c r="BZ398" s="88">
        <f t="shared" si="58"/>
        <v>0</v>
      </c>
      <c r="CA398" s="88">
        <f t="shared" si="59"/>
        <v>0</v>
      </c>
      <c r="CB398" s="89" t="b">
        <f>IF(BZ398&lt;&gt;0,Árboles!AC392)</f>
        <v>0</v>
      </c>
      <c r="CC398" s="88">
        <f t="shared" si="60"/>
        <v>0</v>
      </c>
      <c r="CD398" s="88">
        <f t="shared" si="61"/>
        <v>0</v>
      </c>
      <c r="CE398" s="89" t="b">
        <f>IF(CC398&lt;&gt;0,Árboles!AC392)</f>
        <v>0</v>
      </c>
    </row>
    <row r="399" spans="68:83">
      <c r="BP399" s="10">
        <f>Árboles!B393</f>
        <v>0</v>
      </c>
      <c r="BQ399" s="86">
        <f>Árboles!G393</f>
        <v>0</v>
      </c>
      <c r="BR399" s="87">
        <f>Árboles!V393</f>
        <v>0</v>
      </c>
      <c r="BS399" s="87">
        <f>Árboles!W393</f>
        <v>0</v>
      </c>
      <c r="BT399" s="88">
        <f t="shared" si="54"/>
        <v>0</v>
      </c>
      <c r="BU399" s="88">
        <f t="shared" si="55"/>
        <v>0</v>
      </c>
      <c r="BV399" s="89" t="b">
        <f>IF(BT399&lt;&gt;0,Árboles!AC393)</f>
        <v>0</v>
      </c>
      <c r="BW399" s="88">
        <f t="shared" si="56"/>
        <v>0</v>
      </c>
      <c r="BX399" s="88">
        <f t="shared" si="57"/>
        <v>0</v>
      </c>
      <c r="BY399" s="89" t="b">
        <f>IF(BW399&lt;&gt;0,Árboles!AC393)</f>
        <v>0</v>
      </c>
      <c r="BZ399" s="88">
        <f t="shared" si="58"/>
        <v>0</v>
      </c>
      <c r="CA399" s="88">
        <f t="shared" si="59"/>
        <v>0</v>
      </c>
      <c r="CB399" s="89" t="b">
        <f>IF(BZ399&lt;&gt;0,Árboles!AC393)</f>
        <v>0</v>
      </c>
      <c r="CC399" s="88">
        <f t="shared" si="60"/>
        <v>0</v>
      </c>
      <c r="CD399" s="88">
        <f t="shared" si="61"/>
        <v>0</v>
      </c>
      <c r="CE399" s="89" t="b">
        <f>IF(CC399&lt;&gt;0,Árboles!AC393)</f>
        <v>0</v>
      </c>
    </row>
    <row r="400" spans="68:83">
      <c r="BP400" s="10">
        <f>Árboles!B394</f>
        <v>0</v>
      </c>
      <c r="BQ400" s="86">
        <f>Árboles!G394</f>
        <v>0</v>
      </c>
      <c r="BR400" s="87">
        <f>Árboles!V394</f>
        <v>0</v>
      </c>
      <c r="BS400" s="87">
        <f>Árboles!W394</f>
        <v>0</v>
      </c>
      <c r="BT400" s="88">
        <f t="shared" si="54"/>
        <v>0</v>
      </c>
      <c r="BU400" s="88">
        <f t="shared" si="55"/>
        <v>0</v>
      </c>
      <c r="BV400" s="89" t="b">
        <f>IF(BT400&lt;&gt;0,Árboles!AC394)</f>
        <v>0</v>
      </c>
      <c r="BW400" s="88">
        <f t="shared" si="56"/>
        <v>0</v>
      </c>
      <c r="BX400" s="88">
        <f t="shared" si="57"/>
        <v>0</v>
      </c>
      <c r="BY400" s="89" t="b">
        <f>IF(BW400&lt;&gt;0,Árboles!AC394)</f>
        <v>0</v>
      </c>
      <c r="BZ400" s="88">
        <f t="shared" si="58"/>
        <v>0</v>
      </c>
      <c r="CA400" s="88">
        <f t="shared" si="59"/>
        <v>0</v>
      </c>
      <c r="CB400" s="89" t="b">
        <f>IF(BZ400&lt;&gt;0,Árboles!AC394)</f>
        <v>0</v>
      </c>
      <c r="CC400" s="88">
        <f t="shared" si="60"/>
        <v>0</v>
      </c>
      <c r="CD400" s="88">
        <f t="shared" si="61"/>
        <v>0</v>
      </c>
      <c r="CE400" s="89" t="b">
        <f>IF(CC400&lt;&gt;0,Árboles!AC394)</f>
        <v>0</v>
      </c>
    </row>
    <row r="401" spans="68:83">
      <c r="BP401" s="10">
        <f>Árboles!B395</f>
        <v>0</v>
      </c>
      <c r="BQ401" s="86">
        <f>Árboles!G395</f>
        <v>0</v>
      </c>
      <c r="BR401" s="87">
        <f>Árboles!V395</f>
        <v>0</v>
      </c>
      <c r="BS401" s="87">
        <f>Árboles!W395</f>
        <v>0</v>
      </c>
      <c r="BT401" s="88">
        <f t="shared" si="54"/>
        <v>0</v>
      </c>
      <c r="BU401" s="88">
        <f t="shared" si="55"/>
        <v>0</v>
      </c>
      <c r="BV401" s="89" t="b">
        <f>IF(BT401&lt;&gt;0,Árboles!AC395)</f>
        <v>0</v>
      </c>
      <c r="BW401" s="88">
        <f t="shared" si="56"/>
        <v>0</v>
      </c>
      <c r="BX401" s="88">
        <f t="shared" si="57"/>
        <v>0</v>
      </c>
      <c r="BY401" s="89" t="b">
        <f>IF(BW401&lt;&gt;0,Árboles!AC395)</f>
        <v>0</v>
      </c>
      <c r="BZ401" s="88">
        <f t="shared" si="58"/>
        <v>0</v>
      </c>
      <c r="CA401" s="88">
        <f t="shared" si="59"/>
        <v>0</v>
      </c>
      <c r="CB401" s="89" t="b">
        <f>IF(BZ401&lt;&gt;0,Árboles!AC395)</f>
        <v>0</v>
      </c>
      <c r="CC401" s="88">
        <f t="shared" si="60"/>
        <v>0</v>
      </c>
      <c r="CD401" s="88">
        <f t="shared" si="61"/>
        <v>0</v>
      </c>
      <c r="CE401" s="89" t="b">
        <f>IF(CC401&lt;&gt;0,Árboles!AC395)</f>
        <v>0</v>
      </c>
    </row>
    <row r="402" spans="68:83">
      <c r="BP402" s="10">
        <f>Árboles!B396</f>
        <v>0</v>
      </c>
      <c r="BQ402" s="86">
        <f>Árboles!G396</f>
        <v>0</v>
      </c>
      <c r="BR402" s="87">
        <f>Árboles!V396</f>
        <v>0</v>
      </c>
      <c r="BS402" s="87">
        <f>Árboles!W396</f>
        <v>0</v>
      </c>
      <c r="BT402" s="88">
        <f t="shared" si="54"/>
        <v>0</v>
      </c>
      <c r="BU402" s="88">
        <f t="shared" si="55"/>
        <v>0</v>
      </c>
      <c r="BV402" s="89" t="b">
        <f>IF(BT402&lt;&gt;0,Árboles!AC396)</f>
        <v>0</v>
      </c>
      <c r="BW402" s="88">
        <f t="shared" si="56"/>
        <v>0</v>
      </c>
      <c r="BX402" s="88">
        <f t="shared" si="57"/>
        <v>0</v>
      </c>
      <c r="BY402" s="89" t="b">
        <f>IF(BW402&lt;&gt;0,Árboles!AC396)</f>
        <v>0</v>
      </c>
      <c r="BZ402" s="88">
        <f t="shared" si="58"/>
        <v>0</v>
      </c>
      <c r="CA402" s="88">
        <f t="shared" si="59"/>
        <v>0</v>
      </c>
      <c r="CB402" s="89" t="b">
        <f>IF(BZ402&lt;&gt;0,Árboles!AC396)</f>
        <v>0</v>
      </c>
      <c r="CC402" s="88">
        <f t="shared" si="60"/>
        <v>0</v>
      </c>
      <c r="CD402" s="88">
        <f t="shared" si="61"/>
        <v>0</v>
      </c>
      <c r="CE402" s="89" t="b">
        <f>IF(CC402&lt;&gt;0,Árboles!AC396)</f>
        <v>0</v>
      </c>
    </row>
    <row r="403" spans="68:83">
      <c r="BP403" s="10">
        <f>Árboles!B397</f>
        <v>0</v>
      </c>
      <c r="BQ403" s="86">
        <f>Árboles!G397</f>
        <v>0</v>
      </c>
      <c r="BR403" s="87">
        <f>Árboles!V397</f>
        <v>0</v>
      </c>
      <c r="BS403" s="87">
        <f>Árboles!W397</f>
        <v>0</v>
      </c>
      <c r="BT403" s="88">
        <f t="shared" si="54"/>
        <v>0</v>
      </c>
      <c r="BU403" s="88">
        <f t="shared" si="55"/>
        <v>0</v>
      </c>
      <c r="BV403" s="89" t="b">
        <f>IF(BT403&lt;&gt;0,Árboles!AC397)</f>
        <v>0</v>
      </c>
      <c r="BW403" s="88">
        <f t="shared" si="56"/>
        <v>0</v>
      </c>
      <c r="BX403" s="88">
        <f t="shared" si="57"/>
        <v>0</v>
      </c>
      <c r="BY403" s="89" t="b">
        <f>IF(BW403&lt;&gt;0,Árboles!AC397)</f>
        <v>0</v>
      </c>
      <c r="BZ403" s="88">
        <f t="shared" si="58"/>
        <v>0</v>
      </c>
      <c r="CA403" s="88">
        <f t="shared" si="59"/>
        <v>0</v>
      </c>
      <c r="CB403" s="89" t="b">
        <f>IF(BZ403&lt;&gt;0,Árboles!AC397)</f>
        <v>0</v>
      </c>
      <c r="CC403" s="88">
        <f t="shared" si="60"/>
        <v>0</v>
      </c>
      <c r="CD403" s="88">
        <f t="shared" si="61"/>
        <v>0</v>
      </c>
      <c r="CE403" s="89" t="b">
        <f>IF(CC403&lt;&gt;0,Árboles!AC397)</f>
        <v>0</v>
      </c>
    </row>
    <row r="404" spans="68:83">
      <c r="BP404" s="10">
        <f>Árboles!B398</f>
        <v>0</v>
      </c>
      <c r="BQ404" s="86">
        <f>Árboles!G398</f>
        <v>0</v>
      </c>
      <c r="BR404" s="87">
        <f>Árboles!V398</f>
        <v>0</v>
      </c>
      <c r="BS404" s="87">
        <f>Árboles!W398</f>
        <v>0</v>
      </c>
      <c r="BT404" s="88">
        <f t="shared" si="54"/>
        <v>0</v>
      </c>
      <c r="BU404" s="88">
        <f t="shared" si="55"/>
        <v>0</v>
      </c>
      <c r="BV404" s="89" t="b">
        <f>IF(BT404&lt;&gt;0,Árboles!AC398)</f>
        <v>0</v>
      </c>
      <c r="BW404" s="88">
        <f t="shared" si="56"/>
        <v>0</v>
      </c>
      <c r="BX404" s="88">
        <f t="shared" si="57"/>
        <v>0</v>
      </c>
      <c r="BY404" s="89" t="b">
        <f>IF(BW404&lt;&gt;0,Árboles!AC398)</f>
        <v>0</v>
      </c>
      <c r="BZ404" s="88">
        <f t="shared" si="58"/>
        <v>0</v>
      </c>
      <c r="CA404" s="88">
        <f t="shared" si="59"/>
        <v>0</v>
      </c>
      <c r="CB404" s="89" t="b">
        <f>IF(BZ404&lt;&gt;0,Árboles!AC398)</f>
        <v>0</v>
      </c>
      <c r="CC404" s="88">
        <f t="shared" si="60"/>
        <v>0</v>
      </c>
      <c r="CD404" s="88">
        <f t="shared" si="61"/>
        <v>0</v>
      </c>
      <c r="CE404" s="89" t="b">
        <f>IF(CC404&lt;&gt;0,Árboles!AC398)</f>
        <v>0</v>
      </c>
    </row>
    <row r="405" spans="68:83">
      <c r="BP405" s="10">
        <f>Árboles!B399</f>
        <v>0</v>
      </c>
      <c r="BQ405" s="86">
        <f>Árboles!G399</f>
        <v>0</v>
      </c>
      <c r="BR405" s="87">
        <f>Árboles!V399</f>
        <v>0</v>
      </c>
      <c r="BS405" s="87">
        <f>Árboles!W399</f>
        <v>0</v>
      </c>
      <c r="BT405" s="88">
        <f t="shared" si="54"/>
        <v>0</v>
      </c>
      <c r="BU405" s="88">
        <f t="shared" si="55"/>
        <v>0</v>
      </c>
      <c r="BV405" s="89" t="b">
        <f>IF(BT405&lt;&gt;0,Árboles!AC399)</f>
        <v>0</v>
      </c>
      <c r="BW405" s="88">
        <f t="shared" si="56"/>
        <v>0</v>
      </c>
      <c r="BX405" s="88">
        <f t="shared" si="57"/>
        <v>0</v>
      </c>
      <c r="BY405" s="89" t="b">
        <f>IF(BW405&lt;&gt;0,Árboles!AC399)</f>
        <v>0</v>
      </c>
      <c r="BZ405" s="88">
        <f t="shared" si="58"/>
        <v>0</v>
      </c>
      <c r="CA405" s="88">
        <f t="shared" si="59"/>
        <v>0</v>
      </c>
      <c r="CB405" s="89" t="b">
        <f>IF(BZ405&lt;&gt;0,Árboles!AC399)</f>
        <v>0</v>
      </c>
      <c r="CC405" s="88">
        <f t="shared" si="60"/>
        <v>0</v>
      </c>
      <c r="CD405" s="88">
        <f t="shared" si="61"/>
        <v>0</v>
      </c>
      <c r="CE405" s="89" t="b">
        <f>IF(CC405&lt;&gt;0,Árboles!AC399)</f>
        <v>0</v>
      </c>
    </row>
    <row r="406" spans="68:83">
      <c r="BP406" s="10">
        <f>Árboles!B400</f>
        <v>0</v>
      </c>
      <c r="BQ406" s="86">
        <f>Árboles!G400</f>
        <v>0</v>
      </c>
      <c r="BR406" s="87">
        <f>Árboles!V400</f>
        <v>0</v>
      </c>
      <c r="BS406" s="87">
        <f>Árboles!W400</f>
        <v>0</v>
      </c>
      <c r="BT406" s="88">
        <f t="shared" si="54"/>
        <v>0</v>
      </c>
      <c r="BU406" s="88">
        <f t="shared" si="55"/>
        <v>0</v>
      </c>
      <c r="BV406" s="89" t="b">
        <f>IF(BT406&lt;&gt;0,Árboles!AC400)</f>
        <v>0</v>
      </c>
      <c r="BW406" s="88">
        <f t="shared" si="56"/>
        <v>0</v>
      </c>
      <c r="BX406" s="88">
        <f t="shared" si="57"/>
        <v>0</v>
      </c>
      <c r="BY406" s="89" t="b">
        <f>IF(BW406&lt;&gt;0,Árboles!AC400)</f>
        <v>0</v>
      </c>
      <c r="BZ406" s="88">
        <f t="shared" si="58"/>
        <v>0</v>
      </c>
      <c r="CA406" s="88">
        <f t="shared" si="59"/>
        <v>0</v>
      </c>
      <c r="CB406" s="89" t="b">
        <f>IF(BZ406&lt;&gt;0,Árboles!AC400)</f>
        <v>0</v>
      </c>
      <c r="CC406" s="88">
        <f t="shared" si="60"/>
        <v>0</v>
      </c>
      <c r="CD406" s="88">
        <f t="shared" si="61"/>
        <v>0</v>
      </c>
      <c r="CE406" s="89" t="b">
        <f>IF(CC406&lt;&gt;0,Árboles!AC400)</f>
        <v>0</v>
      </c>
    </row>
    <row r="407" spans="68:83">
      <c r="BP407" s="10">
        <f>Árboles!B401</f>
        <v>0</v>
      </c>
      <c r="BQ407" s="86">
        <f>Árboles!G401</f>
        <v>0</v>
      </c>
      <c r="BR407" s="87">
        <f>Árboles!V401</f>
        <v>0</v>
      </c>
      <c r="BS407" s="87">
        <f>Árboles!W401</f>
        <v>0</v>
      </c>
      <c r="BT407" s="88">
        <f t="shared" si="54"/>
        <v>0</v>
      </c>
      <c r="BU407" s="88">
        <f t="shared" si="55"/>
        <v>0</v>
      </c>
      <c r="BV407" s="89" t="b">
        <f>IF(BT407&lt;&gt;0,Árboles!AC401)</f>
        <v>0</v>
      </c>
      <c r="BW407" s="88">
        <f t="shared" si="56"/>
        <v>0</v>
      </c>
      <c r="BX407" s="88">
        <f t="shared" si="57"/>
        <v>0</v>
      </c>
      <c r="BY407" s="89" t="b">
        <f>IF(BW407&lt;&gt;0,Árboles!AC401)</f>
        <v>0</v>
      </c>
      <c r="BZ407" s="88">
        <f t="shared" si="58"/>
        <v>0</v>
      </c>
      <c r="CA407" s="88">
        <f t="shared" si="59"/>
        <v>0</v>
      </c>
      <c r="CB407" s="89" t="b">
        <f>IF(BZ407&lt;&gt;0,Árboles!AC401)</f>
        <v>0</v>
      </c>
      <c r="CC407" s="88">
        <f t="shared" si="60"/>
        <v>0</v>
      </c>
      <c r="CD407" s="88">
        <f t="shared" si="61"/>
        <v>0</v>
      </c>
      <c r="CE407" s="89" t="b">
        <f>IF(CC407&lt;&gt;0,Árboles!AC401)</f>
        <v>0</v>
      </c>
    </row>
    <row r="408" spans="68:83">
      <c r="BP408" s="10">
        <f>Árboles!B402</f>
        <v>0</v>
      </c>
      <c r="BQ408" s="86">
        <f>Árboles!G402</f>
        <v>0</v>
      </c>
      <c r="BR408" s="87">
        <f>Árboles!V402</f>
        <v>0</v>
      </c>
      <c r="BS408" s="87">
        <f>Árboles!W402</f>
        <v>0</v>
      </c>
      <c r="BT408" s="88">
        <f t="shared" si="54"/>
        <v>0</v>
      </c>
      <c r="BU408" s="88">
        <f t="shared" si="55"/>
        <v>0</v>
      </c>
      <c r="BV408" s="89" t="b">
        <f>IF(BT408&lt;&gt;0,Árboles!AC402)</f>
        <v>0</v>
      </c>
      <c r="BW408" s="88">
        <f t="shared" si="56"/>
        <v>0</v>
      </c>
      <c r="BX408" s="88">
        <f t="shared" si="57"/>
        <v>0</v>
      </c>
      <c r="BY408" s="89" t="b">
        <f>IF(BW408&lt;&gt;0,Árboles!AC402)</f>
        <v>0</v>
      </c>
      <c r="BZ408" s="88">
        <f t="shared" si="58"/>
        <v>0</v>
      </c>
      <c r="CA408" s="88">
        <f t="shared" si="59"/>
        <v>0</v>
      </c>
      <c r="CB408" s="89" t="b">
        <f>IF(BZ408&lt;&gt;0,Árboles!AC402)</f>
        <v>0</v>
      </c>
      <c r="CC408" s="88">
        <f t="shared" si="60"/>
        <v>0</v>
      </c>
      <c r="CD408" s="88">
        <f t="shared" si="61"/>
        <v>0</v>
      </c>
      <c r="CE408" s="89" t="b">
        <f>IF(CC408&lt;&gt;0,Árboles!AC402)</f>
        <v>0</v>
      </c>
    </row>
    <row r="409" spans="68:83">
      <c r="BP409" s="10">
        <f>Árboles!B403</f>
        <v>0</v>
      </c>
      <c r="BQ409" s="86">
        <f>Árboles!G403</f>
        <v>0</v>
      </c>
      <c r="BR409" s="87">
        <f>Árboles!V403</f>
        <v>0</v>
      </c>
      <c r="BS409" s="87">
        <f>Árboles!W403</f>
        <v>0</v>
      </c>
      <c r="BT409" s="88">
        <f t="shared" si="54"/>
        <v>0</v>
      </c>
      <c r="BU409" s="88">
        <f t="shared" si="55"/>
        <v>0</v>
      </c>
      <c r="BV409" s="89" t="b">
        <f>IF(BT409&lt;&gt;0,Árboles!AC403)</f>
        <v>0</v>
      </c>
      <c r="BW409" s="88">
        <f t="shared" si="56"/>
        <v>0</v>
      </c>
      <c r="BX409" s="88">
        <f t="shared" si="57"/>
        <v>0</v>
      </c>
      <c r="BY409" s="89" t="b">
        <f>IF(BW409&lt;&gt;0,Árboles!AC403)</f>
        <v>0</v>
      </c>
      <c r="BZ409" s="88">
        <f t="shared" si="58"/>
        <v>0</v>
      </c>
      <c r="CA409" s="88">
        <f t="shared" si="59"/>
        <v>0</v>
      </c>
      <c r="CB409" s="89" t="b">
        <f>IF(BZ409&lt;&gt;0,Árboles!AC403)</f>
        <v>0</v>
      </c>
      <c r="CC409" s="88">
        <f t="shared" si="60"/>
        <v>0</v>
      </c>
      <c r="CD409" s="88">
        <f t="shared" si="61"/>
        <v>0</v>
      </c>
      <c r="CE409" s="89" t="b">
        <f>IF(CC409&lt;&gt;0,Árboles!AC403)</f>
        <v>0</v>
      </c>
    </row>
    <row r="410" spans="68:83">
      <c r="BP410" s="10">
        <f>Árboles!B404</f>
        <v>0</v>
      </c>
      <c r="BQ410" s="86">
        <f>Árboles!G404</f>
        <v>0</v>
      </c>
      <c r="BR410" s="87">
        <f>Árboles!V404</f>
        <v>0</v>
      </c>
      <c r="BS410" s="87">
        <f>Árboles!W404</f>
        <v>0</v>
      </c>
      <c r="BT410" s="88">
        <f t="shared" si="54"/>
        <v>0</v>
      </c>
      <c r="BU410" s="88">
        <f t="shared" si="55"/>
        <v>0</v>
      </c>
      <c r="BV410" s="89" t="b">
        <f>IF(BT410&lt;&gt;0,Árboles!AC404)</f>
        <v>0</v>
      </c>
      <c r="BW410" s="88">
        <f t="shared" si="56"/>
        <v>0</v>
      </c>
      <c r="BX410" s="88">
        <f t="shared" si="57"/>
        <v>0</v>
      </c>
      <c r="BY410" s="89" t="b">
        <f>IF(BW410&lt;&gt;0,Árboles!AC404)</f>
        <v>0</v>
      </c>
      <c r="BZ410" s="88">
        <f t="shared" si="58"/>
        <v>0</v>
      </c>
      <c r="CA410" s="88">
        <f t="shared" si="59"/>
        <v>0</v>
      </c>
      <c r="CB410" s="89" t="b">
        <f>IF(BZ410&lt;&gt;0,Árboles!AC404)</f>
        <v>0</v>
      </c>
      <c r="CC410" s="88">
        <f t="shared" si="60"/>
        <v>0</v>
      </c>
      <c r="CD410" s="88">
        <f t="shared" si="61"/>
        <v>0</v>
      </c>
      <c r="CE410" s="89" t="b">
        <f>IF(CC410&lt;&gt;0,Árboles!AC404)</f>
        <v>0</v>
      </c>
    </row>
    <row r="411" spans="68:83">
      <c r="BP411" s="10">
        <f>Árboles!B405</f>
        <v>0</v>
      </c>
      <c r="BQ411" s="86">
        <f>Árboles!G405</f>
        <v>0</v>
      </c>
      <c r="BR411" s="87">
        <f>Árboles!V405</f>
        <v>0</v>
      </c>
      <c r="BS411" s="87">
        <f>Árboles!W405</f>
        <v>0</v>
      </c>
      <c r="BT411" s="88">
        <f t="shared" si="54"/>
        <v>0</v>
      </c>
      <c r="BU411" s="88">
        <f t="shared" si="55"/>
        <v>0</v>
      </c>
      <c r="BV411" s="89" t="b">
        <f>IF(BT411&lt;&gt;0,Árboles!AC405)</f>
        <v>0</v>
      </c>
      <c r="BW411" s="88">
        <f t="shared" si="56"/>
        <v>0</v>
      </c>
      <c r="BX411" s="88">
        <f t="shared" si="57"/>
        <v>0</v>
      </c>
      <c r="BY411" s="89" t="b">
        <f>IF(BW411&lt;&gt;0,Árboles!AC405)</f>
        <v>0</v>
      </c>
      <c r="BZ411" s="88">
        <f t="shared" si="58"/>
        <v>0</v>
      </c>
      <c r="CA411" s="88">
        <f t="shared" si="59"/>
        <v>0</v>
      </c>
      <c r="CB411" s="89" t="b">
        <f>IF(BZ411&lt;&gt;0,Árboles!AC405)</f>
        <v>0</v>
      </c>
      <c r="CC411" s="88">
        <f t="shared" si="60"/>
        <v>0</v>
      </c>
      <c r="CD411" s="88">
        <f t="shared" si="61"/>
        <v>0</v>
      </c>
      <c r="CE411" s="89" t="b">
        <f>IF(CC411&lt;&gt;0,Árboles!AC405)</f>
        <v>0</v>
      </c>
    </row>
    <row r="412" spans="68:83">
      <c r="BP412" s="10">
        <f>Árboles!B406</f>
        <v>0</v>
      </c>
      <c r="BQ412" s="86">
        <f>Árboles!G406</f>
        <v>0</v>
      </c>
      <c r="BR412" s="87">
        <f>Árboles!V406</f>
        <v>0</v>
      </c>
      <c r="BS412" s="87">
        <f>Árboles!W406</f>
        <v>0</v>
      </c>
      <c r="BT412" s="88">
        <f t="shared" si="54"/>
        <v>0</v>
      </c>
      <c r="BU412" s="88">
        <f t="shared" si="55"/>
        <v>0</v>
      </c>
      <c r="BV412" s="89" t="b">
        <f>IF(BT412&lt;&gt;0,Árboles!AC406)</f>
        <v>0</v>
      </c>
      <c r="BW412" s="88">
        <f t="shared" si="56"/>
        <v>0</v>
      </c>
      <c r="BX412" s="88">
        <f t="shared" si="57"/>
        <v>0</v>
      </c>
      <c r="BY412" s="89" t="b">
        <f>IF(BW412&lt;&gt;0,Árboles!AC406)</f>
        <v>0</v>
      </c>
      <c r="BZ412" s="88">
        <f t="shared" si="58"/>
        <v>0</v>
      </c>
      <c r="CA412" s="88">
        <f t="shared" si="59"/>
        <v>0</v>
      </c>
      <c r="CB412" s="89" t="b">
        <f>IF(BZ412&lt;&gt;0,Árboles!AC406)</f>
        <v>0</v>
      </c>
      <c r="CC412" s="88">
        <f t="shared" si="60"/>
        <v>0</v>
      </c>
      <c r="CD412" s="88">
        <f t="shared" si="61"/>
        <v>0</v>
      </c>
      <c r="CE412" s="89" t="b">
        <f>IF(CC412&lt;&gt;0,Árboles!AC406)</f>
        <v>0</v>
      </c>
    </row>
    <row r="413" spans="68:83">
      <c r="BP413" s="10">
        <f>Árboles!B407</f>
        <v>0</v>
      </c>
      <c r="BQ413" s="86">
        <f>Árboles!G407</f>
        <v>0</v>
      </c>
      <c r="BR413" s="87">
        <f>Árboles!V407</f>
        <v>0</v>
      </c>
      <c r="BS413" s="87">
        <f>Árboles!W407</f>
        <v>0</v>
      </c>
      <c r="BT413" s="88">
        <f t="shared" si="54"/>
        <v>0</v>
      </c>
      <c r="BU413" s="88">
        <f t="shared" si="55"/>
        <v>0</v>
      </c>
      <c r="BV413" s="89" t="b">
        <f>IF(BT413&lt;&gt;0,Árboles!AC407)</f>
        <v>0</v>
      </c>
      <c r="BW413" s="88">
        <f t="shared" si="56"/>
        <v>0</v>
      </c>
      <c r="BX413" s="88">
        <f t="shared" si="57"/>
        <v>0</v>
      </c>
      <c r="BY413" s="89" t="b">
        <f>IF(BW413&lt;&gt;0,Árboles!AC407)</f>
        <v>0</v>
      </c>
      <c r="BZ413" s="88">
        <f t="shared" si="58"/>
        <v>0</v>
      </c>
      <c r="CA413" s="88">
        <f t="shared" si="59"/>
        <v>0</v>
      </c>
      <c r="CB413" s="89" t="b">
        <f>IF(BZ413&lt;&gt;0,Árboles!AC407)</f>
        <v>0</v>
      </c>
      <c r="CC413" s="88">
        <f t="shared" si="60"/>
        <v>0</v>
      </c>
      <c r="CD413" s="88">
        <f t="shared" si="61"/>
        <v>0</v>
      </c>
      <c r="CE413" s="89" t="b">
        <f>IF(CC413&lt;&gt;0,Árboles!AC407)</f>
        <v>0</v>
      </c>
    </row>
    <row r="414" spans="68:83">
      <c r="BP414" s="10">
        <f>Árboles!B408</f>
        <v>0</v>
      </c>
      <c r="BQ414" s="86">
        <f>Árboles!G408</f>
        <v>0</v>
      </c>
      <c r="BR414" s="87">
        <f>Árboles!V408</f>
        <v>0</v>
      </c>
      <c r="BS414" s="87">
        <f>Árboles!W408</f>
        <v>0</v>
      </c>
      <c r="BT414" s="88">
        <f t="shared" si="54"/>
        <v>0</v>
      </c>
      <c r="BU414" s="88">
        <f t="shared" si="55"/>
        <v>0</v>
      </c>
      <c r="BV414" s="89" t="b">
        <f>IF(BT414&lt;&gt;0,Árboles!AC408)</f>
        <v>0</v>
      </c>
      <c r="BW414" s="88">
        <f t="shared" si="56"/>
        <v>0</v>
      </c>
      <c r="BX414" s="88">
        <f t="shared" si="57"/>
        <v>0</v>
      </c>
      <c r="BY414" s="89" t="b">
        <f>IF(BW414&lt;&gt;0,Árboles!AC408)</f>
        <v>0</v>
      </c>
      <c r="BZ414" s="88">
        <f t="shared" si="58"/>
        <v>0</v>
      </c>
      <c r="CA414" s="88">
        <f t="shared" si="59"/>
        <v>0</v>
      </c>
      <c r="CB414" s="89" t="b">
        <f>IF(BZ414&lt;&gt;0,Árboles!AC408)</f>
        <v>0</v>
      </c>
      <c r="CC414" s="88">
        <f t="shared" si="60"/>
        <v>0</v>
      </c>
      <c r="CD414" s="88">
        <f t="shared" si="61"/>
        <v>0</v>
      </c>
      <c r="CE414" s="89" t="b">
        <f>IF(CC414&lt;&gt;0,Árboles!AC408)</f>
        <v>0</v>
      </c>
    </row>
    <row r="415" spans="68:83">
      <c r="BP415" s="10">
        <f>Árboles!B409</f>
        <v>0</v>
      </c>
      <c r="BQ415" s="86">
        <f>Árboles!G409</f>
        <v>0</v>
      </c>
      <c r="BR415" s="87">
        <f>Árboles!V409</f>
        <v>0</v>
      </c>
      <c r="BS415" s="87">
        <f>Árboles!W409</f>
        <v>0</v>
      </c>
      <c r="BT415" s="88">
        <f t="shared" si="54"/>
        <v>0</v>
      </c>
      <c r="BU415" s="88">
        <f t="shared" si="55"/>
        <v>0</v>
      </c>
      <c r="BV415" s="89" t="b">
        <f>IF(BT415&lt;&gt;0,Árboles!AC409)</f>
        <v>0</v>
      </c>
      <c r="BW415" s="88">
        <f t="shared" si="56"/>
        <v>0</v>
      </c>
      <c r="BX415" s="88">
        <f t="shared" si="57"/>
        <v>0</v>
      </c>
      <c r="BY415" s="89" t="b">
        <f>IF(BW415&lt;&gt;0,Árboles!AC409)</f>
        <v>0</v>
      </c>
      <c r="BZ415" s="88">
        <f t="shared" si="58"/>
        <v>0</v>
      </c>
      <c r="CA415" s="88">
        <f t="shared" si="59"/>
        <v>0</v>
      </c>
      <c r="CB415" s="89" t="b">
        <f>IF(BZ415&lt;&gt;0,Árboles!AC409)</f>
        <v>0</v>
      </c>
      <c r="CC415" s="88">
        <f t="shared" si="60"/>
        <v>0</v>
      </c>
      <c r="CD415" s="88">
        <f t="shared" si="61"/>
        <v>0</v>
      </c>
      <c r="CE415" s="89" t="b">
        <f>IF(CC415&lt;&gt;0,Árboles!AC409)</f>
        <v>0</v>
      </c>
    </row>
    <row r="416" spans="68:83">
      <c r="BP416" s="10">
        <f>Árboles!B410</f>
        <v>0</v>
      </c>
      <c r="BQ416" s="86">
        <f>Árboles!G410</f>
        <v>0</v>
      </c>
      <c r="BR416" s="87">
        <f>Árboles!V410</f>
        <v>0</v>
      </c>
      <c r="BS416" s="87">
        <f>Árboles!W410</f>
        <v>0</v>
      </c>
      <c r="BT416" s="88">
        <f t="shared" si="54"/>
        <v>0</v>
      </c>
      <c r="BU416" s="88">
        <f t="shared" si="55"/>
        <v>0</v>
      </c>
      <c r="BV416" s="89" t="b">
        <f>IF(BT416&lt;&gt;0,Árboles!AC410)</f>
        <v>0</v>
      </c>
      <c r="BW416" s="88">
        <f t="shared" si="56"/>
        <v>0</v>
      </c>
      <c r="BX416" s="88">
        <f t="shared" si="57"/>
        <v>0</v>
      </c>
      <c r="BY416" s="89" t="b">
        <f>IF(BW416&lt;&gt;0,Árboles!AC410)</f>
        <v>0</v>
      </c>
      <c r="BZ416" s="88">
        <f t="shared" si="58"/>
        <v>0</v>
      </c>
      <c r="CA416" s="88">
        <f t="shared" si="59"/>
        <v>0</v>
      </c>
      <c r="CB416" s="89" t="b">
        <f>IF(BZ416&lt;&gt;0,Árboles!AC410)</f>
        <v>0</v>
      </c>
      <c r="CC416" s="88">
        <f t="shared" si="60"/>
        <v>0</v>
      </c>
      <c r="CD416" s="88">
        <f t="shared" si="61"/>
        <v>0</v>
      </c>
      <c r="CE416" s="89" t="b">
        <f>IF(CC416&lt;&gt;0,Árboles!AC410)</f>
        <v>0</v>
      </c>
    </row>
    <row r="417" spans="68:83">
      <c r="BP417" s="10">
        <f>Árboles!B411</f>
        <v>0</v>
      </c>
      <c r="BQ417" s="86">
        <f>Árboles!G411</f>
        <v>0</v>
      </c>
      <c r="BR417" s="87">
        <f>Árboles!V411</f>
        <v>0</v>
      </c>
      <c r="BS417" s="87">
        <f>Árboles!W411</f>
        <v>0</v>
      </c>
      <c r="BT417" s="88">
        <f t="shared" si="54"/>
        <v>0</v>
      </c>
      <c r="BU417" s="88">
        <f t="shared" si="55"/>
        <v>0</v>
      </c>
      <c r="BV417" s="89" t="b">
        <f>IF(BT417&lt;&gt;0,Árboles!AC411)</f>
        <v>0</v>
      </c>
      <c r="BW417" s="88">
        <f t="shared" si="56"/>
        <v>0</v>
      </c>
      <c r="BX417" s="88">
        <f t="shared" si="57"/>
        <v>0</v>
      </c>
      <c r="BY417" s="89" t="b">
        <f>IF(BW417&lt;&gt;0,Árboles!AC411)</f>
        <v>0</v>
      </c>
      <c r="BZ417" s="88">
        <f t="shared" si="58"/>
        <v>0</v>
      </c>
      <c r="CA417" s="88">
        <f t="shared" si="59"/>
        <v>0</v>
      </c>
      <c r="CB417" s="89" t="b">
        <f>IF(BZ417&lt;&gt;0,Árboles!AC411)</f>
        <v>0</v>
      </c>
      <c r="CC417" s="88">
        <f t="shared" si="60"/>
        <v>0</v>
      </c>
      <c r="CD417" s="88">
        <f t="shared" si="61"/>
        <v>0</v>
      </c>
      <c r="CE417" s="89" t="b">
        <f>IF(CC417&lt;&gt;0,Árboles!AC411)</f>
        <v>0</v>
      </c>
    </row>
    <row r="418" spans="68:83">
      <c r="BP418" s="10">
        <f>Árboles!B412</f>
        <v>0</v>
      </c>
      <c r="BQ418" s="86">
        <f>Árboles!G412</f>
        <v>0</v>
      </c>
      <c r="BR418" s="87">
        <f>Árboles!V412</f>
        <v>0</v>
      </c>
      <c r="BS418" s="87">
        <f>Árboles!W412</f>
        <v>0</v>
      </c>
      <c r="BT418" s="88">
        <f t="shared" si="54"/>
        <v>0</v>
      </c>
      <c r="BU418" s="88">
        <f t="shared" si="55"/>
        <v>0</v>
      </c>
      <c r="BV418" s="89" t="b">
        <f>IF(BT418&lt;&gt;0,Árboles!AC412)</f>
        <v>0</v>
      </c>
      <c r="BW418" s="88">
        <f t="shared" si="56"/>
        <v>0</v>
      </c>
      <c r="BX418" s="88">
        <f t="shared" si="57"/>
        <v>0</v>
      </c>
      <c r="BY418" s="89" t="b">
        <f>IF(BW418&lt;&gt;0,Árboles!AC412)</f>
        <v>0</v>
      </c>
      <c r="BZ418" s="88">
        <f t="shared" si="58"/>
        <v>0</v>
      </c>
      <c r="CA418" s="88">
        <f t="shared" si="59"/>
        <v>0</v>
      </c>
      <c r="CB418" s="89" t="b">
        <f>IF(BZ418&lt;&gt;0,Árboles!AC412)</f>
        <v>0</v>
      </c>
      <c r="CC418" s="88">
        <f t="shared" si="60"/>
        <v>0</v>
      </c>
      <c r="CD418" s="88">
        <f t="shared" si="61"/>
        <v>0</v>
      </c>
      <c r="CE418" s="89" t="b">
        <f>IF(CC418&lt;&gt;0,Árboles!AC412)</f>
        <v>0</v>
      </c>
    </row>
    <row r="419" spans="68:83">
      <c r="BP419" s="10">
        <f>Árboles!B413</f>
        <v>0</v>
      </c>
      <c r="BQ419" s="86">
        <f>Árboles!G413</f>
        <v>0</v>
      </c>
      <c r="BR419" s="87">
        <f>Árboles!V413</f>
        <v>0</v>
      </c>
      <c r="BS419" s="87">
        <f>Árboles!W413</f>
        <v>0</v>
      </c>
      <c r="BT419" s="88">
        <f t="shared" si="54"/>
        <v>0</v>
      </c>
      <c r="BU419" s="88">
        <f t="shared" si="55"/>
        <v>0</v>
      </c>
      <c r="BV419" s="89" t="b">
        <f>IF(BT419&lt;&gt;0,Árboles!AC413)</f>
        <v>0</v>
      </c>
      <c r="BW419" s="88">
        <f t="shared" si="56"/>
        <v>0</v>
      </c>
      <c r="BX419" s="88">
        <f t="shared" si="57"/>
        <v>0</v>
      </c>
      <c r="BY419" s="89" t="b">
        <f>IF(BW419&lt;&gt;0,Árboles!AC413)</f>
        <v>0</v>
      </c>
      <c r="BZ419" s="88">
        <f t="shared" si="58"/>
        <v>0</v>
      </c>
      <c r="CA419" s="88">
        <f t="shared" si="59"/>
        <v>0</v>
      </c>
      <c r="CB419" s="89" t="b">
        <f>IF(BZ419&lt;&gt;0,Árboles!AC413)</f>
        <v>0</v>
      </c>
      <c r="CC419" s="88">
        <f t="shared" si="60"/>
        <v>0</v>
      </c>
      <c r="CD419" s="88">
        <f t="shared" si="61"/>
        <v>0</v>
      </c>
      <c r="CE419" s="89" t="b">
        <f>IF(CC419&lt;&gt;0,Árboles!AC413)</f>
        <v>0</v>
      </c>
    </row>
    <row r="420" spans="68:83">
      <c r="BP420" s="10">
        <f>Árboles!B414</f>
        <v>0</v>
      </c>
      <c r="BQ420" s="86">
        <f>Árboles!G414</f>
        <v>0</v>
      </c>
      <c r="BR420" s="87">
        <f>Árboles!V414</f>
        <v>0</v>
      </c>
      <c r="BS420" s="87">
        <f>Árboles!W414</f>
        <v>0</v>
      </c>
      <c r="BT420" s="88">
        <f t="shared" si="54"/>
        <v>0</v>
      </c>
      <c r="BU420" s="88">
        <f t="shared" si="55"/>
        <v>0</v>
      </c>
      <c r="BV420" s="89" t="b">
        <f>IF(BT420&lt;&gt;0,Árboles!AC414)</f>
        <v>0</v>
      </c>
      <c r="BW420" s="88">
        <f t="shared" si="56"/>
        <v>0</v>
      </c>
      <c r="BX420" s="88">
        <f t="shared" si="57"/>
        <v>0</v>
      </c>
      <c r="BY420" s="89" t="b">
        <f>IF(BW420&lt;&gt;0,Árboles!AC414)</f>
        <v>0</v>
      </c>
      <c r="BZ420" s="88">
        <f t="shared" si="58"/>
        <v>0</v>
      </c>
      <c r="CA420" s="88">
        <f t="shared" si="59"/>
        <v>0</v>
      </c>
      <c r="CB420" s="89" t="b">
        <f>IF(BZ420&lt;&gt;0,Árboles!AC414)</f>
        <v>0</v>
      </c>
      <c r="CC420" s="88">
        <f t="shared" si="60"/>
        <v>0</v>
      </c>
      <c r="CD420" s="88">
        <f t="shared" si="61"/>
        <v>0</v>
      </c>
      <c r="CE420" s="89" t="b">
        <f>IF(CC420&lt;&gt;0,Árboles!AC414)</f>
        <v>0</v>
      </c>
    </row>
    <row r="421" spans="68:83">
      <c r="BP421" s="10">
        <f>Árboles!B415</f>
        <v>0</v>
      </c>
      <c r="BQ421" s="86">
        <f>Árboles!G415</f>
        <v>0</v>
      </c>
      <c r="BR421" s="87">
        <f>Árboles!V415</f>
        <v>0</v>
      </c>
      <c r="BS421" s="87">
        <f>Árboles!W415</f>
        <v>0</v>
      </c>
      <c r="BT421" s="88">
        <f t="shared" si="54"/>
        <v>0</v>
      </c>
      <c r="BU421" s="88">
        <f t="shared" si="55"/>
        <v>0</v>
      </c>
      <c r="BV421" s="89" t="b">
        <f>IF(BT421&lt;&gt;0,Árboles!AC415)</f>
        <v>0</v>
      </c>
      <c r="BW421" s="88">
        <f t="shared" si="56"/>
        <v>0</v>
      </c>
      <c r="BX421" s="88">
        <f t="shared" si="57"/>
        <v>0</v>
      </c>
      <c r="BY421" s="89" t="b">
        <f>IF(BW421&lt;&gt;0,Árboles!AC415)</f>
        <v>0</v>
      </c>
      <c r="BZ421" s="88">
        <f t="shared" si="58"/>
        <v>0</v>
      </c>
      <c r="CA421" s="88">
        <f t="shared" si="59"/>
        <v>0</v>
      </c>
      <c r="CB421" s="89" t="b">
        <f>IF(BZ421&lt;&gt;0,Árboles!AC415)</f>
        <v>0</v>
      </c>
      <c r="CC421" s="88">
        <f t="shared" si="60"/>
        <v>0</v>
      </c>
      <c r="CD421" s="88">
        <f t="shared" si="61"/>
        <v>0</v>
      </c>
      <c r="CE421" s="89" t="b">
        <f>IF(CC421&lt;&gt;0,Árboles!AC415)</f>
        <v>0</v>
      </c>
    </row>
    <row r="422" spans="68:83">
      <c r="BP422" s="10">
        <f>Árboles!B416</f>
        <v>0</v>
      </c>
      <c r="BQ422" s="86">
        <f>Árboles!G416</f>
        <v>0</v>
      </c>
      <c r="BR422" s="87">
        <f>Árboles!V416</f>
        <v>0</v>
      </c>
      <c r="BS422" s="87">
        <f>Árboles!W416</f>
        <v>0</v>
      </c>
      <c r="BT422" s="88">
        <f t="shared" si="54"/>
        <v>0</v>
      </c>
      <c r="BU422" s="88">
        <f t="shared" si="55"/>
        <v>0</v>
      </c>
      <c r="BV422" s="89" t="b">
        <f>IF(BT422&lt;&gt;0,Árboles!AC416)</f>
        <v>0</v>
      </c>
      <c r="BW422" s="88">
        <f t="shared" si="56"/>
        <v>0</v>
      </c>
      <c r="BX422" s="88">
        <f t="shared" si="57"/>
        <v>0</v>
      </c>
      <c r="BY422" s="89" t="b">
        <f>IF(BW422&lt;&gt;0,Árboles!AC416)</f>
        <v>0</v>
      </c>
      <c r="BZ422" s="88">
        <f t="shared" si="58"/>
        <v>0</v>
      </c>
      <c r="CA422" s="88">
        <f t="shared" si="59"/>
        <v>0</v>
      </c>
      <c r="CB422" s="89" t="b">
        <f>IF(BZ422&lt;&gt;0,Árboles!AC416)</f>
        <v>0</v>
      </c>
      <c r="CC422" s="88">
        <f t="shared" si="60"/>
        <v>0</v>
      </c>
      <c r="CD422" s="88">
        <f t="shared" si="61"/>
        <v>0</v>
      </c>
      <c r="CE422" s="89" t="b">
        <f>IF(CC422&lt;&gt;0,Árboles!AC416)</f>
        <v>0</v>
      </c>
    </row>
    <row r="423" spans="68:83">
      <c r="BP423" s="10">
        <f>Árboles!B417</f>
        <v>0</v>
      </c>
      <c r="BQ423" s="86">
        <f>Árboles!G417</f>
        <v>0</v>
      </c>
      <c r="BR423" s="87">
        <f>Árboles!V417</f>
        <v>0</v>
      </c>
      <c r="BS423" s="87">
        <f>Árboles!W417</f>
        <v>0</v>
      </c>
      <c r="BT423" s="88">
        <f t="shared" si="54"/>
        <v>0</v>
      </c>
      <c r="BU423" s="88">
        <f t="shared" si="55"/>
        <v>0</v>
      </c>
      <c r="BV423" s="89" t="b">
        <f>IF(BT423&lt;&gt;0,Árboles!AC417)</f>
        <v>0</v>
      </c>
      <c r="BW423" s="88">
        <f t="shared" si="56"/>
        <v>0</v>
      </c>
      <c r="BX423" s="88">
        <f t="shared" si="57"/>
        <v>0</v>
      </c>
      <c r="BY423" s="89" t="b">
        <f>IF(BW423&lt;&gt;0,Árboles!AC417)</f>
        <v>0</v>
      </c>
      <c r="BZ423" s="88">
        <f t="shared" si="58"/>
        <v>0</v>
      </c>
      <c r="CA423" s="88">
        <f t="shared" si="59"/>
        <v>0</v>
      </c>
      <c r="CB423" s="89" t="b">
        <f>IF(BZ423&lt;&gt;0,Árboles!AC417)</f>
        <v>0</v>
      </c>
      <c r="CC423" s="88">
        <f t="shared" si="60"/>
        <v>0</v>
      </c>
      <c r="CD423" s="88">
        <f t="shared" si="61"/>
        <v>0</v>
      </c>
      <c r="CE423" s="89" t="b">
        <f>IF(CC423&lt;&gt;0,Árboles!AC417)</f>
        <v>0</v>
      </c>
    </row>
    <row r="424" spans="68:83">
      <c r="BP424" s="10">
        <f>Árboles!B418</f>
        <v>0</v>
      </c>
      <c r="BQ424" s="86">
        <f>Árboles!G418</f>
        <v>0</v>
      </c>
      <c r="BR424" s="87">
        <f>Árboles!V418</f>
        <v>0</v>
      </c>
      <c r="BS424" s="87">
        <f>Árboles!W418</f>
        <v>0</v>
      </c>
      <c r="BT424" s="88">
        <f t="shared" si="54"/>
        <v>0</v>
      </c>
      <c r="BU424" s="88">
        <f t="shared" si="55"/>
        <v>0</v>
      </c>
      <c r="BV424" s="89" t="b">
        <f>IF(BT424&lt;&gt;0,Árboles!AC418)</f>
        <v>0</v>
      </c>
      <c r="BW424" s="88">
        <f t="shared" si="56"/>
        <v>0</v>
      </c>
      <c r="BX424" s="88">
        <f t="shared" si="57"/>
        <v>0</v>
      </c>
      <c r="BY424" s="89" t="b">
        <f>IF(BW424&lt;&gt;0,Árboles!AC418)</f>
        <v>0</v>
      </c>
      <c r="BZ424" s="88">
        <f t="shared" si="58"/>
        <v>0</v>
      </c>
      <c r="CA424" s="88">
        <f t="shared" si="59"/>
        <v>0</v>
      </c>
      <c r="CB424" s="89" t="b">
        <f>IF(BZ424&lt;&gt;0,Árboles!AC418)</f>
        <v>0</v>
      </c>
      <c r="CC424" s="88">
        <f t="shared" si="60"/>
        <v>0</v>
      </c>
      <c r="CD424" s="88">
        <f t="shared" si="61"/>
        <v>0</v>
      </c>
      <c r="CE424" s="89" t="b">
        <f>IF(CC424&lt;&gt;0,Árboles!AC418)</f>
        <v>0</v>
      </c>
    </row>
    <row r="425" spans="68:83">
      <c r="BP425" s="10">
        <f>Árboles!B419</f>
        <v>0</v>
      </c>
      <c r="BQ425" s="86">
        <f>Árboles!G419</f>
        <v>0</v>
      </c>
      <c r="BR425" s="87">
        <f>Árboles!V419</f>
        <v>0</v>
      </c>
      <c r="BS425" s="87">
        <f>Árboles!W419</f>
        <v>0</v>
      </c>
      <c r="BT425" s="88">
        <f t="shared" si="54"/>
        <v>0</v>
      </c>
      <c r="BU425" s="88">
        <f t="shared" si="55"/>
        <v>0</v>
      </c>
      <c r="BV425" s="89" t="b">
        <f>IF(BT425&lt;&gt;0,Árboles!AC419)</f>
        <v>0</v>
      </c>
      <c r="BW425" s="88">
        <f t="shared" si="56"/>
        <v>0</v>
      </c>
      <c r="BX425" s="88">
        <f t="shared" si="57"/>
        <v>0</v>
      </c>
      <c r="BY425" s="89" t="b">
        <f>IF(BW425&lt;&gt;0,Árboles!AC419)</f>
        <v>0</v>
      </c>
      <c r="BZ425" s="88">
        <f t="shared" si="58"/>
        <v>0</v>
      </c>
      <c r="CA425" s="88">
        <f t="shared" si="59"/>
        <v>0</v>
      </c>
      <c r="CB425" s="89" t="b">
        <f>IF(BZ425&lt;&gt;0,Árboles!AC419)</f>
        <v>0</v>
      </c>
      <c r="CC425" s="88">
        <f t="shared" si="60"/>
        <v>0</v>
      </c>
      <c r="CD425" s="88">
        <f t="shared" si="61"/>
        <v>0</v>
      </c>
      <c r="CE425" s="89" t="b">
        <f>IF(CC425&lt;&gt;0,Árboles!AC419)</f>
        <v>0</v>
      </c>
    </row>
    <row r="426" spans="68:83">
      <c r="BP426" s="10">
        <f>Árboles!B420</f>
        <v>0</v>
      </c>
      <c r="BQ426" s="86">
        <f>Árboles!G420</f>
        <v>0</v>
      </c>
      <c r="BR426" s="87">
        <f>Árboles!V420</f>
        <v>0</v>
      </c>
      <c r="BS426" s="87">
        <f>Árboles!W420</f>
        <v>0</v>
      </c>
      <c r="BT426" s="88">
        <f t="shared" si="54"/>
        <v>0</v>
      </c>
      <c r="BU426" s="88">
        <f t="shared" si="55"/>
        <v>0</v>
      </c>
      <c r="BV426" s="89" t="b">
        <f>IF(BT426&lt;&gt;0,Árboles!AC420)</f>
        <v>0</v>
      </c>
      <c r="BW426" s="88">
        <f t="shared" si="56"/>
        <v>0</v>
      </c>
      <c r="BX426" s="88">
        <f t="shared" si="57"/>
        <v>0</v>
      </c>
      <c r="BY426" s="89" t="b">
        <f>IF(BW426&lt;&gt;0,Árboles!AC420)</f>
        <v>0</v>
      </c>
      <c r="BZ426" s="88">
        <f t="shared" si="58"/>
        <v>0</v>
      </c>
      <c r="CA426" s="88">
        <f t="shared" si="59"/>
        <v>0</v>
      </c>
      <c r="CB426" s="89" t="b">
        <f>IF(BZ426&lt;&gt;0,Árboles!AC420)</f>
        <v>0</v>
      </c>
      <c r="CC426" s="88">
        <f t="shared" si="60"/>
        <v>0</v>
      </c>
      <c r="CD426" s="88">
        <f t="shared" si="61"/>
        <v>0</v>
      </c>
      <c r="CE426" s="89" t="b">
        <f>IF(CC426&lt;&gt;0,Árboles!AC420)</f>
        <v>0</v>
      </c>
    </row>
    <row r="427" spans="68:83">
      <c r="BP427" s="10">
        <f>Árboles!B421</f>
        <v>0</v>
      </c>
      <c r="BQ427" s="86">
        <f>Árboles!G421</f>
        <v>0</v>
      </c>
      <c r="BR427" s="87">
        <f>Árboles!V421</f>
        <v>0</v>
      </c>
      <c r="BS427" s="87">
        <f>Árboles!W421</f>
        <v>0</v>
      </c>
      <c r="BT427" s="88">
        <f t="shared" si="54"/>
        <v>0</v>
      </c>
      <c r="BU427" s="88">
        <f t="shared" si="55"/>
        <v>0</v>
      </c>
      <c r="BV427" s="89" t="b">
        <f>IF(BT427&lt;&gt;0,Árboles!AC421)</f>
        <v>0</v>
      </c>
      <c r="BW427" s="88">
        <f t="shared" si="56"/>
        <v>0</v>
      </c>
      <c r="BX427" s="88">
        <f t="shared" si="57"/>
        <v>0</v>
      </c>
      <c r="BY427" s="89" t="b">
        <f>IF(BW427&lt;&gt;0,Árboles!AC421)</f>
        <v>0</v>
      </c>
      <c r="BZ427" s="88">
        <f t="shared" si="58"/>
        <v>0</v>
      </c>
      <c r="CA427" s="88">
        <f t="shared" si="59"/>
        <v>0</v>
      </c>
      <c r="CB427" s="89" t="b">
        <f>IF(BZ427&lt;&gt;0,Árboles!AC421)</f>
        <v>0</v>
      </c>
      <c r="CC427" s="88">
        <f t="shared" si="60"/>
        <v>0</v>
      </c>
      <c r="CD427" s="88">
        <f t="shared" si="61"/>
        <v>0</v>
      </c>
      <c r="CE427" s="89" t="b">
        <f>IF(CC427&lt;&gt;0,Árboles!AC421)</f>
        <v>0</v>
      </c>
    </row>
    <row r="428" spans="68:83">
      <c r="BP428" s="10">
        <f>Árboles!B422</f>
        <v>0</v>
      </c>
      <c r="BQ428" s="86">
        <f>Árboles!G422</f>
        <v>0</v>
      </c>
      <c r="BR428" s="87">
        <f>Árboles!V422</f>
        <v>0</v>
      </c>
      <c r="BS428" s="87">
        <f>Árboles!W422</f>
        <v>0</v>
      </c>
      <c r="BT428" s="88">
        <f t="shared" si="54"/>
        <v>0</v>
      </c>
      <c r="BU428" s="88">
        <f t="shared" si="55"/>
        <v>0</v>
      </c>
      <c r="BV428" s="89" t="b">
        <f>IF(BT428&lt;&gt;0,Árboles!AC422)</f>
        <v>0</v>
      </c>
      <c r="BW428" s="88">
        <f t="shared" si="56"/>
        <v>0</v>
      </c>
      <c r="BX428" s="88">
        <f t="shared" si="57"/>
        <v>0</v>
      </c>
      <c r="BY428" s="89" t="b">
        <f>IF(BW428&lt;&gt;0,Árboles!AC422)</f>
        <v>0</v>
      </c>
      <c r="BZ428" s="88">
        <f t="shared" si="58"/>
        <v>0</v>
      </c>
      <c r="CA428" s="88">
        <f t="shared" si="59"/>
        <v>0</v>
      </c>
      <c r="CB428" s="89" t="b">
        <f>IF(BZ428&lt;&gt;0,Árboles!AC422)</f>
        <v>0</v>
      </c>
      <c r="CC428" s="88">
        <f t="shared" si="60"/>
        <v>0</v>
      </c>
      <c r="CD428" s="88">
        <f t="shared" si="61"/>
        <v>0</v>
      </c>
      <c r="CE428" s="89" t="b">
        <f>IF(CC428&lt;&gt;0,Árboles!AC422)</f>
        <v>0</v>
      </c>
    </row>
    <row r="429" spans="68:83">
      <c r="BP429" s="10">
        <f>Árboles!B423</f>
        <v>0</v>
      </c>
      <c r="BQ429" s="86">
        <f>Árboles!G423</f>
        <v>0</v>
      </c>
      <c r="BR429" s="87">
        <f>Árboles!V423</f>
        <v>0</v>
      </c>
      <c r="BS429" s="87">
        <f>Árboles!W423</f>
        <v>0</v>
      </c>
      <c r="BT429" s="88">
        <f t="shared" si="54"/>
        <v>0</v>
      </c>
      <c r="BU429" s="88">
        <f t="shared" si="55"/>
        <v>0</v>
      </c>
      <c r="BV429" s="89" t="b">
        <f>IF(BT429&lt;&gt;0,Árboles!AC423)</f>
        <v>0</v>
      </c>
      <c r="BW429" s="88">
        <f t="shared" si="56"/>
        <v>0</v>
      </c>
      <c r="BX429" s="88">
        <f t="shared" si="57"/>
        <v>0</v>
      </c>
      <c r="BY429" s="89" t="b">
        <f>IF(BW429&lt;&gt;0,Árboles!AC423)</f>
        <v>0</v>
      </c>
      <c r="BZ429" s="88">
        <f t="shared" si="58"/>
        <v>0</v>
      </c>
      <c r="CA429" s="88">
        <f t="shared" si="59"/>
        <v>0</v>
      </c>
      <c r="CB429" s="89" t="b">
        <f>IF(BZ429&lt;&gt;0,Árboles!AC423)</f>
        <v>0</v>
      </c>
      <c r="CC429" s="88">
        <f t="shared" si="60"/>
        <v>0</v>
      </c>
      <c r="CD429" s="88">
        <f t="shared" si="61"/>
        <v>0</v>
      </c>
      <c r="CE429" s="89" t="b">
        <f>IF(CC429&lt;&gt;0,Árboles!AC423)</f>
        <v>0</v>
      </c>
    </row>
    <row r="430" spans="68:83">
      <c r="BP430" s="10">
        <f>Árboles!B424</f>
        <v>0</v>
      </c>
      <c r="BQ430" s="86">
        <f>Árboles!G424</f>
        <v>0</v>
      </c>
      <c r="BR430" s="87">
        <f>Árboles!V424</f>
        <v>0</v>
      </c>
      <c r="BS430" s="87">
        <f>Árboles!W424</f>
        <v>0</v>
      </c>
      <c r="BT430" s="88">
        <f t="shared" si="54"/>
        <v>0</v>
      </c>
      <c r="BU430" s="88">
        <f t="shared" si="55"/>
        <v>0</v>
      </c>
      <c r="BV430" s="89" t="b">
        <f>IF(BT430&lt;&gt;0,Árboles!AC424)</f>
        <v>0</v>
      </c>
      <c r="BW430" s="88">
        <f t="shared" si="56"/>
        <v>0</v>
      </c>
      <c r="BX430" s="88">
        <f t="shared" si="57"/>
        <v>0</v>
      </c>
      <c r="BY430" s="89" t="b">
        <f>IF(BW430&lt;&gt;0,Árboles!AC424)</f>
        <v>0</v>
      </c>
      <c r="BZ430" s="88">
        <f t="shared" si="58"/>
        <v>0</v>
      </c>
      <c r="CA430" s="88">
        <f t="shared" si="59"/>
        <v>0</v>
      </c>
      <c r="CB430" s="89" t="b">
        <f>IF(BZ430&lt;&gt;0,Árboles!AC424)</f>
        <v>0</v>
      </c>
      <c r="CC430" s="88">
        <f t="shared" si="60"/>
        <v>0</v>
      </c>
      <c r="CD430" s="88">
        <f t="shared" si="61"/>
        <v>0</v>
      </c>
      <c r="CE430" s="89" t="b">
        <f>IF(CC430&lt;&gt;0,Árboles!AC424)</f>
        <v>0</v>
      </c>
    </row>
    <row r="431" spans="68:83">
      <c r="BP431" s="10">
        <f>Árboles!B425</f>
        <v>0</v>
      </c>
      <c r="BQ431" s="86">
        <f>Árboles!G425</f>
        <v>0</v>
      </c>
      <c r="BR431" s="87">
        <f>Árboles!V425</f>
        <v>0</v>
      </c>
      <c r="BS431" s="87">
        <f>Árboles!W425</f>
        <v>0</v>
      </c>
      <c r="BT431" s="88">
        <f t="shared" si="54"/>
        <v>0</v>
      </c>
      <c r="BU431" s="88">
        <f t="shared" si="55"/>
        <v>0</v>
      </c>
      <c r="BV431" s="89" t="b">
        <f>IF(BT431&lt;&gt;0,Árboles!AC425)</f>
        <v>0</v>
      </c>
      <c r="BW431" s="88">
        <f t="shared" si="56"/>
        <v>0</v>
      </c>
      <c r="BX431" s="88">
        <f t="shared" si="57"/>
        <v>0</v>
      </c>
      <c r="BY431" s="89" t="b">
        <f>IF(BW431&lt;&gt;0,Árboles!AC425)</f>
        <v>0</v>
      </c>
      <c r="BZ431" s="88">
        <f t="shared" si="58"/>
        <v>0</v>
      </c>
      <c r="CA431" s="88">
        <f t="shared" si="59"/>
        <v>0</v>
      </c>
      <c r="CB431" s="89" t="b">
        <f>IF(BZ431&lt;&gt;0,Árboles!AC425)</f>
        <v>0</v>
      </c>
      <c r="CC431" s="88">
        <f t="shared" si="60"/>
        <v>0</v>
      </c>
      <c r="CD431" s="88">
        <f t="shared" si="61"/>
        <v>0</v>
      </c>
      <c r="CE431" s="89" t="b">
        <f>IF(CC431&lt;&gt;0,Árboles!AC425)</f>
        <v>0</v>
      </c>
    </row>
    <row r="432" spans="68:83">
      <c r="BP432" s="10">
        <f>Árboles!B426</f>
        <v>0</v>
      </c>
      <c r="BQ432" s="86">
        <f>Árboles!G426</f>
        <v>0</v>
      </c>
      <c r="BR432" s="87">
        <f>Árboles!V426</f>
        <v>0</v>
      </c>
      <c r="BS432" s="87">
        <f>Árboles!W426</f>
        <v>0</v>
      </c>
      <c r="BT432" s="88">
        <f t="shared" si="54"/>
        <v>0</v>
      </c>
      <c r="BU432" s="88">
        <f t="shared" si="55"/>
        <v>0</v>
      </c>
      <c r="BV432" s="89" t="b">
        <f>IF(BT432&lt;&gt;0,Árboles!AC426)</f>
        <v>0</v>
      </c>
      <c r="BW432" s="88">
        <f t="shared" si="56"/>
        <v>0</v>
      </c>
      <c r="BX432" s="88">
        <f t="shared" si="57"/>
        <v>0</v>
      </c>
      <c r="BY432" s="89" t="b">
        <f>IF(BW432&lt;&gt;0,Árboles!AC426)</f>
        <v>0</v>
      </c>
      <c r="BZ432" s="88">
        <f t="shared" si="58"/>
        <v>0</v>
      </c>
      <c r="CA432" s="88">
        <f t="shared" si="59"/>
        <v>0</v>
      </c>
      <c r="CB432" s="89" t="b">
        <f>IF(BZ432&lt;&gt;0,Árboles!AC426)</f>
        <v>0</v>
      </c>
      <c r="CC432" s="88">
        <f t="shared" si="60"/>
        <v>0</v>
      </c>
      <c r="CD432" s="88">
        <f t="shared" si="61"/>
        <v>0</v>
      </c>
      <c r="CE432" s="89" t="b">
        <f>IF(CC432&lt;&gt;0,Árboles!AC426)</f>
        <v>0</v>
      </c>
    </row>
    <row r="433" spans="68:83">
      <c r="BP433" s="10">
        <f>Árboles!B427</f>
        <v>0</v>
      </c>
      <c r="BQ433" s="86">
        <f>Árboles!G427</f>
        <v>0</v>
      </c>
      <c r="BR433" s="87">
        <f>Árboles!V427</f>
        <v>0</v>
      </c>
      <c r="BS433" s="87">
        <f>Árboles!W427</f>
        <v>0</v>
      </c>
      <c r="BT433" s="88">
        <f t="shared" si="54"/>
        <v>0</v>
      </c>
      <c r="BU433" s="88">
        <f t="shared" si="55"/>
        <v>0</v>
      </c>
      <c r="BV433" s="89" t="b">
        <f>IF(BT433&lt;&gt;0,Árboles!AC427)</f>
        <v>0</v>
      </c>
      <c r="BW433" s="88">
        <f t="shared" si="56"/>
        <v>0</v>
      </c>
      <c r="BX433" s="88">
        <f t="shared" si="57"/>
        <v>0</v>
      </c>
      <c r="BY433" s="89" t="b">
        <f>IF(BW433&lt;&gt;0,Árboles!AC427)</f>
        <v>0</v>
      </c>
      <c r="BZ433" s="88">
        <f t="shared" si="58"/>
        <v>0</v>
      </c>
      <c r="CA433" s="88">
        <f t="shared" si="59"/>
        <v>0</v>
      </c>
      <c r="CB433" s="89" t="b">
        <f>IF(BZ433&lt;&gt;0,Árboles!AC427)</f>
        <v>0</v>
      </c>
      <c r="CC433" s="88">
        <f t="shared" si="60"/>
        <v>0</v>
      </c>
      <c r="CD433" s="88">
        <f t="shared" si="61"/>
        <v>0</v>
      </c>
      <c r="CE433" s="89" t="b">
        <f>IF(CC433&lt;&gt;0,Árboles!AC427)</f>
        <v>0</v>
      </c>
    </row>
    <row r="434" spans="68:83">
      <c r="BP434" s="10">
        <f>Árboles!B428</f>
        <v>0</v>
      </c>
      <c r="BQ434" s="86">
        <f>Árboles!G428</f>
        <v>0</v>
      </c>
      <c r="BR434" s="87">
        <f>Árboles!V428</f>
        <v>0</v>
      </c>
      <c r="BS434" s="87">
        <f>Árboles!W428</f>
        <v>0</v>
      </c>
      <c r="BT434" s="88">
        <f t="shared" si="54"/>
        <v>0</v>
      </c>
      <c r="BU434" s="88">
        <f t="shared" si="55"/>
        <v>0</v>
      </c>
      <c r="BV434" s="89" t="b">
        <f>IF(BT434&lt;&gt;0,Árboles!AC428)</f>
        <v>0</v>
      </c>
      <c r="BW434" s="88">
        <f t="shared" si="56"/>
        <v>0</v>
      </c>
      <c r="BX434" s="88">
        <f t="shared" si="57"/>
        <v>0</v>
      </c>
      <c r="BY434" s="89" t="b">
        <f>IF(BW434&lt;&gt;0,Árboles!AC428)</f>
        <v>0</v>
      </c>
      <c r="BZ434" s="88">
        <f t="shared" si="58"/>
        <v>0</v>
      </c>
      <c r="CA434" s="88">
        <f t="shared" si="59"/>
        <v>0</v>
      </c>
      <c r="CB434" s="89" t="b">
        <f>IF(BZ434&lt;&gt;0,Árboles!AC428)</f>
        <v>0</v>
      </c>
      <c r="CC434" s="88">
        <f t="shared" si="60"/>
        <v>0</v>
      </c>
      <c r="CD434" s="88">
        <f t="shared" si="61"/>
        <v>0</v>
      </c>
      <c r="CE434" s="89" t="b">
        <f>IF(CC434&lt;&gt;0,Árboles!AC428)</f>
        <v>0</v>
      </c>
    </row>
    <row r="435" spans="68:83">
      <c r="BP435" s="10">
        <f>Árboles!B429</f>
        <v>0</v>
      </c>
      <c r="BQ435" s="86">
        <f>Árboles!G429</f>
        <v>0</v>
      </c>
      <c r="BR435" s="87">
        <f>Árboles!V429</f>
        <v>0</v>
      </c>
      <c r="BS435" s="87">
        <f>Árboles!W429</f>
        <v>0</v>
      </c>
      <c r="BT435" s="88">
        <f t="shared" si="54"/>
        <v>0</v>
      </c>
      <c r="BU435" s="88">
        <f t="shared" si="55"/>
        <v>0</v>
      </c>
      <c r="BV435" s="89" t="b">
        <f>IF(BT435&lt;&gt;0,Árboles!AC429)</f>
        <v>0</v>
      </c>
      <c r="BW435" s="88">
        <f t="shared" si="56"/>
        <v>0</v>
      </c>
      <c r="BX435" s="88">
        <f t="shared" si="57"/>
        <v>0</v>
      </c>
      <c r="BY435" s="89" t="b">
        <f>IF(BW435&lt;&gt;0,Árboles!AC429)</f>
        <v>0</v>
      </c>
      <c r="BZ435" s="88">
        <f t="shared" si="58"/>
        <v>0</v>
      </c>
      <c r="CA435" s="88">
        <f t="shared" si="59"/>
        <v>0</v>
      </c>
      <c r="CB435" s="89" t="b">
        <f>IF(BZ435&lt;&gt;0,Árboles!AC429)</f>
        <v>0</v>
      </c>
      <c r="CC435" s="88">
        <f t="shared" si="60"/>
        <v>0</v>
      </c>
      <c r="CD435" s="88">
        <f t="shared" si="61"/>
        <v>0</v>
      </c>
      <c r="CE435" s="89" t="b">
        <f>IF(CC435&lt;&gt;0,Árboles!AC429)</f>
        <v>0</v>
      </c>
    </row>
    <row r="436" spans="68:83">
      <c r="BP436" s="10">
        <f>Árboles!B430</f>
        <v>0</v>
      </c>
      <c r="BQ436" s="86">
        <f>Árboles!G430</f>
        <v>0</v>
      </c>
      <c r="BR436" s="87">
        <f>Árboles!V430</f>
        <v>0</v>
      </c>
      <c r="BS436" s="87">
        <f>Árboles!W430</f>
        <v>0</v>
      </c>
      <c r="BT436" s="88">
        <f t="shared" si="54"/>
        <v>0</v>
      </c>
      <c r="BU436" s="88">
        <f t="shared" si="55"/>
        <v>0</v>
      </c>
      <c r="BV436" s="89" t="b">
        <f>IF(BT436&lt;&gt;0,Árboles!AC430)</f>
        <v>0</v>
      </c>
      <c r="BW436" s="88">
        <f t="shared" si="56"/>
        <v>0</v>
      </c>
      <c r="BX436" s="88">
        <f t="shared" si="57"/>
        <v>0</v>
      </c>
      <c r="BY436" s="89" t="b">
        <f>IF(BW436&lt;&gt;0,Árboles!AC430)</f>
        <v>0</v>
      </c>
      <c r="BZ436" s="88">
        <f t="shared" si="58"/>
        <v>0</v>
      </c>
      <c r="CA436" s="88">
        <f t="shared" si="59"/>
        <v>0</v>
      </c>
      <c r="CB436" s="89" t="b">
        <f>IF(BZ436&lt;&gt;0,Árboles!AC430)</f>
        <v>0</v>
      </c>
      <c r="CC436" s="88">
        <f t="shared" si="60"/>
        <v>0</v>
      </c>
      <c r="CD436" s="88">
        <f t="shared" si="61"/>
        <v>0</v>
      </c>
      <c r="CE436" s="89" t="b">
        <f>IF(CC436&lt;&gt;0,Árboles!AC430)</f>
        <v>0</v>
      </c>
    </row>
    <row r="437" spans="68:83">
      <c r="BP437" s="10">
        <f>Árboles!B431</f>
        <v>0</v>
      </c>
      <c r="BQ437" s="86">
        <f>Árboles!G431</f>
        <v>0</v>
      </c>
      <c r="BR437" s="87">
        <f>Árboles!V431</f>
        <v>0</v>
      </c>
      <c r="BS437" s="87">
        <f>Árboles!W431</f>
        <v>0</v>
      </c>
      <c r="BT437" s="88">
        <f t="shared" si="54"/>
        <v>0</v>
      </c>
      <c r="BU437" s="88">
        <f t="shared" si="55"/>
        <v>0</v>
      </c>
      <c r="BV437" s="89" t="b">
        <f>IF(BT437&lt;&gt;0,Árboles!AC431)</f>
        <v>0</v>
      </c>
      <c r="BW437" s="88">
        <f t="shared" si="56"/>
        <v>0</v>
      </c>
      <c r="BX437" s="88">
        <f t="shared" si="57"/>
        <v>0</v>
      </c>
      <c r="BY437" s="89" t="b">
        <f>IF(BW437&lt;&gt;0,Árboles!AC431)</f>
        <v>0</v>
      </c>
      <c r="BZ437" s="88">
        <f t="shared" si="58"/>
        <v>0</v>
      </c>
      <c r="CA437" s="88">
        <f t="shared" si="59"/>
        <v>0</v>
      </c>
      <c r="CB437" s="89" t="b">
        <f>IF(BZ437&lt;&gt;0,Árboles!AC431)</f>
        <v>0</v>
      </c>
      <c r="CC437" s="88">
        <f t="shared" si="60"/>
        <v>0</v>
      </c>
      <c r="CD437" s="88">
        <f t="shared" si="61"/>
        <v>0</v>
      </c>
      <c r="CE437" s="89" t="b">
        <f>IF(CC437&lt;&gt;0,Árboles!AC431)</f>
        <v>0</v>
      </c>
    </row>
    <row r="438" spans="68:83">
      <c r="BP438" s="10">
        <f>Árboles!B432</f>
        <v>0</v>
      </c>
      <c r="BQ438" s="86">
        <f>Árboles!G432</f>
        <v>0</v>
      </c>
      <c r="BR438" s="87">
        <f>Árboles!V432</f>
        <v>0</v>
      </c>
      <c r="BS438" s="87">
        <f>Árboles!W432</f>
        <v>0</v>
      </c>
      <c r="BT438" s="88">
        <f t="shared" si="54"/>
        <v>0</v>
      </c>
      <c r="BU438" s="88">
        <f t="shared" si="55"/>
        <v>0</v>
      </c>
      <c r="BV438" s="89" t="b">
        <f>IF(BT438&lt;&gt;0,Árboles!AC432)</f>
        <v>0</v>
      </c>
      <c r="BW438" s="88">
        <f t="shared" si="56"/>
        <v>0</v>
      </c>
      <c r="BX438" s="88">
        <f t="shared" si="57"/>
        <v>0</v>
      </c>
      <c r="BY438" s="89" t="b">
        <f>IF(BW438&lt;&gt;0,Árboles!AC432)</f>
        <v>0</v>
      </c>
      <c r="BZ438" s="88">
        <f t="shared" si="58"/>
        <v>0</v>
      </c>
      <c r="CA438" s="88">
        <f t="shared" si="59"/>
        <v>0</v>
      </c>
      <c r="CB438" s="89" t="b">
        <f>IF(BZ438&lt;&gt;0,Árboles!AC432)</f>
        <v>0</v>
      </c>
      <c r="CC438" s="88">
        <f t="shared" si="60"/>
        <v>0</v>
      </c>
      <c r="CD438" s="88">
        <f t="shared" si="61"/>
        <v>0</v>
      </c>
      <c r="CE438" s="89" t="b">
        <f>IF(CC438&lt;&gt;0,Árboles!AC432)</f>
        <v>0</v>
      </c>
    </row>
    <row r="439" spans="68:83">
      <c r="BP439" s="10">
        <f>Árboles!B433</f>
        <v>0</v>
      </c>
      <c r="BQ439" s="86">
        <f>Árboles!G433</f>
        <v>0</v>
      </c>
      <c r="BR439" s="87">
        <f>Árboles!V433</f>
        <v>0</v>
      </c>
      <c r="BS439" s="87">
        <f>Árboles!W433</f>
        <v>0</v>
      </c>
      <c r="BT439" s="88">
        <f t="shared" si="54"/>
        <v>0</v>
      </c>
      <c r="BU439" s="88">
        <f t="shared" si="55"/>
        <v>0</v>
      </c>
      <c r="BV439" s="89" t="b">
        <f>IF(BT439&lt;&gt;0,Árboles!AC433)</f>
        <v>0</v>
      </c>
      <c r="BW439" s="88">
        <f t="shared" si="56"/>
        <v>0</v>
      </c>
      <c r="BX439" s="88">
        <f t="shared" si="57"/>
        <v>0</v>
      </c>
      <c r="BY439" s="89" t="b">
        <f>IF(BW439&lt;&gt;0,Árboles!AC433)</f>
        <v>0</v>
      </c>
      <c r="BZ439" s="88">
        <f t="shared" si="58"/>
        <v>0</v>
      </c>
      <c r="CA439" s="88">
        <f t="shared" si="59"/>
        <v>0</v>
      </c>
      <c r="CB439" s="89" t="b">
        <f>IF(BZ439&lt;&gt;0,Árboles!AC433)</f>
        <v>0</v>
      </c>
      <c r="CC439" s="88">
        <f t="shared" si="60"/>
        <v>0</v>
      </c>
      <c r="CD439" s="88">
        <f t="shared" si="61"/>
        <v>0</v>
      </c>
      <c r="CE439" s="89" t="b">
        <f>IF(CC439&lt;&gt;0,Árboles!AC433)</f>
        <v>0</v>
      </c>
    </row>
    <row r="440" spans="68:83">
      <c r="BP440" s="10">
        <f>Árboles!B434</f>
        <v>0</v>
      </c>
      <c r="BQ440" s="86">
        <f>Árboles!G434</f>
        <v>0</v>
      </c>
      <c r="BR440" s="87">
        <f>Árboles!V434</f>
        <v>0</v>
      </c>
      <c r="BS440" s="87">
        <f>Árboles!W434</f>
        <v>0</v>
      </c>
      <c r="BT440" s="88">
        <f t="shared" si="54"/>
        <v>0</v>
      </c>
      <c r="BU440" s="88">
        <f t="shared" si="55"/>
        <v>0</v>
      </c>
      <c r="BV440" s="89" t="b">
        <f>IF(BT440&lt;&gt;0,Árboles!AC434)</f>
        <v>0</v>
      </c>
      <c r="BW440" s="88">
        <f t="shared" si="56"/>
        <v>0</v>
      </c>
      <c r="BX440" s="88">
        <f t="shared" si="57"/>
        <v>0</v>
      </c>
      <c r="BY440" s="89" t="b">
        <f>IF(BW440&lt;&gt;0,Árboles!AC434)</f>
        <v>0</v>
      </c>
      <c r="BZ440" s="88">
        <f t="shared" si="58"/>
        <v>0</v>
      </c>
      <c r="CA440" s="88">
        <f t="shared" si="59"/>
        <v>0</v>
      </c>
      <c r="CB440" s="89" t="b">
        <f>IF(BZ440&lt;&gt;0,Árboles!AC434)</f>
        <v>0</v>
      </c>
      <c r="CC440" s="88">
        <f t="shared" si="60"/>
        <v>0</v>
      </c>
      <c r="CD440" s="88">
        <f t="shared" si="61"/>
        <v>0</v>
      </c>
      <c r="CE440" s="89" t="b">
        <f>IF(CC440&lt;&gt;0,Árboles!AC434)</f>
        <v>0</v>
      </c>
    </row>
    <row r="441" spans="68:83">
      <c r="BP441" s="10">
        <f>Árboles!B435</f>
        <v>0</v>
      </c>
      <c r="BQ441" s="86">
        <f>Árboles!G435</f>
        <v>0</v>
      </c>
      <c r="BR441" s="87">
        <f>Árboles!V435</f>
        <v>0</v>
      </c>
      <c r="BS441" s="87">
        <f>Árboles!W435</f>
        <v>0</v>
      </c>
      <c r="BT441" s="88">
        <f t="shared" si="54"/>
        <v>0</v>
      </c>
      <c r="BU441" s="88">
        <f t="shared" si="55"/>
        <v>0</v>
      </c>
      <c r="BV441" s="89" t="b">
        <f>IF(BT441&lt;&gt;0,Árboles!AC435)</f>
        <v>0</v>
      </c>
      <c r="BW441" s="88">
        <f t="shared" si="56"/>
        <v>0</v>
      </c>
      <c r="BX441" s="88">
        <f t="shared" si="57"/>
        <v>0</v>
      </c>
      <c r="BY441" s="89" t="b">
        <f>IF(BW441&lt;&gt;0,Árboles!AC435)</f>
        <v>0</v>
      </c>
      <c r="BZ441" s="88">
        <f t="shared" si="58"/>
        <v>0</v>
      </c>
      <c r="CA441" s="88">
        <f t="shared" si="59"/>
        <v>0</v>
      </c>
      <c r="CB441" s="89" t="b">
        <f>IF(BZ441&lt;&gt;0,Árboles!AC435)</f>
        <v>0</v>
      </c>
      <c r="CC441" s="88">
        <f t="shared" si="60"/>
        <v>0</v>
      </c>
      <c r="CD441" s="88">
        <f t="shared" si="61"/>
        <v>0</v>
      </c>
      <c r="CE441" s="89" t="b">
        <f>IF(CC441&lt;&gt;0,Árboles!AC435)</f>
        <v>0</v>
      </c>
    </row>
    <row r="442" spans="68:83">
      <c r="BP442" s="10">
        <f>Árboles!B436</f>
        <v>0</v>
      </c>
      <c r="BQ442" s="86">
        <f>Árboles!G436</f>
        <v>0</v>
      </c>
      <c r="BR442" s="87">
        <f>Árboles!V436</f>
        <v>0</v>
      </c>
      <c r="BS442" s="87">
        <f>Árboles!W436</f>
        <v>0</v>
      </c>
      <c r="BT442" s="88">
        <f t="shared" si="54"/>
        <v>0</v>
      </c>
      <c r="BU442" s="88">
        <f t="shared" si="55"/>
        <v>0</v>
      </c>
      <c r="BV442" s="89" t="b">
        <f>IF(BT442&lt;&gt;0,Árboles!AC436)</f>
        <v>0</v>
      </c>
      <c r="BW442" s="88">
        <f t="shared" si="56"/>
        <v>0</v>
      </c>
      <c r="BX442" s="88">
        <f t="shared" si="57"/>
        <v>0</v>
      </c>
      <c r="BY442" s="89" t="b">
        <f>IF(BW442&lt;&gt;0,Árboles!AC436)</f>
        <v>0</v>
      </c>
      <c r="BZ442" s="88">
        <f t="shared" si="58"/>
        <v>0</v>
      </c>
      <c r="CA442" s="88">
        <f t="shared" si="59"/>
        <v>0</v>
      </c>
      <c r="CB442" s="89" t="b">
        <f>IF(BZ442&lt;&gt;0,Árboles!AC436)</f>
        <v>0</v>
      </c>
      <c r="CC442" s="88">
        <f t="shared" si="60"/>
        <v>0</v>
      </c>
      <c r="CD442" s="88">
        <f t="shared" si="61"/>
        <v>0</v>
      </c>
      <c r="CE442" s="89" t="b">
        <f>IF(CC442&lt;&gt;0,Árboles!AC436)</f>
        <v>0</v>
      </c>
    </row>
    <row r="443" spans="68:83">
      <c r="BP443" s="10">
        <f>Árboles!B437</f>
        <v>0</v>
      </c>
      <c r="BQ443" s="86">
        <f>Árboles!G437</f>
        <v>0</v>
      </c>
      <c r="BR443" s="87">
        <f>Árboles!V437</f>
        <v>0</v>
      </c>
      <c r="BS443" s="87">
        <f>Árboles!W437</f>
        <v>0</v>
      </c>
      <c r="BT443" s="88">
        <f t="shared" si="54"/>
        <v>0</v>
      </c>
      <c r="BU443" s="88">
        <f t="shared" si="55"/>
        <v>0</v>
      </c>
      <c r="BV443" s="89" t="b">
        <f>IF(BT443&lt;&gt;0,Árboles!AC437)</f>
        <v>0</v>
      </c>
      <c r="BW443" s="88">
        <f t="shared" si="56"/>
        <v>0</v>
      </c>
      <c r="BX443" s="88">
        <f t="shared" si="57"/>
        <v>0</v>
      </c>
      <c r="BY443" s="89" t="b">
        <f>IF(BW443&lt;&gt;0,Árboles!AC437)</f>
        <v>0</v>
      </c>
      <c r="BZ443" s="88">
        <f t="shared" si="58"/>
        <v>0</v>
      </c>
      <c r="CA443" s="88">
        <f t="shared" si="59"/>
        <v>0</v>
      </c>
      <c r="CB443" s="89" t="b">
        <f>IF(BZ443&lt;&gt;0,Árboles!AC437)</f>
        <v>0</v>
      </c>
      <c r="CC443" s="88">
        <f t="shared" si="60"/>
        <v>0</v>
      </c>
      <c r="CD443" s="88">
        <f t="shared" si="61"/>
        <v>0</v>
      </c>
      <c r="CE443" s="89" t="b">
        <f>IF(CC443&lt;&gt;0,Árboles!AC437)</f>
        <v>0</v>
      </c>
    </row>
    <row r="444" spans="68:83">
      <c r="BP444" s="10">
        <f>Árboles!B438</f>
        <v>0</v>
      </c>
      <c r="BQ444" s="86">
        <f>Árboles!G438</f>
        <v>0</v>
      </c>
      <c r="BR444" s="87">
        <f>Árboles!V438</f>
        <v>0</v>
      </c>
      <c r="BS444" s="87">
        <f>Árboles!W438</f>
        <v>0</v>
      </c>
      <c r="BT444" s="88">
        <f t="shared" si="54"/>
        <v>0</v>
      </c>
      <c r="BU444" s="88">
        <f t="shared" si="55"/>
        <v>0</v>
      </c>
      <c r="BV444" s="89" t="b">
        <f>IF(BT444&lt;&gt;0,Árboles!AC438)</f>
        <v>0</v>
      </c>
      <c r="BW444" s="88">
        <f t="shared" si="56"/>
        <v>0</v>
      </c>
      <c r="BX444" s="88">
        <f t="shared" si="57"/>
        <v>0</v>
      </c>
      <c r="BY444" s="89" t="b">
        <f>IF(BW444&lt;&gt;0,Árboles!AC438)</f>
        <v>0</v>
      </c>
      <c r="BZ444" s="88">
        <f t="shared" si="58"/>
        <v>0</v>
      </c>
      <c r="CA444" s="88">
        <f t="shared" si="59"/>
        <v>0</v>
      </c>
      <c r="CB444" s="89" t="b">
        <f>IF(BZ444&lt;&gt;0,Árboles!AC438)</f>
        <v>0</v>
      </c>
      <c r="CC444" s="88">
        <f t="shared" si="60"/>
        <v>0</v>
      </c>
      <c r="CD444" s="88">
        <f t="shared" si="61"/>
        <v>0</v>
      </c>
      <c r="CE444" s="89" t="b">
        <f>IF(CC444&lt;&gt;0,Árboles!AC438)</f>
        <v>0</v>
      </c>
    </row>
    <row r="445" spans="68:83">
      <c r="BP445" s="10">
        <f>Árboles!B439</f>
        <v>0</v>
      </c>
      <c r="BQ445" s="86">
        <f>Árboles!G439</f>
        <v>0</v>
      </c>
      <c r="BR445" s="87">
        <f>Árboles!V439</f>
        <v>0</v>
      </c>
      <c r="BS445" s="87">
        <f>Árboles!W439</f>
        <v>0</v>
      </c>
      <c r="BT445" s="88">
        <f t="shared" si="54"/>
        <v>0</v>
      </c>
      <c r="BU445" s="88">
        <f t="shared" si="55"/>
        <v>0</v>
      </c>
      <c r="BV445" s="89" t="b">
        <f>IF(BT445&lt;&gt;0,Árboles!AC439)</f>
        <v>0</v>
      </c>
      <c r="BW445" s="88">
        <f t="shared" si="56"/>
        <v>0</v>
      </c>
      <c r="BX445" s="88">
        <f t="shared" si="57"/>
        <v>0</v>
      </c>
      <c r="BY445" s="89" t="b">
        <f>IF(BW445&lt;&gt;0,Árboles!AC439)</f>
        <v>0</v>
      </c>
      <c r="BZ445" s="88">
        <f t="shared" si="58"/>
        <v>0</v>
      </c>
      <c r="CA445" s="88">
        <f t="shared" si="59"/>
        <v>0</v>
      </c>
      <c r="CB445" s="89" t="b">
        <f>IF(BZ445&lt;&gt;0,Árboles!AC439)</f>
        <v>0</v>
      </c>
      <c r="CC445" s="88">
        <f t="shared" si="60"/>
        <v>0</v>
      </c>
      <c r="CD445" s="88">
        <f t="shared" si="61"/>
        <v>0</v>
      </c>
      <c r="CE445" s="89" t="b">
        <f>IF(CC445&lt;&gt;0,Árboles!AC439)</f>
        <v>0</v>
      </c>
    </row>
    <row r="446" spans="68:83">
      <c r="BP446" s="10">
        <f>Árboles!B440</f>
        <v>0</v>
      </c>
      <c r="BQ446" s="86">
        <f>Árboles!G440</f>
        <v>0</v>
      </c>
      <c r="BR446" s="87">
        <f>Árboles!V440</f>
        <v>0</v>
      </c>
      <c r="BS446" s="87">
        <f>Árboles!W440</f>
        <v>0</v>
      </c>
      <c r="BT446" s="88">
        <f t="shared" si="54"/>
        <v>0</v>
      </c>
      <c r="BU446" s="88">
        <f t="shared" si="55"/>
        <v>0</v>
      </c>
      <c r="BV446" s="89" t="b">
        <f>IF(BT446&lt;&gt;0,Árboles!AC440)</f>
        <v>0</v>
      </c>
      <c r="BW446" s="88">
        <f t="shared" si="56"/>
        <v>0</v>
      </c>
      <c r="BX446" s="88">
        <f t="shared" si="57"/>
        <v>0</v>
      </c>
      <c r="BY446" s="89" t="b">
        <f>IF(BW446&lt;&gt;0,Árboles!AC440)</f>
        <v>0</v>
      </c>
      <c r="BZ446" s="88">
        <f t="shared" si="58"/>
        <v>0</v>
      </c>
      <c r="CA446" s="88">
        <f t="shared" si="59"/>
        <v>0</v>
      </c>
      <c r="CB446" s="89" t="b">
        <f>IF(BZ446&lt;&gt;0,Árboles!AC440)</f>
        <v>0</v>
      </c>
      <c r="CC446" s="88">
        <f t="shared" si="60"/>
        <v>0</v>
      </c>
      <c r="CD446" s="88">
        <f t="shared" si="61"/>
        <v>0</v>
      </c>
      <c r="CE446" s="89" t="b">
        <f>IF(CC446&lt;&gt;0,Árboles!AC440)</f>
        <v>0</v>
      </c>
    </row>
    <row r="447" spans="68:83">
      <c r="BP447" s="10">
        <f>Árboles!B441</f>
        <v>0</v>
      </c>
      <c r="BQ447" s="86">
        <f>Árboles!G441</f>
        <v>0</v>
      </c>
      <c r="BR447" s="87">
        <f>Árboles!V441</f>
        <v>0</v>
      </c>
      <c r="BS447" s="87">
        <f>Árboles!W441</f>
        <v>0</v>
      </c>
      <c r="BT447" s="88">
        <f t="shared" si="54"/>
        <v>0</v>
      </c>
      <c r="BU447" s="88">
        <f t="shared" si="55"/>
        <v>0</v>
      </c>
      <c r="BV447" s="89" t="b">
        <f>IF(BT447&lt;&gt;0,Árboles!AC441)</f>
        <v>0</v>
      </c>
      <c r="BW447" s="88">
        <f t="shared" si="56"/>
        <v>0</v>
      </c>
      <c r="BX447" s="88">
        <f t="shared" si="57"/>
        <v>0</v>
      </c>
      <c r="BY447" s="89" t="b">
        <f>IF(BW447&lt;&gt;0,Árboles!AC441)</f>
        <v>0</v>
      </c>
      <c r="BZ447" s="88">
        <f t="shared" si="58"/>
        <v>0</v>
      </c>
      <c r="CA447" s="88">
        <f t="shared" si="59"/>
        <v>0</v>
      </c>
      <c r="CB447" s="89" t="b">
        <f>IF(BZ447&lt;&gt;0,Árboles!AC441)</f>
        <v>0</v>
      </c>
      <c r="CC447" s="88">
        <f t="shared" si="60"/>
        <v>0</v>
      </c>
      <c r="CD447" s="88">
        <f t="shared" si="61"/>
        <v>0</v>
      </c>
      <c r="CE447" s="89" t="b">
        <f>IF(CC447&lt;&gt;0,Árboles!AC441)</f>
        <v>0</v>
      </c>
    </row>
    <row r="448" spans="68:83">
      <c r="BP448" s="10">
        <f>Árboles!B442</f>
        <v>0</v>
      </c>
      <c r="BQ448" s="86">
        <f>Árboles!G442</f>
        <v>0</v>
      </c>
      <c r="BR448" s="87">
        <f>Árboles!V442</f>
        <v>0</v>
      </c>
      <c r="BS448" s="87">
        <f>Árboles!W442</f>
        <v>0</v>
      </c>
      <c r="BT448" s="88">
        <f t="shared" si="54"/>
        <v>0</v>
      </c>
      <c r="BU448" s="88">
        <f t="shared" si="55"/>
        <v>0</v>
      </c>
      <c r="BV448" s="89" t="b">
        <f>IF(BT448&lt;&gt;0,Árboles!AC442)</f>
        <v>0</v>
      </c>
      <c r="BW448" s="88">
        <f t="shared" si="56"/>
        <v>0</v>
      </c>
      <c r="BX448" s="88">
        <f t="shared" si="57"/>
        <v>0</v>
      </c>
      <c r="BY448" s="89" t="b">
        <f>IF(BW448&lt;&gt;0,Árboles!AC442)</f>
        <v>0</v>
      </c>
      <c r="BZ448" s="88">
        <f t="shared" si="58"/>
        <v>0</v>
      </c>
      <c r="CA448" s="88">
        <f t="shared" si="59"/>
        <v>0</v>
      </c>
      <c r="CB448" s="89" t="b">
        <f>IF(BZ448&lt;&gt;0,Árboles!AC442)</f>
        <v>0</v>
      </c>
      <c r="CC448" s="88">
        <f t="shared" si="60"/>
        <v>0</v>
      </c>
      <c r="CD448" s="88">
        <f t="shared" si="61"/>
        <v>0</v>
      </c>
      <c r="CE448" s="89" t="b">
        <f>IF(CC448&lt;&gt;0,Árboles!AC442)</f>
        <v>0</v>
      </c>
    </row>
    <row r="449" spans="68:83">
      <c r="BP449" s="10">
        <f>Árboles!B443</f>
        <v>0</v>
      </c>
      <c r="BQ449" s="86">
        <f>Árboles!G443</f>
        <v>0</v>
      </c>
      <c r="BR449" s="87">
        <f>Árboles!V443</f>
        <v>0</v>
      </c>
      <c r="BS449" s="87">
        <f>Árboles!W443</f>
        <v>0</v>
      </c>
      <c r="BT449" s="88">
        <f t="shared" si="54"/>
        <v>0</v>
      </c>
      <c r="BU449" s="88">
        <f t="shared" si="55"/>
        <v>0</v>
      </c>
      <c r="BV449" s="89" t="b">
        <f>IF(BT449&lt;&gt;0,Árboles!AC443)</f>
        <v>0</v>
      </c>
      <c r="BW449" s="88">
        <f t="shared" si="56"/>
        <v>0</v>
      </c>
      <c r="BX449" s="88">
        <f t="shared" si="57"/>
        <v>0</v>
      </c>
      <c r="BY449" s="89" t="b">
        <f>IF(BW449&lt;&gt;0,Árboles!AC443)</f>
        <v>0</v>
      </c>
      <c r="BZ449" s="88">
        <f t="shared" si="58"/>
        <v>0</v>
      </c>
      <c r="CA449" s="88">
        <f t="shared" si="59"/>
        <v>0</v>
      </c>
      <c r="CB449" s="89" t="b">
        <f>IF(BZ449&lt;&gt;0,Árboles!AC443)</f>
        <v>0</v>
      </c>
      <c r="CC449" s="88">
        <f t="shared" si="60"/>
        <v>0</v>
      </c>
      <c r="CD449" s="88">
        <f t="shared" si="61"/>
        <v>0</v>
      </c>
      <c r="CE449" s="89" t="b">
        <f>IF(CC449&lt;&gt;0,Árboles!AC443)</f>
        <v>0</v>
      </c>
    </row>
    <row r="450" spans="68:83">
      <c r="BP450" s="10">
        <f>Árboles!B444</f>
        <v>0</v>
      </c>
      <c r="BQ450" s="86">
        <f>Árboles!G444</f>
        <v>0</v>
      </c>
      <c r="BR450" s="87">
        <f>Árboles!V444</f>
        <v>0</v>
      </c>
      <c r="BS450" s="87">
        <f>Árboles!W444</f>
        <v>0</v>
      </c>
      <c r="BT450" s="88">
        <f t="shared" si="54"/>
        <v>0</v>
      </c>
      <c r="BU450" s="88">
        <f t="shared" si="55"/>
        <v>0</v>
      </c>
      <c r="BV450" s="89" t="b">
        <f>IF(BT450&lt;&gt;0,Árboles!AC444)</f>
        <v>0</v>
      </c>
      <c r="BW450" s="88">
        <f t="shared" si="56"/>
        <v>0</v>
      </c>
      <c r="BX450" s="88">
        <f t="shared" si="57"/>
        <v>0</v>
      </c>
      <c r="BY450" s="89" t="b">
        <f>IF(BW450&lt;&gt;0,Árboles!AC444)</f>
        <v>0</v>
      </c>
      <c r="BZ450" s="88">
        <f t="shared" si="58"/>
        <v>0</v>
      </c>
      <c r="CA450" s="88">
        <f t="shared" si="59"/>
        <v>0</v>
      </c>
      <c r="CB450" s="89" t="b">
        <f>IF(BZ450&lt;&gt;0,Árboles!AC444)</f>
        <v>0</v>
      </c>
      <c r="CC450" s="88">
        <f t="shared" si="60"/>
        <v>0</v>
      </c>
      <c r="CD450" s="88">
        <f t="shared" si="61"/>
        <v>0</v>
      </c>
      <c r="CE450" s="89" t="b">
        <f>IF(CC450&lt;&gt;0,Árboles!AC444)</f>
        <v>0</v>
      </c>
    </row>
    <row r="451" spans="68:83">
      <c r="BP451" s="10">
        <f>Árboles!B445</f>
        <v>0</v>
      </c>
      <c r="BQ451" s="86">
        <f>Árboles!G445</f>
        <v>0</v>
      </c>
      <c r="BR451" s="87">
        <f>Árboles!V445</f>
        <v>0</v>
      </c>
      <c r="BS451" s="87">
        <f>Árboles!W445</f>
        <v>0</v>
      </c>
      <c r="BT451" s="88">
        <f t="shared" si="54"/>
        <v>0</v>
      </c>
      <c r="BU451" s="88">
        <f t="shared" si="55"/>
        <v>0</v>
      </c>
      <c r="BV451" s="89" t="b">
        <f>IF(BT451&lt;&gt;0,Árboles!AC445)</f>
        <v>0</v>
      </c>
      <c r="BW451" s="88">
        <f t="shared" si="56"/>
        <v>0</v>
      </c>
      <c r="BX451" s="88">
        <f t="shared" si="57"/>
        <v>0</v>
      </c>
      <c r="BY451" s="89" t="b">
        <f>IF(BW451&lt;&gt;0,Árboles!AC445)</f>
        <v>0</v>
      </c>
      <c r="BZ451" s="88">
        <f t="shared" si="58"/>
        <v>0</v>
      </c>
      <c r="CA451" s="88">
        <f t="shared" si="59"/>
        <v>0</v>
      </c>
      <c r="CB451" s="89" t="b">
        <f>IF(BZ451&lt;&gt;0,Árboles!AC445)</f>
        <v>0</v>
      </c>
      <c r="CC451" s="88">
        <f t="shared" si="60"/>
        <v>0</v>
      </c>
      <c r="CD451" s="88">
        <f t="shared" si="61"/>
        <v>0</v>
      </c>
      <c r="CE451" s="89" t="b">
        <f>IF(CC451&lt;&gt;0,Árboles!AC445)</f>
        <v>0</v>
      </c>
    </row>
    <row r="452" spans="68:83">
      <c r="BP452" s="10">
        <f>Árboles!B446</f>
        <v>0</v>
      </c>
      <c r="BQ452" s="86">
        <f>Árboles!G446</f>
        <v>0</v>
      </c>
      <c r="BR452" s="87">
        <f>Árboles!V446</f>
        <v>0</v>
      </c>
      <c r="BS452" s="87">
        <f>Árboles!W446</f>
        <v>0</v>
      </c>
      <c r="BT452" s="88">
        <f t="shared" si="54"/>
        <v>0</v>
      </c>
      <c r="BU452" s="88">
        <f t="shared" si="55"/>
        <v>0</v>
      </c>
      <c r="BV452" s="89" t="b">
        <f>IF(BT452&lt;&gt;0,Árboles!AC446)</f>
        <v>0</v>
      </c>
      <c r="BW452" s="88">
        <f t="shared" si="56"/>
        <v>0</v>
      </c>
      <c r="BX452" s="88">
        <f t="shared" si="57"/>
        <v>0</v>
      </c>
      <c r="BY452" s="89" t="b">
        <f>IF(BW452&lt;&gt;0,Árboles!AC446)</f>
        <v>0</v>
      </c>
      <c r="BZ452" s="88">
        <f t="shared" si="58"/>
        <v>0</v>
      </c>
      <c r="CA452" s="88">
        <f t="shared" si="59"/>
        <v>0</v>
      </c>
      <c r="CB452" s="89" t="b">
        <f>IF(BZ452&lt;&gt;0,Árboles!AC446)</f>
        <v>0</v>
      </c>
      <c r="CC452" s="88">
        <f t="shared" si="60"/>
        <v>0</v>
      </c>
      <c r="CD452" s="88">
        <f t="shared" si="61"/>
        <v>0</v>
      </c>
      <c r="CE452" s="89" t="b">
        <f>IF(CC452&lt;&gt;0,Árboles!AC446)</f>
        <v>0</v>
      </c>
    </row>
    <row r="453" spans="68:83">
      <c r="BP453" s="10">
        <f>Árboles!B447</f>
        <v>0</v>
      </c>
      <c r="BQ453" s="86">
        <f>Árboles!G447</f>
        <v>0</v>
      </c>
      <c r="BR453" s="87">
        <f>Árboles!V447</f>
        <v>0</v>
      </c>
      <c r="BS453" s="87">
        <f>Árboles!W447</f>
        <v>0</v>
      </c>
      <c r="BT453" s="88">
        <f t="shared" si="54"/>
        <v>0</v>
      </c>
      <c r="BU453" s="88">
        <f t="shared" si="55"/>
        <v>0</v>
      </c>
      <c r="BV453" s="89" t="b">
        <f>IF(BT453&lt;&gt;0,Árboles!AC447)</f>
        <v>0</v>
      </c>
      <c r="BW453" s="88">
        <f t="shared" si="56"/>
        <v>0</v>
      </c>
      <c r="BX453" s="88">
        <f t="shared" si="57"/>
        <v>0</v>
      </c>
      <c r="BY453" s="89" t="b">
        <f>IF(BW453&lt;&gt;0,Árboles!AC447)</f>
        <v>0</v>
      </c>
      <c r="BZ453" s="88">
        <f t="shared" si="58"/>
        <v>0</v>
      </c>
      <c r="CA453" s="88">
        <f t="shared" si="59"/>
        <v>0</v>
      </c>
      <c r="CB453" s="89" t="b">
        <f>IF(BZ453&lt;&gt;0,Árboles!AC447)</f>
        <v>0</v>
      </c>
      <c r="CC453" s="88">
        <f t="shared" si="60"/>
        <v>0</v>
      </c>
      <c r="CD453" s="88">
        <f t="shared" si="61"/>
        <v>0</v>
      </c>
      <c r="CE453" s="89" t="b">
        <f>IF(CC453&lt;&gt;0,Árboles!AC447)</f>
        <v>0</v>
      </c>
    </row>
    <row r="454" spans="68:83">
      <c r="BP454" s="10">
        <f>Árboles!B448</f>
        <v>0</v>
      </c>
      <c r="BQ454" s="86">
        <f>Árboles!G448</f>
        <v>0</v>
      </c>
      <c r="BR454" s="87">
        <f>Árboles!V448</f>
        <v>0</v>
      </c>
      <c r="BS454" s="87">
        <f>Árboles!W448</f>
        <v>0</v>
      </c>
      <c r="BT454" s="88">
        <f t="shared" si="54"/>
        <v>0</v>
      </c>
      <c r="BU454" s="88">
        <f t="shared" si="55"/>
        <v>0</v>
      </c>
      <c r="BV454" s="89" t="b">
        <f>IF(BT454&lt;&gt;0,Árboles!AC448)</f>
        <v>0</v>
      </c>
      <c r="BW454" s="88">
        <f t="shared" si="56"/>
        <v>0</v>
      </c>
      <c r="BX454" s="88">
        <f t="shared" si="57"/>
        <v>0</v>
      </c>
      <c r="BY454" s="89" t="b">
        <f>IF(BW454&lt;&gt;0,Árboles!AC448)</f>
        <v>0</v>
      </c>
      <c r="BZ454" s="88">
        <f t="shared" si="58"/>
        <v>0</v>
      </c>
      <c r="CA454" s="88">
        <f t="shared" si="59"/>
        <v>0</v>
      </c>
      <c r="CB454" s="89" t="b">
        <f>IF(BZ454&lt;&gt;0,Árboles!AC448)</f>
        <v>0</v>
      </c>
      <c r="CC454" s="88">
        <f t="shared" si="60"/>
        <v>0</v>
      </c>
      <c r="CD454" s="88">
        <f t="shared" si="61"/>
        <v>0</v>
      </c>
      <c r="CE454" s="89" t="b">
        <f>IF(CC454&lt;&gt;0,Árboles!AC448)</f>
        <v>0</v>
      </c>
    </row>
    <row r="455" spans="68:83">
      <c r="BP455" s="10">
        <f>Árboles!B449</f>
        <v>0</v>
      </c>
      <c r="BQ455" s="86">
        <f>Árboles!G449</f>
        <v>0</v>
      </c>
      <c r="BR455" s="87">
        <f>Árboles!V449</f>
        <v>0</v>
      </c>
      <c r="BS455" s="87">
        <f>Árboles!W449</f>
        <v>0</v>
      </c>
      <c r="BT455" s="88">
        <f t="shared" si="54"/>
        <v>0</v>
      </c>
      <c r="BU455" s="88">
        <f t="shared" si="55"/>
        <v>0</v>
      </c>
      <c r="BV455" s="89" t="b">
        <f>IF(BT455&lt;&gt;0,Árboles!AC449)</f>
        <v>0</v>
      </c>
      <c r="BW455" s="88">
        <f t="shared" si="56"/>
        <v>0</v>
      </c>
      <c r="BX455" s="88">
        <f t="shared" si="57"/>
        <v>0</v>
      </c>
      <c r="BY455" s="89" t="b">
        <f>IF(BW455&lt;&gt;0,Árboles!AC449)</f>
        <v>0</v>
      </c>
      <c r="BZ455" s="88">
        <f t="shared" si="58"/>
        <v>0</v>
      </c>
      <c r="CA455" s="88">
        <f t="shared" si="59"/>
        <v>0</v>
      </c>
      <c r="CB455" s="89" t="b">
        <f>IF(BZ455&lt;&gt;0,Árboles!AC449)</f>
        <v>0</v>
      </c>
      <c r="CC455" s="88">
        <f t="shared" si="60"/>
        <v>0</v>
      </c>
      <c r="CD455" s="88">
        <f t="shared" si="61"/>
        <v>0</v>
      </c>
      <c r="CE455" s="89" t="b">
        <f>IF(CC455&lt;&gt;0,Árboles!AC449)</f>
        <v>0</v>
      </c>
    </row>
    <row r="456" spans="68:83">
      <c r="BP456" s="10">
        <f>Árboles!B450</f>
        <v>0</v>
      </c>
      <c r="BQ456" s="86">
        <f>Árboles!G450</f>
        <v>0</v>
      </c>
      <c r="BR456" s="87">
        <f>Árboles!V450</f>
        <v>0</v>
      </c>
      <c r="BS456" s="87">
        <f>Árboles!W450</f>
        <v>0</v>
      </c>
      <c r="BT456" s="88">
        <f t="shared" si="54"/>
        <v>0</v>
      </c>
      <c r="BU456" s="88">
        <f t="shared" si="55"/>
        <v>0</v>
      </c>
      <c r="BV456" s="89" t="b">
        <f>IF(BT456&lt;&gt;0,Árboles!AC450)</f>
        <v>0</v>
      </c>
      <c r="BW456" s="88">
        <f t="shared" si="56"/>
        <v>0</v>
      </c>
      <c r="BX456" s="88">
        <f t="shared" si="57"/>
        <v>0</v>
      </c>
      <c r="BY456" s="89" t="b">
        <f>IF(BW456&lt;&gt;0,Árboles!AC450)</f>
        <v>0</v>
      </c>
      <c r="BZ456" s="88">
        <f t="shared" si="58"/>
        <v>0</v>
      </c>
      <c r="CA456" s="88">
        <f t="shared" si="59"/>
        <v>0</v>
      </c>
      <c r="CB456" s="89" t="b">
        <f>IF(BZ456&lt;&gt;0,Árboles!AC450)</f>
        <v>0</v>
      </c>
      <c r="CC456" s="88">
        <f t="shared" si="60"/>
        <v>0</v>
      </c>
      <c r="CD456" s="88">
        <f t="shared" si="61"/>
        <v>0</v>
      </c>
      <c r="CE456" s="89" t="b">
        <f>IF(CC456&lt;&gt;0,Árboles!AC450)</f>
        <v>0</v>
      </c>
    </row>
    <row r="457" spans="68:83">
      <c r="BP457" s="10">
        <f>Árboles!B451</f>
        <v>0</v>
      </c>
      <c r="BQ457" s="86">
        <f>Árboles!G451</f>
        <v>0</v>
      </c>
      <c r="BR457" s="87">
        <f>Árboles!V451</f>
        <v>0</v>
      </c>
      <c r="BS457" s="87">
        <f>Árboles!W451</f>
        <v>0</v>
      </c>
      <c r="BT457" s="88">
        <f t="shared" ref="BT457:BT520" si="62">IF(AND($BQ457="Quercus pyrenaica",$CF$7=TRUE),$BR457,0)</f>
        <v>0</v>
      </c>
      <c r="BU457" s="88">
        <f t="shared" ref="BU457:BU520" si="63">IF(AND($BQ457="Quercus pyrenaica",$CF$7=TRUE),$BS457,0)</f>
        <v>0</v>
      </c>
      <c r="BV457" s="89" t="b">
        <f>IF(BT457&lt;&gt;0,Árboles!AC451)</f>
        <v>0</v>
      </c>
      <c r="BW457" s="88">
        <f t="shared" ref="BW457:BW520" si="64">IF(AND($BQ457="Pinus nigra",$CF$8=TRUE),$BR457,0)</f>
        <v>0</v>
      </c>
      <c r="BX457" s="88">
        <f t="shared" ref="BX457:BX520" si="65">IF(AND($BQ457="Pinus nigra",$CF$8=TRUE),$BS457,0)</f>
        <v>0</v>
      </c>
      <c r="BY457" s="89" t="b">
        <f>IF(BW457&lt;&gt;0,Árboles!AC451)</f>
        <v>0</v>
      </c>
      <c r="BZ457" s="88">
        <f t="shared" ref="BZ457:BZ520" si="66">IF(AND($BQ457="Pinus sylvestris",$CF$9=TRUE),$BR457,0)</f>
        <v>0</v>
      </c>
      <c r="CA457" s="88">
        <f t="shared" ref="CA457:CA520" si="67">IF(AND($BQ457="Pinus sylvestris",$CF$9=TRUE),$BS457,0)</f>
        <v>0</v>
      </c>
      <c r="CB457" s="89" t="b">
        <f>IF(BZ457&lt;&gt;0,Árboles!AC451)</f>
        <v>0</v>
      </c>
      <c r="CC457" s="88">
        <f t="shared" ref="CC457:CC520" si="68">IF(AND($BQ457="Crataegus monogyna",$CF$10=TRUE),$BR457,0)</f>
        <v>0</v>
      </c>
      <c r="CD457" s="88">
        <f t="shared" ref="CD457:CD520" si="69">IF(AND($BQ457="Crataegus monogyna",$CF$10=TRUE),$BS457,0)</f>
        <v>0</v>
      </c>
      <c r="CE457" s="89" t="b">
        <f>IF(CC457&lt;&gt;0,Árboles!AC451)</f>
        <v>0</v>
      </c>
    </row>
    <row r="458" spans="68:83">
      <c r="BP458" s="10">
        <f>Árboles!B452</f>
        <v>0</v>
      </c>
      <c r="BQ458" s="86">
        <f>Árboles!G452</f>
        <v>0</v>
      </c>
      <c r="BR458" s="87">
        <f>Árboles!V452</f>
        <v>0</v>
      </c>
      <c r="BS458" s="87">
        <f>Árboles!W452</f>
        <v>0</v>
      </c>
      <c r="BT458" s="88">
        <f t="shared" si="62"/>
        <v>0</v>
      </c>
      <c r="BU458" s="88">
        <f t="shared" si="63"/>
        <v>0</v>
      </c>
      <c r="BV458" s="89" t="b">
        <f>IF(BT458&lt;&gt;0,Árboles!AC452)</f>
        <v>0</v>
      </c>
      <c r="BW458" s="88">
        <f t="shared" si="64"/>
        <v>0</v>
      </c>
      <c r="BX458" s="88">
        <f t="shared" si="65"/>
        <v>0</v>
      </c>
      <c r="BY458" s="89" t="b">
        <f>IF(BW458&lt;&gt;0,Árboles!AC452)</f>
        <v>0</v>
      </c>
      <c r="BZ458" s="88">
        <f t="shared" si="66"/>
        <v>0</v>
      </c>
      <c r="CA458" s="88">
        <f t="shared" si="67"/>
        <v>0</v>
      </c>
      <c r="CB458" s="89" t="b">
        <f>IF(BZ458&lt;&gt;0,Árboles!AC452)</f>
        <v>0</v>
      </c>
      <c r="CC458" s="88">
        <f t="shared" si="68"/>
        <v>0</v>
      </c>
      <c r="CD458" s="88">
        <f t="shared" si="69"/>
        <v>0</v>
      </c>
      <c r="CE458" s="89" t="b">
        <f>IF(CC458&lt;&gt;0,Árboles!AC452)</f>
        <v>0</v>
      </c>
    </row>
    <row r="459" spans="68:83">
      <c r="BP459" s="10">
        <f>Árboles!B453</f>
        <v>0</v>
      </c>
      <c r="BQ459" s="86">
        <f>Árboles!G453</f>
        <v>0</v>
      </c>
      <c r="BR459" s="87">
        <f>Árboles!V453</f>
        <v>0</v>
      </c>
      <c r="BS459" s="87">
        <f>Árboles!W453</f>
        <v>0</v>
      </c>
      <c r="BT459" s="88">
        <f t="shared" si="62"/>
        <v>0</v>
      </c>
      <c r="BU459" s="88">
        <f t="shared" si="63"/>
        <v>0</v>
      </c>
      <c r="BV459" s="89" t="b">
        <f>IF(BT459&lt;&gt;0,Árboles!AC453)</f>
        <v>0</v>
      </c>
      <c r="BW459" s="88">
        <f t="shared" si="64"/>
        <v>0</v>
      </c>
      <c r="BX459" s="88">
        <f t="shared" si="65"/>
        <v>0</v>
      </c>
      <c r="BY459" s="89" t="b">
        <f>IF(BW459&lt;&gt;0,Árboles!AC453)</f>
        <v>0</v>
      </c>
      <c r="BZ459" s="88">
        <f t="shared" si="66"/>
        <v>0</v>
      </c>
      <c r="CA459" s="88">
        <f t="shared" si="67"/>
        <v>0</v>
      </c>
      <c r="CB459" s="89" t="b">
        <f>IF(BZ459&lt;&gt;0,Árboles!AC453)</f>
        <v>0</v>
      </c>
      <c r="CC459" s="88">
        <f t="shared" si="68"/>
        <v>0</v>
      </c>
      <c r="CD459" s="88">
        <f t="shared" si="69"/>
        <v>0</v>
      </c>
      <c r="CE459" s="89" t="b">
        <f>IF(CC459&lt;&gt;0,Árboles!AC453)</f>
        <v>0</v>
      </c>
    </row>
    <row r="460" spans="68:83">
      <c r="BP460" s="10">
        <f>Árboles!B454</f>
        <v>0</v>
      </c>
      <c r="BQ460" s="86">
        <f>Árboles!G454</f>
        <v>0</v>
      </c>
      <c r="BR460" s="87">
        <f>Árboles!V454</f>
        <v>0</v>
      </c>
      <c r="BS460" s="87">
        <f>Árboles!W454</f>
        <v>0</v>
      </c>
      <c r="BT460" s="88">
        <f t="shared" si="62"/>
        <v>0</v>
      </c>
      <c r="BU460" s="88">
        <f t="shared" si="63"/>
        <v>0</v>
      </c>
      <c r="BV460" s="89" t="b">
        <f>IF(BT460&lt;&gt;0,Árboles!AC454)</f>
        <v>0</v>
      </c>
      <c r="BW460" s="88">
        <f t="shared" si="64"/>
        <v>0</v>
      </c>
      <c r="BX460" s="88">
        <f t="shared" si="65"/>
        <v>0</v>
      </c>
      <c r="BY460" s="89" t="b">
        <f>IF(BW460&lt;&gt;0,Árboles!AC454)</f>
        <v>0</v>
      </c>
      <c r="BZ460" s="88">
        <f t="shared" si="66"/>
        <v>0</v>
      </c>
      <c r="CA460" s="88">
        <f t="shared" si="67"/>
        <v>0</v>
      </c>
      <c r="CB460" s="89" t="b">
        <f>IF(BZ460&lt;&gt;0,Árboles!AC454)</f>
        <v>0</v>
      </c>
      <c r="CC460" s="88">
        <f t="shared" si="68"/>
        <v>0</v>
      </c>
      <c r="CD460" s="88">
        <f t="shared" si="69"/>
        <v>0</v>
      </c>
      <c r="CE460" s="89" t="b">
        <f>IF(CC460&lt;&gt;0,Árboles!AC454)</f>
        <v>0</v>
      </c>
    </row>
    <row r="461" spans="68:83">
      <c r="BP461" s="10">
        <f>Árboles!B455</f>
        <v>0</v>
      </c>
      <c r="BQ461" s="86">
        <f>Árboles!G455</f>
        <v>0</v>
      </c>
      <c r="BR461" s="87">
        <f>Árboles!V455</f>
        <v>0</v>
      </c>
      <c r="BS461" s="87">
        <f>Árboles!W455</f>
        <v>0</v>
      </c>
      <c r="BT461" s="88">
        <f t="shared" si="62"/>
        <v>0</v>
      </c>
      <c r="BU461" s="88">
        <f t="shared" si="63"/>
        <v>0</v>
      </c>
      <c r="BV461" s="89" t="b">
        <f>IF(BT461&lt;&gt;0,Árboles!AC455)</f>
        <v>0</v>
      </c>
      <c r="BW461" s="88">
        <f t="shared" si="64"/>
        <v>0</v>
      </c>
      <c r="BX461" s="88">
        <f t="shared" si="65"/>
        <v>0</v>
      </c>
      <c r="BY461" s="89" t="b">
        <f>IF(BW461&lt;&gt;0,Árboles!AC455)</f>
        <v>0</v>
      </c>
      <c r="BZ461" s="88">
        <f t="shared" si="66"/>
        <v>0</v>
      </c>
      <c r="CA461" s="88">
        <f t="shared" si="67"/>
        <v>0</v>
      </c>
      <c r="CB461" s="89" t="b">
        <f>IF(BZ461&lt;&gt;0,Árboles!AC455)</f>
        <v>0</v>
      </c>
      <c r="CC461" s="88">
        <f t="shared" si="68"/>
        <v>0</v>
      </c>
      <c r="CD461" s="88">
        <f t="shared" si="69"/>
        <v>0</v>
      </c>
      <c r="CE461" s="89" t="b">
        <f>IF(CC461&lt;&gt;0,Árboles!AC455)</f>
        <v>0</v>
      </c>
    </row>
    <row r="462" spans="68:83">
      <c r="BP462" s="10">
        <f>Árboles!B456</f>
        <v>0</v>
      </c>
      <c r="BQ462" s="86">
        <f>Árboles!G456</f>
        <v>0</v>
      </c>
      <c r="BR462" s="87">
        <f>Árboles!V456</f>
        <v>0</v>
      </c>
      <c r="BS462" s="87">
        <f>Árboles!W456</f>
        <v>0</v>
      </c>
      <c r="BT462" s="88">
        <f t="shared" si="62"/>
        <v>0</v>
      </c>
      <c r="BU462" s="88">
        <f t="shared" si="63"/>
        <v>0</v>
      </c>
      <c r="BV462" s="89" t="b">
        <f>IF(BT462&lt;&gt;0,Árboles!AC456)</f>
        <v>0</v>
      </c>
      <c r="BW462" s="88">
        <f t="shared" si="64"/>
        <v>0</v>
      </c>
      <c r="BX462" s="88">
        <f t="shared" si="65"/>
        <v>0</v>
      </c>
      <c r="BY462" s="89" t="b">
        <f>IF(BW462&lt;&gt;0,Árboles!AC456)</f>
        <v>0</v>
      </c>
      <c r="BZ462" s="88">
        <f t="shared" si="66"/>
        <v>0</v>
      </c>
      <c r="CA462" s="88">
        <f t="shared" si="67"/>
        <v>0</v>
      </c>
      <c r="CB462" s="89" t="b">
        <f>IF(BZ462&lt;&gt;0,Árboles!AC456)</f>
        <v>0</v>
      </c>
      <c r="CC462" s="88">
        <f t="shared" si="68"/>
        <v>0</v>
      </c>
      <c r="CD462" s="88">
        <f t="shared" si="69"/>
        <v>0</v>
      </c>
      <c r="CE462" s="89" t="b">
        <f>IF(CC462&lt;&gt;0,Árboles!AC456)</f>
        <v>0</v>
      </c>
    </row>
    <row r="463" spans="68:83">
      <c r="BP463" s="10">
        <f>Árboles!B457</f>
        <v>0</v>
      </c>
      <c r="BQ463" s="86">
        <f>Árboles!G457</f>
        <v>0</v>
      </c>
      <c r="BR463" s="87">
        <f>Árboles!V457</f>
        <v>0</v>
      </c>
      <c r="BS463" s="87">
        <f>Árboles!W457</f>
        <v>0</v>
      </c>
      <c r="BT463" s="88">
        <f t="shared" si="62"/>
        <v>0</v>
      </c>
      <c r="BU463" s="88">
        <f t="shared" si="63"/>
        <v>0</v>
      </c>
      <c r="BV463" s="89" t="b">
        <f>IF(BT463&lt;&gt;0,Árboles!AC457)</f>
        <v>0</v>
      </c>
      <c r="BW463" s="88">
        <f t="shared" si="64"/>
        <v>0</v>
      </c>
      <c r="BX463" s="88">
        <f t="shared" si="65"/>
        <v>0</v>
      </c>
      <c r="BY463" s="89" t="b">
        <f>IF(BW463&lt;&gt;0,Árboles!AC457)</f>
        <v>0</v>
      </c>
      <c r="BZ463" s="88">
        <f t="shared" si="66"/>
        <v>0</v>
      </c>
      <c r="CA463" s="88">
        <f t="shared" si="67"/>
        <v>0</v>
      </c>
      <c r="CB463" s="89" t="b">
        <f>IF(BZ463&lt;&gt;0,Árboles!AC457)</f>
        <v>0</v>
      </c>
      <c r="CC463" s="88">
        <f t="shared" si="68"/>
        <v>0</v>
      </c>
      <c r="CD463" s="88">
        <f t="shared" si="69"/>
        <v>0</v>
      </c>
      <c r="CE463" s="89" t="b">
        <f>IF(CC463&lt;&gt;0,Árboles!AC457)</f>
        <v>0</v>
      </c>
    </row>
    <row r="464" spans="68:83">
      <c r="BP464" s="10">
        <f>Árboles!B458</f>
        <v>0</v>
      </c>
      <c r="BQ464" s="86">
        <f>Árboles!G458</f>
        <v>0</v>
      </c>
      <c r="BR464" s="87">
        <f>Árboles!V458</f>
        <v>0</v>
      </c>
      <c r="BS464" s="87">
        <f>Árboles!W458</f>
        <v>0</v>
      </c>
      <c r="BT464" s="88">
        <f t="shared" si="62"/>
        <v>0</v>
      </c>
      <c r="BU464" s="88">
        <f t="shared" si="63"/>
        <v>0</v>
      </c>
      <c r="BV464" s="89" t="b">
        <f>IF(BT464&lt;&gt;0,Árboles!AC458)</f>
        <v>0</v>
      </c>
      <c r="BW464" s="88">
        <f t="shared" si="64"/>
        <v>0</v>
      </c>
      <c r="BX464" s="88">
        <f t="shared" si="65"/>
        <v>0</v>
      </c>
      <c r="BY464" s="89" t="b">
        <f>IF(BW464&lt;&gt;0,Árboles!AC458)</f>
        <v>0</v>
      </c>
      <c r="BZ464" s="88">
        <f t="shared" si="66"/>
        <v>0</v>
      </c>
      <c r="CA464" s="88">
        <f t="shared" si="67"/>
        <v>0</v>
      </c>
      <c r="CB464" s="89" t="b">
        <f>IF(BZ464&lt;&gt;0,Árboles!AC458)</f>
        <v>0</v>
      </c>
      <c r="CC464" s="88">
        <f t="shared" si="68"/>
        <v>0</v>
      </c>
      <c r="CD464" s="88">
        <f t="shared" si="69"/>
        <v>0</v>
      </c>
      <c r="CE464" s="89" t="b">
        <f>IF(CC464&lt;&gt;0,Árboles!AC458)</f>
        <v>0</v>
      </c>
    </row>
    <row r="465" spans="68:83">
      <c r="BP465" s="10">
        <f>Árboles!B459</f>
        <v>0</v>
      </c>
      <c r="BQ465" s="86">
        <f>Árboles!G459</f>
        <v>0</v>
      </c>
      <c r="BR465" s="87">
        <f>Árboles!V459</f>
        <v>0</v>
      </c>
      <c r="BS465" s="87">
        <f>Árboles!W459</f>
        <v>0</v>
      </c>
      <c r="BT465" s="88">
        <f t="shared" si="62"/>
        <v>0</v>
      </c>
      <c r="BU465" s="88">
        <f t="shared" si="63"/>
        <v>0</v>
      </c>
      <c r="BV465" s="89" t="b">
        <f>IF(BT465&lt;&gt;0,Árboles!AC459)</f>
        <v>0</v>
      </c>
      <c r="BW465" s="88">
        <f t="shared" si="64"/>
        <v>0</v>
      </c>
      <c r="BX465" s="88">
        <f t="shared" si="65"/>
        <v>0</v>
      </c>
      <c r="BY465" s="89" t="b">
        <f>IF(BW465&lt;&gt;0,Árboles!AC459)</f>
        <v>0</v>
      </c>
      <c r="BZ465" s="88">
        <f t="shared" si="66"/>
        <v>0</v>
      </c>
      <c r="CA465" s="88">
        <f t="shared" si="67"/>
        <v>0</v>
      </c>
      <c r="CB465" s="89" t="b">
        <f>IF(BZ465&lt;&gt;0,Árboles!AC459)</f>
        <v>0</v>
      </c>
      <c r="CC465" s="88">
        <f t="shared" si="68"/>
        <v>0</v>
      </c>
      <c r="CD465" s="88">
        <f t="shared" si="69"/>
        <v>0</v>
      </c>
      <c r="CE465" s="89" t="b">
        <f>IF(CC465&lt;&gt;0,Árboles!AC459)</f>
        <v>0</v>
      </c>
    </row>
    <row r="466" spans="68:83">
      <c r="BP466" s="10">
        <f>Árboles!B460</f>
        <v>0</v>
      </c>
      <c r="BQ466" s="86">
        <f>Árboles!G460</f>
        <v>0</v>
      </c>
      <c r="BR466" s="87">
        <f>Árboles!V460</f>
        <v>0</v>
      </c>
      <c r="BS466" s="87">
        <f>Árboles!W460</f>
        <v>0</v>
      </c>
      <c r="BT466" s="88">
        <f t="shared" si="62"/>
        <v>0</v>
      </c>
      <c r="BU466" s="88">
        <f t="shared" si="63"/>
        <v>0</v>
      </c>
      <c r="BV466" s="89" t="b">
        <f>IF(BT466&lt;&gt;0,Árboles!AC460)</f>
        <v>0</v>
      </c>
      <c r="BW466" s="88">
        <f t="shared" si="64"/>
        <v>0</v>
      </c>
      <c r="BX466" s="88">
        <f t="shared" si="65"/>
        <v>0</v>
      </c>
      <c r="BY466" s="89" t="b">
        <f>IF(BW466&lt;&gt;0,Árboles!AC460)</f>
        <v>0</v>
      </c>
      <c r="BZ466" s="88">
        <f t="shared" si="66"/>
        <v>0</v>
      </c>
      <c r="CA466" s="88">
        <f t="shared" si="67"/>
        <v>0</v>
      </c>
      <c r="CB466" s="89" t="b">
        <f>IF(BZ466&lt;&gt;0,Árboles!AC460)</f>
        <v>0</v>
      </c>
      <c r="CC466" s="88">
        <f t="shared" si="68"/>
        <v>0</v>
      </c>
      <c r="CD466" s="88">
        <f t="shared" si="69"/>
        <v>0</v>
      </c>
      <c r="CE466" s="89" t="b">
        <f>IF(CC466&lt;&gt;0,Árboles!AC460)</f>
        <v>0</v>
      </c>
    </row>
    <row r="467" spans="68:83">
      <c r="BP467" s="10">
        <f>Árboles!B461</f>
        <v>0</v>
      </c>
      <c r="BQ467" s="86">
        <f>Árboles!G461</f>
        <v>0</v>
      </c>
      <c r="BR467" s="87">
        <f>Árboles!V461</f>
        <v>0</v>
      </c>
      <c r="BS467" s="87">
        <f>Árboles!W461</f>
        <v>0</v>
      </c>
      <c r="BT467" s="88">
        <f t="shared" si="62"/>
        <v>0</v>
      </c>
      <c r="BU467" s="88">
        <f t="shared" si="63"/>
        <v>0</v>
      </c>
      <c r="BV467" s="89" t="b">
        <f>IF(BT467&lt;&gt;0,Árboles!AC461)</f>
        <v>0</v>
      </c>
      <c r="BW467" s="88">
        <f t="shared" si="64"/>
        <v>0</v>
      </c>
      <c r="BX467" s="88">
        <f t="shared" si="65"/>
        <v>0</v>
      </c>
      <c r="BY467" s="89" t="b">
        <f>IF(BW467&lt;&gt;0,Árboles!AC461)</f>
        <v>0</v>
      </c>
      <c r="BZ467" s="88">
        <f t="shared" si="66"/>
        <v>0</v>
      </c>
      <c r="CA467" s="88">
        <f t="shared" si="67"/>
        <v>0</v>
      </c>
      <c r="CB467" s="89" t="b">
        <f>IF(BZ467&lt;&gt;0,Árboles!AC461)</f>
        <v>0</v>
      </c>
      <c r="CC467" s="88">
        <f t="shared" si="68"/>
        <v>0</v>
      </c>
      <c r="CD467" s="88">
        <f t="shared" si="69"/>
        <v>0</v>
      </c>
      <c r="CE467" s="89" t="b">
        <f>IF(CC467&lt;&gt;0,Árboles!AC461)</f>
        <v>0</v>
      </c>
    </row>
    <row r="468" spans="68:83">
      <c r="BP468" s="10">
        <f>Árboles!B462</f>
        <v>0</v>
      </c>
      <c r="BQ468" s="86">
        <f>Árboles!G462</f>
        <v>0</v>
      </c>
      <c r="BR468" s="87">
        <f>Árboles!V462</f>
        <v>0</v>
      </c>
      <c r="BS468" s="87">
        <f>Árboles!W462</f>
        <v>0</v>
      </c>
      <c r="BT468" s="88">
        <f t="shared" si="62"/>
        <v>0</v>
      </c>
      <c r="BU468" s="88">
        <f t="shared" si="63"/>
        <v>0</v>
      </c>
      <c r="BV468" s="89" t="b">
        <f>IF(BT468&lt;&gt;0,Árboles!AC462)</f>
        <v>0</v>
      </c>
      <c r="BW468" s="88">
        <f t="shared" si="64"/>
        <v>0</v>
      </c>
      <c r="BX468" s="88">
        <f t="shared" si="65"/>
        <v>0</v>
      </c>
      <c r="BY468" s="89" t="b">
        <f>IF(BW468&lt;&gt;0,Árboles!AC462)</f>
        <v>0</v>
      </c>
      <c r="BZ468" s="88">
        <f t="shared" si="66"/>
        <v>0</v>
      </c>
      <c r="CA468" s="88">
        <f t="shared" si="67"/>
        <v>0</v>
      </c>
      <c r="CB468" s="89" t="b">
        <f>IF(BZ468&lt;&gt;0,Árboles!AC462)</f>
        <v>0</v>
      </c>
      <c r="CC468" s="88">
        <f t="shared" si="68"/>
        <v>0</v>
      </c>
      <c r="CD468" s="88">
        <f t="shared" si="69"/>
        <v>0</v>
      </c>
      <c r="CE468" s="89" t="b">
        <f>IF(CC468&lt;&gt;0,Árboles!AC462)</f>
        <v>0</v>
      </c>
    </row>
    <row r="469" spans="68:83">
      <c r="BP469" s="10">
        <f>Árboles!B463</f>
        <v>0</v>
      </c>
      <c r="BQ469" s="86">
        <f>Árboles!G463</f>
        <v>0</v>
      </c>
      <c r="BR469" s="87">
        <f>Árboles!V463</f>
        <v>0</v>
      </c>
      <c r="BS469" s="87">
        <f>Árboles!W463</f>
        <v>0</v>
      </c>
      <c r="BT469" s="88">
        <f t="shared" si="62"/>
        <v>0</v>
      </c>
      <c r="BU469" s="88">
        <f t="shared" si="63"/>
        <v>0</v>
      </c>
      <c r="BV469" s="89" t="b">
        <f>IF(BT469&lt;&gt;0,Árboles!AC463)</f>
        <v>0</v>
      </c>
      <c r="BW469" s="88">
        <f t="shared" si="64"/>
        <v>0</v>
      </c>
      <c r="BX469" s="88">
        <f t="shared" si="65"/>
        <v>0</v>
      </c>
      <c r="BY469" s="89" t="b">
        <f>IF(BW469&lt;&gt;0,Árboles!AC463)</f>
        <v>0</v>
      </c>
      <c r="BZ469" s="88">
        <f t="shared" si="66"/>
        <v>0</v>
      </c>
      <c r="CA469" s="88">
        <f t="shared" si="67"/>
        <v>0</v>
      </c>
      <c r="CB469" s="89" t="b">
        <f>IF(BZ469&lt;&gt;0,Árboles!AC463)</f>
        <v>0</v>
      </c>
      <c r="CC469" s="88">
        <f t="shared" si="68"/>
        <v>0</v>
      </c>
      <c r="CD469" s="88">
        <f t="shared" si="69"/>
        <v>0</v>
      </c>
      <c r="CE469" s="89" t="b">
        <f>IF(CC469&lt;&gt;0,Árboles!AC463)</f>
        <v>0</v>
      </c>
    </row>
    <row r="470" spans="68:83">
      <c r="BP470" s="10">
        <f>Árboles!B464</f>
        <v>0</v>
      </c>
      <c r="BQ470" s="86">
        <f>Árboles!G464</f>
        <v>0</v>
      </c>
      <c r="BR470" s="87">
        <f>Árboles!V464</f>
        <v>0</v>
      </c>
      <c r="BS470" s="87">
        <f>Árboles!W464</f>
        <v>0</v>
      </c>
      <c r="BT470" s="88">
        <f t="shared" si="62"/>
        <v>0</v>
      </c>
      <c r="BU470" s="88">
        <f t="shared" si="63"/>
        <v>0</v>
      </c>
      <c r="BV470" s="89" t="b">
        <f>IF(BT470&lt;&gt;0,Árboles!AC464)</f>
        <v>0</v>
      </c>
      <c r="BW470" s="88">
        <f t="shared" si="64"/>
        <v>0</v>
      </c>
      <c r="BX470" s="88">
        <f t="shared" si="65"/>
        <v>0</v>
      </c>
      <c r="BY470" s="89" t="b">
        <f>IF(BW470&lt;&gt;0,Árboles!AC464)</f>
        <v>0</v>
      </c>
      <c r="BZ470" s="88">
        <f t="shared" si="66"/>
        <v>0</v>
      </c>
      <c r="CA470" s="88">
        <f t="shared" si="67"/>
        <v>0</v>
      </c>
      <c r="CB470" s="89" t="b">
        <f>IF(BZ470&lt;&gt;0,Árboles!AC464)</f>
        <v>0</v>
      </c>
      <c r="CC470" s="88">
        <f t="shared" si="68"/>
        <v>0</v>
      </c>
      <c r="CD470" s="88">
        <f t="shared" si="69"/>
        <v>0</v>
      </c>
      <c r="CE470" s="89" t="b">
        <f>IF(CC470&lt;&gt;0,Árboles!AC464)</f>
        <v>0</v>
      </c>
    </row>
    <row r="471" spans="68:83">
      <c r="BP471" s="10">
        <f>Árboles!B465</f>
        <v>0</v>
      </c>
      <c r="BQ471" s="86">
        <f>Árboles!G465</f>
        <v>0</v>
      </c>
      <c r="BR471" s="87">
        <f>Árboles!V465</f>
        <v>0</v>
      </c>
      <c r="BS471" s="87">
        <f>Árboles!W465</f>
        <v>0</v>
      </c>
      <c r="BT471" s="88">
        <f t="shared" si="62"/>
        <v>0</v>
      </c>
      <c r="BU471" s="88">
        <f t="shared" si="63"/>
        <v>0</v>
      </c>
      <c r="BV471" s="89" t="b">
        <f>IF(BT471&lt;&gt;0,Árboles!AC465)</f>
        <v>0</v>
      </c>
      <c r="BW471" s="88">
        <f t="shared" si="64"/>
        <v>0</v>
      </c>
      <c r="BX471" s="88">
        <f t="shared" si="65"/>
        <v>0</v>
      </c>
      <c r="BY471" s="89" t="b">
        <f>IF(BW471&lt;&gt;0,Árboles!AC465)</f>
        <v>0</v>
      </c>
      <c r="BZ471" s="88">
        <f t="shared" si="66"/>
        <v>0</v>
      </c>
      <c r="CA471" s="88">
        <f t="shared" si="67"/>
        <v>0</v>
      </c>
      <c r="CB471" s="89" t="b">
        <f>IF(BZ471&lt;&gt;0,Árboles!AC465)</f>
        <v>0</v>
      </c>
      <c r="CC471" s="88">
        <f t="shared" si="68"/>
        <v>0</v>
      </c>
      <c r="CD471" s="88">
        <f t="shared" si="69"/>
        <v>0</v>
      </c>
      <c r="CE471" s="89" t="b">
        <f>IF(CC471&lt;&gt;0,Árboles!AC465)</f>
        <v>0</v>
      </c>
    </row>
    <row r="472" spans="68:83">
      <c r="BP472" s="10">
        <f>Árboles!B466</f>
        <v>0</v>
      </c>
      <c r="BQ472" s="86">
        <f>Árboles!G466</f>
        <v>0</v>
      </c>
      <c r="BR472" s="87">
        <f>Árboles!V466</f>
        <v>0</v>
      </c>
      <c r="BS472" s="87">
        <f>Árboles!W466</f>
        <v>0</v>
      </c>
      <c r="BT472" s="88">
        <f t="shared" si="62"/>
        <v>0</v>
      </c>
      <c r="BU472" s="88">
        <f t="shared" si="63"/>
        <v>0</v>
      </c>
      <c r="BV472" s="89" t="b">
        <f>IF(BT472&lt;&gt;0,Árboles!AC466)</f>
        <v>0</v>
      </c>
      <c r="BW472" s="88">
        <f t="shared" si="64"/>
        <v>0</v>
      </c>
      <c r="BX472" s="88">
        <f t="shared" si="65"/>
        <v>0</v>
      </c>
      <c r="BY472" s="89" t="b">
        <f>IF(BW472&lt;&gt;0,Árboles!AC466)</f>
        <v>0</v>
      </c>
      <c r="BZ472" s="88">
        <f t="shared" si="66"/>
        <v>0</v>
      </c>
      <c r="CA472" s="88">
        <f t="shared" si="67"/>
        <v>0</v>
      </c>
      <c r="CB472" s="89" t="b">
        <f>IF(BZ472&lt;&gt;0,Árboles!AC466)</f>
        <v>0</v>
      </c>
      <c r="CC472" s="88">
        <f t="shared" si="68"/>
        <v>0</v>
      </c>
      <c r="CD472" s="88">
        <f t="shared" si="69"/>
        <v>0</v>
      </c>
      <c r="CE472" s="89" t="b">
        <f>IF(CC472&lt;&gt;0,Árboles!AC466)</f>
        <v>0</v>
      </c>
    </row>
    <row r="473" spans="68:83">
      <c r="BP473" s="10">
        <f>Árboles!B467</f>
        <v>0</v>
      </c>
      <c r="BQ473" s="86">
        <f>Árboles!G467</f>
        <v>0</v>
      </c>
      <c r="BR473" s="87">
        <f>Árboles!V467</f>
        <v>0</v>
      </c>
      <c r="BS473" s="87">
        <f>Árboles!W467</f>
        <v>0</v>
      </c>
      <c r="BT473" s="88">
        <f t="shared" si="62"/>
        <v>0</v>
      </c>
      <c r="BU473" s="88">
        <f t="shared" si="63"/>
        <v>0</v>
      </c>
      <c r="BV473" s="89" t="b">
        <f>IF(BT473&lt;&gt;0,Árboles!AC467)</f>
        <v>0</v>
      </c>
      <c r="BW473" s="88">
        <f t="shared" si="64"/>
        <v>0</v>
      </c>
      <c r="BX473" s="88">
        <f t="shared" si="65"/>
        <v>0</v>
      </c>
      <c r="BY473" s="89" t="b">
        <f>IF(BW473&lt;&gt;0,Árboles!AC467)</f>
        <v>0</v>
      </c>
      <c r="BZ473" s="88">
        <f t="shared" si="66"/>
        <v>0</v>
      </c>
      <c r="CA473" s="88">
        <f t="shared" si="67"/>
        <v>0</v>
      </c>
      <c r="CB473" s="89" t="b">
        <f>IF(BZ473&lt;&gt;0,Árboles!AC467)</f>
        <v>0</v>
      </c>
      <c r="CC473" s="88">
        <f t="shared" si="68"/>
        <v>0</v>
      </c>
      <c r="CD473" s="88">
        <f t="shared" si="69"/>
        <v>0</v>
      </c>
      <c r="CE473" s="89" t="b">
        <f>IF(CC473&lt;&gt;0,Árboles!AC467)</f>
        <v>0</v>
      </c>
    </row>
    <row r="474" spans="68:83">
      <c r="BP474" s="10">
        <f>Árboles!B468</f>
        <v>0</v>
      </c>
      <c r="BQ474" s="86">
        <f>Árboles!G468</f>
        <v>0</v>
      </c>
      <c r="BR474" s="87">
        <f>Árboles!V468</f>
        <v>0</v>
      </c>
      <c r="BS474" s="87">
        <f>Árboles!W468</f>
        <v>0</v>
      </c>
      <c r="BT474" s="88">
        <f t="shared" si="62"/>
        <v>0</v>
      </c>
      <c r="BU474" s="88">
        <f t="shared" si="63"/>
        <v>0</v>
      </c>
      <c r="BV474" s="89" t="b">
        <f>IF(BT474&lt;&gt;0,Árboles!AC468)</f>
        <v>0</v>
      </c>
      <c r="BW474" s="88">
        <f t="shared" si="64"/>
        <v>0</v>
      </c>
      <c r="BX474" s="88">
        <f t="shared" si="65"/>
        <v>0</v>
      </c>
      <c r="BY474" s="89" t="b">
        <f>IF(BW474&lt;&gt;0,Árboles!AC468)</f>
        <v>0</v>
      </c>
      <c r="BZ474" s="88">
        <f t="shared" si="66"/>
        <v>0</v>
      </c>
      <c r="CA474" s="88">
        <f t="shared" si="67"/>
        <v>0</v>
      </c>
      <c r="CB474" s="89" t="b">
        <f>IF(BZ474&lt;&gt;0,Árboles!AC468)</f>
        <v>0</v>
      </c>
      <c r="CC474" s="88">
        <f t="shared" si="68"/>
        <v>0</v>
      </c>
      <c r="CD474" s="88">
        <f t="shared" si="69"/>
        <v>0</v>
      </c>
      <c r="CE474" s="89" t="b">
        <f>IF(CC474&lt;&gt;0,Árboles!AC468)</f>
        <v>0</v>
      </c>
    </row>
    <row r="475" spans="68:83">
      <c r="BP475" s="10">
        <f>Árboles!B469</f>
        <v>0</v>
      </c>
      <c r="BQ475" s="86">
        <f>Árboles!G469</f>
        <v>0</v>
      </c>
      <c r="BR475" s="87">
        <f>Árboles!V469</f>
        <v>0</v>
      </c>
      <c r="BS475" s="87">
        <f>Árboles!W469</f>
        <v>0</v>
      </c>
      <c r="BT475" s="88">
        <f t="shared" si="62"/>
        <v>0</v>
      </c>
      <c r="BU475" s="88">
        <f t="shared" si="63"/>
        <v>0</v>
      </c>
      <c r="BV475" s="89" t="b">
        <f>IF(BT475&lt;&gt;0,Árboles!AC469)</f>
        <v>0</v>
      </c>
      <c r="BW475" s="88">
        <f t="shared" si="64"/>
        <v>0</v>
      </c>
      <c r="BX475" s="88">
        <f t="shared" si="65"/>
        <v>0</v>
      </c>
      <c r="BY475" s="89" t="b">
        <f>IF(BW475&lt;&gt;0,Árboles!AC469)</f>
        <v>0</v>
      </c>
      <c r="BZ475" s="88">
        <f t="shared" si="66"/>
        <v>0</v>
      </c>
      <c r="CA475" s="88">
        <f t="shared" si="67"/>
        <v>0</v>
      </c>
      <c r="CB475" s="89" t="b">
        <f>IF(BZ475&lt;&gt;0,Árboles!AC469)</f>
        <v>0</v>
      </c>
      <c r="CC475" s="88">
        <f t="shared" si="68"/>
        <v>0</v>
      </c>
      <c r="CD475" s="88">
        <f t="shared" si="69"/>
        <v>0</v>
      </c>
      <c r="CE475" s="89" t="b">
        <f>IF(CC475&lt;&gt;0,Árboles!AC469)</f>
        <v>0</v>
      </c>
    </row>
    <row r="476" spans="68:83">
      <c r="BP476" s="10">
        <f>Árboles!B470</f>
        <v>0</v>
      </c>
      <c r="BQ476" s="86">
        <f>Árboles!G470</f>
        <v>0</v>
      </c>
      <c r="BR476" s="87">
        <f>Árboles!V470</f>
        <v>0</v>
      </c>
      <c r="BS476" s="87">
        <f>Árboles!W470</f>
        <v>0</v>
      </c>
      <c r="BT476" s="88">
        <f t="shared" si="62"/>
        <v>0</v>
      </c>
      <c r="BU476" s="88">
        <f t="shared" si="63"/>
        <v>0</v>
      </c>
      <c r="BV476" s="89" t="b">
        <f>IF(BT476&lt;&gt;0,Árboles!AC470)</f>
        <v>0</v>
      </c>
      <c r="BW476" s="88">
        <f t="shared" si="64"/>
        <v>0</v>
      </c>
      <c r="BX476" s="88">
        <f t="shared" si="65"/>
        <v>0</v>
      </c>
      <c r="BY476" s="89" t="b">
        <f>IF(BW476&lt;&gt;0,Árboles!AC470)</f>
        <v>0</v>
      </c>
      <c r="BZ476" s="88">
        <f t="shared" si="66"/>
        <v>0</v>
      </c>
      <c r="CA476" s="88">
        <f t="shared" si="67"/>
        <v>0</v>
      </c>
      <c r="CB476" s="89" t="b">
        <f>IF(BZ476&lt;&gt;0,Árboles!AC470)</f>
        <v>0</v>
      </c>
      <c r="CC476" s="88">
        <f t="shared" si="68"/>
        <v>0</v>
      </c>
      <c r="CD476" s="88">
        <f t="shared" si="69"/>
        <v>0</v>
      </c>
      <c r="CE476" s="89" t="b">
        <f>IF(CC476&lt;&gt;0,Árboles!AC470)</f>
        <v>0</v>
      </c>
    </row>
    <row r="477" spans="68:83">
      <c r="BP477" s="10">
        <f>Árboles!B471</f>
        <v>0</v>
      </c>
      <c r="BQ477" s="86">
        <f>Árboles!G471</f>
        <v>0</v>
      </c>
      <c r="BR477" s="87">
        <f>Árboles!V471</f>
        <v>0</v>
      </c>
      <c r="BS477" s="87">
        <f>Árboles!W471</f>
        <v>0</v>
      </c>
      <c r="BT477" s="88">
        <f t="shared" si="62"/>
        <v>0</v>
      </c>
      <c r="BU477" s="88">
        <f t="shared" si="63"/>
        <v>0</v>
      </c>
      <c r="BV477" s="89" t="b">
        <f>IF(BT477&lt;&gt;0,Árboles!AC471)</f>
        <v>0</v>
      </c>
      <c r="BW477" s="88">
        <f t="shared" si="64"/>
        <v>0</v>
      </c>
      <c r="BX477" s="88">
        <f t="shared" si="65"/>
        <v>0</v>
      </c>
      <c r="BY477" s="89" t="b">
        <f>IF(BW477&lt;&gt;0,Árboles!AC471)</f>
        <v>0</v>
      </c>
      <c r="BZ477" s="88">
        <f t="shared" si="66"/>
        <v>0</v>
      </c>
      <c r="CA477" s="88">
        <f t="shared" si="67"/>
        <v>0</v>
      </c>
      <c r="CB477" s="89" t="b">
        <f>IF(BZ477&lt;&gt;0,Árboles!AC471)</f>
        <v>0</v>
      </c>
      <c r="CC477" s="88">
        <f t="shared" si="68"/>
        <v>0</v>
      </c>
      <c r="CD477" s="88">
        <f t="shared" si="69"/>
        <v>0</v>
      </c>
      <c r="CE477" s="89" t="b">
        <f>IF(CC477&lt;&gt;0,Árboles!AC471)</f>
        <v>0</v>
      </c>
    </row>
    <row r="478" spans="68:83">
      <c r="BP478" s="10">
        <f>Árboles!B472</f>
        <v>0</v>
      </c>
      <c r="BQ478" s="86">
        <f>Árboles!G472</f>
        <v>0</v>
      </c>
      <c r="BR478" s="87">
        <f>Árboles!V472</f>
        <v>0</v>
      </c>
      <c r="BS478" s="87">
        <f>Árboles!W472</f>
        <v>0</v>
      </c>
      <c r="BT478" s="88">
        <f t="shared" si="62"/>
        <v>0</v>
      </c>
      <c r="BU478" s="88">
        <f t="shared" si="63"/>
        <v>0</v>
      </c>
      <c r="BV478" s="89" t="b">
        <f>IF(BT478&lt;&gt;0,Árboles!AC472)</f>
        <v>0</v>
      </c>
      <c r="BW478" s="88">
        <f t="shared" si="64"/>
        <v>0</v>
      </c>
      <c r="BX478" s="88">
        <f t="shared" si="65"/>
        <v>0</v>
      </c>
      <c r="BY478" s="89" t="b">
        <f>IF(BW478&lt;&gt;0,Árboles!AC472)</f>
        <v>0</v>
      </c>
      <c r="BZ478" s="88">
        <f t="shared" si="66"/>
        <v>0</v>
      </c>
      <c r="CA478" s="88">
        <f t="shared" si="67"/>
        <v>0</v>
      </c>
      <c r="CB478" s="89" t="b">
        <f>IF(BZ478&lt;&gt;0,Árboles!AC472)</f>
        <v>0</v>
      </c>
      <c r="CC478" s="88">
        <f t="shared" si="68"/>
        <v>0</v>
      </c>
      <c r="CD478" s="88">
        <f t="shared" si="69"/>
        <v>0</v>
      </c>
      <c r="CE478" s="89" t="b">
        <f>IF(CC478&lt;&gt;0,Árboles!AC472)</f>
        <v>0</v>
      </c>
    </row>
    <row r="479" spans="68:83">
      <c r="BP479" s="10">
        <f>Árboles!B473</f>
        <v>0</v>
      </c>
      <c r="BQ479" s="86">
        <f>Árboles!G473</f>
        <v>0</v>
      </c>
      <c r="BR479" s="87">
        <f>Árboles!V473</f>
        <v>0</v>
      </c>
      <c r="BS479" s="87">
        <f>Árboles!W473</f>
        <v>0</v>
      </c>
      <c r="BT479" s="88">
        <f t="shared" si="62"/>
        <v>0</v>
      </c>
      <c r="BU479" s="88">
        <f t="shared" si="63"/>
        <v>0</v>
      </c>
      <c r="BV479" s="89" t="b">
        <f>IF(BT479&lt;&gt;0,Árboles!AC473)</f>
        <v>0</v>
      </c>
      <c r="BW479" s="88">
        <f t="shared" si="64"/>
        <v>0</v>
      </c>
      <c r="BX479" s="88">
        <f t="shared" si="65"/>
        <v>0</v>
      </c>
      <c r="BY479" s="89" t="b">
        <f>IF(BW479&lt;&gt;0,Árboles!AC473)</f>
        <v>0</v>
      </c>
      <c r="BZ479" s="88">
        <f t="shared" si="66"/>
        <v>0</v>
      </c>
      <c r="CA479" s="88">
        <f t="shared" si="67"/>
        <v>0</v>
      </c>
      <c r="CB479" s="89" t="b">
        <f>IF(BZ479&lt;&gt;0,Árboles!AC473)</f>
        <v>0</v>
      </c>
      <c r="CC479" s="88">
        <f t="shared" si="68"/>
        <v>0</v>
      </c>
      <c r="CD479" s="88">
        <f t="shared" si="69"/>
        <v>0</v>
      </c>
      <c r="CE479" s="89" t="b">
        <f>IF(CC479&lt;&gt;0,Árboles!AC473)</f>
        <v>0</v>
      </c>
    </row>
    <row r="480" spans="68:83">
      <c r="BP480" s="10">
        <f>Árboles!B474</f>
        <v>0</v>
      </c>
      <c r="BQ480" s="86">
        <f>Árboles!G474</f>
        <v>0</v>
      </c>
      <c r="BR480" s="87">
        <f>Árboles!V474</f>
        <v>0</v>
      </c>
      <c r="BS480" s="87">
        <f>Árboles!W474</f>
        <v>0</v>
      </c>
      <c r="BT480" s="88">
        <f t="shared" si="62"/>
        <v>0</v>
      </c>
      <c r="BU480" s="88">
        <f t="shared" si="63"/>
        <v>0</v>
      </c>
      <c r="BV480" s="89" t="b">
        <f>IF(BT480&lt;&gt;0,Árboles!AC474)</f>
        <v>0</v>
      </c>
      <c r="BW480" s="88">
        <f t="shared" si="64"/>
        <v>0</v>
      </c>
      <c r="BX480" s="88">
        <f t="shared" si="65"/>
        <v>0</v>
      </c>
      <c r="BY480" s="89" t="b">
        <f>IF(BW480&lt;&gt;0,Árboles!AC474)</f>
        <v>0</v>
      </c>
      <c r="BZ480" s="88">
        <f t="shared" si="66"/>
        <v>0</v>
      </c>
      <c r="CA480" s="88">
        <f t="shared" si="67"/>
        <v>0</v>
      </c>
      <c r="CB480" s="89" t="b">
        <f>IF(BZ480&lt;&gt;0,Árboles!AC474)</f>
        <v>0</v>
      </c>
      <c r="CC480" s="88">
        <f t="shared" si="68"/>
        <v>0</v>
      </c>
      <c r="CD480" s="88">
        <f t="shared" si="69"/>
        <v>0</v>
      </c>
      <c r="CE480" s="89" t="b">
        <f>IF(CC480&lt;&gt;0,Árboles!AC474)</f>
        <v>0</v>
      </c>
    </row>
    <row r="481" spans="68:83">
      <c r="BP481" s="10">
        <f>Árboles!B475</f>
        <v>0</v>
      </c>
      <c r="BQ481" s="86">
        <f>Árboles!G475</f>
        <v>0</v>
      </c>
      <c r="BR481" s="87">
        <f>Árboles!V475</f>
        <v>0</v>
      </c>
      <c r="BS481" s="87">
        <f>Árboles!W475</f>
        <v>0</v>
      </c>
      <c r="BT481" s="88">
        <f t="shared" si="62"/>
        <v>0</v>
      </c>
      <c r="BU481" s="88">
        <f t="shared" si="63"/>
        <v>0</v>
      </c>
      <c r="BV481" s="89" t="b">
        <f>IF(BT481&lt;&gt;0,Árboles!AC475)</f>
        <v>0</v>
      </c>
      <c r="BW481" s="88">
        <f t="shared" si="64"/>
        <v>0</v>
      </c>
      <c r="BX481" s="88">
        <f t="shared" si="65"/>
        <v>0</v>
      </c>
      <c r="BY481" s="89" t="b">
        <f>IF(BW481&lt;&gt;0,Árboles!AC475)</f>
        <v>0</v>
      </c>
      <c r="BZ481" s="88">
        <f t="shared" si="66"/>
        <v>0</v>
      </c>
      <c r="CA481" s="88">
        <f t="shared" si="67"/>
        <v>0</v>
      </c>
      <c r="CB481" s="89" t="b">
        <f>IF(BZ481&lt;&gt;0,Árboles!AC475)</f>
        <v>0</v>
      </c>
      <c r="CC481" s="88">
        <f t="shared" si="68"/>
        <v>0</v>
      </c>
      <c r="CD481" s="88">
        <f t="shared" si="69"/>
        <v>0</v>
      </c>
      <c r="CE481" s="89" t="b">
        <f>IF(CC481&lt;&gt;0,Árboles!AC475)</f>
        <v>0</v>
      </c>
    </row>
    <row r="482" spans="68:83">
      <c r="BP482" s="10">
        <f>Árboles!B476</f>
        <v>0</v>
      </c>
      <c r="BQ482" s="86">
        <f>Árboles!G476</f>
        <v>0</v>
      </c>
      <c r="BR482" s="87">
        <f>Árboles!V476</f>
        <v>0</v>
      </c>
      <c r="BS482" s="87">
        <f>Árboles!W476</f>
        <v>0</v>
      </c>
      <c r="BT482" s="88">
        <f t="shared" si="62"/>
        <v>0</v>
      </c>
      <c r="BU482" s="88">
        <f t="shared" si="63"/>
        <v>0</v>
      </c>
      <c r="BV482" s="89" t="b">
        <f>IF(BT482&lt;&gt;0,Árboles!AC476)</f>
        <v>0</v>
      </c>
      <c r="BW482" s="88">
        <f t="shared" si="64"/>
        <v>0</v>
      </c>
      <c r="BX482" s="88">
        <f t="shared" si="65"/>
        <v>0</v>
      </c>
      <c r="BY482" s="89" t="b">
        <f>IF(BW482&lt;&gt;0,Árboles!AC476)</f>
        <v>0</v>
      </c>
      <c r="BZ482" s="88">
        <f t="shared" si="66"/>
        <v>0</v>
      </c>
      <c r="CA482" s="88">
        <f t="shared" si="67"/>
        <v>0</v>
      </c>
      <c r="CB482" s="89" t="b">
        <f>IF(BZ482&lt;&gt;0,Árboles!AC476)</f>
        <v>0</v>
      </c>
      <c r="CC482" s="88">
        <f t="shared" si="68"/>
        <v>0</v>
      </c>
      <c r="CD482" s="88">
        <f t="shared" si="69"/>
        <v>0</v>
      </c>
      <c r="CE482" s="89" t="b">
        <f>IF(CC482&lt;&gt;0,Árboles!AC476)</f>
        <v>0</v>
      </c>
    </row>
    <row r="483" spans="68:83">
      <c r="BP483" s="10">
        <f>Árboles!B477</f>
        <v>0</v>
      </c>
      <c r="BQ483" s="86">
        <f>Árboles!G477</f>
        <v>0</v>
      </c>
      <c r="BR483" s="87">
        <f>Árboles!V477</f>
        <v>0</v>
      </c>
      <c r="BS483" s="87">
        <f>Árboles!W477</f>
        <v>0</v>
      </c>
      <c r="BT483" s="88">
        <f t="shared" si="62"/>
        <v>0</v>
      </c>
      <c r="BU483" s="88">
        <f t="shared" si="63"/>
        <v>0</v>
      </c>
      <c r="BV483" s="89" t="b">
        <f>IF(BT483&lt;&gt;0,Árboles!AC477)</f>
        <v>0</v>
      </c>
      <c r="BW483" s="88">
        <f t="shared" si="64"/>
        <v>0</v>
      </c>
      <c r="BX483" s="88">
        <f t="shared" si="65"/>
        <v>0</v>
      </c>
      <c r="BY483" s="89" t="b">
        <f>IF(BW483&lt;&gt;0,Árboles!AC477)</f>
        <v>0</v>
      </c>
      <c r="BZ483" s="88">
        <f t="shared" si="66"/>
        <v>0</v>
      </c>
      <c r="CA483" s="88">
        <f t="shared" si="67"/>
        <v>0</v>
      </c>
      <c r="CB483" s="89" t="b">
        <f>IF(BZ483&lt;&gt;0,Árboles!AC477)</f>
        <v>0</v>
      </c>
      <c r="CC483" s="88">
        <f t="shared" si="68"/>
        <v>0</v>
      </c>
      <c r="CD483" s="88">
        <f t="shared" si="69"/>
        <v>0</v>
      </c>
      <c r="CE483" s="89" t="b">
        <f>IF(CC483&lt;&gt;0,Árboles!AC477)</f>
        <v>0</v>
      </c>
    </row>
    <row r="484" spans="68:83">
      <c r="BP484" s="10">
        <f>Árboles!B478</f>
        <v>0</v>
      </c>
      <c r="BQ484" s="86">
        <f>Árboles!G478</f>
        <v>0</v>
      </c>
      <c r="BR484" s="87">
        <f>Árboles!V478</f>
        <v>0</v>
      </c>
      <c r="BS484" s="87">
        <f>Árboles!W478</f>
        <v>0</v>
      </c>
      <c r="BT484" s="88">
        <f t="shared" si="62"/>
        <v>0</v>
      </c>
      <c r="BU484" s="88">
        <f t="shared" si="63"/>
        <v>0</v>
      </c>
      <c r="BV484" s="89" t="b">
        <f>IF(BT484&lt;&gt;0,Árboles!AC478)</f>
        <v>0</v>
      </c>
      <c r="BW484" s="88">
        <f t="shared" si="64"/>
        <v>0</v>
      </c>
      <c r="BX484" s="88">
        <f t="shared" si="65"/>
        <v>0</v>
      </c>
      <c r="BY484" s="89" t="b">
        <f>IF(BW484&lt;&gt;0,Árboles!AC478)</f>
        <v>0</v>
      </c>
      <c r="BZ484" s="88">
        <f t="shared" si="66"/>
        <v>0</v>
      </c>
      <c r="CA484" s="88">
        <f t="shared" si="67"/>
        <v>0</v>
      </c>
      <c r="CB484" s="89" t="b">
        <f>IF(BZ484&lt;&gt;0,Árboles!AC478)</f>
        <v>0</v>
      </c>
      <c r="CC484" s="88">
        <f t="shared" si="68"/>
        <v>0</v>
      </c>
      <c r="CD484" s="88">
        <f t="shared" si="69"/>
        <v>0</v>
      </c>
      <c r="CE484" s="89" t="b">
        <f>IF(CC484&lt;&gt;0,Árboles!AC478)</f>
        <v>0</v>
      </c>
    </row>
    <row r="485" spans="68:83">
      <c r="BP485" s="10">
        <f>Árboles!B479</f>
        <v>0</v>
      </c>
      <c r="BQ485" s="86">
        <f>Árboles!G479</f>
        <v>0</v>
      </c>
      <c r="BR485" s="87">
        <f>Árboles!V479</f>
        <v>0</v>
      </c>
      <c r="BS485" s="87">
        <f>Árboles!W479</f>
        <v>0</v>
      </c>
      <c r="BT485" s="88">
        <f t="shared" si="62"/>
        <v>0</v>
      </c>
      <c r="BU485" s="88">
        <f t="shared" si="63"/>
        <v>0</v>
      </c>
      <c r="BV485" s="89" t="b">
        <f>IF(BT485&lt;&gt;0,Árboles!AC479)</f>
        <v>0</v>
      </c>
      <c r="BW485" s="88">
        <f t="shared" si="64"/>
        <v>0</v>
      </c>
      <c r="BX485" s="88">
        <f t="shared" si="65"/>
        <v>0</v>
      </c>
      <c r="BY485" s="89" t="b">
        <f>IF(BW485&lt;&gt;0,Árboles!AC479)</f>
        <v>0</v>
      </c>
      <c r="BZ485" s="88">
        <f t="shared" si="66"/>
        <v>0</v>
      </c>
      <c r="CA485" s="88">
        <f t="shared" si="67"/>
        <v>0</v>
      </c>
      <c r="CB485" s="89" t="b">
        <f>IF(BZ485&lt;&gt;0,Árboles!AC479)</f>
        <v>0</v>
      </c>
      <c r="CC485" s="88">
        <f t="shared" si="68"/>
        <v>0</v>
      </c>
      <c r="CD485" s="88">
        <f t="shared" si="69"/>
        <v>0</v>
      </c>
      <c r="CE485" s="89" t="b">
        <f>IF(CC485&lt;&gt;0,Árboles!AC479)</f>
        <v>0</v>
      </c>
    </row>
    <row r="486" spans="68:83">
      <c r="BP486" s="10">
        <f>Árboles!B480</f>
        <v>0</v>
      </c>
      <c r="BQ486" s="86">
        <f>Árboles!G480</f>
        <v>0</v>
      </c>
      <c r="BR486" s="87">
        <f>Árboles!V480</f>
        <v>0</v>
      </c>
      <c r="BS486" s="87">
        <f>Árboles!W480</f>
        <v>0</v>
      </c>
      <c r="BT486" s="88">
        <f t="shared" si="62"/>
        <v>0</v>
      </c>
      <c r="BU486" s="88">
        <f t="shared" si="63"/>
        <v>0</v>
      </c>
      <c r="BV486" s="89" t="b">
        <f>IF(BT486&lt;&gt;0,Árboles!AC480)</f>
        <v>0</v>
      </c>
      <c r="BW486" s="88">
        <f t="shared" si="64"/>
        <v>0</v>
      </c>
      <c r="BX486" s="88">
        <f t="shared" si="65"/>
        <v>0</v>
      </c>
      <c r="BY486" s="89" t="b">
        <f>IF(BW486&lt;&gt;0,Árboles!AC480)</f>
        <v>0</v>
      </c>
      <c r="BZ486" s="88">
        <f t="shared" si="66"/>
        <v>0</v>
      </c>
      <c r="CA486" s="88">
        <f t="shared" si="67"/>
        <v>0</v>
      </c>
      <c r="CB486" s="89" t="b">
        <f>IF(BZ486&lt;&gt;0,Árboles!AC480)</f>
        <v>0</v>
      </c>
      <c r="CC486" s="88">
        <f t="shared" si="68"/>
        <v>0</v>
      </c>
      <c r="CD486" s="88">
        <f t="shared" si="69"/>
        <v>0</v>
      </c>
      <c r="CE486" s="89" t="b">
        <f>IF(CC486&lt;&gt;0,Árboles!AC480)</f>
        <v>0</v>
      </c>
    </row>
    <row r="487" spans="68:83">
      <c r="BP487" s="10">
        <f>Árboles!B481</f>
        <v>0</v>
      </c>
      <c r="BQ487" s="86">
        <f>Árboles!G481</f>
        <v>0</v>
      </c>
      <c r="BR487" s="87">
        <f>Árboles!V481</f>
        <v>0</v>
      </c>
      <c r="BS487" s="87">
        <f>Árboles!W481</f>
        <v>0</v>
      </c>
      <c r="BT487" s="88">
        <f t="shared" si="62"/>
        <v>0</v>
      </c>
      <c r="BU487" s="88">
        <f t="shared" si="63"/>
        <v>0</v>
      </c>
      <c r="BV487" s="89" t="b">
        <f>IF(BT487&lt;&gt;0,Árboles!AC481)</f>
        <v>0</v>
      </c>
      <c r="BW487" s="88">
        <f t="shared" si="64"/>
        <v>0</v>
      </c>
      <c r="BX487" s="88">
        <f t="shared" si="65"/>
        <v>0</v>
      </c>
      <c r="BY487" s="89" t="b">
        <f>IF(BW487&lt;&gt;0,Árboles!AC481)</f>
        <v>0</v>
      </c>
      <c r="BZ487" s="88">
        <f t="shared" si="66"/>
        <v>0</v>
      </c>
      <c r="CA487" s="88">
        <f t="shared" si="67"/>
        <v>0</v>
      </c>
      <c r="CB487" s="89" t="b">
        <f>IF(BZ487&lt;&gt;0,Árboles!AC481)</f>
        <v>0</v>
      </c>
      <c r="CC487" s="88">
        <f t="shared" si="68"/>
        <v>0</v>
      </c>
      <c r="CD487" s="88">
        <f t="shared" si="69"/>
        <v>0</v>
      </c>
      <c r="CE487" s="89" t="b">
        <f>IF(CC487&lt;&gt;0,Árboles!AC481)</f>
        <v>0</v>
      </c>
    </row>
    <row r="488" spans="68:83">
      <c r="BP488" s="10">
        <f>Árboles!B482</f>
        <v>0</v>
      </c>
      <c r="BQ488" s="86">
        <f>Árboles!G482</f>
        <v>0</v>
      </c>
      <c r="BR488" s="87">
        <f>Árboles!V482</f>
        <v>0</v>
      </c>
      <c r="BS488" s="87">
        <f>Árboles!W482</f>
        <v>0</v>
      </c>
      <c r="BT488" s="88">
        <f t="shared" si="62"/>
        <v>0</v>
      </c>
      <c r="BU488" s="88">
        <f t="shared" si="63"/>
        <v>0</v>
      </c>
      <c r="BV488" s="89" t="b">
        <f>IF(BT488&lt;&gt;0,Árboles!AC482)</f>
        <v>0</v>
      </c>
      <c r="BW488" s="88">
        <f t="shared" si="64"/>
        <v>0</v>
      </c>
      <c r="BX488" s="88">
        <f t="shared" si="65"/>
        <v>0</v>
      </c>
      <c r="BY488" s="89" t="b">
        <f>IF(BW488&lt;&gt;0,Árboles!AC482)</f>
        <v>0</v>
      </c>
      <c r="BZ488" s="88">
        <f t="shared" si="66"/>
        <v>0</v>
      </c>
      <c r="CA488" s="88">
        <f t="shared" si="67"/>
        <v>0</v>
      </c>
      <c r="CB488" s="89" t="b">
        <f>IF(BZ488&lt;&gt;0,Árboles!AC482)</f>
        <v>0</v>
      </c>
      <c r="CC488" s="88">
        <f t="shared" si="68"/>
        <v>0</v>
      </c>
      <c r="CD488" s="88">
        <f t="shared" si="69"/>
        <v>0</v>
      </c>
      <c r="CE488" s="89" t="b">
        <f>IF(CC488&lt;&gt;0,Árboles!AC482)</f>
        <v>0</v>
      </c>
    </row>
    <row r="489" spans="68:83">
      <c r="BP489" s="10">
        <f>Árboles!B483</f>
        <v>0</v>
      </c>
      <c r="BQ489" s="86">
        <f>Árboles!G483</f>
        <v>0</v>
      </c>
      <c r="BR489" s="87">
        <f>Árboles!V483</f>
        <v>0</v>
      </c>
      <c r="BS489" s="87">
        <f>Árboles!W483</f>
        <v>0</v>
      </c>
      <c r="BT489" s="88">
        <f t="shared" si="62"/>
        <v>0</v>
      </c>
      <c r="BU489" s="88">
        <f t="shared" si="63"/>
        <v>0</v>
      </c>
      <c r="BV489" s="89" t="b">
        <f>IF(BT489&lt;&gt;0,Árboles!AC483)</f>
        <v>0</v>
      </c>
      <c r="BW489" s="88">
        <f t="shared" si="64"/>
        <v>0</v>
      </c>
      <c r="BX489" s="88">
        <f t="shared" si="65"/>
        <v>0</v>
      </c>
      <c r="BY489" s="89" t="b">
        <f>IF(BW489&lt;&gt;0,Árboles!AC483)</f>
        <v>0</v>
      </c>
      <c r="BZ489" s="88">
        <f t="shared" si="66"/>
        <v>0</v>
      </c>
      <c r="CA489" s="88">
        <f t="shared" si="67"/>
        <v>0</v>
      </c>
      <c r="CB489" s="89" t="b">
        <f>IF(BZ489&lt;&gt;0,Árboles!AC483)</f>
        <v>0</v>
      </c>
      <c r="CC489" s="88">
        <f t="shared" si="68"/>
        <v>0</v>
      </c>
      <c r="CD489" s="88">
        <f t="shared" si="69"/>
        <v>0</v>
      </c>
      <c r="CE489" s="89" t="b">
        <f>IF(CC489&lt;&gt;0,Árboles!AC483)</f>
        <v>0</v>
      </c>
    </row>
    <row r="490" spans="68:83">
      <c r="BP490" s="10">
        <f>Árboles!B484</f>
        <v>0</v>
      </c>
      <c r="BQ490" s="86">
        <f>Árboles!G484</f>
        <v>0</v>
      </c>
      <c r="BR490" s="87">
        <f>Árboles!V484</f>
        <v>0</v>
      </c>
      <c r="BS490" s="87">
        <f>Árboles!W484</f>
        <v>0</v>
      </c>
      <c r="BT490" s="88">
        <f t="shared" si="62"/>
        <v>0</v>
      </c>
      <c r="BU490" s="88">
        <f t="shared" si="63"/>
        <v>0</v>
      </c>
      <c r="BV490" s="89" t="b">
        <f>IF(BT490&lt;&gt;0,Árboles!AC484)</f>
        <v>0</v>
      </c>
      <c r="BW490" s="88">
        <f t="shared" si="64"/>
        <v>0</v>
      </c>
      <c r="BX490" s="88">
        <f t="shared" si="65"/>
        <v>0</v>
      </c>
      <c r="BY490" s="89" t="b">
        <f>IF(BW490&lt;&gt;0,Árboles!AC484)</f>
        <v>0</v>
      </c>
      <c r="BZ490" s="88">
        <f t="shared" si="66"/>
        <v>0</v>
      </c>
      <c r="CA490" s="88">
        <f t="shared" si="67"/>
        <v>0</v>
      </c>
      <c r="CB490" s="89" t="b">
        <f>IF(BZ490&lt;&gt;0,Árboles!AC484)</f>
        <v>0</v>
      </c>
      <c r="CC490" s="88">
        <f t="shared" si="68"/>
        <v>0</v>
      </c>
      <c r="CD490" s="88">
        <f t="shared" si="69"/>
        <v>0</v>
      </c>
      <c r="CE490" s="89" t="b">
        <f>IF(CC490&lt;&gt;0,Árboles!AC484)</f>
        <v>0</v>
      </c>
    </row>
    <row r="491" spans="68:83">
      <c r="BP491" s="10">
        <f>Árboles!B485</f>
        <v>0</v>
      </c>
      <c r="BQ491" s="86">
        <f>Árboles!G485</f>
        <v>0</v>
      </c>
      <c r="BR491" s="87">
        <f>Árboles!V485</f>
        <v>0</v>
      </c>
      <c r="BS491" s="87">
        <f>Árboles!W485</f>
        <v>0</v>
      </c>
      <c r="BT491" s="88">
        <f t="shared" si="62"/>
        <v>0</v>
      </c>
      <c r="BU491" s="88">
        <f t="shared" si="63"/>
        <v>0</v>
      </c>
      <c r="BV491" s="89" t="b">
        <f>IF(BT491&lt;&gt;0,Árboles!AC485)</f>
        <v>0</v>
      </c>
      <c r="BW491" s="88">
        <f t="shared" si="64"/>
        <v>0</v>
      </c>
      <c r="BX491" s="88">
        <f t="shared" si="65"/>
        <v>0</v>
      </c>
      <c r="BY491" s="89" t="b">
        <f>IF(BW491&lt;&gt;0,Árboles!AC485)</f>
        <v>0</v>
      </c>
      <c r="BZ491" s="88">
        <f t="shared" si="66"/>
        <v>0</v>
      </c>
      <c r="CA491" s="88">
        <f t="shared" si="67"/>
        <v>0</v>
      </c>
      <c r="CB491" s="89" t="b">
        <f>IF(BZ491&lt;&gt;0,Árboles!AC485)</f>
        <v>0</v>
      </c>
      <c r="CC491" s="88">
        <f t="shared" si="68"/>
        <v>0</v>
      </c>
      <c r="CD491" s="88">
        <f t="shared" si="69"/>
        <v>0</v>
      </c>
      <c r="CE491" s="89" t="b">
        <f>IF(CC491&lt;&gt;0,Árboles!AC485)</f>
        <v>0</v>
      </c>
    </row>
    <row r="492" spans="68:83">
      <c r="BP492" s="10">
        <f>Árboles!B486</f>
        <v>0</v>
      </c>
      <c r="BQ492" s="86">
        <f>Árboles!G486</f>
        <v>0</v>
      </c>
      <c r="BR492" s="87">
        <f>Árboles!V486</f>
        <v>0</v>
      </c>
      <c r="BS492" s="87">
        <f>Árboles!W486</f>
        <v>0</v>
      </c>
      <c r="BT492" s="88">
        <f t="shared" si="62"/>
        <v>0</v>
      </c>
      <c r="BU492" s="88">
        <f t="shared" si="63"/>
        <v>0</v>
      </c>
      <c r="BV492" s="89" t="b">
        <f>IF(BT492&lt;&gt;0,Árboles!AC486)</f>
        <v>0</v>
      </c>
      <c r="BW492" s="88">
        <f t="shared" si="64"/>
        <v>0</v>
      </c>
      <c r="BX492" s="88">
        <f t="shared" si="65"/>
        <v>0</v>
      </c>
      <c r="BY492" s="89" t="b">
        <f>IF(BW492&lt;&gt;0,Árboles!AC486)</f>
        <v>0</v>
      </c>
      <c r="BZ492" s="88">
        <f t="shared" si="66"/>
        <v>0</v>
      </c>
      <c r="CA492" s="88">
        <f t="shared" si="67"/>
        <v>0</v>
      </c>
      <c r="CB492" s="89" t="b">
        <f>IF(BZ492&lt;&gt;0,Árboles!AC486)</f>
        <v>0</v>
      </c>
      <c r="CC492" s="88">
        <f t="shared" si="68"/>
        <v>0</v>
      </c>
      <c r="CD492" s="88">
        <f t="shared" si="69"/>
        <v>0</v>
      </c>
      <c r="CE492" s="89" t="b">
        <f>IF(CC492&lt;&gt;0,Árboles!AC486)</f>
        <v>0</v>
      </c>
    </row>
    <row r="493" spans="68:83">
      <c r="BP493" s="10">
        <f>Árboles!B487</f>
        <v>0</v>
      </c>
      <c r="BQ493" s="86">
        <f>Árboles!G487</f>
        <v>0</v>
      </c>
      <c r="BR493" s="87">
        <f>Árboles!V487</f>
        <v>0</v>
      </c>
      <c r="BS493" s="87">
        <f>Árboles!W487</f>
        <v>0</v>
      </c>
      <c r="BT493" s="88">
        <f t="shared" si="62"/>
        <v>0</v>
      </c>
      <c r="BU493" s="88">
        <f t="shared" si="63"/>
        <v>0</v>
      </c>
      <c r="BV493" s="89" t="b">
        <f>IF(BT493&lt;&gt;0,Árboles!AC487)</f>
        <v>0</v>
      </c>
      <c r="BW493" s="88">
        <f t="shared" si="64"/>
        <v>0</v>
      </c>
      <c r="BX493" s="88">
        <f t="shared" si="65"/>
        <v>0</v>
      </c>
      <c r="BY493" s="89" t="b">
        <f>IF(BW493&lt;&gt;0,Árboles!AC487)</f>
        <v>0</v>
      </c>
      <c r="BZ493" s="88">
        <f t="shared" si="66"/>
        <v>0</v>
      </c>
      <c r="CA493" s="88">
        <f t="shared" si="67"/>
        <v>0</v>
      </c>
      <c r="CB493" s="89" t="b">
        <f>IF(BZ493&lt;&gt;0,Árboles!AC487)</f>
        <v>0</v>
      </c>
      <c r="CC493" s="88">
        <f t="shared" si="68"/>
        <v>0</v>
      </c>
      <c r="CD493" s="88">
        <f t="shared" si="69"/>
        <v>0</v>
      </c>
      <c r="CE493" s="89" t="b">
        <f>IF(CC493&lt;&gt;0,Árboles!AC487)</f>
        <v>0</v>
      </c>
    </row>
    <row r="494" spans="68:83">
      <c r="BP494" s="10">
        <f>Árboles!B488</f>
        <v>0</v>
      </c>
      <c r="BQ494" s="86">
        <f>Árboles!G488</f>
        <v>0</v>
      </c>
      <c r="BR494" s="87">
        <f>Árboles!V488</f>
        <v>0</v>
      </c>
      <c r="BS494" s="87">
        <f>Árboles!W488</f>
        <v>0</v>
      </c>
      <c r="BT494" s="88">
        <f t="shared" si="62"/>
        <v>0</v>
      </c>
      <c r="BU494" s="88">
        <f t="shared" si="63"/>
        <v>0</v>
      </c>
      <c r="BV494" s="89" t="b">
        <f>IF(BT494&lt;&gt;0,Árboles!AC488)</f>
        <v>0</v>
      </c>
      <c r="BW494" s="88">
        <f t="shared" si="64"/>
        <v>0</v>
      </c>
      <c r="BX494" s="88">
        <f t="shared" si="65"/>
        <v>0</v>
      </c>
      <c r="BY494" s="89" t="b">
        <f>IF(BW494&lt;&gt;0,Árboles!AC488)</f>
        <v>0</v>
      </c>
      <c r="BZ494" s="88">
        <f t="shared" si="66"/>
        <v>0</v>
      </c>
      <c r="CA494" s="88">
        <f t="shared" si="67"/>
        <v>0</v>
      </c>
      <c r="CB494" s="89" t="b">
        <f>IF(BZ494&lt;&gt;0,Árboles!AC488)</f>
        <v>0</v>
      </c>
      <c r="CC494" s="88">
        <f t="shared" si="68"/>
        <v>0</v>
      </c>
      <c r="CD494" s="88">
        <f t="shared" si="69"/>
        <v>0</v>
      </c>
      <c r="CE494" s="89" t="b">
        <f>IF(CC494&lt;&gt;0,Árboles!AC488)</f>
        <v>0</v>
      </c>
    </row>
    <row r="495" spans="68:83">
      <c r="BP495" s="10">
        <f>Árboles!B489</f>
        <v>0</v>
      </c>
      <c r="BQ495" s="86">
        <f>Árboles!G489</f>
        <v>0</v>
      </c>
      <c r="BR495" s="87">
        <f>Árboles!V489</f>
        <v>0</v>
      </c>
      <c r="BS495" s="87">
        <f>Árboles!W489</f>
        <v>0</v>
      </c>
      <c r="BT495" s="88">
        <f t="shared" si="62"/>
        <v>0</v>
      </c>
      <c r="BU495" s="88">
        <f t="shared" si="63"/>
        <v>0</v>
      </c>
      <c r="BV495" s="89" t="b">
        <f>IF(BT495&lt;&gt;0,Árboles!AC489)</f>
        <v>0</v>
      </c>
      <c r="BW495" s="88">
        <f t="shared" si="64"/>
        <v>0</v>
      </c>
      <c r="BX495" s="88">
        <f t="shared" si="65"/>
        <v>0</v>
      </c>
      <c r="BY495" s="89" t="b">
        <f>IF(BW495&lt;&gt;0,Árboles!AC489)</f>
        <v>0</v>
      </c>
      <c r="BZ495" s="88">
        <f t="shared" si="66"/>
        <v>0</v>
      </c>
      <c r="CA495" s="88">
        <f t="shared" si="67"/>
        <v>0</v>
      </c>
      <c r="CB495" s="89" t="b">
        <f>IF(BZ495&lt;&gt;0,Árboles!AC489)</f>
        <v>0</v>
      </c>
      <c r="CC495" s="88">
        <f t="shared" si="68"/>
        <v>0</v>
      </c>
      <c r="CD495" s="88">
        <f t="shared" si="69"/>
        <v>0</v>
      </c>
      <c r="CE495" s="89" t="b">
        <f>IF(CC495&lt;&gt;0,Árboles!AC489)</f>
        <v>0</v>
      </c>
    </row>
    <row r="496" spans="68:83">
      <c r="BP496" s="10">
        <f>Árboles!B490</f>
        <v>0</v>
      </c>
      <c r="BQ496" s="86">
        <f>Árboles!G490</f>
        <v>0</v>
      </c>
      <c r="BR496" s="87">
        <f>Árboles!V490</f>
        <v>0</v>
      </c>
      <c r="BS496" s="87">
        <f>Árboles!W490</f>
        <v>0</v>
      </c>
      <c r="BT496" s="88">
        <f t="shared" si="62"/>
        <v>0</v>
      </c>
      <c r="BU496" s="88">
        <f t="shared" si="63"/>
        <v>0</v>
      </c>
      <c r="BV496" s="89" t="b">
        <f>IF(BT496&lt;&gt;0,Árboles!AC490)</f>
        <v>0</v>
      </c>
      <c r="BW496" s="88">
        <f t="shared" si="64"/>
        <v>0</v>
      </c>
      <c r="BX496" s="88">
        <f t="shared" si="65"/>
        <v>0</v>
      </c>
      <c r="BY496" s="89" t="b">
        <f>IF(BW496&lt;&gt;0,Árboles!AC490)</f>
        <v>0</v>
      </c>
      <c r="BZ496" s="88">
        <f t="shared" si="66"/>
        <v>0</v>
      </c>
      <c r="CA496" s="88">
        <f t="shared" si="67"/>
        <v>0</v>
      </c>
      <c r="CB496" s="89" t="b">
        <f>IF(BZ496&lt;&gt;0,Árboles!AC490)</f>
        <v>0</v>
      </c>
      <c r="CC496" s="88">
        <f t="shared" si="68"/>
        <v>0</v>
      </c>
      <c r="CD496" s="88">
        <f t="shared" si="69"/>
        <v>0</v>
      </c>
      <c r="CE496" s="89" t="b">
        <f>IF(CC496&lt;&gt;0,Árboles!AC490)</f>
        <v>0</v>
      </c>
    </row>
    <row r="497" spans="68:83">
      <c r="BP497" s="10">
        <f>Árboles!B491</f>
        <v>0</v>
      </c>
      <c r="BQ497" s="86">
        <f>Árboles!G491</f>
        <v>0</v>
      </c>
      <c r="BR497" s="87">
        <f>Árboles!V491</f>
        <v>0</v>
      </c>
      <c r="BS497" s="87">
        <f>Árboles!W491</f>
        <v>0</v>
      </c>
      <c r="BT497" s="88">
        <f t="shared" si="62"/>
        <v>0</v>
      </c>
      <c r="BU497" s="88">
        <f t="shared" si="63"/>
        <v>0</v>
      </c>
      <c r="BV497" s="89" t="b">
        <f>IF(BT497&lt;&gt;0,Árboles!AC491)</f>
        <v>0</v>
      </c>
      <c r="BW497" s="88">
        <f t="shared" si="64"/>
        <v>0</v>
      </c>
      <c r="BX497" s="88">
        <f t="shared" si="65"/>
        <v>0</v>
      </c>
      <c r="BY497" s="89" t="b">
        <f>IF(BW497&lt;&gt;0,Árboles!AC491)</f>
        <v>0</v>
      </c>
      <c r="BZ497" s="88">
        <f t="shared" si="66"/>
        <v>0</v>
      </c>
      <c r="CA497" s="88">
        <f t="shared" si="67"/>
        <v>0</v>
      </c>
      <c r="CB497" s="89" t="b">
        <f>IF(BZ497&lt;&gt;0,Árboles!AC491)</f>
        <v>0</v>
      </c>
      <c r="CC497" s="88">
        <f t="shared" si="68"/>
        <v>0</v>
      </c>
      <c r="CD497" s="88">
        <f t="shared" si="69"/>
        <v>0</v>
      </c>
      <c r="CE497" s="89" t="b">
        <f>IF(CC497&lt;&gt;0,Árboles!AC491)</f>
        <v>0</v>
      </c>
    </row>
    <row r="498" spans="68:83">
      <c r="BP498" s="10">
        <f>Árboles!B492</f>
        <v>0</v>
      </c>
      <c r="BQ498" s="86">
        <f>Árboles!G492</f>
        <v>0</v>
      </c>
      <c r="BR498" s="87">
        <f>Árboles!V492</f>
        <v>0</v>
      </c>
      <c r="BS498" s="87">
        <f>Árboles!W492</f>
        <v>0</v>
      </c>
      <c r="BT498" s="88">
        <f t="shared" si="62"/>
        <v>0</v>
      </c>
      <c r="BU498" s="88">
        <f t="shared" si="63"/>
        <v>0</v>
      </c>
      <c r="BV498" s="89" t="b">
        <f>IF(BT498&lt;&gt;0,Árboles!AC492)</f>
        <v>0</v>
      </c>
      <c r="BW498" s="88">
        <f t="shared" si="64"/>
        <v>0</v>
      </c>
      <c r="BX498" s="88">
        <f t="shared" si="65"/>
        <v>0</v>
      </c>
      <c r="BY498" s="89" t="b">
        <f>IF(BW498&lt;&gt;0,Árboles!AC492)</f>
        <v>0</v>
      </c>
      <c r="BZ498" s="88">
        <f t="shared" si="66"/>
        <v>0</v>
      </c>
      <c r="CA498" s="88">
        <f t="shared" si="67"/>
        <v>0</v>
      </c>
      <c r="CB498" s="89" t="b">
        <f>IF(BZ498&lt;&gt;0,Árboles!AC492)</f>
        <v>0</v>
      </c>
      <c r="CC498" s="88">
        <f t="shared" si="68"/>
        <v>0</v>
      </c>
      <c r="CD498" s="88">
        <f t="shared" si="69"/>
        <v>0</v>
      </c>
      <c r="CE498" s="89" t="b">
        <f>IF(CC498&lt;&gt;0,Árboles!AC492)</f>
        <v>0</v>
      </c>
    </row>
    <row r="499" spans="68:83">
      <c r="BP499" s="10">
        <f>Árboles!B493</f>
        <v>0</v>
      </c>
      <c r="BQ499" s="86">
        <f>Árboles!G493</f>
        <v>0</v>
      </c>
      <c r="BR499" s="87">
        <f>Árboles!V493</f>
        <v>0</v>
      </c>
      <c r="BS499" s="87">
        <f>Árboles!W493</f>
        <v>0</v>
      </c>
      <c r="BT499" s="88">
        <f t="shared" si="62"/>
        <v>0</v>
      </c>
      <c r="BU499" s="88">
        <f t="shared" si="63"/>
        <v>0</v>
      </c>
      <c r="BV499" s="89" t="b">
        <f>IF(BT499&lt;&gt;0,Árboles!AC493)</f>
        <v>0</v>
      </c>
      <c r="BW499" s="88">
        <f t="shared" si="64"/>
        <v>0</v>
      </c>
      <c r="BX499" s="88">
        <f t="shared" si="65"/>
        <v>0</v>
      </c>
      <c r="BY499" s="89" t="b">
        <f>IF(BW499&lt;&gt;0,Árboles!AC493)</f>
        <v>0</v>
      </c>
      <c r="BZ499" s="88">
        <f t="shared" si="66"/>
        <v>0</v>
      </c>
      <c r="CA499" s="88">
        <f t="shared" si="67"/>
        <v>0</v>
      </c>
      <c r="CB499" s="89" t="b">
        <f>IF(BZ499&lt;&gt;0,Árboles!AC493)</f>
        <v>0</v>
      </c>
      <c r="CC499" s="88">
        <f t="shared" si="68"/>
        <v>0</v>
      </c>
      <c r="CD499" s="88">
        <f t="shared" si="69"/>
        <v>0</v>
      </c>
      <c r="CE499" s="89" t="b">
        <f>IF(CC499&lt;&gt;0,Árboles!AC493)</f>
        <v>0</v>
      </c>
    </row>
    <row r="500" spans="68:83">
      <c r="BP500" s="10">
        <f>Árboles!B494</f>
        <v>0</v>
      </c>
      <c r="BQ500" s="86">
        <f>Árboles!G494</f>
        <v>0</v>
      </c>
      <c r="BR500" s="87">
        <f>Árboles!V494</f>
        <v>0</v>
      </c>
      <c r="BS500" s="87">
        <f>Árboles!W494</f>
        <v>0</v>
      </c>
      <c r="BT500" s="88">
        <f t="shared" si="62"/>
        <v>0</v>
      </c>
      <c r="BU500" s="88">
        <f t="shared" si="63"/>
        <v>0</v>
      </c>
      <c r="BV500" s="89" t="b">
        <f>IF(BT500&lt;&gt;0,Árboles!AC494)</f>
        <v>0</v>
      </c>
      <c r="BW500" s="88">
        <f t="shared" si="64"/>
        <v>0</v>
      </c>
      <c r="BX500" s="88">
        <f t="shared" si="65"/>
        <v>0</v>
      </c>
      <c r="BY500" s="89" t="b">
        <f>IF(BW500&lt;&gt;0,Árboles!AC494)</f>
        <v>0</v>
      </c>
      <c r="BZ500" s="88">
        <f t="shared" si="66"/>
        <v>0</v>
      </c>
      <c r="CA500" s="88">
        <f t="shared" si="67"/>
        <v>0</v>
      </c>
      <c r="CB500" s="89" t="b">
        <f>IF(BZ500&lt;&gt;0,Árboles!AC494)</f>
        <v>0</v>
      </c>
      <c r="CC500" s="88">
        <f t="shared" si="68"/>
        <v>0</v>
      </c>
      <c r="CD500" s="88">
        <f t="shared" si="69"/>
        <v>0</v>
      </c>
      <c r="CE500" s="89" t="b">
        <f>IF(CC500&lt;&gt;0,Árboles!AC494)</f>
        <v>0</v>
      </c>
    </row>
    <row r="501" spans="68:83">
      <c r="BP501" s="10">
        <f>Árboles!B495</f>
        <v>0</v>
      </c>
      <c r="BQ501" s="86">
        <f>Árboles!G495</f>
        <v>0</v>
      </c>
      <c r="BR501" s="87">
        <f>Árboles!V495</f>
        <v>0</v>
      </c>
      <c r="BS501" s="87">
        <f>Árboles!W495</f>
        <v>0</v>
      </c>
      <c r="BT501" s="88">
        <f t="shared" si="62"/>
        <v>0</v>
      </c>
      <c r="BU501" s="88">
        <f t="shared" si="63"/>
        <v>0</v>
      </c>
      <c r="BV501" s="89" t="b">
        <f>IF(BT501&lt;&gt;0,Árboles!AC495)</f>
        <v>0</v>
      </c>
      <c r="BW501" s="88">
        <f t="shared" si="64"/>
        <v>0</v>
      </c>
      <c r="BX501" s="88">
        <f t="shared" si="65"/>
        <v>0</v>
      </c>
      <c r="BY501" s="89" t="b">
        <f>IF(BW501&lt;&gt;0,Árboles!AC495)</f>
        <v>0</v>
      </c>
      <c r="BZ501" s="88">
        <f t="shared" si="66"/>
        <v>0</v>
      </c>
      <c r="CA501" s="88">
        <f t="shared" si="67"/>
        <v>0</v>
      </c>
      <c r="CB501" s="89" t="b">
        <f>IF(BZ501&lt;&gt;0,Árboles!AC495)</f>
        <v>0</v>
      </c>
      <c r="CC501" s="88">
        <f t="shared" si="68"/>
        <v>0</v>
      </c>
      <c r="CD501" s="88">
        <f t="shared" si="69"/>
        <v>0</v>
      </c>
      <c r="CE501" s="89" t="b">
        <f>IF(CC501&lt;&gt;0,Árboles!AC495)</f>
        <v>0</v>
      </c>
    </row>
    <row r="502" spans="68:83">
      <c r="BP502" s="10">
        <f>Árboles!B496</f>
        <v>0</v>
      </c>
      <c r="BQ502" s="86">
        <f>Árboles!G496</f>
        <v>0</v>
      </c>
      <c r="BR502" s="87">
        <f>Árboles!V496</f>
        <v>0</v>
      </c>
      <c r="BS502" s="87">
        <f>Árboles!W496</f>
        <v>0</v>
      </c>
      <c r="BT502" s="88">
        <f t="shared" si="62"/>
        <v>0</v>
      </c>
      <c r="BU502" s="88">
        <f t="shared" si="63"/>
        <v>0</v>
      </c>
      <c r="BV502" s="89" t="b">
        <f>IF(BT502&lt;&gt;0,Árboles!AC496)</f>
        <v>0</v>
      </c>
      <c r="BW502" s="88">
        <f t="shared" si="64"/>
        <v>0</v>
      </c>
      <c r="BX502" s="88">
        <f t="shared" si="65"/>
        <v>0</v>
      </c>
      <c r="BY502" s="89" t="b">
        <f>IF(BW502&lt;&gt;0,Árboles!AC496)</f>
        <v>0</v>
      </c>
      <c r="BZ502" s="88">
        <f t="shared" si="66"/>
        <v>0</v>
      </c>
      <c r="CA502" s="88">
        <f t="shared" si="67"/>
        <v>0</v>
      </c>
      <c r="CB502" s="89" t="b">
        <f>IF(BZ502&lt;&gt;0,Árboles!AC496)</f>
        <v>0</v>
      </c>
      <c r="CC502" s="88">
        <f t="shared" si="68"/>
        <v>0</v>
      </c>
      <c r="CD502" s="88">
        <f t="shared" si="69"/>
        <v>0</v>
      </c>
      <c r="CE502" s="89" t="b">
        <f>IF(CC502&lt;&gt;0,Árboles!AC496)</f>
        <v>0</v>
      </c>
    </row>
    <row r="503" spans="68:83">
      <c r="BP503" s="10">
        <f>Árboles!B497</f>
        <v>0</v>
      </c>
      <c r="BQ503" s="86">
        <f>Árboles!G497</f>
        <v>0</v>
      </c>
      <c r="BR503" s="87">
        <f>Árboles!V497</f>
        <v>0</v>
      </c>
      <c r="BS503" s="87">
        <f>Árboles!W497</f>
        <v>0</v>
      </c>
      <c r="BT503" s="88">
        <f t="shared" si="62"/>
        <v>0</v>
      </c>
      <c r="BU503" s="88">
        <f t="shared" si="63"/>
        <v>0</v>
      </c>
      <c r="BV503" s="89" t="b">
        <f>IF(BT503&lt;&gt;0,Árboles!AC497)</f>
        <v>0</v>
      </c>
      <c r="BW503" s="88">
        <f t="shared" si="64"/>
        <v>0</v>
      </c>
      <c r="BX503" s="88">
        <f t="shared" si="65"/>
        <v>0</v>
      </c>
      <c r="BY503" s="89" t="b">
        <f>IF(BW503&lt;&gt;0,Árboles!AC497)</f>
        <v>0</v>
      </c>
      <c r="BZ503" s="88">
        <f t="shared" si="66"/>
        <v>0</v>
      </c>
      <c r="CA503" s="88">
        <f t="shared" si="67"/>
        <v>0</v>
      </c>
      <c r="CB503" s="89" t="b">
        <f>IF(BZ503&lt;&gt;0,Árboles!AC497)</f>
        <v>0</v>
      </c>
      <c r="CC503" s="88">
        <f t="shared" si="68"/>
        <v>0</v>
      </c>
      <c r="CD503" s="88">
        <f t="shared" si="69"/>
        <v>0</v>
      </c>
      <c r="CE503" s="89" t="b">
        <f>IF(CC503&lt;&gt;0,Árboles!AC497)</f>
        <v>0</v>
      </c>
    </row>
    <row r="504" spans="68:83">
      <c r="BP504" s="10">
        <f>Árboles!B498</f>
        <v>0</v>
      </c>
      <c r="BQ504" s="86">
        <f>Árboles!G498</f>
        <v>0</v>
      </c>
      <c r="BR504" s="87">
        <f>Árboles!V498</f>
        <v>0</v>
      </c>
      <c r="BS504" s="87">
        <f>Árboles!W498</f>
        <v>0</v>
      </c>
      <c r="BT504" s="88">
        <f t="shared" si="62"/>
        <v>0</v>
      </c>
      <c r="BU504" s="88">
        <f t="shared" si="63"/>
        <v>0</v>
      </c>
      <c r="BV504" s="89" t="b">
        <f>IF(BT504&lt;&gt;0,Árboles!AC498)</f>
        <v>0</v>
      </c>
      <c r="BW504" s="88">
        <f t="shared" si="64"/>
        <v>0</v>
      </c>
      <c r="BX504" s="88">
        <f t="shared" si="65"/>
        <v>0</v>
      </c>
      <c r="BY504" s="89" t="b">
        <f>IF(BW504&lt;&gt;0,Árboles!AC498)</f>
        <v>0</v>
      </c>
      <c r="BZ504" s="88">
        <f t="shared" si="66"/>
        <v>0</v>
      </c>
      <c r="CA504" s="88">
        <f t="shared" si="67"/>
        <v>0</v>
      </c>
      <c r="CB504" s="89" t="b">
        <f>IF(BZ504&lt;&gt;0,Árboles!AC498)</f>
        <v>0</v>
      </c>
      <c r="CC504" s="88">
        <f t="shared" si="68"/>
        <v>0</v>
      </c>
      <c r="CD504" s="88">
        <f t="shared" si="69"/>
        <v>0</v>
      </c>
      <c r="CE504" s="89" t="b">
        <f>IF(CC504&lt;&gt;0,Árboles!AC498)</f>
        <v>0</v>
      </c>
    </row>
    <row r="505" spans="68:83">
      <c r="BP505" s="10">
        <f>Árboles!B499</f>
        <v>0</v>
      </c>
      <c r="BQ505" s="86">
        <f>Árboles!G499</f>
        <v>0</v>
      </c>
      <c r="BR505" s="87">
        <f>Árboles!V499</f>
        <v>0</v>
      </c>
      <c r="BS505" s="87">
        <f>Árboles!W499</f>
        <v>0</v>
      </c>
      <c r="BT505" s="88">
        <f t="shared" si="62"/>
        <v>0</v>
      </c>
      <c r="BU505" s="88">
        <f t="shared" si="63"/>
        <v>0</v>
      </c>
      <c r="BV505" s="89" t="b">
        <f>IF(BT505&lt;&gt;0,Árboles!AC499)</f>
        <v>0</v>
      </c>
      <c r="BW505" s="88">
        <f t="shared" si="64"/>
        <v>0</v>
      </c>
      <c r="BX505" s="88">
        <f t="shared" si="65"/>
        <v>0</v>
      </c>
      <c r="BY505" s="89" t="b">
        <f>IF(BW505&lt;&gt;0,Árboles!AC499)</f>
        <v>0</v>
      </c>
      <c r="BZ505" s="88">
        <f t="shared" si="66"/>
        <v>0</v>
      </c>
      <c r="CA505" s="88">
        <f t="shared" si="67"/>
        <v>0</v>
      </c>
      <c r="CB505" s="89" t="b">
        <f>IF(BZ505&lt;&gt;0,Árboles!AC499)</f>
        <v>0</v>
      </c>
      <c r="CC505" s="88">
        <f t="shared" si="68"/>
        <v>0</v>
      </c>
      <c r="CD505" s="88">
        <f t="shared" si="69"/>
        <v>0</v>
      </c>
      <c r="CE505" s="89" t="b">
        <f>IF(CC505&lt;&gt;0,Árboles!AC499)</f>
        <v>0</v>
      </c>
    </row>
    <row r="506" spans="68:83">
      <c r="BP506" s="10">
        <f>Árboles!B500</f>
        <v>0</v>
      </c>
      <c r="BQ506" s="86">
        <f>Árboles!G500</f>
        <v>0</v>
      </c>
      <c r="BR506" s="87">
        <f>Árboles!V500</f>
        <v>0</v>
      </c>
      <c r="BS506" s="87">
        <f>Árboles!W500</f>
        <v>0</v>
      </c>
      <c r="BT506" s="88">
        <f t="shared" si="62"/>
        <v>0</v>
      </c>
      <c r="BU506" s="88">
        <f t="shared" si="63"/>
        <v>0</v>
      </c>
      <c r="BV506" s="89" t="b">
        <f>IF(BT506&lt;&gt;0,Árboles!AC500)</f>
        <v>0</v>
      </c>
      <c r="BW506" s="88">
        <f t="shared" si="64"/>
        <v>0</v>
      </c>
      <c r="BX506" s="88">
        <f t="shared" si="65"/>
        <v>0</v>
      </c>
      <c r="BY506" s="89" t="b">
        <f>IF(BW506&lt;&gt;0,Árboles!AC500)</f>
        <v>0</v>
      </c>
      <c r="BZ506" s="88">
        <f t="shared" si="66"/>
        <v>0</v>
      </c>
      <c r="CA506" s="88">
        <f t="shared" si="67"/>
        <v>0</v>
      </c>
      <c r="CB506" s="89" t="b">
        <f>IF(BZ506&lt;&gt;0,Árboles!AC500)</f>
        <v>0</v>
      </c>
      <c r="CC506" s="88">
        <f t="shared" si="68"/>
        <v>0</v>
      </c>
      <c r="CD506" s="88">
        <f t="shared" si="69"/>
        <v>0</v>
      </c>
      <c r="CE506" s="89" t="b">
        <f>IF(CC506&lt;&gt;0,Árboles!AC500)</f>
        <v>0</v>
      </c>
    </row>
    <row r="507" spans="68:83">
      <c r="BP507" s="10">
        <f>Árboles!B501</f>
        <v>0</v>
      </c>
      <c r="BQ507" s="86">
        <f>Árboles!G501</f>
        <v>0</v>
      </c>
      <c r="BR507" s="87">
        <f>Árboles!V501</f>
        <v>0</v>
      </c>
      <c r="BS507" s="87">
        <f>Árboles!W501</f>
        <v>0</v>
      </c>
      <c r="BT507" s="88">
        <f t="shared" si="62"/>
        <v>0</v>
      </c>
      <c r="BU507" s="88">
        <f t="shared" si="63"/>
        <v>0</v>
      </c>
      <c r="BV507" s="89" t="b">
        <f>IF(BT507&lt;&gt;0,Árboles!AC501)</f>
        <v>0</v>
      </c>
      <c r="BW507" s="88">
        <f t="shared" si="64"/>
        <v>0</v>
      </c>
      <c r="BX507" s="88">
        <f t="shared" si="65"/>
        <v>0</v>
      </c>
      <c r="BY507" s="89" t="b">
        <f>IF(BW507&lt;&gt;0,Árboles!AC501)</f>
        <v>0</v>
      </c>
      <c r="BZ507" s="88">
        <f t="shared" si="66"/>
        <v>0</v>
      </c>
      <c r="CA507" s="88">
        <f t="shared" si="67"/>
        <v>0</v>
      </c>
      <c r="CB507" s="89" t="b">
        <f>IF(BZ507&lt;&gt;0,Árboles!AC501)</f>
        <v>0</v>
      </c>
      <c r="CC507" s="88">
        <f t="shared" si="68"/>
        <v>0</v>
      </c>
      <c r="CD507" s="88">
        <f t="shared" si="69"/>
        <v>0</v>
      </c>
      <c r="CE507" s="89" t="b">
        <f>IF(CC507&lt;&gt;0,Árboles!AC501)</f>
        <v>0</v>
      </c>
    </row>
    <row r="508" spans="68:83">
      <c r="BP508" s="10">
        <f>Árboles!B502</f>
        <v>0</v>
      </c>
      <c r="BQ508" s="86">
        <f>Árboles!G502</f>
        <v>0</v>
      </c>
      <c r="BR508" s="87">
        <f>Árboles!V502</f>
        <v>0</v>
      </c>
      <c r="BS508" s="87">
        <f>Árboles!W502</f>
        <v>0</v>
      </c>
      <c r="BT508" s="88">
        <f t="shared" si="62"/>
        <v>0</v>
      </c>
      <c r="BU508" s="88">
        <f t="shared" si="63"/>
        <v>0</v>
      </c>
      <c r="BV508" s="89" t="b">
        <f>IF(BT508&lt;&gt;0,Árboles!AC502)</f>
        <v>0</v>
      </c>
      <c r="BW508" s="88">
        <f t="shared" si="64"/>
        <v>0</v>
      </c>
      <c r="BX508" s="88">
        <f t="shared" si="65"/>
        <v>0</v>
      </c>
      <c r="BY508" s="89" t="b">
        <f>IF(BW508&lt;&gt;0,Árboles!AC502)</f>
        <v>0</v>
      </c>
      <c r="BZ508" s="88">
        <f t="shared" si="66"/>
        <v>0</v>
      </c>
      <c r="CA508" s="88">
        <f t="shared" si="67"/>
        <v>0</v>
      </c>
      <c r="CB508" s="89" t="b">
        <f>IF(BZ508&lt;&gt;0,Árboles!AC502)</f>
        <v>0</v>
      </c>
      <c r="CC508" s="88">
        <f t="shared" si="68"/>
        <v>0</v>
      </c>
      <c r="CD508" s="88">
        <f t="shared" si="69"/>
        <v>0</v>
      </c>
      <c r="CE508" s="89" t="b">
        <f>IF(CC508&lt;&gt;0,Árboles!AC502)</f>
        <v>0</v>
      </c>
    </row>
    <row r="509" spans="68:83">
      <c r="BP509" s="10">
        <f>Árboles!B503</f>
        <v>0</v>
      </c>
      <c r="BQ509" s="86">
        <f>Árboles!G503</f>
        <v>0</v>
      </c>
      <c r="BR509" s="87">
        <f>Árboles!V503</f>
        <v>0</v>
      </c>
      <c r="BS509" s="87">
        <f>Árboles!W503</f>
        <v>0</v>
      </c>
      <c r="BT509" s="88">
        <f t="shared" si="62"/>
        <v>0</v>
      </c>
      <c r="BU509" s="88">
        <f t="shared" si="63"/>
        <v>0</v>
      </c>
      <c r="BV509" s="89" t="b">
        <f>IF(BT509&lt;&gt;0,Árboles!AC503)</f>
        <v>0</v>
      </c>
      <c r="BW509" s="88">
        <f t="shared" si="64"/>
        <v>0</v>
      </c>
      <c r="BX509" s="88">
        <f t="shared" si="65"/>
        <v>0</v>
      </c>
      <c r="BY509" s="89" t="b">
        <f>IF(BW509&lt;&gt;0,Árboles!AC503)</f>
        <v>0</v>
      </c>
      <c r="BZ509" s="88">
        <f t="shared" si="66"/>
        <v>0</v>
      </c>
      <c r="CA509" s="88">
        <f t="shared" si="67"/>
        <v>0</v>
      </c>
      <c r="CB509" s="89" t="b">
        <f>IF(BZ509&lt;&gt;0,Árboles!AC503)</f>
        <v>0</v>
      </c>
      <c r="CC509" s="88">
        <f t="shared" si="68"/>
        <v>0</v>
      </c>
      <c r="CD509" s="88">
        <f t="shared" si="69"/>
        <v>0</v>
      </c>
      <c r="CE509" s="89" t="b">
        <f>IF(CC509&lt;&gt;0,Árboles!AC503)</f>
        <v>0</v>
      </c>
    </row>
    <row r="510" spans="68:83">
      <c r="BP510" s="10">
        <f>Árboles!B504</f>
        <v>0</v>
      </c>
      <c r="BQ510" s="86">
        <f>Árboles!G504</f>
        <v>0</v>
      </c>
      <c r="BR510" s="87">
        <f>Árboles!V504</f>
        <v>0</v>
      </c>
      <c r="BS510" s="87">
        <f>Árboles!W504</f>
        <v>0</v>
      </c>
      <c r="BT510" s="88">
        <f t="shared" si="62"/>
        <v>0</v>
      </c>
      <c r="BU510" s="88">
        <f t="shared" si="63"/>
        <v>0</v>
      </c>
      <c r="BV510" s="89" t="b">
        <f>IF(BT510&lt;&gt;0,Árboles!AC504)</f>
        <v>0</v>
      </c>
      <c r="BW510" s="88">
        <f t="shared" si="64"/>
        <v>0</v>
      </c>
      <c r="BX510" s="88">
        <f t="shared" si="65"/>
        <v>0</v>
      </c>
      <c r="BY510" s="89" t="b">
        <f>IF(BW510&lt;&gt;0,Árboles!AC504)</f>
        <v>0</v>
      </c>
      <c r="BZ510" s="88">
        <f t="shared" si="66"/>
        <v>0</v>
      </c>
      <c r="CA510" s="88">
        <f t="shared" si="67"/>
        <v>0</v>
      </c>
      <c r="CB510" s="89" t="b">
        <f>IF(BZ510&lt;&gt;0,Árboles!AC504)</f>
        <v>0</v>
      </c>
      <c r="CC510" s="88">
        <f t="shared" si="68"/>
        <v>0</v>
      </c>
      <c r="CD510" s="88">
        <f t="shared" si="69"/>
        <v>0</v>
      </c>
      <c r="CE510" s="89" t="b">
        <f>IF(CC510&lt;&gt;0,Árboles!AC504)</f>
        <v>0</v>
      </c>
    </row>
    <row r="511" spans="68:83">
      <c r="BP511" s="10">
        <f>Árboles!B505</f>
        <v>0</v>
      </c>
      <c r="BQ511" s="86">
        <f>Árboles!G505</f>
        <v>0</v>
      </c>
      <c r="BR511" s="87">
        <f>Árboles!V505</f>
        <v>0</v>
      </c>
      <c r="BS511" s="87">
        <f>Árboles!W505</f>
        <v>0</v>
      </c>
      <c r="BT511" s="88">
        <f t="shared" si="62"/>
        <v>0</v>
      </c>
      <c r="BU511" s="88">
        <f t="shared" si="63"/>
        <v>0</v>
      </c>
      <c r="BV511" s="89" t="b">
        <f>IF(BT511&lt;&gt;0,Árboles!AC505)</f>
        <v>0</v>
      </c>
      <c r="BW511" s="88">
        <f t="shared" si="64"/>
        <v>0</v>
      </c>
      <c r="BX511" s="88">
        <f t="shared" si="65"/>
        <v>0</v>
      </c>
      <c r="BY511" s="89" t="b">
        <f>IF(BW511&lt;&gt;0,Árboles!AC505)</f>
        <v>0</v>
      </c>
      <c r="BZ511" s="88">
        <f t="shared" si="66"/>
        <v>0</v>
      </c>
      <c r="CA511" s="88">
        <f t="shared" si="67"/>
        <v>0</v>
      </c>
      <c r="CB511" s="89" t="b">
        <f>IF(BZ511&lt;&gt;0,Árboles!AC505)</f>
        <v>0</v>
      </c>
      <c r="CC511" s="88">
        <f t="shared" si="68"/>
        <v>0</v>
      </c>
      <c r="CD511" s="88">
        <f t="shared" si="69"/>
        <v>0</v>
      </c>
      <c r="CE511" s="89" t="b">
        <f>IF(CC511&lt;&gt;0,Árboles!AC505)</f>
        <v>0</v>
      </c>
    </row>
    <row r="512" spans="68:83">
      <c r="BP512" s="10">
        <f>Árboles!B506</f>
        <v>0</v>
      </c>
      <c r="BQ512" s="86">
        <f>Árboles!G506</f>
        <v>0</v>
      </c>
      <c r="BR512" s="87">
        <f>Árboles!V506</f>
        <v>0</v>
      </c>
      <c r="BS512" s="87">
        <f>Árboles!W506</f>
        <v>0</v>
      </c>
      <c r="BT512" s="88">
        <f t="shared" si="62"/>
        <v>0</v>
      </c>
      <c r="BU512" s="88">
        <f t="shared" si="63"/>
        <v>0</v>
      </c>
      <c r="BV512" s="89" t="b">
        <f>IF(BT512&lt;&gt;0,Árboles!AC506)</f>
        <v>0</v>
      </c>
      <c r="BW512" s="88">
        <f t="shared" si="64"/>
        <v>0</v>
      </c>
      <c r="BX512" s="88">
        <f t="shared" si="65"/>
        <v>0</v>
      </c>
      <c r="BY512" s="89" t="b">
        <f>IF(BW512&lt;&gt;0,Árboles!AC506)</f>
        <v>0</v>
      </c>
      <c r="BZ512" s="88">
        <f t="shared" si="66"/>
        <v>0</v>
      </c>
      <c r="CA512" s="88">
        <f t="shared" si="67"/>
        <v>0</v>
      </c>
      <c r="CB512" s="89" t="b">
        <f>IF(BZ512&lt;&gt;0,Árboles!AC506)</f>
        <v>0</v>
      </c>
      <c r="CC512" s="88">
        <f t="shared" si="68"/>
        <v>0</v>
      </c>
      <c r="CD512" s="88">
        <f t="shared" si="69"/>
        <v>0</v>
      </c>
      <c r="CE512" s="89" t="b">
        <f>IF(CC512&lt;&gt;0,Árboles!AC506)</f>
        <v>0</v>
      </c>
    </row>
    <row r="513" spans="68:83">
      <c r="BP513" s="10">
        <f>Árboles!B507</f>
        <v>0</v>
      </c>
      <c r="BQ513" s="86">
        <f>Árboles!G507</f>
        <v>0</v>
      </c>
      <c r="BR513" s="87">
        <f>Árboles!V507</f>
        <v>0</v>
      </c>
      <c r="BS513" s="87">
        <f>Árboles!W507</f>
        <v>0</v>
      </c>
      <c r="BT513" s="88">
        <f t="shared" si="62"/>
        <v>0</v>
      </c>
      <c r="BU513" s="88">
        <f t="shared" si="63"/>
        <v>0</v>
      </c>
      <c r="BV513" s="89" t="b">
        <f>IF(BT513&lt;&gt;0,Árboles!AC507)</f>
        <v>0</v>
      </c>
      <c r="BW513" s="88">
        <f t="shared" si="64"/>
        <v>0</v>
      </c>
      <c r="BX513" s="88">
        <f t="shared" si="65"/>
        <v>0</v>
      </c>
      <c r="BY513" s="89" t="b">
        <f>IF(BW513&lt;&gt;0,Árboles!AC507)</f>
        <v>0</v>
      </c>
      <c r="BZ513" s="88">
        <f t="shared" si="66"/>
        <v>0</v>
      </c>
      <c r="CA513" s="88">
        <f t="shared" si="67"/>
        <v>0</v>
      </c>
      <c r="CB513" s="89" t="b">
        <f>IF(BZ513&lt;&gt;0,Árboles!AC507)</f>
        <v>0</v>
      </c>
      <c r="CC513" s="88">
        <f t="shared" si="68"/>
        <v>0</v>
      </c>
      <c r="CD513" s="88">
        <f t="shared" si="69"/>
        <v>0</v>
      </c>
      <c r="CE513" s="89" t="b">
        <f>IF(CC513&lt;&gt;0,Árboles!AC507)</f>
        <v>0</v>
      </c>
    </row>
    <row r="514" spans="68:83">
      <c r="BP514" s="10">
        <f>Árboles!B508</f>
        <v>0</v>
      </c>
      <c r="BQ514" s="86">
        <f>Árboles!G508</f>
        <v>0</v>
      </c>
      <c r="BR514" s="87">
        <f>Árboles!V508</f>
        <v>0</v>
      </c>
      <c r="BS514" s="87">
        <f>Árboles!W508</f>
        <v>0</v>
      </c>
      <c r="BT514" s="88">
        <f t="shared" si="62"/>
        <v>0</v>
      </c>
      <c r="BU514" s="88">
        <f t="shared" si="63"/>
        <v>0</v>
      </c>
      <c r="BV514" s="89" t="b">
        <f>IF(BT514&lt;&gt;0,Árboles!AC508)</f>
        <v>0</v>
      </c>
      <c r="BW514" s="88">
        <f t="shared" si="64"/>
        <v>0</v>
      </c>
      <c r="BX514" s="88">
        <f t="shared" si="65"/>
        <v>0</v>
      </c>
      <c r="BY514" s="89" t="b">
        <f>IF(BW514&lt;&gt;0,Árboles!AC508)</f>
        <v>0</v>
      </c>
      <c r="BZ514" s="88">
        <f t="shared" si="66"/>
        <v>0</v>
      </c>
      <c r="CA514" s="88">
        <f t="shared" si="67"/>
        <v>0</v>
      </c>
      <c r="CB514" s="89" t="b">
        <f>IF(BZ514&lt;&gt;0,Árboles!AC508)</f>
        <v>0</v>
      </c>
      <c r="CC514" s="88">
        <f t="shared" si="68"/>
        <v>0</v>
      </c>
      <c r="CD514" s="88">
        <f t="shared" si="69"/>
        <v>0</v>
      </c>
      <c r="CE514" s="89" t="b">
        <f>IF(CC514&lt;&gt;0,Árboles!AC508)</f>
        <v>0</v>
      </c>
    </row>
    <row r="515" spans="68:83">
      <c r="BP515" s="10">
        <f>Árboles!B509</f>
        <v>0</v>
      </c>
      <c r="BQ515" s="86">
        <f>Árboles!G509</f>
        <v>0</v>
      </c>
      <c r="BR515" s="87">
        <f>Árboles!V509</f>
        <v>0</v>
      </c>
      <c r="BS515" s="87">
        <f>Árboles!W509</f>
        <v>0</v>
      </c>
      <c r="BT515" s="88">
        <f t="shared" si="62"/>
        <v>0</v>
      </c>
      <c r="BU515" s="88">
        <f t="shared" si="63"/>
        <v>0</v>
      </c>
      <c r="BV515" s="89" t="b">
        <f>IF(BT515&lt;&gt;0,Árboles!AC509)</f>
        <v>0</v>
      </c>
      <c r="BW515" s="88">
        <f t="shared" si="64"/>
        <v>0</v>
      </c>
      <c r="BX515" s="88">
        <f t="shared" si="65"/>
        <v>0</v>
      </c>
      <c r="BY515" s="89" t="b">
        <f>IF(BW515&lt;&gt;0,Árboles!AC509)</f>
        <v>0</v>
      </c>
      <c r="BZ515" s="88">
        <f t="shared" si="66"/>
        <v>0</v>
      </c>
      <c r="CA515" s="88">
        <f t="shared" si="67"/>
        <v>0</v>
      </c>
      <c r="CB515" s="89" t="b">
        <f>IF(BZ515&lt;&gt;0,Árboles!AC509)</f>
        <v>0</v>
      </c>
      <c r="CC515" s="88">
        <f t="shared" si="68"/>
        <v>0</v>
      </c>
      <c r="CD515" s="88">
        <f t="shared" si="69"/>
        <v>0</v>
      </c>
      <c r="CE515" s="89" t="b">
        <f>IF(CC515&lt;&gt;0,Árboles!AC509)</f>
        <v>0</v>
      </c>
    </row>
    <row r="516" spans="68:83">
      <c r="BP516" s="10">
        <f>Árboles!B510</f>
        <v>0</v>
      </c>
      <c r="BQ516" s="86">
        <f>Árboles!G510</f>
        <v>0</v>
      </c>
      <c r="BR516" s="87">
        <f>Árboles!V510</f>
        <v>0</v>
      </c>
      <c r="BS516" s="87">
        <f>Árboles!W510</f>
        <v>0</v>
      </c>
      <c r="BT516" s="88">
        <f t="shared" si="62"/>
        <v>0</v>
      </c>
      <c r="BU516" s="88">
        <f t="shared" si="63"/>
        <v>0</v>
      </c>
      <c r="BV516" s="89" t="b">
        <f>IF(BT516&lt;&gt;0,Árboles!AC510)</f>
        <v>0</v>
      </c>
      <c r="BW516" s="88">
        <f t="shared" si="64"/>
        <v>0</v>
      </c>
      <c r="BX516" s="88">
        <f t="shared" si="65"/>
        <v>0</v>
      </c>
      <c r="BY516" s="89" t="b">
        <f>IF(BW516&lt;&gt;0,Árboles!AC510)</f>
        <v>0</v>
      </c>
      <c r="BZ516" s="88">
        <f t="shared" si="66"/>
        <v>0</v>
      </c>
      <c r="CA516" s="88">
        <f t="shared" si="67"/>
        <v>0</v>
      </c>
      <c r="CB516" s="89" t="b">
        <f>IF(BZ516&lt;&gt;0,Árboles!AC510)</f>
        <v>0</v>
      </c>
      <c r="CC516" s="88">
        <f t="shared" si="68"/>
        <v>0</v>
      </c>
      <c r="CD516" s="88">
        <f t="shared" si="69"/>
        <v>0</v>
      </c>
      <c r="CE516" s="89" t="b">
        <f>IF(CC516&lt;&gt;0,Árboles!AC510)</f>
        <v>0</v>
      </c>
    </row>
    <row r="517" spans="68:83">
      <c r="BP517" s="10">
        <f>Árboles!B511</f>
        <v>0</v>
      </c>
      <c r="BQ517" s="86">
        <f>Árboles!G511</f>
        <v>0</v>
      </c>
      <c r="BR517" s="87">
        <f>Árboles!V511</f>
        <v>0</v>
      </c>
      <c r="BS517" s="87">
        <f>Árboles!W511</f>
        <v>0</v>
      </c>
      <c r="BT517" s="88">
        <f t="shared" si="62"/>
        <v>0</v>
      </c>
      <c r="BU517" s="88">
        <f t="shared" si="63"/>
        <v>0</v>
      </c>
      <c r="BV517" s="89" t="b">
        <f>IF(BT517&lt;&gt;0,Árboles!AC511)</f>
        <v>0</v>
      </c>
      <c r="BW517" s="88">
        <f t="shared" si="64"/>
        <v>0</v>
      </c>
      <c r="BX517" s="88">
        <f t="shared" si="65"/>
        <v>0</v>
      </c>
      <c r="BY517" s="89" t="b">
        <f>IF(BW517&lt;&gt;0,Árboles!AC511)</f>
        <v>0</v>
      </c>
      <c r="BZ517" s="88">
        <f t="shared" si="66"/>
        <v>0</v>
      </c>
      <c r="CA517" s="88">
        <f t="shared" si="67"/>
        <v>0</v>
      </c>
      <c r="CB517" s="89" t="b">
        <f>IF(BZ517&lt;&gt;0,Árboles!AC511)</f>
        <v>0</v>
      </c>
      <c r="CC517" s="88">
        <f t="shared" si="68"/>
        <v>0</v>
      </c>
      <c r="CD517" s="88">
        <f t="shared" si="69"/>
        <v>0</v>
      </c>
      <c r="CE517" s="89" t="b">
        <f>IF(CC517&lt;&gt;0,Árboles!AC511)</f>
        <v>0</v>
      </c>
    </row>
    <row r="518" spans="68:83">
      <c r="BP518" s="10">
        <f>Árboles!B512</f>
        <v>0</v>
      </c>
      <c r="BQ518" s="86">
        <f>Árboles!G512</f>
        <v>0</v>
      </c>
      <c r="BR518" s="87">
        <f>Árboles!V512</f>
        <v>0</v>
      </c>
      <c r="BS518" s="87">
        <f>Árboles!W512</f>
        <v>0</v>
      </c>
      <c r="BT518" s="88">
        <f t="shared" si="62"/>
        <v>0</v>
      </c>
      <c r="BU518" s="88">
        <f t="shared" si="63"/>
        <v>0</v>
      </c>
      <c r="BV518" s="89" t="b">
        <f>IF(BT518&lt;&gt;0,Árboles!AC512)</f>
        <v>0</v>
      </c>
      <c r="BW518" s="88">
        <f t="shared" si="64"/>
        <v>0</v>
      </c>
      <c r="BX518" s="88">
        <f t="shared" si="65"/>
        <v>0</v>
      </c>
      <c r="BY518" s="89" t="b">
        <f>IF(BW518&lt;&gt;0,Árboles!AC512)</f>
        <v>0</v>
      </c>
      <c r="BZ518" s="88">
        <f t="shared" si="66"/>
        <v>0</v>
      </c>
      <c r="CA518" s="88">
        <f t="shared" si="67"/>
        <v>0</v>
      </c>
      <c r="CB518" s="89" t="b">
        <f>IF(BZ518&lt;&gt;0,Árboles!AC512)</f>
        <v>0</v>
      </c>
      <c r="CC518" s="88">
        <f t="shared" si="68"/>
        <v>0</v>
      </c>
      <c r="CD518" s="88">
        <f t="shared" si="69"/>
        <v>0</v>
      </c>
      <c r="CE518" s="89" t="b">
        <f>IF(CC518&lt;&gt;0,Árboles!AC512)</f>
        <v>0</v>
      </c>
    </row>
    <row r="519" spans="68:83">
      <c r="BP519" s="10">
        <f>Árboles!B513</f>
        <v>0</v>
      </c>
      <c r="BQ519" s="86">
        <f>Árboles!G513</f>
        <v>0</v>
      </c>
      <c r="BR519" s="87">
        <f>Árboles!V513</f>
        <v>0</v>
      </c>
      <c r="BS519" s="87">
        <f>Árboles!W513</f>
        <v>0</v>
      </c>
      <c r="BT519" s="88">
        <f t="shared" si="62"/>
        <v>0</v>
      </c>
      <c r="BU519" s="88">
        <f t="shared" si="63"/>
        <v>0</v>
      </c>
      <c r="BV519" s="89" t="b">
        <f>IF(BT519&lt;&gt;0,Árboles!AC513)</f>
        <v>0</v>
      </c>
      <c r="BW519" s="88">
        <f t="shared" si="64"/>
        <v>0</v>
      </c>
      <c r="BX519" s="88">
        <f t="shared" si="65"/>
        <v>0</v>
      </c>
      <c r="BY519" s="89" t="b">
        <f>IF(BW519&lt;&gt;0,Árboles!AC513)</f>
        <v>0</v>
      </c>
      <c r="BZ519" s="88">
        <f t="shared" si="66"/>
        <v>0</v>
      </c>
      <c r="CA519" s="88">
        <f t="shared" si="67"/>
        <v>0</v>
      </c>
      <c r="CB519" s="89" t="b">
        <f>IF(BZ519&lt;&gt;0,Árboles!AC513)</f>
        <v>0</v>
      </c>
      <c r="CC519" s="88">
        <f t="shared" si="68"/>
        <v>0</v>
      </c>
      <c r="CD519" s="88">
        <f t="shared" si="69"/>
        <v>0</v>
      </c>
      <c r="CE519" s="89" t="b">
        <f>IF(CC519&lt;&gt;0,Árboles!AC513)</f>
        <v>0</v>
      </c>
    </row>
    <row r="520" spans="68:83">
      <c r="BP520" s="10">
        <f>Árboles!B514</f>
        <v>0</v>
      </c>
      <c r="BQ520" s="86">
        <f>Árboles!G514</f>
        <v>0</v>
      </c>
      <c r="BR520" s="87">
        <f>Árboles!V514</f>
        <v>0</v>
      </c>
      <c r="BS520" s="87">
        <f>Árboles!W514</f>
        <v>0</v>
      </c>
      <c r="BT520" s="88">
        <f t="shared" si="62"/>
        <v>0</v>
      </c>
      <c r="BU520" s="88">
        <f t="shared" si="63"/>
        <v>0</v>
      </c>
      <c r="BV520" s="89" t="b">
        <f>IF(BT520&lt;&gt;0,Árboles!AC514)</f>
        <v>0</v>
      </c>
      <c r="BW520" s="88">
        <f t="shared" si="64"/>
        <v>0</v>
      </c>
      <c r="BX520" s="88">
        <f t="shared" si="65"/>
        <v>0</v>
      </c>
      <c r="BY520" s="89" t="b">
        <f>IF(BW520&lt;&gt;0,Árboles!AC514)</f>
        <v>0</v>
      </c>
      <c r="BZ520" s="88">
        <f t="shared" si="66"/>
        <v>0</v>
      </c>
      <c r="CA520" s="88">
        <f t="shared" si="67"/>
        <v>0</v>
      </c>
      <c r="CB520" s="89" t="b">
        <f>IF(BZ520&lt;&gt;0,Árboles!AC514)</f>
        <v>0</v>
      </c>
      <c r="CC520" s="88">
        <f t="shared" si="68"/>
        <v>0</v>
      </c>
      <c r="CD520" s="88">
        <f t="shared" si="69"/>
        <v>0</v>
      </c>
      <c r="CE520" s="89" t="b">
        <f>IF(CC520&lt;&gt;0,Árboles!AC514)</f>
        <v>0</v>
      </c>
    </row>
    <row r="521" spans="68:83">
      <c r="BP521" s="10">
        <f>Árboles!B515</f>
        <v>0</v>
      </c>
      <c r="BQ521" s="86">
        <f>Árboles!G515</f>
        <v>0</v>
      </c>
      <c r="BR521" s="87">
        <f>Árboles!V515</f>
        <v>0</v>
      </c>
      <c r="BS521" s="87">
        <f>Árboles!W515</f>
        <v>0</v>
      </c>
      <c r="BT521" s="88">
        <f t="shared" ref="BT521:BT584" si="70">IF(AND($BQ521="Quercus pyrenaica",$CF$7=TRUE),$BR521,0)</f>
        <v>0</v>
      </c>
      <c r="BU521" s="88">
        <f t="shared" ref="BU521:BU584" si="71">IF(AND($BQ521="Quercus pyrenaica",$CF$7=TRUE),$BS521,0)</f>
        <v>0</v>
      </c>
      <c r="BV521" s="89" t="b">
        <f>IF(BT521&lt;&gt;0,Árboles!AC515)</f>
        <v>0</v>
      </c>
      <c r="BW521" s="88">
        <f t="shared" ref="BW521:BW584" si="72">IF(AND($BQ521="Pinus nigra",$CF$8=TRUE),$BR521,0)</f>
        <v>0</v>
      </c>
      <c r="BX521" s="88">
        <f t="shared" ref="BX521:BX584" si="73">IF(AND($BQ521="Pinus nigra",$CF$8=TRUE),$BS521,0)</f>
        <v>0</v>
      </c>
      <c r="BY521" s="89" t="b">
        <f>IF(BW521&lt;&gt;0,Árboles!AC515)</f>
        <v>0</v>
      </c>
      <c r="BZ521" s="88">
        <f t="shared" ref="BZ521:BZ584" si="74">IF(AND($BQ521="Pinus sylvestris",$CF$9=TRUE),$BR521,0)</f>
        <v>0</v>
      </c>
      <c r="CA521" s="88">
        <f t="shared" ref="CA521:CA584" si="75">IF(AND($BQ521="Pinus sylvestris",$CF$9=TRUE),$BS521,0)</f>
        <v>0</v>
      </c>
      <c r="CB521" s="89" t="b">
        <f>IF(BZ521&lt;&gt;0,Árboles!AC515)</f>
        <v>0</v>
      </c>
      <c r="CC521" s="88">
        <f t="shared" ref="CC521:CC584" si="76">IF(AND($BQ521="Crataegus monogyna",$CF$10=TRUE),$BR521,0)</f>
        <v>0</v>
      </c>
      <c r="CD521" s="88">
        <f t="shared" ref="CD521:CD584" si="77">IF(AND($BQ521="Crataegus monogyna",$CF$10=TRUE),$BS521,0)</f>
        <v>0</v>
      </c>
      <c r="CE521" s="89" t="b">
        <f>IF(CC521&lt;&gt;0,Árboles!AC515)</f>
        <v>0</v>
      </c>
    </row>
    <row r="522" spans="68:83">
      <c r="BP522" s="10">
        <f>Árboles!B516</f>
        <v>0</v>
      </c>
      <c r="BQ522" s="86">
        <f>Árboles!G516</f>
        <v>0</v>
      </c>
      <c r="BR522" s="87">
        <f>Árboles!V516</f>
        <v>0</v>
      </c>
      <c r="BS522" s="87">
        <f>Árboles!W516</f>
        <v>0</v>
      </c>
      <c r="BT522" s="88">
        <f t="shared" si="70"/>
        <v>0</v>
      </c>
      <c r="BU522" s="88">
        <f t="shared" si="71"/>
        <v>0</v>
      </c>
      <c r="BV522" s="89" t="b">
        <f>IF(BT522&lt;&gt;0,Árboles!AC516)</f>
        <v>0</v>
      </c>
      <c r="BW522" s="88">
        <f t="shared" si="72"/>
        <v>0</v>
      </c>
      <c r="BX522" s="88">
        <f t="shared" si="73"/>
        <v>0</v>
      </c>
      <c r="BY522" s="89" t="b">
        <f>IF(BW522&lt;&gt;0,Árboles!AC516)</f>
        <v>0</v>
      </c>
      <c r="BZ522" s="88">
        <f t="shared" si="74"/>
        <v>0</v>
      </c>
      <c r="CA522" s="88">
        <f t="shared" si="75"/>
        <v>0</v>
      </c>
      <c r="CB522" s="89" t="b">
        <f>IF(BZ522&lt;&gt;0,Árboles!AC516)</f>
        <v>0</v>
      </c>
      <c r="CC522" s="88">
        <f t="shared" si="76"/>
        <v>0</v>
      </c>
      <c r="CD522" s="88">
        <f t="shared" si="77"/>
        <v>0</v>
      </c>
      <c r="CE522" s="89" t="b">
        <f>IF(CC522&lt;&gt;0,Árboles!AC516)</f>
        <v>0</v>
      </c>
    </row>
    <row r="523" spans="68:83">
      <c r="BP523" s="10">
        <f>Árboles!B517</f>
        <v>0</v>
      </c>
      <c r="BQ523" s="86">
        <f>Árboles!G517</f>
        <v>0</v>
      </c>
      <c r="BR523" s="87">
        <f>Árboles!V517</f>
        <v>0</v>
      </c>
      <c r="BS523" s="87">
        <f>Árboles!W517</f>
        <v>0</v>
      </c>
      <c r="BT523" s="88">
        <f t="shared" si="70"/>
        <v>0</v>
      </c>
      <c r="BU523" s="88">
        <f t="shared" si="71"/>
        <v>0</v>
      </c>
      <c r="BV523" s="89" t="b">
        <f>IF(BT523&lt;&gt;0,Árboles!AC517)</f>
        <v>0</v>
      </c>
      <c r="BW523" s="88">
        <f t="shared" si="72"/>
        <v>0</v>
      </c>
      <c r="BX523" s="88">
        <f t="shared" si="73"/>
        <v>0</v>
      </c>
      <c r="BY523" s="89" t="b">
        <f>IF(BW523&lt;&gt;0,Árboles!AC517)</f>
        <v>0</v>
      </c>
      <c r="BZ523" s="88">
        <f t="shared" si="74"/>
        <v>0</v>
      </c>
      <c r="CA523" s="88">
        <f t="shared" si="75"/>
        <v>0</v>
      </c>
      <c r="CB523" s="89" t="b">
        <f>IF(BZ523&lt;&gt;0,Árboles!AC517)</f>
        <v>0</v>
      </c>
      <c r="CC523" s="88">
        <f t="shared" si="76"/>
        <v>0</v>
      </c>
      <c r="CD523" s="88">
        <f t="shared" si="77"/>
        <v>0</v>
      </c>
      <c r="CE523" s="89" t="b">
        <f>IF(CC523&lt;&gt;0,Árboles!AC517)</f>
        <v>0</v>
      </c>
    </row>
    <row r="524" spans="68:83">
      <c r="BP524" s="10">
        <f>Árboles!B518</f>
        <v>0</v>
      </c>
      <c r="BQ524" s="86">
        <f>Árboles!G518</f>
        <v>0</v>
      </c>
      <c r="BR524" s="87">
        <f>Árboles!V518</f>
        <v>0</v>
      </c>
      <c r="BS524" s="87">
        <f>Árboles!W518</f>
        <v>0</v>
      </c>
      <c r="BT524" s="88">
        <f t="shared" si="70"/>
        <v>0</v>
      </c>
      <c r="BU524" s="88">
        <f t="shared" si="71"/>
        <v>0</v>
      </c>
      <c r="BV524" s="89" t="b">
        <f>IF(BT524&lt;&gt;0,Árboles!AC518)</f>
        <v>0</v>
      </c>
      <c r="BW524" s="88">
        <f t="shared" si="72"/>
        <v>0</v>
      </c>
      <c r="BX524" s="88">
        <f t="shared" si="73"/>
        <v>0</v>
      </c>
      <c r="BY524" s="89" t="b">
        <f>IF(BW524&lt;&gt;0,Árboles!AC518)</f>
        <v>0</v>
      </c>
      <c r="BZ524" s="88">
        <f t="shared" si="74"/>
        <v>0</v>
      </c>
      <c r="CA524" s="88">
        <f t="shared" si="75"/>
        <v>0</v>
      </c>
      <c r="CB524" s="89" t="b">
        <f>IF(BZ524&lt;&gt;0,Árboles!AC518)</f>
        <v>0</v>
      </c>
      <c r="CC524" s="88">
        <f t="shared" si="76"/>
        <v>0</v>
      </c>
      <c r="CD524" s="88">
        <f t="shared" si="77"/>
        <v>0</v>
      </c>
      <c r="CE524" s="89" t="b">
        <f>IF(CC524&lt;&gt;0,Árboles!AC518)</f>
        <v>0</v>
      </c>
    </row>
    <row r="525" spans="68:83">
      <c r="BP525" s="10">
        <f>Árboles!B519</f>
        <v>0</v>
      </c>
      <c r="BQ525" s="86">
        <f>Árboles!G519</f>
        <v>0</v>
      </c>
      <c r="BR525" s="87">
        <f>Árboles!V519</f>
        <v>0</v>
      </c>
      <c r="BS525" s="87">
        <f>Árboles!W519</f>
        <v>0</v>
      </c>
      <c r="BT525" s="88">
        <f t="shared" si="70"/>
        <v>0</v>
      </c>
      <c r="BU525" s="88">
        <f t="shared" si="71"/>
        <v>0</v>
      </c>
      <c r="BV525" s="89" t="b">
        <f>IF(BT525&lt;&gt;0,Árboles!AC519)</f>
        <v>0</v>
      </c>
      <c r="BW525" s="88">
        <f t="shared" si="72"/>
        <v>0</v>
      </c>
      <c r="BX525" s="88">
        <f t="shared" si="73"/>
        <v>0</v>
      </c>
      <c r="BY525" s="89" t="b">
        <f>IF(BW525&lt;&gt;0,Árboles!AC519)</f>
        <v>0</v>
      </c>
      <c r="BZ525" s="88">
        <f t="shared" si="74"/>
        <v>0</v>
      </c>
      <c r="CA525" s="88">
        <f t="shared" si="75"/>
        <v>0</v>
      </c>
      <c r="CB525" s="89" t="b">
        <f>IF(BZ525&lt;&gt;0,Árboles!AC519)</f>
        <v>0</v>
      </c>
      <c r="CC525" s="88">
        <f t="shared" si="76"/>
        <v>0</v>
      </c>
      <c r="CD525" s="88">
        <f t="shared" si="77"/>
        <v>0</v>
      </c>
      <c r="CE525" s="89" t="b">
        <f>IF(CC525&lt;&gt;0,Árboles!AC519)</f>
        <v>0</v>
      </c>
    </row>
    <row r="526" spans="68:83">
      <c r="BP526" s="10">
        <f>Árboles!B520</f>
        <v>0</v>
      </c>
      <c r="BQ526" s="86">
        <f>Árboles!G520</f>
        <v>0</v>
      </c>
      <c r="BR526" s="87">
        <f>Árboles!V520</f>
        <v>0</v>
      </c>
      <c r="BS526" s="87">
        <f>Árboles!W520</f>
        <v>0</v>
      </c>
      <c r="BT526" s="88">
        <f t="shared" si="70"/>
        <v>0</v>
      </c>
      <c r="BU526" s="88">
        <f t="shared" si="71"/>
        <v>0</v>
      </c>
      <c r="BV526" s="89" t="b">
        <f>IF(BT526&lt;&gt;0,Árboles!AC520)</f>
        <v>0</v>
      </c>
      <c r="BW526" s="88">
        <f t="shared" si="72"/>
        <v>0</v>
      </c>
      <c r="BX526" s="88">
        <f t="shared" si="73"/>
        <v>0</v>
      </c>
      <c r="BY526" s="89" t="b">
        <f>IF(BW526&lt;&gt;0,Árboles!AC520)</f>
        <v>0</v>
      </c>
      <c r="BZ526" s="88">
        <f t="shared" si="74"/>
        <v>0</v>
      </c>
      <c r="CA526" s="88">
        <f t="shared" si="75"/>
        <v>0</v>
      </c>
      <c r="CB526" s="89" t="b">
        <f>IF(BZ526&lt;&gt;0,Árboles!AC520)</f>
        <v>0</v>
      </c>
      <c r="CC526" s="88">
        <f t="shared" si="76"/>
        <v>0</v>
      </c>
      <c r="CD526" s="88">
        <f t="shared" si="77"/>
        <v>0</v>
      </c>
      <c r="CE526" s="89" t="b">
        <f>IF(CC526&lt;&gt;0,Árboles!AC520)</f>
        <v>0</v>
      </c>
    </row>
    <row r="527" spans="68:83">
      <c r="BP527" s="10">
        <f>Árboles!B521</f>
        <v>0</v>
      </c>
      <c r="BQ527" s="86">
        <f>Árboles!G521</f>
        <v>0</v>
      </c>
      <c r="BR527" s="87">
        <f>Árboles!V521</f>
        <v>0</v>
      </c>
      <c r="BS527" s="87">
        <f>Árboles!W521</f>
        <v>0</v>
      </c>
      <c r="BT527" s="88">
        <f t="shared" si="70"/>
        <v>0</v>
      </c>
      <c r="BU527" s="88">
        <f t="shared" si="71"/>
        <v>0</v>
      </c>
      <c r="BV527" s="89" t="b">
        <f>IF(BT527&lt;&gt;0,Árboles!AC521)</f>
        <v>0</v>
      </c>
      <c r="BW527" s="88">
        <f t="shared" si="72"/>
        <v>0</v>
      </c>
      <c r="BX527" s="88">
        <f t="shared" si="73"/>
        <v>0</v>
      </c>
      <c r="BY527" s="89" t="b">
        <f>IF(BW527&lt;&gt;0,Árboles!AC521)</f>
        <v>0</v>
      </c>
      <c r="BZ527" s="88">
        <f t="shared" si="74"/>
        <v>0</v>
      </c>
      <c r="CA527" s="88">
        <f t="shared" si="75"/>
        <v>0</v>
      </c>
      <c r="CB527" s="89" t="b">
        <f>IF(BZ527&lt;&gt;0,Árboles!AC521)</f>
        <v>0</v>
      </c>
      <c r="CC527" s="88">
        <f t="shared" si="76"/>
        <v>0</v>
      </c>
      <c r="CD527" s="88">
        <f t="shared" si="77"/>
        <v>0</v>
      </c>
      <c r="CE527" s="89" t="b">
        <f>IF(CC527&lt;&gt;0,Árboles!AC521)</f>
        <v>0</v>
      </c>
    </row>
    <row r="528" spans="68:83">
      <c r="BP528" s="10">
        <f>Árboles!B522</f>
        <v>0</v>
      </c>
      <c r="BQ528" s="86">
        <f>Árboles!G522</f>
        <v>0</v>
      </c>
      <c r="BR528" s="87">
        <f>Árboles!V522</f>
        <v>0</v>
      </c>
      <c r="BS528" s="87">
        <f>Árboles!W522</f>
        <v>0</v>
      </c>
      <c r="BT528" s="88">
        <f t="shared" si="70"/>
        <v>0</v>
      </c>
      <c r="BU528" s="88">
        <f t="shared" si="71"/>
        <v>0</v>
      </c>
      <c r="BV528" s="89" t="b">
        <f>IF(BT528&lt;&gt;0,Árboles!AC522)</f>
        <v>0</v>
      </c>
      <c r="BW528" s="88">
        <f t="shared" si="72"/>
        <v>0</v>
      </c>
      <c r="BX528" s="88">
        <f t="shared" si="73"/>
        <v>0</v>
      </c>
      <c r="BY528" s="89" t="b">
        <f>IF(BW528&lt;&gt;0,Árboles!AC522)</f>
        <v>0</v>
      </c>
      <c r="BZ528" s="88">
        <f t="shared" si="74"/>
        <v>0</v>
      </c>
      <c r="CA528" s="88">
        <f t="shared" si="75"/>
        <v>0</v>
      </c>
      <c r="CB528" s="89" t="b">
        <f>IF(BZ528&lt;&gt;0,Árboles!AC522)</f>
        <v>0</v>
      </c>
      <c r="CC528" s="88">
        <f t="shared" si="76"/>
        <v>0</v>
      </c>
      <c r="CD528" s="88">
        <f t="shared" si="77"/>
        <v>0</v>
      </c>
      <c r="CE528" s="89" t="b">
        <f>IF(CC528&lt;&gt;0,Árboles!AC522)</f>
        <v>0</v>
      </c>
    </row>
    <row r="529" spans="68:83">
      <c r="BP529" s="10">
        <f>Árboles!B523</f>
        <v>0</v>
      </c>
      <c r="BQ529" s="86">
        <f>Árboles!G523</f>
        <v>0</v>
      </c>
      <c r="BR529" s="87">
        <f>Árboles!V523</f>
        <v>0</v>
      </c>
      <c r="BS529" s="87">
        <f>Árboles!W523</f>
        <v>0</v>
      </c>
      <c r="BT529" s="88">
        <f t="shared" si="70"/>
        <v>0</v>
      </c>
      <c r="BU529" s="88">
        <f t="shared" si="71"/>
        <v>0</v>
      </c>
      <c r="BV529" s="89" t="b">
        <f>IF(BT529&lt;&gt;0,Árboles!AC523)</f>
        <v>0</v>
      </c>
      <c r="BW529" s="88">
        <f t="shared" si="72"/>
        <v>0</v>
      </c>
      <c r="BX529" s="88">
        <f t="shared" si="73"/>
        <v>0</v>
      </c>
      <c r="BY529" s="89" t="b">
        <f>IF(BW529&lt;&gt;0,Árboles!AC523)</f>
        <v>0</v>
      </c>
      <c r="BZ529" s="88">
        <f t="shared" si="74"/>
        <v>0</v>
      </c>
      <c r="CA529" s="88">
        <f t="shared" si="75"/>
        <v>0</v>
      </c>
      <c r="CB529" s="89" t="b">
        <f>IF(BZ529&lt;&gt;0,Árboles!AC523)</f>
        <v>0</v>
      </c>
      <c r="CC529" s="88">
        <f t="shared" si="76"/>
        <v>0</v>
      </c>
      <c r="CD529" s="88">
        <f t="shared" si="77"/>
        <v>0</v>
      </c>
      <c r="CE529" s="89" t="b">
        <f>IF(CC529&lt;&gt;0,Árboles!AC523)</f>
        <v>0</v>
      </c>
    </row>
    <row r="530" spans="68:83">
      <c r="BP530" s="10">
        <f>Árboles!B524</f>
        <v>0</v>
      </c>
      <c r="BQ530" s="86">
        <f>Árboles!G524</f>
        <v>0</v>
      </c>
      <c r="BR530" s="87">
        <f>Árboles!V524</f>
        <v>0</v>
      </c>
      <c r="BS530" s="87">
        <f>Árboles!W524</f>
        <v>0</v>
      </c>
      <c r="BT530" s="88">
        <f t="shared" si="70"/>
        <v>0</v>
      </c>
      <c r="BU530" s="88">
        <f t="shared" si="71"/>
        <v>0</v>
      </c>
      <c r="BV530" s="89" t="b">
        <f>IF(BT530&lt;&gt;0,Árboles!AC524)</f>
        <v>0</v>
      </c>
      <c r="BW530" s="88">
        <f t="shared" si="72"/>
        <v>0</v>
      </c>
      <c r="BX530" s="88">
        <f t="shared" si="73"/>
        <v>0</v>
      </c>
      <c r="BY530" s="89" t="b">
        <f>IF(BW530&lt;&gt;0,Árboles!AC524)</f>
        <v>0</v>
      </c>
      <c r="BZ530" s="88">
        <f t="shared" si="74"/>
        <v>0</v>
      </c>
      <c r="CA530" s="88">
        <f t="shared" si="75"/>
        <v>0</v>
      </c>
      <c r="CB530" s="89" t="b">
        <f>IF(BZ530&lt;&gt;0,Árboles!AC524)</f>
        <v>0</v>
      </c>
      <c r="CC530" s="88">
        <f t="shared" si="76"/>
        <v>0</v>
      </c>
      <c r="CD530" s="88">
        <f t="shared" si="77"/>
        <v>0</v>
      </c>
      <c r="CE530" s="89" t="b">
        <f>IF(CC530&lt;&gt;0,Árboles!AC524)</f>
        <v>0</v>
      </c>
    </row>
    <row r="531" spans="68:83">
      <c r="BP531" s="10">
        <f>Árboles!B525</f>
        <v>0</v>
      </c>
      <c r="BQ531" s="86">
        <f>Árboles!G525</f>
        <v>0</v>
      </c>
      <c r="BR531" s="87">
        <f>Árboles!V525</f>
        <v>0</v>
      </c>
      <c r="BS531" s="87">
        <f>Árboles!W525</f>
        <v>0</v>
      </c>
      <c r="BT531" s="88">
        <f t="shared" si="70"/>
        <v>0</v>
      </c>
      <c r="BU531" s="88">
        <f t="shared" si="71"/>
        <v>0</v>
      </c>
      <c r="BV531" s="89" t="b">
        <f>IF(BT531&lt;&gt;0,Árboles!AC525)</f>
        <v>0</v>
      </c>
      <c r="BW531" s="88">
        <f t="shared" si="72"/>
        <v>0</v>
      </c>
      <c r="BX531" s="88">
        <f t="shared" si="73"/>
        <v>0</v>
      </c>
      <c r="BY531" s="89" t="b">
        <f>IF(BW531&lt;&gt;0,Árboles!AC525)</f>
        <v>0</v>
      </c>
      <c r="BZ531" s="88">
        <f t="shared" si="74"/>
        <v>0</v>
      </c>
      <c r="CA531" s="88">
        <f t="shared" si="75"/>
        <v>0</v>
      </c>
      <c r="CB531" s="89" t="b">
        <f>IF(BZ531&lt;&gt;0,Árboles!AC525)</f>
        <v>0</v>
      </c>
      <c r="CC531" s="88">
        <f t="shared" si="76"/>
        <v>0</v>
      </c>
      <c r="CD531" s="88">
        <f t="shared" si="77"/>
        <v>0</v>
      </c>
      <c r="CE531" s="89" t="b">
        <f>IF(CC531&lt;&gt;0,Árboles!AC525)</f>
        <v>0</v>
      </c>
    </row>
    <row r="532" spans="68:83">
      <c r="BP532" s="10">
        <f>Árboles!B526</f>
        <v>0</v>
      </c>
      <c r="BQ532" s="86">
        <f>Árboles!G526</f>
        <v>0</v>
      </c>
      <c r="BR532" s="87">
        <f>Árboles!V526</f>
        <v>0</v>
      </c>
      <c r="BS532" s="87">
        <f>Árboles!W526</f>
        <v>0</v>
      </c>
      <c r="BT532" s="88">
        <f t="shared" si="70"/>
        <v>0</v>
      </c>
      <c r="BU532" s="88">
        <f t="shared" si="71"/>
        <v>0</v>
      </c>
      <c r="BV532" s="89" t="b">
        <f>IF(BT532&lt;&gt;0,Árboles!AC526)</f>
        <v>0</v>
      </c>
      <c r="BW532" s="88">
        <f t="shared" si="72"/>
        <v>0</v>
      </c>
      <c r="BX532" s="88">
        <f t="shared" si="73"/>
        <v>0</v>
      </c>
      <c r="BY532" s="89" t="b">
        <f>IF(BW532&lt;&gt;0,Árboles!AC526)</f>
        <v>0</v>
      </c>
      <c r="BZ532" s="88">
        <f t="shared" si="74"/>
        <v>0</v>
      </c>
      <c r="CA532" s="88">
        <f t="shared" si="75"/>
        <v>0</v>
      </c>
      <c r="CB532" s="89" t="b">
        <f>IF(BZ532&lt;&gt;0,Árboles!AC526)</f>
        <v>0</v>
      </c>
      <c r="CC532" s="88">
        <f t="shared" si="76"/>
        <v>0</v>
      </c>
      <c r="CD532" s="88">
        <f t="shared" si="77"/>
        <v>0</v>
      </c>
      <c r="CE532" s="89" t="b">
        <f>IF(CC532&lt;&gt;0,Árboles!AC526)</f>
        <v>0</v>
      </c>
    </row>
    <row r="533" spans="68:83">
      <c r="BP533" s="10">
        <f>Árboles!B527</f>
        <v>0</v>
      </c>
      <c r="BQ533" s="86">
        <f>Árboles!G527</f>
        <v>0</v>
      </c>
      <c r="BR533" s="87">
        <f>Árboles!V527</f>
        <v>0</v>
      </c>
      <c r="BS533" s="87">
        <f>Árboles!W527</f>
        <v>0</v>
      </c>
      <c r="BT533" s="88">
        <f t="shared" si="70"/>
        <v>0</v>
      </c>
      <c r="BU533" s="88">
        <f t="shared" si="71"/>
        <v>0</v>
      </c>
      <c r="BV533" s="89" t="b">
        <f>IF(BT533&lt;&gt;0,Árboles!AC527)</f>
        <v>0</v>
      </c>
      <c r="BW533" s="88">
        <f t="shared" si="72"/>
        <v>0</v>
      </c>
      <c r="BX533" s="88">
        <f t="shared" si="73"/>
        <v>0</v>
      </c>
      <c r="BY533" s="89" t="b">
        <f>IF(BW533&lt;&gt;0,Árboles!AC527)</f>
        <v>0</v>
      </c>
      <c r="BZ533" s="88">
        <f t="shared" si="74"/>
        <v>0</v>
      </c>
      <c r="CA533" s="88">
        <f t="shared" si="75"/>
        <v>0</v>
      </c>
      <c r="CB533" s="89" t="b">
        <f>IF(BZ533&lt;&gt;0,Árboles!AC527)</f>
        <v>0</v>
      </c>
      <c r="CC533" s="88">
        <f t="shared" si="76"/>
        <v>0</v>
      </c>
      <c r="CD533" s="88">
        <f t="shared" si="77"/>
        <v>0</v>
      </c>
      <c r="CE533" s="89" t="b">
        <f>IF(CC533&lt;&gt;0,Árboles!AC527)</f>
        <v>0</v>
      </c>
    </row>
    <row r="534" spans="68:83">
      <c r="BP534" s="10">
        <f>Árboles!B528</f>
        <v>0</v>
      </c>
      <c r="BQ534" s="86">
        <f>Árboles!G528</f>
        <v>0</v>
      </c>
      <c r="BR534" s="87">
        <f>Árboles!V528</f>
        <v>0</v>
      </c>
      <c r="BS534" s="87">
        <f>Árboles!W528</f>
        <v>0</v>
      </c>
      <c r="BT534" s="88">
        <f t="shared" si="70"/>
        <v>0</v>
      </c>
      <c r="BU534" s="88">
        <f t="shared" si="71"/>
        <v>0</v>
      </c>
      <c r="BV534" s="89" t="b">
        <f>IF(BT534&lt;&gt;0,Árboles!AC528)</f>
        <v>0</v>
      </c>
      <c r="BW534" s="88">
        <f t="shared" si="72"/>
        <v>0</v>
      </c>
      <c r="BX534" s="88">
        <f t="shared" si="73"/>
        <v>0</v>
      </c>
      <c r="BY534" s="89" t="b">
        <f>IF(BW534&lt;&gt;0,Árboles!AC528)</f>
        <v>0</v>
      </c>
      <c r="BZ534" s="88">
        <f t="shared" si="74"/>
        <v>0</v>
      </c>
      <c r="CA534" s="88">
        <f t="shared" si="75"/>
        <v>0</v>
      </c>
      <c r="CB534" s="89" t="b">
        <f>IF(BZ534&lt;&gt;0,Árboles!AC528)</f>
        <v>0</v>
      </c>
      <c r="CC534" s="88">
        <f t="shared" si="76"/>
        <v>0</v>
      </c>
      <c r="CD534" s="88">
        <f t="shared" si="77"/>
        <v>0</v>
      </c>
      <c r="CE534" s="89" t="b">
        <f>IF(CC534&lt;&gt;0,Árboles!AC528)</f>
        <v>0</v>
      </c>
    </row>
    <row r="535" spans="68:83">
      <c r="BP535" s="10">
        <f>Árboles!B529</f>
        <v>0</v>
      </c>
      <c r="BQ535" s="86">
        <f>Árboles!G529</f>
        <v>0</v>
      </c>
      <c r="BR535" s="87">
        <f>Árboles!V529</f>
        <v>0</v>
      </c>
      <c r="BS535" s="87">
        <f>Árboles!W529</f>
        <v>0</v>
      </c>
      <c r="BT535" s="88">
        <f t="shared" si="70"/>
        <v>0</v>
      </c>
      <c r="BU535" s="88">
        <f t="shared" si="71"/>
        <v>0</v>
      </c>
      <c r="BV535" s="89" t="b">
        <f>IF(BT535&lt;&gt;0,Árboles!AC529)</f>
        <v>0</v>
      </c>
      <c r="BW535" s="88">
        <f t="shared" si="72"/>
        <v>0</v>
      </c>
      <c r="BX535" s="88">
        <f t="shared" si="73"/>
        <v>0</v>
      </c>
      <c r="BY535" s="89" t="b">
        <f>IF(BW535&lt;&gt;0,Árboles!AC529)</f>
        <v>0</v>
      </c>
      <c r="BZ535" s="88">
        <f t="shared" si="74"/>
        <v>0</v>
      </c>
      <c r="CA535" s="88">
        <f t="shared" si="75"/>
        <v>0</v>
      </c>
      <c r="CB535" s="89" t="b">
        <f>IF(BZ535&lt;&gt;0,Árboles!AC529)</f>
        <v>0</v>
      </c>
      <c r="CC535" s="88">
        <f t="shared" si="76"/>
        <v>0</v>
      </c>
      <c r="CD535" s="88">
        <f t="shared" si="77"/>
        <v>0</v>
      </c>
      <c r="CE535" s="89" t="b">
        <f>IF(CC535&lt;&gt;0,Árboles!AC529)</f>
        <v>0</v>
      </c>
    </row>
    <row r="536" spans="68:83">
      <c r="BP536" s="10">
        <f>Árboles!B530</f>
        <v>0</v>
      </c>
      <c r="BQ536" s="86">
        <f>Árboles!G530</f>
        <v>0</v>
      </c>
      <c r="BR536" s="87">
        <f>Árboles!V530</f>
        <v>0</v>
      </c>
      <c r="BS536" s="87">
        <f>Árboles!W530</f>
        <v>0</v>
      </c>
      <c r="BT536" s="88">
        <f t="shared" si="70"/>
        <v>0</v>
      </c>
      <c r="BU536" s="88">
        <f t="shared" si="71"/>
        <v>0</v>
      </c>
      <c r="BV536" s="89" t="b">
        <f>IF(BT536&lt;&gt;0,Árboles!AC530)</f>
        <v>0</v>
      </c>
      <c r="BW536" s="88">
        <f t="shared" si="72"/>
        <v>0</v>
      </c>
      <c r="BX536" s="88">
        <f t="shared" si="73"/>
        <v>0</v>
      </c>
      <c r="BY536" s="89" t="b">
        <f>IF(BW536&lt;&gt;0,Árboles!AC530)</f>
        <v>0</v>
      </c>
      <c r="BZ536" s="88">
        <f t="shared" si="74"/>
        <v>0</v>
      </c>
      <c r="CA536" s="88">
        <f t="shared" si="75"/>
        <v>0</v>
      </c>
      <c r="CB536" s="89" t="b">
        <f>IF(BZ536&lt;&gt;0,Árboles!AC530)</f>
        <v>0</v>
      </c>
      <c r="CC536" s="88">
        <f t="shared" si="76"/>
        <v>0</v>
      </c>
      <c r="CD536" s="88">
        <f t="shared" si="77"/>
        <v>0</v>
      </c>
      <c r="CE536" s="89" t="b">
        <f>IF(CC536&lt;&gt;0,Árboles!AC530)</f>
        <v>0</v>
      </c>
    </row>
    <row r="537" spans="68:83">
      <c r="BP537" s="10">
        <f>Árboles!B531</f>
        <v>0</v>
      </c>
      <c r="BQ537" s="86">
        <f>Árboles!G531</f>
        <v>0</v>
      </c>
      <c r="BR537" s="87">
        <f>Árboles!V531</f>
        <v>0</v>
      </c>
      <c r="BS537" s="87">
        <f>Árboles!W531</f>
        <v>0</v>
      </c>
      <c r="BT537" s="88">
        <f t="shared" si="70"/>
        <v>0</v>
      </c>
      <c r="BU537" s="88">
        <f t="shared" si="71"/>
        <v>0</v>
      </c>
      <c r="BV537" s="89" t="b">
        <f>IF(BT537&lt;&gt;0,Árboles!AC531)</f>
        <v>0</v>
      </c>
      <c r="BW537" s="88">
        <f t="shared" si="72"/>
        <v>0</v>
      </c>
      <c r="BX537" s="88">
        <f t="shared" si="73"/>
        <v>0</v>
      </c>
      <c r="BY537" s="89" t="b">
        <f>IF(BW537&lt;&gt;0,Árboles!AC531)</f>
        <v>0</v>
      </c>
      <c r="BZ537" s="88">
        <f t="shared" si="74"/>
        <v>0</v>
      </c>
      <c r="CA537" s="88">
        <f t="shared" si="75"/>
        <v>0</v>
      </c>
      <c r="CB537" s="89" t="b">
        <f>IF(BZ537&lt;&gt;0,Árboles!AC531)</f>
        <v>0</v>
      </c>
      <c r="CC537" s="88">
        <f t="shared" si="76"/>
        <v>0</v>
      </c>
      <c r="CD537" s="88">
        <f t="shared" si="77"/>
        <v>0</v>
      </c>
      <c r="CE537" s="89" t="b">
        <f>IF(CC537&lt;&gt;0,Árboles!AC531)</f>
        <v>0</v>
      </c>
    </row>
    <row r="538" spans="68:83">
      <c r="BP538" s="10">
        <f>Árboles!B532</f>
        <v>0</v>
      </c>
      <c r="BQ538" s="86">
        <f>Árboles!G532</f>
        <v>0</v>
      </c>
      <c r="BR538" s="87">
        <f>Árboles!V532</f>
        <v>0</v>
      </c>
      <c r="BS538" s="87">
        <f>Árboles!W532</f>
        <v>0</v>
      </c>
      <c r="BT538" s="88">
        <f t="shared" si="70"/>
        <v>0</v>
      </c>
      <c r="BU538" s="88">
        <f t="shared" si="71"/>
        <v>0</v>
      </c>
      <c r="BV538" s="89" t="b">
        <f>IF(BT538&lt;&gt;0,Árboles!AC532)</f>
        <v>0</v>
      </c>
      <c r="BW538" s="88">
        <f t="shared" si="72"/>
        <v>0</v>
      </c>
      <c r="BX538" s="88">
        <f t="shared" si="73"/>
        <v>0</v>
      </c>
      <c r="BY538" s="89" t="b">
        <f>IF(BW538&lt;&gt;0,Árboles!AC532)</f>
        <v>0</v>
      </c>
      <c r="BZ538" s="88">
        <f t="shared" si="74"/>
        <v>0</v>
      </c>
      <c r="CA538" s="88">
        <f t="shared" si="75"/>
        <v>0</v>
      </c>
      <c r="CB538" s="89" t="b">
        <f>IF(BZ538&lt;&gt;0,Árboles!AC532)</f>
        <v>0</v>
      </c>
      <c r="CC538" s="88">
        <f t="shared" si="76"/>
        <v>0</v>
      </c>
      <c r="CD538" s="88">
        <f t="shared" si="77"/>
        <v>0</v>
      </c>
      <c r="CE538" s="89" t="b">
        <f>IF(CC538&lt;&gt;0,Árboles!AC532)</f>
        <v>0</v>
      </c>
    </row>
    <row r="539" spans="68:83">
      <c r="BP539" s="10">
        <f>Árboles!B533</f>
        <v>0</v>
      </c>
      <c r="BQ539" s="86">
        <f>Árboles!G533</f>
        <v>0</v>
      </c>
      <c r="BR539" s="87">
        <f>Árboles!V533</f>
        <v>0</v>
      </c>
      <c r="BS539" s="87">
        <f>Árboles!W533</f>
        <v>0</v>
      </c>
      <c r="BT539" s="88">
        <f t="shared" si="70"/>
        <v>0</v>
      </c>
      <c r="BU539" s="88">
        <f t="shared" si="71"/>
        <v>0</v>
      </c>
      <c r="BV539" s="89" t="b">
        <f>IF(BT539&lt;&gt;0,Árboles!AC533)</f>
        <v>0</v>
      </c>
      <c r="BW539" s="88">
        <f t="shared" si="72"/>
        <v>0</v>
      </c>
      <c r="BX539" s="88">
        <f t="shared" si="73"/>
        <v>0</v>
      </c>
      <c r="BY539" s="89" t="b">
        <f>IF(BW539&lt;&gt;0,Árboles!AC533)</f>
        <v>0</v>
      </c>
      <c r="BZ539" s="88">
        <f t="shared" si="74"/>
        <v>0</v>
      </c>
      <c r="CA539" s="88">
        <f t="shared" si="75"/>
        <v>0</v>
      </c>
      <c r="CB539" s="89" t="b">
        <f>IF(BZ539&lt;&gt;0,Árboles!AC533)</f>
        <v>0</v>
      </c>
      <c r="CC539" s="88">
        <f t="shared" si="76"/>
        <v>0</v>
      </c>
      <c r="CD539" s="88">
        <f t="shared" si="77"/>
        <v>0</v>
      </c>
      <c r="CE539" s="89" t="b">
        <f>IF(CC539&lt;&gt;0,Árboles!AC533)</f>
        <v>0</v>
      </c>
    </row>
    <row r="540" spans="68:83">
      <c r="BP540" s="10">
        <f>Árboles!B534</f>
        <v>0</v>
      </c>
      <c r="BQ540" s="86">
        <f>Árboles!G534</f>
        <v>0</v>
      </c>
      <c r="BR540" s="87">
        <f>Árboles!V534</f>
        <v>0</v>
      </c>
      <c r="BS540" s="87">
        <f>Árboles!W534</f>
        <v>0</v>
      </c>
      <c r="BT540" s="88">
        <f t="shared" si="70"/>
        <v>0</v>
      </c>
      <c r="BU540" s="88">
        <f t="shared" si="71"/>
        <v>0</v>
      </c>
      <c r="BV540" s="89" t="b">
        <f>IF(BT540&lt;&gt;0,Árboles!AC534)</f>
        <v>0</v>
      </c>
      <c r="BW540" s="88">
        <f t="shared" si="72"/>
        <v>0</v>
      </c>
      <c r="BX540" s="88">
        <f t="shared" si="73"/>
        <v>0</v>
      </c>
      <c r="BY540" s="89" t="b">
        <f>IF(BW540&lt;&gt;0,Árboles!AC534)</f>
        <v>0</v>
      </c>
      <c r="BZ540" s="88">
        <f t="shared" si="74"/>
        <v>0</v>
      </c>
      <c r="CA540" s="88">
        <f t="shared" si="75"/>
        <v>0</v>
      </c>
      <c r="CB540" s="89" t="b">
        <f>IF(BZ540&lt;&gt;0,Árboles!AC534)</f>
        <v>0</v>
      </c>
      <c r="CC540" s="88">
        <f t="shared" si="76"/>
        <v>0</v>
      </c>
      <c r="CD540" s="88">
        <f t="shared" si="77"/>
        <v>0</v>
      </c>
      <c r="CE540" s="89" t="b">
        <f>IF(CC540&lt;&gt;0,Árboles!AC534)</f>
        <v>0</v>
      </c>
    </row>
    <row r="541" spans="68:83">
      <c r="BP541" s="10">
        <f>Árboles!B535</f>
        <v>0</v>
      </c>
      <c r="BQ541" s="86">
        <f>Árboles!G535</f>
        <v>0</v>
      </c>
      <c r="BR541" s="87">
        <f>Árboles!V535</f>
        <v>0</v>
      </c>
      <c r="BS541" s="87">
        <f>Árboles!W535</f>
        <v>0</v>
      </c>
      <c r="BT541" s="88">
        <f t="shared" si="70"/>
        <v>0</v>
      </c>
      <c r="BU541" s="88">
        <f t="shared" si="71"/>
        <v>0</v>
      </c>
      <c r="BV541" s="89" t="b">
        <f>IF(BT541&lt;&gt;0,Árboles!AC535)</f>
        <v>0</v>
      </c>
      <c r="BW541" s="88">
        <f t="shared" si="72"/>
        <v>0</v>
      </c>
      <c r="BX541" s="88">
        <f t="shared" si="73"/>
        <v>0</v>
      </c>
      <c r="BY541" s="89" t="b">
        <f>IF(BW541&lt;&gt;0,Árboles!AC535)</f>
        <v>0</v>
      </c>
      <c r="BZ541" s="88">
        <f t="shared" si="74"/>
        <v>0</v>
      </c>
      <c r="CA541" s="88">
        <f t="shared" si="75"/>
        <v>0</v>
      </c>
      <c r="CB541" s="89" t="b">
        <f>IF(BZ541&lt;&gt;0,Árboles!AC535)</f>
        <v>0</v>
      </c>
      <c r="CC541" s="88">
        <f t="shared" si="76"/>
        <v>0</v>
      </c>
      <c r="CD541" s="88">
        <f t="shared" si="77"/>
        <v>0</v>
      </c>
      <c r="CE541" s="89" t="b">
        <f>IF(CC541&lt;&gt;0,Árboles!AC535)</f>
        <v>0</v>
      </c>
    </row>
    <row r="542" spans="68:83">
      <c r="BP542" s="10">
        <f>Árboles!B536</f>
        <v>0</v>
      </c>
      <c r="BQ542" s="86">
        <f>Árboles!G536</f>
        <v>0</v>
      </c>
      <c r="BR542" s="87">
        <f>Árboles!V536</f>
        <v>0</v>
      </c>
      <c r="BS542" s="87">
        <f>Árboles!W536</f>
        <v>0</v>
      </c>
      <c r="BT542" s="88">
        <f t="shared" si="70"/>
        <v>0</v>
      </c>
      <c r="BU542" s="88">
        <f t="shared" si="71"/>
        <v>0</v>
      </c>
      <c r="BV542" s="89" t="b">
        <f>IF(BT542&lt;&gt;0,Árboles!AC536)</f>
        <v>0</v>
      </c>
      <c r="BW542" s="88">
        <f t="shared" si="72"/>
        <v>0</v>
      </c>
      <c r="BX542" s="88">
        <f t="shared" si="73"/>
        <v>0</v>
      </c>
      <c r="BY542" s="89" t="b">
        <f>IF(BW542&lt;&gt;0,Árboles!AC536)</f>
        <v>0</v>
      </c>
      <c r="BZ542" s="88">
        <f t="shared" si="74"/>
        <v>0</v>
      </c>
      <c r="CA542" s="88">
        <f t="shared" si="75"/>
        <v>0</v>
      </c>
      <c r="CB542" s="89" t="b">
        <f>IF(BZ542&lt;&gt;0,Árboles!AC536)</f>
        <v>0</v>
      </c>
      <c r="CC542" s="88">
        <f t="shared" si="76"/>
        <v>0</v>
      </c>
      <c r="CD542" s="88">
        <f t="shared" si="77"/>
        <v>0</v>
      </c>
      <c r="CE542" s="89" t="b">
        <f>IF(CC542&lt;&gt;0,Árboles!AC536)</f>
        <v>0</v>
      </c>
    </row>
    <row r="543" spans="68:83">
      <c r="BP543" s="10">
        <f>Árboles!B537</f>
        <v>0</v>
      </c>
      <c r="BQ543" s="86">
        <f>Árboles!G537</f>
        <v>0</v>
      </c>
      <c r="BR543" s="87">
        <f>Árboles!V537</f>
        <v>0</v>
      </c>
      <c r="BS543" s="87">
        <f>Árboles!W537</f>
        <v>0</v>
      </c>
      <c r="BT543" s="88">
        <f t="shared" si="70"/>
        <v>0</v>
      </c>
      <c r="BU543" s="88">
        <f t="shared" si="71"/>
        <v>0</v>
      </c>
      <c r="BV543" s="89" t="b">
        <f>IF(BT543&lt;&gt;0,Árboles!AC537)</f>
        <v>0</v>
      </c>
      <c r="BW543" s="88">
        <f t="shared" si="72"/>
        <v>0</v>
      </c>
      <c r="BX543" s="88">
        <f t="shared" si="73"/>
        <v>0</v>
      </c>
      <c r="BY543" s="89" t="b">
        <f>IF(BW543&lt;&gt;0,Árboles!AC537)</f>
        <v>0</v>
      </c>
      <c r="BZ543" s="88">
        <f t="shared" si="74"/>
        <v>0</v>
      </c>
      <c r="CA543" s="88">
        <f t="shared" si="75"/>
        <v>0</v>
      </c>
      <c r="CB543" s="89" t="b">
        <f>IF(BZ543&lt;&gt;0,Árboles!AC537)</f>
        <v>0</v>
      </c>
      <c r="CC543" s="88">
        <f t="shared" si="76"/>
        <v>0</v>
      </c>
      <c r="CD543" s="88">
        <f t="shared" si="77"/>
        <v>0</v>
      </c>
      <c r="CE543" s="89" t="b">
        <f>IF(CC543&lt;&gt;0,Árboles!AC537)</f>
        <v>0</v>
      </c>
    </row>
    <row r="544" spans="68:83">
      <c r="BP544" s="10">
        <f>Árboles!B538</f>
        <v>0</v>
      </c>
      <c r="BQ544" s="86">
        <f>Árboles!G538</f>
        <v>0</v>
      </c>
      <c r="BR544" s="87">
        <f>Árboles!V538</f>
        <v>0</v>
      </c>
      <c r="BS544" s="87">
        <f>Árboles!W538</f>
        <v>0</v>
      </c>
      <c r="BT544" s="88">
        <f t="shared" si="70"/>
        <v>0</v>
      </c>
      <c r="BU544" s="88">
        <f t="shared" si="71"/>
        <v>0</v>
      </c>
      <c r="BV544" s="89" t="b">
        <f>IF(BT544&lt;&gt;0,Árboles!AC538)</f>
        <v>0</v>
      </c>
      <c r="BW544" s="88">
        <f t="shared" si="72"/>
        <v>0</v>
      </c>
      <c r="BX544" s="88">
        <f t="shared" si="73"/>
        <v>0</v>
      </c>
      <c r="BY544" s="89" t="b">
        <f>IF(BW544&lt;&gt;0,Árboles!AC538)</f>
        <v>0</v>
      </c>
      <c r="BZ544" s="88">
        <f t="shared" si="74"/>
        <v>0</v>
      </c>
      <c r="CA544" s="88">
        <f t="shared" si="75"/>
        <v>0</v>
      </c>
      <c r="CB544" s="89" t="b">
        <f>IF(BZ544&lt;&gt;0,Árboles!AC538)</f>
        <v>0</v>
      </c>
      <c r="CC544" s="88">
        <f t="shared" si="76"/>
        <v>0</v>
      </c>
      <c r="CD544" s="88">
        <f t="shared" si="77"/>
        <v>0</v>
      </c>
      <c r="CE544" s="89" t="b">
        <f>IF(CC544&lt;&gt;0,Árboles!AC538)</f>
        <v>0</v>
      </c>
    </row>
    <row r="545" spans="68:83">
      <c r="BP545" s="10">
        <f>Árboles!B539</f>
        <v>0</v>
      </c>
      <c r="BQ545" s="86">
        <f>Árboles!G539</f>
        <v>0</v>
      </c>
      <c r="BR545" s="87">
        <f>Árboles!V539</f>
        <v>0</v>
      </c>
      <c r="BS545" s="87">
        <f>Árboles!W539</f>
        <v>0</v>
      </c>
      <c r="BT545" s="88">
        <f t="shared" si="70"/>
        <v>0</v>
      </c>
      <c r="BU545" s="88">
        <f t="shared" si="71"/>
        <v>0</v>
      </c>
      <c r="BV545" s="89" t="b">
        <f>IF(BT545&lt;&gt;0,Árboles!AC539)</f>
        <v>0</v>
      </c>
      <c r="BW545" s="88">
        <f t="shared" si="72"/>
        <v>0</v>
      </c>
      <c r="BX545" s="88">
        <f t="shared" si="73"/>
        <v>0</v>
      </c>
      <c r="BY545" s="89" t="b">
        <f>IF(BW545&lt;&gt;0,Árboles!AC539)</f>
        <v>0</v>
      </c>
      <c r="BZ545" s="88">
        <f t="shared" si="74"/>
        <v>0</v>
      </c>
      <c r="CA545" s="88">
        <f t="shared" si="75"/>
        <v>0</v>
      </c>
      <c r="CB545" s="89" t="b">
        <f>IF(BZ545&lt;&gt;0,Árboles!AC539)</f>
        <v>0</v>
      </c>
      <c r="CC545" s="88">
        <f t="shared" si="76"/>
        <v>0</v>
      </c>
      <c r="CD545" s="88">
        <f t="shared" si="77"/>
        <v>0</v>
      </c>
      <c r="CE545" s="89" t="b">
        <f>IF(CC545&lt;&gt;0,Árboles!AC539)</f>
        <v>0</v>
      </c>
    </row>
    <row r="546" spans="68:83">
      <c r="BP546" s="10">
        <f>Árboles!B540</f>
        <v>0</v>
      </c>
      <c r="BQ546" s="86">
        <f>Árboles!G540</f>
        <v>0</v>
      </c>
      <c r="BR546" s="87">
        <f>Árboles!V540</f>
        <v>0</v>
      </c>
      <c r="BS546" s="87">
        <f>Árboles!W540</f>
        <v>0</v>
      </c>
      <c r="BT546" s="88">
        <f t="shared" si="70"/>
        <v>0</v>
      </c>
      <c r="BU546" s="88">
        <f t="shared" si="71"/>
        <v>0</v>
      </c>
      <c r="BV546" s="89" t="b">
        <f>IF(BT546&lt;&gt;0,Árboles!AC540)</f>
        <v>0</v>
      </c>
      <c r="BW546" s="88">
        <f t="shared" si="72"/>
        <v>0</v>
      </c>
      <c r="BX546" s="88">
        <f t="shared" si="73"/>
        <v>0</v>
      </c>
      <c r="BY546" s="89" t="b">
        <f>IF(BW546&lt;&gt;0,Árboles!AC540)</f>
        <v>0</v>
      </c>
      <c r="BZ546" s="88">
        <f t="shared" si="74"/>
        <v>0</v>
      </c>
      <c r="CA546" s="88">
        <f t="shared" si="75"/>
        <v>0</v>
      </c>
      <c r="CB546" s="89" t="b">
        <f>IF(BZ546&lt;&gt;0,Árboles!AC540)</f>
        <v>0</v>
      </c>
      <c r="CC546" s="88">
        <f t="shared" si="76"/>
        <v>0</v>
      </c>
      <c r="CD546" s="88">
        <f t="shared" si="77"/>
        <v>0</v>
      </c>
      <c r="CE546" s="89" t="b">
        <f>IF(CC546&lt;&gt;0,Árboles!AC540)</f>
        <v>0</v>
      </c>
    </row>
    <row r="547" spans="68:83">
      <c r="BP547" s="10">
        <f>Árboles!B541</f>
        <v>0</v>
      </c>
      <c r="BQ547" s="86">
        <f>Árboles!G541</f>
        <v>0</v>
      </c>
      <c r="BR547" s="87">
        <f>Árboles!V541</f>
        <v>0</v>
      </c>
      <c r="BS547" s="87">
        <f>Árboles!W541</f>
        <v>0</v>
      </c>
      <c r="BT547" s="88">
        <f t="shared" si="70"/>
        <v>0</v>
      </c>
      <c r="BU547" s="88">
        <f t="shared" si="71"/>
        <v>0</v>
      </c>
      <c r="BV547" s="89" t="b">
        <f>IF(BT547&lt;&gt;0,Árboles!AC541)</f>
        <v>0</v>
      </c>
      <c r="BW547" s="88">
        <f t="shared" si="72"/>
        <v>0</v>
      </c>
      <c r="BX547" s="88">
        <f t="shared" si="73"/>
        <v>0</v>
      </c>
      <c r="BY547" s="89" t="b">
        <f>IF(BW547&lt;&gt;0,Árboles!AC541)</f>
        <v>0</v>
      </c>
      <c r="BZ547" s="88">
        <f t="shared" si="74"/>
        <v>0</v>
      </c>
      <c r="CA547" s="88">
        <f t="shared" si="75"/>
        <v>0</v>
      </c>
      <c r="CB547" s="89" t="b">
        <f>IF(BZ547&lt;&gt;0,Árboles!AC541)</f>
        <v>0</v>
      </c>
      <c r="CC547" s="88">
        <f t="shared" si="76"/>
        <v>0</v>
      </c>
      <c r="CD547" s="88">
        <f t="shared" si="77"/>
        <v>0</v>
      </c>
      <c r="CE547" s="89" t="b">
        <f>IF(CC547&lt;&gt;0,Árboles!AC541)</f>
        <v>0</v>
      </c>
    </row>
    <row r="548" spans="68:83">
      <c r="BP548" s="10">
        <f>Árboles!B542</f>
        <v>0</v>
      </c>
      <c r="BQ548" s="86">
        <f>Árboles!G542</f>
        <v>0</v>
      </c>
      <c r="BR548" s="87">
        <f>Árboles!V542</f>
        <v>0</v>
      </c>
      <c r="BS548" s="87">
        <f>Árboles!W542</f>
        <v>0</v>
      </c>
      <c r="BT548" s="88">
        <f t="shared" si="70"/>
        <v>0</v>
      </c>
      <c r="BU548" s="88">
        <f t="shared" si="71"/>
        <v>0</v>
      </c>
      <c r="BV548" s="89" t="b">
        <f>IF(BT548&lt;&gt;0,Árboles!AC542)</f>
        <v>0</v>
      </c>
      <c r="BW548" s="88">
        <f t="shared" si="72"/>
        <v>0</v>
      </c>
      <c r="BX548" s="88">
        <f t="shared" si="73"/>
        <v>0</v>
      </c>
      <c r="BY548" s="89" t="b">
        <f>IF(BW548&lt;&gt;0,Árboles!AC542)</f>
        <v>0</v>
      </c>
      <c r="BZ548" s="88">
        <f t="shared" si="74"/>
        <v>0</v>
      </c>
      <c r="CA548" s="88">
        <f t="shared" si="75"/>
        <v>0</v>
      </c>
      <c r="CB548" s="89" t="b">
        <f>IF(BZ548&lt;&gt;0,Árboles!AC542)</f>
        <v>0</v>
      </c>
      <c r="CC548" s="88">
        <f t="shared" si="76"/>
        <v>0</v>
      </c>
      <c r="CD548" s="88">
        <f t="shared" si="77"/>
        <v>0</v>
      </c>
      <c r="CE548" s="89" t="b">
        <f>IF(CC548&lt;&gt;0,Árboles!AC542)</f>
        <v>0</v>
      </c>
    </row>
    <row r="549" spans="68:83">
      <c r="BP549" s="10">
        <f>Árboles!B543</f>
        <v>0</v>
      </c>
      <c r="BQ549" s="86">
        <f>Árboles!G543</f>
        <v>0</v>
      </c>
      <c r="BR549" s="87">
        <f>Árboles!V543</f>
        <v>0</v>
      </c>
      <c r="BS549" s="87">
        <f>Árboles!W543</f>
        <v>0</v>
      </c>
      <c r="BT549" s="88">
        <f t="shared" si="70"/>
        <v>0</v>
      </c>
      <c r="BU549" s="88">
        <f t="shared" si="71"/>
        <v>0</v>
      </c>
      <c r="BV549" s="89" t="b">
        <f>IF(BT549&lt;&gt;0,Árboles!AC543)</f>
        <v>0</v>
      </c>
      <c r="BW549" s="88">
        <f t="shared" si="72"/>
        <v>0</v>
      </c>
      <c r="BX549" s="88">
        <f t="shared" si="73"/>
        <v>0</v>
      </c>
      <c r="BY549" s="89" t="b">
        <f>IF(BW549&lt;&gt;0,Árboles!AC543)</f>
        <v>0</v>
      </c>
      <c r="BZ549" s="88">
        <f t="shared" si="74"/>
        <v>0</v>
      </c>
      <c r="CA549" s="88">
        <f t="shared" si="75"/>
        <v>0</v>
      </c>
      <c r="CB549" s="89" t="b">
        <f>IF(BZ549&lt;&gt;0,Árboles!AC543)</f>
        <v>0</v>
      </c>
      <c r="CC549" s="88">
        <f t="shared" si="76"/>
        <v>0</v>
      </c>
      <c r="CD549" s="88">
        <f t="shared" si="77"/>
        <v>0</v>
      </c>
      <c r="CE549" s="89" t="b">
        <f>IF(CC549&lt;&gt;0,Árboles!AC543)</f>
        <v>0</v>
      </c>
    </row>
    <row r="550" spans="68:83">
      <c r="BP550" s="10">
        <f>Árboles!B544</f>
        <v>0</v>
      </c>
      <c r="BQ550" s="86">
        <f>Árboles!G544</f>
        <v>0</v>
      </c>
      <c r="BR550" s="87">
        <f>Árboles!V544</f>
        <v>0</v>
      </c>
      <c r="BS550" s="87">
        <f>Árboles!W544</f>
        <v>0</v>
      </c>
      <c r="BT550" s="88">
        <f t="shared" si="70"/>
        <v>0</v>
      </c>
      <c r="BU550" s="88">
        <f t="shared" si="71"/>
        <v>0</v>
      </c>
      <c r="BV550" s="89" t="b">
        <f>IF(BT550&lt;&gt;0,Árboles!AC544)</f>
        <v>0</v>
      </c>
      <c r="BW550" s="88">
        <f t="shared" si="72"/>
        <v>0</v>
      </c>
      <c r="BX550" s="88">
        <f t="shared" si="73"/>
        <v>0</v>
      </c>
      <c r="BY550" s="89" t="b">
        <f>IF(BW550&lt;&gt;0,Árboles!AC544)</f>
        <v>0</v>
      </c>
      <c r="BZ550" s="88">
        <f t="shared" si="74"/>
        <v>0</v>
      </c>
      <c r="CA550" s="88">
        <f t="shared" si="75"/>
        <v>0</v>
      </c>
      <c r="CB550" s="89" t="b">
        <f>IF(BZ550&lt;&gt;0,Árboles!AC544)</f>
        <v>0</v>
      </c>
      <c r="CC550" s="88">
        <f t="shared" si="76"/>
        <v>0</v>
      </c>
      <c r="CD550" s="88">
        <f t="shared" si="77"/>
        <v>0</v>
      </c>
      <c r="CE550" s="89" t="b">
        <f>IF(CC550&lt;&gt;0,Árboles!AC544)</f>
        <v>0</v>
      </c>
    </row>
    <row r="551" spans="68:83">
      <c r="BP551" s="10">
        <f>Árboles!B545</f>
        <v>0</v>
      </c>
      <c r="BQ551" s="86">
        <f>Árboles!G545</f>
        <v>0</v>
      </c>
      <c r="BR551" s="87">
        <f>Árboles!V545</f>
        <v>0</v>
      </c>
      <c r="BS551" s="87">
        <f>Árboles!W545</f>
        <v>0</v>
      </c>
      <c r="BT551" s="88">
        <f t="shared" si="70"/>
        <v>0</v>
      </c>
      <c r="BU551" s="88">
        <f t="shared" si="71"/>
        <v>0</v>
      </c>
      <c r="BV551" s="89" t="b">
        <f>IF(BT551&lt;&gt;0,Árboles!AC545)</f>
        <v>0</v>
      </c>
      <c r="BW551" s="88">
        <f t="shared" si="72"/>
        <v>0</v>
      </c>
      <c r="BX551" s="88">
        <f t="shared" si="73"/>
        <v>0</v>
      </c>
      <c r="BY551" s="89" t="b">
        <f>IF(BW551&lt;&gt;0,Árboles!AC545)</f>
        <v>0</v>
      </c>
      <c r="BZ551" s="88">
        <f t="shared" si="74"/>
        <v>0</v>
      </c>
      <c r="CA551" s="88">
        <f t="shared" si="75"/>
        <v>0</v>
      </c>
      <c r="CB551" s="89" t="b">
        <f>IF(BZ551&lt;&gt;0,Árboles!AC545)</f>
        <v>0</v>
      </c>
      <c r="CC551" s="88">
        <f t="shared" si="76"/>
        <v>0</v>
      </c>
      <c r="CD551" s="88">
        <f t="shared" si="77"/>
        <v>0</v>
      </c>
      <c r="CE551" s="89" t="b">
        <f>IF(CC551&lt;&gt;0,Árboles!AC545)</f>
        <v>0</v>
      </c>
    </row>
    <row r="552" spans="68:83">
      <c r="BP552" s="10">
        <f>Árboles!B546</f>
        <v>0</v>
      </c>
      <c r="BQ552" s="86">
        <f>Árboles!G546</f>
        <v>0</v>
      </c>
      <c r="BR552" s="87">
        <f>Árboles!V546</f>
        <v>0</v>
      </c>
      <c r="BS552" s="87">
        <f>Árboles!W546</f>
        <v>0</v>
      </c>
      <c r="BT552" s="88">
        <f t="shared" si="70"/>
        <v>0</v>
      </c>
      <c r="BU552" s="88">
        <f t="shared" si="71"/>
        <v>0</v>
      </c>
      <c r="BV552" s="89" t="b">
        <f>IF(BT552&lt;&gt;0,Árboles!AC546)</f>
        <v>0</v>
      </c>
      <c r="BW552" s="88">
        <f t="shared" si="72"/>
        <v>0</v>
      </c>
      <c r="BX552" s="88">
        <f t="shared" si="73"/>
        <v>0</v>
      </c>
      <c r="BY552" s="89" t="b">
        <f>IF(BW552&lt;&gt;0,Árboles!AC546)</f>
        <v>0</v>
      </c>
      <c r="BZ552" s="88">
        <f t="shared" si="74"/>
        <v>0</v>
      </c>
      <c r="CA552" s="88">
        <f t="shared" si="75"/>
        <v>0</v>
      </c>
      <c r="CB552" s="89" t="b">
        <f>IF(BZ552&lt;&gt;0,Árboles!AC546)</f>
        <v>0</v>
      </c>
      <c r="CC552" s="88">
        <f t="shared" si="76"/>
        <v>0</v>
      </c>
      <c r="CD552" s="88">
        <f t="shared" si="77"/>
        <v>0</v>
      </c>
      <c r="CE552" s="89" t="b">
        <f>IF(CC552&lt;&gt;0,Árboles!AC546)</f>
        <v>0</v>
      </c>
    </row>
    <row r="553" spans="68:83">
      <c r="BP553" s="10">
        <f>Árboles!B547</f>
        <v>0</v>
      </c>
      <c r="BQ553" s="86">
        <f>Árboles!G547</f>
        <v>0</v>
      </c>
      <c r="BR553" s="87">
        <f>Árboles!V547</f>
        <v>0</v>
      </c>
      <c r="BS553" s="87">
        <f>Árboles!W547</f>
        <v>0</v>
      </c>
      <c r="BT553" s="88">
        <f t="shared" si="70"/>
        <v>0</v>
      </c>
      <c r="BU553" s="88">
        <f t="shared" si="71"/>
        <v>0</v>
      </c>
      <c r="BV553" s="89" t="b">
        <f>IF(BT553&lt;&gt;0,Árboles!AC547)</f>
        <v>0</v>
      </c>
      <c r="BW553" s="88">
        <f t="shared" si="72"/>
        <v>0</v>
      </c>
      <c r="BX553" s="88">
        <f t="shared" si="73"/>
        <v>0</v>
      </c>
      <c r="BY553" s="89" t="b">
        <f>IF(BW553&lt;&gt;0,Árboles!AC547)</f>
        <v>0</v>
      </c>
      <c r="BZ553" s="88">
        <f t="shared" si="74"/>
        <v>0</v>
      </c>
      <c r="CA553" s="88">
        <f t="shared" si="75"/>
        <v>0</v>
      </c>
      <c r="CB553" s="89" t="b">
        <f>IF(BZ553&lt;&gt;0,Árboles!AC547)</f>
        <v>0</v>
      </c>
      <c r="CC553" s="88">
        <f t="shared" si="76"/>
        <v>0</v>
      </c>
      <c r="CD553" s="88">
        <f t="shared" si="77"/>
        <v>0</v>
      </c>
      <c r="CE553" s="89" t="b">
        <f>IF(CC553&lt;&gt;0,Árboles!AC547)</f>
        <v>0</v>
      </c>
    </row>
    <row r="554" spans="68:83">
      <c r="BP554" s="10">
        <f>Árboles!B548</f>
        <v>0</v>
      </c>
      <c r="BQ554" s="86">
        <f>Árboles!G548</f>
        <v>0</v>
      </c>
      <c r="BR554" s="87">
        <f>Árboles!V548</f>
        <v>0</v>
      </c>
      <c r="BS554" s="87">
        <f>Árboles!W548</f>
        <v>0</v>
      </c>
      <c r="BT554" s="88">
        <f t="shared" si="70"/>
        <v>0</v>
      </c>
      <c r="BU554" s="88">
        <f t="shared" si="71"/>
        <v>0</v>
      </c>
      <c r="BV554" s="89" t="b">
        <f>IF(BT554&lt;&gt;0,Árboles!AC548)</f>
        <v>0</v>
      </c>
      <c r="BW554" s="88">
        <f t="shared" si="72"/>
        <v>0</v>
      </c>
      <c r="BX554" s="88">
        <f t="shared" si="73"/>
        <v>0</v>
      </c>
      <c r="BY554" s="89" t="b">
        <f>IF(BW554&lt;&gt;0,Árboles!AC548)</f>
        <v>0</v>
      </c>
      <c r="BZ554" s="88">
        <f t="shared" si="74"/>
        <v>0</v>
      </c>
      <c r="CA554" s="88">
        <f t="shared" si="75"/>
        <v>0</v>
      </c>
      <c r="CB554" s="89" t="b">
        <f>IF(BZ554&lt;&gt;0,Árboles!AC548)</f>
        <v>0</v>
      </c>
      <c r="CC554" s="88">
        <f t="shared" si="76"/>
        <v>0</v>
      </c>
      <c r="CD554" s="88">
        <f t="shared" si="77"/>
        <v>0</v>
      </c>
      <c r="CE554" s="89" t="b">
        <f>IF(CC554&lt;&gt;0,Árboles!AC548)</f>
        <v>0</v>
      </c>
    </row>
    <row r="555" spans="68:83">
      <c r="BP555" s="10">
        <f>Árboles!B549</f>
        <v>0</v>
      </c>
      <c r="BQ555" s="86">
        <f>Árboles!G549</f>
        <v>0</v>
      </c>
      <c r="BR555" s="87">
        <f>Árboles!V549</f>
        <v>0</v>
      </c>
      <c r="BS555" s="87">
        <f>Árboles!W549</f>
        <v>0</v>
      </c>
      <c r="BT555" s="88">
        <f t="shared" si="70"/>
        <v>0</v>
      </c>
      <c r="BU555" s="88">
        <f t="shared" si="71"/>
        <v>0</v>
      </c>
      <c r="BV555" s="89" t="b">
        <f>IF(BT555&lt;&gt;0,Árboles!AC549)</f>
        <v>0</v>
      </c>
      <c r="BW555" s="88">
        <f t="shared" si="72"/>
        <v>0</v>
      </c>
      <c r="BX555" s="88">
        <f t="shared" si="73"/>
        <v>0</v>
      </c>
      <c r="BY555" s="89" t="b">
        <f>IF(BW555&lt;&gt;0,Árboles!AC549)</f>
        <v>0</v>
      </c>
      <c r="BZ555" s="88">
        <f t="shared" si="74"/>
        <v>0</v>
      </c>
      <c r="CA555" s="88">
        <f t="shared" si="75"/>
        <v>0</v>
      </c>
      <c r="CB555" s="89" t="b">
        <f>IF(BZ555&lt;&gt;0,Árboles!AC549)</f>
        <v>0</v>
      </c>
      <c r="CC555" s="88">
        <f t="shared" si="76"/>
        <v>0</v>
      </c>
      <c r="CD555" s="88">
        <f t="shared" si="77"/>
        <v>0</v>
      </c>
      <c r="CE555" s="89" t="b">
        <f>IF(CC555&lt;&gt;0,Árboles!AC549)</f>
        <v>0</v>
      </c>
    </row>
    <row r="556" spans="68:83">
      <c r="BP556" s="10">
        <f>Árboles!B550</f>
        <v>0</v>
      </c>
      <c r="BQ556" s="86">
        <f>Árboles!G550</f>
        <v>0</v>
      </c>
      <c r="BR556" s="87">
        <f>Árboles!V550</f>
        <v>0</v>
      </c>
      <c r="BS556" s="87">
        <f>Árboles!W550</f>
        <v>0</v>
      </c>
      <c r="BT556" s="88">
        <f t="shared" si="70"/>
        <v>0</v>
      </c>
      <c r="BU556" s="88">
        <f t="shared" si="71"/>
        <v>0</v>
      </c>
      <c r="BV556" s="89" t="b">
        <f>IF(BT556&lt;&gt;0,Árboles!AC550)</f>
        <v>0</v>
      </c>
      <c r="BW556" s="88">
        <f t="shared" si="72"/>
        <v>0</v>
      </c>
      <c r="BX556" s="88">
        <f t="shared" si="73"/>
        <v>0</v>
      </c>
      <c r="BY556" s="89" t="b">
        <f>IF(BW556&lt;&gt;0,Árboles!AC550)</f>
        <v>0</v>
      </c>
      <c r="BZ556" s="88">
        <f t="shared" si="74"/>
        <v>0</v>
      </c>
      <c r="CA556" s="88">
        <f t="shared" si="75"/>
        <v>0</v>
      </c>
      <c r="CB556" s="89" t="b">
        <f>IF(BZ556&lt;&gt;0,Árboles!AC550)</f>
        <v>0</v>
      </c>
      <c r="CC556" s="88">
        <f t="shared" si="76"/>
        <v>0</v>
      </c>
      <c r="CD556" s="88">
        <f t="shared" si="77"/>
        <v>0</v>
      </c>
      <c r="CE556" s="89" t="b">
        <f>IF(CC556&lt;&gt;0,Árboles!AC550)</f>
        <v>0</v>
      </c>
    </row>
    <row r="557" spans="68:83">
      <c r="BP557" s="10">
        <f>Árboles!B551</f>
        <v>0</v>
      </c>
      <c r="BQ557" s="86">
        <f>Árboles!G551</f>
        <v>0</v>
      </c>
      <c r="BR557" s="87">
        <f>Árboles!V551</f>
        <v>0</v>
      </c>
      <c r="BS557" s="87">
        <f>Árboles!W551</f>
        <v>0</v>
      </c>
      <c r="BT557" s="88">
        <f t="shared" si="70"/>
        <v>0</v>
      </c>
      <c r="BU557" s="88">
        <f t="shared" si="71"/>
        <v>0</v>
      </c>
      <c r="BV557" s="89" t="b">
        <f>IF(BT557&lt;&gt;0,Árboles!AC551)</f>
        <v>0</v>
      </c>
      <c r="BW557" s="88">
        <f t="shared" si="72"/>
        <v>0</v>
      </c>
      <c r="BX557" s="88">
        <f t="shared" si="73"/>
        <v>0</v>
      </c>
      <c r="BY557" s="89" t="b">
        <f>IF(BW557&lt;&gt;0,Árboles!AC551)</f>
        <v>0</v>
      </c>
      <c r="BZ557" s="88">
        <f t="shared" si="74"/>
        <v>0</v>
      </c>
      <c r="CA557" s="88">
        <f t="shared" si="75"/>
        <v>0</v>
      </c>
      <c r="CB557" s="89" t="b">
        <f>IF(BZ557&lt;&gt;0,Árboles!AC551)</f>
        <v>0</v>
      </c>
      <c r="CC557" s="88">
        <f t="shared" si="76"/>
        <v>0</v>
      </c>
      <c r="CD557" s="88">
        <f t="shared" si="77"/>
        <v>0</v>
      </c>
      <c r="CE557" s="89" t="b">
        <f>IF(CC557&lt;&gt;0,Árboles!AC551)</f>
        <v>0</v>
      </c>
    </row>
    <row r="558" spans="68:83">
      <c r="BP558" s="10">
        <f>Árboles!B552</f>
        <v>0</v>
      </c>
      <c r="BQ558" s="86">
        <f>Árboles!G552</f>
        <v>0</v>
      </c>
      <c r="BR558" s="87">
        <f>Árboles!V552</f>
        <v>0</v>
      </c>
      <c r="BS558" s="87">
        <f>Árboles!W552</f>
        <v>0</v>
      </c>
      <c r="BT558" s="88">
        <f t="shared" si="70"/>
        <v>0</v>
      </c>
      <c r="BU558" s="88">
        <f t="shared" si="71"/>
        <v>0</v>
      </c>
      <c r="BV558" s="89" t="b">
        <f>IF(BT558&lt;&gt;0,Árboles!AC552)</f>
        <v>0</v>
      </c>
      <c r="BW558" s="88">
        <f t="shared" si="72"/>
        <v>0</v>
      </c>
      <c r="BX558" s="88">
        <f t="shared" si="73"/>
        <v>0</v>
      </c>
      <c r="BY558" s="89" t="b">
        <f>IF(BW558&lt;&gt;0,Árboles!AC552)</f>
        <v>0</v>
      </c>
      <c r="BZ558" s="88">
        <f t="shared" si="74"/>
        <v>0</v>
      </c>
      <c r="CA558" s="88">
        <f t="shared" si="75"/>
        <v>0</v>
      </c>
      <c r="CB558" s="89" t="b">
        <f>IF(BZ558&lt;&gt;0,Árboles!AC552)</f>
        <v>0</v>
      </c>
      <c r="CC558" s="88">
        <f t="shared" si="76"/>
        <v>0</v>
      </c>
      <c r="CD558" s="88">
        <f t="shared" si="77"/>
        <v>0</v>
      </c>
      <c r="CE558" s="89" t="b">
        <f>IF(CC558&lt;&gt;0,Árboles!AC552)</f>
        <v>0</v>
      </c>
    </row>
    <row r="559" spans="68:83">
      <c r="BP559" s="10">
        <f>Árboles!B553</f>
        <v>0</v>
      </c>
      <c r="BQ559" s="86">
        <f>Árboles!G553</f>
        <v>0</v>
      </c>
      <c r="BR559" s="87">
        <f>Árboles!V553</f>
        <v>0</v>
      </c>
      <c r="BS559" s="87">
        <f>Árboles!W553</f>
        <v>0</v>
      </c>
      <c r="BT559" s="88">
        <f t="shared" si="70"/>
        <v>0</v>
      </c>
      <c r="BU559" s="88">
        <f t="shared" si="71"/>
        <v>0</v>
      </c>
      <c r="BV559" s="89" t="b">
        <f>IF(BT559&lt;&gt;0,Árboles!AC553)</f>
        <v>0</v>
      </c>
      <c r="BW559" s="88">
        <f t="shared" si="72"/>
        <v>0</v>
      </c>
      <c r="BX559" s="88">
        <f t="shared" si="73"/>
        <v>0</v>
      </c>
      <c r="BY559" s="89" t="b">
        <f>IF(BW559&lt;&gt;0,Árboles!AC553)</f>
        <v>0</v>
      </c>
      <c r="BZ559" s="88">
        <f t="shared" si="74"/>
        <v>0</v>
      </c>
      <c r="CA559" s="88">
        <f t="shared" si="75"/>
        <v>0</v>
      </c>
      <c r="CB559" s="89" t="b">
        <f>IF(BZ559&lt;&gt;0,Árboles!AC553)</f>
        <v>0</v>
      </c>
      <c r="CC559" s="88">
        <f t="shared" si="76"/>
        <v>0</v>
      </c>
      <c r="CD559" s="88">
        <f t="shared" si="77"/>
        <v>0</v>
      </c>
      <c r="CE559" s="89" t="b">
        <f>IF(CC559&lt;&gt;0,Árboles!AC553)</f>
        <v>0</v>
      </c>
    </row>
    <row r="560" spans="68:83">
      <c r="BP560" s="10">
        <f>Árboles!B554</f>
        <v>0</v>
      </c>
      <c r="BQ560" s="86">
        <f>Árboles!G554</f>
        <v>0</v>
      </c>
      <c r="BR560" s="87">
        <f>Árboles!V554</f>
        <v>0</v>
      </c>
      <c r="BS560" s="87">
        <f>Árboles!W554</f>
        <v>0</v>
      </c>
      <c r="BT560" s="88">
        <f t="shared" si="70"/>
        <v>0</v>
      </c>
      <c r="BU560" s="88">
        <f t="shared" si="71"/>
        <v>0</v>
      </c>
      <c r="BV560" s="89" t="b">
        <f>IF(BT560&lt;&gt;0,Árboles!AC554)</f>
        <v>0</v>
      </c>
      <c r="BW560" s="88">
        <f t="shared" si="72"/>
        <v>0</v>
      </c>
      <c r="BX560" s="88">
        <f t="shared" si="73"/>
        <v>0</v>
      </c>
      <c r="BY560" s="89" t="b">
        <f>IF(BW560&lt;&gt;0,Árboles!AC554)</f>
        <v>0</v>
      </c>
      <c r="BZ560" s="88">
        <f t="shared" si="74"/>
        <v>0</v>
      </c>
      <c r="CA560" s="88">
        <f t="shared" si="75"/>
        <v>0</v>
      </c>
      <c r="CB560" s="89" t="b">
        <f>IF(BZ560&lt;&gt;0,Árboles!AC554)</f>
        <v>0</v>
      </c>
      <c r="CC560" s="88">
        <f t="shared" si="76"/>
        <v>0</v>
      </c>
      <c r="CD560" s="88">
        <f t="shared" si="77"/>
        <v>0</v>
      </c>
      <c r="CE560" s="89" t="b">
        <f>IF(CC560&lt;&gt;0,Árboles!AC554)</f>
        <v>0</v>
      </c>
    </row>
    <row r="561" spans="68:83">
      <c r="BP561" s="10">
        <f>Árboles!B555</f>
        <v>0</v>
      </c>
      <c r="BQ561" s="86">
        <f>Árboles!G555</f>
        <v>0</v>
      </c>
      <c r="BR561" s="87">
        <f>Árboles!V555</f>
        <v>0</v>
      </c>
      <c r="BS561" s="87">
        <f>Árboles!W555</f>
        <v>0</v>
      </c>
      <c r="BT561" s="88">
        <f t="shared" si="70"/>
        <v>0</v>
      </c>
      <c r="BU561" s="88">
        <f t="shared" si="71"/>
        <v>0</v>
      </c>
      <c r="BV561" s="89" t="b">
        <f>IF(BT561&lt;&gt;0,Árboles!AC555)</f>
        <v>0</v>
      </c>
      <c r="BW561" s="88">
        <f t="shared" si="72"/>
        <v>0</v>
      </c>
      <c r="BX561" s="88">
        <f t="shared" si="73"/>
        <v>0</v>
      </c>
      <c r="BY561" s="89" t="b">
        <f>IF(BW561&lt;&gt;0,Árboles!AC555)</f>
        <v>0</v>
      </c>
      <c r="BZ561" s="88">
        <f t="shared" si="74"/>
        <v>0</v>
      </c>
      <c r="CA561" s="88">
        <f t="shared" si="75"/>
        <v>0</v>
      </c>
      <c r="CB561" s="89" t="b">
        <f>IF(BZ561&lt;&gt;0,Árboles!AC555)</f>
        <v>0</v>
      </c>
      <c r="CC561" s="88">
        <f t="shared" si="76"/>
        <v>0</v>
      </c>
      <c r="CD561" s="88">
        <f t="shared" si="77"/>
        <v>0</v>
      </c>
      <c r="CE561" s="89" t="b">
        <f>IF(CC561&lt;&gt;0,Árboles!AC555)</f>
        <v>0</v>
      </c>
    </row>
    <row r="562" spans="68:83">
      <c r="BP562" s="10">
        <f>Árboles!B556</f>
        <v>0</v>
      </c>
      <c r="BQ562" s="86">
        <f>Árboles!G556</f>
        <v>0</v>
      </c>
      <c r="BR562" s="87">
        <f>Árboles!V556</f>
        <v>0</v>
      </c>
      <c r="BS562" s="87">
        <f>Árboles!W556</f>
        <v>0</v>
      </c>
      <c r="BT562" s="88">
        <f t="shared" si="70"/>
        <v>0</v>
      </c>
      <c r="BU562" s="88">
        <f t="shared" si="71"/>
        <v>0</v>
      </c>
      <c r="BV562" s="89" t="b">
        <f>IF(BT562&lt;&gt;0,Árboles!AC556)</f>
        <v>0</v>
      </c>
      <c r="BW562" s="88">
        <f t="shared" si="72"/>
        <v>0</v>
      </c>
      <c r="BX562" s="88">
        <f t="shared" si="73"/>
        <v>0</v>
      </c>
      <c r="BY562" s="89" t="b">
        <f>IF(BW562&lt;&gt;0,Árboles!AC556)</f>
        <v>0</v>
      </c>
      <c r="BZ562" s="88">
        <f t="shared" si="74"/>
        <v>0</v>
      </c>
      <c r="CA562" s="88">
        <f t="shared" si="75"/>
        <v>0</v>
      </c>
      <c r="CB562" s="89" t="b">
        <f>IF(BZ562&lt;&gt;0,Árboles!AC556)</f>
        <v>0</v>
      </c>
      <c r="CC562" s="88">
        <f t="shared" si="76"/>
        <v>0</v>
      </c>
      <c r="CD562" s="88">
        <f t="shared" si="77"/>
        <v>0</v>
      </c>
      <c r="CE562" s="89" t="b">
        <f>IF(CC562&lt;&gt;0,Árboles!AC556)</f>
        <v>0</v>
      </c>
    </row>
    <row r="563" spans="68:83">
      <c r="BP563" s="10">
        <f>Árboles!B557</f>
        <v>0</v>
      </c>
      <c r="BQ563" s="86">
        <f>Árboles!G557</f>
        <v>0</v>
      </c>
      <c r="BR563" s="87">
        <f>Árboles!V557</f>
        <v>0</v>
      </c>
      <c r="BS563" s="87">
        <f>Árboles!W557</f>
        <v>0</v>
      </c>
      <c r="BT563" s="88">
        <f t="shared" si="70"/>
        <v>0</v>
      </c>
      <c r="BU563" s="88">
        <f t="shared" si="71"/>
        <v>0</v>
      </c>
      <c r="BV563" s="89" t="b">
        <f>IF(BT563&lt;&gt;0,Árboles!AC557)</f>
        <v>0</v>
      </c>
      <c r="BW563" s="88">
        <f t="shared" si="72"/>
        <v>0</v>
      </c>
      <c r="BX563" s="88">
        <f t="shared" si="73"/>
        <v>0</v>
      </c>
      <c r="BY563" s="89" t="b">
        <f>IF(BW563&lt;&gt;0,Árboles!AC557)</f>
        <v>0</v>
      </c>
      <c r="BZ563" s="88">
        <f t="shared" si="74"/>
        <v>0</v>
      </c>
      <c r="CA563" s="88">
        <f t="shared" si="75"/>
        <v>0</v>
      </c>
      <c r="CB563" s="89" t="b">
        <f>IF(BZ563&lt;&gt;0,Árboles!AC557)</f>
        <v>0</v>
      </c>
      <c r="CC563" s="88">
        <f t="shared" si="76"/>
        <v>0</v>
      </c>
      <c r="CD563" s="88">
        <f t="shared" si="77"/>
        <v>0</v>
      </c>
      <c r="CE563" s="89" t="b">
        <f>IF(CC563&lt;&gt;0,Árboles!AC557)</f>
        <v>0</v>
      </c>
    </row>
    <row r="564" spans="68:83">
      <c r="BP564" s="10">
        <f>Árboles!B558</f>
        <v>0</v>
      </c>
      <c r="BQ564" s="86">
        <f>Árboles!G558</f>
        <v>0</v>
      </c>
      <c r="BR564" s="87">
        <f>Árboles!V558</f>
        <v>0</v>
      </c>
      <c r="BS564" s="87">
        <f>Árboles!W558</f>
        <v>0</v>
      </c>
      <c r="BT564" s="88">
        <f t="shared" si="70"/>
        <v>0</v>
      </c>
      <c r="BU564" s="88">
        <f t="shared" si="71"/>
        <v>0</v>
      </c>
      <c r="BV564" s="89" t="b">
        <f>IF(BT564&lt;&gt;0,Árboles!AC558)</f>
        <v>0</v>
      </c>
      <c r="BW564" s="88">
        <f t="shared" si="72"/>
        <v>0</v>
      </c>
      <c r="BX564" s="88">
        <f t="shared" si="73"/>
        <v>0</v>
      </c>
      <c r="BY564" s="89" t="b">
        <f>IF(BW564&lt;&gt;0,Árboles!AC558)</f>
        <v>0</v>
      </c>
      <c r="BZ564" s="88">
        <f t="shared" si="74"/>
        <v>0</v>
      </c>
      <c r="CA564" s="88">
        <f t="shared" si="75"/>
        <v>0</v>
      </c>
      <c r="CB564" s="89" t="b">
        <f>IF(BZ564&lt;&gt;0,Árboles!AC558)</f>
        <v>0</v>
      </c>
      <c r="CC564" s="88">
        <f t="shared" si="76"/>
        <v>0</v>
      </c>
      <c r="CD564" s="88">
        <f t="shared" si="77"/>
        <v>0</v>
      </c>
      <c r="CE564" s="89" t="b">
        <f>IF(CC564&lt;&gt;0,Árboles!AC558)</f>
        <v>0</v>
      </c>
    </row>
    <row r="565" spans="68:83">
      <c r="BP565" s="10">
        <f>Árboles!B559</f>
        <v>0</v>
      </c>
      <c r="BQ565" s="86">
        <f>Árboles!G559</f>
        <v>0</v>
      </c>
      <c r="BR565" s="87">
        <f>Árboles!V559</f>
        <v>0</v>
      </c>
      <c r="BS565" s="87">
        <f>Árboles!W559</f>
        <v>0</v>
      </c>
      <c r="BT565" s="88">
        <f t="shared" si="70"/>
        <v>0</v>
      </c>
      <c r="BU565" s="88">
        <f t="shared" si="71"/>
        <v>0</v>
      </c>
      <c r="BV565" s="89" t="b">
        <f>IF(BT565&lt;&gt;0,Árboles!AC559)</f>
        <v>0</v>
      </c>
      <c r="BW565" s="88">
        <f t="shared" si="72"/>
        <v>0</v>
      </c>
      <c r="BX565" s="88">
        <f t="shared" si="73"/>
        <v>0</v>
      </c>
      <c r="BY565" s="89" t="b">
        <f>IF(BW565&lt;&gt;0,Árboles!AC559)</f>
        <v>0</v>
      </c>
      <c r="BZ565" s="88">
        <f t="shared" si="74"/>
        <v>0</v>
      </c>
      <c r="CA565" s="88">
        <f t="shared" si="75"/>
        <v>0</v>
      </c>
      <c r="CB565" s="89" t="b">
        <f>IF(BZ565&lt;&gt;0,Árboles!AC559)</f>
        <v>0</v>
      </c>
      <c r="CC565" s="88">
        <f t="shared" si="76"/>
        <v>0</v>
      </c>
      <c r="CD565" s="88">
        <f t="shared" si="77"/>
        <v>0</v>
      </c>
      <c r="CE565" s="89" t="b">
        <f>IF(CC565&lt;&gt;0,Árboles!AC559)</f>
        <v>0</v>
      </c>
    </row>
    <row r="566" spans="68:83">
      <c r="BP566" s="10">
        <f>Árboles!B560</f>
        <v>0</v>
      </c>
      <c r="BQ566" s="86">
        <f>Árboles!G560</f>
        <v>0</v>
      </c>
      <c r="BR566" s="87">
        <f>Árboles!V560</f>
        <v>0</v>
      </c>
      <c r="BS566" s="87">
        <f>Árboles!W560</f>
        <v>0</v>
      </c>
      <c r="BT566" s="88">
        <f t="shared" si="70"/>
        <v>0</v>
      </c>
      <c r="BU566" s="88">
        <f t="shared" si="71"/>
        <v>0</v>
      </c>
      <c r="BV566" s="89" t="b">
        <f>IF(BT566&lt;&gt;0,Árboles!AC560)</f>
        <v>0</v>
      </c>
      <c r="BW566" s="88">
        <f t="shared" si="72"/>
        <v>0</v>
      </c>
      <c r="BX566" s="88">
        <f t="shared" si="73"/>
        <v>0</v>
      </c>
      <c r="BY566" s="89" t="b">
        <f>IF(BW566&lt;&gt;0,Árboles!AC560)</f>
        <v>0</v>
      </c>
      <c r="BZ566" s="88">
        <f t="shared" si="74"/>
        <v>0</v>
      </c>
      <c r="CA566" s="88">
        <f t="shared" si="75"/>
        <v>0</v>
      </c>
      <c r="CB566" s="89" t="b">
        <f>IF(BZ566&lt;&gt;0,Árboles!AC560)</f>
        <v>0</v>
      </c>
      <c r="CC566" s="88">
        <f t="shared" si="76"/>
        <v>0</v>
      </c>
      <c r="CD566" s="88">
        <f t="shared" si="77"/>
        <v>0</v>
      </c>
      <c r="CE566" s="89" t="b">
        <f>IF(CC566&lt;&gt;0,Árboles!AC560)</f>
        <v>0</v>
      </c>
    </row>
    <row r="567" spans="68:83">
      <c r="BP567" s="10">
        <f>Árboles!B561</f>
        <v>0</v>
      </c>
      <c r="BQ567" s="86">
        <f>Árboles!G561</f>
        <v>0</v>
      </c>
      <c r="BR567" s="87">
        <f>Árboles!V561</f>
        <v>0</v>
      </c>
      <c r="BS567" s="87">
        <f>Árboles!W561</f>
        <v>0</v>
      </c>
      <c r="BT567" s="88">
        <f t="shared" si="70"/>
        <v>0</v>
      </c>
      <c r="BU567" s="88">
        <f t="shared" si="71"/>
        <v>0</v>
      </c>
      <c r="BV567" s="89" t="b">
        <f>IF(BT567&lt;&gt;0,Árboles!AC561)</f>
        <v>0</v>
      </c>
      <c r="BW567" s="88">
        <f t="shared" si="72"/>
        <v>0</v>
      </c>
      <c r="BX567" s="88">
        <f t="shared" si="73"/>
        <v>0</v>
      </c>
      <c r="BY567" s="89" t="b">
        <f>IF(BW567&lt;&gt;0,Árboles!AC561)</f>
        <v>0</v>
      </c>
      <c r="BZ567" s="88">
        <f t="shared" si="74"/>
        <v>0</v>
      </c>
      <c r="CA567" s="88">
        <f t="shared" si="75"/>
        <v>0</v>
      </c>
      <c r="CB567" s="89" t="b">
        <f>IF(BZ567&lt;&gt;0,Árboles!AC561)</f>
        <v>0</v>
      </c>
      <c r="CC567" s="88">
        <f t="shared" si="76"/>
        <v>0</v>
      </c>
      <c r="CD567" s="88">
        <f t="shared" si="77"/>
        <v>0</v>
      </c>
      <c r="CE567" s="89" t="b">
        <f>IF(CC567&lt;&gt;0,Árboles!AC561)</f>
        <v>0</v>
      </c>
    </row>
    <row r="568" spans="68:83">
      <c r="BP568" s="10">
        <f>Árboles!B562</f>
        <v>0</v>
      </c>
      <c r="BQ568" s="86">
        <f>Árboles!G562</f>
        <v>0</v>
      </c>
      <c r="BR568" s="87">
        <f>Árboles!V562</f>
        <v>0</v>
      </c>
      <c r="BS568" s="87">
        <f>Árboles!W562</f>
        <v>0</v>
      </c>
      <c r="BT568" s="88">
        <f t="shared" si="70"/>
        <v>0</v>
      </c>
      <c r="BU568" s="88">
        <f t="shared" si="71"/>
        <v>0</v>
      </c>
      <c r="BV568" s="89" t="b">
        <f>IF(BT568&lt;&gt;0,Árboles!AC562)</f>
        <v>0</v>
      </c>
      <c r="BW568" s="88">
        <f t="shared" si="72"/>
        <v>0</v>
      </c>
      <c r="BX568" s="88">
        <f t="shared" si="73"/>
        <v>0</v>
      </c>
      <c r="BY568" s="89" t="b">
        <f>IF(BW568&lt;&gt;0,Árboles!AC562)</f>
        <v>0</v>
      </c>
      <c r="BZ568" s="88">
        <f t="shared" si="74"/>
        <v>0</v>
      </c>
      <c r="CA568" s="88">
        <f t="shared" si="75"/>
        <v>0</v>
      </c>
      <c r="CB568" s="89" t="b">
        <f>IF(BZ568&lt;&gt;0,Árboles!AC562)</f>
        <v>0</v>
      </c>
      <c r="CC568" s="88">
        <f t="shared" si="76"/>
        <v>0</v>
      </c>
      <c r="CD568" s="88">
        <f t="shared" si="77"/>
        <v>0</v>
      </c>
      <c r="CE568" s="89" t="b">
        <f>IF(CC568&lt;&gt;0,Árboles!AC562)</f>
        <v>0</v>
      </c>
    </row>
    <row r="569" spans="68:83">
      <c r="BP569" s="10">
        <f>Árboles!B563</f>
        <v>0</v>
      </c>
      <c r="BQ569" s="86">
        <f>Árboles!G563</f>
        <v>0</v>
      </c>
      <c r="BR569" s="87">
        <f>Árboles!V563</f>
        <v>0</v>
      </c>
      <c r="BS569" s="87">
        <f>Árboles!W563</f>
        <v>0</v>
      </c>
      <c r="BT569" s="88">
        <f t="shared" si="70"/>
        <v>0</v>
      </c>
      <c r="BU569" s="88">
        <f t="shared" si="71"/>
        <v>0</v>
      </c>
      <c r="BV569" s="89" t="b">
        <f>IF(BT569&lt;&gt;0,Árboles!AC563)</f>
        <v>0</v>
      </c>
      <c r="BW569" s="88">
        <f t="shared" si="72"/>
        <v>0</v>
      </c>
      <c r="BX569" s="88">
        <f t="shared" si="73"/>
        <v>0</v>
      </c>
      <c r="BY569" s="89" t="b">
        <f>IF(BW569&lt;&gt;0,Árboles!AC563)</f>
        <v>0</v>
      </c>
      <c r="BZ569" s="88">
        <f t="shared" si="74"/>
        <v>0</v>
      </c>
      <c r="CA569" s="88">
        <f t="shared" si="75"/>
        <v>0</v>
      </c>
      <c r="CB569" s="89" t="b">
        <f>IF(BZ569&lt;&gt;0,Árboles!AC563)</f>
        <v>0</v>
      </c>
      <c r="CC569" s="88">
        <f t="shared" si="76"/>
        <v>0</v>
      </c>
      <c r="CD569" s="88">
        <f t="shared" si="77"/>
        <v>0</v>
      </c>
      <c r="CE569" s="89" t="b">
        <f>IF(CC569&lt;&gt;0,Árboles!AC563)</f>
        <v>0</v>
      </c>
    </row>
    <row r="570" spans="68:83">
      <c r="BP570" s="10">
        <f>Árboles!B564</f>
        <v>0</v>
      </c>
      <c r="BQ570" s="86">
        <f>Árboles!G564</f>
        <v>0</v>
      </c>
      <c r="BR570" s="87">
        <f>Árboles!V564</f>
        <v>0</v>
      </c>
      <c r="BS570" s="87">
        <f>Árboles!W564</f>
        <v>0</v>
      </c>
      <c r="BT570" s="88">
        <f t="shared" si="70"/>
        <v>0</v>
      </c>
      <c r="BU570" s="88">
        <f t="shared" si="71"/>
        <v>0</v>
      </c>
      <c r="BV570" s="89" t="b">
        <f>IF(BT570&lt;&gt;0,Árboles!AC564)</f>
        <v>0</v>
      </c>
      <c r="BW570" s="88">
        <f t="shared" si="72"/>
        <v>0</v>
      </c>
      <c r="BX570" s="88">
        <f t="shared" si="73"/>
        <v>0</v>
      </c>
      <c r="BY570" s="89" t="b">
        <f>IF(BW570&lt;&gt;0,Árboles!AC564)</f>
        <v>0</v>
      </c>
      <c r="BZ570" s="88">
        <f t="shared" si="74"/>
        <v>0</v>
      </c>
      <c r="CA570" s="88">
        <f t="shared" si="75"/>
        <v>0</v>
      </c>
      <c r="CB570" s="89" t="b">
        <f>IF(BZ570&lt;&gt;0,Árboles!AC564)</f>
        <v>0</v>
      </c>
      <c r="CC570" s="88">
        <f t="shared" si="76"/>
        <v>0</v>
      </c>
      <c r="CD570" s="88">
        <f t="shared" si="77"/>
        <v>0</v>
      </c>
      <c r="CE570" s="89" t="b">
        <f>IF(CC570&lt;&gt;0,Árboles!AC564)</f>
        <v>0</v>
      </c>
    </row>
    <row r="571" spans="68:83">
      <c r="BP571" s="10">
        <f>Árboles!B565</f>
        <v>0</v>
      </c>
      <c r="BQ571" s="86">
        <f>Árboles!G565</f>
        <v>0</v>
      </c>
      <c r="BR571" s="87">
        <f>Árboles!V565</f>
        <v>0</v>
      </c>
      <c r="BS571" s="87">
        <f>Árboles!W565</f>
        <v>0</v>
      </c>
      <c r="BT571" s="88">
        <f t="shared" si="70"/>
        <v>0</v>
      </c>
      <c r="BU571" s="88">
        <f t="shared" si="71"/>
        <v>0</v>
      </c>
      <c r="BV571" s="89" t="b">
        <f>IF(BT571&lt;&gt;0,Árboles!AC565)</f>
        <v>0</v>
      </c>
      <c r="BW571" s="88">
        <f t="shared" si="72"/>
        <v>0</v>
      </c>
      <c r="BX571" s="88">
        <f t="shared" si="73"/>
        <v>0</v>
      </c>
      <c r="BY571" s="89" t="b">
        <f>IF(BW571&lt;&gt;0,Árboles!AC565)</f>
        <v>0</v>
      </c>
      <c r="BZ571" s="88">
        <f t="shared" si="74"/>
        <v>0</v>
      </c>
      <c r="CA571" s="88">
        <f t="shared" si="75"/>
        <v>0</v>
      </c>
      <c r="CB571" s="89" t="b">
        <f>IF(BZ571&lt;&gt;0,Árboles!AC565)</f>
        <v>0</v>
      </c>
      <c r="CC571" s="88">
        <f t="shared" si="76"/>
        <v>0</v>
      </c>
      <c r="CD571" s="88">
        <f t="shared" si="77"/>
        <v>0</v>
      </c>
      <c r="CE571" s="89" t="b">
        <f>IF(CC571&lt;&gt;0,Árboles!AC565)</f>
        <v>0</v>
      </c>
    </row>
    <row r="572" spans="68:83">
      <c r="BP572" s="10">
        <f>Árboles!B566</f>
        <v>0</v>
      </c>
      <c r="BQ572" s="86">
        <f>Árboles!G566</f>
        <v>0</v>
      </c>
      <c r="BR572" s="87">
        <f>Árboles!V566</f>
        <v>0</v>
      </c>
      <c r="BS572" s="87">
        <f>Árboles!W566</f>
        <v>0</v>
      </c>
      <c r="BT572" s="88">
        <f t="shared" si="70"/>
        <v>0</v>
      </c>
      <c r="BU572" s="88">
        <f t="shared" si="71"/>
        <v>0</v>
      </c>
      <c r="BV572" s="89" t="b">
        <f>IF(BT572&lt;&gt;0,Árboles!AC566)</f>
        <v>0</v>
      </c>
      <c r="BW572" s="88">
        <f t="shared" si="72"/>
        <v>0</v>
      </c>
      <c r="BX572" s="88">
        <f t="shared" si="73"/>
        <v>0</v>
      </c>
      <c r="BY572" s="89" t="b">
        <f>IF(BW572&lt;&gt;0,Árboles!AC566)</f>
        <v>0</v>
      </c>
      <c r="BZ572" s="88">
        <f t="shared" si="74"/>
        <v>0</v>
      </c>
      <c r="CA572" s="88">
        <f t="shared" si="75"/>
        <v>0</v>
      </c>
      <c r="CB572" s="89" t="b">
        <f>IF(BZ572&lt;&gt;0,Árboles!AC566)</f>
        <v>0</v>
      </c>
      <c r="CC572" s="88">
        <f t="shared" si="76"/>
        <v>0</v>
      </c>
      <c r="CD572" s="88">
        <f t="shared" si="77"/>
        <v>0</v>
      </c>
      <c r="CE572" s="89" t="b">
        <f>IF(CC572&lt;&gt;0,Árboles!AC566)</f>
        <v>0</v>
      </c>
    </row>
    <row r="573" spans="68:83">
      <c r="BP573" s="10">
        <f>Árboles!B567</f>
        <v>0</v>
      </c>
      <c r="BQ573" s="86">
        <f>Árboles!G567</f>
        <v>0</v>
      </c>
      <c r="BR573" s="87">
        <f>Árboles!V567</f>
        <v>0</v>
      </c>
      <c r="BS573" s="87">
        <f>Árboles!W567</f>
        <v>0</v>
      </c>
      <c r="BT573" s="88">
        <f t="shared" si="70"/>
        <v>0</v>
      </c>
      <c r="BU573" s="88">
        <f t="shared" si="71"/>
        <v>0</v>
      </c>
      <c r="BV573" s="89" t="b">
        <f>IF(BT573&lt;&gt;0,Árboles!AC567)</f>
        <v>0</v>
      </c>
      <c r="BW573" s="88">
        <f t="shared" si="72"/>
        <v>0</v>
      </c>
      <c r="BX573" s="88">
        <f t="shared" si="73"/>
        <v>0</v>
      </c>
      <c r="BY573" s="89" t="b">
        <f>IF(BW573&lt;&gt;0,Árboles!AC567)</f>
        <v>0</v>
      </c>
      <c r="BZ573" s="88">
        <f t="shared" si="74"/>
        <v>0</v>
      </c>
      <c r="CA573" s="88">
        <f t="shared" si="75"/>
        <v>0</v>
      </c>
      <c r="CB573" s="89" t="b">
        <f>IF(BZ573&lt;&gt;0,Árboles!AC567)</f>
        <v>0</v>
      </c>
      <c r="CC573" s="88">
        <f t="shared" si="76"/>
        <v>0</v>
      </c>
      <c r="CD573" s="88">
        <f t="shared" si="77"/>
        <v>0</v>
      </c>
      <c r="CE573" s="89" t="b">
        <f>IF(CC573&lt;&gt;0,Árboles!AC567)</f>
        <v>0</v>
      </c>
    </row>
    <row r="574" spans="68:83">
      <c r="BP574" s="10">
        <f>Árboles!B568</f>
        <v>0</v>
      </c>
      <c r="BQ574" s="86">
        <f>Árboles!G568</f>
        <v>0</v>
      </c>
      <c r="BR574" s="87">
        <f>Árboles!V568</f>
        <v>0</v>
      </c>
      <c r="BS574" s="87">
        <f>Árboles!W568</f>
        <v>0</v>
      </c>
      <c r="BT574" s="88">
        <f t="shared" si="70"/>
        <v>0</v>
      </c>
      <c r="BU574" s="88">
        <f t="shared" si="71"/>
        <v>0</v>
      </c>
      <c r="BV574" s="89" t="b">
        <f>IF(BT574&lt;&gt;0,Árboles!AC568)</f>
        <v>0</v>
      </c>
      <c r="BW574" s="88">
        <f t="shared" si="72"/>
        <v>0</v>
      </c>
      <c r="BX574" s="88">
        <f t="shared" si="73"/>
        <v>0</v>
      </c>
      <c r="BY574" s="89" t="b">
        <f>IF(BW574&lt;&gt;0,Árboles!AC568)</f>
        <v>0</v>
      </c>
      <c r="BZ574" s="88">
        <f t="shared" si="74"/>
        <v>0</v>
      </c>
      <c r="CA574" s="88">
        <f t="shared" si="75"/>
        <v>0</v>
      </c>
      <c r="CB574" s="89" t="b">
        <f>IF(BZ574&lt;&gt;0,Árboles!AC568)</f>
        <v>0</v>
      </c>
      <c r="CC574" s="88">
        <f t="shared" si="76"/>
        <v>0</v>
      </c>
      <c r="CD574" s="88">
        <f t="shared" si="77"/>
        <v>0</v>
      </c>
      <c r="CE574" s="89" t="b">
        <f>IF(CC574&lt;&gt;0,Árboles!AC568)</f>
        <v>0</v>
      </c>
    </row>
    <row r="575" spans="68:83">
      <c r="BP575" s="10">
        <f>Árboles!B569</f>
        <v>0</v>
      </c>
      <c r="BQ575" s="86">
        <f>Árboles!G569</f>
        <v>0</v>
      </c>
      <c r="BR575" s="87">
        <f>Árboles!V569</f>
        <v>0</v>
      </c>
      <c r="BS575" s="87">
        <f>Árboles!W569</f>
        <v>0</v>
      </c>
      <c r="BT575" s="88">
        <f t="shared" si="70"/>
        <v>0</v>
      </c>
      <c r="BU575" s="88">
        <f t="shared" si="71"/>
        <v>0</v>
      </c>
      <c r="BV575" s="89" t="b">
        <f>IF(BT575&lt;&gt;0,Árboles!AC569)</f>
        <v>0</v>
      </c>
      <c r="BW575" s="88">
        <f t="shared" si="72"/>
        <v>0</v>
      </c>
      <c r="BX575" s="88">
        <f t="shared" si="73"/>
        <v>0</v>
      </c>
      <c r="BY575" s="89" t="b">
        <f>IF(BW575&lt;&gt;0,Árboles!AC569)</f>
        <v>0</v>
      </c>
      <c r="BZ575" s="88">
        <f t="shared" si="74"/>
        <v>0</v>
      </c>
      <c r="CA575" s="88">
        <f t="shared" si="75"/>
        <v>0</v>
      </c>
      <c r="CB575" s="89" t="b">
        <f>IF(BZ575&lt;&gt;0,Árboles!AC569)</f>
        <v>0</v>
      </c>
      <c r="CC575" s="88">
        <f t="shared" si="76"/>
        <v>0</v>
      </c>
      <c r="CD575" s="88">
        <f t="shared" si="77"/>
        <v>0</v>
      </c>
      <c r="CE575" s="89" t="b">
        <f>IF(CC575&lt;&gt;0,Árboles!AC569)</f>
        <v>0</v>
      </c>
    </row>
    <row r="576" spans="68:83">
      <c r="BP576" s="10">
        <f>Árboles!B570</f>
        <v>0</v>
      </c>
      <c r="BQ576" s="86">
        <f>Árboles!G570</f>
        <v>0</v>
      </c>
      <c r="BR576" s="87">
        <f>Árboles!V570</f>
        <v>0</v>
      </c>
      <c r="BS576" s="87">
        <f>Árboles!W570</f>
        <v>0</v>
      </c>
      <c r="BT576" s="88">
        <f t="shared" si="70"/>
        <v>0</v>
      </c>
      <c r="BU576" s="88">
        <f t="shared" si="71"/>
        <v>0</v>
      </c>
      <c r="BV576" s="89" t="b">
        <f>IF(BT576&lt;&gt;0,Árboles!AC570)</f>
        <v>0</v>
      </c>
      <c r="BW576" s="88">
        <f t="shared" si="72"/>
        <v>0</v>
      </c>
      <c r="BX576" s="88">
        <f t="shared" si="73"/>
        <v>0</v>
      </c>
      <c r="BY576" s="89" t="b">
        <f>IF(BW576&lt;&gt;0,Árboles!AC570)</f>
        <v>0</v>
      </c>
      <c r="BZ576" s="88">
        <f t="shared" si="74"/>
        <v>0</v>
      </c>
      <c r="CA576" s="88">
        <f t="shared" si="75"/>
        <v>0</v>
      </c>
      <c r="CB576" s="89" t="b">
        <f>IF(BZ576&lt;&gt;0,Árboles!AC570)</f>
        <v>0</v>
      </c>
      <c r="CC576" s="88">
        <f t="shared" si="76"/>
        <v>0</v>
      </c>
      <c r="CD576" s="88">
        <f t="shared" si="77"/>
        <v>0</v>
      </c>
      <c r="CE576" s="89" t="b">
        <f>IF(CC576&lt;&gt;0,Árboles!AC570)</f>
        <v>0</v>
      </c>
    </row>
    <row r="577" spans="68:83">
      <c r="BP577" s="10">
        <f>Árboles!B571</f>
        <v>0</v>
      </c>
      <c r="BQ577" s="86">
        <f>Árboles!G571</f>
        <v>0</v>
      </c>
      <c r="BR577" s="87">
        <f>Árboles!V571</f>
        <v>0</v>
      </c>
      <c r="BS577" s="87">
        <f>Árboles!W571</f>
        <v>0</v>
      </c>
      <c r="BT577" s="88">
        <f t="shared" si="70"/>
        <v>0</v>
      </c>
      <c r="BU577" s="88">
        <f t="shared" si="71"/>
        <v>0</v>
      </c>
      <c r="BV577" s="89" t="b">
        <f>IF(BT577&lt;&gt;0,Árboles!AC571)</f>
        <v>0</v>
      </c>
      <c r="BW577" s="88">
        <f t="shared" si="72"/>
        <v>0</v>
      </c>
      <c r="BX577" s="88">
        <f t="shared" si="73"/>
        <v>0</v>
      </c>
      <c r="BY577" s="89" t="b">
        <f>IF(BW577&lt;&gt;0,Árboles!AC571)</f>
        <v>0</v>
      </c>
      <c r="BZ577" s="88">
        <f t="shared" si="74"/>
        <v>0</v>
      </c>
      <c r="CA577" s="88">
        <f t="shared" si="75"/>
        <v>0</v>
      </c>
      <c r="CB577" s="89" t="b">
        <f>IF(BZ577&lt;&gt;0,Árboles!AC571)</f>
        <v>0</v>
      </c>
      <c r="CC577" s="88">
        <f t="shared" si="76"/>
        <v>0</v>
      </c>
      <c r="CD577" s="88">
        <f t="shared" si="77"/>
        <v>0</v>
      </c>
      <c r="CE577" s="89" t="b">
        <f>IF(CC577&lt;&gt;0,Árboles!AC571)</f>
        <v>0</v>
      </c>
    </row>
    <row r="578" spans="68:83">
      <c r="BP578" s="10">
        <f>Árboles!B572</f>
        <v>0</v>
      </c>
      <c r="BQ578" s="86">
        <f>Árboles!G572</f>
        <v>0</v>
      </c>
      <c r="BR578" s="87">
        <f>Árboles!V572</f>
        <v>0</v>
      </c>
      <c r="BS578" s="87">
        <f>Árboles!W572</f>
        <v>0</v>
      </c>
      <c r="BT578" s="88">
        <f t="shared" si="70"/>
        <v>0</v>
      </c>
      <c r="BU578" s="88">
        <f t="shared" si="71"/>
        <v>0</v>
      </c>
      <c r="BV578" s="89" t="b">
        <f>IF(BT578&lt;&gt;0,Árboles!AC572)</f>
        <v>0</v>
      </c>
      <c r="BW578" s="88">
        <f t="shared" si="72"/>
        <v>0</v>
      </c>
      <c r="BX578" s="88">
        <f t="shared" si="73"/>
        <v>0</v>
      </c>
      <c r="BY578" s="89" t="b">
        <f>IF(BW578&lt;&gt;0,Árboles!AC572)</f>
        <v>0</v>
      </c>
      <c r="BZ578" s="88">
        <f t="shared" si="74"/>
        <v>0</v>
      </c>
      <c r="CA578" s="88">
        <f t="shared" si="75"/>
        <v>0</v>
      </c>
      <c r="CB578" s="89" t="b">
        <f>IF(BZ578&lt;&gt;0,Árboles!AC572)</f>
        <v>0</v>
      </c>
      <c r="CC578" s="88">
        <f t="shared" si="76"/>
        <v>0</v>
      </c>
      <c r="CD578" s="88">
        <f t="shared" si="77"/>
        <v>0</v>
      </c>
      <c r="CE578" s="89" t="b">
        <f>IF(CC578&lt;&gt;0,Árboles!AC572)</f>
        <v>0</v>
      </c>
    </row>
    <row r="579" spans="68:83">
      <c r="BP579" s="10">
        <f>Árboles!B573</f>
        <v>0</v>
      </c>
      <c r="BQ579" s="86">
        <f>Árboles!G573</f>
        <v>0</v>
      </c>
      <c r="BR579" s="87">
        <f>Árboles!V573</f>
        <v>0</v>
      </c>
      <c r="BS579" s="87">
        <f>Árboles!W573</f>
        <v>0</v>
      </c>
      <c r="BT579" s="88">
        <f t="shared" si="70"/>
        <v>0</v>
      </c>
      <c r="BU579" s="88">
        <f t="shared" si="71"/>
        <v>0</v>
      </c>
      <c r="BV579" s="89" t="b">
        <f>IF(BT579&lt;&gt;0,Árboles!AC573)</f>
        <v>0</v>
      </c>
      <c r="BW579" s="88">
        <f t="shared" si="72"/>
        <v>0</v>
      </c>
      <c r="BX579" s="88">
        <f t="shared" si="73"/>
        <v>0</v>
      </c>
      <c r="BY579" s="89" t="b">
        <f>IF(BW579&lt;&gt;0,Árboles!AC573)</f>
        <v>0</v>
      </c>
      <c r="BZ579" s="88">
        <f t="shared" si="74"/>
        <v>0</v>
      </c>
      <c r="CA579" s="88">
        <f t="shared" si="75"/>
        <v>0</v>
      </c>
      <c r="CB579" s="89" t="b">
        <f>IF(BZ579&lt;&gt;0,Árboles!AC573)</f>
        <v>0</v>
      </c>
      <c r="CC579" s="88">
        <f t="shared" si="76"/>
        <v>0</v>
      </c>
      <c r="CD579" s="88">
        <f t="shared" si="77"/>
        <v>0</v>
      </c>
      <c r="CE579" s="89" t="b">
        <f>IF(CC579&lt;&gt;0,Árboles!AC573)</f>
        <v>0</v>
      </c>
    </row>
    <row r="580" spans="68:83">
      <c r="BP580" s="10">
        <f>Árboles!B574</f>
        <v>0</v>
      </c>
      <c r="BQ580" s="86">
        <f>Árboles!G574</f>
        <v>0</v>
      </c>
      <c r="BR580" s="87">
        <f>Árboles!V574</f>
        <v>0</v>
      </c>
      <c r="BS580" s="87">
        <f>Árboles!W574</f>
        <v>0</v>
      </c>
      <c r="BT580" s="88">
        <f t="shared" si="70"/>
        <v>0</v>
      </c>
      <c r="BU580" s="88">
        <f t="shared" si="71"/>
        <v>0</v>
      </c>
      <c r="BV580" s="89" t="b">
        <f>IF(BT580&lt;&gt;0,Árboles!AC574)</f>
        <v>0</v>
      </c>
      <c r="BW580" s="88">
        <f t="shared" si="72"/>
        <v>0</v>
      </c>
      <c r="BX580" s="88">
        <f t="shared" si="73"/>
        <v>0</v>
      </c>
      <c r="BY580" s="89" t="b">
        <f>IF(BW580&lt;&gt;0,Árboles!AC574)</f>
        <v>0</v>
      </c>
      <c r="BZ580" s="88">
        <f t="shared" si="74"/>
        <v>0</v>
      </c>
      <c r="CA580" s="88">
        <f t="shared" si="75"/>
        <v>0</v>
      </c>
      <c r="CB580" s="89" t="b">
        <f>IF(BZ580&lt;&gt;0,Árboles!AC574)</f>
        <v>0</v>
      </c>
      <c r="CC580" s="88">
        <f t="shared" si="76"/>
        <v>0</v>
      </c>
      <c r="CD580" s="88">
        <f t="shared" si="77"/>
        <v>0</v>
      </c>
      <c r="CE580" s="89" t="b">
        <f>IF(CC580&lt;&gt;0,Árboles!AC574)</f>
        <v>0</v>
      </c>
    </row>
    <row r="581" spans="68:83">
      <c r="BP581" s="10">
        <f>Árboles!B575</f>
        <v>0</v>
      </c>
      <c r="BQ581" s="86">
        <f>Árboles!G575</f>
        <v>0</v>
      </c>
      <c r="BR581" s="87">
        <f>Árboles!V575</f>
        <v>0</v>
      </c>
      <c r="BS581" s="87">
        <f>Árboles!W575</f>
        <v>0</v>
      </c>
      <c r="BT581" s="88">
        <f t="shared" si="70"/>
        <v>0</v>
      </c>
      <c r="BU581" s="88">
        <f t="shared" si="71"/>
        <v>0</v>
      </c>
      <c r="BV581" s="89" t="b">
        <f>IF(BT581&lt;&gt;0,Árboles!AC575)</f>
        <v>0</v>
      </c>
      <c r="BW581" s="88">
        <f t="shared" si="72"/>
        <v>0</v>
      </c>
      <c r="BX581" s="88">
        <f t="shared" si="73"/>
        <v>0</v>
      </c>
      <c r="BY581" s="89" t="b">
        <f>IF(BW581&lt;&gt;0,Árboles!AC575)</f>
        <v>0</v>
      </c>
      <c r="BZ581" s="88">
        <f t="shared" si="74"/>
        <v>0</v>
      </c>
      <c r="CA581" s="88">
        <f t="shared" si="75"/>
        <v>0</v>
      </c>
      <c r="CB581" s="89" t="b">
        <f>IF(BZ581&lt;&gt;0,Árboles!AC575)</f>
        <v>0</v>
      </c>
      <c r="CC581" s="88">
        <f t="shared" si="76"/>
        <v>0</v>
      </c>
      <c r="CD581" s="88">
        <f t="shared" si="77"/>
        <v>0</v>
      </c>
      <c r="CE581" s="89" t="b">
        <f>IF(CC581&lt;&gt;0,Árboles!AC575)</f>
        <v>0</v>
      </c>
    </row>
    <row r="582" spans="68:83">
      <c r="BP582" s="10">
        <f>Árboles!B576</f>
        <v>0</v>
      </c>
      <c r="BQ582" s="86">
        <f>Árboles!G576</f>
        <v>0</v>
      </c>
      <c r="BR582" s="87">
        <f>Árboles!V576</f>
        <v>0</v>
      </c>
      <c r="BS582" s="87">
        <f>Árboles!W576</f>
        <v>0</v>
      </c>
      <c r="BT582" s="88">
        <f t="shared" si="70"/>
        <v>0</v>
      </c>
      <c r="BU582" s="88">
        <f t="shared" si="71"/>
        <v>0</v>
      </c>
      <c r="BV582" s="89" t="b">
        <f>IF(BT582&lt;&gt;0,Árboles!AC576)</f>
        <v>0</v>
      </c>
      <c r="BW582" s="88">
        <f t="shared" si="72"/>
        <v>0</v>
      </c>
      <c r="BX582" s="88">
        <f t="shared" si="73"/>
        <v>0</v>
      </c>
      <c r="BY582" s="89" t="b">
        <f>IF(BW582&lt;&gt;0,Árboles!AC576)</f>
        <v>0</v>
      </c>
      <c r="BZ582" s="88">
        <f t="shared" si="74"/>
        <v>0</v>
      </c>
      <c r="CA582" s="88">
        <f t="shared" si="75"/>
        <v>0</v>
      </c>
      <c r="CB582" s="89" t="b">
        <f>IF(BZ582&lt;&gt;0,Árboles!AC576)</f>
        <v>0</v>
      </c>
      <c r="CC582" s="88">
        <f t="shared" si="76"/>
        <v>0</v>
      </c>
      <c r="CD582" s="88">
        <f t="shared" si="77"/>
        <v>0</v>
      </c>
      <c r="CE582" s="89" t="b">
        <f>IF(CC582&lt;&gt;0,Árboles!AC576)</f>
        <v>0</v>
      </c>
    </row>
    <row r="583" spans="68:83">
      <c r="BP583" s="10">
        <f>Árboles!B577</f>
        <v>0</v>
      </c>
      <c r="BQ583" s="86">
        <f>Árboles!G577</f>
        <v>0</v>
      </c>
      <c r="BR583" s="87">
        <f>Árboles!V577</f>
        <v>0</v>
      </c>
      <c r="BS583" s="87">
        <f>Árboles!W577</f>
        <v>0</v>
      </c>
      <c r="BT583" s="88">
        <f t="shared" si="70"/>
        <v>0</v>
      </c>
      <c r="BU583" s="88">
        <f t="shared" si="71"/>
        <v>0</v>
      </c>
      <c r="BV583" s="89" t="b">
        <f>IF(BT583&lt;&gt;0,Árboles!AC577)</f>
        <v>0</v>
      </c>
      <c r="BW583" s="88">
        <f t="shared" si="72"/>
        <v>0</v>
      </c>
      <c r="BX583" s="88">
        <f t="shared" si="73"/>
        <v>0</v>
      </c>
      <c r="BY583" s="89" t="b">
        <f>IF(BW583&lt;&gt;0,Árboles!AC577)</f>
        <v>0</v>
      </c>
      <c r="BZ583" s="88">
        <f t="shared" si="74"/>
        <v>0</v>
      </c>
      <c r="CA583" s="88">
        <f t="shared" si="75"/>
        <v>0</v>
      </c>
      <c r="CB583" s="89" t="b">
        <f>IF(BZ583&lt;&gt;0,Árboles!AC577)</f>
        <v>0</v>
      </c>
      <c r="CC583" s="88">
        <f t="shared" si="76"/>
        <v>0</v>
      </c>
      <c r="CD583" s="88">
        <f t="shared" si="77"/>
        <v>0</v>
      </c>
      <c r="CE583" s="89" t="b">
        <f>IF(CC583&lt;&gt;0,Árboles!AC577)</f>
        <v>0</v>
      </c>
    </row>
    <row r="584" spans="68:83">
      <c r="BP584" s="10">
        <f>Árboles!B578</f>
        <v>0</v>
      </c>
      <c r="BQ584" s="86">
        <f>Árboles!G578</f>
        <v>0</v>
      </c>
      <c r="BR584" s="87">
        <f>Árboles!V578</f>
        <v>0</v>
      </c>
      <c r="BS584" s="87">
        <f>Árboles!W578</f>
        <v>0</v>
      </c>
      <c r="BT584" s="88">
        <f t="shared" si="70"/>
        <v>0</v>
      </c>
      <c r="BU584" s="88">
        <f t="shared" si="71"/>
        <v>0</v>
      </c>
      <c r="BV584" s="89" t="b">
        <f>IF(BT584&lt;&gt;0,Árboles!AC578)</f>
        <v>0</v>
      </c>
      <c r="BW584" s="88">
        <f t="shared" si="72"/>
        <v>0</v>
      </c>
      <c r="BX584" s="88">
        <f t="shared" si="73"/>
        <v>0</v>
      </c>
      <c r="BY584" s="89" t="b">
        <f>IF(BW584&lt;&gt;0,Árboles!AC578)</f>
        <v>0</v>
      </c>
      <c r="BZ584" s="88">
        <f t="shared" si="74"/>
        <v>0</v>
      </c>
      <c r="CA584" s="88">
        <f t="shared" si="75"/>
        <v>0</v>
      </c>
      <c r="CB584" s="89" t="b">
        <f>IF(BZ584&lt;&gt;0,Árboles!AC578)</f>
        <v>0</v>
      </c>
      <c r="CC584" s="88">
        <f t="shared" si="76"/>
        <v>0</v>
      </c>
      <c r="CD584" s="88">
        <f t="shared" si="77"/>
        <v>0</v>
      </c>
      <c r="CE584" s="89" t="b">
        <f>IF(CC584&lt;&gt;0,Árboles!AC578)</f>
        <v>0</v>
      </c>
    </row>
    <row r="585" spans="68:83">
      <c r="BP585" s="10">
        <f>Árboles!B579</f>
        <v>0</v>
      </c>
      <c r="BQ585" s="86">
        <f>Árboles!G579</f>
        <v>0</v>
      </c>
      <c r="BR585" s="87">
        <f>Árboles!V579</f>
        <v>0</v>
      </c>
      <c r="BS585" s="87">
        <f>Árboles!W579</f>
        <v>0</v>
      </c>
      <c r="BT585" s="88">
        <f t="shared" ref="BT585:BT648" si="78">IF(AND($BQ585="Quercus pyrenaica",$CF$7=TRUE),$BR585,0)</f>
        <v>0</v>
      </c>
      <c r="BU585" s="88">
        <f t="shared" ref="BU585:BU648" si="79">IF(AND($BQ585="Quercus pyrenaica",$CF$7=TRUE),$BS585,0)</f>
        <v>0</v>
      </c>
      <c r="BV585" s="89" t="b">
        <f>IF(BT585&lt;&gt;0,Árboles!AC579)</f>
        <v>0</v>
      </c>
      <c r="BW585" s="88">
        <f t="shared" ref="BW585:BW648" si="80">IF(AND($BQ585="Pinus nigra",$CF$8=TRUE),$BR585,0)</f>
        <v>0</v>
      </c>
      <c r="BX585" s="88">
        <f t="shared" ref="BX585:BX648" si="81">IF(AND($BQ585="Pinus nigra",$CF$8=TRUE),$BS585,0)</f>
        <v>0</v>
      </c>
      <c r="BY585" s="89" t="b">
        <f>IF(BW585&lt;&gt;0,Árboles!AC579)</f>
        <v>0</v>
      </c>
      <c r="BZ585" s="88">
        <f t="shared" ref="BZ585:BZ648" si="82">IF(AND($BQ585="Pinus sylvestris",$CF$9=TRUE),$BR585,0)</f>
        <v>0</v>
      </c>
      <c r="CA585" s="88">
        <f t="shared" ref="CA585:CA648" si="83">IF(AND($BQ585="Pinus sylvestris",$CF$9=TRUE),$BS585,0)</f>
        <v>0</v>
      </c>
      <c r="CB585" s="89" t="b">
        <f>IF(BZ585&lt;&gt;0,Árboles!AC579)</f>
        <v>0</v>
      </c>
      <c r="CC585" s="88">
        <f t="shared" ref="CC585:CC648" si="84">IF(AND($BQ585="Crataegus monogyna",$CF$10=TRUE),$BR585,0)</f>
        <v>0</v>
      </c>
      <c r="CD585" s="88">
        <f t="shared" ref="CD585:CD648" si="85">IF(AND($BQ585="Crataegus monogyna",$CF$10=TRUE),$BS585,0)</f>
        <v>0</v>
      </c>
      <c r="CE585" s="89" t="b">
        <f>IF(CC585&lt;&gt;0,Árboles!AC579)</f>
        <v>0</v>
      </c>
    </row>
    <row r="586" spans="68:83">
      <c r="BP586" s="10">
        <f>Árboles!B580</f>
        <v>0</v>
      </c>
      <c r="BQ586" s="86">
        <f>Árboles!G580</f>
        <v>0</v>
      </c>
      <c r="BR586" s="87">
        <f>Árboles!V580</f>
        <v>0</v>
      </c>
      <c r="BS586" s="87">
        <f>Árboles!W580</f>
        <v>0</v>
      </c>
      <c r="BT586" s="88">
        <f t="shared" si="78"/>
        <v>0</v>
      </c>
      <c r="BU586" s="88">
        <f t="shared" si="79"/>
        <v>0</v>
      </c>
      <c r="BV586" s="89" t="b">
        <f>IF(BT586&lt;&gt;0,Árboles!AC580)</f>
        <v>0</v>
      </c>
      <c r="BW586" s="88">
        <f t="shared" si="80"/>
        <v>0</v>
      </c>
      <c r="BX586" s="88">
        <f t="shared" si="81"/>
        <v>0</v>
      </c>
      <c r="BY586" s="89" t="b">
        <f>IF(BW586&lt;&gt;0,Árboles!AC580)</f>
        <v>0</v>
      </c>
      <c r="BZ586" s="88">
        <f t="shared" si="82"/>
        <v>0</v>
      </c>
      <c r="CA586" s="88">
        <f t="shared" si="83"/>
        <v>0</v>
      </c>
      <c r="CB586" s="89" t="b">
        <f>IF(BZ586&lt;&gt;0,Árboles!AC580)</f>
        <v>0</v>
      </c>
      <c r="CC586" s="88">
        <f t="shared" si="84"/>
        <v>0</v>
      </c>
      <c r="CD586" s="88">
        <f t="shared" si="85"/>
        <v>0</v>
      </c>
      <c r="CE586" s="89" t="b">
        <f>IF(CC586&lt;&gt;0,Árboles!AC580)</f>
        <v>0</v>
      </c>
    </row>
    <row r="587" spans="68:83">
      <c r="BP587" s="10">
        <f>Árboles!B581</f>
        <v>0</v>
      </c>
      <c r="BQ587" s="86">
        <f>Árboles!G581</f>
        <v>0</v>
      </c>
      <c r="BR587" s="87">
        <f>Árboles!V581</f>
        <v>0</v>
      </c>
      <c r="BS587" s="87">
        <f>Árboles!W581</f>
        <v>0</v>
      </c>
      <c r="BT587" s="88">
        <f t="shared" si="78"/>
        <v>0</v>
      </c>
      <c r="BU587" s="88">
        <f t="shared" si="79"/>
        <v>0</v>
      </c>
      <c r="BV587" s="89" t="b">
        <f>IF(BT587&lt;&gt;0,Árboles!AC581)</f>
        <v>0</v>
      </c>
      <c r="BW587" s="88">
        <f t="shared" si="80"/>
        <v>0</v>
      </c>
      <c r="BX587" s="88">
        <f t="shared" si="81"/>
        <v>0</v>
      </c>
      <c r="BY587" s="89" t="b">
        <f>IF(BW587&lt;&gt;0,Árboles!AC581)</f>
        <v>0</v>
      </c>
      <c r="BZ587" s="88">
        <f t="shared" si="82"/>
        <v>0</v>
      </c>
      <c r="CA587" s="88">
        <f t="shared" si="83"/>
        <v>0</v>
      </c>
      <c r="CB587" s="89" t="b">
        <f>IF(BZ587&lt;&gt;0,Árboles!AC581)</f>
        <v>0</v>
      </c>
      <c r="CC587" s="88">
        <f t="shared" si="84"/>
        <v>0</v>
      </c>
      <c r="CD587" s="88">
        <f t="shared" si="85"/>
        <v>0</v>
      </c>
      <c r="CE587" s="89" t="b">
        <f>IF(CC587&lt;&gt;0,Árboles!AC581)</f>
        <v>0</v>
      </c>
    </row>
    <row r="588" spans="68:83">
      <c r="BP588" s="10">
        <f>Árboles!B582</f>
        <v>0</v>
      </c>
      <c r="BQ588" s="86">
        <f>Árboles!G582</f>
        <v>0</v>
      </c>
      <c r="BR588" s="87">
        <f>Árboles!V582</f>
        <v>0</v>
      </c>
      <c r="BS588" s="87">
        <f>Árboles!W582</f>
        <v>0</v>
      </c>
      <c r="BT588" s="88">
        <f t="shared" si="78"/>
        <v>0</v>
      </c>
      <c r="BU588" s="88">
        <f t="shared" si="79"/>
        <v>0</v>
      </c>
      <c r="BV588" s="89" t="b">
        <f>IF(BT588&lt;&gt;0,Árboles!AC582)</f>
        <v>0</v>
      </c>
      <c r="BW588" s="88">
        <f t="shared" si="80"/>
        <v>0</v>
      </c>
      <c r="BX588" s="88">
        <f t="shared" si="81"/>
        <v>0</v>
      </c>
      <c r="BY588" s="89" t="b">
        <f>IF(BW588&lt;&gt;0,Árboles!AC582)</f>
        <v>0</v>
      </c>
      <c r="BZ588" s="88">
        <f t="shared" si="82"/>
        <v>0</v>
      </c>
      <c r="CA588" s="88">
        <f t="shared" si="83"/>
        <v>0</v>
      </c>
      <c r="CB588" s="89" t="b">
        <f>IF(BZ588&lt;&gt;0,Árboles!AC582)</f>
        <v>0</v>
      </c>
      <c r="CC588" s="88">
        <f t="shared" si="84"/>
        <v>0</v>
      </c>
      <c r="CD588" s="88">
        <f t="shared" si="85"/>
        <v>0</v>
      </c>
      <c r="CE588" s="89" t="b">
        <f>IF(CC588&lt;&gt;0,Árboles!AC582)</f>
        <v>0</v>
      </c>
    </row>
    <row r="589" spans="68:83">
      <c r="BP589" s="10">
        <f>Árboles!B583</f>
        <v>0</v>
      </c>
      <c r="BQ589" s="86">
        <f>Árboles!G583</f>
        <v>0</v>
      </c>
      <c r="BR589" s="87">
        <f>Árboles!V583</f>
        <v>0</v>
      </c>
      <c r="BS589" s="87">
        <f>Árboles!W583</f>
        <v>0</v>
      </c>
      <c r="BT589" s="88">
        <f t="shared" si="78"/>
        <v>0</v>
      </c>
      <c r="BU589" s="88">
        <f t="shared" si="79"/>
        <v>0</v>
      </c>
      <c r="BV589" s="89" t="b">
        <f>IF(BT589&lt;&gt;0,Árboles!AC583)</f>
        <v>0</v>
      </c>
      <c r="BW589" s="88">
        <f t="shared" si="80"/>
        <v>0</v>
      </c>
      <c r="BX589" s="88">
        <f t="shared" si="81"/>
        <v>0</v>
      </c>
      <c r="BY589" s="89" t="b">
        <f>IF(BW589&lt;&gt;0,Árboles!AC583)</f>
        <v>0</v>
      </c>
      <c r="BZ589" s="88">
        <f t="shared" si="82"/>
        <v>0</v>
      </c>
      <c r="CA589" s="88">
        <f t="shared" si="83"/>
        <v>0</v>
      </c>
      <c r="CB589" s="89" t="b">
        <f>IF(BZ589&lt;&gt;0,Árboles!AC583)</f>
        <v>0</v>
      </c>
      <c r="CC589" s="88">
        <f t="shared" si="84"/>
        <v>0</v>
      </c>
      <c r="CD589" s="88">
        <f t="shared" si="85"/>
        <v>0</v>
      </c>
      <c r="CE589" s="89" t="b">
        <f>IF(CC589&lt;&gt;0,Árboles!AC583)</f>
        <v>0</v>
      </c>
    </row>
    <row r="590" spans="68:83">
      <c r="BP590" s="10">
        <f>Árboles!B584</f>
        <v>0</v>
      </c>
      <c r="BQ590" s="86">
        <f>Árboles!G584</f>
        <v>0</v>
      </c>
      <c r="BR590" s="87">
        <f>Árboles!V584</f>
        <v>0</v>
      </c>
      <c r="BS590" s="87">
        <f>Árboles!W584</f>
        <v>0</v>
      </c>
      <c r="BT590" s="88">
        <f t="shared" si="78"/>
        <v>0</v>
      </c>
      <c r="BU590" s="88">
        <f t="shared" si="79"/>
        <v>0</v>
      </c>
      <c r="BV590" s="89" t="b">
        <f>IF(BT590&lt;&gt;0,Árboles!AC584)</f>
        <v>0</v>
      </c>
      <c r="BW590" s="88">
        <f t="shared" si="80"/>
        <v>0</v>
      </c>
      <c r="BX590" s="88">
        <f t="shared" si="81"/>
        <v>0</v>
      </c>
      <c r="BY590" s="89" t="b">
        <f>IF(BW590&lt;&gt;0,Árboles!AC584)</f>
        <v>0</v>
      </c>
      <c r="BZ590" s="88">
        <f t="shared" si="82"/>
        <v>0</v>
      </c>
      <c r="CA590" s="88">
        <f t="shared" si="83"/>
        <v>0</v>
      </c>
      <c r="CB590" s="89" t="b">
        <f>IF(BZ590&lt;&gt;0,Árboles!AC584)</f>
        <v>0</v>
      </c>
      <c r="CC590" s="88">
        <f t="shared" si="84"/>
        <v>0</v>
      </c>
      <c r="CD590" s="88">
        <f t="shared" si="85"/>
        <v>0</v>
      </c>
      <c r="CE590" s="89" t="b">
        <f>IF(CC590&lt;&gt;0,Árboles!AC584)</f>
        <v>0</v>
      </c>
    </row>
    <row r="591" spans="68:83">
      <c r="BP591" s="10">
        <f>Árboles!B585</f>
        <v>0</v>
      </c>
      <c r="BQ591" s="86">
        <f>Árboles!G585</f>
        <v>0</v>
      </c>
      <c r="BR591" s="87">
        <f>Árboles!V585</f>
        <v>0</v>
      </c>
      <c r="BS591" s="87">
        <f>Árboles!W585</f>
        <v>0</v>
      </c>
      <c r="BT591" s="88">
        <f t="shared" si="78"/>
        <v>0</v>
      </c>
      <c r="BU591" s="88">
        <f t="shared" si="79"/>
        <v>0</v>
      </c>
      <c r="BV591" s="89" t="b">
        <f>IF(BT591&lt;&gt;0,Árboles!AC585)</f>
        <v>0</v>
      </c>
      <c r="BW591" s="88">
        <f t="shared" si="80"/>
        <v>0</v>
      </c>
      <c r="BX591" s="88">
        <f t="shared" si="81"/>
        <v>0</v>
      </c>
      <c r="BY591" s="89" t="b">
        <f>IF(BW591&lt;&gt;0,Árboles!AC585)</f>
        <v>0</v>
      </c>
      <c r="BZ591" s="88">
        <f t="shared" si="82"/>
        <v>0</v>
      </c>
      <c r="CA591" s="88">
        <f t="shared" si="83"/>
        <v>0</v>
      </c>
      <c r="CB591" s="89" t="b">
        <f>IF(BZ591&lt;&gt;0,Árboles!AC585)</f>
        <v>0</v>
      </c>
      <c r="CC591" s="88">
        <f t="shared" si="84"/>
        <v>0</v>
      </c>
      <c r="CD591" s="88">
        <f t="shared" si="85"/>
        <v>0</v>
      </c>
      <c r="CE591" s="89" t="b">
        <f>IF(CC591&lt;&gt;0,Árboles!AC585)</f>
        <v>0</v>
      </c>
    </row>
    <row r="592" spans="68:83">
      <c r="BP592" s="10">
        <f>Árboles!B586</f>
        <v>0</v>
      </c>
      <c r="BQ592" s="86">
        <f>Árboles!G586</f>
        <v>0</v>
      </c>
      <c r="BR592" s="87">
        <f>Árboles!V586</f>
        <v>0</v>
      </c>
      <c r="BS592" s="87">
        <f>Árboles!W586</f>
        <v>0</v>
      </c>
      <c r="BT592" s="88">
        <f t="shared" si="78"/>
        <v>0</v>
      </c>
      <c r="BU592" s="88">
        <f t="shared" si="79"/>
        <v>0</v>
      </c>
      <c r="BV592" s="89" t="b">
        <f>IF(BT592&lt;&gt;0,Árboles!AC586)</f>
        <v>0</v>
      </c>
      <c r="BW592" s="88">
        <f t="shared" si="80"/>
        <v>0</v>
      </c>
      <c r="BX592" s="88">
        <f t="shared" si="81"/>
        <v>0</v>
      </c>
      <c r="BY592" s="89" t="b">
        <f>IF(BW592&lt;&gt;0,Árboles!AC586)</f>
        <v>0</v>
      </c>
      <c r="BZ592" s="88">
        <f t="shared" si="82"/>
        <v>0</v>
      </c>
      <c r="CA592" s="88">
        <f t="shared" si="83"/>
        <v>0</v>
      </c>
      <c r="CB592" s="89" t="b">
        <f>IF(BZ592&lt;&gt;0,Árboles!AC586)</f>
        <v>0</v>
      </c>
      <c r="CC592" s="88">
        <f t="shared" si="84"/>
        <v>0</v>
      </c>
      <c r="CD592" s="88">
        <f t="shared" si="85"/>
        <v>0</v>
      </c>
      <c r="CE592" s="89" t="b">
        <f>IF(CC592&lt;&gt;0,Árboles!AC586)</f>
        <v>0</v>
      </c>
    </row>
    <row r="593" spans="68:83">
      <c r="BP593" s="10">
        <f>Árboles!B587</f>
        <v>0</v>
      </c>
      <c r="BQ593" s="86">
        <f>Árboles!G587</f>
        <v>0</v>
      </c>
      <c r="BR593" s="87">
        <f>Árboles!V587</f>
        <v>0</v>
      </c>
      <c r="BS593" s="87">
        <f>Árboles!W587</f>
        <v>0</v>
      </c>
      <c r="BT593" s="88">
        <f t="shared" si="78"/>
        <v>0</v>
      </c>
      <c r="BU593" s="88">
        <f t="shared" si="79"/>
        <v>0</v>
      </c>
      <c r="BV593" s="89" t="b">
        <f>IF(BT593&lt;&gt;0,Árboles!AC587)</f>
        <v>0</v>
      </c>
      <c r="BW593" s="88">
        <f t="shared" si="80"/>
        <v>0</v>
      </c>
      <c r="BX593" s="88">
        <f t="shared" si="81"/>
        <v>0</v>
      </c>
      <c r="BY593" s="89" t="b">
        <f>IF(BW593&lt;&gt;0,Árboles!AC587)</f>
        <v>0</v>
      </c>
      <c r="BZ593" s="88">
        <f t="shared" si="82"/>
        <v>0</v>
      </c>
      <c r="CA593" s="88">
        <f t="shared" si="83"/>
        <v>0</v>
      </c>
      <c r="CB593" s="89" t="b">
        <f>IF(BZ593&lt;&gt;0,Árboles!AC587)</f>
        <v>0</v>
      </c>
      <c r="CC593" s="88">
        <f t="shared" si="84"/>
        <v>0</v>
      </c>
      <c r="CD593" s="88">
        <f t="shared" si="85"/>
        <v>0</v>
      </c>
      <c r="CE593" s="89" t="b">
        <f>IF(CC593&lt;&gt;0,Árboles!AC587)</f>
        <v>0</v>
      </c>
    </row>
    <row r="594" spans="68:83">
      <c r="BP594" s="10">
        <f>Árboles!B588</f>
        <v>0</v>
      </c>
      <c r="BQ594" s="86">
        <f>Árboles!G588</f>
        <v>0</v>
      </c>
      <c r="BR594" s="87">
        <f>Árboles!V588</f>
        <v>0</v>
      </c>
      <c r="BS594" s="87">
        <f>Árboles!W588</f>
        <v>0</v>
      </c>
      <c r="BT594" s="88">
        <f t="shared" si="78"/>
        <v>0</v>
      </c>
      <c r="BU594" s="88">
        <f t="shared" si="79"/>
        <v>0</v>
      </c>
      <c r="BV594" s="89" t="b">
        <f>IF(BT594&lt;&gt;0,Árboles!AC588)</f>
        <v>0</v>
      </c>
      <c r="BW594" s="88">
        <f t="shared" si="80"/>
        <v>0</v>
      </c>
      <c r="BX594" s="88">
        <f t="shared" si="81"/>
        <v>0</v>
      </c>
      <c r="BY594" s="89" t="b">
        <f>IF(BW594&lt;&gt;0,Árboles!AC588)</f>
        <v>0</v>
      </c>
      <c r="BZ594" s="88">
        <f t="shared" si="82"/>
        <v>0</v>
      </c>
      <c r="CA594" s="88">
        <f t="shared" si="83"/>
        <v>0</v>
      </c>
      <c r="CB594" s="89" t="b">
        <f>IF(BZ594&lt;&gt;0,Árboles!AC588)</f>
        <v>0</v>
      </c>
      <c r="CC594" s="88">
        <f t="shared" si="84"/>
        <v>0</v>
      </c>
      <c r="CD594" s="88">
        <f t="shared" si="85"/>
        <v>0</v>
      </c>
      <c r="CE594" s="89" t="b">
        <f>IF(CC594&lt;&gt;0,Árboles!AC588)</f>
        <v>0</v>
      </c>
    </row>
    <row r="595" spans="68:83">
      <c r="BP595" s="10">
        <f>Árboles!B589</f>
        <v>0</v>
      </c>
      <c r="BQ595" s="86">
        <f>Árboles!G589</f>
        <v>0</v>
      </c>
      <c r="BR595" s="87">
        <f>Árboles!V589</f>
        <v>0</v>
      </c>
      <c r="BS595" s="87">
        <f>Árboles!W589</f>
        <v>0</v>
      </c>
      <c r="BT595" s="88">
        <f t="shared" si="78"/>
        <v>0</v>
      </c>
      <c r="BU595" s="88">
        <f t="shared" si="79"/>
        <v>0</v>
      </c>
      <c r="BV595" s="89" t="b">
        <f>IF(BT595&lt;&gt;0,Árboles!AC589)</f>
        <v>0</v>
      </c>
      <c r="BW595" s="88">
        <f t="shared" si="80"/>
        <v>0</v>
      </c>
      <c r="BX595" s="88">
        <f t="shared" si="81"/>
        <v>0</v>
      </c>
      <c r="BY595" s="89" t="b">
        <f>IF(BW595&lt;&gt;0,Árboles!AC589)</f>
        <v>0</v>
      </c>
      <c r="BZ595" s="88">
        <f t="shared" si="82"/>
        <v>0</v>
      </c>
      <c r="CA595" s="88">
        <f t="shared" si="83"/>
        <v>0</v>
      </c>
      <c r="CB595" s="89" t="b">
        <f>IF(BZ595&lt;&gt;0,Árboles!AC589)</f>
        <v>0</v>
      </c>
      <c r="CC595" s="88">
        <f t="shared" si="84"/>
        <v>0</v>
      </c>
      <c r="CD595" s="88">
        <f t="shared" si="85"/>
        <v>0</v>
      </c>
      <c r="CE595" s="89" t="b">
        <f>IF(CC595&lt;&gt;0,Árboles!AC589)</f>
        <v>0</v>
      </c>
    </row>
    <row r="596" spans="68:83">
      <c r="BP596" s="10">
        <f>Árboles!B590</f>
        <v>0</v>
      </c>
      <c r="BQ596" s="86">
        <f>Árboles!G590</f>
        <v>0</v>
      </c>
      <c r="BR596" s="87">
        <f>Árboles!V590</f>
        <v>0</v>
      </c>
      <c r="BS596" s="87">
        <f>Árboles!W590</f>
        <v>0</v>
      </c>
      <c r="BT596" s="88">
        <f t="shared" si="78"/>
        <v>0</v>
      </c>
      <c r="BU596" s="88">
        <f t="shared" si="79"/>
        <v>0</v>
      </c>
      <c r="BV596" s="89" t="b">
        <f>IF(BT596&lt;&gt;0,Árboles!AC590)</f>
        <v>0</v>
      </c>
      <c r="BW596" s="88">
        <f t="shared" si="80"/>
        <v>0</v>
      </c>
      <c r="BX596" s="88">
        <f t="shared" si="81"/>
        <v>0</v>
      </c>
      <c r="BY596" s="89" t="b">
        <f>IF(BW596&lt;&gt;0,Árboles!AC590)</f>
        <v>0</v>
      </c>
      <c r="BZ596" s="88">
        <f t="shared" si="82"/>
        <v>0</v>
      </c>
      <c r="CA596" s="88">
        <f t="shared" si="83"/>
        <v>0</v>
      </c>
      <c r="CB596" s="89" t="b">
        <f>IF(BZ596&lt;&gt;0,Árboles!AC590)</f>
        <v>0</v>
      </c>
      <c r="CC596" s="88">
        <f t="shared" si="84"/>
        <v>0</v>
      </c>
      <c r="CD596" s="88">
        <f t="shared" si="85"/>
        <v>0</v>
      </c>
      <c r="CE596" s="89" t="b">
        <f>IF(CC596&lt;&gt;0,Árboles!AC590)</f>
        <v>0</v>
      </c>
    </row>
    <row r="597" spans="68:83">
      <c r="BP597" s="10">
        <f>Árboles!B591</f>
        <v>0</v>
      </c>
      <c r="BQ597" s="86">
        <f>Árboles!G591</f>
        <v>0</v>
      </c>
      <c r="BR597" s="87">
        <f>Árboles!V591</f>
        <v>0</v>
      </c>
      <c r="BS597" s="87">
        <f>Árboles!W591</f>
        <v>0</v>
      </c>
      <c r="BT597" s="88">
        <f t="shared" si="78"/>
        <v>0</v>
      </c>
      <c r="BU597" s="88">
        <f t="shared" si="79"/>
        <v>0</v>
      </c>
      <c r="BV597" s="89" t="b">
        <f>IF(BT597&lt;&gt;0,Árboles!AC591)</f>
        <v>0</v>
      </c>
      <c r="BW597" s="88">
        <f t="shared" si="80"/>
        <v>0</v>
      </c>
      <c r="BX597" s="88">
        <f t="shared" si="81"/>
        <v>0</v>
      </c>
      <c r="BY597" s="89" t="b">
        <f>IF(BW597&lt;&gt;0,Árboles!AC591)</f>
        <v>0</v>
      </c>
      <c r="BZ597" s="88">
        <f t="shared" si="82"/>
        <v>0</v>
      </c>
      <c r="CA597" s="88">
        <f t="shared" si="83"/>
        <v>0</v>
      </c>
      <c r="CB597" s="89" t="b">
        <f>IF(BZ597&lt;&gt;0,Árboles!AC591)</f>
        <v>0</v>
      </c>
      <c r="CC597" s="88">
        <f t="shared" si="84"/>
        <v>0</v>
      </c>
      <c r="CD597" s="88">
        <f t="shared" si="85"/>
        <v>0</v>
      </c>
      <c r="CE597" s="89" t="b">
        <f>IF(CC597&lt;&gt;0,Árboles!AC591)</f>
        <v>0</v>
      </c>
    </row>
    <row r="598" spans="68:83">
      <c r="BP598" s="10">
        <f>Árboles!B592</f>
        <v>0</v>
      </c>
      <c r="BQ598" s="86">
        <f>Árboles!G592</f>
        <v>0</v>
      </c>
      <c r="BR598" s="87">
        <f>Árboles!V592</f>
        <v>0</v>
      </c>
      <c r="BS598" s="87">
        <f>Árboles!W592</f>
        <v>0</v>
      </c>
      <c r="BT598" s="88">
        <f t="shared" si="78"/>
        <v>0</v>
      </c>
      <c r="BU598" s="88">
        <f t="shared" si="79"/>
        <v>0</v>
      </c>
      <c r="BV598" s="89" t="b">
        <f>IF(BT598&lt;&gt;0,Árboles!AC592)</f>
        <v>0</v>
      </c>
      <c r="BW598" s="88">
        <f t="shared" si="80"/>
        <v>0</v>
      </c>
      <c r="BX598" s="88">
        <f t="shared" si="81"/>
        <v>0</v>
      </c>
      <c r="BY598" s="89" t="b">
        <f>IF(BW598&lt;&gt;0,Árboles!AC592)</f>
        <v>0</v>
      </c>
      <c r="BZ598" s="88">
        <f t="shared" si="82"/>
        <v>0</v>
      </c>
      <c r="CA598" s="88">
        <f t="shared" si="83"/>
        <v>0</v>
      </c>
      <c r="CB598" s="89" t="b">
        <f>IF(BZ598&lt;&gt;0,Árboles!AC592)</f>
        <v>0</v>
      </c>
      <c r="CC598" s="88">
        <f t="shared" si="84"/>
        <v>0</v>
      </c>
      <c r="CD598" s="88">
        <f t="shared" si="85"/>
        <v>0</v>
      </c>
      <c r="CE598" s="89" t="b">
        <f>IF(CC598&lt;&gt;0,Árboles!AC592)</f>
        <v>0</v>
      </c>
    </row>
    <row r="599" spans="68:83">
      <c r="BP599" s="10">
        <f>Árboles!B593</f>
        <v>0</v>
      </c>
      <c r="BQ599" s="86">
        <f>Árboles!G593</f>
        <v>0</v>
      </c>
      <c r="BR599" s="87">
        <f>Árboles!V593</f>
        <v>0</v>
      </c>
      <c r="BS599" s="87">
        <f>Árboles!W593</f>
        <v>0</v>
      </c>
      <c r="BT599" s="88">
        <f t="shared" si="78"/>
        <v>0</v>
      </c>
      <c r="BU599" s="88">
        <f t="shared" si="79"/>
        <v>0</v>
      </c>
      <c r="BV599" s="89" t="b">
        <f>IF(BT599&lt;&gt;0,Árboles!AC593)</f>
        <v>0</v>
      </c>
      <c r="BW599" s="88">
        <f t="shared" si="80"/>
        <v>0</v>
      </c>
      <c r="BX599" s="88">
        <f t="shared" si="81"/>
        <v>0</v>
      </c>
      <c r="BY599" s="89" t="b">
        <f>IF(BW599&lt;&gt;0,Árboles!AC593)</f>
        <v>0</v>
      </c>
      <c r="BZ599" s="88">
        <f t="shared" si="82"/>
        <v>0</v>
      </c>
      <c r="CA599" s="88">
        <f t="shared" si="83"/>
        <v>0</v>
      </c>
      <c r="CB599" s="89" t="b">
        <f>IF(BZ599&lt;&gt;0,Árboles!AC593)</f>
        <v>0</v>
      </c>
      <c r="CC599" s="88">
        <f t="shared" si="84"/>
        <v>0</v>
      </c>
      <c r="CD599" s="88">
        <f t="shared" si="85"/>
        <v>0</v>
      </c>
      <c r="CE599" s="89" t="b">
        <f>IF(CC599&lt;&gt;0,Árboles!AC593)</f>
        <v>0</v>
      </c>
    </row>
    <row r="600" spans="68:83">
      <c r="BP600" s="10">
        <f>Árboles!B594</f>
        <v>0</v>
      </c>
      <c r="BQ600" s="86">
        <f>Árboles!G594</f>
        <v>0</v>
      </c>
      <c r="BR600" s="87">
        <f>Árboles!V594</f>
        <v>0</v>
      </c>
      <c r="BS600" s="87">
        <f>Árboles!W594</f>
        <v>0</v>
      </c>
      <c r="BT600" s="88">
        <f t="shared" si="78"/>
        <v>0</v>
      </c>
      <c r="BU600" s="88">
        <f t="shared" si="79"/>
        <v>0</v>
      </c>
      <c r="BV600" s="89" t="b">
        <f>IF(BT600&lt;&gt;0,Árboles!AC594)</f>
        <v>0</v>
      </c>
      <c r="BW600" s="88">
        <f t="shared" si="80"/>
        <v>0</v>
      </c>
      <c r="BX600" s="88">
        <f t="shared" si="81"/>
        <v>0</v>
      </c>
      <c r="BY600" s="89" t="b">
        <f>IF(BW600&lt;&gt;0,Árboles!AC594)</f>
        <v>0</v>
      </c>
      <c r="BZ600" s="88">
        <f t="shared" si="82"/>
        <v>0</v>
      </c>
      <c r="CA600" s="88">
        <f t="shared" si="83"/>
        <v>0</v>
      </c>
      <c r="CB600" s="89" t="b">
        <f>IF(BZ600&lt;&gt;0,Árboles!AC594)</f>
        <v>0</v>
      </c>
      <c r="CC600" s="88">
        <f t="shared" si="84"/>
        <v>0</v>
      </c>
      <c r="CD600" s="88">
        <f t="shared" si="85"/>
        <v>0</v>
      </c>
      <c r="CE600" s="89" t="b">
        <f>IF(CC600&lt;&gt;0,Árboles!AC594)</f>
        <v>0</v>
      </c>
    </row>
    <row r="601" spans="68:83">
      <c r="BP601" s="10">
        <f>Árboles!B595</f>
        <v>0</v>
      </c>
      <c r="BQ601" s="86">
        <f>Árboles!G595</f>
        <v>0</v>
      </c>
      <c r="BR601" s="87">
        <f>Árboles!V595</f>
        <v>0</v>
      </c>
      <c r="BS601" s="87">
        <f>Árboles!W595</f>
        <v>0</v>
      </c>
      <c r="BT601" s="88">
        <f t="shared" si="78"/>
        <v>0</v>
      </c>
      <c r="BU601" s="88">
        <f t="shared" si="79"/>
        <v>0</v>
      </c>
      <c r="BV601" s="89" t="b">
        <f>IF(BT601&lt;&gt;0,Árboles!AC595)</f>
        <v>0</v>
      </c>
      <c r="BW601" s="88">
        <f t="shared" si="80"/>
        <v>0</v>
      </c>
      <c r="BX601" s="88">
        <f t="shared" si="81"/>
        <v>0</v>
      </c>
      <c r="BY601" s="89" t="b">
        <f>IF(BW601&lt;&gt;0,Árboles!AC595)</f>
        <v>0</v>
      </c>
      <c r="BZ601" s="88">
        <f t="shared" si="82"/>
        <v>0</v>
      </c>
      <c r="CA601" s="88">
        <f t="shared" si="83"/>
        <v>0</v>
      </c>
      <c r="CB601" s="89" t="b">
        <f>IF(BZ601&lt;&gt;0,Árboles!AC595)</f>
        <v>0</v>
      </c>
      <c r="CC601" s="88">
        <f t="shared" si="84"/>
        <v>0</v>
      </c>
      <c r="CD601" s="88">
        <f t="shared" si="85"/>
        <v>0</v>
      </c>
      <c r="CE601" s="89" t="b">
        <f>IF(CC601&lt;&gt;0,Árboles!AC595)</f>
        <v>0</v>
      </c>
    </row>
    <row r="602" spans="68:83">
      <c r="BP602" s="10">
        <f>Árboles!B596</f>
        <v>0</v>
      </c>
      <c r="BQ602" s="86">
        <f>Árboles!G596</f>
        <v>0</v>
      </c>
      <c r="BR602" s="87">
        <f>Árboles!V596</f>
        <v>0</v>
      </c>
      <c r="BS602" s="87">
        <f>Árboles!W596</f>
        <v>0</v>
      </c>
      <c r="BT602" s="88">
        <f t="shared" si="78"/>
        <v>0</v>
      </c>
      <c r="BU602" s="88">
        <f t="shared" si="79"/>
        <v>0</v>
      </c>
      <c r="BV602" s="89" t="b">
        <f>IF(BT602&lt;&gt;0,Árboles!AC596)</f>
        <v>0</v>
      </c>
      <c r="BW602" s="88">
        <f t="shared" si="80"/>
        <v>0</v>
      </c>
      <c r="BX602" s="88">
        <f t="shared" si="81"/>
        <v>0</v>
      </c>
      <c r="BY602" s="89" t="b">
        <f>IF(BW602&lt;&gt;0,Árboles!AC596)</f>
        <v>0</v>
      </c>
      <c r="BZ602" s="88">
        <f t="shared" si="82"/>
        <v>0</v>
      </c>
      <c r="CA602" s="88">
        <f t="shared" si="83"/>
        <v>0</v>
      </c>
      <c r="CB602" s="89" t="b">
        <f>IF(BZ602&lt;&gt;0,Árboles!AC596)</f>
        <v>0</v>
      </c>
      <c r="CC602" s="88">
        <f t="shared" si="84"/>
        <v>0</v>
      </c>
      <c r="CD602" s="88">
        <f t="shared" si="85"/>
        <v>0</v>
      </c>
      <c r="CE602" s="89" t="b">
        <f>IF(CC602&lt;&gt;0,Árboles!AC596)</f>
        <v>0</v>
      </c>
    </row>
    <row r="603" spans="68:83">
      <c r="BP603" s="10">
        <f>Árboles!B597</f>
        <v>0</v>
      </c>
      <c r="BQ603" s="86">
        <f>Árboles!G597</f>
        <v>0</v>
      </c>
      <c r="BR603" s="87">
        <f>Árboles!V597</f>
        <v>0</v>
      </c>
      <c r="BS603" s="87">
        <f>Árboles!W597</f>
        <v>0</v>
      </c>
      <c r="BT603" s="88">
        <f t="shared" si="78"/>
        <v>0</v>
      </c>
      <c r="BU603" s="88">
        <f t="shared" si="79"/>
        <v>0</v>
      </c>
      <c r="BV603" s="89" t="b">
        <f>IF(BT603&lt;&gt;0,Árboles!AC597)</f>
        <v>0</v>
      </c>
      <c r="BW603" s="88">
        <f t="shared" si="80"/>
        <v>0</v>
      </c>
      <c r="BX603" s="88">
        <f t="shared" si="81"/>
        <v>0</v>
      </c>
      <c r="BY603" s="89" t="b">
        <f>IF(BW603&lt;&gt;0,Árboles!AC597)</f>
        <v>0</v>
      </c>
      <c r="BZ603" s="88">
        <f t="shared" si="82"/>
        <v>0</v>
      </c>
      <c r="CA603" s="88">
        <f t="shared" si="83"/>
        <v>0</v>
      </c>
      <c r="CB603" s="89" t="b">
        <f>IF(BZ603&lt;&gt;0,Árboles!AC597)</f>
        <v>0</v>
      </c>
      <c r="CC603" s="88">
        <f t="shared" si="84"/>
        <v>0</v>
      </c>
      <c r="CD603" s="88">
        <f t="shared" si="85"/>
        <v>0</v>
      </c>
      <c r="CE603" s="89" t="b">
        <f>IF(CC603&lt;&gt;0,Árboles!AC597)</f>
        <v>0</v>
      </c>
    </row>
    <row r="604" spans="68:83">
      <c r="BP604" s="10">
        <f>Árboles!B598</f>
        <v>0</v>
      </c>
      <c r="BQ604" s="86">
        <f>Árboles!G598</f>
        <v>0</v>
      </c>
      <c r="BR604" s="87">
        <f>Árboles!V598</f>
        <v>0</v>
      </c>
      <c r="BS604" s="87">
        <f>Árboles!W598</f>
        <v>0</v>
      </c>
      <c r="BT604" s="88">
        <f t="shared" si="78"/>
        <v>0</v>
      </c>
      <c r="BU604" s="88">
        <f t="shared" si="79"/>
        <v>0</v>
      </c>
      <c r="BV604" s="89" t="b">
        <f>IF(BT604&lt;&gt;0,Árboles!AC598)</f>
        <v>0</v>
      </c>
      <c r="BW604" s="88">
        <f t="shared" si="80"/>
        <v>0</v>
      </c>
      <c r="BX604" s="88">
        <f t="shared" si="81"/>
        <v>0</v>
      </c>
      <c r="BY604" s="89" t="b">
        <f>IF(BW604&lt;&gt;0,Árboles!AC598)</f>
        <v>0</v>
      </c>
      <c r="BZ604" s="88">
        <f t="shared" si="82"/>
        <v>0</v>
      </c>
      <c r="CA604" s="88">
        <f t="shared" si="83"/>
        <v>0</v>
      </c>
      <c r="CB604" s="89" t="b">
        <f>IF(BZ604&lt;&gt;0,Árboles!AC598)</f>
        <v>0</v>
      </c>
      <c r="CC604" s="88">
        <f t="shared" si="84"/>
        <v>0</v>
      </c>
      <c r="CD604" s="88">
        <f t="shared" si="85"/>
        <v>0</v>
      </c>
      <c r="CE604" s="89" t="b">
        <f>IF(CC604&lt;&gt;0,Árboles!AC598)</f>
        <v>0</v>
      </c>
    </row>
    <row r="605" spans="68:83">
      <c r="BP605" s="10">
        <f>Árboles!B599</f>
        <v>0</v>
      </c>
      <c r="BQ605" s="86">
        <f>Árboles!G599</f>
        <v>0</v>
      </c>
      <c r="BR605" s="87">
        <f>Árboles!V599</f>
        <v>0</v>
      </c>
      <c r="BS605" s="87">
        <f>Árboles!W599</f>
        <v>0</v>
      </c>
      <c r="BT605" s="88">
        <f t="shared" si="78"/>
        <v>0</v>
      </c>
      <c r="BU605" s="88">
        <f t="shared" si="79"/>
        <v>0</v>
      </c>
      <c r="BV605" s="89" t="b">
        <f>IF(BT605&lt;&gt;0,Árboles!AC599)</f>
        <v>0</v>
      </c>
      <c r="BW605" s="88">
        <f t="shared" si="80"/>
        <v>0</v>
      </c>
      <c r="BX605" s="88">
        <f t="shared" si="81"/>
        <v>0</v>
      </c>
      <c r="BY605" s="89" t="b">
        <f>IF(BW605&lt;&gt;0,Árboles!AC599)</f>
        <v>0</v>
      </c>
      <c r="BZ605" s="88">
        <f t="shared" si="82"/>
        <v>0</v>
      </c>
      <c r="CA605" s="88">
        <f t="shared" si="83"/>
        <v>0</v>
      </c>
      <c r="CB605" s="89" t="b">
        <f>IF(BZ605&lt;&gt;0,Árboles!AC599)</f>
        <v>0</v>
      </c>
      <c r="CC605" s="88">
        <f t="shared" si="84"/>
        <v>0</v>
      </c>
      <c r="CD605" s="88">
        <f t="shared" si="85"/>
        <v>0</v>
      </c>
      <c r="CE605" s="89" t="b">
        <f>IF(CC605&lt;&gt;0,Árboles!AC599)</f>
        <v>0</v>
      </c>
    </row>
    <row r="606" spans="68:83">
      <c r="BP606" s="10">
        <f>Árboles!B600</f>
        <v>0</v>
      </c>
      <c r="BQ606" s="86">
        <f>Árboles!G600</f>
        <v>0</v>
      </c>
      <c r="BR606" s="87">
        <f>Árboles!V600</f>
        <v>0</v>
      </c>
      <c r="BS606" s="87">
        <f>Árboles!W600</f>
        <v>0</v>
      </c>
      <c r="BT606" s="88">
        <f t="shared" si="78"/>
        <v>0</v>
      </c>
      <c r="BU606" s="88">
        <f t="shared" si="79"/>
        <v>0</v>
      </c>
      <c r="BV606" s="89" t="b">
        <f>IF(BT606&lt;&gt;0,Árboles!AC600)</f>
        <v>0</v>
      </c>
      <c r="BW606" s="88">
        <f t="shared" si="80"/>
        <v>0</v>
      </c>
      <c r="BX606" s="88">
        <f t="shared" si="81"/>
        <v>0</v>
      </c>
      <c r="BY606" s="89" t="b">
        <f>IF(BW606&lt;&gt;0,Árboles!AC600)</f>
        <v>0</v>
      </c>
      <c r="BZ606" s="88">
        <f t="shared" si="82"/>
        <v>0</v>
      </c>
      <c r="CA606" s="88">
        <f t="shared" si="83"/>
        <v>0</v>
      </c>
      <c r="CB606" s="89" t="b">
        <f>IF(BZ606&lt;&gt;0,Árboles!AC600)</f>
        <v>0</v>
      </c>
      <c r="CC606" s="88">
        <f t="shared" si="84"/>
        <v>0</v>
      </c>
      <c r="CD606" s="88">
        <f t="shared" si="85"/>
        <v>0</v>
      </c>
      <c r="CE606" s="89" t="b">
        <f>IF(CC606&lt;&gt;0,Árboles!AC600)</f>
        <v>0</v>
      </c>
    </row>
    <row r="607" spans="68:83">
      <c r="BP607" s="10">
        <f>Árboles!B601</f>
        <v>0</v>
      </c>
      <c r="BQ607" s="86">
        <f>Árboles!G601</f>
        <v>0</v>
      </c>
      <c r="BR607" s="87">
        <f>Árboles!V601</f>
        <v>0</v>
      </c>
      <c r="BS607" s="87">
        <f>Árboles!W601</f>
        <v>0</v>
      </c>
      <c r="BT607" s="88">
        <f t="shared" si="78"/>
        <v>0</v>
      </c>
      <c r="BU607" s="88">
        <f t="shared" si="79"/>
        <v>0</v>
      </c>
      <c r="BV607" s="89" t="b">
        <f>IF(BT607&lt;&gt;0,Árboles!AC601)</f>
        <v>0</v>
      </c>
      <c r="BW607" s="88">
        <f t="shared" si="80"/>
        <v>0</v>
      </c>
      <c r="BX607" s="88">
        <f t="shared" si="81"/>
        <v>0</v>
      </c>
      <c r="BY607" s="89" t="b">
        <f>IF(BW607&lt;&gt;0,Árboles!AC601)</f>
        <v>0</v>
      </c>
      <c r="BZ607" s="88">
        <f t="shared" si="82"/>
        <v>0</v>
      </c>
      <c r="CA607" s="88">
        <f t="shared" si="83"/>
        <v>0</v>
      </c>
      <c r="CB607" s="89" t="b">
        <f>IF(BZ607&lt;&gt;0,Árboles!AC601)</f>
        <v>0</v>
      </c>
      <c r="CC607" s="88">
        <f t="shared" si="84"/>
        <v>0</v>
      </c>
      <c r="CD607" s="88">
        <f t="shared" si="85"/>
        <v>0</v>
      </c>
      <c r="CE607" s="89" t="b">
        <f>IF(CC607&lt;&gt;0,Árboles!AC601)</f>
        <v>0</v>
      </c>
    </row>
    <row r="608" spans="68:83">
      <c r="BP608" s="10">
        <f>Árboles!B602</f>
        <v>0</v>
      </c>
      <c r="BQ608" s="86">
        <f>Árboles!G602</f>
        <v>0</v>
      </c>
      <c r="BR608" s="87">
        <f>Árboles!V602</f>
        <v>0</v>
      </c>
      <c r="BS608" s="87">
        <f>Árboles!W602</f>
        <v>0</v>
      </c>
      <c r="BT608" s="88">
        <f t="shared" si="78"/>
        <v>0</v>
      </c>
      <c r="BU608" s="88">
        <f t="shared" si="79"/>
        <v>0</v>
      </c>
      <c r="BV608" s="89" t="b">
        <f>IF(BT608&lt;&gt;0,Árboles!AC602)</f>
        <v>0</v>
      </c>
      <c r="BW608" s="88">
        <f t="shared" si="80"/>
        <v>0</v>
      </c>
      <c r="BX608" s="88">
        <f t="shared" si="81"/>
        <v>0</v>
      </c>
      <c r="BY608" s="89" t="b">
        <f>IF(BW608&lt;&gt;0,Árboles!AC602)</f>
        <v>0</v>
      </c>
      <c r="BZ608" s="88">
        <f t="shared" si="82"/>
        <v>0</v>
      </c>
      <c r="CA608" s="88">
        <f t="shared" si="83"/>
        <v>0</v>
      </c>
      <c r="CB608" s="89" t="b">
        <f>IF(BZ608&lt;&gt;0,Árboles!AC602)</f>
        <v>0</v>
      </c>
      <c r="CC608" s="88">
        <f t="shared" si="84"/>
        <v>0</v>
      </c>
      <c r="CD608" s="88">
        <f t="shared" si="85"/>
        <v>0</v>
      </c>
      <c r="CE608" s="89" t="b">
        <f>IF(CC608&lt;&gt;0,Árboles!AC602)</f>
        <v>0</v>
      </c>
    </row>
    <row r="609" spans="68:83">
      <c r="BP609" s="10">
        <f>Árboles!B603</f>
        <v>0</v>
      </c>
      <c r="BQ609" s="86">
        <f>Árboles!G603</f>
        <v>0</v>
      </c>
      <c r="BR609" s="87">
        <f>Árboles!V603</f>
        <v>0</v>
      </c>
      <c r="BS609" s="87">
        <f>Árboles!W603</f>
        <v>0</v>
      </c>
      <c r="BT609" s="88">
        <f t="shared" si="78"/>
        <v>0</v>
      </c>
      <c r="BU609" s="88">
        <f t="shared" si="79"/>
        <v>0</v>
      </c>
      <c r="BV609" s="89" t="b">
        <f>IF(BT609&lt;&gt;0,Árboles!AC603)</f>
        <v>0</v>
      </c>
      <c r="BW609" s="88">
        <f t="shared" si="80"/>
        <v>0</v>
      </c>
      <c r="BX609" s="88">
        <f t="shared" si="81"/>
        <v>0</v>
      </c>
      <c r="BY609" s="89" t="b">
        <f>IF(BW609&lt;&gt;0,Árboles!AC603)</f>
        <v>0</v>
      </c>
      <c r="BZ609" s="88">
        <f t="shared" si="82"/>
        <v>0</v>
      </c>
      <c r="CA609" s="88">
        <f t="shared" si="83"/>
        <v>0</v>
      </c>
      <c r="CB609" s="89" t="b">
        <f>IF(BZ609&lt;&gt;0,Árboles!AC603)</f>
        <v>0</v>
      </c>
      <c r="CC609" s="88">
        <f t="shared" si="84"/>
        <v>0</v>
      </c>
      <c r="CD609" s="88">
        <f t="shared" si="85"/>
        <v>0</v>
      </c>
      <c r="CE609" s="89" t="b">
        <f>IF(CC609&lt;&gt;0,Árboles!AC603)</f>
        <v>0</v>
      </c>
    </row>
    <row r="610" spans="68:83">
      <c r="BP610" s="10">
        <f>Árboles!B604</f>
        <v>0</v>
      </c>
      <c r="BQ610" s="86">
        <f>Árboles!G604</f>
        <v>0</v>
      </c>
      <c r="BR610" s="87">
        <f>Árboles!V604</f>
        <v>0</v>
      </c>
      <c r="BS610" s="87">
        <f>Árboles!W604</f>
        <v>0</v>
      </c>
      <c r="BT610" s="88">
        <f t="shared" si="78"/>
        <v>0</v>
      </c>
      <c r="BU610" s="88">
        <f t="shared" si="79"/>
        <v>0</v>
      </c>
      <c r="BV610" s="89" t="b">
        <f>IF(BT610&lt;&gt;0,Árboles!AC604)</f>
        <v>0</v>
      </c>
      <c r="BW610" s="88">
        <f t="shared" si="80"/>
        <v>0</v>
      </c>
      <c r="BX610" s="88">
        <f t="shared" si="81"/>
        <v>0</v>
      </c>
      <c r="BY610" s="89" t="b">
        <f>IF(BW610&lt;&gt;0,Árboles!AC604)</f>
        <v>0</v>
      </c>
      <c r="BZ610" s="88">
        <f t="shared" si="82"/>
        <v>0</v>
      </c>
      <c r="CA610" s="88">
        <f t="shared" si="83"/>
        <v>0</v>
      </c>
      <c r="CB610" s="89" t="b">
        <f>IF(BZ610&lt;&gt;0,Árboles!AC604)</f>
        <v>0</v>
      </c>
      <c r="CC610" s="88">
        <f t="shared" si="84"/>
        <v>0</v>
      </c>
      <c r="CD610" s="88">
        <f t="shared" si="85"/>
        <v>0</v>
      </c>
      <c r="CE610" s="89" t="b">
        <f>IF(CC610&lt;&gt;0,Árboles!AC604)</f>
        <v>0</v>
      </c>
    </row>
    <row r="611" spans="68:83">
      <c r="BP611" s="10">
        <f>Árboles!B605</f>
        <v>0</v>
      </c>
      <c r="BQ611" s="86">
        <f>Árboles!G605</f>
        <v>0</v>
      </c>
      <c r="BR611" s="87">
        <f>Árboles!V605</f>
        <v>0</v>
      </c>
      <c r="BS611" s="87">
        <f>Árboles!W605</f>
        <v>0</v>
      </c>
      <c r="BT611" s="88">
        <f t="shared" si="78"/>
        <v>0</v>
      </c>
      <c r="BU611" s="88">
        <f t="shared" si="79"/>
        <v>0</v>
      </c>
      <c r="BV611" s="89" t="b">
        <f>IF(BT611&lt;&gt;0,Árboles!AC605)</f>
        <v>0</v>
      </c>
      <c r="BW611" s="88">
        <f t="shared" si="80"/>
        <v>0</v>
      </c>
      <c r="BX611" s="88">
        <f t="shared" si="81"/>
        <v>0</v>
      </c>
      <c r="BY611" s="89" t="b">
        <f>IF(BW611&lt;&gt;0,Árboles!AC605)</f>
        <v>0</v>
      </c>
      <c r="BZ611" s="88">
        <f t="shared" si="82"/>
        <v>0</v>
      </c>
      <c r="CA611" s="88">
        <f t="shared" si="83"/>
        <v>0</v>
      </c>
      <c r="CB611" s="89" t="b">
        <f>IF(BZ611&lt;&gt;0,Árboles!AC605)</f>
        <v>0</v>
      </c>
      <c r="CC611" s="88">
        <f t="shared" si="84"/>
        <v>0</v>
      </c>
      <c r="CD611" s="88">
        <f t="shared" si="85"/>
        <v>0</v>
      </c>
      <c r="CE611" s="89" t="b">
        <f>IF(CC611&lt;&gt;0,Árboles!AC605)</f>
        <v>0</v>
      </c>
    </row>
    <row r="612" spans="68:83">
      <c r="BP612" s="10">
        <f>Árboles!B606</f>
        <v>0</v>
      </c>
      <c r="BQ612" s="86">
        <f>Árboles!G606</f>
        <v>0</v>
      </c>
      <c r="BR612" s="87">
        <f>Árboles!V606</f>
        <v>0</v>
      </c>
      <c r="BS612" s="87">
        <f>Árboles!W606</f>
        <v>0</v>
      </c>
      <c r="BT612" s="88">
        <f t="shared" si="78"/>
        <v>0</v>
      </c>
      <c r="BU612" s="88">
        <f t="shared" si="79"/>
        <v>0</v>
      </c>
      <c r="BV612" s="89" t="b">
        <f>IF(BT612&lt;&gt;0,Árboles!AC606)</f>
        <v>0</v>
      </c>
      <c r="BW612" s="88">
        <f t="shared" si="80"/>
        <v>0</v>
      </c>
      <c r="BX612" s="88">
        <f t="shared" si="81"/>
        <v>0</v>
      </c>
      <c r="BY612" s="89" t="b">
        <f>IF(BW612&lt;&gt;0,Árboles!AC606)</f>
        <v>0</v>
      </c>
      <c r="BZ612" s="88">
        <f t="shared" si="82"/>
        <v>0</v>
      </c>
      <c r="CA612" s="88">
        <f t="shared" si="83"/>
        <v>0</v>
      </c>
      <c r="CB612" s="89" t="b">
        <f>IF(BZ612&lt;&gt;0,Árboles!AC606)</f>
        <v>0</v>
      </c>
      <c r="CC612" s="88">
        <f t="shared" si="84"/>
        <v>0</v>
      </c>
      <c r="CD612" s="88">
        <f t="shared" si="85"/>
        <v>0</v>
      </c>
      <c r="CE612" s="89" t="b">
        <f>IF(CC612&lt;&gt;0,Árboles!AC606)</f>
        <v>0</v>
      </c>
    </row>
    <row r="613" spans="68:83">
      <c r="BP613" s="10">
        <f>Árboles!B607</f>
        <v>0</v>
      </c>
      <c r="BQ613" s="86">
        <f>Árboles!G607</f>
        <v>0</v>
      </c>
      <c r="BR613" s="87">
        <f>Árboles!V607</f>
        <v>0</v>
      </c>
      <c r="BS613" s="87">
        <f>Árboles!W607</f>
        <v>0</v>
      </c>
      <c r="BT613" s="88">
        <f t="shared" si="78"/>
        <v>0</v>
      </c>
      <c r="BU613" s="88">
        <f t="shared" si="79"/>
        <v>0</v>
      </c>
      <c r="BV613" s="89" t="b">
        <f>IF(BT613&lt;&gt;0,Árboles!AC607)</f>
        <v>0</v>
      </c>
      <c r="BW613" s="88">
        <f t="shared" si="80"/>
        <v>0</v>
      </c>
      <c r="BX613" s="88">
        <f t="shared" si="81"/>
        <v>0</v>
      </c>
      <c r="BY613" s="89" t="b">
        <f>IF(BW613&lt;&gt;0,Árboles!AC607)</f>
        <v>0</v>
      </c>
      <c r="BZ613" s="88">
        <f t="shared" si="82"/>
        <v>0</v>
      </c>
      <c r="CA613" s="88">
        <f t="shared" si="83"/>
        <v>0</v>
      </c>
      <c r="CB613" s="89" t="b">
        <f>IF(BZ613&lt;&gt;0,Árboles!AC607)</f>
        <v>0</v>
      </c>
      <c r="CC613" s="88">
        <f t="shared" si="84"/>
        <v>0</v>
      </c>
      <c r="CD613" s="88">
        <f t="shared" si="85"/>
        <v>0</v>
      </c>
      <c r="CE613" s="89" t="b">
        <f>IF(CC613&lt;&gt;0,Árboles!AC607)</f>
        <v>0</v>
      </c>
    </row>
    <row r="614" spans="68:83">
      <c r="BP614" s="10">
        <f>Árboles!B608</f>
        <v>0</v>
      </c>
      <c r="BQ614" s="86">
        <f>Árboles!G608</f>
        <v>0</v>
      </c>
      <c r="BR614" s="87">
        <f>Árboles!V608</f>
        <v>0</v>
      </c>
      <c r="BS614" s="87">
        <f>Árboles!W608</f>
        <v>0</v>
      </c>
      <c r="BT614" s="88">
        <f t="shared" si="78"/>
        <v>0</v>
      </c>
      <c r="BU614" s="88">
        <f t="shared" si="79"/>
        <v>0</v>
      </c>
      <c r="BV614" s="89" t="b">
        <f>IF(BT614&lt;&gt;0,Árboles!AC608)</f>
        <v>0</v>
      </c>
      <c r="BW614" s="88">
        <f t="shared" si="80"/>
        <v>0</v>
      </c>
      <c r="BX614" s="88">
        <f t="shared" si="81"/>
        <v>0</v>
      </c>
      <c r="BY614" s="89" t="b">
        <f>IF(BW614&lt;&gt;0,Árboles!AC608)</f>
        <v>0</v>
      </c>
      <c r="BZ614" s="88">
        <f t="shared" si="82"/>
        <v>0</v>
      </c>
      <c r="CA614" s="88">
        <f t="shared" si="83"/>
        <v>0</v>
      </c>
      <c r="CB614" s="89" t="b">
        <f>IF(BZ614&lt;&gt;0,Árboles!AC608)</f>
        <v>0</v>
      </c>
      <c r="CC614" s="88">
        <f t="shared" si="84"/>
        <v>0</v>
      </c>
      <c r="CD614" s="88">
        <f t="shared" si="85"/>
        <v>0</v>
      </c>
      <c r="CE614" s="89" t="b">
        <f>IF(CC614&lt;&gt;0,Árboles!AC608)</f>
        <v>0</v>
      </c>
    </row>
    <row r="615" spans="68:83">
      <c r="BP615" s="10">
        <f>Árboles!B609</f>
        <v>0</v>
      </c>
      <c r="BQ615" s="86">
        <f>Árboles!G609</f>
        <v>0</v>
      </c>
      <c r="BR615" s="87">
        <f>Árboles!V609</f>
        <v>0</v>
      </c>
      <c r="BS615" s="87">
        <f>Árboles!W609</f>
        <v>0</v>
      </c>
      <c r="BT615" s="88">
        <f t="shared" si="78"/>
        <v>0</v>
      </c>
      <c r="BU615" s="88">
        <f t="shared" si="79"/>
        <v>0</v>
      </c>
      <c r="BV615" s="89" t="b">
        <f>IF(BT615&lt;&gt;0,Árboles!AC609)</f>
        <v>0</v>
      </c>
      <c r="BW615" s="88">
        <f t="shared" si="80"/>
        <v>0</v>
      </c>
      <c r="BX615" s="88">
        <f t="shared" si="81"/>
        <v>0</v>
      </c>
      <c r="BY615" s="89" t="b">
        <f>IF(BW615&lt;&gt;0,Árboles!AC609)</f>
        <v>0</v>
      </c>
      <c r="BZ615" s="88">
        <f t="shared" si="82"/>
        <v>0</v>
      </c>
      <c r="CA615" s="88">
        <f t="shared" si="83"/>
        <v>0</v>
      </c>
      <c r="CB615" s="89" t="b">
        <f>IF(BZ615&lt;&gt;0,Árboles!AC609)</f>
        <v>0</v>
      </c>
      <c r="CC615" s="88">
        <f t="shared" si="84"/>
        <v>0</v>
      </c>
      <c r="CD615" s="88">
        <f t="shared" si="85"/>
        <v>0</v>
      </c>
      <c r="CE615" s="89" t="b">
        <f>IF(CC615&lt;&gt;0,Árboles!AC609)</f>
        <v>0</v>
      </c>
    </row>
    <row r="616" spans="68:83">
      <c r="BP616" s="10">
        <f>Árboles!B610</f>
        <v>0</v>
      </c>
      <c r="BQ616" s="86">
        <f>Árboles!G610</f>
        <v>0</v>
      </c>
      <c r="BR616" s="87">
        <f>Árboles!V610</f>
        <v>0</v>
      </c>
      <c r="BS616" s="87">
        <f>Árboles!W610</f>
        <v>0</v>
      </c>
      <c r="BT616" s="88">
        <f t="shared" si="78"/>
        <v>0</v>
      </c>
      <c r="BU616" s="88">
        <f t="shared" si="79"/>
        <v>0</v>
      </c>
      <c r="BV616" s="89" t="b">
        <f>IF(BT616&lt;&gt;0,Árboles!AC610)</f>
        <v>0</v>
      </c>
      <c r="BW616" s="88">
        <f t="shared" si="80"/>
        <v>0</v>
      </c>
      <c r="BX616" s="88">
        <f t="shared" si="81"/>
        <v>0</v>
      </c>
      <c r="BY616" s="89" t="b">
        <f>IF(BW616&lt;&gt;0,Árboles!AC610)</f>
        <v>0</v>
      </c>
      <c r="BZ616" s="88">
        <f t="shared" si="82"/>
        <v>0</v>
      </c>
      <c r="CA616" s="88">
        <f t="shared" si="83"/>
        <v>0</v>
      </c>
      <c r="CB616" s="89" t="b">
        <f>IF(BZ616&lt;&gt;0,Árboles!AC610)</f>
        <v>0</v>
      </c>
      <c r="CC616" s="88">
        <f t="shared" si="84"/>
        <v>0</v>
      </c>
      <c r="CD616" s="88">
        <f t="shared" si="85"/>
        <v>0</v>
      </c>
      <c r="CE616" s="89" t="b">
        <f>IF(CC616&lt;&gt;0,Árboles!AC610)</f>
        <v>0</v>
      </c>
    </row>
    <row r="617" spans="68:83">
      <c r="BP617" s="10">
        <f>Árboles!B611</f>
        <v>0</v>
      </c>
      <c r="BQ617" s="86">
        <f>Árboles!G611</f>
        <v>0</v>
      </c>
      <c r="BR617" s="87">
        <f>Árboles!V611</f>
        <v>0</v>
      </c>
      <c r="BS617" s="87">
        <f>Árboles!W611</f>
        <v>0</v>
      </c>
      <c r="BT617" s="88">
        <f t="shared" si="78"/>
        <v>0</v>
      </c>
      <c r="BU617" s="88">
        <f t="shared" si="79"/>
        <v>0</v>
      </c>
      <c r="BV617" s="89" t="b">
        <f>IF(BT617&lt;&gt;0,Árboles!AC611)</f>
        <v>0</v>
      </c>
      <c r="BW617" s="88">
        <f t="shared" si="80"/>
        <v>0</v>
      </c>
      <c r="BX617" s="88">
        <f t="shared" si="81"/>
        <v>0</v>
      </c>
      <c r="BY617" s="89" t="b">
        <f>IF(BW617&lt;&gt;0,Árboles!AC611)</f>
        <v>0</v>
      </c>
      <c r="BZ617" s="88">
        <f t="shared" si="82"/>
        <v>0</v>
      </c>
      <c r="CA617" s="88">
        <f t="shared" si="83"/>
        <v>0</v>
      </c>
      <c r="CB617" s="89" t="b">
        <f>IF(BZ617&lt;&gt;0,Árboles!AC611)</f>
        <v>0</v>
      </c>
      <c r="CC617" s="88">
        <f t="shared" si="84"/>
        <v>0</v>
      </c>
      <c r="CD617" s="88">
        <f t="shared" si="85"/>
        <v>0</v>
      </c>
      <c r="CE617" s="89" t="b">
        <f>IF(CC617&lt;&gt;0,Árboles!AC611)</f>
        <v>0</v>
      </c>
    </row>
    <row r="618" spans="68:83">
      <c r="BP618" s="10">
        <f>Árboles!B612</f>
        <v>0</v>
      </c>
      <c r="BQ618" s="86">
        <f>Árboles!G612</f>
        <v>0</v>
      </c>
      <c r="BR618" s="87">
        <f>Árboles!V612</f>
        <v>0</v>
      </c>
      <c r="BS618" s="87">
        <f>Árboles!W612</f>
        <v>0</v>
      </c>
      <c r="BT618" s="88">
        <f t="shared" si="78"/>
        <v>0</v>
      </c>
      <c r="BU618" s="88">
        <f t="shared" si="79"/>
        <v>0</v>
      </c>
      <c r="BV618" s="89" t="b">
        <f>IF(BT618&lt;&gt;0,Árboles!AC612)</f>
        <v>0</v>
      </c>
      <c r="BW618" s="88">
        <f t="shared" si="80"/>
        <v>0</v>
      </c>
      <c r="BX618" s="88">
        <f t="shared" si="81"/>
        <v>0</v>
      </c>
      <c r="BY618" s="89" t="b">
        <f>IF(BW618&lt;&gt;0,Árboles!AC612)</f>
        <v>0</v>
      </c>
      <c r="BZ618" s="88">
        <f t="shared" si="82"/>
        <v>0</v>
      </c>
      <c r="CA618" s="88">
        <f t="shared" si="83"/>
        <v>0</v>
      </c>
      <c r="CB618" s="89" t="b">
        <f>IF(BZ618&lt;&gt;0,Árboles!AC612)</f>
        <v>0</v>
      </c>
      <c r="CC618" s="88">
        <f t="shared" si="84"/>
        <v>0</v>
      </c>
      <c r="CD618" s="88">
        <f t="shared" si="85"/>
        <v>0</v>
      </c>
      <c r="CE618" s="89" t="b">
        <f>IF(CC618&lt;&gt;0,Árboles!AC612)</f>
        <v>0</v>
      </c>
    </row>
    <row r="619" spans="68:83">
      <c r="BP619" s="10">
        <f>Árboles!B613</f>
        <v>0</v>
      </c>
      <c r="BQ619" s="86">
        <f>Árboles!G613</f>
        <v>0</v>
      </c>
      <c r="BR619" s="87">
        <f>Árboles!V613</f>
        <v>0</v>
      </c>
      <c r="BS619" s="87">
        <f>Árboles!W613</f>
        <v>0</v>
      </c>
      <c r="BT619" s="88">
        <f t="shared" si="78"/>
        <v>0</v>
      </c>
      <c r="BU619" s="88">
        <f t="shared" si="79"/>
        <v>0</v>
      </c>
      <c r="BV619" s="89" t="b">
        <f>IF(BT619&lt;&gt;0,Árboles!AC613)</f>
        <v>0</v>
      </c>
      <c r="BW619" s="88">
        <f t="shared" si="80"/>
        <v>0</v>
      </c>
      <c r="BX619" s="88">
        <f t="shared" si="81"/>
        <v>0</v>
      </c>
      <c r="BY619" s="89" t="b">
        <f>IF(BW619&lt;&gt;0,Árboles!AC613)</f>
        <v>0</v>
      </c>
      <c r="BZ619" s="88">
        <f t="shared" si="82"/>
        <v>0</v>
      </c>
      <c r="CA619" s="88">
        <f t="shared" si="83"/>
        <v>0</v>
      </c>
      <c r="CB619" s="89" t="b">
        <f>IF(BZ619&lt;&gt;0,Árboles!AC613)</f>
        <v>0</v>
      </c>
      <c r="CC619" s="88">
        <f t="shared" si="84"/>
        <v>0</v>
      </c>
      <c r="CD619" s="88">
        <f t="shared" si="85"/>
        <v>0</v>
      </c>
      <c r="CE619" s="89" t="b">
        <f>IF(CC619&lt;&gt;0,Árboles!AC613)</f>
        <v>0</v>
      </c>
    </row>
    <row r="620" spans="68:83">
      <c r="BP620" s="10">
        <f>Árboles!B614</f>
        <v>0</v>
      </c>
      <c r="BQ620" s="86">
        <f>Árboles!G614</f>
        <v>0</v>
      </c>
      <c r="BR620" s="87">
        <f>Árboles!V614</f>
        <v>0</v>
      </c>
      <c r="BS620" s="87">
        <f>Árboles!W614</f>
        <v>0</v>
      </c>
      <c r="BT620" s="88">
        <f t="shared" si="78"/>
        <v>0</v>
      </c>
      <c r="BU620" s="88">
        <f t="shared" si="79"/>
        <v>0</v>
      </c>
      <c r="BV620" s="89" t="b">
        <f>IF(BT620&lt;&gt;0,Árboles!AC614)</f>
        <v>0</v>
      </c>
      <c r="BW620" s="88">
        <f t="shared" si="80"/>
        <v>0</v>
      </c>
      <c r="BX620" s="88">
        <f t="shared" si="81"/>
        <v>0</v>
      </c>
      <c r="BY620" s="89" t="b">
        <f>IF(BW620&lt;&gt;0,Árboles!AC614)</f>
        <v>0</v>
      </c>
      <c r="BZ620" s="88">
        <f t="shared" si="82"/>
        <v>0</v>
      </c>
      <c r="CA620" s="88">
        <f t="shared" si="83"/>
        <v>0</v>
      </c>
      <c r="CB620" s="89" t="b">
        <f>IF(BZ620&lt;&gt;0,Árboles!AC614)</f>
        <v>0</v>
      </c>
      <c r="CC620" s="88">
        <f t="shared" si="84"/>
        <v>0</v>
      </c>
      <c r="CD620" s="88">
        <f t="shared" si="85"/>
        <v>0</v>
      </c>
      <c r="CE620" s="89" t="b">
        <f>IF(CC620&lt;&gt;0,Árboles!AC614)</f>
        <v>0</v>
      </c>
    </row>
    <row r="621" spans="68:83">
      <c r="BP621" s="10">
        <f>Árboles!B615</f>
        <v>0</v>
      </c>
      <c r="BQ621" s="86">
        <f>Árboles!G615</f>
        <v>0</v>
      </c>
      <c r="BR621" s="87">
        <f>Árboles!V615</f>
        <v>0</v>
      </c>
      <c r="BS621" s="87">
        <f>Árboles!W615</f>
        <v>0</v>
      </c>
      <c r="BT621" s="88">
        <f t="shared" si="78"/>
        <v>0</v>
      </c>
      <c r="BU621" s="88">
        <f t="shared" si="79"/>
        <v>0</v>
      </c>
      <c r="BV621" s="89" t="b">
        <f>IF(BT621&lt;&gt;0,Árboles!AC615)</f>
        <v>0</v>
      </c>
      <c r="BW621" s="88">
        <f t="shared" si="80"/>
        <v>0</v>
      </c>
      <c r="BX621" s="88">
        <f t="shared" si="81"/>
        <v>0</v>
      </c>
      <c r="BY621" s="89" t="b">
        <f>IF(BW621&lt;&gt;0,Árboles!AC615)</f>
        <v>0</v>
      </c>
      <c r="BZ621" s="88">
        <f t="shared" si="82"/>
        <v>0</v>
      </c>
      <c r="CA621" s="88">
        <f t="shared" si="83"/>
        <v>0</v>
      </c>
      <c r="CB621" s="89" t="b">
        <f>IF(BZ621&lt;&gt;0,Árboles!AC615)</f>
        <v>0</v>
      </c>
      <c r="CC621" s="88">
        <f t="shared" si="84"/>
        <v>0</v>
      </c>
      <c r="CD621" s="88">
        <f t="shared" si="85"/>
        <v>0</v>
      </c>
      <c r="CE621" s="89" t="b">
        <f>IF(CC621&lt;&gt;0,Árboles!AC615)</f>
        <v>0</v>
      </c>
    </row>
    <row r="622" spans="68:83">
      <c r="BP622" s="10">
        <f>Árboles!B616</f>
        <v>0</v>
      </c>
      <c r="BQ622" s="86">
        <f>Árboles!G616</f>
        <v>0</v>
      </c>
      <c r="BR622" s="87">
        <f>Árboles!V616</f>
        <v>0</v>
      </c>
      <c r="BS622" s="87">
        <f>Árboles!W616</f>
        <v>0</v>
      </c>
      <c r="BT622" s="88">
        <f t="shared" si="78"/>
        <v>0</v>
      </c>
      <c r="BU622" s="88">
        <f t="shared" si="79"/>
        <v>0</v>
      </c>
      <c r="BV622" s="89" t="b">
        <f>IF(BT622&lt;&gt;0,Árboles!AC616)</f>
        <v>0</v>
      </c>
      <c r="BW622" s="88">
        <f t="shared" si="80"/>
        <v>0</v>
      </c>
      <c r="BX622" s="88">
        <f t="shared" si="81"/>
        <v>0</v>
      </c>
      <c r="BY622" s="89" t="b">
        <f>IF(BW622&lt;&gt;0,Árboles!AC616)</f>
        <v>0</v>
      </c>
      <c r="BZ622" s="88">
        <f t="shared" si="82"/>
        <v>0</v>
      </c>
      <c r="CA622" s="88">
        <f t="shared" si="83"/>
        <v>0</v>
      </c>
      <c r="CB622" s="89" t="b">
        <f>IF(BZ622&lt;&gt;0,Árboles!AC616)</f>
        <v>0</v>
      </c>
      <c r="CC622" s="88">
        <f t="shared" si="84"/>
        <v>0</v>
      </c>
      <c r="CD622" s="88">
        <f t="shared" si="85"/>
        <v>0</v>
      </c>
      <c r="CE622" s="89" t="b">
        <f>IF(CC622&lt;&gt;0,Árboles!AC616)</f>
        <v>0</v>
      </c>
    </row>
    <row r="623" spans="68:83">
      <c r="BP623" s="10">
        <f>Árboles!B617</f>
        <v>0</v>
      </c>
      <c r="BQ623" s="86">
        <f>Árboles!G617</f>
        <v>0</v>
      </c>
      <c r="BR623" s="87">
        <f>Árboles!V617</f>
        <v>0</v>
      </c>
      <c r="BS623" s="87">
        <f>Árboles!W617</f>
        <v>0</v>
      </c>
      <c r="BT623" s="88">
        <f t="shared" si="78"/>
        <v>0</v>
      </c>
      <c r="BU623" s="88">
        <f t="shared" si="79"/>
        <v>0</v>
      </c>
      <c r="BV623" s="89" t="b">
        <f>IF(BT623&lt;&gt;0,Árboles!AC617)</f>
        <v>0</v>
      </c>
      <c r="BW623" s="88">
        <f t="shared" si="80"/>
        <v>0</v>
      </c>
      <c r="BX623" s="88">
        <f t="shared" si="81"/>
        <v>0</v>
      </c>
      <c r="BY623" s="89" t="b">
        <f>IF(BW623&lt;&gt;0,Árboles!AC617)</f>
        <v>0</v>
      </c>
      <c r="BZ623" s="88">
        <f t="shared" si="82"/>
        <v>0</v>
      </c>
      <c r="CA623" s="88">
        <f t="shared" si="83"/>
        <v>0</v>
      </c>
      <c r="CB623" s="89" t="b">
        <f>IF(BZ623&lt;&gt;0,Árboles!AC617)</f>
        <v>0</v>
      </c>
      <c r="CC623" s="88">
        <f t="shared" si="84"/>
        <v>0</v>
      </c>
      <c r="CD623" s="88">
        <f t="shared" si="85"/>
        <v>0</v>
      </c>
      <c r="CE623" s="89" t="b">
        <f>IF(CC623&lt;&gt;0,Árboles!AC617)</f>
        <v>0</v>
      </c>
    </row>
    <row r="624" spans="68:83">
      <c r="BP624" s="10">
        <f>Árboles!B618</f>
        <v>0</v>
      </c>
      <c r="BQ624" s="86">
        <f>Árboles!G618</f>
        <v>0</v>
      </c>
      <c r="BR624" s="87">
        <f>Árboles!V618</f>
        <v>0</v>
      </c>
      <c r="BS624" s="87">
        <f>Árboles!W618</f>
        <v>0</v>
      </c>
      <c r="BT624" s="88">
        <f t="shared" si="78"/>
        <v>0</v>
      </c>
      <c r="BU624" s="88">
        <f t="shared" si="79"/>
        <v>0</v>
      </c>
      <c r="BV624" s="89" t="b">
        <f>IF(BT624&lt;&gt;0,Árboles!AC618)</f>
        <v>0</v>
      </c>
      <c r="BW624" s="88">
        <f t="shared" si="80"/>
        <v>0</v>
      </c>
      <c r="BX624" s="88">
        <f t="shared" si="81"/>
        <v>0</v>
      </c>
      <c r="BY624" s="89" t="b">
        <f>IF(BW624&lt;&gt;0,Árboles!AC618)</f>
        <v>0</v>
      </c>
      <c r="BZ624" s="88">
        <f t="shared" si="82"/>
        <v>0</v>
      </c>
      <c r="CA624" s="88">
        <f t="shared" si="83"/>
        <v>0</v>
      </c>
      <c r="CB624" s="89" t="b">
        <f>IF(BZ624&lt;&gt;0,Árboles!AC618)</f>
        <v>0</v>
      </c>
      <c r="CC624" s="88">
        <f t="shared" si="84"/>
        <v>0</v>
      </c>
      <c r="CD624" s="88">
        <f t="shared" si="85"/>
        <v>0</v>
      </c>
      <c r="CE624" s="89" t="b">
        <f>IF(CC624&lt;&gt;0,Árboles!AC618)</f>
        <v>0</v>
      </c>
    </row>
    <row r="625" spans="68:83">
      <c r="BP625" s="10">
        <f>Árboles!B619</f>
        <v>0</v>
      </c>
      <c r="BQ625" s="86">
        <f>Árboles!G619</f>
        <v>0</v>
      </c>
      <c r="BR625" s="87">
        <f>Árboles!V619</f>
        <v>0</v>
      </c>
      <c r="BS625" s="87">
        <f>Árboles!W619</f>
        <v>0</v>
      </c>
      <c r="BT625" s="88">
        <f t="shared" si="78"/>
        <v>0</v>
      </c>
      <c r="BU625" s="88">
        <f t="shared" si="79"/>
        <v>0</v>
      </c>
      <c r="BV625" s="89" t="b">
        <f>IF(BT625&lt;&gt;0,Árboles!AC619)</f>
        <v>0</v>
      </c>
      <c r="BW625" s="88">
        <f t="shared" si="80"/>
        <v>0</v>
      </c>
      <c r="BX625" s="88">
        <f t="shared" si="81"/>
        <v>0</v>
      </c>
      <c r="BY625" s="89" t="b">
        <f>IF(BW625&lt;&gt;0,Árboles!AC619)</f>
        <v>0</v>
      </c>
      <c r="BZ625" s="88">
        <f t="shared" si="82"/>
        <v>0</v>
      </c>
      <c r="CA625" s="88">
        <f t="shared" si="83"/>
        <v>0</v>
      </c>
      <c r="CB625" s="89" t="b">
        <f>IF(BZ625&lt;&gt;0,Árboles!AC619)</f>
        <v>0</v>
      </c>
      <c r="CC625" s="88">
        <f t="shared" si="84"/>
        <v>0</v>
      </c>
      <c r="CD625" s="88">
        <f t="shared" si="85"/>
        <v>0</v>
      </c>
      <c r="CE625" s="89" t="b">
        <f>IF(CC625&lt;&gt;0,Árboles!AC619)</f>
        <v>0</v>
      </c>
    </row>
    <row r="626" spans="68:83">
      <c r="BP626" s="10">
        <f>Árboles!B620</f>
        <v>0</v>
      </c>
      <c r="BQ626" s="86">
        <f>Árboles!G620</f>
        <v>0</v>
      </c>
      <c r="BR626" s="87">
        <f>Árboles!V620</f>
        <v>0</v>
      </c>
      <c r="BS626" s="87">
        <f>Árboles!W620</f>
        <v>0</v>
      </c>
      <c r="BT626" s="88">
        <f t="shared" si="78"/>
        <v>0</v>
      </c>
      <c r="BU626" s="88">
        <f t="shared" si="79"/>
        <v>0</v>
      </c>
      <c r="BV626" s="89" t="b">
        <f>IF(BT626&lt;&gt;0,Árboles!AC620)</f>
        <v>0</v>
      </c>
      <c r="BW626" s="88">
        <f t="shared" si="80"/>
        <v>0</v>
      </c>
      <c r="BX626" s="88">
        <f t="shared" si="81"/>
        <v>0</v>
      </c>
      <c r="BY626" s="89" t="b">
        <f>IF(BW626&lt;&gt;0,Árboles!AC620)</f>
        <v>0</v>
      </c>
      <c r="BZ626" s="88">
        <f t="shared" si="82"/>
        <v>0</v>
      </c>
      <c r="CA626" s="88">
        <f t="shared" si="83"/>
        <v>0</v>
      </c>
      <c r="CB626" s="89" t="b">
        <f>IF(BZ626&lt;&gt;0,Árboles!AC620)</f>
        <v>0</v>
      </c>
      <c r="CC626" s="88">
        <f t="shared" si="84"/>
        <v>0</v>
      </c>
      <c r="CD626" s="88">
        <f t="shared" si="85"/>
        <v>0</v>
      </c>
      <c r="CE626" s="89" t="b">
        <f>IF(CC626&lt;&gt;0,Árboles!AC620)</f>
        <v>0</v>
      </c>
    </row>
    <row r="627" spans="68:83">
      <c r="BP627" s="10">
        <f>Árboles!B621</f>
        <v>0</v>
      </c>
      <c r="BQ627" s="86">
        <f>Árboles!G621</f>
        <v>0</v>
      </c>
      <c r="BR627" s="87">
        <f>Árboles!V621</f>
        <v>0</v>
      </c>
      <c r="BS627" s="87">
        <f>Árboles!W621</f>
        <v>0</v>
      </c>
      <c r="BT627" s="88">
        <f t="shared" si="78"/>
        <v>0</v>
      </c>
      <c r="BU627" s="88">
        <f t="shared" si="79"/>
        <v>0</v>
      </c>
      <c r="BV627" s="89" t="b">
        <f>IF(BT627&lt;&gt;0,Árboles!AC621)</f>
        <v>0</v>
      </c>
      <c r="BW627" s="88">
        <f t="shared" si="80"/>
        <v>0</v>
      </c>
      <c r="BX627" s="88">
        <f t="shared" si="81"/>
        <v>0</v>
      </c>
      <c r="BY627" s="89" t="b">
        <f>IF(BW627&lt;&gt;0,Árboles!AC621)</f>
        <v>0</v>
      </c>
      <c r="BZ627" s="88">
        <f t="shared" si="82"/>
        <v>0</v>
      </c>
      <c r="CA627" s="88">
        <f t="shared" si="83"/>
        <v>0</v>
      </c>
      <c r="CB627" s="89" t="b">
        <f>IF(BZ627&lt;&gt;0,Árboles!AC621)</f>
        <v>0</v>
      </c>
      <c r="CC627" s="88">
        <f t="shared" si="84"/>
        <v>0</v>
      </c>
      <c r="CD627" s="88">
        <f t="shared" si="85"/>
        <v>0</v>
      </c>
      <c r="CE627" s="89" t="b">
        <f>IF(CC627&lt;&gt;0,Árboles!AC621)</f>
        <v>0</v>
      </c>
    </row>
    <row r="628" spans="68:83">
      <c r="BP628" s="10">
        <f>Árboles!B622</f>
        <v>0</v>
      </c>
      <c r="BQ628" s="86">
        <f>Árboles!G622</f>
        <v>0</v>
      </c>
      <c r="BR628" s="87">
        <f>Árboles!V622</f>
        <v>0</v>
      </c>
      <c r="BS628" s="87">
        <f>Árboles!W622</f>
        <v>0</v>
      </c>
      <c r="BT628" s="88">
        <f t="shared" si="78"/>
        <v>0</v>
      </c>
      <c r="BU628" s="88">
        <f t="shared" si="79"/>
        <v>0</v>
      </c>
      <c r="BV628" s="89" t="b">
        <f>IF(BT628&lt;&gt;0,Árboles!AC622)</f>
        <v>0</v>
      </c>
      <c r="BW628" s="88">
        <f t="shared" si="80"/>
        <v>0</v>
      </c>
      <c r="BX628" s="88">
        <f t="shared" si="81"/>
        <v>0</v>
      </c>
      <c r="BY628" s="89" t="b">
        <f>IF(BW628&lt;&gt;0,Árboles!AC622)</f>
        <v>0</v>
      </c>
      <c r="BZ628" s="88">
        <f t="shared" si="82"/>
        <v>0</v>
      </c>
      <c r="CA628" s="88">
        <f t="shared" si="83"/>
        <v>0</v>
      </c>
      <c r="CB628" s="89" t="b">
        <f>IF(BZ628&lt;&gt;0,Árboles!AC622)</f>
        <v>0</v>
      </c>
      <c r="CC628" s="88">
        <f t="shared" si="84"/>
        <v>0</v>
      </c>
      <c r="CD628" s="88">
        <f t="shared" si="85"/>
        <v>0</v>
      </c>
      <c r="CE628" s="89" t="b">
        <f>IF(CC628&lt;&gt;0,Árboles!AC622)</f>
        <v>0</v>
      </c>
    </row>
    <row r="629" spans="68:83">
      <c r="BP629" s="10">
        <f>Árboles!B623</f>
        <v>0</v>
      </c>
      <c r="BQ629" s="86">
        <f>Árboles!G623</f>
        <v>0</v>
      </c>
      <c r="BR629" s="87">
        <f>Árboles!V623</f>
        <v>0</v>
      </c>
      <c r="BS629" s="87">
        <f>Árboles!W623</f>
        <v>0</v>
      </c>
      <c r="BT629" s="88">
        <f t="shared" si="78"/>
        <v>0</v>
      </c>
      <c r="BU629" s="88">
        <f t="shared" si="79"/>
        <v>0</v>
      </c>
      <c r="BV629" s="89" t="b">
        <f>IF(BT629&lt;&gt;0,Árboles!AC623)</f>
        <v>0</v>
      </c>
      <c r="BW629" s="88">
        <f t="shared" si="80"/>
        <v>0</v>
      </c>
      <c r="BX629" s="88">
        <f t="shared" si="81"/>
        <v>0</v>
      </c>
      <c r="BY629" s="89" t="b">
        <f>IF(BW629&lt;&gt;0,Árboles!AC623)</f>
        <v>0</v>
      </c>
      <c r="BZ629" s="88">
        <f t="shared" si="82"/>
        <v>0</v>
      </c>
      <c r="CA629" s="88">
        <f t="shared" si="83"/>
        <v>0</v>
      </c>
      <c r="CB629" s="89" t="b">
        <f>IF(BZ629&lt;&gt;0,Árboles!AC623)</f>
        <v>0</v>
      </c>
      <c r="CC629" s="88">
        <f t="shared" si="84"/>
        <v>0</v>
      </c>
      <c r="CD629" s="88">
        <f t="shared" si="85"/>
        <v>0</v>
      </c>
      <c r="CE629" s="89" t="b">
        <f>IF(CC629&lt;&gt;0,Árboles!AC623)</f>
        <v>0</v>
      </c>
    </row>
    <row r="630" spans="68:83">
      <c r="BP630" s="10">
        <f>Árboles!B624</f>
        <v>0</v>
      </c>
      <c r="BQ630" s="86">
        <f>Árboles!G624</f>
        <v>0</v>
      </c>
      <c r="BR630" s="87">
        <f>Árboles!V624</f>
        <v>0</v>
      </c>
      <c r="BS630" s="87">
        <f>Árboles!W624</f>
        <v>0</v>
      </c>
      <c r="BT630" s="88">
        <f t="shared" si="78"/>
        <v>0</v>
      </c>
      <c r="BU630" s="88">
        <f t="shared" si="79"/>
        <v>0</v>
      </c>
      <c r="BV630" s="89" t="b">
        <f>IF(BT630&lt;&gt;0,Árboles!AC624)</f>
        <v>0</v>
      </c>
      <c r="BW630" s="88">
        <f t="shared" si="80"/>
        <v>0</v>
      </c>
      <c r="BX630" s="88">
        <f t="shared" si="81"/>
        <v>0</v>
      </c>
      <c r="BY630" s="89" t="b">
        <f>IF(BW630&lt;&gt;0,Árboles!AC624)</f>
        <v>0</v>
      </c>
      <c r="BZ630" s="88">
        <f t="shared" si="82"/>
        <v>0</v>
      </c>
      <c r="CA630" s="88">
        <f t="shared" si="83"/>
        <v>0</v>
      </c>
      <c r="CB630" s="89" t="b">
        <f>IF(BZ630&lt;&gt;0,Árboles!AC624)</f>
        <v>0</v>
      </c>
      <c r="CC630" s="88">
        <f t="shared" si="84"/>
        <v>0</v>
      </c>
      <c r="CD630" s="88">
        <f t="shared" si="85"/>
        <v>0</v>
      </c>
      <c r="CE630" s="89" t="b">
        <f>IF(CC630&lt;&gt;0,Árboles!AC624)</f>
        <v>0</v>
      </c>
    </row>
    <row r="631" spans="68:83">
      <c r="BP631" s="10">
        <f>Árboles!B625</f>
        <v>0</v>
      </c>
      <c r="BQ631" s="86">
        <f>Árboles!G625</f>
        <v>0</v>
      </c>
      <c r="BR631" s="87">
        <f>Árboles!V625</f>
        <v>0</v>
      </c>
      <c r="BS631" s="87">
        <f>Árboles!W625</f>
        <v>0</v>
      </c>
      <c r="BT631" s="88">
        <f t="shared" si="78"/>
        <v>0</v>
      </c>
      <c r="BU631" s="88">
        <f t="shared" si="79"/>
        <v>0</v>
      </c>
      <c r="BV631" s="89" t="b">
        <f>IF(BT631&lt;&gt;0,Árboles!AC625)</f>
        <v>0</v>
      </c>
      <c r="BW631" s="88">
        <f t="shared" si="80"/>
        <v>0</v>
      </c>
      <c r="BX631" s="88">
        <f t="shared" si="81"/>
        <v>0</v>
      </c>
      <c r="BY631" s="89" t="b">
        <f>IF(BW631&lt;&gt;0,Árboles!AC625)</f>
        <v>0</v>
      </c>
      <c r="BZ631" s="88">
        <f t="shared" si="82"/>
        <v>0</v>
      </c>
      <c r="CA631" s="88">
        <f t="shared" si="83"/>
        <v>0</v>
      </c>
      <c r="CB631" s="89" t="b">
        <f>IF(BZ631&lt;&gt;0,Árboles!AC625)</f>
        <v>0</v>
      </c>
      <c r="CC631" s="88">
        <f t="shared" si="84"/>
        <v>0</v>
      </c>
      <c r="CD631" s="88">
        <f t="shared" si="85"/>
        <v>0</v>
      </c>
      <c r="CE631" s="89" t="b">
        <f>IF(CC631&lt;&gt;0,Árboles!AC625)</f>
        <v>0</v>
      </c>
    </row>
    <row r="632" spans="68:83">
      <c r="BP632" s="10">
        <f>Árboles!B626</f>
        <v>0</v>
      </c>
      <c r="BQ632" s="86">
        <f>Árboles!G626</f>
        <v>0</v>
      </c>
      <c r="BR632" s="87">
        <f>Árboles!V626</f>
        <v>0</v>
      </c>
      <c r="BS632" s="87">
        <f>Árboles!W626</f>
        <v>0</v>
      </c>
      <c r="BT632" s="88">
        <f t="shared" si="78"/>
        <v>0</v>
      </c>
      <c r="BU632" s="88">
        <f t="shared" si="79"/>
        <v>0</v>
      </c>
      <c r="BV632" s="89" t="b">
        <f>IF(BT632&lt;&gt;0,Árboles!AC626)</f>
        <v>0</v>
      </c>
      <c r="BW632" s="88">
        <f t="shared" si="80"/>
        <v>0</v>
      </c>
      <c r="BX632" s="88">
        <f t="shared" si="81"/>
        <v>0</v>
      </c>
      <c r="BY632" s="89" t="b">
        <f>IF(BW632&lt;&gt;0,Árboles!AC626)</f>
        <v>0</v>
      </c>
      <c r="BZ632" s="88">
        <f t="shared" si="82"/>
        <v>0</v>
      </c>
      <c r="CA632" s="88">
        <f t="shared" si="83"/>
        <v>0</v>
      </c>
      <c r="CB632" s="89" t="b">
        <f>IF(BZ632&lt;&gt;0,Árboles!AC626)</f>
        <v>0</v>
      </c>
      <c r="CC632" s="88">
        <f t="shared" si="84"/>
        <v>0</v>
      </c>
      <c r="CD632" s="88">
        <f t="shared" si="85"/>
        <v>0</v>
      </c>
      <c r="CE632" s="89" t="b">
        <f>IF(CC632&lt;&gt;0,Árboles!AC626)</f>
        <v>0</v>
      </c>
    </row>
    <row r="633" spans="68:83">
      <c r="BP633" s="10">
        <f>Árboles!B627</f>
        <v>0</v>
      </c>
      <c r="BQ633" s="86">
        <f>Árboles!G627</f>
        <v>0</v>
      </c>
      <c r="BR633" s="87">
        <f>Árboles!V627</f>
        <v>0</v>
      </c>
      <c r="BS633" s="87">
        <f>Árboles!W627</f>
        <v>0</v>
      </c>
      <c r="BT633" s="88">
        <f t="shared" si="78"/>
        <v>0</v>
      </c>
      <c r="BU633" s="88">
        <f t="shared" si="79"/>
        <v>0</v>
      </c>
      <c r="BV633" s="89" t="b">
        <f>IF(BT633&lt;&gt;0,Árboles!AC627)</f>
        <v>0</v>
      </c>
      <c r="BW633" s="88">
        <f t="shared" si="80"/>
        <v>0</v>
      </c>
      <c r="BX633" s="88">
        <f t="shared" si="81"/>
        <v>0</v>
      </c>
      <c r="BY633" s="89" t="b">
        <f>IF(BW633&lt;&gt;0,Árboles!AC627)</f>
        <v>0</v>
      </c>
      <c r="BZ633" s="88">
        <f t="shared" si="82"/>
        <v>0</v>
      </c>
      <c r="CA633" s="88">
        <f t="shared" si="83"/>
        <v>0</v>
      </c>
      <c r="CB633" s="89" t="b">
        <f>IF(BZ633&lt;&gt;0,Árboles!AC627)</f>
        <v>0</v>
      </c>
      <c r="CC633" s="88">
        <f t="shared" si="84"/>
        <v>0</v>
      </c>
      <c r="CD633" s="88">
        <f t="shared" si="85"/>
        <v>0</v>
      </c>
      <c r="CE633" s="89" t="b">
        <f>IF(CC633&lt;&gt;0,Árboles!AC627)</f>
        <v>0</v>
      </c>
    </row>
    <row r="634" spans="68:83">
      <c r="BP634" s="10">
        <f>Árboles!B628</f>
        <v>0</v>
      </c>
      <c r="BQ634" s="86">
        <f>Árboles!G628</f>
        <v>0</v>
      </c>
      <c r="BR634" s="87">
        <f>Árboles!V628</f>
        <v>0</v>
      </c>
      <c r="BS634" s="87">
        <f>Árboles!W628</f>
        <v>0</v>
      </c>
      <c r="BT634" s="88">
        <f t="shared" si="78"/>
        <v>0</v>
      </c>
      <c r="BU634" s="88">
        <f t="shared" si="79"/>
        <v>0</v>
      </c>
      <c r="BV634" s="89" t="b">
        <f>IF(BT634&lt;&gt;0,Árboles!AC628)</f>
        <v>0</v>
      </c>
      <c r="BW634" s="88">
        <f t="shared" si="80"/>
        <v>0</v>
      </c>
      <c r="BX634" s="88">
        <f t="shared" si="81"/>
        <v>0</v>
      </c>
      <c r="BY634" s="89" t="b">
        <f>IF(BW634&lt;&gt;0,Árboles!AC628)</f>
        <v>0</v>
      </c>
      <c r="BZ634" s="88">
        <f t="shared" si="82"/>
        <v>0</v>
      </c>
      <c r="CA634" s="88">
        <f t="shared" si="83"/>
        <v>0</v>
      </c>
      <c r="CB634" s="89" t="b">
        <f>IF(BZ634&lt;&gt;0,Árboles!AC628)</f>
        <v>0</v>
      </c>
      <c r="CC634" s="88">
        <f t="shared" si="84"/>
        <v>0</v>
      </c>
      <c r="CD634" s="88">
        <f t="shared" si="85"/>
        <v>0</v>
      </c>
      <c r="CE634" s="89" t="b">
        <f>IF(CC634&lt;&gt;0,Árboles!AC628)</f>
        <v>0</v>
      </c>
    </row>
    <row r="635" spans="68:83">
      <c r="BP635" s="10">
        <f>Árboles!B629</f>
        <v>0</v>
      </c>
      <c r="BQ635" s="86">
        <f>Árboles!G629</f>
        <v>0</v>
      </c>
      <c r="BR635" s="87">
        <f>Árboles!V629</f>
        <v>0</v>
      </c>
      <c r="BS635" s="87">
        <f>Árboles!W629</f>
        <v>0</v>
      </c>
      <c r="BT635" s="88">
        <f t="shared" si="78"/>
        <v>0</v>
      </c>
      <c r="BU635" s="88">
        <f t="shared" si="79"/>
        <v>0</v>
      </c>
      <c r="BV635" s="89" t="b">
        <f>IF(BT635&lt;&gt;0,Árboles!AC629)</f>
        <v>0</v>
      </c>
      <c r="BW635" s="88">
        <f t="shared" si="80"/>
        <v>0</v>
      </c>
      <c r="BX635" s="88">
        <f t="shared" si="81"/>
        <v>0</v>
      </c>
      <c r="BY635" s="89" t="b">
        <f>IF(BW635&lt;&gt;0,Árboles!AC629)</f>
        <v>0</v>
      </c>
      <c r="BZ635" s="88">
        <f t="shared" si="82"/>
        <v>0</v>
      </c>
      <c r="CA635" s="88">
        <f t="shared" si="83"/>
        <v>0</v>
      </c>
      <c r="CB635" s="89" t="b">
        <f>IF(BZ635&lt;&gt;0,Árboles!AC629)</f>
        <v>0</v>
      </c>
      <c r="CC635" s="88">
        <f t="shared" si="84"/>
        <v>0</v>
      </c>
      <c r="CD635" s="88">
        <f t="shared" si="85"/>
        <v>0</v>
      </c>
      <c r="CE635" s="89" t="b">
        <f>IF(CC635&lt;&gt;0,Árboles!AC629)</f>
        <v>0</v>
      </c>
    </row>
    <row r="636" spans="68:83">
      <c r="BP636" s="10">
        <f>Árboles!B630</f>
        <v>0</v>
      </c>
      <c r="BQ636" s="86">
        <f>Árboles!G630</f>
        <v>0</v>
      </c>
      <c r="BR636" s="87">
        <f>Árboles!V630</f>
        <v>0</v>
      </c>
      <c r="BS636" s="87">
        <f>Árboles!W630</f>
        <v>0</v>
      </c>
      <c r="BT636" s="88">
        <f t="shared" si="78"/>
        <v>0</v>
      </c>
      <c r="BU636" s="88">
        <f t="shared" si="79"/>
        <v>0</v>
      </c>
      <c r="BV636" s="89" t="b">
        <f>IF(BT636&lt;&gt;0,Árboles!AC630)</f>
        <v>0</v>
      </c>
      <c r="BW636" s="88">
        <f t="shared" si="80"/>
        <v>0</v>
      </c>
      <c r="BX636" s="88">
        <f t="shared" si="81"/>
        <v>0</v>
      </c>
      <c r="BY636" s="89" t="b">
        <f>IF(BW636&lt;&gt;0,Árboles!AC630)</f>
        <v>0</v>
      </c>
      <c r="BZ636" s="88">
        <f t="shared" si="82"/>
        <v>0</v>
      </c>
      <c r="CA636" s="88">
        <f t="shared" si="83"/>
        <v>0</v>
      </c>
      <c r="CB636" s="89" t="b">
        <f>IF(BZ636&lt;&gt;0,Árboles!AC630)</f>
        <v>0</v>
      </c>
      <c r="CC636" s="88">
        <f t="shared" si="84"/>
        <v>0</v>
      </c>
      <c r="CD636" s="88">
        <f t="shared" si="85"/>
        <v>0</v>
      </c>
      <c r="CE636" s="89" t="b">
        <f>IF(CC636&lt;&gt;0,Árboles!AC630)</f>
        <v>0</v>
      </c>
    </row>
    <row r="637" spans="68:83">
      <c r="BP637" s="10">
        <f>Árboles!B631</f>
        <v>0</v>
      </c>
      <c r="BQ637" s="86">
        <f>Árboles!G631</f>
        <v>0</v>
      </c>
      <c r="BR637" s="87">
        <f>Árboles!V631</f>
        <v>0</v>
      </c>
      <c r="BS637" s="87">
        <f>Árboles!W631</f>
        <v>0</v>
      </c>
      <c r="BT637" s="88">
        <f t="shared" si="78"/>
        <v>0</v>
      </c>
      <c r="BU637" s="88">
        <f t="shared" si="79"/>
        <v>0</v>
      </c>
      <c r="BV637" s="89" t="b">
        <f>IF(BT637&lt;&gt;0,Árboles!AC631)</f>
        <v>0</v>
      </c>
      <c r="BW637" s="88">
        <f t="shared" si="80"/>
        <v>0</v>
      </c>
      <c r="BX637" s="88">
        <f t="shared" si="81"/>
        <v>0</v>
      </c>
      <c r="BY637" s="89" t="b">
        <f>IF(BW637&lt;&gt;0,Árboles!AC631)</f>
        <v>0</v>
      </c>
      <c r="BZ637" s="88">
        <f t="shared" si="82"/>
        <v>0</v>
      </c>
      <c r="CA637" s="88">
        <f t="shared" si="83"/>
        <v>0</v>
      </c>
      <c r="CB637" s="89" t="b">
        <f>IF(BZ637&lt;&gt;0,Árboles!AC631)</f>
        <v>0</v>
      </c>
      <c r="CC637" s="88">
        <f t="shared" si="84"/>
        <v>0</v>
      </c>
      <c r="CD637" s="88">
        <f t="shared" si="85"/>
        <v>0</v>
      </c>
      <c r="CE637" s="89" t="b">
        <f>IF(CC637&lt;&gt;0,Árboles!AC631)</f>
        <v>0</v>
      </c>
    </row>
    <row r="638" spans="68:83">
      <c r="BP638" s="10">
        <f>Árboles!B632</f>
        <v>0</v>
      </c>
      <c r="BQ638" s="86">
        <f>Árboles!G632</f>
        <v>0</v>
      </c>
      <c r="BR638" s="87">
        <f>Árboles!V632</f>
        <v>0</v>
      </c>
      <c r="BS638" s="87">
        <f>Árboles!W632</f>
        <v>0</v>
      </c>
      <c r="BT638" s="88">
        <f t="shared" si="78"/>
        <v>0</v>
      </c>
      <c r="BU638" s="88">
        <f t="shared" si="79"/>
        <v>0</v>
      </c>
      <c r="BV638" s="89" t="b">
        <f>IF(BT638&lt;&gt;0,Árboles!AC632)</f>
        <v>0</v>
      </c>
      <c r="BW638" s="88">
        <f t="shared" si="80"/>
        <v>0</v>
      </c>
      <c r="BX638" s="88">
        <f t="shared" si="81"/>
        <v>0</v>
      </c>
      <c r="BY638" s="89" t="b">
        <f>IF(BW638&lt;&gt;0,Árboles!AC632)</f>
        <v>0</v>
      </c>
      <c r="BZ638" s="88">
        <f t="shared" si="82"/>
        <v>0</v>
      </c>
      <c r="CA638" s="88">
        <f t="shared" si="83"/>
        <v>0</v>
      </c>
      <c r="CB638" s="89" t="b">
        <f>IF(BZ638&lt;&gt;0,Árboles!AC632)</f>
        <v>0</v>
      </c>
      <c r="CC638" s="88">
        <f t="shared" si="84"/>
        <v>0</v>
      </c>
      <c r="CD638" s="88">
        <f t="shared" si="85"/>
        <v>0</v>
      </c>
      <c r="CE638" s="89" t="b">
        <f>IF(CC638&lt;&gt;0,Árboles!AC632)</f>
        <v>0</v>
      </c>
    </row>
    <row r="639" spans="68:83">
      <c r="BP639" s="10">
        <f>Árboles!B633</f>
        <v>0</v>
      </c>
      <c r="BQ639" s="86">
        <f>Árboles!G633</f>
        <v>0</v>
      </c>
      <c r="BR639" s="87">
        <f>Árboles!V633</f>
        <v>0</v>
      </c>
      <c r="BS639" s="87">
        <f>Árboles!W633</f>
        <v>0</v>
      </c>
      <c r="BT639" s="88">
        <f t="shared" si="78"/>
        <v>0</v>
      </c>
      <c r="BU639" s="88">
        <f t="shared" si="79"/>
        <v>0</v>
      </c>
      <c r="BV639" s="89" t="b">
        <f>IF(BT639&lt;&gt;0,Árboles!AC633)</f>
        <v>0</v>
      </c>
      <c r="BW639" s="88">
        <f t="shared" si="80"/>
        <v>0</v>
      </c>
      <c r="BX639" s="88">
        <f t="shared" si="81"/>
        <v>0</v>
      </c>
      <c r="BY639" s="89" t="b">
        <f>IF(BW639&lt;&gt;0,Árboles!AC633)</f>
        <v>0</v>
      </c>
      <c r="BZ639" s="88">
        <f t="shared" si="82"/>
        <v>0</v>
      </c>
      <c r="CA639" s="88">
        <f t="shared" si="83"/>
        <v>0</v>
      </c>
      <c r="CB639" s="89" t="b">
        <f>IF(BZ639&lt;&gt;0,Árboles!AC633)</f>
        <v>0</v>
      </c>
      <c r="CC639" s="88">
        <f t="shared" si="84"/>
        <v>0</v>
      </c>
      <c r="CD639" s="88">
        <f t="shared" si="85"/>
        <v>0</v>
      </c>
      <c r="CE639" s="89" t="b">
        <f>IF(CC639&lt;&gt;0,Árboles!AC633)</f>
        <v>0</v>
      </c>
    </row>
    <row r="640" spans="68:83">
      <c r="BP640" s="10">
        <f>Árboles!B634</f>
        <v>0</v>
      </c>
      <c r="BQ640" s="86">
        <f>Árboles!G634</f>
        <v>0</v>
      </c>
      <c r="BR640" s="87">
        <f>Árboles!V634</f>
        <v>0</v>
      </c>
      <c r="BS640" s="87">
        <f>Árboles!W634</f>
        <v>0</v>
      </c>
      <c r="BT640" s="88">
        <f t="shared" si="78"/>
        <v>0</v>
      </c>
      <c r="BU640" s="88">
        <f t="shared" si="79"/>
        <v>0</v>
      </c>
      <c r="BV640" s="89" t="b">
        <f>IF(BT640&lt;&gt;0,Árboles!AC634)</f>
        <v>0</v>
      </c>
      <c r="BW640" s="88">
        <f t="shared" si="80"/>
        <v>0</v>
      </c>
      <c r="BX640" s="88">
        <f t="shared" si="81"/>
        <v>0</v>
      </c>
      <c r="BY640" s="89" t="b">
        <f>IF(BW640&lt;&gt;0,Árboles!AC634)</f>
        <v>0</v>
      </c>
      <c r="BZ640" s="88">
        <f t="shared" si="82"/>
        <v>0</v>
      </c>
      <c r="CA640" s="88">
        <f t="shared" si="83"/>
        <v>0</v>
      </c>
      <c r="CB640" s="89" t="b">
        <f>IF(BZ640&lt;&gt;0,Árboles!AC634)</f>
        <v>0</v>
      </c>
      <c r="CC640" s="88">
        <f t="shared" si="84"/>
        <v>0</v>
      </c>
      <c r="CD640" s="88">
        <f t="shared" si="85"/>
        <v>0</v>
      </c>
      <c r="CE640" s="89" t="b">
        <f>IF(CC640&lt;&gt;0,Árboles!AC634)</f>
        <v>0</v>
      </c>
    </row>
    <row r="641" spans="68:83">
      <c r="BP641" s="10">
        <f>Árboles!B635</f>
        <v>0</v>
      </c>
      <c r="BQ641" s="86">
        <f>Árboles!G635</f>
        <v>0</v>
      </c>
      <c r="BR641" s="87">
        <f>Árboles!V635</f>
        <v>0</v>
      </c>
      <c r="BS641" s="87">
        <f>Árboles!W635</f>
        <v>0</v>
      </c>
      <c r="BT641" s="88">
        <f t="shared" si="78"/>
        <v>0</v>
      </c>
      <c r="BU641" s="88">
        <f t="shared" si="79"/>
        <v>0</v>
      </c>
      <c r="BV641" s="89" t="b">
        <f>IF(BT641&lt;&gt;0,Árboles!AC635)</f>
        <v>0</v>
      </c>
      <c r="BW641" s="88">
        <f t="shared" si="80"/>
        <v>0</v>
      </c>
      <c r="BX641" s="88">
        <f t="shared" si="81"/>
        <v>0</v>
      </c>
      <c r="BY641" s="89" t="b">
        <f>IF(BW641&lt;&gt;0,Árboles!AC635)</f>
        <v>0</v>
      </c>
      <c r="BZ641" s="88">
        <f t="shared" si="82"/>
        <v>0</v>
      </c>
      <c r="CA641" s="88">
        <f t="shared" si="83"/>
        <v>0</v>
      </c>
      <c r="CB641" s="89" t="b">
        <f>IF(BZ641&lt;&gt;0,Árboles!AC635)</f>
        <v>0</v>
      </c>
      <c r="CC641" s="88">
        <f t="shared" si="84"/>
        <v>0</v>
      </c>
      <c r="CD641" s="88">
        <f t="shared" si="85"/>
        <v>0</v>
      </c>
      <c r="CE641" s="89" t="b">
        <f>IF(CC641&lt;&gt;0,Árboles!AC635)</f>
        <v>0</v>
      </c>
    </row>
    <row r="642" spans="68:83">
      <c r="BP642" s="10">
        <f>Árboles!B636</f>
        <v>0</v>
      </c>
      <c r="BQ642" s="86">
        <f>Árboles!G636</f>
        <v>0</v>
      </c>
      <c r="BR642" s="87">
        <f>Árboles!V636</f>
        <v>0</v>
      </c>
      <c r="BS642" s="87">
        <f>Árboles!W636</f>
        <v>0</v>
      </c>
      <c r="BT642" s="88">
        <f t="shared" si="78"/>
        <v>0</v>
      </c>
      <c r="BU642" s="88">
        <f t="shared" si="79"/>
        <v>0</v>
      </c>
      <c r="BV642" s="89" t="b">
        <f>IF(BT642&lt;&gt;0,Árboles!AC636)</f>
        <v>0</v>
      </c>
      <c r="BW642" s="88">
        <f t="shared" si="80"/>
        <v>0</v>
      </c>
      <c r="BX642" s="88">
        <f t="shared" si="81"/>
        <v>0</v>
      </c>
      <c r="BY642" s="89" t="b">
        <f>IF(BW642&lt;&gt;0,Árboles!AC636)</f>
        <v>0</v>
      </c>
      <c r="BZ642" s="88">
        <f t="shared" si="82"/>
        <v>0</v>
      </c>
      <c r="CA642" s="88">
        <f t="shared" si="83"/>
        <v>0</v>
      </c>
      <c r="CB642" s="89" t="b">
        <f>IF(BZ642&lt;&gt;0,Árboles!AC636)</f>
        <v>0</v>
      </c>
      <c r="CC642" s="88">
        <f t="shared" si="84"/>
        <v>0</v>
      </c>
      <c r="CD642" s="88">
        <f t="shared" si="85"/>
        <v>0</v>
      </c>
      <c r="CE642" s="89" t="b">
        <f>IF(CC642&lt;&gt;0,Árboles!AC636)</f>
        <v>0</v>
      </c>
    </row>
    <row r="643" spans="68:83">
      <c r="BP643" s="10">
        <f>Árboles!B637</f>
        <v>0</v>
      </c>
      <c r="BQ643" s="86">
        <f>Árboles!G637</f>
        <v>0</v>
      </c>
      <c r="BR643" s="87">
        <f>Árboles!V637</f>
        <v>0</v>
      </c>
      <c r="BS643" s="87">
        <f>Árboles!W637</f>
        <v>0</v>
      </c>
      <c r="BT643" s="88">
        <f t="shared" si="78"/>
        <v>0</v>
      </c>
      <c r="BU643" s="88">
        <f t="shared" si="79"/>
        <v>0</v>
      </c>
      <c r="BV643" s="89" t="b">
        <f>IF(BT643&lt;&gt;0,Árboles!AC637)</f>
        <v>0</v>
      </c>
      <c r="BW643" s="88">
        <f t="shared" si="80"/>
        <v>0</v>
      </c>
      <c r="BX643" s="88">
        <f t="shared" si="81"/>
        <v>0</v>
      </c>
      <c r="BY643" s="89" t="b">
        <f>IF(BW643&lt;&gt;0,Árboles!AC637)</f>
        <v>0</v>
      </c>
      <c r="BZ643" s="88">
        <f t="shared" si="82"/>
        <v>0</v>
      </c>
      <c r="CA643" s="88">
        <f t="shared" si="83"/>
        <v>0</v>
      </c>
      <c r="CB643" s="89" t="b">
        <f>IF(BZ643&lt;&gt;0,Árboles!AC637)</f>
        <v>0</v>
      </c>
      <c r="CC643" s="88">
        <f t="shared" si="84"/>
        <v>0</v>
      </c>
      <c r="CD643" s="88">
        <f t="shared" si="85"/>
        <v>0</v>
      </c>
      <c r="CE643" s="89" t="b">
        <f>IF(CC643&lt;&gt;0,Árboles!AC637)</f>
        <v>0</v>
      </c>
    </row>
    <row r="644" spans="68:83">
      <c r="BP644" s="10">
        <f>Árboles!B638</f>
        <v>0</v>
      </c>
      <c r="BQ644" s="86">
        <f>Árboles!G638</f>
        <v>0</v>
      </c>
      <c r="BR644" s="87">
        <f>Árboles!V638</f>
        <v>0</v>
      </c>
      <c r="BS644" s="87">
        <f>Árboles!W638</f>
        <v>0</v>
      </c>
      <c r="BT644" s="88">
        <f t="shared" si="78"/>
        <v>0</v>
      </c>
      <c r="BU644" s="88">
        <f t="shared" si="79"/>
        <v>0</v>
      </c>
      <c r="BV644" s="89" t="b">
        <f>IF(BT644&lt;&gt;0,Árboles!AC638)</f>
        <v>0</v>
      </c>
      <c r="BW644" s="88">
        <f t="shared" si="80"/>
        <v>0</v>
      </c>
      <c r="BX644" s="88">
        <f t="shared" si="81"/>
        <v>0</v>
      </c>
      <c r="BY644" s="89" t="b">
        <f>IF(BW644&lt;&gt;0,Árboles!AC638)</f>
        <v>0</v>
      </c>
      <c r="BZ644" s="88">
        <f t="shared" si="82"/>
        <v>0</v>
      </c>
      <c r="CA644" s="88">
        <f t="shared" si="83"/>
        <v>0</v>
      </c>
      <c r="CB644" s="89" t="b">
        <f>IF(BZ644&lt;&gt;0,Árboles!AC638)</f>
        <v>0</v>
      </c>
      <c r="CC644" s="88">
        <f t="shared" si="84"/>
        <v>0</v>
      </c>
      <c r="CD644" s="88">
        <f t="shared" si="85"/>
        <v>0</v>
      </c>
      <c r="CE644" s="89" t="b">
        <f>IF(CC644&lt;&gt;0,Árboles!AC638)</f>
        <v>0</v>
      </c>
    </row>
    <row r="645" spans="68:83">
      <c r="BP645" s="10">
        <f>Árboles!B639</f>
        <v>0</v>
      </c>
      <c r="BQ645" s="86">
        <f>Árboles!G639</f>
        <v>0</v>
      </c>
      <c r="BR645" s="87">
        <f>Árboles!V639</f>
        <v>0</v>
      </c>
      <c r="BS645" s="87">
        <f>Árboles!W639</f>
        <v>0</v>
      </c>
      <c r="BT645" s="88">
        <f t="shared" si="78"/>
        <v>0</v>
      </c>
      <c r="BU645" s="88">
        <f t="shared" si="79"/>
        <v>0</v>
      </c>
      <c r="BV645" s="89" t="b">
        <f>IF(BT645&lt;&gt;0,Árboles!AC639)</f>
        <v>0</v>
      </c>
      <c r="BW645" s="88">
        <f t="shared" si="80"/>
        <v>0</v>
      </c>
      <c r="BX645" s="88">
        <f t="shared" si="81"/>
        <v>0</v>
      </c>
      <c r="BY645" s="89" t="b">
        <f>IF(BW645&lt;&gt;0,Árboles!AC639)</f>
        <v>0</v>
      </c>
      <c r="BZ645" s="88">
        <f t="shared" si="82"/>
        <v>0</v>
      </c>
      <c r="CA645" s="88">
        <f t="shared" si="83"/>
        <v>0</v>
      </c>
      <c r="CB645" s="89" t="b">
        <f>IF(BZ645&lt;&gt;0,Árboles!AC639)</f>
        <v>0</v>
      </c>
      <c r="CC645" s="88">
        <f t="shared" si="84"/>
        <v>0</v>
      </c>
      <c r="CD645" s="88">
        <f t="shared" si="85"/>
        <v>0</v>
      </c>
      <c r="CE645" s="89" t="b">
        <f>IF(CC645&lt;&gt;0,Árboles!AC639)</f>
        <v>0</v>
      </c>
    </row>
    <row r="646" spans="68:83">
      <c r="BP646" s="10">
        <f>Árboles!B640</f>
        <v>0</v>
      </c>
      <c r="BQ646" s="86">
        <f>Árboles!G640</f>
        <v>0</v>
      </c>
      <c r="BR646" s="87">
        <f>Árboles!V640</f>
        <v>0</v>
      </c>
      <c r="BS646" s="87">
        <f>Árboles!W640</f>
        <v>0</v>
      </c>
      <c r="BT646" s="88">
        <f t="shared" si="78"/>
        <v>0</v>
      </c>
      <c r="BU646" s="88">
        <f t="shared" si="79"/>
        <v>0</v>
      </c>
      <c r="BV646" s="89" t="b">
        <f>IF(BT646&lt;&gt;0,Árboles!AC640)</f>
        <v>0</v>
      </c>
      <c r="BW646" s="88">
        <f t="shared" si="80"/>
        <v>0</v>
      </c>
      <c r="BX646" s="88">
        <f t="shared" si="81"/>
        <v>0</v>
      </c>
      <c r="BY646" s="89" t="b">
        <f>IF(BW646&lt;&gt;0,Árboles!AC640)</f>
        <v>0</v>
      </c>
      <c r="BZ646" s="88">
        <f t="shared" si="82"/>
        <v>0</v>
      </c>
      <c r="CA646" s="88">
        <f t="shared" si="83"/>
        <v>0</v>
      </c>
      <c r="CB646" s="89" t="b">
        <f>IF(BZ646&lt;&gt;0,Árboles!AC640)</f>
        <v>0</v>
      </c>
      <c r="CC646" s="88">
        <f t="shared" si="84"/>
        <v>0</v>
      </c>
      <c r="CD646" s="88">
        <f t="shared" si="85"/>
        <v>0</v>
      </c>
      <c r="CE646" s="89" t="b">
        <f>IF(CC646&lt;&gt;0,Árboles!AC640)</f>
        <v>0</v>
      </c>
    </row>
    <row r="647" spans="68:83">
      <c r="BP647" s="10">
        <f>Árboles!B641</f>
        <v>0</v>
      </c>
      <c r="BQ647" s="86">
        <f>Árboles!G641</f>
        <v>0</v>
      </c>
      <c r="BR647" s="87">
        <f>Árboles!V641</f>
        <v>0</v>
      </c>
      <c r="BS647" s="87">
        <f>Árboles!W641</f>
        <v>0</v>
      </c>
      <c r="BT647" s="88">
        <f t="shared" si="78"/>
        <v>0</v>
      </c>
      <c r="BU647" s="88">
        <f t="shared" si="79"/>
        <v>0</v>
      </c>
      <c r="BV647" s="89" t="b">
        <f>IF(BT647&lt;&gt;0,Árboles!AC641)</f>
        <v>0</v>
      </c>
      <c r="BW647" s="88">
        <f t="shared" si="80"/>
        <v>0</v>
      </c>
      <c r="BX647" s="88">
        <f t="shared" si="81"/>
        <v>0</v>
      </c>
      <c r="BY647" s="89" t="b">
        <f>IF(BW647&lt;&gt;0,Árboles!AC641)</f>
        <v>0</v>
      </c>
      <c r="BZ647" s="88">
        <f t="shared" si="82"/>
        <v>0</v>
      </c>
      <c r="CA647" s="88">
        <f t="shared" si="83"/>
        <v>0</v>
      </c>
      <c r="CB647" s="89" t="b">
        <f>IF(BZ647&lt;&gt;0,Árboles!AC641)</f>
        <v>0</v>
      </c>
      <c r="CC647" s="88">
        <f t="shared" si="84"/>
        <v>0</v>
      </c>
      <c r="CD647" s="88">
        <f t="shared" si="85"/>
        <v>0</v>
      </c>
      <c r="CE647" s="89" t="b">
        <f>IF(CC647&lt;&gt;0,Árboles!AC641)</f>
        <v>0</v>
      </c>
    </row>
    <row r="648" spans="68:83">
      <c r="BP648" s="10">
        <f>Árboles!B642</f>
        <v>0</v>
      </c>
      <c r="BQ648" s="86">
        <f>Árboles!G642</f>
        <v>0</v>
      </c>
      <c r="BR648" s="87">
        <f>Árboles!V642</f>
        <v>0</v>
      </c>
      <c r="BS648" s="87">
        <f>Árboles!W642</f>
        <v>0</v>
      </c>
      <c r="BT648" s="88">
        <f t="shared" si="78"/>
        <v>0</v>
      </c>
      <c r="BU648" s="88">
        <f t="shared" si="79"/>
        <v>0</v>
      </c>
      <c r="BV648" s="89" t="b">
        <f>IF(BT648&lt;&gt;0,Árboles!AC642)</f>
        <v>0</v>
      </c>
      <c r="BW648" s="88">
        <f t="shared" si="80"/>
        <v>0</v>
      </c>
      <c r="BX648" s="88">
        <f t="shared" si="81"/>
        <v>0</v>
      </c>
      <c r="BY648" s="89" t="b">
        <f>IF(BW648&lt;&gt;0,Árboles!AC642)</f>
        <v>0</v>
      </c>
      <c r="BZ648" s="88">
        <f t="shared" si="82"/>
        <v>0</v>
      </c>
      <c r="CA648" s="88">
        <f t="shared" si="83"/>
        <v>0</v>
      </c>
      <c r="CB648" s="89" t="b">
        <f>IF(BZ648&lt;&gt;0,Árboles!AC642)</f>
        <v>0</v>
      </c>
      <c r="CC648" s="88">
        <f t="shared" si="84"/>
        <v>0</v>
      </c>
      <c r="CD648" s="88">
        <f t="shared" si="85"/>
        <v>0</v>
      </c>
      <c r="CE648" s="89" t="b">
        <f>IF(CC648&lt;&gt;0,Árboles!AC642)</f>
        <v>0</v>
      </c>
    </row>
    <row r="649" spans="68:83">
      <c r="BP649" s="10">
        <f>Árboles!B643</f>
        <v>0</v>
      </c>
      <c r="BQ649" s="86">
        <f>Árboles!G643</f>
        <v>0</v>
      </c>
      <c r="BR649" s="87">
        <f>Árboles!V643</f>
        <v>0</v>
      </c>
      <c r="BS649" s="87">
        <f>Árboles!W643</f>
        <v>0</v>
      </c>
      <c r="BT649" s="88">
        <f t="shared" ref="BT649:BT712" si="86">IF(AND($BQ649="Quercus pyrenaica",$CF$7=TRUE),$BR649,0)</f>
        <v>0</v>
      </c>
      <c r="BU649" s="88">
        <f t="shared" ref="BU649:BU712" si="87">IF(AND($BQ649="Quercus pyrenaica",$CF$7=TRUE),$BS649,0)</f>
        <v>0</v>
      </c>
      <c r="BV649" s="89" t="b">
        <f>IF(BT649&lt;&gt;0,Árboles!AC643)</f>
        <v>0</v>
      </c>
      <c r="BW649" s="88">
        <f t="shared" ref="BW649:BW712" si="88">IF(AND($BQ649="Pinus nigra",$CF$8=TRUE),$BR649,0)</f>
        <v>0</v>
      </c>
      <c r="BX649" s="88">
        <f t="shared" ref="BX649:BX712" si="89">IF(AND($BQ649="Pinus nigra",$CF$8=TRUE),$BS649,0)</f>
        <v>0</v>
      </c>
      <c r="BY649" s="89" t="b">
        <f>IF(BW649&lt;&gt;0,Árboles!AC643)</f>
        <v>0</v>
      </c>
      <c r="BZ649" s="88">
        <f t="shared" ref="BZ649:BZ712" si="90">IF(AND($BQ649="Pinus sylvestris",$CF$9=TRUE),$BR649,0)</f>
        <v>0</v>
      </c>
      <c r="CA649" s="88">
        <f t="shared" ref="CA649:CA712" si="91">IF(AND($BQ649="Pinus sylvestris",$CF$9=TRUE),$BS649,0)</f>
        <v>0</v>
      </c>
      <c r="CB649" s="89" t="b">
        <f>IF(BZ649&lt;&gt;0,Árboles!AC643)</f>
        <v>0</v>
      </c>
      <c r="CC649" s="88">
        <f t="shared" ref="CC649:CC712" si="92">IF(AND($BQ649="Crataegus monogyna",$CF$10=TRUE),$BR649,0)</f>
        <v>0</v>
      </c>
      <c r="CD649" s="88">
        <f t="shared" ref="CD649:CD712" si="93">IF(AND($BQ649="Crataegus monogyna",$CF$10=TRUE),$BS649,0)</f>
        <v>0</v>
      </c>
      <c r="CE649" s="89" t="b">
        <f>IF(CC649&lt;&gt;0,Árboles!AC643)</f>
        <v>0</v>
      </c>
    </row>
    <row r="650" spans="68:83">
      <c r="BP650" s="10">
        <f>Árboles!B644</f>
        <v>0</v>
      </c>
      <c r="BQ650" s="86">
        <f>Árboles!G644</f>
        <v>0</v>
      </c>
      <c r="BR650" s="87">
        <f>Árboles!V644</f>
        <v>0</v>
      </c>
      <c r="BS650" s="87">
        <f>Árboles!W644</f>
        <v>0</v>
      </c>
      <c r="BT650" s="88">
        <f t="shared" si="86"/>
        <v>0</v>
      </c>
      <c r="BU650" s="88">
        <f t="shared" si="87"/>
        <v>0</v>
      </c>
      <c r="BV650" s="89" t="b">
        <f>IF(BT650&lt;&gt;0,Árboles!AC644)</f>
        <v>0</v>
      </c>
      <c r="BW650" s="88">
        <f t="shared" si="88"/>
        <v>0</v>
      </c>
      <c r="BX650" s="88">
        <f t="shared" si="89"/>
        <v>0</v>
      </c>
      <c r="BY650" s="89" t="b">
        <f>IF(BW650&lt;&gt;0,Árboles!AC644)</f>
        <v>0</v>
      </c>
      <c r="BZ650" s="88">
        <f t="shared" si="90"/>
        <v>0</v>
      </c>
      <c r="CA650" s="88">
        <f t="shared" si="91"/>
        <v>0</v>
      </c>
      <c r="CB650" s="89" t="b">
        <f>IF(BZ650&lt;&gt;0,Árboles!AC644)</f>
        <v>0</v>
      </c>
      <c r="CC650" s="88">
        <f t="shared" si="92"/>
        <v>0</v>
      </c>
      <c r="CD650" s="88">
        <f t="shared" si="93"/>
        <v>0</v>
      </c>
      <c r="CE650" s="89" t="b">
        <f>IF(CC650&lt;&gt;0,Árboles!AC644)</f>
        <v>0</v>
      </c>
    </row>
    <row r="651" spans="68:83">
      <c r="BP651" s="10">
        <f>Árboles!B645</f>
        <v>0</v>
      </c>
      <c r="BQ651" s="86">
        <f>Árboles!G645</f>
        <v>0</v>
      </c>
      <c r="BR651" s="87">
        <f>Árboles!V645</f>
        <v>0</v>
      </c>
      <c r="BS651" s="87">
        <f>Árboles!W645</f>
        <v>0</v>
      </c>
      <c r="BT651" s="88">
        <f t="shared" si="86"/>
        <v>0</v>
      </c>
      <c r="BU651" s="88">
        <f t="shared" si="87"/>
        <v>0</v>
      </c>
      <c r="BV651" s="89" t="b">
        <f>IF(BT651&lt;&gt;0,Árboles!AC645)</f>
        <v>0</v>
      </c>
      <c r="BW651" s="88">
        <f t="shared" si="88"/>
        <v>0</v>
      </c>
      <c r="BX651" s="88">
        <f t="shared" si="89"/>
        <v>0</v>
      </c>
      <c r="BY651" s="89" t="b">
        <f>IF(BW651&lt;&gt;0,Árboles!AC645)</f>
        <v>0</v>
      </c>
      <c r="BZ651" s="88">
        <f t="shared" si="90"/>
        <v>0</v>
      </c>
      <c r="CA651" s="88">
        <f t="shared" si="91"/>
        <v>0</v>
      </c>
      <c r="CB651" s="89" t="b">
        <f>IF(BZ651&lt;&gt;0,Árboles!AC645)</f>
        <v>0</v>
      </c>
      <c r="CC651" s="88">
        <f t="shared" si="92"/>
        <v>0</v>
      </c>
      <c r="CD651" s="88">
        <f t="shared" si="93"/>
        <v>0</v>
      </c>
      <c r="CE651" s="89" t="b">
        <f>IF(CC651&lt;&gt;0,Árboles!AC645)</f>
        <v>0</v>
      </c>
    </row>
    <row r="652" spans="68:83">
      <c r="BP652" s="10">
        <f>Árboles!B646</f>
        <v>0</v>
      </c>
      <c r="BQ652" s="86">
        <f>Árboles!G646</f>
        <v>0</v>
      </c>
      <c r="BR652" s="87">
        <f>Árboles!V646</f>
        <v>0</v>
      </c>
      <c r="BS652" s="87">
        <f>Árboles!W646</f>
        <v>0</v>
      </c>
      <c r="BT652" s="88">
        <f t="shared" si="86"/>
        <v>0</v>
      </c>
      <c r="BU652" s="88">
        <f t="shared" si="87"/>
        <v>0</v>
      </c>
      <c r="BV652" s="89" t="b">
        <f>IF(BT652&lt;&gt;0,Árboles!AC646)</f>
        <v>0</v>
      </c>
      <c r="BW652" s="88">
        <f t="shared" si="88"/>
        <v>0</v>
      </c>
      <c r="BX652" s="88">
        <f t="shared" si="89"/>
        <v>0</v>
      </c>
      <c r="BY652" s="89" t="b">
        <f>IF(BW652&lt;&gt;0,Árboles!AC646)</f>
        <v>0</v>
      </c>
      <c r="BZ652" s="88">
        <f t="shared" si="90"/>
        <v>0</v>
      </c>
      <c r="CA652" s="88">
        <f t="shared" si="91"/>
        <v>0</v>
      </c>
      <c r="CB652" s="89" t="b">
        <f>IF(BZ652&lt;&gt;0,Árboles!AC646)</f>
        <v>0</v>
      </c>
      <c r="CC652" s="88">
        <f t="shared" si="92"/>
        <v>0</v>
      </c>
      <c r="CD652" s="88">
        <f t="shared" si="93"/>
        <v>0</v>
      </c>
      <c r="CE652" s="89" t="b">
        <f>IF(CC652&lt;&gt;0,Árboles!AC646)</f>
        <v>0</v>
      </c>
    </row>
    <row r="653" spans="68:83">
      <c r="BP653" s="10">
        <f>Árboles!B647</f>
        <v>0</v>
      </c>
      <c r="BQ653" s="86">
        <f>Árboles!G647</f>
        <v>0</v>
      </c>
      <c r="BR653" s="87">
        <f>Árboles!V647</f>
        <v>0</v>
      </c>
      <c r="BS653" s="87">
        <f>Árboles!W647</f>
        <v>0</v>
      </c>
      <c r="BT653" s="88">
        <f t="shared" si="86"/>
        <v>0</v>
      </c>
      <c r="BU653" s="88">
        <f t="shared" si="87"/>
        <v>0</v>
      </c>
      <c r="BV653" s="89" t="b">
        <f>IF(BT653&lt;&gt;0,Árboles!AC647)</f>
        <v>0</v>
      </c>
      <c r="BW653" s="88">
        <f t="shared" si="88"/>
        <v>0</v>
      </c>
      <c r="BX653" s="88">
        <f t="shared" si="89"/>
        <v>0</v>
      </c>
      <c r="BY653" s="89" t="b">
        <f>IF(BW653&lt;&gt;0,Árboles!AC647)</f>
        <v>0</v>
      </c>
      <c r="BZ653" s="88">
        <f t="shared" si="90"/>
        <v>0</v>
      </c>
      <c r="CA653" s="88">
        <f t="shared" si="91"/>
        <v>0</v>
      </c>
      <c r="CB653" s="89" t="b">
        <f>IF(BZ653&lt;&gt;0,Árboles!AC647)</f>
        <v>0</v>
      </c>
      <c r="CC653" s="88">
        <f t="shared" si="92"/>
        <v>0</v>
      </c>
      <c r="CD653" s="88">
        <f t="shared" si="93"/>
        <v>0</v>
      </c>
      <c r="CE653" s="89" t="b">
        <f>IF(CC653&lt;&gt;0,Árboles!AC647)</f>
        <v>0</v>
      </c>
    </row>
    <row r="654" spans="68:83">
      <c r="BP654" s="10">
        <f>Árboles!B648</f>
        <v>0</v>
      </c>
      <c r="BQ654" s="86">
        <f>Árboles!G648</f>
        <v>0</v>
      </c>
      <c r="BR654" s="87">
        <f>Árboles!V648</f>
        <v>0</v>
      </c>
      <c r="BS654" s="87">
        <f>Árboles!W648</f>
        <v>0</v>
      </c>
      <c r="BT654" s="88">
        <f t="shared" si="86"/>
        <v>0</v>
      </c>
      <c r="BU654" s="88">
        <f t="shared" si="87"/>
        <v>0</v>
      </c>
      <c r="BV654" s="89" t="b">
        <f>IF(BT654&lt;&gt;0,Árboles!AC648)</f>
        <v>0</v>
      </c>
      <c r="BW654" s="88">
        <f t="shared" si="88"/>
        <v>0</v>
      </c>
      <c r="BX654" s="88">
        <f t="shared" si="89"/>
        <v>0</v>
      </c>
      <c r="BY654" s="89" t="b">
        <f>IF(BW654&lt;&gt;0,Árboles!AC648)</f>
        <v>0</v>
      </c>
      <c r="BZ654" s="88">
        <f t="shared" si="90"/>
        <v>0</v>
      </c>
      <c r="CA654" s="88">
        <f t="shared" si="91"/>
        <v>0</v>
      </c>
      <c r="CB654" s="89" t="b">
        <f>IF(BZ654&lt;&gt;0,Árboles!AC648)</f>
        <v>0</v>
      </c>
      <c r="CC654" s="88">
        <f t="shared" si="92"/>
        <v>0</v>
      </c>
      <c r="CD654" s="88">
        <f t="shared" si="93"/>
        <v>0</v>
      </c>
      <c r="CE654" s="89" t="b">
        <f>IF(CC654&lt;&gt;0,Árboles!AC648)</f>
        <v>0</v>
      </c>
    </row>
    <row r="655" spans="68:83">
      <c r="BP655" s="10">
        <f>Árboles!B649</f>
        <v>0</v>
      </c>
      <c r="BQ655" s="86">
        <f>Árboles!G649</f>
        <v>0</v>
      </c>
      <c r="BR655" s="87">
        <f>Árboles!V649</f>
        <v>0</v>
      </c>
      <c r="BS655" s="87">
        <f>Árboles!W649</f>
        <v>0</v>
      </c>
      <c r="BT655" s="88">
        <f t="shared" si="86"/>
        <v>0</v>
      </c>
      <c r="BU655" s="88">
        <f t="shared" si="87"/>
        <v>0</v>
      </c>
      <c r="BV655" s="89" t="b">
        <f>IF(BT655&lt;&gt;0,Árboles!AC649)</f>
        <v>0</v>
      </c>
      <c r="BW655" s="88">
        <f t="shared" si="88"/>
        <v>0</v>
      </c>
      <c r="BX655" s="88">
        <f t="shared" si="89"/>
        <v>0</v>
      </c>
      <c r="BY655" s="89" t="b">
        <f>IF(BW655&lt;&gt;0,Árboles!AC649)</f>
        <v>0</v>
      </c>
      <c r="BZ655" s="88">
        <f t="shared" si="90"/>
        <v>0</v>
      </c>
      <c r="CA655" s="88">
        <f t="shared" si="91"/>
        <v>0</v>
      </c>
      <c r="CB655" s="89" t="b">
        <f>IF(BZ655&lt;&gt;0,Árboles!AC649)</f>
        <v>0</v>
      </c>
      <c r="CC655" s="88">
        <f t="shared" si="92"/>
        <v>0</v>
      </c>
      <c r="CD655" s="88">
        <f t="shared" si="93"/>
        <v>0</v>
      </c>
      <c r="CE655" s="89" t="b">
        <f>IF(CC655&lt;&gt;0,Árboles!AC649)</f>
        <v>0</v>
      </c>
    </row>
    <row r="656" spans="68:83">
      <c r="BP656" s="10">
        <f>Árboles!B650</f>
        <v>0</v>
      </c>
      <c r="BQ656" s="86">
        <f>Árboles!G650</f>
        <v>0</v>
      </c>
      <c r="BR656" s="87">
        <f>Árboles!V650</f>
        <v>0</v>
      </c>
      <c r="BS656" s="87">
        <f>Árboles!W650</f>
        <v>0</v>
      </c>
      <c r="BT656" s="88">
        <f t="shared" si="86"/>
        <v>0</v>
      </c>
      <c r="BU656" s="88">
        <f t="shared" si="87"/>
        <v>0</v>
      </c>
      <c r="BV656" s="89" t="b">
        <f>IF(BT656&lt;&gt;0,Árboles!AC650)</f>
        <v>0</v>
      </c>
      <c r="BW656" s="88">
        <f t="shared" si="88"/>
        <v>0</v>
      </c>
      <c r="BX656" s="88">
        <f t="shared" si="89"/>
        <v>0</v>
      </c>
      <c r="BY656" s="89" t="b">
        <f>IF(BW656&lt;&gt;0,Árboles!AC650)</f>
        <v>0</v>
      </c>
      <c r="BZ656" s="88">
        <f t="shared" si="90"/>
        <v>0</v>
      </c>
      <c r="CA656" s="88">
        <f t="shared" si="91"/>
        <v>0</v>
      </c>
      <c r="CB656" s="89" t="b">
        <f>IF(BZ656&lt;&gt;0,Árboles!AC650)</f>
        <v>0</v>
      </c>
      <c r="CC656" s="88">
        <f t="shared" si="92"/>
        <v>0</v>
      </c>
      <c r="CD656" s="88">
        <f t="shared" si="93"/>
        <v>0</v>
      </c>
      <c r="CE656" s="89" t="b">
        <f>IF(CC656&lt;&gt;0,Árboles!AC650)</f>
        <v>0</v>
      </c>
    </row>
    <row r="657" spans="68:83">
      <c r="BP657" s="10">
        <f>Árboles!B651</f>
        <v>0</v>
      </c>
      <c r="BQ657" s="86">
        <f>Árboles!G651</f>
        <v>0</v>
      </c>
      <c r="BR657" s="87">
        <f>Árboles!V651</f>
        <v>0</v>
      </c>
      <c r="BS657" s="87">
        <f>Árboles!W651</f>
        <v>0</v>
      </c>
      <c r="BT657" s="88">
        <f t="shared" si="86"/>
        <v>0</v>
      </c>
      <c r="BU657" s="88">
        <f t="shared" si="87"/>
        <v>0</v>
      </c>
      <c r="BV657" s="89" t="b">
        <f>IF(BT657&lt;&gt;0,Árboles!AC651)</f>
        <v>0</v>
      </c>
      <c r="BW657" s="88">
        <f t="shared" si="88"/>
        <v>0</v>
      </c>
      <c r="BX657" s="88">
        <f t="shared" si="89"/>
        <v>0</v>
      </c>
      <c r="BY657" s="89" t="b">
        <f>IF(BW657&lt;&gt;0,Árboles!AC651)</f>
        <v>0</v>
      </c>
      <c r="BZ657" s="88">
        <f t="shared" si="90"/>
        <v>0</v>
      </c>
      <c r="CA657" s="88">
        <f t="shared" si="91"/>
        <v>0</v>
      </c>
      <c r="CB657" s="89" t="b">
        <f>IF(BZ657&lt;&gt;0,Árboles!AC651)</f>
        <v>0</v>
      </c>
      <c r="CC657" s="88">
        <f t="shared" si="92"/>
        <v>0</v>
      </c>
      <c r="CD657" s="88">
        <f t="shared" si="93"/>
        <v>0</v>
      </c>
      <c r="CE657" s="89" t="b">
        <f>IF(CC657&lt;&gt;0,Árboles!AC651)</f>
        <v>0</v>
      </c>
    </row>
    <row r="658" spans="68:83">
      <c r="BP658" s="10">
        <f>Árboles!B652</f>
        <v>0</v>
      </c>
      <c r="BQ658" s="86">
        <f>Árboles!G652</f>
        <v>0</v>
      </c>
      <c r="BR658" s="87">
        <f>Árboles!V652</f>
        <v>0</v>
      </c>
      <c r="BS658" s="87">
        <f>Árboles!W652</f>
        <v>0</v>
      </c>
      <c r="BT658" s="88">
        <f t="shared" si="86"/>
        <v>0</v>
      </c>
      <c r="BU658" s="88">
        <f t="shared" si="87"/>
        <v>0</v>
      </c>
      <c r="BV658" s="89" t="b">
        <f>IF(BT658&lt;&gt;0,Árboles!AC652)</f>
        <v>0</v>
      </c>
      <c r="BW658" s="88">
        <f t="shared" si="88"/>
        <v>0</v>
      </c>
      <c r="BX658" s="88">
        <f t="shared" si="89"/>
        <v>0</v>
      </c>
      <c r="BY658" s="89" t="b">
        <f>IF(BW658&lt;&gt;0,Árboles!AC652)</f>
        <v>0</v>
      </c>
      <c r="BZ658" s="88">
        <f t="shared" si="90"/>
        <v>0</v>
      </c>
      <c r="CA658" s="88">
        <f t="shared" si="91"/>
        <v>0</v>
      </c>
      <c r="CB658" s="89" t="b">
        <f>IF(BZ658&lt;&gt;0,Árboles!AC652)</f>
        <v>0</v>
      </c>
      <c r="CC658" s="88">
        <f t="shared" si="92"/>
        <v>0</v>
      </c>
      <c r="CD658" s="88">
        <f t="shared" si="93"/>
        <v>0</v>
      </c>
      <c r="CE658" s="89" t="b">
        <f>IF(CC658&lt;&gt;0,Árboles!AC652)</f>
        <v>0</v>
      </c>
    </row>
    <row r="659" spans="68:83">
      <c r="BP659" s="10">
        <f>Árboles!B653</f>
        <v>0</v>
      </c>
      <c r="BQ659" s="86">
        <f>Árboles!G653</f>
        <v>0</v>
      </c>
      <c r="BR659" s="87">
        <f>Árboles!V653</f>
        <v>0</v>
      </c>
      <c r="BS659" s="87">
        <f>Árboles!W653</f>
        <v>0</v>
      </c>
      <c r="BT659" s="88">
        <f t="shared" si="86"/>
        <v>0</v>
      </c>
      <c r="BU659" s="88">
        <f t="shared" si="87"/>
        <v>0</v>
      </c>
      <c r="BV659" s="89" t="b">
        <f>IF(BT659&lt;&gt;0,Árboles!AC653)</f>
        <v>0</v>
      </c>
      <c r="BW659" s="88">
        <f t="shared" si="88"/>
        <v>0</v>
      </c>
      <c r="BX659" s="88">
        <f t="shared" si="89"/>
        <v>0</v>
      </c>
      <c r="BY659" s="89" t="b">
        <f>IF(BW659&lt;&gt;0,Árboles!AC653)</f>
        <v>0</v>
      </c>
      <c r="BZ659" s="88">
        <f t="shared" si="90"/>
        <v>0</v>
      </c>
      <c r="CA659" s="88">
        <f t="shared" si="91"/>
        <v>0</v>
      </c>
      <c r="CB659" s="89" t="b">
        <f>IF(BZ659&lt;&gt;0,Árboles!AC653)</f>
        <v>0</v>
      </c>
      <c r="CC659" s="88">
        <f t="shared" si="92"/>
        <v>0</v>
      </c>
      <c r="CD659" s="88">
        <f t="shared" si="93"/>
        <v>0</v>
      </c>
      <c r="CE659" s="89" t="b">
        <f>IF(CC659&lt;&gt;0,Árboles!AC653)</f>
        <v>0</v>
      </c>
    </row>
    <row r="660" spans="68:83">
      <c r="BP660" s="10">
        <f>Árboles!B654</f>
        <v>0</v>
      </c>
      <c r="BQ660" s="86">
        <f>Árboles!G654</f>
        <v>0</v>
      </c>
      <c r="BR660" s="87">
        <f>Árboles!V654</f>
        <v>0</v>
      </c>
      <c r="BS660" s="87">
        <f>Árboles!W654</f>
        <v>0</v>
      </c>
      <c r="BT660" s="88">
        <f t="shared" si="86"/>
        <v>0</v>
      </c>
      <c r="BU660" s="88">
        <f t="shared" si="87"/>
        <v>0</v>
      </c>
      <c r="BV660" s="89" t="b">
        <f>IF(BT660&lt;&gt;0,Árboles!AC654)</f>
        <v>0</v>
      </c>
      <c r="BW660" s="88">
        <f t="shared" si="88"/>
        <v>0</v>
      </c>
      <c r="BX660" s="88">
        <f t="shared" si="89"/>
        <v>0</v>
      </c>
      <c r="BY660" s="89" t="b">
        <f>IF(BW660&lt;&gt;0,Árboles!AC654)</f>
        <v>0</v>
      </c>
      <c r="BZ660" s="88">
        <f t="shared" si="90"/>
        <v>0</v>
      </c>
      <c r="CA660" s="88">
        <f t="shared" si="91"/>
        <v>0</v>
      </c>
      <c r="CB660" s="89" t="b">
        <f>IF(BZ660&lt;&gt;0,Árboles!AC654)</f>
        <v>0</v>
      </c>
      <c r="CC660" s="88">
        <f t="shared" si="92"/>
        <v>0</v>
      </c>
      <c r="CD660" s="88">
        <f t="shared" si="93"/>
        <v>0</v>
      </c>
      <c r="CE660" s="89" t="b">
        <f>IF(CC660&lt;&gt;0,Árboles!AC654)</f>
        <v>0</v>
      </c>
    </row>
    <row r="661" spans="68:83">
      <c r="BP661" s="10">
        <f>Árboles!B655</f>
        <v>0</v>
      </c>
      <c r="BQ661" s="86">
        <f>Árboles!G655</f>
        <v>0</v>
      </c>
      <c r="BR661" s="87">
        <f>Árboles!V655</f>
        <v>0</v>
      </c>
      <c r="BS661" s="87">
        <f>Árboles!W655</f>
        <v>0</v>
      </c>
      <c r="BT661" s="88">
        <f t="shared" si="86"/>
        <v>0</v>
      </c>
      <c r="BU661" s="88">
        <f t="shared" si="87"/>
        <v>0</v>
      </c>
      <c r="BV661" s="89" t="b">
        <f>IF(BT661&lt;&gt;0,Árboles!AC655)</f>
        <v>0</v>
      </c>
      <c r="BW661" s="88">
        <f t="shared" si="88"/>
        <v>0</v>
      </c>
      <c r="BX661" s="88">
        <f t="shared" si="89"/>
        <v>0</v>
      </c>
      <c r="BY661" s="89" t="b">
        <f>IF(BW661&lt;&gt;0,Árboles!AC655)</f>
        <v>0</v>
      </c>
      <c r="BZ661" s="88">
        <f t="shared" si="90"/>
        <v>0</v>
      </c>
      <c r="CA661" s="88">
        <f t="shared" si="91"/>
        <v>0</v>
      </c>
      <c r="CB661" s="89" t="b">
        <f>IF(BZ661&lt;&gt;0,Árboles!AC655)</f>
        <v>0</v>
      </c>
      <c r="CC661" s="88">
        <f t="shared" si="92"/>
        <v>0</v>
      </c>
      <c r="CD661" s="88">
        <f t="shared" si="93"/>
        <v>0</v>
      </c>
      <c r="CE661" s="89" t="b">
        <f>IF(CC661&lt;&gt;0,Árboles!AC655)</f>
        <v>0</v>
      </c>
    </row>
    <row r="662" spans="68:83">
      <c r="BP662" s="10">
        <f>Árboles!B656</f>
        <v>0</v>
      </c>
      <c r="BQ662" s="86">
        <f>Árboles!G656</f>
        <v>0</v>
      </c>
      <c r="BR662" s="87">
        <f>Árboles!V656</f>
        <v>0</v>
      </c>
      <c r="BS662" s="87">
        <f>Árboles!W656</f>
        <v>0</v>
      </c>
      <c r="BT662" s="88">
        <f t="shared" si="86"/>
        <v>0</v>
      </c>
      <c r="BU662" s="88">
        <f t="shared" si="87"/>
        <v>0</v>
      </c>
      <c r="BV662" s="89" t="b">
        <f>IF(BT662&lt;&gt;0,Árboles!AC656)</f>
        <v>0</v>
      </c>
      <c r="BW662" s="88">
        <f t="shared" si="88"/>
        <v>0</v>
      </c>
      <c r="BX662" s="88">
        <f t="shared" si="89"/>
        <v>0</v>
      </c>
      <c r="BY662" s="89" t="b">
        <f>IF(BW662&lt;&gt;0,Árboles!AC656)</f>
        <v>0</v>
      </c>
      <c r="BZ662" s="88">
        <f t="shared" si="90"/>
        <v>0</v>
      </c>
      <c r="CA662" s="88">
        <f t="shared" si="91"/>
        <v>0</v>
      </c>
      <c r="CB662" s="89" t="b">
        <f>IF(BZ662&lt;&gt;0,Árboles!AC656)</f>
        <v>0</v>
      </c>
      <c r="CC662" s="88">
        <f t="shared" si="92"/>
        <v>0</v>
      </c>
      <c r="CD662" s="88">
        <f t="shared" si="93"/>
        <v>0</v>
      </c>
      <c r="CE662" s="89" t="b">
        <f>IF(CC662&lt;&gt;0,Árboles!AC656)</f>
        <v>0</v>
      </c>
    </row>
    <row r="663" spans="68:83">
      <c r="BP663" s="10">
        <f>Árboles!B657</f>
        <v>0</v>
      </c>
      <c r="BQ663" s="86">
        <f>Árboles!G657</f>
        <v>0</v>
      </c>
      <c r="BR663" s="87">
        <f>Árboles!V657</f>
        <v>0</v>
      </c>
      <c r="BS663" s="87">
        <f>Árboles!W657</f>
        <v>0</v>
      </c>
      <c r="BT663" s="88">
        <f t="shared" si="86"/>
        <v>0</v>
      </c>
      <c r="BU663" s="88">
        <f t="shared" si="87"/>
        <v>0</v>
      </c>
      <c r="BV663" s="89" t="b">
        <f>IF(BT663&lt;&gt;0,Árboles!AC657)</f>
        <v>0</v>
      </c>
      <c r="BW663" s="88">
        <f t="shared" si="88"/>
        <v>0</v>
      </c>
      <c r="BX663" s="88">
        <f t="shared" si="89"/>
        <v>0</v>
      </c>
      <c r="BY663" s="89" t="b">
        <f>IF(BW663&lt;&gt;0,Árboles!AC657)</f>
        <v>0</v>
      </c>
      <c r="BZ663" s="88">
        <f t="shared" si="90"/>
        <v>0</v>
      </c>
      <c r="CA663" s="88">
        <f t="shared" si="91"/>
        <v>0</v>
      </c>
      <c r="CB663" s="89" t="b">
        <f>IF(BZ663&lt;&gt;0,Árboles!AC657)</f>
        <v>0</v>
      </c>
      <c r="CC663" s="88">
        <f t="shared" si="92"/>
        <v>0</v>
      </c>
      <c r="CD663" s="88">
        <f t="shared" si="93"/>
        <v>0</v>
      </c>
      <c r="CE663" s="89" t="b">
        <f>IF(CC663&lt;&gt;0,Árboles!AC657)</f>
        <v>0</v>
      </c>
    </row>
    <row r="664" spans="68:83">
      <c r="BP664" s="10">
        <f>Árboles!B658</f>
        <v>0</v>
      </c>
      <c r="BQ664" s="86">
        <f>Árboles!G658</f>
        <v>0</v>
      </c>
      <c r="BR664" s="87">
        <f>Árboles!V658</f>
        <v>0</v>
      </c>
      <c r="BS664" s="87">
        <f>Árboles!W658</f>
        <v>0</v>
      </c>
      <c r="BT664" s="88">
        <f t="shared" si="86"/>
        <v>0</v>
      </c>
      <c r="BU664" s="88">
        <f t="shared" si="87"/>
        <v>0</v>
      </c>
      <c r="BV664" s="89" t="b">
        <f>IF(BT664&lt;&gt;0,Árboles!AC658)</f>
        <v>0</v>
      </c>
      <c r="BW664" s="88">
        <f t="shared" si="88"/>
        <v>0</v>
      </c>
      <c r="BX664" s="88">
        <f t="shared" si="89"/>
        <v>0</v>
      </c>
      <c r="BY664" s="89" t="b">
        <f>IF(BW664&lt;&gt;0,Árboles!AC658)</f>
        <v>0</v>
      </c>
      <c r="BZ664" s="88">
        <f t="shared" si="90"/>
        <v>0</v>
      </c>
      <c r="CA664" s="88">
        <f t="shared" si="91"/>
        <v>0</v>
      </c>
      <c r="CB664" s="89" t="b">
        <f>IF(BZ664&lt;&gt;0,Árboles!AC658)</f>
        <v>0</v>
      </c>
      <c r="CC664" s="88">
        <f t="shared" si="92"/>
        <v>0</v>
      </c>
      <c r="CD664" s="88">
        <f t="shared" si="93"/>
        <v>0</v>
      </c>
      <c r="CE664" s="89" t="b">
        <f>IF(CC664&lt;&gt;0,Árboles!AC658)</f>
        <v>0</v>
      </c>
    </row>
    <row r="665" spans="68:83">
      <c r="BP665" s="10">
        <f>Árboles!B659</f>
        <v>0</v>
      </c>
      <c r="BQ665" s="86">
        <f>Árboles!G659</f>
        <v>0</v>
      </c>
      <c r="BR665" s="87">
        <f>Árboles!V659</f>
        <v>0</v>
      </c>
      <c r="BS665" s="87">
        <f>Árboles!W659</f>
        <v>0</v>
      </c>
      <c r="BT665" s="88">
        <f t="shared" si="86"/>
        <v>0</v>
      </c>
      <c r="BU665" s="88">
        <f t="shared" si="87"/>
        <v>0</v>
      </c>
      <c r="BV665" s="89" t="b">
        <f>IF(BT665&lt;&gt;0,Árboles!AC659)</f>
        <v>0</v>
      </c>
      <c r="BW665" s="88">
        <f t="shared" si="88"/>
        <v>0</v>
      </c>
      <c r="BX665" s="88">
        <f t="shared" si="89"/>
        <v>0</v>
      </c>
      <c r="BY665" s="89" t="b">
        <f>IF(BW665&lt;&gt;0,Árboles!AC659)</f>
        <v>0</v>
      </c>
      <c r="BZ665" s="88">
        <f t="shared" si="90"/>
        <v>0</v>
      </c>
      <c r="CA665" s="88">
        <f t="shared" si="91"/>
        <v>0</v>
      </c>
      <c r="CB665" s="89" t="b">
        <f>IF(BZ665&lt;&gt;0,Árboles!AC659)</f>
        <v>0</v>
      </c>
      <c r="CC665" s="88">
        <f t="shared" si="92"/>
        <v>0</v>
      </c>
      <c r="CD665" s="88">
        <f t="shared" si="93"/>
        <v>0</v>
      </c>
      <c r="CE665" s="89" t="b">
        <f>IF(CC665&lt;&gt;0,Árboles!AC659)</f>
        <v>0</v>
      </c>
    </row>
    <row r="666" spans="68:83">
      <c r="BP666" s="10">
        <f>Árboles!B660</f>
        <v>0</v>
      </c>
      <c r="BQ666" s="86">
        <f>Árboles!G660</f>
        <v>0</v>
      </c>
      <c r="BR666" s="87">
        <f>Árboles!V660</f>
        <v>0</v>
      </c>
      <c r="BS666" s="87">
        <f>Árboles!W660</f>
        <v>0</v>
      </c>
      <c r="BT666" s="88">
        <f t="shared" si="86"/>
        <v>0</v>
      </c>
      <c r="BU666" s="88">
        <f t="shared" si="87"/>
        <v>0</v>
      </c>
      <c r="BV666" s="89" t="b">
        <f>IF(BT666&lt;&gt;0,Árboles!AC660)</f>
        <v>0</v>
      </c>
      <c r="BW666" s="88">
        <f t="shared" si="88"/>
        <v>0</v>
      </c>
      <c r="BX666" s="88">
        <f t="shared" si="89"/>
        <v>0</v>
      </c>
      <c r="BY666" s="89" t="b">
        <f>IF(BW666&lt;&gt;0,Árboles!AC660)</f>
        <v>0</v>
      </c>
      <c r="BZ666" s="88">
        <f t="shared" si="90"/>
        <v>0</v>
      </c>
      <c r="CA666" s="88">
        <f t="shared" si="91"/>
        <v>0</v>
      </c>
      <c r="CB666" s="89" t="b">
        <f>IF(BZ666&lt;&gt;0,Árboles!AC660)</f>
        <v>0</v>
      </c>
      <c r="CC666" s="88">
        <f t="shared" si="92"/>
        <v>0</v>
      </c>
      <c r="CD666" s="88">
        <f t="shared" si="93"/>
        <v>0</v>
      </c>
      <c r="CE666" s="89" t="b">
        <f>IF(CC666&lt;&gt;0,Árboles!AC660)</f>
        <v>0</v>
      </c>
    </row>
    <row r="667" spans="68:83">
      <c r="BP667" s="10">
        <f>Árboles!B661</f>
        <v>0</v>
      </c>
      <c r="BQ667" s="86">
        <f>Árboles!G661</f>
        <v>0</v>
      </c>
      <c r="BR667" s="87">
        <f>Árboles!V661</f>
        <v>0</v>
      </c>
      <c r="BS667" s="87">
        <f>Árboles!W661</f>
        <v>0</v>
      </c>
      <c r="BT667" s="88">
        <f t="shared" si="86"/>
        <v>0</v>
      </c>
      <c r="BU667" s="88">
        <f t="shared" si="87"/>
        <v>0</v>
      </c>
      <c r="BV667" s="89" t="b">
        <f>IF(BT667&lt;&gt;0,Árboles!AC661)</f>
        <v>0</v>
      </c>
      <c r="BW667" s="88">
        <f t="shared" si="88"/>
        <v>0</v>
      </c>
      <c r="BX667" s="88">
        <f t="shared" si="89"/>
        <v>0</v>
      </c>
      <c r="BY667" s="89" t="b">
        <f>IF(BW667&lt;&gt;0,Árboles!AC661)</f>
        <v>0</v>
      </c>
      <c r="BZ667" s="88">
        <f t="shared" si="90"/>
        <v>0</v>
      </c>
      <c r="CA667" s="88">
        <f t="shared" si="91"/>
        <v>0</v>
      </c>
      <c r="CB667" s="89" t="b">
        <f>IF(BZ667&lt;&gt;0,Árboles!AC661)</f>
        <v>0</v>
      </c>
      <c r="CC667" s="88">
        <f t="shared" si="92"/>
        <v>0</v>
      </c>
      <c r="CD667" s="88">
        <f t="shared" si="93"/>
        <v>0</v>
      </c>
      <c r="CE667" s="89" t="b">
        <f>IF(CC667&lt;&gt;0,Árboles!AC661)</f>
        <v>0</v>
      </c>
    </row>
    <row r="668" spans="68:83">
      <c r="BP668" s="10">
        <f>Árboles!B662</f>
        <v>0</v>
      </c>
      <c r="BQ668" s="86">
        <f>Árboles!G662</f>
        <v>0</v>
      </c>
      <c r="BR668" s="87">
        <f>Árboles!V662</f>
        <v>0</v>
      </c>
      <c r="BS668" s="87">
        <f>Árboles!W662</f>
        <v>0</v>
      </c>
      <c r="BT668" s="88">
        <f t="shared" si="86"/>
        <v>0</v>
      </c>
      <c r="BU668" s="88">
        <f t="shared" si="87"/>
        <v>0</v>
      </c>
      <c r="BV668" s="89" t="b">
        <f>IF(BT668&lt;&gt;0,Árboles!AC662)</f>
        <v>0</v>
      </c>
      <c r="BW668" s="88">
        <f t="shared" si="88"/>
        <v>0</v>
      </c>
      <c r="BX668" s="88">
        <f t="shared" si="89"/>
        <v>0</v>
      </c>
      <c r="BY668" s="89" t="b">
        <f>IF(BW668&lt;&gt;0,Árboles!AC662)</f>
        <v>0</v>
      </c>
      <c r="BZ668" s="88">
        <f t="shared" si="90"/>
        <v>0</v>
      </c>
      <c r="CA668" s="88">
        <f t="shared" si="91"/>
        <v>0</v>
      </c>
      <c r="CB668" s="89" t="b">
        <f>IF(BZ668&lt;&gt;0,Árboles!AC662)</f>
        <v>0</v>
      </c>
      <c r="CC668" s="88">
        <f t="shared" si="92"/>
        <v>0</v>
      </c>
      <c r="CD668" s="88">
        <f t="shared" si="93"/>
        <v>0</v>
      </c>
      <c r="CE668" s="89" t="b">
        <f>IF(CC668&lt;&gt;0,Árboles!AC662)</f>
        <v>0</v>
      </c>
    </row>
    <row r="669" spans="68:83">
      <c r="BP669" s="10">
        <f>Árboles!B663</f>
        <v>0</v>
      </c>
      <c r="BQ669" s="86">
        <f>Árboles!G663</f>
        <v>0</v>
      </c>
      <c r="BR669" s="87">
        <f>Árboles!V663</f>
        <v>0</v>
      </c>
      <c r="BS669" s="87">
        <f>Árboles!W663</f>
        <v>0</v>
      </c>
      <c r="BT669" s="88">
        <f t="shared" si="86"/>
        <v>0</v>
      </c>
      <c r="BU669" s="88">
        <f t="shared" si="87"/>
        <v>0</v>
      </c>
      <c r="BV669" s="89" t="b">
        <f>IF(BT669&lt;&gt;0,Árboles!AC663)</f>
        <v>0</v>
      </c>
      <c r="BW669" s="88">
        <f t="shared" si="88"/>
        <v>0</v>
      </c>
      <c r="BX669" s="88">
        <f t="shared" si="89"/>
        <v>0</v>
      </c>
      <c r="BY669" s="89" t="b">
        <f>IF(BW669&lt;&gt;0,Árboles!AC663)</f>
        <v>0</v>
      </c>
      <c r="BZ669" s="88">
        <f t="shared" si="90"/>
        <v>0</v>
      </c>
      <c r="CA669" s="88">
        <f t="shared" si="91"/>
        <v>0</v>
      </c>
      <c r="CB669" s="89" t="b">
        <f>IF(BZ669&lt;&gt;0,Árboles!AC663)</f>
        <v>0</v>
      </c>
      <c r="CC669" s="88">
        <f t="shared" si="92"/>
        <v>0</v>
      </c>
      <c r="CD669" s="88">
        <f t="shared" si="93"/>
        <v>0</v>
      </c>
      <c r="CE669" s="89" t="b">
        <f>IF(CC669&lt;&gt;0,Árboles!AC663)</f>
        <v>0</v>
      </c>
    </row>
    <row r="670" spans="68:83">
      <c r="BP670" s="10">
        <f>Árboles!B664</f>
        <v>0</v>
      </c>
      <c r="BQ670" s="86">
        <f>Árboles!G664</f>
        <v>0</v>
      </c>
      <c r="BR670" s="87">
        <f>Árboles!V664</f>
        <v>0</v>
      </c>
      <c r="BS670" s="87">
        <f>Árboles!W664</f>
        <v>0</v>
      </c>
      <c r="BT670" s="88">
        <f t="shared" si="86"/>
        <v>0</v>
      </c>
      <c r="BU670" s="88">
        <f t="shared" si="87"/>
        <v>0</v>
      </c>
      <c r="BV670" s="89" t="b">
        <f>IF(BT670&lt;&gt;0,Árboles!AC664)</f>
        <v>0</v>
      </c>
      <c r="BW670" s="88">
        <f t="shared" si="88"/>
        <v>0</v>
      </c>
      <c r="BX670" s="88">
        <f t="shared" si="89"/>
        <v>0</v>
      </c>
      <c r="BY670" s="89" t="b">
        <f>IF(BW670&lt;&gt;0,Árboles!AC664)</f>
        <v>0</v>
      </c>
      <c r="BZ670" s="88">
        <f t="shared" si="90"/>
        <v>0</v>
      </c>
      <c r="CA670" s="88">
        <f t="shared" si="91"/>
        <v>0</v>
      </c>
      <c r="CB670" s="89" t="b">
        <f>IF(BZ670&lt;&gt;0,Árboles!AC664)</f>
        <v>0</v>
      </c>
      <c r="CC670" s="88">
        <f t="shared" si="92"/>
        <v>0</v>
      </c>
      <c r="CD670" s="88">
        <f t="shared" si="93"/>
        <v>0</v>
      </c>
      <c r="CE670" s="89" t="b">
        <f>IF(CC670&lt;&gt;0,Árboles!AC664)</f>
        <v>0</v>
      </c>
    </row>
    <row r="671" spans="68:83">
      <c r="BP671" s="10">
        <f>Árboles!B665</f>
        <v>0</v>
      </c>
      <c r="BQ671" s="86">
        <f>Árboles!G665</f>
        <v>0</v>
      </c>
      <c r="BR671" s="87">
        <f>Árboles!V665</f>
        <v>0</v>
      </c>
      <c r="BS671" s="87">
        <f>Árboles!W665</f>
        <v>0</v>
      </c>
      <c r="BT671" s="88">
        <f t="shared" si="86"/>
        <v>0</v>
      </c>
      <c r="BU671" s="88">
        <f t="shared" si="87"/>
        <v>0</v>
      </c>
      <c r="BV671" s="89" t="b">
        <f>IF(BT671&lt;&gt;0,Árboles!AC665)</f>
        <v>0</v>
      </c>
      <c r="BW671" s="88">
        <f t="shared" si="88"/>
        <v>0</v>
      </c>
      <c r="BX671" s="88">
        <f t="shared" si="89"/>
        <v>0</v>
      </c>
      <c r="BY671" s="89" t="b">
        <f>IF(BW671&lt;&gt;0,Árboles!AC665)</f>
        <v>0</v>
      </c>
      <c r="BZ671" s="88">
        <f t="shared" si="90"/>
        <v>0</v>
      </c>
      <c r="CA671" s="88">
        <f t="shared" si="91"/>
        <v>0</v>
      </c>
      <c r="CB671" s="89" t="b">
        <f>IF(BZ671&lt;&gt;0,Árboles!AC665)</f>
        <v>0</v>
      </c>
      <c r="CC671" s="88">
        <f t="shared" si="92"/>
        <v>0</v>
      </c>
      <c r="CD671" s="88">
        <f t="shared" si="93"/>
        <v>0</v>
      </c>
      <c r="CE671" s="89" t="b">
        <f>IF(CC671&lt;&gt;0,Árboles!AC665)</f>
        <v>0</v>
      </c>
    </row>
    <row r="672" spans="68:83">
      <c r="BP672" s="10">
        <f>Árboles!B666</f>
        <v>0</v>
      </c>
      <c r="BQ672" s="86">
        <f>Árboles!G666</f>
        <v>0</v>
      </c>
      <c r="BR672" s="87">
        <f>Árboles!V666</f>
        <v>0</v>
      </c>
      <c r="BS672" s="87">
        <f>Árboles!W666</f>
        <v>0</v>
      </c>
      <c r="BT672" s="88">
        <f t="shared" si="86"/>
        <v>0</v>
      </c>
      <c r="BU672" s="88">
        <f t="shared" si="87"/>
        <v>0</v>
      </c>
      <c r="BV672" s="89" t="b">
        <f>IF(BT672&lt;&gt;0,Árboles!AC666)</f>
        <v>0</v>
      </c>
      <c r="BW672" s="88">
        <f t="shared" si="88"/>
        <v>0</v>
      </c>
      <c r="BX672" s="88">
        <f t="shared" si="89"/>
        <v>0</v>
      </c>
      <c r="BY672" s="89" t="b">
        <f>IF(BW672&lt;&gt;0,Árboles!AC666)</f>
        <v>0</v>
      </c>
      <c r="BZ672" s="88">
        <f t="shared" si="90"/>
        <v>0</v>
      </c>
      <c r="CA672" s="88">
        <f t="shared" si="91"/>
        <v>0</v>
      </c>
      <c r="CB672" s="89" t="b">
        <f>IF(BZ672&lt;&gt;0,Árboles!AC666)</f>
        <v>0</v>
      </c>
      <c r="CC672" s="88">
        <f t="shared" si="92"/>
        <v>0</v>
      </c>
      <c r="CD672" s="88">
        <f t="shared" si="93"/>
        <v>0</v>
      </c>
      <c r="CE672" s="89" t="b">
        <f>IF(CC672&lt;&gt;0,Árboles!AC666)</f>
        <v>0</v>
      </c>
    </row>
    <row r="673" spans="68:83">
      <c r="BP673" s="10">
        <f>Árboles!B667</f>
        <v>0</v>
      </c>
      <c r="BQ673" s="86">
        <f>Árboles!G667</f>
        <v>0</v>
      </c>
      <c r="BR673" s="87">
        <f>Árboles!V667</f>
        <v>0</v>
      </c>
      <c r="BS673" s="87">
        <f>Árboles!W667</f>
        <v>0</v>
      </c>
      <c r="BT673" s="88">
        <f t="shared" si="86"/>
        <v>0</v>
      </c>
      <c r="BU673" s="88">
        <f t="shared" si="87"/>
        <v>0</v>
      </c>
      <c r="BV673" s="89" t="b">
        <f>IF(BT673&lt;&gt;0,Árboles!AC667)</f>
        <v>0</v>
      </c>
      <c r="BW673" s="88">
        <f t="shared" si="88"/>
        <v>0</v>
      </c>
      <c r="BX673" s="88">
        <f t="shared" si="89"/>
        <v>0</v>
      </c>
      <c r="BY673" s="89" t="b">
        <f>IF(BW673&lt;&gt;0,Árboles!AC667)</f>
        <v>0</v>
      </c>
      <c r="BZ673" s="88">
        <f t="shared" si="90"/>
        <v>0</v>
      </c>
      <c r="CA673" s="88">
        <f t="shared" si="91"/>
        <v>0</v>
      </c>
      <c r="CB673" s="89" t="b">
        <f>IF(BZ673&lt;&gt;0,Árboles!AC667)</f>
        <v>0</v>
      </c>
      <c r="CC673" s="88">
        <f t="shared" si="92"/>
        <v>0</v>
      </c>
      <c r="CD673" s="88">
        <f t="shared" si="93"/>
        <v>0</v>
      </c>
      <c r="CE673" s="89" t="b">
        <f>IF(CC673&lt;&gt;0,Árboles!AC667)</f>
        <v>0</v>
      </c>
    </row>
    <row r="674" spans="68:83">
      <c r="BP674" s="10">
        <f>Árboles!B668</f>
        <v>0</v>
      </c>
      <c r="BQ674" s="86">
        <f>Árboles!G668</f>
        <v>0</v>
      </c>
      <c r="BR674" s="87">
        <f>Árboles!V668</f>
        <v>0</v>
      </c>
      <c r="BS674" s="87">
        <f>Árboles!W668</f>
        <v>0</v>
      </c>
      <c r="BT674" s="88">
        <f t="shared" si="86"/>
        <v>0</v>
      </c>
      <c r="BU674" s="88">
        <f t="shared" si="87"/>
        <v>0</v>
      </c>
      <c r="BV674" s="89" t="b">
        <f>IF(BT674&lt;&gt;0,Árboles!AC668)</f>
        <v>0</v>
      </c>
      <c r="BW674" s="88">
        <f t="shared" si="88"/>
        <v>0</v>
      </c>
      <c r="BX674" s="88">
        <f t="shared" si="89"/>
        <v>0</v>
      </c>
      <c r="BY674" s="89" t="b">
        <f>IF(BW674&lt;&gt;0,Árboles!AC668)</f>
        <v>0</v>
      </c>
      <c r="BZ674" s="88">
        <f t="shared" si="90"/>
        <v>0</v>
      </c>
      <c r="CA674" s="88">
        <f t="shared" si="91"/>
        <v>0</v>
      </c>
      <c r="CB674" s="89" t="b">
        <f>IF(BZ674&lt;&gt;0,Árboles!AC668)</f>
        <v>0</v>
      </c>
      <c r="CC674" s="88">
        <f t="shared" si="92"/>
        <v>0</v>
      </c>
      <c r="CD674" s="88">
        <f t="shared" si="93"/>
        <v>0</v>
      </c>
      <c r="CE674" s="89" t="b">
        <f>IF(CC674&lt;&gt;0,Árboles!AC668)</f>
        <v>0</v>
      </c>
    </row>
    <row r="675" spans="68:83">
      <c r="BP675" s="10">
        <f>Árboles!B669</f>
        <v>0</v>
      </c>
      <c r="BQ675" s="86">
        <f>Árboles!G669</f>
        <v>0</v>
      </c>
      <c r="BR675" s="87">
        <f>Árboles!V669</f>
        <v>0</v>
      </c>
      <c r="BS675" s="87">
        <f>Árboles!W669</f>
        <v>0</v>
      </c>
      <c r="BT675" s="88">
        <f t="shared" si="86"/>
        <v>0</v>
      </c>
      <c r="BU675" s="88">
        <f t="shared" si="87"/>
        <v>0</v>
      </c>
      <c r="BV675" s="89" t="b">
        <f>IF(BT675&lt;&gt;0,Árboles!AC669)</f>
        <v>0</v>
      </c>
      <c r="BW675" s="88">
        <f t="shared" si="88"/>
        <v>0</v>
      </c>
      <c r="BX675" s="88">
        <f t="shared" si="89"/>
        <v>0</v>
      </c>
      <c r="BY675" s="89" t="b">
        <f>IF(BW675&lt;&gt;0,Árboles!AC669)</f>
        <v>0</v>
      </c>
      <c r="BZ675" s="88">
        <f t="shared" si="90"/>
        <v>0</v>
      </c>
      <c r="CA675" s="88">
        <f t="shared" si="91"/>
        <v>0</v>
      </c>
      <c r="CB675" s="89" t="b">
        <f>IF(BZ675&lt;&gt;0,Árboles!AC669)</f>
        <v>0</v>
      </c>
      <c r="CC675" s="88">
        <f t="shared" si="92"/>
        <v>0</v>
      </c>
      <c r="CD675" s="88">
        <f t="shared" si="93"/>
        <v>0</v>
      </c>
      <c r="CE675" s="89" t="b">
        <f>IF(CC675&lt;&gt;0,Árboles!AC669)</f>
        <v>0</v>
      </c>
    </row>
    <row r="676" spans="68:83">
      <c r="BP676" s="10">
        <f>Árboles!B670</f>
        <v>0</v>
      </c>
      <c r="BQ676" s="86">
        <f>Árboles!G670</f>
        <v>0</v>
      </c>
      <c r="BR676" s="87">
        <f>Árboles!V670</f>
        <v>0</v>
      </c>
      <c r="BS676" s="87">
        <f>Árboles!W670</f>
        <v>0</v>
      </c>
      <c r="BT676" s="88">
        <f t="shared" si="86"/>
        <v>0</v>
      </c>
      <c r="BU676" s="88">
        <f t="shared" si="87"/>
        <v>0</v>
      </c>
      <c r="BV676" s="89" t="b">
        <f>IF(BT676&lt;&gt;0,Árboles!AC670)</f>
        <v>0</v>
      </c>
      <c r="BW676" s="88">
        <f t="shared" si="88"/>
        <v>0</v>
      </c>
      <c r="BX676" s="88">
        <f t="shared" si="89"/>
        <v>0</v>
      </c>
      <c r="BY676" s="89" t="b">
        <f>IF(BW676&lt;&gt;0,Árboles!AC670)</f>
        <v>0</v>
      </c>
      <c r="BZ676" s="88">
        <f t="shared" si="90"/>
        <v>0</v>
      </c>
      <c r="CA676" s="88">
        <f t="shared" si="91"/>
        <v>0</v>
      </c>
      <c r="CB676" s="89" t="b">
        <f>IF(BZ676&lt;&gt;0,Árboles!AC670)</f>
        <v>0</v>
      </c>
      <c r="CC676" s="88">
        <f t="shared" si="92"/>
        <v>0</v>
      </c>
      <c r="CD676" s="88">
        <f t="shared" si="93"/>
        <v>0</v>
      </c>
      <c r="CE676" s="89" t="b">
        <f>IF(CC676&lt;&gt;0,Árboles!AC670)</f>
        <v>0</v>
      </c>
    </row>
    <row r="677" spans="68:83">
      <c r="BP677" s="10">
        <f>Árboles!B671</f>
        <v>0</v>
      </c>
      <c r="BQ677" s="86">
        <f>Árboles!G671</f>
        <v>0</v>
      </c>
      <c r="BR677" s="87">
        <f>Árboles!V671</f>
        <v>0</v>
      </c>
      <c r="BS677" s="87">
        <f>Árboles!W671</f>
        <v>0</v>
      </c>
      <c r="BT677" s="88">
        <f t="shared" si="86"/>
        <v>0</v>
      </c>
      <c r="BU677" s="88">
        <f t="shared" si="87"/>
        <v>0</v>
      </c>
      <c r="BV677" s="89" t="b">
        <f>IF(BT677&lt;&gt;0,Árboles!AC671)</f>
        <v>0</v>
      </c>
      <c r="BW677" s="88">
        <f t="shared" si="88"/>
        <v>0</v>
      </c>
      <c r="BX677" s="88">
        <f t="shared" si="89"/>
        <v>0</v>
      </c>
      <c r="BY677" s="89" t="b">
        <f>IF(BW677&lt;&gt;0,Árboles!AC671)</f>
        <v>0</v>
      </c>
      <c r="BZ677" s="88">
        <f t="shared" si="90"/>
        <v>0</v>
      </c>
      <c r="CA677" s="88">
        <f t="shared" si="91"/>
        <v>0</v>
      </c>
      <c r="CB677" s="89" t="b">
        <f>IF(BZ677&lt;&gt;0,Árboles!AC671)</f>
        <v>0</v>
      </c>
      <c r="CC677" s="88">
        <f t="shared" si="92"/>
        <v>0</v>
      </c>
      <c r="CD677" s="88">
        <f t="shared" si="93"/>
        <v>0</v>
      </c>
      <c r="CE677" s="89" t="b">
        <f>IF(CC677&lt;&gt;0,Árboles!AC671)</f>
        <v>0</v>
      </c>
    </row>
    <row r="678" spans="68:83">
      <c r="BP678" s="10">
        <f>Árboles!B672</f>
        <v>0</v>
      </c>
      <c r="BQ678" s="86">
        <f>Árboles!G672</f>
        <v>0</v>
      </c>
      <c r="BR678" s="87">
        <f>Árboles!V672</f>
        <v>0</v>
      </c>
      <c r="BS678" s="87">
        <f>Árboles!W672</f>
        <v>0</v>
      </c>
      <c r="BT678" s="88">
        <f t="shared" si="86"/>
        <v>0</v>
      </c>
      <c r="BU678" s="88">
        <f t="shared" si="87"/>
        <v>0</v>
      </c>
      <c r="BV678" s="89" t="b">
        <f>IF(BT678&lt;&gt;0,Árboles!AC672)</f>
        <v>0</v>
      </c>
      <c r="BW678" s="88">
        <f t="shared" si="88"/>
        <v>0</v>
      </c>
      <c r="BX678" s="88">
        <f t="shared" si="89"/>
        <v>0</v>
      </c>
      <c r="BY678" s="89" t="b">
        <f>IF(BW678&lt;&gt;0,Árboles!AC672)</f>
        <v>0</v>
      </c>
      <c r="BZ678" s="88">
        <f t="shared" si="90"/>
        <v>0</v>
      </c>
      <c r="CA678" s="88">
        <f t="shared" si="91"/>
        <v>0</v>
      </c>
      <c r="CB678" s="89" t="b">
        <f>IF(BZ678&lt;&gt;0,Árboles!AC672)</f>
        <v>0</v>
      </c>
      <c r="CC678" s="88">
        <f t="shared" si="92"/>
        <v>0</v>
      </c>
      <c r="CD678" s="88">
        <f t="shared" si="93"/>
        <v>0</v>
      </c>
      <c r="CE678" s="89" t="b">
        <f>IF(CC678&lt;&gt;0,Árboles!AC672)</f>
        <v>0</v>
      </c>
    </row>
    <row r="679" spans="68:83">
      <c r="BP679" s="10">
        <f>Árboles!B673</f>
        <v>0</v>
      </c>
      <c r="BQ679" s="86">
        <f>Árboles!G673</f>
        <v>0</v>
      </c>
      <c r="BR679" s="87">
        <f>Árboles!V673</f>
        <v>0</v>
      </c>
      <c r="BS679" s="87">
        <f>Árboles!W673</f>
        <v>0</v>
      </c>
      <c r="BT679" s="88">
        <f t="shared" si="86"/>
        <v>0</v>
      </c>
      <c r="BU679" s="88">
        <f t="shared" si="87"/>
        <v>0</v>
      </c>
      <c r="BV679" s="89" t="b">
        <f>IF(BT679&lt;&gt;0,Árboles!AC673)</f>
        <v>0</v>
      </c>
      <c r="BW679" s="88">
        <f t="shared" si="88"/>
        <v>0</v>
      </c>
      <c r="BX679" s="88">
        <f t="shared" si="89"/>
        <v>0</v>
      </c>
      <c r="BY679" s="89" t="b">
        <f>IF(BW679&lt;&gt;0,Árboles!AC673)</f>
        <v>0</v>
      </c>
      <c r="BZ679" s="88">
        <f t="shared" si="90"/>
        <v>0</v>
      </c>
      <c r="CA679" s="88">
        <f t="shared" si="91"/>
        <v>0</v>
      </c>
      <c r="CB679" s="89" t="b">
        <f>IF(BZ679&lt;&gt;0,Árboles!AC673)</f>
        <v>0</v>
      </c>
      <c r="CC679" s="88">
        <f t="shared" si="92"/>
        <v>0</v>
      </c>
      <c r="CD679" s="88">
        <f t="shared" si="93"/>
        <v>0</v>
      </c>
      <c r="CE679" s="89" t="b">
        <f>IF(CC679&lt;&gt;0,Árboles!AC673)</f>
        <v>0</v>
      </c>
    </row>
    <row r="680" spans="68:83">
      <c r="BP680" s="10">
        <f>Árboles!B674</f>
        <v>0</v>
      </c>
      <c r="BQ680" s="86">
        <f>Árboles!G674</f>
        <v>0</v>
      </c>
      <c r="BR680" s="87">
        <f>Árboles!V674</f>
        <v>0</v>
      </c>
      <c r="BS680" s="87">
        <f>Árboles!W674</f>
        <v>0</v>
      </c>
      <c r="BT680" s="88">
        <f t="shared" si="86"/>
        <v>0</v>
      </c>
      <c r="BU680" s="88">
        <f t="shared" si="87"/>
        <v>0</v>
      </c>
      <c r="BV680" s="89" t="b">
        <f>IF(BT680&lt;&gt;0,Árboles!AC674)</f>
        <v>0</v>
      </c>
      <c r="BW680" s="88">
        <f t="shared" si="88"/>
        <v>0</v>
      </c>
      <c r="BX680" s="88">
        <f t="shared" si="89"/>
        <v>0</v>
      </c>
      <c r="BY680" s="89" t="b">
        <f>IF(BW680&lt;&gt;0,Árboles!AC674)</f>
        <v>0</v>
      </c>
      <c r="BZ680" s="88">
        <f t="shared" si="90"/>
        <v>0</v>
      </c>
      <c r="CA680" s="88">
        <f t="shared" si="91"/>
        <v>0</v>
      </c>
      <c r="CB680" s="89" t="b">
        <f>IF(BZ680&lt;&gt;0,Árboles!AC674)</f>
        <v>0</v>
      </c>
      <c r="CC680" s="88">
        <f t="shared" si="92"/>
        <v>0</v>
      </c>
      <c r="CD680" s="88">
        <f t="shared" si="93"/>
        <v>0</v>
      </c>
      <c r="CE680" s="89" t="b">
        <f>IF(CC680&lt;&gt;0,Árboles!AC674)</f>
        <v>0</v>
      </c>
    </row>
    <row r="681" spans="68:83">
      <c r="BP681" s="10">
        <f>Árboles!B675</f>
        <v>0</v>
      </c>
      <c r="BQ681" s="86">
        <f>Árboles!G675</f>
        <v>0</v>
      </c>
      <c r="BR681" s="87">
        <f>Árboles!V675</f>
        <v>0</v>
      </c>
      <c r="BS681" s="87">
        <f>Árboles!W675</f>
        <v>0</v>
      </c>
      <c r="BT681" s="88">
        <f t="shared" si="86"/>
        <v>0</v>
      </c>
      <c r="BU681" s="88">
        <f t="shared" si="87"/>
        <v>0</v>
      </c>
      <c r="BV681" s="89" t="b">
        <f>IF(BT681&lt;&gt;0,Árboles!AC675)</f>
        <v>0</v>
      </c>
      <c r="BW681" s="88">
        <f t="shared" si="88"/>
        <v>0</v>
      </c>
      <c r="BX681" s="88">
        <f t="shared" si="89"/>
        <v>0</v>
      </c>
      <c r="BY681" s="89" t="b">
        <f>IF(BW681&lt;&gt;0,Árboles!AC675)</f>
        <v>0</v>
      </c>
      <c r="BZ681" s="88">
        <f t="shared" si="90"/>
        <v>0</v>
      </c>
      <c r="CA681" s="88">
        <f t="shared" si="91"/>
        <v>0</v>
      </c>
      <c r="CB681" s="89" t="b">
        <f>IF(BZ681&lt;&gt;0,Árboles!AC675)</f>
        <v>0</v>
      </c>
      <c r="CC681" s="88">
        <f t="shared" si="92"/>
        <v>0</v>
      </c>
      <c r="CD681" s="88">
        <f t="shared" si="93"/>
        <v>0</v>
      </c>
      <c r="CE681" s="89" t="b">
        <f>IF(CC681&lt;&gt;0,Árboles!AC675)</f>
        <v>0</v>
      </c>
    </row>
    <row r="682" spans="68:83">
      <c r="BP682" s="10">
        <f>Árboles!B676</f>
        <v>0</v>
      </c>
      <c r="BQ682" s="86">
        <f>Árboles!G676</f>
        <v>0</v>
      </c>
      <c r="BR682" s="87">
        <f>Árboles!V676</f>
        <v>0</v>
      </c>
      <c r="BS682" s="87">
        <f>Árboles!W676</f>
        <v>0</v>
      </c>
      <c r="BT682" s="88">
        <f t="shared" si="86"/>
        <v>0</v>
      </c>
      <c r="BU682" s="88">
        <f t="shared" si="87"/>
        <v>0</v>
      </c>
      <c r="BV682" s="89" t="b">
        <f>IF(BT682&lt;&gt;0,Árboles!AC676)</f>
        <v>0</v>
      </c>
      <c r="BW682" s="88">
        <f t="shared" si="88"/>
        <v>0</v>
      </c>
      <c r="BX682" s="88">
        <f t="shared" si="89"/>
        <v>0</v>
      </c>
      <c r="BY682" s="89" t="b">
        <f>IF(BW682&lt;&gt;0,Árboles!AC676)</f>
        <v>0</v>
      </c>
      <c r="BZ682" s="88">
        <f t="shared" si="90"/>
        <v>0</v>
      </c>
      <c r="CA682" s="88">
        <f t="shared" si="91"/>
        <v>0</v>
      </c>
      <c r="CB682" s="89" t="b">
        <f>IF(BZ682&lt;&gt;0,Árboles!AC676)</f>
        <v>0</v>
      </c>
      <c r="CC682" s="88">
        <f t="shared" si="92"/>
        <v>0</v>
      </c>
      <c r="CD682" s="88">
        <f t="shared" si="93"/>
        <v>0</v>
      </c>
      <c r="CE682" s="89" t="b">
        <f>IF(CC682&lt;&gt;0,Árboles!AC676)</f>
        <v>0</v>
      </c>
    </row>
    <row r="683" spans="68:83">
      <c r="BP683" s="10">
        <f>Árboles!B677</f>
        <v>0</v>
      </c>
      <c r="BQ683" s="86">
        <f>Árboles!G677</f>
        <v>0</v>
      </c>
      <c r="BR683" s="87">
        <f>Árboles!V677</f>
        <v>0</v>
      </c>
      <c r="BS683" s="87">
        <f>Árboles!W677</f>
        <v>0</v>
      </c>
      <c r="BT683" s="88">
        <f t="shared" si="86"/>
        <v>0</v>
      </c>
      <c r="BU683" s="88">
        <f t="shared" si="87"/>
        <v>0</v>
      </c>
      <c r="BV683" s="89" t="b">
        <f>IF(BT683&lt;&gt;0,Árboles!AC677)</f>
        <v>0</v>
      </c>
      <c r="BW683" s="88">
        <f t="shared" si="88"/>
        <v>0</v>
      </c>
      <c r="BX683" s="88">
        <f t="shared" si="89"/>
        <v>0</v>
      </c>
      <c r="BY683" s="89" t="b">
        <f>IF(BW683&lt;&gt;0,Árboles!AC677)</f>
        <v>0</v>
      </c>
      <c r="BZ683" s="88">
        <f t="shared" si="90"/>
        <v>0</v>
      </c>
      <c r="CA683" s="88">
        <f t="shared" si="91"/>
        <v>0</v>
      </c>
      <c r="CB683" s="89" t="b">
        <f>IF(BZ683&lt;&gt;0,Árboles!AC677)</f>
        <v>0</v>
      </c>
      <c r="CC683" s="88">
        <f t="shared" si="92"/>
        <v>0</v>
      </c>
      <c r="CD683" s="88">
        <f t="shared" si="93"/>
        <v>0</v>
      </c>
      <c r="CE683" s="89" t="b">
        <f>IF(CC683&lt;&gt;0,Árboles!AC677)</f>
        <v>0</v>
      </c>
    </row>
    <row r="684" spans="68:83">
      <c r="BP684" s="10">
        <f>Árboles!B678</f>
        <v>0</v>
      </c>
      <c r="BQ684" s="86">
        <f>Árboles!G678</f>
        <v>0</v>
      </c>
      <c r="BR684" s="87">
        <f>Árboles!V678</f>
        <v>0</v>
      </c>
      <c r="BS684" s="87">
        <f>Árboles!W678</f>
        <v>0</v>
      </c>
      <c r="BT684" s="88">
        <f t="shared" si="86"/>
        <v>0</v>
      </c>
      <c r="BU684" s="88">
        <f t="shared" si="87"/>
        <v>0</v>
      </c>
      <c r="BV684" s="89" t="b">
        <f>IF(BT684&lt;&gt;0,Árboles!AC678)</f>
        <v>0</v>
      </c>
      <c r="BW684" s="88">
        <f t="shared" si="88"/>
        <v>0</v>
      </c>
      <c r="BX684" s="88">
        <f t="shared" si="89"/>
        <v>0</v>
      </c>
      <c r="BY684" s="89" t="b">
        <f>IF(BW684&lt;&gt;0,Árboles!AC678)</f>
        <v>0</v>
      </c>
      <c r="BZ684" s="88">
        <f t="shared" si="90"/>
        <v>0</v>
      </c>
      <c r="CA684" s="88">
        <f t="shared" si="91"/>
        <v>0</v>
      </c>
      <c r="CB684" s="89" t="b">
        <f>IF(BZ684&lt;&gt;0,Árboles!AC678)</f>
        <v>0</v>
      </c>
      <c r="CC684" s="88">
        <f t="shared" si="92"/>
        <v>0</v>
      </c>
      <c r="CD684" s="88">
        <f t="shared" si="93"/>
        <v>0</v>
      </c>
      <c r="CE684" s="89" t="b">
        <f>IF(CC684&lt;&gt;0,Árboles!AC678)</f>
        <v>0</v>
      </c>
    </row>
    <row r="685" spans="68:83">
      <c r="BP685" s="10">
        <f>Árboles!B679</f>
        <v>0</v>
      </c>
      <c r="BQ685" s="86">
        <f>Árboles!G679</f>
        <v>0</v>
      </c>
      <c r="BR685" s="87">
        <f>Árboles!V679</f>
        <v>0</v>
      </c>
      <c r="BS685" s="87">
        <f>Árboles!W679</f>
        <v>0</v>
      </c>
      <c r="BT685" s="88">
        <f t="shared" si="86"/>
        <v>0</v>
      </c>
      <c r="BU685" s="88">
        <f t="shared" si="87"/>
        <v>0</v>
      </c>
      <c r="BV685" s="89" t="b">
        <f>IF(BT685&lt;&gt;0,Árboles!AC679)</f>
        <v>0</v>
      </c>
      <c r="BW685" s="88">
        <f t="shared" si="88"/>
        <v>0</v>
      </c>
      <c r="BX685" s="88">
        <f t="shared" si="89"/>
        <v>0</v>
      </c>
      <c r="BY685" s="89" t="b">
        <f>IF(BW685&lt;&gt;0,Árboles!AC679)</f>
        <v>0</v>
      </c>
      <c r="BZ685" s="88">
        <f t="shared" si="90"/>
        <v>0</v>
      </c>
      <c r="CA685" s="88">
        <f t="shared" si="91"/>
        <v>0</v>
      </c>
      <c r="CB685" s="89" t="b">
        <f>IF(BZ685&lt;&gt;0,Árboles!AC679)</f>
        <v>0</v>
      </c>
      <c r="CC685" s="88">
        <f t="shared" si="92"/>
        <v>0</v>
      </c>
      <c r="CD685" s="88">
        <f t="shared" si="93"/>
        <v>0</v>
      </c>
      <c r="CE685" s="89" t="b">
        <f>IF(CC685&lt;&gt;0,Árboles!AC679)</f>
        <v>0</v>
      </c>
    </row>
    <row r="686" spans="68:83">
      <c r="BP686" s="10">
        <f>Árboles!B680</f>
        <v>0</v>
      </c>
      <c r="BQ686" s="86">
        <f>Árboles!G680</f>
        <v>0</v>
      </c>
      <c r="BR686" s="87">
        <f>Árboles!V680</f>
        <v>0</v>
      </c>
      <c r="BS686" s="87">
        <f>Árboles!W680</f>
        <v>0</v>
      </c>
      <c r="BT686" s="88">
        <f t="shared" si="86"/>
        <v>0</v>
      </c>
      <c r="BU686" s="88">
        <f t="shared" si="87"/>
        <v>0</v>
      </c>
      <c r="BV686" s="89" t="b">
        <f>IF(BT686&lt;&gt;0,Árboles!AC680)</f>
        <v>0</v>
      </c>
      <c r="BW686" s="88">
        <f t="shared" si="88"/>
        <v>0</v>
      </c>
      <c r="BX686" s="88">
        <f t="shared" si="89"/>
        <v>0</v>
      </c>
      <c r="BY686" s="89" t="b">
        <f>IF(BW686&lt;&gt;0,Árboles!AC680)</f>
        <v>0</v>
      </c>
      <c r="BZ686" s="88">
        <f t="shared" si="90"/>
        <v>0</v>
      </c>
      <c r="CA686" s="88">
        <f t="shared" si="91"/>
        <v>0</v>
      </c>
      <c r="CB686" s="89" t="b">
        <f>IF(BZ686&lt;&gt;0,Árboles!AC680)</f>
        <v>0</v>
      </c>
      <c r="CC686" s="88">
        <f t="shared" si="92"/>
        <v>0</v>
      </c>
      <c r="CD686" s="88">
        <f t="shared" si="93"/>
        <v>0</v>
      </c>
      <c r="CE686" s="89" t="b">
        <f>IF(CC686&lt;&gt;0,Árboles!AC680)</f>
        <v>0</v>
      </c>
    </row>
    <row r="687" spans="68:83">
      <c r="BP687" s="10">
        <f>Árboles!B681</f>
        <v>0</v>
      </c>
      <c r="BQ687" s="86">
        <f>Árboles!G681</f>
        <v>0</v>
      </c>
      <c r="BR687" s="87">
        <f>Árboles!V681</f>
        <v>0</v>
      </c>
      <c r="BS687" s="87">
        <f>Árboles!W681</f>
        <v>0</v>
      </c>
      <c r="BT687" s="88">
        <f t="shared" si="86"/>
        <v>0</v>
      </c>
      <c r="BU687" s="88">
        <f t="shared" si="87"/>
        <v>0</v>
      </c>
      <c r="BV687" s="89" t="b">
        <f>IF(BT687&lt;&gt;0,Árboles!AC681)</f>
        <v>0</v>
      </c>
      <c r="BW687" s="88">
        <f t="shared" si="88"/>
        <v>0</v>
      </c>
      <c r="BX687" s="88">
        <f t="shared" si="89"/>
        <v>0</v>
      </c>
      <c r="BY687" s="89" t="b">
        <f>IF(BW687&lt;&gt;0,Árboles!AC681)</f>
        <v>0</v>
      </c>
      <c r="BZ687" s="88">
        <f t="shared" si="90"/>
        <v>0</v>
      </c>
      <c r="CA687" s="88">
        <f t="shared" si="91"/>
        <v>0</v>
      </c>
      <c r="CB687" s="89" t="b">
        <f>IF(BZ687&lt;&gt;0,Árboles!AC681)</f>
        <v>0</v>
      </c>
      <c r="CC687" s="88">
        <f t="shared" si="92"/>
        <v>0</v>
      </c>
      <c r="CD687" s="88">
        <f t="shared" si="93"/>
        <v>0</v>
      </c>
      <c r="CE687" s="89" t="b">
        <f>IF(CC687&lt;&gt;0,Árboles!AC681)</f>
        <v>0</v>
      </c>
    </row>
    <row r="688" spans="68:83">
      <c r="BP688" s="10">
        <f>Árboles!B682</f>
        <v>0</v>
      </c>
      <c r="BQ688" s="86">
        <f>Árboles!G682</f>
        <v>0</v>
      </c>
      <c r="BR688" s="87">
        <f>Árboles!V682</f>
        <v>0</v>
      </c>
      <c r="BS688" s="87">
        <f>Árboles!W682</f>
        <v>0</v>
      </c>
      <c r="BT688" s="88">
        <f t="shared" si="86"/>
        <v>0</v>
      </c>
      <c r="BU688" s="88">
        <f t="shared" si="87"/>
        <v>0</v>
      </c>
      <c r="BV688" s="89" t="b">
        <f>IF(BT688&lt;&gt;0,Árboles!AC682)</f>
        <v>0</v>
      </c>
      <c r="BW688" s="88">
        <f t="shared" si="88"/>
        <v>0</v>
      </c>
      <c r="BX688" s="88">
        <f t="shared" si="89"/>
        <v>0</v>
      </c>
      <c r="BY688" s="89" t="b">
        <f>IF(BW688&lt;&gt;0,Árboles!AC682)</f>
        <v>0</v>
      </c>
      <c r="BZ688" s="88">
        <f t="shared" si="90"/>
        <v>0</v>
      </c>
      <c r="CA688" s="88">
        <f t="shared" si="91"/>
        <v>0</v>
      </c>
      <c r="CB688" s="89" t="b">
        <f>IF(BZ688&lt;&gt;0,Árboles!AC682)</f>
        <v>0</v>
      </c>
      <c r="CC688" s="88">
        <f t="shared" si="92"/>
        <v>0</v>
      </c>
      <c r="CD688" s="88">
        <f t="shared" si="93"/>
        <v>0</v>
      </c>
      <c r="CE688" s="89" t="b">
        <f>IF(CC688&lt;&gt;0,Árboles!AC682)</f>
        <v>0</v>
      </c>
    </row>
    <row r="689" spans="68:83">
      <c r="BP689" s="10">
        <f>Árboles!B683</f>
        <v>0</v>
      </c>
      <c r="BQ689" s="86">
        <f>Árboles!G683</f>
        <v>0</v>
      </c>
      <c r="BR689" s="87">
        <f>Árboles!V683</f>
        <v>0</v>
      </c>
      <c r="BS689" s="87">
        <f>Árboles!W683</f>
        <v>0</v>
      </c>
      <c r="BT689" s="88">
        <f t="shared" si="86"/>
        <v>0</v>
      </c>
      <c r="BU689" s="88">
        <f t="shared" si="87"/>
        <v>0</v>
      </c>
      <c r="BV689" s="89" t="b">
        <f>IF(BT689&lt;&gt;0,Árboles!AC683)</f>
        <v>0</v>
      </c>
      <c r="BW689" s="88">
        <f t="shared" si="88"/>
        <v>0</v>
      </c>
      <c r="BX689" s="88">
        <f t="shared" si="89"/>
        <v>0</v>
      </c>
      <c r="BY689" s="89" t="b">
        <f>IF(BW689&lt;&gt;0,Árboles!AC683)</f>
        <v>0</v>
      </c>
      <c r="BZ689" s="88">
        <f t="shared" si="90"/>
        <v>0</v>
      </c>
      <c r="CA689" s="88">
        <f t="shared" si="91"/>
        <v>0</v>
      </c>
      <c r="CB689" s="89" t="b">
        <f>IF(BZ689&lt;&gt;0,Árboles!AC683)</f>
        <v>0</v>
      </c>
      <c r="CC689" s="88">
        <f t="shared" si="92"/>
        <v>0</v>
      </c>
      <c r="CD689" s="88">
        <f t="shared" si="93"/>
        <v>0</v>
      </c>
      <c r="CE689" s="89" t="b">
        <f>IF(CC689&lt;&gt;0,Árboles!AC683)</f>
        <v>0</v>
      </c>
    </row>
    <row r="690" spans="68:83">
      <c r="BP690" s="10">
        <f>Árboles!B684</f>
        <v>0</v>
      </c>
      <c r="BQ690" s="86">
        <f>Árboles!G684</f>
        <v>0</v>
      </c>
      <c r="BR690" s="87">
        <f>Árboles!V684</f>
        <v>0</v>
      </c>
      <c r="BS690" s="87">
        <f>Árboles!W684</f>
        <v>0</v>
      </c>
      <c r="BT690" s="88">
        <f t="shared" si="86"/>
        <v>0</v>
      </c>
      <c r="BU690" s="88">
        <f t="shared" si="87"/>
        <v>0</v>
      </c>
      <c r="BV690" s="89" t="b">
        <f>IF(BT690&lt;&gt;0,Árboles!AC684)</f>
        <v>0</v>
      </c>
      <c r="BW690" s="88">
        <f t="shared" si="88"/>
        <v>0</v>
      </c>
      <c r="BX690" s="88">
        <f t="shared" si="89"/>
        <v>0</v>
      </c>
      <c r="BY690" s="89" t="b">
        <f>IF(BW690&lt;&gt;0,Árboles!AC684)</f>
        <v>0</v>
      </c>
      <c r="BZ690" s="88">
        <f t="shared" si="90"/>
        <v>0</v>
      </c>
      <c r="CA690" s="88">
        <f t="shared" si="91"/>
        <v>0</v>
      </c>
      <c r="CB690" s="89" t="b">
        <f>IF(BZ690&lt;&gt;0,Árboles!AC684)</f>
        <v>0</v>
      </c>
      <c r="CC690" s="88">
        <f t="shared" si="92"/>
        <v>0</v>
      </c>
      <c r="CD690" s="88">
        <f t="shared" si="93"/>
        <v>0</v>
      </c>
      <c r="CE690" s="89" t="b">
        <f>IF(CC690&lt;&gt;0,Árboles!AC684)</f>
        <v>0</v>
      </c>
    </row>
    <row r="691" spans="68:83">
      <c r="BP691" s="10">
        <f>Árboles!B685</f>
        <v>0</v>
      </c>
      <c r="BQ691" s="86">
        <f>Árboles!G685</f>
        <v>0</v>
      </c>
      <c r="BR691" s="87">
        <f>Árboles!V685</f>
        <v>0</v>
      </c>
      <c r="BS691" s="87">
        <f>Árboles!W685</f>
        <v>0</v>
      </c>
      <c r="BT691" s="88">
        <f t="shared" si="86"/>
        <v>0</v>
      </c>
      <c r="BU691" s="88">
        <f t="shared" si="87"/>
        <v>0</v>
      </c>
      <c r="BV691" s="89" t="b">
        <f>IF(BT691&lt;&gt;0,Árboles!AC685)</f>
        <v>0</v>
      </c>
      <c r="BW691" s="88">
        <f t="shared" si="88"/>
        <v>0</v>
      </c>
      <c r="BX691" s="88">
        <f t="shared" si="89"/>
        <v>0</v>
      </c>
      <c r="BY691" s="89" t="b">
        <f>IF(BW691&lt;&gt;0,Árboles!AC685)</f>
        <v>0</v>
      </c>
      <c r="BZ691" s="88">
        <f t="shared" si="90"/>
        <v>0</v>
      </c>
      <c r="CA691" s="88">
        <f t="shared" si="91"/>
        <v>0</v>
      </c>
      <c r="CB691" s="89" t="b">
        <f>IF(BZ691&lt;&gt;0,Árboles!AC685)</f>
        <v>0</v>
      </c>
      <c r="CC691" s="88">
        <f t="shared" si="92"/>
        <v>0</v>
      </c>
      <c r="CD691" s="88">
        <f t="shared" si="93"/>
        <v>0</v>
      </c>
      <c r="CE691" s="89" t="b">
        <f>IF(CC691&lt;&gt;0,Árboles!AC685)</f>
        <v>0</v>
      </c>
    </row>
    <row r="692" spans="68:83">
      <c r="BP692" s="10">
        <f>Árboles!B686</f>
        <v>0</v>
      </c>
      <c r="BQ692" s="86">
        <f>Árboles!G686</f>
        <v>0</v>
      </c>
      <c r="BR692" s="87">
        <f>Árboles!V686</f>
        <v>0</v>
      </c>
      <c r="BS692" s="87">
        <f>Árboles!W686</f>
        <v>0</v>
      </c>
      <c r="BT692" s="88">
        <f t="shared" si="86"/>
        <v>0</v>
      </c>
      <c r="BU692" s="88">
        <f t="shared" si="87"/>
        <v>0</v>
      </c>
      <c r="BV692" s="89" t="b">
        <f>IF(BT692&lt;&gt;0,Árboles!AC686)</f>
        <v>0</v>
      </c>
      <c r="BW692" s="88">
        <f t="shared" si="88"/>
        <v>0</v>
      </c>
      <c r="BX692" s="88">
        <f t="shared" si="89"/>
        <v>0</v>
      </c>
      <c r="BY692" s="89" t="b">
        <f>IF(BW692&lt;&gt;0,Árboles!AC686)</f>
        <v>0</v>
      </c>
      <c r="BZ692" s="88">
        <f t="shared" si="90"/>
        <v>0</v>
      </c>
      <c r="CA692" s="88">
        <f t="shared" si="91"/>
        <v>0</v>
      </c>
      <c r="CB692" s="89" t="b">
        <f>IF(BZ692&lt;&gt;0,Árboles!AC686)</f>
        <v>0</v>
      </c>
      <c r="CC692" s="88">
        <f t="shared" si="92"/>
        <v>0</v>
      </c>
      <c r="CD692" s="88">
        <f t="shared" si="93"/>
        <v>0</v>
      </c>
      <c r="CE692" s="89" t="b">
        <f>IF(CC692&lt;&gt;0,Árboles!AC686)</f>
        <v>0</v>
      </c>
    </row>
    <row r="693" spans="68:83">
      <c r="BP693" s="10">
        <f>Árboles!B687</f>
        <v>0</v>
      </c>
      <c r="BQ693" s="86">
        <f>Árboles!G687</f>
        <v>0</v>
      </c>
      <c r="BR693" s="87">
        <f>Árboles!V687</f>
        <v>0</v>
      </c>
      <c r="BS693" s="87">
        <f>Árboles!W687</f>
        <v>0</v>
      </c>
      <c r="BT693" s="88">
        <f t="shared" si="86"/>
        <v>0</v>
      </c>
      <c r="BU693" s="88">
        <f t="shared" si="87"/>
        <v>0</v>
      </c>
      <c r="BV693" s="89" t="b">
        <f>IF(BT693&lt;&gt;0,Árboles!AC687)</f>
        <v>0</v>
      </c>
      <c r="BW693" s="88">
        <f t="shared" si="88"/>
        <v>0</v>
      </c>
      <c r="BX693" s="88">
        <f t="shared" si="89"/>
        <v>0</v>
      </c>
      <c r="BY693" s="89" t="b">
        <f>IF(BW693&lt;&gt;0,Árboles!AC687)</f>
        <v>0</v>
      </c>
      <c r="BZ693" s="88">
        <f t="shared" si="90"/>
        <v>0</v>
      </c>
      <c r="CA693" s="88">
        <f t="shared" si="91"/>
        <v>0</v>
      </c>
      <c r="CB693" s="89" t="b">
        <f>IF(BZ693&lt;&gt;0,Árboles!AC687)</f>
        <v>0</v>
      </c>
      <c r="CC693" s="88">
        <f t="shared" si="92"/>
        <v>0</v>
      </c>
      <c r="CD693" s="88">
        <f t="shared" si="93"/>
        <v>0</v>
      </c>
      <c r="CE693" s="89" t="b">
        <f>IF(CC693&lt;&gt;0,Árboles!AC687)</f>
        <v>0</v>
      </c>
    </row>
    <row r="694" spans="68:83">
      <c r="BP694" s="10">
        <f>Árboles!B688</f>
        <v>0</v>
      </c>
      <c r="BQ694" s="86">
        <f>Árboles!G688</f>
        <v>0</v>
      </c>
      <c r="BR694" s="87">
        <f>Árboles!V688</f>
        <v>0</v>
      </c>
      <c r="BS694" s="87">
        <f>Árboles!W688</f>
        <v>0</v>
      </c>
      <c r="BT694" s="88">
        <f t="shared" si="86"/>
        <v>0</v>
      </c>
      <c r="BU694" s="88">
        <f t="shared" si="87"/>
        <v>0</v>
      </c>
      <c r="BV694" s="89" t="b">
        <f>IF(BT694&lt;&gt;0,Árboles!AC688)</f>
        <v>0</v>
      </c>
      <c r="BW694" s="88">
        <f t="shared" si="88"/>
        <v>0</v>
      </c>
      <c r="BX694" s="88">
        <f t="shared" si="89"/>
        <v>0</v>
      </c>
      <c r="BY694" s="89" t="b">
        <f>IF(BW694&lt;&gt;0,Árboles!AC688)</f>
        <v>0</v>
      </c>
      <c r="BZ694" s="88">
        <f t="shared" si="90"/>
        <v>0</v>
      </c>
      <c r="CA694" s="88">
        <f t="shared" si="91"/>
        <v>0</v>
      </c>
      <c r="CB694" s="89" t="b">
        <f>IF(BZ694&lt;&gt;0,Árboles!AC688)</f>
        <v>0</v>
      </c>
      <c r="CC694" s="88">
        <f t="shared" si="92"/>
        <v>0</v>
      </c>
      <c r="CD694" s="88">
        <f t="shared" si="93"/>
        <v>0</v>
      </c>
      <c r="CE694" s="89" t="b">
        <f>IF(CC694&lt;&gt;0,Árboles!AC688)</f>
        <v>0</v>
      </c>
    </row>
    <row r="695" spans="68:83">
      <c r="BP695" s="10">
        <f>Árboles!B689</f>
        <v>0</v>
      </c>
      <c r="BQ695" s="86">
        <f>Árboles!G689</f>
        <v>0</v>
      </c>
      <c r="BR695" s="87">
        <f>Árboles!V689</f>
        <v>0</v>
      </c>
      <c r="BS695" s="87">
        <f>Árboles!W689</f>
        <v>0</v>
      </c>
      <c r="BT695" s="88">
        <f t="shared" si="86"/>
        <v>0</v>
      </c>
      <c r="BU695" s="88">
        <f t="shared" si="87"/>
        <v>0</v>
      </c>
      <c r="BV695" s="89" t="b">
        <f>IF(BT695&lt;&gt;0,Árboles!AC689)</f>
        <v>0</v>
      </c>
      <c r="BW695" s="88">
        <f t="shared" si="88"/>
        <v>0</v>
      </c>
      <c r="BX695" s="88">
        <f t="shared" si="89"/>
        <v>0</v>
      </c>
      <c r="BY695" s="89" t="b">
        <f>IF(BW695&lt;&gt;0,Árboles!AC689)</f>
        <v>0</v>
      </c>
      <c r="BZ695" s="88">
        <f t="shared" si="90"/>
        <v>0</v>
      </c>
      <c r="CA695" s="88">
        <f t="shared" si="91"/>
        <v>0</v>
      </c>
      <c r="CB695" s="89" t="b">
        <f>IF(BZ695&lt;&gt;0,Árboles!AC689)</f>
        <v>0</v>
      </c>
      <c r="CC695" s="88">
        <f t="shared" si="92"/>
        <v>0</v>
      </c>
      <c r="CD695" s="88">
        <f t="shared" si="93"/>
        <v>0</v>
      </c>
      <c r="CE695" s="89" t="b">
        <f>IF(CC695&lt;&gt;0,Árboles!AC689)</f>
        <v>0</v>
      </c>
    </row>
    <row r="696" spans="68:83">
      <c r="BP696" s="10">
        <f>Árboles!B690</f>
        <v>0</v>
      </c>
      <c r="BQ696" s="86">
        <f>Árboles!G690</f>
        <v>0</v>
      </c>
      <c r="BR696" s="87">
        <f>Árboles!V690</f>
        <v>0</v>
      </c>
      <c r="BS696" s="87">
        <f>Árboles!W690</f>
        <v>0</v>
      </c>
      <c r="BT696" s="88">
        <f t="shared" si="86"/>
        <v>0</v>
      </c>
      <c r="BU696" s="88">
        <f t="shared" si="87"/>
        <v>0</v>
      </c>
      <c r="BV696" s="89" t="b">
        <f>IF(BT696&lt;&gt;0,Árboles!AC690)</f>
        <v>0</v>
      </c>
      <c r="BW696" s="88">
        <f t="shared" si="88"/>
        <v>0</v>
      </c>
      <c r="BX696" s="88">
        <f t="shared" si="89"/>
        <v>0</v>
      </c>
      <c r="BY696" s="89" t="b">
        <f>IF(BW696&lt;&gt;0,Árboles!AC690)</f>
        <v>0</v>
      </c>
      <c r="BZ696" s="88">
        <f t="shared" si="90"/>
        <v>0</v>
      </c>
      <c r="CA696" s="88">
        <f t="shared" si="91"/>
        <v>0</v>
      </c>
      <c r="CB696" s="89" t="b">
        <f>IF(BZ696&lt;&gt;0,Árboles!AC690)</f>
        <v>0</v>
      </c>
      <c r="CC696" s="88">
        <f t="shared" si="92"/>
        <v>0</v>
      </c>
      <c r="CD696" s="88">
        <f t="shared" si="93"/>
        <v>0</v>
      </c>
      <c r="CE696" s="89" t="b">
        <f>IF(CC696&lt;&gt;0,Árboles!AC690)</f>
        <v>0</v>
      </c>
    </row>
    <row r="697" spans="68:83">
      <c r="BP697" s="10">
        <f>Árboles!B691</f>
        <v>0</v>
      </c>
      <c r="BQ697" s="86">
        <f>Árboles!G691</f>
        <v>0</v>
      </c>
      <c r="BR697" s="87">
        <f>Árboles!V691</f>
        <v>0</v>
      </c>
      <c r="BS697" s="87">
        <f>Árboles!W691</f>
        <v>0</v>
      </c>
      <c r="BT697" s="88">
        <f t="shared" si="86"/>
        <v>0</v>
      </c>
      <c r="BU697" s="88">
        <f t="shared" si="87"/>
        <v>0</v>
      </c>
      <c r="BV697" s="89" t="b">
        <f>IF(BT697&lt;&gt;0,Árboles!AC691)</f>
        <v>0</v>
      </c>
      <c r="BW697" s="88">
        <f t="shared" si="88"/>
        <v>0</v>
      </c>
      <c r="BX697" s="88">
        <f t="shared" si="89"/>
        <v>0</v>
      </c>
      <c r="BY697" s="89" t="b">
        <f>IF(BW697&lt;&gt;0,Árboles!AC691)</f>
        <v>0</v>
      </c>
      <c r="BZ697" s="88">
        <f t="shared" si="90"/>
        <v>0</v>
      </c>
      <c r="CA697" s="88">
        <f t="shared" si="91"/>
        <v>0</v>
      </c>
      <c r="CB697" s="89" t="b">
        <f>IF(BZ697&lt;&gt;0,Árboles!AC691)</f>
        <v>0</v>
      </c>
      <c r="CC697" s="88">
        <f t="shared" si="92"/>
        <v>0</v>
      </c>
      <c r="CD697" s="88">
        <f t="shared" si="93"/>
        <v>0</v>
      </c>
      <c r="CE697" s="89" t="b">
        <f>IF(CC697&lt;&gt;0,Árboles!AC691)</f>
        <v>0</v>
      </c>
    </row>
    <row r="698" spans="68:83">
      <c r="BP698" s="10">
        <f>Árboles!B692</f>
        <v>0</v>
      </c>
      <c r="BQ698" s="86">
        <f>Árboles!G692</f>
        <v>0</v>
      </c>
      <c r="BR698" s="87">
        <f>Árboles!V692</f>
        <v>0</v>
      </c>
      <c r="BS698" s="87">
        <f>Árboles!W692</f>
        <v>0</v>
      </c>
      <c r="BT698" s="88">
        <f t="shared" si="86"/>
        <v>0</v>
      </c>
      <c r="BU698" s="88">
        <f t="shared" si="87"/>
        <v>0</v>
      </c>
      <c r="BV698" s="89" t="b">
        <f>IF(BT698&lt;&gt;0,Árboles!AC692)</f>
        <v>0</v>
      </c>
      <c r="BW698" s="88">
        <f t="shared" si="88"/>
        <v>0</v>
      </c>
      <c r="BX698" s="88">
        <f t="shared" si="89"/>
        <v>0</v>
      </c>
      <c r="BY698" s="89" t="b">
        <f>IF(BW698&lt;&gt;0,Árboles!AC692)</f>
        <v>0</v>
      </c>
      <c r="BZ698" s="88">
        <f t="shared" si="90"/>
        <v>0</v>
      </c>
      <c r="CA698" s="88">
        <f t="shared" si="91"/>
        <v>0</v>
      </c>
      <c r="CB698" s="89" t="b">
        <f>IF(BZ698&lt;&gt;0,Árboles!AC692)</f>
        <v>0</v>
      </c>
      <c r="CC698" s="88">
        <f t="shared" si="92"/>
        <v>0</v>
      </c>
      <c r="CD698" s="88">
        <f t="shared" si="93"/>
        <v>0</v>
      </c>
      <c r="CE698" s="89" t="b">
        <f>IF(CC698&lt;&gt;0,Árboles!AC692)</f>
        <v>0</v>
      </c>
    </row>
    <row r="699" spans="68:83">
      <c r="BP699" s="10">
        <f>Árboles!B693</f>
        <v>0</v>
      </c>
      <c r="BQ699" s="86">
        <f>Árboles!G693</f>
        <v>0</v>
      </c>
      <c r="BR699" s="87">
        <f>Árboles!V693</f>
        <v>0</v>
      </c>
      <c r="BS699" s="87">
        <f>Árboles!W693</f>
        <v>0</v>
      </c>
      <c r="BT699" s="88">
        <f t="shared" si="86"/>
        <v>0</v>
      </c>
      <c r="BU699" s="88">
        <f t="shared" si="87"/>
        <v>0</v>
      </c>
      <c r="BV699" s="89" t="b">
        <f>IF(BT699&lt;&gt;0,Árboles!AC693)</f>
        <v>0</v>
      </c>
      <c r="BW699" s="88">
        <f t="shared" si="88"/>
        <v>0</v>
      </c>
      <c r="BX699" s="88">
        <f t="shared" si="89"/>
        <v>0</v>
      </c>
      <c r="BY699" s="89" t="b">
        <f>IF(BW699&lt;&gt;0,Árboles!AC693)</f>
        <v>0</v>
      </c>
      <c r="BZ699" s="88">
        <f t="shared" si="90"/>
        <v>0</v>
      </c>
      <c r="CA699" s="88">
        <f t="shared" si="91"/>
        <v>0</v>
      </c>
      <c r="CB699" s="89" t="b">
        <f>IF(BZ699&lt;&gt;0,Árboles!AC693)</f>
        <v>0</v>
      </c>
      <c r="CC699" s="88">
        <f t="shared" si="92"/>
        <v>0</v>
      </c>
      <c r="CD699" s="88">
        <f t="shared" si="93"/>
        <v>0</v>
      </c>
      <c r="CE699" s="89" t="b">
        <f>IF(CC699&lt;&gt;0,Árboles!AC693)</f>
        <v>0</v>
      </c>
    </row>
    <row r="700" spans="68:83">
      <c r="BP700" s="10">
        <f>Árboles!B694</f>
        <v>0</v>
      </c>
      <c r="BQ700" s="86">
        <f>Árboles!G694</f>
        <v>0</v>
      </c>
      <c r="BR700" s="87">
        <f>Árboles!V694</f>
        <v>0</v>
      </c>
      <c r="BS700" s="87">
        <f>Árboles!W694</f>
        <v>0</v>
      </c>
      <c r="BT700" s="88">
        <f t="shared" si="86"/>
        <v>0</v>
      </c>
      <c r="BU700" s="88">
        <f t="shared" si="87"/>
        <v>0</v>
      </c>
      <c r="BV700" s="89" t="b">
        <f>IF(BT700&lt;&gt;0,Árboles!AC694)</f>
        <v>0</v>
      </c>
      <c r="BW700" s="88">
        <f t="shared" si="88"/>
        <v>0</v>
      </c>
      <c r="BX700" s="88">
        <f t="shared" si="89"/>
        <v>0</v>
      </c>
      <c r="BY700" s="89" t="b">
        <f>IF(BW700&lt;&gt;0,Árboles!AC694)</f>
        <v>0</v>
      </c>
      <c r="BZ700" s="88">
        <f t="shared" si="90"/>
        <v>0</v>
      </c>
      <c r="CA700" s="88">
        <f t="shared" si="91"/>
        <v>0</v>
      </c>
      <c r="CB700" s="89" t="b">
        <f>IF(BZ700&lt;&gt;0,Árboles!AC694)</f>
        <v>0</v>
      </c>
      <c r="CC700" s="88">
        <f t="shared" si="92"/>
        <v>0</v>
      </c>
      <c r="CD700" s="88">
        <f t="shared" si="93"/>
        <v>0</v>
      </c>
      <c r="CE700" s="89" t="b">
        <f>IF(CC700&lt;&gt;0,Árboles!AC694)</f>
        <v>0</v>
      </c>
    </row>
    <row r="701" spans="68:83">
      <c r="BP701" s="10">
        <f>Árboles!B695</f>
        <v>0</v>
      </c>
      <c r="BQ701" s="86">
        <f>Árboles!G695</f>
        <v>0</v>
      </c>
      <c r="BR701" s="87">
        <f>Árboles!V695</f>
        <v>0</v>
      </c>
      <c r="BS701" s="87">
        <f>Árboles!W695</f>
        <v>0</v>
      </c>
      <c r="BT701" s="88">
        <f t="shared" si="86"/>
        <v>0</v>
      </c>
      <c r="BU701" s="88">
        <f t="shared" si="87"/>
        <v>0</v>
      </c>
      <c r="BV701" s="89" t="b">
        <f>IF(BT701&lt;&gt;0,Árboles!AC695)</f>
        <v>0</v>
      </c>
      <c r="BW701" s="88">
        <f t="shared" si="88"/>
        <v>0</v>
      </c>
      <c r="BX701" s="88">
        <f t="shared" si="89"/>
        <v>0</v>
      </c>
      <c r="BY701" s="89" t="b">
        <f>IF(BW701&lt;&gt;0,Árboles!AC695)</f>
        <v>0</v>
      </c>
      <c r="BZ701" s="88">
        <f t="shared" si="90"/>
        <v>0</v>
      </c>
      <c r="CA701" s="88">
        <f t="shared" si="91"/>
        <v>0</v>
      </c>
      <c r="CB701" s="89" t="b">
        <f>IF(BZ701&lt;&gt;0,Árboles!AC695)</f>
        <v>0</v>
      </c>
      <c r="CC701" s="88">
        <f t="shared" si="92"/>
        <v>0</v>
      </c>
      <c r="CD701" s="88">
        <f t="shared" si="93"/>
        <v>0</v>
      </c>
      <c r="CE701" s="89" t="b">
        <f>IF(CC701&lt;&gt;0,Árboles!AC695)</f>
        <v>0</v>
      </c>
    </row>
    <row r="702" spans="68:83">
      <c r="BP702" s="10">
        <f>Árboles!B696</f>
        <v>0</v>
      </c>
      <c r="BQ702" s="86">
        <f>Árboles!G696</f>
        <v>0</v>
      </c>
      <c r="BR702" s="87">
        <f>Árboles!V696</f>
        <v>0</v>
      </c>
      <c r="BS702" s="87">
        <f>Árboles!W696</f>
        <v>0</v>
      </c>
      <c r="BT702" s="88">
        <f t="shared" si="86"/>
        <v>0</v>
      </c>
      <c r="BU702" s="88">
        <f t="shared" si="87"/>
        <v>0</v>
      </c>
      <c r="BV702" s="89" t="b">
        <f>IF(BT702&lt;&gt;0,Árboles!AC696)</f>
        <v>0</v>
      </c>
      <c r="BW702" s="88">
        <f t="shared" si="88"/>
        <v>0</v>
      </c>
      <c r="BX702" s="88">
        <f t="shared" si="89"/>
        <v>0</v>
      </c>
      <c r="BY702" s="89" t="b">
        <f>IF(BW702&lt;&gt;0,Árboles!AC696)</f>
        <v>0</v>
      </c>
      <c r="BZ702" s="88">
        <f t="shared" si="90"/>
        <v>0</v>
      </c>
      <c r="CA702" s="88">
        <f t="shared" si="91"/>
        <v>0</v>
      </c>
      <c r="CB702" s="89" t="b">
        <f>IF(BZ702&lt;&gt;0,Árboles!AC696)</f>
        <v>0</v>
      </c>
      <c r="CC702" s="88">
        <f t="shared" si="92"/>
        <v>0</v>
      </c>
      <c r="CD702" s="88">
        <f t="shared" si="93"/>
        <v>0</v>
      </c>
      <c r="CE702" s="89" t="b">
        <f>IF(CC702&lt;&gt;0,Árboles!AC696)</f>
        <v>0</v>
      </c>
    </row>
    <row r="703" spans="68:83">
      <c r="BP703" s="10">
        <f>Árboles!B697</f>
        <v>0</v>
      </c>
      <c r="BQ703" s="86">
        <f>Árboles!G697</f>
        <v>0</v>
      </c>
      <c r="BR703" s="87">
        <f>Árboles!V697</f>
        <v>0</v>
      </c>
      <c r="BS703" s="87">
        <f>Árboles!W697</f>
        <v>0</v>
      </c>
      <c r="BT703" s="88">
        <f t="shared" si="86"/>
        <v>0</v>
      </c>
      <c r="BU703" s="88">
        <f t="shared" si="87"/>
        <v>0</v>
      </c>
      <c r="BV703" s="89" t="b">
        <f>IF(BT703&lt;&gt;0,Árboles!AC697)</f>
        <v>0</v>
      </c>
      <c r="BW703" s="88">
        <f t="shared" si="88"/>
        <v>0</v>
      </c>
      <c r="BX703" s="88">
        <f t="shared" si="89"/>
        <v>0</v>
      </c>
      <c r="BY703" s="89" t="b">
        <f>IF(BW703&lt;&gt;0,Árboles!AC697)</f>
        <v>0</v>
      </c>
      <c r="BZ703" s="88">
        <f t="shared" si="90"/>
        <v>0</v>
      </c>
      <c r="CA703" s="88">
        <f t="shared" si="91"/>
        <v>0</v>
      </c>
      <c r="CB703" s="89" t="b">
        <f>IF(BZ703&lt;&gt;0,Árboles!AC697)</f>
        <v>0</v>
      </c>
      <c r="CC703" s="88">
        <f t="shared" si="92"/>
        <v>0</v>
      </c>
      <c r="CD703" s="88">
        <f t="shared" si="93"/>
        <v>0</v>
      </c>
      <c r="CE703" s="89" t="b">
        <f>IF(CC703&lt;&gt;0,Árboles!AC697)</f>
        <v>0</v>
      </c>
    </row>
    <row r="704" spans="68:83">
      <c r="BP704" s="10">
        <f>Árboles!B698</f>
        <v>0</v>
      </c>
      <c r="BQ704" s="86">
        <f>Árboles!G698</f>
        <v>0</v>
      </c>
      <c r="BR704" s="87">
        <f>Árboles!V698</f>
        <v>0</v>
      </c>
      <c r="BS704" s="87">
        <f>Árboles!W698</f>
        <v>0</v>
      </c>
      <c r="BT704" s="88">
        <f t="shared" si="86"/>
        <v>0</v>
      </c>
      <c r="BU704" s="88">
        <f t="shared" si="87"/>
        <v>0</v>
      </c>
      <c r="BV704" s="89" t="b">
        <f>IF(BT704&lt;&gt;0,Árboles!AC698)</f>
        <v>0</v>
      </c>
      <c r="BW704" s="88">
        <f t="shared" si="88"/>
        <v>0</v>
      </c>
      <c r="BX704" s="88">
        <f t="shared" si="89"/>
        <v>0</v>
      </c>
      <c r="BY704" s="89" t="b">
        <f>IF(BW704&lt;&gt;0,Árboles!AC698)</f>
        <v>0</v>
      </c>
      <c r="BZ704" s="88">
        <f t="shared" si="90"/>
        <v>0</v>
      </c>
      <c r="CA704" s="88">
        <f t="shared" si="91"/>
        <v>0</v>
      </c>
      <c r="CB704" s="89" t="b">
        <f>IF(BZ704&lt;&gt;0,Árboles!AC698)</f>
        <v>0</v>
      </c>
      <c r="CC704" s="88">
        <f t="shared" si="92"/>
        <v>0</v>
      </c>
      <c r="CD704" s="88">
        <f t="shared" si="93"/>
        <v>0</v>
      </c>
      <c r="CE704" s="89" t="b">
        <f>IF(CC704&lt;&gt;0,Árboles!AC698)</f>
        <v>0</v>
      </c>
    </row>
    <row r="705" spans="68:83">
      <c r="BP705" s="10">
        <f>Árboles!B699</f>
        <v>0</v>
      </c>
      <c r="BQ705" s="86">
        <f>Árboles!G699</f>
        <v>0</v>
      </c>
      <c r="BR705" s="87">
        <f>Árboles!V699</f>
        <v>0</v>
      </c>
      <c r="BS705" s="87">
        <f>Árboles!W699</f>
        <v>0</v>
      </c>
      <c r="BT705" s="88">
        <f t="shared" si="86"/>
        <v>0</v>
      </c>
      <c r="BU705" s="88">
        <f t="shared" si="87"/>
        <v>0</v>
      </c>
      <c r="BV705" s="89" t="b">
        <f>IF(BT705&lt;&gt;0,Árboles!AC699)</f>
        <v>0</v>
      </c>
      <c r="BW705" s="88">
        <f t="shared" si="88"/>
        <v>0</v>
      </c>
      <c r="BX705" s="88">
        <f t="shared" si="89"/>
        <v>0</v>
      </c>
      <c r="BY705" s="89" t="b">
        <f>IF(BW705&lt;&gt;0,Árboles!AC699)</f>
        <v>0</v>
      </c>
      <c r="BZ705" s="88">
        <f t="shared" si="90"/>
        <v>0</v>
      </c>
      <c r="CA705" s="88">
        <f t="shared" si="91"/>
        <v>0</v>
      </c>
      <c r="CB705" s="89" t="b">
        <f>IF(BZ705&lt;&gt;0,Árboles!AC699)</f>
        <v>0</v>
      </c>
      <c r="CC705" s="88">
        <f t="shared" si="92"/>
        <v>0</v>
      </c>
      <c r="CD705" s="88">
        <f t="shared" si="93"/>
        <v>0</v>
      </c>
      <c r="CE705" s="89" t="b">
        <f>IF(CC705&lt;&gt;0,Árboles!AC699)</f>
        <v>0</v>
      </c>
    </row>
    <row r="706" spans="68:83">
      <c r="BP706" s="10">
        <f>Árboles!B700</f>
        <v>0</v>
      </c>
      <c r="BQ706" s="86">
        <f>Árboles!G700</f>
        <v>0</v>
      </c>
      <c r="BR706" s="87">
        <f>Árboles!V700</f>
        <v>0</v>
      </c>
      <c r="BS706" s="87">
        <f>Árboles!W700</f>
        <v>0</v>
      </c>
      <c r="BT706" s="88">
        <f t="shared" si="86"/>
        <v>0</v>
      </c>
      <c r="BU706" s="88">
        <f t="shared" si="87"/>
        <v>0</v>
      </c>
      <c r="BV706" s="89" t="b">
        <f>IF(BT706&lt;&gt;0,Árboles!AC700)</f>
        <v>0</v>
      </c>
      <c r="BW706" s="88">
        <f t="shared" si="88"/>
        <v>0</v>
      </c>
      <c r="BX706" s="88">
        <f t="shared" si="89"/>
        <v>0</v>
      </c>
      <c r="BY706" s="89" t="b">
        <f>IF(BW706&lt;&gt;0,Árboles!AC700)</f>
        <v>0</v>
      </c>
      <c r="BZ706" s="88">
        <f t="shared" si="90"/>
        <v>0</v>
      </c>
      <c r="CA706" s="88">
        <f t="shared" si="91"/>
        <v>0</v>
      </c>
      <c r="CB706" s="89" t="b">
        <f>IF(BZ706&lt;&gt;0,Árboles!AC700)</f>
        <v>0</v>
      </c>
      <c r="CC706" s="88">
        <f t="shared" si="92"/>
        <v>0</v>
      </c>
      <c r="CD706" s="88">
        <f t="shared" si="93"/>
        <v>0</v>
      </c>
      <c r="CE706" s="89" t="b">
        <f>IF(CC706&lt;&gt;0,Árboles!AC700)</f>
        <v>0</v>
      </c>
    </row>
    <row r="707" spans="68:83">
      <c r="BP707" s="10">
        <f>Árboles!B701</f>
        <v>0</v>
      </c>
      <c r="BQ707" s="86">
        <f>Árboles!G701</f>
        <v>0</v>
      </c>
      <c r="BR707" s="87">
        <f>Árboles!V701</f>
        <v>0</v>
      </c>
      <c r="BS707" s="87">
        <f>Árboles!W701</f>
        <v>0</v>
      </c>
      <c r="BT707" s="88">
        <f t="shared" si="86"/>
        <v>0</v>
      </c>
      <c r="BU707" s="88">
        <f t="shared" si="87"/>
        <v>0</v>
      </c>
      <c r="BV707" s="89" t="b">
        <f>IF(BT707&lt;&gt;0,Árboles!AC701)</f>
        <v>0</v>
      </c>
      <c r="BW707" s="88">
        <f t="shared" si="88"/>
        <v>0</v>
      </c>
      <c r="BX707" s="88">
        <f t="shared" si="89"/>
        <v>0</v>
      </c>
      <c r="BY707" s="89" t="b">
        <f>IF(BW707&lt;&gt;0,Árboles!AC701)</f>
        <v>0</v>
      </c>
      <c r="BZ707" s="88">
        <f t="shared" si="90"/>
        <v>0</v>
      </c>
      <c r="CA707" s="88">
        <f t="shared" si="91"/>
        <v>0</v>
      </c>
      <c r="CB707" s="89" t="b">
        <f>IF(BZ707&lt;&gt;0,Árboles!AC701)</f>
        <v>0</v>
      </c>
      <c r="CC707" s="88">
        <f t="shared" si="92"/>
        <v>0</v>
      </c>
      <c r="CD707" s="88">
        <f t="shared" si="93"/>
        <v>0</v>
      </c>
      <c r="CE707" s="89" t="b">
        <f>IF(CC707&lt;&gt;0,Árboles!AC701)</f>
        <v>0</v>
      </c>
    </row>
    <row r="708" spans="68:83">
      <c r="BP708" s="10">
        <f>Árboles!B702</f>
        <v>0</v>
      </c>
      <c r="BQ708" s="86">
        <f>Árboles!G702</f>
        <v>0</v>
      </c>
      <c r="BR708" s="87">
        <f>Árboles!V702</f>
        <v>0</v>
      </c>
      <c r="BS708" s="87">
        <f>Árboles!W702</f>
        <v>0</v>
      </c>
      <c r="BT708" s="88">
        <f t="shared" si="86"/>
        <v>0</v>
      </c>
      <c r="BU708" s="88">
        <f t="shared" si="87"/>
        <v>0</v>
      </c>
      <c r="BV708" s="89" t="b">
        <f>IF(BT708&lt;&gt;0,Árboles!AC702)</f>
        <v>0</v>
      </c>
      <c r="BW708" s="88">
        <f t="shared" si="88"/>
        <v>0</v>
      </c>
      <c r="BX708" s="88">
        <f t="shared" si="89"/>
        <v>0</v>
      </c>
      <c r="BY708" s="89" t="b">
        <f>IF(BW708&lt;&gt;0,Árboles!AC702)</f>
        <v>0</v>
      </c>
      <c r="BZ708" s="88">
        <f t="shared" si="90"/>
        <v>0</v>
      </c>
      <c r="CA708" s="88">
        <f t="shared" si="91"/>
        <v>0</v>
      </c>
      <c r="CB708" s="89" t="b">
        <f>IF(BZ708&lt;&gt;0,Árboles!AC702)</f>
        <v>0</v>
      </c>
      <c r="CC708" s="88">
        <f t="shared" si="92"/>
        <v>0</v>
      </c>
      <c r="CD708" s="88">
        <f t="shared" si="93"/>
        <v>0</v>
      </c>
      <c r="CE708" s="89" t="b">
        <f>IF(CC708&lt;&gt;0,Árboles!AC702)</f>
        <v>0</v>
      </c>
    </row>
    <row r="709" spans="68:83">
      <c r="BP709" s="10">
        <f>Árboles!B703</f>
        <v>0</v>
      </c>
      <c r="BQ709" s="86">
        <f>Árboles!G703</f>
        <v>0</v>
      </c>
      <c r="BR709" s="87">
        <f>Árboles!V703</f>
        <v>0</v>
      </c>
      <c r="BS709" s="87">
        <f>Árboles!W703</f>
        <v>0</v>
      </c>
      <c r="BT709" s="88">
        <f t="shared" si="86"/>
        <v>0</v>
      </c>
      <c r="BU709" s="88">
        <f t="shared" si="87"/>
        <v>0</v>
      </c>
      <c r="BV709" s="89" t="b">
        <f>IF(BT709&lt;&gt;0,Árboles!AC703)</f>
        <v>0</v>
      </c>
      <c r="BW709" s="88">
        <f t="shared" si="88"/>
        <v>0</v>
      </c>
      <c r="BX709" s="88">
        <f t="shared" si="89"/>
        <v>0</v>
      </c>
      <c r="BY709" s="89" t="b">
        <f>IF(BW709&lt;&gt;0,Árboles!AC703)</f>
        <v>0</v>
      </c>
      <c r="BZ709" s="88">
        <f t="shared" si="90"/>
        <v>0</v>
      </c>
      <c r="CA709" s="88">
        <f t="shared" si="91"/>
        <v>0</v>
      </c>
      <c r="CB709" s="89" t="b">
        <f>IF(BZ709&lt;&gt;0,Árboles!AC703)</f>
        <v>0</v>
      </c>
      <c r="CC709" s="88">
        <f t="shared" si="92"/>
        <v>0</v>
      </c>
      <c r="CD709" s="88">
        <f t="shared" si="93"/>
        <v>0</v>
      </c>
      <c r="CE709" s="89" t="b">
        <f>IF(CC709&lt;&gt;0,Árboles!AC703)</f>
        <v>0</v>
      </c>
    </row>
    <row r="710" spans="68:83">
      <c r="BP710" s="10">
        <f>Árboles!B704</f>
        <v>0</v>
      </c>
      <c r="BQ710" s="86">
        <f>Árboles!G704</f>
        <v>0</v>
      </c>
      <c r="BR710" s="87">
        <f>Árboles!V704</f>
        <v>0</v>
      </c>
      <c r="BS710" s="87">
        <f>Árboles!W704</f>
        <v>0</v>
      </c>
      <c r="BT710" s="88">
        <f t="shared" si="86"/>
        <v>0</v>
      </c>
      <c r="BU710" s="88">
        <f t="shared" si="87"/>
        <v>0</v>
      </c>
      <c r="BV710" s="89" t="b">
        <f>IF(BT710&lt;&gt;0,Árboles!AC704)</f>
        <v>0</v>
      </c>
      <c r="BW710" s="88">
        <f t="shared" si="88"/>
        <v>0</v>
      </c>
      <c r="BX710" s="88">
        <f t="shared" si="89"/>
        <v>0</v>
      </c>
      <c r="BY710" s="89" t="b">
        <f>IF(BW710&lt;&gt;0,Árboles!AC704)</f>
        <v>0</v>
      </c>
      <c r="BZ710" s="88">
        <f t="shared" si="90"/>
        <v>0</v>
      </c>
      <c r="CA710" s="88">
        <f t="shared" si="91"/>
        <v>0</v>
      </c>
      <c r="CB710" s="89" t="b">
        <f>IF(BZ710&lt;&gt;0,Árboles!AC704)</f>
        <v>0</v>
      </c>
      <c r="CC710" s="88">
        <f t="shared" si="92"/>
        <v>0</v>
      </c>
      <c r="CD710" s="88">
        <f t="shared" si="93"/>
        <v>0</v>
      </c>
      <c r="CE710" s="89" t="b">
        <f>IF(CC710&lt;&gt;0,Árboles!AC704)</f>
        <v>0</v>
      </c>
    </row>
    <row r="711" spans="68:83">
      <c r="BP711" s="10">
        <f>Árboles!B705</f>
        <v>0</v>
      </c>
      <c r="BQ711" s="86">
        <f>Árboles!G705</f>
        <v>0</v>
      </c>
      <c r="BR711" s="87">
        <f>Árboles!V705</f>
        <v>0</v>
      </c>
      <c r="BS711" s="87">
        <f>Árboles!W705</f>
        <v>0</v>
      </c>
      <c r="BT711" s="88">
        <f t="shared" si="86"/>
        <v>0</v>
      </c>
      <c r="BU711" s="88">
        <f t="shared" si="87"/>
        <v>0</v>
      </c>
      <c r="BV711" s="89" t="b">
        <f>IF(BT711&lt;&gt;0,Árboles!AC705)</f>
        <v>0</v>
      </c>
      <c r="BW711" s="88">
        <f t="shared" si="88"/>
        <v>0</v>
      </c>
      <c r="BX711" s="88">
        <f t="shared" si="89"/>
        <v>0</v>
      </c>
      <c r="BY711" s="89" t="b">
        <f>IF(BW711&lt;&gt;0,Árboles!AC705)</f>
        <v>0</v>
      </c>
      <c r="BZ711" s="88">
        <f t="shared" si="90"/>
        <v>0</v>
      </c>
      <c r="CA711" s="88">
        <f t="shared" si="91"/>
        <v>0</v>
      </c>
      <c r="CB711" s="89" t="b">
        <f>IF(BZ711&lt;&gt;0,Árboles!AC705)</f>
        <v>0</v>
      </c>
      <c r="CC711" s="88">
        <f t="shared" si="92"/>
        <v>0</v>
      </c>
      <c r="CD711" s="88">
        <f t="shared" si="93"/>
        <v>0</v>
      </c>
      <c r="CE711" s="89" t="b">
        <f>IF(CC711&lt;&gt;0,Árboles!AC705)</f>
        <v>0</v>
      </c>
    </row>
    <row r="712" spans="68:83">
      <c r="BP712" s="10">
        <f>Árboles!B706</f>
        <v>0</v>
      </c>
      <c r="BQ712" s="86">
        <f>Árboles!G706</f>
        <v>0</v>
      </c>
      <c r="BR712" s="87">
        <f>Árboles!V706</f>
        <v>0</v>
      </c>
      <c r="BS712" s="87">
        <f>Árboles!W706</f>
        <v>0</v>
      </c>
      <c r="BT712" s="88">
        <f t="shared" si="86"/>
        <v>0</v>
      </c>
      <c r="BU712" s="88">
        <f t="shared" si="87"/>
        <v>0</v>
      </c>
      <c r="BV712" s="89" t="b">
        <f>IF(BT712&lt;&gt;0,Árboles!AC706)</f>
        <v>0</v>
      </c>
      <c r="BW712" s="88">
        <f t="shared" si="88"/>
        <v>0</v>
      </c>
      <c r="BX712" s="88">
        <f t="shared" si="89"/>
        <v>0</v>
      </c>
      <c r="BY712" s="89" t="b">
        <f>IF(BW712&lt;&gt;0,Árboles!AC706)</f>
        <v>0</v>
      </c>
      <c r="BZ712" s="88">
        <f t="shared" si="90"/>
        <v>0</v>
      </c>
      <c r="CA712" s="88">
        <f t="shared" si="91"/>
        <v>0</v>
      </c>
      <c r="CB712" s="89" t="b">
        <f>IF(BZ712&lt;&gt;0,Árboles!AC706)</f>
        <v>0</v>
      </c>
      <c r="CC712" s="88">
        <f t="shared" si="92"/>
        <v>0</v>
      </c>
      <c r="CD712" s="88">
        <f t="shared" si="93"/>
        <v>0</v>
      </c>
      <c r="CE712" s="89" t="b">
        <f>IF(CC712&lt;&gt;0,Árboles!AC706)</f>
        <v>0</v>
      </c>
    </row>
    <row r="713" spans="68:83">
      <c r="BP713" s="10">
        <f>Árboles!B707</f>
        <v>0</v>
      </c>
      <c r="BQ713" s="86">
        <f>Árboles!G707</f>
        <v>0</v>
      </c>
      <c r="BR713" s="87">
        <f>Árboles!V707</f>
        <v>0</v>
      </c>
      <c r="BS713" s="87">
        <f>Árboles!W707</f>
        <v>0</v>
      </c>
      <c r="BT713" s="88">
        <f t="shared" ref="BT713:BT776" si="94">IF(AND($BQ713="Quercus pyrenaica",$CF$7=TRUE),$BR713,0)</f>
        <v>0</v>
      </c>
      <c r="BU713" s="88">
        <f t="shared" ref="BU713:BU776" si="95">IF(AND($BQ713="Quercus pyrenaica",$CF$7=TRUE),$BS713,0)</f>
        <v>0</v>
      </c>
      <c r="BV713" s="89" t="b">
        <f>IF(BT713&lt;&gt;0,Árboles!AC707)</f>
        <v>0</v>
      </c>
      <c r="BW713" s="88">
        <f t="shared" ref="BW713:BW776" si="96">IF(AND($BQ713="Pinus nigra",$CF$8=TRUE),$BR713,0)</f>
        <v>0</v>
      </c>
      <c r="BX713" s="88">
        <f t="shared" ref="BX713:BX776" si="97">IF(AND($BQ713="Pinus nigra",$CF$8=TRUE),$BS713,0)</f>
        <v>0</v>
      </c>
      <c r="BY713" s="89" t="b">
        <f>IF(BW713&lt;&gt;0,Árboles!AC707)</f>
        <v>0</v>
      </c>
      <c r="BZ713" s="88">
        <f t="shared" ref="BZ713:BZ776" si="98">IF(AND($BQ713="Pinus sylvestris",$CF$9=TRUE),$BR713,0)</f>
        <v>0</v>
      </c>
      <c r="CA713" s="88">
        <f t="shared" ref="CA713:CA776" si="99">IF(AND($BQ713="Pinus sylvestris",$CF$9=TRUE),$BS713,0)</f>
        <v>0</v>
      </c>
      <c r="CB713" s="89" t="b">
        <f>IF(BZ713&lt;&gt;0,Árboles!AC707)</f>
        <v>0</v>
      </c>
      <c r="CC713" s="88">
        <f t="shared" ref="CC713:CC776" si="100">IF(AND($BQ713="Crataegus monogyna",$CF$10=TRUE),$BR713,0)</f>
        <v>0</v>
      </c>
      <c r="CD713" s="88">
        <f t="shared" ref="CD713:CD776" si="101">IF(AND($BQ713="Crataegus monogyna",$CF$10=TRUE),$BS713,0)</f>
        <v>0</v>
      </c>
      <c r="CE713" s="89" t="b">
        <f>IF(CC713&lt;&gt;0,Árboles!AC707)</f>
        <v>0</v>
      </c>
    </row>
    <row r="714" spans="68:83">
      <c r="BP714" s="10">
        <f>Árboles!B708</f>
        <v>0</v>
      </c>
      <c r="BQ714" s="86">
        <f>Árboles!G708</f>
        <v>0</v>
      </c>
      <c r="BR714" s="87">
        <f>Árboles!V708</f>
        <v>0</v>
      </c>
      <c r="BS714" s="87">
        <f>Árboles!W708</f>
        <v>0</v>
      </c>
      <c r="BT714" s="88">
        <f t="shared" si="94"/>
        <v>0</v>
      </c>
      <c r="BU714" s="88">
        <f t="shared" si="95"/>
        <v>0</v>
      </c>
      <c r="BV714" s="89" t="b">
        <f>IF(BT714&lt;&gt;0,Árboles!AC708)</f>
        <v>0</v>
      </c>
      <c r="BW714" s="88">
        <f t="shared" si="96"/>
        <v>0</v>
      </c>
      <c r="BX714" s="88">
        <f t="shared" si="97"/>
        <v>0</v>
      </c>
      <c r="BY714" s="89" t="b">
        <f>IF(BW714&lt;&gt;0,Árboles!AC708)</f>
        <v>0</v>
      </c>
      <c r="BZ714" s="88">
        <f t="shared" si="98"/>
        <v>0</v>
      </c>
      <c r="CA714" s="88">
        <f t="shared" si="99"/>
        <v>0</v>
      </c>
      <c r="CB714" s="89" t="b">
        <f>IF(BZ714&lt;&gt;0,Árboles!AC708)</f>
        <v>0</v>
      </c>
      <c r="CC714" s="88">
        <f t="shared" si="100"/>
        <v>0</v>
      </c>
      <c r="CD714" s="88">
        <f t="shared" si="101"/>
        <v>0</v>
      </c>
      <c r="CE714" s="89" t="b">
        <f>IF(CC714&lt;&gt;0,Árboles!AC708)</f>
        <v>0</v>
      </c>
    </row>
    <row r="715" spans="68:83">
      <c r="BP715" s="10">
        <f>Árboles!B709</f>
        <v>0</v>
      </c>
      <c r="BQ715" s="86">
        <f>Árboles!G709</f>
        <v>0</v>
      </c>
      <c r="BR715" s="87">
        <f>Árboles!V709</f>
        <v>0</v>
      </c>
      <c r="BS715" s="87">
        <f>Árboles!W709</f>
        <v>0</v>
      </c>
      <c r="BT715" s="88">
        <f t="shared" si="94"/>
        <v>0</v>
      </c>
      <c r="BU715" s="88">
        <f t="shared" si="95"/>
        <v>0</v>
      </c>
      <c r="BV715" s="89" t="b">
        <f>IF(BT715&lt;&gt;0,Árboles!AC709)</f>
        <v>0</v>
      </c>
      <c r="BW715" s="88">
        <f t="shared" si="96"/>
        <v>0</v>
      </c>
      <c r="BX715" s="88">
        <f t="shared" si="97"/>
        <v>0</v>
      </c>
      <c r="BY715" s="89" t="b">
        <f>IF(BW715&lt;&gt;0,Árboles!AC709)</f>
        <v>0</v>
      </c>
      <c r="BZ715" s="88">
        <f t="shared" si="98"/>
        <v>0</v>
      </c>
      <c r="CA715" s="88">
        <f t="shared" si="99"/>
        <v>0</v>
      </c>
      <c r="CB715" s="89" t="b">
        <f>IF(BZ715&lt;&gt;0,Árboles!AC709)</f>
        <v>0</v>
      </c>
      <c r="CC715" s="88">
        <f t="shared" si="100"/>
        <v>0</v>
      </c>
      <c r="CD715" s="88">
        <f t="shared" si="101"/>
        <v>0</v>
      </c>
      <c r="CE715" s="89" t="b">
        <f>IF(CC715&lt;&gt;0,Árboles!AC709)</f>
        <v>0</v>
      </c>
    </row>
    <row r="716" spans="68:83">
      <c r="BP716" s="10">
        <f>Árboles!B710</f>
        <v>0</v>
      </c>
      <c r="BQ716" s="86">
        <f>Árboles!G710</f>
        <v>0</v>
      </c>
      <c r="BR716" s="87">
        <f>Árboles!V710</f>
        <v>0</v>
      </c>
      <c r="BS716" s="87">
        <f>Árboles!W710</f>
        <v>0</v>
      </c>
      <c r="BT716" s="88">
        <f t="shared" si="94"/>
        <v>0</v>
      </c>
      <c r="BU716" s="88">
        <f t="shared" si="95"/>
        <v>0</v>
      </c>
      <c r="BV716" s="89" t="b">
        <f>IF(BT716&lt;&gt;0,Árboles!AC710)</f>
        <v>0</v>
      </c>
      <c r="BW716" s="88">
        <f t="shared" si="96"/>
        <v>0</v>
      </c>
      <c r="BX716" s="88">
        <f t="shared" si="97"/>
        <v>0</v>
      </c>
      <c r="BY716" s="89" t="b">
        <f>IF(BW716&lt;&gt;0,Árboles!AC710)</f>
        <v>0</v>
      </c>
      <c r="BZ716" s="88">
        <f t="shared" si="98"/>
        <v>0</v>
      </c>
      <c r="CA716" s="88">
        <f t="shared" si="99"/>
        <v>0</v>
      </c>
      <c r="CB716" s="89" t="b">
        <f>IF(BZ716&lt;&gt;0,Árboles!AC710)</f>
        <v>0</v>
      </c>
      <c r="CC716" s="88">
        <f t="shared" si="100"/>
        <v>0</v>
      </c>
      <c r="CD716" s="88">
        <f t="shared" si="101"/>
        <v>0</v>
      </c>
      <c r="CE716" s="89" t="b">
        <f>IF(CC716&lt;&gt;0,Árboles!AC710)</f>
        <v>0</v>
      </c>
    </row>
    <row r="717" spans="68:83">
      <c r="BP717" s="10">
        <f>Árboles!B711</f>
        <v>0</v>
      </c>
      <c r="BQ717" s="86">
        <f>Árboles!G711</f>
        <v>0</v>
      </c>
      <c r="BR717" s="87">
        <f>Árboles!V711</f>
        <v>0</v>
      </c>
      <c r="BS717" s="87">
        <f>Árboles!W711</f>
        <v>0</v>
      </c>
      <c r="BT717" s="88">
        <f t="shared" si="94"/>
        <v>0</v>
      </c>
      <c r="BU717" s="88">
        <f t="shared" si="95"/>
        <v>0</v>
      </c>
      <c r="BV717" s="89" t="b">
        <f>IF(BT717&lt;&gt;0,Árboles!AC711)</f>
        <v>0</v>
      </c>
      <c r="BW717" s="88">
        <f t="shared" si="96"/>
        <v>0</v>
      </c>
      <c r="BX717" s="88">
        <f t="shared" si="97"/>
        <v>0</v>
      </c>
      <c r="BY717" s="89" t="b">
        <f>IF(BW717&lt;&gt;0,Árboles!AC711)</f>
        <v>0</v>
      </c>
      <c r="BZ717" s="88">
        <f t="shared" si="98"/>
        <v>0</v>
      </c>
      <c r="CA717" s="88">
        <f t="shared" si="99"/>
        <v>0</v>
      </c>
      <c r="CB717" s="89" t="b">
        <f>IF(BZ717&lt;&gt;0,Árboles!AC711)</f>
        <v>0</v>
      </c>
      <c r="CC717" s="88">
        <f t="shared" si="100"/>
        <v>0</v>
      </c>
      <c r="CD717" s="88">
        <f t="shared" si="101"/>
        <v>0</v>
      </c>
      <c r="CE717" s="89" t="b">
        <f>IF(CC717&lt;&gt;0,Árboles!AC711)</f>
        <v>0</v>
      </c>
    </row>
    <row r="718" spans="68:83">
      <c r="BP718" s="10">
        <f>Árboles!B712</f>
        <v>0</v>
      </c>
      <c r="BQ718" s="86">
        <f>Árboles!G712</f>
        <v>0</v>
      </c>
      <c r="BR718" s="87">
        <f>Árboles!V712</f>
        <v>0</v>
      </c>
      <c r="BS718" s="87">
        <f>Árboles!W712</f>
        <v>0</v>
      </c>
      <c r="BT718" s="88">
        <f t="shared" si="94"/>
        <v>0</v>
      </c>
      <c r="BU718" s="88">
        <f t="shared" si="95"/>
        <v>0</v>
      </c>
      <c r="BV718" s="89" t="b">
        <f>IF(BT718&lt;&gt;0,Árboles!AC712)</f>
        <v>0</v>
      </c>
      <c r="BW718" s="88">
        <f t="shared" si="96"/>
        <v>0</v>
      </c>
      <c r="BX718" s="88">
        <f t="shared" si="97"/>
        <v>0</v>
      </c>
      <c r="BY718" s="89" t="b">
        <f>IF(BW718&lt;&gt;0,Árboles!AC712)</f>
        <v>0</v>
      </c>
      <c r="BZ718" s="88">
        <f t="shared" si="98"/>
        <v>0</v>
      </c>
      <c r="CA718" s="88">
        <f t="shared" si="99"/>
        <v>0</v>
      </c>
      <c r="CB718" s="89" t="b">
        <f>IF(BZ718&lt;&gt;0,Árboles!AC712)</f>
        <v>0</v>
      </c>
      <c r="CC718" s="88">
        <f t="shared" si="100"/>
        <v>0</v>
      </c>
      <c r="CD718" s="88">
        <f t="shared" si="101"/>
        <v>0</v>
      </c>
      <c r="CE718" s="89" t="b">
        <f>IF(CC718&lt;&gt;0,Árboles!AC712)</f>
        <v>0</v>
      </c>
    </row>
    <row r="719" spans="68:83">
      <c r="BP719" s="10">
        <f>Árboles!B713</f>
        <v>0</v>
      </c>
      <c r="BQ719" s="86">
        <f>Árboles!G713</f>
        <v>0</v>
      </c>
      <c r="BR719" s="87">
        <f>Árboles!V713</f>
        <v>0</v>
      </c>
      <c r="BS719" s="87">
        <f>Árboles!W713</f>
        <v>0</v>
      </c>
      <c r="BT719" s="88">
        <f t="shared" si="94"/>
        <v>0</v>
      </c>
      <c r="BU719" s="88">
        <f t="shared" si="95"/>
        <v>0</v>
      </c>
      <c r="BV719" s="89" t="b">
        <f>IF(BT719&lt;&gt;0,Árboles!AC713)</f>
        <v>0</v>
      </c>
      <c r="BW719" s="88">
        <f t="shared" si="96"/>
        <v>0</v>
      </c>
      <c r="BX719" s="88">
        <f t="shared" si="97"/>
        <v>0</v>
      </c>
      <c r="BY719" s="89" t="b">
        <f>IF(BW719&lt;&gt;0,Árboles!AC713)</f>
        <v>0</v>
      </c>
      <c r="BZ719" s="88">
        <f t="shared" si="98"/>
        <v>0</v>
      </c>
      <c r="CA719" s="88">
        <f t="shared" si="99"/>
        <v>0</v>
      </c>
      <c r="CB719" s="89" t="b">
        <f>IF(BZ719&lt;&gt;0,Árboles!AC713)</f>
        <v>0</v>
      </c>
      <c r="CC719" s="88">
        <f t="shared" si="100"/>
        <v>0</v>
      </c>
      <c r="CD719" s="88">
        <f t="shared" si="101"/>
        <v>0</v>
      </c>
      <c r="CE719" s="89" t="b">
        <f>IF(CC719&lt;&gt;0,Árboles!AC713)</f>
        <v>0</v>
      </c>
    </row>
    <row r="720" spans="68:83">
      <c r="BP720" s="10">
        <f>Árboles!B714</f>
        <v>0</v>
      </c>
      <c r="BQ720" s="86">
        <f>Árboles!G714</f>
        <v>0</v>
      </c>
      <c r="BR720" s="87">
        <f>Árboles!V714</f>
        <v>0</v>
      </c>
      <c r="BS720" s="87">
        <f>Árboles!W714</f>
        <v>0</v>
      </c>
      <c r="BT720" s="88">
        <f t="shared" si="94"/>
        <v>0</v>
      </c>
      <c r="BU720" s="88">
        <f t="shared" si="95"/>
        <v>0</v>
      </c>
      <c r="BV720" s="89" t="b">
        <f>IF(BT720&lt;&gt;0,Árboles!AC714)</f>
        <v>0</v>
      </c>
      <c r="BW720" s="88">
        <f t="shared" si="96"/>
        <v>0</v>
      </c>
      <c r="BX720" s="88">
        <f t="shared" si="97"/>
        <v>0</v>
      </c>
      <c r="BY720" s="89" t="b">
        <f>IF(BW720&lt;&gt;0,Árboles!AC714)</f>
        <v>0</v>
      </c>
      <c r="BZ720" s="88">
        <f t="shared" si="98"/>
        <v>0</v>
      </c>
      <c r="CA720" s="88">
        <f t="shared" si="99"/>
        <v>0</v>
      </c>
      <c r="CB720" s="89" t="b">
        <f>IF(BZ720&lt;&gt;0,Árboles!AC714)</f>
        <v>0</v>
      </c>
      <c r="CC720" s="88">
        <f t="shared" si="100"/>
        <v>0</v>
      </c>
      <c r="CD720" s="88">
        <f t="shared" si="101"/>
        <v>0</v>
      </c>
      <c r="CE720" s="89" t="b">
        <f>IF(CC720&lt;&gt;0,Árboles!AC714)</f>
        <v>0</v>
      </c>
    </row>
    <row r="721" spans="68:83">
      <c r="BP721" s="10">
        <f>Árboles!B715</f>
        <v>0</v>
      </c>
      <c r="BQ721" s="86">
        <f>Árboles!G715</f>
        <v>0</v>
      </c>
      <c r="BR721" s="87">
        <f>Árboles!V715</f>
        <v>0</v>
      </c>
      <c r="BS721" s="87">
        <f>Árboles!W715</f>
        <v>0</v>
      </c>
      <c r="BT721" s="88">
        <f t="shared" si="94"/>
        <v>0</v>
      </c>
      <c r="BU721" s="88">
        <f t="shared" si="95"/>
        <v>0</v>
      </c>
      <c r="BV721" s="89" t="b">
        <f>IF(BT721&lt;&gt;0,Árboles!AC715)</f>
        <v>0</v>
      </c>
      <c r="BW721" s="88">
        <f t="shared" si="96"/>
        <v>0</v>
      </c>
      <c r="BX721" s="88">
        <f t="shared" si="97"/>
        <v>0</v>
      </c>
      <c r="BY721" s="89" t="b">
        <f>IF(BW721&lt;&gt;0,Árboles!AC715)</f>
        <v>0</v>
      </c>
      <c r="BZ721" s="88">
        <f t="shared" si="98"/>
        <v>0</v>
      </c>
      <c r="CA721" s="88">
        <f t="shared" si="99"/>
        <v>0</v>
      </c>
      <c r="CB721" s="89" t="b">
        <f>IF(BZ721&lt;&gt;0,Árboles!AC715)</f>
        <v>0</v>
      </c>
      <c r="CC721" s="88">
        <f t="shared" si="100"/>
        <v>0</v>
      </c>
      <c r="CD721" s="88">
        <f t="shared" si="101"/>
        <v>0</v>
      </c>
      <c r="CE721" s="89" t="b">
        <f>IF(CC721&lt;&gt;0,Árboles!AC715)</f>
        <v>0</v>
      </c>
    </row>
    <row r="722" spans="68:83">
      <c r="BP722" s="10">
        <f>Árboles!B716</f>
        <v>0</v>
      </c>
      <c r="BQ722" s="86">
        <f>Árboles!G716</f>
        <v>0</v>
      </c>
      <c r="BR722" s="87">
        <f>Árboles!V716</f>
        <v>0</v>
      </c>
      <c r="BS722" s="87">
        <f>Árboles!W716</f>
        <v>0</v>
      </c>
      <c r="BT722" s="88">
        <f t="shared" si="94"/>
        <v>0</v>
      </c>
      <c r="BU722" s="88">
        <f t="shared" si="95"/>
        <v>0</v>
      </c>
      <c r="BV722" s="89" t="b">
        <f>IF(BT722&lt;&gt;0,Árboles!AC716)</f>
        <v>0</v>
      </c>
      <c r="BW722" s="88">
        <f t="shared" si="96"/>
        <v>0</v>
      </c>
      <c r="BX722" s="88">
        <f t="shared" si="97"/>
        <v>0</v>
      </c>
      <c r="BY722" s="89" t="b">
        <f>IF(BW722&lt;&gt;0,Árboles!AC716)</f>
        <v>0</v>
      </c>
      <c r="BZ722" s="88">
        <f t="shared" si="98"/>
        <v>0</v>
      </c>
      <c r="CA722" s="88">
        <f t="shared" si="99"/>
        <v>0</v>
      </c>
      <c r="CB722" s="89" t="b">
        <f>IF(BZ722&lt;&gt;0,Árboles!AC716)</f>
        <v>0</v>
      </c>
      <c r="CC722" s="88">
        <f t="shared" si="100"/>
        <v>0</v>
      </c>
      <c r="CD722" s="88">
        <f t="shared" si="101"/>
        <v>0</v>
      </c>
      <c r="CE722" s="89" t="b">
        <f>IF(CC722&lt;&gt;0,Árboles!AC716)</f>
        <v>0</v>
      </c>
    </row>
    <row r="723" spans="68:83">
      <c r="BP723" s="10">
        <f>Árboles!B717</f>
        <v>0</v>
      </c>
      <c r="BQ723" s="86">
        <f>Árboles!G717</f>
        <v>0</v>
      </c>
      <c r="BR723" s="87">
        <f>Árboles!V717</f>
        <v>0</v>
      </c>
      <c r="BS723" s="87">
        <f>Árboles!W717</f>
        <v>0</v>
      </c>
      <c r="BT723" s="88">
        <f t="shared" si="94"/>
        <v>0</v>
      </c>
      <c r="BU723" s="88">
        <f t="shared" si="95"/>
        <v>0</v>
      </c>
      <c r="BV723" s="89" t="b">
        <f>IF(BT723&lt;&gt;0,Árboles!AC717)</f>
        <v>0</v>
      </c>
      <c r="BW723" s="88">
        <f t="shared" si="96"/>
        <v>0</v>
      </c>
      <c r="BX723" s="88">
        <f t="shared" si="97"/>
        <v>0</v>
      </c>
      <c r="BY723" s="89" t="b">
        <f>IF(BW723&lt;&gt;0,Árboles!AC717)</f>
        <v>0</v>
      </c>
      <c r="BZ723" s="88">
        <f t="shared" si="98"/>
        <v>0</v>
      </c>
      <c r="CA723" s="88">
        <f t="shared" si="99"/>
        <v>0</v>
      </c>
      <c r="CB723" s="89" t="b">
        <f>IF(BZ723&lt;&gt;0,Árboles!AC717)</f>
        <v>0</v>
      </c>
      <c r="CC723" s="88">
        <f t="shared" si="100"/>
        <v>0</v>
      </c>
      <c r="CD723" s="88">
        <f t="shared" si="101"/>
        <v>0</v>
      </c>
      <c r="CE723" s="89" t="b">
        <f>IF(CC723&lt;&gt;0,Árboles!AC717)</f>
        <v>0</v>
      </c>
    </row>
    <row r="724" spans="68:83">
      <c r="BP724" s="10">
        <f>Árboles!B718</f>
        <v>0</v>
      </c>
      <c r="BQ724" s="86">
        <f>Árboles!G718</f>
        <v>0</v>
      </c>
      <c r="BR724" s="87">
        <f>Árboles!V718</f>
        <v>0</v>
      </c>
      <c r="BS724" s="87">
        <f>Árboles!W718</f>
        <v>0</v>
      </c>
      <c r="BT724" s="88">
        <f t="shared" si="94"/>
        <v>0</v>
      </c>
      <c r="BU724" s="88">
        <f t="shared" si="95"/>
        <v>0</v>
      </c>
      <c r="BV724" s="89" t="b">
        <f>IF(BT724&lt;&gt;0,Árboles!AC718)</f>
        <v>0</v>
      </c>
      <c r="BW724" s="88">
        <f t="shared" si="96"/>
        <v>0</v>
      </c>
      <c r="BX724" s="88">
        <f t="shared" si="97"/>
        <v>0</v>
      </c>
      <c r="BY724" s="89" t="b">
        <f>IF(BW724&lt;&gt;0,Árboles!AC718)</f>
        <v>0</v>
      </c>
      <c r="BZ724" s="88">
        <f t="shared" si="98"/>
        <v>0</v>
      </c>
      <c r="CA724" s="88">
        <f t="shared" si="99"/>
        <v>0</v>
      </c>
      <c r="CB724" s="89" t="b">
        <f>IF(BZ724&lt;&gt;0,Árboles!AC718)</f>
        <v>0</v>
      </c>
      <c r="CC724" s="88">
        <f t="shared" si="100"/>
        <v>0</v>
      </c>
      <c r="CD724" s="88">
        <f t="shared" si="101"/>
        <v>0</v>
      </c>
      <c r="CE724" s="89" t="b">
        <f>IF(CC724&lt;&gt;0,Árboles!AC718)</f>
        <v>0</v>
      </c>
    </row>
    <row r="725" spans="68:83">
      <c r="BP725" s="10">
        <f>Árboles!B719</f>
        <v>0</v>
      </c>
      <c r="BQ725" s="86">
        <f>Árboles!G719</f>
        <v>0</v>
      </c>
      <c r="BR725" s="87">
        <f>Árboles!V719</f>
        <v>0</v>
      </c>
      <c r="BS725" s="87">
        <f>Árboles!W719</f>
        <v>0</v>
      </c>
      <c r="BT725" s="88">
        <f t="shared" si="94"/>
        <v>0</v>
      </c>
      <c r="BU725" s="88">
        <f t="shared" si="95"/>
        <v>0</v>
      </c>
      <c r="BV725" s="89" t="b">
        <f>IF(BT725&lt;&gt;0,Árboles!AC719)</f>
        <v>0</v>
      </c>
      <c r="BW725" s="88">
        <f t="shared" si="96"/>
        <v>0</v>
      </c>
      <c r="BX725" s="88">
        <f t="shared" si="97"/>
        <v>0</v>
      </c>
      <c r="BY725" s="89" t="b">
        <f>IF(BW725&lt;&gt;0,Árboles!AC719)</f>
        <v>0</v>
      </c>
      <c r="BZ725" s="88">
        <f t="shared" si="98"/>
        <v>0</v>
      </c>
      <c r="CA725" s="88">
        <f t="shared" si="99"/>
        <v>0</v>
      </c>
      <c r="CB725" s="89" t="b">
        <f>IF(BZ725&lt;&gt;0,Árboles!AC719)</f>
        <v>0</v>
      </c>
      <c r="CC725" s="88">
        <f t="shared" si="100"/>
        <v>0</v>
      </c>
      <c r="CD725" s="88">
        <f t="shared" si="101"/>
        <v>0</v>
      </c>
      <c r="CE725" s="89" t="b">
        <f>IF(CC725&lt;&gt;0,Árboles!AC719)</f>
        <v>0</v>
      </c>
    </row>
    <row r="726" spans="68:83">
      <c r="BP726" s="10">
        <f>Árboles!B720</f>
        <v>0</v>
      </c>
      <c r="BQ726" s="86">
        <f>Árboles!G720</f>
        <v>0</v>
      </c>
      <c r="BR726" s="87">
        <f>Árboles!V720</f>
        <v>0</v>
      </c>
      <c r="BS726" s="87">
        <f>Árboles!W720</f>
        <v>0</v>
      </c>
      <c r="BT726" s="88">
        <f t="shared" si="94"/>
        <v>0</v>
      </c>
      <c r="BU726" s="88">
        <f t="shared" si="95"/>
        <v>0</v>
      </c>
      <c r="BV726" s="89" t="b">
        <f>IF(BT726&lt;&gt;0,Árboles!AC720)</f>
        <v>0</v>
      </c>
      <c r="BW726" s="88">
        <f t="shared" si="96"/>
        <v>0</v>
      </c>
      <c r="BX726" s="88">
        <f t="shared" si="97"/>
        <v>0</v>
      </c>
      <c r="BY726" s="89" t="b">
        <f>IF(BW726&lt;&gt;0,Árboles!AC720)</f>
        <v>0</v>
      </c>
      <c r="BZ726" s="88">
        <f t="shared" si="98"/>
        <v>0</v>
      </c>
      <c r="CA726" s="88">
        <f t="shared" si="99"/>
        <v>0</v>
      </c>
      <c r="CB726" s="89" t="b">
        <f>IF(BZ726&lt;&gt;0,Árboles!AC720)</f>
        <v>0</v>
      </c>
      <c r="CC726" s="88">
        <f t="shared" si="100"/>
        <v>0</v>
      </c>
      <c r="CD726" s="88">
        <f t="shared" si="101"/>
        <v>0</v>
      </c>
      <c r="CE726" s="89" t="b">
        <f>IF(CC726&lt;&gt;0,Árboles!AC720)</f>
        <v>0</v>
      </c>
    </row>
    <row r="727" spans="68:83">
      <c r="BP727" s="10">
        <f>Árboles!B721</f>
        <v>0</v>
      </c>
      <c r="BQ727" s="86">
        <f>Árboles!G721</f>
        <v>0</v>
      </c>
      <c r="BR727" s="87">
        <f>Árboles!V721</f>
        <v>0</v>
      </c>
      <c r="BS727" s="87">
        <f>Árboles!W721</f>
        <v>0</v>
      </c>
      <c r="BT727" s="88">
        <f t="shared" si="94"/>
        <v>0</v>
      </c>
      <c r="BU727" s="88">
        <f t="shared" si="95"/>
        <v>0</v>
      </c>
      <c r="BV727" s="89" t="b">
        <f>IF(BT727&lt;&gt;0,Árboles!AC721)</f>
        <v>0</v>
      </c>
      <c r="BW727" s="88">
        <f t="shared" si="96"/>
        <v>0</v>
      </c>
      <c r="BX727" s="88">
        <f t="shared" si="97"/>
        <v>0</v>
      </c>
      <c r="BY727" s="89" t="b">
        <f>IF(BW727&lt;&gt;0,Árboles!AC721)</f>
        <v>0</v>
      </c>
      <c r="BZ727" s="88">
        <f t="shared" si="98"/>
        <v>0</v>
      </c>
      <c r="CA727" s="88">
        <f t="shared" si="99"/>
        <v>0</v>
      </c>
      <c r="CB727" s="89" t="b">
        <f>IF(BZ727&lt;&gt;0,Árboles!AC721)</f>
        <v>0</v>
      </c>
      <c r="CC727" s="88">
        <f t="shared" si="100"/>
        <v>0</v>
      </c>
      <c r="CD727" s="88">
        <f t="shared" si="101"/>
        <v>0</v>
      </c>
      <c r="CE727" s="89" t="b">
        <f>IF(CC727&lt;&gt;0,Árboles!AC721)</f>
        <v>0</v>
      </c>
    </row>
    <row r="728" spans="68:83">
      <c r="BP728" s="10">
        <f>Árboles!B722</f>
        <v>0</v>
      </c>
      <c r="BQ728" s="86">
        <f>Árboles!G722</f>
        <v>0</v>
      </c>
      <c r="BR728" s="87">
        <f>Árboles!V722</f>
        <v>0</v>
      </c>
      <c r="BS728" s="87">
        <f>Árboles!W722</f>
        <v>0</v>
      </c>
      <c r="BT728" s="88">
        <f t="shared" si="94"/>
        <v>0</v>
      </c>
      <c r="BU728" s="88">
        <f t="shared" si="95"/>
        <v>0</v>
      </c>
      <c r="BV728" s="89" t="b">
        <f>IF(BT728&lt;&gt;0,Árboles!AC722)</f>
        <v>0</v>
      </c>
      <c r="BW728" s="88">
        <f t="shared" si="96"/>
        <v>0</v>
      </c>
      <c r="BX728" s="88">
        <f t="shared" si="97"/>
        <v>0</v>
      </c>
      <c r="BY728" s="89" t="b">
        <f>IF(BW728&lt;&gt;0,Árboles!AC722)</f>
        <v>0</v>
      </c>
      <c r="BZ728" s="88">
        <f t="shared" si="98"/>
        <v>0</v>
      </c>
      <c r="CA728" s="88">
        <f t="shared" si="99"/>
        <v>0</v>
      </c>
      <c r="CB728" s="89" t="b">
        <f>IF(BZ728&lt;&gt;0,Árboles!AC722)</f>
        <v>0</v>
      </c>
      <c r="CC728" s="88">
        <f t="shared" si="100"/>
        <v>0</v>
      </c>
      <c r="CD728" s="88">
        <f t="shared" si="101"/>
        <v>0</v>
      </c>
      <c r="CE728" s="89" t="b">
        <f>IF(CC728&lt;&gt;0,Árboles!AC722)</f>
        <v>0</v>
      </c>
    </row>
    <row r="729" spans="68:83">
      <c r="BP729" s="10">
        <f>Árboles!B723</f>
        <v>0</v>
      </c>
      <c r="BQ729" s="86">
        <f>Árboles!G723</f>
        <v>0</v>
      </c>
      <c r="BR729" s="87">
        <f>Árboles!V723</f>
        <v>0</v>
      </c>
      <c r="BS729" s="87">
        <f>Árboles!W723</f>
        <v>0</v>
      </c>
      <c r="BT729" s="88">
        <f t="shared" si="94"/>
        <v>0</v>
      </c>
      <c r="BU729" s="88">
        <f t="shared" si="95"/>
        <v>0</v>
      </c>
      <c r="BV729" s="89" t="b">
        <f>IF(BT729&lt;&gt;0,Árboles!AC723)</f>
        <v>0</v>
      </c>
      <c r="BW729" s="88">
        <f t="shared" si="96"/>
        <v>0</v>
      </c>
      <c r="BX729" s="88">
        <f t="shared" si="97"/>
        <v>0</v>
      </c>
      <c r="BY729" s="89" t="b">
        <f>IF(BW729&lt;&gt;0,Árboles!AC723)</f>
        <v>0</v>
      </c>
      <c r="BZ729" s="88">
        <f t="shared" si="98"/>
        <v>0</v>
      </c>
      <c r="CA729" s="88">
        <f t="shared" si="99"/>
        <v>0</v>
      </c>
      <c r="CB729" s="89" t="b">
        <f>IF(BZ729&lt;&gt;0,Árboles!AC723)</f>
        <v>0</v>
      </c>
      <c r="CC729" s="88">
        <f t="shared" si="100"/>
        <v>0</v>
      </c>
      <c r="CD729" s="88">
        <f t="shared" si="101"/>
        <v>0</v>
      </c>
      <c r="CE729" s="89" t="b">
        <f>IF(CC729&lt;&gt;0,Árboles!AC723)</f>
        <v>0</v>
      </c>
    </row>
    <row r="730" spans="68:83">
      <c r="BP730" s="10">
        <f>Árboles!B724</f>
        <v>0</v>
      </c>
      <c r="BQ730" s="86">
        <f>Árboles!G724</f>
        <v>0</v>
      </c>
      <c r="BR730" s="87">
        <f>Árboles!V724</f>
        <v>0</v>
      </c>
      <c r="BS730" s="87">
        <f>Árboles!W724</f>
        <v>0</v>
      </c>
      <c r="BT730" s="88">
        <f t="shared" si="94"/>
        <v>0</v>
      </c>
      <c r="BU730" s="88">
        <f t="shared" si="95"/>
        <v>0</v>
      </c>
      <c r="BV730" s="89" t="b">
        <f>IF(BT730&lt;&gt;0,Árboles!AC724)</f>
        <v>0</v>
      </c>
      <c r="BW730" s="88">
        <f t="shared" si="96"/>
        <v>0</v>
      </c>
      <c r="BX730" s="88">
        <f t="shared" si="97"/>
        <v>0</v>
      </c>
      <c r="BY730" s="89" t="b">
        <f>IF(BW730&lt;&gt;0,Árboles!AC724)</f>
        <v>0</v>
      </c>
      <c r="BZ730" s="88">
        <f t="shared" si="98"/>
        <v>0</v>
      </c>
      <c r="CA730" s="88">
        <f t="shared" si="99"/>
        <v>0</v>
      </c>
      <c r="CB730" s="89" t="b">
        <f>IF(BZ730&lt;&gt;0,Árboles!AC724)</f>
        <v>0</v>
      </c>
      <c r="CC730" s="88">
        <f t="shared" si="100"/>
        <v>0</v>
      </c>
      <c r="CD730" s="88">
        <f t="shared" si="101"/>
        <v>0</v>
      </c>
      <c r="CE730" s="89" t="b">
        <f>IF(CC730&lt;&gt;0,Árboles!AC724)</f>
        <v>0</v>
      </c>
    </row>
    <row r="731" spans="68:83">
      <c r="BP731" s="10">
        <f>Árboles!B725</f>
        <v>0</v>
      </c>
      <c r="BQ731" s="86">
        <f>Árboles!G725</f>
        <v>0</v>
      </c>
      <c r="BR731" s="87">
        <f>Árboles!V725</f>
        <v>0</v>
      </c>
      <c r="BS731" s="87">
        <f>Árboles!W725</f>
        <v>0</v>
      </c>
      <c r="BT731" s="88">
        <f t="shared" si="94"/>
        <v>0</v>
      </c>
      <c r="BU731" s="88">
        <f t="shared" si="95"/>
        <v>0</v>
      </c>
      <c r="BV731" s="89" t="b">
        <f>IF(BT731&lt;&gt;0,Árboles!AC725)</f>
        <v>0</v>
      </c>
      <c r="BW731" s="88">
        <f t="shared" si="96"/>
        <v>0</v>
      </c>
      <c r="BX731" s="88">
        <f t="shared" si="97"/>
        <v>0</v>
      </c>
      <c r="BY731" s="89" t="b">
        <f>IF(BW731&lt;&gt;0,Árboles!AC725)</f>
        <v>0</v>
      </c>
      <c r="BZ731" s="88">
        <f t="shared" si="98"/>
        <v>0</v>
      </c>
      <c r="CA731" s="88">
        <f t="shared" si="99"/>
        <v>0</v>
      </c>
      <c r="CB731" s="89" t="b">
        <f>IF(BZ731&lt;&gt;0,Árboles!AC725)</f>
        <v>0</v>
      </c>
      <c r="CC731" s="88">
        <f t="shared" si="100"/>
        <v>0</v>
      </c>
      <c r="CD731" s="88">
        <f t="shared" si="101"/>
        <v>0</v>
      </c>
      <c r="CE731" s="89" t="b">
        <f>IF(CC731&lt;&gt;0,Árboles!AC725)</f>
        <v>0</v>
      </c>
    </row>
    <row r="732" spans="68:83">
      <c r="BP732" s="10">
        <f>Árboles!B726</f>
        <v>0</v>
      </c>
      <c r="BQ732" s="86">
        <f>Árboles!G726</f>
        <v>0</v>
      </c>
      <c r="BR732" s="87">
        <f>Árboles!V726</f>
        <v>0</v>
      </c>
      <c r="BS732" s="87">
        <f>Árboles!W726</f>
        <v>0</v>
      </c>
      <c r="BT732" s="88">
        <f t="shared" si="94"/>
        <v>0</v>
      </c>
      <c r="BU732" s="88">
        <f t="shared" si="95"/>
        <v>0</v>
      </c>
      <c r="BV732" s="89" t="b">
        <f>IF(BT732&lt;&gt;0,Árboles!AC726)</f>
        <v>0</v>
      </c>
      <c r="BW732" s="88">
        <f t="shared" si="96"/>
        <v>0</v>
      </c>
      <c r="BX732" s="88">
        <f t="shared" si="97"/>
        <v>0</v>
      </c>
      <c r="BY732" s="89" t="b">
        <f>IF(BW732&lt;&gt;0,Árboles!AC726)</f>
        <v>0</v>
      </c>
      <c r="BZ732" s="88">
        <f t="shared" si="98"/>
        <v>0</v>
      </c>
      <c r="CA732" s="88">
        <f t="shared" si="99"/>
        <v>0</v>
      </c>
      <c r="CB732" s="89" t="b">
        <f>IF(BZ732&lt;&gt;0,Árboles!AC726)</f>
        <v>0</v>
      </c>
      <c r="CC732" s="88">
        <f t="shared" si="100"/>
        <v>0</v>
      </c>
      <c r="CD732" s="88">
        <f t="shared" si="101"/>
        <v>0</v>
      </c>
      <c r="CE732" s="89" t="b">
        <f>IF(CC732&lt;&gt;0,Árboles!AC726)</f>
        <v>0</v>
      </c>
    </row>
    <row r="733" spans="68:83">
      <c r="BP733" s="10">
        <f>Árboles!B727</f>
        <v>0</v>
      </c>
      <c r="BQ733" s="86">
        <f>Árboles!G727</f>
        <v>0</v>
      </c>
      <c r="BR733" s="87">
        <f>Árboles!V727</f>
        <v>0</v>
      </c>
      <c r="BS733" s="87">
        <f>Árboles!W727</f>
        <v>0</v>
      </c>
      <c r="BT733" s="88">
        <f t="shared" si="94"/>
        <v>0</v>
      </c>
      <c r="BU733" s="88">
        <f t="shared" si="95"/>
        <v>0</v>
      </c>
      <c r="BV733" s="89" t="b">
        <f>IF(BT733&lt;&gt;0,Árboles!AC727)</f>
        <v>0</v>
      </c>
      <c r="BW733" s="88">
        <f t="shared" si="96"/>
        <v>0</v>
      </c>
      <c r="BX733" s="88">
        <f t="shared" si="97"/>
        <v>0</v>
      </c>
      <c r="BY733" s="89" t="b">
        <f>IF(BW733&lt;&gt;0,Árboles!AC727)</f>
        <v>0</v>
      </c>
      <c r="BZ733" s="88">
        <f t="shared" si="98"/>
        <v>0</v>
      </c>
      <c r="CA733" s="88">
        <f t="shared" si="99"/>
        <v>0</v>
      </c>
      <c r="CB733" s="89" t="b">
        <f>IF(BZ733&lt;&gt;0,Árboles!AC727)</f>
        <v>0</v>
      </c>
      <c r="CC733" s="88">
        <f t="shared" si="100"/>
        <v>0</v>
      </c>
      <c r="CD733" s="88">
        <f t="shared" si="101"/>
        <v>0</v>
      </c>
      <c r="CE733" s="89" t="b">
        <f>IF(CC733&lt;&gt;0,Árboles!AC727)</f>
        <v>0</v>
      </c>
    </row>
    <row r="734" spans="68:83">
      <c r="BP734" s="10">
        <f>Árboles!B728</f>
        <v>0</v>
      </c>
      <c r="BQ734" s="86">
        <f>Árboles!G728</f>
        <v>0</v>
      </c>
      <c r="BR734" s="87">
        <f>Árboles!V728</f>
        <v>0</v>
      </c>
      <c r="BS734" s="87">
        <f>Árboles!W728</f>
        <v>0</v>
      </c>
      <c r="BT734" s="88">
        <f t="shared" si="94"/>
        <v>0</v>
      </c>
      <c r="BU734" s="88">
        <f t="shared" si="95"/>
        <v>0</v>
      </c>
      <c r="BV734" s="89" t="b">
        <f>IF(BT734&lt;&gt;0,Árboles!AC728)</f>
        <v>0</v>
      </c>
      <c r="BW734" s="88">
        <f t="shared" si="96"/>
        <v>0</v>
      </c>
      <c r="BX734" s="88">
        <f t="shared" si="97"/>
        <v>0</v>
      </c>
      <c r="BY734" s="89" t="b">
        <f>IF(BW734&lt;&gt;0,Árboles!AC728)</f>
        <v>0</v>
      </c>
      <c r="BZ734" s="88">
        <f t="shared" si="98"/>
        <v>0</v>
      </c>
      <c r="CA734" s="88">
        <f t="shared" si="99"/>
        <v>0</v>
      </c>
      <c r="CB734" s="89" t="b">
        <f>IF(BZ734&lt;&gt;0,Árboles!AC728)</f>
        <v>0</v>
      </c>
      <c r="CC734" s="88">
        <f t="shared" si="100"/>
        <v>0</v>
      </c>
      <c r="CD734" s="88">
        <f t="shared" si="101"/>
        <v>0</v>
      </c>
      <c r="CE734" s="89" t="b">
        <f>IF(CC734&lt;&gt;0,Árboles!AC728)</f>
        <v>0</v>
      </c>
    </row>
    <row r="735" spans="68:83">
      <c r="BP735" s="10">
        <f>Árboles!B729</f>
        <v>0</v>
      </c>
      <c r="BQ735" s="86">
        <f>Árboles!G729</f>
        <v>0</v>
      </c>
      <c r="BR735" s="87">
        <f>Árboles!V729</f>
        <v>0</v>
      </c>
      <c r="BS735" s="87">
        <f>Árboles!W729</f>
        <v>0</v>
      </c>
      <c r="BT735" s="88">
        <f t="shared" si="94"/>
        <v>0</v>
      </c>
      <c r="BU735" s="88">
        <f t="shared" si="95"/>
        <v>0</v>
      </c>
      <c r="BV735" s="89" t="b">
        <f>IF(BT735&lt;&gt;0,Árboles!AC729)</f>
        <v>0</v>
      </c>
      <c r="BW735" s="88">
        <f t="shared" si="96"/>
        <v>0</v>
      </c>
      <c r="BX735" s="88">
        <f t="shared" si="97"/>
        <v>0</v>
      </c>
      <c r="BY735" s="89" t="b">
        <f>IF(BW735&lt;&gt;0,Árboles!AC729)</f>
        <v>0</v>
      </c>
      <c r="BZ735" s="88">
        <f t="shared" si="98"/>
        <v>0</v>
      </c>
      <c r="CA735" s="88">
        <f t="shared" si="99"/>
        <v>0</v>
      </c>
      <c r="CB735" s="89" t="b">
        <f>IF(BZ735&lt;&gt;0,Árboles!AC729)</f>
        <v>0</v>
      </c>
      <c r="CC735" s="88">
        <f t="shared" si="100"/>
        <v>0</v>
      </c>
      <c r="CD735" s="88">
        <f t="shared" si="101"/>
        <v>0</v>
      </c>
      <c r="CE735" s="89" t="b">
        <f>IF(CC735&lt;&gt;0,Árboles!AC729)</f>
        <v>0</v>
      </c>
    </row>
    <row r="736" spans="68:83">
      <c r="BP736" s="10">
        <f>Árboles!B730</f>
        <v>0</v>
      </c>
      <c r="BQ736" s="86">
        <f>Árboles!G730</f>
        <v>0</v>
      </c>
      <c r="BR736" s="87">
        <f>Árboles!V730</f>
        <v>0</v>
      </c>
      <c r="BS736" s="87">
        <f>Árboles!W730</f>
        <v>0</v>
      </c>
      <c r="BT736" s="88">
        <f t="shared" si="94"/>
        <v>0</v>
      </c>
      <c r="BU736" s="88">
        <f t="shared" si="95"/>
        <v>0</v>
      </c>
      <c r="BV736" s="89" t="b">
        <f>IF(BT736&lt;&gt;0,Árboles!AC730)</f>
        <v>0</v>
      </c>
      <c r="BW736" s="88">
        <f t="shared" si="96"/>
        <v>0</v>
      </c>
      <c r="BX736" s="88">
        <f t="shared" si="97"/>
        <v>0</v>
      </c>
      <c r="BY736" s="89" t="b">
        <f>IF(BW736&lt;&gt;0,Árboles!AC730)</f>
        <v>0</v>
      </c>
      <c r="BZ736" s="88">
        <f t="shared" si="98"/>
        <v>0</v>
      </c>
      <c r="CA736" s="88">
        <f t="shared" si="99"/>
        <v>0</v>
      </c>
      <c r="CB736" s="89" t="b">
        <f>IF(BZ736&lt;&gt;0,Árboles!AC730)</f>
        <v>0</v>
      </c>
      <c r="CC736" s="88">
        <f t="shared" si="100"/>
        <v>0</v>
      </c>
      <c r="CD736" s="88">
        <f t="shared" si="101"/>
        <v>0</v>
      </c>
      <c r="CE736" s="89" t="b">
        <f>IF(CC736&lt;&gt;0,Árboles!AC730)</f>
        <v>0</v>
      </c>
    </row>
    <row r="737" spans="68:83">
      <c r="BP737" s="10">
        <f>Árboles!B731</f>
        <v>0</v>
      </c>
      <c r="BQ737" s="86">
        <f>Árboles!G731</f>
        <v>0</v>
      </c>
      <c r="BR737" s="87">
        <f>Árboles!V731</f>
        <v>0</v>
      </c>
      <c r="BS737" s="87">
        <f>Árboles!W731</f>
        <v>0</v>
      </c>
      <c r="BT737" s="88">
        <f t="shared" si="94"/>
        <v>0</v>
      </c>
      <c r="BU737" s="88">
        <f t="shared" si="95"/>
        <v>0</v>
      </c>
      <c r="BV737" s="89" t="b">
        <f>IF(BT737&lt;&gt;0,Árboles!AC731)</f>
        <v>0</v>
      </c>
      <c r="BW737" s="88">
        <f t="shared" si="96"/>
        <v>0</v>
      </c>
      <c r="BX737" s="88">
        <f t="shared" si="97"/>
        <v>0</v>
      </c>
      <c r="BY737" s="89" t="b">
        <f>IF(BW737&lt;&gt;0,Árboles!AC731)</f>
        <v>0</v>
      </c>
      <c r="BZ737" s="88">
        <f t="shared" si="98"/>
        <v>0</v>
      </c>
      <c r="CA737" s="88">
        <f t="shared" si="99"/>
        <v>0</v>
      </c>
      <c r="CB737" s="89" t="b">
        <f>IF(BZ737&lt;&gt;0,Árboles!AC731)</f>
        <v>0</v>
      </c>
      <c r="CC737" s="88">
        <f t="shared" si="100"/>
        <v>0</v>
      </c>
      <c r="CD737" s="88">
        <f t="shared" si="101"/>
        <v>0</v>
      </c>
      <c r="CE737" s="89" t="b">
        <f>IF(CC737&lt;&gt;0,Árboles!AC731)</f>
        <v>0</v>
      </c>
    </row>
    <row r="738" spans="68:83">
      <c r="BP738" s="10">
        <f>Árboles!B732</f>
        <v>0</v>
      </c>
      <c r="BQ738" s="86">
        <f>Árboles!G732</f>
        <v>0</v>
      </c>
      <c r="BR738" s="87">
        <f>Árboles!V732</f>
        <v>0</v>
      </c>
      <c r="BS738" s="87">
        <f>Árboles!W732</f>
        <v>0</v>
      </c>
      <c r="BT738" s="88">
        <f t="shared" si="94"/>
        <v>0</v>
      </c>
      <c r="BU738" s="88">
        <f t="shared" si="95"/>
        <v>0</v>
      </c>
      <c r="BV738" s="89" t="b">
        <f>IF(BT738&lt;&gt;0,Árboles!AC732)</f>
        <v>0</v>
      </c>
      <c r="BW738" s="88">
        <f t="shared" si="96"/>
        <v>0</v>
      </c>
      <c r="BX738" s="88">
        <f t="shared" si="97"/>
        <v>0</v>
      </c>
      <c r="BY738" s="89" t="b">
        <f>IF(BW738&lt;&gt;0,Árboles!AC732)</f>
        <v>0</v>
      </c>
      <c r="BZ738" s="88">
        <f t="shared" si="98"/>
        <v>0</v>
      </c>
      <c r="CA738" s="88">
        <f t="shared" si="99"/>
        <v>0</v>
      </c>
      <c r="CB738" s="89" t="b">
        <f>IF(BZ738&lt;&gt;0,Árboles!AC732)</f>
        <v>0</v>
      </c>
      <c r="CC738" s="88">
        <f t="shared" si="100"/>
        <v>0</v>
      </c>
      <c r="CD738" s="88">
        <f t="shared" si="101"/>
        <v>0</v>
      </c>
      <c r="CE738" s="89" t="b">
        <f>IF(CC738&lt;&gt;0,Árboles!AC732)</f>
        <v>0</v>
      </c>
    </row>
    <row r="739" spans="68:83">
      <c r="BP739" s="10">
        <f>Árboles!B733</f>
        <v>0</v>
      </c>
      <c r="BQ739" s="86">
        <f>Árboles!G733</f>
        <v>0</v>
      </c>
      <c r="BR739" s="87">
        <f>Árboles!V733</f>
        <v>0</v>
      </c>
      <c r="BS739" s="87">
        <f>Árboles!W733</f>
        <v>0</v>
      </c>
      <c r="BT739" s="88">
        <f t="shared" si="94"/>
        <v>0</v>
      </c>
      <c r="BU739" s="88">
        <f t="shared" si="95"/>
        <v>0</v>
      </c>
      <c r="BV739" s="89" t="b">
        <f>IF(BT739&lt;&gt;0,Árboles!AC733)</f>
        <v>0</v>
      </c>
      <c r="BW739" s="88">
        <f t="shared" si="96"/>
        <v>0</v>
      </c>
      <c r="BX739" s="88">
        <f t="shared" si="97"/>
        <v>0</v>
      </c>
      <c r="BY739" s="89" t="b">
        <f>IF(BW739&lt;&gt;0,Árboles!AC733)</f>
        <v>0</v>
      </c>
      <c r="BZ739" s="88">
        <f t="shared" si="98"/>
        <v>0</v>
      </c>
      <c r="CA739" s="88">
        <f t="shared" si="99"/>
        <v>0</v>
      </c>
      <c r="CB739" s="89" t="b">
        <f>IF(BZ739&lt;&gt;0,Árboles!AC733)</f>
        <v>0</v>
      </c>
      <c r="CC739" s="88">
        <f t="shared" si="100"/>
        <v>0</v>
      </c>
      <c r="CD739" s="88">
        <f t="shared" si="101"/>
        <v>0</v>
      </c>
      <c r="CE739" s="89" t="b">
        <f>IF(CC739&lt;&gt;0,Árboles!AC733)</f>
        <v>0</v>
      </c>
    </row>
    <row r="740" spans="68:83">
      <c r="BP740" s="10">
        <f>Árboles!B734</f>
        <v>0</v>
      </c>
      <c r="BQ740" s="86">
        <f>Árboles!G734</f>
        <v>0</v>
      </c>
      <c r="BR740" s="87">
        <f>Árboles!V734</f>
        <v>0</v>
      </c>
      <c r="BS740" s="87">
        <f>Árboles!W734</f>
        <v>0</v>
      </c>
      <c r="BT740" s="88">
        <f t="shared" si="94"/>
        <v>0</v>
      </c>
      <c r="BU740" s="88">
        <f t="shared" si="95"/>
        <v>0</v>
      </c>
      <c r="BV740" s="89" t="b">
        <f>IF(BT740&lt;&gt;0,Árboles!AC734)</f>
        <v>0</v>
      </c>
      <c r="BW740" s="88">
        <f t="shared" si="96"/>
        <v>0</v>
      </c>
      <c r="BX740" s="88">
        <f t="shared" si="97"/>
        <v>0</v>
      </c>
      <c r="BY740" s="89" t="b">
        <f>IF(BW740&lt;&gt;0,Árboles!AC734)</f>
        <v>0</v>
      </c>
      <c r="BZ740" s="88">
        <f t="shared" si="98"/>
        <v>0</v>
      </c>
      <c r="CA740" s="88">
        <f t="shared" si="99"/>
        <v>0</v>
      </c>
      <c r="CB740" s="89" t="b">
        <f>IF(BZ740&lt;&gt;0,Árboles!AC734)</f>
        <v>0</v>
      </c>
      <c r="CC740" s="88">
        <f t="shared" si="100"/>
        <v>0</v>
      </c>
      <c r="CD740" s="88">
        <f t="shared" si="101"/>
        <v>0</v>
      </c>
      <c r="CE740" s="89" t="b">
        <f>IF(CC740&lt;&gt;0,Árboles!AC734)</f>
        <v>0</v>
      </c>
    </row>
    <row r="741" spans="68:83">
      <c r="BP741" s="10">
        <f>Árboles!B735</f>
        <v>0</v>
      </c>
      <c r="BQ741" s="86">
        <f>Árboles!G735</f>
        <v>0</v>
      </c>
      <c r="BR741" s="87">
        <f>Árboles!V735</f>
        <v>0</v>
      </c>
      <c r="BS741" s="87">
        <f>Árboles!W735</f>
        <v>0</v>
      </c>
      <c r="BT741" s="88">
        <f t="shared" si="94"/>
        <v>0</v>
      </c>
      <c r="BU741" s="88">
        <f t="shared" si="95"/>
        <v>0</v>
      </c>
      <c r="BV741" s="89" t="b">
        <f>IF(BT741&lt;&gt;0,Árboles!AC735)</f>
        <v>0</v>
      </c>
      <c r="BW741" s="88">
        <f t="shared" si="96"/>
        <v>0</v>
      </c>
      <c r="BX741" s="88">
        <f t="shared" si="97"/>
        <v>0</v>
      </c>
      <c r="BY741" s="89" t="b">
        <f>IF(BW741&lt;&gt;0,Árboles!AC735)</f>
        <v>0</v>
      </c>
      <c r="BZ741" s="88">
        <f t="shared" si="98"/>
        <v>0</v>
      </c>
      <c r="CA741" s="88">
        <f t="shared" si="99"/>
        <v>0</v>
      </c>
      <c r="CB741" s="89" t="b">
        <f>IF(BZ741&lt;&gt;0,Árboles!AC735)</f>
        <v>0</v>
      </c>
      <c r="CC741" s="88">
        <f t="shared" si="100"/>
        <v>0</v>
      </c>
      <c r="CD741" s="88">
        <f t="shared" si="101"/>
        <v>0</v>
      </c>
      <c r="CE741" s="89" t="b">
        <f>IF(CC741&lt;&gt;0,Árboles!AC735)</f>
        <v>0</v>
      </c>
    </row>
    <row r="742" spans="68:83">
      <c r="BP742" s="10">
        <f>Árboles!B736</f>
        <v>0</v>
      </c>
      <c r="BQ742" s="86">
        <f>Árboles!G736</f>
        <v>0</v>
      </c>
      <c r="BR742" s="87">
        <f>Árboles!V736</f>
        <v>0</v>
      </c>
      <c r="BS742" s="87">
        <f>Árboles!W736</f>
        <v>0</v>
      </c>
      <c r="BT742" s="88">
        <f t="shared" si="94"/>
        <v>0</v>
      </c>
      <c r="BU742" s="88">
        <f t="shared" si="95"/>
        <v>0</v>
      </c>
      <c r="BV742" s="89" t="b">
        <f>IF(BT742&lt;&gt;0,Árboles!AC736)</f>
        <v>0</v>
      </c>
      <c r="BW742" s="88">
        <f t="shared" si="96"/>
        <v>0</v>
      </c>
      <c r="BX742" s="88">
        <f t="shared" si="97"/>
        <v>0</v>
      </c>
      <c r="BY742" s="89" t="b">
        <f>IF(BW742&lt;&gt;0,Árboles!AC736)</f>
        <v>0</v>
      </c>
      <c r="BZ742" s="88">
        <f t="shared" si="98"/>
        <v>0</v>
      </c>
      <c r="CA742" s="88">
        <f t="shared" si="99"/>
        <v>0</v>
      </c>
      <c r="CB742" s="89" t="b">
        <f>IF(BZ742&lt;&gt;0,Árboles!AC736)</f>
        <v>0</v>
      </c>
      <c r="CC742" s="88">
        <f t="shared" si="100"/>
        <v>0</v>
      </c>
      <c r="CD742" s="88">
        <f t="shared" si="101"/>
        <v>0</v>
      </c>
      <c r="CE742" s="89" t="b">
        <f>IF(CC742&lt;&gt;0,Árboles!AC736)</f>
        <v>0</v>
      </c>
    </row>
    <row r="743" spans="68:83">
      <c r="BP743" s="10">
        <f>Árboles!B737</f>
        <v>0</v>
      </c>
      <c r="BQ743" s="86">
        <f>Árboles!G737</f>
        <v>0</v>
      </c>
      <c r="BR743" s="87">
        <f>Árboles!V737</f>
        <v>0</v>
      </c>
      <c r="BS743" s="87">
        <f>Árboles!W737</f>
        <v>0</v>
      </c>
      <c r="BT743" s="88">
        <f t="shared" si="94"/>
        <v>0</v>
      </c>
      <c r="BU743" s="88">
        <f t="shared" si="95"/>
        <v>0</v>
      </c>
      <c r="BV743" s="89" t="b">
        <f>IF(BT743&lt;&gt;0,Árboles!AC737)</f>
        <v>0</v>
      </c>
      <c r="BW743" s="88">
        <f t="shared" si="96"/>
        <v>0</v>
      </c>
      <c r="BX743" s="88">
        <f t="shared" si="97"/>
        <v>0</v>
      </c>
      <c r="BY743" s="89" t="b">
        <f>IF(BW743&lt;&gt;0,Árboles!AC737)</f>
        <v>0</v>
      </c>
      <c r="BZ743" s="88">
        <f t="shared" si="98"/>
        <v>0</v>
      </c>
      <c r="CA743" s="88">
        <f t="shared" si="99"/>
        <v>0</v>
      </c>
      <c r="CB743" s="89" t="b">
        <f>IF(BZ743&lt;&gt;0,Árboles!AC737)</f>
        <v>0</v>
      </c>
      <c r="CC743" s="88">
        <f t="shared" si="100"/>
        <v>0</v>
      </c>
      <c r="CD743" s="88">
        <f t="shared" si="101"/>
        <v>0</v>
      </c>
      <c r="CE743" s="89" t="b">
        <f>IF(CC743&lt;&gt;0,Árboles!AC737)</f>
        <v>0</v>
      </c>
    </row>
    <row r="744" spans="68:83">
      <c r="BP744" s="10">
        <f>Árboles!B738</f>
        <v>0</v>
      </c>
      <c r="BQ744" s="86">
        <f>Árboles!G738</f>
        <v>0</v>
      </c>
      <c r="BR744" s="87">
        <f>Árboles!V738</f>
        <v>0</v>
      </c>
      <c r="BS744" s="87">
        <f>Árboles!W738</f>
        <v>0</v>
      </c>
      <c r="BT744" s="88">
        <f t="shared" si="94"/>
        <v>0</v>
      </c>
      <c r="BU744" s="88">
        <f t="shared" si="95"/>
        <v>0</v>
      </c>
      <c r="BV744" s="89" t="b">
        <f>IF(BT744&lt;&gt;0,Árboles!AC738)</f>
        <v>0</v>
      </c>
      <c r="BW744" s="88">
        <f t="shared" si="96"/>
        <v>0</v>
      </c>
      <c r="BX744" s="88">
        <f t="shared" si="97"/>
        <v>0</v>
      </c>
      <c r="BY744" s="89" t="b">
        <f>IF(BW744&lt;&gt;0,Árboles!AC738)</f>
        <v>0</v>
      </c>
      <c r="BZ744" s="88">
        <f t="shared" si="98"/>
        <v>0</v>
      </c>
      <c r="CA744" s="88">
        <f t="shared" si="99"/>
        <v>0</v>
      </c>
      <c r="CB744" s="89" t="b">
        <f>IF(BZ744&lt;&gt;0,Árboles!AC738)</f>
        <v>0</v>
      </c>
      <c r="CC744" s="88">
        <f t="shared" si="100"/>
        <v>0</v>
      </c>
      <c r="CD744" s="88">
        <f t="shared" si="101"/>
        <v>0</v>
      </c>
      <c r="CE744" s="89" t="b">
        <f>IF(CC744&lt;&gt;0,Árboles!AC738)</f>
        <v>0</v>
      </c>
    </row>
    <row r="745" spans="68:83">
      <c r="BP745" s="10">
        <f>Árboles!B739</f>
        <v>0</v>
      </c>
      <c r="BQ745" s="86">
        <f>Árboles!G739</f>
        <v>0</v>
      </c>
      <c r="BR745" s="87">
        <f>Árboles!V739</f>
        <v>0</v>
      </c>
      <c r="BS745" s="87">
        <f>Árboles!W739</f>
        <v>0</v>
      </c>
      <c r="BT745" s="88">
        <f t="shared" si="94"/>
        <v>0</v>
      </c>
      <c r="BU745" s="88">
        <f t="shared" si="95"/>
        <v>0</v>
      </c>
      <c r="BV745" s="89" t="b">
        <f>IF(BT745&lt;&gt;0,Árboles!AC739)</f>
        <v>0</v>
      </c>
      <c r="BW745" s="88">
        <f t="shared" si="96"/>
        <v>0</v>
      </c>
      <c r="BX745" s="88">
        <f t="shared" si="97"/>
        <v>0</v>
      </c>
      <c r="BY745" s="89" t="b">
        <f>IF(BW745&lt;&gt;0,Árboles!AC739)</f>
        <v>0</v>
      </c>
      <c r="BZ745" s="88">
        <f t="shared" si="98"/>
        <v>0</v>
      </c>
      <c r="CA745" s="88">
        <f t="shared" si="99"/>
        <v>0</v>
      </c>
      <c r="CB745" s="89" t="b">
        <f>IF(BZ745&lt;&gt;0,Árboles!AC739)</f>
        <v>0</v>
      </c>
      <c r="CC745" s="88">
        <f t="shared" si="100"/>
        <v>0</v>
      </c>
      <c r="CD745" s="88">
        <f t="shared" si="101"/>
        <v>0</v>
      </c>
      <c r="CE745" s="89" t="b">
        <f>IF(CC745&lt;&gt;0,Árboles!AC739)</f>
        <v>0</v>
      </c>
    </row>
    <row r="746" spans="68:83">
      <c r="BP746" s="10">
        <f>Árboles!B740</f>
        <v>0</v>
      </c>
      <c r="BQ746" s="86">
        <f>Árboles!G740</f>
        <v>0</v>
      </c>
      <c r="BR746" s="87">
        <f>Árboles!V740</f>
        <v>0</v>
      </c>
      <c r="BS746" s="87">
        <f>Árboles!W740</f>
        <v>0</v>
      </c>
      <c r="BT746" s="88">
        <f t="shared" si="94"/>
        <v>0</v>
      </c>
      <c r="BU746" s="88">
        <f t="shared" si="95"/>
        <v>0</v>
      </c>
      <c r="BV746" s="89" t="b">
        <f>IF(BT746&lt;&gt;0,Árboles!AC740)</f>
        <v>0</v>
      </c>
      <c r="BW746" s="88">
        <f t="shared" si="96"/>
        <v>0</v>
      </c>
      <c r="BX746" s="88">
        <f t="shared" si="97"/>
        <v>0</v>
      </c>
      <c r="BY746" s="89" t="b">
        <f>IF(BW746&lt;&gt;0,Árboles!AC740)</f>
        <v>0</v>
      </c>
      <c r="BZ746" s="88">
        <f t="shared" si="98"/>
        <v>0</v>
      </c>
      <c r="CA746" s="88">
        <f t="shared" si="99"/>
        <v>0</v>
      </c>
      <c r="CB746" s="89" t="b">
        <f>IF(BZ746&lt;&gt;0,Árboles!AC740)</f>
        <v>0</v>
      </c>
      <c r="CC746" s="88">
        <f t="shared" si="100"/>
        <v>0</v>
      </c>
      <c r="CD746" s="88">
        <f t="shared" si="101"/>
        <v>0</v>
      </c>
      <c r="CE746" s="89" t="b">
        <f>IF(CC746&lt;&gt;0,Árboles!AC740)</f>
        <v>0</v>
      </c>
    </row>
    <row r="747" spans="68:83">
      <c r="BP747" s="10">
        <f>Árboles!B741</f>
        <v>0</v>
      </c>
      <c r="BQ747" s="86">
        <f>Árboles!G741</f>
        <v>0</v>
      </c>
      <c r="BR747" s="87">
        <f>Árboles!V741</f>
        <v>0</v>
      </c>
      <c r="BS747" s="87">
        <f>Árboles!W741</f>
        <v>0</v>
      </c>
      <c r="BT747" s="88">
        <f t="shared" si="94"/>
        <v>0</v>
      </c>
      <c r="BU747" s="88">
        <f t="shared" si="95"/>
        <v>0</v>
      </c>
      <c r="BV747" s="89" t="b">
        <f>IF(BT747&lt;&gt;0,Árboles!AC741)</f>
        <v>0</v>
      </c>
      <c r="BW747" s="88">
        <f t="shared" si="96"/>
        <v>0</v>
      </c>
      <c r="BX747" s="88">
        <f t="shared" si="97"/>
        <v>0</v>
      </c>
      <c r="BY747" s="89" t="b">
        <f>IF(BW747&lt;&gt;0,Árboles!AC741)</f>
        <v>0</v>
      </c>
      <c r="BZ747" s="88">
        <f t="shared" si="98"/>
        <v>0</v>
      </c>
      <c r="CA747" s="88">
        <f t="shared" si="99"/>
        <v>0</v>
      </c>
      <c r="CB747" s="89" t="b">
        <f>IF(BZ747&lt;&gt;0,Árboles!AC741)</f>
        <v>0</v>
      </c>
      <c r="CC747" s="88">
        <f t="shared" si="100"/>
        <v>0</v>
      </c>
      <c r="CD747" s="88">
        <f t="shared" si="101"/>
        <v>0</v>
      </c>
      <c r="CE747" s="89" t="b">
        <f>IF(CC747&lt;&gt;0,Árboles!AC741)</f>
        <v>0</v>
      </c>
    </row>
    <row r="748" spans="68:83">
      <c r="BP748" s="10">
        <f>Árboles!B742</f>
        <v>0</v>
      </c>
      <c r="BQ748" s="86">
        <f>Árboles!G742</f>
        <v>0</v>
      </c>
      <c r="BR748" s="87">
        <f>Árboles!V742</f>
        <v>0</v>
      </c>
      <c r="BS748" s="87">
        <f>Árboles!W742</f>
        <v>0</v>
      </c>
      <c r="BT748" s="88">
        <f t="shared" si="94"/>
        <v>0</v>
      </c>
      <c r="BU748" s="88">
        <f t="shared" si="95"/>
        <v>0</v>
      </c>
      <c r="BV748" s="89" t="b">
        <f>IF(BT748&lt;&gt;0,Árboles!AC742)</f>
        <v>0</v>
      </c>
      <c r="BW748" s="88">
        <f t="shared" si="96"/>
        <v>0</v>
      </c>
      <c r="BX748" s="88">
        <f t="shared" si="97"/>
        <v>0</v>
      </c>
      <c r="BY748" s="89" t="b">
        <f>IF(BW748&lt;&gt;0,Árboles!AC742)</f>
        <v>0</v>
      </c>
      <c r="BZ748" s="88">
        <f t="shared" si="98"/>
        <v>0</v>
      </c>
      <c r="CA748" s="88">
        <f t="shared" si="99"/>
        <v>0</v>
      </c>
      <c r="CB748" s="89" t="b">
        <f>IF(BZ748&lt;&gt;0,Árboles!AC742)</f>
        <v>0</v>
      </c>
      <c r="CC748" s="88">
        <f t="shared" si="100"/>
        <v>0</v>
      </c>
      <c r="CD748" s="88">
        <f t="shared" si="101"/>
        <v>0</v>
      </c>
      <c r="CE748" s="89" t="b">
        <f>IF(CC748&lt;&gt;0,Árboles!AC742)</f>
        <v>0</v>
      </c>
    </row>
    <row r="749" spans="68:83">
      <c r="BP749" s="10">
        <f>Árboles!B743</f>
        <v>0</v>
      </c>
      <c r="BQ749" s="86">
        <f>Árboles!G743</f>
        <v>0</v>
      </c>
      <c r="BR749" s="87">
        <f>Árboles!V743</f>
        <v>0</v>
      </c>
      <c r="BS749" s="87">
        <f>Árboles!W743</f>
        <v>0</v>
      </c>
      <c r="BT749" s="88">
        <f t="shared" si="94"/>
        <v>0</v>
      </c>
      <c r="BU749" s="88">
        <f t="shared" si="95"/>
        <v>0</v>
      </c>
      <c r="BV749" s="89" t="b">
        <f>IF(BT749&lt;&gt;0,Árboles!AC743)</f>
        <v>0</v>
      </c>
      <c r="BW749" s="88">
        <f t="shared" si="96"/>
        <v>0</v>
      </c>
      <c r="BX749" s="88">
        <f t="shared" si="97"/>
        <v>0</v>
      </c>
      <c r="BY749" s="89" t="b">
        <f>IF(BW749&lt;&gt;0,Árboles!AC743)</f>
        <v>0</v>
      </c>
      <c r="BZ749" s="88">
        <f t="shared" si="98"/>
        <v>0</v>
      </c>
      <c r="CA749" s="88">
        <f t="shared" si="99"/>
        <v>0</v>
      </c>
      <c r="CB749" s="89" t="b">
        <f>IF(BZ749&lt;&gt;0,Árboles!AC743)</f>
        <v>0</v>
      </c>
      <c r="CC749" s="88">
        <f t="shared" si="100"/>
        <v>0</v>
      </c>
      <c r="CD749" s="88">
        <f t="shared" si="101"/>
        <v>0</v>
      </c>
      <c r="CE749" s="89" t="b">
        <f>IF(CC749&lt;&gt;0,Árboles!AC743)</f>
        <v>0</v>
      </c>
    </row>
    <row r="750" spans="68:83">
      <c r="BP750" s="10">
        <f>Árboles!B744</f>
        <v>0</v>
      </c>
      <c r="BQ750" s="86">
        <f>Árboles!G744</f>
        <v>0</v>
      </c>
      <c r="BR750" s="87">
        <f>Árboles!V744</f>
        <v>0</v>
      </c>
      <c r="BS750" s="87">
        <f>Árboles!W744</f>
        <v>0</v>
      </c>
      <c r="BT750" s="88">
        <f t="shared" si="94"/>
        <v>0</v>
      </c>
      <c r="BU750" s="88">
        <f t="shared" si="95"/>
        <v>0</v>
      </c>
      <c r="BV750" s="89" t="b">
        <f>IF(BT750&lt;&gt;0,Árboles!AC744)</f>
        <v>0</v>
      </c>
      <c r="BW750" s="88">
        <f t="shared" si="96"/>
        <v>0</v>
      </c>
      <c r="BX750" s="88">
        <f t="shared" si="97"/>
        <v>0</v>
      </c>
      <c r="BY750" s="89" t="b">
        <f>IF(BW750&lt;&gt;0,Árboles!AC744)</f>
        <v>0</v>
      </c>
      <c r="BZ750" s="88">
        <f t="shared" si="98"/>
        <v>0</v>
      </c>
      <c r="CA750" s="88">
        <f t="shared" si="99"/>
        <v>0</v>
      </c>
      <c r="CB750" s="89" t="b">
        <f>IF(BZ750&lt;&gt;0,Árboles!AC744)</f>
        <v>0</v>
      </c>
      <c r="CC750" s="88">
        <f t="shared" si="100"/>
        <v>0</v>
      </c>
      <c r="CD750" s="88">
        <f t="shared" si="101"/>
        <v>0</v>
      </c>
      <c r="CE750" s="89" t="b">
        <f>IF(CC750&lt;&gt;0,Árboles!AC744)</f>
        <v>0</v>
      </c>
    </row>
    <row r="751" spans="68:83">
      <c r="BP751" s="10">
        <f>Árboles!B745</f>
        <v>0</v>
      </c>
      <c r="BQ751" s="86">
        <f>Árboles!G745</f>
        <v>0</v>
      </c>
      <c r="BR751" s="87">
        <f>Árboles!V745</f>
        <v>0</v>
      </c>
      <c r="BS751" s="87">
        <f>Árboles!W745</f>
        <v>0</v>
      </c>
      <c r="BT751" s="88">
        <f t="shared" si="94"/>
        <v>0</v>
      </c>
      <c r="BU751" s="88">
        <f t="shared" si="95"/>
        <v>0</v>
      </c>
      <c r="BV751" s="89" t="b">
        <f>IF(BT751&lt;&gt;0,Árboles!AC745)</f>
        <v>0</v>
      </c>
      <c r="BW751" s="88">
        <f t="shared" si="96"/>
        <v>0</v>
      </c>
      <c r="BX751" s="88">
        <f t="shared" si="97"/>
        <v>0</v>
      </c>
      <c r="BY751" s="89" t="b">
        <f>IF(BW751&lt;&gt;0,Árboles!AC745)</f>
        <v>0</v>
      </c>
      <c r="BZ751" s="88">
        <f t="shared" si="98"/>
        <v>0</v>
      </c>
      <c r="CA751" s="88">
        <f t="shared" si="99"/>
        <v>0</v>
      </c>
      <c r="CB751" s="89" t="b">
        <f>IF(BZ751&lt;&gt;0,Árboles!AC745)</f>
        <v>0</v>
      </c>
      <c r="CC751" s="88">
        <f t="shared" si="100"/>
        <v>0</v>
      </c>
      <c r="CD751" s="88">
        <f t="shared" si="101"/>
        <v>0</v>
      </c>
      <c r="CE751" s="89" t="b">
        <f>IF(CC751&lt;&gt;0,Árboles!AC745)</f>
        <v>0</v>
      </c>
    </row>
    <row r="752" spans="68:83">
      <c r="BP752" s="10">
        <f>Árboles!B746</f>
        <v>0</v>
      </c>
      <c r="BQ752" s="86">
        <f>Árboles!G746</f>
        <v>0</v>
      </c>
      <c r="BR752" s="87">
        <f>Árboles!V746</f>
        <v>0</v>
      </c>
      <c r="BS752" s="87">
        <f>Árboles!W746</f>
        <v>0</v>
      </c>
      <c r="BT752" s="88">
        <f t="shared" si="94"/>
        <v>0</v>
      </c>
      <c r="BU752" s="88">
        <f t="shared" si="95"/>
        <v>0</v>
      </c>
      <c r="BV752" s="89" t="b">
        <f>IF(BT752&lt;&gt;0,Árboles!AC746)</f>
        <v>0</v>
      </c>
      <c r="BW752" s="88">
        <f t="shared" si="96"/>
        <v>0</v>
      </c>
      <c r="BX752" s="88">
        <f t="shared" si="97"/>
        <v>0</v>
      </c>
      <c r="BY752" s="89" t="b">
        <f>IF(BW752&lt;&gt;0,Árboles!AC746)</f>
        <v>0</v>
      </c>
      <c r="BZ752" s="88">
        <f t="shared" si="98"/>
        <v>0</v>
      </c>
      <c r="CA752" s="88">
        <f t="shared" si="99"/>
        <v>0</v>
      </c>
      <c r="CB752" s="89" t="b">
        <f>IF(BZ752&lt;&gt;0,Árboles!AC746)</f>
        <v>0</v>
      </c>
      <c r="CC752" s="88">
        <f t="shared" si="100"/>
        <v>0</v>
      </c>
      <c r="CD752" s="88">
        <f t="shared" si="101"/>
        <v>0</v>
      </c>
      <c r="CE752" s="89" t="b">
        <f>IF(CC752&lt;&gt;0,Árboles!AC746)</f>
        <v>0</v>
      </c>
    </row>
    <row r="753" spans="68:83">
      <c r="BP753" s="10">
        <f>Árboles!B747</f>
        <v>0</v>
      </c>
      <c r="BQ753" s="86">
        <f>Árboles!G747</f>
        <v>0</v>
      </c>
      <c r="BR753" s="87">
        <f>Árboles!V747</f>
        <v>0</v>
      </c>
      <c r="BS753" s="87">
        <f>Árboles!W747</f>
        <v>0</v>
      </c>
      <c r="BT753" s="88">
        <f t="shared" si="94"/>
        <v>0</v>
      </c>
      <c r="BU753" s="88">
        <f t="shared" si="95"/>
        <v>0</v>
      </c>
      <c r="BV753" s="89" t="b">
        <f>IF(BT753&lt;&gt;0,Árboles!AC747)</f>
        <v>0</v>
      </c>
      <c r="BW753" s="88">
        <f t="shared" si="96"/>
        <v>0</v>
      </c>
      <c r="BX753" s="88">
        <f t="shared" si="97"/>
        <v>0</v>
      </c>
      <c r="BY753" s="89" t="b">
        <f>IF(BW753&lt;&gt;0,Árboles!AC747)</f>
        <v>0</v>
      </c>
      <c r="BZ753" s="88">
        <f t="shared" si="98"/>
        <v>0</v>
      </c>
      <c r="CA753" s="88">
        <f t="shared" si="99"/>
        <v>0</v>
      </c>
      <c r="CB753" s="89" t="b">
        <f>IF(BZ753&lt;&gt;0,Árboles!AC747)</f>
        <v>0</v>
      </c>
      <c r="CC753" s="88">
        <f t="shared" si="100"/>
        <v>0</v>
      </c>
      <c r="CD753" s="88">
        <f t="shared" si="101"/>
        <v>0</v>
      </c>
      <c r="CE753" s="89" t="b">
        <f>IF(CC753&lt;&gt;0,Árboles!AC747)</f>
        <v>0</v>
      </c>
    </row>
    <row r="754" spans="68:83">
      <c r="BP754" s="10">
        <f>Árboles!B748</f>
        <v>0</v>
      </c>
      <c r="BQ754" s="86">
        <f>Árboles!G748</f>
        <v>0</v>
      </c>
      <c r="BR754" s="87">
        <f>Árboles!V748</f>
        <v>0</v>
      </c>
      <c r="BS754" s="87">
        <f>Árboles!W748</f>
        <v>0</v>
      </c>
      <c r="BT754" s="88">
        <f t="shared" si="94"/>
        <v>0</v>
      </c>
      <c r="BU754" s="88">
        <f t="shared" si="95"/>
        <v>0</v>
      </c>
      <c r="BV754" s="89" t="b">
        <f>IF(BT754&lt;&gt;0,Árboles!AC748)</f>
        <v>0</v>
      </c>
      <c r="BW754" s="88">
        <f t="shared" si="96"/>
        <v>0</v>
      </c>
      <c r="BX754" s="88">
        <f t="shared" si="97"/>
        <v>0</v>
      </c>
      <c r="BY754" s="89" t="b">
        <f>IF(BW754&lt;&gt;0,Árboles!AC748)</f>
        <v>0</v>
      </c>
      <c r="BZ754" s="88">
        <f t="shared" si="98"/>
        <v>0</v>
      </c>
      <c r="CA754" s="88">
        <f t="shared" si="99"/>
        <v>0</v>
      </c>
      <c r="CB754" s="89" t="b">
        <f>IF(BZ754&lt;&gt;0,Árboles!AC748)</f>
        <v>0</v>
      </c>
      <c r="CC754" s="88">
        <f t="shared" si="100"/>
        <v>0</v>
      </c>
      <c r="CD754" s="88">
        <f t="shared" si="101"/>
        <v>0</v>
      </c>
      <c r="CE754" s="89" t="b">
        <f>IF(CC754&lt;&gt;0,Árboles!AC748)</f>
        <v>0</v>
      </c>
    </row>
    <row r="755" spans="68:83">
      <c r="BP755" s="10">
        <f>Árboles!B749</f>
        <v>0</v>
      </c>
      <c r="BQ755" s="86">
        <f>Árboles!G749</f>
        <v>0</v>
      </c>
      <c r="BR755" s="87">
        <f>Árboles!V749</f>
        <v>0</v>
      </c>
      <c r="BS755" s="87">
        <f>Árboles!W749</f>
        <v>0</v>
      </c>
      <c r="BT755" s="88">
        <f t="shared" si="94"/>
        <v>0</v>
      </c>
      <c r="BU755" s="88">
        <f t="shared" si="95"/>
        <v>0</v>
      </c>
      <c r="BV755" s="89" t="b">
        <f>IF(BT755&lt;&gt;0,Árboles!AC749)</f>
        <v>0</v>
      </c>
      <c r="BW755" s="88">
        <f t="shared" si="96"/>
        <v>0</v>
      </c>
      <c r="BX755" s="88">
        <f t="shared" si="97"/>
        <v>0</v>
      </c>
      <c r="BY755" s="89" t="b">
        <f>IF(BW755&lt;&gt;0,Árboles!AC749)</f>
        <v>0</v>
      </c>
      <c r="BZ755" s="88">
        <f t="shared" si="98"/>
        <v>0</v>
      </c>
      <c r="CA755" s="88">
        <f t="shared" si="99"/>
        <v>0</v>
      </c>
      <c r="CB755" s="89" t="b">
        <f>IF(BZ755&lt;&gt;0,Árboles!AC749)</f>
        <v>0</v>
      </c>
      <c r="CC755" s="88">
        <f t="shared" si="100"/>
        <v>0</v>
      </c>
      <c r="CD755" s="88">
        <f t="shared" si="101"/>
        <v>0</v>
      </c>
      <c r="CE755" s="89" t="b">
        <f>IF(CC755&lt;&gt;0,Árboles!AC749)</f>
        <v>0</v>
      </c>
    </row>
    <row r="756" spans="68:83">
      <c r="BP756" s="10">
        <f>Árboles!B750</f>
        <v>0</v>
      </c>
      <c r="BQ756" s="86">
        <f>Árboles!G750</f>
        <v>0</v>
      </c>
      <c r="BR756" s="87">
        <f>Árboles!V750</f>
        <v>0</v>
      </c>
      <c r="BS756" s="87">
        <f>Árboles!W750</f>
        <v>0</v>
      </c>
      <c r="BT756" s="88">
        <f t="shared" si="94"/>
        <v>0</v>
      </c>
      <c r="BU756" s="88">
        <f t="shared" si="95"/>
        <v>0</v>
      </c>
      <c r="BV756" s="89" t="b">
        <f>IF(BT756&lt;&gt;0,Árboles!AC750)</f>
        <v>0</v>
      </c>
      <c r="BW756" s="88">
        <f t="shared" si="96"/>
        <v>0</v>
      </c>
      <c r="BX756" s="88">
        <f t="shared" si="97"/>
        <v>0</v>
      </c>
      <c r="BY756" s="89" t="b">
        <f>IF(BW756&lt;&gt;0,Árboles!AC750)</f>
        <v>0</v>
      </c>
      <c r="BZ756" s="88">
        <f t="shared" si="98"/>
        <v>0</v>
      </c>
      <c r="CA756" s="88">
        <f t="shared" si="99"/>
        <v>0</v>
      </c>
      <c r="CB756" s="89" t="b">
        <f>IF(BZ756&lt;&gt;0,Árboles!AC750)</f>
        <v>0</v>
      </c>
      <c r="CC756" s="88">
        <f t="shared" si="100"/>
        <v>0</v>
      </c>
      <c r="CD756" s="88">
        <f t="shared" si="101"/>
        <v>0</v>
      </c>
      <c r="CE756" s="89" t="b">
        <f>IF(CC756&lt;&gt;0,Árboles!AC750)</f>
        <v>0</v>
      </c>
    </row>
    <row r="757" spans="68:83">
      <c r="BP757" s="10">
        <f>Árboles!B751</f>
        <v>0</v>
      </c>
      <c r="BQ757" s="86">
        <f>Árboles!G751</f>
        <v>0</v>
      </c>
      <c r="BR757" s="87">
        <f>Árboles!V751</f>
        <v>0</v>
      </c>
      <c r="BS757" s="87">
        <f>Árboles!W751</f>
        <v>0</v>
      </c>
      <c r="BT757" s="88">
        <f t="shared" si="94"/>
        <v>0</v>
      </c>
      <c r="BU757" s="88">
        <f t="shared" si="95"/>
        <v>0</v>
      </c>
      <c r="BV757" s="89" t="b">
        <f>IF(BT757&lt;&gt;0,Árboles!AC751)</f>
        <v>0</v>
      </c>
      <c r="BW757" s="88">
        <f t="shared" si="96"/>
        <v>0</v>
      </c>
      <c r="BX757" s="88">
        <f t="shared" si="97"/>
        <v>0</v>
      </c>
      <c r="BY757" s="89" t="b">
        <f>IF(BW757&lt;&gt;0,Árboles!AC751)</f>
        <v>0</v>
      </c>
      <c r="BZ757" s="88">
        <f t="shared" si="98"/>
        <v>0</v>
      </c>
      <c r="CA757" s="88">
        <f t="shared" si="99"/>
        <v>0</v>
      </c>
      <c r="CB757" s="89" t="b">
        <f>IF(BZ757&lt;&gt;0,Árboles!AC751)</f>
        <v>0</v>
      </c>
      <c r="CC757" s="88">
        <f t="shared" si="100"/>
        <v>0</v>
      </c>
      <c r="CD757" s="88">
        <f t="shared" si="101"/>
        <v>0</v>
      </c>
      <c r="CE757" s="89" t="b">
        <f>IF(CC757&lt;&gt;0,Árboles!AC751)</f>
        <v>0</v>
      </c>
    </row>
    <row r="758" spans="68:83">
      <c r="BP758" s="10">
        <f>Árboles!B752</f>
        <v>0</v>
      </c>
      <c r="BQ758" s="86">
        <f>Árboles!G752</f>
        <v>0</v>
      </c>
      <c r="BR758" s="87">
        <f>Árboles!V752</f>
        <v>0</v>
      </c>
      <c r="BS758" s="87">
        <f>Árboles!W752</f>
        <v>0</v>
      </c>
      <c r="BT758" s="88">
        <f t="shared" si="94"/>
        <v>0</v>
      </c>
      <c r="BU758" s="88">
        <f t="shared" si="95"/>
        <v>0</v>
      </c>
      <c r="BV758" s="89" t="b">
        <f>IF(BT758&lt;&gt;0,Árboles!AC752)</f>
        <v>0</v>
      </c>
      <c r="BW758" s="88">
        <f t="shared" si="96"/>
        <v>0</v>
      </c>
      <c r="BX758" s="88">
        <f t="shared" si="97"/>
        <v>0</v>
      </c>
      <c r="BY758" s="89" t="b">
        <f>IF(BW758&lt;&gt;0,Árboles!AC752)</f>
        <v>0</v>
      </c>
      <c r="BZ758" s="88">
        <f t="shared" si="98"/>
        <v>0</v>
      </c>
      <c r="CA758" s="88">
        <f t="shared" si="99"/>
        <v>0</v>
      </c>
      <c r="CB758" s="89" t="b">
        <f>IF(BZ758&lt;&gt;0,Árboles!AC752)</f>
        <v>0</v>
      </c>
      <c r="CC758" s="88">
        <f t="shared" si="100"/>
        <v>0</v>
      </c>
      <c r="CD758" s="88">
        <f t="shared" si="101"/>
        <v>0</v>
      </c>
      <c r="CE758" s="89" t="b">
        <f>IF(CC758&lt;&gt;0,Árboles!AC752)</f>
        <v>0</v>
      </c>
    </row>
    <row r="759" spans="68:83">
      <c r="BP759" s="10">
        <f>Árboles!B753</f>
        <v>0</v>
      </c>
      <c r="BQ759" s="86">
        <f>Árboles!G753</f>
        <v>0</v>
      </c>
      <c r="BR759" s="87">
        <f>Árboles!V753</f>
        <v>0</v>
      </c>
      <c r="BS759" s="87">
        <f>Árboles!W753</f>
        <v>0</v>
      </c>
      <c r="BT759" s="88">
        <f t="shared" si="94"/>
        <v>0</v>
      </c>
      <c r="BU759" s="88">
        <f t="shared" si="95"/>
        <v>0</v>
      </c>
      <c r="BV759" s="89" t="b">
        <f>IF(BT759&lt;&gt;0,Árboles!AC753)</f>
        <v>0</v>
      </c>
      <c r="BW759" s="88">
        <f t="shared" si="96"/>
        <v>0</v>
      </c>
      <c r="BX759" s="88">
        <f t="shared" si="97"/>
        <v>0</v>
      </c>
      <c r="BY759" s="89" t="b">
        <f>IF(BW759&lt;&gt;0,Árboles!AC753)</f>
        <v>0</v>
      </c>
      <c r="BZ759" s="88">
        <f t="shared" si="98"/>
        <v>0</v>
      </c>
      <c r="CA759" s="88">
        <f t="shared" si="99"/>
        <v>0</v>
      </c>
      <c r="CB759" s="89" t="b">
        <f>IF(BZ759&lt;&gt;0,Árboles!AC753)</f>
        <v>0</v>
      </c>
      <c r="CC759" s="88">
        <f t="shared" si="100"/>
        <v>0</v>
      </c>
      <c r="CD759" s="88">
        <f t="shared" si="101"/>
        <v>0</v>
      </c>
      <c r="CE759" s="89" t="b">
        <f>IF(CC759&lt;&gt;0,Árboles!AC753)</f>
        <v>0</v>
      </c>
    </row>
    <row r="760" spans="68:83">
      <c r="BP760" s="10">
        <f>Árboles!B754</f>
        <v>0</v>
      </c>
      <c r="BQ760" s="86">
        <f>Árboles!G754</f>
        <v>0</v>
      </c>
      <c r="BR760" s="87">
        <f>Árboles!V754</f>
        <v>0</v>
      </c>
      <c r="BS760" s="87">
        <f>Árboles!W754</f>
        <v>0</v>
      </c>
      <c r="BT760" s="88">
        <f t="shared" si="94"/>
        <v>0</v>
      </c>
      <c r="BU760" s="88">
        <f t="shared" si="95"/>
        <v>0</v>
      </c>
      <c r="BV760" s="89" t="b">
        <f>IF(BT760&lt;&gt;0,Árboles!AC754)</f>
        <v>0</v>
      </c>
      <c r="BW760" s="88">
        <f t="shared" si="96"/>
        <v>0</v>
      </c>
      <c r="BX760" s="88">
        <f t="shared" si="97"/>
        <v>0</v>
      </c>
      <c r="BY760" s="89" t="b">
        <f>IF(BW760&lt;&gt;0,Árboles!AC754)</f>
        <v>0</v>
      </c>
      <c r="BZ760" s="88">
        <f t="shared" si="98"/>
        <v>0</v>
      </c>
      <c r="CA760" s="88">
        <f t="shared" si="99"/>
        <v>0</v>
      </c>
      <c r="CB760" s="89" t="b">
        <f>IF(BZ760&lt;&gt;0,Árboles!AC754)</f>
        <v>0</v>
      </c>
      <c r="CC760" s="88">
        <f t="shared" si="100"/>
        <v>0</v>
      </c>
      <c r="CD760" s="88">
        <f t="shared" si="101"/>
        <v>0</v>
      </c>
      <c r="CE760" s="89" t="b">
        <f>IF(CC760&lt;&gt;0,Árboles!AC754)</f>
        <v>0</v>
      </c>
    </row>
    <row r="761" spans="68:83">
      <c r="BP761" s="10">
        <f>Árboles!B755</f>
        <v>0</v>
      </c>
      <c r="BQ761" s="86">
        <f>Árboles!G755</f>
        <v>0</v>
      </c>
      <c r="BR761" s="87">
        <f>Árboles!V755</f>
        <v>0</v>
      </c>
      <c r="BS761" s="87">
        <f>Árboles!W755</f>
        <v>0</v>
      </c>
      <c r="BT761" s="88">
        <f t="shared" si="94"/>
        <v>0</v>
      </c>
      <c r="BU761" s="88">
        <f t="shared" si="95"/>
        <v>0</v>
      </c>
      <c r="BV761" s="89" t="b">
        <f>IF(BT761&lt;&gt;0,Árboles!AC755)</f>
        <v>0</v>
      </c>
      <c r="BW761" s="88">
        <f t="shared" si="96"/>
        <v>0</v>
      </c>
      <c r="BX761" s="88">
        <f t="shared" si="97"/>
        <v>0</v>
      </c>
      <c r="BY761" s="89" t="b">
        <f>IF(BW761&lt;&gt;0,Árboles!AC755)</f>
        <v>0</v>
      </c>
      <c r="BZ761" s="88">
        <f t="shared" si="98"/>
        <v>0</v>
      </c>
      <c r="CA761" s="88">
        <f t="shared" si="99"/>
        <v>0</v>
      </c>
      <c r="CB761" s="89" t="b">
        <f>IF(BZ761&lt;&gt;0,Árboles!AC755)</f>
        <v>0</v>
      </c>
      <c r="CC761" s="88">
        <f t="shared" si="100"/>
        <v>0</v>
      </c>
      <c r="CD761" s="88">
        <f t="shared" si="101"/>
        <v>0</v>
      </c>
      <c r="CE761" s="89" t="b">
        <f>IF(CC761&lt;&gt;0,Árboles!AC755)</f>
        <v>0</v>
      </c>
    </row>
    <row r="762" spans="68:83">
      <c r="BP762" s="10">
        <f>Árboles!B756</f>
        <v>0</v>
      </c>
      <c r="BQ762" s="86">
        <f>Árboles!G756</f>
        <v>0</v>
      </c>
      <c r="BR762" s="87">
        <f>Árboles!V756</f>
        <v>0</v>
      </c>
      <c r="BS762" s="87">
        <f>Árboles!W756</f>
        <v>0</v>
      </c>
      <c r="BT762" s="88">
        <f t="shared" si="94"/>
        <v>0</v>
      </c>
      <c r="BU762" s="88">
        <f t="shared" si="95"/>
        <v>0</v>
      </c>
      <c r="BV762" s="89" t="b">
        <f>IF(BT762&lt;&gt;0,Árboles!AC756)</f>
        <v>0</v>
      </c>
      <c r="BW762" s="88">
        <f t="shared" si="96"/>
        <v>0</v>
      </c>
      <c r="BX762" s="88">
        <f t="shared" si="97"/>
        <v>0</v>
      </c>
      <c r="BY762" s="89" t="b">
        <f>IF(BW762&lt;&gt;0,Árboles!AC756)</f>
        <v>0</v>
      </c>
      <c r="BZ762" s="88">
        <f t="shared" si="98"/>
        <v>0</v>
      </c>
      <c r="CA762" s="88">
        <f t="shared" si="99"/>
        <v>0</v>
      </c>
      <c r="CB762" s="89" t="b">
        <f>IF(BZ762&lt;&gt;0,Árboles!AC756)</f>
        <v>0</v>
      </c>
      <c r="CC762" s="88">
        <f t="shared" si="100"/>
        <v>0</v>
      </c>
      <c r="CD762" s="88">
        <f t="shared" si="101"/>
        <v>0</v>
      </c>
      <c r="CE762" s="89" t="b">
        <f>IF(CC762&lt;&gt;0,Árboles!AC756)</f>
        <v>0</v>
      </c>
    </row>
    <row r="763" spans="68:83">
      <c r="BP763" s="10">
        <f>Árboles!B757</f>
        <v>0</v>
      </c>
      <c r="BQ763" s="86">
        <f>Árboles!G757</f>
        <v>0</v>
      </c>
      <c r="BR763" s="87">
        <f>Árboles!V757</f>
        <v>0</v>
      </c>
      <c r="BS763" s="87">
        <f>Árboles!W757</f>
        <v>0</v>
      </c>
      <c r="BT763" s="88">
        <f t="shared" si="94"/>
        <v>0</v>
      </c>
      <c r="BU763" s="88">
        <f t="shared" si="95"/>
        <v>0</v>
      </c>
      <c r="BV763" s="89" t="b">
        <f>IF(BT763&lt;&gt;0,Árboles!AC757)</f>
        <v>0</v>
      </c>
      <c r="BW763" s="88">
        <f t="shared" si="96"/>
        <v>0</v>
      </c>
      <c r="BX763" s="88">
        <f t="shared" si="97"/>
        <v>0</v>
      </c>
      <c r="BY763" s="89" t="b">
        <f>IF(BW763&lt;&gt;0,Árboles!AC757)</f>
        <v>0</v>
      </c>
      <c r="BZ763" s="88">
        <f t="shared" si="98"/>
        <v>0</v>
      </c>
      <c r="CA763" s="88">
        <f t="shared" si="99"/>
        <v>0</v>
      </c>
      <c r="CB763" s="89" t="b">
        <f>IF(BZ763&lt;&gt;0,Árboles!AC757)</f>
        <v>0</v>
      </c>
      <c r="CC763" s="88">
        <f t="shared" si="100"/>
        <v>0</v>
      </c>
      <c r="CD763" s="88">
        <f t="shared" si="101"/>
        <v>0</v>
      </c>
      <c r="CE763" s="89" t="b">
        <f>IF(CC763&lt;&gt;0,Árboles!AC757)</f>
        <v>0</v>
      </c>
    </row>
    <row r="764" spans="68:83">
      <c r="BP764" s="10">
        <f>Árboles!B758</f>
        <v>0</v>
      </c>
      <c r="BQ764" s="86">
        <f>Árboles!G758</f>
        <v>0</v>
      </c>
      <c r="BR764" s="87">
        <f>Árboles!V758</f>
        <v>0</v>
      </c>
      <c r="BS764" s="87">
        <f>Árboles!W758</f>
        <v>0</v>
      </c>
      <c r="BT764" s="88">
        <f t="shared" si="94"/>
        <v>0</v>
      </c>
      <c r="BU764" s="88">
        <f t="shared" si="95"/>
        <v>0</v>
      </c>
      <c r="BV764" s="89" t="b">
        <f>IF(BT764&lt;&gt;0,Árboles!AC758)</f>
        <v>0</v>
      </c>
      <c r="BW764" s="88">
        <f t="shared" si="96"/>
        <v>0</v>
      </c>
      <c r="BX764" s="88">
        <f t="shared" si="97"/>
        <v>0</v>
      </c>
      <c r="BY764" s="89" t="b">
        <f>IF(BW764&lt;&gt;0,Árboles!AC758)</f>
        <v>0</v>
      </c>
      <c r="BZ764" s="88">
        <f t="shared" si="98"/>
        <v>0</v>
      </c>
      <c r="CA764" s="88">
        <f t="shared" si="99"/>
        <v>0</v>
      </c>
      <c r="CB764" s="89" t="b">
        <f>IF(BZ764&lt;&gt;0,Árboles!AC758)</f>
        <v>0</v>
      </c>
      <c r="CC764" s="88">
        <f t="shared" si="100"/>
        <v>0</v>
      </c>
      <c r="CD764" s="88">
        <f t="shared" si="101"/>
        <v>0</v>
      </c>
      <c r="CE764" s="89" t="b">
        <f>IF(CC764&lt;&gt;0,Árboles!AC758)</f>
        <v>0</v>
      </c>
    </row>
    <row r="765" spans="68:83">
      <c r="BP765" s="10">
        <f>Árboles!B759</f>
        <v>0</v>
      </c>
      <c r="BQ765" s="86">
        <f>Árboles!G759</f>
        <v>0</v>
      </c>
      <c r="BR765" s="87">
        <f>Árboles!V759</f>
        <v>0</v>
      </c>
      <c r="BS765" s="87">
        <f>Árboles!W759</f>
        <v>0</v>
      </c>
      <c r="BT765" s="88">
        <f t="shared" si="94"/>
        <v>0</v>
      </c>
      <c r="BU765" s="88">
        <f t="shared" si="95"/>
        <v>0</v>
      </c>
      <c r="BV765" s="89" t="b">
        <f>IF(BT765&lt;&gt;0,Árboles!AC759)</f>
        <v>0</v>
      </c>
      <c r="BW765" s="88">
        <f t="shared" si="96"/>
        <v>0</v>
      </c>
      <c r="BX765" s="88">
        <f t="shared" si="97"/>
        <v>0</v>
      </c>
      <c r="BY765" s="89" t="b">
        <f>IF(BW765&lt;&gt;0,Árboles!AC759)</f>
        <v>0</v>
      </c>
      <c r="BZ765" s="88">
        <f t="shared" si="98"/>
        <v>0</v>
      </c>
      <c r="CA765" s="88">
        <f t="shared" si="99"/>
        <v>0</v>
      </c>
      <c r="CB765" s="89" t="b">
        <f>IF(BZ765&lt;&gt;0,Árboles!AC759)</f>
        <v>0</v>
      </c>
      <c r="CC765" s="88">
        <f t="shared" si="100"/>
        <v>0</v>
      </c>
      <c r="CD765" s="88">
        <f t="shared" si="101"/>
        <v>0</v>
      </c>
      <c r="CE765" s="89" t="b">
        <f>IF(CC765&lt;&gt;0,Árboles!AC759)</f>
        <v>0</v>
      </c>
    </row>
    <row r="766" spans="68:83">
      <c r="BP766" s="10">
        <f>Árboles!B760</f>
        <v>0</v>
      </c>
      <c r="BQ766" s="86">
        <f>Árboles!G760</f>
        <v>0</v>
      </c>
      <c r="BR766" s="87">
        <f>Árboles!V760</f>
        <v>0</v>
      </c>
      <c r="BS766" s="87">
        <f>Árboles!W760</f>
        <v>0</v>
      </c>
      <c r="BT766" s="88">
        <f t="shared" si="94"/>
        <v>0</v>
      </c>
      <c r="BU766" s="88">
        <f t="shared" si="95"/>
        <v>0</v>
      </c>
      <c r="BV766" s="89" t="b">
        <f>IF(BT766&lt;&gt;0,Árboles!AC760)</f>
        <v>0</v>
      </c>
      <c r="BW766" s="88">
        <f t="shared" si="96"/>
        <v>0</v>
      </c>
      <c r="BX766" s="88">
        <f t="shared" si="97"/>
        <v>0</v>
      </c>
      <c r="BY766" s="89" t="b">
        <f>IF(BW766&lt;&gt;0,Árboles!AC760)</f>
        <v>0</v>
      </c>
      <c r="BZ766" s="88">
        <f t="shared" si="98"/>
        <v>0</v>
      </c>
      <c r="CA766" s="88">
        <f t="shared" si="99"/>
        <v>0</v>
      </c>
      <c r="CB766" s="89" t="b">
        <f>IF(BZ766&lt;&gt;0,Árboles!AC760)</f>
        <v>0</v>
      </c>
      <c r="CC766" s="88">
        <f t="shared" si="100"/>
        <v>0</v>
      </c>
      <c r="CD766" s="88">
        <f t="shared" si="101"/>
        <v>0</v>
      </c>
      <c r="CE766" s="89" t="b">
        <f>IF(CC766&lt;&gt;0,Árboles!AC760)</f>
        <v>0</v>
      </c>
    </row>
    <row r="767" spans="68:83">
      <c r="BP767" s="10">
        <f>Árboles!B761</f>
        <v>0</v>
      </c>
      <c r="BQ767" s="86">
        <f>Árboles!G761</f>
        <v>0</v>
      </c>
      <c r="BR767" s="87">
        <f>Árboles!V761</f>
        <v>0</v>
      </c>
      <c r="BS767" s="87">
        <f>Árboles!W761</f>
        <v>0</v>
      </c>
      <c r="BT767" s="88">
        <f t="shared" si="94"/>
        <v>0</v>
      </c>
      <c r="BU767" s="88">
        <f t="shared" si="95"/>
        <v>0</v>
      </c>
      <c r="BV767" s="89" t="b">
        <f>IF(BT767&lt;&gt;0,Árboles!AC761)</f>
        <v>0</v>
      </c>
      <c r="BW767" s="88">
        <f t="shared" si="96"/>
        <v>0</v>
      </c>
      <c r="BX767" s="88">
        <f t="shared" si="97"/>
        <v>0</v>
      </c>
      <c r="BY767" s="89" t="b">
        <f>IF(BW767&lt;&gt;0,Árboles!AC761)</f>
        <v>0</v>
      </c>
      <c r="BZ767" s="88">
        <f t="shared" si="98"/>
        <v>0</v>
      </c>
      <c r="CA767" s="88">
        <f t="shared" si="99"/>
        <v>0</v>
      </c>
      <c r="CB767" s="89" t="b">
        <f>IF(BZ767&lt;&gt;0,Árboles!AC761)</f>
        <v>0</v>
      </c>
      <c r="CC767" s="88">
        <f t="shared" si="100"/>
        <v>0</v>
      </c>
      <c r="CD767" s="88">
        <f t="shared" si="101"/>
        <v>0</v>
      </c>
      <c r="CE767" s="89" t="b">
        <f>IF(CC767&lt;&gt;0,Árboles!AC761)</f>
        <v>0</v>
      </c>
    </row>
    <row r="768" spans="68:83">
      <c r="BP768" s="10">
        <f>Árboles!B762</f>
        <v>0</v>
      </c>
      <c r="BQ768" s="86">
        <f>Árboles!G762</f>
        <v>0</v>
      </c>
      <c r="BR768" s="87">
        <f>Árboles!V762</f>
        <v>0</v>
      </c>
      <c r="BS768" s="87">
        <f>Árboles!W762</f>
        <v>0</v>
      </c>
      <c r="BT768" s="88">
        <f t="shared" si="94"/>
        <v>0</v>
      </c>
      <c r="BU768" s="88">
        <f t="shared" si="95"/>
        <v>0</v>
      </c>
      <c r="BV768" s="89" t="b">
        <f>IF(BT768&lt;&gt;0,Árboles!AC762)</f>
        <v>0</v>
      </c>
      <c r="BW768" s="88">
        <f t="shared" si="96"/>
        <v>0</v>
      </c>
      <c r="BX768" s="88">
        <f t="shared" si="97"/>
        <v>0</v>
      </c>
      <c r="BY768" s="89" t="b">
        <f>IF(BW768&lt;&gt;0,Árboles!AC762)</f>
        <v>0</v>
      </c>
      <c r="BZ768" s="88">
        <f t="shared" si="98"/>
        <v>0</v>
      </c>
      <c r="CA768" s="88">
        <f t="shared" si="99"/>
        <v>0</v>
      </c>
      <c r="CB768" s="89" t="b">
        <f>IF(BZ768&lt;&gt;0,Árboles!AC762)</f>
        <v>0</v>
      </c>
      <c r="CC768" s="88">
        <f t="shared" si="100"/>
        <v>0</v>
      </c>
      <c r="CD768" s="88">
        <f t="shared" si="101"/>
        <v>0</v>
      </c>
      <c r="CE768" s="89" t="b">
        <f>IF(CC768&lt;&gt;0,Árboles!AC762)</f>
        <v>0</v>
      </c>
    </row>
    <row r="769" spans="68:83">
      <c r="BP769" s="10">
        <f>Árboles!B763</f>
        <v>0</v>
      </c>
      <c r="BQ769" s="86">
        <f>Árboles!G763</f>
        <v>0</v>
      </c>
      <c r="BR769" s="87">
        <f>Árboles!V763</f>
        <v>0</v>
      </c>
      <c r="BS769" s="87">
        <f>Árboles!W763</f>
        <v>0</v>
      </c>
      <c r="BT769" s="88">
        <f t="shared" si="94"/>
        <v>0</v>
      </c>
      <c r="BU769" s="88">
        <f t="shared" si="95"/>
        <v>0</v>
      </c>
      <c r="BV769" s="89" t="b">
        <f>IF(BT769&lt;&gt;0,Árboles!AC763)</f>
        <v>0</v>
      </c>
      <c r="BW769" s="88">
        <f t="shared" si="96"/>
        <v>0</v>
      </c>
      <c r="BX769" s="88">
        <f t="shared" si="97"/>
        <v>0</v>
      </c>
      <c r="BY769" s="89" t="b">
        <f>IF(BW769&lt;&gt;0,Árboles!AC763)</f>
        <v>0</v>
      </c>
      <c r="BZ769" s="88">
        <f t="shared" si="98"/>
        <v>0</v>
      </c>
      <c r="CA769" s="88">
        <f t="shared" si="99"/>
        <v>0</v>
      </c>
      <c r="CB769" s="89" t="b">
        <f>IF(BZ769&lt;&gt;0,Árboles!AC763)</f>
        <v>0</v>
      </c>
      <c r="CC769" s="88">
        <f t="shared" si="100"/>
        <v>0</v>
      </c>
      <c r="CD769" s="88">
        <f t="shared" si="101"/>
        <v>0</v>
      </c>
      <c r="CE769" s="89" t="b">
        <f>IF(CC769&lt;&gt;0,Árboles!AC763)</f>
        <v>0</v>
      </c>
    </row>
    <row r="770" spans="68:83">
      <c r="BP770" s="10">
        <f>Árboles!B764</f>
        <v>0</v>
      </c>
      <c r="BQ770" s="86">
        <f>Árboles!G764</f>
        <v>0</v>
      </c>
      <c r="BR770" s="87">
        <f>Árboles!V764</f>
        <v>0</v>
      </c>
      <c r="BS770" s="87">
        <f>Árboles!W764</f>
        <v>0</v>
      </c>
      <c r="BT770" s="88">
        <f t="shared" si="94"/>
        <v>0</v>
      </c>
      <c r="BU770" s="88">
        <f t="shared" si="95"/>
        <v>0</v>
      </c>
      <c r="BV770" s="89" t="b">
        <f>IF(BT770&lt;&gt;0,Árboles!AC764)</f>
        <v>0</v>
      </c>
      <c r="BW770" s="88">
        <f t="shared" si="96"/>
        <v>0</v>
      </c>
      <c r="BX770" s="88">
        <f t="shared" si="97"/>
        <v>0</v>
      </c>
      <c r="BY770" s="89" t="b">
        <f>IF(BW770&lt;&gt;0,Árboles!AC764)</f>
        <v>0</v>
      </c>
      <c r="BZ770" s="88">
        <f t="shared" si="98"/>
        <v>0</v>
      </c>
      <c r="CA770" s="88">
        <f t="shared" si="99"/>
        <v>0</v>
      </c>
      <c r="CB770" s="89" t="b">
        <f>IF(BZ770&lt;&gt;0,Árboles!AC764)</f>
        <v>0</v>
      </c>
      <c r="CC770" s="88">
        <f t="shared" si="100"/>
        <v>0</v>
      </c>
      <c r="CD770" s="88">
        <f t="shared" si="101"/>
        <v>0</v>
      </c>
      <c r="CE770" s="89" t="b">
        <f>IF(CC770&lt;&gt;0,Árboles!AC764)</f>
        <v>0</v>
      </c>
    </row>
    <row r="771" spans="68:83">
      <c r="BP771" s="10">
        <f>Árboles!B765</f>
        <v>0</v>
      </c>
      <c r="BQ771" s="86">
        <f>Árboles!G765</f>
        <v>0</v>
      </c>
      <c r="BR771" s="87">
        <f>Árboles!V765</f>
        <v>0</v>
      </c>
      <c r="BS771" s="87">
        <f>Árboles!W765</f>
        <v>0</v>
      </c>
      <c r="BT771" s="88">
        <f t="shared" si="94"/>
        <v>0</v>
      </c>
      <c r="BU771" s="88">
        <f t="shared" si="95"/>
        <v>0</v>
      </c>
      <c r="BV771" s="89" t="b">
        <f>IF(BT771&lt;&gt;0,Árboles!AC765)</f>
        <v>0</v>
      </c>
      <c r="BW771" s="88">
        <f t="shared" si="96"/>
        <v>0</v>
      </c>
      <c r="BX771" s="88">
        <f t="shared" si="97"/>
        <v>0</v>
      </c>
      <c r="BY771" s="89" t="b">
        <f>IF(BW771&lt;&gt;0,Árboles!AC765)</f>
        <v>0</v>
      </c>
      <c r="BZ771" s="88">
        <f t="shared" si="98"/>
        <v>0</v>
      </c>
      <c r="CA771" s="88">
        <f t="shared" si="99"/>
        <v>0</v>
      </c>
      <c r="CB771" s="89" t="b">
        <f>IF(BZ771&lt;&gt;0,Árboles!AC765)</f>
        <v>0</v>
      </c>
      <c r="CC771" s="88">
        <f t="shared" si="100"/>
        <v>0</v>
      </c>
      <c r="CD771" s="88">
        <f t="shared" si="101"/>
        <v>0</v>
      </c>
      <c r="CE771" s="89" t="b">
        <f>IF(CC771&lt;&gt;0,Árboles!AC765)</f>
        <v>0</v>
      </c>
    </row>
    <row r="772" spans="68:83">
      <c r="BP772" s="10">
        <f>Árboles!B766</f>
        <v>0</v>
      </c>
      <c r="BQ772" s="86">
        <f>Árboles!G766</f>
        <v>0</v>
      </c>
      <c r="BR772" s="87">
        <f>Árboles!V766</f>
        <v>0</v>
      </c>
      <c r="BS772" s="87">
        <f>Árboles!W766</f>
        <v>0</v>
      </c>
      <c r="BT772" s="88">
        <f t="shared" si="94"/>
        <v>0</v>
      </c>
      <c r="BU772" s="88">
        <f t="shared" si="95"/>
        <v>0</v>
      </c>
      <c r="BV772" s="89" t="b">
        <f>IF(BT772&lt;&gt;0,Árboles!AC766)</f>
        <v>0</v>
      </c>
      <c r="BW772" s="88">
        <f t="shared" si="96"/>
        <v>0</v>
      </c>
      <c r="BX772" s="88">
        <f t="shared" si="97"/>
        <v>0</v>
      </c>
      <c r="BY772" s="89" t="b">
        <f>IF(BW772&lt;&gt;0,Árboles!AC766)</f>
        <v>0</v>
      </c>
      <c r="BZ772" s="88">
        <f t="shared" si="98"/>
        <v>0</v>
      </c>
      <c r="CA772" s="88">
        <f t="shared" si="99"/>
        <v>0</v>
      </c>
      <c r="CB772" s="89" t="b">
        <f>IF(BZ772&lt;&gt;0,Árboles!AC766)</f>
        <v>0</v>
      </c>
      <c r="CC772" s="88">
        <f t="shared" si="100"/>
        <v>0</v>
      </c>
      <c r="CD772" s="88">
        <f t="shared" si="101"/>
        <v>0</v>
      </c>
      <c r="CE772" s="89" t="b">
        <f>IF(CC772&lt;&gt;0,Árboles!AC766)</f>
        <v>0</v>
      </c>
    </row>
    <row r="773" spans="68:83">
      <c r="BP773" s="10">
        <f>Árboles!B767</f>
        <v>0</v>
      </c>
      <c r="BQ773" s="86">
        <f>Árboles!G767</f>
        <v>0</v>
      </c>
      <c r="BR773" s="87">
        <f>Árboles!V767</f>
        <v>0</v>
      </c>
      <c r="BS773" s="87">
        <f>Árboles!W767</f>
        <v>0</v>
      </c>
      <c r="BT773" s="88">
        <f t="shared" si="94"/>
        <v>0</v>
      </c>
      <c r="BU773" s="88">
        <f t="shared" si="95"/>
        <v>0</v>
      </c>
      <c r="BV773" s="89" t="b">
        <f>IF(BT773&lt;&gt;0,Árboles!AC767)</f>
        <v>0</v>
      </c>
      <c r="BW773" s="88">
        <f t="shared" si="96"/>
        <v>0</v>
      </c>
      <c r="BX773" s="88">
        <f t="shared" si="97"/>
        <v>0</v>
      </c>
      <c r="BY773" s="89" t="b">
        <f>IF(BW773&lt;&gt;0,Árboles!AC767)</f>
        <v>0</v>
      </c>
      <c r="BZ773" s="88">
        <f t="shared" si="98"/>
        <v>0</v>
      </c>
      <c r="CA773" s="88">
        <f t="shared" si="99"/>
        <v>0</v>
      </c>
      <c r="CB773" s="89" t="b">
        <f>IF(BZ773&lt;&gt;0,Árboles!AC767)</f>
        <v>0</v>
      </c>
      <c r="CC773" s="88">
        <f t="shared" si="100"/>
        <v>0</v>
      </c>
      <c r="CD773" s="88">
        <f t="shared" si="101"/>
        <v>0</v>
      </c>
      <c r="CE773" s="89" t="b">
        <f>IF(CC773&lt;&gt;0,Árboles!AC767)</f>
        <v>0</v>
      </c>
    </row>
    <row r="774" spans="68:83">
      <c r="BP774" s="10">
        <f>Árboles!B768</f>
        <v>0</v>
      </c>
      <c r="BQ774" s="86">
        <f>Árboles!G768</f>
        <v>0</v>
      </c>
      <c r="BR774" s="87">
        <f>Árboles!V768</f>
        <v>0</v>
      </c>
      <c r="BS774" s="87">
        <f>Árboles!W768</f>
        <v>0</v>
      </c>
      <c r="BT774" s="88">
        <f t="shared" si="94"/>
        <v>0</v>
      </c>
      <c r="BU774" s="88">
        <f t="shared" si="95"/>
        <v>0</v>
      </c>
      <c r="BV774" s="89" t="b">
        <f>IF(BT774&lt;&gt;0,Árboles!AC768)</f>
        <v>0</v>
      </c>
      <c r="BW774" s="88">
        <f t="shared" si="96"/>
        <v>0</v>
      </c>
      <c r="BX774" s="88">
        <f t="shared" si="97"/>
        <v>0</v>
      </c>
      <c r="BY774" s="89" t="b">
        <f>IF(BW774&lt;&gt;0,Árboles!AC768)</f>
        <v>0</v>
      </c>
      <c r="BZ774" s="88">
        <f t="shared" si="98"/>
        <v>0</v>
      </c>
      <c r="CA774" s="88">
        <f t="shared" si="99"/>
        <v>0</v>
      </c>
      <c r="CB774" s="89" t="b">
        <f>IF(BZ774&lt;&gt;0,Árboles!AC768)</f>
        <v>0</v>
      </c>
      <c r="CC774" s="88">
        <f t="shared" si="100"/>
        <v>0</v>
      </c>
      <c r="CD774" s="88">
        <f t="shared" si="101"/>
        <v>0</v>
      </c>
      <c r="CE774" s="89" t="b">
        <f>IF(CC774&lt;&gt;0,Árboles!AC768)</f>
        <v>0</v>
      </c>
    </row>
    <row r="775" spans="68:83">
      <c r="BP775" s="10">
        <f>Árboles!B769</f>
        <v>0</v>
      </c>
      <c r="BQ775" s="86">
        <f>Árboles!G769</f>
        <v>0</v>
      </c>
      <c r="BR775" s="87">
        <f>Árboles!V769</f>
        <v>0</v>
      </c>
      <c r="BS775" s="87">
        <f>Árboles!W769</f>
        <v>0</v>
      </c>
      <c r="BT775" s="88">
        <f t="shared" si="94"/>
        <v>0</v>
      </c>
      <c r="BU775" s="88">
        <f t="shared" si="95"/>
        <v>0</v>
      </c>
      <c r="BV775" s="89" t="b">
        <f>IF(BT775&lt;&gt;0,Árboles!AC769)</f>
        <v>0</v>
      </c>
      <c r="BW775" s="88">
        <f t="shared" si="96"/>
        <v>0</v>
      </c>
      <c r="BX775" s="88">
        <f t="shared" si="97"/>
        <v>0</v>
      </c>
      <c r="BY775" s="89" t="b">
        <f>IF(BW775&lt;&gt;0,Árboles!AC769)</f>
        <v>0</v>
      </c>
      <c r="BZ775" s="88">
        <f t="shared" si="98"/>
        <v>0</v>
      </c>
      <c r="CA775" s="88">
        <f t="shared" si="99"/>
        <v>0</v>
      </c>
      <c r="CB775" s="89" t="b">
        <f>IF(BZ775&lt;&gt;0,Árboles!AC769)</f>
        <v>0</v>
      </c>
      <c r="CC775" s="88">
        <f t="shared" si="100"/>
        <v>0</v>
      </c>
      <c r="CD775" s="88">
        <f t="shared" si="101"/>
        <v>0</v>
      </c>
      <c r="CE775" s="89" t="b">
        <f>IF(CC775&lt;&gt;0,Árboles!AC769)</f>
        <v>0</v>
      </c>
    </row>
    <row r="776" spans="68:83">
      <c r="BP776" s="10">
        <f>Árboles!B770</f>
        <v>0</v>
      </c>
      <c r="BQ776" s="86">
        <f>Árboles!G770</f>
        <v>0</v>
      </c>
      <c r="BR776" s="87">
        <f>Árboles!V770</f>
        <v>0</v>
      </c>
      <c r="BS776" s="87">
        <f>Árboles!W770</f>
        <v>0</v>
      </c>
      <c r="BT776" s="88">
        <f t="shared" si="94"/>
        <v>0</v>
      </c>
      <c r="BU776" s="88">
        <f t="shared" si="95"/>
        <v>0</v>
      </c>
      <c r="BV776" s="89" t="b">
        <f>IF(BT776&lt;&gt;0,Árboles!AC770)</f>
        <v>0</v>
      </c>
      <c r="BW776" s="88">
        <f t="shared" si="96"/>
        <v>0</v>
      </c>
      <c r="BX776" s="88">
        <f t="shared" si="97"/>
        <v>0</v>
      </c>
      <c r="BY776" s="89" t="b">
        <f>IF(BW776&lt;&gt;0,Árboles!AC770)</f>
        <v>0</v>
      </c>
      <c r="BZ776" s="88">
        <f t="shared" si="98"/>
        <v>0</v>
      </c>
      <c r="CA776" s="88">
        <f t="shared" si="99"/>
        <v>0</v>
      </c>
      <c r="CB776" s="89" t="b">
        <f>IF(BZ776&lt;&gt;0,Árboles!AC770)</f>
        <v>0</v>
      </c>
      <c r="CC776" s="88">
        <f t="shared" si="100"/>
        <v>0</v>
      </c>
      <c r="CD776" s="88">
        <f t="shared" si="101"/>
        <v>0</v>
      </c>
      <c r="CE776" s="89" t="b">
        <f>IF(CC776&lt;&gt;0,Árboles!AC770)</f>
        <v>0</v>
      </c>
    </row>
    <row r="777" spans="68:83">
      <c r="BP777" s="10">
        <f>Árboles!B771</f>
        <v>0</v>
      </c>
      <c r="BQ777" s="86">
        <f>Árboles!G771</f>
        <v>0</v>
      </c>
      <c r="BR777" s="87">
        <f>Árboles!V771</f>
        <v>0</v>
      </c>
      <c r="BS777" s="87">
        <f>Árboles!W771</f>
        <v>0</v>
      </c>
      <c r="BT777" s="88">
        <f t="shared" ref="BT777:BT840" si="102">IF(AND($BQ777="Quercus pyrenaica",$CF$7=TRUE),$BR777,0)</f>
        <v>0</v>
      </c>
      <c r="BU777" s="88">
        <f t="shared" ref="BU777:BU840" si="103">IF(AND($BQ777="Quercus pyrenaica",$CF$7=TRUE),$BS777,0)</f>
        <v>0</v>
      </c>
      <c r="BV777" s="89" t="b">
        <f>IF(BT777&lt;&gt;0,Árboles!AC771)</f>
        <v>0</v>
      </c>
      <c r="BW777" s="88">
        <f t="shared" ref="BW777:BW840" si="104">IF(AND($BQ777="Pinus nigra",$CF$8=TRUE),$BR777,0)</f>
        <v>0</v>
      </c>
      <c r="BX777" s="88">
        <f t="shared" ref="BX777:BX840" si="105">IF(AND($BQ777="Pinus nigra",$CF$8=TRUE),$BS777,0)</f>
        <v>0</v>
      </c>
      <c r="BY777" s="89" t="b">
        <f>IF(BW777&lt;&gt;0,Árboles!AC771)</f>
        <v>0</v>
      </c>
      <c r="BZ777" s="88">
        <f t="shared" ref="BZ777:BZ840" si="106">IF(AND($BQ777="Pinus sylvestris",$CF$9=TRUE),$BR777,0)</f>
        <v>0</v>
      </c>
      <c r="CA777" s="88">
        <f t="shared" ref="CA777:CA840" si="107">IF(AND($BQ777="Pinus sylvestris",$CF$9=TRUE),$BS777,0)</f>
        <v>0</v>
      </c>
      <c r="CB777" s="89" t="b">
        <f>IF(BZ777&lt;&gt;0,Árboles!AC771)</f>
        <v>0</v>
      </c>
      <c r="CC777" s="88">
        <f t="shared" ref="CC777:CC840" si="108">IF(AND($BQ777="Crataegus monogyna",$CF$10=TRUE),$BR777,0)</f>
        <v>0</v>
      </c>
      <c r="CD777" s="88">
        <f t="shared" ref="CD777:CD840" si="109">IF(AND($BQ777="Crataegus monogyna",$CF$10=TRUE),$BS777,0)</f>
        <v>0</v>
      </c>
      <c r="CE777" s="89" t="b">
        <f>IF(CC777&lt;&gt;0,Árboles!AC771)</f>
        <v>0</v>
      </c>
    </row>
    <row r="778" spans="68:83">
      <c r="BP778" s="10">
        <f>Árboles!B772</f>
        <v>0</v>
      </c>
      <c r="BQ778" s="86">
        <f>Árboles!G772</f>
        <v>0</v>
      </c>
      <c r="BR778" s="87">
        <f>Árboles!V772</f>
        <v>0</v>
      </c>
      <c r="BS778" s="87">
        <f>Árboles!W772</f>
        <v>0</v>
      </c>
      <c r="BT778" s="88">
        <f t="shared" si="102"/>
        <v>0</v>
      </c>
      <c r="BU778" s="88">
        <f t="shared" si="103"/>
        <v>0</v>
      </c>
      <c r="BV778" s="89" t="b">
        <f>IF(BT778&lt;&gt;0,Árboles!AC772)</f>
        <v>0</v>
      </c>
      <c r="BW778" s="88">
        <f t="shared" si="104"/>
        <v>0</v>
      </c>
      <c r="BX778" s="88">
        <f t="shared" si="105"/>
        <v>0</v>
      </c>
      <c r="BY778" s="89" t="b">
        <f>IF(BW778&lt;&gt;0,Árboles!AC772)</f>
        <v>0</v>
      </c>
      <c r="BZ778" s="88">
        <f t="shared" si="106"/>
        <v>0</v>
      </c>
      <c r="CA778" s="88">
        <f t="shared" si="107"/>
        <v>0</v>
      </c>
      <c r="CB778" s="89" t="b">
        <f>IF(BZ778&lt;&gt;0,Árboles!AC772)</f>
        <v>0</v>
      </c>
      <c r="CC778" s="88">
        <f t="shared" si="108"/>
        <v>0</v>
      </c>
      <c r="CD778" s="88">
        <f t="shared" si="109"/>
        <v>0</v>
      </c>
      <c r="CE778" s="89" t="b">
        <f>IF(CC778&lt;&gt;0,Árboles!AC772)</f>
        <v>0</v>
      </c>
    </row>
    <row r="779" spans="68:83">
      <c r="BP779" s="10">
        <f>Árboles!B773</f>
        <v>0</v>
      </c>
      <c r="BQ779" s="86">
        <f>Árboles!G773</f>
        <v>0</v>
      </c>
      <c r="BR779" s="87">
        <f>Árboles!V773</f>
        <v>0</v>
      </c>
      <c r="BS779" s="87">
        <f>Árboles!W773</f>
        <v>0</v>
      </c>
      <c r="BT779" s="88">
        <f t="shared" si="102"/>
        <v>0</v>
      </c>
      <c r="BU779" s="88">
        <f t="shared" si="103"/>
        <v>0</v>
      </c>
      <c r="BV779" s="89" t="b">
        <f>IF(BT779&lt;&gt;0,Árboles!AC773)</f>
        <v>0</v>
      </c>
      <c r="BW779" s="88">
        <f t="shared" si="104"/>
        <v>0</v>
      </c>
      <c r="BX779" s="88">
        <f t="shared" si="105"/>
        <v>0</v>
      </c>
      <c r="BY779" s="89" t="b">
        <f>IF(BW779&lt;&gt;0,Árboles!AC773)</f>
        <v>0</v>
      </c>
      <c r="BZ779" s="88">
        <f t="shared" si="106"/>
        <v>0</v>
      </c>
      <c r="CA779" s="88">
        <f t="shared" si="107"/>
        <v>0</v>
      </c>
      <c r="CB779" s="89" t="b">
        <f>IF(BZ779&lt;&gt;0,Árboles!AC773)</f>
        <v>0</v>
      </c>
      <c r="CC779" s="88">
        <f t="shared" si="108"/>
        <v>0</v>
      </c>
      <c r="CD779" s="88">
        <f t="shared" si="109"/>
        <v>0</v>
      </c>
      <c r="CE779" s="89" t="b">
        <f>IF(CC779&lt;&gt;0,Árboles!AC773)</f>
        <v>0</v>
      </c>
    </row>
    <row r="780" spans="68:83">
      <c r="BP780" s="10">
        <f>Árboles!B774</f>
        <v>0</v>
      </c>
      <c r="BQ780" s="86">
        <f>Árboles!G774</f>
        <v>0</v>
      </c>
      <c r="BR780" s="87">
        <f>Árboles!V774</f>
        <v>0</v>
      </c>
      <c r="BS780" s="87">
        <f>Árboles!W774</f>
        <v>0</v>
      </c>
      <c r="BT780" s="88">
        <f t="shared" si="102"/>
        <v>0</v>
      </c>
      <c r="BU780" s="88">
        <f t="shared" si="103"/>
        <v>0</v>
      </c>
      <c r="BV780" s="89" t="b">
        <f>IF(BT780&lt;&gt;0,Árboles!AC774)</f>
        <v>0</v>
      </c>
      <c r="BW780" s="88">
        <f t="shared" si="104"/>
        <v>0</v>
      </c>
      <c r="BX780" s="88">
        <f t="shared" si="105"/>
        <v>0</v>
      </c>
      <c r="BY780" s="89" t="b">
        <f>IF(BW780&lt;&gt;0,Árboles!AC774)</f>
        <v>0</v>
      </c>
      <c r="BZ780" s="88">
        <f t="shared" si="106"/>
        <v>0</v>
      </c>
      <c r="CA780" s="88">
        <f t="shared" si="107"/>
        <v>0</v>
      </c>
      <c r="CB780" s="89" t="b">
        <f>IF(BZ780&lt;&gt;0,Árboles!AC774)</f>
        <v>0</v>
      </c>
      <c r="CC780" s="88">
        <f t="shared" si="108"/>
        <v>0</v>
      </c>
      <c r="CD780" s="88">
        <f t="shared" si="109"/>
        <v>0</v>
      </c>
      <c r="CE780" s="89" t="b">
        <f>IF(CC780&lt;&gt;0,Árboles!AC774)</f>
        <v>0</v>
      </c>
    </row>
    <row r="781" spans="68:83">
      <c r="BP781" s="10">
        <f>Árboles!B775</f>
        <v>0</v>
      </c>
      <c r="BQ781" s="86">
        <f>Árboles!G775</f>
        <v>0</v>
      </c>
      <c r="BR781" s="87">
        <f>Árboles!V775</f>
        <v>0</v>
      </c>
      <c r="BS781" s="87">
        <f>Árboles!W775</f>
        <v>0</v>
      </c>
      <c r="BT781" s="88">
        <f t="shared" si="102"/>
        <v>0</v>
      </c>
      <c r="BU781" s="88">
        <f t="shared" si="103"/>
        <v>0</v>
      </c>
      <c r="BV781" s="89" t="b">
        <f>IF(BT781&lt;&gt;0,Árboles!AC775)</f>
        <v>0</v>
      </c>
      <c r="BW781" s="88">
        <f t="shared" si="104"/>
        <v>0</v>
      </c>
      <c r="BX781" s="88">
        <f t="shared" si="105"/>
        <v>0</v>
      </c>
      <c r="BY781" s="89" t="b">
        <f>IF(BW781&lt;&gt;0,Árboles!AC775)</f>
        <v>0</v>
      </c>
      <c r="BZ781" s="88">
        <f t="shared" si="106"/>
        <v>0</v>
      </c>
      <c r="CA781" s="88">
        <f t="shared" si="107"/>
        <v>0</v>
      </c>
      <c r="CB781" s="89" t="b">
        <f>IF(BZ781&lt;&gt;0,Árboles!AC775)</f>
        <v>0</v>
      </c>
      <c r="CC781" s="88">
        <f t="shared" si="108"/>
        <v>0</v>
      </c>
      <c r="CD781" s="88">
        <f t="shared" si="109"/>
        <v>0</v>
      </c>
      <c r="CE781" s="89" t="b">
        <f>IF(CC781&lt;&gt;0,Árboles!AC775)</f>
        <v>0</v>
      </c>
    </row>
    <row r="782" spans="68:83">
      <c r="BP782" s="10">
        <f>Árboles!B776</f>
        <v>0</v>
      </c>
      <c r="BQ782" s="86">
        <f>Árboles!G776</f>
        <v>0</v>
      </c>
      <c r="BR782" s="87">
        <f>Árboles!V776</f>
        <v>0</v>
      </c>
      <c r="BS782" s="87">
        <f>Árboles!W776</f>
        <v>0</v>
      </c>
      <c r="BT782" s="88">
        <f t="shared" si="102"/>
        <v>0</v>
      </c>
      <c r="BU782" s="88">
        <f t="shared" si="103"/>
        <v>0</v>
      </c>
      <c r="BV782" s="89" t="b">
        <f>IF(BT782&lt;&gt;0,Árboles!AC776)</f>
        <v>0</v>
      </c>
      <c r="BW782" s="88">
        <f t="shared" si="104"/>
        <v>0</v>
      </c>
      <c r="BX782" s="88">
        <f t="shared" si="105"/>
        <v>0</v>
      </c>
      <c r="BY782" s="89" t="b">
        <f>IF(BW782&lt;&gt;0,Árboles!AC776)</f>
        <v>0</v>
      </c>
      <c r="BZ782" s="88">
        <f t="shared" si="106"/>
        <v>0</v>
      </c>
      <c r="CA782" s="88">
        <f t="shared" si="107"/>
        <v>0</v>
      </c>
      <c r="CB782" s="89" t="b">
        <f>IF(BZ782&lt;&gt;0,Árboles!AC776)</f>
        <v>0</v>
      </c>
      <c r="CC782" s="88">
        <f t="shared" si="108"/>
        <v>0</v>
      </c>
      <c r="CD782" s="88">
        <f t="shared" si="109"/>
        <v>0</v>
      </c>
      <c r="CE782" s="89" t="b">
        <f>IF(CC782&lt;&gt;0,Árboles!AC776)</f>
        <v>0</v>
      </c>
    </row>
    <row r="783" spans="68:83">
      <c r="BP783" s="10">
        <f>Árboles!B777</f>
        <v>0</v>
      </c>
      <c r="BQ783" s="86">
        <f>Árboles!G777</f>
        <v>0</v>
      </c>
      <c r="BR783" s="87">
        <f>Árboles!V777</f>
        <v>0</v>
      </c>
      <c r="BS783" s="87">
        <f>Árboles!W777</f>
        <v>0</v>
      </c>
      <c r="BT783" s="88">
        <f t="shared" si="102"/>
        <v>0</v>
      </c>
      <c r="BU783" s="88">
        <f t="shared" si="103"/>
        <v>0</v>
      </c>
      <c r="BV783" s="89" t="b">
        <f>IF(BT783&lt;&gt;0,Árboles!AC777)</f>
        <v>0</v>
      </c>
      <c r="BW783" s="88">
        <f t="shared" si="104"/>
        <v>0</v>
      </c>
      <c r="BX783" s="88">
        <f t="shared" si="105"/>
        <v>0</v>
      </c>
      <c r="BY783" s="89" t="b">
        <f>IF(BW783&lt;&gt;0,Árboles!AC777)</f>
        <v>0</v>
      </c>
      <c r="BZ783" s="88">
        <f t="shared" si="106"/>
        <v>0</v>
      </c>
      <c r="CA783" s="88">
        <f t="shared" si="107"/>
        <v>0</v>
      </c>
      <c r="CB783" s="89" t="b">
        <f>IF(BZ783&lt;&gt;0,Árboles!AC777)</f>
        <v>0</v>
      </c>
      <c r="CC783" s="88">
        <f t="shared" si="108"/>
        <v>0</v>
      </c>
      <c r="CD783" s="88">
        <f t="shared" si="109"/>
        <v>0</v>
      </c>
      <c r="CE783" s="89" t="b">
        <f>IF(CC783&lt;&gt;0,Árboles!AC777)</f>
        <v>0</v>
      </c>
    </row>
    <row r="784" spans="68:83">
      <c r="BP784" s="10">
        <f>Árboles!B778</f>
        <v>0</v>
      </c>
      <c r="BQ784" s="86">
        <f>Árboles!G778</f>
        <v>0</v>
      </c>
      <c r="BR784" s="87">
        <f>Árboles!V778</f>
        <v>0</v>
      </c>
      <c r="BS784" s="87">
        <f>Árboles!W778</f>
        <v>0</v>
      </c>
      <c r="BT784" s="88">
        <f t="shared" si="102"/>
        <v>0</v>
      </c>
      <c r="BU784" s="88">
        <f t="shared" si="103"/>
        <v>0</v>
      </c>
      <c r="BV784" s="89" t="b">
        <f>IF(BT784&lt;&gt;0,Árboles!AC778)</f>
        <v>0</v>
      </c>
      <c r="BW784" s="88">
        <f t="shared" si="104"/>
        <v>0</v>
      </c>
      <c r="BX784" s="88">
        <f t="shared" si="105"/>
        <v>0</v>
      </c>
      <c r="BY784" s="89" t="b">
        <f>IF(BW784&lt;&gt;0,Árboles!AC778)</f>
        <v>0</v>
      </c>
      <c r="BZ784" s="88">
        <f t="shared" si="106"/>
        <v>0</v>
      </c>
      <c r="CA784" s="88">
        <f t="shared" si="107"/>
        <v>0</v>
      </c>
      <c r="CB784" s="89" t="b">
        <f>IF(BZ784&lt;&gt;0,Árboles!AC778)</f>
        <v>0</v>
      </c>
      <c r="CC784" s="88">
        <f t="shared" si="108"/>
        <v>0</v>
      </c>
      <c r="CD784" s="88">
        <f t="shared" si="109"/>
        <v>0</v>
      </c>
      <c r="CE784" s="89" t="b">
        <f>IF(CC784&lt;&gt;0,Árboles!AC778)</f>
        <v>0</v>
      </c>
    </row>
    <row r="785" spans="68:83">
      <c r="BP785" s="10">
        <f>Árboles!B779</f>
        <v>0</v>
      </c>
      <c r="BQ785" s="86">
        <f>Árboles!G779</f>
        <v>0</v>
      </c>
      <c r="BR785" s="87">
        <f>Árboles!V779</f>
        <v>0</v>
      </c>
      <c r="BS785" s="87">
        <f>Árboles!W779</f>
        <v>0</v>
      </c>
      <c r="BT785" s="88">
        <f t="shared" si="102"/>
        <v>0</v>
      </c>
      <c r="BU785" s="88">
        <f t="shared" si="103"/>
        <v>0</v>
      </c>
      <c r="BV785" s="89" t="b">
        <f>IF(BT785&lt;&gt;0,Árboles!AC779)</f>
        <v>0</v>
      </c>
      <c r="BW785" s="88">
        <f t="shared" si="104"/>
        <v>0</v>
      </c>
      <c r="BX785" s="88">
        <f t="shared" si="105"/>
        <v>0</v>
      </c>
      <c r="BY785" s="89" t="b">
        <f>IF(BW785&lt;&gt;0,Árboles!AC779)</f>
        <v>0</v>
      </c>
      <c r="BZ785" s="88">
        <f t="shared" si="106"/>
        <v>0</v>
      </c>
      <c r="CA785" s="88">
        <f t="shared" si="107"/>
        <v>0</v>
      </c>
      <c r="CB785" s="89" t="b">
        <f>IF(BZ785&lt;&gt;0,Árboles!AC779)</f>
        <v>0</v>
      </c>
      <c r="CC785" s="88">
        <f t="shared" si="108"/>
        <v>0</v>
      </c>
      <c r="CD785" s="88">
        <f t="shared" si="109"/>
        <v>0</v>
      </c>
      <c r="CE785" s="89" t="b">
        <f>IF(CC785&lt;&gt;0,Árboles!AC779)</f>
        <v>0</v>
      </c>
    </row>
    <row r="786" spans="68:83">
      <c r="BP786" s="10">
        <f>Árboles!B780</f>
        <v>0</v>
      </c>
      <c r="BQ786" s="86">
        <f>Árboles!G780</f>
        <v>0</v>
      </c>
      <c r="BR786" s="87">
        <f>Árboles!V780</f>
        <v>0</v>
      </c>
      <c r="BS786" s="87">
        <f>Árboles!W780</f>
        <v>0</v>
      </c>
      <c r="BT786" s="88">
        <f t="shared" si="102"/>
        <v>0</v>
      </c>
      <c r="BU786" s="88">
        <f t="shared" si="103"/>
        <v>0</v>
      </c>
      <c r="BV786" s="89" t="b">
        <f>IF(BT786&lt;&gt;0,Árboles!AC780)</f>
        <v>0</v>
      </c>
      <c r="BW786" s="88">
        <f t="shared" si="104"/>
        <v>0</v>
      </c>
      <c r="BX786" s="88">
        <f t="shared" si="105"/>
        <v>0</v>
      </c>
      <c r="BY786" s="89" t="b">
        <f>IF(BW786&lt;&gt;0,Árboles!AC780)</f>
        <v>0</v>
      </c>
      <c r="BZ786" s="88">
        <f t="shared" si="106"/>
        <v>0</v>
      </c>
      <c r="CA786" s="88">
        <f t="shared" si="107"/>
        <v>0</v>
      </c>
      <c r="CB786" s="89" t="b">
        <f>IF(BZ786&lt;&gt;0,Árboles!AC780)</f>
        <v>0</v>
      </c>
      <c r="CC786" s="88">
        <f t="shared" si="108"/>
        <v>0</v>
      </c>
      <c r="CD786" s="88">
        <f t="shared" si="109"/>
        <v>0</v>
      </c>
      <c r="CE786" s="89" t="b">
        <f>IF(CC786&lt;&gt;0,Árboles!AC780)</f>
        <v>0</v>
      </c>
    </row>
    <row r="787" spans="68:83">
      <c r="BP787" s="10">
        <f>Árboles!B781</f>
        <v>0</v>
      </c>
      <c r="BQ787" s="86">
        <f>Árboles!G781</f>
        <v>0</v>
      </c>
      <c r="BR787" s="87">
        <f>Árboles!V781</f>
        <v>0</v>
      </c>
      <c r="BS787" s="87">
        <f>Árboles!W781</f>
        <v>0</v>
      </c>
      <c r="BT787" s="88">
        <f t="shared" si="102"/>
        <v>0</v>
      </c>
      <c r="BU787" s="88">
        <f t="shared" si="103"/>
        <v>0</v>
      </c>
      <c r="BV787" s="89" t="b">
        <f>IF(BT787&lt;&gt;0,Árboles!AC781)</f>
        <v>0</v>
      </c>
      <c r="BW787" s="88">
        <f t="shared" si="104"/>
        <v>0</v>
      </c>
      <c r="BX787" s="88">
        <f t="shared" si="105"/>
        <v>0</v>
      </c>
      <c r="BY787" s="89" t="b">
        <f>IF(BW787&lt;&gt;0,Árboles!AC781)</f>
        <v>0</v>
      </c>
      <c r="BZ787" s="88">
        <f t="shared" si="106"/>
        <v>0</v>
      </c>
      <c r="CA787" s="88">
        <f t="shared" si="107"/>
        <v>0</v>
      </c>
      <c r="CB787" s="89" t="b">
        <f>IF(BZ787&lt;&gt;0,Árboles!AC781)</f>
        <v>0</v>
      </c>
      <c r="CC787" s="88">
        <f t="shared" si="108"/>
        <v>0</v>
      </c>
      <c r="CD787" s="88">
        <f t="shared" si="109"/>
        <v>0</v>
      </c>
      <c r="CE787" s="89" t="b">
        <f>IF(CC787&lt;&gt;0,Árboles!AC781)</f>
        <v>0</v>
      </c>
    </row>
    <row r="788" spans="68:83">
      <c r="BP788" s="10">
        <f>Árboles!B782</f>
        <v>0</v>
      </c>
      <c r="BQ788" s="86">
        <f>Árboles!G782</f>
        <v>0</v>
      </c>
      <c r="BR788" s="87">
        <f>Árboles!V782</f>
        <v>0</v>
      </c>
      <c r="BS788" s="87">
        <f>Árboles!W782</f>
        <v>0</v>
      </c>
      <c r="BT788" s="88">
        <f t="shared" si="102"/>
        <v>0</v>
      </c>
      <c r="BU788" s="88">
        <f t="shared" si="103"/>
        <v>0</v>
      </c>
      <c r="BV788" s="89" t="b">
        <f>IF(BT788&lt;&gt;0,Árboles!AC782)</f>
        <v>0</v>
      </c>
      <c r="BW788" s="88">
        <f t="shared" si="104"/>
        <v>0</v>
      </c>
      <c r="BX788" s="88">
        <f t="shared" si="105"/>
        <v>0</v>
      </c>
      <c r="BY788" s="89" t="b">
        <f>IF(BW788&lt;&gt;0,Árboles!AC782)</f>
        <v>0</v>
      </c>
      <c r="BZ788" s="88">
        <f t="shared" si="106"/>
        <v>0</v>
      </c>
      <c r="CA788" s="88">
        <f t="shared" si="107"/>
        <v>0</v>
      </c>
      <c r="CB788" s="89" t="b">
        <f>IF(BZ788&lt;&gt;0,Árboles!AC782)</f>
        <v>0</v>
      </c>
      <c r="CC788" s="88">
        <f t="shared" si="108"/>
        <v>0</v>
      </c>
      <c r="CD788" s="88">
        <f t="shared" si="109"/>
        <v>0</v>
      </c>
      <c r="CE788" s="89" t="b">
        <f>IF(CC788&lt;&gt;0,Árboles!AC782)</f>
        <v>0</v>
      </c>
    </row>
    <row r="789" spans="68:83">
      <c r="BP789" s="10">
        <f>Árboles!B783</f>
        <v>0</v>
      </c>
      <c r="BQ789" s="86">
        <f>Árboles!G783</f>
        <v>0</v>
      </c>
      <c r="BR789" s="87">
        <f>Árboles!V783</f>
        <v>0</v>
      </c>
      <c r="BS789" s="87">
        <f>Árboles!W783</f>
        <v>0</v>
      </c>
      <c r="BT789" s="88">
        <f t="shared" si="102"/>
        <v>0</v>
      </c>
      <c r="BU789" s="88">
        <f t="shared" si="103"/>
        <v>0</v>
      </c>
      <c r="BV789" s="89" t="b">
        <f>IF(BT789&lt;&gt;0,Árboles!AC783)</f>
        <v>0</v>
      </c>
      <c r="BW789" s="88">
        <f t="shared" si="104"/>
        <v>0</v>
      </c>
      <c r="BX789" s="88">
        <f t="shared" si="105"/>
        <v>0</v>
      </c>
      <c r="BY789" s="89" t="b">
        <f>IF(BW789&lt;&gt;0,Árboles!AC783)</f>
        <v>0</v>
      </c>
      <c r="BZ789" s="88">
        <f t="shared" si="106"/>
        <v>0</v>
      </c>
      <c r="CA789" s="88">
        <f t="shared" si="107"/>
        <v>0</v>
      </c>
      <c r="CB789" s="89" t="b">
        <f>IF(BZ789&lt;&gt;0,Árboles!AC783)</f>
        <v>0</v>
      </c>
      <c r="CC789" s="88">
        <f t="shared" si="108"/>
        <v>0</v>
      </c>
      <c r="CD789" s="88">
        <f t="shared" si="109"/>
        <v>0</v>
      </c>
      <c r="CE789" s="89" t="b">
        <f>IF(CC789&lt;&gt;0,Árboles!AC783)</f>
        <v>0</v>
      </c>
    </row>
    <row r="790" spans="68:83">
      <c r="BP790" s="10">
        <f>Árboles!B784</f>
        <v>0</v>
      </c>
      <c r="BQ790" s="86">
        <f>Árboles!G784</f>
        <v>0</v>
      </c>
      <c r="BR790" s="87">
        <f>Árboles!V784</f>
        <v>0</v>
      </c>
      <c r="BS790" s="87">
        <f>Árboles!W784</f>
        <v>0</v>
      </c>
      <c r="BT790" s="88">
        <f t="shared" si="102"/>
        <v>0</v>
      </c>
      <c r="BU790" s="88">
        <f t="shared" si="103"/>
        <v>0</v>
      </c>
      <c r="BV790" s="89" t="b">
        <f>IF(BT790&lt;&gt;0,Árboles!AC784)</f>
        <v>0</v>
      </c>
      <c r="BW790" s="88">
        <f t="shared" si="104"/>
        <v>0</v>
      </c>
      <c r="BX790" s="88">
        <f t="shared" si="105"/>
        <v>0</v>
      </c>
      <c r="BY790" s="89" t="b">
        <f>IF(BW790&lt;&gt;0,Árboles!AC784)</f>
        <v>0</v>
      </c>
      <c r="BZ790" s="88">
        <f t="shared" si="106"/>
        <v>0</v>
      </c>
      <c r="CA790" s="88">
        <f t="shared" si="107"/>
        <v>0</v>
      </c>
      <c r="CB790" s="89" t="b">
        <f>IF(BZ790&lt;&gt;0,Árboles!AC784)</f>
        <v>0</v>
      </c>
      <c r="CC790" s="88">
        <f t="shared" si="108"/>
        <v>0</v>
      </c>
      <c r="CD790" s="88">
        <f t="shared" si="109"/>
        <v>0</v>
      </c>
      <c r="CE790" s="89" t="b">
        <f>IF(CC790&lt;&gt;0,Árboles!AC784)</f>
        <v>0</v>
      </c>
    </row>
    <row r="791" spans="68:83">
      <c r="BP791" s="10">
        <f>Árboles!B785</f>
        <v>0</v>
      </c>
      <c r="BQ791" s="86">
        <f>Árboles!G785</f>
        <v>0</v>
      </c>
      <c r="BR791" s="87">
        <f>Árboles!V785</f>
        <v>0</v>
      </c>
      <c r="BS791" s="87">
        <f>Árboles!W785</f>
        <v>0</v>
      </c>
      <c r="BT791" s="88">
        <f t="shared" si="102"/>
        <v>0</v>
      </c>
      <c r="BU791" s="88">
        <f t="shared" si="103"/>
        <v>0</v>
      </c>
      <c r="BV791" s="89" t="b">
        <f>IF(BT791&lt;&gt;0,Árboles!AC785)</f>
        <v>0</v>
      </c>
      <c r="BW791" s="88">
        <f t="shared" si="104"/>
        <v>0</v>
      </c>
      <c r="BX791" s="88">
        <f t="shared" si="105"/>
        <v>0</v>
      </c>
      <c r="BY791" s="89" t="b">
        <f>IF(BW791&lt;&gt;0,Árboles!AC785)</f>
        <v>0</v>
      </c>
      <c r="BZ791" s="88">
        <f t="shared" si="106"/>
        <v>0</v>
      </c>
      <c r="CA791" s="88">
        <f t="shared" si="107"/>
        <v>0</v>
      </c>
      <c r="CB791" s="89" t="b">
        <f>IF(BZ791&lt;&gt;0,Árboles!AC785)</f>
        <v>0</v>
      </c>
      <c r="CC791" s="88">
        <f t="shared" si="108"/>
        <v>0</v>
      </c>
      <c r="CD791" s="88">
        <f t="shared" si="109"/>
        <v>0</v>
      </c>
      <c r="CE791" s="89" t="b">
        <f>IF(CC791&lt;&gt;0,Árboles!AC785)</f>
        <v>0</v>
      </c>
    </row>
    <row r="792" spans="68:83">
      <c r="BP792" s="10">
        <f>Árboles!B786</f>
        <v>0</v>
      </c>
      <c r="BQ792" s="86">
        <f>Árboles!G786</f>
        <v>0</v>
      </c>
      <c r="BR792" s="87">
        <f>Árboles!V786</f>
        <v>0</v>
      </c>
      <c r="BS792" s="87">
        <f>Árboles!W786</f>
        <v>0</v>
      </c>
      <c r="BT792" s="88">
        <f t="shared" si="102"/>
        <v>0</v>
      </c>
      <c r="BU792" s="88">
        <f t="shared" si="103"/>
        <v>0</v>
      </c>
      <c r="BV792" s="89" t="b">
        <f>IF(BT792&lt;&gt;0,Árboles!AC786)</f>
        <v>0</v>
      </c>
      <c r="BW792" s="88">
        <f t="shared" si="104"/>
        <v>0</v>
      </c>
      <c r="BX792" s="88">
        <f t="shared" si="105"/>
        <v>0</v>
      </c>
      <c r="BY792" s="89" t="b">
        <f>IF(BW792&lt;&gt;0,Árboles!AC786)</f>
        <v>0</v>
      </c>
      <c r="BZ792" s="88">
        <f t="shared" si="106"/>
        <v>0</v>
      </c>
      <c r="CA792" s="88">
        <f t="shared" si="107"/>
        <v>0</v>
      </c>
      <c r="CB792" s="89" t="b">
        <f>IF(BZ792&lt;&gt;0,Árboles!AC786)</f>
        <v>0</v>
      </c>
      <c r="CC792" s="88">
        <f t="shared" si="108"/>
        <v>0</v>
      </c>
      <c r="CD792" s="88">
        <f t="shared" si="109"/>
        <v>0</v>
      </c>
      <c r="CE792" s="89" t="b">
        <f>IF(CC792&lt;&gt;0,Árboles!AC786)</f>
        <v>0</v>
      </c>
    </row>
    <row r="793" spans="68:83">
      <c r="BP793" s="10">
        <f>Árboles!B787</f>
        <v>0</v>
      </c>
      <c r="BQ793" s="86">
        <f>Árboles!G787</f>
        <v>0</v>
      </c>
      <c r="BR793" s="87">
        <f>Árboles!V787</f>
        <v>0</v>
      </c>
      <c r="BS793" s="87">
        <f>Árboles!W787</f>
        <v>0</v>
      </c>
      <c r="BT793" s="88">
        <f t="shared" si="102"/>
        <v>0</v>
      </c>
      <c r="BU793" s="88">
        <f t="shared" si="103"/>
        <v>0</v>
      </c>
      <c r="BV793" s="89" t="b">
        <f>IF(BT793&lt;&gt;0,Árboles!AC787)</f>
        <v>0</v>
      </c>
      <c r="BW793" s="88">
        <f t="shared" si="104"/>
        <v>0</v>
      </c>
      <c r="BX793" s="88">
        <f t="shared" si="105"/>
        <v>0</v>
      </c>
      <c r="BY793" s="89" t="b">
        <f>IF(BW793&lt;&gt;0,Árboles!AC787)</f>
        <v>0</v>
      </c>
      <c r="BZ793" s="88">
        <f t="shared" si="106"/>
        <v>0</v>
      </c>
      <c r="CA793" s="88">
        <f t="shared" si="107"/>
        <v>0</v>
      </c>
      <c r="CB793" s="89" t="b">
        <f>IF(BZ793&lt;&gt;0,Árboles!AC787)</f>
        <v>0</v>
      </c>
      <c r="CC793" s="88">
        <f t="shared" si="108"/>
        <v>0</v>
      </c>
      <c r="CD793" s="88">
        <f t="shared" si="109"/>
        <v>0</v>
      </c>
      <c r="CE793" s="89" t="b">
        <f>IF(CC793&lt;&gt;0,Árboles!AC787)</f>
        <v>0</v>
      </c>
    </row>
    <row r="794" spans="68:83">
      <c r="BP794" s="10">
        <f>Árboles!B788</f>
        <v>0</v>
      </c>
      <c r="BQ794" s="86">
        <f>Árboles!G788</f>
        <v>0</v>
      </c>
      <c r="BR794" s="87">
        <f>Árboles!V788</f>
        <v>0</v>
      </c>
      <c r="BS794" s="87">
        <f>Árboles!W788</f>
        <v>0</v>
      </c>
      <c r="BT794" s="88">
        <f t="shared" si="102"/>
        <v>0</v>
      </c>
      <c r="BU794" s="88">
        <f t="shared" si="103"/>
        <v>0</v>
      </c>
      <c r="BV794" s="89" t="b">
        <f>IF(BT794&lt;&gt;0,Árboles!AC788)</f>
        <v>0</v>
      </c>
      <c r="BW794" s="88">
        <f t="shared" si="104"/>
        <v>0</v>
      </c>
      <c r="BX794" s="88">
        <f t="shared" si="105"/>
        <v>0</v>
      </c>
      <c r="BY794" s="89" t="b">
        <f>IF(BW794&lt;&gt;0,Árboles!AC788)</f>
        <v>0</v>
      </c>
      <c r="BZ794" s="88">
        <f t="shared" si="106"/>
        <v>0</v>
      </c>
      <c r="CA794" s="88">
        <f t="shared" si="107"/>
        <v>0</v>
      </c>
      <c r="CB794" s="89" t="b">
        <f>IF(BZ794&lt;&gt;0,Árboles!AC788)</f>
        <v>0</v>
      </c>
      <c r="CC794" s="88">
        <f t="shared" si="108"/>
        <v>0</v>
      </c>
      <c r="CD794" s="88">
        <f t="shared" si="109"/>
        <v>0</v>
      </c>
      <c r="CE794" s="89" t="b">
        <f>IF(CC794&lt;&gt;0,Árboles!AC788)</f>
        <v>0</v>
      </c>
    </row>
    <row r="795" spans="68:83">
      <c r="BP795" s="10">
        <f>Árboles!B789</f>
        <v>0</v>
      </c>
      <c r="BQ795" s="86">
        <f>Árboles!G789</f>
        <v>0</v>
      </c>
      <c r="BR795" s="87">
        <f>Árboles!V789</f>
        <v>0</v>
      </c>
      <c r="BS795" s="87">
        <f>Árboles!W789</f>
        <v>0</v>
      </c>
      <c r="BT795" s="88">
        <f t="shared" si="102"/>
        <v>0</v>
      </c>
      <c r="BU795" s="88">
        <f t="shared" si="103"/>
        <v>0</v>
      </c>
      <c r="BV795" s="89" t="b">
        <f>IF(BT795&lt;&gt;0,Árboles!AC789)</f>
        <v>0</v>
      </c>
      <c r="BW795" s="88">
        <f t="shared" si="104"/>
        <v>0</v>
      </c>
      <c r="BX795" s="88">
        <f t="shared" si="105"/>
        <v>0</v>
      </c>
      <c r="BY795" s="89" t="b">
        <f>IF(BW795&lt;&gt;0,Árboles!AC789)</f>
        <v>0</v>
      </c>
      <c r="BZ795" s="88">
        <f t="shared" si="106"/>
        <v>0</v>
      </c>
      <c r="CA795" s="88">
        <f t="shared" si="107"/>
        <v>0</v>
      </c>
      <c r="CB795" s="89" t="b">
        <f>IF(BZ795&lt;&gt;0,Árboles!AC789)</f>
        <v>0</v>
      </c>
      <c r="CC795" s="88">
        <f t="shared" si="108"/>
        <v>0</v>
      </c>
      <c r="CD795" s="88">
        <f t="shared" si="109"/>
        <v>0</v>
      </c>
      <c r="CE795" s="89" t="b">
        <f>IF(CC795&lt;&gt;0,Árboles!AC789)</f>
        <v>0</v>
      </c>
    </row>
    <row r="796" spans="68:83">
      <c r="BP796" s="10">
        <f>Árboles!B790</f>
        <v>0</v>
      </c>
      <c r="BQ796" s="86">
        <f>Árboles!G790</f>
        <v>0</v>
      </c>
      <c r="BR796" s="87">
        <f>Árboles!V790</f>
        <v>0</v>
      </c>
      <c r="BS796" s="87">
        <f>Árboles!W790</f>
        <v>0</v>
      </c>
      <c r="BT796" s="88">
        <f t="shared" si="102"/>
        <v>0</v>
      </c>
      <c r="BU796" s="88">
        <f t="shared" si="103"/>
        <v>0</v>
      </c>
      <c r="BV796" s="89" t="b">
        <f>IF(BT796&lt;&gt;0,Árboles!AC790)</f>
        <v>0</v>
      </c>
      <c r="BW796" s="88">
        <f t="shared" si="104"/>
        <v>0</v>
      </c>
      <c r="BX796" s="88">
        <f t="shared" si="105"/>
        <v>0</v>
      </c>
      <c r="BY796" s="89" t="b">
        <f>IF(BW796&lt;&gt;0,Árboles!AC790)</f>
        <v>0</v>
      </c>
      <c r="BZ796" s="88">
        <f t="shared" si="106"/>
        <v>0</v>
      </c>
      <c r="CA796" s="88">
        <f t="shared" si="107"/>
        <v>0</v>
      </c>
      <c r="CB796" s="89" t="b">
        <f>IF(BZ796&lt;&gt;0,Árboles!AC790)</f>
        <v>0</v>
      </c>
      <c r="CC796" s="88">
        <f t="shared" si="108"/>
        <v>0</v>
      </c>
      <c r="CD796" s="88">
        <f t="shared" si="109"/>
        <v>0</v>
      </c>
      <c r="CE796" s="89" t="b">
        <f>IF(CC796&lt;&gt;0,Árboles!AC790)</f>
        <v>0</v>
      </c>
    </row>
    <row r="797" spans="68:83">
      <c r="BP797" s="10">
        <f>Árboles!B791</f>
        <v>0</v>
      </c>
      <c r="BQ797" s="86">
        <f>Árboles!G791</f>
        <v>0</v>
      </c>
      <c r="BR797" s="87">
        <f>Árboles!V791</f>
        <v>0</v>
      </c>
      <c r="BS797" s="87">
        <f>Árboles!W791</f>
        <v>0</v>
      </c>
      <c r="BT797" s="88">
        <f t="shared" si="102"/>
        <v>0</v>
      </c>
      <c r="BU797" s="88">
        <f t="shared" si="103"/>
        <v>0</v>
      </c>
      <c r="BV797" s="89" t="b">
        <f>IF(BT797&lt;&gt;0,Árboles!AC791)</f>
        <v>0</v>
      </c>
      <c r="BW797" s="88">
        <f t="shared" si="104"/>
        <v>0</v>
      </c>
      <c r="BX797" s="88">
        <f t="shared" si="105"/>
        <v>0</v>
      </c>
      <c r="BY797" s="89" t="b">
        <f>IF(BW797&lt;&gt;0,Árboles!AC791)</f>
        <v>0</v>
      </c>
      <c r="BZ797" s="88">
        <f t="shared" si="106"/>
        <v>0</v>
      </c>
      <c r="CA797" s="88">
        <f t="shared" si="107"/>
        <v>0</v>
      </c>
      <c r="CB797" s="89" t="b">
        <f>IF(BZ797&lt;&gt;0,Árboles!AC791)</f>
        <v>0</v>
      </c>
      <c r="CC797" s="88">
        <f t="shared" si="108"/>
        <v>0</v>
      </c>
      <c r="CD797" s="88">
        <f t="shared" si="109"/>
        <v>0</v>
      </c>
      <c r="CE797" s="89" t="b">
        <f>IF(CC797&lt;&gt;0,Árboles!AC791)</f>
        <v>0</v>
      </c>
    </row>
    <row r="798" spans="68:83">
      <c r="BP798" s="10">
        <f>Árboles!B792</f>
        <v>0</v>
      </c>
      <c r="BQ798" s="86">
        <f>Árboles!G792</f>
        <v>0</v>
      </c>
      <c r="BR798" s="87">
        <f>Árboles!V792</f>
        <v>0</v>
      </c>
      <c r="BS798" s="87">
        <f>Árboles!W792</f>
        <v>0</v>
      </c>
      <c r="BT798" s="88">
        <f t="shared" si="102"/>
        <v>0</v>
      </c>
      <c r="BU798" s="88">
        <f t="shared" si="103"/>
        <v>0</v>
      </c>
      <c r="BV798" s="89" t="b">
        <f>IF(BT798&lt;&gt;0,Árboles!AC792)</f>
        <v>0</v>
      </c>
      <c r="BW798" s="88">
        <f t="shared" si="104"/>
        <v>0</v>
      </c>
      <c r="BX798" s="88">
        <f t="shared" si="105"/>
        <v>0</v>
      </c>
      <c r="BY798" s="89" t="b">
        <f>IF(BW798&lt;&gt;0,Árboles!AC792)</f>
        <v>0</v>
      </c>
      <c r="BZ798" s="88">
        <f t="shared" si="106"/>
        <v>0</v>
      </c>
      <c r="CA798" s="88">
        <f t="shared" si="107"/>
        <v>0</v>
      </c>
      <c r="CB798" s="89" t="b">
        <f>IF(BZ798&lt;&gt;0,Árboles!AC792)</f>
        <v>0</v>
      </c>
      <c r="CC798" s="88">
        <f t="shared" si="108"/>
        <v>0</v>
      </c>
      <c r="CD798" s="88">
        <f t="shared" si="109"/>
        <v>0</v>
      </c>
      <c r="CE798" s="89" t="b">
        <f>IF(CC798&lt;&gt;0,Árboles!AC792)</f>
        <v>0</v>
      </c>
    </row>
    <row r="799" spans="68:83">
      <c r="BP799" s="10">
        <f>Árboles!B793</f>
        <v>0</v>
      </c>
      <c r="BQ799" s="86">
        <f>Árboles!G793</f>
        <v>0</v>
      </c>
      <c r="BR799" s="87">
        <f>Árboles!V793</f>
        <v>0</v>
      </c>
      <c r="BS799" s="87">
        <f>Árboles!W793</f>
        <v>0</v>
      </c>
      <c r="BT799" s="88">
        <f t="shared" si="102"/>
        <v>0</v>
      </c>
      <c r="BU799" s="88">
        <f t="shared" si="103"/>
        <v>0</v>
      </c>
      <c r="BV799" s="89" t="b">
        <f>IF(BT799&lt;&gt;0,Árboles!AC793)</f>
        <v>0</v>
      </c>
      <c r="BW799" s="88">
        <f t="shared" si="104"/>
        <v>0</v>
      </c>
      <c r="BX799" s="88">
        <f t="shared" si="105"/>
        <v>0</v>
      </c>
      <c r="BY799" s="89" t="b">
        <f>IF(BW799&lt;&gt;0,Árboles!AC793)</f>
        <v>0</v>
      </c>
      <c r="BZ799" s="88">
        <f t="shared" si="106"/>
        <v>0</v>
      </c>
      <c r="CA799" s="88">
        <f t="shared" si="107"/>
        <v>0</v>
      </c>
      <c r="CB799" s="89" t="b">
        <f>IF(BZ799&lt;&gt;0,Árboles!AC793)</f>
        <v>0</v>
      </c>
      <c r="CC799" s="88">
        <f t="shared" si="108"/>
        <v>0</v>
      </c>
      <c r="CD799" s="88">
        <f t="shared" si="109"/>
        <v>0</v>
      </c>
      <c r="CE799" s="89" t="b">
        <f>IF(CC799&lt;&gt;0,Árboles!AC793)</f>
        <v>0</v>
      </c>
    </row>
    <row r="800" spans="68:83">
      <c r="BP800" s="10">
        <f>Árboles!B794</f>
        <v>0</v>
      </c>
      <c r="BQ800" s="86">
        <f>Árboles!G794</f>
        <v>0</v>
      </c>
      <c r="BR800" s="87">
        <f>Árboles!V794</f>
        <v>0</v>
      </c>
      <c r="BS800" s="87">
        <f>Árboles!W794</f>
        <v>0</v>
      </c>
      <c r="BT800" s="88">
        <f t="shared" si="102"/>
        <v>0</v>
      </c>
      <c r="BU800" s="88">
        <f t="shared" si="103"/>
        <v>0</v>
      </c>
      <c r="BV800" s="89" t="b">
        <f>IF(BT800&lt;&gt;0,Árboles!AC794)</f>
        <v>0</v>
      </c>
      <c r="BW800" s="88">
        <f t="shared" si="104"/>
        <v>0</v>
      </c>
      <c r="BX800" s="88">
        <f t="shared" si="105"/>
        <v>0</v>
      </c>
      <c r="BY800" s="89" t="b">
        <f>IF(BW800&lt;&gt;0,Árboles!AC794)</f>
        <v>0</v>
      </c>
      <c r="BZ800" s="88">
        <f t="shared" si="106"/>
        <v>0</v>
      </c>
      <c r="CA800" s="88">
        <f t="shared" si="107"/>
        <v>0</v>
      </c>
      <c r="CB800" s="89" t="b">
        <f>IF(BZ800&lt;&gt;0,Árboles!AC794)</f>
        <v>0</v>
      </c>
      <c r="CC800" s="88">
        <f t="shared" si="108"/>
        <v>0</v>
      </c>
      <c r="CD800" s="88">
        <f t="shared" si="109"/>
        <v>0</v>
      </c>
      <c r="CE800" s="89" t="b">
        <f>IF(CC800&lt;&gt;0,Árboles!AC794)</f>
        <v>0</v>
      </c>
    </row>
    <row r="801" spans="68:83">
      <c r="BP801" s="10">
        <f>Árboles!B795</f>
        <v>0</v>
      </c>
      <c r="BQ801" s="86">
        <f>Árboles!G795</f>
        <v>0</v>
      </c>
      <c r="BR801" s="87">
        <f>Árboles!V795</f>
        <v>0</v>
      </c>
      <c r="BS801" s="87">
        <f>Árboles!W795</f>
        <v>0</v>
      </c>
      <c r="BT801" s="88">
        <f t="shared" si="102"/>
        <v>0</v>
      </c>
      <c r="BU801" s="88">
        <f t="shared" si="103"/>
        <v>0</v>
      </c>
      <c r="BV801" s="89" t="b">
        <f>IF(BT801&lt;&gt;0,Árboles!AC795)</f>
        <v>0</v>
      </c>
      <c r="BW801" s="88">
        <f t="shared" si="104"/>
        <v>0</v>
      </c>
      <c r="BX801" s="88">
        <f t="shared" si="105"/>
        <v>0</v>
      </c>
      <c r="BY801" s="89" t="b">
        <f>IF(BW801&lt;&gt;0,Árboles!AC795)</f>
        <v>0</v>
      </c>
      <c r="BZ801" s="88">
        <f t="shared" si="106"/>
        <v>0</v>
      </c>
      <c r="CA801" s="88">
        <f t="shared" si="107"/>
        <v>0</v>
      </c>
      <c r="CB801" s="89" t="b">
        <f>IF(BZ801&lt;&gt;0,Árboles!AC795)</f>
        <v>0</v>
      </c>
      <c r="CC801" s="88">
        <f t="shared" si="108"/>
        <v>0</v>
      </c>
      <c r="CD801" s="88">
        <f t="shared" si="109"/>
        <v>0</v>
      </c>
      <c r="CE801" s="89" t="b">
        <f>IF(CC801&lt;&gt;0,Árboles!AC795)</f>
        <v>0</v>
      </c>
    </row>
    <row r="802" spans="68:83">
      <c r="BP802" s="10">
        <f>Árboles!B796</f>
        <v>0</v>
      </c>
      <c r="BQ802" s="86">
        <f>Árboles!G796</f>
        <v>0</v>
      </c>
      <c r="BR802" s="87">
        <f>Árboles!V796</f>
        <v>0</v>
      </c>
      <c r="BS802" s="87">
        <f>Árboles!W796</f>
        <v>0</v>
      </c>
      <c r="BT802" s="88">
        <f t="shared" si="102"/>
        <v>0</v>
      </c>
      <c r="BU802" s="88">
        <f t="shared" si="103"/>
        <v>0</v>
      </c>
      <c r="BV802" s="89" t="b">
        <f>IF(BT802&lt;&gt;0,Árboles!AC796)</f>
        <v>0</v>
      </c>
      <c r="BW802" s="88">
        <f t="shared" si="104"/>
        <v>0</v>
      </c>
      <c r="BX802" s="88">
        <f t="shared" si="105"/>
        <v>0</v>
      </c>
      <c r="BY802" s="89" t="b">
        <f>IF(BW802&lt;&gt;0,Árboles!AC796)</f>
        <v>0</v>
      </c>
      <c r="BZ802" s="88">
        <f t="shared" si="106"/>
        <v>0</v>
      </c>
      <c r="CA802" s="88">
        <f t="shared" si="107"/>
        <v>0</v>
      </c>
      <c r="CB802" s="89" t="b">
        <f>IF(BZ802&lt;&gt;0,Árboles!AC796)</f>
        <v>0</v>
      </c>
      <c r="CC802" s="88">
        <f t="shared" si="108"/>
        <v>0</v>
      </c>
      <c r="CD802" s="88">
        <f t="shared" si="109"/>
        <v>0</v>
      </c>
      <c r="CE802" s="89" t="b">
        <f>IF(CC802&lt;&gt;0,Árboles!AC796)</f>
        <v>0</v>
      </c>
    </row>
    <row r="803" spans="68:83">
      <c r="BP803" s="10">
        <f>Árboles!B797</f>
        <v>0</v>
      </c>
      <c r="BQ803" s="86">
        <f>Árboles!G797</f>
        <v>0</v>
      </c>
      <c r="BR803" s="87">
        <f>Árboles!V797</f>
        <v>0</v>
      </c>
      <c r="BS803" s="87">
        <f>Árboles!W797</f>
        <v>0</v>
      </c>
      <c r="BT803" s="88">
        <f t="shared" si="102"/>
        <v>0</v>
      </c>
      <c r="BU803" s="88">
        <f t="shared" si="103"/>
        <v>0</v>
      </c>
      <c r="BV803" s="89" t="b">
        <f>IF(BT803&lt;&gt;0,Árboles!AC797)</f>
        <v>0</v>
      </c>
      <c r="BW803" s="88">
        <f t="shared" si="104"/>
        <v>0</v>
      </c>
      <c r="BX803" s="88">
        <f t="shared" si="105"/>
        <v>0</v>
      </c>
      <c r="BY803" s="89" t="b">
        <f>IF(BW803&lt;&gt;0,Árboles!AC797)</f>
        <v>0</v>
      </c>
      <c r="BZ803" s="88">
        <f t="shared" si="106"/>
        <v>0</v>
      </c>
      <c r="CA803" s="88">
        <f t="shared" si="107"/>
        <v>0</v>
      </c>
      <c r="CB803" s="89" t="b">
        <f>IF(BZ803&lt;&gt;0,Árboles!AC797)</f>
        <v>0</v>
      </c>
      <c r="CC803" s="88">
        <f t="shared" si="108"/>
        <v>0</v>
      </c>
      <c r="CD803" s="88">
        <f t="shared" si="109"/>
        <v>0</v>
      </c>
      <c r="CE803" s="89" t="b">
        <f>IF(CC803&lt;&gt;0,Árboles!AC797)</f>
        <v>0</v>
      </c>
    </row>
    <row r="804" spans="68:83">
      <c r="BP804" s="10">
        <f>Árboles!B798</f>
        <v>0</v>
      </c>
      <c r="BQ804" s="86">
        <f>Árboles!G798</f>
        <v>0</v>
      </c>
      <c r="BR804" s="87">
        <f>Árboles!V798</f>
        <v>0</v>
      </c>
      <c r="BS804" s="87">
        <f>Árboles!W798</f>
        <v>0</v>
      </c>
      <c r="BT804" s="88">
        <f t="shared" si="102"/>
        <v>0</v>
      </c>
      <c r="BU804" s="88">
        <f t="shared" si="103"/>
        <v>0</v>
      </c>
      <c r="BV804" s="89" t="b">
        <f>IF(BT804&lt;&gt;0,Árboles!AC798)</f>
        <v>0</v>
      </c>
      <c r="BW804" s="88">
        <f t="shared" si="104"/>
        <v>0</v>
      </c>
      <c r="BX804" s="88">
        <f t="shared" si="105"/>
        <v>0</v>
      </c>
      <c r="BY804" s="89" t="b">
        <f>IF(BW804&lt;&gt;0,Árboles!AC798)</f>
        <v>0</v>
      </c>
      <c r="BZ804" s="88">
        <f t="shared" si="106"/>
        <v>0</v>
      </c>
      <c r="CA804" s="88">
        <f t="shared" si="107"/>
        <v>0</v>
      </c>
      <c r="CB804" s="89" t="b">
        <f>IF(BZ804&lt;&gt;0,Árboles!AC798)</f>
        <v>0</v>
      </c>
      <c r="CC804" s="88">
        <f t="shared" si="108"/>
        <v>0</v>
      </c>
      <c r="CD804" s="88">
        <f t="shared" si="109"/>
        <v>0</v>
      </c>
      <c r="CE804" s="89" t="b">
        <f>IF(CC804&lt;&gt;0,Árboles!AC798)</f>
        <v>0</v>
      </c>
    </row>
    <row r="805" spans="68:83">
      <c r="BP805" s="10">
        <f>Árboles!B799</f>
        <v>0</v>
      </c>
      <c r="BQ805" s="86">
        <f>Árboles!G799</f>
        <v>0</v>
      </c>
      <c r="BR805" s="87">
        <f>Árboles!V799</f>
        <v>0</v>
      </c>
      <c r="BS805" s="87">
        <f>Árboles!W799</f>
        <v>0</v>
      </c>
      <c r="BT805" s="88">
        <f t="shared" si="102"/>
        <v>0</v>
      </c>
      <c r="BU805" s="88">
        <f t="shared" si="103"/>
        <v>0</v>
      </c>
      <c r="BV805" s="89" t="b">
        <f>IF(BT805&lt;&gt;0,Árboles!AC799)</f>
        <v>0</v>
      </c>
      <c r="BW805" s="88">
        <f t="shared" si="104"/>
        <v>0</v>
      </c>
      <c r="BX805" s="88">
        <f t="shared" si="105"/>
        <v>0</v>
      </c>
      <c r="BY805" s="89" t="b">
        <f>IF(BW805&lt;&gt;0,Árboles!AC799)</f>
        <v>0</v>
      </c>
      <c r="BZ805" s="88">
        <f t="shared" si="106"/>
        <v>0</v>
      </c>
      <c r="CA805" s="88">
        <f t="shared" si="107"/>
        <v>0</v>
      </c>
      <c r="CB805" s="89" t="b">
        <f>IF(BZ805&lt;&gt;0,Árboles!AC799)</f>
        <v>0</v>
      </c>
      <c r="CC805" s="88">
        <f t="shared" si="108"/>
        <v>0</v>
      </c>
      <c r="CD805" s="88">
        <f t="shared" si="109"/>
        <v>0</v>
      </c>
      <c r="CE805" s="89" t="b">
        <f>IF(CC805&lt;&gt;0,Árboles!AC799)</f>
        <v>0</v>
      </c>
    </row>
    <row r="806" spans="68:83">
      <c r="BP806" s="10">
        <f>Árboles!B800</f>
        <v>0</v>
      </c>
      <c r="BQ806" s="86">
        <f>Árboles!G800</f>
        <v>0</v>
      </c>
      <c r="BR806" s="87">
        <f>Árboles!V800</f>
        <v>0</v>
      </c>
      <c r="BS806" s="87">
        <f>Árboles!W800</f>
        <v>0</v>
      </c>
      <c r="BT806" s="88">
        <f t="shared" si="102"/>
        <v>0</v>
      </c>
      <c r="BU806" s="88">
        <f t="shared" si="103"/>
        <v>0</v>
      </c>
      <c r="BV806" s="89" t="b">
        <f>IF(BT806&lt;&gt;0,Árboles!AC800)</f>
        <v>0</v>
      </c>
      <c r="BW806" s="88">
        <f t="shared" si="104"/>
        <v>0</v>
      </c>
      <c r="BX806" s="88">
        <f t="shared" si="105"/>
        <v>0</v>
      </c>
      <c r="BY806" s="89" t="b">
        <f>IF(BW806&lt;&gt;0,Árboles!AC800)</f>
        <v>0</v>
      </c>
      <c r="BZ806" s="88">
        <f t="shared" si="106"/>
        <v>0</v>
      </c>
      <c r="CA806" s="88">
        <f t="shared" si="107"/>
        <v>0</v>
      </c>
      <c r="CB806" s="89" t="b">
        <f>IF(BZ806&lt;&gt;0,Árboles!AC800)</f>
        <v>0</v>
      </c>
      <c r="CC806" s="88">
        <f t="shared" si="108"/>
        <v>0</v>
      </c>
      <c r="CD806" s="88">
        <f t="shared" si="109"/>
        <v>0</v>
      </c>
      <c r="CE806" s="89" t="b">
        <f>IF(CC806&lt;&gt;0,Árboles!AC800)</f>
        <v>0</v>
      </c>
    </row>
    <row r="807" spans="68:83">
      <c r="BP807" s="10">
        <f>Árboles!B801</f>
        <v>0</v>
      </c>
      <c r="BQ807" s="86">
        <f>Árboles!G801</f>
        <v>0</v>
      </c>
      <c r="BR807" s="87">
        <f>Árboles!V801</f>
        <v>0</v>
      </c>
      <c r="BS807" s="87">
        <f>Árboles!W801</f>
        <v>0</v>
      </c>
      <c r="BT807" s="88">
        <f t="shared" si="102"/>
        <v>0</v>
      </c>
      <c r="BU807" s="88">
        <f t="shared" si="103"/>
        <v>0</v>
      </c>
      <c r="BV807" s="89" t="b">
        <f>IF(BT807&lt;&gt;0,Árboles!AC801)</f>
        <v>0</v>
      </c>
      <c r="BW807" s="88">
        <f t="shared" si="104"/>
        <v>0</v>
      </c>
      <c r="BX807" s="88">
        <f t="shared" si="105"/>
        <v>0</v>
      </c>
      <c r="BY807" s="89" t="b">
        <f>IF(BW807&lt;&gt;0,Árboles!AC801)</f>
        <v>0</v>
      </c>
      <c r="BZ807" s="88">
        <f t="shared" si="106"/>
        <v>0</v>
      </c>
      <c r="CA807" s="88">
        <f t="shared" si="107"/>
        <v>0</v>
      </c>
      <c r="CB807" s="89" t="b">
        <f>IF(BZ807&lt;&gt;0,Árboles!AC801)</f>
        <v>0</v>
      </c>
      <c r="CC807" s="88">
        <f t="shared" si="108"/>
        <v>0</v>
      </c>
      <c r="CD807" s="88">
        <f t="shared" si="109"/>
        <v>0</v>
      </c>
      <c r="CE807" s="89" t="b">
        <f>IF(CC807&lt;&gt;0,Árboles!AC801)</f>
        <v>0</v>
      </c>
    </row>
    <row r="808" spans="68:83">
      <c r="BP808" s="10">
        <f>Árboles!B802</f>
        <v>0</v>
      </c>
      <c r="BQ808" s="86">
        <f>Árboles!G802</f>
        <v>0</v>
      </c>
      <c r="BR808" s="87">
        <f>Árboles!V802</f>
        <v>0</v>
      </c>
      <c r="BS808" s="87">
        <f>Árboles!W802</f>
        <v>0</v>
      </c>
      <c r="BT808" s="88">
        <f t="shared" si="102"/>
        <v>0</v>
      </c>
      <c r="BU808" s="88">
        <f t="shared" si="103"/>
        <v>0</v>
      </c>
      <c r="BV808" s="89" t="b">
        <f>IF(BT808&lt;&gt;0,Árboles!AC802)</f>
        <v>0</v>
      </c>
      <c r="BW808" s="88">
        <f t="shared" si="104"/>
        <v>0</v>
      </c>
      <c r="BX808" s="88">
        <f t="shared" si="105"/>
        <v>0</v>
      </c>
      <c r="BY808" s="89" t="b">
        <f>IF(BW808&lt;&gt;0,Árboles!AC802)</f>
        <v>0</v>
      </c>
      <c r="BZ808" s="88">
        <f t="shared" si="106"/>
        <v>0</v>
      </c>
      <c r="CA808" s="88">
        <f t="shared" si="107"/>
        <v>0</v>
      </c>
      <c r="CB808" s="89" t="b">
        <f>IF(BZ808&lt;&gt;0,Árboles!AC802)</f>
        <v>0</v>
      </c>
      <c r="CC808" s="88">
        <f t="shared" si="108"/>
        <v>0</v>
      </c>
      <c r="CD808" s="88">
        <f t="shared" si="109"/>
        <v>0</v>
      </c>
      <c r="CE808" s="89" t="b">
        <f>IF(CC808&lt;&gt;0,Árboles!AC802)</f>
        <v>0</v>
      </c>
    </row>
    <row r="809" spans="68:83">
      <c r="BP809" s="10">
        <f>Árboles!B803</f>
        <v>0</v>
      </c>
      <c r="BQ809" s="86">
        <f>Árboles!G803</f>
        <v>0</v>
      </c>
      <c r="BR809" s="87">
        <f>Árboles!V803</f>
        <v>0</v>
      </c>
      <c r="BS809" s="87">
        <f>Árboles!W803</f>
        <v>0</v>
      </c>
      <c r="BT809" s="88">
        <f t="shared" si="102"/>
        <v>0</v>
      </c>
      <c r="BU809" s="88">
        <f t="shared" si="103"/>
        <v>0</v>
      </c>
      <c r="BV809" s="89" t="b">
        <f>IF(BT809&lt;&gt;0,Árboles!AC803)</f>
        <v>0</v>
      </c>
      <c r="BW809" s="88">
        <f t="shared" si="104"/>
        <v>0</v>
      </c>
      <c r="BX809" s="88">
        <f t="shared" si="105"/>
        <v>0</v>
      </c>
      <c r="BY809" s="89" t="b">
        <f>IF(BW809&lt;&gt;0,Árboles!AC803)</f>
        <v>0</v>
      </c>
      <c r="BZ809" s="88">
        <f t="shared" si="106"/>
        <v>0</v>
      </c>
      <c r="CA809" s="88">
        <f t="shared" si="107"/>
        <v>0</v>
      </c>
      <c r="CB809" s="89" t="b">
        <f>IF(BZ809&lt;&gt;0,Árboles!AC803)</f>
        <v>0</v>
      </c>
      <c r="CC809" s="88">
        <f t="shared" si="108"/>
        <v>0</v>
      </c>
      <c r="CD809" s="88">
        <f t="shared" si="109"/>
        <v>0</v>
      </c>
      <c r="CE809" s="89" t="b">
        <f>IF(CC809&lt;&gt;0,Árboles!AC803)</f>
        <v>0</v>
      </c>
    </row>
    <row r="810" spans="68:83">
      <c r="BP810" s="10">
        <f>Árboles!B804</f>
        <v>0</v>
      </c>
      <c r="BQ810" s="86">
        <f>Árboles!G804</f>
        <v>0</v>
      </c>
      <c r="BR810" s="87">
        <f>Árboles!V804</f>
        <v>0</v>
      </c>
      <c r="BS810" s="87">
        <f>Árboles!W804</f>
        <v>0</v>
      </c>
      <c r="BT810" s="88">
        <f t="shared" si="102"/>
        <v>0</v>
      </c>
      <c r="BU810" s="88">
        <f t="shared" si="103"/>
        <v>0</v>
      </c>
      <c r="BV810" s="89" t="b">
        <f>IF(BT810&lt;&gt;0,Árboles!AC804)</f>
        <v>0</v>
      </c>
      <c r="BW810" s="88">
        <f t="shared" si="104"/>
        <v>0</v>
      </c>
      <c r="BX810" s="88">
        <f t="shared" si="105"/>
        <v>0</v>
      </c>
      <c r="BY810" s="89" t="b">
        <f>IF(BW810&lt;&gt;0,Árboles!AC804)</f>
        <v>0</v>
      </c>
      <c r="BZ810" s="88">
        <f t="shared" si="106"/>
        <v>0</v>
      </c>
      <c r="CA810" s="88">
        <f t="shared" si="107"/>
        <v>0</v>
      </c>
      <c r="CB810" s="89" t="b">
        <f>IF(BZ810&lt;&gt;0,Árboles!AC804)</f>
        <v>0</v>
      </c>
      <c r="CC810" s="88">
        <f t="shared" si="108"/>
        <v>0</v>
      </c>
      <c r="CD810" s="88">
        <f t="shared" si="109"/>
        <v>0</v>
      </c>
      <c r="CE810" s="89" t="b">
        <f>IF(CC810&lt;&gt;0,Árboles!AC804)</f>
        <v>0</v>
      </c>
    </row>
    <row r="811" spans="68:83">
      <c r="BP811" s="10">
        <f>Árboles!B805</f>
        <v>0</v>
      </c>
      <c r="BQ811" s="86">
        <f>Árboles!G805</f>
        <v>0</v>
      </c>
      <c r="BR811" s="87">
        <f>Árboles!V805</f>
        <v>0</v>
      </c>
      <c r="BS811" s="87">
        <f>Árboles!W805</f>
        <v>0</v>
      </c>
      <c r="BT811" s="88">
        <f t="shared" si="102"/>
        <v>0</v>
      </c>
      <c r="BU811" s="88">
        <f t="shared" si="103"/>
        <v>0</v>
      </c>
      <c r="BV811" s="89" t="b">
        <f>IF(BT811&lt;&gt;0,Árboles!AC805)</f>
        <v>0</v>
      </c>
      <c r="BW811" s="88">
        <f t="shared" si="104"/>
        <v>0</v>
      </c>
      <c r="BX811" s="88">
        <f t="shared" si="105"/>
        <v>0</v>
      </c>
      <c r="BY811" s="89" t="b">
        <f>IF(BW811&lt;&gt;0,Árboles!AC805)</f>
        <v>0</v>
      </c>
      <c r="BZ811" s="88">
        <f t="shared" si="106"/>
        <v>0</v>
      </c>
      <c r="CA811" s="88">
        <f t="shared" si="107"/>
        <v>0</v>
      </c>
      <c r="CB811" s="89" t="b">
        <f>IF(BZ811&lt;&gt;0,Árboles!AC805)</f>
        <v>0</v>
      </c>
      <c r="CC811" s="88">
        <f t="shared" si="108"/>
        <v>0</v>
      </c>
      <c r="CD811" s="88">
        <f t="shared" si="109"/>
        <v>0</v>
      </c>
      <c r="CE811" s="89" t="b">
        <f>IF(CC811&lt;&gt;0,Árboles!AC805)</f>
        <v>0</v>
      </c>
    </row>
    <row r="812" spans="68:83">
      <c r="BP812" s="10">
        <f>Árboles!B806</f>
        <v>0</v>
      </c>
      <c r="BQ812" s="86">
        <f>Árboles!G806</f>
        <v>0</v>
      </c>
      <c r="BR812" s="87">
        <f>Árboles!V806</f>
        <v>0</v>
      </c>
      <c r="BS812" s="87">
        <f>Árboles!W806</f>
        <v>0</v>
      </c>
      <c r="BT812" s="88">
        <f t="shared" si="102"/>
        <v>0</v>
      </c>
      <c r="BU812" s="88">
        <f t="shared" si="103"/>
        <v>0</v>
      </c>
      <c r="BV812" s="89" t="b">
        <f>IF(BT812&lt;&gt;0,Árboles!AC806)</f>
        <v>0</v>
      </c>
      <c r="BW812" s="88">
        <f t="shared" si="104"/>
        <v>0</v>
      </c>
      <c r="BX812" s="88">
        <f t="shared" si="105"/>
        <v>0</v>
      </c>
      <c r="BY812" s="89" t="b">
        <f>IF(BW812&lt;&gt;0,Árboles!AC806)</f>
        <v>0</v>
      </c>
      <c r="BZ812" s="88">
        <f t="shared" si="106"/>
        <v>0</v>
      </c>
      <c r="CA812" s="88">
        <f t="shared" si="107"/>
        <v>0</v>
      </c>
      <c r="CB812" s="89" t="b">
        <f>IF(BZ812&lt;&gt;0,Árboles!AC806)</f>
        <v>0</v>
      </c>
      <c r="CC812" s="88">
        <f t="shared" si="108"/>
        <v>0</v>
      </c>
      <c r="CD812" s="88">
        <f t="shared" si="109"/>
        <v>0</v>
      </c>
      <c r="CE812" s="89" t="b">
        <f>IF(CC812&lt;&gt;0,Árboles!AC806)</f>
        <v>0</v>
      </c>
    </row>
    <row r="813" spans="68:83">
      <c r="BP813" s="10">
        <f>Árboles!B807</f>
        <v>0</v>
      </c>
      <c r="BQ813" s="86">
        <f>Árboles!G807</f>
        <v>0</v>
      </c>
      <c r="BR813" s="87">
        <f>Árboles!V807</f>
        <v>0</v>
      </c>
      <c r="BS813" s="87">
        <f>Árboles!W807</f>
        <v>0</v>
      </c>
      <c r="BT813" s="88">
        <f t="shared" si="102"/>
        <v>0</v>
      </c>
      <c r="BU813" s="88">
        <f t="shared" si="103"/>
        <v>0</v>
      </c>
      <c r="BV813" s="89" t="b">
        <f>IF(BT813&lt;&gt;0,Árboles!AC807)</f>
        <v>0</v>
      </c>
      <c r="BW813" s="88">
        <f t="shared" si="104"/>
        <v>0</v>
      </c>
      <c r="BX813" s="88">
        <f t="shared" si="105"/>
        <v>0</v>
      </c>
      <c r="BY813" s="89" t="b">
        <f>IF(BW813&lt;&gt;0,Árboles!AC807)</f>
        <v>0</v>
      </c>
      <c r="BZ813" s="88">
        <f t="shared" si="106"/>
        <v>0</v>
      </c>
      <c r="CA813" s="88">
        <f t="shared" si="107"/>
        <v>0</v>
      </c>
      <c r="CB813" s="89" t="b">
        <f>IF(BZ813&lt;&gt;0,Árboles!AC807)</f>
        <v>0</v>
      </c>
      <c r="CC813" s="88">
        <f t="shared" si="108"/>
        <v>0</v>
      </c>
      <c r="CD813" s="88">
        <f t="shared" si="109"/>
        <v>0</v>
      </c>
      <c r="CE813" s="89" t="b">
        <f>IF(CC813&lt;&gt;0,Árboles!AC807)</f>
        <v>0</v>
      </c>
    </row>
    <row r="814" spans="68:83">
      <c r="BP814" s="10">
        <f>Árboles!B808</f>
        <v>0</v>
      </c>
      <c r="BQ814" s="86">
        <f>Árboles!G808</f>
        <v>0</v>
      </c>
      <c r="BR814" s="87">
        <f>Árboles!V808</f>
        <v>0</v>
      </c>
      <c r="BS814" s="87">
        <f>Árboles!W808</f>
        <v>0</v>
      </c>
      <c r="BT814" s="88">
        <f t="shared" si="102"/>
        <v>0</v>
      </c>
      <c r="BU814" s="88">
        <f t="shared" si="103"/>
        <v>0</v>
      </c>
      <c r="BV814" s="89" t="b">
        <f>IF(BT814&lt;&gt;0,Árboles!AC808)</f>
        <v>0</v>
      </c>
      <c r="BW814" s="88">
        <f t="shared" si="104"/>
        <v>0</v>
      </c>
      <c r="BX814" s="88">
        <f t="shared" si="105"/>
        <v>0</v>
      </c>
      <c r="BY814" s="89" t="b">
        <f>IF(BW814&lt;&gt;0,Árboles!AC808)</f>
        <v>0</v>
      </c>
      <c r="BZ814" s="88">
        <f t="shared" si="106"/>
        <v>0</v>
      </c>
      <c r="CA814" s="88">
        <f t="shared" si="107"/>
        <v>0</v>
      </c>
      <c r="CB814" s="89" t="b">
        <f>IF(BZ814&lt;&gt;0,Árboles!AC808)</f>
        <v>0</v>
      </c>
      <c r="CC814" s="88">
        <f t="shared" si="108"/>
        <v>0</v>
      </c>
      <c r="CD814" s="88">
        <f t="shared" si="109"/>
        <v>0</v>
      </c>
      <c r="CE814" s="89" t="b">
        <f>IF(CC814&lt;&gt;0,Árboles!AC808)</f>
        <v>0</v>
      </c>
    </row>
    <row r="815" spans="68:83">
      <c r="BP815" s="10">
        <f>Árboles!B809</f>
        <v>0</v>
      </c>
      <c r="BQ815" s="86">
        <f>Árboles!G809</f>
        <v>0</v>
      </c>
      <c r="BR815" s="87">
        <f>Árboles!V809</f>
        <v>0</v>
      </c>
      <c r="BS815" s="87">
        <f>Árboles!W809</f>
        <v>0</v>
      </c>
      <c r="BT815" s="88">
        <f t="shared" si="102"/>
        <v>0</v>
      </c>
      <c r="BU815" s="88">
        <f t="shared" si="103"/>
        <v>0</v>
      </c>
      <c r="BV815" s="89" t="b">
        <f>IF(BT815&lt;&gt;0,Árboles!AC809)</f>
        <v>0</v>
      </c>
      <c r="BW815" s="88">
        <f t="shared" si="104"/>
        <v>0</v>
      </c>
      <c r="BX815" s="88">
        <f t="shared" si="105"/>
        <v>0</v>
      </c>
      <c r="BY815" s="89" t="b">
        <f>IF(BW815&lt;&gt;0,Árboles!AC809)</f>
        <v>0</v>
      </c>
      <c r="BZ815" s="88">
        <f t="shared" si="106"/>
        <v>0</v>
      </c>
      <c r="CA815" s="88">
        <f t="shared" si="107"/>
        <v>0</v>
      </c>
      <c r="CB815" s="89" t="b">
        <f>IF(BZ815&lt;&gt;0,Árboles!AC809)</f>
        <v>0</v>
      </c>
      <c r="CC815" s="88">
        <f t="shared" si="108"/>
        <v>0</v>
      </c>
      <c r="CD815" s="88">
        <f t="shared" si="109"/>
        <v>0</v>
      </c>
      <c r="CE815" s="89" t="b">
        <f>IF(CC815&lt;&gt;0,Árboles!AC809)</f>
        <v>0</v>
      </c>
    </row>
    <row r="816" spans="68:83">
      <c r="BP816" s="10">
        <f>Árboles!B810</f>
        <v>0</v>
      </c>
      <c r="BQ816" s="86">
        <f>Árboles!G810</f>
        <v>0</v>
      </c>
      <c r="BR816" s="87">
        <f>Árboles!V810</f>
        <v>0</v>
      </c>
      <c r="BS816" s="87">
        <f>Árboles!W810</f>
        <v>0</v>
      </c>
      <c r="BT816" s="88">
        <f t="shared" si="102"/>
        <v>0</v>
      </c>
      <c r="BU816" s="88">
        <f t="shared" si="103"/>
        <v>0</v>
      </c>
      <c r="BV816" s="89" t="b">
        <f>IF(BT816&lt;&gt;0,Árboles!AC810)</f>
        <v>0</v>
      </c>
      <c r="BW816" s="88">
        <f t="shared" si="104"/>
        <v>0</v>
      </c>
      <c r="BX816" s="88">
        <f t="shared" si="105"/>
        <v>0</v>
      </c>
      <c r="BY816" s="89" t="b">
        <f>IF(BW816&lt;&gt;0,Árboles!AC810)</f>
        <v>0</v>
      </c>
      <c r="BZ816" s="88">
        <f t="shared" si="106"/>
        <v>0</v>
      </c>
      <c r="CA816" s="88">
        <f t="shared" si="107"/>
        <v>0</v>
      </c>
      <c r="CB816" s="89" t="b">
        <f>IF(BZ816&lt;&gt;0,Árboles!AC810)</f>
        <v>0</v>
      </c>
      <c r="CC816" s="88">
        <f t="shared" si="108"/>
        <v>0</v>
      </c>
      <c r="CD816" s="88">
        <f t="shared" si="109"/>
        <v>0</v>
      </c>
      <c r="CE816" s="89" t="b">
        <f>IF(CC816&lt;&gt;0,Árboles!AC810)</f>
        <v>0</v>
      </c>
    </row>
    <row r="817" spans="68:83">
      <c r="BP817" s="10">
        <f>Árboles!B811</f>
        <v>0</v>
      </c>
      <c r="BQ817" s="86">
        <f>Árboles!G811</f>
        <v>0</v>
      </c>
      <c r="BR817" s="87">
        <f>Árboles!V811</f>
        <v>0</v>
      </c>
      <c r="BS817" s="87">
        <f>Árboles!W811</f>
        <v>0</v>
      </c>
      <c r="BT817" s="88">
        <f t="shared" si="102"/>
        <v>0</v>
      </c>
      <c r="BU817" s="88">
        <f t="shared" si="103"/>
        <v>0</v>
      </c>
      <c r="BV817" s="89" t="b">
        <f>IF(BT817&lt;&gt;0,Árboles!AC811)</f>
        <v>0</v>
      </c>
      <c r="BW817" s="88">
        <f t="shared" si="104"/>
        <v>0</v>
      </c>
      <c r="BX817" s="88">
        <f t="shared" si="105"/>
        <v>0</v>
      </c>
      <c r="BY817" s="89" t="b">
        <f>IF(BW817&lt;&gt;0,Árboles!AC811)</f>
        <v>0</v>
      </c>
      <c r="BZ817" s="88">
        <f t="shared" si="106"/>
        <v>0</v>
      </c>
      <c r="CA817" s="88">
        <f t="shared" si="107"/>
        <v>0</v>
      </c>
      <c r="CB817" s="89" t="b">
        <f>IF(BZ817&lt;&gt;0,Árboles!AC811)</f>
        <v>0</v>
      </c>
      <c r="CC817" s="88">
        <f t="shared" si="108"/>
        <v>0</v>
      </c>
      <c r="CD817" s="88">
        <f t="shared" si="109"/>
        <v>0</v>
      </c>
      <c r="CE817" s="89" t="b">
        <f>IF(CC817&lt;&gt;0,Árboles!AC811)</f>
        <v>0</v>
      </c>
    </row>
    <row r="818" spans="68:83">
      <c r="BP818" s="10">
        <f>Árboles!B812</f>
        <v>0</v>
      </c>
      <c r="BQ818" s="86">
        <f>Árboles!G812</f>
        <v>0</v>
      </c>
      <c r="BR818" s="87">
        <f>Árboles!V812</f>
        <v>0</v>
      </c>
      <c r="BS818" s="87">
        <f>Árboles!W812</f>
        <v>0</v>
      </c>
      <c r="BT818" s="88">
        <f t="shared" si="102"/>
        <v>0</v>
      </c>
      <c r="BU818" s="88">
        <f t="shared" si="103"/>
        <v>0</v>
      </c>
      <c r="BV818" s="89" t="b">
        <f>IF(BT818&lt;&gt;0,Árboles!AC812)</f>
        <v>0</v>
      </c>
      <c r="BW818" s="88">
        <f t="shared" si="104"/>
        <v>0</v>
      </c>
      <c r="BX818" s="88">
        <f t="shared" si="105"/>
        <v>0</v>
      </c>
      <c r="BY818" s="89" t="b">
        <f>IF(BW818&lt;&gt;0,Árboles!AC812)</f>
        <v>0</v>
      </c>
      <c r="BZ818" s="88">
        <f t="shared" si="106"/>
        <v>0</v>
      </c>
      <c r="CA818" s="88">
        <f t="shared" si="107"/>
        <v>0</v>
      </c>
      <c r="CB818" s="89" t="b">
        <f>IF(BZ818&lt;&gt;0,Árboles!AC812)</f>
        <v>0</v>
      </c>
      <c r="CC818" s="88">
        <f t="shared" si="108"/>
        <v>0</v>
      </c>
      <c r="CD818" s="88">
        <f t="shared" si="109"/>
        <v>0</v>
      </c>
      <c r="CE818" s="89" t="b">
        <f>IF(CC818&lt;&gt;0,Árboles!AC812)</f>
        <v>0</v>
      </c>
    </row>
    <row r="819" spans="68:83">
      <c r="BP819" s="10">
        <f>Árboles!B813</f>
        <v>0</v>
      </c>
      <c r="BQ819" s="86">
        <f>Árboles!G813</f>
        <v>0</v>
      </c>
      <c r="BR819" s="87">
        <f>Árboles!V813</f>
        <v>0</v>
      </c>
      <c r="BS819" s="87">
        <f>Árboles!W813</f>
        <v>0</v>
      </c>
      <c r="BT819" s="88">
        <f t="shared" si="102"/>
        <v>0</v>
      </c>
      <c r="BU819" s="88">
        <f t="shared" si="103"/>
        <v>0</v>
      </c>
      <c r="BV819" s="89" t="b">
        <f>IF(BT819&lt;&gt;0,Árboles!AC813)</f>
        <v>0</v>
      </c>
      <c r="BW819" s="88">
        <f t="shared" si="104"/>
        <v>0</v>
      </c>
      <c r="BX819" s="88">
        <f t="shared" si="105"/>
        <v>0</v>
      </c>
      <c r="BY819" s="89" t="b">
        <f>IF(BW819&lt;&gt;0,Árboles!AC813)</f>
        <v>0</v>
      </c>
      <c r="BZ819" s="88">
        <f t="shared" si="106"/>
        <v>0</v>
      </c>
      <c r="CA819" s="88">
        <f t="shared" si="107"/>
        <v>0</v>
      </c>
      <c r="CB819" s="89" t="b">
        <f>IF(BZ819&lt;&gt;0,Árboles!AC813)</f>
        <v>0</v>
      </c>
      <c r="CC819" s="88">
        <f t="shared" si="108"/>
        <v>0</v>
      </c>
      <c r="CD819" s="88">
        <f t="shared" si="109"/>
        <v>0</v>
      </c>
      <c r="CE819" s="89" t="b">
        <f>IF(CC819&lt;&gt;0,Árboles!AC813)</f>
        <v>0</v>
      </c>
    </row>
    <row r="820" spans="68:83">
      <c r="BP820" s="10">
        <f>Árboles!B814</f>
        <v>0</v>
      </c>
      <c r="BQ820" s="86">
        <f>Árboles!G814</f>
        <v>0</v>
      </c>
      <c r="BR820" s="87">
        <f>Árboles!V814</f>
        <v>0</v>
      </c>
      <c r="BS820" s="87">
        <f>Árboles!W814</f>
        <v>0</v>
      </c>
      <c r="BT820" s="88">
        <f t="shared" si="102"/>
        <v>0</v>
      </c>
      <c r="BU820" s="88">
        <f t="shared" si="103"/>
        <v>0</v>
      </c>
      <c r="BV820" s="89" t="b">
        <f>IF(BT820&lt;&gt;0,Árboles!AC814)</f>
        <v>0</v>
      </c>
      <c r="BW820" s="88">
        <f t="shared" si="104"/>
        <v>0</v>
      </c>
      <c r="BX820" s="88">
        <f t="shared" si="105"/>
        <v>0</v>
      </c>
      <c r="BY820" s="89" t="b">
        <f>IF(BW820&lt;&gt;0,Árboles!AC814)</f>
        <v>0</v>
      </c>
      <c r="BZ820" s="88">
        <f t="shared" si="106"/>
        <v>0</v>
      </c>
      <c r="CA820" s="88">
        <f t="shared" si="107"/>
        <v>0</v>
      </c>
      <c r="CB820" s="89" t="b">
        <f>IF(BZ820&lt;&gt;0,Árboles!AC814)</f>
        <v>0</v>
      </c>
      <c r="CC820" s="88">
        <f t="shared" si="108"/>
        <v>0</v>
      </c>
      <c r="CD820" s="88">
        <f t="shared" si="109"/>
        <v>0</v>
      </c>
      <c r="CE820" s="89" t="b">
        <f>IF(CC820&lt;&gt;0,Árboles!AC814)</f>
        <v>0</v>
      </c>
    </row>
    <row r="821" spans="68:83">
      <c r="BP821" s="10">
        <f>Árboles!B815</f>
        <v>0</v>
      </c>
      <c r="BQ821" s="86">
        <f>Árboles!G815</f>
        <v>0</v>
      </c>
      <c r="BR821" s="87">
        <f>Árboles!V815</f>
        <v>0</v>
      </c>
      <c r="BS821" s="87">
        <f>Árboles!W815</f>
        <v>0</v>
      </c>
      <c r="BT821" s="88">
        <f t="shared" si="102"/>
        <v>0</v>
      </c>
      <c r="BU821" s="88">
        <f t="shared" si="103"/>
        <v>0</v>
      </c>
      <c r="BV821" s="89" t="b">
        <f>IF(BT821&lt;&gt;0,Árboles!AC815)</f>
        <v>0</v>
      </c>
      <c r="BW821" s="88">
        <f t="shared" si="104"/>
        <v>0</v>
      </c>
      <c r="BX821" s="88">
        <f t="shared" si="105"/>
        <v>0</v>
      </c>
      <c r="BY821" s="89" t="b">
        <f>IF(BW821&lt;&gt;0,Árboles!AC815)</f>
        <v>0</v>
      </c>
      <c r="BZ821" s="88">
        <f t="shared" si="106"/>
        <v>0</v>
      </c>
      <c r="CA821" s="88">
        <f t="shared" si="107"/>
        <v>0</v>
      </c>
      <c r="CB821" s="89" t="b">
        <f>IF(BZ821&lt;&gt;0,Árboles!AC815)</f>
        <v>0</v>
      </c>
      <c r="CC821" s="88">
        <f t="shared" si="108"/>
        <v>0</v>
      </c>
      <c r="CD821" s="88">
        <f t="shared" si="109"/>
        <v>0</v>
      </c>
      <c r="CE821" s="89" t="b">
        <f>IF(CC821&lt;&gt;0,Árboles!AC815)</f>
        <v>0</v>
      </c>
    </row>
    <row r="822" spans="68:83">
      <c r="BP822" s="10">
        <f>Árboles!B816</f>
        <v>0</v>
      </c>
      <c r="BQ822" s="86">
        <f>Árboles!G816</f>
        <v>0</v>
      </c>
      <c r="BR822" s="87">
        <f>Árboles!V816</f>
        <v>0</v>
      </c>
      <c r="BS822" s="87">
        <f>Árboles!W816</f>
        <v>0</v>
      </c>
      <c r="BT822" s="88">
        <f t="shared" si="102"/>
        <v>0</v>
      </c>
      <c r="BU822" s="88">
        <f t="shared" si="103"/>
        <v>0</v>
      </c>
      <c r="BV822" s="89" t="b">
        <f>IF(BT822&lt;&gt;0,Árboles!AC816)</f>
        <v>0</v>
      </c>
      <c r="BW822" s="88">
        <f t="shared" si="104"/>
        <v>0</v>
      </c>
      <c r="BX822" s="88">
        <f t="shared" si="105"/>
        <v>0</v>
      </c>
      <c r="BY822" s="89" t="b">
        <f>IF(BW822&lt;&gt;0,Árboles!AC816)</f>
        <v>0</v>
      </c>
      <c r="BZ822" s="88">
        <f t="shared" si="106"/>
        <v>0</v>
      </c>
      <c r="CA822" s="88">
        <f t="shared" si="107"/>
        <v>0</v>
      </c>
      <c r="CB822" s="89" t="b">
        <f>IF(BZ822&lt;&gt;0,Árboles!AC816)</f>
        <v>0</v>
      </c>
      <c r="CC822" s="88">
        <f t="shared" si="108"/>
        <v>0</v>
      </c>
      <c r="CD822" s="88">
        <f t="shared" si="109"/>
        <v>0</v>
      </c>
      <c r="CE822" s="89" t="b">
        <f>IF(CC822&lt;&gt;0,Árboles!AC816)</f>
        <v>0</v>
      </c>
    </row>
    <row r="823" spans="68:83">
      <c r="BP823" s="10">
        <f>Árboles!B817</f>
        <v>0</v>
      </c>
      <c r="BQ823" s="86">
        <f>Árboles!G817</f>
        <v>0</v>
      </c>
      <c r="BR823" s="87">
        <f>Árboles!V817</f>
        <v>0</v>
      </c>
      <c r="BS823" s="87">
        <f>Árboles!W817</f>
        <v>0</v>
      </c>
      <c r="BT823" s="88">
        <f t="shared" si="102"/>
        <v>0</v>
      </c>
      <c r="BU823" s="88">
        <f t="shared" si="103"/>
        <v>0</v>
      </c>
      <c r="BV823" s="89" t="b">
        <f>IF(BT823&lt;&gt;0,Árboles!AC817)</f>
        <v>0</v>
      </c>
      <c r="BW823" s="88">
        <f t="shared" si="104"/>
        <v>0</v>
      </c>
      <c r="BX823" s="88">
        <f t="shared" si="105"/>
        <v>0</v>
      </c>
      <c r="BY823" s="89" t="b">
        <f>IF(BW823&lt;&gt;0,Árboles!AC817)</f>
        <v>0</v>
      </c>
      <c r="BZ823" s="88">
        <f t="shared" si="106"/>
        <v>0</v>
      </c>
      <c r="CA823" s="88">
        <f t="shared" si="107"/>
        <v>0</v>
      </c>
      <c r="CB823" s="89" t="b">
        <f>IF(BZ823&lt;&gt;0,Árboles!AC817)</f>
        <v>0</v>
      </c>
      <c r="CC823" s="88">
        <f t="shared" si="108"/>
        <v>0</v>
      </c>
      <c r="CD823" s="88">
        <f t="shared" si="109"/>
        <v>0</v>
      </c>
      <c r="CE823" s="89" t="b">
        <f>IF(CC823&lt;&gt;0,Árboles!AC817)</f>
        <v>0</v>
      </c>
    </row>
    <row r="824" spans="68:83">
      <c r="BP824" s="10">
        <f>Árboles!B818</f>
        <v>0</v>
      </c>
      <c r="BQ824" s="86">
        <f>Árboles!G818</f>
        <v>0</v>
      </c>
      <c r="BR824" s="87">
        <f>Árboles!V818</f>
        <v>0</v>
      </c>
      <c r="BS824" s="87">
        <f>Árboles!W818</f>
        <v>0</v>
      </c>
      <c r="BT824" s="88">
        <f t="shared" si="102"/>
        <v>0</v>
      </c>
      <c r="BU824" s="88">
        <f t="shared" si="103"/>
        <v>0</v>
      </c>
      <c r="BV824" s="89" t="b">
        <f>IF(BT824&lt;&gt;0,Árboles!AC818)</f>
        <v>0</v>
      </c>
      <c r="BW824" s="88">
        <f t="shared" si="104"/>
        <v>0</v>
      </c>
      <c r="BX824" s="88">
        <f t="shared" si="105"/>
        <v>0</v>
      </c>
      <c r="BY824" s="89" t="b">
        <f>IF(BW824&lt;&gt;0,Árboles!AC818)</f>
        <v>0</v>
      </c>
      <c r="BZ824" s="88">
        <f t="shared" si="106"/>
        <v>0</v>
      </c>
      <c r="CA824" s="88">
        <f t="shared" si="107"/>
        <v>0</v>
      </c>
      <c r="CB824" s="89" t="b">
        <f>IF(BZ824&lt;&gt;0,Árboles!AC818)</f>
        <v>0</v>
      </c>
      <c r="CC824" s="88">
        <f t="shared" si="108"/>
        <v>0</v>
      </c>
      <c r="CD824" s="88">
        <f t="shared" si="109"/>
        <v>0</v>
      </c>
      <c r="CE824" s="89" t="b">
        <f>IF(CC824&lt;&gt;0,Árboles!AC818)</f>
        <v>0</v>
      </c>
    </row>
    <row r="825" spans="68:83">
      <c r="BP825" s="10">
        <f>Árboles!B819</f>
        <v>0</v>
      </c>
      <c r="BQ825" s="86">
        <f>Árboles!G819</f>
        <v>0</v>
      </c>
      <c r="BR825" s="87">
        <f>Árboles!V819</f>
        <v>0</v>
      </c>
      <c r="BS825" s="87">
        <f>Árboles!W819</f>
        <v>0</v>
      </c>
      <c r="BT825" s="88">
        <f t="shared" si="102"/>
        <v>0</v>
      </c>
      <c r="BU825" s="88">
        <f t="shared" si="103"/>
        <v>0</v>
      </c>
      <c r="BV825" s="89" t="b">
        <f>IF(BT825&lt;&gt;0,Árboles!AC819)</f>
        <v>0</v>
      </c>
      <c r="BW825" s="88">
        <f t="shared" si="104"/>
        <v>0</v>
      </c>
      <c r="BX825" s="88">
        <f t="shared" si="105"/>
        <v>0</v>
      </c>
      <c r="BY825" s="89" t="b">
        <f>IF(BW825&lt;&gt;0,Árboles!AC819)</f>
        <v>0</v>
      </c>
      <c r="BZ825" s="88">
        <f t="shared" si="106"/>
        <v>0</v>
      </c>
      <c r="CA825" s="88">
        <f t="shared" si="107"/>
        <v>0</v>
      </c>
      <c r="CB825" s="89" t="b">
        <f>IF(BZ825&lt;&gt;0,Árboles!AC819)</f>
        <v>0</v>
      </c>
      <c r="CC825" s="88">
        <f t="shared" si="108"/>
        <v>0</v>
      </c>
      <c r="CD825" s="88">
        <f t="shared" si="109"/>
        <v>0</v>
      </c>
      <c r="CE825" s="89" t="b">
        <f>IF(CC825&lt;&gt;0,Árboles!AC819)</f>
        <v>0</v>
      </c>
    </row>
    <row r="826" spans="68:83">
      <c r="BP826" s="10">
        <f>Árboles!B820</f>
        <v>0</v>
      </c>
      <c r="BQ826" s="86">
        <f>Árboles!G820</f>
        <v>0</v>
      </c>
      <c r="BR826" s="87">
        <f>Árboles!V820</f>
        <v>0</v>
      </c>
      <c r="BS826" s="87">
        <f>Árboles!W820</f>
        <v>0</v>
      </c>
      <c r="BT826" s="88">
        <f t="shared" si="102"/>
        <v>0</v>
      </c>
      <c r="BU826" s="88">
        <f t="shared" si="103"/>
        <v>0</v>
      </c>
      <c r="BV826" s="89" t="b">
        <f>IF(BT826&lt;&gt;0,Árboles!AC820)</f>
        <v>0</v>
      </c>
      <c r="BW826" s="88">
        <f t="shared" si="104"/>
        <v>0</v>
      </c>
      <c r="BX826" s="88">
        <f t="shared" si="105"/>
        <v>0</v>
      </c>
      <c r="BY826" s="89" t="b">
        <f>IF(BW826&lt;&gt;0,Árboles!AC820)</f>
        <v>0</v>
      </c>
      <c r="BZ826" s="88">
        <f t="shared" si="106"/>
        <v>0</v>
      </c>
      <c r="CA826" s="88">
        <f t="shared" si="107"/>
        <v>0</v>
      </c>
      <c r="CB826" s="89" t="b">
        <f>IF(BZ826&lt;&gt;0,Árboles!AC820)</f>
        <v>0</v>
      </c>
      <c r="CC826" s="88">
        <f t="shared" si="108"/>
        <v>0</v>
      </c>
      <c r="CD826" s="88">
        <f t="shared" si="109"/>
        <v>0</v>
      </c>
      <c r="CE826" s="89" t="b">
        <f>IF(CC826&lt;&gt;0,Árboles!AC820)</f>
        <v>0</v>
      </c>
    </row>
    <row r="827" spans="68:83">
      <c r="BP827" s="10">
        <f>Árboles!B821</f>
        <v>0</v>
      </c>
      <c r="BQ827" s="86">
        <f>Árboles!G821</f>
        <v>0</v>
      </c>
      <c r="BR827" s="87">
        <f>Árboles!V821</f>
        <v>0</v>
      </c>
      <c r="BS827" s="87">
        <f>Árboles!W821</f>
        <v>0</v>
      </c>
      <c r="BT827" s="88">
        <f t="shared" si="102"/>
        <v>0</v>
      </c>
      <c r="BU827" s="88">
        <f t="shared" si="103"/>
        <v>0</v>
      </c>
      <c r="BV827" s="89" t="b">
        <f>IF(BT827&lt;&gt;0,Árboles!AC821)</f>
        <v>0</v>
      </c>
      <c r="BW827" s="88">
        <f t="shared" si="104"/>
        <v>0</v>
      </c>
      <c r="BX827" s="88">
        <f t="shared" si="105"/>
        <v>0</v>
      </c>
      <c r="BY827" s="89" t="b">
        <f>IF(BW827&lt;&gt;0,Árboles!AC821)</f>
        <v>0</v>
      </c>
      <c r="BZ827" s="88">
        <f t="shared" si="106"/>
        <v>0</v>
      </c>
      <c r="CA827" s="88">
        <f t="shared" si="107"/>
        <v>0</v>
      </c>
      <c r="CB827" s="89" t="b">
        <f>IF(BZ827&lt;&gt;0,Árboles!AC821)</f>
        <v>0</v>
      </c>
      <c r="CC827" s="88">
        <f t="shared" si="108"/>
        <v>0</v>
      </c>
      <c r="CD827" s="88">
        <f t="shared" si="109"/>
        <v>0</v>
      </c>
      <c r="CE827" s="89" t="b">
        <f>IF(CC827&lt;&gt;0,Árboles!AC821)</f>
        <v>0</v>
      </c>
    </row>
    <row r="828" spans="68:83">
      <c r="BP828" s="10">
        <f>Árboles!B822</f>
        <v>0</v>
      </c>
      <c r="BQ828" s="86">
        <f>Árboles!G822</f>
        <v>0</v>
      </c>
      <c r="BR828" s="87">
        <f>Árboles!V822</f>
        <v>0</v>
      </c>
      <c r="BS828" s="87">
        <f>Árboles!W822</f>
        <v>0</v>
      </c>
      <c r="BT828" s="88">
        <f t="shared" si="102"/>
        <v>0</v>
      </c>
      <c r="BU828" s="88">
        <f t="shared" si="103"/>
        <v>0</v>
      </c>
      <c r="BV828" s="89" t="b">
        <f>IF(BT828&lt;&gt;0,Árboles!AC822)</f>
        <v>0</v>
      </c>
      <c r="BW828" s="88">
        <f t="shared" si="104"/>
        <v>0</v>
      </c>
      <c r="BX828" s="88">
        <f t="shared" si="105"/>
        <v>0</v>
      </c>
      <c r="BY828" s="89" t="b">
        <f>IF(BW828&lt;&gt;0,Árboles!AC822)</f>
        <v>0</v>
      </c>
      <c r="BZ828" s="88">
        <f t="shared" si="106"/>
        <v>0</v>
      </c>
      <c r="CA828" s="88">
        <f t="shared" si="107"/>
        <v>0</v>
      </c>
      <c r="CB828" s="89" t="b">
        <f>IF(BZ828&lt;&gt;0,Árboles!AC822)</f>
        <v>0</v>
      </c>
      <c r="CC828" s="88">
        <f t="shared" si="108"/>
        <v>0</v>
      </c>
      <c r="CD828" s="88">
        <f t="shared" si="109"/>
        <v>0</v>
      </c>
      <c r="CE828" s="89" t="b">
        <f>IF(CC828&lt;&gt;0,Árboles!AC822)</f>
        <v>0</v>
      </c>
    </row>
    <row r="829" spans="68:83">
      <c r="BP829" s="10">
        <f>Árboles!B823</f>
        <v>0</v>
      </c>
      <c r="BQ829" s="86">
        <f>Árboles!G823</f>
        <v>0</v>
      </c>
      <c r="BR829" s="87">
        <f>Árboles!V823</f>
        <v>0</v>
      </c>
      <c r="BS829" s="87">
        <f>Árboles!W823</f>
        <v>0</v>
      </c>
      <c r="BT829" s="88">
        <f t="shared" si="102"/>
        <v>0</v>
      </c>
      <c r="BU829" s="88">
        <f t="shared" si="103"/>
        <v>0</v>
      </c>
      <c r="BV829" s="89" t="b">
        <f>IF(BT829&lt;&gt;0,Árboles!AC823)</f>
        <v>0</v>
      </c>
      <c r="BW829" s="88">
        <f t="shared" si="104"/>
        <v>0</v>
      </c>
      <c r="BX829" s="88">
        <f t="shared" si="105"/>
        <v>0</v>
      </c>
      <c r="BY829" s="89" t="b">
        <f>IF(BW829&lt;&gt;0,Árboles!AC823)</f>
        <v>0</v>
      </c>
      <c r="BZ829" s="88">
        <f t="shared" si="106"/>
        <v>0</v>
      </c>
      <c r="CA829" s="88">
        <f t="shared" si="107"/>
        <v>0</v>
      </c>
      <c r="CB829" s="89" t="b">
        <f>IF(BZ829&lt;&gt;0,Árboles!AC823)</f>
        <v>0</v>
      </c>
      <c r="CC829" s="88">
        <f t="shared" si="108"/>
        <v>0</v>
      </c>
      <c r="CD829" s="88">
        <f t="shared" si="109"/>
        <v>0</v>
      </c>
      <c r="CE829" s="89" t="b">
        <f>IF(CC829&lt;&gt;0,Árboles!AC823)</f>
        <v>0</v>
      </c>
    </row>
    <row r="830" spans="68:83">
      <c r="BP830" s="10">
        <f>Árboles!B824</f>
        <v>0</v>
      </c>
      <c r="BQ830" s="86">
        <f>Árboles!G824</f>
        <v>0</v>
      </c>
      <c r="BR830" s="87">
        <f>Árboles!V824</f>
        <v>0</v>
      </c>
      <c r="BS830" s="87">
        <f>Árboles!W824</f>
        <v>0</v>
      </c>
      <c r="BT830" s="88">
        <f t="shared" si="102"/>
        <v>0</v>
      </c>
      <c r="BU830" s="88">
        <f t="shared" si="103"/>
        <v>0</v>
      </c>
      <c r="BV830" s="89" t="b">
        <f>IF(BT830&lt;&gt;0,Árboles!AC824)</f>
        <v>0</v>
      </c>
      <c r="BW830" s="88">
        <f t="shared" si="104"/>
        <v>0</v>
      </c>
      <c r="BX830" s="88">
        <f t="shared" si="105"/>
        <v>0</v>
      </c>
      <c r="BY830" s="89" t="b">
        <f>IF(BW830&lt;&gt;0,Árboles!AC824)</f>
        <v>0</v>
      </c>
      <c r="BZ830" s="88">
        <f t="shared" si="106"/>
        <v>0</v>
      </c>
      <c r="CA830" s="88">
        <f t="shared" si="107"/>
        <v>0</v>
      </c>
      <c r="CB830" s="89" t="b">
        <f>IF(BZ830&lt;&gt;0,Árboles!AC824)</f>
        <v>0</v>
      </c>
      <c r="CC830" s="88">
        <f t="shared" si="108"/>
        <v>0</v>
      </c>
      <c r="CD830" s="88">
        <f t="shared" si="109"/>
        <v>0</v>
      </c>
      <c r="CE830" s="89" t="b">
        <f>IF(CC830&lt;&gt;0,Árboles!AC824)</f>
        <v>0</v>
      </c>
    </row>
    <row r="831" spans="68:83">
      <c r="BP831" s="10">
        <f>Árboles!B825</f>
        <v>0</v>
      </c>
      <c r="BQ831" s="86">
        <f>Árboles!G825</f>
        <v>0</v>
      </c>
      <c r="BR831" s="87">
        <f>Árboles!V825</f>
        <v>0</v>
      </c>
      <c r="BS831" s="87">
        <f>Árboles!W825</f>
        <v>0</v>
      </c>
      <c r="BT831" s="88">
        <f t="shared" si="102"/>
        <v>0</v>
      </c>
      <c r="BU831" s="88">
        <f t="shared" si="103"/>
        <v>0</v>
      </c>
      <c r="BV831" s="89" t="b">
        <f>IF(BT831&lt;&gt;0,Árboles!AC825)</f>
        <v>0</v>
      </c>
      <c r="BW831" s="88">
        <f t="shared" si="104"/>
        <v>0</v>
      </c>
      <c r="BX831" s="88">
        <f t="shared" si="105"/>
        <v>0</v>
      </c>
      <c r="BY831" s="89" t="b">
        <f>IF(BW831&lt;&gt;0,Árboles!AC825)</f>
        <v>0</v>
      </c>
      <c r="BZ831" s="88">
        <f t="shared" si="106"/>
        <v>0</v>
      </c>
      <c r="CA831" s="88">
        <f t="shared" si="107"/>
        <v>0</v>
      </c>
      <c r="CB831" s="89" t="b">
        <f>IF(BZ831&lt;&gt;0,Árboles!AC825)</f>
        <v>0</v>
      </c>
      <c r="CC831" s="88">
        <f t="shared" si="108"/>
        <v>0</v>
      </c>
      <c r="CD831" s="88">
        <f t="shared" si="109"/>
        <v>0</v>
      </c>
      <c r="CE831" s="89" t="b">
        <f>IF(CC831&lt;&gt;0,Árboles!AC825)</f>
        <v>0</v>
      </c>
    </row>
    <row r="832" spans="68:83">
      <c r="BP832" s="10">
        <f>Árboles!B826</f>
        <v>0</v>
      </c>
      <c r="BQ832" s="86">
        <f>Árboles!G826</f>
        <v>0</v>
      </c>
      <c r="BR832" s="87">
        <f>Árboles!V826</f>
        <v>0</v>
      </c>
      <c r="BS832" s="87">
        <f>Árboles!W826</f>
        <v>0</v>
      </c>
      <c r="BT832" s="88">
        <f t="shared" si="102"/>
        <v>0</v>
      </c>
      <c r="BU832" s="88">
        <f t="shared" si="103"/>
        <v>0</v>
      </c>
      <c r="BV832" s="89" t="b">
        <f>IF(BT832&lt;&gt;0,Árboles!AC826)</f>
        <v>0</v>
      </c>
      <c r="BW832" s="88">
        <f t="shared" si="104"/>
        <v>0</v>
      </c>
      <c r="BX832" s="88">
        <f t="shared" si="105"/>
        <v>0</v>
      </c>
      <c r="BY832" s="89" t="b">
        <f>IF(BW832&lt;&gt;0,Árboles!AC826)</f>
        <v>0</v>
      </c>
      <c r="BZ832" s="88">
        <f t="shared" si="106"/>
        <v>0</v>
      </c>
      <c r="CA832" s="88">
        <f t="shared" si="107"/>
        <v>0</v>
      </c>
      <c r="CB832" s="89" t="b">
        <f>IF(BZ832&lt;&gt;0,Árboles!AC826)</f>
        <v>0</v>
      </c>
      <c r="CC832" s="88">
        <f t="shared" si="108"/>
        <v>0</v>
      </c>
      <c r="CD832" s="88">
        <f t="shared" si="109"/>
        <v>0</v>
      </c>
      <c r="CE832" s="89" t="b">
        <f>IF(CC832&lt;&gt;0,Árboles!AC826)</f>
        <v>0</v>
      </c>
    </row>
    <row r="833" spans="68:83">
      <c r="BP833" s="10">
        <f>Árboles!B827</f>
        <v>0</v>
      </c>
      <c r="BQ833" s="86">
        <f>Árboles!G827</f>
        <v>0</v>
      </c>
      <c r="BR833" s="87">
        <f>Árboles!V827</f>
        <v>0</v>
      </c>
      <c r="BS833" s="87">
        <f>Árboles!W827</f>
        <v>0</v>
      </c>
      <c r="BT833" s="88">
        <f t="shared" si="102"/>
        <v>0</v>
      </c>
      <c r="BU833" s="88">
        <f t="shared" si="103"/>
        <v>0</v>
      </c>
      <c r="BV833" s="89" t="b">
        <f>IF(BT833&lt;&gt;0,Árboles!AC827)</f>
        <v>0</v>
      </c>
      <c r="BW833" s="88">
        <f t="shared" si="104"/>
        <v>0</v>
      </c>
      <c r="BX833" s="88">
        <f t="shared" si="105"/>
        <v>0</v>
      </c>
      <c r="BY833" s="89" t="b">
        <f>IF(BW833&lt;&gt;0,Árboles!AC827)</f>
        <v>0</v>
      </c>
      <c r="BZ833" s="88">
        <f t="shared" si="106"/>
        <v>0</v>
      </c>
      <c r="CA833" s="88">
        <f t="shared" si="107"/>
        <v>0</v>
      </c>
      <c r="CB833" s="89" t="b">
        <f>IF(BZ833&lt;&gt;0,Árboles!AC827)</f>
        <v>0</v>
      </c>
      <c r="CC833" s="88">
        <f t="shared" si="108"/>
        <v>0</v>
      </c>
      <c r="CD833" s="88">
        <f t="shared" si="109"/>
        <v>0</v>
      </c>
      <c r="CE833" s="89" t="b">
        <f>IF(CC833&lt;&gt;0,Árboles!AC827)</f>
        <v>0</v>
      </c>
    </row>
    <row r="834" spans="68:83">
      <c r="BP834" s="10">
        <f>Árboles!B828</f>
        <v>0</v>
      </c>
      <c r="BQ834" s="86">
        <f>Árboles!G828</f>
        <v>0</v>
      </c>
      <c r="BR834" s="87">
        <f>Árboles!V828</f>
        <v>0</v>
      </c>
      <c r="BS834" s="87">
        <f>Árboles!W828</f>
        <v>0</v>
      </c>
      <c r="BT834" s="88">
        <f t="shared" si="102"/>
        <v>0</v>
      </c>
      <c r="BU834" s="88">
        <f t="shared" si="103"/>
        <v>0</v>
      </c>
      <c r="BV834" s="89" t="b">
        <f>IF(BT834&lt;&gt;0,Árboles!AC828)</f>
        <v>0</v>
      </c>
      <c r="BW834" s="88">
        <f t="shared" si="104"/>
        <v>0</v>
      </c>
      <c r="BX834" s="88">
        <f t="shared" si="105"/>
        <v>0</v>
      </c>
      <c r="BY834" s="89" t="b">
        <f>IF(BW834&lt;&gt;0,Árboles!AC828)</f>
        <v>0</v>
      </c>
      <c r="BZ834" s="88">
        <f t="shared" si="106"/>
        <v>0</v>
      </c>
      <c r="CA834" s="88">
        <f t="shared" si="107"/>
        <v>0</v>
      </c>
      <c r="CB834" s="89" t="b">
        <f>IF(BZ834&lt;&gt;0,Árboles!AC828)</f>
        <v>0</v>
      </c>
      <c r="CC834" s="88">
        <f t="shared" si="108"/>
        <v>0</v>
      </c>
      <c r="CD834" s="88">
        <f t="shared" si="109"/>
        <v>0</v>
      </c>
      <c r="CE834" s="89" t="b">
        <f>IF(CC834&lt;&gt;0,Árboles!AC828)</f>
        <v>0</v>
      </c>
    </row>
    <row r="835" spans="68:83">
      <c r="BP835" s="10">
        <f>Árboles!B829</f>
        <v>0</v>
      </c>
      <c r="BQ835" s="86">
        <f>Árboles!G829</f>
        <v>0</v>
      </c>
      <c r="BR835" s="87">
        <f>Árboles!V829</f>
        <v>0</v>
      </c>
      <c r="BS835" s="87">
        <f>Árboles!W829</f>
        <v>0</v>
      </c>
      <c r="BT835" s="88">
        <f t="shared" si="102"/>
        <v>0</v>
      </c>
      <c r="BU835" s="88">
        <f t="shared" si="103"/>
        <v>0</v>
      </c>
      <c r="BV835" s="89" t="b">
        <f>IF(BT835&lt;&gt;0,Árboles!AC829)</f>
        <v>0</v>
      </c>
      <c r="BW835" s="88">
        <f t="shared" si="104"/>
        <v>0</v>
      </c>
      <c r="BX835" s="88">
        <f t="shared" si="105"/>
        <v>0</v>
      </c>
      <c r="BY835" s="89" t="b">
        <f>IF(BW835&lt;&gt;0,Árboles!AC829)</f>
        <v>0</v>
      </c>
      <c r="BZ835" s="88">
        <f t="shared" si="106"/>
        <v>0</v>
      </c>
      <c r="CA835" s="88">
        <f t="shared" si="107"/>
        <v>0</v>
      </c>
      <c r="CB835" s="89" t="b">
        <f>IF(BZ835&lt;&gt;0,Árboles!AC829)</f>
        <v>0</v>
      </c>
      <c r="CC835" s="88">
        <f t="shared" si="108"/>
        <v>0</v>
      </c>
      <c r="CD835" s="88">
        <f t="shared" si="109"/>
        <v>0</v>
      </c>
      <c r="CE835" s="89" t="b">
        <f>IF(CC835&lt;&gt;0,Árboles!AC829)</f>
        <v>0</v>
      </c>
    </row>
    <row r="836" spans="68:83">
      <c r="BP836" s="10">
        <f>Árboles!B830</f>
        <v>0</v>
      </c>
      <c r="BQ836" s="86">
        <f>Árboles!G830</f>
        <v>0</v>
      </c>
      <c r="BR836" s="87">
        <f>Árboles!V830</f>
        <v>0</v>
      </c>
      <c r="BS836" s="87">
        <f>Árboles!W830</f>
        <v>0</v>
      </c>
      <c r="BT836" s="88">
        <f t="shared" si="102"/>
        <v>0</v>
      </c>
      <c r="BU836" s="88">
        <f t="shared" si="103"/>
        <v>0</v>
      </c>
      <c r="BV836" s="89" t="b">
        <f>IF(BT836&lt;&gt;0,Árboles!AC830)</f>
        <v>0</v>
      </c>
      <c r="BW836" s="88">
        <f t="shared" si="104"/>
        <v>0</v>
      </c>
      <c r="BX836" s="88">
        <f t="shared" si="105"/>
        <v>0</v>
      </c>
      <c r="BY836" s="89" t="b">
        <f>IF(BW836&lt;&gt;0,Árboles!AC830)</f>
        <v>0</v>
      </c>
      <c r="BZ836" s="88">
        <f t="shared" si="106"/>
        <v>0</v>
      </c>
      <c r="CA836" s="88">
        <f t="shared" si="107"/>
        <v>0</v>
      </c>
      <c r="CB836" s="89" t="b">
        <f>IF(BZ836&lt;&gt;0,Árboles!AC830)</f>
        <v>0</v>
      </c>
      <c r="CC836" s="88">
        <f t="shared" si="108"/>
        <v>0</v>
      </c>
      <c r="CD836" s="88">
        <f t="shared" si="109"/>
        <v>0</v>
      </c>
      <c r="CE836" s="89" t="b">
        <f>IF(CC836&lt;&gt;0,Árboles!AC830)</f>
        <v>0</v>
      </c>
    </row>
    <row r="837" spans="68:83">
      <c r="BP837" s="10">
        <f>Árboles!B831</f>
        <v>0</v>
      </c>
      <c r="BQ837" s="86">
        <f>Árboles!G831</f>
        <v>0</v>
      </c>
      <c r="BR837" s="87">
        <f>Árboles!V831</f>
        <v>0</v>
      </c>
      <c r="BS837" s="87">
        <f>Árboles!W831</f>
        <v>0</v>
      </c>
      <c r="BT837" s="88">
        <f t="shared" si="102"/>
        <v>0</v>
      </c>
      <c r="BU837" s="88">
        <f t="shared" si="103"/>
        <v>0</v>
      </c>
      <c r="BV837" s="89" t="b">
        <f>IF(BT837&lt;&gt;0,Árboles!AC831)</f>
        <v>0</v>
      </c>
      <c r="BW837" s="88">
        <f t="shared" si="104"/>
        <v>0</v>
      </c>
      <c r="BX837" s="88">
        <f t="shared" si="105"/>
        <v>0</v>
      </c>
      <c r="BY837" s="89" t="b">
        <f>IF(BW837&lt;&gt;0,Árboles!AC831)</f>
        <v>0</v>
      </c>
      <c r="BZ837" s="88">
        <f t="shared" si="106"/>
        <v>0</v>
      </c>
      <c r="CA837" s="88">
        <f t="shared" si="107"/>
        <v>0</v>
      </c>
      <c r="CB837" s="89" t="b">
        <f>IF(BZ837&lt;&gt;0,Árboles!AC831)</f>
        <v>0</v>
      </c>
      <c r="CC837" s="88">
        <f t="shared" si="108"/>
        <v>0</v>
      </c>
      <c r="CD837" s="88">
        <f t="shared" si="109"/>
        <v>0</v>
      </c>
      <c r="CE837" s="89" t="b">
        <f>IF(CC837&lt;&gt;0,Árboles!AC831)</f>
        <v>0</v>
      </c>
    </row>
    <row r="838" spans="68:83">
      <c r="BP838" s="10">
        <f>Árboles!B832</f>
        <v>0</v>
      </c>
      <c r="BQ838" s="86">
        <f>Árboles!G832</f>
        <v>0</v>
      </c>
      <c r="BR838" s="87">
        <f>Árboles!V832</f>
        <v>0</v>
      </c>
      <c r="BS838" s="87">
        <f>Árboles!W832</f>
        <v>0</v>
      </c>
      <c r="BT838" s="88">
        <f t="shared" si="102"/>
        <v>0</v>
      </c>
      <c r="BU838" s="88">
        <f t="shared" si="103"/>
        <v>0</v>
      </c>
      <c r="BV838" s="89" t="b">
        <f>IF(BT838&lt;&gt;0,Árboles!AC832)</f>
        <v>0</v>
      </c>
      <c r="BW838" s="88">
        <f t="shared" si="104"/>
        <v>0</v>
      </c>
      <c r="BX838" s="88">
        <f t="shared" si="105"/>
        <v>0</v>
      </c>
      <c r="BY838" s="89" t="b">
        <f>IF(BW838&lt;&gt;0,Árboles!AC832)</f>
        <v>0</v>
      </c>
      <c r="BZ838" s="88">
        <f t="shared" si="106"/>
        <v>0</v>
      </c>
      <c r="CA838" s="88">
        <f t="shared" si="107"/>
        <v>0</v>
      </c>
      <c r="CB838" s="89" t="b">
        <f>IF(BZ838&lt;&gt;0,Árboles!AC832)</f>
        <v>0</v>
      </c>
      <c r="CC838" s="88">
        <f t="shared" si="108"/>
        <v>0</v>
      </c>
      <c r="CD838" s="88">
        <f t="shared" si="109"/>
        <v>0</v>
      </c>
      <c r="CE838" s="89" t="b">
        <f>IF(CC838&lt;&gt;0,Árboles!AC832)</f>
        <v>0</v>
      </c>
    </row>
    <row r="839" spans="68:83">
      <c r="BP839" s="10">
        <f>Árboles!B833</f>
        <v>0</v>
      </c>
      <c r="BQ839" s="86">
        <f>Árboles!G833</f>
        <v>0</v>
      </c>
      <c r="BR839" s="87">
        <f>Árboles!V833</f>
        <v>0</v>
      </c>
      <c r="BS839" s="87">
        <f>Árboles!W833</f>
        <v>0</v>
      </c>
      <c r="BT839" s="88">
        <f t="shared" si="102"/>
        <v>0</v>
      </c>
      <c r="BU839" s="88">
        <f t="shared" si="103"/>
        <v>0</v>
      </c>
      <c r="BV839" s="89" t="b">
        <f>IF(BT839&lt;&gt;0,Árboles!AC833)</f>
        <v>0</v>
      </c>
      <c r="BW839" s="88">
        <f t="shared" si="104"/>
        <v>0</v>
      </c>
      <c r="BX839" s="88">
        <f t="shared" si="105"/>
        <v>0</v>
      </c>
      <c r="BY839" s="89" t="b">
        <f>IF(BW839&lt;&gt;0,Árboles!AC833)</f>
        <v>0</v>
      </c>
      <c r="BZ839" s="88">
        <f t="shared" si="106"/>
        <v>0</v>
      </c>
      <c r="CA839" s="88">
        <f t="shared" si="107"/>
        <v>0</v>
      </c>
      <c r="CB839" s="89" t="b">
        <f>IF(BZ839&lt;&gt;0,Árboles!AC833)</f>
        <v>0</v>
      </c>
      <c r="CC839" s="88">
        <f t="shared" si="108"/>
        <v>0</v>
      </c>
      <c r="CD839" s="88">
        <f t="shared" si="109"/>
        <v>0</v>
      </c>
      <c r="CE839" s="89" t="b">
        <f>IF(CC839&lt;&gt;0,Árboles!AC833)</f>
        <v>0</v>
      </c>
    </row>
    <row r="840" spans="68:83">
      <c r="BP840" s="10">
        <f>Árboles!B834</f>
        <v>0</v>
      </c>
      <c r="BQ840" s="86">
        <f>Árboles!G834</f>
        <v>0</v>
      </c>
      <c r="BR840" s="87">
        <f>Árboles!V834</f>
        <v>0</v>
      </c>
      <c r="BS840" s="87">
        <f>Árboles!W834</f>
        <v>0</v>
      </c>
      <c r="BT840" s="88">
        <f t="shared" si="102"/>
        <v>0</v>
      </c>
      <c r="BU840" s="88">
        <f t="shared" si="103"/>
        <v>0</v>
      </c>
      <c r="BV840" s="89" t="b">
        <f>IF(BT840&lt;&gt;0,Árboles!AC834)</f>
        <v>0</v>
      </c>
      <c r="BW840" s="88">
        <f t="shared" si="104"/>
        <v>0</v>
      </c>
      <c r="BX840" s="88">
        <f t="shared" si="105"/>
        <v>0</v>
      </c>
      <c r="BY840" s="89" t="b">
        <f>IF(BW840&lt;&gt;0,Árboles!AC834)</f>
        <v>0</v>
      </c>
      <c r="BZ840" s="88">
        <f t="shared" si="106"/>
        <v>0</v>
      </c>
      <c r="CA840" s="88">
        <f t="shared" si="107"/>
        <v>0</v>
      </c>
      <c r="CB840" s="89" t="b">
        <f>IF(BZ840&lt;&gt;0,Árboles!AC834)</f>
        <v>0</v>
      </c>
      <c r="CC840" s="88">
        <f t="shared" si="108"/>
        <v>0</v>
      </c>
      <c r="CD840" s="88">
        <f t="shared" si="109"/>
        <v>0</v>
      </c>
      <c r="CE840" s="89" t="b">
        <f>IF(CC840&lt;&gt;0,Árboles!AC834)</f>
        <v>0</v>
      </c>
    </row>
    <row r="841" spans="68:83">
      <c r="BP841" s="10">
        <f>Árboles!B835</f>
        <v>0</v>
      </c>
      <c r="BQ841" s="86">
        <f>Árboles!G835</f>
        <v>0</v>
      </c>
      <c r="BR841" s="87">
        <f>Árboles!V835</f>
        <v>0</v>
      </c>
      <c r="BS841" s="87">
        <f>Árboles!W835</f>
        <v>0</v>
      </c>
      <c r="BT841" s="88">
        <f t="shared" ref="BT841:BT904" si="110">IF(AND($BQ841="Quercus pyrenaica",$CF$7=TRUE),$BR841,0)</f>
        <v>0</v>
      </c>
      <c r="BU841" s="88">
        <f t="shared" ref="BU841:BU904" si="111">IF(AND($BQ841="Quercus pyrenaica",$CF$7=TRUE),$BS841,0)</f>
        <v>0</v>
      </c>
      <c r="BV841" s="89" t="b">
        <f>IF(BT841&lt;&gt;0,Árboles!AC835)</f>
        <v>0</v>
      </c>
      <c r="BW841" s="88">
        <f t="shared" ref="BW841:BW904" si="112">IF(AND($BQ841="Pinus nigra",$CF$8=TRUE),$BR841,0)</f>
        <v>0</v>
      </c>
      <c r="BX841" s="88">
        <f t="shared" ref="BX841:BX904" si="113">IF(AND($BQ841="Pinus nigra",$CF$8=TRUE),$BS841,0)</f>
        <v>0</v>
      </c>
      <c r="BY841" s="89" t="b">
        <f>IF(BW841&lt;&gt;0,Árboles!AC835)</f>
        <v>0</v>
      </c>
      <c r="BZ841" s="88">
        <f t="shared" ref="BZ841:BZ904" si="114">IF(AND($BQ841="Pinus sylvestris",$CF$9=TRUE),$BR841,0)</f>
        <v>0</v>
      </c>
      <c r="CA841" s="88">
        <f t="shared" ref="CA841:CA904" si="115">IF(AND($BQ841="Pinus sylvestris",$CF$9=TRUE),$BS841,0)</f>
        <v>0</v>
      </c>
      <c r="CB841" s="89" t="b">
        <f>IF(BZ841&lt;&gt;0,Árboles!AC835)</f>
        <v>0</v>
      </c>
      <c r="CC841" s="88">
        <f t="shared" ref="CC841:CC904" si="116">IF(AND($BQ841="Crataegus monogyna",$CF$10=TRUE),$BR841,0)</f>
        <v>0</v>
      </c>
      <c r="CD841" s="88">
        <f t="shared" ref="CD841:CD904" si="117">IF(AND($BQ841="Crataegus monogyna",$CF$10=TRUE),$BS841,0)</f>
        <v>0</v>
      </c>
      <c r="CE841" s="89" t="b">
        <f>IF(CC841&lt;&gt;0,Árboles!AC835)</f>
        <v>0</v>
      </c>
    </row>
    <row r="842" spans="68:83">
      <c r="BP842" s="10">
        <f>Árboles!B836</f>
        <v>0</v>
      </c>
      <c r="BQ842" s="86">
        <f>Árboles!G836</f>
        <v>0</v>
      </c>
      <c r="BR842" s="87">
        <f>Árboles!V836</f>
        <v>0</v>
      </c>
      <c r="BS842" s="87">
        <f>Árboles!W836</f>
        <v>0</v>
      </c>
      <c r="BT842" s="88">
        <f t="shared" si="110"/>
        <v>0</v>
      </c>
      <c r="BU842" s="88">
        <f t="shared" si="111"/>
        <v>0</v>
      </c>
      <c r="BV842" s="89" t="b">
        <f>IF(BT842&lt;&gt;0,Árboles!AC836)</f>
        <v>0</v>
      </c>
      <c r="BW842" s="88">
        <f t="shared" si="112"/>
        <v>0</v>
      </c>
      <c r="BX842" s="88">
        <f t="shared" si="113"/>
        <v>0</v>
      </c>
      <c r="BY842" s="89" t="b">
        <f>IF(BW842&lt;&gt;0,Árboles!AC836)</f>
        <v>0</v>
      </c>
      <c r="BZ842" s="88">
        <f t="shared" si="114"/>
        <v>0</v>
      </c>
      <c r="CA842" s="88">
        <f t="shared" si="115"/>
        <v>0</v>
      </c>
      <c r="CB842" s="89" t="b">
        <f>IF(BZ842&lt;&gt;0,Árboles!AC836)</f>
        <v>0</v>
      </c>
      <c r="CC842" s="88">
        <f t="shared" si="116"/>
        <v>0</v>
      </c>
      <c r="CD842" s="88">
        <f t="shared" si="117"/>
        <v>0</v>
      </c>
      <c r="CE842" s="89" t="b">
        <f>IF(CC842&lt;&gt;0,Árboles!AC836)</f>
        <v>0</v>
      </c>
    </row>
    <row r="843" spans="68:83">
      <c r="BP843" s="10">
        <f>Árboles!B837</f>
        <v>0</v>
      </c>
      <c r="BQ843" s="86">
        <f>Árboles!G837</f>
        <v>0</v>
      </c>
      <c r="BR843" s="87">
        <f>Árboles!V837</f>
        <v>0</v>
      </c>
      <c r="BS843" s="87">
        <f>Árboles!W837</f>
        <v>0</v>
      </c>
      <c r="BT843" s="88">
        <f t="shared" si="110"/>
        <v>0</v>
      </c>
      <c r="BU843" s="88">
        <f t="shared" si="111"/>
        <v>0</v>
      </c>
      <c r="BV843" s="89" t="b">
        <f>IF(BT843&lt;&gt;0,Árboles!AC837)</f>
        <v>0</v>
      </c>
      <c r="BW843" s="88">
        <f t="shared" si="112"/>
        <v>0</v>
      </c>
      <c r="BX843" s="88">
        <f t="shared" si="113"/>
        <v>0</v>
      </c>
      <c r="BY843" s="89" t="b">
        <f>IF(BW843&lt;&gt;0,Árboles!AC837)</f>
        <v>0</v>
      </c>
      <c r="BZ843" s="88">
        <f t="shared" si="114"/>
        <v>0</v>
      </c>
      <c r="CA843" s="88">
        <f t="shared" si="115"/>
        <v>0</v>
      </c>
      <c r="CB843" s="89" t="b">
        <f>IF(BZ843&lt;&gt;0,Árboles!AC837)</f>
        <v>0</v>
      </c>
      <c r="CC843" s="88">
        <f t="shared" si="116"/>
        <v>0</v>
      </c>
      <c r="CD843" s="88">
        <f t="shared" si="117"/>
        <v>0</v>
      </c>
      <c r="CE843" s="89" t="b">
        <f>IF(CC843&lt;&gt;0,Árboles!AC837)</f>
        <v>0</v>
      </c>
    </row>
    <row r="844" spans="68:83">
      <c r="BP844" s="10">
        <f>Árboles!B838</f>
        <v>0</v>
      </c>
      <c r="BQ844" s="86">
        <f>Árboles!G838</f>
        <v>0</v>
      </c>
      <c r="BR844" s="87">
        <f>Árboles!V838</f>
        <v>0</v>
      </c>
      <c r="BS844" s="87">
        <f>Árboles!W838</f>
        <v>0</v>
      </c>
      <c r="BT844" s="88">
        <f t="shared" si="110"/>
        <v>0</v>
      </c>
      <c r="BU844" s="88">
        <f t="shared" si="111"/>
        <v>0</v>
      </c>
      <c r="BV844" s="89" t="b">
        <f>IF(BT844&lt;&gt;0,Árboles!AC838)</f>
        <v>0</v>
      </c>
      <c r="BW844" s="88">
        <f t="shared" si="112"/>
        <v>0</v>
      </c>
      <c r="BX844" s="88">
        <f t="shared" si="113"/>
        <v>0</v>
      </c>
      <c r="BY844" s="89" t="b">
        <f>IF(BW844&lt;&gt;0,Árboles!AC838)</f>
        <v>0</v>
      </c>
      <c r="BZ844" s="88">
        <f t="shared" si="114"/>
        <v>0</v>
      </c>
      <c r="CA844" s="88">
        <f t="shared" si="115"/>
        <v>0</v>
      </c>
      <c r="CB844" s="89" t="b">
        <f>IF(BZ844&lt;&gt;0,Árboles!AC838)</f>
        <v>0</v>
      </c>
      <c r="CC844" s="88">
        <f t="shared" si="116"/>
        <v>0</v>
      </c>
      <c r="CD844" s="88">
        <f t="shared" si="117"/>
        <v>0</v>
      </c>
      <c r="CE844" s="89" t="b">
        <f>IF(CC844&lt;&gt;0,Árboles!AC838)</f>
        <v>0</v>
      </c>
    </row>
    <row r="845" spans="68:83">
      <c r="BP845" s="10">
        <f>Árboles!B839</f>
        <v>0</v>
      </c>
      <c r="BQ845" s="86">
        <f>Árboles!G839</f>
        <v>0</v>
      </c>
      <c r="BR845" s="87">
        <f>Árboles!V839</f>
        <v>0</v>
      </c>
      <c r="BS845" s="87">
        <f>Árboles!W839</f>
        <v>0</v>
      </c>
      <c r="BT845" s="88">
        <f t="shared" si="110"/>
        <v>0</v>
      </c>
      <c r="BU845" s="88">
        <f t="shared" si="111"/>
        <v>0</v>
      </c>
      <c r="BV845" s="89" t="b">
        <f>IF(BT845&lt;&gt;0,Árboles!AC839)</f>
        <v>0</v>
      </c>
      <c r="BW845" s="88">
        <f t="shared" si="112"/>
        <v>0</v>
      </c>
      <c r="BX845" s="88">
        <f t="shared" si="113"/>
        <v>0</v>
      </c>
      <c r="BY845" s="89" t="b">
        <f>IF(BW845&lt;&gt;0,Árboles!AC839)</f>
        <v>0</v>
      </c>
      <c r="BZ845" s="88">
        <f t="shared" si="114"/>
        <v>0</v>
      </c>
      <c r="CA845" s="88">
        <f t="shared" si="115"/>
        <v>0</v>
      </c>
      <c r="CB845" s="89" t="b">
        <f>IF(BZ845&lt;&gt;0,Árboles!AC839)</f>
        <v>0</v>
      </c>
      <c r="CC845" s="88">
        <f t="shared" si="116"/>
        <v>0</v>
      </c>
      <c r="CD845" s="88">
        <f t="shared" si="117"/>
        <v>0</v>
      </c>
      <c r="CE845" s="89" t="b">
        <f>IF(CC845&lt;&gt;0,Árboles!AC839)</f>
        <v>0</v>
      </c>
    </row>
    <row r="846" spans="68:83">
      <c r="BP846" s="10">
        <f>Árboles!B840</f>
        <v>0</v>
      </c>
      <c r="BQ846" s="86">
        <f>Árboles!G840</f>
        <v>0</v>
      </c>
      <c r="BR846" s="87">
        <f>Árboles!V840</f>
        <v>0</v>
      </c>
      <c r="BS846" s="87">
        <f>Árboles!W840</f>
        <v>0</v>
      </c>
      <c r="BT846" s="88">
        <f t="shared" si="110"/>
        <v>0</v>
      </c>
      <c r="BU846" s="88">
        <f t="shared" si="111"/>
        <v>0</v>
      </c>
      <c r="BV846" s="89" t="b">
        <f>IF(BT846&lt;&gt;0,Árboles!AC840)</f>
        <v>0</v>
      </c>
      <c r="BW846" s="88">
        <f t="shared" si="112"/>
        <v>0</v>
      </c>
      <c r="BX846" s="88">
        <f t="shared" si="113"/>
        <v>0</v>
      </c>
      <c r="BY846" s="89" t="b">
        <f>IF(BW846&lt;&gt;0,Árboles!AC840)</f>
        <v>0</v>
      </c>
      <c r="BZ846" s="88">
        <f t="shared" si="114"/>
        <v>0</v>
      </c>
      <c r="CA846" s="88">
        <f t="shared" si="115"/>
        <v>0</v>
      </c>
      <c r="CB846" s="89" t="b">
        <f>IF(BZ846&lt;&gt;0,Árboles!AC840)</f>
        <v>0</v>
      </c>
      <c r="CC846" s="88">
        <f t="shared" si="116"/>
        <v>0</v>
      </c>
      <c r="CD846" s="88">
        <f t="shared" si="117"/>
        <v>0</v>
      </c>
      <c r="CE846" s="89" t="b">
        <f>IF(CC846&lt;&gt;0,Árboles!AC840)</f>
        <v>0</v>
      </c>
    </row>
    <row r="847" spans="68:83">
      <c r="BP847" s="10">
        <f>Árboles!B841</f>
        <v>0</v>
      </c>
      <c r="BQ847" s="86">
        <f>Árboles!G841</f>
        <v>0</v>
      </c>
      <c r="BR847" s="87">
        <f>Árboles!V841</f>
        <v>0</v>
      </c>
      <c r="BS847" s="87">
        <f>Árboles!W841</f>
        <v>0</v>
      </c>
      <c r="BT847" s="88">
        <f t="shared" si="110"/>
        <v>0</v>
      </c>
      <c r="BU847" s="88">
        <f t="shared" si="111"/>
        <v>0</v>
      </c>
      <c r="BV847" s="89" t="b">
        <f>IF(BT847&lt;&gt;0,Árboles!AC841)</f>
        <v>0</v>
      </c>
      <c r="BW847" s="88">
        <f t="shared" si="112"/>
        <v>0</v>
      </c>
      <c r="BX847" s="88">
        <f t="shared" si="113"/>
        <v>0</v>
      </c>
      <c r="BY847" s="89" t="b">
        <f>IF(BW847&lt;&gt;0,Árboles!AC841)</f>
        <v>0</v>
      </c>
      <c r="BZ847" s="88">
        <f t="shared" si="114"/>
        <v>0</v>
      </c>
      <c r="CA847" s="88">
        <f t="shared" si="115"/>
        <v>0</v>
      </c>
      <c r="CB847" s="89" t="b">
        <f>IF(BZ847&lt;&gt;0,Árboles!AC841)</f>
        <v>0</v>
      </c>
      <c r="CC847" s="88">
        <f t="shared" si="116"/>
        <v>0</v>
      </c>
      <c r="CD847" s="88">
        <f t="shared" si="117"/>
        <v>0</v>
      </c>
      <c r="CE847" s="89" t="b">
        <f>IF(CC847&lt;&gt;0,Árboles!AC841)</f>
        <v>0</v>
      </c>
    </row>
    <row r="848" spans="68:83">
      <c r="BP848" s="10">
        <f>Árboles!B842</f>
        <v>0</v>
      </c>
      <c r="BQ848" s="86">
        <f>Árboles!G842</f>
        <v>0</v>
      </c>
      <c r="BR848" s="87">
        <f>Árboles!V842</f>
        <v>0</v>
      </c>
      <c r="BS848" s="87">
        <f>Árboles!W842</f>
        <v>0</v>
      </c>
      <c r="BT848" s="88">
        <f t="shared" si="110"/>
        <v>0</v>
      </c>
      <c r="BU848" s="88">
        <f t="shared" si="111"/>
        <v>0</v>
      </c>
      <c r="BV848" s="89" t="b">
        <f>IF(BT848&lt;&gt;0,Árboles!AC842)</f>
        <v>0</v>
      </c>
      <c r="BW848" s="88">
        <f t="shared" si="112"/>
        <v>0</v>
      </c>
      <c r="BX848" s="88">
        <f t="shared" si="113"/>
        <v>0</v>
      </c>
      <c r="BY848" s="89" t="b">
        <f>IF(BW848&lt;&gt;0,Árboles!AC842)</f>
        <v>0</v>
      </c>
      <c r="BZ848" s="88">
        <f t="shared" si="114"/>
        <v>0</v>
      </c>
      <c r="CA848" s="88">
        <f t="shared" si="115"/>
        <v>0</v>
      </c>
      <c r="CB848" s="89" t="b">
        <f>IF(BZ848&lt;&gt;0,Árboles!AC842)</f>
        <v>0</v>
      </c>
      <c r="CC848" s="88">
        <f t="shared" si="116"/>
        <v>0</v>
      </c>
      <c r="CD848" s="88">
        <f t="shared" si="117"/>
        <v>0</v>
      </c>
      <c r="CE848" s="89" t="b">
        <f>IF(CC848&lt;&gt;0,Árboles!AC842)</f>
        <v>0</v>
      </c>
    </row>
    <row r="849" spans="68:83">
      <c r="BP849" s="10">
        <f>Árboles!B843</f>
        <v>0</v>
      </c>
      <c r="BQ849" s="86">
        <f>Árboles!G843</f>
        <v>0</v>
      </c>
      <c r="BR849" s="87">
        <f>Árboles!V843</f>
        <v>0</v>
      </c>
      <c r="BS849" s="87">
        <f>Árboles!W843</f>
        <v>0</v>
      </c>
      <c r="BT849" s="88">
        <f t="shared" si="110"/>
        <v>0</v>
      </c>
      <c r="BU849" s="88">
        <f t="shared" si="111"/>
        <v>0</v>
      </c>
      <c r="BV849" s="89" t="b">
        <f>IF(BT849&lt;&gt;0,Árboles!AC843)</f>
        <v>0</v>
      </c>
      <c r="BW849" s="88">
        <f t="shared" si="112"/>
        <v>0</v>
      </c>
      <c r="BX849" s="88">
        <f t="shared" si="113"/>
        <v>0</v>
      </c>
      <c r="BY849" s="89" t="b">
        <f>IF(BW849&lt;&gt;0,Árboles!AC843)</f>
        <v>0</v>
      </c>
      <c r="BZ849" s="88">
        <f t="shared" si="114"/>
        <v>0</v>
      </c>
      <c r="CA849" s="88">
        <f t="shared" si="115"/>
        <v>0</v>
      </c>
      <c r="CB849" s="89" t="b">
        <f>IF(BZ849&lt;&gt;0,Árboles!AC843)</f>
        <v>0</v>
      </c>
      <c r="CC849" s="88">
        <f t="shared" si="116"/>
        <v>0</v>
      </c>
      <c r="CD849" s="88">
        <f t="shared" si="117"/>
        <v>0</v>
      </c>
      <c r="CE849" s="89" t="b">
        <f>IF(CC849&lt;&gt;0,Árboles!AC843)</f>
        <v>0</v>
      </c>
    </row>
    <row r="850" spans="68:83">
      <c r="BP850" s="10">
        <f>Árboles!B844</f>
        <v>0</v>
      </c>
      <c r="BQ850" s="86">
        <f>Árboles!G844</f>
        <v>0</v>
      </c>
      <c r="BR850" s="87">
        <f>Árboles!V844</f>
        <v>0</v>
      </c>
      <c r="BS850" s="87">
        <f>Árboles!W844</f>
        <v>0</v>
      </c>
      <c r="BT850" s="88">
        <f t="shared" si="110"/>
        <v>0</v>
      </c>
      <c r="BU850" s="88">
        <f t="shared" si="111"/>
        <v>0</v>
      </c>
      <c r="BV850" s="89" t="b">
        <f>IF(BT850&lt;&gt;0,Árboles!AC844)</f>
        <v>0</v>
      </c>
      <c r="BW850" s="88">
        <f t="shared" si="112"/>
        <v>0</v>
      </c>
      <c r="BX850" s="88">
        <f t="shared" si="113"/>
        <v>0</v>
      </c>
      <c r="BY850" s="89" t="b">
        <f>IF(BW850&lt;&gt;0,Árboles!AC844)</f>
        <v>0</v>
      </c>
      <c r="BZ850" s="88">
        <f t="shared" si="114"/>
        <v>0</v>
      </c>
      <c r="CA850" s="88">
        <f t="shared" si="115"/>
        <v>0</v>
      </c>
      <c r="CB850" s="89" t="b">
        <f>IF(BZ850&lt;&gt;0,Árboles!AC844)</f>
        <v>0</v>
      </c>
      <c r="CC850" s="88">
        <f t="shared" si="116"/>
        <v>0</v>
      </c>
      <c r="CD850" s="88">
        <f t="shared" si="117"/>
        <v>0</v>
      </c>
      <c r="CE850" s="89" t="b">
        <f>IF(CC850&lt;&gt;0,Árboles!AC844)</f>
        <v>0</v>
      </c>
    </row>
    <row r="851" spans="68:83">
      <c r="BP851" s="10">
        <f>Árboles!B845</f>
        <v>0</v>
      </c>
      <c r="BQ851" s="86">
        <f>Árboles!G845</f>
        <v>0</v>
      </c>
      <c r="BR851" s="87">
        <f>Árboles!V845</f>
        <v>0</v>
      </c>
      <c r="BS851" s="87">
        <f>Árboles!W845</f>
        <v>0</v>
      </c>
      <c r="BT851" s="88">
        <f t="shared" si="110"/>
        <v>0</v>
      </c>
      <c r="BU851" s="88">
        <f t="shared" si="111"/>
        <v>0</v>
      </c>
      <c r="BV851" s="89" t="b">
        <f>IF(BT851&lt;&gt;0,Árboles!AC845)</f>
        <v>0</v>
      </c>
      <c r="BW851" s="88">
        <f t="shared" si="112"/>
        <v>0</v>
      </c>
      <c r="BX851" s="88">
        <f t="shared" si="113"/>
        <v>0</v>
      </c>
      <c r="BY851" s="89" t="b">
        <f>IF(BW851&lt;&gt;0,Árboles!AC845)</f>
        <v>0</v>
      </c>
      <c r="BZ851" s="88">
        <f t="shared" si="114"/>
        <v>0</v>
      </c>
      <c r="CA851" s="88">
        <f t="shared" si="115"/>
        <v>0</v>
      </c>
      <c r="CB851" s="89" t="b">
        <f>IF(BZ851&lt;&gt;0,Árboles!AC845)</f>
        <v>0</v>
      </c>
      <c r="CC851" s="88">
        <f t="shared" si="116"/>
        <v>0</v>
      </c>
      <c r="CD851" s="88">
        <f t="shared" si="117"/>
        <v>0</v>
      </c>
      <c r="CE851" s="89" t="b">
        <f>IF(CC851&lt;&gt;0,Árboles!AC845)</f>
        <v>0</v>
      </c>
    </row>
    <row r="852" spans="68:83">
      <c r="BP852" s="10">
        <f>Árboles!B846</f>
        <v>0</v>
      </c>
      <c r="BQ852" s="86">
        <f>Árboles!G846</f>
        <v>0</v>
      </c>
      <c r="BR852" s="87">
        <f>Árboles!V846</f>
        <v>0</v>
      </c>
      <c r="BS852" s="87">
        <f>Árboles!W846</f>
        <v>0</v>
      </c>
      <c r="BT852" s="88">
        <f t="shared" si="110"/>
        <v>0</v>
      </c>
      <c r="BU852" s="88">
        <f t="shared" si="111"/>
        <v>0</v>
      </c>
      <c r="BV852" s="89" t="b">
        <f>IF(BT852&lt;&gt;0,Árboles!AC846)</f>
        <v>0</v>
      </c>
      <c r="BW852" s="88">
        <f t="shared" si="112"/>
        <v>0</v>
      </c>
      <c r="BX852" s="88">
        <f t="shared" si="113"/>
        <v>0</v>
      </c>
      <c r="BY852" s="89" t="b">
        <f>IF(BW852&lt;&gt;0,Árboles!AC846)</f>
        <v>0</v>
      </c>
      <c r="BZ852" s="88">
        <f t="shared" si="114"/>
        <v>0</v>
      </c>
      <c r="CA852" s="88">
        <f t="shared" si="115"/>
        <v>0</v>
      </c>
      <c r="CB852" s="89" t="b">
        <f>IF(BZ852&lt;&gt;0,Árboles!AC846)</f>
        <v>0</v>
      </c>
      <c r="CC852" s="88">
        <f t="shared" si="116"/>
        <v>0</v>
      </c>
      <c r="CD852" s="88">
        <f t="shared" si="117"/>
        <v>0</v>
      </c>
      <c r="CE852" s="89" t="b">
        <f>IF(CC852&lt;&gt;0,Árboles!AC846)</f>
        <v>0</v>
      </c>
    </row>
    <row r="853" spans="68:83">
      <c r="BP853" s="10">
        <f>Árboles!B847</f>
        <v>0</v>
      </c>
      <c r="BQ853" s="86">
        <f>Árboles!G847</f>
        <v>0</v>
      </c>
      <c r="BR853" s="87">
        <f>Árboles!V847</f>
        <v>0</v>
      </c>
      <c r="BS853" s="87">
        <f>Árboles!W847</f>
        <v>0</v>
      </c>
      <c r="BT853" s="88">
        <f t="shared" si="110"/>
        <v>0</v>
      </c>
      <c r="BU853" s="88">
        <f t="shared" si="111"/>
        <v>0</v>
      </c>
      <c r="BV853" s="89" t="b">
        <f>IF(BT853&lt;&gt;0,Árboles!AC847)</f>
        <v>0</v>
      </c>
      <c r="BW853" s="88">
        <f t="shared" si="112"/>
        <v>0</v>
      </c>
      <c r="BX853" s="88">
        <f t="shared" si="113"/>
        <v>0</v>
      </c>
      <c r="BY853" s="89" t="b">
        <f>IF(BW853&lt;&gt;0,Árboles!AC847)</f>
        <v>0</v>
      </c>
      <c r="BZ853" s="88">
        <f t="shared" si="114"/>
        <v>0</v>
      </c>
      <c r="CA853" s="88">
        <f t="shared" si="115"/>
        <v>0</v>
      </c>
      <c r="CB853" s="89" t="b">
        <f>IF(BZ853&lt;&gt;0,Árboles!AC847)</f>
        <v>0</v>
      </c>
      <c r="CC853" s="88">
        <f t="shared" si="116"/>
        <v>0</v>
      </c>
      <c r="CD853" s="88">
        <f t="shared" si="117"/>
        <v>0</v>
      </c>
      <c r="CE853" s="89" t="b">
        <f>IF(CC853&lt;&gt;0,Árboles!AC847)</f>
        <v>0</v>
      </c>
    </row>
    <row r="854" spans="68:83">
      <c r="BP854" s="10">
        <f>Árboles!B848</f>
        <v>0</v>
      </c>
      <c r="BQ854" s="86">
        <f>Árboles!G848</f>
        <v>0</v>
      </c>
      <c r="BR854" s="87">
        <f>Árboles!V848</f>
        <v>0</v>
      </c>
      <c r="BS854" s="87">
        <f>Árboles!W848</f>
        <v>0</v>
      </c>
      <c r="BT854" s="88">
        <f t="shared" si="110"/>
        <v>0</v>
      </c>
      <c r="BU854" s="88">
        <f t="shared" si="111"/>
        <v>0</v>
      </c>
      <c r="BV854" s="89" t="b">
        <f>IF(BT854&lt;&gt;0,Árboles!AC848)</f>
        <v>0</v>
      </c>
      <c r="BW854" s="88">
        <f t="shared" si="112"/>
        <v>0</v>
      </c>
      <c r="BX854" s="88">
        <f t="shared" si="113"/>
        <v>0</v>
      </c>
      <c r="BY854" s="89" t="b">
        <f>IF(BW854&lt;&gt;0,Árboles!AC848)</f>
        <v>0</v>
      </c>
      <c r="BZ854" s="88">
        <f t="shared" si="114"/>
        <v>0</v>
      </c>
      <c r="CA854" s="88">
        <f t="shared" si="115"/>
        <v>0</v>
      </c>
      <c r="CB854" s="89" t="b">
        <f>IF(BZ854&lt;&gt;0,Árboles!AC848)</f>
        <v>0</v>
      </c>
      <c r="CC854" s="88">
        <f t="shared" si="116"/>
        <v>0</v>
      </c>
      <c r="CD854" s="88">
        <f t="shared" si="117"/>
        <v>0</v>
      </c>
      <c r="CE854" s="89" t="b">
        <f>IF(CC854&lt;&gt;0,Árboles!AC848)</f>
        <v>0</v>
      </c>
    </row>
    <row r="855" spans="68:83">
      <c r="BP855" s="10">
        <f>Árboles!B849</f>
        <v>0</v>
      </c>
      <c r="BQ855" s="86">
        <f>Árboles!G849</f>
        <v>0</v>
      </c>
      <c r="BR855" s="87">
        <f>Árboles!V849</f>
        <v>0</v>
      </c>
      <c r="BS855" s="87">
        <f>Árboles!W849</f>
        <v>0</v>
      </c>
      <c r="BT855" s="88">
        <f t="shared" si="110"/>
        <v>0</v>
      </c>
      <c r="BU855" s="88">
        <f t="shared" si="111"/>
        <v>0</v>
      </c>
      <c r="BV855" s="89" t="b">
        <f>IF(BT855&lt;&gt;0,Árboles!AC849)</f>
        <v>0</v>
      </c>
      <c r="BW855" s="88">
        <f t="shared" si="112"/>
        <v>0</v>
      </c>
      <c r="BX855" s="88">
        <f t="shared" si="113"/>
        <v>0</v>
      </c>
      <c r="BY855" s="89" t="b">
        <f>IF(BW855&lt;&gt;0,Árboles!AC849)</f>
        <v>0</v>
      </c>
      <c r="BZ855" s="88">
        <f t="shared" si="114"/>
        <v>0</v>
      </c>
      <c r="CA855" s="88">
        <f t="shared" si="115"/>
        <v>0</v>
      </c>
      <c r="CB855" s="89" t="b">
        <f>IF(BZ855&lt;&gt;0,Árboles!AC849)</f>
        <v>0</v>
      </c>
      <c r="CC855" s="88">
        <f t="shared" si="116"/>
        <v>0</v>
      </c>
      <c r="CD855" s="88">
        <f t="shared" si="117"/>
        <v>0</v>
      </c>
      <c r="CE855" s="89" t="b">
        <f>IF(CC855&lt;&gt;0,Árboles!AC849)</f>
        <v>0</v>
      </c>
    </row>
    <row r="856" spans="68:83">
      <c r="BP856" s="10">
        <f>Árboles!B850</f>
        <v>0</v>
      </c>
      <c r="BQ856" s="86">
        <f>Árboles!G850</f>
        <v>0</v>
      </c>
      <c r="BR856" s="87">
        <f>Árboles!V850</f>
        <v>0</v>
      </c>
      <c r="BS856" s="87">
        <f>Árboles!W850</f>
        <v>0</v>
      </c>
      <c r="BT856" s="88">
        <f t="shared" si="110"/>
        <v>0</v>
      </c>
      <c r="BU856" s="88">
        <f t="shared" si="111"/>
        <v>0</v>
      </c>
      <c r="BV856" s="89" t="b">
        <f>IF(BT856&lt;&gt;0,Árboles!AC850)</f>
        <v>0</v>
      </c>
      <c r="BW856" s="88">
        <f t="shared" si="112"/>
        <v>0</v>
      </c>
      <c r="BX856" s="88">
        <f t="shared" si="113"/>
        <v>0</v>
      </c>
      <c r="BY856" s="89" t="b">
        <f>IF(BW856&lt;&gt;0,Árboles!AC850)</f>
        <v>0</v>
      </c>
      <c r="BZ856" s="88">
        <f t="shared" si="114"/>
        <v>0</v>
      </c>
      <c r="CA856" s="88">
        <f t="shared" si="115"/>
        <v>0</v>
      </c>
      <c r="CB856" s="89" t="b">
        <f>IF(BZ856&lt;&gt;0,Árboles!AC850)</f>
        <v>0</v>
      </c>
      <c r="CC856" s="88">
        <f t="shared" si="116"/>
        <v>0</v>
      </c>
      <c r="CD856" s="88">
        <f t="shared" si="117"/>
        <v>0</v>
      </c>
      <c r="CE856" s="89" t="b">
        <f>IF(CC856&lt;&gt;0,Árboles!AC850)</f>
        <v>0</v>
      </c>
    </row>
    <row r="857" spans="68:83">
      <c r="BP857" s="10">
        <f>Árboles!B851</f>
        <v>0</v>
      </c>
      <c r="BQ857" s="86">
        <f>Árboles!G851</f>
        <v>0</v>
      </c>
      <c r="BR857" s="87">
        <f>Árboles!V851</f>
        <v>0</v>
      </c>
      <c r="BS857" s="87">
        <f>Árboles!W851</f>
        <v>0</v>
      </c>
      <c r="BT857" s="88">
        <f t="shared" si="110"/>
        <v>0</v>
      </c>
      <c r="BU857" s="88">
        <f t="shared" si="111"/>
        <v>0</v>
      </c>
      <c r="BV857" s="89" t="b">
        <f>IF(BT857&lt;&gt;0,Árboles!AC851)</f>
        <v>0</v>
      </c>
      <c r="BW857" s="88">
        <f t="shared" si="112"/>
        <v>0</v>
      </c>
      <c r="BX857" s="88">
        <f t="shared" si="113"/>
        <v>0</v>
      </c>
      <c r="BY857" s="89" t="b">
        <f>IF(BW857&lt;&gt;0,Árboles!AC851)</f>
        <v>0</v>
      </c>
      <c r="BZ857" s="88">
        <f t="shared" si="114"/>
        <v>0</v>
      </c>
      <c r="CA857" s="88">
        <f t="shared" si="115"/>
        <v>0</v>
      </c>
      <c r="CB857" s="89" t="b">
        <f>IF(BZ857&lt;&gt;0,Árboles!AC851)</f>
        <v>0</v>
      </c>
      <c r="CC857" s="88">
        <f t="shared" si="116"/>
        <v>0</v>
      </c>
      <c r="CD857" s="88">
        <f t="shared" si="117"/>
        <v>0</v>
      </c>
      <c r="CE857" s="89" t="b">
        <f>IF(CC857&lt;&gt;0,Árboles!AC851)</f>
        <v>0</v>
      </c>
    </row>
    <row r="858" spans="68:83">
      <c r="BP858" s="10">
        <f>Árboles!B852</f>
        <v>0</v>
      </c>
      <c r="BQ858" s="86">
        <f>Árboles!G852</f>
        <v>0</v>
      </c>
      <c r="BR858" s="87">
        <f>Árboles!V852</f>
        <v>0</v>
      </c>
      <c r="BS858" s="87">
        <f>Árboles!W852</f>
        <v>0</v>
      </c>
      <c r="BT858" s="88">
        <f t="shared" si="110"/>
        <v>0</v>
      </c>
      <c r="BU858" s="88">
        <f t="shared" si="111"/>
        <v>0</v>
      </c>
      <c r="BV858" s="89" t="b">
        <f>IF(BT858&lt;&gt;0,Árboles!AC852)</f>
        <v>0</v>
      </c>
      <c r="BW858" s="88">
        <f t="shared" si="112"/>
        <v>0</v>
      </c>
      <c r="BX858" s="88">
        <f t="shared" si="113"/>
        <v>0</v>
      </c>
      <c r="BY858" s="89" t="b">
        <f>IF(BW858&lt;&gt;0,Árboles!AC852)</f>
        <v>0</v>
      </c>
      <c r="BZ858" s="88">
        <f t="shared" si="114"/>
        <v>0</v>
      </c>
      <c r="CA858" s="88">
        <f t="shared" si="115"/>
        <v>0</v>
      </c>
      <c r="CB858" s="89" t="b">
        <f>IF(BZ858&lt;&gt;0,Árboles!AC852)</f>
        <v>0</v>
      </c>
      <c r="CC858" s="88">
        <f t="shared" si="116"/>
        <v>0</v>
      </c>
      <c r="CD858" s="88">
        <f t="shared" si="117"/>
        <v>0</v>
      </c>
      <c r="CE858" s="89" t="b">
        <f>IF(CC858&lt;&gt;0,Árboles!AC852)</f>
        <v>0</v>
      </c>
    </row>
    <row r="859" spans="68:83">
      <c r="BP859" s="10">
        <f>Árboles!B853</f>
        <v>0</v>
      </c>
      <c r="BQ859" s="86">
        <f>Árboles!G853</f>
        <v>0</v>
      </c>
      <c r="BR859" s="87">
        <f>Árboles!V853</f>
        <v>0</v>
      </c>
      <c r="BS859" s="87">
        <f>Árboles!W853</f>
        <v>0</v>
      </c>
      <c r="BT859" s="88">
        <f t="shared" si="110"/>
        <v>0</v>
      </c>
      <c r="BU859" s="88">
        <f t="shared" si="111"/>
        <v>0</v>
      </c>
      <c r="BV859" s="89" t="b">
        <f>IF(BT859&lt;&gt;0,Árboles!AC853)</f>
        <v>0</v>
      </c>
      <c r="BW859" s="88">
        <f t="shared" si="112"/>
        <v>0</v>
      </c>
      <c r="BX859" s="88">
        <f t="shared" si="113"/>
        <v>0</v>
      </c>
      <c r="BY859" s="89" t="b">
        <f>IF(BW859&lt;&gt;0,Árboles!AC853)</f>
        <v>0</v>
      </c>
      <c r="BZ859" s="88">
        <f t="shared" si="114"/>
        <v>0</v>
      </c>
      <c r="CA859" s="88">
        <f t="shared" si="115"/>
        <v>0</v>
      </c>
      <c r="CB859" s="89" t="b">
        <f>IF(BZ859&lt;&gt;0,Árboles!AC853)</f>
        <v>0</v>
      </c>
      <c r="CC859" s="88">
        <f t="shared" si="116"/>
        <v>0</v>
      </c>
      <c r="CD859" s="88">
        <f t="shared" si="117"/>
        <v>0</v>
      </c>
      <c r="CE859" s="89" t="b">
        <f>IF(CC859&lt;&gt;0,Árboles!AC853)</f>
        <v>0</v>
      </c>
    </row>
    <row r="860" spans="68:83">
      <c r="BP860" s="10">
        <f>Árboles!B854</f>
        <v>0</v>
      </c>
      <c r="BQ860" s="86">
        <f>Árboles!G854</f>
        <v>0</v>
      </c>
      <c r="BR860" s="87">
        <f>Árboles!V854</f>
        <v>0</v>
      </c>
      <c r="BS860" s="87">
        <f>Árboles!W854</f>
        <v>0</v>
      </c>
      <c r="BT860" s="88">
        <f t="shared" si="110"/>
        <v>0</v>
      </c>
      <c r="BU860" s="88">
        <f t="shared" si="111"/>
        <v>0</v>
      </c>
      <c r="BV860" s="89" t="b">
        <f>IF(BT860&lt;&gt;0,Árboles!AC854)</f>
        <v>0</v>
      </c>
      <c r="BW860" s="88">
        <f t="shared" si="112"/>
        <v>0</v>
      </c>
      <c r="BX860" s="88">
        <f t="shared" si="113"/>
        <v>0</v>
      </c>
      <c r="BY860" s="89" t="b">
        <f>IF(BW860&lt;&gt;0,Árboles!AC854)</f>
        <v>0</v>
      </c>
      <c r="BZ860" s="88">
        <f t="shared" si="114"/>
        <v>0</v>
      </c>
      <c r="CA860" s="88">
        <f t="shared" si="115"/>
        <v>0</v>
      </c>
      <c r="CB860" s="89" t="b">
        <f>IF(BZ860&lt;&gt;0,Árboles!AC854)</f>
        <v>0</v>
      </c>
      <c r="CC860" s="88">
        <f t="shared" si="116"/>
        <v>0</v>
      </c>
      <c r="CD860" s="88">
        <f t="shared" si="117"/>
        <v>0</v>
      </c>
      <c r="CE860" s="89" t="b">
        <f>IF(CC860&lt;&gt;0,Árboles!AC854)</f>
        <v>0</v>
      </c>
    </row>
    <row r="861" spans="68:83">
      <c r="BP861" s="10">
        <f>Árboles!B855</f>
        <v>0</v>
      </c>
      <c r="BQ861" s="86">
        <f>Árboles!G855</f>
        <v>0</v>
      </c>
      <c r="BR861" s="87">
        <f>Árboles!V855</f>
        <v>0</v>
      </c>
      <c r="BS861" s="87">
        <f>Árboles!W855</f>
        <v>0</v>
      </c>
      <c r="BT861" s="88">
        <f t="shared" si="110"/>
        <v>0</v>
      </c>
      <c r="BU861" s="88">
        <f t="shared" si="111"/>
        <v>0</v>
      </c>
      <c r="BV861" s="89" t="b">
        <f>IF(BT861&lt;&gt;0,Árboles!AC855)</f>
        <v>0</v>
      </c>
      <c r="BW861" s="88">
        <f t="shared" si="112"/>
        <v>0</v>
      </c>
      <c r="BX861" s="88">
        <f t="shared" si="113"/>
        <v>0</v>
      </c>
      <c r="BY861" s="89" t="b">
        <f>IF(BW861&lt;&gt;0,Árboles!AC855)</f>
        <v>0</v>
      </c>
      <c r="BZ861" s="88">
        <f t="shared" si="114"/>
        <v>0</v>
      </c>
      <c r="CA861" s="88">
        <f t="shared" si="115"/>
        <v>0</v>
      </c>
      <c r="CB861" s="89" t="b">
        <f>IF(BZ861&lt;&gt;0,Árboles!AC855)</f>
        <v>0</v>
      </c>
      <c r="CC861" s="88">
        <f t="shared" si="116"/>
        <v>0</v>
      </c>
      <c r="CD861" s="88">
        <f t="shared" si="117"/>
        <v>0</v>
      </c>
      <c r="CE861" s="89" t="b">
        <f>IF(CC861&lt;&gt;0,Árboles!AC855)</f>
        <v>0</v>
      </c>
    </row>
    <row r="862" spans="68:83">
      <c r="BP862" s="10">
        <f>Árboles!B856</f>
        <v>0</v>
      </c>
      <c r="BQ862" s="86">
        <f>Árboles!G856</f>
        <v>0</v>
      </c>
      <c r="BR862" s="87">
        <f>Árboles!V856</f>
        <v>0</v>
      </c>
      <c r="BS862" s="87">
        <f>Árboles!W856</f>
        <v>0</v>
      </c>
      <c r="BT862" s="88">
        <f t="shared" si="110"/>
        <v>0</v>
      </c>
      <c r="BU862" s="88">
        <f t="shared" si="111"/>
        <v>0</v>
      </c>
      <c r="BV862" s="89" t="b">
        <f>IF(BT862&lt;&gt;0,Árboles!AC856)</f>
        <v>0</v>
      </c>
      <c r="BW862" s="88">
        <f t="shared" si="112"/>
        <v>0</v>
      </c>
      <c r="BX862" s="88">
        <f t="shared" si="113"/>
        <v>0</v>
      </c>
      <c r="BY862" s="89" t="b">
        <f>IF(BW862&lt;&gt;0,Árboles!AC856)</f>
        <v>0</v>
      </c>
      <c r="BZ862" s="88">
        <f t="shared" si="114"/>
        <v>0</v>
      </c>
      <c r="CA862" s="88">
        <f t="shared" si="115"/>
        <v>0</v>
      </c>
      <c r="CB862" s="89" t="b">
        <f>IF(BZ862&lt;&gt;0,Árboles!AC856)</f>
        <v>0</v>
      </c>
      <c r="CC862" s="88">
        <f t="shared" si="116"/>
        <v>0</v>
      </c>
      <c r="CD862" s="88">
        <f t="shared" si="117"/>
        <v>0</v>
      </c>
      <c r="CE862" s="89" t="b">
        <f>IF(CC862&lt;&gt;0,Árboles!AC856)</f>
        <v>0</v>
      </c>
    </row>
    <row r="863" spans="68:83">
      <c r="BP863" s="10">
        <f>Árboles!B857</f>
        <v>0</v>
      </c>
      <c r="BQ863" s="86">
        <f>Árboles!G857</f>
        <v>0</v>
      </c>
      <c r="BR863" s="87">
        <f>Árboles!V857</f>
        <v>0</v>
      </c>
      <c r="BS863" s="87">
        <f>Árboles!W857</f>
        <v>0</v>
      </c>
      <c r="BT863" s="88">
        <f t="shared" si="110"/>
        <v>0</v>
      </c>
      <c r="BU863" s="88">
        <f t="shared" si="111"/>
        <v>0</v>
      </c>
      <c r="BV863" s="89" t="b">
        <f>IF(BT863&lt;&gt;0,Árboles!AC857)</f>
        <v>0</v>
      </c>
      <c r="BW863" s="88">
        <f t="shared" si="112"/>
        <v>0</v>
      </c>
      <c r="BX863" s="88">
        <f t="shared" si="113"/>
        <v>0</v>
      </c>
      <c r="BY863" s="89" t="b">
        <f>IF(BW863&lt;&gt;0,Árboles!AC857)</f>
        <v>0</v>
      </c>
      <c r="BZ863" s="88">
        <f t="shared" si="114"/>
        <v>0</v>
      </c>
      <c r="CA863" s="88">
        <f t="shared" si="115"/>
        <v>0</v>
      </c>
      <c r="CB863" s="89" t="b">
        <f>IF(BZ863&lt;&gt;0,Árboles!AC857)</f>
        <v>0</v>
      </c>
      <c r="CC863" s="88">
        <f t="shared" si="116"/>
        <v>0</v>
      </c>
      <c r="CD863" s="88">
        <f t="shared" si="117"/>
        <v>0</v>
      </c>
      <c r="CE863" s="89" t="b">
        <f>IF(CC863&lt;&gt;0,Árboles!AC857)</f>
        <v>0</v>
      </c>
    </row>
    <row r="864" spans="68:83">
      <c r="BP864" s="10">
        <f>Árboles!B858</f>
        <v>0</v>
      </c>
      <c r="BQ864" s="86">
        <f>Árboles!G858</f>
        <v>0</v>
      </c>
      <c r="BR864" s="87">
        <f>Árboles!V858</f>
        <v>0</v>
      </c>
      <c r="BS864" s="87">
        <f>Árboles!W858</f>
        <v>0</v>
      </c>
      <c r="BT864" s="88">
        <f t="shared" si="110"/>
        <v>0</v>
      </c>
      <c r="BU864" s="88">
        <f t="shared" si="111"/>
        <v>0</v>
      </c>
      <c r="BV864" s="89" t="b">
        <f>IF(BT864&lt;&gt;0,Árboles!AC858)</f>
        <v>0</v>
      </c>
      <c r="BW864" s="88">
        <f t="shared" si="112"/>
        <v>0</v>
      </c>
      <c r="BX864" s="88">
        <f t="shared" si="113"/>
        <v>0</v>
      </c>
      <c r="BY864" s="89" t="b">
        <f>IF(BW864&lt;&gt;0,Árboles!AC858)</f>
        <v>0</v>
      </c>
      <c r="BZ864" s="88">
        <f t="shared" si="114"/>
        <v>0</v>
      </c>
      <c r="CA864" s="88">
        <f t="shared" si="115"/>
        <v>0</v>
      </c>
      <c r="CB864" s="89" t="b">
        <f>IF(BZ864&lt;&gt;0,Árboles!AC858)</f>
        <v>0</v>
      </c>
      <c r="CC864" s="88">
        <f t="shared" si="116"/>
        <v>0</v>
      </c>
      <c r="CD864" s="88">
        <f t="shared" si="117"/>
        <v>0</v>
      </c>
      <c r="CE864" s="89" t="b">
        <f>IF(CC864&lt;&gt;0,Árboles!AC858)</f>
        <v>0</v>
      </c>
    </row>
    <row r="865" spans="68:83">
      <c r="BP865" s="10">
        <f>Árboles!B859</f>
        <v>0</v>
      </c>
      <c r="BQ865" s="86">
        <f>Árboles!G859</f>
        <v>0</v>
      </c>
      <c r="BR865" s="87">
        <f>Árboles!V859</f>
        <v>0</v>
      </c>
      <c r="BS865" s="87">
        <f>Árboles!W859</f>
        <v>0</v>
      </c>
      <c r="BT865" s="88">
        <f t="shared" si="110"/>
        <v>0</v>
      </c>
      <c r="BU865" s="88">
        <f t="shared" si="111"/>
        <v>0</v>
      </c>
      <c r="BV865" s="89" t="b">
        <f>IF(BT865&lt;&gt;0,Árboles!AC859)</f>
        <v>0</v>
      </c>
      <c r="BW865" s="88">
        <f t="shared" si="112"/>
        <v>0</v>
      </c>
      <c r="BX865" s="88">
        <f t="shared" si="113"/>
        <v>0</v>
      </c>
      <c r="BY865" s="89" t="b">
        <f>IF(BW865&lt;&gt;0,Árboles!AC859)</f>
        <v>0</v>
      </c>
      <c r="BZ865" s="88">
        <f t="shared" si="114"/>
        <v>0</v>
      </c>
      <c r="CA865" s="88">
        <f t="shared" si="115"/>
        <v>0</v>
      </c>
      <c r="CB865" s="89" t="b">
        <f>IF(BZ865&lt;&gt;0,Árboles!AC859)</f>
        <v>0</v>
      </c>
      <c r="CC865" s="88">
        <f t="shared" si="116"/>
        <v>0</v>
      </c>
      <c r="CD865" s="88">
        <f t="shared" si="117"/>
        <v>0</v>
      </c>
      <c r="CE865" s="89" t="b">
        <f>IF(CC865&lt;&gt;0,Árboles!AC859)</f>
        <v>0</v>
      </c>
    </row>
    <row r="866" spans="68:83">
      <c r="BP866" s="10">
        <f>Árboles!B860</f>
        <v>0</v>
      </c>
      <c r="BQ866" s="86">
        <f>Árboles!G860</f>
        <v>0</v>
      </c>
      <c r="BR866" s="87">
        <f>Árboles!V860</f>
        <v>0</v>
      </c>
      <c r="BS866" s="87">
        <f>Árboles!W860</f>
        <v>0</v>
      </c>
      <c r="BT866" s="88">
        <f t="shared" si="110"/>
        <v>0</v>
      </c>
      <c r="BU866" s="88">
        <f t="shared" si="111"/>
        <v>0</v>
      </c>
      <c r="BV866" s="89" t="b">
        <f>IF(BT866&lt;&gt;0,Árboles!AC860)</f>
        <v>0</v>
      </c>
      <c r="BW866" s="88">
        <f t="shared" si="112"/>
        <v>0</v>
      </c>
      <c r="BX866" s="88">
        <f t="shared" si="113"/>
        <v>0</v>
      </c>
      <c r="BY866" s="89" t="b">
        <f>IF(BW866&lt;&gt;0,Árboles!AC860)</f>
        <v>0</v>
      </c>
      <c r="BZ866" s="88">
        <f t="shared" si="114"/>
        <v>0</v>
      </c>
      <c r="CA866" s="88">
        <f t="shared" si="115"/>
        <v>0</v>
      </c>
      <c r="CB866" s="89" t="b">
        <f>IF(BZ866&lt;&gt;0,Árboles!AC860)</f>
        <v>0</v>
      </c>
      <c r="CC866" s="88">
        <f t="shared" si="116"/>
        <v>0</v>
      </c>
      <c r="CD866" s="88">
        <f t="shared" si="117"/>
        <v>0</v>
      </c>
      <c r="CE866" s="89" t="b">
        <f>IF(CC866&lt;&gt;0,Árboles!AC860)</f>
        <v>0</v>
      </c>
    </row>
    <row r="867" spans="68:83">
      <c r="BP867" s="10">
        <f>Árboles!B861</f>
        <v>0</v>
      </c>
      <c r="BQ867" s="86">
        <f>Árboles!G861</f>
        <v>0</v>
      </c>
      <c r="BR867" s="87">
        <f>Árboles!V861</f>
        <v>0</v>
      </c>
      <c r="BS867" s="87">
        <f>Árboles!W861</f>
        <v>0</v>
      </c>
      <c r="BT867" s="88">
        <f t="shared" si="110"/>
        <v>0</v>
      </c>
      <c r="BU867" s="88">
        <f t="shared" si="111"/>
        <v>0</v>
      </c>
      <c r="BV867" s="89" t="b">
        <f>IF(BT867&lt;&gt;0,Árboles!AC861)</f>
        <v>0</v>
      </c>
      <c r="BW867" s="88">
        <f t="shared" si="112"/>
        <v>0</v>
      </c>
      <c r="BX867" s="88">
        <f t="shared" si="113"/>
        <v>0</v>
      </c>
      <c r="BY867" s="89" t="b">
        <f>IF(BW867&lt;&gt;0,Árboles!AC861)</f>
        <v>0</v>
      </c>
      <c r="BZ867" s="88">
        <f t="shared" si="114"/>
        <v>0</v>
      </c>
      <c r="CA867" s="88">
        <f t="shared" si="115"/>
        <v>0</v>
      </c>
      <c r="CB867" s="89" t="b">
        <f>IF(BZ867&lt;&gt;0,Árboles!AC861)</f>
        <v>0</v>
      </c>
      <c r="CC867" s="88">
        <f t="shared" si="116"/>
        <v>0</v>
      </c>
      <c r="CD867" s="88">
        <f t="shared" si="117"/>
        <v>0</v>
      </c>
      <c r="CE867" s="89" t="b">
        <f>IF(CC867&lt;&gt;0,Árboles!AC861)</f>
        <v>0</v>
      </c>
    </row>
    <row r="868" spans="68:83">
      <c r="BP868" s="10">
        <f>Árboles!B862</f>
        <v>0</v>
      </c>
      <c r="BQ868" s="86">
        <f>Árboles!G862</f>
        <v>0</v>
      </c>
      <c r="BR868" s="87">
        <f>Árboles!V862</f>
        <v>0</v>
      </c>
      <c r="BS868" s="87">
        <f>Árboles!W862</f>
        <v>0</v>
      </c>
      <c r="BT868" s="88">
        <f t="shared" si="110"/>
        <v>0</v>
      </c>
      <c r="BU868" s="88">
        <f t="shared" si="111"/>
        <v>0</v>
      </c>
      <c r="BV868" s="89" t="b">
        <f>IF(BT868&lt;&gt;0,Árboles!AC862)</f>
        <v>0</v>
      </c>
      <c r="BW868" s="88">
        <f t="shared" si="112"/>
        <v>0</v>
      </c>
      <c r="BX868" s="88">
        <f t="shared" si="113"/>
        <v>0</v>
      </c>
      <c r="BY868" s="89" t="b">
        <f>IF(BW868&lt;&gt;0,Árboles!AC862)</f>
        <v>0</v>
      </c>
      <c r="BZ868" s="88">
        <f t="shared" si="114"/>
        <v>0</v>
      </c>
      <c r="CA868" s="88">
        <f t="shared" si="115"/>
        <v>0</v>
      </c>
      <c r="CB868" s="89" t="b">
        <f>IF(BZ868&lt;&gt;0,Árboles!AC862)</f>
        <v>0</v>
      </c>
      <c r="CC868" s="88">
        <f t="shared" si="116"/>
        <v>0</v>
      </c>
      <c r="CD868" s="88">
        <f t="shared" si="117"/>
        <v>0</v>
      </c>
      <c r="CE868" s="89" t="b">
        <f>IF(CC868&lt;&gt;0,Árboles!AC862)</f>
        <v>0</v>
      </c>
    </row>
    <row r="869" spans="68:83">
      <c r="BP869" s="10">
        <f>Árboles!B863</f>
        <v>0</v>
      </c>
      <c r="BQ869" s="86">
        <f>Árboles!G863</f>
        <v>0</v>
      </c>
      <c r="BR869" s="87">
        <f>Árboles!V863</f>
        <v>0</v>
      </c>
      <c r="BS869" s="87">
        <f>Árboles!W863</f>
        <v>0</v>
      </c>
      <c r="BT869" s="88">
        <f t="shared" si="110"/>
        <v>0</v>
      </c>
      <c r="BU869" s="88">
        <f t="shared" si="111"/>
        <v>0</v>
      </c>
      <c r="BV869" s="89" t="b">
        <f>IF(BT869&lt;&gt;0,Árboles!AC863)</f>
        <v>0</v>
      </c>
      <c r="BW869" s="88">
        <f t="shared" si="112"/>
        <v>0</v>
      </c>
      <c r="BX869" s="88">
        <f t="shared" si="113"/>
        <v>0</v>
      </c>
      <c r="BY869" s="89" t="b">
        <f>IF(BW869&lt;&gt;0,Árboles!AC863)</f>
        <v>0</v>
      </c>
      <c r="BZ869" s="88">
        <f t="shared" si="114"/>
        <v>0</v>
      </c>
      <c r="CA869" s="88">
        <f t="shared" si="115"/>
        <v>0</v>
      </c>
      <c r="CB869" s="89" t="b">
        <f>IF(BZ869&lt;&gt;0,Árboles!AC863)</f>
        <v>0</v>
      </c>
      <c r="CC869" s="88">
        <f t="shared" si="116"/>
        <v>0</v>
      </c>
      <c r="CD869" s="88">
        <f t="shared" si="117"/>
        <v>0</v>
      </c>
      <c r="CE869" s="89" t="b">
        <f>IF(CC869&lt;&gt;0,Árboles!AC863)</f>
        <v>0</v>
      </c>
    </row>
    <row r="870" spans="68:83">
      <c r="BP870" s="10">
        <f>Árboles!B864</f>
        <v>0</v>
      </c>
      <c r="BQ870" s="86">
        <f>Árboles!G864</f>
        <v>0</v>
      </c>
      <c r="BR870" s="87">
        <f>Árboles!V864</f>
        <v>0</v>
      </c>
      <c r="BS870" s="87">
        <f>Árboles!W864</f>
        <v>0</v>
      </c>
      <c r="BT870" s="88">
        <f t="shared" si="110"/>
        <v>0</v>
      </c>
      <c r="BU870" s="88">
        <f t="shared" si="111"/>
        <v>0</v>
      </c>
      <c r="BV870" s="89" t="b">
        <f>IF(BT870&lt;&gt;0,Árboles!AC864)</f>
        <v>0</v>
      </c>
      <c r="BW870" s="88">
        <f t="shared" si="112"/>
        <v>0</v>
      </c>
      <c r="BX870" s="88">
        <f t="shared" si="113"/>
        <v>0</v>
      </c>
      <c r="BY870" s="89" t="b">
        <f>IF(BW870&lt;&gt;0,Árboles!AC864)</f>
        <v>0</v>
      </c>
      <c r="BZ870" s="88">
        <f t="shared" si="114"/>
        <v>0</v>
      </c>
      <c r="CA870" s="88">
        <f t="shared" si="115"/>
        <v>0</v>
      </c>
      <c r="CB870" s="89" t="b">
        <f>IF(BZ870&lt;&gt;0,Árboles!AC864)</f>
        <v>0</v>
      </c>
      <c r="CC870" s="88">
        <f t="shared" si="116"/>
        <v>0</v>
      </c>
      <c r="CD870" s="88">
        <f t="shared" si="117"/>
        <v>0</v>
      </c>
      <c r="CE870" s="89" t="b">
        <f>IF(CC870&lt;&gt;0,Árboles!AC864)</f>
        <v>0</v>
      </c>
    </row>
    <row r="871" spans="68:83">
      <c r="BP871" s="10">
        <f>Árboles!B865</f>
        <v>0</v>
      </c>
      <c r="BQ871" s="86">
        <f>Árboles!G865</f>
        <v>0</v>
      </c>
      <c r="BR871" s="87">
        <f>Árboles!V865</f>
        <v>0</v>
      </c>
      <c r="BS871" s="87">
        <f>Árboles!W865</f>
        <v>0</v>
      </c>
      <c r="BT871" s="88">
        <f t="shared" si="110"/>
        <v>0</v>
      </c>
      <c r="BU871" s="88">
        <f t="shared" si="111"/>
        <v>0</v>
      </c>
      <c r="BV871" s="89" t="b">
        <f>IF(BT871&lt;&gt;0,Árboles!AC865)</f>
        <v>0</v>
      </c>
      <c r="BW871" s="88">
        <f t="shared" si="112"/>
        <v>0</v>
      </c>
      <c r="BX871" s="88">
        <f t="shared" si="113"/>
        <v>0</v>
      </c>
      <c r="BY871" s="89" t="b">
        <f>IF(BW871&lt;&gt;0,Árboles!AC865)</f>
        <v>0</v>
      </c>
      <c r="BZ871" s="88">
        <f t="shared" si="114"/>
        <v>0</v>
      </c>
      <c r="CA871" s="88">
        <f t="shared" si="115"/>
        <v>0</v>
      </c>
      <c r="CB871" s="89" t="b">
        <f>IF(BZ871&lt;&gt;0,Árboles!AC865)</f>
        <v>0</v>
      </c>
      <c r="CC871" s="88">
        <f t="shared" si="116"/>
        <v>0</v>
      </c>
      <c r="CD871" s="88">
        <f t="shared" si="117"/>
        <v>0</v>
      </c>
      <c r="CE871" s="89" t="b">
        <f>IF(CC871&lt;&gt;0,Árboles!AC865)</f>
        <v>0</v>
      </c>
    </row>
    <row r="872" spans="68:83">
      <c r="BP872" s="10">
        <f>Árboles!B866</f>
        <v>0</v>
      </c>
      <c r="BQ872" s="86">
        <f>Árboles!G866</f>
        <v>0</v>
      </c>
      <c r="BR872" s="87">
        <f>Árboles!V866</f>
        <v>0</v>
      </c>
      <c r="BS872" s="87">
        <f>Árboles!W866</f>
        <v>0</v>
      </c>
      <c r="BT872" s="88">
        <f t="shared" si="110"/>
        <v>0</v>
      </c>
      <c r="BU872" s="88">
        <f t="shared" si="111"/>
        <v>0</v>
      </c>
      <c r="BV872" s="89" t="b">
        <f>IF(BT872&lt;&gt;0,Árboles!AC866)</f>
        <v>0</v>
      </c>
      <c r="BW872" s="88">
        <f t="shared" si="112"/>
        <v>0</v>
      </c>
      <c r="BX872" s="88">
        <f t="shared" si="113"/>
        <v>0</v>
      </c>
      <c r="BY872" s="89" t="b">
        <f>IF(BW872&lt;&gt;0,Árboles!AC866)</f>
        <v>0</v>
      </c>
      <c r="BZ872" s="88">
        <f t="shared" si="114"/>
        <v>0</v>
      </c>
      <c r="CA872" s="88">
        <f t="shared" si="115"/>
        <v>0</v>
      </c>
      <c r="CB872" s="89" t="b">
        <f>IF(BZ872&lt;&gt;0,Árboles!AC866)</f>
        <v>0</v>
      </c>
      <c r="CC872" s="88">
        <f t="shared" si="116"/>
        <v>0</v>
      </c>
      <c r="CD872" s="88">
        <f t="shared" si="117"/>
        <v>0</v>
      </c>
      <c r="CE872" s="89" t="b">
        <f>IF(CC872&lt;&gt;0,Árboles!AC866)</f>
        <v>0</v>
      </c>
    </row>
    <row r="873" spans="68:83">
      <c r="BP873" s="10">
        <f>Árboles!B867</f>
        <v>0</v>
      </c>
      <c r="BQ873" s="86">
        <f>Árboles!G867</f>
        <v>0</v>
      </c>
      <c r="BR873" s="87">
        <f>Árboles!V867</f>
        <v>0</v>
      </c>
      <c r="BS873" s="87">
        <f>Árboles!W867</f>
        <v>0</v>
      </c>
      <c r="BT873" s="88">
        <f t="shared" si="110"/>
        <v>0</v>
      </c>
      <c r="BU873" s="88">
        <f t="shared" si="111"/>
        <v>0</v>
      </c>
      <c r="BV873" s="89" t="b">
        <f>IF(BT873&lt;&gt;0,Árboles!AC867)</f>
        <v>0</v>
      </c>
      <c r="BW873" s="88">
        <f t="shared" si="112"/>
        <v>0</v>
      </c>
      <c r="BX873" s="88">
        <f t="shared" si="113"/>
        <v>0</v>
      </c>
      <c r="BY873" s="89" t="b">
        <f>IF(BW873&lt;&gt;0,Árboles!AC867)</f>
        <v>0</v>
      </c>
      <c r="BZ873" s="88">
        <f t="shared" si="114"/>
        <v>0</v>
      </c>
      <c r="CA873" s="88">
        <f t="shared" si="115"/>
        <v>0</v>
      </c>
      <c r="CB873" s="89" t="b">
        <f>IF(BZ873&lt;&gt;0,Árboles!AC867)</f>
        <v>0</v>
      </c>
      <c r="CC873" s="88">
        <f t="shared" si="116"/>
        <v>0</v>
      </c>
      <c r="CD873" s="88">
        <f t="shared" si="117"/>
        <v>0</v>
      </c>
      <c r="CE873" s="89" t="b">
        <f>IF(CC873&lt;&gt;0,Árboles!AC867)</f>
        <v>0</v>
      </c>
    </row>
    <row r="874" spans="68:83">
      <c r="BP874" s="10">
        <f>Árboles!B868</f>
        <v>0</v>
      </c>
      <c r="BQ874" s="86">
        <f>Árboles!G868</f>
        <v>0</v>
      </c>
      <c r="BR874" s="87">
        <f>Árboles!V868</f>
        <v>0</v>
      </c>
      <c r="BS874" s="87">
        <f>Árboles!W868</f>
        <v>0</v>
      </c>
      <c r="BT874" s="88">
        <f t="shared" si="110"/>
        <v>0</v>
      </c>
      <c r="BU874" s="88">
        <f t="shared" si="111"/>
        <v>0</v>
      </c>
      <c r="BV874" s="89" t="b">
        <f>IF(BT874&lt;&gt;0,Árboles!AC868)</f>
        <v>0</v>
      </c>
      <c r="BW874" s="88">
        <f t="shared" si="112"/>
        <v>0</v>
      </c>
      <c r="BX874" s="88">
        <f t="shared" si="113"/>
        <v>0</v>
      </c>
      <c r="BY874" s="89" t="b">
        <f>IF(BW874&lt;&gt;0,Árboles!AC868)</f>
        <v>0</v>
      </c>
      <c r="BZ874" s="88">
        <f t="shared" si="114"/>
        <v>0</v>
      </c>
      <c r="CA874" s="88">
        <f t="shared" si="115"/>
        <v>0</v>
      </c>
      <c r="CB874" s="89" t="b">
        <f>IF(BZ874&lt;&gt;0,Árboles!AC868)</f>
        <v>0</v>
      </c>
      <c r="CC874" s="88">
        <f t="shared" si="116"/>
        <v>0</v>
      </c>
      <c r="CD874" s="88">
        <f t="shared" si="117"/>
        <v>0</v>
      </c>
      <c r="CE874" s="89" t="b">
        <f>IF(CC874&lt;&gt;0,Árboles!AC868)</f>
        <v>0</v>
      </c>
    </row>
    <row r="875" spans="68:83">
      <c r="BP875" s="10">
        <f>Árboles!B869</f>
        <v>0</v>
      </c>
      <c r="BQ875" s="86">
        <f>Árboles!G869</f>
        <v>0</v>
      </c>
      <c r="BR875" s="87">
        <f>Árboles!V869</f>
        <v>0</v>
      </c>
      <c r="BS875" s="87">
        <f>Árboles!W869</f>
        <v>0</v>
      </c>
      <c r="BT875" s="88">
        <f t="shared" si="110"/>
        <v>0</v>
      </c>
      <c r="BU875" s="88">
        <f t="shared" si="111"/>
        <v>0</v>
      </c>
      <c r="BV875" s="89" t="b">
        <f>IF(BT875&lt;&gt;0,Árboles!AC869)</f>
        <v>0</v>
      </c>
      <c r="BW875" s="88">
        <f t="shared" si="112"/>
        <v>0</v>
      </c>
      <c r="BX875" s="88">
        <f t="shared" si="113"/>
        <v>0</v>
      </c>
      <c r="BY875" s="89" t="b">
        <f>IF(BW875&lt;&gt;0,Árboles!AC869)</f>
        <v>0</v>
      </c>
      <c r="BZ875" s="88">
        <f t="shared" si="114"/>
        <v>0</v>
      </c>
      <c r="CA875" s="88">
        <f t="shared" si="115"/>
        <v>0</v>
      </c>
      <c r="CB875" s="89" t="b">
        <f>IF(BZ875&lt;&gt;0,Árboles!AC869)</f>
        <v>0</v>
      </c>
      <c r="CC875" s="88">
        <f t="shared" si="116"/>
        <v>0</v>
      </c>
      <c r="CD875" s="88">
        <f t="shared" si="117"/>
        <v>0</v>
      </c>
      <c r="CE875" s="89" t="b">
        <f>IF(CC875&lt;&gt;0,Árboles!AC869)</f>
        <v>0</v>
      </c>
    </row>
    <row r="876" spans="68:83">
      <c r="BP876" s="10">
        <f>Árboles!B870</f>
        <v>0</v>
      </c>
      <c r="BQ876" s="86">
        <f>Árboles!G870</f>
        <v>0</v>
      </c>
      <c r="BR876" s="87">
        <f>Árboles!V870</f>
        <v>0</v>
      </c>
      <c r="BS876" s="87">
        <f>Árboles!W870</f>
        <v>0</v>
      </c>
      <c r="BT876" s="88">
        <f t="shared" si="110"/>
        <v>0</v>
      </c>
      <c r="BU876" s="88">
        <f t="shared" si="111"/>
        <v>0</v>
      </c>
      <c r="BV876" s="89" t="b">
        <f>IF(BT876&lt;&gt;0,Árboles!AC870)</f>
        <v>0</v>
      </c>
      <c r="BW876" s="88">
        <f t="shared" si="112"/>
        <v>0</v>
      </c>
      <c r="BX876" s="88">
        <f t="shared" si="113"/>
        <v>0</v>
      </c>
      <c r="BY876" s="89" t="b">
        <f>IF(BW876&lt;&gt;0,Árboles!AC870)</f>
        <v>0</v>
      </c>
      <c r="BZ876" s="88">
        <f t="shared" si="114"/>
        <v>0</v>
      </c>
      <c r="CA876" s="88">
        <f t="shared" si="115"/>
        <v>0</v>
      </c>
      <c r="CB876" s="89" t="b">
        <f>IF(BZ876&lt;&gt;0,Árboles!AC870)</f>
        <v>0</v>
      </c>
      <c r="CC876" s="88">
        <f t="shared" si="116"/>
        <v>0</v>
      </c>
      <c r="CD876" s="88">
        <f t="shared" si="117"/>
        <v>0</v>
      </c>
      <c r="CE876" s="89" t="b">
        <f>IF(CC876&lt;&gt;0,Árboles!AC870)</f>
        <v>0</v>
      </c>
    </row>
    <row r="877" spans="68:83">
      <c r="BP877" s="10">
        <f>Árboles!B871</f>
        <v>0</v>
      </c>
      <c r="BQ877" s="86">
        <f>Árboles!G871</f>
        <v>0</v>
      </c>
      <c r="BR877" s="87">
        <f>Árboles!V871</f>
        <v>0</v>
      </c>
      <c r="BS877" s="87">
        <f>Árboles!W871</f>
        <v>0</v>
      </c>
      <c r="BT877" s="88">
        <f t="shared" si="110"/>
        <v>0</v>
      </c>
      <c r="BU877" s="88">
        <f t="shared" si="111"/>
        <v>0</v>
      </c>
      <c r="BV877" s="89" t="b">
        <f>IF(BT877&lt;&gt;0,Árboles!AC871)</f>
        <v>0</v>
      </c>
      <c r="BW877" s="88">
        <f t="shared" si="112"/>
        <v>0</v>
      </c>
      <c r="BX877" s="88">
        <f t="shared" si="113"/>
        <v>0</v>
      </c>
      <c r="BY877" s="89" t="b">
        <f>IF(BW877&lt;&gt;0,Árboles!AC871)</f>
        <v>0</v>
      </c>
      <c r="BZ877" s="88">
        <f t="shared" si="114"/>
        <v>0</v>
      </c>
      <c r="CA877" s="88">
        <f t="shared" si="115"/>
        <v>0</v>
      </c>
      <c r="CB877" s="89" t="b">
        <f>IF(BZ877&lt;&gt;0,Árboles!AC871)</f>
        <v>0</v>
      </c>
      <c r="CC877" s="88">
        <f t="shared" si="116"/>
        <v>0</v>
      </c>
      <c r="CD877" s="88">
        <f t="shared" si="117"/>
        <v>0</v>
      </c>
      <c r="CE877" s="89" t="b">
        <f>IF(CC877&lt;&gt;0,Árboles!AC871)</f>
        <v>0</v>
      </c>
    </row>
    <row r="878" spans="68:83">
      <c r="BP878" s="10">
        <f>Árboles!B872</f>
        <v>0</v>
      </c>
      <c r="BQ878" s="86">
        <f>Árboles!G872</f>
        <v>0</v>
      </c>
      <c r="BR878" s="87">
        <f>Árboles!V872</f>
        <v>0</v>
      </c>
      <c r="BS878" s="87">
        <f>Árboles!W872</f>
        <v>0</v>
      </c>
      <c r="BT878" s="88">
        <f t="shared" si="110"/>
        <v>0</v>
      </c>
      <c r="BU878" s="88">
        <f t="shared" si="111"/>
        <v>0</v>
      </c>
      <c r="BV878" s="89" t="b">
        <f>IF(BT878&lt;&gt;0,Árboles!AC872)</f>
        <v>0</v>
      </c>
      <c r="BW878" s="88">
        <f t="shared" si="112"/>
        <v>0</v>
      </c>
      <c r="BX878" s="88">
        <f t="shared" si="113"/>
        <v>0</v>
      </c>
      <c r="BY878" s="89" t="b">
        <f>IF(BW878&lt;&gt;0,Árboles!AC872)</f>
        <v>0</v>
      </c>
      <c r="BZ878" s="88">
        <f t="shared" si="114"/>
        <v>0</v>
      </c>
      <c r="CA878" s="88">
        <f t="shared" si="115"/>
        <v>0</v>
      </c>
      <c r="CB878" s="89" t="b">
        <f>IF(BZ878&lt;&gt;0,Árboles!AC872)</f>
        <v>0</v>
      </c>
      <c r="CC878" s="88">
        <f t="shared" si="116"/>
        <v>0</v>
      </c>
      <c r="CD878" s="88">
        <f t="shared" si="117"/>
        <v>0</v>
      </c>
      <c r="CE878" s="89" t="b">
        <f>IF(CC878&lt;&gt;0,Árboles!AC872)</f>
        <v>0</v>
      </c>
    </row>
    <row r="879" spans="68:83">
      <c r="BP879" s="10">
        <f>Árboles!B873</f>
        <v>0</v>
      </c>
      <c r="BQ879" s="86">
        <f>Árboles!G873</f>
        <v>0</v>
      </c>
      <c r="BR879" s="87">
        <f>Árboles!V873</f>
        <v>0</v>
      </c>
      <c r="BS879" s="87">
        <f>Árboles!W873</f>
        <v>0</v>
      </c>
      <c r="BT879" s="88">
        <f t="shared" si="110"/>
        <v>0</v>
      </c>
      <c r="BU879" s="88">
        <f t="shared" si="111"/>
        <v>0</v>
      </c>
      <c r="BV879" s="89" t="b">
        <f>IF(BT879&lt;&gt;0,Árboles!AC873)</f>
        <v>0</v>
      </c>
      <c r="BW879" s="88">
        <f t="shared" si="112"/>
        <v>0</v>
      </c>
      <c r="BX879" s="88">
        <f t="shared" si="113"/>
        <v>0</v>
      </c>
      <c r="BY879" s="89" t="b">
        <f>IF(BW879&lt;&gt;0,Árboles!AC873)</f>
        <v>0</v>
      </c>
      <c r="BZ879" s="88">
        <f t="shared" si="114"/>
        <v>0</v>
      </c>
      <c r="CA879" s="88">
        <f t="shared" si="115"/>
        <v>0</v>
      </c>
      <c r="CB879" s="89" t="b">
        <f>IF(BZ879&lt;&gt;0,Árboles!AC873)</f>
        <v>0</v>
      </c>
      <c r="CC879" s="88">
        <f t="shared" si="116"/>
        <v>0</v>
      </c>
      <c r="CD879" s="88">
        <f t="shared" si="117"/>
        <v>0</v>
      </c>
      <c r="CE879" s="89" t="b">
        <f>IF(CC879&lt;&gt;0,Árboles!AC873)</f>
        <v>0</v>
      </c>
    </row>
    <row r="880" spans="68:83">
      <c r="BP880" s="10">
        <f>Árboles!B874</f>
        <v>0</v>
      </c>
      <c r="BQ880" s="86">
        <f>Árboles!G874</f>
        <v>0</v>
      </c>
      <c r="BR880" s="87">
        <f>Árboles!V874</f>
        <v>0</v>
      </c>
      <c r="BS880" s="87">
        <f>Árboles!W874</f>
        <v>0</v>
      </c>
      <c r="BT880" s="88">
        <f t="shared" si="110"/>
        <v>0</v>
      </c>
      <c r="BU880" s="88">
        <f t="shared" si="111"/>
        <v>0</v>
      </c>
      <c r="BV880" s="89" t="b">
        <f>IF(BT880&lt;&gt;0,Árboles!AC874)</f>
        <v>0</v>
      </c>
      <c r="BW880" s="88">
        <f t="shared" si="112"/>
        <v>0</v>
      </c>
      <c r="BX880" s="88">
        <f t="shared" si="113"/>
        <v>0</v>
      </c>
      <c r="BY880" s="89" t="b">
        <f>IF(BW880&lt;&gt;0,Árboles!AC874)</f>
        <v>0</v>
      </c>
      <c r="BZ880" s="88">
        <f t="shared" si="114"/>
        <v>0</v>
      </c>
      <c r="CA880" s="88">
        <f t="shared" si="115"/>
        <v>0</v>
      </c>
      <c r="CB880" s="89" t="b">
        <f>IF(BZ880&lt;&gt;0,Árboles!AC874)</f>
        <v>0</v>
      </c>
      <c r="CC880" s="88">
        <f t="shared" si="116"/>
        <v>0</v>
      </c>
      <c r="CD880" s="88">
        <f t="shared" si="117"/>
        <v>0</v>
      </c>
      <c r="CE880" s="89" t="b">
        <f>IF(CC880&lt;&gt;0,Árboles!AC874)</f>
        <v>0</v>
      </c>
    </row>
    <row r="881" spans="68:83">
      <c r="BP881" s="10">
        <f>Árboles!B875</f>
        <v>0</v>
      </c>
      <c r="BQ881" s="86">
        <f>Árboles!G875</f>
        <v>0</v>
      </c>
      <c r="BR881" s="87">
        <f>Árboles!V875</f>
        <v>0</v>
      </c>
      <c r="BS881" s="87">
        <f>Árboles!W875</f>
        <v>0</v>
      </c>
      <c r="BT881" s="88">
        <f t="shared" si="110"/>
        <v>0</v>
      </c>
      <c r="BU881" s="88">
        <f t="shared" si="111"/>
        <v>0</v>
      </c>
      <c r="BV881" s="89" t="b">
        <f>IF(BT881&lt;&gt;0,Árboles!AC875)</f>
        <v>0</v>
      </c>
      <c r="BW881" s="88">
        <f t="shared" si="112"/>
        <v>0</v>
      </c>
      <c r="BX881" s="88">
        <f t="shared" si="113"/>
        <v>0</v>
      </c>
      <c r="BY881" s="89" t="b">
        <f>IF(BW881&lt;&gt;0,Árboles!AC875)</f>
        <v>0</v>
      </c>
      <c r="BZ881" s="88">
        <f t="shared" si="114"/>
        <v>0</v>
      </c>
      <c r="CA881" s="88">
        <f t="shared" si="115"/>
        <v>0</v>
      </c>
      <c r="CB881" s="89" t="b">
        <f>IF(BZ881&lt;&gt;0,Árboles!AC875)</f>
        <v>0</v>
      </c>
      <c r="CC881" s="88">
        <f t="shared" si="116"/>
        <v>0</v>
      </c>
      <c r="CD881" s="88">
        <f t="shared" si="117"/>
        <v>0</v>
      </c>
      <c r="CE881" s="89" t="b">
        <f>IF(CC881&lt;&gt;0,Árboles!AC875)</f>
        <v>0</v>
      </c>
    </row>
    <row r="882" spans="68:83">
      <c r="BP882" s="10">
        <f>Árboles!B876</f>
        <v>0</v>
      </c>
      <c r="BQ882" s="86">
        <f>Árboles!G876</f>
        <v>0</v>
      </c>
      <c r="BR882" s="87">
        <f>Árboles!V876</f>
        <v>0</v>
      </c>
      <c r="BS882" s="87">
        <f>Árboles!W876</f>
        <v>0</v>
      </c>
      <c r="BT882" s="88">
        <f t="shared" si="110"/>
        <v>0</v>
      </c>
      <c r="BU882" s="88">
        <f t="shared" si="111"/>
        <v>0</v>
      </c>
      <c r="BV882" s="89" t="b">
        <f>IF(BT882&lt;&gt;0,Árboles!AC876)</f>
        <v>0</v>
      </c>
      <c r="BW882" s="88">
        <f t="shared" si="112"/>
        <v>0</v>
      </c>
      <c r="BX882" s="88">
        <f t="shared" si="113"/>
        <v>0</v>
      </c>
      <c r="BY882" s="89" t="b">
        <f>IF(BW882&lt;&gt;0,Árboles!AC876)</f>
        <v>0</v>
      </c>
      <c r="BZ882" s="88">
        <f t="shared" si="114"/>
        <v>0</v>
      </c>
      <c r="CA882" s="88">
        <f t="shared" si="115"/>
        <v>0</v>
      </c>
      <c r="CB882" s="89" t="b">
        <f>IF(BZ882&lt;&gt;0,Árboles!AC876)</f>
        <v>0</v>
      </c>
      <c r="CC882" s="88">
        <f t="shared" si="116"/>
        <v>0</v>
      </c>
      <c r="CD882" s="88">
        <f t="shared" si="117"/>
        <v>0</v>
      </c>
      <c r="CE882" s="89" t="b">
        <f>IF(CC882&lt;&gt;0,Árboles!AC876)</f>
        <v>0</v>
      </c>
    </row>
    <row r="883" spans="68:83">
      <c r="BP883" s="10">
        <f>Árboles!B877</f>
        <v>0</v>
      </c>
      <c r="BQ883" s="86">
        <f>Árboles!G877</f>
        <v>0</v>
      </c>
      <c r="BR883" s="87">
        <f>Árboles!V877</f>
        <v>0</v>
      </c>
      <c r="BS883" s="87">
        <f>Árboles!W877</f>
        <v>0</v>
      </c>
      <c r="BT883" s="88">
        <f t="shared" si="110"/>
        <v>0</v>
      </c>
      <c r="BU883" s="88">
        <f t="shared" si="111"/>
        <v>0</v>
      </c>
      <c r="BV883" s="89" t="b">
        <f>IF(BT883&lt;&gt;0,Árboles!AC877)</f>
        <v>0</v>
      </c>
      <c r="BW883" s="88">
        <f t="shared" si="112"/>
        <v>0</v>
      </c>
      <c r="BX883" s="88">
        <f t="shared" si="113"/>
        <v>0</v>
      </c>
      <c r="BY883" s="89" t="b">
        <f>IF(BW883&lt;&gt;0,Árboles!AC877)</f>
        <v>0</v>
      </c>
      <c r="BZ883" s="88">
        <f t="shared" si="114"/>
        <v>0</v>
      </c>
      <c r="CA883" s="88">
        <f t="shared" si="115"/>
        <v>0</v>
      </c>
      <c r="CB883" s="89" t="b">
        <f>IF(BZ883&lt;&gt;0,Árboles!AC877)</f>
        <v>0</v>
      </c>
      <c r="CC883" s="88">
        <f t="shared" si="116"/>
        <v>0</v>
      </c>
      <c r="CD883" s="88">
        <f t="shared" si="117"/>
        <v>0</v>
      </c>
      <c r="CE883" s="89" t="b">
        <f>IF(CC883&lt;&gt;0,Árboles!AC877)</f>
        <v>0</v>
      </c>
    </row>
    <row r="884" spans="68:83">
      <c r="BP884" s="10">
        <f>Árboles!B878</f>
        <v>0</v>
      </c>
      <c r="BQ884" s="86">
        <f>Árboles!G878</f>
        <v>0</v>
      </c>
      <c r="BR884" s="87">
        <f>Árboles!V878</f>
        <v>0</v>
      </c>
      <c r="BS884" s="87">
        <f>Árboles!W878</f>
        <v>0</v>
      </c>
      <c r="BT884" s="88">
        <f t="shared" si="110"/>
        <v>0</v>
      </c>
      <c r="BU884" s="88">
        <f t="shared" si="111"/>
        <v>0</v>
      </c>
      <c r="BV884" s="89" t="b">
        <f>IF(BT884&lt;&gt;0,Árboles!AC878)</f>
        <v>0</v>
      </c>
      <c r="BW884" s="88">
        <f t="shared" si="112"/>
        <v>0</v>
      </c>
      <c r="BX884" s="88">
        <f t="shared" si="113"/>
        <v>0</v>
      </c>
      <c r="BY884" s="89" t="b">
        <f>IF(BW884&lt;&gt;0,Árboles!AC878)</f>
        <v>0</v>
      </c>
      <c r="BZ884" s="88">
        <f t="shared" si="114"/>
        <v>0</v>
      </c>
      <c r="CA884" s="88">
        <f t="shared" si="115"/>
        <v>0</v>
      </c>
      <c r="CB884" s="89" t="b">
        <f>IF(BZ884&lt;&gt;0,Árboles!AC878)</f>
        <v>0</v>
      </c>
      <c r="CC884" s="88">
        <f t="shared" si="116"/>
        <v>0</v>
      </c>
      <c r="CD884" s="88">
        <f t="shared" si="117"/>
        <v>0</v>
      </c>
      <c r="CE884" s="89" t="b">
        <f>IF(CC884&lt;&gt;0,Árboles!AC878)</f>
        <v>0</v>
      </c>
    </row>
    <row r="885" spans="68:83">
      <c r="BP885" s="10">
        <f>Árboles!B879</f>
        <v>0</v>
      </c>
      <c r="BQ885" s="86">
        <f>Árboles!G879</f>
        <v>0</v>
      </c>
      <c r="BR885" s="87">
        <f>Árboles!V879</f>
        <v>0</v>
      </c>
      <c r="BS885" s="87">
        <f>Árboles!W879</f>
        <v>0</v>
      </c>
      <c r="BT885" s="88">
        <f t="shared" si="110"/>
        <v>0</v>
      </c>
      <c r="BU885" s="88">
        <f t="shared" si="111"/>
        <v>0</v>
      </c>
      <c r="BV885" s="89" t="b">
        <f>IF(BT885&lt;&gt;0,Árboles!AC879)</f>
        <v>0</v>
      </c>
      <c r="BW885" s="88">
        <f t="shared" si="112"/>
        <v>0</v>
      </c>
      <c r="BX885" s="88">
        <f t="shared" si="113"/>
        <v>0</v>
      </c>
      <c r="BY885" s="89" t="b">
        <f>IF(BW885&lt;&gt;0,Árboles!AC879)</f>
        <v>0</v>
      </c>
      <c r="BZ885" s="88">
        <f t="shared" si="114"/>
        <v>0</v>
      </c>
      <c r="CA885" s="88">
        <f t="shared" si="115"/>
        <v>0</v>
      </c>
      <c r="CB885" s="89" t="b">
        <f>IF(BZ885&lt;&gt;0,Árboles!AC879)</f>
        <v>0</v>
      </c>
      <c r="CC885" s="88">
        <f t="shared" si="116"/>
        <v>0</v>
      </c>
      <c r="CD885" s="88">
        <f t="shared" si="117"/>
        <v>0</v>
      </c>
      <c r="CE885" s="89" t="b">
        <f>IF(CC885&lt;&gt;0,Árboles!AC879)</f>
        <v>0</v>
      </c>
    </row>
    <row r="886" spans="68:83">
      <c r="BP886" s="10">
        <f>Árboles!B880</f>
        <v>0</v>
      </c>
      <c r="BQ886" s="86">
        <f>Árboles!G880</f>
        <v>0</v>
      </c>
      <c r="BR886" s="87">
        <f>Árboles!V880</f>
        <v>0</v>
      </c>
      <c r="BS886" s="87">
        <f>Árboles!W880</f>
        <v>0</v>
      </c>
      <c r="BT886" s="88">
        <f t="shared" si="110"/>
        <v>0</v>
      </c>
      <c r="BU886" s="88">
        <f t="shared" si="111"/>
        <v>0</v>
      </c>
      <c r="BV886" s="89" t="b">
        <f>IF(BT886&lt;&gt;0,Árboles!AC880)</f>
        <v>0</v>
      </c>
      <c r="BW886" s="88">
        <f t="shared" si="112"/>
        <v>0</v>
      </c>
      <c r="BX886" s="88">
        <f t="shared" si="113"/>
        <v>0</v>
      </c>
      <c r="BY886" s="89" t="b">
        <f>IF(BW886&lt;&gt;0,Árboles!AC880)</f>
        <v>0</v>
      </c>
      <c r="BZ886" s="88">
        <f t="shared" si="114"/>
        <v>0</v>
      </c>
      <c r="CA886" s="88">
        <f t="shared" si="115"/>
        <v>0</v>
      </c>
      <c r="CB886" s="89" t="b">
        <f>IF(BZ886&lt;&gt;0,Árboles!AC880)</f>
        <v>0</v>
      </c>
      <c r="CC886" s="88">
        <f t="shared" si="116"/>
        <v>0</v>
      </c>
      <c r="CD886" s="88">
        <f t="shared" si="117"/>
        <v>0</v>
      </c>
      <c r="CE886" s="89" t="b">
        <f>IF(CC886&lt;&gt;0,Árboles!AC880)</f>
        <v>0</v>
      </c>
    </row>
    <row r="887" spans="68:83">
      <c r="BP887" s="10">
        <f>Árboles!B881</f>
        <v>0</v>
      </c>
      <c r="BQ887" s="86">
        <f>Árboles!G881</f>
        <v>0</v>
      </c>
      <c r="BR887" s="87">
        <f>Árboles!V881</f>
        <v>0</v>
      </c>
      <c r="BS887" s="87">
        <f>Árboles!W881</f>
        <v>0</v>
      </c>
      <c r="BT887" s="88">
        <f t="shared" si="110"/>
        <v>0</v>
      </c>
      <c r="BU887" s="88">
        <f t="shared" si="111"/>
        <v>0</v>
      </c>
      <c r="BV887" s="89" t="b">
        <f>IF(BT887&lt;&gt;0,Árboles!AC881)</f>
        <v>0</v>
      </c>
      <c r="BW887" s="88">
        <f t="shared" si="112"/>
        <v>0</v>
      </c>
      <c r="BX887" s="88">
        <f t="shared" si="113"/>
        <v>0</v>
      </c>
      <c r="BY887" s="89" t="b">
        <f>IF(BW887&lt;&gt;0,Árboles!AC881)</f>
        <v>0</v>
      </c>
      <c r="BZ887" s="88">
        <f t="shared" si="114"/>
        <v>0</v>
      </c>
      <c r="CA887" s="88">
        <f t="shared" si="115"/>
        <v>0</v>
      </c>
      <c r="CB887" s="89" t="b">
        <f>IF(BZ887&lt;&gt;0,Árboles!AC881)</f>
        <v>0</v>
      </c>
      <c r="CC887" s="88">
        <f t="shared" si="116"/>
        <v>0</v>
      </c>
      <c r="CD887" s="88">
        <f t="shared" si="117"/>
        <v>0</v>
      </c>
      <c r="CE887" s="89" t="b">
        <f>IF(CC887&lt;&gt;0,Árboles!AC881)</f>
        <v>0</v>
      </c>
    </row>
    <row r="888" spans="68:83">
      <c r="BP888" s="10">
        <f>Árboles!B882</f>
        <v>0</v>
      </c>
      <c r="BQ888" s="86">
        <f>Árboles!G882</f>
        <v>0</v>
      </c>
      <c r="BR888" s="87">
        <f>Árboles!V882</f>
        <v>0</v>
      </c>
      <c r="BS888" s="87">
        <f>Árboles!W882</f>
        <v>0</v>
      </c>
      <c r="BT888" s="88">
        <f t="shared" si="110"/>
        <v>0</v>
      </c>
      <c r="BU888" s="88">
        <f t="shared" si="111"/>
        <v>0</v>
      </c>
      <c r="BV888" s="89" t="b">
        <f>IF(BT888&lt;&gt;0,Árboles!AC882)</f>
        <v>0</v>
      </c>
      <c r="BW888" s="88">
        <f t="shared" si="112"/>
        <v>0</v>
      </c>
      <c r="BX888" s="88">
        <f t="shared" si="113"/>
        <v>0</v>
      </c>
      <c r="BY888" s="89" t="b">
        <f>IF(BW888&lt;&gt;0,Árboles!AC882)</f>
        <v>0</v>
      </c>
      <c r="BZ888" s="88">
        <f t="shared" si="114"/>
        <v>0</v>
      </c>
      <c r="CA888" s="88">
        <f t="shared" si="115"/>
        <v>0</v>
      </c>
      <c r="CB888" s="89" t="b">
        <f>IF(BZ888&lt;&gt;0,Árboles!AC882)</f>
        <v>0</v>
      </c>
      <c r="CC888" s="88">
        <f t="shared" si="116"/>
        <v>0</v>
      </c>
      <c r="CD888" s="88">
        <f t="shared" si="117"/>
        <v>0</v>
      </c>
      <c r="CE888" s="89" t="b">
        <f>IF(CC888&lt;&gt;0,Árboles!AC882)</f>
        <v>0</v>
      </c>
    </row>
    <row r="889" spans="68:83">
      <c r="BP889" s="10">
        <f>Árboles!B883</f>
        <v>0</v>
      </c>
      <c r="BQ889" s="86">
        <f>Árboles!G883</f>
        <v>0</v>
      </c>
      <c r="BR889" s="87">
        <f>Árboles!V883</f>
        <v>0</v>
      </c>
      <c r="BS889" s="87">
        <f>Árboles!W883</f>
        <v>0</v>
      </c>
      <c r="BT889" s="88">
        <f t="shared" si="110"/>
        <v>0</v>
      </c>
      <c r="BU889" s="88">
        <f t="shared" si="111"/>
        <v>0</v>
      </c>
      <c r="BV889" s="89" t="b">
        <f>IF(BT889&lt;&gt;0,Árboles!AC883)</f>
        <v>0</v>
      </c>
      <c r="BW889" s="88">
        <f t="shared" si="112"/>
        <v>0</v>
      </c>
      <c r="BX889" s="88">
        <f t="shared" si="113"/>
        <v>0</v>
      </c>
      <c r="BY889" s="89" t="b">
        <f>IF(BW889&lt;&gt;0,Árboles!AC883)</f>
        <v>0</v>
      </c>
      <c r="BZ889" s="88">
        <f t="shared" si="114"/>
        <v>0</v>
      </c>
      <c r="CA889" s="88">
        <f t="shared" si="115"/>
        <v>0</v>
      </c>
      <c r="CB889" s="89" t="b">
        <f>IF(BZ889&lt;&gt;0,Árboles!AC883)</f>
        <v>0</v>
      </c>
      <c r="CC889" s="88">
        <f t="shared" si="116"/>
        <v>0</v>
      </c>
      <c r="CD889" s="88">
        <f t="shared" si="117"/>
        <v>0</v>
      </c>
      <c r="CE889" s="89" t="b">
        <f>IF(CC889&lt;&gt;0,Árboles!AC883)</f>
        <v>0</v>
      </c>
    </row>
    <row r="890" spans="68:83">
      <c r="BP890" s="10">
        <f>Árboles!B884</f>
        <v>0</v>
      </c>
      <c r="BQ890" s="86">
        <f>Árboles!G884</f>
        <v>0</v>
      </c>
      <c r="BR890" s="87">
        <f>Árboles!V884</f>
        <v>0</v>
      </c>
      <c r="BS890" s="87">
        <f>Árboles!W884</f>
        <v>0</v>
      </c>
      <c r="BT890" s="88">
        <f t="shared" si="110"/>
        <v>0</v>
      </c>
      <c r="BU890" s="88">
        <f t="shared" si="111"/>
        <v>0</v>
      </c>
      <c r="BV890" s="89" t="b">
        <f>IF(BT890&lt;&gt;0,Árboles!AC884)</f>
        <v>0</v>
      </c>
      <c r="BW890" s="88">
        <f t="shared" si="112"/>
        <v>0</v>
      </c>
      <c r="BX890" s="88">
        <f t="shared" si="113"/>
        <v>0</v>
      </c>
      <c r="BY890" s="89" t="b">
        <f>IF(BW890&lt;&gt;0,Árboles!AC884)</f>
        <v>0</v>
      </c>
      <c r="BZ890" s="88">
        <f t="shared" si="114"/>
        <v>0</v>
      </c>
      <c r="CA890" s="88">
        <f t="shared" si="115"/>
        <v>0</v>
      </c>
      <c r="CB890" s="89" t="b">
        <f>IF(BZ890&lt;&gt;0,Árboles!AC884)</f>
        <v>0</v>
      </c>
      <c r="CC890" s="88">
        <f t="shared" si="116"/>
        <v>0</v>
      </c>
      <c r="CD890" s="88">
        <f t="shared" si="117"/>
        <v>0</v>
      </c>
      <c r="CE890" s="89" t="b">
        <f>IF(CC890&lt;&gt;0,Árboles!AC884)</f>
        <v>0</v>
      </c>
    </row>
    <row r="891" spans="68:83">
      <c r="BP891" s="10">
        <f>Árboles!B885</f>
        <v>0</v>
      </c>
      <c r="BQ891" s="86">
        <f>Árboles!G885</f>
        <v>0</v>
      </c>
      <c r="BR891" s="87">
        <f>Árboles!V885</f>
        <v>0</v>
      </c>
      <c r="BS891" s="87">
        <f>Árboles!W885</f>
        <v>0</v>
      </c>
      <c r="BT891" s="88">
        <f t="shared" si="110"/>
        <v>0</v>
      </c>
      <c r="BU891" s="88">
        <f t="shared" si="111"/>
        <v>0</v>
      </c>
      <c r="BV891" s="89" t="b">
        <f>IF(BT891&lt;&gt;0,Árboles!AC885)</f>
        <v>0</v>
      </c>
      <c r="BW891" s="88">
        <f t="shared" si="112"/>
        <v>0</v>
      </c>
      <c r="BX891" s="88">
        <f t="shared" si="113"/>
        <v>0</v>
      </c>
      <c r="BY891" s="89" t="b">
        <f>IF(BW891&lt;&gt;0,Árboles!AC885)</f>
        <v>0</v>
      </c>
      <c r="BZ891" s="88">
        <f t="shared" si="114"/>
        <v>0</v>
      </c>
      <c r="CA891" s="88">
        <f t="shared" si="115"/>
        <v>0</v>
      </c>
      <c r="CB891" s="89" t="b">
        <f>IF(BZ891&lt;&gt;0,Árboles!AC885)</f>
        <v>0</v>
      </c>
      <c r="CC891" s="88">
        <f t="shared" si="116"/>
        <v>0</v>
      </c>
      <c r="CD891" s="88">
        <f t="shared" si="117"/>
        <v>0</v>
      </c>
      <c r="CE891" s="89" t="b">
        <f>IF(CC891&lt;&gt;0,Árboles!AC885)</f>
        <v>0</v>
      </c>
    </row>
    <row r="892" spans="68:83">
      <c r="BP892" s="10">
        <f>Árboles!B886</f>
        <v>0</v>
      </c>
      <c r="BQ892" s="86">
        <f>Árboles!G886</f>
        <v>0</v>
      </c>
      <c r="BR892" s="87">
        <f>Árboles!V886</f>
        <v>0</v>
      </c>
      <c r="BS892" s="87">
        <f>Árboles!W886</f>
        <v>0</v>
      </c>
      <c r="BT892" s="88">
        <f t="shared" si="110"/>
        <v>0</v>
      </c>
      <c r="BU892" s="88">
        <f t="shared" si="111"/>
        <v>0</v>
      </c>
      <c r="BV892" s="89" t="b">
        <f>IF(BT892&lt;&gt;0,Árboles!AC886)</f>
        <v>0</v>
      </c>
      <c r="BW892" s="88">
        <f t="shared" si="112"/>
        <v>0</v>
      </c>
      <c r="BX892" s="88">
        <f t="shared" si="113"/>
        <v>0</v>
      </c>
      <c r="BY892" s="89" t="b">
        <f>IF(BW892&lt;&gt;0,Árboles!AC886)</f>
        <v>0</v>
      </c>
      <c r="BZ892" s="88">
        <f t="shared" si="114"/>
        <v>0</v>
      </c>
      <c r="CA892" s="88">
        <f t="shared" si="115"/>
        <v>0</v>
      </c>
      <c r="CB892" s="89" t="b">
        <f>IF(BZ892&lt;&gt;0,Árboles!AC886)</f>
        <v>0</v>
      </c>
      <c r="CC892" s="88">
        <f t="shared" si="116"/>
        <v>0</v>
      </c>
      <c r="CD892" s="88">
        <f t="shared" si="117"/>
        <v>0</v>
      </c>
      <c r="CE892" s="89" t="b">
        <f>IF(CC892&lt;&gt;0,Árboles!AC886)</f>
        <v>0</v>
      </c>
    </row>
    <row r="893" spans="68:83">
      <c r="BP893" s="10">
        <f>Árboles!B887</f>
        <v>0</v>
      </c>
      <c r="BQ893" s="86">
        <f>Árboles!G887</f>
        <v>0</v>
      </c>
      <c r="BR893" s="87">
        <f>Árboles!V887</f>
        <v>0</v>
      </c>
      <c r="BS893" s="87">
        <f>Árboles!W887</f>
        <v>0</v>
      </c>
      <c r="BT893" s="88">
        <f t="shared" si="110"/>
        <v>0</v>
      </c>
      <c r="BU893" s="88">
        <f t="shared" si="111"/>
        <v>0</v>
      </c>
      <c r="BV893" s="89" t="b">
        <f>IF(BT893&lt;&gt;0,Árboles!AC887)</f>
        <v>0</v>
      </c>
      <c r="BW893" s="88">
        <f t="shared" si="112"/>
        <v>0</v>
      </c>
      <c r="BX893" s="88">
        <f t="shared" si="113"/>
        <v>0</v>
      </c>
      <c r="BY893" s="89" t="b">
        <f>IF(BW893&lt;&gt;0,Árboles!AC887)</f>
        <v>0</v>
      </c>
      <c r="BZ893" s="88">
        <f t="shared" si="114"/>
        <v>0</v>
      </c>
      <c r="CA893" s="88">
        <f t="shared" si="115"/>
        <v>0</v>
      </c>
      <c r="CB893" s="89" t="b">
        <f>IF(BZ893&lt;&gt;0,Árboles!AC887)</f>
        <v>0</v>
      </c>
      <c r="CC893" s="88">
        <f t="shared" si="116"/>
        <v>0</v>
      </c>
      <c r="CD893" s="88">
        <f t="shared" si="117"/>
        <v>0</v>
      </c>
      <c r="CE893" s="89" t="b">
        <f>IF(CC893&lt;&gt;0,Árboles!AC887)</f>
        <v>0</v>
      </c>
    </row>
    <row r="894" spans="68:83">
      <c r="BP894" s="10">
        <f>Árboles!B888</f>
        <v>0</v>
      </c>
      <c r="BQ894" s="86">
        <f>Árboles!G888</f>
        <v>0</v>
      </c>
      <c r="BR894" s="87">
        <f>Árboles!V888</f>
        <v>0</v>
      </c>
      <c r="BS894" s="87">
        <f>Árboles!W888</f>
        <v>0</v>
      </c>
      <c r="BT894" s="88">
        <f t="shared" si="110"/>
        <v>0</v>
      </c>
      <c r="BU894" s="88">
        <f t="shared" si="111"/>
        <v>0</v>
      </c>
      <c r="BV894" s="89" t="b">
        <f>IF(BT894&lt;&gt;0,Árboles!AC888)</f>
        <v>0</v>
      </c>
      <c r="BW894" s="88">
        <f t="shared" si="112"/>
        <v>0</v>
      </c>
      <c r="BX894" s="88">
        <f t="shared" si="113"/>
        <v>0</v>
      </c>
      <c r="BY894" s="89" t="b">
        <f>IF(BW894&lt;&gt;0,Árboles!AC888)</f>
        <v>0</v>
      </c>
      <c r="BZ894" s="88">
        <f t="shared" si="114"/>
        <v>0</v>
      </c>
      <c r="CA894" s="88">
        <f t="shared" si="115"/>
        <v>0</v>
      </c>
      <c r="CB894" s="89" t="b">
        <f>IF(BZ894&lt;&gt;0,Árboles!AC888)</f>
        <v>0</v>
      </c>
      <c r="CC894" s="88">
        <f t="shared" si="116"/>
        <v>0</v>
      </c>
      <c r="CD894" s="88">
        <f t="shared" si="117"/>
        <v>0</v>
      </c>
      <c r="CE894" s="89" t="b">
        <f>IF(CC894&lt;&gt;0,Árboles!AC888)</f>
        <v>0</v>
      </c>
    </row>
    <row r="895" spans="68:83">
      <c r="BP895" s="10">
        <f>Árboles!B889</f>
        <v>0</v>
      </c>
      <c r="BQ895" s="86">
        <f>Árboles!G889</f>
        <v>0</v>
      </c>
      <c r="BR895" s="87">
        <f>Árboles!V889</f>
        <v>0</v>
      </c>
      <c r="BS895" s="87">
        <f>Árboles!W889</f>
        <v>0</v>
      </c>
      <c r="BT895" s="88">
        <f t="shared" si="110"/>
        <v>0</v>
      </c>
      <c r="BU895" s="88">
        <f t="shared" si="111"/>
        <v>0</v>
      </c>
      <c r="BV895" s="89" t="b">
        <f>IF(BT895&lt;&gt;0,Árboles!AC889)</f>
        <v>0</v>
      </c>
      <c r="BW895" s="88">
        <f t="shared" si="112"/>
        <v>0</v>
      </c>
      <c r="BX895" s="88">
        <f t="shared" si="113"/>
        <v>0</v>
      </c>
      <c r="BY895" s="89" t="b">
        <f>IF(BW895&lt;&gt;0,Árboles!AC889)</f>
        <v>0</v>
      </c>
      <c r="BZ895" s="88">
        <f t="shared" si="114"/>
        <v>0</v>
      </c>
      <c r="CA895" s="88">
        <f t="shared" si="115"/>
        <v>0</v>
      </c>
      <c r="CB895" s="89" t="b">
        <f>IF(BZ895&lt;&gt;0,Árboles!AC889)</f>
        <v>0</v>
      </c>
      <c r="CC895" s="88">
        <f t="shared" si="116"/>
        <v>0</v>
      </c>
      <c r="CD895" s="88">
        <f t="shared" si="117"/>
        <v>0</v>
      </c>
      <c r="CE895" s="89" t="b">
        <f>IF(CC895&lt;&gt;0,Árboles!AC889)</f>
        <v>0</v>
      </c>
    </row>
    <row r="896" spans="68:83">
      <c r="BP896" s="10">
        <f>Árboles!B890</f>
        <v>0</v>
      </c>
      <c r="BQ896" s="86">
        <f>Árboles!G890</f>
        <v>0</v>
      </c>
      <c r="BR896" s="87">
        <f>Árboles!V890</f>
        <v>0</v>
      </c>
      <c r="BS896" s="87">
        <f>Árboles!W890</f>
        <v>0</v>
      </c>
      <c r="BT896" s="88">
        <f t="shared" si="110"/>
        <v>0</v>
      </c>
      <c r="BU896" s="88">
        <f t="shared" si="111"/>
        <v>0</v>
      </c>
      <c r="BV896" s="89" t="b">
        <f>IF(BT896&lt;&gt;0,Árboles!AC890)</f>
        <v>0</v>
      </c>
      <c r="BW896" s="88">
        <f t="shared" si="112"/>
        <v>0</v>
      </c>
      <c r="BX896" s="88">
        <f t="shared" si="113"/>
        <v>0</v>
      </c>
      <c r="BY896" s="89" t="b">
        <f>IF(BW896&lt;&gt;0,Árboles!AC890)</f>
        <v>0</v>
      </c>
      <c r="BZ896" s="88">
        <f t="shared" si="114"/>
        <v>0</v>
      </c>
      <c r="CA896" s="88">
        <f t="shared" si="115"/>
        <v>0</v>
      </c>
      <c r="CB896" s="89" t="b">
        <f>IF(BZ896&lt;&gt;0,Árboles!AC890)</f>
        <v>0</v>
      </c>
      <c r="CC896" s="88">
        <f t="shared" si="116"/>
        <v>0</v>
      </c>
      <c r="CD896" s="88">
        <f t="shared" si="117"/>
        <v>0</v>
      </c>
      <c r="CE896" s="89" t="b">
        <f>IF(CC896&lt;&gt;0,Árboles!AC890)</f>
        <v>0</v>
      </c>
    </row>
    <row r="897" spans="68:83">
      <c r="BP897" s="10">
        <f>Árboles!B891</f>
        <v>0</v>
      </c>
      <c r="BQ897" s="86">
        <f>Árboles!G891</f>
        <v>0</v>
      </c>
      <c r="BR897" s="87">
        <f>Árboles!V891</f>
        <v>0</v>
      </c>
      <c r="BS897" s="87">
        <f>Árboles!W891</f>
        <v>0</v>
      </c>
      <c r="BT897" s="88">
        <f t="shared" si="110"/>
        <v>0</v>
      </c>
      <c r="BU897" s="88">
        <f t="shared" si="111"/>
        <v>0</v>
      </c>
      <c r="BV897" s="89" t="b">
        <f>IF(BT897&lt;&gt;0,Árboles!AC891)</f>
        <v>0</v>
      </c>
      <c r="BW897" s="88">
        <f t="shared" si="112"/>
        <v>0</v>
      </c>
      <c r="BX897" s="88">
        <f t="shared" si="113"/>
        <v>0</v>
      </c>
      <c r="BY897" s="89" t="b">
        <f>IF(BW897&lt;&gt;0,Árboles!AC891)</f>
        <v>0</v>
      </c>
      <c r="BZ897" s="88">
        <f t="shared" si="114"/>
        <v>0</v>
      </c>
      <c r="CA897" s="88">
        <f t="shared" si="115"/>
        <v>0</v>
      </c>
      <c r="CB897" s="89" t="b">
        <f>IF(BZ897&lt;&gt;0,Árboles!AC891)</f>
        <v>0</v>
      </c>
      <c r="CC897" s="88">
        <f t="shared" si="116"/>
        <v>0</v>
      </c>
      <c r="CD897" s="88">
        <f t="shared" si="117"/>
        <v>0</v>
      </c>
      <c r="CE897" s="89" t="b">
        <f>IF(CC897&lt;&gt;0,Árboles!AC891)</f>
        <v>0</v>
      </c>
    </row>
    <row r="898" spans="68:83">
      <c r="BP898" s="10">
        <f>Árboles!B892</f>
        <v>0</v>
      </c>
      <c r="BQ898" s="86">
        <f>Árboles!G892</f>
        <v>0</v>
      </c>
      <c r="BR898" s="87">
        <f>Árboles!V892</f>
        <v>0</v>
      </c>
      <c r="BS898" s="87">
        <f>Árboles!W892</f>
        <v>0</v>
      </c>
      <c r="BT898" s="88">
        <f t="shared" si="110"/>
        <v>0</v>
      </c>
      <c r="BU898" s="88">
        <f t="shared" si="111"/>
        <v>0</v>
      </c>
      <c r="BV898" s="89" t="b">
        <f>IF(BT898&lt;&gt;0,Árboles!AC892)</f>
        <v>0</v>
      </c>
      <c r="BW898" s="88">
        <f t="shared" si="112"/>
        <v>0</v>
      </c>
      <c r="BX898" s="88">
        <f t="shared" si="113"/>
        <v>0</v>
      </c>
      <c r="BY898" s="89" t="b">
        <f>IF(BW898&lt;&gt;0,Árboles!AC892)</f>
        <v>0</v>
      </c>
      <c r="BZ898" s="88">
        <f t="shared" si="114"/>
        <v>0</v>
      </c>
      <c r="CA898" s="88">
        <f t="shared" si="115"/>
        <v>0</v>
      </c>
      <c r="CB898" s="89" t="b">
        <f>IF(BZ898&lt;&gt;0,Árboles!AC892)</f>
        <v>0</v>
      </c>
      <c r="CC898" s="88">
        <f t="shared" si="116"/>
        <v>0</v>
      </c>
      <c r="CD898" s="88">
        <f t="shared" si="117"/>
        <v>0</v>
      </c>
      <c r="CE898" s="89" t="b">
        <f>IF(CC898&lt;&gt;0,Árboles!AC892)</f>
        <v>0</v>
      </c>
    </row>
    <row r="899" spans="68:83">
      <c r="BP899" s="10">
        <f>Árboles!B893</f>
        <v>0</v>
      </c>
      <c r="BQ899" s="86">
        <f>Árboles!G893</f>
        <v>0</v>
      </c>
      <c r="BR899" s="87">
        <f>Árboles!V893</f>
        <v>0</v>
      </c>
      <c r="BS899" s="87">
        <f>Árboles!W893</f>
        <v>0</v>
      </c>
      <c r="BT899" s="88">
        <f t="shared" si="110"/>
        <v>0</v>
      </c>
      <c r="BU899" s="88">
        <f t="shared" si="111"/>
        <v>0</v>
      </c>
      <c r="BV899" s="89" t="b">
        <f>IF(BT899&lt;&gt;0,Árboles!AC893)</f>
        <v>0</v>
      </c>
      <c r="BW899" s="88">
        <f t="shared" si="112"/>
        <v>0</v>
      </c>
      <c r="BX899" s="88">
        <f t="shared" si="113"/>
        <v>0</v>
      </c>
      <c r="BY899" s="89" t="b">
        <f>IF(BW899&lt;&gt;0,Árboles!AC893)</f>
        <v>0</v>
      </c>
      <c r="BZ899" s="88">
        <f t="shared" si="114"/>
        <v>0</v>
      </c>
      <c r="CA899" s="88">
        <f t="shared" si="115"/>
        <v>0</v>
      </c>
      <c r="CB899" s="89" t="b">
        <f>IF(BZ899&lt;&gt;0,Árboles!AC893)</f>
        <v>0</v>
      </c>
      <c r="CC899" s="88">
        <f t="shared" si="116"/>
        <v>0</v>
      </c>
      <c r="CD899" s="88">
        <f t="shared" si="117"/>
        <v>0</v>
      </c>
      <c r="CE899" s="89" t="b">
        <f>IF(CC899&lt;&gt;0,Árboles!AC893)</f>
        <v>0</v>
      </c>
    </row>
    <row r="900" spans="68:83">
      <c r="BP900" s="10">
        <f>Árboles!B894</f>
        <v>0</v>
      </c>
      <c r="BQ900" s="86">
        <f>Árboles!G894</f>
        <v>0</v>
      </c>
      <c r="BR900" s="87">
        <f>Árboles!V894</f>
        <v>0</v>
      </c>
      <c r="BS900" s="87">
        <f>Árboles!W894</f>
        <v>0</v>
      </c>
      <c r="BT900" s="88">
        <f t="shared" si="110"/>
        <v>0</v>
      </c>
      <c r="BU900" s="88">
        <f t="shared" si="111"/>
        <v>0</v>
      </c>
      <c r="BV900" s="89" t="b">
        <f>IF(BT900&lt;&gt;0,Árboles!AC894)</f>
        <v>0</v>
      </c>
      <c r="BW900" s="88">
        <f t="shared" si="112"/>
        <v>0</v>
      </c>
      <c r="BX900" s="88">
        <f t="shared" si="113"/>
        <v>0</v>
      </c>
      <c r="BY900" s="89" t="b">
        <f>IF(BW900&lt;&gt;0,Árboles!AC894)</f>
        <v>0</v>
      </c>
      <c r="BZ900" s="88">
        <f t="shared" si="114"/>
        <v>0</v>
      </c>
      <c r="CA900" s="88">
        <f t="shared" si="115"/>
        <v>0</v>
      </c>
      <c r="CB900" s="89" t="b">
        <f>IF(BZ900&lt;&gt;0,Árboles!AC894)</f>
        <v>0</v>
      </c>
      <c r="CC900" s="88">
        <f t="shared" si="116"/>
        <v>0</v>
      </c>
      <c r="CD900" s="88">
        <f t="shared" si="117"/>
        <v>0</v>
      </c>
      <c r="CE900" s="89" t="b">
        <f>IF(CC900&lt;&gt;0,Árboles!AC894)</f>
        <v>0</v>
      </c>
    </row>
    <row r="901" spans="68:83">
      <c r="BP901" s="10">
        <f>Árboles!B895</f>
        <v>0</v>
      </c>
      <c r="BQ901" s="86">
        <f>Árboles!G895</f>
        <v>0</v>
      </c>
      <c r="BR901" s="87">
        <f>Árboles!V895</f>
        <v>0</v>
      </c>
      <c r="BS901" s="87">
        <f>Árboles!W895</f>
        <v>0</v>
      </c>
      <c r="BT901" s="88">
        <f t="shared" si="110"/>
        <v>0</v>
      </c>
      <c r="BU901" s="88">
        <f t="shared" si="111"/>
        <v>0</v>
      </c>
      <c r="BV901" s="89" t="b">
        <f>IF(BT901&lt;&gt;0,Árboles!AC895)</f>
        <v>0</v>
      </c>
      <c r="BW901" s="88">
        <f t="shared" si="112"/>
        <v>0</v>
      </c>
      <c r="BX901" s="88">
        <f t="shared" si="113"/>
        <v>0</v>
      </c>
      <c r="BY901" s="89" t="b">
        <f>IF(BW901&lt;&gt;0,Árboles!AC895)</f>
        <v>0</v>
      </c>
      <c r="BZ901" s="88">
        <f t="shared" si="114"/>
        <v>0</v>
      </c>
      <c r="CA901" s="88">
        <f t="shared" si="115"/>
        <v>0</v>
      </c>
      <c r="CB901" s="89" t="b">
        <f>IF(BZ901&lt;&gt;0,Árboles!AC895)</f>
        <v>0</v>
      </c>
      <c r="CC901" s="88">
        <f t="shared" si="116"/>
        <v>0</v>
      </c>
      <c r="CD901" s="88">
        <f t="shared" si="117"/>
        <v>0</v>
      </c>
      <c r="CE901" s="89" t="b">
        <f>IF(CC901&lt;&gt;0,Árboles!AC895)</f>
        <v>0</v>
      </c>
    </row>
    <row r="902" spans="68:83">
      <c r="BP902" s="10">
        <f>Árboles!B896</f>
        <v>0</v>
      </c>
      <c r="BQ902" s="86">
        <f>Árboles!G896</f>
        <v>0</v>
      </c>
      <c r="BR902" s="87">
        <f>Árboles!V896</f>
        <v>0</v>
      </c>
      <c r="BS902" s="87">
        <f>Árboles!W896</f>
        <v>0</v>
      </c>
      <c r="BT902" s="88">
        <f t="shared" si="110"/>
        <v>0</v>
      </c>
      <c r="BU902" s="88">
        <f t="shared" si="111"/>
        <v>0</v>
      </c>
      <c r="BV902" s="89" t="b">
        <f>IF(BT902&lt;&gt;0,Árboles!AC896)</f>
        <v>0</v>
      </c>
      <c r="BW902" s="88">
        <f t="shared" si="112"/>
        <v>0</v>
      </c>
      <c r="BX902" s="88">
        <f t="shared" si="113"/>
        <v>0</v>
      </c>
      <c r="BY902" s="89" t="b">
        <f>IF(BW902&lt;&gt;0,Árboles!AC896)</f>
        <v>0</v>
      </c>
      <c r="BZ902" s="88">
        <f t="shared" si="114"/>
        <v>0</v>
      </c>
      <c r="CA902" s="88">
        <f t="shared" si="115"/>
        <v>0</v>
      </c>
      <c r="CB902" s="89" t="b">
        <f>IF(BZ902&lt;&gt;0,Árboles!AC896)</f>
        <v>0</v>
      </c>
      <c r="CC902" s="88">
        <f t="shared" si="116"/>
        <v>0</v>
      </c>
      <c r="CD902" s="88">
        <f t="shared" si="117"/>
        <v>0</v>
      </c>
      <c r="CE902" s="89" t="b">
        <f>IF(CC902&lt;&gt;0,Árboles!AC896)</f>
        <v>0</v>
      </c>
    </row>
    <row r="903" spans="68:83">
      <c r="BP903" s="10">
        <f>Árboles!B897</f>
        <v>0</v>
      </c>
      <c r="BQ903" s="86">
        <f>Árboles!G897</f>
        <v>0</v>
      </c>
      <c r="BR903" s="87">
        <f>Árboles!V897</f>
        <v>0</v>
      </c>
      <c r="BS903" s="87">
        <f>Árboles!W897</f>
        <v>0</v>
      </c>
      <c r="BT903" s="88">
        <f t="shared" si="110"/>
        <v>0</v>
      </c>
      <c r="BU903" s="88">
        <f t="shared" si="111"/>
        <v>0</v>
      </c>
      <c r="BV903" s="89" t="b">
        <f>IF(BT903&lt;&gt;0,Árboles!AC897)</f>
        <v>0</v>
      </c>
      <c r="BW903" s="88">
        <f t="shared" si="112"/>
        <v>0</v>
      </c>
      <c r="BX903" s="88">
        <f t="shared" si="113"/>
        <v>0</v>
      </c>
      <c r="BY903" s="89" t="b">
        <f>IF(BW903&lt;&gt;0,Árboles!AC897)</f>
        <v>0</v>
      </c>
      <c r="BZ903" s="88">
        <f t="shared" si="114"/>
        <v>0</v>
      </c>
      <c r="CA903" s="88">
        <f t="shared" si="115"/>
        <v>0</v>
      </c>
      <c r="CB903" s="89" t="b">
        <f>IF(BZ903&lt;&gt;0,Árboles!AC897)</f>
        <v>0</v>
      </c>
      <c r="CC903" s="88">
        <f t="shared" si="116"/>
        <v>0</v>
      </c>
      <c r="CD903" s="88">
        <f t="shared" si="117"/>
        <v>0</v>
      </c>
      <c r="CE903" s="89" t="b">
        <f>IF(CC903&lt;&gt;0,Árboles!AC897)</f>
        <v>0</v>
      </c>
    </row>
    <row r="904" spans="68:83">
      <c r="BP904" s="10">
        <f>Árboles!B898</f>
        <v>0</v>
      </c>
      <c r="BQ904" s="86">
        <f>Árboles!G898</f>
        <v>0</v>
      </c>
      <c r="BR904" s="87">
        <f>Árboles!V898</f>
        <v>0</v>
      </c>
      <c r="BS904" s="87">
        <f>Árboles!W898</f>
        <v>0</v>
      </c>
      <c r="BT904" s="88">
        <f t="shared" si="110"/>
        <v>0</v>
      </c>
      <c r="BU904" s="88">
        <f t="shared" si="111"/>
        <v>0</v>
      </c>
      <c r="BV904" s="89" t="b">
        <f>IF(BT904&lt;&gt;0,Árboles!AC898)</f>
        <v>0</v>
      </c>
      <c r="BW904" s="88">
        <f t="shared" si="112"/>
        <v>0</v>
      </c>
      <c r="BX904" s="88">
        <f t="shared" si="113"/>
        <v>0</v>
      </c>
      <c r="BY904" s="89" t="b">
        <f>IF(BW904&lt;&gt;0,Árboles!AC898)</f>
        <v>0</v>
      </c>
      <c r="BZ904" s="88">
        <f t="shared" si="114"/>
        <v>0</v>
      </c>
      <c r="CA904" s="88">
        <f t="shared" si="115"/>
        <v>0</v>
      </c>
      <c r="CB904" s="89" t="b">
        <f>IF(BZ904&lt;&gt;0,Árboles!AC898)</f>
        <v>0</v>
      </c>
      <c r="CC904" s="88">
        <f t="shared" si="116"/>
        <v>0</v>
      </c>
      <c r="CD904" s="88">
        <f t="shared" si="117"/>
        <v>0</v>
      </c>
      <c r="CE904" s="89" t="b">
        <f>IF(CC904&lt;&gt;0,Árboles!AC898)</f>
        <v>0</v>
      </c>
    </row>
    <row r="905" spans="68:83">
      <c r="BP905" s="10">
        <f>Árboles!B899</f>
        <v>0</v>
      </c>
      <c r="BQ905" s="86">
        <f>Árboles!G899</f>
        <v>0</v>
      </c>
      <c r="BR905" s="87">
        <f>Árboles!V899</f>
        <v>0</v>
      </c>
      <c r="BS905" s="87">
        <f>Árboles!W899</f>
        <v>0</v>
      </c>
      <c r="BT905" s="88">
        <f t="shared" ref="BT905:BT968" si="118">IF(AND($BQ905="Quercus pyrenaica",$CF$7=TRUE),$BR905,0)</f>
        <v>0</v>
      </c>
      <c r="BU905" s="88">
        <f t="shared" ref="BU905:BU968" si="119">IF(AND($BQ905="Quercus pyrenaica",$CF$7=TRUE),$BS905,0)</f>
        <v>0</v>
      </c>
      <c r="BV905" s="89" t="b">
        <f>IF(BT905&lt;&gt;0,Árboles!AC899)</f>
        <v>0</v>
      </c>
      <c r="BW905" s="88">
        <f t="shared" ref="BW905:BW968" si="120">IF(AND($BQ905="Pinus nigra",$CF$8=TRUE),$BR905,0)</f>
        <v>0</v>
      </c>
      <c r="BX905" s="88">
        <f t="shared" ref="BX905:BX968" si="121">IF(AND($BQ905="Pinus nigra",$CF$8=TRUE),$BS905,0)</f>
        <v>0</v>
      </c>
      <c r="BY905" s="89" t="b">
        <f>IF(BW905&lt;&gt;0,Árboles!AC899)</f>
        <v>0</v>
      </c>
      <c r="BZ905" s="88">
        <f t="shared" ref="BZ905:BZ968" si="122">IF(AND($BQ905="Pinus sylvestris",$CF$9=TRUE),$BR905,0)</f>
        <v>0</v>
      </c>
      <c r="CA905" s="88">
        <f t="shared" ref="CA905:CA968" si="123">IF(AND($BQ905="Pinus sylvestris",$CF$9=TRUE),$BS905,0)</f>
        <v>0</v>
      </c>
      <c r="CB905" s="89" t="b">
        <f>IF(BZ905&lt;&gt;0,Árboles!AC899)</f>
        <v>0</v>
      </c>
      <c r="CC905" s="88">
        <f t="shared" ref="CC905:CC968" si="124">IF(AND($BQ905="Crataegus monogyna",$CF$10=TRUE),$BR905,0)</f>
        <v>0</v>
      </c>
      <c r="CD905" s="88">
        <f t="shared" ref="CD905:CD968" si="125">IF(AND($BQ905="Crataegus monogyna",$CF$10=TRUE),$BS905,0)</f>
        <v>0</v>
      </c>
      <c r="CE905" s="89" t="b">
        <f>IF(CC905&lt;&gt;0,Árboles!AC899)</f>
        <v>0</v>
      </c>
    </row>
    <row r="906" spans="68:83">
      <c r="BP906" s="10">
        <f>Árboles!B900</f>
        <v>0</v>
      </c>
      <c r="BQ906" s="86">
        <f>Árboles!G900</f>
        <v>0</v>
      </c>
      <c r="BR906" s="87">
        <f>Árboles!V900</f>
        <v>0</v>
      </c>
      <c r="BS906" s="87">
        <f>Árboles!W900</f>
        <v>0</v>
      </c>
      <c r="BT906" s="88">
        <f t="shared" si="118"/>
        <v>0</v>
      </c>
      <c r="BU906" s="88">
        <f t="shared" si="119"/>
        <v>0</v>
      </c>
      <c r="BV906" s="89" t="b">
        <f>IF(BT906&lt;&gt;0,Árboles!AC900)</f>
        <v>0</v>
      </c>
      <c r="BW906" s="88">
        <f t="shared" si="120"/>
        <v>0</v>
      </c>
      <c r="BX906" s="88">
        <f t="shared" si="121"/>
        <v>0</v>
      </c>
      <c r="BY906" s="89" t="b">
        <f>IF(BW906&lt;&gt;0,Árboles!AC900)</f>
        <v>0</v>
      </c>
      <c r="BZ906" s="88">
        <f t="shared" si="122"/>
        <v>0</v>
      </c>
      <c r="CA906" s="88">
        <f t="shared" si="123"/>
        <v>0</v>
      </c>
      <c r="CB906" s="89" t="b">
        <f>IF(BZ906&lt;&gt;0,Árboles!AC900)</f>
        <v>0</v>
      </c>
      <c r="CC906" s="88">
        <f t="shared" si="124"/>
        <v>0</v>
      </c>
      <c r="CD906" s="88">
        <f t="shared" si="125"/>
        <v>0</v>
      </c>
      <c r="CE906" s="89" t="b">
        <f>IF(CC906&lt;&gt;0,Árboles!AC900)</f>
        <v>0</v>
      </c>
    </row>
    <row r="907" spans="68:83">
      <c r="BP907" s="10">
        <f>Árboles!B901</f>
        <v>0</v>
      </c>
      <c r="BQ907" s="86">
        <f>Árboles!G901</f>
        <v>0</v>
      </c>
      <c r="BR907" s="87">
        <f>Árboles!V901</f>
        <v>0</v>
      </c>
      <c r="BS907" s="87">
        <f>Árboles!W901</f>
        <v>0</v>
      </c>
      <c r="BT907" s="88">
        <f t="shared" si="118"/>
        <v>0</v>
      </c>
      <c r="BU907" s="88">
        <f t="shared" si="119"/>
        <v>0</v>
      </c>
      <c r="BV907" s="89" t="b">
        <f>IF(BT907&lt;&gt;0,Árboles!AC901)</f>
        <v>0</v>
      </c>
      <c r="BW907" s="88">
        <f t="shared" si="120"/>
        <v>0</v>
      </c>
      <c r="BX907" s="88">
        <f t="shared" si="121"/>
        <v>0</v>
      </c>
      <c r="BY907" s="89" t="b">
        <f>IF(BW907&lt;&gt;0,Árboles!AC901)</f>
        <v>0</v>
      </c>
      <c r="BZ907" s="88">
        <f t="shared" si="122"/>
        <v>0</v>
      </c>
      <c r="CA907" s="88">
        <f t="shared" si="123"/>
        <v>0</v>
      </c>
      <c r="CB907" s="89" t="b">
        <f>IF(BZ907&lt;&gt;0,Árboles!AC901)</f>
        <v>0</v>
      </c>
      <c r="CC907" s="88">
        <f t="shared" si="124"/>
        <v>0</v>
      </c>
      <c r="CD907" s="88">
        <f t="shared" si="125"/>
        <v>0</v>
      </c>
      <c r="CE907" s="89" t="b">
        <f>IF(CC907&lt;&gt;0,Árboles!AC901)</f>
        <v>0</v>
      </c>
    </row>
    <row r="908" spans="68:83">
      <c r="BP908" s="10">
        <f>Árboles!B902</f>
        <v>0</v>
      </c>
      <c r="BQ908" s="86">
        <f>Árboles!G902</f>
        <v>0</v>
      </c>
      <c r="BR908" s="87">
        <f>Árboles!V902</f>
        <v>0</v>
      </c>
      <c r="BS908" s="87">
        <f>Árboles!W902</f>
        <v>0</v>
      </c>
      <c r="BT908" s="88">
        <f t="shared" si="118"/>
        <v>0</v>
      </c>
      <c r="BU908" s="88">
        <f t="shared" si="119"/>
        <v>0</v>
      </c>
      <c r="BV908" s="89" t="b">
        <f>IF(BT908&lt;&gt;0,Árboles!AC902)</f>
        <v>0</v>
      </c>
      <c r="BW908" s="88">
        <f t="shared" si="120"/>
        <v>0</v>
      </c>
      <c r="BX908" s="88">
        <f t="shared" si="121"/>
        <v>0</v>
      </c>
      <c r="BY908" s="89" t="b">
        <f>IF(BW908&lt;&gt;0,Árboles!AC902)</f>
        <v>0</v>
      </c>
      <c r="BZ908" s="88">
        <f t="shared" si="122"/>
        <v>0</v>
      </c>
      <c r="CA908" s="88">
        <f t="shared" si="123"/>
        <v>0</v>
      </c>
      <c r="CB908" s="89" t="b">
        <f>IF(BZ908&lt;&gt;0,Árboles!AC902)</f>
        <v>0</v>
      </c>
      <c r="CC908" s="88">
        <f t="shared" si="124"/>
        <v>0</v>
      </c>
      <c r="CD908" s="88">
        <f t="shared" si="125"/>
        <v>0</v>
      </c>
      <c r="CE908" s="89" t="b">
        <f>IF(CC908&lt;&gt;0,Árboles!AC902)</f>
        <v>0</v>
      </c>
    </row>
    <row r="909" spans="68:83">
      <c r="BP909" s="10">
        <f>Árboles!B903</f>
        <v>0</v>
      </c>
      <c r="BQ909" s="86">
        <f>Árboles!G903</f>
        <v>0</v>
      </c>
      <c r="BR909" s="87">
        <f>Árboles!V903</f>
        <v>0</v>
      </c>
      <c r="BS909" s="87">
        <f>Árboles!W903</f>
        <v>0</v>
      </c>
      <c r="BT909" s="88">
        <f t="shared" si="118"/>
        <v>0</v>
      </c>
      <c r="BU909" s="88">
        <f t="shared" si="119"/>
        <v>0</v>
      </c>
      <c r="BV909" s="89" t="b">
        <f>IF(BT909&lt;&gt;0,Árboles!AC903)</f>
        <v>0</v>
      </c>
      <c r="BW909" s="88">
        <f t="shared" si="120"/>
        <v>0</v>
      </c>
      <c r="BX909" s="88">
        <f t="shared" si="121"/>
        <v>0</v>
      </c>
      <c r="BY909" s="89" t="b">
        <f>IF(BW909&lt;&gt;0,Árboles!AC903)</f>
        <v>0</v>
      </c>
      <c r="BZ909" s="88">
        <f t="shared" si="122"/>
        <v>0</v>
      </c>
      <c r="CA909" s="88">
        <f t="shared" si="123"/>
        <v>0</v>
      </c>
      <c r="CB909" s="89" t="b">
        <f>IF(BZ909&lt;&gt;0,Árboles!AC903)</f>
        <v>0</v>
      </c>
      <c r="CC909" s="88">
        <f t="shared" si="124"/>
        <v>0</v>
      </c>
      <c r="CD909" s="88">
        <f t="shared" si="125"/>
        <v>0</v>
      </c>
      <c r="CE909" s="89" t="b">
        <f>IF(CC909&lt;&gt;0,Árboles!AC903)</f>
        <v>0</v>
      </c>
    </row>
    <row r="910" spans="68:83">
      <c r="BP910" s="10">
        <f>Árboles!B904</f>
        <v>0</v>
      </c>
      <c r="BQ910" s="86">
        <f>Árboles!G904</f>
        <v>0</v>
      </c>
      <c r="BR910" s="87">
        <f>Árboles!V904</f>
        <v>0</v>
      </c>
      <c r="BS910" s="87">
        <f>Árboles!W904</f>
        <v>0</v>
      </c>
      <c r="BT910" s="88">
        <f t="shared" si="118"/>
        <v>0</v>
      </c>
      <c r="BU910" s="88">
        <f t="shared" si="119"/>
        <v>0</v>
      </c>
      <c r="BV910" s="89" t="b">
        <f>IF(BT910&lt;&gt;0,Árboles!AC904)</f>
        <v>0</v>
      </c>
      <c r="BW910" s="88">
        <f t="shared" si="120"/>
        <v>0</v>
      </c>
      <c r="BX910" s="88">
        <f t="shared" si="121"/>
        <v>0</v>
      </c>
      <c r="BY910" s="89" t="b">
        <f>IF(BW910&lt;&gt;0,Árboles!AC904)</f>
        <v>0</v>
      </c>
      <c r="BZ910" s="88">
        <f t="shared" si="122"/>
        <v>0</v>
      </c>
      <c r="CA910" s="88">
        <f t="shared" si="123"/>
        <v>0</v>
      </c>
      <c r="CB910" s="89" t="b">
        <f>IF(BZ910&lt;&gt;0,Árboles!AC904)</f>
        <v>0</v>
      </c>
      <c r="CC910" s="88">
        <f t="shared" si="124"/>
        <v>0</v>
      </c>
      <c r="CD910" s="88">
        <f t="shared" si="125"/>
        <v>0</v>
      </c>
      <c r="CE910" s="89" t="b">
        <f>IF(CC910&lt;&gt;0,Árboles!AC904)</f>
        <v>0</v>
      </c>
    </row>
    <row r="911" spans="68:83">
      <c r="BP911" s="10">
        <f>Árboles!B905</f>
        <v>0</v>
      </c>
      <c r="BQ911" s="86">
        <f>Árboles!G905</f>
        <v>0</v>
      </c>
      <c r="BR911" s="87">
        <f>Árboles!V905</f>
        <v>0</v>
      </c>
      <c r="BS911" s="87">
        <f>Árboles!W905</f>
        <v>0</v>
      </c>
      <c r="BT911" s="88">
        <f t="shared" si="118"/>
        <v>0</v>
      </c>
      <c r="BU911" s="88">
        <f t="shared" si="119"/>
        <v>0</v>
      </c>
      <c r="BV911" s="89" t="b">
        <f>IF(BT911&lt;&gt;0,Árboles!AC905)</f>
        <v>0</v>
      </c>
      <c r="BW911" s="88">
        <f t="shared" si="120"/>
        <v>0</v>
      </c>
      <c r="BX911" s="88">
        <f t="shared" si="121"/>
        <v>0</v>
      </c>
      <c r="BY911" s="89" t="b">
        <f>IF(BW911&lt;&gt;0,Árboles!AC905)</f>
        <v>0</v>
      </c>
      <c r="BZ911" s="88">
        <f t="shared" si="122"/>
        <v>0</v>
      </c>
      <c r="CA911" s="88">
        <f t="shared" si="123"/>
        <v>0</v>
      </c>
      <c r="CB911" s="89" t="b">
        <f>IF(BZ911&lt;&gt;0,Árboles!AC905)</f>
        <v>0</v>
      </c>
      <c r="CC911" s="88">
        <f t="shared" si="124"/>
        <v>0</v>
      </c>
      <c r="CD911" s="88">
        <f t="shared" si="125"/>
        <v>0</v>
      </c>
      <c r="CE911" s="89" t="b">
        <f>IF(CC911&lt;&gt;0,Árboles!AC905)</f>
        <v>0</v>
      </c>
    </row>
    <row r="912" spans="68:83">
      <c r="BP912" s="10">
        <f>Árboles!B906</f>
        <v>0</v>
      </c>
      <c r="BQ912" s="86">
        <f>Árboles!G906</f>
        <v>0</v>
      </c>
      <c r="BR912" s="87">
        <f>Árboles!V906</f>
        <v>0</v>
      </c>
      <c r="BS912" s="87">
        <f>Árboles!W906</f>
        <v>0</v>
      </c>
      <c r="BT912" s="88">
        <f t="shared" si="118"/>
        <v>0</v>
      </c>
      <c r="BU912" s="88">
        <f t="shared" si="119"/>
        <v>0</v>
      </c>
      <c r="BV912" s="89" t="b">
        <f>IF(BT912&lt;&gt;0,Árboles!AC906)</f>
        <v>0</v>
      </c>
      <c r="BW912" s="88">
        <f t="shared" si="120"/>
        <v>0</v>
      </c>
      <c r="BX912" s="88">
        <f t="shared" si="121"/>
        <v>0</v>
      </c>
      <c r="BY912" s="89" t="b">
        <f>IF(BW912&lt;&gt;0,Árboles!AC906)</f>
        <v>0</v>
      </c>
      <c r="BZ912" s="88">
        <f t="shared" si="122"/>
        <v>0</v>
      </c>
      <c r="CA912" s="88">
        <f t="shared" si="123"/>
        <v>0</v>
      </c>
      <c r="CB912" s="89" t="b">
        <f>IF(BZ912&lt;&gt;0,Árboles!AC906)</f>
        <v>0</v>
      </c>
      <c r="CC912" s="88">
        <f t="shared" si="124"/>
        <v>0</v>
      </c>
      <c r="CD912" s="88">
        <f t="shared" si="125"/>
        <v>0</v>
      </c>
      <c r="CE912" s="89" t="b">
        <f>IF(CC912&lt;&gt;0,Árboles!AC906)</f>
        <v>0</v>
      </c>
    </row>
    <row r="913" spans="68:83">
      <c r="BP913" s="10">
        <f>Árboles!B907</f>
        <v>0</v>
      </c>
      <c r="BQ913" s="86">
        <f>Árboles!G907</f>
        <v>0</v>
      </c>
      <c r="BR913" s="87">
        <f>Árboles!V907</f>
        <v>0</v>
      </c>
      <c r="BS913" s="87">
        <f>Árboles!W907</f>
        <v>0</v>
      </c>
      <c r="BT913" s="88">
        <f t="shared" si="118"/>
        <v>0</v>
      </c>
      <c r="BU913" s="88">
        <f t="shared" si="119"/>
        <v>0</v>
      </c>
      <c r="BV913" s="89" t="b">
        <f>IF(BT913&lt;&gt;0,Árboles!AC907)</f>
        <v>0</v>
      </c>
      <c r="BW913" s="88">
        <f t="shared" si="120"/>
        <v>0</v>
      </c>
      <c r="BX913" s="88">
        <f t="shared" si="121"/>
        <v>0</v>
      </c>
      <c r="BY913" s="89" t="b">
        <f>IF(BW913&lt;&gt;0,Árboles!AC907)</f>
        <v>0</v>
      </c>
      <c r="BZ913" s="88">
        <f t="shared" si="122"/>
        <v>0</v>
      </c>
      <c r="CA913" s="88">
        <f t="shared" si="123"/>
        <v>0</v>
      </c>
      <c r="CB913" s="89" t="b">
        <f>IF(BZ913&lt;&gt;0,Árboles!AC907)</f>
        <v>0</v>
      </c>
      <c r="CC913" s="88">
        <f t="shared" si="124"/>
        <v>0</v>
      </c>
      <c r="CD913" s="88">
        <f t="shared" si="125"/>
        <v>0</v>
      </c>
      <c r="CE913" s="89" t="b">
        <f>IF(CC913&lt;&gt;0,Árboles!AC907)</f>
        <v>0</v>
      </c>
    </row>
    <row r="914" spans="68:83">
      <c r="BP914" s="10">
        <f>Árboles!B908</f>
        <v>0</v>
      </c>
      <c r="BQ914" s="86">
        <f>Árboles!G908</f>
        <v>0</v>
      </c>
      <c r="BR914" s="87">
        <f>Árboles!V908</f>
        <v>0</v>
      </c>
      <c r="BS914" s="87">
        <f>Árboles!W908</f>
        <v>0</v>
      </c>
      <c r="BT914" s="88">
        <f t="shared" si="118"/>
        <v>0</v>
      </c>
      <c r="BU914" s="88">
        <f t="shared" si="119"/>
        <v>0</v>
      </c>
      <c r="BV914" s="89" t="b">
        <f>IF(BT914&lt;&gt;0,Árboles!AC908)</f>
        <v>0</v>
      </c>
      <c r="BW914" s="88">
        <f t="shared" si="120"/>
        <v>0</v>
      </c>
      <c r="BX914" s="88">
        <f t="shared" si="121"/>
        <v>0</v>
      </c>
      <c r="BY914" s="89" t="b">
        <f>IF(BW914&lt;&gt;0,Árboles!AC908)</f>
        <v>0</v>
      </c>
      <c r="BZ914" s="88">
        <f t="shared" si="122"/>
        <v>0</v>
      </c>
      <c r="CA914" s="88">
        <f t="shared" si="123"/>
        <v>0</v>
      </c>
      <c r="CB914" s="89" t="b">
        <f>IF(BZ914&lt;&gt;0,Árboles!AC908)</f>
        <v>0</v>
      </c>
      <c r="CC914" s="88">
        <f t="shared" si="124"/>
        <v>0</v>
      </c>
      <c r="CD914" s="88">
        <f t="shared" si="125"/>
        <v>0</v>
      </c>
      <c r="CE914" s="89" t="b">
        <f>IF(CC914&lt;&gt;0,Árboles!AC908)</f>
        <v>0</v>
      </c>
    </row>
    <row r="915" spans="68:83">
      <c r="BP915" s="10">
        <f>Árboles!B909</f>
        <v>0</v>
      </c>
      <c r="BQ915" s="86">
        <f>Árboles!G909</f>
        <v>0</v>
      </c>
      <c r="BR915" s="87">
        <f>Árboles!V909</f>
        <v>0</v>
      </c>
      <c r="BS915" s="87">
        <f>Árboles!W909</f>
        <v>0</v>
      </c>
      <c r="BT915" s="88">
        <f t="shared" si="118"/>
        <v>0</v>
      </c>
      <c r="BU915" s="88">
        <f t="shared" si="119"/>
        <v>0</v>
      </c>
      <c r="BV915" s="89" t="b">
        <f>IF(BT915&lt;&gt;0,Árboles!AC909)</f>
        <v>0</v>
      </c>
      <c r="BW915" s="88">
        <f t="shared" si="120"/>
        <v>0</v>
      </c>
      <c r="BX915" s="88">
        <f t="shared" si="121"/>
        <v>0</v>
      </c>
      <c r="BY915" s="89" t="b">
        <f>IF(BW915&lt;&gt;0,Árboles!AC909)</f>
        <v>0</v>
      </c>
      <c r="BZ915" s="88">
        <f t="shared" si="122"/>
        <v>0</v>
      </c>
      <c r="CA915" s="88">
        <f t="shared" si="123"/>
        <v>0</v>
      </c>
      <c r="CB915" s="89" t="b">
        <f>IF(BZ915&lt;&gt;0,Árboles!AC909)</f>
        <v>0</v>
      </c>
      <c r="CC915" s="88">
        <f t="shared" si="124"/>
        <v>0</v>
      </c>
      <c r="CD915" s="88">
        <f t="shared" si="125"/>
        <v>0</v>
      </c>
      <c r="CE915" s="89" t="b">
        <f>IF(CC915&lt;&gt;0,Árboles!AC909)</f>
        <v>0</v>
      </c>
    </row>
    <row r="916" spans="68:83">
      <c r="BP916" s="10">
        <f>Árboles!B910</f>
        <v>0</v>
      </c>
      <c r="BQ916" s="86">
        <f>Árboles!G910</f>
        <v>0</v>
      </c>
      <c r="BR916" s="87">
        <f>Árboles!V910</f>
        <v>0</v>
      </c>
      <c r="BS916" s="87">
        <f>Árboles!W910</f>
        <v>0</v>
      </c>
      <c r="BT916" s="88">
        <f t="shared" si="118"/>
        <v>0</v>
      </c>
      <c r="BU916" s="88">
        <f t="shared" si="119"/>
        <v>0</v>
      </c>
      <c r="BV916" s="89" t="b">
        <f>IF(BT916&lt;&gt;0,Árboles!AC910)</f>
        <v>0</v>
      </c>
      <c r="BW916" s="88">
        <f t="shared" si="120"/>
        <v>0</v>
      </c>
      <c r="BX916" s="88">
        <f t="shared" si="121"/>
        <v>0</v>
      </c>
      <c r="BY916" s="89" t="b">
        <f>IF(BW916&lt;&gt;0,Árboles!AC910)</f>
        <v>0</v>
      </c>
      <c r="BZ916" s="88">
        <f t="shared" si="122"/>
        <v>0</v>
      </c>
      <c r="CA916" s="88">
        <f t="shared" si="123"/>
        <v>0</v>
      </c>
      <c r="CB916" s="89" t="b">
        <f>IF(BZ916&lt;&gt;0,Árboles!AC910)</f>
        <v>0</v>
      </c>
      <c r="CC916" s="88">
        <f t="shared" si="124"/>
        <v>0</v>
      </c>
      <c r="CD916" s="88">
        <f t="shared" si="125"/>
        <v>0</v>
      </c>
      <c r="CE916" s="89" t="b">
        <f>IF(CC916&lt;&gt;0,Árboles!AC910)</f>
        <v>0</v>
      </c>
    </row>
    <row r="917" spans="68:83">
      <c r="BP917" s="10">
        <f>Árboles!B911</f>
        <v>0</v>
      </c>
      <c r="BQ917" s="86">
        <f>Árboles!G911</f>
        <v>0</v>
      </c>
      <c r="BR917" s="87">
        <f>Árboles!V911</f>
        <v>0</v>
      </c>
      <c r="BS917" s="87">
        <f>Árboles!W911</f>
        <v>0</v>
      </c>
      <c r="BT917" s="88">
        <f t="shared" si="118"/>
        <v>0</v>
      </c>
      <c r="BU917" s="88">
        <f t="shared" si="119"/>
        <v>0</v>
      </c>
      <c r="BV917" s="89" t="b">
        <f>IF(BT917&lt;&gt;0,Árboles!AC911)</f>
        <v>0</v>
      </c>
      <c r="BW917" s="88">
        <f t="shared" si="120"/>
        <v>0</v>
      </c>
      <c r="BX917" s="88">
        <f t="shared" si="121"/>
        <v>0</v>
      </c>
      <c r="BY917" s="89" t="b">
        <f>IF(BW917&lt;&gt;0,Árboles!AC911)</f>
        <v>0</v>
      </c>
      <c r="BZ917" s="88">
        <f t="shared" si="122"/>
        <v>0</v>
      </c>
      <c r="CA917" s="88">
        <f t="shared" si="123"/>
        <v>0</v>
      </c>
      <c r="CB917" s="89" t="b">
        <f>IF(BZ917&lt;&gt;0,Árboles!AC911)</f>
        <v>0</v>
      </c>
      <c r="CC917" s="88">
        <f t="shared" si="124"/>
        <v>0</v>
      </c>
      <c r="CD917" s="88">
        <f t="shared" si="125"/>
        <v>0</v>
      </c>
      <c r="CE917" s="89" t="b">
        <f>IF(CC917&lt;&gt;0,Árboles!AC911)</f>
        <v>0</v>
      </c>
    </row>
    <row r="918" spans="68:83">
      <c r="BP918" s="10">
        <f>Árboles!B912</f>
        <v>0</v>
      </c>
      <c r="BQ918" s="86">
        <f>Árboles!G912</f>
        <v>0</v>
      </c>
      <c r="BR918" s="87">
        <f>Árboles!V912</f>
        <v>0</v>
      </c>
      <c r="BS918" s="87">
        <f>Árboles!W912</f>
        <v>0</v>
      </c>
      <c r="BT918" s="88">
        <f t="shared" si="118"/>
        <v>0</v>
      </c>
      <c r="BU918" s="88">
        <f t="shared" si="119"/>
        <v>0</v>
      </c>
      <c r="BV918" s="89" t="b">
        <f>IF(BT918&lt;&gt;0,Árboles!AC912)</f>
        <v>0</v>
      </c>
      <c r="BW918" s="88">
        <f t="shared" si="120"/>
        <v>0</v>
      </c>
      <c r="BX918" s="88">
        <f t="shared" si="121"/>
        <v>0</v>
      </c>
      <c r="BY918" s="89" t="b">
        <f>IF(BW918&lt;&gt;0,Árboles!AC912)</f>
        <v>0</v>
      </c>
      <c r="BZ918" s="88">
        <f t="shared" si="122"/>
        <v>0</v>
      </c>
      <c r="CA918" s="88">
        <f t="shared" si="123"/>
        <v>0</v>
      </c>
      <c r="CB918" s="89" t="b">
        <f>IF(BZ918&lt;&gt;0,Árboles!AC912)</f>
        <v>0</v>
      </c>
      <c r="CC918" s="88">
        <f t="shared" si="124"/>
        <v>0</v>
      </c>
      <c r="CD918" s="88">
        <f t="shared" si="125"/>
        <v>0</v>
      </c>
      <c r="CE918" s="89" t="b">
        <f>IF(CC918&lt;&gt;0,Árboles!AC912)</f>
        <v>0</v>
      </c>
    </row>
    <row r="919" spans="68:83">
      <c r="BP919" s="10">
        <f>Árboles!B913</f>
        <v>0</v>
      </c>
      <c r="BQ919" s="86">
        <f>Árboles!G913</f>
        <v>0</v>
      </c>
      <c r="BR919" s="87">
        <f>Árboles!V913</f>
        <v>0</v>
      </c>
      <c r="BS919" s="87">
        <f>Árboles!W913</f>
        <v>0</v>
      </c>
      <c r="BT919" s="88">
        <f t="shared" si="118"/>
        <v>0</v>
      </c>
      <c r="BU919" s="88">
        <f t="shared" si="119"/>
        <v>0</v>
      </c>
      <c r="BV919" s="89" t="b">
        <f>IF(BT919&lt;&gt;0,Árboles!AC913)</f>
        <v>0</v>
      </c>
      <c r="BW919" s="88">
        <f t="shared" si="120"/>
        <v>0</v>
      </c>
      <c r="BX919" s="88">
        <f t="shared" si="121"/>
        <v>0</v>
      </c>
      <c r="BY919" s="89" t="b">
        <f>IF(BW919&lt;&gt;0,Árboles!AC913)</f>
        <v>0</v>
      </c>
      <c r="BZ919" s="88">
        <f t="shared" si="122"/>
        <v>0</v>
      </c>
      <c r="CA919" s="88">
        <f t="shared" si="123"/>
        <v>0</v>
      </c>
      <c r="CB919" s="89" t="b">
        <f>IF(BZ919&lt;&gt;0,Árboles!AC913)</f>
        <v>0</v>
      </c>
      <c r="CC919" s="88">
        <f t="shared" si="124"/>
        <v>0</v>
      </c>
      <c r="CD919" s="88">
        <f t="shared" si="125"/>
        <v>0</v>
      </c>
      <c r="CE919" s="89" t="b">
        <f>IF(CC919&lt;&gt;0,Árboles!AC913)</f>
        <v>0</v>
      </c>
    </row>
    <row r="920" spans="68:83">
      <c r="BP920" s="10">
        <f>Árboles!B914</f>
        <v>0</v>
      </c>
      <c r="BQ920" s="86">
        <f>Árboles!G914</f>
        <v>0</v>
      </c>
      <c r="BR920" s="87">
        <f>Árboles!V914</f>
        <v>0</v>
      </c>
      <c r="BS920" s="87">
        <f>Árboles!W914</f>
        <v>0</v>
      </c>
      <c r="BT920" s="88">
        <f t="shared" si="118"/>
        <v>0</v>
      </c>
      <c r="BU920" s="88">
        <f t="shared" si="119"/>
        <v>0</v>
      </c>
      <c r="BV920" s="89" t="b">
        <f>IF(BT920&lt;&gt;0,Árboles!AC914)</f>
        <v>0</v>
      </c>
      <c r="BW920" s="88">
        <f t="shared" si="120"/>
        <v>0</v>
      </c>
      <c r="BX920" s="88">
        <f t="shared" si="121"/>
        <v>0</v>
      </c>
      <c r="BY920" s="89" t="b">
        <f>IF(BW920&lt;&gt;0,Árboles!AC914)</f>
        <v>0</v>
      </c>
      <c r="BZ920" s="88">
        <f t="shared" si="122"/>
        <v>0</v>
      </c>
      <c r="CA920" s="88">
        <f t="shared" si="123"/>
        <v>0</v>
      </c>
      <c r="CB920" s="89" t="b">
        <f>IF(BZ920&lt;&gt;0,Árboles!AC914)</f>
        <v>0</v>
      </c>
      <c r="CC920" s="88">
        <f t="shared" si="124"/>
        <v>0</v>
      </c>
      <c r="CD920" s="88">
        <f t="shared" si="125"/>
        <v>0</v>
      </c>
      <c r="CE920" s="89" t="b">
        <f>IF(CC920&lt;&gt;0,Árboles!AC914)</f>
        <v>0</v>
      </c>
    </row>
    <row r="921" spans="68:83">
      <c r="BP921" s="10">
        <f>Árboles!B915</f>
        <v>0</v>
      </c>
      <c r="BQ921" s="86">
        <f>Árboles!G915</f>
        <v>0</v>
      </c>
      <c r="BR921" s="87">
        <f>Árboles!V915</f>
        <v>0</v>
      </c>
      <c r="BS921" s="87">
        <f>Árboles!W915</f>
        <v>0</v>
      </c>
      <c r="BT921" s="88">
        <f t="shared" si="118"/>
        <v>0</v>
      </c>
      <c r="BU921" s="88">
        <f t="shared" si="119"/>
        <v>0</v>
      </c>
      <c r="BV921" s="89" t="b">
        <f>IF(BT921&lt;&gt;0,Árboles!AC915)</f>
        <v>0</v>
      </c>
      <c r="BW921" s="88">
        <f t="shared" si="120"/>
        <v>0</v>
      </c>
      <c r="BX921" s="88">
        <f t="shared" si="121"/>
        <v>0</v>
      </c>
      <c r="BY921" s="89" t="b">
        <f>IF(BW921&lt;&gt;0,Árboles!AC915)</f>
        <v>0</v>
      </c>
      <c r="BZ921" s="88">
        <f t="shared" si="122"/>
        <v>0</v>
      </c>
      <c r="CA921" s="88">
        <f t="shared" si="123"/>
        <v>0</v>
      </c>
      <c r="CB921" s="89" t="b">
        <f>IF(BZ921&lt;&gt;0,Árboles!AC915)</f>
        <v>0</v>
      </c>
      <c r="CC921" s="88">
        <f t="shared" si="124"/>
        <v>0</v>
      </c>
      <c r="CD921" s="88">
        <f t="shared" si="125"/>
        <v>0</v>
      </c>
      <c r="CE921" s="89" t="b">
        <f>IF(CC921&lt;&gt;0,Árboles!AC915)</f>
        <v>0</v>
      </c>
    </row>
    <row r="922" spans="68:83">
      <c r="BP922" s="10">
        <f>Árboles!B916</f>
        <v>0</v>
      </c>
      <c r="BQ922" s="86">
        <f>Árboles!G916</f>
        <v>0</v>
      </c>
      <c r="BR922" s="87">
        <f>Árboles!V916</f>
        <v>0</v>
      </c>
      <c r="BS922" s="87">
        <f>Árboles!W916</f>
        <v>0</v>
      </c>
      <c r="BT922" s="88">
        <f t="shared" si="118"/>
        <v>0</v>
      </c>
      <c r="BU922" s="88">
        <f t="shared" si="119"/>
        <v>0</v>
      </c>
      <c r="BV922" s="89" t="b">
        <f>IF(BT922&lt;&gt;0,Árboles!AC916)</f>
        <v>0</v>
      </c>
      <c r="BW922" s="88">
        <f t="shared" si="120"/>
        <v>0</v>
      </c>
      <c r="BX922" s="88">
        <f t="shared" si="121"/>
        <v>0</v>
      </c>
      <c r="BY922" s="89" t="b">
        <f>IF(BW922&lt;&gt;0,Árboles!AC916)</f>
        <v>0</v>
      </c>
      <c r="BZ922" s="88">
        <f t="shared" si="122"/>
        <v>0</v>
      </c>
      <c r="CA922" s="88">
        <f t="shared" si="123"/>
        <v>0</v>
      </c>
      <c r="CB922" s="89" t="b">
        <f>IF(BZ922&lt;&gt;0,Árboles!AC916)</f>
        <v>0</v>
      </c>
      <c r="CC922" s="88">
        <f t="shared" si="124"/>
        <v>0</v>
      </c>
      <c r="CD922" s="88">
        <f t="shared" si="125"/>
        <v>0</v>
      </c>
      <c r="CE922" s="89" t="b">
        <f>IF(CC922&lt;&gt;0,Árboles!AC916)</f>
        <v>0</v>
      </c>
    </row>
    <row r="923" spans="68:83">
      <c r="BP923" s="10">
        <f>Árboles!B917</f>
        <v>0</v>
      </c>
      <c r="BQ923" s="86">
        <f>Árboles!G917</f>
        <v>0</v>
      </c>
      <c r="BR923" s="87">
        <f>Árboles!V917</f>
        <v>0</v>
      </c>
      <c r="BS923" s="87">
        <f>Árboles!W917</f>
        <v>0</v>
      </c>
      <c r="BT923" s="88">
        <f t="shared" si="118"/>
        <v>0</v>
      </c>
      <c r="BU923" s="88">
        <f t="shared" si="119"/>
        <v>0</v>
      </c>
      <c r="BV923" s="89" t="b">
        <f>IF(BT923&lt;&gt;0,Árboles!AC917)</f>
        <v>0</v>
      </c>
      <c r="BW923" s="88">
        <f t="shared" si="120"/>
        <v>0</v>
      </c>
      <c r="BX923" s="88">
        <f t="shared" si="121"/>
        <v>0</v>
      </c>
      <c r="BY923" s="89" t="b">
        <f>IF(BW923&lt;&gt;0,Árboles!AC917)</f>
        <v>0</v>
      </c>
      <c r="BZ923" s="88">
        <f t="shared" si="122"/>
        <v>0</v>
      </c>
      <c r="CA923" s="88">
        <f t="shared" si="123"/>
        <v>0</v>
      </c>
      <c r="CB923" s="89" t="b">
        <f>IF(BZ923&lt;&gt;0,Árboles!AC917)</f>
        <v>0</v>
      </c>
      <c r="CC923" s="88">
        <f t="shared" si="124"/>
        <v>0</v>
      </c>
      <c r="CD923" s="88">
        <f t="shared" si="125"/>
        <v>0</v>
      </c>
      <c r="CE923" s="89" t="b">
        <f>IF(CC923&lt;&gt;0,Árboles!AC917)</f>
        <v>0</v>
      </c>
    </row>
    <row r="924" spans="68:83">
      <c r="BP924" s="10">
        <f>Árboles!B918</f>
        <v>0</v>
      </c>
      <c r="BQ924" s="86">
        <f>Árboles!G918</f>
        <v>0</v>
      </c>
      <c r="BR924" s="87">
        <f>Árboles!V918</f>
        <v>0</v>
      </c>
      <c r="BS924" s="87">
        <f>Árboles!W918</f>
        <v>0</v>
      </c>
      <c r="BT924" s="88">
        <f t="shared" si="118"/>
        <v>0</v>
      </c>
      <c r="BU924" s="88">
        <f t="shared" si="119"/>
        <v>0</v>
      </c>
      <c r="BV924" s="89" t="b">
        <f>IF(BT924&lt;&gt;0,Árboles!AC918)</f>
        <v>0</v>
      </c>
      <c r="BW924" s="88">
        <f t="shared" si="120"/>
        <v>0</v>
      </c>
      <c r="BX924" s="88">
        <f t="shared" si="121"/>
        <v>0</v>
      </c>
      <c r="BY924" s="89" t="b">
        <f>IF(BW924&lt;&gt;0,Árboles!AC918)</f>
        <v>0</v>
      </c>
      <c r="BZ924" s="88">
        <f t="shared" si="122"/>
        <v>0</v>
      </c>
      <c r="CA924" s="88">
        <f t="shared" si="123"/>
        <v>0</v>
      </c>
      <c r="CB924" s="89" t="b">
        <f>IF(BZ924&lt;&gt;0,Árboles!AC918)</f>
        <v>0</v>
      </c>
      <c r="CC924" s="88">
        <f t="shared" si="124"/>
        <v>0</v>
      </c>
      <c r="CD924" s="88">
        <f t="shared" si="125"/>
        <v>0</v>
      </c>
      <c r="CE924" s="89" t="b">
        <f>IF(CC924&lt;&gt;0,Árboles!AC918)</f>
        <v>0</v>
      </c>
    </row>
    <row r="925" spans="68:83">
      <c r="BP925" s="10">
        <f>Árboles!B919</f>
        <v>0</v>
      </c>
      <c r="BQ925" s="86">
        <f>Árboles!G919</f>
        <v>0</v>
      </c>
      <c r="BR925" s="87">
        <f>Árboles!V919</f>
        <v>0</v>
      </c>
      <c r="BS925" s="87">
        <f>Árboles!W919</f>
        <v>0</v>
      </c>
      <c r="BT925" s="88">
        <f t="shared" si="118"/>
        <v>0</v>
      </c>
      <c r="BU925" s="88">
        <f t="shared" si="119"/>
        <v>0</v>
      </c>
      <c r="BV925" s="89" t="b">
        <f>IF(BT925&lt;&gt;0,Árboles!AC919)</f>
        <v>0</v>
      </c>
      <c r="BW925" s="88">
        <f t="shared" si="120"/>
        <v>0</v>
      </c>
      <c r="BX925" s="88">
        <f t="shared" si="121"/>
        <v>0</v>
      </c>
      <c r="BY925" s="89" t="b">
        <f>IF(BW925&lt;&gt;0,Árboles!AC919)</f>
        <v>0</v>
      </c>
      <c r="BZ925" s="88">
        <f t="shared" si="122"/>
        <v>0</v>
      </c>
      <c r="CA925" s="88">
        <f t="shared" si="123"/>
        <v>0</v>
      </c>
      <c r="CB925" s="89" t="b">
        <f>IF(BZ925&lt;&gt;0,Árboles!AC919)</f>
        <v>0</v>
      </c>
      <c r="CC925" s="88">
        <f t="shared" si="124"/>
        <v>0</v>
      </c>
      <c r="CD925" s="88">
        <f t="shared" si="125"/>
        <v>0</v>
      </c>
      <c r="CE925" s="89" t="b">
        <f>IF(CC925&lt;&gt;0,Árboles!AC919)</f>
        <v>0</v>
      </c>
    </row>
    <row r="926" spans="68:83">
      <c r="BP926" s="10">
        <f>Árboles!B920</f>
        <v>0</v>
      </c>
      <c r="BQ926" s="86">
        <f>Árboles!G920</f>
        <v>0</v>
      </c>
      <c r="BR926" s="87">
        <f>Árboles!V920</f>
        <v>0</v>
      </c>
      <c r="BS926" s="87">
        <f>Árboles!W920</f>
        <v>0</v>
      </c>
      <c r="BT926" s="88">
        <f t="shared" si="118"/>
        <v>0</v>
      </c>
      <c r="BU926" s="88">
        <f t="shared" si="119"/>
        <v>0</v>
      </c>
      <c r="BV926" s="89" t="b">
        <f>IF(BT926&lt;&gt;0,Árboles!AC920)</f>
        <v>0</v>
      </c>
      <c r="BW926" s="88">
        <f t="shared" si="120"/>
        <v>0</v>
      </c>
      <c r="BX926" s="88">
        <f t="shared" si="121"/>
        <v>0</v>
      </c>
      <c r="BY926" s="89" t="b">
        <f>IF(BW926&lt;&gt;0,Árboles!AC920)</f>
        <v>0</v>
      </c>
      <c r="BZ926" s="88">
        <f t="shared" si="122"/>
        <v>0</v>
      </c>
      <c r="CA926" s="88">
        <f t="shared" si="123"/>
        <v>0</v>
      </c>
      <c r="CB926" s="89" t="b">
        <f>IF(BZ926&lt;&gt;0,Árboles!AC920)</f>
        <v>0</v>
      </c>
      <c r="CC926" s="88">
        <f t="shared" si="124"/>
        <v>0</v>
      </c>
      <c r="CD926" s="88">
        <f t="shared" si="125"/>
        <v>0</v>
      </c>
      <c r="CE926" s="89" t="b">
        <f>IF(CC926&lt;&gt;0,Árboles!AC920)</f>
        <v>0</v>
      </c>
    </row>
    <row r="927" spans="68:83">
      <c r="BP927" s="10">
        <f>Árboles!B921</f>
        <v>0</v>
      </c>
      <c r="BQ927" s="86">
        <f>Árboles!G921</f>
        <v>0</v>
      </c>
      <c r="BR927" s="87">
        <f>Árboles!V921</f>
        <v>0</v>
      </c>
      <c r="BS927" s="87">
        <f>Árboles!W921</f>
        <v>0</v>
      </c>
      <c r="BT927" s="88">
        <f t="shared" si="118"/>
        <v>0</v>
      </c>
      <c r="BU927" s="88">
        <f t="shared" si="119"/>
        <v>0</v>
      </c>
      <c r="BV927" s="89" t="b">
        <f>IF(BT927&lt;&gt;0,Árboles!AC921)</f>
        <v>0</v>
      </c>
      <c r="BW927" s="88">
        <f t="shared" si="120"/>
        <v>0</v>
      </c>
      <c r="BX927" s="88">
        <f t="shared" si="121"/>
        <v>0</v>
      </c>
      <c r="BY927" s="89" t="b">
        <f>IF(BW927&lt;&gt;0,Árboles!AC921)</f>
        <v>0</v>
      </c>
      <c r="BZ927" s="88">
        <f t="shared" si="122"/>
        <v>0</v>
      </c>
      <c r="CA927" s="88">
        <f t="shared" si="123"/>
        <v>0</v>
      </c>
      <c r="CB927" s="89" t="b">
        <f>IF(BZ927&lt;&gt;0,Árboles!AC921)</f>
        <v>0</v>
      </c>
      <c r="CC927" s="88">
        <f t="shared" si="124"/>
        <v>0</v>
      </c>
      <c r="CD927" s="88">
        <f t="shared" si="125"/>
        <v>0</v>
      </c>
      <c r="CE927" s="89" t="b">
        <f>IF(CC927&lt;&gt;0,Árboles!AC921)</f>
        <v>0</v>
      </c>
    </row>
    <row r="928" spans="68:83">
      <c r="BP928" s="10">
        <f>Árboles!B922</f>
        <v>0</v>
      </c>
      <c r="BQ928" s="86">
        <f>Árboles!G922</f>
        <v>0</v>
      </c>
      <c r="BR928" s="87">
        <f>Árboles!V922</f>
        <v>0</v>
      </c>
      <c r="BS928" s="87">
        <f>Árboles!W922</f>
        <v>0</v>
      </c>
      <c r="BT928" s="88">
        <f t="shared" si="118"/>
        <v>0</v>
      </c>
      <c r="BU928" s="88">
        <f t="shared" si="119"/>
        <v>0</v>
      </c>
      <c r="BV928" s="89" t="b">
        <f>IF(BT928&lt;&gt;0,Árboles!AC922)</f>
        <v>0</v>
      </c>
      <c r="BW928" s="88">
        <f t="shared" si="120"/>
        <v>0</v>
      </c>
      <c r="BX928" s="88">
        <f t="shared" si="121"/>
        <v>0</v>
      </c>
      <c r="BY928" s="89" t="b">
        <f>IF(BW928&lt;&gt;0,Árboles!AC922)</f>
        <v>0</v>
      </c>
      <c r="BZ928" s="88">
        <f t="shared" si="122"/>
        <v>0</v>
      </c>
      <c r="CA928" s="88">
        <f t="shared" si="123"/>
        <v>0</v>
      </c>
      <c r="CB928" s="89" t="b">
        <f>IF(BZ928&lt;&gt;0,Árboles!AC922)</f>
        <v>0</v>
      </c>
      <c r="CC928" s="88">
        <f t="shared" si="124"/>
        <v>0</v>
      </c>
      <c r="CD928" s="88">
        <f t="shared" si="125"/>
        <v>0</v>
      </c>
      <c r="CE928" s="89" t="b">
        <f>IF(CC928&lt;&gt;0,Árboles!AC922)</f>
        <v>0</v>
      </c>
    </row>
    <row r="929" spans="68:83">
      <c r="BP929" s="10">
        <f>Árboles!B923</f>
        <v>0</v>
      </c>
      <c r="BQ929" s="86">
        <f>Árboles!G923</f>
        <v>0</v>
      </c>
      <c r="BR929" s="87">
        <f>Árboles!V923</f>
        <v>0</v>
      </c>
      <c r="BS929" s="87">
        <f>Árboles!W923</f>
        <v>0</v>
      </c>
      <c r="BT929" s="88">
        <f t="shared" si="118"/>
        <v>0</v>
      </c>
      <c r="BU929" s="88">
        <f t="shared" si="119"/>
        <v>0</v>
      </c>
      <c r="BV929" s="89" t="b">
        <f>IF(BT929&lt;&gt;0,Árboles!AC923)</f>
        <v>0</v>
      </c>
      <c r="BW929" s="88">
        <f t="shared" si="120"/>
        <v>0</v>
      </c>
      <c r="BX929" s="88">
        <f t="shared" si="121"/>
        <v>0</v>
      </c>
      <c r="BY929" s="89" t="b">
        <f>IF(BW929&lt;&gt;0,Árboles!AC923)</f>
        <v>0</v>
      </c>
      <c r="BZ929" s="88">
        <f t="shared" si="122"/>
        <v>0</v>
      </c>
      <c r="CA929" s="88">
        <f t="shared" si="123"/>
        <v>0</v>
      </c>
      <c r="CB929" s="89" t="b">
        <f>IF(BZ929&lt;&gt;0,Árboles!AC923)</f>
        <v>0</v>
      </c>
      <c r="CC929" s="88">
        <f t="shared" si="124"/>
        <v>0</v>
      </c>
      <c r="CD929" s="88">
        <f t="shared" si="125"/>
        <v>0</v>
      </c>
      <c r="CE929" s="89" t="b">
        <f>IF(CC929&lt;&gt;0,Árboles!AC923)</f>
        <v>0</v>
      </c>
    </row>
    <row r="930" spans="68:83">
      <c r="BP930" s="10">
        <f>Árboles!B924</f>
        <v>0</v>
      </c>
      <c r="BQ930" s="86">
        <f>Árboles!G924</f>
        <v>0</v>
      </c>
      <c r="BR930" s="87">
        <f>Árboles!V924</f>
        <v>0</v>
      </c>
      <c r="BS930" s="87">
        <f>Árboles!W924</f>
        <v>0</v>
      </c>
      <c r="BT930" s="88">
        <f t="shared" si="118"/>
        <v>0</v>
      </c>
      <c r="BU930" s="88">
        <f t="shared" si="119"/>
        <v>0</v>
      </c>
      <c r="BV930" s="89" t="b">
        <f>IF(BT930&lt;&gt;0,Árboles!AC924)</f>
        <v>0</v>
      </c>
      <c r="BW930" s="88">
        <f t="shared" si="120"/>
        <v>0</v>
      </c>
      <c r="BX930" s="88">
        <f t="shared" si="121"/>
        <v>0</v>
      </c>
      <c r="BY930" s="89" t="b">
        <f>IF(BW930&lt;&gt;0,Árboles!AC924)</f>
        <v>0</v>
      </c>
      <c r="BZ930" s="88">
        <f t="shared" si="122"/>
        <v>0</v>
      </c>
      <c r="CA930" s="88">
        <f t="shared" si="123"/>
        <v>0</v>
      </c>
      <c r="CB930" s="89" t="b">
        <f>IF(BZ930&lt;&gt;0,Árboles!AC924)</f>
        <v>0</v>
      </c>
      <c r="CC930" s="88">
        <f t="shared" si="124"/>
        <v>0</v>
      </c>
      <c r="CD930" s="88">
        <f t="shared" si="125"/>
        <v>0</v>
      </c>
      <c r="CE930" s="89" t="b">
        <f>IF(CC930&lt;&gt;0,Árboles!AC924)</f>
        <v>0</v>
      </c>
    </row>
    <row r="931" spans="68:83">
      <c r="BP931" s="10">
        <f>Árboles!B925</f>
        <v>0</v>
      </c>
      <c r="BQ931" s="86">
        <f>Árboles!G925</f>
        <v>0</v>
      </c>
      <c r="BR931" s="87">
        <f>Árboles!V925</f>
        <v>0</v>
      </c>
      <c r="BS931" s="87">
        <f>Árboles!W925</f>
        <v>0</v>
      </c>
      <c r="BT931" s="88">
        <f t="shared" si="118"/>
        <v>0</v>
      </c>
      <c r="BU931" s="88">
        <f t="shared" si="119"/>
        <v>0</v>
      </c>
      <c r="BV931" s="89" t="b">
        <f>IF(BT931&lt;&gt;0,Árboles!AC925)</f>
        <v>0</v>
      </c>
      <c r="BW931" s="88">
        <f t="shared" si="120"/>
        <v>0</v>
      </c>
      <c r="BX931" s="88">
        <f t="shared" si="121"/>
        <v>0</v>
      </c>
      <c r="BY931" s="89" t="b">
        <f>IF(BW931&lt;&gt;0,Árboles!AC925)</f>
        <v>0</v>
      </c>
      <c r="BZ931" s="88">
        <f t="shared" si="122"/>
        <v>0</v>
      </c>
      <c r="CA931" s="88">
        <f t="shared" si="123"/>
        <v>0</v>
      </c>
      <c r="CB931" s="89" t="b">
        <f>IF(BZ931&lt;&gt;0,Árboles!AC925)</f>
        <v>0</v>
      </c>
      <c r="CC931" s="88">
        <f t="shared" si="124"/>
        <v>0</v>
      </c>
      <c r="CD931" s="88">
        <f t="shared" si="125"/>
        <v>0</v>
      </c>
      <c r="CE931" s="89" t="b">
        <f>IF(CC931&lt;&gt;0,Árboles!AC925)</f>
        <v>0</v>
      </c>
    </row>
    <row r="932" spans="68:83">
      <c r="BP932" s="10">
        <f>Árboles!B926</f>
        <v>0</v>
      </c>
      <c r="BQ932" s="86">
        <f>Árboles!G926</f>
        <v>0</v>
      </c>
      <c r="BR932" s="87">
        <f>Árboles!V926</f>
        <v>0</v>
      </c>
      <c r="BS932" s="87">
        <f>Árboles!W926</f>
        <v>0</v>
      </c>
      <c r="BT932" s="88">
        <f t="shared" si="118"/>
        <v>0</v>
      </c>
      <c r="BU932" s="88">
        <f t="shared" si="119"/>
        <v>0</v>
      </c>
      <c r="BV932" s="89" t="b">
        <f>IF(BT932&lt;&gt;0,Árboles!AC926)</f>
        <v>0</v>
      </c>
      <c r="BW932" s="88">
        <f t="shared" si="120"/>
        <v>0</v>
      </c>
      <c r="BX932" s="88">
        <f t="shared" si="121"/>
        <v>0</v>
      </c>
      <c r="BY932" s="89" t="b">
        <f>IF(BW932&lt;&gt;0,Árboles!AC926)</f>
        <v>0</v>
      </c>
      <c r="BZ932" s="88">
        <f t="shared" si="122"/>
        <v>0</v>
      </c>
      <c r="CA932" s="88">
        <f t="shared" si="123"/>
        <v>0</v>
      </c>
      <c r="CB932" s="89" t="b">
        <f>IF(BZ932&lt;&gt;0,Árboles!AC926)</f>
        <v>0</v>
      </c>
      <c r="CC932" s="88">
        <f t="shared" si="124"/>
        <v>0</v>
      </c>
      <c r="CD932" s="88">
        <f t="shared" si="125"/>
        <v>0</v>
      </c>
      <c r="CE932" s="89" t="b">
        <f>IF(CC932&lt;&gt;0,Árboles!AC926)</f>
        <v>0</v>
      </c>
    </row>
    <row r="933" spans="68:83">
      <c r="BP933" s="10">
        <f>Árboles!B927</f>
        <v>0</v>
      </c>
      <c r="BQ933" s="86">
        <f>Árboles!G927</f>
        <v>0</v>
      </c>
      <c r="BR933" s="87">
        <f>Árboles!V927</f>
        <v>0</v>
      </c>
      <c r="BS933" s="87">
        <f>Árboles!W927</f>
        <v>0</v>
      </c>
      <c r="BT933" s="88">
        <f t="shared" si="118"/>
        <v>0</v>
      </c>
      <c r="BU933" s="88">
        <f t="shared" si="119"/>
        <v>0</v>
      </c>
      <c r="BV933" s="89" t="b">
        <f>IF(BT933&lt;&gt;0,Árboles!AC927)</f>
        <v>0</v>
      </c>
      <c r="BW933" s="88">
        <f t="shared" si="120"/>
        <v>0</v>
      </c>
      <c r="BX933" s="88">
        <f t="shared" si="121"/>
        <v>0</v>
      </c>
      <c r="BY933" s="89" t="b">
        <f>IF(BW933&lt;&gt;0,Árboles!AC927)</f>
        <v>0</v>
      </c>
      <c r="BZ933" s="88">
        <f t="shared" si="122"/>
        <v>0</v>
      </c>
      <c r="CA933" s="88">
        <f t="shared" si="123"/>
        <v>0</v>
      </c>
      <c r="CB933" s="89" t="b">
        <f>IF(BZ933&lt;&gt;0,Árboles!AC927)</f>
        <v>0</v>
      </c>
      <c r="CC933" s="88">
        <f t="shared" si="124"/>
        <v>0</v>
      </c>
      <c r="CD933" s="88">
        <f t="shared" si="125"/>
        <v>0</v>
      </c>
      <c r="CE933" s="89" t="b">
        <f>IF(CC933&lt;&gt;0,Árboles!AC927)</f>
        <v>0</v>
      </c>
    </row>
    <row r="934" spans="68:83">
      <c r="BP934" s="10">
        <f>Árboles!B928</f>
        <v>0</v>
      </c>
      <c r="BQ934" s="86">
        <f>Árboles!G928</f>
        <v>0</v>
      </c>
      <c r="BR934" s="87">
        <f>Árboles!V928</f>
        <v>0</v>
      </c>
      <c r="BS934" s="87">
        <f>Árboles!W928</f>
        <v>0</v>
      </c>
      <c r="BT934" s="88">
        <f t="shared" si="118"/>
        <v>0</v>
      </c>
      <c r="BU934" s="88">
        <f t="shared" si="119"/>
        <v>0</v>
      </c>
      <c r="BV934" s="89" t="b">
        <f>IF(BT934&lt;&gt;0,Árboles!AC928)</f>
        <v>0</v>
      </c>
      <c r="BW934" s="88">
        <f t="shared" si="120"/>
        <v>0</v>
      </c>
      <c r="BX934" s="88">
        <f t="shared" si="121"/>
        <v>0</v>
      </c>
      <c r="BY934" s="89" t="b">
        <f>IF(BW934&lt;&gt;0,Árboles!AC928)</f>
        <v>0</v>
      </c>
      <c r="BZ934" s="88">
        <f t="shared" si="122"/>
        <v>0</v>
      </c>
      <c r="CA934" s="88">
        <f t="shared" si="123"/>
        <v>0</v>
      </c>
      <c r="CB934" s="89" t="b">
        <f>IF(BZ934&lt;&gt;0,Árboles!AC928)</f>
        <v>0</v>
      </c>
      <c r="CC934" s="88">
        <f t="shared" si="124"/>
        <v>0</v>
      </c>
      <c r="CD934" s="88">
        <f t="shared" si="125"/>
        <v>0</v>
      </c>
      <c r="CE934" s="89" t="b">
        <f>IF(CC934&lt;&gt;0,Árboles!AC928)</f>
        <v>0</v>
      </c>
    </row>
    <row r="935" spans="68:83">
      <c r="BP935" s="10">
        <f>Árboles!B929</f>
        <v>0</v>
      </c>
      <c r="BQ935" s="86">
        <f>Árboles!G929</f>
        <v>0</v>
      </c>
      <c r="BR935" s="87">
        <f>Árboles!V929</f>
        <v>0</v>
      </c>
      <c r="BS935" s="87">
        <f>Árboles!W929</f>
        <v>0</v>
      </c>
      <c r="BT935" s="88">
        <f t="shared" si="118"/>
        <v>0</v>
      </c>
      <c r="BU935" s="88">
        <f t="shared" si="119"/>
        <v>0</v>
      </c>
      <c r="BV935" s="89" t="b">
        <f>IF(BT935&lt;&gt;0,Árboles!AC929)</f>
        <v>0</v>
      </c>
      <c r="BW935" s="88">
        <f t="shared" si="120"/>
        <v>0</v>
      </c>
      <c r="BX935" s="88">
        <f t="shared" si="121"/>
        <v>0</v>
      </c>
      <c r="BY935" s="89" t="b">
        <f>IF(BW935&lt;&gt;0,Árboles!AC929)</f>
        <v>0</v>
      </c>
      <c r="BZ935" s="88">
        <f t="shared" si="122"/>
        <v>0</v>
      </c>
      <c r="CA935" s="88">
        <f t="shared" si="123"/>
        <v>0</v>
      </c>
      <c r="CB935" s="89" t="b">
        <f>IF(BZ935&lt;&gt;0,Árboles!AC929)</f>
        <v>0</v>
      </c>
      <c r="CC935" s="88">
        <f t="shared" si="124"/>
        <v>0</v>
      </c>
      <c r="CD935" s="88">
        <f t="shared" si="125"/>
        <v>0</v>
      </c>
      <c r="CE935" s="89" t="b">
        <f>IF(CC935&lt;&gt;0,Árboles!AC929)</f>
        <v>0</v>
      </c>
    </row>
    <row r="936" spans="68:83">
      <c r="BP936" s="10">
        <f>Árboles!B930</f>
        <v>0</v>
      </c>
      <c r="BQ936" s="86">
        <f>Árboles!G930</f>
        <v>0</v>
      </c>
      <c r="BR936" s="87">
        <f>Árboles!V930</f>
        <v>0</v>
      </c>
      <c r="BS936" s="87">
        <f>Árboles!W930</f>
        <v>0</v>
      </c>
      <c r="BT936" s="88">
        <f t="shared" si="118"/>
        <v>0</v>
      </c>
      <c r="BU936" s="88">
        <f t="shared" si="119"/>
        <v>0</v>
      </c>
      <c r="BV936" s="89" t="b">
        <f>IF(BT936&lt;&gt;0,Árboles!AC930)</f>
        <v>0</v>
      </c>
      <c r="BW936" s="88">
        <f t="shared" si="120"/>
        <v>0</v>
      </c>
      <c r="BX936" s="88">
        <f t="shared" si="121"/>
        <v>0</v>
      </c>
      <c r="BY936" s="89" t="b">
        <f>IF(BW936&lt;&gt;0,Árboles!AC930)</f>
        <v>0</v>
      </c>
      <c r="BZ936" s="88">
        <f t="shared" si="122"/>
        <v>0</v>
      </c>
      <c r="CA936" s="88">
        <f t="shared" si="123"/>
        <v>0</v>
      </c>
      <c r="CB936" s="89" t="b">
        <f>IF(BZ936&lt;&gt;0,Árboles!AC930)</f>
        <v>0</v>
      </c>
      <c r="CC936" s="88">
        <f t="shared" si="124"/>
        <v>0</v>
      </c>
      <c r="CD936" s="88">
        <f t="shared" si="125"/>
        <v>0</v>
      </c>
      <c r="CE936" s="89" t="b">
        <f>IF(CC936&lt;&gt;0,Árboles!AC930)</f>
        <v>0</v>
      </c>
    </row>
    <row r="937" spans="68:83">
      <c r="BP937" s="10">
        <f>Árboles!B931</f>
        <v>0</v>
      </c>
      <c r="BQ937" s="86">
        <f>Árboles!G931</f>
        <v>0</v>
      </c>
      <c r="BR937" s="87">
        <f>Árboles!V931</f>
        <v>0</v>
      </c>
      <c r="BS937" s="87">
        <f>Árboles!W931</f>
        <v>0</v>
      </c>
      <c r="BT937" s="88">
        <f t="shared" si="118"/>
        <v>0</v>
      </c>
      <c r="BU937" s="88">
        <f t="shared" si="119"/>
        <v>0</v>
      </c>
      <c r="BV937" s="89" t="b">
        <f>IF(BT937&lt;&gt;0,Árboles!AC931)</f>
        <v>0</v>
      </c>
      <c r="BW937" s="88">
        <f t="shared" si="120"/>
        <v>0</v>
      </c>
      <c r="BX937" s="88">
        <f t="shared" si="121"/>
        <v>0</v>
      </c>
      <c r="BY937" s="89" t="b">
        <f>IF(BW937&lt;&gt;0,Árboles!AC931)</f>
        <v>0</v>
      </c>
      <c r="BZ937" s="88">
        <f t="shared" si="122"/>
        <v>0</v>
      </c>
      <c r="CA937" s="88">
        <f t="shared" si="123"/>
        <v>0</v>
      </c>
      <c r="CB937" s="89" t="b">
        <f>IF(BZ937&lt;&gt;0,Árboles!AC931)</f>
        <v>0</v>
      </c>
      <c r="CC937" s="88">
        <f t="shared" si="124"/>
        <v>0</v>
      </c>
      <c r="CD937" s="88">
        <f t="shared" si="125"/>
        <v>0</v>
      </c>
      <c r="CE937" s="89" t="b">
        <f>IF(CC937&lt;&gt;0,Árboles!AC931)</f>
        <v>0</v>
      </c>
    </row>
    <row r="938" spans="68:83">
      <c r="BP938" s="10">
        <f>Árboles!B932</f>
        <v>0</v>
      </c>
      <c r="BQ938" s="86">
        <f>Árboles!G932</f>
        <v>0</v>
      </c>
      <c r="BR938" s="87">
        <f>Árboles!V932</f>
        <v>0</v>
      </c>
      <c r="BS938" s="87">
        <f>Árboles!W932</f>
        <v>0</v>
      </c>
      <c r="BT938" s="88">
        <f t="shared" si="118"/>
        <v>0</v>
      </c>
      <c r="BU938" s="88">
        <f t="shared" si="119"/>
        <v>0</v>
      </c>
      <c r="BV938" s="89" t="b">
        <f>IF(BT938&lt;&gt;0,Árboles!AC932)</f>
        <v>0</v>
      </c>
      <c r="BW938" s="88">
        <f t="shared" si="120"/>
        <v>0</v>
      </c>
      <c r="BX938" s="88">
        <f t="shared" si="121"/>
        <v>0</v>
      </c>
      <c r="BY938" s="89" t="b">
        <f>IF(BW938&lt;&gt;0,Árboles!AC932)</f>
        <v>0</v>
      </c>
      <c r="BZ938" s="88">
        <f t="shared" si="122"/>
        <v>0</v>
      </c>
      <c r="CA938" s="88">
        <f t="shared" si="123"/>
        <v>0</v>
      </c>
      <c r="CB938" s="89" t="b">
        <f>IF(BZ938&lt;&gt;0,Árboles!AC932)</f>
        <v>0</v>
      </c>
      <c r="CC938" s="88">
        <f t="shared" si="124"/>
        <v>0</v>
      </c>
      <c r="CD938" s="88">
        <f t="shared" si="125"/>
        <v>0</v>
      </c>
      <c r="CE938" s="89" t="b">
        <f>IF(CC938&lt;&gt;0,Árboles!AC932)</f>
        <v>0</v>
      </c>
    </row>
    <row r="939" spans="68:83">
      <c r="BP939" s="10">
        <f>Árboles!B933</f>
        <v>0</v>
      </c>
      <c r="BQ939" s="86">
        <f>Árboles!G933</f>
        <v>0</v>
      </c>
      <c r="BR939" s="87">
        <f>Árboles!V933</f>
        <v>0</v>
      </c>
      <c r="BS939" s="87">
        <f>Árboles!W933</f>
        <v>0</v>
      </c>
      <c r="BT939" s="88">
        <f t="shared" si="118"/>
        <v>0</v>
      </c>
      <c r="BU939" s="88">
        <f t="shared" si="119"/>
        <v>0</v>
      </c>
      <c r="BV939" s="89" t="b">
        <f>IF(BT939&lt;&gt;0,Árboles!AC933)</f>
        <v>0</v>
      </c>
      <c r="BW939" s="88">
        <f t="shared" si="120"/>
        <v>0</v>
      </c>
      <c r="BX939" s="88">
        <f t="shared" si="121"/>
        <v>0</v>
      </c>
      <c r="BY939" s="89" t="b">
        <f>IF(BW939&lt;&gt;0,Árboles!AC933)</f>
        <v>0</v>
      </c>
      <c r="BZ939" s="88">
        <f t="shared" si="122"/>
        <v>0</v>
      </c>
      <c r="CA939" s="88">
        <f t="shared" si="123"/>
        <v>0</v>
      </c>
      <c r="CB939" s="89" t="b">
        <f>IF(BZ939&lt;&gt;0,Árboles!AC933)</f>
        <v>0</v>
      </c>
      <c r="CC939" s="88">
        <f t="shared" si="124"/>
        <v>0</v>
      </c>
      <c r="CD939" s="88">
        <f t="shared" si="125"/>
        <v>0</v>
      </c>
      <c r="CE939" s="89" t="b">
        <f>IF(CC939&lt;&gt;0,Árboles!AC933)</f>
        <v>0</v>
      </c>
    </row>
    <row r="940" spans="68:83">
      <c r="BP940" s="10">
        <f>Árboles!B934</f>
        <v>0</v>
      </c>
      <c r="BQ940" s="86">
        <f>Árboles!G934</f>
        <v>0</v>
      </c>
      <c r="BR940" s="87">
        <f>Árboles!V934</f>
        <v>0</v>
      </c>
      <c r="BS940" s="87">
        <f>Árboles!W934</f>
        <v>0</v>
      </c>
      <c r="BT940" s="88">
        <f t="shared" si="118"/>
        <v>0</v>
      </c>
      <c r="BU940" s="88">
        <f t="shared" si="119"/>
        <v>0</v>
      </c>
      <c r="BV940" s="89" t="b">
        <f>IF(BT940&lt;&gt;0,Árboles!AC934)</f>
        <v>0</v>
      </c>
      <c r="BW940" s="88">
        <f t="shared" si="120"/>
        <v>0</v>
      </c>
      <c r="BX940" s="88">
        <f t="shared" si="121"/>
        <v>0</v>
      </c>
      <c r="BY940" s="89" t="b">
        <f>IF(BW940&lt;&gt;0,Árboles!AC934)</f>
        <v>0</v>
      </c>
      <c r="BZ940" s="88">
        <f t="shared" si="122"/>
        <v>0</v>
      </c>
      <c r="CA940" s="88">
        <f t="shared" si="123"/>
        <v>0</v>
      </c>
      <c r="CB940" s="89" t="b">
        <f>IF(BZ940&lt;&gt;0,Árboles!AC934)</f>
        <v>0</v>
      </c>
      <c r="CC940" s="88">
        <f t="shared" si="124"/>
        <v>0</v>
      </c>
      <c r="CD940" s="88">
        <f t="shared" si="125"/>
        <v>0</v>
      </c>
      <c r="CE940" s="89" t="b">
        <f>IF(CC940&lt;&gt;0,Árboles!AC934)</f>
        <v>0</v>
      </c>
    </row>
    <row r="941" spans="68:83">
      <c r="BP941" s="10">
        <f>Árboles!B935</f>
        <v>0</v>
      </c>
      <c r="BQ941" s="86">
        <f>Árboles!G935</f>
        <v>0</v>
      </c>
      <c r="BR941" s="87">
        <f>Árboles!V935</f>
        <v>0</v>
      </c>
      <c r="BS941" s="87">
        <f>Árboles!W935</f>
        <v>0</v>
      </c>
      <c r="BT941" s="88">
        <f t="shared" si="118"/>
        <v>0</v>
      </c>
      <c r="BU941" s="88">
        <f t="shared" si="119"/>
        <v>0</v>
      </c>
      <c r="BV941" s="89" t="b">
        <f>IF(BT941&lt;&gt;0,Árboles!AC935)</f>
        <v>0</v>
      </c>
      <c r="BW941" s="88">
        <f t="shared" si="120"/>
        <v>0</v>
      </c>
      <c r="BX941" s="88">
        <f t="shared" si="121"/>
        <v>0</v>
      </c>
      <c r="BY941" s="89" t="b">
        <f>IF(BW941&lt;&gt;0,Árboles!AC935)</f>
        <v>0</v>
      </c>
      <c r="BZ941" s="88">
        <f t="shared" si="122"/>
        <v>0</v>
      </c>
      <c r="CA941" s="88">
        <f t="shared" si="123"/>
        <v>0</v>
      </c>
      <c r="CB941" s="89" t="b">
        <f>IF(BZ941&lt;&gt;0,Árboles!AC935)</f>
        <v>0</v>
      </c>
      <c r="CC941" s="88">
        <f t="shared" si="124"/>
        <v>0</v>
      </c>
      <c r="CD941" s="88">
        <f t="shared" si="125"/>
        <v>0</v>
      </c>
      <c r="CE941" s="89" t="b">
        <f>IF(CC941&lt;&gt;0,Árboles!AC935)</f>
        <v>0</v>
      </c>
    </row>
    <row r="942" spans="68:83">
      <c r="BP942" s="10">
        <f>Árboles!B936</f>
        <v>0</v>
      </c>
      <c r="BQ942" s="86">
        <f>Árboles!G936</f>
        <v>0</v>
      </c>
      <c r="BR942" s="87">
        <f>Árboles!V936</f>
        <v>0</v>
      </c>
      <c r="BS942" s="87">
        <f>Árboles!W936</f>
        <v>0</v>
      </c>
      <c r="BT942" s="88">
        <f t="shared" si="118"/>
        <v>0</v>
      </c>
      <c r="BU942" s="88">
        <f t="shared" si="119"/>
        <v>0</v>
      </c>
      <c r="BV942" s="89" t="b">
        <f>IF(BT942&lt;&gt;0,Árboles!AC936)</f>
        <v>0</v>
      </c>
      <c r="BW942" s="88">
        <f t="shared" si="120"/>
        <v>0</v>
      </c>
      <c r="BX942" s="88">
        <f t="shared" si="121"/>
        <v>0</v>
      </c>
      <c r="BY942" s="89" t="b">
        <f>IF(BW942&lt;&gt;0,Árboles!AC936)</f>
        <v>0</v>
      </c>
      <c r="BZ942" s="88">
        <f t="shared" si="122"/>
        <v>0</v>
      </c>
      <c r="CA942" s="88">
        <f t="shared" si="123"/>
        <v>0</v>
      </c>
      <c r="CB942" s="89" t="b">
        <f>IF(BZ942&lt;&gt;0,Árboles!AC936)</f>
        <v>0</v>
      </c>
      <c r="CC942" s="88">
        <f t="shared" si="124"/>
        <v>0</v>
      </c>
      <c r="CD942" s="88">
        <f t="shared" si="125"/>
        <v>0</v>
      </c>
      <c r="CE942" s="89" t="b">
        <f>IF(CC942&lt;&gt;0,Árboles!AC936)</f>
        <v>0</v>
      </c>
    </row>
    <row r="943" spans="68:83">
      <c r="BP943" s="10">
        <f>Árboles!B937</f>
        <v>0</v>
      </c>
      <c r="BQ943" s="86">
        <f>Árboles!G937</f>
        <v>0</v>
      </c>
      <c r="BR943" s="87">
        <f>Árboles!V937</f>
        <v>0</v>
      </c>
      <c r="BS943" s="87">
        <f>Árboles!W937</f>
        <v>0</v>
      </c>
      <c r="BT943" s="88">
        <f t="shared" si="118"/>
        <v>0</v>
      </c>
      <c r="BU943" s="88">
        <f t="shared" si="119"/>
        <v>0</v>
      </c>
      <c r="BV943" s="89" t="b">
        <f>IF(BT943&lt;&gt;0,Árboles!AC937)</f>
        <v>0</v>
      </c>
      <c r="BW943" s="88">
        <f t="shared" si="120"/>
        <v>0</v>
      </c>
      <c r="BX943" s="88">
        <f t="shared" si="121"/>
        <v>0</v>
      </c>
      <c r="BY943" s="89" t="b">
        <f>IF(BW943&lt;&gt;0,Árboles!AC937)</f>
        <v>0</v>
      </c>
      <c r="BZ943" s="88">
        <f t="shared" si="122"/>
        <v>0</v>
      </c>
      <c r="CA943" s="88">
        <f t="shared" si="123"/>
        <v>0</v>
      </c>
      <c r="CB943" s="89" t="b">
        <f>IF(BZ943&lt;&gt;0,Árboles!AC937)</f>
        <v>0</v>
      </c>
      <c r="CC943" s="88">
        <f t="shared" si="124"/>
        <v>0</v>
      </c>
      <c r="CD943" s="88">
        <f t="shared" si="125"/>
        <v>0</v>
      </c>
      <c r="CE943" s="89" t="b">
        <f>IF(CC943&lt;&gt;0,Árboles!AC937)</f>
        <v>0</v>
      </c>
    </row>
    <row r="944" spans="68:83">
      <c r="BP944" s="10">
        <f>Árboles!B938</f>
        <v>0</v>
      </c>
      <c r="BQ944" s="86">
        <f>Árboles!G938</f>
        <v>0</v>
      </c>
      <c r="BR944" s="87">
        <f>Árboles!V938</f>
        <v>0</v>
      </c>
      <c r="BS944" s="87">
        <f>Árboles!W938</f>
        <v>0</v>
      </c>
      <c r="BT944" s="88">
        <f t="shared" si="118"/>
        <v>0</v>
      </c>
      <c r="BU944" s="88">
        <f t="shared" si="119"/>
        <v>0</v>
      </c>
      <c r="BV944" s="89" t="b">
        <f>IF(BT944&lt;&gt;0,Árboles!AC938)</f>
        <v>0</v>
      </c>
      <c r="BW944" s="88">
        <f t="shared" si="120"/>
        <v>0</v>
      </c>
      <c r="BX944" s="88">
        <f t="shared" si="121"/>
        <v>0</v>
      </c>
      <c r="BY944" s="89" t="b">
        <f>IF(BW944&lt;&gt;0,Árboles!AC938)</f>
        <v>0</v>
      </c>
      <c r="BZ944" s="88">
        <f t="shared" si="122"/>
        <v>0</v>
      </c>
      <c r="CA944" s="88">
        <f t="shared" si="123"/>
        <v>0</v>
      </c>
      <c r="CB944" s="89" t="b">
        <f>IF(BZ944&lt;&gt;0,Árboles!AC938)</f>
        <v>0</v>
      </c>
      <c r="CC944" s="88">
        <f t="shared" si="124"/>
        <v>0</v>
      </c>
      <c r="CD944" s="88">
        <f t="shared" si="125"/>
        <v>0</v>
      </c>
      <c r="CE944" s="89" t="b">
        <f>IF(CC944&lt;&gt;0,Árboles!AC938)</f>
        <v>0</v>
      </c>
    </row>
    <row r="945" spans="68:83">
      <c r="BP945" s="10">
        <f>Árboles!B939</f>
        <v>0</v>
      </c>
      <c r="BQ945" s="86">
        <f>Árboles!G939</f>
        <v>0</v>
      </c>
      <c r="BR945" s="87">
        <f>Árboles!V939</f>
        <v>0</v>
      </c>
      <c r="BS945" s="87">
        <f>Árboles!W939</f>
        <v>0</v>
      </c>
      <c r="BT945" s="88">
        <f t="shared" si="118"/>
        <v>0</v>
      </c>
      <c r="BU945" s="88">
        <f t="shared" si="119"/>
        <v>0</v>
      </c>
      <c r="BV945" s="89" t="b">
        <f>IF(BT945&lt;&gt;0,Árboles!AC939)</f>
        <v>0</v>
      </c>
      <c r="BW945" s="88">
        <f t="shared" si="120"/>
        <v>0</v>
      </c>
      <c r="BX945" s="88">
        <f t="shared" si="121"/>
        <v>0</v>
      </c>
      <c r="BY945" s="89" t="b">
        <f>IF(BW945&lt;&gt;0,Árboles!AC939)</f>
        <v>0</v>
      </c>
      <c r="BZ945" s="88">
        <f t="shared" si="122"/>
        <v>0</v>
      </c>
      <c r="CA945" s="88">
        <f t="shared" si="123"/>
        <v>0</v>
      </c>
      <c r="CB945" s="89" t="b">
        <f>IF(BZ945&lt;&gt;0,Árboles!AC939)</f>
        <v>0</v>
      </c>
      <c r="CC945" s="88">
        <f t="shared" si="124"/>
        <v>0</v>
      </c>
      <c r="CD945" s="88">
        <f t="shared" si="125"/>
        <v>0</v>
      </c>
      <c r="CE945" s="89" t="b">
        <f>IF(CC945&lt;&gt;0,Árboles!AC939)</f>
        <v>0</v>
      </c>
    </row>
    <row r="946" spans="68:83">
      <c r="BP946" s="10">
        <f>Árboles!B940</f>
        <v>0</v>
      </c>
      <c r="BQ946" s="86">
        <f>Árboles!G940</f>
        <v>0</v>
      </c>
      <c r="BR946" s="87">
        <f>Árboles!V940</f>
        <v>0</v>
      </c>
      <c r="BS946" s="87">
        <f>Árboles!W940</f>
        <v>0</v>
      </c>
      <c r="BT946" s="88">
        <f t="shared" si="118"/>
        <v>0</v>
      </c>
      <c r="BU946" s="88">
        <f t="shared" si="119"/>
        <v>0</v>
      </c>
      <c r="BV946" s="89" t="b">
        <f>IF(BT946&lt;&gt;0,Árboles!AC940)</f>
        <v>0</v>
      </c>
      <c r="BW946" s="88">
        <f t="shared" si="120"/>
        <v>0</v>
      </c>
      <c r="BX946" s="88">
        <f t="shared" si="121"/>
        <v>0</v>
      </c>
      <c r="BY946" s="89" t="b">
        <f>IF(BW946&lt;&gt;0,Árboles!AC940)</f>
        <v>0</v>
      </c>
      <c r="BZ946" s="88">
        <f t="shared" si="122"/>
        <v>0</v>
      </c>
      <c r="CA946" s="88">
        <f t="shared" si="123"/>
        <v>0</v>
      </c>
      <c r="CB946" s="89" t="b">
        <f>IF(BZ946&lt;&gt;0,Árboles!AC940)</f>
        <v>0</v>
      </c>
      <c r="CC946" s="88">
        <f t="shared" si="124"/>
        <v>0</v>
      </c>
      <c r="CD946" s="88">
        <f t="shared" si="125"/>
        <v>0</v>
      </c>
      <c r="CE946" s="89" t="b">
        <f>IF(CC946&lt;&gt;0,Árboles!AC940)</f>
        <v>0</v>
      </c>
    </row>
    <row r="947" spans="68:83">
      <c r="BP947" s="10">
        <f>Árboles!B941</f>
        <v>0</v>
      </c>
      <c r="BQ947" s="86">
        <f>Árboles!G941</f>
        <v>0</v>
      </c>
      <c r="BR947" s="87">
        <f>Árboles!V941</f>
        <v>0</v>
      </c>
      <c r="BS947" s="87">
        <f>Árboles!W941</f>
        <v>0</v>
      </c>
      <c r="BT947" s="88">
        <f t="shared" si="118"/>
        <v>0</v>
      </c>
      <c r="BU947" s="88">
        <f t="shared" si="119"/>
        <v>0</v>
      </c>
      <c r="BV947" s="89" t="b">
        <f>IF(BT947&lt;&gt;0,Árboles!AC941)</f>
        <v>0</v>
      </c>
      <c r="BW947" s="88">
        <f t="shared" si="120"/>
        <v>0</v>
      </c>
      <c r="BX947" s="88">
        <f t="shared" si="121"/>
        <v>0</v>
      </c>
      <c r="BY947" s="89" t="b">
        <f>IF(BW947&lt;&gt;0,Árboles!AC941)</f>
        <v>0</v>
      </c>
      <c r="BZ947" s="88">
        <f t="shared" si="122"/>
        <v>0</v>
      </c>
      <c r="CA947" s="88">
        <f t="shared" si="123"/>
        <v>0</v>
      </c>
      <c r="CB947" s="89" t="b">
        <f>IF(BZ947&lt;&gt;0,Árboles!AC941)</f>
        <v>0</v>
      </c>
      <c r="CC947" s="88">
        <f t="shared" si="124"/>
        <v>0</v>
      </c>
      <c r="CD947" s="88">
        <f t="shared" si="125"/>
        <v>0</v>
      </c>
      <c r="CE947" s="89" t="b">
        <f>IF(CC947&lt;&gt;0,Árboles!AC941)</f>
        <v>0</v>
      </c>
    </row>
    <row r="948" spans="68:83">
      <c r="BP948" s="10">
        <f>Árboles!B942</f>
        <v>0</v>
      </c>
      <c r="BQ948" s="86">
        <f>Árboles!G942</f>
        <v>0</v>
      </c>
      <c r="BR948" s="87">
        <f>Árboles!V942</f>
        <v>0</v>
      </c>
      <c r="BS948" s="87">
        <f>Árboles!W942</f>
        <v>0</v>
      </c>
      <c r="BT948" s="88">
        <f t="shared" si="118"/>
        <v>0</v>
      </c>
      <c r="BU948" s="88">
        <f t="shared" si="119"/>
        <v>0</v>
      </c>
      <c r="BV948" s="89" t="b">
        <f>IF(BT948&lt;&gt;0,Árboles!AC942)</f>
        <v>0</v>
      </c>
      <c r="BW948" s="88">
        <f t="shared" si="120"/>
        <v>0</v>
      </c>
      <c r="BX948" s="88">
        <f t="shared" si="121"/>
        <v>0</v>
      </c>
      <c r="BY948" s="89" t="b">
        <f>IF(BW948&lt;&gt;0,Árboles!AC942)</f>
        <v>0</v>
      </c>
      <c r="BZ948" s="88">
        <f t="shared" si="122"/>
        <v>0</v>
      </c>
      <c r="CA948" s="88">
        <f t="shared" si="123"/>
        <v>0</v>
      </c>
      <c r="CB948" s="89" t="b">
        <f>IF(BZ948&lt;&gt;0,Árboles!AC942)</f>
        <v>0</v>
      </c>
      <c r="CC948" s="88">
        <f t="shared" si="124"/>
        <v>0</v>
      </c>
      <c r="CD948" s="88">
        <f t="shared" si="125"/>
        <v>0</v>
      </c>
      <c r="CE948" s="89" t="b">
        <f>IF(CC948&lt;&gt;0,Árboles!AC942)</f>
        <v>0</v>
      </c>
    </row>
    <row r="949" spans="68:83">
      <c r="BP949" s="10">
        <f>Árboles!B943</f>
        <v>0</v>
      </c>
      <c r="BQ949" s="86">
        <f>Árboles!G943</f>
        <v>0</v>
      </c>
      <c r="BR949" s="87">
        <f>Árboles!V943</f>
        <v>0</v>
      </c>
      <c r="BS949" s="87">
        <f>Árboles!W943</f>
        <v>0</v>
      </c>
      <c r="BT949" s="88">
        <f t="shared" si="118"/>
        <v>0</v>
      </c>
      <c r="BU949" s="88">
        <f t="shared" si="119"/>
        <v>0</v>
      </c>
      <c r="BV949" s="89" t="b">
        <f>IF(BT949&lt;&gt;0,Árboles!AC943)</f>
        <v>0</v>
      </c>
      <c r="BW949" s="88">
        <f t="shared" si="120"/>
        <v>0</v>
      </c>
      <c r="BX949" s="88">
        <f t="shared" si="121"/>
        <v>0</v>
      </c>
      <c r="BY949" s="89" t="b">
        <f>IF(BW949&lt;&gt;0,Árboles!AC943)</f>
        <v>0</v>
      </c>
      <c r="BZ949" s="88">
        <f t="shared" si="122"/>
        <v>0</v>
      </c>
      <c r="CA949" s="88">
        <f t="shared" si="123"/>
        <v>0</v>
      </c>
      <c r="CB949" s="89" t="b">
        <f>IF(BZ949&lt;&gt;0,Árboles!AC943)</f>
        <v>0</v>
      </c>
      <c r="CC949" s="88">
        <f t="shared" si="124"/>
        <v>0</v>
      </c>
      <c r="CD949" s="88">
        <f t="shared" si="125"/>
        <v>0</v>
      </c>
      <c r="CE949" s="89" t="b">
        <f>IF(CC949&lt;&gt;0,Árboles!AC943)</f>
        <v>0</v>
      </c>
    </row>
    <row r="950" spans="68:83">
      <c r="BP950" s="10">
        <f>Árboles!B944</f>
        <v>0</v>
      </c>
      <c r="BQ950" s="86">
        <f>Árboles!G944</f>
        <v>0</v>
      </c>
      <c r="BR950" s="87">
        <f>Árboles!V944</f>
        <v>0</v>
      </c>
      <c r="BS950" s="87">
        <f>Árboles!W944</f>
        <v>0</v>
      </c>
      <c r="BT950" s="88">
        <f t="shared" si="118"/>
        <v>0</v>
      </c>
      <c r="BU950" s="88">
        <f t="shared" si="119"/>
        <v>0</v>
      </c>
      <c r="BV950" s="89" t="b">
        <f>IF(BT950&lt;&gt;0,Árboles!AC944)</f>
        <v>0</v>
      </c>
      <c r="BW950" s="88">
        <f t="shared" si="120"/>
        <v>0</v>
      </c>
      <c r="BX950" s="88">
        <f t="shared" si="121"/>
        <v>0</v>
      </c>
      <c r="BY950" s="89" t="b">
        <f>IF(BW950&lt;&gt;0,Árboles!AC944)</f>
        <v>0</v>
      </c>
      <c r="BZ950" s="88">
        <f t="shared" si="122"/>
        <v>0</v>
      </c>
      <c r="CA950" s="88">
        <f t="shared" si="123"/>
        <v>0</v>
      </c>
      <c r="CB950" s="89" t="b">
        <f>IF(BZ950&lt;&gt;0,Árboles!AC944)</f>
        <v>0</v>
      </c>
      <c r="CC950" s="88">
        <f t="shared" si="124"/>
        <v>0</v>
      </c>
      <c r="CD950" s="88">
        <f t="shared" si="125"/>
        <v>0</v>
      </c>
      <c r="CE950" s="89" t="b">
        <f>IF(CC950&lt;&gt;0,Árboles!AC944)</f>
        <v>0</v>
      </c>
    </row>
    <row r="951" spans="68:83">
      <c r="BP951" s="10">
        <f>Árboles!B945</f>
        <v>0</v>
      </c>
      <c r="BQ951" s="86">
        <f>Árboles!G945</f>
        <v>0</v>
      </c>
      <c r="BR951" s="87">
        <f>Árboles!V945</f>
        <v>0</v>
      </c>
      <c r="BS951" s="87">
        <f>Árboles!W945</f>
        <v>0</v>
      </c>
      <c r="BT951" s="88">
        <f t="shared" si="118"/>
        <v>0</v>
      </c>
      <c r="BU951" s="88">
        <f t="shared" si="119"/>
        <v>0</v>
      </c>
      <c r="BV951" s="89" t="b">
        <f>IF(BT951&lt;&gt;0,Árboles!AC945)</f>
        <v>0</v>
      </c>
      <c r="BW951" s="88">
        <f t="shared" si="120"/>
        <v>0</v>
      </c>
      <c r="BX951" s="88">
        <f t="shared" si="121"/>
        <v>0</v>
      </c>
      <c r="BY951" s="89" t="b">
        <f>IF(BW951&lt;&gt;0,Árboles!AC945)</f>
        <v>0</v>
      </c>
      <c r="BZ951" s="88">
        <f t="shared" si="122"/>
        <v>0</v>
      </c>
      <c r="CA951" s="88">
        <f t="shared" si="123"/>
        <v>0</v>
      </c>
      <c r="CB951" s="89" t="b">
        <f>IF(BZ951&lt;&gt;0,Árboles!AC945)</f>
        <v>0</v>
      </c>
      <c r="CC951" s="88">
        <f t="shared" si="124"/>
        <v>0</v>
      </c>
      <c r="CD951" s="88">
        <f t="shared" si="125"/>
        <v>0</v>
      </c>
      <c r="CE951" s="89" t="b">
        <f>IF(CC951&lt;&gt;0,Árboles!AC945)</f>
        <v>0</v>
      </c>
    </row>
    <row r="952" spans="68:83">
      <c r="BP952" s="10">
        <f>Árboles!B946</f>
        <v>0</v>
      </c>
      <c r="BQ952" s="86">
        <f>Árboles!G946</f>
        <v>0</v>
      </c>
      <c r="BR952" s="87">
        <f>Árboles!V946</f>
        <v>0</v>
      </c>
      <c r="BS952" s="87">
        <f>Árboles!W946</f>
        <v>0</v>
      </c>
      <c r="BT952" s="88">
        <f t="shared" si="118"/>
        <v>0</v>
      </c>
      <c r="BU952" s="88">
        <f t="shared" si="119"/>
        <v>0</v>
      </c>
      <c r="BV952" s="89" t="b">
        <f>IF(BT952&lt;&gt;0,Árboles!AC946)</f>
        <v>0</v>
      </c>
      <c r="BW952" s="88">
        <f t="shared" si="120"/>
        <v>0</v>
      </c>
      <c r="BX952" s="88">
        <f t="shared" si="121"/>
        <v>0</v>
      </c>
      <c r="BY952" s="89" t="b">
        <f>IF(BW952&lt;&gt;0,Árboles!AC946)</f>
        <v>0</v>
      </c>
      <c r="BZ952" s="88">
        <f t="shared" si="122"/>
        <v>0</v>
      </c>
      <c r="CA952" s="88">
        <f t="shared" si="123"/>
        <v>0</v>
      </c>
      <c r="CB952" s="89" t="b">
        <f>IF(BZ952&lt;&gt;0,Árboles!AC946)</f>
        <v>0</v>
      </c>
      <c r="CC952" s="88">
        <f t="shared" si="124"/>
        <v>0</v>
      </c>
      <c r="CD952" s="88">
        <f t="shared" si="125"/>
        <v>0</v>
      </c>
      <c r="CE952" s="89" t="b">
        <f>IF(CC952&lt;&gt;0,Árboles!AC946)</f>
        <v>0</v>
      </c>
    </row>
    <row r="953" spans="68:83">
      <c r="BP953" s="10">
        <f>Árboles!B947</f>
        <v>0</v>
      </c>
      <c r="BQ953" s="86">
        <f>Árboles!G947</f>
        <v>0</v>
      </c>
      <c r="BR953" s="87">
        <f>Árboles!V947</f>
        <v>0</v>
      </c>
      <c r="BS953" s="87">
        <f>Árboles!W947</f>
        <v>0</v>
      </c>
      <c r="BT953" s="88">
        <f t="shared" si="118"/>
        <v>0</v>
      </c>
      <c r="BU953" s="88">
        <f t="shared" si="119"/>
        <v>0</v>
      </c>
      <c r="BV953" s="89" t="b">
        <f>IF(BT953&lt;&gt;0,Árboles!AC947)</f>
        <v>0</v>
      </c>
      <c r="BW953" s="88">
        <f t="shared" si="120"/>
        <v>0</v>
      </c>
      <c r="BX953" s="88">
        <f t="shared" si="121"/>
        <v>0</v>
      </c>
      <c r="BY953" s="89" t="b">
        <f>IF(BW953&lt;&gt;0,Árboles!AC947)</f>
        <v>0</v>
      </c>
      <c r="BZ953" s="88">
        <f t="shared" si="122"/>
        <v>0</v>
      </c>
      <c r="CA953" s="88">
        <f t="shared" si="123"/>
        <v>0</v>
      </c>
      <c r="CB953" s="89" t="b">
        <f>IF(BZ953&lt;&gt;0,Árboles!AC947)</f>
        <v>0</v>
      </c>
      <c r="CC953" s="88">
        <f t="shared" si="124"/>
        <v>0</v>
      </c>
      <c r="CD953" s="88">
        <f t="shared" si="125"/>
        <v>0</v>
      </c>
      <c r="CE953" s="89" t="b">
        <f>IF(CC953&lt;&gt;0,Árboles!AC947)</f>
        <v>0</v>
      </c>
    </row>
    <row r="954" spans="68:83">
      <c r="BP954" s="10">
        <f>Árboles!B948</f>
        <v>0</v>
      </c>
      <c r="BQ954" s="86">
        <f>Árboles!G948</f>
        <v>0</v>
      </c>
      <c r="BR954" s="87">
        <f>Árboles!V948</f>
        <v>0</v>
      </c>
      <c r="BS954" s="87">
        <f>Árboles!W948</f>
        <v>0</v>
      </c>
      <c r="BT954" s="88">
        <f t="shared" si="118"/>
        <v>0</v>
      </c>
      <c r="BU954" s="88">
        <f t="shared" si="119"/>
        <v>0</v>
      </c>
      <c r="BV954" s="89" t="b">
        <f>IF(BT954&lt;&gt;0,Árboles!AC948)</f>
        <v>0</v>
      </c>
      <c r="BW954" s="88">
        <f t="shared" si="120"/>
        <v>0</v>
      </c>
      <c r="BX954" s="88">
        <f t="shared" si="121"/>
        <v>0</v>
      </c>
      <c r="BY954" s="89" t="b">
        <f>IF(BW954&lt;&gt;0,Árboles!AC948)</f>
        <v>0</v>
      </c>
      <c r="BZ954" s="88">
        <f t="shared" si="122"/>
        <v>0</v>
      </c>
      <c r="CA954" s="88">
        <f t="shared" si="123"/>
        <v>0</v>
      </c>
      <c r="CB954" s="89" t="b">
        <f>IF(BZ954&lt;&gt;0,Árboles!AC948)</f>
        <v>0</v>
      </c>
      <c r="CC954" s="88">
        <f t="shared" si="124"/>
        <v>0</v>
      </c>
      <c r="CD954" s="88">
        <f t="shared" si="125"/>
        <v>0</v>
      </c>
      <c r="CE954" s="89" t="b">
        <f>IF(CC954&lt;&gt;0,Árboles!AC948)</f>
        <v>0</v>
      </c>
    </row>
    <row r="955" spans="68:83">
      <c r="BP955" s="10">
        <f>Árboles!B949</f>
        <v>0</v>
      </c>
      <c r="BQ955" s="86">
        <f>Árboles!G949</f>
        <v>0</v>
      </c>
      <c r="BR955" s="87">
        <f>Árboles!V949</f>
        <v>0</v>
      </c>
      <c r="BS955" s="87">
        <f>Árboles!W949</f>
        <v>0</v>
      </c>
      <c r="BT955" s="88">
        <f t="shared" si="118"/>
        <v>0</v>
      </c>
      <c r="BU955" s="88">
        <f t="shared" si="119"/>
        <v>0</v>
      </c>
      <c r="BV955" s="89" t="b">
        <f>IF(BT955&lt;&gt;0,Árboles!AC949)</f>
        <v>0</v>
      </c>
      <c r="BW955" s="88">
        <f t="shared" si="120"/>
        <v>0</v>
      </c>
      <c r="BX955" s="88">
        <f t="shared" si="121"/>
        <v>0</v>
      </c>
      <c r="BY955" s="89" t="b">
        <f>IF(BW955&lt;&gt;0,Árboles!AC949)</f>
        <v>0</v>
      </c>
      <c r="BZ955" s="88">
        <f t="shared" si="122"/>
        <v>0</v>
      </c>
      <c r="CA955" s="88">
        <f t="shared" si="123"/>
        <v>0</v>
      </c>
      <c r="CB955" s="89" t="b">
        <f>IF(BZ955&lt;&gt;0,Árboles!AC949)</f>
        <v>0</v>
      </c>
      <c r="CC955" s="88">
        <f t="shared" si="124"/>
        <v>0</v>
      </c>
      <c r="CD955" s="88">
        <f t="shared" si="125"/>
        <v>0</v>
      </c>
      <c r="CE955" s="89" t="b">
        <f>IF(CC955&lt;&gt;0,Árboles!AC949)</f>
        <v>0</v>
      </c>
    </row>
    <row r="956" spans="68:83">
      <c r="BP956" s="10">
        <f>Árboles!B950</f>
        <v>0</v>
      </c>
      <c r="BQ956" s="86">
        <f>Árboles!G950</f>
        <v>0</v>
      </c>
      <c r="BR956" s="87">
        <f>Árboles!V950</f>
        <v>0</v>
      </c>
      <c r="BS956" s="87">
        <f>Árboles!W950</f>
        <v>0</v>
      </c>
      <c r="BT956" s="88">
        <f t="shared" si="118"/>
        <v>0</v>
      </c>
      <c r="BU956" s="88">
        <f t="shared" si="119"/>
        <v>0</v>
      </c>
      <c r="BV956" s="89" t="b">
        <f>IF(BT956&lt;&gt;0,Árboles!AC950)</f>
        <v>0</v>
      </c>
      <c r="BW956" s="88">
        <f t="shared" si="120"/>
        <v>0</v>
      </c>
      <c r="BX956" s="88">
        <f t="shared" si="121"/>
        <v>0</v>
      </c>
      <c r="BY956" s="89" t="b">
        <f>IF(BW956&lt;&gt;0,Árboles!AC950)</f>
        <v>0</v>
      </c>
      <c r="BZ956" s="88">
        <f t="shared" si="122"/>
        <v>0</v>
      </c>
      <c r="CA956" s="88">
        <f t="shared" si="123"/>
        <v>0</v>
      </c>
      <c r="CB956" s="89" t="b">
        <f>IF(BZ956&lt;&gt;0,Árboles!AC950)</f>
        <v>0</v>
      </c>
      <c r="CC956" s="88">
        <f t="shared" si="124"/>
        <v>0</v>
      </c>
      <c r="CD956" s="88">
        <f t="shared" si="125"/>
        <v>0</v>
      </c>
      <c r="CE956" s="89" t="b">
        <f>IF(CC956&lt;&gt;0,Árboles!AC950)</f>
        <v>0</v>
      </c>
    </row>
    <row r="957" spans="68:83">
      <c r="BP957" s="10">
        <f>Árboles!B951</f>
        <v>0</v>
      </c>
      <c r="BQ957" s="86">
        <f>Árboles!G951</f>
        <v>0</v>
      </c>
      <c r="BR957" s="87">
        <f>Árboles!V951</f>
        <v>0</v>
      </c>
      <c r="BS957" s="87">
        <f>Árboles!W951</f>
        <v>0</v>
      </c>
      <c r="BT957" s="88">
        <f t="shared" si="118"/>
        <v>0</v>
      </c>
      <c r="BU957" s="88">
        <f t="shared" si="119"/>
        <v>0</v>
      </c>
      <c r="BV957" s="89" t="b">
        <f>IF(BT957&lt;&gt;0,Árboles!AC951)</f>
        <v>0</v>
      </c>
      <c r="BW957" s="88">
        <f t="shared" si="120"/>
        <v>0</v>
      </c>
      <c r="BX957" s="88">
        <f t="shared" si="121"/>
        <v>0</v>
      </c>
      <c r="BY957" s="89" t="b">
        <f>IF(BW957&lt;&gt;0,Árboles!AC951)</f>
        <v>0</v>
      </c>
      <c r="BZ957" s="88">
        <f t="shared" si="122"/>
        <v>0</v>
      </c>
      <c r="CA957" s="88">
        <f t="shared" si="123"/>
        <v>0</v>
      </c>
      <c r="CB957" s="89" t="b">
        <f>IF(BZ957&lt;&gt;0,Árboles!AC951)</f>
        <v>0</v>
      </c>
      <c r="CC957" s="88">
        <f t="shared" si="124"/>
        <v>0</v>
      </c>
      <c r="CD957" s="88">
        <f t="shared" si="125"/>
        <v>0</v>
      </c>
      <c r="CE957" s="89" t="b">
        <f>IF(CC957&lt;&gt;0,Árboles!AC951)</f>
        <v>0</v>
      </c>
    </row>
    <row r="958" spans="68:83">
      <c r="BP958" s="10">
        <f>Árboles!B952</f>
        <v>0</v>
      </c>
      <c r="BQ958" s="86">
        <f>Árboles!G952</f>
        <v>0</v>
      </c>
      <c r="BR958" s="87">
        <f>Árboles!V952</f>
        <v>0</v>
      </c>
      <c r="BS958" s="87">
        <f>Árboles!W952</f>
        <v>0</v>
      </c>
      <c r="BT958" s="88">
        <f t="shared" si="118"/>
        <v>0</v>
      </c>
      <c r="BU958" s="88">
        <f t="shared" si="119"/>
        <v>0</v>
      </c>
      <c r="BV958" s="89" t="b">
        <f>IF(BT958&lt;&gt;0,Árboles!AC952)</f>
        <v>0</v>
      </c>
      <c r="BW958" s="88">
        <f t="shared" si="120"/>
        <v>0</v>
      </c>
      <c r="BX958" s="88">
        <f t="shared" si="121"/>
        <v>0</v>
      </c>
      <c r="BY958" s="89" t="b">
        <f>IF(BW958&lt;&gt;0,Árboles!AC952)</f>
        <v>0</v>
      </c>
      <c r="BZ958" s="88">
        <f t="shared" si="122"/>
        <v>0</v>
      </c>
      <c r="CA958" s="88">
        <f t="shared" si="123"/>
        <v>0</v>
      </c>
      <c r="CB958" s="89" t="b">
        <f>IF(BZ958&lt;&gt;0,Árboles!AC952)</f>
        <v>0</v>
      </c>
      <c r="CC958" s="88">
        <f t="shared" si="124"/>
        <v>0</v>
      </c>
      <c r="CD958" s="88">
        <f t="shared" si="125"/>
        <v>0</v>
      </c>
      <c r="CE958" s="89" t="b">
        <f>IF(CC958&lt;&gt;0,Árboles!AC952)</f>
        <v>0</v>
      </c>
    </row>
    <row r="959" spans="68:83">
      <c r="BP959" s="10">
        <f>Árboles!B953</f>
        <v>0</v>
      </c>
      <c r="BQ959" s="86">
        <f>Árboles!G953</f>
        <v>0</v>
      </c>
      <c r="BR959" s="87">
        <f>Árboles!V953</f>
        <v>0</v>
      </c>
      <c r="BS959" s="87">
        <f>Árboles!W953</f>
        <v>0</v>
      </c>
      <c r="BT959" s="88">
        <f t="shared" si="118"/>
        <v>0</v>
      </c>
      <c r="BU959" s="88">
        <f t="shared" si="119"/>
        <v>0</v>
      </c>
      <c r="BV959" s="89" t="b">
        <f>IF(BT959&lt;&gt;0,Árboles!AC953)</f>
        <v>0</v>
      </c>
      <c r="BW959" s="88">
        <f t="shared" si="120"/>
        <v>0</v>
      </c>
      <c r="BX959" s="88">
        <f t="shared" si="121"/>
        <v>0</v>
      </c>
      <c r="BY959" s="89" t="b">
        <f>IF(BW959&lt;&gt;0,Árboles!AC953)</f>
        <v>0</v>
      </c>
      <c r="BZ959" s="88">
        <f t="shared" si="122"/>
        <v>0</v>
      </c>
      <c r="CA959" s="88">
        <f t="shared" si="123"/>
        <v>0</v>
      </c>
      <c r="CB959" s="89" t="b">
        <f>IF(BZ959&lt;&gt;0,Árboles!AC953)</f>
        <v>0</v>
      </c>
      <c r="CC959" s="88">
        <f t="shared" si="124"/>
        <v>0</v>
      </c>
      <c r="CD959" s="88">
        <f t="shared" si="125"/>
        <v>0</v>
      </c>
      <c r="CE959" s="89" t="b">
        <f>IF(CC959&lt;&gt;0,Árboles!AC953)</f>
        <v>0</v>
      </c>
    </row>
    <row r="960" spans="68:83">
      <c r="BP960" s="10">
        <f>Árboles!B954</f>
        <v>0</v>
      </c>
      <c r="BQ960" s="86">
        <f>Árboles!G954</f>
        <v>0</v>
      </c>
      <c r="BR960" s="87">
        <f>Árboles!V954</f>
        <v>0</v>
      </c>
      <c r="BS960" s="87">
        <f>Árboles!W954</f>
        <v>0</v>
      </c>
      <c r="BT960" s="88">
        <f t="shared" si="118"/>
        <v>0</v>
      </c>
      <c r="BU960" s="88">
        <f t="shared" si="119"/>
        <v>0</v>
      </c>
      <c r="BV960" s="89" t="b">
        <f>IF(BT960&lt;&gt;0,Árboles!AC954)</f>
        <v>0</v>
      </c>
      <c r="BW960" s="88">
        <f t="shared" si="120"/>
        <v>0</v>
      </c>
      <c r="BX960" s="88">
        <f t="shared" si="121"/>
        <v>0</v>
      </c>
      <c r="BY960" s="89" t="b">
        <f>IF(BW960&lt;&gt;0,Árboles!AC954)</f>
        <v>0</v>
      </c>
      <c r="BZ960" s="88">
        <f t="shared" si="122"/>
        <v>0</v>
      </c>
      <c r="CA960" s="88">
        <f t="shared" si="123"/>
        <v>0</v>
      </c>
      <c r="CB960" s="89" t="b">
        <f>IF(BZ960&lt;&gt;0,Árboles!AC954)</f>
        <v>0</v>
      </c>
      <c r="CC960" s="88">
        <f t="shared" si="124"/>
        <v>0</v>
      </c>
      <c r="CD960" s="88">
        <f t="shared" si="125"/>
        <v>0</v>
      </c>
      <c r="CE960" s="89" t="b">
        <f>IF(CC960&lt;&gt;0,Árboles!AC954)</f>
        <v>0</v>
      </c>
    </row>
    <row r="961" spans="68:83">
      <c r="BP961" s="10">
        <f>Árboles!B955</f>
        <v>0</v>
      </c>
      <c r="BQ961" s="86">
        <f>Árboles!G955</f>
        <v>0</v>
      </c>
      <c r="BR961" s="87">
        <f>Árboles!V955</f>
        <v>0</v>
      </c>
      <c r="BS961" s="87">
        <f>Árboles!W955</f>
        <v>0</v>
      </c>
      <c r="BT961" s="88">
        <f t="shared" si="118"/>
        <v>0</v>
      </c>
      <c r="BU961" s="88">
        <f t="shared" si="119"/>
        <v>0</v>
      </c>
      <c r="BV961" s="89" t="b">
        <f>IF(BT961&lt;&gt;0,Árboles!AC955)</f>
        <v>0</v>
      </c>
      <c r="BW961" s="88">
        <f t="shared" si="120"/>
        <v>0</v>
      </c>
      <c r="BX961" s="88">
        <f t="shared" si="121"/>
        <v>0</v>
      </c>
      <c r="BY961" s="89" t="b">
        <f>IF(BW961&lt;&gt;0,Árboles!AC955)</f>
        <v>0</v>
      </c>
      <c r="BZ961" s="88">
        <f t="shared" si="122"/>
        <v>0</v>
      </c>
      <c r="CA961" s="88">
        <f t="shared" si="123"/>
        <v>0</v>
      </c>
      <c r="CB961" s="89" t="b">
        <f>IF(BZ961&lt;&gt;0,Árboles!AC955)</f>
        <v>0</v>
      </c>
      <c r="CC961" s="88">
        <f t="shared" si="124"/>
        <v>0</v>
      </c>
      <c r="CD961" s="88">
        <f t="shared" si="125"/>
        <v>0</v>
      </c>
      <c r="CE961" s="89" t="b">
        <f>IF(CC961&lt;&gt;0,Árboles!AC955)</f>
        <v>0</v>
      </c>
    </row>
    <row r="962" spans="68:83">
      <c r="BP962" s="10">
        <f>Árboles!B956</f>
        <v>0</v>
      </c>
      <c r="BQ962" s="86">
        <f>Árboles!G956</f>
        <v>0</v>
      </c>
      <c r="BR962" s="87">
        <f>Árboles!V956</f>
        <v>0</v>
      </c>
      <c r="BS962" s="87">
        <f>Árboles!W956</f>
        <v>0</v>
      </c>
      <c r="BT962" s="88">
        <f t="shared" si="118"/>
        <v>0</v>
      </c>
      <c r="BU962" s="88">
        <f t="shared" si="119"/>
        <v>0</v>
      </c>
      <c r="BV962" s="89" t="b">
        <f>IF(BT962&lt;&gt;0,Árboles!AC956)</f>
        <v>0</v>
      </c>
      <c r="BW962" s="88">
        <f t="shared" si="120"/>
        <v>0</v>
      </c>
      <c r="BX962" s="88">
        <f t="shared" si="121"/>
        <v>0</v>
      </c>
      <c r="BY962" s="89" t="b">
        <f>IF(BW962&lt;&gt;0,Árboles!AC956)</f>
        <v>0</v>
      </c>
      <c r="BZ962" s="88">
        <f t="shared" si="122"/>
        <v>0</v>
      </c>
      <c r="CA962" s="88">
        <f t="shared" si="123"/>
        <v>0</v>
      </c>
      <c r="CB962" s="89" t="b">
        <f>IF(BZ962&lt;&gt;0,Árboles!AC956)</f>
        <v>0</v>
      </c>
      <c r="CC962" s="88">
        <f t="shared" si="124"/>
        <v>0</v>
      </c>
      <c r="CD962" s="88">
        <f t="shared" si="125"/>
        <v>0</v>
      </c>
      <c r="CE962" s="89" t="b">
        <f>IF(CC962&lt;&gt;0,Árboles!AC956)</f>
        <v>0</v>
      </c>
    </row>
    <row r="963" spans="68:83">
      <c r="BP963" s="10">
        <f>Árboles!B957</f>
        <v>0</v>
      </c>
      <c r="BQ963" s="86">
        <f>Árboles!G957</f>
        <v>0</v>
      </c>
      <c r="BR963" s="87">
        <f>Árboles!V957</f>
        <v>0</v>
      </c>
      <c r="BS963" s="87">
        <f>Árboles!W957</f>
        <v>0</v>
      </c>
      <c r="BT963" s="88">
        <f t="shared" si="118"/>
        <v>0</v>
      </c>
      <c r="BU963" s="88">
        <f t="shared" si="119"/>
        <v>0</v>
      </c>
      <c r="BV963" s="89" t="b">
        <f>IF(BT963&lt;&gt;0,Árboles!AC957)</f>
        <v>0</v>
      </c>
      <c r="BW963" s="88">
        <f t="shared" si="120"/>
        <v>0</v>
      </c>
      <c r="BX963" s="88">
        <f t="shared" si="121"/>
        <v>0</v>
      </c>
      <c r="BY963" s="89" t="b">
        <f>IF(BW963&lt;&gt;0,Árboles!AC957)</f>
        <v>0</v>
      </c>
      <c r="BZ963" s="88">
        <f t="shared" si="122"/>
        <v>0</v>
      </c>
      <c r="CA963" s="88">
        <f t="shared" si="123"/>
        <v>0</v>
      </c>
      <c r="CB963" s="89" t="b">
        <f>IF(BZ963&lt;&gt;0,Árboles!AC957)</f>
        <v>0</v>
      </c>
      <c r="CC963" s="88">
        <f t="shared" si="124"/>
        <v>0</v>
      </c>
      <c r="CD963" s="88">
        <f t="shared" si="125"/>
        <v>0</v>
      </c>
      <c r="CE963" s="89" t="b">
        <f>IF(CC963&lt;&gt;0,Árboles!AC957)</f>
        <v>0</v>
      </c>
    </row>
    <row r="964" spans="68:83">
      <c r="BP964" s="10">
        <f>Árboles!B958</f>
        <v>0</v>
      </c>
      <c r="BQ964" s="86">
        <f>Árboles!G958</f>
        <v>0</v>
      </c>
      <c r="BR964" s="87">
        <f>Árboles!V958</f>
        <v>0</v>
      </c>
      <c r="BS964" s="87">
        <f>Árboles!W958</f>
        <v>0</v>
      </c>
      <c r="BT964" s="88">
        <f t="shared" si="118"/>
        <v>0</v>
      </c>
      <c r="BU964" s="88">
        <f t="shared" si="119"/>
        <v>0</v>
      </c>
      <c r="BV964" s="89" t="b">
        <f>IF(BT964&lt;&gt;0,Árboles!AC958)</f>
        <v>0</v>
      </c>
      <c r="BW964" s="88">
        <f t="shared" si="120"/>
        <v>0</v>
      </c>
      <c r="BX964" s="88">
        <f t="shared" si="121"/>
        <v>0</v>
      </c>
      <c r="BY964" s="89" t="b">
        <f>IF(BW964&lt;&gt;0,Árboles!AC958)</f>
        <v>0</v>
      </c>
      <c r="BZ964" s="88">
        <f t="shared" si="122"/>
        <v>0</v>
      </c>
      <c r="CA964" s="88">
        <f t="shared" si="123"/>
        <v>0</v>
      </c>
      <c r="CB964" s="89" t="b">
        <f>IF(BZ964&lt;&gt;0,Árboles!AC958)</f>
        <v>0</v>
      </c>
      <c r="CC964" s="88">
        <f t="shared" si="124"/>
        <v>0</v>
      </c>
      <c r="CD964" s="88">
        <f t="shared" si="125"/>
        <v>0</v>
      </c>
      <c r="CE964" s="89" t="b">
        <f>IF(CC964&lt;&gt;0,Árboles!AC958)</f>
        <v>0</v>
      </c>
    </row>
    <row r="965" spans="68:83">
      <c r="BP965" s="10">
        <f>Árboles!B959</f>
        <v>0</v>
      </c>
      <c r="BQ965" s="86">
        <f>Árboles!G959</f>
        <v>0</v>
      </c>
      <c r="BR965" s="87">
        <f>Árboles!V959</f>
        <v>0</v>
      </c>
      <c r="BS965" s="87">
        <f>Árboles!W959</f>
        <v>0</v>
      </c>
      <c r="BT965" s="88">
        <f t="shared" si="118"/>
        <v>0</v>
      </c>
      <c r="BU965" s="88">
        <f t="shared" si="119"/>
        <v>0</v>
      </c>
      <c r="BV965" s="89" t="b">
        <f>IF(BT965&lt;&gt;0,Árboles!AC959)</f>
        <v>0</v>
      </c>
      <c r="BW965" s="88">
        <f t="shared" si="120"/>
        <v>0</v>
      </c>
      <c r="BX965" s="88">
        <f t="shared" si="121"/>
        <v>0</v>
      </c>
      <c r="BY965" s="89" t="b">
        <f>IF(BW965&lt;&gt;0,Árboles!AC959)</f>
        <v>0</v>
      </c>
      <c r="BZ965" s="88">
        <f t="shared" si="122"/>
        <v>0</v>
      </c>
      <c r="CA965" s="88">
        <f t="shared" si="123"/>
        <v>0</v>
      </c>
      <c r="CB965" s="89" t="b">
        <f>IF(BZ965&lt;&gt;0,Árboles!AC959)</f>
        <v>0</v>
      </c>
      <c r="CC965" s="88">
        <f t="shared" si="124"/>
        <v>0</v>
      </c>
      <c r="CD965" s="88">
        <f t="shared" si="125"/>
        <v>0</v>
      </c>
      <c r="CE965" s="89" t="b">
        <f>IF(CC965&lt;&gt;0,Árboles!AC959)</f>
        <v>0</v>
      </c>
    </row>
    <row r="966" spans="68:83">
      <c r="BP966" s="10">
        <f>Árboles!B960</f>
        <v>0</v>
      </c>
      <c r="BQ966" s="86">
        <f>Árboles!G960</f>
        <v>0</v>
      </c>
      <c r="BR966" s="87">
        <f>Árboles!V960</f>
        <v>0</v>
      </c>
      <c r="BS966" s="87">
        <f>Árboles!W960</f>
        <v>0</v>
      </c>
      <c r="BT966" s="88">
        <f t="shared" si="118"/>
        <v>0</v>
      </c>
      <c r="BU966" s="88">
        <f t="shared" si="119"/>
        <v>0</v>
      </c>
      <c r="BV966" s="89" t="b">
        <f>IF(BT966&lt;&gt;0,Árboles!AC960)</f>
        <v>0</v>
      </c>
      <c r="BW966" s="88">
        <f t="shared" si="120"/>
        <v>0</v>
      </c>
      <c r="BX966" s="88">
        <f t="shared" si="121"/>
        <v>0</v>
      </c>
      <c r="BY966" s="89" t="b">
        <f>IF(BW966&lt;&gt;0,Árboles!AC960)</f>
        <v>0</v>
      </c>
      <c r="BZ966" s="88">
        <f t="shared" si="122"/>
        <v>0</v>
      </c>
      <c r="CA966" s="88">
        <f t="shared" si="123"/>
        <v>0</v>
      </c>
      <c r="CB966" s="89" t="b">
        <f>IF(BZ966&lt;&gt;0,Árboles!AC960)</f>
        <v>0</v>
      </c>
      <c r="CC966" s="88">
        <f t="shared" si="124"/>
        <v>0</v>
      </c>
      <c r="CD966" s="88">
        <f t="shared" si="125"/>
        <v>0</v>
      </c>
      <c r="CE966" s="89" t="b">
        <f>IF(CC966&lt;&gt;0,Árboles!AC960)</f>
        <v>0</v>
      </c>
    </row>
    <row r="967" spans="68:83">
      <c r="BP967" s="10">
        <f>Árboles!B961</f>
        <v>0</v>
      </c>
      <c r="BQ967" s="86">
        <f>Árboles!G961</f>
        <v>0</v>
      </c>
      <c r="BR967" s="87">
        <f>Árboles!V961</f>
        <v>0</v>
      </c>
      <c r="BS967" s="87">
        <f>Árboles!W961</f>
        <v>0</v>
      </c>
      <c r="BT967" s="88">
        <f t="shared" si="118"/>
        <v>0</v>
      </c>
      <c r="BU967" s="88">
        <f t="shared" si="119"/>
        <v>0</v>
      </c>
      <c r="BV967" s="89" t="b">
        <f>IF(BT967&lt;&gt;0,Árboles!AC961)</f>
        <v>0</v>
      </c>
      <c r="BW967" s="88">
        <f t="shared" si="120"/>
        <v>0</v>
      </c>
      <c r="BX967" s="88">
        <f t="shared" si="121"/>
        <v>0</v>
      </c>
      <c r="BY967" s="89" t="b">
        <f>IF(BW967&lt;&gt;0,Árboles!AC961)</f>
        <v>0</v>
      </c>
      <c r="BZ967" s="88">
        <f t="shared" si="122"/>
        <v>0</v>
      </c>
      <c r="CA967" s="88">
        <f t="shared" si="123"/>
        <v>0</v>
      </c>
      <c r="CB967" s="89" t="b">
        <f>IF(BZ967&lt;&gt;0,Árboles!AC961)</f>
        <v>0</v>
      </c>
      <c r="CC967" s="88">
        <f t="shared" si="124"/>
        <v>0</v>
      </c>
      <c r="CD967" s="88">
        <f t="shared" si="125"/>
        <v>0</v>
      </c>
      <c r="CE967" s="89" t="b">
        <f>IF(CC967&lt;&gt;0,Árboles!AC961)</f>
        <v>0</v>
      </c>
    </row>
    <row r="968" spans="68:83">
      <c r="BP968" s="10">
        <f>Árboles!B962</f>
        <v>0</v>
      </c>
      <c r="BQ968" s="86">
        <f>Árboles!G962</f>
        <v>0</v>
      </c>
      <c r="BR968" s="87">
        <f>Árboles!V962</f>
        <v>0</v>
      </c>
      <c r="BS968" s="87">
        <f>Árboles!W962</f>
        <v>0</v>
      </c>
      <c r="BT968" s="88">
        <f t="shared" si="118"/>
        <v>0</v>
      </c>
      <c r="BU968" s="88">
        <f t="shared" si="119"/>
        <v>0</v>
      </c>
      <c r="BV968" s="89" t="b">
        <f>IF(BT968&lt;&gt;0,Árboles!AC962)</f>
        <v>0</v>
      </c>
      <c r="BW968" s="88">
        <f t="shared" si="120"/>
        <v>0</v>
      </c>
      <c r="BX968" s="88">
        <f t="shared" si="121"/>
        <v>0</v>
      </c>
      <c r="BY968" s="89" t="b">
        <f>IF(BW968&lt;&gt;0,Árboles!AC962)</f>
        <v>0</v>
      </c>
      <c r="BZ968" s="88">
        <f t="shared" si="122"/>
        <v>0</v>
      </c>
      <c r="CA968" s="88">
        <f t="shared" si="123"/>
        <v>0</v>
      </c>
      <c r="CB968" s="89" t="b">
        <f>IF(BZ968&lt;&gt;0,Árboles!AC962)</f>
        <v>0</v>
      </c>
      <c r="CC968" s="88">
        <f t="shared" si="124"/>
        <v>0</v>
      </c>
      <c r="CD968" s="88">
        <f t="shared" si="125"/>
        <v>0</v>
      </c>
      <c r="CE968" s="89" t="b">
        <f>IF(CC968&lt;&gt;0,Árboles!AC962)</f>
        <v>0</v>
      </c>
    </row>
    <row r="969" spans="68:83">
      <c r="BP969" s="10">
        <f>Árboles!B963</f>
        <v>0</v>
      </c>
      <c r="BQ969" s="86">
        <f>Árboles!G963</f>
        <v>0</v>
      </c>
      <c r="BR969" s="87">
        <f>Árboles!V963</f>
        <v>0</v>
      </c>
      <c r="BS969" s="87">
        <f>Árboles!W963</f>
        <v>0</v>
      </c>
      <c r="BT969" s="88">
        <f t="shared" ref="BT969:BT1032" si="126">IF(AND($BQ969="Quercus pyrenaica",$CF$7=TRUE),$BR969,0)</f>
        <v>0</v>
      </c>
      <c r="BU969" s="88">
        <f t="shared" ref="BU969:BU1032" si="127">IF(AND($BQ969="Quercus pyrenaica",$CF$7=TRUE),$BS969,0)</f>
        <v>0</v>
      </c>
      <c r="BV969" s="89" t="b">
        <f>IF(BT969&lt;&gt;0,Árboles!AC963)</f>
        <v>0</v>
      </c>
      <c r="BW969" s="88">
        <f t="shared" ref="BW969:BW1032" si="128">IF(AND($BQ969="Pinus nigra",$CF$8=TRUE),$BR969,0)</f>
        <v>0</v>
      </c>
      <c r="BX969" s="88">
        <f t="shared" ref="BX969:BX1032" si="129">IF(AND($BQ969="Pinus nigra",$CF$8=TRUE),$BS969,0)</f>
        <v>0</v>
      </c>
      <c r="BY969" s="89" t="b">
        <f>IF(BW969&lt;&gt;0,Árboles!AC963)</f>
        <v>0</v>
      </c>
      <c r="BZ969" s="88">
        <f t="shared" ref="BZ969:BZ1032" si="130">IF(AND($BQ969="Pinus sylvestris",$CF$9=TRUE),$BR969,0)</f>
        <v>0</v>
      </c>
      <c r="CA969" s="88">
        <f t="shared" ref="CA969:CA1032" si="131">IF(AND($BQ969="Pinus sylvestris",$CF$9=TRUE),$BS969,0)</f>
        <v>0</v>
      </c>
      <c r="CB969" s="89" t="b">
        <f>IF(BZ969&lt;&gt;0,Árboles!AC963)</f>
        <v>0</v>
      </c>
      <c r="CC969" s="88">
        <f t="shared" ref="CC969:CC1032" si="132">IF(AND($BQ969="Crataegus monogyna",$CF$10=TRUE),$BR969,0)</f>
        <v>0</v>
      </c>
      <c r="CD969" s="88">
        <f t="shared" ref="CD969:CD1032" si="133">IF(AND($BQ969="Crataegus monogyna",$CF$10=TRUE),$BS969,0)</f>
        <v>0</v>
      </c>
      <c r="CE969" s="89" t="b">
        <f>IF(CC969&lt;&gt;0,Árboles!AC963)</f>
        <v>0</v>
      </c>
    </row>
    <row r="970" spans="68:83">
      <c r="BP970" s="10">
        <f>Árboles!B964</f>
        <v>0</v>
      </c>
      <c r="BQ970" s="86">
        <f>Árboles!G964</f>
        <v>0</v>
      </c>
      <c r="BR970" s="87">
        <f>Árboles!V964</f>
        <v>0</v>
      </c>
      <c r="BS970" s="87">
        <f>Árboles!W964</f>
        <v>0</v>
      </c>
      <c r="BT970" s="88">
        <f t="shared" si="126"/>
        <v>0</v>
      </c>
      <c r="BU970" s="88">
        <f t="shared" si="127"/>
        <v>0</v>
      </c>
      <c r="BV970" s="89" t="b">
        <f>IF(BT970&lt;&gt;0,Árboles!AC964)</f>
        <v>0</v>
      </c>
      <c r="BW970" s="88">
        <f t="shared" si="128"/>
        <v>0</v>
      </c>
      <c r="BX970" s="88">
        <f t="shared" si="129"/>
        <v>0</v>
      </c>
      <c r="BY970" s="89" t="b">
        <f>IF(BW970&lt;&gt;0,Árboles!AC964)</f>
        <v>0</v>
      </c>
      <c r="BZ970" s="88">
        <f t="shared" si="130"/>
        <v>0</v>
      </c>
      <c r="CA970" s="88">
        <f t="shared" si="131"/>
        <v>0</v>
      </c>
      <c r="CB970" s="89" t="b">
        <f>IF(BZ970&lt;&gt;0,Árboles!AC964)</f>
        <v>0</v>
      </c>
      <c r="CC970" s="88">
        <f t="shared" si="132"/>
        <v>0</v>
      </c>
      <c r="CD970" s="88">
        <f t="shared" si="133"/>
        <v>0</v>
      </c>
      <c r="CE970" s="89" t="b">
        <f>IF(CC970&lt;&gt;0,Árboles!AC964)</f>
        <v>0</v>
      </c>
    </row>
    <row r="971" spans="68:83">
      <c r="BP971" s="10">
        <f>Árboles!B965</f>
        <v>0</v>
      </c>
      <c r="BQ971" s="86">
        <f>Árboles!G965</f>
        <v>0</v>
      </c>
      <c r="BR971" s="87">
        <f>Árboles!V965</f>
        <v>0</v>
      </c>
      <c r="BS971" s="87">
        <f>Árboles!W965</f>
        <v>0</v>
      </c>
      <c r="BT971" s="88">
        <f t="shared" si="126"/>
        <v>0</v>
      </c>
      <c r="BU971" s="88">
        <f t="shared" si="127"/>
        <v>0</v>
      </c>
      <c r="BV971" s="89" t="b">
        <f>IF(BT971&lt;&gt;0,Árboles!AC965)</f>
        <v>0</v>
      </c>
      <c r="BW971" s="88">
        <f t="shared" si="128"/>
        <v>0</v>
      </c>
      <c r="BX971" s="88">
        <f t="shared" si="129"/>
        <v>0</v>
      </c>
      <c r="BY971" s="89" t="b">
        <f>IF(BW971&lt;&gt;0,Árboles!AC965)</f>
        <v>0</v>
      </c>
      <c r="BZ971" s="88">
        <f t="shared" si="130"/>
        <v>0</v>
      </c>
      <c r="CA971" s="88">
        <f t="shared" si="131"/>
        <v>0</v>
      </c>
      <c r="CB971" s="89" t="b">
        <f>IF(BZ971&lt;&gt;0,Árboles!AC965)</f>
        <v>0</v>
      </c>
      <c r="CC971" s="88">
        <f t="shared" si="132"/>
        <v>0</v>
      </c>
      <c r="CD971" s="88">
        <f t="shared" si="133"/>
        <v>0</v>
      </c>
      <c r="CE971" s="89" t="b">
        <f>IF(CC971&lt;&gt;0,Árboles!AC965)</f>
        <v>0</v>
      </c>
    </row>
    <row r="972" spans="68:83">
      <c r="BP972" s="10">
        <f>Árboles!B966</f>
        <v>0</v>
      </c>
      <c r="BQ972" s="86">
        <f>Árboles!G966</f>
        <v>0</v>
      </c>
      <c r="BR972" s="87">
        <f>Árboles!V966</f>
        <v>0</v>
      </c>
      <c r="BS972" s="87">
        <f>Árboles!W966</f>
        <v>0</v>
      </c>
      <c r="BT972" s="88">
        <f t="shared" si="126"/>
        <v>0</v>
      </c>
      <c r="BU972" s="88">
        <f t="shared" si="127"/>
        <v>0</v>
      </c>
      <c r="BV972" s="89" t="b">
        <f>IF(BT972&lt;&gt;0,Árboles!AC966)</f>
        <v>0</v>
      </c>
      <c r="BW972" s="88">
        <f t="shared" si="128"/>
        <v>0</v>
      </c>
      <c r="BX972" s="88">
        <f t="shared" si="129"/>
        <v>0</v>
      </c>
      <c r="BY972" s="89" t="b">
        <f>IF(BW972&lt;&gt;0,Árboles!AC966)</f>
        <v>0</v>
      </c>
      <c r="BZ972" s="88">
        <f t="shared" si="130"/>
        <v>0</v>
      </c>
      <c r="CA972" s="88">
        <f t="shared" si="131"/>
        <v>0</v>
      </c>
      <c r="CB972" s="89" t="b">
        <f>IF(BZ972&lt;&gt;0,Árboles!AC966)</f>
        <v>0</v>
      </c>
      <c r="CC972" s="88">
        <f t="shared" si="132"/>
        <v>0</v>
      </c>
      <c r="CD972" s="88">
        <f t="shared" si="133"/>
        <v>0</v>
      </c>
      <c r="CE972" s="89" t="b">
        <f>IF(CC972&lt;&gt;0,Árboles!AC966)</f>
        <v>0</v>
      </c>
    </row>
    <row r="973" spans="68:83">
      <c r="BP973" s="10">
        <f>Árboles!B967</f>
        <v>0</v>
      </c>
      <c r="BQ973" s="86">
        <f>Árboles!G967</f>
        <v>0</v>
      </c>
      <c r="BR973" s="87">
        <f>Árboles!V967</f>
        <v>0</v>
      </c>
      <c r="BS973" s="87">
        <f>Árboles!W967</f>
        <v>0</v>
      </c>
      <c r="BT973" s="88">
        <f t="shared" si="126"/>
        <v>0</v>
      </c>
      <c r="BU973" s="88">
        <f t="shared" si="127"/>
        <v>0</v>
      </c>
      <c r="BV973" s="89" t="b">
        <f>IF(BT973&lt;&gt;0,Árboles!AC967)</f>
        <v>0</v>
      </c>
      <c r="BW973" s="88">
        <f t="shared" si="128"/>
        <v>0</v>
      </c>
      <c r="BX973" s="88">
        <f t="shared" si="129"/>
        <v>0</v>
      </c>
      <c r="BY973" s="89" t="b">
        <f>IF(BW973&lt;&gt;0,Árboles!AC967)</f>
        <v>0</v>
      </c>
      <c r="BZ973" s="88">
        <f t="shared" si="130"/>
        <v>0</v>
      </c>
      <c r="CA973" s="88">
        <f t="shared" si="131"/>
        <v>0</v>
      </c>
      <c r="CB973" s="89" t="b">
        <f>IF(BZ973&lt;&gt;0,Árboles!AC967)</f>
        <v>0</v>
      </c>
      <c r="CC973" s="88">
        <f t="shared" si="132"/>
        <v>0</v>
      </c>
      <c r="CD973" s="88">
        <f t="shared" si="133"/>
        <v>0</v>
      </c>
      <c r="CE973" s="89" t="b">
        <f>IF(CC973&lt;&gt;0,Árboles!AC967)</f>
        <v>0</v>
      </c>
    </row>
    <row r="974" spans="68:83">
      <c r="BP974" s="10">
        <f>Árboles!B968</f>
        <v>0</v>
      </c>
      <c r="BQ974" s="86">
        <f>Árboles!G968</f>
        <v>0</v>
      </c>
      <c r="BR974" s="87">
        <f>Árboles!V968</f>
        <v>0</v>
      </c>
      <c r="BS974" s="87">
        <f>Árboles!W968</f>
        <v>0</v>
      </c>
      <c r="BT974" s="88">
        <f t="shared" si="126"/>
        <v>0</v>
      </c>
      <c r="BU974" s="88">
        <f t="shared" si="127"/>
        <v>0</v>
      </c>
      <c r="BV974" s="89" t="b">
        <f>IF(BT974&lt;&gt;0,Árboles!AC968)</f>
        <v>0</v>
      </c>
      <c r="BW974" s="88">
        <f t="shared" si="128"/>
        <v>0</v>
      </c>
      <c r="BX974" s="88">
        <f t="shared" si="129"/>
        <v>0</v>
      </c>
      <c r="BY974" s="89" t="b">
        <f>IF(BW974&lt;&gt;0,Árboles!AC968)</f>
        <v>0</v>
      </c>
      <c r="BZ974" s="88">
        <f t="shared" si="130"/>
        <v>0</v>
      </c>
      <c r="CA974" s="88">
        <f t="shared" si="131"/>
        <v>0</v>
      </c>
      <c r="CB974" s="89" t="b">
        <f>IF(BZ974&lt;&gt;0,Árboles!AC968)</f>
        <v>0</v>
      </c>
      <c r="CC974" s="88">
        <f t="shared" si="132"/>
        <v>0</v>
      </c>
      <c r="CD974" s="88">
        <f t="shared" si="133"/>
        <v>0</v>
      </c>
      <c r="CE974" s="89" t="b">
        <f>IF(CC974&lt;&gt;0,Árboles!AC968)</f>
        <v>0</v>
      </c>
    </row>
    <row r="975" spans="68:83">
      <c r="BP975" s="10">
        <f>Árboles!B969</f>
        <v>0</v>
      </c>
      <c r="BQ975" s="86">
        <f>Árboles!G969</f>
        <v>0</v>
      </c>
      <c r="BR975" s="87">
        <f>Árboles!V969</f>
        <v>0</v>
      </c>
      <c r="BS975" s="87">
        <f>Árboles!W969</f>
        <v>0</v>
      </c>
      <c r="BT975" s="88">
        <f t="shared" si="126"/>
        <v>0</v>
      </c>
      <c r="BU975" s="88">
        <f t="shared" si="127"/>
        <v>0</v>
      </c>
      <c r="BV975" s="89" t="b">
        <f>IF(BT975&lt;&gt;0,Árboles!AC969)</f>
        <v>0</v>
      </c>
      <c r="BW975" s="88">
        <f t="shared" si="128"/>
        <v>0</v>
      </c>
      <c r="BX975" s="88">
        <f t="shared" si="129"/>
        <v>0</v>
      </c>
      <c r="BY975" s="89" t="b">
        <f>IF(BW975&lt;&gt;0,Árboles!AC969)</f>
        <v>0</v>
      </c>
      <c r="BZ975" s="88">
        <f t="shared" si="130"/>
        <v>0</v>
      </c>
      <c r="CA975" s="88">
        <f t="shared" si="131"/>
        <v>0</v>
      </c>
      <c r="CB975" s="89" t="b">
        <f>IF(BZ975&lt;&gt;0,Árboles!AC969)</f>
        <v>0</v>
      </c>
      <c r="CC975" s="88">
        <f t="shared" si="132"/>
        <v>0</v>
      </c>
      <c r="CD975" s="88">
        <f t="shared" si="133"/>
        <v>0</v>
      </c>
      <c r="CE975" s="89" t="b">
        <f>IF(CC975&lt;&gt;0,Árboles!AC969)</f>
        <v>0</v>
      </c>
    </row>
    <row r="976" spans="68:83">
      <c r="BP976" s="10">
        <f>Árboles!B970</f>
        <v>0</v>
      </c>
      <c r="BQ976" s="86">
        <f>Árboles!G970</f>
        <v>0</v>
      </c>
      <c r="BR976" s="87">
        <f>Árboles!V970</f>
        <v>0</v>
      </c>
      <c r="BS976" s="87">
        <f>Árboles!W970</f>
        <v>0</v>
      </c>
      <c r="BT976" s="88">
        <f t="shared" si="126"/>
        <v>0</v>
      </c>
      <c r="BU976" s="88">
        <f t="shared" si="127"/>
        <v>0</v>
      </c>
      <c r="BV976" s="89" t="b">
        <f>IF(BT976&lt;&gt;0,Árboles!AC970)</f>
        <v>0</v>
      </c>
      <c r="BW976" s="88">
        <f t="shared" si="128"/>
        <v>0</v>
      </c>
      <c r="BX976" s="88">
        <f t="shared" si="129"/>
        <v>0</v>
      </c>
      <c r="BY976" s="89" t="b">
        <f>IF(BW976&lt;&gt;0,Árboles!AC970)</f>
        <v>0</v>
      </c>
      <c r="BZ976" s="88">
        <f t="shared" si="130"/>
        <v>0</v>
      </c>
      <c r="CA976" s="88">
        <f t="shared" si="131"/>
        <v>0</v>
      </c>
      <c r="CB976" s="89" t="b">
        <f>IF(BZ976&lt;&gt;0,Árboles!AC970)</f>
        <v>0</v>
      </c>
      <c r="CC976" s="88">
        <f t="shared" si="132"/>
        <v>0</v>
      </c>
      <c r="CD976" s="88">
        <f t="shared" si="133"/>
        <v>0</v>
      </c>
      <c r="CE976" s="89" t="b">
        <f>IF(CC976&lt;&gt;0,Árboles!AC970)</f>
        <v>0</v>
      </c>
    </row>
    <row r="977" spans="68:83">
      <c r="BP977" s="10">
        <f>Árboles!B971</f>
        <v>0</v>
      </c>
      <c r="BQ977" s="86">
        <f>Árboles!G971</f>
        <v>0</v>
      </c>
      <c r="BR977" s="87">
        <f>Árboles!V971</f>
        <v>0</v>
      </c>
      <c r="BS977" s="87">
        <f>Árboles!W971</f>
        <v>0</v>
      </c>
      <c r="BT977" s="88">
        <f t="shared" si="126"/>
        <v>0</v>
      </c>
      <c r="BU977" s="88">
        <f t="shared" si="127"/>
        <v>0</v>
      </c>
      <c r="BV977" s="89" t="b">
        <f>IF(BT977&lt;&gt;0,Árboles!AC971)</f>
        <v>0</v>
      </c>
      <c r="BW977" s="88">
        <f t="shared" si="128"/>
        <v>0</v>
      </c>
      <c r="BX977" s="88">
        <f t="shared" si="129"/>
        <v>0</v>
      </c>
      <c r="BY977" s="89" t="b">
        <f>IF(BW977&lt;&gt;0,Árboles!AC971)</f>
        <v>0</v>
      </c>
      <c r="BZ977" s="88">
        <f t="shared" si="130"/>
        <v>0</v>
      </c>
      <c r="CA977" s="88">
        <f t="shared" si="131"/>
        <v>0</v>
      </c>
      <c r="CB977" s="89" t="b">
        <f>IF(BZ977&lt;&gt;0,Árboles!AC971)</f>
        <v>0</v>
      </c>
      <c r="CC977" s="88">
        <f t="shared" si="132"/>
        <v>0</v>
      </c>
      <c r="CD977" s="88">
        <f t="shared" si="133"/>
        <v>0</v>
      </c>
      <c r="CE977" s="89" t="b">
        <f>IF(CC977&lt;&gt;0,Árboles!AC971)</f>
        <v>0</v>
      </c>
    </row>
    <row r="978" spans="68:83">
      <c r="BP978" s="10">
        <f>Árboles!B972</f>
        <v>0</v>
      </c>
      <c r="BQ978" s="86">
        <f>Árboles!G972</f>
        <v>0</v>
      </c>
      <c r="BR978" s="87">
        <f>Árboles!V972</f>
        <v>0</v>
      </c>
      <c r="BS978" s="87">
        <f>Árboles!W972</f>
        <v>0</v>
      </c>
      <c r="BT978" s="88">
        <f t="shared" si="126"/>
        <v>0</v>
      </c>
      <c r="BU978" s="88">
        <f t="shared" si="127"/>
        <v>0</v>
      </c>
      <c r="BV978" s="89" t="b">
        <f>IF(BT978&lt;&gt;0,Árboles!AC972)</f>
        <v>0</v>
      </c>
      <c r="BW978" s="88">
        <f t="shared" si="128"/>
        <v>0</v>
      </c>
      <c r="BX978" s="88">
        <f t="shared" si="129"/>
        <v>0</v>
      </c>
      <c r="BY978" s="89" t="b">
        <f>IF(BW978&lt;&gt;0,Árboles!AC972)</f>
        <v>0</v>
      </c>
      <c r="BZ978" s="88">
        <f t="shared" si="130"/>
        <v>0</v>
      </c>
      <c r="CA978" s="88">
        <f t="shared" si="131"/>
        <v>0</v>
      </c>
      <c r="CB978" s="89" t="b">
        <f>IF(BZ978&lt;&gt;0,Árboles!AC972)</f>
        <v>0</v>
      </c>
      <c r="CC978" s="88">
        <f t="shared" si="132"/>
        <v>0</v>
      </c>
      <c r="CD978" s="88">
        <f t="shared" si="133"/>
        <v>0</v>
      </c>
      <c r="CE978" s="89" t="b">
        <f>IF(CC978&lt;&gt;0,Árboles!AC972)</f>
        <v>0</v>
      </c>
    </row>
    <row r="979" spans="68:83">
      <c r="BP979" s="10">
        <f>Árboles!B973</f>
        <v>0</v>
      </c>
      <c r="BQ979" s="86">
        <f>Árboles!G973</f>
        <v>0</v>
      </c>
      <c r="BR979" s="87">
        <f>Árboles!V973</f>
        <v>0</v>
      </c>
      <c r="BS979" s="87">
        <f>Árboles!W973</f>
        <v>0</v>
      </c>
      <c r="BT979" s="88">
        <f t="shared" si="126"/>
        <v>0</v>
      </c>
      <c r="BU979" s="88">
        <f t="shared" si="127"/>
        <v>0</v>
      </c>
      <c r="BV979" s="89" t="b">
        <f>IF(BT979&lt;&gt;0,Árboles!AC973)</f>
        <v>0</v>
      </c>
      <c r="BW979" s="88">
        <f t="shared" si="128"/>
        <v>0</v>
      </c>
      <c r="BX979" s="88">
        <f t="shared" si="129"/>
        <v>0</v>
      </c>
      <c r="BY979" s="89" t="b">
        <f>IF(BW979&lt;&gt;0,Árboles!AC973)</f>
        <v>0</v>
      </c>
      <c r="BZ979" s="88">
        <f t="shared" si="130"/>
        <v>0</v>
      </c>
      <c r="CA979" s="88">
        <f t="shared" si="131"/>
        <v>0</v>
      </c>
      <c r="CB979" s="89" t="b">
        <f>IF(BZ979&lt;&gt;0,Árboles!AC973)</f>
        <v>0</v>
      </c>
      <c r="CC979" s="88">
        <f t="shared" si="132"/>
        <v>0</v>
      </c>
      <c r="CD979" s="88">
        <f t="shared" si="133"/>
        <v>0</v>
      </c>
      <c r="CE979" s="89" t="b">
        <f>IF(CC979&lt;&gt;0,Árboles!AC973)</f>
        <v>0</v>
      </c>
    </row>
    <row r="980" spans="68:83">
      <c r="BP980" s="10">
        <f>Árboles!B974</f>
        <v>0</v>
      </c>
      <c r="BQ980" s="86">
        <f>Árboles!G974</f>
        <v>0</v>
      </c>
      <c r="BR980" s="87">
        <f>Árboles!V974</f>
        <v>0</v>
      </c>
      <c r="BS980" s="87">
        <f>Árboles!W974</f>
        <v>0</v>
      </c>
      <c r="BT980" s="88">
        <f t="shared" si="126"/>
        <v>0</v>
      </c>
      <c r="BU980" s="88">
        <f t="shared" si="127"/>
        <v>0</v>
      </c>
      <c r="BV980" s="89" t="b">
        <f>IF(BT980&lt;&gt;0,Árboles!AC974)</f>
        <v>0</v>
      </c>
      <c r="BW980" s="88">
        <f t="shared" si="128"/>
        <v>0</v>
      </c>
      <c r="BX980" s="88">
        <f t="shared" si="129"/>
        <v>0</v>
      </c>
      <c r="BY980" s="89" t="b">
        <f>IF(BW980&lt;&gt;0,Árboles!AC974)</f>
        <v>0</v>
      </c>
      <c r="BZ980" s="88">
        <f t="shared" si="130"/>
        <v>0</v>
      </c>
      <c r="CA980" s="88">
        <f t="shared" si="131"/>
        <v>0</v>
      </c>
      <c r="CB980" s="89" t="b">
        <f>IF(BZ980&lt;&gt;0,Árboles!AC974)</f>
        <v>0</v>
      </c>
      <c r="CC980" s="88">
        <f t="shared" si="132"/>
        <v>0</v>
      </c>
      <c r="CD980" s="88">
        <f t="shared" si="133"/>
        <v>0</v>
      </c>
      <c r="CE980" s="89" t="b">
        <f>IF(CC980&lt;&gt;0,Árboles!AC974)</f>
        <v>0</v>
      </c>
    </row>
    <row r="981" spans="68:83">
      <c r="BP981" s="10">
        <f>Árboles!B975</f>
        <v>0</v>
      </c>
      <c r="BQ981" s="86">
        <f>Árboles!G975</f>
        <v>0</v>
      </c>
      <c r="BR981" s="87">
        <f>Árboles!V975</f>
        <v>0</v>
      </c>
      <c r="BS981" s="87">
        <f>Árboles!W975</f>
        <v>0</v>
      </c>
      <c r="BT981" s="88">
        <f t="shared" si="126"/>
        <v>0</v>
      </c>
      <c r="BU981" s="88">
        <f t="shared" si="127"/>
        <v>0</v>
      </c>
      <c r="BV981" s="89" t="b">
        <f>IF(BT981&lt;&gt;0,Árboles!AC975)</f>
        <v>0</v>
      </c>
      <c r="BW981" s="88">
        <f t="shared" si="128"/>
        <v>0</v>
      </c>
      <c r="BX981" s="88">
        <f t="shared" si="129"/>
        <v>0</v>
      </c>
      <c r="BY981" s="89" t="b">
        <f>IF(BW981&lt;&gt;0,Árboles!AC975)</f>
        <v>0</v>
      </c>
      <c r="BZ981" s="88">
        <f t="shared" si="130"/>
        <v>0</v>
      </c>
      <c r="CA981" s="88">
        <f t="shared" si="131"/>
        <v>0</v>
      </c>
      <c r="CB981" s="89" t="b">
        <f>IF(BZ981&lt;&gt;0,Árboles!AC975)</f>
        <v>0</v>
      </c>
      <c r="CC981" s="88">
        <f t="shared" si="132"/>
        <v>0</v>
      </c>
      <c r="CD981" s="88">
        <f t="shared" si="133"/>
        <v>0</v>
      </c>
      <c r="CE981" s="89" t="b">
        <f>IF(CC981&lt;&gt;0,Árboles!AC975)</f>
        <v>0</v>
      </c>
    </row>
    <row r="982" spans="68:83">
      <c r="BP982" s="10">
        <f>Árboles!B976</f>
        <v>0</v>
      </c>
      <c r="BQ982" s="86">
        <f>Árboles!G976</f>
        <v>0</v>
      </c>
      <c r="BR982" s="87">
        <f>Árboles!V976</f>
        <v>0</v>
      </c>
      <c r="BS982" s="87">
        <f>Árboles!W976</f>
        <v>0</v>
      </c>
      <c r="BT982" s="88">
        <f t="shared" si="126"/>
        <v>0</v>
      </c>
      <c r="BU982" s="88">
        <f t="shared" si="127"/>
        <v>0</v>
      </c>
      <c r="BV982" s="89" t="b">
        <f>IF(BT982&lt;&gt;0,Árboles!AC976)</f>
        <v>0</v>
      </c>
      <c r="BW982" s="88">
        <f t="shared" si="128"/>
        <v>0</v>
      </c>
      <c r="BX982" s="88">
        <f t="shared" si="129"/>
        <v>0</v>
      </c>
      <c r="BY982" s="89" t="b">
        <f>IF(BW982&lt;&gt;0,Árboles!AC976)</f>
        <v>0</v>
      </c>
      <c r="BZ982" s="88">
        <f t="shared" si="130"/>
        <v>0</v>
      </c>
      <c r="CA982" s="88">
        <f t="shared" si="131"/>
        <v>0</v>
      </c>
      <c r="CB982" s="89" t="b">
        <f>IF(BZ982&lt;&gt;0,Árboles!AC976)</f>
        <v>0</v>
      </c>
      <c r="CC982" s="88">
        <f t="shared" si="132"/>
        <v>0</v>
      </c>
      <c r="CD982" s="88">
        <f t="shared" si="133"/>
        <v>0</v>
      </c>
      <c r="CE982" s="89" t="b">
        <f>IF(CC982&lt;&gt;0,Árboles!AC976)</f>
        <v>0</v>
      </c>
    </row>
    <row r="983" spans="68:83">
      <c r="BP983" s="10">
        <f>Árboles!B977</f>
        <v>0</v>
      </c>
      <c r="BQ983" s="86">
        <f>Árboles!G977</f>
        <v>0</v>
      </c>
      <c r="BR983" s="87">
        <f>Árboles!V977</f>
        <v>0</v>
      </c>
      <c r="BS983" s="87">
        <f>Árboles!W977</f>
        <v>0</v>
      </c>
      <c r="BT983" s="88">
        <f t="shared" si="126"/>
        <v>0</v>
      </c>
      <c r="BU983" s="88">
        <f t="shared" si="127"/>
        <v>0</v>
      </c>
      <c r="BV983" s="89" t="b">
        <f>IF(BT983&lt;&gt;0,Árboles!AC977)</f>
        <v>0</v>
      </c>
      <c r="BW983" s="88">
        <f t="shared" si="128"/>
        <v>0</v>
      </c>
      <c r="BX983" s="88">
        <f t="shared" si="129"/>
        <v>0</v>
      </c>
      <c r="BY983" s="89" t="b">
        <f>IF(BW983&lt;&gt;0,Árboles!AC977)</f>
        <v>0</v>
      </c>
      <c r="BZ983" s="88">
        <f t="shared" si="130"/>
        <v>0</v>
      </c>
      <c r="CA983" s="88">
        <f t="shared" si="131"/>
        <v>0</v>
      </c>
      <c r="CB983" s="89" t="b">
        <f>IF(BZ983&lt;&gt;0,Árboles!AC977)</f>
        <v>0</v>
      </c>
      <c r="CC983" s="88">
        <f t="shared" si="132"/>
        <v>0</v>
      </c>
      <c r="CD983" s="88">
        <f t="shared" si="133"/>
        <v>0</v>
      </c>
      <c r="CE983" s="89" t="b">
        <f>IF(CC983&lt;&gt;0,Árboles!AC977)</f>
        <v>0</v>
      </c>
    </row>
    <row r="984" spans="68:83">
      <c r="BP984" s="10">
        <f>Árboles!B978</f>
        <v>0</v>
      </c>
      <c r="BQ984" s="86">
        <f>Árboles!G978</f>
        <v>0</v>
      </c>
      <c r="BR984" s="87">
        <f>Árboles!V978</f>
        <v>0</v>
      </c>
      <c r="BS984" s="87">
        <f>Árboles!W978</f>
        <v>0</v>
      </c>
      <c r="BT984" s="88">
        <f t="shared" si="126"/>
        <v>0</v>
      </c>
      <c r="BU984" s="88">
        <f t="shared" si="127"/>
        <v>0</v>
      </c>
      <c r="BV984" s="89" t="b">
        <f>IF(BT984&lt;&gt;0,Árboles!AC978)</f>
        <v>0</v>
      </c>
      <c r="BW984" s="88">
        <f t="shared" si="128"/>
        <v>0</v>
      </c>
      <c r="BX984" s="88">
        <f t="shared" si="129"/>
        <v>0</v>
      </c>
      <c r="BY984" s="89" t="b">
        <f>IF(BW984&lt;&gt;0,Árboles!AC978)</f>
        <v>0</v>
      </c>
      <c r="BZ984" s="88">
        <f t="shared" si="130"/>
        <v>0</v>
      </c>
      <c r="CA984" s="88">
        <f t="shared" si="131"/>
        <v>0</v>
      </c>
      <c r="CB984" s="89" t="b">
        <f>IF(BZ984&lt;&gt;0,Árboles!AC978)</f>
        <v>0</v>
      </c>
      <c r="CC984" s="88">
        <f t="shared" si="132"/>
        <v>0</v>
      </c>
      <c r="CD984" s="88">
        <f t="shared" si="133"/>
        <v>0</v>
      </c>
      <c r="CE984" s="89" t="b">
        <f>IF(CC984&lt;&gt;0,Árboles!AC978)</f>
        <v>0</v>
      </c>
    </row>
    <row r="985" spans="68:83">
      <c r="BP985" s="10">
        <f>Árboles!B979</f>
        <v>0</v>
      </c>
      <c r="BQ985" s="86">
        <f>Árboles!G979</f>
        <v>0</v>
      </c>
      <c r="BR985" s="87">
        <f>Árboles!V979</f>
        <v>0</v>
      </c>
      <c r="BS985" s="87">
        <f>Árboles!W979</f>
        <v>0</v>
      </c>
      <c r="BT985" s="88">
        <f t="shared" si="126"/>
        <v>0</v>
      </c>
      <c r="BU985" s="88">
        <f t="shared" si="127"/>
        <v>0</v>
      </c>
      <c r="BV985" s="89" t="b">
        <f>IF(BT985&lt;&gt;0,Árboles!AC979)</f>
        <v>0</v>
      </c>
      <c r="BW985" s="88">
        <f t="shared" si="128"/>
        <v>0</v>
      </c>
      <c r="BX985" s="88">
        <f t="shared" si="129"/>
        <v>0</v>
      </c>
      <c r="BY985" s="89" t="b">
        <f>IF(BW985&lt;&gt;0,Árboles!AC979)</f>
        <v>0</v>
      </c>
      <c r="BZ985" s="88">
        <f t="shared" si="130"/>
        <v>0</v>
      </c>
      <c r="CA985" s="88">
        <f t="shared" si="131"/>
        <v>0</v>
      </c>
      <c r="CB985" s="89" t="b">
        <f>IF(BZ985&lt;&gt;0,Árboles!AC979)</f>
        <v>0</v>
      </c>
      <c r="CC985" s="88">
        <f t="shared" si="132"/>
        <v>0</v>
      </c>
      <c r="CD985" s="88">
        <f t="shared" si="133"/>
        <v>0</v>
      </c>
      <c r="CE985" s="89" t="b">
        <f>IF(CC985&lt;&gt;0,Árboles!AC979)</f>
        <v>0</v>
      </c>
    </row>
    <row r="986" spans="68:83">
      <c r="BP986" s="10">
        <f>Árboles!B980</f>
        <v>0</v>
      </c>
      <c r="BQ986" s="86">
        <f>Árboles!G980</f>
        <v>0</v>
      </c>
      <c r="BR986" s="87">
        <f>Árboles!V980</f>
        <v>0</v>
      </c>
      <c r="BS986" s="87">
        <f>Árboles!W980</f>
        <v>0</v>
      </c>
      <c r="BT986" s="88">
        <f t="shared" si="126"/>
        <v>0</v>
      </c>
      <c r="BU986" s="88">
        <f t="shared" si="127"/>
        <v>0</v>
      </c>
      <c r="BV986" s="89" t="b">
        <f>IF(BT986&lt;&gt;0,Árboles!AC980)</f>
        <v>0</v>
      </c>
      <c r="BW986" s="88">
        <f t="shared" si="128"/>
        <v>0</v>
      </c>
      <c r="BX986" s="88">
        <f t="shared" si="129"/>
        <v>0</v>
      </c>
      <c r="BY986" s="89" t="b">
        <f>IF(BW986&lt;&gt;0,Árboles!AC980)</f>
        <v>0</v>
      </c>
      <c r="BZ986" s="88">
        <f t="shared" si="130"/>
        <v>0</v>
      </c>
      <c r="CA986" s="88">
        <f t="shared" si="131"/>
        <v>0</v>
      </c>
      <c r="CB986" s="89" t="b">
        <f>IF(BZ986&lt;&gt;0,Árboles!AC980)</f>
        <v>0</v>
      </c>
      <c r="CC986" s="88">
        <f t="shared" si="132"/>
        <v>0</v>
      </c>
      <c r="CD986" s="88">
        <f t="shared" si="133"/>
        <v>0</v>
      </c>
      <c r="CE986" s="89" t="b">
        <f>IF(CC986&lt;&gt;0,Árboles!AC980)</f>
        <v>0</v>
      </c>
    </row>
    <row r="987" spans="68:83">
      <c r="BP987" s="10">
        <f>Árboles!B981</f>
        <v>0</v>
      </c>
      <c r="BQ987" s="86">
        <f>Árboles!G981</f>
        <v>0</v>
      </c>
      <c r="BR987" s="87">
        <f>Árboles!V981</f>
        <v>0</v>
      </c>
      <c r="BS987" s="87">
        <f>Árboles!W981</f>
        <v>0</v>
      </c>
      <c r="BT987" s="88">
        <f t="shared" si="126"/>
        <v>0</v>
      </c>
      <c r="BU987" s="88">
        <f t="shared" si="127"/>
        <v>0</v>
      </c>
      <c r="BV987" s="89" t="b">
        <f>IF(BT987&lt;&gt;0,Árboles!AC981)</f>
        <v>0</v>
      </c>
      <c r="BW987" s="88">
        <f t="shared" si="128"/>
        <v>0</v>
      </c>
      <c r="BX987" s="88">
        <f t="shared" si="129"/>
        <v>0</v>
      </c>
      <c r="BY987" s="89" t="b">
        <f>IF(BW987&lt;&gt;0,Árboles!AC981)</f>
        <v>0</v>
      </c>
      <c r="BZ987" s="88">
        <f t="shared" si="130"/>
        <v>0</v>
      </c>
      <c r="CA987" s="88">
        <f t="shared" si="131"/>
        <v>0</v>
      </c>
      <c r="CB987" s="89" t="b">
        <f>IF(BZ987&lt;&gt;0,Árboles!AC981)</f>
        <v>0</v>
      </c>
      <c r="CC987" s="88">
        <f t="shared" si="132"/>
        <v>0</v>
      </c>
      <c r="CD987" s="88">
        <f t="shared" si="133"/>
        <v>0</v>
      </c>
      <c r="CE987" s="89" t="b">
        <f>IF(CC987&lt;&gt;0,Árboles!AC981)</f>
        <v>0</v>
      </c>
    </row>
    <row r="988" spans="68:83">
      <c r="BP988" s="10">
        <f>Árboles!B982</f>
        <v>0</v>
      </c>
      <c r="BQ988" s="86">
        <f>Árboles!G982</f>
        <v>0</v>
      </c>
      <c r="BR988" s="87">
        <f>Árboles!V982</f>
        <v>0</v>
      </c>
      <c r="BS988" s="87">
        <f>Árboles!W982</f>
        <v>0</v>
      </c>
      <c r="BT988" s="88">
        <f t="shared" si="126"/>
        <v>0</v>
      </c>
      <c r="BU988" s="88">
        <f t="shared" si="127"/>
        <v>0</v>
      </c>
      <c r="BV988" s="89" t="b">
        <f>IF(BT988&lt;&gt;0,Árboles!AC982)</f>
        <v>0</v>
      </c>
      <c r="BW988" s="88">
        <f t="shared" si="128"/>
        <v>0</v>
      </c>
      <c r="BX988" s="88">
        <f t="shared" si="129"/>
        <v>0</v>
      </c>
      <c r="BY988" s="89" t="b">
        <f>IF(BW988&lt;&gt;0,Árboles!AC982)</f>
        <v>0</v>
      </c>
      <c r="BZ988" s="88">
        <f t="shared" si="130"/>
        <v>0</v>
      </c>
      <c r="CA988" s="88">
        <f t="shared" si="131"/>
        <v>0</v>
      </c>
      <c r="CB988" s="89" t="b">
        <f>IF(BZ988&lt;&gt;0,Árboles!AC982)</f>
        <v>0</v>
      </c>
      <c r="CC988" s="88">
        <f t="shared" si="132"/>
        <v>0</v>
      </c>
      <c r="CD988" s="88">
        <f t="shared" si="133"/>
        <v>0</v>
      </c>
      <c r="CE988" s="89" t="b">
        <f>IF(CC988&lt;&gt;0,Árboles!AC982)</f>
        <v>0</v>
      </c>
    </row>
    <row r="989" spans="68:83">
      <c r="BP989" s="10">
        <f>Árboles!B983</f>
        <v>0</v>
      </c>
      <c r="BQ989" s="86">
        <f>Árboles!G983</f>
        <v>0</v>
      </c>
      <c r="BR989" s="87">
        <f>Árboles!V983</f>
        <v>0</v>
      </c>
      <c r="BS989" s="87">
        <f>Árboles!W983</f>
        <v>0</v>
      </c>
      <c r="BT989" s="88">
        <f t="shared" si="126"/>
        <v>0</v>
      </c>
      <c r="BU989" s="88">
        <f t="shared" si="127"/>
        <v>0</v>
      </c>
      <c r="BV989" s="89" t="b">
        <f>IF(BT989&lt;&gt;0,Árboles!AC983)</f>
        <v>0</v>
      </c>
      <c r="BW989" s="88">
        <f t="shared" si="128"/>
        <v>0</v>
      </c>
      <c r="BX989" s="88">
        <f t="shared" si="129"/>
        <v>0</v>
      </c>
      <c r="BY989" s="89" t="b">
        <f>IF(BW989&lt;&gt;0,Árboles!AC983)</f>
        <v>0</v>
      </c>
      <c r="BZ989" s="88">
        <f t="shared" si="130"/>
        <v>0</v>
      </c>
      <c r="CA989" s="88">
        <f t="shared" si="131"/>
        <v>0</v>
      </c>
      <c r="CB989" s="89" t="b">
        <f>IF(BZ989&lt;&gt;0,Árboles!AC983)</f>
        <v>0</v>
      </c>
      <c r="CC989" s="88">
        <f t="shared" si="132"/>
        <v>0</v>
      </c>
      <c r="CD989" s="88">
        <f t="shared" si="133"/>
        <v>0</v>
      </c>
      <c r="CE989" s="89" t="b">
        <f>IF(CC989&lt;&gt;0,Árboles!AC983)</f>
        <v>0</v>
      </c>
    </row>
    <row r="990" spans="68:83">
      <c r="BP990" s="10">
        <f>Árboles!B984</f>
        <v>0</v>
      </c>
      <c r="BQ990" s="86">
        <f>Árboles!G984</f>
        <v>0</v>
      </c>
      <c r="BR990" s="87">
        <f>Árboles!V984</f>
        <v>0</v>
      </c>
      <c r="BS990" s="87">
        <f>Árboles!W984</f>
        <v>0</v>
      </c>
      <c r="BT990" s="88">
        <f t="shared" si="126"/>
        <v>0</v>
      </c>
      <c r="BU990" s="88">
        <f t="shared" si="127"/>
        <v>0</v>
      </c>
      <c r="BV990" s="89" t="b">
        <f>IF(BT990&lt;&gt;0,Árboles!AC984)</f>
        <v>0</v>
      </c>
      <c r="BW990" s="88">
        <f t="shared" si="128"/>
        <v>0</v>
      </c>
      <c r="BX990" s="88">
        <f t="shared" si="129"/>
        <v>0</v>
      </c>
      <c r="BY990" s="89" t="b">
        <f>IF(BW990&lt;&gt;0,Árboles!AC984)</f>
        <v>0</v>
      </c>
      <c r="BZ990" s="88">
        <f t="shared" si="130"/>
        <v>0</v>
      </c>
      <c r="CA990" s="88">
        <f t="shared" si="131"/>
        <v>0</v>
      </c>
      <c r="CB990" s="89" t="b">
        <f>IF(BZ990&lt;&gt;0,Árboles!AC984)</f>
        <v>0</v>
      </c>
      <c r="CC990" s="88">
        <f t="shared" si="132"/>
        <v>0</v>
      </c>
      <c r="CD990" s="88">
        <f t="shared" si="133"/>
        <v>0</v>
      </c>
      <c r="CE990" s="89" t="b">
        <f>IF(CC990&lt;&gt;0,Árboles!AC984)</f>
        <v>0</v>
      </c>
    </row>
    <row r="991" spans="68:83">
      <c r="BP991" s="10">
        <f>Árboles!B985</f>
        <v>0</v>
      </c>
      <c r="BQ991" s="86">
        <f>Árboles!G985</f>
        <v>0</v>
      </c>
      <c r="BR991" s="87">
        <f>Árboles!V985</f>
        <v>0</v>
      </c>
      <c r="BS991" s="87">
        <f>Árboles!W985</f>
        <v>0</v>
      </c>
      <c r="BT991" s="88">
        <f t="shared" si="126"/>
        <v>0</v>
      </c>
      <c r="BU991" s="88">
        <f t="shared" si="127"/>
        <v>0</v>
      </c>
      <c r="BV991" s="89" t="b">
        <f>IF(BT991&lt;&gt;0,Árboles!AC985)</f>
        <v>0</v>
      </c>
      <c r="BW991" s="88">
        <f t="shared" si="128"/>
        <v>0</v>
      </c>
      <c r="BX991" s="88">
        <f t="shared" si="129"/>
        <v>0</v>
      </c>
      <c r="BY991" s="89" t="b">
        <f>IF(BW991&lt;&gt;0,Árboles!AC985)</f>
        <v>0</v>
      </c>
      <c r="BZ991" s="88">
        <f t="shared" si="130"/>
        <v>0</v>
      </c>
      <c r="CA991" s="88">
        <f t="shared" si="131"/>
        <v>0</v>
      </c>
      <c r="CB991" s="89" t="b">
        <f>IF(BZ991&lt;&gt;0,Árboles!AC985)</f>
        <v>0</v>
      </c>
      <c r="CC991" s="88">
        <f t="shared" si="132"/>
        <v>0</v>
      </c>
      <c r="CD991" s="88">
        <f t="shared" si="133"/>
        <v>0</v>
      </c>
      <c r="CE991" s="89" t="b">
        <f>IF(CC991&lt;&gt;0,Árboles!AC985)</f>
        <v>0</v>
      </c>
    </row>
    <row r="992" spans="68:83">
      <c r="BP992" s="10">
        <f>Árboles!B986</f>
        <v>0</v>
      </c>
      <c r="BQ992" s="86">
        <f>Árboles!G986</f>
        <v>0</v>
      </c>
      <c r="BR992" s="87">
        <f>Árboles!V986</f>
        <v>0</v>
      </c>
      <c r="BS992" s="87">
        <f>Árboles!W986</f>
        <v>0</v>
      </c>
      <c r="BT992" s="88">
        <f t="shared" si="126"/>
        <v>0</v>
      </c>
      <c r="BU992" s="88">
        <f t="shared" si="127"/>
        <v>0</v>
      </c>
      <c r="BV992" s="89" t="b">
        <f>IF(BT992&lt;&gt;0,Árboles!AC986)</f>
        <v>0</v>
      </c>
      <c r="BW992" s="88">
        <f t="shared" si="128"/>
        <v>0</v>
      </c>
      <c r="BX992" s="88">
        <f t="shared" si="129"/>
        <v>0</v>
      </c>
      <c r="BY992" s="89" t="b">
        <f>IF(BW992&lt;&gt;0,Árboles!AC986)</f>
        <v>0</v>
      </c>
      <c r="BZ992" s="88">
        <f t="shared" si="130"/>
        <v>0</v>
      </c>
      <c r="CA992" s="88">
        <f t="shared" si="131"/>
        <v>0</v>
      </c>
      <c r="CB992" s="89" t="b">
        <f>IF(BZ992&lt;&gt;0,Árboles!AC986)</f>
        <v>0</v>
      </c>
      <c r="CC992" s="88">
        <f t="shared" si="132"/>
        <v>0</v>
      </c>
      <c r="CD992" s="88">
        <f t="shared" si="133"/>
        <v>0</v>
      </c>
      <c r="CE992" s="89" t="b">
        <f>IF(CC992&lt;&gt;0,Árboles!AC986)</f>
        <v>0</v>
      </c>
    </row>
    <row r="993" spans="68:83">
      <c r="BP993" s="10">
        <f>Árboles!B987</f>
        <v>0</v>
      </c>
      <c r="BQ993" s="86">
        <f>Árboles!G987</f>
        <v>0</v>
      </c>
      <c r="BR993" s="87">
        <f>Árboles!V987</f>
        <v>0</v>
      </c>
      <c r="BS993" s="87">
        <f>Árboles!W987</f>
        <v>0</v>
      </c>
      <c r="BT993" s="88">
        <f t="shared" si="126"/>
        <v>0</v>
      </c>
      <c r="BU993" s="88">
        <f t="shared" si="127"/>
        <v>0</v>
      </c>
      <c r="BV993" s="89" t="b">
        <f>IF(BT993&lt;&gt;0,Árboles!AC987)</f>
        <v>0</v>
      </c>
      <c r="BW993" s="88">
        <f t="shared" si="128"/>
        <v>0</v>
      </c>
      <c r="BX993" s="88">
        <f t="shared" si="129"/>
        <v>0</v>
      </c>
      <c r="BY993" s="89" t="b">
        <f>IF(BW993&lt;&gt;0,Árboles!AC987)</f>
        <v>0</v>
      </c>
      <c r="BZ993" s="88">
        <f t="shared" si="130"/>
        <v>0</v>
      </c>
      <c r="CA993" s="88">
        <f t="shared" si="131"/>
        <v>0</v>
      </c>
      <c r="CB993" s="89" t="b">
        <f>IF(BZ993&lt;&gt;0,Árboles!AC987)</f>
        <v>0</v>
      </c>
      <c r="CC993" s="88">
        <f t="shared" si="132"/>
        <v>0</v>
      </c>
      <c r="CD993" s="88">
        <f t="shared" si="133"/>
        <v>0</v>
      </c>
      <c r="CE993" s="89" t="b">
        <f>IF(CC993&lt;&gt;0,Árboles!AC987)</f>
        <v>0</v>
      </c>
    </row>
    <row r="994" spans="68:83">
      <c r="BP994" s="10">
        <f>Árboles!B988</f>
        <v>0</v>
      </c>
      <c r="BQ994" s="86">
        <f>Árboles!G988</f>
        <v>0</v>
      </c>
      <c r="BR994" s="87">
        <f>Árboles!V988</f>
        <v>0</v>
      </c>
      <c r="BS994" s="87">
        <f>Árboles!W988</f>
        <v>0</v>
      </c>
      <c r="BT994" s="88">
        <f t="shared" si="126"/>
        <v>0</v>
      </c>
      <c r="BU994" s="88">
        <f t="shared" si="127"/>
        <v>0</v>
      </c>
      <c r="BV994" s="89" t="b">
        <f>IF(BT994&lt;&gt;0,Árboles!AC988)</f>
        <v>0</v>
      </c>
      <c r="BW994" s="88">
        <f t="shared" si="128"/>
        <v>0</v>
      </c>
      <c r="BX994" s="88">
        <f t="shared" si="129"/>
        <v>0</v>
      </c>
      <c r="BY994" s="89" t="b">
        <f>IF(BW994&lt;&gt;0,Árboles!AC988)</f>
        <v>0</v>
      </c>
      <c r="BZ994" s="88">
        <f t="shared" si="130"/>
        <v>0</v>
      </c>
      <c r="CA994" s="88">
        <f t="shared" si="131"/>
        <v>0</v>
      </c>
      <c r="CB994" s="89" t="b">
        <f>IF(BZ994&lt;&gt;0,Árboles!AC988)</f>
        <v>0</v>
      </c>
      <c r="CC994" s="88">
        <f t="shared" si="132"/>
        <v>0</v>
      </c>
      <c r="CD994" s="88">
        <f t="shared" si="133"/>
        <v>0</v>
      </c>
      <c r="CE994" s="89" t="b">
        <f>IF(CC994&lt;&gt;0,Árboles!AC988)</f>
        <v>0</v>
      </c>
    </row>
    <row r="995" spans="68:83">
      <c r="BP995" s="10">
        <f>Árboles!B989</f>
        <v>0</v>
      </c>
      <c r="BQ995" s="86">
        <f>Árboles!G989</f>
        <v>0</v>
      </c>
      <c r="BR995" s="87">
        <f>Árboles!V989</f>
        <v>0</v>
      </c>
      <c r="BS995" s="87">
        <f>Árboles!W989</f>
        <v>0</v>
      </c>
      <c r="BT995" s="88">
        <f t="shared" si="126"/>
        <v>0</v>
      </c>
      <c r="BU995" s="88">
        <f t="shared" si="127"/>
        <v>0</v>
      </c>
      <c r="BV995" s="89" t="b">
        <f>IF(BT995&lt;&gt;0,Árboles!AC989)</f>
        <v>0</v>
      </c>
      <c r="BW995" s="88">
        <f t="shared" si="128"/>
        <v>0</v>
      </c>
      <c r="BX995" s="88">
        <f t="shared" si="129"/>
        <v>0</v>
      </c>
      <c r="BY995" s="89" t="b">
        <f>IF(BW995&lt;&gt;0,Árboles!AC989)</f>
        <v>0</v>
      </c>
      <c r="BZ995" s="88">
        <f t="shared" si="130"/>
        <v>0</v>
      </c>
      <c r="CA995" s="88">
        <f t="shared" si="131"/>
        <v>0</v>
      </c>
      <c r="CB995" s="89" t="b">
        <f>IF(BZ995&lt;&gt;0,Árboles!AC989)</f>
        <v>0</v>
      </c>
      <c r="CC995" s="88">
        <f t="shared" si="132"/>
        <v>0</v>
      </c>
      <c r="CD995" s="88">
        <f t="shared" si="133"/>
        <v>0</v>
      </c>
      <c r="CE995" s="89" t="b">
        <f>IF(CC995&lt;&gt;0,Árboles!AC989)</f>
        <v>0</v>
      </c>
    </row>
    <row r="996" spans="68:83">
      <c r="BP996" s="10">
        <f>Árboles!B990</f>
        <v>0</v>
      </c>
      <c r="BQ996" s="86">
        <f>Árboles!G990</f>
        <v>0</v>
      </c>
      <c r="BR996" s="87">
        <f>Árboles!V990</f>
        <v>0</v>
      </c>
      <c r="BS996" s="87">
        <f>Árboles!W990</f>
        <v>0</v>
      </c>
      <c r="BT996" s="88">
        <f t="shared" si="126"/>
        <v>0</v>
      </c>
      <c r="BU996" s="88">
        <f t="shared" si="127"/>
        <v>0</v>
      </c>
      <c r="BV996" s="89" t="b">
        <f>IF(BT996&lt;&gt;0,Árboles!AC990)</f>
        <v>0</v>
      </c>
      <c r="BW996" s="88">
        <f t="shared" si="128"/>
        <v>0</v>
      </c>
      <c r="BX996" s="88">
        <f t="shared" si="129"/>
        <v>0</v>
      </c>
      <c r="BY996" s="89" t="b">
        <f>IF(BW996&lt;&gt;0,Árboles!AC990)</f>
        <v>0</v>
      </c>
      <c r="BZ996" s="88">
        <f t="shared" si="130"/>
        <v>0</v>
      </c>
      <c r="CA996" s="88">
        <f t="shared" si="131"/>
        <v>0</v>
      </c>
      <c r="CB996" s="89" t="b">
        <f>IF(BZ996&lt;&gt;0,Árboles!AC990)</f>
        <v>0</v>
      </c>
      <c r="CC996" s="88">
        <f t="shared" si="132"/>
        <v>0</v>
      </c>
      <c r="CD996" s="88">
        <f t="shared" si="133"/>
        <v>0</v>
      </c>
      <c r="CE996" s="89" t="b">
        <f>IF(CC996&lt;&gt;0,Árboles!AC990)</f>
        <v>0</v>
      </c>
    </row>
    <row r="997" spans="68:83">
      <c r="BP997" s="10">
        <f>Árboles!B991</f>
        <v>0</v>
      </c>
      <c r="BQ997" s="86">
        <f>Árboles!G991</f>
        <v>0</v>
      </c>
      <c r="BR997" s="87">
        <f>Árboles!V991</f>
        <v>0</v>
      </c>
      <c r="BS997" s="87">
        <f>Árboles!W991</f>
        <v>0</v>
      </c>
      <c r="BT997" s="88">
        <f t="shared" si="126"/>
        <v>0</v>
      </c>
      <c r="BU997" s="88">
        <f t="shared" si="127"/>
        <v>0</v>
      </c>
      <c r="BV997" s="89" t="b">
        <f>IF(BT997&lt;&gt;0,Árboles!AC991)</f>
        <v>0</v>
      </c>
      <c r="BW997" s="88">
        <f t="shared" si="128"/>
        <v>0</v>
      </c>
      <c r="BX997" s="88">
        <f t="shared" si="129"/>
        <v>0</v>
      </c>
      <c r="BY997" s="89" t="b">
        <f>IF(BW997&lt;&gt;0,Árboles!AC991)</f>
        <v>0</v>
      </c>
      <c r="BZ997" s="88">
        <f t="shared" si="130"/>
        <v>0</v>
      </c>
      <c r="CA997" s="88">
        <f t="shared" si="131"/>
        <v>0</v>
      </c>
      <c r="CB997" s="89" t="b">
        <f>IF(BZ997&lt;&gt;0,Árboles!AC991)</f>
        <v>0</v>
      </c>
      <c r="CC997" s="88">
        <f t="shared" si="132"/>
        <v>0</v>
      </c>
      <c r="CD997" s="88">
        <f t="shared" si="133"/>
        <v>0</v>
      </c>
      <c r="CE997" s="89" t="b">
        <f>IF(CC997&lt;&gt;0,Árboles!AC991)</f>
        <v>0</v>
      </c>
    </row>
    <row r="998" spans="68:83">
      <c r="BP998" s="10">
        <f>Árboles!B992</f>
        <v>0</v>
      </c>
      <c r="BQ998" s="86">
        <f>Árboles!G992</f>
        <v>0</v>
      </c>
      <c r="BR998" s="87">
        <f>Árboles!V992</f>
        <v>0</v>
      </c>
      <c r="BS998" s="87">
        <f>Árboles!W992</f>
        <v>0</v>
      </c>
      <c r="BT998" s="88">
        <f t="shared" si="126"/>
        <v>0</v>
      </c>
      <c r="BU998" s="88">
        <f t="shared" si="127"/>
        <v>0</v>
      </c>
      <c r="BV998" s="89" t="b">
        <f>IF(BT998&lt;&gt;0,Árboles!AC992)</f>
        <v>0</v>
      </c>
      <c r="BW998" s="88">
        <f t="shared" si="128"/>
        <v>0</v>
      </c>
      <c r="BX998" s="88">
        <f t="shared" si="129"/>
        <v>0</v>
      </c>
      <c r="BY998" s="89" t="b">
        <f>IF(BW998&lt;&gt;0,Árboles!AC992)</f>
        <v>0</v>
      </c>
      <c r="BZ998" s="88">
        <f t="shared" si="130"/>
        <v>0</v>
      </c>
      <c r="CA998" s="88">
        <f t="shared" si="131"/>
        <v>0</v>
      </c>
      <c r="CB998" s="89" t="b">
        <f>IF(BZ998&lt;&gt;0,Árboles!AC992)</f>
        <v>0</v>
      </c>
      <c r="CC998" s="88">
        <f t="shared" si="132"/>
        <v>0</v>
      </c>
      <c r="CD998" s="88">
        <f t="shared" si="133"/>
        <v>0</v>
      </c>
      <c r="CE998" s="89" t="b">
        <f>IF(CC998&lt;&gt;0,Árboles!AC992)</f>
        <v>0</v>
      </c>
    </row>
    <row r="999" spans="68:83">
      <c r="BP999" s="10">
        <f>Árboles!B993</f>
        <v>0</v>
      </c>
      <c r="BQ999" s="86">
        <f>Árboles!G993</f>
        <v>0</v>
      </c>
      <c r="BR999" s="87">
        <f>Árboles!V993</f>
        <v>0</v>
      </c>
      <c r="BS999" s="87">
        <f>Árboles!W993</f>
        <v>0</v>
      </c>
      <c r="BT999" s="88">
        <f t="shared" si="126"/>
        <v>0</v>
      </c>
      <c r="BU999" s="88">
        <f t="shared" si="127"/>
        <v>0</v>
      </c>
      <c r="BV999" s="89" t="b">
        <f>IF(BT999&lt;&gt;0,Árboles!AC993)</f>
        <v>0</v>
      </c>
      <c r="BW999" s="88">
        <f t="shared" si="128"/>
        <v>0</v>
      </c>
      <c r="BX999" s="88">
        <f t="shared" si="129"/>
        <v>0</v>
      </c>
      <c r="BY999" s="89" t="b">
        <f>IF(BW999&lt;&gt;0,Árboles!AC993)</f>
        <v>0</v>
      </c>
      <c r="BZ999" s="88">
        <f t="shared" si="130"/>
        <v>0</v>
      </c>
      <c r="CA999" s="88">
        <f t="shared" si="131"/>
        <v>0</v>
      </c>
      <c r="CB999" s="89" t="b">
        <f>IF(BZ999&lt;&gt;0,Árboles!AC993)</f>
        <v>0</v>
      </c>
      <c r="CC999" s="88">
        <f t="shared" si="132"/>
        <v>0</v>
      </c>
      <c r="CD999" s="88">
        <f t="shared" si="133"/>
        <v>0</v>
      </c>
      <c r="CE999" s="89" t="b">
        <f>IF(CC999&lt;&gt;0,Árboles!AC993)</f>
        <v>0</v>
      </c>
    </row>
    <row r="1000" spans="68:83">
      <c r="BP1000" s="10">
        <f>Árboles!B994</f>
        <v>0</v>
      </c>
      <c r="BQ1000" s="86">
        <f>Árboles!G994</f>
        <v>0</v>
      </c>
      <c r="BR1000" s="87">
        <f>Árboles!V994</f>
        <v>0</v>
      </c>
      <c r="BS1000" s="87">
        <f>Árboles!W994</f>
        <v>0</v>
      </c>
      <c r="BT1000" s="88">
        <f t="shared" si="126"/>
        <v>0</v>
      </c>
      <c r="BU1000" s="88">
        <f t="shared" si="127"/>
        <v>0</v>
      </c>
      <c r="BV1000" s="89" t="b">
        <f>IF(BT1000&lt;&gt;0,Árboles!AC994)</f>
        <v>0</v>
      </c>
      <c r="BW1000" s="88">
        <f t="shared" si="128"/>
        <v>0</v>
      </c>
      <c r="BX1000" s="88">
        <f t="shared" si="129"/>
        <v>0</v>
      </c>
      <c r="BY1000" s="89" t="b">
        <f>IF(BW1000&lt;&gt;0,Árboles!AC994)</f>
        <v>0</v>
      </c>
      <c r="BZ1000" s="88">
        <f t="shared" si="130"/>
        <v>0</v>
      </c>
      <c r="CA1000" s="88">
        <f t="shared" si="131"/>
        <v>0</v>
      </c>
      <c r="CB1000" s="89" t="b">
        <f>IF(BZ1000&lt;&gt;0,Árboles!AC994)</f>
        <v>0</v>
      </c>
      <c r="CC1000" s="88">
        <f t="shared" si="132"/>
        <v>0</v>
      </c>
      <c r="CD1000" s="88">
        <f t="shared" si="133"/>
        <v>0</v>
      </c>
      <c r="CE1000" s="89" t="b">
        <f>IF(CC1000&lt;&gt;0,Árboles!AC994)</f>
        <v>0</v>
      </c>
    </row>
    <row r="1001" spans="68:83">
      <c r="BP1001" s="10">
        <f>Árboles!B995</f>
        <v>0</v>
      </c>
      <c r="BQ1001" s="86">
        <f>Árboles!G995</f>
        <v>0</v>
      </c>
      <c r="BR1001" s="87">
        <f>Árboles!V995</f>
        <v>0</v>
      </c>
      <c r="BS1001" s="87">
        <f>Árboles!W995</f>
        <v>0</v>
      </c>
      <c r="BT1001" s="88">
        <f t="shared" si="126"/>
        <v>0</v>
      </c>
      <c r="BU1001" s="88">
        <f t="shared" si="127"/>
        <v>0</v>
      </c>
      <c r="BV1001" s="89" t="b">
        <f>IF(BT1001&lt;&gt;0,Árboles!AC995)</f>
        <v>0</v>
      </c>
      <c r="BW1001" s="88">
        <f t="shared" si="128"/>
        <v>0</v>
      </c>
      <c r="BX1001" s="88">
        <f t="shared" si="129"/>
        <v>0</v>
      </c>
      <c r="BY1001" s="89" t="b">
        <f>IF(BW1001&lt;&gt;0,Árboles!AC995)</f>
        <v>0</v>
      </c>
      <c r="BZ1001" s="88">
        <f t="shared" si="130"/>
        <v>0</v>
      </c>
      <c r="CA1001" s="88">
        <f t="shared" si="131"/>
        <v>0</v>
      </c>
      <c r="CB1001" s="89" t="b">
        <f>IF(BZ1001&lt;&gt;0,Árboles!AC995)</f>
        <v>0</v>
      </c>
      <c r="CC1001" s="88">
        <f t="shared" si="132"/>
        <v>0</v>
      </c>
      <c r="CD1001" s="88">
        <f t="shared" si="133"/>
        <v>0</v>
      </c>
      <c r="CE1001" s="89" t="b">
        <f>IF(CC1001&lt;&gt;0,Árboles!AC995)</f>
        <v>0</v>
      </c>
    </row>
    <row r="1002" spans="68:83">
      <c r="BP1002" s="10">
        <f>Árboles!B996</f>
        <v>0</v>
      </c>
      <c r="BQ1002" s="86">
        <f>Árboles!G996</f>
        <v>0</v>
      </c>
      <c r="BR1002" s="87">
        <f>Árboles!V996</f>
        <v>0</v>
      </c>
      <c r="BS1002" s="87">
        <f>Árboles!W996</f>
        <v>0</v>
      </c>
      <c r="BT1002" s="88">
        <f t="shared" si="126"/>
        <v>0</v>
      </c>
      <c r="BU1002" s="88">
        <f t="shared" si="127"/>
        <v>0</v>
      </c>
      <c r="BV1002" s="89" t="b">
        <f>IF(BT1002&lt;&gt;0,Árboles!AC996)</f>
        <v>0</v>
      </c>
      <c r="BW1002" s="88">
        <f t="shared" si="128"/>
        <v>0</v>
      </c>
      <c r="BX1002" s="88">
        <f t="shared" si="129"/>
        <v>0</v>
      </c>
      <c r="BY1002" s="89" t="b">
        <f>IF(BW1002&lt;&gt;0,Árboles!AC996)</f>
        <v>0</v>
      </c>
      <c r="BZ1002" s="88">
        <f t="shared" si="130"/>
        <v>0</v>
      </c>
      <c r="CA1002" s="88">
        <f t="shared" si="131"/>
        <v>0</v>
      </c>
      <c r="CB1002" s="89" t="b">
        <f>IF(BZ1002&lt;&gt;0,Árboles!AC996)</f>
        <v>0</v>
      </c>
      <c r="CC1002" s="88">
        <f t="shared" si="132"/>
        <v>0</v>
      </c>
      <c r="CD1002" s="88">
        <f t="shared" si="133"/>
        <v>0</v>
      </c>
      <c r="CE1002" s="89" t="b">
        <f>IF(CC1002&lt;&gt;0,Árboles!AC996)</f>
        <v>0</v>
      </c>
    </row>
    <row r="1003" spans="68:83">
      <c r="BP1003" s="10">
        <f>Árboles!B997</f>
        <v>0</v>
      </c>
      <c r="BQ1003" s="86">
        <f>Árboles!G997</f>
        <v>0</v>
      </c>
      <c r="BR1003" s="87">
        <f>Árboles!V997</f>
        <v>0</v>
      </c>
      <c r="BS1003" s="87">
        <f>Árboles!W997</f>
        <v>0</v>
      </c>
      <c r="BT1003" s="88">
        <f t="shared" si="126"/>
        <v>0</v>
      </c>
      <c r="BU1003" s="88">
        <f t="shared" si="127"/>
        <v>0</v>
      </c>
      <c r="BV1003" s="89" t="b">
        <f>IF(BT1003&lt;&gt;0,Árboles!AC997)</f>
        <v>0</v>
      </c>
      <c r="BW1003" s="88">
        <f t="shared" si="128"/>
        <v>0</v>
      </c>
      <c r="BX1003" s="88">
        <f t="shared" si="129"/>
        <v>0</v>
      </c>
      <c r="BY1003" s="89" t="b">
        <f>IF(BW1003&lt;&gt;0,Árboles!AC997)</f>
        <v>0</v>
      </c>
      <c r="BZ1003" s="88">
        <f t="shared" si="130"/>
        <v>0</v>
      </c>
      <c r="CA1003" s="88">
        <f t="shared" si="131"/>
        <v>0</v>
      </c>
      <c r="CB1003" s="89" t="b">
        <f>IF(BZ1003&lt;&gt;0,Árboles!AC997)</f>
        <v>0</v>
      </c>
      <c r="CC1003" s="88">
        <f t="shared" si="132"/>
        <v>0</v>
      </c>
      <c r="CD1003" s="88">
        <f t="shared" si="133"/>
        <v>0</v>
      </c>
      <c r="CE1003" s="89" t="b">
        <f>IF(CC1003&lt;&gt;0,Árboles!AC997)</f>
        <v>0</v>
      </c>
    </row>
    <row r="1004" spans="68:83">
      <c r="BP1004" s="10">
        <f>Árboles!B998</f>
        <v>0</v>
      </c>
      <c r="BQ1004" s="86">
        <f>Árboles!G998</f>
        <v>0</v>
      </c>
      <c r="BR1004" s="87">
        <f>Árboles!V998</f>
        <v>0</v>
      </c>
      <c r="BS1004" s="87">
        <f>Árboles!W998</f>
        <v>0</v>
      </c>
      <c r="BT1004" s="88">
        <f t="shared" si="126"/>
        <v>0</v>
      </c>
      <c r="BU1004" s="88">
        <f t="shared" si="127"/>
        <v>0</v>
      </c>
      <c r="BV1004" s="89" t="b">
        <f>IF(BT1004&lt;&gt;0,Árboles!AC998)</f>
        <v>0</v>
      </c>
      <c r="BW1004" s="88">
        <f t="shared" si="128"/>
        <v>0</v>
      </c>
      <c r="BX1004" s="88">
        <f t="shared" si="129"/>
        <v>0</v>
      </c>
      <c r="BY1004" s="89" t="b">
        <f>IF(BW1004&lt;&gt;0,Árboles!AC998)</f>
        <v>0</v>
      </c>
      <c r="BZ1004" s="88">
        <f t="shared" si="130"/>
        <v>0</v>
      </c>
      <c r="CA1004" s="88">
        <f t="shared" si="131"/>
        <v>0</v>
      </c>
      <c r="CB1004" s="89" t="b">
        <f>IF(BZ1004&lt;&gt;0,Árboles!AC998)</f>
        <v>0</v>
      </c>
      <c r="CC1004" s="88">
        <f t="shared" si="132"/>
        <v>0</v>
      </c>
      <c r="CD1004" s="88">
        <f t="shared" si="133"/>
        <v>0</v>
      </c>
      <c r="CE1004" s="89" t="b">
        <f>IF(CC1004&lt;&gt;0,Árboles!AC998)</f>
        <v>0</v>
      </c>
    </row>
    <row r="1005" spans="68:83">
      <c r="BP1005" s="10">
        <f>Árboles!B999</f>
        <v>0</v>
      </c>
      <c r="BQ1005" s="86">
        <f>Árboles!G999</f>
        <v>0</v>
      </c>
      <c r="BR1005" s="87">
        <f>Árboles!V999</f>
        <v>0</v>
      </c>
      <c r="BS1005" s="87">
        <f>Árboles!W999</f>
        <v>0</v>
      </c>
      <c r="BT1005" s="88">
        <f t="shared" si="126"/>
        <v>0</v>
      </c>
      <c r="BU1005" s="88">
        <f t="shared" si="127"/>
        <v>0</v>
      </c>
      <c r="BV1005" s="89" t="b">
        <f>IF(BT1005&lt;&gt;0,Árboles!AC999)</f>
        <v>0</v>
      </c>
      <c r="BW1005" s="88">
        <f t="shared" si="128"/>
        <v>0</v>
      </c>
      <c r="BX1005" s="88">
        <f t="shared" si="129"/>
        <v>0</v>
      </c>
      <c r="BY1005" s="89" t="b">
        <f>IF(BW1005&lt;&gt;0,Árboles!AC999)</f>
        <v>0</v>
      </c>
      <c r="BZ1005" s="88">
        <f t="shared" si="130"/>
        <v>0</v>
      </c>
      <c r="CA1005" s="88">
        <f t="shared" si="131"/>
        <v>0</v>
      </c>
      <c r="CB1005" s="89" t="b">
        <f>IF(BZ1005&lt;&gt;0,Árboles!AC999)</f>
        <v>0</v>
      </c>
      <c r="CC1005" s="88">
        <f t="shared" si="132"/>
        <v>0</v>
      </c>
      <c r="CD1005" s="88">
        <f t="shared" si="133"/>
        <v>0</v>
      </c>
      <c r="CE1005" s="89" t="b">
        <f>IF(CC1005&lt;&gt;0,Árboles!AC999)</f>
        <v>0</v>
      </c>
    </row>
    <row r="1006" spans="68:83">
      <c r="BP1006" s="10">
        <f>Árboles!B1000</f>
        <v>0</v>
      </c>
      <c r="BQ1006" s="86">
        <f>Árboles!G1000</f>
        <v>0</v>
      </c>
      <c r="BR1006" s="87">
        <f>Árboles!V1000</f>
        <v>0</v>
      </c>
      <c r="BS1006" s="87">
        <f>Árboles!W1000</f>
        <v>0</v>
      </c>
      <c r="BT1006" s="88">
        <f t="shared" si="126"/>
        <v>0</v>
      </c>
      <c r="BU1006" s="88">
        <f t="shared" si="127"/>
        <v>0</v>
      </c>
      <c r="BV1006" s="89" t="b">
        <f>IF(BT1006&lt;&gt;0,Árboles!AC1000)</f>
        <v>0</v>
      </c>
      <c r="BW1006" s="88">
        <f t="shared" si="128"/>
        <v>0</v>
      </c>
      <c r="BX1006" s="88">
        <f t="shared" si="129"/>
        <v>0</v>
      </c>
      <c r="BY1006" s="89" t="b">
        <f>IF(BW1006&lt;&gt;0,Árboles!AC1000)</f>
        <v>0</v>
      </c>
      <c r="BZ1006" s="88">
        <f t="shared" si="130"/>
        <v>0</v>
      </c>
      <c r="CA1006" s="88">
        <f t="shared" si="131"/>
        <v>0</v>
      </c>
      <c r="CB1006" s="89" t="b">
        <f>IF(BZ1006&lt;&gt;0,Árboles!AC1000)</f>
        <v>0</v>
      </c>
      <c r="CC1006" s="88">
        <f t="shared" si="132"/>
        <v>0</v>
      </c>
      <c r="CD1006" s="88">
        <f t="shared" si="133"/>
        <v>0</v>
      </c>
      <c r="CE1006" s="89" t="b">
        <f>IF(CC1006&lt;&gt;0,Árboles!AC1000)</f>
        <v>0</v>
      </c>
    </row>
    <row r="1007" spans="68:83">
      <c r="BP1007" s="10">
        <f>Árboles!B1001</f>
        <v>0</v>
      </c>
      <c r="BQ1007" s="86">
        <f>Árboles!G1001</f>
        <v>0</v>
      </c>
      <c r="BR1007" s="87">
        <f>Árboles!V1001</f>
        <v>0</v>
      </c>
      <c r="BS1007" s="87">
        <f>Árboles!W1001</f>
        <v>0</v>
      </c>
      <c r="BT1007" s="88">
        <f t="shared" si="126"/>
        <v>0</v>
      </c>
      <c r="BU1007" s="88">
        <f t="shared" si="127"/>
        <v>0</v>
      </c>
      <c r="BV1007" s="89" t="b">
        <f>IF(BT1007&lt;&gt;0,Árboles!AC1001)</f>
        <v>0</v>
      </c>
      <c r="BW1007" s="88">
        <f t="shared" si="128"/>
        <v>0</v>
      </c>
      <c r="BX1007" s="88">
        <f t="shared" si="129"/>
        <v>0</v>
      </c>
      <c r="BY1007" s="89" t="b">
        <f>IF(BW1007&lt;&gt;0,Árboles!AC1001)</f>
        <v>0</v>
      </c>
      <c r="BZ1007" s="88">
        <f t="shared" si="130"/>
        <v>0</v>
      </c>
      <c r="CA1007" s="88">
        <f t="shared" si="131"/>
        <v>0</v>
      </c>
      <c r="CB1007" s="89" t="b">
        <f>IF(BZ1007&lt;&gt;0,Árboles!AC1001)</f>
        <v>0</v>
      </c>
      <c r="CC1007" s="88">
        <f t="shared" si="132"/>
        <v>0</v>
      </c>
      <c r="CD1007" s="88">
        <f t="shared" si="133"/>
        <v>0</v>
      </c>
      <c r="CE1007" s="89" t="b">
        <f>IF(CC1007&lt;&gt;0,Árboles!AC1001)</f>
        <v>0</v>
      </c>
    </row>
    <row r="1008" spans="68:83">
      <c r="BP1008" s="10">
        <f>Árboles!B1002</f>
        <v>0</v>
      </c>
      <c r="BQ1008" s="86">
        <f>Árboles!G1002</f>
        <v>0</v>
      </c>
      <c r="BR1008" s="87">
        <f>Árboles!V1002</f>
        <v>0</v>
      </c>
      <c r="BS1008" s="87">
        <f>Árboles!W1002</f>
        <v>0</v>
      </c>
      <c r="BT1008" s="88">
        <f t="shared" si="126"/>
        <v>0</v>
      </c>
      <c r="BU1008" s="88">
        <f t="shared" si="127"/>
        <v>0</v>
      </c>
      <c r="BV1008" s="89" t="b">
        <f>IF(BT1008&lt;&gt;0,Árboles!AC1002)</f>
        <v>0</v>
      </c>
      <c r="BW1008" s="88">
        <f t="shared" si="128"/>
        <v>0</v>
      </c>
      <c r="BX1008" s="88">
        <f t="shared" si="129"/>
        <v>0</v>
      </c>
      <c r="BY1008" s="89" t="b">
        <f>IF(BW1008&lt;&gt;0,Árboles!AC1002)</f>
        <v>0</v>
      </c>
      <c r="BZ1008" s="88">
        <f t="shared" si="130"/>
        <v>0</v>
      </c>
      <c r="CA1008" s="88">
        <f t="shared" si="131"/>
        <v>0</v>
      </c>
      <c r="CB1008" s="89" t="b">
        <f>IF(BZ1008&lt;&gt;0,Árboles!AC1002)</f>
        <v>0</v>
      </c>
      <c r="CC1008" s="88">
        <f t="shared" si="132"/>
        <v>0</v>
      </c>
      <c r="CD1008" s="88">
        <f t="shared" si="133"/>
        <v>0</v>
      </c>
      <c r="CE1008" s="89" t="b">
        <f>IF(CC1008&lt;&gt;0,Árboles!AC1002)</f>
        <v>0</v>
      </c>
    </row>
    <row r="1009" spans="68:83">
      <c r="BP1009" s="10">
        <f>Árboles!B1003</f>
        <v>0</v>
      </c>
      <c r="BQ1009" s="86">
        <f>Árboles!G1003</f>
        <v>0</v>
      </c>
      <c r="BR1009" s="87">
        <f>Árboles!V1003</f>
        <v>0</v>
      </c>
      <c r="BS1009" s="87">
        <f>Árboles!W1003</f>
        <v>0</v>
      </c>
      <c r="BT1009" s="88">
        <f t="shared" si="126"/>
        <v>0</v>
      </c>
      <c r="BU1009" s="88">
        <f t="shared" si="127"/>
        <v>0</v>
      </c>
      <c r="BV1009" s="89" t="b">
        <f>IF(BT1009&lt;&gt;0,Árboles!AC1003)</f>
        <v>0</v>
      </c>
      <c r="BW1009" s="88">
        <f t="shared" si="128"/>
        <v>0</v>
      </c>
      <c r="BX1009" s="88">
        <f t="shared" si="129"/>
        <v>0</v>
      </c>
      <c r="BY1009" s="89" t="b">
        <f>IF(BW1009&lt;&gt;0,Árboles!AC1003)</f>
        <v>0</v>
      </c>
      <c r="BZ1009" s="88">
        <f t="shared" si="130"/>
        <v>0</v>
      </c>
      <c r="CA1009" s="88">
        <f t="shared" si="131"/>
        <v>0</v>
      </c>
      <c r="CB1009" s="89" t="b">
        <f>IF(BZ1009&lt;&gt;0,Árboles!AC1003)</f>
        <v>0</v>
      </c>
      <c r="CC1009" s="88">
        <f t="shared" si="132"/>
        <v>0</v>
      </c>
      <c r="CD1009" s="88">
        <f t="shared" si="133"/>
        <v>0</v>
      </c>
      <c r="CE1009" s="89" t="b">
        <f>IF(CC1009&lt;&gt;0,Árboles!AC1003)</f>
        <v>0</v>
      </c>
    </row>
    <row r="1010" spans="68:83">
      <c r="BP1010" s="10">
        <f>Árboles!B1004</f>
        <v>0</v>
      </c>
      <c r="BQ1010" s="86">
        <f>Árboles!G1004</f>
        <v>0</v>
      </c>
      <c r="BR1010" s="87">
        <f>Árboles!V1004</f>
        <v>0</v>
      </c>
      <c r="BS1010" s="87">
        <f>Árboles!W1004</f>
        <v>0</v>
      </c>
      <c r="BT1010" s="88">
        <f t="shared" si="126"/>
        <v>0</v>
      </c>
      <c r="BU1010" s="88">
        <f t="shared" si="127"/>
        <v>0</v>
      </c>
      <c r="BV1010" s="89" t="b">
        <f>IF(BT1010&lt;&gt;0,Árboles!AC1004)</f>
        <v>0</v>
      </c>
      <c r="BW1010" s="88">
        <f t="shared" si="128"/>
        <v>0</v>
      </c>
      <c r="BX1010" s="88">
        <f t="shared" si="129"/>
        <v>0</v>
      </c>
      <c r="BY1010" s="89" t="b">
        <f>IF(BW1010&lt;&gt;0,Árboles!AC1004)</f>
        <v>0</v>
      </c>
      <c r="BZ1010" s="88">
        <f t="shared" si="130"/>
        <v>0</v>
      </c>
      <c r="CA1010" s="88">
        <f t="shared" si="131"/>
        <v>0</v>
      </c>
      <c r="CB1010" s="89" t="b">
        <f>IF(BZ1010&lt;&gt;0,Árboles!AC1004)</f>
        <v>0</v>
      </c>
      <c r="CC1010" s="88">
        <f t="shared" si="132"/>
        <v>0</v>
      </c>
      <c r="CD1010" s="88">
        <f t="shared" si="133"/>
        <v>0</v>
      </c>
      <c r="CE1010" s="89" t="b">
        <f>IF(CC1010&lt;&gt;0,Árboles!AC1004)</f>
        <v>0</v>
      </c>
    </row>
    <row r="1011" spans="68:83">
      <c r="BP1011" s="10">
        <f>Árboles!B1005</f>
        <v>0</v>
      </c>
      <c r="BQ1011" s="86">
        <f>Árboles!G1005</f>
        <v>0</v>
      </c>
      <c r="BR1011" s="87">
        <f>Árboles!V1005</f>
        <v>0</v>
      </c>
      <c r="BS1011" s="87">
        <f>Árboles!W1005</f>
        <v>0</v>
      </c>
      <c r="BT1011" s="88">
        <f t="shared" si="126"/>
        <v>0</v>
      </c>
      <c r="BU1011" s="88">
        <f t="shared" si="127"/>
        <v>0</v>
      </c>
      <c r="BV1011" s="89" t="b">
        <f>IF(BT1011&lt;&gt;0,Árboles!AC1005)</f>
        <v>0</v>
      </c>
      <c r="BW1011" s="88">
        <f t="shared" si="128"/>
        <v>0</v>
      </c>
      <c r="BX1011" s="88">
        <f t="shared" si="129"/>
        <v>0</v>
      </c>
      <c r="BY1011" s="89" t="b">
        <f>IF(BW1011&lt;&gt;0,Árboles!AC1005)</f>
        <v>0</v>
      </c>
      <c r="BZ1011" s="88">
        <f t="shared" si="130"/>
        <v>0</v>
      </c>
      <c r="CA1011" s="88">
        <f t="shared" si="131"/>
        <v>0</v>
      </c>
      <c r="CB1011" s="89" t="b">
        <f>IF(BZ1011&lt;&gt;0,Árboles!AC1005)</f>
        <v>0</v>
      </c>
      <c r="CC1011" s="88">
        <f t="shared" si="132"/>
        <v>0</v>
      </c>
      <c r="CD1011" s="88">
        <f t="shared" si="133"/>
        <v>0</v>
      </c>
      <c r="CE1011" s="89" t="b">
        <f>IF(CC1011&lt;&gt;0,Árboles!AC1005)</f>
        <v>0</v>
      </c>
    </row>
    <row r="1012" spans="68:83">
      <c r="BP1012" s="10">
        <f>Árboles!B1006</f>
        <v>0</v>
      </c>
      <c r="BQ1012" s="86">
        <f>Árboles!G1006</f>
        <v>0</v>
      </c>
      <c r="BR1012" s="87">
        <f>Árboles!V1006</f>
        <v>0</v>
      </c>
      <c r="BS1012" s="87">
        <f>Árboles!W1006</f>
        <v>0</v>
      </c>
      <c r="BT1012" s="88">
        <f t="shared" si="126"/>
        <v>0</v>
      </c>
      <c r="BU1012" s="88">
        <f t="shared" si="127"/>
        <v>0</v>
      </c>
      <c r="BV1012" s="89" t="b">
        <f>IF(BT1012&lt;&gt;0,Árboles!AC1006)</f>
        <v>0</v>
      </c>
      <c r="BW1012" s="88">
        <f t="shared" si="128"/>
        <v>0</v>
      </c>
      <c r="BX1012" s="88">
        <f t="shared" si="129"/>
        <v>0</v>
      </c>
      <c r="BY1012" s="89" t="b">
        <f>IF(BW1012&lt;&gt;0,Árboles!AC1006)</f>
        <v>0</v>
      </c>
      <c r="BZ1012" s="88">
        <f t="shared" si="130"/>
        <v>0</v>
      </c>
      <c r="CA1012" s="88">
        <f t="shared" si="131"/>
        <v>0</v>
      </c>
      <c r="CB1012" s="89" t="b">
        <f>IF(BZ1012&lt;&gt;0,Árboles!AC1006)</f>
        <v>0</v>
      </c>
      <c r="CC1012" s="88">
        <f t="shared" si="132"/>
        <v>0</v>
      </c>
      <c r="CD1012" s="88">
        <f t="shared" si="133"/>
        <v>0</v>
      </c>
      <c r="CE1012" s="89" t="b">
        <f>IF(CC1012&lt;&gt;0,Árboles!AC1006)</f>
        <v>0</v>
      </c>
    </row>
    <row r="1013" spans="68:83">
      <c r="BP1013" s="10">
        <f>Árboles!B1007</f>
        <v>0</v>
      </c>
      <c r="BQ1013" s="86">
        <f>Árboles!G1007</f>
        <v>0</v>
      </c>
      <c r="BR1013" s="87">
        <f>Árboles!V1007</f>
        <v>0</v>
      </c>
      <c r="BS1013" s="87">
        <f>Árboles!W1007</f>
        <v>0</v>
      </c>
      <c r="BT1013" s="88">
        <f t="shared" si="126"/>
        <v>0</v>
      </c>
      <c r="BU1013" s="88">
        <f t="shared" si="127"/>
        <v>0</v>
      </c>
      <c r="BV1013" s="89" t="b">
        <f>IF(BT1013&lt;&gt;0,Árboles!AC1007)</f>
        <v>0</v>
      </c>
      <c r="BW1013" s="88">
        <f t="shared" si="128"/>
        <v>0</v>
      </c>
      <c r="BX1013" s="88">
        <f t="shared" si="129"/>
        <v>0</v>
      </c>
      <c r="BY1013" s="89" t="b">
        <f>IF(BW1013&lt;&gt;0,Árboles!AC1007)</f>
        <v>0</v>
      </c>
      <c r="BZ1013" s="88">
        <f t="shared" si="130"/>
        <v>0</v>
      </c>
      <c r="CA1013" s="88">
        <f t="shared" si="131"/>
        <v>0</v>
      </c>
      <c r="CB1013" s="89" t="b">
        <f>IF(BZ1013&lt;&gt;0,Árboles!AC1007)</f>
        <v>0</v>
      </c>
      <c r="CC1013" s="88">
        <f t="shared" si="132"/>
        <v>0</v>
      </c>
      <c r="CD1013" s="88">
        <f t="shared" si="133"/>
        <v>0</v>
      </c>
      <c r="CE1013" s="89" t="b">
        <f>IF(CC1013&lt;&gt;0,Árboles!AC1007)</f>
        <v>0</v>
      </c>
    </row>
    <row r="1014" spans="68:83">
      <c r="BP1014" s="10">
        <f>Árboles!B1008</f>
        <v>0</v>
      </c>
      <c r="BQ1014" s="86">
        <f>Árboles!G1008</f>
        <v>0</v>
      </c>
      <c r="BR1014" s="87">
        <f>Árboles!V1008</f>
        <v>0</v>
      </c>
      <c r="BS1014" s="87">
        <f>Árboles!W1008</f>
        <v>0</v>
      </c>
      <c r="BT1014" s="88">
        <f t="shared" si="126"/>
        <v>0</v>
      </c>
      <c r="BU1014" s="88">
        <f t="shared" si="127"/>
        <v>0</v>
      </c>
      <c r="BV1014" s="89" t="b">
        <f>IF(BT1014&lt;&gt;0,Árboles!AC1008)</f>
        <v>0</v>
      </c>
      <c r="BW1014" s="88">
        <f t="shared" si="128"/>
        <v>0</v>
      </c>
      <c r="BX1014" s="88">
        <f t="shared" si="129"/>
        <v>0</v>
      </c>
      <c r="BY1014" s="89" t="b">
        <f>IF(BW1014&lt;&gt;0,Árboles!AC1008)</f>
        <v>0</v>
      </c>
      <c r="BZ1014" s="88">
        <f t="shared" si="130"/>
        <v>0</v>
      </c>
      <c r="CA1014" s="88">
        <f t="shared" si="131"/>
        <v>0</v>
      </c>
      <c r="CB1014" s="89" t="b">
        <f>IF(BZ1014&lt;&gt;0,Árboles!AC1008)</f>
        <v>0</v>
      </c>
      <c r="CC1014" s="88">
        <f t="shared" si="132"/>
        <v>0</v>
      </c>
      <c r="CD1014" s="88">
        <f t="shared" si="133"/>
        <v>0</v>
      </c>
      <c r="CE1014" s="89" t="b">
        <f>IF(CC1014&lt;&gt;0,Árboles!AC1008)</f>
        <v>0</v>
      </c>
    </row>
    <row r="1015" spans="68:83">
      <c r="BP1015" s="10">
        <f>Árboles!B1009</f>
        <v>0</v>
      </c>
      <c r="BQ1015" s="86">
        <f>Árboles!G1009</f>
        <v>0</v>
      </c>
      <c r="BR1015" s="87">
        <f>Árboles!V1009</f>
        <v>0</v>
      </c>
      <c r="BS1015" s="87">
        <f>Árboles!W1009</f>
        <v>0</v>
      </c>
      <c r="BT1015" s="88">
        <f t="shared" si="126"/>
        <v>0</v>
      </c>
      <c r="BU1015" s="88">
        <f t="shared" si="127"/>
        <v>0</v>
      </c>
      <c r="BV1015" s="89" t="b">
        <f>IF(BT1015&lt;&gt;0,Árboles!AC1009)</f>
        <v>0</v>
      </c>
      <c r="BW1015" s="88">
        <f t="shared" si="128"/>
        <v>0</v>
      </c>
      <c r="BX1015" s="88">
        <f t="shared" si="129"/>
        <v>0</v>
      </c>
      <c r="BY1015" s="89" t="b">
        <f>IF(BW1015&lt;&gt;0,Árboles!AC1009)</f>
        <v>0</v>
      </c>
      <c r="BZ1015" s="88">
        <f t="shared" si="130"/>
        <v>0</v>
      </c>
      <c r="CA1015" s="88">
        <f t="shared" si="131"/>
        <v>0</v>
      </c>
      <c r="CB1015" s="89" t="b">
        <f>IF(BZ1015&lt;&gt;0,Árboles!AC1009)</f>
        <v>0</v>
      </c>
      <c r="CC1015" s="88">
        <f t="shared" si="132"/>
        <v>0</v>
      </c>
      <c r="CD1015" s="88">
        <f t="shared" si="133"/>
        <v>0</v>
      </c>
      <c r="CE1015" s="89" t="b">
        <f>IF(CC1015&lt;&gt;0,Árboles!AC1009)</f>
        <v>0</v>
      </c>
    </row>
    <row r="1016" spans="68:83">
      <c r="BP1016" s="10">
        <f>Árboles!B1010</f>
        <v>0</v>
      </c>
      <c r="BQ1016" s="86">
        <f>Árboles!G1010</f>
        <v>0</v>
      </c>
      <c r="BR1016" s="87">
        <f>Árboles!V1010</f>
        <v>0</v>
      </c>
      <c r="BS1016" s="87">
        <f>Árboles!W1010</f>
        <v>0</v>
      </c>
      <c r="BT1016" s="88">
        <f t="shared" si="126"/>
        <v>0</v>
      </c>
      <c r="BU1016" s="88">
        <f t="shared" si="127"/>
        <v>0</v>
      </c>
      <c r="BV1016" s="89" t="b">
        <f>IF(BT1016&lt;&gt;0,Árboles!AC1010)</f>
        <v>0</v>
      </c>
      <c r="BW1016" s="88">
        <f t="shared" si="128"/>
        <v>0</v>
      </c>
      <c r="BX1016" s="88">
        <f t="shared" si="129"/>
        <v>0</v>
      </c>
      <c r="BY1016" s="89" t="b">
        <f>IF(BW1016&lt;&gt;0,Árboles!AC1010)</f>
        <v>0</v>
      </c>
      <c r="BZ1016" s="88">
        <f t="shared" si="130"/>
        <v>0</v>
      </c>
      <c r="CA1016" s="88">
        <f t="shared" si="131"/>
        <v>0</v>
      </c>
      <c r="CB1016" s="89" t="b">
        <f>IF(BZ1016&lt;&gt;0,Árboles!AC1010)</f>
        <v>0</v>
      </c>
      <c r="CC1016" s="88">
        <f t="shared" si="132"/>
        <v>0</v>
      </c>
      <c r="CD1016" s="88">
        <f t="shared" si="133"/>
        <v>0</v>
      </c>
      <c r="CE1016" s="89" t="b">
        <f>IF(CC1016&lt;&gt;0,Árboles!AC1010)</f>
        <v>0</v>
      </c>
    </row>
    <row r="1017" spans="68:83">
      <c r="BP1017" s="10">
        <f>Árboles!B1011</f>
        <v>0</v>
      </c>
      <c r="BQ1017" s="86">
        <f>Árboles!G1011</f>
        <v>0</v>
      </c>
      <c r="BR1017" s="87">
        <f>Árboles!V1011</f>
        <v>0</v>
      </c>
      <c r="BS1017" s="87">
        <f>Árboles!W1011</f>
        <v>0</v>
      </c>
      <c r="BT1017" s="88">
        <f t="shared" si="126"/>
        <v>0</v>
      </c>
      <c r="BU1017" s="88">
        <f t="shared" si="127"/>
        <v>0</v>
      </c>
      <c r="BV1017" s="89" t="b">
        <f>IF(BT1017&lt;&gt;0,Árboles!AC1011)</f>
        <v>0</v>
      </c>
      <c r="BW1017" s="88">
        <f t="shared" si="128"/>
        <v>0</v>
      </c>
      <c r="BX1017" s="88">
        <f t="shared" si="129"/>
        <v>0</v>
      </c>
      <c r="BY1017" s="89" t="b">
        <f>IF(BW1017&lt;&gt;0,Árboles!AC1011)</f>
        <v>0</v>
      </c>
      <c r="BZ1017" s="88">
        <f t="shared" si="130"/>
        <v>0</v>
      </c>
      <c r="CA1017" s="88">
        <f t="shared" si="131"/>
        <v>0</v>
      </c>
      <c r="CB1017" s="89" t="b">
        <f>IF(BZ1017&lt;&gt;0,Árboles!AC1011)</f>
        <v>0</v>
      </c>
      <c r="CC1017" s="88">
        <f t="shared" si="132"/>
        <v>0</v>
      </c>
      <c r="CD1017" s="88">
        <f t="shared" si="133"/>
        <v>0</v>
      </c>
      <c r="CE1017" s="89" t="b">
        <f>IF(CC1017&lt;&gt;0,Árboles!AC1011)</f>
        <v>0</v>
      </c>
    </row>
    <row r="1018" spans="68:83">
      <c r="BP1018" s="10">
        <f>Árboles!B1012</f>
        <v>0</v>
      </c>
      <c r="BQ1018" s="86">
        <f>Árboles!G1012</f>
        <v>0</v>
      </c>
      <c r="BR1018" s="87">
        <f>Árboles!V1012</f>
        <v>0</v>
      </c>
      <c r="BS1018" s="87">
        <f>Árboles!W1012</f>
        <v>0</v>
      </c>
      <c r="BT1018" s="88">
        <f t="shared" si="126"/>
        <v>0</v>
      </c>
      <c r="BU1018" s="88">
        <f t="shared" si="127"/>
        <v>0</v>
      </c>
      <c r="BV1018" s="89" t="b">
        <f>IF(BT1018&lt;&gt;0,Árboles!AC1012)</f>
        <v>0</v>
      </c>
      <c r="BW1018" s="88">
        <f t="shared" si="128"/>
        <v>0</v>
      </c>
      <c r="BX1018" s="88">
        <f t="shared" si="129"/>
        <v>0</v>
      </c>
      <c r="BY1018" s="89" t="b">
        <f>IF(BW1018&lt;&gt;0,Árboles!AC1012)</f>
        <v>0</v>
      </c>
      <c r="BZ1018" s="88">
        <f t="shared" si="130"/>
        <v>0</v>
      </c>
      <c r="CA1018" s="88">
        <f t="shared" si="131"/>
        <v>0</v>
      </c>
      <c r="CB1018" s="89" t="b">
        <f>IF(BZ1018&lt;&gt;0,Árboles!AC1012)</f>
        <v>0</v>
      </c>
      <c r="CC1018" s="88">
        <f t="shared" si="132"/>
        <v>0</v>
      </c>
      <c r="CD1018" s="88">
        <f t="shared" si="133"/>
        <v>0</v>
      </c>
      <c r="CE1018" s="89" t="b">
        <f>IF(CC1018&lt;&gt;0,Árboles!AC1012)</f>
        <v>0</v>
      </c>
    </row>
    <row r="1019" spans="68:83">
      <c r="BP1019" s="10">
        <f>Árboles!B1013</f>
        <v>0</v>
      </c>
      <c r="BQ1019" s="86">
        <f>Árboles!G1013</f>
        <v>0</v>
      </c>
      <c r="BR1019" s="87">
        <f>Árboles!V1013</f>
        <v>0</v>
      </c>
      <c r="BS1019" s="87">
        <f>Árboles!W1013</f>
        <v>0</v>
      </c>
      <c r="BT1019" s="88">
        <f t="shared" si="126"/>
        <v>0</v>
      </c>
      <c r="BU1019" s="88">
        <f t="shared" si="127"/>
        <v>0</v>
      </c>
      <c r="BV1019" s="89" t="b">
        <f>IF(BT1019&lt;&gt;0,Árboles!AC1013)</f>
        <v>0</v>
      </c>
      <c r="BW1019" s="88">
        <f t="shared" si="128"/>
        <v>0</v>
      </c>
      <c r="BX1019" s="88">
        <f t="shared" si="129"/>
        <v>0</v>
      </c>
      <c r="BY1019" s="89" t="b">
        <f>IF(BW1019&lt;&gt;0,Árboles!AC1013)</f>
        <v>0</v>
      </c>
      <c r="BZ1019" s="88">
        <f t="shared" si="130"/>
        <v>0</v>
      </c>
      <c r="CA1019" s="88">
        <f t="shared" si="131"/>
        <v>0</v>
      </c>
      <c r="CB1019" s="89" t="b">
        <f>IF(BZ1019&lt;&gt;0,Árboles!AC1013)</f>
        <v>0</v>
      </c>
      <c r="CC1019" s="88">
        <f t="shared" si="132"/>
        <v>0</v>
      </c>
      <c r="CD1019" s="88">
        <f t="shared" si="133"/>
        <v>0</v>
      </c>
      <c r="CE1019" s="89" t="b">
        <f>IF(CC1019&lt;&gt;0,Árboles!AC1013)</f>
        <v>0</v>
      </c>
    </row>
    <row r="1020" spans="68:83">
      <c r="BP1020" s="10">
        <f>Árboles!B1014</f>
        <v>0</v>
      </c>
      <c r="BQ1020" s="86">
        <f>Árboles!G1014</f>
        <v>0</v>
      </c>
      <c r="BR1020" s="87">
        <f>Árboles!V1014</f>
        <v>0</v>
      </c>
      <c r="BS1020" s="87">
        <f>Árboles!W1014</f>
        <v>0</v>
      </c>
      <c r="BT1020" s="88">
        <f t="shared" si="126"/>
        <v>0</v>
      </c>
      <c r="BU1020" s="88">
        <f t="shared" si="127"/>
        <v>0</v>
      </c>
      <c r="BV1020" s="89" t="b">
        <f>IF(BT1020&lt;&gt;0,Árboles!AC1014)</f>
        <v>0</v>
      </c>
      <c r="BW1020" s="88">
        <f t="shared" si="128"/>
        <v>0</v>
      </c>
      <c r="BX1020" s="88">
        <f t="shared" si="129"/>
        <v>0</v>
      </c>
      <c r="BY1020" s="89" t="b">
        <f>IF(BW1020&lt;&gt;0,Árboles!AC1014)</f>
        <v>0</v>
      </c>
      <c r="BZ1020" s="88">
        <f t="shared" si="130"/>
        <v>0</v>
      </c>
      <c r="CA1020" s="88">
        <f t="shared" si="131"/>
        <v>0</v>
      </c>
      <c r="CB1020" s="89" t="b">
        <f>IF(BZ1020&lt;&gt;0,Árboles!AC1014)</f>
        <v>0</v>
      </c>
      <c r="CC1020" s="88">
        <f t="shared" si="132"/>
        <v>0</v>
      </c>
      <c r="CD1020" s="88">
        <f t="shared" si="133"/>
        <v>0</v>
      </c>
      <c r="CE1020" s="89" t="b">
        <f>IF(CC1020&lt;&gt;0,Árboles!AC1014)</f>
        <v>0</v>
      </c>
    </row>
    <row r="1021" spans="68:83">
      <c r="BP1021" s="10">
        <f>Árboles!B1015</f>
        <v>0</v>
      </c>
      <c r="BQ1021" s="86">
        <f>Árboles!G1015</f>
        <v>0</v>
      </c>
      <c r="BR1021" s="87">
        <f>Árboles!V1015</f>
        <v>0</v>
      </c>
      <c r="BS1021" s="87">
        <f>Árboles!W1015</f>
        <v>0</v>
      </c>
      <c r="BT1021" s="88">
        <f t="shared" si="126"/>
        <v>0</v>
      </c>
      <c r="BU1021" s="88">
        <f t="shared" si="127"/>
        <v>0</v>
      </c>
      <c r="BV1021" s="89" t="b">
        <f>IF(BT1021&lt;&gt;0,Árboles!AC1015)</f>
        <v>0</v>
      </c>
      <c r="BW1021" s="88">
        <f t="shared" si="128"/>
        <v>0</v>
      </c>
      <c r="BX1021" s="88">
        <f t="shared" si="129"/>
        <v>0</v>
      </c>
      <c r="BY1021" s="89" t="b">
        <f>IF(BW1021&lt;&gt;0,Árboles!AC1015)</f>
        <v>0</v>
      </c>
      <c r="BZ1021" s="88">
        <f t="shared" si="130"/>
        <v>0</v>
      </c>
      <c r="CA1021" s="88">
        <f t="shared" si="131"/>
        <v>0</v>
      </c>
      <c r="CB1021" s="89" t="b">
        <f>IF(BZ1021&lt;&gt;0,Árboles!AC1015)</f>
        <v>0</v>
      </c>
      <c r="CC1021" s="88">
        <f t="shared" si="132"/>
        <v>0</v>
      </c>
      <c r="CD1021" s="88">
        <f t="shared" si="133"/>
        <v>0</v>
      </c>
      <c r="CE1021" s="89" t="b">
        <f>IF(CC1021&lt;&gt;0,Árboles!AC1015)</f>
        <v>0</v>
      </c>
    </row>
    <row r="1022" spans="68:83">
      <c r="BP1022" s="10">
        <f>Árboles!B1016</f>
        <v>0</v>
      </c>
      <c r="BQ1022" s="86">
        <f>Árboles!G1016</f>
        <v>0</v>
      </c>
      <c r="BR1022" s="87">
        <f>Árboles!V1016</f>
        <v>0</v>
      </c>
      <c r="BS1022" s="87">
        <f>Árboles!W1016</f>
        <v>0</v>
      </c>
      <c r="BT1022" s="88">
        <f t="shared" si="126"/>
        <v>0</v>
      </c>
      <c r="BU1022" s="88">
        <f t="shared" si="127"/>
        <v>0</v>
      </c>
      <c r="BV1022" s="89" t="b">
        <f>IF(BT1022&lt;&gt;0,Árboles!AC1016)</f>
        <v>0</v>
      </c>
      <c r="BW1022" s="88">
        <f t="shared" si="128"/>
        <v>0</v>
      </c>
      <c r="BX1022" s="88">
        <f t="shared" si="129"/>
        <v>0</v>
      </c>
      <c r="BY1022" s="89" t="b">
        <f>IF(BW1022&lt;&gt;0,Árboles!AC1016)</f>
        <v>0</v>
      </c>
      <c r="BZ1022" s="88">
        <f t="shared" si="130"/>
        <v>0</v>
      </c>
      <c r="CA1022" s="88">
        <f t="shared" si="131"/>
        <v>0</v>
      </c>
      <c r="CB1022" s="89" t="b">
        <f>IF(BZ1022&lt;&gt;0,Árboles!AC1016)</f>
        <v>0</v>
      </c>
      <c r="CC1022" s="88">
        <f t="shared" si="132"/>
        <v>0</v>
      </c>
      <c r="CD1022" s="88">
        <f t="shared" si="133"/>
        <v>0</v>
      </c>
      <c r="CE1022" s="89" t="b">
        <f>IF(CC1022&lt;&gt;0,Árboles!AC1016)</f>
        <v>0</v>
      </c>
    </row>
    <row r="1023" spans="68:83">
      <c r="BP1023" s="10">
        <f>Árboles!B1017</f>
        <v>0</v>
      </c>
      <c r="BQ1023" s="86">
        <f>Árboles!G1017</f>
        <v>0</v>
      </c>
      <c r="BR1023" s="87">
        <f>Árboles!V1017</f>
        <v>0</v>
      </c>
      <c r="BS1023" s="87">
        <f>Árboles!W1017</f>
        <v>0</v>
      </c>
      <c r="BT1023" s="88">
        <f t="shared" si="126"/>
        <v>0</v>
      </c>
      <c r="BU1023" s="88">
        <f t="shared" si="127"/>
        <v>0</v>
      </c>
      <c r="BV1023" s="89" t="b">
        <f>IF(BT1023&lt;&gt;0,Árboles!AC1017)</f>
        <v>0</v>
      </c>
      <c r="BW1023" s="88">
        <f t="shared" si="128"/>
        <v>0</v>
      </c>
      <c r="BX1023" s="88">
        <f t="shared" si="129"/>
        <v>0</v>
      </c>
      <c r="BY1023" s="89" t="b">
        <f>IF(BW1023&lt;&gt;0,Árboles!AC1017)</f>
        <v>0</v>
      </c>
      <c r="BZ1023" s="88">
        <f t="shared" si="130"/>
        <v>0</v>
      </c>
      <c r="CA1023" s="88">
        <f t="shared" si="131"/>
        <v>0</v>
      </c>
      <c r="CB1023" s="89" t="b">
        <f>IF(BZ1023&lt;&gt;0,Árboles!AC1017)</f>
        <v>0</v>
      </c>
      <c r="CC1023" s="88">
        <f t="shared" si="132"/>
        <v>0</v>
      </c>
      <c r="CD1023" s="88">
        <f t="shared" si="133"/>
        <v>0</v>
      </c>
      <c r="CE1023" s="89" t="b">
        <f>IF(CC1023&lt;&gt;0,Árboles!AC1017)</f>
        <v>0</v>
      </c>
    </row>
    <row r="1024" spans="68:83">
      <c r="BP1024" s="10">
        <f>Árboles!B1018</f>
        <v>0</v>
      </c>
      <c r="BQ1024" s="86">
        <f>Árboles!G1018</f>
        <v>0</v>
      </c>
      <c r="BR1024" s="87">
        <f>Árboles!V1018</f>
        <v>0</v>
      </c>
      <c r="BS1024" s="87">
        <f>Árboles!W1018</f>
        <v>0</v>
      </c>
      <c r="BT1024" s="88">
        <f t="shared" si="126"/>
        <v>0</v>
      </c>
      <c r="BU1024" s="88">
        <f t="shared" si="127"/>
        <v>0</v>
      </c>
      <c r="BV1024" s="89" t="b">
        <f>IF(BT1024&lt;&gt;0,Árboles!AC1018)</f>
        <v>0</v>
      </c>
      <c r="BW1024" s="88">
        <f t="shared" si="128"/>
        <v>0</v>
      </c>
      <c r="BX1024" s="88">
        <f t="shared" si="129"/>
        <v>0</v>
      </c>
      <c r="BY1024" s="89" t="b">
        <f>IF(BW1024&lt;&gt;0,Árboles!AC1018)</f>
        <v>0</v>
      </c>
      <c r="BZ1024" s="88">
        <f t="shared" si="130"/>
        <v>0</v>
      </c>
      <c r="CA1024" s="88">
        <f t="shared" si="131"/>
        <v>0</v>
      </c>
      <c r="CB1024" s="89" t="b">
        <f>IF(BZ1024&lt;&gt;0,Árboles!AC1018)</f>
        <v>0</v>
      </c>
      <c r="CC1024" s="88">
        <f t="shared" si="132"/>
        <v>0</v>
      </c>
      <c r="CD1024" s="88">
        <f t="shared" si="133"/>
        <v>0</v>
      </c>
      <c r="CE1024" s="89" t="b">
        <f>IF(CC1024&lt;&gt;0,Árboles!AC1018)</f>
        <v>0</v>
      </c>
    </row>
    <row r="1025" spans="68:83">
      <c r="BP1025" s="10">
        <f>Árboles!B1019</f>
        <v>0</v>
      </c>
      <c r="BQ1025" s="86">
        <f>Árboles!G1019</f>
        <v>0</v>
      </c>
      <c r="BR1025" s="87">
        <f>Árboles!V1019</f>
        <v>0</v>
      </c>
      <c r="BS1025" s="87">
        <f>Árboles!W1019</f>
        <v>0</v>
      </c>
      <c r="BT1025" s="88">
        <f t="shared" si="126"/>
        <v>0</v>
      </c>
      <c r="BU1025" s="88">
        <f t="shared" si="127"/>
        <v>0</v>
      </c>
      <c r="BV1025" s="89" t="b">
        <f>IF(BT1025&lt;&gt;0,Árboles!AC1019)</f>
        <v>0</v>
      </c>
      <c r="BW1025" s="88">
        <f t="shared" si="128"/>
        <v>0</v>
      </c>
      <c r="BX1025" s="88">
        <f t="shared" si="129"/>
        <v>0</v>
      </c>
      <c r="BY1025" s="89" t="b">
        <f>IF(BW1025&lt;&gt;0,Árboles!AC1019)</f>
        <v>0</v>
      </c>
      <c r="BZ1025" s="88">
        <f t="shared" si="130"/>
        <v>0</v>
      </c>
      <c r="CA1025" s="88">
        <f t="shared" si="131"/>
        <v>0</v>
      </c>
      <c r="CB1025" s="89" t="b">
        <f>IF(BZ1025&lt;&gt;0,Árboles!AC1019)</f>
        <v>0</v>
      </c>
      <c r="CC1025" s="88">
        <f t="shared" si="132"/>
        <v>0</v>
      </c>
      <c r="CD1025" s="88">
        <f t="shared" si="133"/>
        <v>0</v>
      </c>
      <c r="CE1025" s="89" t="b">
        <f>IF(CC1025&lt;&gt;0,Árboles!AC1019)</f>
        <v>0</v>
      </c>
    </row>
    <row r="1026" spans="68:83">
      <c r="BP1026" s="10">
        <f>Árboles!B1020</f>
        <v>0</v>
      </c>
      <c r="BQ1026" s="86">
        <f>Árboles!G1020</f>
        <v>0</v>
      </c>
      <c r="BR1026" s="87">
        <f>Árboles!V1020</f>
        <v>0</v>
      </c>
      <c r="BS1026" s="87">
        <f>Árboles!W1020</f>
        <v>0</v>
      </c>
      <c r="BT1026" s="88">
        <f t="shared" si="126"/>
        <v>0</v>
      </c>
      <c r="BU1026" s="88">
        <f t="shared" si="127"/>
        <v>0</v>
      </c>
      <c r="BV1026" s="89" t="b">
        <f>IF(BT1026&lt;&gt;0,Árboles!AC1020)</f>
        <v>0</v>
      </c>
      <c r="BW1026" s="88">
        <f t="shared" si="128"/>
        <v>0</v>
      </c>
      <c r="BX1026" s="88">
        <f t="shared" si="129"/>
        <v>0</v>
      </c>
      <c r="BY1026" s="89" t="b">
        <f>IF(BW1026&lt;&gt;0,Árboles!AC1020)</f>
        <v>0</v>
      </c>
      <c r="BZ1026" s="88">
        <f t="shared" si="130"/>
        <v>0</v>
      </c>
      <c r="CA1026" s="88">
        <f t="shared" si="131"/>
        <v>0</v>
      </c>
      <c r="CB1026" s="89" t="b">
        <f>IF(BZ1026&lt;&gt;0,Árboles!AC1020)</f>
        <v>0</v>
      </c>
      <c r="CC1026" s="88">
        <f t="shared" si="132"/>
        <v>0</v>
      </c>
      <c r="CD1026" s="88">
        <f t="shared" si="133"/>
        <v>0</v>
      </c>
      <c r="CE1026" s="89" t="b">
        <f>IF(CC1026&lt;&gt;0,Árboles!AC1020)</f>
        <v>0</v>
      </c>
    </row>
    <row r="1027" spans="68:83">
      <c r="BP1027" s="10">
        <f>Árboles!B1021</f>
        <v>0</v>
      </c>
      <c r="BQ1027" s="86">
        <f>Árboles!G1021</f>
        <v>0</v>
      </c>
      <c r="BR1027" s="87">
        <f>Árboles!V1021</f>
        <v>0</v>
      </c>
      <c r="BS1027" s="87">
        <f>Árboles!W1021</f>
        <v>0</v>
      </c>
      <c r="BT1027" s="88">
        <f t="shared" si="126"/>
        <v>0</v>
      </c>
      <c r="BU1027" s="88">
        <f t="shared" si="127"/>
        <v>0</v>
      </c>
      <c r="BV1027" s="89" t="b">
        <f>IF(BT1027&lt;&gt;0,Árboles!AC1021)</f>
        <v>0</v>
      </c>
      <c r="BW1027" s="88">
        <f t="shared" si="128"/>
        <v>0</v>
      </c>
      <c r="BX1027" s="88">
        <f t="shared" si="129"/>
        <v>0</v>
      </c>
      <c r="BY1027" s="89" t="b">
        <f>IF(BW1027&lt;&gt;0,Árboles!AC1021)</f>
        <v>0</v>
      </c>
      <c r="BZ1027" s="88">
        <f t="shared" si="130"/>
        <v>0</v>
      </c>
      <c r="CA1027" s="88">
        <f t="shared" si="131"/>
        <v>0</v>
      </c>
      <c r="CB1027" s="89" t="b">
        <f>IF(BZ1027&lt;&gt;0,Árboles!AC1021)</f>
        <v>0</v>
      </c>
      <c r="CC1027" s="88">
        <f t="shared" si="132"/>
        <v>0</v>
      </c>
      <c r="CD1027" s="88">
        <f t="shared" si="133"/>
        <v>0</v>
      </c>
      <c r="CE1027" s="89" t="b">
        <f>IF(CC1027&lt;&gt;0,Árboles!AC1021)</f>
        <v>0</v>
      </c>
    </row>
    <row r="1028" spans="68:83">
      <c r="BP1028" s="10">
        <f>Árboles!B1022</f>
        <v>0</v>
      </c>
      <c r="BQ1028" s="86">
        <f>Árboles!G1022</f>
        <v>0</v>
      </c>
      <c r="BR1028" s="87">
        <f>Árboles!V1022</f>
        <v>0</v>
      </c>
      <c r="BS1028" s="87">
        <f>Árboles!W1022</f>
        <v>0</v>
      </c>
      <c r="BT1028" s="88">
        <f t="shared" si="126"/>
        <v>0</v>
      </c>
      <c r="BU1028" s="88">
        <f t="shared" si="127"/>
        <v>0</v>
      </c>
      <c r="BV1028" s="89" t="b">
        <f>IF(BT1028&lt;&gt;0,Árboles!AC1022)</f>
        <v>0</v>
      </c>
      <c r="BW1028" s="88">
        <f t="shared" si="128"/>
        <v>0</v>
      </c>
      <c r="BX1028" s="88">
        <f t="shared" si="129"/>
        <v>0</v>
      </c>
      <c r="BY1028" s="89" t="b">
        <f>IF(BW1028&lt;&gt;0,Árboles!AC1022)</f>
        <v>0</v>
      </c>
      <c r="BZ1028" s="88">
        <f t="shared" si="130"/>
        <v>0</v>
      </c>
      <c r="CA1028" s="88">
        <f t="shared" si="131"/>
        <v>0</v>
      </c>
      <c r="CB1028" s="89" t="b">
        <f>IF(BZ1028&lt;&gt;0,Árboles!AC1022)</f>
        <v>0</v>
      </c>
      <c r="CC1028" s="88">
        <f t="shared" si="132"/>
        <v>0</v>
      </c>
      <c r="CD1028" s="88">
        <f t="shared" si="133"/>
        <v>0</v>
      </c>
      <c r="CE1028" s="89" t="b">
        <f>IF(CC1028&lt;&gt;0,Árboles!AC1022)</f>
        <v>0</v>
      </c>
    </row>
    <row r="1029" spans="68:83">
      <c r="BP1029" s="10">
        <f>Árboles!B1023</f>
        <v>0</v>
      </c>
      <c r="BQ1029" s="86">
        <f>Árboles!G1023</f>
        <v>0</v>
      </c>
      <c r="BR1029" s="87">
        <f>Árboles!V1023</f>
        <v>0</v>
      </c>
      <c r="BS1029" s="87">
        <f>Árboles!W1023</f>
        <v>0</v>
      </c>
      <c r="BT1029" s="88">
        <f t="shared" si="126"/>
        <v>0</v>
      </c>
      <c r="BU1029" s="88">
        <f t="shared" si="127"/>
        <v>0</v>
      </c>
      <c r="BV1029" s="89" t="b">
        <f>IF(BT1029&lt;&gt;0,Árboles!AC1023)</f>
        <v>0</v>
      </c>
      <c r="BW1029" s="88">
        <f t="shared" si="128"/>
        <v>0</v>
      </c>
      <c r="BX1029" s="88">
        <f t="shared" si="129"/>
        <v>0</v>
      </c>
      <c r="BY1029" s="89" t="b">
        <f>IF(BW1029&lt;&gt;0,Árboles!AC1023)</f>
        <v>0</v>
      </c>
      <c r="BZ1029" s="88">
        <f t="shared" si="130"/>
        <v>0</v>
      </c>
      <c r="CA1029" s="88">
        <f t="shared" si="131"/>
        <v>0</v>
      </c>
      <c r="CB1029" s="89" t="b">
        <f>IF(BZ1029&lt;&gt;0,Árboles!AC1023)</f>
        <v>0</v>
      </c>
      <c r="CC1029" s="88">
        <f t="shared" si="132"/>
        <v>0</v>
      </c>
      <c r="CD1029" s="88">
        <f t="shared" si="133"/>
        <v>0</v>
      </c>
      <c r="CE1029" s="89" t="b">
        <f>IF(CC1029&lt;&gt;0,Árboles!AC1023)</f>
        <v>0</v>
      </c>
    </row>
    <row r="1030" spans="68:83">
      <c r="BP1030" s="10">
        <f>Árboles!B1024</f>
        <v>0</v>
      </c>
      <c r="BQ1030" s="86">
        <f>Árboles!G1024</f>
        <v>0</v>
      </c>
      <c r="BR1030" s="87">
        <f>Árboles!V1024</f>
        <v>0</v>
      </c>
      <c r="BS1030" s="87">
        <f>Árboles!W1024</f>
        <v>0</v>
      </c>
      <c r="BT1030" s="88">
        <f t="shared" si="126"/>
        <v>0</v>
      </c>
      <c r="BU1030" s="88">
        <f t="shared" si="127"/>
        <v>0</v>
      </c>
      <c r="BV1030" s="89" t="b">
        <f>IF(BT1030&lt;&gt;0,Árboles!AC1024)</f>
        <v>0</v>
      </c>
      <c r="BW1030" s="88">
        <f t="shared" si="128"/>
        <v>0</v>
      </c>
      <c r="BX1030" s="88">
        <f t="shared" si="129"/>
        <v>0</v>
      </c>
      <c r="BY1030" s="89" t="b">
        <f>IF(BW1030&lt;&gt;0,Árboles!AC1024)</f>
        <v>0</v>
      </c>
      <c r="BZ1030" s="88">
        <f t="shared" si="130"/>
        <v>0</v>
      </c>
      <c r="CA1030" s="88">
        <f t="shared" si="131"/>
        <v>0</v>
      </c>
      <c r="CB1030" s="89" t="b">
        <f>IF(BZ1030&lt;&gt;0,Árboles!AC1024)</f>
        <v>0</v>
      </c>
      <c r="CC1030" s="88">
        <f t="shared" si="132"/>
        <v>0</v>
      </c>
      <c r="CD1030" s="88">
        <f t="shared" si="133"/>
        <v>0</v>
      </c>
      <c r="CE1030" s="89" t="b">
        <f>IF(CC1030&lt;&gt;0,Árboles!AC1024)</f>
        <v>0</v>
      </c>
    </row>
    <row r="1031" spans="68:83">
      <c r="BP1031" s="10">
        <f>Árboles!B1025</f>
        <v>0</v>
      </c>
      <c r="BQ1031" s="86">
        <f>Árboles!G1025</f>
        <v>0</v>
      </c>
      <c r="BR1031" s="87">
        <f>Árboles!V1025</f>
        <v>0</v>
      </c>
      <c r="BS1031" s="87">
        <f>Árboles!W1025</f>
        <v>0</v>
      </c>
      <c r="BT1031" s="88">
        <f t="shared" si="126"/>
        <v>0</v>
      </c>
      <c r="BU1031" s="88">
        <f t="shared" si="127"/>
        <v>0</v>
      </c>
      <c r="BV1031" s="89" t="b">
        <f>IF(BT1031&lt;&gt;0,Árboles!AC1025)</f>
        <v>0</v>
      </c>
      <c r="BW1031" s="88">
        <f t="shared" si="128"/>
        <v>0</v>
      </c>
      <c r="BX1031" s="88">
        <f t="shared" si="129"/>
        <v>0</v>
      </c>
      <c r="BY1031" s="89" t="b">
        <f>IF(BW1031&lt;&gt;0,Árboles!AC1025)</f>
        <v>0</v>
      </c>
      <c r="BZ1031" s="88">
        <f t="shared" si="130"/>
        <v>0</v>
      </c>
      <c r="CA1031" s="88">
        <f t="shared" si="131"/>
        <v>0</v>
      </c>
      <c r="CB1031" s="89" t="b">
        <f>IF(BZ1031&lt;&gt;0,Árboles!AC1025)</f>
        <v>0</v>
      </c>
      <c r="CC1031" s="88">
        <f t="shared" si="132"/>
        <v>0</v>
      </c>
      <c r="CD1031" s="88">
        <f t="shared" si="133"/>
        <v>0</v>
      </c>
      <c r="CE1031" s="89" t="b">
        <f>IF(CC1031&lt;&gt;0,Árboles!AC1025)</f>
        <v>0</v>
      </c>
    </row>
    <row r="1032" spans="68:83">
      <c r="BP1032" s="10">
        <f>Árboles!B1026</f>
        <v>0</v>
      </c>
      <c r="BQ1032" s="86">
        <f>Árboles!G1026</f>
        <v>0</v>
      </c>
      <c r="BR1032" s="87">
        <f>Árboles!V1026</f>
        <v>0</v>
      </c>
      <c r="BS1032" s="87">
        <f>Árboles!W1026</f>
        <v>0</v>
      </c>
      <c r="BT1032" s="88">
        <f t="shared" si="126"/>
        <v>0</v>
      </c>
      <c r="BU1032" s="88">
        <f t="shared" si="127"/>
        <v>0</v>
      </c>
      <c r="BV1032" s="89" t="b">
        <f>IF(BT1032&lt;&gt;0,Árboles!AC1026)</f>
        <v>0</v>
      </c>
      <c r="BW1032" s="88">
        <f t="shared" si="128"/>
        <v>0</v>
      </c>
      <c r="BX1032" s="88">
        <f t="shared" si="129"/>
        <v>0</v>
      </c>
      <c r="BY1032" s="89" t="b">
        <f>IF(BW1032&lt;&gt;0,Árboles!AC1026)</f>
        <v>0</v>
      </c>
      <c r="BZ1032" s="88">
        <f t="shared" si="130"/>
        <v>0</v>
      </c>
      <c r="CA1032" s="88">
        <f t="shared" si="131"/>
        <v>0</v>
      </c>
      <c r="CB1032" s="89" t="b">
        <f>IF(BZ1032&lt;&gt;0,Árboles!AC1026)</f>
        <v>0</v>
      </c>
      <c r="CC1032" s="88">
        <f t="shared" si="132"/>
        <v>0</v>
      </c>
      <c r="CD1032" s="88">
        <f t="shared" si="133"/>
        <v>0</v>
      </c>
      <c r="CE1032" s="89" t="b">
        <f>IF(CC1032&lt;&gt;0,Árboles!AC1026)</f>
        <v>0</v>
      </c>
    </row>
    <row r="1033" spans="68:83">
      <c r="BP1033" s="10">
        <f>Árboles!B1027</f>
        <v>0</v>
      </c>
      <c r="BQ1033" s="86">
        <f>Árboles!G1027</f>
        <v>0</v>
      </c>
      <c r="BR1033" s="87">
        <f>Árboles!V1027</f>
        <v>0</v>
      </c>
      <c r="BS1033" s="87">
        <f>Árboles!W1027</f>
        <v>0</v>
      </c>
      <c r="BT1033" s="88">
        <f t="shared" ref="BT1033:BT1096" si="134">IF(AND($BQ1033="Quercus pyrenaica",$CF$7=TRUE),$BR1033,0)</f>
        <v>0</v>
      </c>
      <c r="BU1033" s="88">
        <f t="shared" ref="BU1033:BU1096" si="135">IF(AND($BQ1033="Quercus pyrenaica",$CF$7=TRUE),$BS1033,0)</f>
        <v>0</v>
      </c>
      <c r="BV1033" s="89" t="b">
        <f>IF(BT1033&lt;&gt;0,Árboles!AC1027)</f>
        <v>0</v>
      </c>
      <c r="BW1033" s="88">
        <f t="shared" ref="BW1033:BW1096" si="136">IF(AND($BQ1033="Pinus nigra",$CF$8=TRUE),$BR1033,0)</f>
        <v>0</v>
      </c>
      <c r="BX1033" s="88">
        <f t="shared" ref="BX1033:BX1096" si="137">IF(AND($BQ1033="Pinus nigra",$CF$8=TRUE),$BS1033,0)</f>
        <v>0</v>
      </c>
      <c r="BY1033" s="89" t="b">
        <f>IF(BW1033&lt;&gt;0,Árboles!AC1027)</f>
        <v>0</v>
      </c>
      <c r="BZ1033" s="88">
        <f t="shared" ref="BZ1033:BZ1096" si="138">IF(AND($BQ1033="Pinus sylvestris",$CF$9=TRUE),$BR1033,0)</f>
        <v>0</v>
      </c>
      <c r="CA1033" s="88">
        <f t="shared" ref="CA1033:CA1096" si="139">IF(AND($BQ1033="Pinus sylvestris",$CF$9=TRUE),$BS1033,0)</f>
        <v>0</v>
      </c>
      <c r="CB1033" s="89" t="b">
        <f>IF(BZ1033&lt;&gt;0,Árboles!AC1027)</f>
        <v>0</v>
      </c>
      <c r="CC1033" s="88">
        <f t="shared" ref="CC1033:CC1096" si="140">IF(AND($BQ1033="Crataegus monogyna",$CF$10=TRUE),$BR1033,0)</f>
        <v>0</v>
      </c>
      <c r="CD1033" s="88">
        <f t="shared" ref="CD1033:CD1096" si="141">IF(AND($BQ1033="Crataegus monogyna",$CF$10=TRUE),$BS1033,0)</f>
        <v>0</v>
      </c>
      <c r="CE1033" s="89" t="b">
        <f>IF(CC1033&lt;&gt;0,Árboles!AC1027)</f>
        <v>0</v>
      </c>
    </row>
    <row r="1034" spans="68:83">
      <c r="BP1034" s="10">
        <f>Árboles!B1028</f>
        <v>0</v>
      </c>
      <c r="BQ1034" s="86">
        <f>Árboles!G1028</f>
        <v>0</v>
      </c>
      <c r="BR1034" s="87">
        <f>Árboles!V1028</f>
        <v>0</v>
      </c>
      <c r="BS1034" s="87">
        <f>Árboles!W1028</f>
        <v>0</v>
      </c>
      <c r="BT1034" s="88">
        <f t="shared" si="134"/>
        <v>0</v>
      </c>
      <c r="BU1034" s="88">
        <f t="shared" si="135"/>
        <v>0</v>
      </c>
      <c r="BV1034" s="89" t="b">
        <f>IF(BT1034&lt;&gt;0,Árboles!AC1028)</f>
        <v>0</v>
      </c>
      <c r="BW1034" s="88">
        <f t="shared" si="136"/>
        <v>0</v>
      </c>
      <c r="BX1034" s="88">
        <f t="shared" si="137"/>
        <v>0</v>
      </c>
      <c r="BY1034" s="89" t="b">
        <f>IF(BW1034&lt;&gt;0,Árboles!AC1028)</f>
        <v>0</v>
      </c>
      <c r="BZ1034" s="88">
        <f t="shared" si="138"/>
        <v>0</v>
      </c>
      <c r="CA1034" s="88">
        <f t="shared" si="139"/>
        <v>0</v>
      </c>
      <c r="CB1034" s="89" t="b">
        <f>IF(BZ1034&lt;&gt;0,Árboles!AC1028)</f>
        <v>0</v>
      </c>
      <c r="CC1034" s="88">
        <f t="shared" si="140"/>
        <v>0</v>
      </c>
      <c r="CD1034" s="88">
        <f t="shared" si="141"/>
        <v>0</v>
      </c>
      <c r="CE1034" s="89" t="b">
        <f>IF(CC1034&lt;&gt;0,Árboles!AC1028)</f>
        <v>0</v>
      </c>
    </row>
    <row r="1035" spans="68:83">
      <c r="BP1035" s="10">
        <f>Árboles!B1029</f>
        <v>0</v>
      </c>
      <c r="BQ1035" s="86">
        <f>Árboles!G1029</f>
        <v>0</v>
      </c>
      <c r="BR1035" s="87">
        <f>Árboles!V1029</f>
        <v>0</v>
      </c>
      <c r="BS1035" s="87">
        <f>Árboles!W1029</f>
        <v>0</v>
      </c>
      <c r="BT1035" s="88">
        <f t="shared" si="134"/>
        <v>0</v>
      </c>
      <c r="BU1035" s="88">
        <f t="shared" si="135"/>
        <v>0</v>
      </c>
      <c r="BV1035" s="89" t="b">
        <f>IF(BT1035&lt;&gt;0,Árboles!AC1029)</f>
        <v>0</v>
      </c>
      <c r="BW1035" s="88">
        <f t="shared" si="136"/>
        <v>0</v>
      </c>
      <c r="BX1035" s="88">
        <f t="shared" si="137"/>
        <v>0</v>
      </c>
      <c r="BY1035" s="89" t="b">
        <f>IF(BW1035&lt;&gt;0,Árboles!AC1029)</f>
        <v>0</v>
      </c>
      <c r="BZ1035" s="88">
        <f t="shared" si="138"/>
        <v>0</v>
      </c>
      <c r="CA1035" s="88">
        <f t="shared" si="139"/>
        <v>0</v>
      </c>
      <c r="CB1035" s="89" t="b">
        <f>IF(BZ1035&lt;&gt;0,Árboles!AC1029)</f>
        <v>0</v>
      </c>
      <c r="CC1035" s="88">
        <f t="shared" si="140"/>
        <v>0</v>
      </c>
      <c r="CD1035" s="88">
        <f t="shared" si="141"/>
        <v>0</v>
      </c>
      <c r="CE1035" s="89" t="b">
        <f>IF(CC1035&lt;&gt;0,Árboles!AC1029)</f>
        <v>0</v>
      </c>
    </row>
    <row r="1036" spans="68:83">
      <c r="BP1036" s="10">
        <f>Árboles!B1030</f>
        <v>0</v>
      </c>
      <c r="BQ1036" s="86">
        <f>Árboles!G1030</f>
        <v>0</v>
      </c>
      <c r="BR1036" s="87">
        <f>Árboles!V1030</f>
        <v>0</v>
      </c>
      <c r="BS1036" s="87">
        <f>Árboles!W1030</f>
        <v>0</v>
      </c>
      <c r="BT1036" s="88">
        <f t="shared" si="134"/>
        <v>0</v>
      </c>
      <c r="BU1036" s="88">
        <f t="shared" si="135"/>
        <v>0</v>
      </c>
      <c r="BV1036" s="89" t="b">
        <f>IF(BT1036&lt;&gt;0,Árboles!AC1030)</f>
        <v>0</v>
      </c>
      <c r="BW1036" s="88">
        <f t="shared" si="136"/>
        <v>0</v>
      </c>
      <c r="BX1036" s="88">
        <f t="shared" si="137"/>
        <v>0</v>
      </c>
      <c r="BY1036" s="89" t="b">
        <f>IF(BW1036&lt;&gt;0,Árboles!AC1030)</f>
        <v>0</v>
      </c>
      <c r="BZ1036" s="88">
        <f t="shared" si="138"/>
        <v>0</v>
      </c>
      <c r="CA1036" s="88">
        <f t="shared" si="139"/>
        <v>0</v>
      </c>
      <c r="CB1036" s="89" t="b">
        <f>IF(BZ1036&lt;&gt;0,Árboles!AC1030)</f>
        <v>0</v>
      </c>
      <c r="CC1036" s="88">
        <f t="shared" si="140"/>
        <v>0</v>
      </c>
      <c r="CD1036" s="88">
        <f t="shared" si="141"/>
        <v>0</v>
      </c>
      <c r="CE1036" s="89" t="b">
        <f>IF(CC1036&lt;&gt;0,Árboles!AC1030)</f>
        <v>0</v>
      </c>
    </row>
    <row r="1037" spans="68:83">
      <c r="BP1037" s="10">
        <f>Árboles!B1031</f>
        <v>0</v>
      </c>
      <c r="BQ1037" s="86">
        <f>Árboles!G1031</f>
        <v>0</v>
      </c>
      <c r="BR1037" s="87">
        <f>Árboles!V1031</f>
        <v>0</v>
      </c>
      <c r="BS1037" s="87">
        <f>Árboles!W1031</f>
        <v>0</v>
      </c>
      <c r="BT1037" s="88">
        <f t="shared" si="134"/>
        <v>0</v>
      </c>
      <c r="BU1037" s="88">
        <f t="shared" si="135"/>
        <v>0</v>
      </c>
      <c r="BV1037" s="89" t="b">
        <f>IF(BT1037&lt;&gt;0,Árboles!AC1031)</f>
        <v>0</v>
      </c>
      <c r="BW1037" s="88">
        <f t="shared" si="136"/>
        <v>0</v>
      </c>
      <c r="BX1037" s="88">
        <f t="shared" si="137"/>
        <v>0</v>
      </c>
      <c r="BY1037" s="89" t="b">
        <f>IF(BW1037&lt;&gt;0,Árboles!AC1031)</f>
        <v>0</v>
      </c>
      <c r="BZ1037" s="88">
        <f t="shared" si="138"/>
        <v>0</v>
      </c>
      <c r="CA1037" s="88">
        <f t="shared" si="139"/>
        <v>0</v>
      </c>
      <c r="CB1037" s="89" t="b">
        <f>IF(BZ1037&lt;&gt;0,Árboles!AC1031)</f>
        <v>0</v>
      </c>
      <c r="CC1037" s="88">
        <f t="shared" si="140"/>
        <v>0</v>
      </c>
      <c r="CD1037" s="88">
        <f t="shared" si="141"/>
        <v>0</v>
      </c>
      <c r="CE1037" s="89" t="b">
        <f>IF(CC1037&lt;&gt;0,Árboles!AC1031)</f>
        <v>0</v>
      </c>
    </row>
    <row r="1038" spans="68:83">
      <c r="BP1038" s="10">
        <f>Árboles!B1032</f>
        <v>0</v>
      </c>
      <c r="BQ1038" s="86">
        <f>Árboles!G1032</f>
        <v>0</v>
      </c>
      <c r="BR1038" s="87">
        <f>Árboles!V1032</f>
        <v>0</v>
      </c>
      <c r="BS1038" s="87">
        <f>Árboles!W1032</f>
        <v>0</v>
      </c>
      <c r="BT1038" s="88">
        <f t="shared" si="134"/>
        <v>0</v>
      </c>
      <c r="BU1038" s="88">
        <f t="shared" si="135"/>
        <v>0</v>
      </c>
      <c r="BV1038" s="89" t="b">
        <f>IF(BT1038&lt;&gt;0,Árboles!AC1032)</f>
        <v>0</v>
      </c>
      <c r="BW1038" s="88">
        <f t="shared" si="136"/>
        <v>0</v>
      </c>
      <c r="BX1038" s="88">
        <f t="shared" si="137"/>
        <v>0</v>
      </c>
      <c r="BY1038" s="89" t="b">
        <f>IF(BW1038&lt;&gt;0,Árboles!AC1032)</f>
        <v>0</v>
      </c>
      <c r="BZ1038" s="88">
        <f t="shared" si="138"/>
        <v>0</v>
      </c>
      <c r="CA1038" s="88">
        <f t="shared" si="139"/>
        <v>0</v>
      </c>
      <c r="CB1038" s="89" t="b">
        <f>IF(BZ1038&lt;&gt;0,Árboles!AC1032)</f>
        <v>0</v>
      </c>
      <c r="CC1038" s="88">
        <f t="shared" si="140"/>
        <v>0</v>
      </c>
      <c r="CD1038" s="88">
        <f t="shared" si="141"/>
        <v>0</v>
      </c>
      <c r="CE1038" s="89" t="b">
        <f>IF(CC1038&lt;&gt;0,Árboles!AC1032)</f>
        <v>0</v>
      </c>
    </row>
    <row r="1039" spans="68:83">
      <c r="BP1039" s="10">
        <f>Árboles!B1033</f>
        <v>0</v>
      </c>
      <c r="BQ1039" s="86">
        <f>Árboles!G1033</f>
        <v>0</v>
      </c>
      <c r="BR1039" s="87">
        <f>Árboles!V1033</f>
        <v>0</v>
      </c>
      <c r="BS1039" s="87">
        <f>Árboles!W1033</f>
        <v>0</v>
      </c>
      <c r="BT1039" s="88">
        <f t="shared" si="134"/>
        <v>0</v>
      </c>
      <c r="BU1039" s="88">
        <f t="shared" si="135"/>
        <v>0</v>
      </c>
      <c r="BV1039" s="89" t="b">
        <f>IF(BT1039&lt;&gt;0,Árboles!AC1033)</f>
        <v>0</v>
      </c>
      <c r="BW1039" s="88">
        <f t="shared" si="136"/>
        <v>0</v>
      </c>
      <c r="BX1039" s="88">
        <f t="shared" si="137"/>
        <v>0</v>
      </c>
      <c r="BY1039" s="89" t="b">
        <f>IF(BW1039&lt;&gt;0,Árboles!AC1033)</f>
        <v>0</v>
      </c>
      <c r="BZ1039" s="88">
        <f t="shared" si="138"/>
        <v>0</v>
      </c>
      <c r="CA1039" s="88">
        <f t="shared" si="139"/>
        <v>0</v>
      </c>
      <c r="CB1039" s="89" t="b">
        <f>IF(BZ1039&lt;&gt;0,Árboles!AC1033)</f>
        <v>0</v>
      </c>
      <c r="CC1039" s="88">
        <f t="shared" si="140"/>
        <v>0</v>
      </c>
      <c r="CD1039" s="88">
        <f t="shared" si="141"/>
        <v>0</v>
      </c>
      <c r="CE1039" s="89" t="b">
        <f>IF(CC1039&lt;&gt;0,Árboles!AC1033)</f>
        <v>0</v>
      </c>
    </row>
    <row r="1040" spans="68:83">
      <c r="BP1040" s="10">
        <f>Árboles!B1034</f>
        <v>0</v>
      </c>
      <c r="BQ1040" s="86">
        <f>Árboles!G1034</f>
        <v>0</v>
      </c>
      <c r="BR1040" s="87">
        <f>Árboles!V1034</f>
        <v>0</v>
      </c>
      <c r="BS1040" s="87">
        <f>Árboles!W1034</f>
        <v>0</v>
      </c>
      <c r="BT1040" s="88">
        <f t="shared" si="134"/>
        <v>0</v>
      </c>
      <c r="BU1040" s="88">
        <f t="shared" si="135"/>
        <v>0</v>
      </c>
      <c r="BV1040" s="89" t="b">
        <f>IF(BT1040&lt;&gt;0,Árboles!AC1034)</f>
        <v>0</v>
      </c>
      <c r="BW1040" s="88">
        <f t="shared" si="136"/>
        <v>0</v>
      </c>
      <c r="BX1040" s="88">
        <f t="shared" si="137"/>
        <v>0</v>
      </c>
      <c r="BY1040" s="89" t="b">
        <f>IF(BW1040&lt;&gt;0,Árboles!AC1034)</f>
        <v>0</v>
      </c>
      <c r="BZ1040" s="88">
        <f t="shared" si="138"/>
        <v>0</v>
      </c>
      <c r="CA1040" s="88">
        <f t="shared" si="139"/>
        <v>0</v>
      </c>
      <c r="CB1040" s="89" t="b">
        <f>IF(BZ1040&lt;&gt;0,Árboles!AC1034)</f>
        <v>0</v>
      </c>
      <c r="CC1040" s="88">
        <f t="shared" si="140"/>
        <v>0</v>
      </c>
      <c r="CD1040" s="88">
        <f t="shared" si="141"/>
        <v>0</v>
      </c>
      <c r="CE1040" s="89" t="b">
        <f>IF(CC1040&lt;&gt;0,Árboles!AC1034)</f>
        <v>0</v>
      </c>
    </row>
    <row r="1041" spans="68:83">
      <c r="BP1041" s="10">
        <f>Árboles!B1035</f>
        <v>0</v>
      </c>
      <c r="BQ1041" s="86">
        <f>Árboles!G1035</f>
        <v>0</v>
      </c>
      <c r="BR1041" s="87">
        <f>Árboles!V1035</f>
        <v>0</v>
      </c>
      <c r="BS1041" s="87">
        <f>Árboles!W1035</f>
        <v>0</v>
      </c>
      <c r="BT1041" s="88">
        <f t="shared" si="134"/>
        <v>0</v>
      </c>
      <c r="BU1041" s="88">
        <f t="shared" si="135"/>
        <v>0</v>
      </c>
      <c r="BV1041" s="89" t="b">
        <f>IF(BT1041&lt;&gt;0,Árboles!AC1035)</f>
        <v>0</v>
      </c>
      <c r="BW1041" s="88">
        <f t="shared" si="136"/>
        <v>0</v>
      </c>
      <c r="BX1041" s="88">
        <f t="shared" si="137"/>
        <v>0</v>
      </c>
      <c r="BY1041" s="89" t="b">
        <f>IF(BW1041&lt;&gt;0,Árboles!AC1035)</f>
        <v>0</v>
      </c>
      <c r="BZ1041" s="88">
        <f t="shared" si="138"/>
        <v>0</v>
      </c>
      <c r="CA1041" s="88">
        <f t="shared" si="139"/>
        <v>0</v>
      </c>
      <c r="CB1041" s="89" t="b">
        <f>IF(BZ1041&lt;&gt;0,Árboles!AC1035)</f>
        <v>0</v>
      </c>
      <c r="CC1041" s="88">
        <f t="shared" si="140"/>
        <v>0</v>
      </c>
      <c r="CD1041" s="88">
        <f t="shared" si="141"/>
        <v>0</v>
      </c>
      <c r="CE1041" s="89" t="b">
        <f>IF(CC1041&lt;&gt;0,Árboles!AC1035)</f>
        <v>0</v>
      </c>
    </row>
    <row r="1042" spans="68:83">
      <c r="BP1042" s="10">
        <f>Árboles!B1036</f>
        <v>0</v>
      </c>
      <c r="BQ1042" s="86">
        <f>Árboles!G1036</f>
        <v>0</v>
      </c>
      <c r="BR1042" s="87">
        <f>Árboles!V1036</f>
        <v>0</v>
      </c>
      <c r="BS1042" s="87">
        <f>Árboles!W1036</f>
        <v>0</v>
      </c>
      <c r="BT1042" s="88">
        <f t="shared" si="134"/>
        <v>0</v>
      </c>
      <c r="BU1042" s="88">
        <f t="shared" si="135"/>
        <v>0</v>
      </c>
      <c r="BV1042" s="89" t="b">
        <f>IF(BT1042&lt;&gt;0,Árboles!AC1036)</f>
        <v>0</v>
      </c>
      <c r="BW1042" s="88">
        <f t="shared" si="136"/>
        <v>0</v>
      </c>
      <c r="BX1042" s="88">
        <f t="shared" si="137"/>
        <v>0</v>
      </c>
      <c r="BY1042" s="89" t="b">
        <f>IF(BW1042&lt;&gt;0,Árboles!AC1036)</f>
        <v>0</v>
      </c>
      <c r="BZ1042" s="88">
        <f t="shared" si="138"/>
        <v>0</v>
      </c>
      <c r="CA1042" s="88">
        <f t="shared" si="139"/>
        <v>0</v>
      </c>
      <c r="CB1042" s="89" t="b">
        <f>IF(BZ1042&lt;&gt;0,Árboles!AC1036)</f>
        <v>0</v>
      </c>
      <c r="CC1042" s="88">
        <f t="shared" si="140"/>
        <v>0</v>
      </c>
      <c r="CD1042" s="88">
        <f t="shared" si="141"/>
        <v>0</v>
      </c>
      <c r="CE1042" s="89" t="b">
        <f>IF(CC1042&lt;&gt;0,Árboles!AC1036)</f>
        <v>0</v>
      </c>
    </row>
    <row r="1043" spans="68:83">
      <c r="BP1043" s="10">
        <f>Árboles!B1037</f>
        <v>0</v>
      </c>
      <c r="BQ1043" s="86">
        <f>Árboles!G1037</f>
        <v>0</v>
      </c>
      <c r="BR1043" s="87">
        <f>Árboles!V1037</f>
        <v>0</v>
      </c>
      <c r="BS1043" s="87">
        <f>Árboles!W1037</f>
        <v>0</v>
      </c>
      <c r="BT1043" s="88">
        <f t="shared" si="134"/>
        <v>0</v>
      </c>
      <c r="BU1043" s="88">
        <f t="shared" si="135"/>
        <v>0</v>
      </c>
      <c r="BV1043" s="89" t="b">
        <f>IF(BT1043&lt;&gt;0,Árboles!AC1037)</f>
        <v>0</v>
      </c>
      <c r="BW1043" s="88">
        <f t="shared" si="136"/>
        <v>0</v>
      </c>
      <c r="BX1043" s="88">
        <f t="shared" si="137"/>
        <v>0</v>
      </c>
      <c r="BY1043" s="89" t="b">
        <f>IF(BW1043&lt;&gt;0,Árboles!AC1037)</f>
        <v>0</v>
      </c>
      <c r="BZ1043" s="88">
        <f t="shared" si="138"/>
        <v>0</v>
      </c>
      <c r="CA1043" s="88">
        <f t="shared" si="139"/>
        <v>0</v>
      </c>
      <c r="CB1043" s="89" t="b">
        <f>IF(BZ1043&lt;&gt;0,Árboles!AC1037)</f>
        <v>0</v>
      </c>
      <c r="CC1043" s="88">
        <f t="shared" si="140"/>
        <v>0</v>
      </c>
      <c r="CD1043" s="88">
        <f t="shared" si="141"/>
        <v>0</v>
      </c>
      <c r="CE1043" s="89" t="b">
        <f>IF(CC1043&lt;&gt;0,Árboles!AC1037)</f>
        <v>0</v>
      </c>
    </row>
    <row r="1044" spans="68:83">
      <c r="BP1044" s="10">
        <f>Árboles!B1038</f>
        <v>0</v>
      </c>
      <c r="BQ1044" s="86">
        <f>Árboles!G1038</f>
        <v>0</v>
      </c>
      <c r="BR1044" s="87">
        <f>Árboles!V1038</f>
        <v>0</v>
      </c>
      <c r="BS1044" s="87">
        <f>Árboles!W1038</f>
        <v>0</v>
      </c>
      <c r="BT1044" s="88">
        <f t="shared" si="134"/>
        <v>0</v>
      </c>
      <c r="BU1044" s="88">
        <f t="shared" si="135"/>
        <v>0</v>
      </c>
      <c r="BV1044" s="89" t="b">
        <f>IF(BT1044&lt;&gt;0,Árboles!AC1038)</f>
        <v>0</v>
      </c>
      <c r="BW1044" s="88">
        <f t="shared" si="136"/>
        <v>0</v>
      </c>
      <c r="BX1044" s="88">
        <f t="shared" si="137"/>
        <v>0</v>
      </c>
      <c r="BY1044" s="89" t="b">
        <f>IF(BW1044&lt;&gt;0,Árboles!AC1038)</f>
        <v>0</v>
      </c>
      <c r="BZ1044" s="88">
        <f t="shared" si="138"/>
        <v>0</v>
      </c>
      <c r="CA1044" s="88">
        <f t="shared" si="139"/>
        <v>0</v>
      </c>
      <c r="CB1044" s="89" t="b">
        <f>IF(BZ1044&lt;&gt;0,Árboles!AC1038)</f>
        <v>0</v>
      </c>
      <c r="CC1044" s="88">
        <f t="shared" si="140"/>
        <v>0</v>
      </c>
      <c r="CD1044" s="88">
        <f t="shared" si="141"/>
        <v>0</v>
      </c>
      <c r="CE1044" s="89" t="b">
        <f>IF(CC1044&lt;&gt;0,Árboles!AC1038)</f>
        <v>0</v>
      </c>
    </row>
    <row r="1045" spans="68:83">
      <c r="BP1045" s="10">
        <f>Árboles!B1039</f>
        <v>0</v>
      </c>
      <c r="BQ1045" s="86">
        <f>Árboles!G1039</f>
        <v>0</v>
      </c>
      <c r="BR1045" s="87">
        <f>Árboles!V1039</f>
        <v>0</v>
      </c>
      <c r="BS1045" s="87">
        <f>Árboles!W1039</f>
        <v>0</v>
      </c>
      <c r="BT1045" s="88">
        <f t="shared" si="134"/>
        <v>0</v>
      </c>
      <c r="BU1045" s="88">
        <f t="shared" si="135"/>
        <v>0</v>
      </c>
      <c r="BV1045" s="89" t="b">
        <f>IF(BT1045&lt;&gt;0,Árboles!AC1039)</f>
        <v>0</v>
      </c>
      <c r="BW1045" s="88">
        <f t="shared" si="136"/>
        <v>0</v>
      </c>
      <c r="BX1045" s="88">
        <f t="shared" si="137"/>
        <v>0</v>
      </c>
      <c r="BY1045" s="89" t="b">
        <f>IF(BW1045&lt;&gt;0,Árboles!AC1039)</f>
        <v>0</v>
      </c>
      <c r="BZ1045" s="88">
        <f t="shared" si="138"/>
        <v>0</v>
      </c>
      <c r="CA1045" s="88">
        <f t="shared" si="139"/>
        <v>0</v>
      </c>
      <c r="CB1045" s="89" t="b">
        <f>IF(BZ1045&lt;&gt;0,Árboles!AC1039)</f>
        <v>0</v>
      </c>
      <c r="CC1045" s="88">
        <f t="shared" si="140"/>
        <v>0</v>
      </c>
      <c r="CD1045" s="88">
        <f t="shared" si="141"/>
        <v>0</v>
      </c>
      <c r="CE1045" s="89" t="b">
        <f>IF(CC1045&lt;&gt;0,Árboles!AC1039)</f>
        <v>0</v>
      </c>
    </row>
    <row r="1046" spans="68:83">
      <c r="BP1046" s="10">
        <f>Árboles!B1040</f>
        <v>0</v>
      </c>
      <c r="BQ1046" s="86">
        <f>Árboles!G1040</f>
        <v>0</v>
      </c>
      <c r="BR1046" s="87">
        <f>Árboles!V1040</f>
        <v>0</v>
      </c>
      <c r="BS1046" s="87">
        <f>Árboles!W1040</f>
        <v>0</v>
      </c>
      <c r="BT1046" s="88">
        <f t="shared" si="134"/>
        <v>0</v>
      </c>
      <c r="BU1046" s="88">
        <f t="shared" si="135"/>
        <v>0</v>
      </c>
      <c r="BV1046" s="89" t="b">
        <f>IF(BT1046&lt;&gt;0,Árboles!AC1040)</f>
        <v>0</v>
      </c>
      <c r="BW1046" s="88">
        <f t="shared" si="136"/>
        <v>0</v>
      </c>
      <c r="BX1046" s="88">
        <f t="shared" si="137"/>
        <v>0</v>
      </c>
      <c r="BY1046" s="89" t="b">
        <f>IF(BW1046&lt;&gt;0,Árboles!AC1040)</f>
        <v>0</v>
      </c>
      <c r="BZ1046" s="88">
        <f t="shared" si="138"/>
        <v>0</v>
      </c>
      <c r="CA1046" s="88">
        <f t="shared" si="139"/>
        <v>0</v>
      </c>
      <c r="CB1046" s="89" t="b">
        <f>IF(BZ1046&lt;&gt;0,Árboles!AC1040)</f>
        <v>0</v>
      </c>
      <c r="CC1046" s="88">
        <f t="shared" si="140"/>
        <v>0</v>
      </c>
      <c r="CD1046" s="88">
        <f t="shared" si="141"/>
        <v>0</v>
      </c>
      <c r="CE1046" s="89" t="b">
        <f>IF(CC1046&lt;&gt;0,Árboles!AC1040)</f>
        <v>0</v>
      </c>
    </row>
    <row r="1047" spans="68:83">
      <c r="BP1047" s="10">
        <f>Árboles!B1041</f>
        <v>0</v>
      </c>
      <c r="BQ1047" s="86">
        <f>Árboles!G1041</f>
        <v>0</v>
      </c>
      <c r="BR1047" s="87">
        <f>Árboles!V1041</f>
        <v>0</v>
      </c>
      <c r="BS1047" s="87">
        <f>Árboles!W1041</f>
        <v>0</v>
      </c>
      <c r="BT1047" s="88">
        <f t="shared" si="134"/>
        <v>0</v>
      </c>
      <c r="BU1047" s="88">
        <f t="shared" si="135"/>
        <v>0</v>
      </c>
      <c r="BV1047" s="89" t="b">
        <f>IF(BT1047&lt;&gt;0,Árboles!AC1041)</f>
        <v>0</v>
      </c>
      <c r="BW1047" s="88">
        <f t="shared" si="136"/>
        <v>0</v>
      </c>
      <c r="BX1047" s="88">
        <f t="shared" si="137"/>
        <v>0</v>
      </c>
      <c r="BY1047" s="89" t="b">
        <f>IF(BW1047&lt;&gt;0,Árboles!AC1041)</f>
        <v>0</v>
      </c>
      <c r="BZ1047" s="88">
        <f t="shared" si="138"/>
        <v>0</v>
      </c>
      <c r="CA1047" s="88">
        <f t="shared" si="139"/>
        <v>0</v>
      </c>
      <c r="CB1047" s="89" t="b">
        <f>IF(BZ1047&lt;&gt;0,Árboles!AC1041)</f>
        <v>0</v>
      </c>
      <c r="CC1047" s="88">
        <f t="shared" si="140"/>
        <v>0</v>
      </c>
      <c r="CD1047" s="88">
        <f t="shared" si="141"/>
        <v>0</v>
      </c>
      <c r="CE1047" s="89" t="b">
        <f>IF(CC1047&lt;&gt;0,Árboles!AC1041)</f>
        <v>0</v>
      </c>
    </row>
    <row r="1048" spans="68:83">
      <c r="BP1048" s="10">
        <f>Árboles!B1042</f>
        <v>0</v>
      </c>
      <c r="BQ1048" s="86">
        <f>Árboles!G1042</f>
        <v>0</v>
      </c>
      <c r="BR1048" s="87">
        <f>Árboles!V1042</f>
        <v>0</v>
      </c>
      <c r="BS1048" s="87">
        <f>Árboles!W1042</f>
        <v>0</v>
      </c>
      <c r="BT1048" s="88">
        <f t="shared" si="134"/>
        <v>0</v>
      </c>
      <c r="BU1048" s="88">
        <f t="shared" si="135"/>
        <v>0</v>
      </c>
      <c r="BV1048" s="89" t="b">
        <f>IF(BT1048&lt;&gt;0,Árboles!AC1042)</f>
        <v>0</v>
      </c>
      <c r="BW1048" s="88">
        <f t="shared" si="136"/>
        <v>0</v>
      </c>
      <c r="BX1048" s="88">
        <f t="shared" si="137"/>
        <v>0</v>
      </c>
      <c r="BY1048" s="89" t="b">
        <f>IF(BW1048&lt;&gt;0,Árboles!AC1042)</f>
        <v>0</v>
      </c>
      <c r="BZ1048" s="88">
        <f t="shared" si="138"/>
        <v>0</v>
      </c>
      <c r="CA1048" s="88">
        <f t="shared" si="139"/>
        <v>0</v>
      </c>
      <c r="CB1048" s="89" t="b">
        <f>IF(BZ1048&lt;&gt;0,Árboles!AC1042)</f>
        <v>0</v>
      </c>
      <c r="CC1048" s="88">
        <f t="shared" si="140"/>
        <v>0</v>
      </c>
      <c r="CD1048" s="88">
        <f t="shared" si="141"/>
        <v>0</v>
      </c>
      <c r="CE1048" s="89" t="b">
        <f>IF(CC1048&lt;&gt;0,Árboles!AC1042)</f>
        <v>0</v>
      </c>
    </row>
    <row r="1049" spans="68:83">
      <c r="BP1049" s="10">
        <f>Árboles!B1043</f>
        <v>0</v>
      </c>
      <c r="BQ1049" s="86">
        <f>Árboles!G1043</f>
        <v>0</v>
      </c>
      <c r="BR1049" s="87">
        <f>Árboles!V1043</f>
        <v>0</v>
      </c>
      <c r="BS1049" s="87">
        <f>Árboles!W1043</f>
        <v>0</v>
      </c>
      <c r="BT1049" s="88">
        <f t="shared" si="134"/>
        <v>0</v>
      </c>
      <c r="BU1049" s="88">
        <f t="shared" si="135"/>
        <v>0</v>
      </c>
      <c r="BV1049" s="89" t="b">
        <f>IF(BT1049&lt;&gt;0,Árboles!AC1043)</f>
        <v>0</v>
      </c>
      <c r="BW1049" s="88">
        <f t="shared" si="136"/>
        <v>0</v>
      </c>
      <c r="BX1049" s="88">
        <f t="shared" si="137"/>
        <v>0</v>
      </c>
      <c r="BY1049" s="89" t="b">
        <f>IF(BW1049&lt;&gt;0,Árboles!AC1043)</f>
        <v>0</v>
      </c>
      <c r="BZ1049" s="88">
        <f t="shared" si="138"/>
        <v>0</v>
      </c>
      <c r="CA1049" s="88">
        <f t="shared" si="139"/>
        <v>0</v>
      </c>
      <c r="CB1049" s="89" t="b">
        <f>IF(BZ1049&lt;&gt;0,Árboles!AC1043)</f>
        <v>0</v>
      </c>
      <c r="CC1049" s="88">
        <f t="shared" si="140"/>
        <v>0</v>
      </c>
      <c r="CD1049" s="88">
        <f t="shared" si="141"/>
        <v>0</v>
      </c>
      <c r="CE1049" s="89" t="b">
        <f>IF(CC1049&lt;&gt;0,Árboles!AC1043)</f>
        <v>0</v>
      </c>
    </row>
    <row r="1050" spans="68:83">
      <c r="BP1050" s="10">
        <f>Árboles!B1044</f>
        <v>0</v>
      </c>
      <c r="BQ1050" s="86">
        <f>Árboles!G1044</f>
        <v>0</v>
      </c>
      <c r="BR1050" s="87">
        <f>Árboles!V1044</f>
        <v>0</v>
      </c>
      <c r="BS1050" s="87">
        <f>Árboles!W1044</f>
        <v>0</v>
      </c>
      <c r="BT1050" s="88">
        <f t="shared" si="134"/>
        <v>0</v>
      </c>
      <c r="BU1050" s="88">
        <f t="shared" si="135"/>
        <v>0</v>
      </c>
      <c r="BV1050" s="89" t="b">
        <f>IF(BT1050&lt;&gt;0,Árboles!AC1044)</f>
        <v>0</v>
      </c>
      <c r="BW1050" s="88">
        <f t="shared" si="136"/>
        <v>0</v>
      </c>
      <c r="BX1050" s="88">
        <f t="shared" si="137"/>
        <v>0</v>
      </c>
      <c r="BY1050" s="89" t="b">
        <f>IF(BW1050&lt;&gt;0,Árboles!AC1044)</f>
        <v>0</v>
      </c>
      <c r="BZ1050" s="88">
        <f t="shared" si="138"/>
        <v>0</v>
      </c>
      <c r="CA1050" s="88">
        <f t="shared" si="139"/>
        <v>0</v>
      </c>
      <c r="CB1050" s="89" t="b">
        <f>IF(BZ1050&lt;&gt;0,Árboles!AC1044)</f>
        <v>0</v>
      </c>
      <c r="CC1050" s="88">
        <f t="shared" si="140"/>
        <v>0</v>
      </c>
      <c r="CD1050" s="88">
        <f t="shared" si="141"/>
        <v>0</v>
      </c>
      <c r="CE1050" s="89" t="b">
        <f>IF(CC1050&lt;&gt;0,Árboles!AC1044)</f>
        <v>0</v>
      </c>
    </row>
    <row r="1051" spans="68:83">
      <c r="BP1051" s="10">
        <f>Árboles!B1045</f>
        <v>0</v>
      </c>
      <c r="BQ1051" s="86">
        <f>Árboles!G1045</f>
        <v>0</v>
      </c>
      <c r="BR1051" s="87">
        <f>Árboles!V1045</f>
        <v>0</v>
      </c>
      <c r="BS1051" s="87">
        <f>Árboles!W1045</f>
        <v>0</v>
      </c>
      <c r="BT1051" s="88">
        <f t="shared" si="134"/>
        <v>0</v>
      </c>
      <c r="BU1051" s="88">
        <f t="shared" si="135"/>
        <v>0</v>
      </c>
      <c r="BV1051" s="89" t="b">
        <f>IF(BT1051&lt;&gt;0,Árboles!AC1045)</f>
        <v>0</v>
      </c>
      <c r="BW1051" s="88">
        <f t="shared" si="136"/>
        <v>0</v>
      </c>
      <c r="BX1051" s="88">
        <f t="shared" si="137"/>
        <v>0</v>
      </c>
      <c r="BY1051" s="89" t="b">
        <f>IF(BW1051&lt;&gt;0,Árboles!AC1045)</f>
        <v>0</v>
      </c>
      <c r="BZ1051" s="88">
        <f t="shared" si="138"/>
        <v>0</v>
      </c>
      <c r="CA1051" s="88">
        <f t="shared" si="139"/>
        <v>0</v>
      </c>
      <c r="CB1051" s="89" t="b">
        <f>IF(BZ1051&lt;&gt;0,Árboles!AC1045)</f>
        <v>0</v>
      </c>
      <c r="CC1051" s="88">
        <f t="shared" si="140"/>
        <v>0</v>
      </c>
      <c r="CD1051" s="88">
        <f t="shared" si="141"/>
        <v>0</v>
      </c>
      <c r="CE1051" s="89" t="b">
        <f>IF(CC1051&lt;&gt;0,Árboles!AC1045)</f>
        <v>0</v>
      </c>
    </row>
    <row r="1052" spans="68:83">
      <c r="BP1052" s="10">
        <f>Árboles!B1046</f>
        <v>0</v>
      </c>
      <c r="BQ1052" s="86">
        <f>Árboles!G1046</f>
        <v>0</v>
      </c>
      <c r="BR1052" s="87">
        <f>Árboles!V1046</f>
        <v>0</v>
      </c>
      <c r="BS1052" s="87">
        <f>Árboles!W1046</f>
        <v>0</v>
      </c>
      <c r="BT1052" s="88">
        <f t="shared" si="134"/>
        <v>0</v>
      </c>
      <c r="BU1052" s="88">
        <f t="shared" si="135"/>
        <v>0</v>
      </c>
      <c r="BV1052" s="89" t="b">
        <f>IF(BT1052&lt;&gt;0,Árboles!AC1046)</f>
        <v>0</v>
      </c>
      <c r="BW1052" s="88">
        <f t="shared" si="136"/>
        <v>0</v>
      </c>
      <c r="BX1052" s="88">
        <f t="shared" si="137"/>
        <v>0</v>
      </c>
      <c r="BY1052" s="89" t="b">
        <f>IF(BW1052&lt;&gt;0,Árboles!AC1046)</f>
        <v>0</v>
      </c>
      <c r="BZ1052" s="88">
        <f t="shared" si="138"/>
        <v>0</v>
      </c>
      <c r="CA1052" s="88">
        <f t="shared" si="139"/>
        <v>0</v>
      </c>
      <c r="CB1052" s="89" t="b">
        <f>IF(BZ1052&lt;&gt;0,Árboles!AC1046)</f>
        <v>0</v>
      </c>
      <c r="CC1052" s="88">
        <f t="shared" si="140"/>
        <v>0</v>
      </c>
      <c r="CD1052" s="88">
        <f t="shared" si="141"/>
        <v>0</v>
      </c>
      <c r="CE1052" s="89" t="b">
        <f>IF(CC1052&lt;&gt;0,Árboles!AC1046)</f>
        <v>0</v>
      </c>
    </row>
    <row r="1053" spans="68:83">
      <c r="BP1053" s="10">
        <f>Árboles!B1047</f>
        <v>0</v>
      </c>
      <c r="BQ1053" s="86">
        <f>Árboles!G1047</f>
        <v>0</v>
      </c>
      <c r="BR1053" s="87">
        <f>Árboles!V1047</f>
        <v>0</v>
      </c>
      <c r="BS1053" s="87">
        <f>Árboles!W1047</f>
        <v>0</v>
      </c>
      <c r="BT1053" s="88">
        <f t="shared" si="134"/>
        <v>0</v>
      </c>
      <c r="BU1053" s="88">
        <f t="shared" si="135"/>
        <v>0</v>
      </c>
      <c r="BV1053" s="89" t="b">
        <f>IF(BT1053&lt;&gt;0,Árboles!AC1047)</f>
        <v>0</v>
      </c>
      <c r="BW1053" s="88">
        <f t="shared" si="136"/>
        <v>0</v>
      </c>
      <c r="BX1053" s="88">
        <f t="shared" si="137"/>
        <v>0</v>
      </c>
      <c r="BY1053" s="89" t="b">
        <f>IF(BW1053&lt;&gt;0,Árboles!AC1047)</f>
        <v>0</v>
      </c>
      <c r="BZ1053" s="88">
        <f t="shared" si="138"/>
        <v>0</v>
      </c>
      <c r="CA1053" s="88">
        <f t="shared" si="139"/>
        <v>0</v>
      </c>
      <c r="CB1053" s="89" t="b">
        <f>IF(BZ1053&lt;&gt;0,Árboles!AC1047)</f>
        <v>0</v>
      </c>
      <c r="CC1053" s="88">
        <f t="shared" si="140"/>
        <v>0</v>
      </c>
      <c r="CD1053" s="88">
        <f t="shared" si="141"/>
        <v>0</v>
      </c>
      <c r="CE1053" s="89" t="b">
        <f>IF(CC1053&lt;&gt;0,Árboles!AC1047)</f>
        <v>0</v>
      </c>
    </row>
    <row r="1054" spans="68:83">
      <c r="BP1054" s="10">
        <f>Árboles!B1048</f>
        <v>0</v>
      </c>
      <c r="BQ1054" s="86">
        <f>Árboles!G1048</f>
        <v>0</v>
      </c>
      <c r="BR1054" s="87">
        <f>Árboles!V1048</f>
        <v>0</v>
      </c>
      <c r="BS1054" s="87">
        <f>Árboles!W1048</f>
        <v>0</v>
      </c>
      <c r="BT1054" s="88">
        <f t="shared" si="134"/>
        <v>0</v>
      </c>
      <c r="BU1054" s="88">
        <f t="shared" si="135"/>
        <v>0</v>
      </c>
      <c r="BV1054" s="89" t="b">
        <f>IF(BT1054&lt;&gt;0,Árboles!AC1048)</f>
        <v>0</v>
      </c>
      <c r="BW1054" s="88">
        <f t="shared" si="136"/>
        <v>0</v>
      </c>
      <c r="BX1054" s="88">
        <f t="shared" si="137"/>
        <v>0</v>
      </c>
      <c r="BY1054" s="89" t="b">
        <f>IF(BW1054&lt;&gt;0,Árboles!AC1048)</f>
        <v>0</v>
      </c>
      <c r="BZ1054" s="88">
        <f t="shared" si="138"/>
        <v>0</v>
      </c>
      <c r="CA1054" s="88">
        <f t="shared" si="139"/>
        <v>0</v>
      </c>
      <c r="CB1054" s="89" t="b">
        <f>IF(BZ1054&lt;&gt;0,Árboles!AC1048)</f>
        <v>0</v>
      </c>
      <c r="CC1054" s="88">
        <f t="shared" si="140"/>
        <v>0</v>
      </c>
      <c r="CD1054" s="88">
        <f t="shared" si="141"/>
        <v>0</v>
      </c>
      <c r="CE1054" s="89" t="b">
        <f>IF(CC1054&lt;&gt;0,Árboles!AC1048)</f>
        <v>0</v>
      </c>
    </row>
    <row r="1055" spans="68:83">
      <c r="BP1055" s="10">
        <f>Árboles!B1049</f>
        <v>0</v>
      </c>
      <c r="BQ1055" s="86">
        <f>Árboles!G1049</f>
        <v>0</v>
      </c>
      <c r="BR1055" s="87">
        <f>Árboles!V1049</f>
        <v>0</v>
      </c>
      <c r="BS1055" s="87">
        <f>Árboles!W1049</f>
        <v>0</v>
      </c>
      <c r="BT1055" s="88">
        <f t="shared" si="134"/>
        <v>0</v>
      </c>
      <c r="BU1055" s="88">
        <f t="shared" si="135"/>
        <v>0</v>
      </c>
      <c r="BV1055" s="89" t="b">
        <f>IF(BT1055&lt;&gt;0,Árboles!AC1049)</f>
        <v>0</v>
      </c>
      <c r="BW1055" s="88">
        <f t="shared" si="136"/>
        <v>0</v>
      </c>
      <c r="BX1055" s="88">
        <f t="shared" si="137"/>
        <v>0</v>
      </c>
      <c r="BY1055" s="89" t="b">
        <f>IF(BW1055&lt;&gt;0,Árboles!AC1049)</f>
        <v>0</v>
      </c>
      <c r="BZ1055" s="88">
        <f t="shared" si="138"/>
        <v>0</v>
      </c>
      <c r="CA1055" s="88">
        <f t="shared" si="139"/>
        <v>0</v>
      </c>
      <c r="CB1055" s="89" t="b">
        <f>IF(BZ1055&lt;&gt;0,Árboles!AC1049)</f>
        <v>0</v>
      </c>
      <c r="CC1055" s="88">
        <f t="shared" si="140"/>
        <v>0</v>
      </c>
      <c r="CD1055" s="88">
        <f t="shared" si="141"/>
        <v>0</v>
      </c>
      <c r="CE1055" s="89" t="b">
        <f>IF(CC1055&lt;&gt;0,Árboles!AC1049)</f>
        <v>0</v>
      </c>
    </row>
    <row r="1056" spans="68:83">
      <c r="BP1056" s="10">
        <f>Árboles!B1050</f>
        <v>0</v>
      </c>
      <c r="BQ1056" s="86">
        <f>Árboles!G1050</f>
        <v>0</v>
      </c>
      <c r="BR1056" s="87">
        <f>Árboles!V1050</f>
        <v>0</v>
      </c>
      <c r="BS1056" s="87">
        <f>Árboles!W1050</f>
        <v>0</v>
      </c>
      <c r="BT1056" s="88">
        <f t="shared" si="134"/>
        <v>0</v>
      </c>
      <c r="BU1056" s="88">
        <f t="shared" si="135"/>
        <v>0</v>
      </c>
      <c r="BV1056" s="89" t="b">
        <f>IF(BT1056&lt;&gt;0,Árboles!AC1050)</f>
        <v>0</v>
      </c>
      <c r="BW1056" s="88">
        <f t="shared" si="136"/>
        <v>0</v>
      </c>
      <c r="BX1056" s="88">
        <f t="shared" si="137"/>
        <v>0</v>
      </c>
      <c r="BY1056" s="89" t="b">
        <f>IF(BW1056&lt;&gt;0,Árboles!AC1050)</f>
        <v>0</v>
      </c>
      <c r="BZ1056" s="88">
        <f t="shared" si="138"/>
        <v>0</v>
      </c>
      <c r="CA1056" s="88">
        <f t="shared" si="139"/>
        <v>0</v>
      </c>
      <c r="CB1056" s="89" t="b">
        <f>IF(BZ1056&lt;&gt;0,Árboles!AC1050)</f>
        <v>0</v>
      </c>
      <c r="CC1056" s="88">
        <f t="shared" si="140"/>
        <v>0</v>
      </c>
      <c r="CD1056" s="88">
        <f t="shared" si="141"/>
        <v>0</v>
      </c>
      <c r="CE1056" s="89" t="b">
        <f>IF(CC1056&lt;&gt;0,Árboles!AC1050)</f>
        <v>0</v>
      </c>
    </row>
    <row r="1057" spans="68:83">
      <c r="BP1057" s="10">
        <f>Árboles!B1051</f>
        <v>0</v>
      </c>
      <c r="BQ1057" s="86">
        <f>Árboles!G1051</f>
        <v>0</v>
      </c>
      <c r="BR1057" s="87">
        <f>Árboles!V1051</f>
        <v>0</v>
      </c>
      <c r="BS1057" s="87">
        <f>Árboles!W1051</f>
        <v>0</v>
      </c>
      <c r="BT1057" s="88">
        <f t="shared" si="134"/>
        <v>0</v>
      </c>
      <c r="BU1057" s="88">
        <f t="shared" si="135"/>
        <v>0</v>
      </c>
      <c r="BV1057" s="89" t="b">
        <f>IF(BT1057&lt;&gt;0,Árboles!AC1051)</f>
        <v>0</v>
      </c>
      <c r="BW1057" s="88">
        <f t="shared" si="136"/>
        <v>0</v>
      </c>
      <c r="BX1057" s="88">
        <f t="shared" si="137"/>
        <v>0</v>
      </c>
      <c r="BY1057" s="89" t="b">
        <f>IF(BW1057&lt;&gt;0,Árboles!AC1051)</f>
        <v>0</v>
      </c>
      <c r="BZ1057" s="88">
        <f t="shared" si="138"/>
        <v>0</v>
      </c>
      <c r="CA1057" s="88">
        <f t="shared" si="139"/>
        <v>0</v>
      </c>
      <c r="CB1057" s="89" t="b">
        <f>IF(BZ1057&lt;&gt;0,Árboles!AC1051)</f>
        <v>0</v>
      </c>
      <c r="CC1057" s="88">
        <f t="shared" si="140"/>
        <v>0</v>
      </c>
      <c r="CD1057" s="88">
        <f t="shared" si="141"/>
        <v>0</v>
      </c>
      <c r="CE1057" s="89" t="b">
        <f>IF(CC1057&lt;&gt;0,Árboles!AC1051)</f>
        <v>0</v>
      </c>
    </row>
    <row r="1058" spans="68:83">
      <c r="BP1058" s="10">
        <f>Árboles!B1052</f>
        <v>0</v>
      </c>
      <c r="BQ1058" s="86">
        <f>Árboles!G1052</f>
        <v>0</v>
      </c>
      <c r="BR1058" s="87">
        <f>Árboles!V1052</f>
        <v>0</v>
      </c>
      <c r="BS1058" s="87">
        <f>Árboles!W1052</f>
        <v>0</v>
      </c>
      <c r="BT1058" s="88">
        <f t="shared" si="134"/>
        <v>0</v>
      </c>
      <c r="BU1058" s="88">
        <f t="shared" si="135"/>
        <v>0</v>
      </c>
      <c r="BV1058" s="89" t="b">
        <f>IF(BT1058&lt;&gt;0,Árboles!AC1052)</f>
        <v>0</v>
      </c>
      <c r="BW1058" s="88">
        <f t="shared" si="136"/>
        <v>0</v>
      </c>
      <c r="BX1058" s="88">
        <f t="shared" si="137"/>
        <v>0</v>
      </c>
      <c r="BY1058" s="89" t="b">
        <f>IF(BW1058&lt;&gt;0,Árboles!AC1052)</f>
        <v>0</v>
      </c>
      <c r="BZ1058" s="88">
        <f t="shared" si="138"/>
        <v>0</v>
      </c>
      <c r="CA1058" s="88">
        <f t="shared" si="139"/>
        <v>0</v>
      </c>
      <c r="CB1058" s="89" t="b">
        <f>IF(BZ1058&lt;&gt;0,Árboles!AC1052)</f>
        <v>0</v>
      </c>
      <c r="CC1058" s="88">
        <f t="shared" si="140"/>
        <v>0</v>
      </c>
      <c r="CD1058" s="88">
        <f t="shared" si="141"/>
        <v>0</v>
      </c>
      <c r="CE1058" s="89" t="b">
        <f>IF(CC1058&lt;&gt;0,Árboles!AC1052)</f>
        <v>0</v>
      </c>
    </row>
    <row r="1059" spans="68:83">
      <c r="BP1059" s="10">
        <f>Árboles!B1053</f>
        <v>0</v>
      </c>
      <c r="BQ1059" s="86">
        <f>Árboles!G1053</f>
        <v>0</v>
      </c>
      <c r="BR1059" s="87">
        <f>Árboles!V1053</f>
        <v>0</v>
      </c>
      <c r="BS1059" s="87">
        <f>Árboles!W1053</f>
        <v>0</v>
      </c>
      <c r="BT1059" s="88">
        <f t="shared" si="134"/>
        <v>0</v>
      </c>
      <c r="BU1059" s="88">
        <f t="shared" si="135"/>
        <v>0</v>
      </c>
      <c r="BV1059" s="89" t="b">
        <f>IF(BT1059&lt;&gt;0,Árboles!AC1053)</f>
        <v>0</v>
      </c>
      <c r="BW1059" s="88">
        <f t="shared" si="136"/>
        <v>0</v>
      </c>
      <c r="BX1059" s="88">
        <f t="shared" si="137"/>
        <v>0</v>
      </c>
      <c r="BY1059" s="89" t="b">
        <f>IF(BW1059&lt;&gt;0,Árboles!AC1053)</f>
        <v>0</v>
      </c>
      <c r="BZ1059" s="88">
        <f t="shared" si="138"/>
        <v>0</v>
      </c>
      <c r="CA1059" s="88">
        <f t="shared" si="139"/>
        <v>0</v>
      </c>
      <c r="CB1059" s="89" t="b">
        <f>IF(BZ1059&lt;&gt;0,Árboles!AC1053)</f>
        <v>0</v>
      </c>
      <c r="CC1059" s="88">
        <f t="shared" si="140"/>
        <v>0</v>
      </c>
      <c r="CD1059" s="88">
        <f t="shared" si="141"/>
        <v>0</v>
      </c>
      <c r="CE1059" s="89" t="b">
        <f>IF(CC1059&lt;&gt;0,Árboles!AC1053)</f>
        <v>0</v>
      </c>
    </row>
    <row r="1060" spans="68:83">
      <c r="BP1060" s="10">
        <f>Árboles!B1054</f>
        <v>0</v>
      </c>
      <c r="BQ1060" s="86">
        <f>Árboles!G1054</f>
        <v>0</v>
      </c>
      <c r="BR1060" s="87">
        <f>Árboles!V1054</f>
        <v>0</v>
      </c>
      <c r="BS1060" s="87">
        <f>Árboles!W1054</f>
        <v>0</v>
      </c>
      <c r="BT1060" s="88">
        <f t="shared" si="134"/>
        <v>0</v>
      </c>
      <c r="BU1060" s="88">
        <f t="shared" si="135"/>
        <v>0</v>
      </c>
      <c r="BV1060" s="89" t="b">
        <f>IF(BT1060&lt;&gt;0,Árboles!AC1054)</f>
        <v>0</v>
      </c>
      <c r="BW1060" s="88">
        <f t="shared" si="136"/>
        <v>0</v>
      </c>
      <c r="BX1060" s="88">
        <f t="shared" si="137"/>
        <v>0</v>
      </c>
      <c r="BY1060" s="89" t="b">
        <f>IF(BW1060&lt;&gt;0,Árboles!AC1054)</f>
        <v>0</v>
      </c>
      <c r="BZ1060" s="88">
        <f t="shared" si="138"/>
        <v>0</v>
      </c>
      <c r="CA1060" s="88">
        <f t="shared" si="139"/>
        <v>0</v>
      </c>
      <c r="CB1060" s="89" t="b">
        <f>IF(BZ1060&lt;&gt;0,Árboles!AC1054)</f>
        <v>0</v>
      </c>
      <c r="CC1060" s="88">
        <f t="shared" si="140"/>
        <v>0</v>
      </c>
      <c r="CD1060" s="88">
        <f t="shared" si="141"/>
        <v>0</v>
      </c>
      <c r="CE1060" s="89" t="b">
        <f>IF(CC1060&lt;&gt;0,Árboles!AC1054)</f>
        <v>0</v>
      </c>
    </row>
    <row r="1061" spans="68:83">
      <c r="BP1061" s="10">
        <f>Árboles!B1055</f>
        <v>0</v>
      </c>
      <c r="BQ1061" s="86">
        <f>Árboles!G1055</f>
        <v>0</v>
      </c>
      <c r="BR1061" s="87">
        <f>Árboles!V1055</f>
        <v>0</v>
      </c>
      <c r="BS1061" s="87">
        <f>Árboles!W1055</f>
        <v>0</v>
      </c>
      <c r="BT1061" s="88">
        <f t="shared" si="134"/>
        <v>0</v>
      </c>
      <c r="BU1061" s="88">
        <f t="shared" si="135"/>
        <v>0</v>
      </c>
      <c r="BV1061" s="89" t="b">
        <f>IF(BT1061&lt;&gt;0,Árboles!AC1055)</f>
        <v>0</v>
      </c>
      <c r="BW1061" s="88">
        <f t="shared" si="136"/>
        <v>0</v>
      </c>
      <c r="BX1061" s="88">
        <f t="shared" si="137"/>
        <v>0</v>
      </c>
      <c r="BY1061" s="89" t="b">
        <f>IF(BW1061&lt;&gt;0,Árboles!AC1055)</f>
        <v>0</v>
      </c>
      <c r="BZ1061" s="88">
        <f t="shared" si="138"/>
        <v>0</v>
      </c>
      <c r="CA1061" s="88">
        <f t="shared" si="139"/>
        <v>0</v>
      </c>
      <c r="CB1061" s="89" t="b">
        <f>IF(BZ1061&lt;&gt;0,Árboles!AC1055)</f>
        <v>0</v>
      </c>
      <c r="CC1061" s="88">
        <f t="shared" si="140"/>
        <v>0</v>
      </c>
      <c r="CD1061" s="88">
        <f t="shared" si="141"/>
        <v>0</v>
      </c>
      <c r="CE1061" s="89" t="b">
        <f>IF(CC1061&lt;&gt;0,Árboles!AC1055)</f>
        <v>0</v>
      </c>
    </row>
    <row r="1062" spans="68:83">
      <c r="BP1062" s="10">
        <f>Árboles!B1056</f>
        <v>0</v>
      </c>
      <c r="BQ1062" s="86">
        <f>Árboles!G1056</f>
        <v>0</v>
      </c>
      <c r="BR1062" s="87">
        <f>Árboles!V1056</f>
        <v>0</v>
      </c>
      <c r="BS1062" s="87">
        <f>Árboles!W1056</f>
        <v>0</v>
      </c>
      <c r="BT1062" s="88">
        <f t="shared" si="134"/>
        <v>0</v>
      </c>
      <c r="BU1062" s="88">
        <f t="shared" si="135"/>
        <v>0</v>
      </c>
      <c r="BV1062" s="89" t="b">
        <f>IF(BT1062&lt;&gt;0,Árboles!AC1056)</f>
        <v>0</v>
      </c>
      <c r="BW1062" s="88">
        <f t="shared" si="136"/>
        <v>0</v>
      </c>
      <c r="BX1062" s="88">
        <f t="shared" si="137"/>
        <v>0</v>
      </c>
      <c r="BY1062" s="89" t="b">
        <f>IF(BW1062&lt;&gt;0,Árboles!AC1056)</f>
        <v>0</v>
      </c>
      <c r="BZ1062" s="88">
        <f t="shared" si="138"/>
        <v>0</v>
      </c>
      <c r="CA1062" s="88">
        <f t="shared" si="139"/>
        <v>0</v>
      </c>
      <c r="CB1062" s="89" t="b">
        <f>IF(BZ1062&lt;&gt;0,Árboles!AC1056)</f>
        <v>0</v>
      </c>
      <c r="CC1062" s="88">
        <f t="shared" si="140"/>
        <v>0</v>
      </c>
      <c r="CD1062" s="88">
        <f t="shared" si="141"/>
        <v>0</v>
      </c>
      <c r="CE1062" s="89" t="b">
        <f>IF(CC1062&lt;&gt;0,Árboles!AC1056)</f>
        <v>0</v>
      </c>
    </row>
    <row r="1063" spans="68:83">
      <c r="BP1063" s="10">
        <f>Árboles!B1057</f>
        <v>0</v>
      </c>
      <c r="BQ1063" s="86">
        <f>Árboles!G1057</f>
        <v>0</v>
      </c>
      <c r="BR1063" s="87">
        <f>Árboles!V1057</f>
        <v>0</v>
      </c>
      <c r="BS1063" s="87">
        <f>Árboles!W1057</f>
        <v>0</v>
      </c>
      <c r="BT1063" s="88">
        <f t="shared" si="134"/>
        <v>0</v>
      </c>
      <c r="BU1063" s="88">
        <f t="shared" si="135"/>
        <v>0</v>
      </c>
      <c r="BV1063" s="89" t="b">
        <f>IF(BT1063&lt;&gt;0,Árboles!AC1057)</f>
        <v>0</v>
      </c>
      <c r="BW1063" s="88">
        <f t="shared" si="136"/>
        <v>0</v>
      </c>
      <c r="BX1063" s="88">
        <f t="shared" si="137"/>
        <v>0</v>
      </c>
      <c r="BY1063" s="89" t="b">
        <f>IF(BW1063&lt;&gt;0,Árboles!AC1057)</f>
        <v>0</v>
      </c>
      <c r="BZ1063" s="88">
        <f t="shared" si="138"/>
        <v>0</v>
      </c>
      <c r="CA1063" s="88">
        <f t="shared" si="139"/>
        <v>0</v>
      </c>
      <c r="CB1063" s="89" t="b">
        <f>IF(BZ1063&lt;&gt;0,Árboles!AC1057)</f>
        <v>0</v>
      </c>
      <c r="CC1063" s="88">
        <f t="shared" si="140"/>
        <v>0</v>
      </c>
      <c r="CD1063" s="88">
        <f t="shared" si="141"/>
        <v>0</v>
      </c>
      <c r="CE1063" s="89" t="b">
        <f>IF(CC1063&lt;&gt;0,Árboles!AC1057)</f>
        <v>0</v>
      </c>
    </row>
    <row r="1064" spans="68:83">
      <c r="BP1064" s="10">
        <f>Árboles!B1058</f>
        <v>0</v>
      </c>
      <c r="BQ1064" s="86">
        <f>Árboles!G1058</f>
        <v>0</v>
      </c>
      <c r="BR1064" s="87">
        <f>Árboles!V1058</f>
        <v>0</v>
      </c>
      <c r="BS1064" s="87">
        <f>Árboles!W1058</f>
        <v>0</v>
      </c>
      <c r="BT1064" s="88">
        <f t="shared" si="134"/>
        <v>0</v>
      </c>
      <c r="BU1064" s="88">
        <f t="shared" si="135"/>
        <v>0</v>
      </c>
      <c r="BV1064" s="89" t="b">
        <f>IF(BT1064&lt;&gt;0,Árboles!AC1058)</f>
        <v>0</v>
      </c>
      <c r="BW1064" s="88">
        <f t="shared" si="136"/>
        <v>0</v>
      </c>
      <c r="BX1064" s="88">
        <f t="shared" si="137"/>
        <v>0</v>
      </c>
      <c r="BY1064" s="89" t="b">
        <f>IF(BW1064&lt;&gt;0,Árboles!AC1058)</f>
        <v>0</v>
      </c>
      <c r="BZ1064" s="88">
        <f t="shared" si="138"/>
        <v>0</v>
      </c>
      <c r="CA1064" s="88">
        <f t="shared" si="139"/>
        <v>0</v>
      </c>
      <c r="CB1064" s="89" t="b">
        <f>IF(BZ1064&lt;&gt;0,Árboles!AC1058)</f>
        <v>0</v>
      </c>
      <c r="CC1064" s="88">
        <f t="shared" si="140"/>
        <v>0</v>
      </c>
      <c r="CD1064" s="88">
        <f t="shared" si="141"/>
        <v>0</v>
      </c>
      <c r="CE1064" s="89" t="b">
        <f>IF(CC1064&lt;&gt;0,Árboles!AC1058)</f>
        <v>0</v>
      </c>
    </row>
    <row r="1065" spans="68:83">
      <c r="BP1065" s="10">
        <f>Árboles!B1059</f>
        <v>0</v>
      </c>
      <c r="BQ1065" s="86">
        <f>Árboles!G1059</f>
        <v>0</v>
      </c>
      <c r="BR1065" s="87">
        <f>Árboles!V1059</f>
        <v>0</v>
      </c>
      <c r="BS1065" s="87">
        <f>Árboles!W1059</f>
        <v>0</v>
      </c>
      <c r="BT1065" s="88">
        <f t="shared" si="134"/>
        <v>0</v>
      </c>
      <c r="BU1065" s="88">
        <f t="shared" si="135"/>
        <v>0</v>
      </c>
      <c r="BV1065" s="89" t="b">
        <f>IF(BT1065&lt;&gt;0,Árboles!AC1059)</f>
        <v>0</v>
      </c>
      <c r="BW1065" s="88">
        <f t="shared" si="136"/>
        <v>0</v>
      </c>
      <c r="BX1065" s="88">
        <f t="shared" si="137"/>
        <v>0</v>
      </c>
      <c r="BY1065" s="89" t="b">
        <f>IF(BW1065&lt;&gt;0,Árboles!AC1059)</f>
        <v>0</v>
      </c>
      <c r="BZ1065" s="88">
        <f t="shared" si="138"/>
        <v>0</v>
      </c>
      <c r="CA1065" s="88">
        <f t="shared" si="139"/>
        <v>0</v>
      </c>
      <c r="CB1065" s="89" t="b">
        <f>IF(BZ1065&lt;&gt;0,Árboles!AC1059)</f>
        <v>0</v>
      </c>
      <c r="CC1065" s="88">
        <f t="shared" si="140"/>
        <v>0</v>
      </c>
      <c r="CD1065" s="88">
        <f t="shared" si="141"/>
        <v>0</v>
      </c>
      <c r="CE1065" s="89" t="b">
        <f>IF(CC1065&lt;&gt;0,Árboles!AC1059)</f>
        <v>0</v>
      </c>
    </row>
    <row r="1066" spans="68:83">
      <c r="BP1066" s="10">
        <f>Árboles!B1060</f>
        <v>0</v>
      </c>
      <c r="BQ1066" s="86">
        <f>Árboles!G1060</f>
        <v>0</v>
      </c>
      <c r="BR1066" s="87">
        <f>Árboles!V1060</f>
        <v>0</v>
      </c>
      <c r="BS1066" s="87">
        <f>Árboles!W1060</f>
        <v>0</v>
      </c>
      <c r="BT1066" s="88">
        <f t="shared" si="134"/>
        <v>0</v>
      </c>
      <c r="BU1066" s="88">
        <f t="shared" si="135"/>
        <v>0</v>
      </c>
      <c r="BV1066" s="89" t="b">
        <f>IF(BT1066&lt;&gt;0,Árboles!AC1060)</f>
        <v>0</v>
      </c>
      <c r="BW1066" s="88">
        <f t="shared" si="136"/>
        <v>0</v>
      </c>
      <c r="BX1066" s="88">
        <f t="shared" si="137"/>
        <v>0</v>
      </c>
      <c r="BY1066" s="89" t="b">
        <f>IF(BW1066&lt;&gt;0,Árboles!AC1060)</f>
        <v>0</v>
      </c>
      <c r="BZ1066" s="88">
        <f t="shared" si="138"/>
        <v>0</v>
      </c>
      <c r="CA1066" s="88">
        <f t="shared" si="139"/>
        <v>0</v>
      </c>
      <c r="CB1066" s="89" t="b">
        <f>IF(BZ1066&lt;&gt;0,Árboles!AC1060)</f>
        <v>0</v>
      </c>
      <c r="CC1066" s="88">
        <f t="shared" si="140"/>
        <v>0</v>
      </c>
      <c r="CD1066" s="88">
        <f t="shared" si="141"/>
        <v>0</v>
      </c>
      <c r="CE1066" s="89" t="b">
        <f>IF(CC1066&lt;&gt;0,Árboles!AC1060)</f>
        <v>0</v>
      </c>
    </row>
    <row r="1067" spans="68:83">
      <c r="BP1067" s="10">
        <f>Árboles!B1061</f>
        <v>0</v>
      </c>
      <c r="BQ1067" s="86">
        <f>Árboles!G1061</f>
        <v>0</v>
      </c>
      <c r="BR1067" s="87">
        <f>Árboles!V1061</f>
        <v>0</v>
      </c>
      <c r="BS1067" s="87">
        <f>Árboles!W1061</f>
        <v>0</v>
      </c>
      <c r="BT1067" s="88">
        <f t="shared" si="134"/>
        <v>0</v>
      </c>
      <c r="BU1067" s="88">
        <f t="shared" si="135"/>
        <v>0</v>
      </c>
      <c r="BV1067" s="89" t="b">
        <f>IF(BT1067&lt;&gt;0,Árboles!AC1061)</f>
        <v>0</v>
      </c>
      <c r="BW1067" s="88">
        <f t="shared" si="136"/>
        <v>0</v>
      </c>
      <c r="BX1067" s="88">
        <f t="shared" si="137"/>
        <v>0</v>
      </c>
      <c r="BY1067" s="89" t="b">
        <f>IF(BW1067&lt;&gt;0,Árboles!AC1061)</f>
        <v>0</v>
      </c>
      <c r="BZ1067" s="88">
        <f t="shared" si="138"/>
        <v>0</v>
      </c>
      <c r="CA1067" s="88">
        <f t="shared" si="139"/>
        <v>0</v>
      </c>
      <c r="CB1067" s="89" t="b">
        <f>IF(BZ1067&lt;&gt;0,Árboles!AC1061)</f>
        <v>0</v>
      </c>
      <c r="CC1067" s="88">
        <f t="shared" si="140"/>
        <v>0</v>
      </c>
      <c r="CD1067" s="88">
        <f t="shared" si="141"/>
        <v>0</v>
      </c>
      <c r="CE1067" s="89" t="b">
        <f>IF(CC1067&lt;&gt;0,Árboles!AC1061)</f>
        <v>0</v>
      </c>
    </row>
    <row r="1068" spans="68:83">
      <c r="BP1068" s="10">
        <f>Árboles!B1062</f>
        <v>0</v>
      </c>
      <c r="BQ1068" s="86">
        <f>Árboles!G1062</f>
        <v>0</v>
      </c>
      <c r="BR1068" s="87">
        <f>Árboles!V1062</f>
        <v>0</v>
      </c>
      <c r="BS1068" s="87">
        <f>Árboles!W1062</f>
        <v>0</v>
      </c>
      <c r="BT1068" s="88">
        <f t="shared" si="134"/>
        <v>0</v>
      </c>
      <c r="BU1068" s="88">
        <f t="shared" si="135"/>
        <v>0</v>
      </c>
      <c r="BV1068" s="89" t="b">
        <f>IF(BT1068&lt;&gt;0,Árboles!AC1062)</f>
        <v>0</v>
      </c>
      <c r="BW1068" s="88">
        <f t="shared" si="136"/>
        <v>0</v>
      </c>
      <c r="BX1068" s="88">
        <f t="shared" si="137"/>
        <v>0</v>
      </c>
      <c r="BY1068" s="89" t="b">
        <f>IF(BW1068&lt;&gt;0,Árboles!AC1062)</f>
        <v>0</v>
      </c>
      <c r="BZ1068" s="88">
        <f t="shared" si="138"/>
        <v>0</v>
      </c>
      <c r="CA1068" s="88">
        <f t="shared" si="139"/>
        <v>0</v>
      </c>
      <c r="CB1068" s="89" t="b">
        <f>IF(BZ1068&lt;&gt;0,Árboles!AC1062)</f>
        <v>0</v>
      </c>
      <c r="CC1068" s="88">
        <f t="shared" si="140"/>
        <v>0</v>
      </c>
      <c r="CD1068" s="88">
        <f t="shared" si="141"/>
        <v>0</v>
      </c>
      <c r="CE1068" s="89" t="b">
        <f>IF(CC1068&lt;&gt;0,Árboles!AC1062)</f>
        <v>0</v>
      </c>
    </row>
    <row r="1069" spans="68:83">
      <c r="BP1069" s="10">
        <f>Árboles!B1063</f>
        <v>0</v>
      </c>
      <c r="BQ1069" s="86">
        <f>Árboles!G1063</f>
        <v>0</v>
      </c>
      <c r="BR1069" s="87">
        <f>Árboles!V1063</f>
        <v>0</v>
      </c>
      <c r="BS1069" s="87">
        <f>Árboles!W1063</f>
        <v>0</v>
      </c>
      <c r="BT1069" s="88">
        <f t="shared" si="134"/>
        <v>0</v>
      </c>
      <c r="BU1069" s="88">
        <f t="shared" si="135"/>
        <v>0</v>
      </c>
      <c r="BV1069" s="89" t="b">
        <f>IF(BT1069&lt;&gt;0,Árboles!AC1063)</f>
        <v>0</v>
      </c>
      <c r="BW1069" s="88">
        <f t="shared" si="136"/>
        <v>0</v>
      </c>
      <c r="BX1069" s="88">
        <f t="shared" si="137"/>
        <v>0</v>
      </c>
      <c r="BY1069" s="89" t="b">
        <f>IF(BW1069&lt;&gt;0,Árboles!AC1063)</f>
        <v>0</v>
      </c>
      <c r="BZ1069" s="88">
        <f t="shared" si="138"/>
        <v>0</v>
      </c>
      <c r="CA1069" s="88">
        <f t="shared" si="139"/>
        <v>0</v>
      </c>
      <c r="CB1069" s="89" t="b">
        <f>IF(BZ1069&lt;&gt;0,Árboles!AC1063)</f>
        <v>0</v>
      </c>
      <c r="CC1069" s="88">
        <f t="shared" si="140"/>
        <v>0</v>
      </c>
      <c r="CD1069" s="88">
        <f t="shared" si="141"/>
        <v>0</v>
      </c>
      <c r="CE1069" s="89" t="b">
        <f>IF(CC1069&lt;&gt;0,Árboles!AC1063)</f>
        <v>0</v>
      </c>
    </row>
    <row r="1070" spans="68:83">
      <c r="BP1070" s="10">
        <f>Árboles!B1064</f>
        <v>0</v>
      </c>
      <c r="BQ1070" s="86">
        <f>Árboles!G1064</f>
        <v>0</v>
      </c>
      <c r="BR1070" s="87">
        <f>Árboles!V1064</f>
        <v>0</v>
      </c>
      <c r="BS1070" s="87">
        <f>Árboles!W1064</f>
        <v>0</v>
      </c>
      <c r="BT1070" s="88">
        <f t="shared" si="134"/>
        <v>0</v>
      </c>
      <c r="BU1070" s="88">
        <f t="shared" si="135"/>
        <v>0</v>
      </c>
      <c r="BV1070" s="89" t="b">
        <f>IF(BT1070&lt;&gt;0,Árboles!AC1064)</f>
        <v>0</v>
      </c>
      <c r="BW1070" s="88">
        <f t="shared" si="136"/>
        <v>0</v>
      </c>
      <c r="BX1070" s="88">
        <f t="shared" si="137"/>
        <v>0</v>
      </c>
      <c r="BY1070" s="89" t="b">
        <f>IF(BW1070&lt;&gt;0,Árboles!AC1064)</f>
        <v>0</v>
      </c>
      <c r="BZ1070" s="88">
        <f t="shared" si="138"/>
        <v>0</v>
      </c>
      <c r="CA1070" s="88">
        <f t="shared" si="139"/>
        <v>0</v>
      </c>
      <c r="CB1070" s="89" t="b">
        <f>IF(BZ1070&lt;&gt;0,Árboles!AC1064)</f>
        <v>0</v>
      </c>
      <c r="CC1070" s="88">
        <f t="shared" si="140"/>
        <v>0</v>
      </c>
      <c r="CD1070" s="88">
        <f t="shared" si="141"/>
        <v>0</v>
      </c>
      <c r="CE1070" s="89" t="b">
        <f>IF(CC1070&lt;&gt;0,Árboles!AC1064)</f>
        <v>0</v>
      </c>
    </row>
    <row r="1071" spans="68:83">
      <c r="BP1071" s="10">
        <f>Árboles!B1065</f>
        <v>0</v>
      </c>
      <c r="BQ1071" s="86">
        <f>Árboles!G1065</f>
        <v>0</v>
      </c>
      <c r="BR1071" s="87">
        <f>Árboles!V1065</f>
        <v>0</v>
      </c>
      <c r="BS1071" s="87">
        <f>Árboles!W1065</f>
        <v>0</v>
      </c>
      <c r="BT1071" s="88">
        <f t="shared" si="134"/>
        <v>0</v>
      </c>
      <c r="BU1071" s="88">
        <f t="shared" si="135"/>
        <v>0</v>
      </c>
      <c r="BV1071" s="89" t="b">
        <f>IF(BT1071&lt;&gt;0,Árboles!AC1065)</f>
        <v>0</v>
      </c>
      <c r="BW1071" s="88">
        <f t="shared" si="136"/>
        <v>0</v>
      </c>
      <c r="BX1071" s="88">
        <f t="shared" si="137"/>
        <v>0</v>
      </c>
      <c r="BY1071" s="89" t="b">
        <f>IF(BW1071&lt;&gt;0,Árboles!AC1065)</f>
        <v>0</v>
      </c>
      <c r="BZ1071" s="88">
        <f t="shared" si="138"/>
        <v>0</v>
      </c>
      <c r="CA1071" s="88">
        <f t="shared" si="139"/>
        <v>0</v>
      </c>
      <c r="CB1071" s="89" t="b">
        <f>IF(BZ1071&lt;&gt;0,Árboles!AC1065)</f>
        <v>0</v>
      </c>
      <c r="CC1071" s="88">
        <f t="shared" si="140"/>
        <v>0</v>
      </c>
      <c r="CD1071" s="88">
        <f t="shared" si="141"/>
        <v>0</v>
      </c>
      <c r="CE1071" s="89" t="b">
        <f>IF(CC1071&lt;&gt;0,Árboles!AC1065)</f>
        <v>0</v>
      </c>
    </row>
    <row r="1072" spans="68:83">
      <c r="BP1072" s="10">
        <f>Árboles!B1066</f>
        <v>0</v>
      </c>
      <c r="BQ1072" s="86">
        <f>Árboles!G1066</f>
        <v>0</v>
      </c>
      <c r="BR1072" s="87">
        <f>Árboles!V1066</f>
        <v>0</v>
      </c>
      <c r="BS1072" s="87">
        <f>Árboles!W1066</f>
        <v>0</v>
      </c>
      <c r="BT1072" s="88">
        <f t="shared" si="134"/>
        <v>0</v>
      </c>
      <c r="BU1072" s="88">
        <f t="shared" si="135"/>
        <v>0</v>
      </c>
      <c r="BV1072" s="89" t="b">
        <f>IF(BT1072&lt;&gt;0,Árboles!AC1066)</f>
        <v>0</v>
      </c>
      <c r="BW1072" s="88">
        <f t="shared" si="136"/>
        <v>0</v>
      </c>
      <c r="BX1072" s="88">
        <f t="shared" si="137"/>
        <v>0</v>
      </c>
      <c r="BY1072" s="89" t="b">
        <f>IF(BW1072&lt;&gt;0,Árboles!AC1066)</f>
        <v>0</v>
      </c>
      <c r="BZ1072" s="88">
        <f t="shared" si="138"/>
        <v>0</v>
      </c>
      <c r="CA1072" s="88">
        <f t="shared" si="139"/>
        <v>0</v>
      </c>
      <c r="CB1072" s="89" t="b">
        <f>IF(BZ1072&lt;&gt;0,Árboles!AC1066)</f>
        <v>0</v>
      </c>
      <c r="CC1072" s="88">
        <f t="shared" si="140"/>
        <v>0</v>
      </c>
      <c r="CD1072" s="88">
        <f t="shared" si="141"/>
        <v>0</v>
      </c>
      <c r="CE1072" s="89" t="b">
        <f>IF(CC1072&lt;&gt;0,Árboles!AC1066)</f>
        <v>0</v>
      </c>
    </row>
    <row r="1073" spans="68:83">
      <c r="BP1073" s="10">
        <f>Árboles!B1067</f>
        <v>0</v>
      </c>
      <c r="BQ1073" s="86">
        <f>Árboles!G1067</f>
        <v>0</v>
      </c>
      <c r="BR1073" s="87">
        <f>Árboles!V1067</f>
        <v>0</v>
      </c>
      <c r="BS1073" s="87">
        <f>Árboles!W1067</f>
        <v>0</v>
      </c>
      <c r="BT1073" s="88">
        <f t="shared" si="134"/>
        <v>0</v>
      </c>
      <c r="BU1073" s="88">
        <f t="shared" si="135"/>
        <v>0</v>
      </c>
      <c r="BV1073" s="89" t="b">
        <f>IF(BT1073&lt;&gt;0,Árboles!AC1067)</f>
        <v>0</v>
      </c>
      <c r="BW1073" s="88">
        <f t="shared" si="136"/>
        <v>0</v>
      </c>
      <c r="BX1073" s="88">
        <f t="shared" si="137"/>
        <v>0</v>
      </c>
      <c r="BY1073" s="89" t="b">
        <f>IF(BW1073&lt;&gt;0,Árboles!AC1067)</f>
        <v>0</v>
      </c>
      <c r="BZ1073" s="88">
        <f t="shared" si="138"/>
        <v>0</v>
      </c>
      <c r="CA1073" s="88">
        <f t="shared" si="139"/>
        <v>0</v>
      </c>
      <c r="CB1073" s="89" t="b">
        <f>IF(BZ1073&lt;&gt;0,Árboles!AC1067)</f>
        <v>0</v>
      </c>
      <c r="CC1073" s="88">
        <f t="shared" si="140"/>
        <v>0</v>
      </c>
      <c r="CD1073" s="88">
        <f t="shared" si="141"/>
        <v>0</v>
      </c>
      <c r="CE1073" s="89" t="b">
        <f>IF(CC1073&lt;&gt;0,Árboles!AC1067)</f>
        <v>0</v>
      </c>
    </row>
    <row r="1074" spans="68:83">
      <c r="BP1074" s="10">
        <f>Árboles!B1068</f>
        <v>0</v>
      </c>
      <c r="BQ1074" s="86">
        <f>Árboles!G1068</f>
        <v>0</v>
      </c>
      <c r="BR1074" s="87">
        <f>Árboles!V1068</f>
        <v>0</v>
      </c>
      <c r="BS1074" s="87">
        <f>Árboles!W1068</f>
        <v>0</v>
      </c>
      <c r="BT1074" s="88">
        <f t="shared" si="134"/>
        <v>0</v>
      </c>
      <c r="BU1074" s="88">
        <f t="shared" si="135"/>
        <v>0</v>
      </c>
      <c r="BV1074" s="89" t="b">
        <f>IF(BT1074&lt;&gt;0,Árboles!AC1068)</f>
        <v>0</v>
      </c>
      <c r="BW1074" s="88">
        <f t="shared" si="136"/>
        <v>0</v>
      </c>
      <c r="BX1074" s="88">
        <f t="shared" si="137"/>
        <v>0</v>
      </c>
      <c r="BY1074" s="89" t="b">
        <f>IF(BW1074&lt;&gt;0,Árboles!AC1068)</f>
        <v>0</v>
      </c>
      <c r="BZ1074" s="88">
        <f t="shared" si="138"/>
        <v>0</v>
      </c>
      <c r="CA1074" s="88">
        <f t="shared" si="139"/>
        <v>0</v>
      </c>
      <c r="CB1074" s="89" t="b">
        <f>IF(BZ1074&lt;&gt;0,Árboles!AC1068)</f>
        <v>0</v>
      </c>
      <c r="CC1074" s="88">
        <f t="shared" si="140"/>
        <v>0</v>
      </c>
      <c r="CD1074" s="88">
        <f t="shared" si="141"/>
        <v>0</v>
      </c>
      <c r="CE1074" s="89" t="b">
        <f>IF(CC1074&lt;&gt;0,Árboles!AC1068)</f>
        <v>0</v>
      </c>
    </row>
    <row r="1075" spans="68:83">
      <c r="BP1075" s="10">
        <f>Árboles!B1069</f>
        <v>0</v>
      </c>
      <c r="BQ1075" s="86">
        <f>Árboles!G1069</f>
        <v>0</v>
      </c>
      <c r="BR1075" s="87">
        <f>Árboles!V1069</f>
        <v>0</v>
      </c>
      <c r="BS1075" s="87">
        <f>Árboles!W1069</f>
        <v>0</v>
      </c>
      <c r="BT1075" s="88">
        <f t="shared" si="134"/>
        <v>0</v>
      </c>
      <c r="BU1075" s="88">
        <f t="shared" si="135"/>
        <v>0</v>
      </c>
      <c r="BV1075" s="89" t="b">
        <f>IF(BT1075&lt;&gt;0,Árboles!AC1069)</f>
        <v>0</v>
      </c>
      <c r="BW1075" s="88">
        <f t="shared" si="136"/>
        <v>0</v>
      </c>
      <c r="BX1075" s="88">
        <f t="shared" si="137"/>
        <v>0</v>
      </c>
      <c r="BY1075" s="89" t="b">
        <f>IF(BW1075&lt;&gt;0,Árboles!AC1069)</f>
        <v>0</v>
      </c>
      <c r="BZ1075" s="88">
        <f t="shared" si="138"/>
        <v>0</v>
      </c>
      <c r="CA1075" s="88">
        <f t="shared" si="139"/>
        <v>0</v>
      </c>
      <c r="CB1075" s="89" t="b">
        <f>IF(BZ1075&lt;&gt;0,Árboles!AC1069)</f>
        <v>0</v>
      </c>
      <c r="CC1075" s="88">
        <f t="shared" si="140"/>
        <v>0</v>
      </c>
      <c r="CD1075" s="88">
        <f t="shared" si="141"/>
        <v>0</v>
      </c>
      <c r="CE1075" s="89" t="b">
        <f>IF(CC1075&lt;&gt;0,Árboles!AC1069)</f>
        <v>0</v>
      </c>
    </row>
    <row r="1076" spans="68:83">
      <c r="BP1076" s="10">
        <f>Árboles!B1070</f>
        <v>0</v>
      </c>
      <c r="BQ1076" s="86">
        <f>Árboles!G1070</f>
        <v>0</v>
      </c>
      <c r="BR1076" s="87">
        <f>Árboles!V1070</f>
        <v>0</v>
      </c>
      <c r="BS1076" s="87">
        <f>Árboles!W1070</f>
        <v>0</v>
      </c>
      <c r="BT1076" s="88">
        <f t="shared" si="134"/>
        <v>0</v>
      </c>
      <c r="BU1076" s="88">
        <f t="shared" si="135"/>
        <v>0</v>
      </c>
      <c r="BV1076" s="89" t="b">
        <f>IF(BT1076&lt;&gt;0,Árboles!AC1070)</f>
        <v>0</v>
      </c>
      <c r="BW1076" s="88">
        <f t="shared" si="136"/>
        <v>0</v>
      </c>
      <c r="BX1076" s="88">
        <f t="shared" si="137"/>
        <v>0</v>
      </c>
      <c r="BY1076" s="89" t="b">
        <f>IF(BW1076&lt;&gt;0,Árboles!AC1070)</f>
        <v>0</v>
      </c>
      <c r="BZ1076" s="88">
        <f t="shared" si="138"/>
        <v>0</v>
      </c>
      <c r="CA1076" s="88">
        <f t="shared" si="139"/>
        <v>0</v>
      </c>
      <c r="CB1076" s="89" t="b">
        <f>IF(BZ1076&lt;&gt;0,Árboles!AC1070)</f>
        <v>0</v>
      </c>
      <c r="CC1076" s="88">
        <f t="shared" si="140"/>
        <v>0</v>
      </c>
      <c r="CD1076" s="88">
        <f t="shared" si="141"/>
        <v>0</v>
      </c>
      <c r="CE1076" s="89" t="b">
        <f>IF(CC1076&lt;&gt;0,Árboles!AC1070)</f>
        <v>0</v>
      </c>
    </row>
    <row r="1077" spans="68:83">
      <c r="BP1077" s="10">
        <f>Árboles!B1071</f>
        <v>0</v>
      </c>
      <c r="BQ1077" s="86">
        <f>Árboles!G1071</f>
        <v>0</v>
      </c>
      <c r="BR1077" s="87">
        <f>Árboles!V1071</f>
        <v>0</v>
      </c>
      <c r="BS1077" s="87">
        <f>Árboles!W1071</f>
        <v>0</v>
      </c>
      <c r="BT1077" s="88">
        <f t="shared" si="134"/>
        <v>0</v>
      </c>
      <c r="BU1077" s="88">
        <f t="shared" si="135"/>
        <v>0</v>
      </c>
      <c r="BV1077" s="89" t="b">
        <f>IF(BT1077&lt;&gt;0,Árboles!AC1071)</f>
        <v>0</v>
      </c>
      <c r="BW1077" s="88">
        <f t="shared" si="136"/>
        <v>0</v>
      </c>
      <c r="BX1077" s="88">
        <f t="shared" si="137"/>
        <v>0</v>
      </c>
      <c r="BY1077" s="89" t="b">
        <f>IF(BW1077&lt;&gt;0,Árboles!AC1071)</f>
        <v>0</v>
      </c>
      <c r="BZ1077" s="88">
        <f t="shared" si="138"/>
        <v>0</v>
      </c>
      <c r="CA1077" s="88">
        <f t="shared" si="139"/>
        <v>0</v>
      </c>
      <c r="CB1077" s="89" t="b">
        <f>IF(BZ1077&lt;&gt;0,Árboles!AC1071)</f>
        <v>0</v>
      </c>
      <c r="CC1077" s="88">
        <f t="shared" si="140"/>
        <v>0</v>
      </c>
      <c r="CD1077" s="88">
        <f t="shared" si="141"/>
        <v>0</v>
      </c>
      <c r="CE1077" s="89" t="b">
        <f>IF(CC1077&lt;&gt;0,Árboles!AC1071)</f>
        <v>0</v>
      </c>
    </row>
    <row r="1078" spans="68:83">
      <c r="BP1078" s="10">
        <f>Árboles!B1072</f>
        <v>0</v>
      </c>
      <c r="BQ1078" s="86">
        <f>Árboles!G1072</f>
        <v>0</v>
      </c>
      <c r="BR1078" s="87">
        <f>Árboles!V1072</f>
        <v>0</v>
      </c>
      <c r="BS1078" s="87">
        <f>Árboles!W1072</f>
        <v>0</v>
      </c>
      <c r="BT1078" s="88">
        <f t="shared" si="134"/>
        <v>0</v>
      </c>
      <c r="BU1078" s="88">
        <f t="shared" si="135"/>
        <v>0</v>
      </c>
      <c r="BV1078" s="89" t="b">
        <f>IF(BT1078&lt;&gt;0,Árboles!AC1072)</f>
        <v>0</v>
      </c>
      <c r="BW1078" s="88">
        <f t="shared" si="136"/>
        <v>0</v>
      </c>
      <c r="BX1078" s="88">
        <f t="shared" si="137"/>
        <v>0</v>
      </c>
      <c r="BY1078" s="89" t="b">
        <f>IF(BW1078&lt;&gt;0,Árboles!AC1072)</f>
        <v>0</v>
      </c>
      <c r="BZ1078" s="88">
        <f t="shared" si="138"/>
        <v>0</v>
      </c>
      <c r="CA1078" s="88">
        <f t="shared" si="139"/>
        <v>0</v>
      </c>
      <c r="CB1078" s="89" t="b">
        <f>IF(BZ1078&lt;&gt;0,Árboles!AC1072)</f>
        <v>0</v>
      </c>
      <c r="CC1078" s="88">
        <f t="shared" si="140"/>
        <v>0</v>
      </c>
      <c r="CD1078" s="88">
        <f t="shared" si="141"/>
        <v>0</v>
      </c>
      <c r="CE1078" s="89" t="b">
        <f>IF(CC1078&lt;&gt;0,Árboles!AC1072)</f>
        <v>0</v>
      </c>
    </row>
    <row r="1079" spans="68:83">
      <c r="BP1079" s="10">
        <f>Árboles!B1073</f>
        <v>0</v>
      </c>
      <c r="BQ1079" s="86">
        <f>Árboles!G1073</f>
        <v>0</v>
      </c>
      <c r="BR1079" s="87">
        <f>Árboles!V1073</f>
        <v>0</v>
      </c>
      <c r="BS1079" s="87">
        <f>Árboles!W1073</f>
        <v>0</v>
      </c>
      <c r="BT1079" s="88">
        <f t="shared" si="134"/>
        <v>0</v>
      </c>
      <c r="BU1079" s="88">
        <f t="shared" si="135"/>
        <v>0</v>
      </c>
      <c r="BV1079" s="89" t="b">
        <f>IF(BT1079&lt;&gt;0,Árboles!AC1073)</f>
        <v>0</v>
      </c>
      <c r="BW1079" s="88">
        <f t="shared" si="136"/>
        <v>0</v>
      </c>
      <c r="BX1079" s="88">
        <f t="shared" si="137"/>
        <v>0</v>
      </c>
      <c r="BY1079" s="89" t="b">
        <f>IF(BW1079&lt;&gt;0,Árboles!AC1073)</f>
        <v>0</v>
      </c>
      <c r="BZ1079" s="88">
        <f t="shared" si="138"/>
        <v>0</v>
      </c>
      <c r="CA1079" s="88">
        <f t="shared" si="139"/>
        <v>0</v>
      </c>
      <c r="CB1079" s="89" t="b">
        <f>IF(BZ1079&lt;&gt;0,Árboles!AC1073)</f>
        <v>0</v>
      </c>
      <c r="CC1079" s="88">
        <f t="shared" si="140"/>
        <v>0</v>
      </c>
      <c r="CD1079" s="88">
        <f t="shared" si="141"/>
        <v>0</v>
      </c>
      <c r="CE1079" s="89" t="b">
        <f>IF(CC1079&lt;&gt;0,Árboles!AC1073)</f>
        <v>0</v>
      </c>
    </row>
    <row r="1080" spans="68:83">
      <c r="BP1080" s="10">
        <f>Árboles!B1074</f>
        <v>0</v>
      </c>
      <c r="BQ1080" s="86">
        <f>Árboles!G1074</f>
        <v>0</v>
      </c>
      <c r="BR1080" s="87">
        <f>Árboles!V1074</f>
        <v>0</v>
      </c>
      <c r="BS1080" s="87">
        <f>Árboles!W1074</f>
        <v>0</v>
      </c>
      <c r="BT1080" s="88">
        <f t="shared" si="134"/>
        <v>0</v>
      </c>
      <c r="BU1080" s="88">
        <f t="shared" si="135"/>
        <v>0</v>
      </c>
      <c r="BV1080" s="89" t="b">
        <f>IF(BT1080&lt;&gt;0,Árboles!AC1074)</f>
        <v>0</v>
      </c>
      <c r="BW1080" s="88">
        <f t="shared" si="136"/>
        <v>0</v>
      </c>
      <c r="BX1080" s="88">
        <f t="shared" si="137"/>
        <v>0</v>
      </c>
      <c r="BY1080" s="89" t="b">
        <f>IF(BW1080&lt;&gt;0,Árboles!AC1074)</f>
        <v>0</v>
      </c>
      <c r="BZ1080" s="88">
        <f t="shared" si="138"/>
        <v>0</v>
      </c>
      <c r="CA1080" s="88">
        <f t="shared" si="139"/>
        <v>0</v>
      </c>
      <c r="CB1080" s="89" t="b">
        <f>IF(BZ1080&lt;&gt;0,Árboles!AC1074)</f>
        <v>0</v>
      </c>
      <c r="CC1080" s="88">
        <f t="shared" si="140"/>
        <v>0</v>
      </c>
      <c r="CD1080" s="88">
        <f t="shared" si="141"/>
        <v>0</v>
      </c>
      <c r="CE1080" s="89" t="b">
        <f>IF(CC1080&lt;&gt;0,Árboles!AC1074)</f>
        <v>0</v>
      </c>
    </row>
    <row r="1081" spans="68:83">
      <c r="BP1081" s="10">
        <f>Árboles!B1075</f>
        <v>0</v>
      </c>
      <c r="BQ1081" s="86">
        <f>Árboles!G1075</f>
        <v>0</v>
      </c>
      <c r="BR1081" s="87">
        <f>Árboles!V1075</f>
        <v>0</v>
      </c>
      <c r="BS1081" s="87">
        <f>Árboles!W1075</f>
        <v>0</v>
      </c>
      <c r="BT1081" s="88">
        <f t="shared" si="134"/>
        <v>0</v>
      </c>
      <c r="BU1081" s="88">
        <f t="shared" si="135"/>
        <v>0</v>
      </c>
      <c r="BV1081" s="89" t="b">
        <f>IF(BT1081&lt;&gt;0,Árboles!AC1075)</f>
        <v>0</v>
      </c>
      <c r="BW1081" s="88">
        <f t="shared" si="136"/>
        <v>0</v>
      </c>
      <c r="BX1081" s="88">
        <f t="shared" si="137"/>
        <v>0</v>
      </c>
      <c r="BY1081" s="89" t="b">
        <f>IF(BW1081&lt;&gt;0,Árboles!AC1075)</f>
        <v>0</v>
      </c>
      <c r="BZ1081" s="88">
        <f t="shared" si="138"/>
        <v>0</v>
      </c>
      <c r="CA1081" s="88">
        <f t="shared" si="139"/>
        <v>0</v>
      </c>
      <c r="CB1081" s="89" t="b">
        <f>IF(BZ1081&lt;&gt;0,Árboles!AC1075)</f>
        <v>0</v>
      </c>
      <c r="CC1081" s="88">
        <f t="shared" si="140"/>
        <v>0</v>
      </c>
      <c r="CD1081" s="88">
        <f t="shared" si="141"/>
        <v>0</v>
      </c>
      <c r="CE1081" s="89" t="b">
        <f>IF(CC1081&lt;&gt;0,Árboles!AC1075)</f>
        <v>0</v>
      </c>
    </row>
    <row r="1082" spans="68:83">
      <c r="BP1082" s="10">
        <f>Árboles!B1076</f>
        <v>0</v>
      </c>
      <c r="BQ1082" s="86">
        <f>Árboles!G1076</f>
        <v>0</v>
      </c>
      <c r="BR1082" s="87">
        <f>Árboles!V1076</f>
        <v>0</v>
      </c>
      <c r="BS1082" s="87">
        <f>Árboles!W1076</f>
        <v>0</v>
      </c>
      <c r="BT1082" s="88">
        <f t="shared" si="134"/>
        <v>0</v>
      </c>
      <c r="BU1082" s="88">
        <f t="shared" si="135"/>
        <v>0</v>
      </c>
      <c r="BV1082" s="89" t="b">
        <f>IF(BT1082&lt;&gt;0,Árboles!AC1076)</f>
        <v>0</v>
      </c>
      <c r="BW1082" s="88">
        <f t="shared" si="136"/>
        <v>0</v>
      </c>
      <c r="BX1082" s="88">
        <f t="shared" si="137"/>
        <v>0</v>
      </c>
      <c r="BY1082" s="89" t="b">
        <f>IF(BW1082&lt;&gt;0,Árboles!AC1076)</f>
        <v>0</v>
      </c>
      <c r="BZ1082" s="88">
        <f t="shared" si="138"/>
        <v>0</v>
      </c>
      <c r="CA1082" s="88">
        <f t="shared" si="139"/>
        <v>0</v>
      </c>
      <c r="CB1082" s="89" t="b">
        <f>IF(BZ1082&lt;&gt;0,Árboles!AC1076)</f>
        <v>0</v>
      </c>
      <c r="CC1082" s="88">
        <f t="shared" si="140"/>
        <v>0</v>
      </c>
      <c r="CD1082" s="88">
        <f t="shared" si="141"/>
        <v>0</v>
      </c>
      <c r="CE1082" s="89" t="b">
        <f>IF(CC1082&lt;&gt;0,Árboles!AC1076)</f>
        <v>0</v>
      </c>
    </row>
    <row r="1083" spans="68:83">
      <c r="BP1083" s="10">
        <f>Árboles!B1077</f>
        <v>0</v>
      </c>
      <c r="BQ1083" s="86">
        <f>Árboles!G1077</f>
        <v>0</v>
      </c>
      <c r="BR1083" s="87">
        <f>Árboles!V1077</f>
        <v>0</v>
      </c>
      <c r="BS1083" s="87">
        <f>Árboles!W1077</f>
        <v>0</v>
      </c>
      <c r="BT1083" s="88">
        <f t="shared" si="134"/>
        <v>0</v>
      </c>
      <c r="BU1083" s="88">
        <f t="shared" si="135"/>
        <v>0</v>
      </c>
      <c r="BV1083" s="89" t="b">
        <f>IF(BT1083&lt;&gt;0,Árboles!AC1077)</f>
        <v>0</v>
      </c>
      <c r="BW1083" s="88">
        <f t="shared" si="136"/>
        <v>0</v>
      </c>
      <c r="BX1083" s="88">
        <f t="shared" si="137"/>
        <v>0</v>
      </c>
      <c r="BY1083" s="89" t="b">
        <f>IF(BW1083&lt;&gt;0,Árboles!AC1077)</f>
        <v>0</v>
      </c>
      <c r="BZ1083" s="88">
        <f t="shared" si="138"/>
        <v>0</v>
      </c>
      <c r="CA1083" s="88">
        <f t="shared" si="139"/>
        <v>0</v>
      </c>
      <c r="CB1083" s="89" t="b">
        <f>IF(BZ1083&lt;&gt;0,Árboles!AC1077)</f>
        <v>0</v>
      </c>
      <c r="CC1083" s="88">
        <f t="shared" si="140"/>
        <v>0</v>
      </c>
      <c r="CD1083" s="88">
        <f t="shared" si="141"/>
        <v>0</v>
      </c>
      <c r="CE1083" s="89" t="b">
        <f>IF(CC1083&lt;&gt;0,Árboles!AC1077)</f>
        <v>0</v>
      </c>
    </row>
    <row r="1084" spans="68:83">
      <c r="BP1084" s="10">
        <f>Árboles!B1078</f>
        <v>0</v>
      </c>
      <c r="BQ1084" s="86">
        <f>Árboles!G1078</f>
        <v>0</v>
      </c>
      <c r="BR1084" s="87">
        <f>Árboles!V1078</f>
        <v>0</v>
      </c>
      <c r="BS1084" s="87">
        <f>Árboles!W1078</f>
        <v>0</v>
      </c>
      <c r="BT1084" s="88">
        <f t="shared" si="134"/>
        <v>0</v>
      </c>
      <c r="BU1084" s="88">
        <f t="shared" si="135"/>
        <v>0</v>
      </c>
      <c r="BV1084" s="89" t="b">
        <f>IF(BT1084&lt;&gt;0,Árboles!AC1078)</f>
        <v>0</v>
      </c>
      <c r="BW1084" s="88">
        <f t="shared" si="136"/>
        <v>0</v>
      </c>
      <c r="BX1084" s="88">
        <f t="shared" si="137"/>
        <v>0</v>
      </c>
      <c r="BY1084" s="89" t="b">
        <f>IF(BW1084&lt;&gt;0,Árboles!AC1078)</f>
        <v>0</v>
      </c>
      <c r="BZ1084" s="88">
        <f t="shared" si="138"/>
        <v>0</v>
      </c>
      <c r="CA1084" s="88">
        <f t="shared" si="139"/>
        <v>0</v>
      </c>
      <c r="CB1084" s="89" t="b">
        <f>IF(BZ1084&lt;&gt;0,Árboles!AC1078)</f>
        <v>0</v>
      </c>
      <c r="CC1084" s="88">
        <f t="shared" si="140"/>
        <v>0</v>
      </c>
      <c r="CD1084" s="88">
        <f t="shared" si="141"/>
        <v>0</v>
      </c>
      <c r="CE1084" s="89" t="b">
        <f>IF(CC1084&lt;&gt;0,Árboles!AC1078)</f>
        <v>0</v>
      </c>
    </row>
    <row r="1085" spans="68:83">
      <c r="BP1085" s="10">
        <f>Árboles!B1079</f>
        <v>0</v>
      </c>
      <c r="BQ1085" s="86">
        <f>Árboles!G1079</f>
        <v>0</v>
      </c>
      <c r="BR1085" s="87">
        <f>Árboles!V1079</f>
        <v>0</v>
      </c>
      <c r="BS1085" s="87">
        <f>Árboles!W1079</f>
        <v>0</v>
      </c>
      <c r="BT1085" s="88">
        <f t="shared" si="134"/>
        <v>0</v>
      </c>
      <c r="BU1085" s="88">
        <f t="shared" si="135"/>
        <v>0</v>
      </c>
      <c r="BV1085" s="89" t="b">
        <f>IF(BT1085&lt;&gt;0,Árboles!AC1079)</f>
        <v>0</v>
      </c>
      <c r="BW1085" s="88">
        <f t="shared" si="136"/>
        <v>0</v>
      </c>
      <c r="BX1085" s="88">
        <f t="shared" si="137"/>
        <v>0</v>
      </c>
      <c r="BY1085" s="89" t="b">
        <f>IF(BW1085&lt;&gt;0,Árboles!AC1079)</f>
        <v>0</v>
      </c>
      <c r="BZ1085" s="88">
        <f t="shared" si="138"/>
        <v>0</v>
      </c>
      <c r="CA1085" s="88">
        <f t="shared" si="139"/>
        <v>0</v>
      </c>
      <c r="CB1085" s="89" t="b">
        <f>IF(BZ1085&lt;&gt;0,Árboles!AC1079)</f>
        <v>0</v>
      </c>
      <c r="CC1085" s="88">
        <f t="shared" si="140"/>
        <v>0</v>
      </c>
      <c r="CD1085" s="88">
        <f t="shared" si="141"/>
        <v>0</v>
      </c>
      <c r="CE1085" s="89" t="b">
        <f>IF(CC1085&lt;&gt;0,Árboles!AC1079)</f>
        <v>0</v>
      </c>
    </row>
    <row r="1086" spans="68:83">
      <c r="BP1086" s="10">
        <f>Árboles!B1080</f>
        <v>0</v>
      </c>
      <c r="BQ1086" s="86">
        <f>Árboles!G1080</f>
        <v>0</v>
      </c>
      <c r="BR1086" s="87">
        <f>Árboles!V1080</f>
        <v>0</v>
      </c>
      <c r="BS1086" s="87">
        <f>Árboles!W1080</f>
        <v>0</v>
      </c>
      <c r="BT1086" s="88">
        <f t="shared" si="134"/>
        <v>0</v>
      </c>
      <c r="BU1086" s="88">
        <f t="shared" si="135"/>
        <v>0</v>
      </c>
      <c r="BV1086" s="89" t="b">
        <f>IF(BT1086&lt;&gt;0,Árboles!AC1080)</f>
        <v>0</v>
      </c>
      <c r="BW1086" s="88">
        <f t="shared" si="136"/>
        <v>0</v>
      </c>
      <c r="BX1086" s="88">
        <f t="shared" si="137"/>
        <v>0</v>
      </c>
      <c r="BY1086" s="89" t="b">
        <f>IF(BW1086&lt;&gt;0,Árboles!AC1080)</f>
        <v>0</v>
      </c>
      <c r="BZ1086" s="88">
        <f t="shared" si="138"/>
        <v>0</v>
      </c>
      <c r="CA1086" s="88">
        <f t="shared" si="139"/>
        <v>0</v>
      </c>
      <c r="CB1086" s="89" t="b">
        <f>IF(BZ1086&lt;&gt;0,Árboles!AC1080)</f>
        <v>0</v>
      </c>
      <c r="CC1086" s="88">
        <f t="shared" si="140"/>
        <v>0</v>
      </c>
      <c r="CD1086" s="88">
        <f t="shared" si="141"/>
        <v>0</v>
      </c>
      <c r="CE1086" s="89" t="b">
        <f>IF(CC1086&lt;&gt;0,Árboles!AC1080)</f>
        <v>0</v>
      </c>
    </row>
    <row r="1087" spans="68:83">
      <c r="BP1087" s="10">
        <f>Árboles!B1081</f>
        <v>0</v>
      </c>
      <c r="BQ1087" s="86">
        <f>Árboles!G1081</f>
        <v>0</v>
      </c>
      <c r="BR1087" s="87">
        <f>Árboles!V1081</f>
        <v>0</v>
      </c>
      <c r="BS1087" s="87">
        <f>Árboles!W1081</f>
        <v>0</v>
      </c>
      <c r="BT1087" s="88">
        <f t="shared" si="134"/>
        <v>0</v>
      </c>
      <c r="BU1087" s="88">
        <f t="shared" si="135"/>
        <v>0</v>
      </c>
      <c r="BV1087" s="89" t="b">
        <f>IF(BT1087&lt;&gt;0,Árboles!AC1081)</f>
        <v>0</v>
      </c>
      <c r="BW1087" s="88">
        <f t="shared" si="136"/>
        <v>0</v>
      </c>
      <c r="BX1087" s="88">
        <f t="shared" si="137"/>
        <v>0</v>
      </c>
      <c r="BY1087" s="89" t="b">
        <f>IF(BW1087&lt;&gt;0,Árboles!AC1081)</f>
        <v>0</v>
      </c>
      <c r="BZ1087" s="88">
        <f t="shared" si="138"/>
        <v>0</v>
      </c>
      <c r="CA1087" s="88">
        <f t="shared" si="139"/>
        <v>0</v>
      </c>
      <c r="CB1087" s="89" t="b">
        <f>IF(BZ1087&lt;&gt;0,Árboles!AC1081)</f>
        <v>0</v>
      </c>
      <c r="CC1087" s="88">
        <f t="shared" si="140"/>
        <v>0</v>
      </c>
      <c r="CD1087" s="88">
        <f t="shared" si="141"/>
        <v>0</v>
      </c>
      <c r="CE1087" s="89" t="b">
        <f>IF(CC1087&lt;&gt;0,Árboles!AC1081)</f>
        <v>0</v>
      </c>
    </row>
    <row r="1088" spans="68:83">
      <c r="BP1088" s="10">
        <f>Árboles!B1082</f>
        <v>0</v>
      </c>
      <c r="BQ1088" s="86">
        <f>Árboles!G1082</f>
        <v>0</v>
      </c>
      <c r="BR1088" s="87">
        <f>Árboles!V1082</f>
        <v>0</v>
      </c>
      <c r="BS1088" s="87">
        <f>Árboles!W1082</f>
        <v>0</v>
      </c>
      <c r="BT1088" s="88">
        <f t="shared" si="134"/>
        <v>0</v>
      </c>
      <c r="BU1088" s="88">
        <f t="shared" si="135"/>
        <v>0</v>
      </c>
      <c r="BV1088" s="89" t="b">
        <f>IF(BT1088&lt;&gt;0,Árboles!AC1082)</f>
        <v>0</v>
      </c>
      <c r="BW1088" s="88">
        <f t="shared" si="136"/>
        <v>0</v>
      </c>
      <c r="BX1088" s="88">
        <f t="shared" si="137"/>
        <v>0</v>
      </c>
      <c r="BY1088" s="89" t="b">
        <f>IF(BW1088&lt;&gt;0,Árboles!AC1082)</f>
        <v>0</v>
      </c>
      <c r="BZ1088" s="88">
        <f t="shared" si="138"/>
        <v>0</v>
      </c>
      <c r="CA1088" s="88">
        <f t="shared" si="139"/>
        <v>0</v>
      </c>
      <c r="CB1088" s="89" t="b">
        <f>IF(BZ1088&lt;&gt;0,Árboles!AC1082)</f>
        <v>0</v>
      </c>
      <c r="CC1088" s="88">
        <f t="shared" si="140"/>
        <v>0</v>
      </c>
      <c r="CD1088" s="88">
        <f t="shared" si="141"/>
        <v>0</v>
      </c>
      <c r="CE1088" s="89" t="b">
        <f>IF(CC1088&lt;&gt;0,Árboles!AC1082)</f>
        <v>0</v>
      </c>
    </row>
    <row r="1089" spans="68:83">
      <c r="BP1089" s="10">
        <f>Árboles!B1083</f>
        <v>0</v>
      </c>
      <c r="BQ1089" s="86">
        <f>Árboles!G1083</f>
        <v>0</v>
      </c>
      <c r="BR1089" s="87">
        <f>Árboles!V1083</f>
        <v>0</v>
      </c>
      <c r="BS1089" s="87">
        <f>Árboles!W1083</f>
        <v>0</v>
      </c>
      <c r="BT1089" s="88">
        <f t="shared" si="134"/>
        <v>0</v>
      </c>
      <c r="BU1089" s="88">
        <f t="shared" si="135"/>
        <v>0</v>
      </c>
      <c r="BV1089" s="89" t="b">
        <f>IF(BT1089&lt;&gt;0,Árboles!AC1083)</f>
        <v>0</v>
      </c>
      <c r="BW1089" s="88">
        <f t="shared" si="136"/>
        <v>0</v>
      </c>
      <c r="BX1089" s="88">
        <f t="shared" si="137"/>
        <v>0</v>
      </c>
      <c r="BY1089" s="89" t="b">
        <f>IF(BW1089&lt;&gt;0,Árboles!AC1083)</f>
        <v>0</v>
      </c>
      <c r="BZ1089" s="88">
        <f t="shared" si="138"/>
        <v>0</v>
      </c>
      <c r="CA1089" s="88">
        <f t="shared" si="139"/>
        <v>0</v>
      </c>
      <c r="CB1089" s="89" t="b">
        <f>IF(BZ1089&lt;&gt;0,Árboles!AC1083)</f>
        <v>0</v>
      </c>
      <c r="CC1089" s="88">
        <f t="shared" si="140"/>
        <v>0</v>
      </c>
      <c r="CD1089" s="88">
        <f t="shared" si="141"/>
        <v>0</v>
      </c>
      <c r="CE1089" s="89" t="b">
        <f>IF(CC1089&lt;&gt;0,Árboles!AC1083)</f>
        <v>0</v>
      </c>
    </row>
    <row r="1090" spans="68:83">
      <c r="BP1090" s="10">
        <f>Árboles!B1084</f>
        <v>0</v>
      </c>
      <c r="BQ1090" s="86">
        <f>Árboles!G1084</f>
        <v>0</v>
      </c>
      <c r="BR1090" s="87">
        <f>Árboles!V1084</f>
        <v>0</v>
      </c>
      <c r="BS1090" s="87">
        <f>Árboles!W1084</f>
        <v>0</v>
      </c>
      <c r="BT1090" s="88">
        <f t="shared" si="134"/>
        <v>0</v>
      </c>
      <c r="BU1090" s="88">
        <f t="shared" si="135"/>
        <v>0</v>
      </c>
      <c r="BV1090" s="89" t="b">
        <f>IF(BT1090&lt;&gt;0,Árboles!AC1084)</f>
        <v>0</v>
      </c>
      <c r="BW1090" s="88">
        <f t="shared" si="136"/>
        <v>0</v>
      </c>
      <c r="BX1090" s="88">
        <f t="shared" si="137"/>
        <v>0</v>
      </c>
      <c r="BY1090" s="89" t="b">
        <f>IF(BW1090&lt;&gt;0,Árboles!AC1084)</f>
        <v>0</v>
      </c>
      <c r="BZ1090" s="88">
        <f t="shared" si="138"/>
        <v>0</v>
      </c>
      <c r="CA1090" s="88">
        <f t="shared" si="139"/>
        <v>0</v>
      </c>
      <c r="CB1090" s="89" t="b">
        <f>IF(BZ1090&lt;&gt;0,Árboles!AC1084)</f>
        <v>0</v>
      </c>
      <c r="CC1090" s="88">
        <f t="shared" si="140"/>
        <v>0</v>
      </c>
      <c r="CD1090" s="88">
        <f t="shared" si="141"/>
        <v>0</v>
      </c>
      <c r="CE1090" s="89" t="b">
        <f>IF(CC1090&lt;&gt;0,Árboles!AC1084)</f>
        <v>0</v>
      </c>
    </row>
    <row r="1091" spans="68:83">
      <c r="BP1091" s="10">
        <f>Árboles!B1085</f>
        <v>0</v>
      </c>
      <c r="BQ1091" s="86">
        <f>Árboles!G1085</f>
        <v>0</v>
      </c>
      <c r="BR1091" s="87">
        <f>Árboles!V1085</f>
        <v>0</v>
      </c>
      <c r="BS1091" s="87">
        <f>Árboles!W1085</f>
        <v>0</v>
      </c>
      <c r="BT1091" s="88">
        <f t="shared" si="134"/>
        <v>0</v>
      </c>
      <c r="BU1091" s="88">
        <f t="shared" si="135"/>
        <v>0</v>
      </c>
      <c r="BV1091" s="89" t="b">
        <f>IF(BT1091&lt;&gt;0,Árboles!AC1085)</f>
        <v>0</v>
      </c>
      <c r="BW1091" s="88">
        <f t="shared" si="136"/>
        <v>0</v>
      </c>
      <c r="BX1091" s="88">
        <f t="shared" si="137"/>
        <v>0</v>
      </c>
      <c r="BY1091" s="89" t="b">
        <f>IF(BW1091&lt;&gt;0,Árboles!AC1085)</f>
        <v>0</v>
      </c>
      <c r="BZ1091" s="88">
        <f t="shared" si="138"/>
        <v>0</v>
      </c>
      <c r="CA1091" s="88">
        <f t="shared" si="139"/>
        <v>0</v>
      </c>
      <c r="CB1091" s="89" t="b">
        <f>IF(BZ1091&lt;&gt;0,Árboles!AC1085)</f>
        <v>0</v>
      </c>
      <c r="CC1091" s="88">
        <f t="shared" si="140"/>
        <v>0</v>
      </c>
      <c r="CD1091" s="88">
        <f t="shared" si="141"/>
        <v>0</v>
      </c>
      <c r="CE1091" s="89" t="b">
        <f>IF(CC1091&lt;&gt;0,Árboles!AC1085)</f>
        <v>0</v>
      </c>
    </row>
    <row r="1092" spans="68:83">
      <c r="BP1092" s="10">
        <f>Árboles!B1086</f>
        <v>0</v>
      </c>
      <c r="BQ1092" s="86">
        <f>Árboles!G1086</f>
        <v>0</v>
      </c>
      <c r="BR1092" s="87">
        <f>Árboles!V1086</f>
        <v>0</v>
      </c>
      <c r="BS1092" s="87">
        <f>Árboles!W1086</f>
        <v>0</v>
      </c>
      <c r="BT1092" s="88">
        <f t="shared" si="134"/>
        <v>0</v>
      </c>
      <c r="BU1092" s="88">
        <f t="shared" si="135"/>
        <v>0</v>
      </c>
      <c r="BV1092" s="89" t="b">
        <f>IF(BT1092&lt;&gt;0,Árboles!AC1086)</f>
        <v>0</v>
      </c>
      <c r="BW1092" s="88">
        <f t="shared" si="136"/>
        <v>0</v>
      </c>
      <c r="BX1092" s="88">
        <f t="shared" si="137"/>
        <v>0</v>
      </c>
      <c r="BY1092" s="89" t="b">
        <f>IF(BW1092&lt;&gt;0,Árboles!AC1086)</f>
        <v>0</v>
      </c>
      <c r="BZ1092" s="88">
        <f t="shared" si="138"/>
        <v>0</v>
      </c>
      <c r="CA1092" s="88">
        <f t="shared" si="139"/>
        <v>0</v>
      </c>
      <c r="CB1092" s="89" t="b">
        <f>IF(BZ1092&lt;&gt;0,Árboles!AC1086)</f>
        <v>0</v>
      </c>
      <c r="CC1092" s="88">
        <f t="shared" si="140"/>
        <v>0</v>
      </c>
      <c r="CD1092" s="88">
        <f t="shared" si="141"/>
        <v>0</v>
      </c>
      <c r="CE1092" s="89" t="b">
        <f>IF(CC1092&lt;&gt;0,Árboles!AC1086)</f>
        <v>0</v>
      </c>
    </row>
    <row r="1093" spans="68:83">
      <c r="BP1093" s="10">
        <f>Árboles!B1087</f>
        <v>0</v>
      </c>
      <c r="BQ1093" s="86">
        <f>Árboles!G1087</f>
        <v>0</v>
      </c>
      <c r="BR1093" s="87">
        <f>Árboles!V1087</f>
        <v>0</v>
      </c>
      <c r="BS1093" s="87">
        <f>Árboles!W1087</f>
        <v>0</v>
      </c>
      <c r="BT1093" s="88">
        <f t="shared" si="134"/>
        <v>0</v>
      </c>
      <c r="BU1093" s="88">
        <f t="shared" si="135"/>
        <v>0</v>
      </c>
      <c r="BV1093" s="89" t="b">
        <f>IF(BT1093&lt;&gt;0,Árboles!AC1087)</f>
        <v>0</v>
      </c>
      <c r="BW1093" s="88">
        <f t="shared" si="136"/>
        <v>0</v>
      </c>
      <c r="BX1093" s="88">
        <f t="shared" si="137"/>
        <v>0</v>
      </c>
      <c r="BY1093" s="89" t="b">
        <f>IF(BW1093&lt;&gt;0,Árboles!AC1087)</f>
        <v>0</v>
      </c>
      <c r="BZ1093" s="88">
        <f t="shared" si="138"/>
        <v>0</v>
      </c>
      <c r="CA1093" s="88">
        <f t="shared" si="139"/>
        <v>0</v>
      </c>
      <c r="CB1093" s="89" t="b">
        <f>IF(BZ1093&lt;&gt;0,Árboles!AC1087)</f>
        <v>0</v>
      </c>
      <c r="CC1093" s="88">
        <f t="shared" si="140"/>
        <v>0</v>
      </c>
      <c r="CD1093" s="88">
        <f t="shared" si="141"/>
        <v>0</v>
      </c>
      <c r="CE1093" s="89" t="b">
        <f>IF(CC1093&lt;&gt;0,Árboles!AC1087)</f>
        <v>0</v>
      </c>
    </row>
    <row r="1094" spans="68:83">
      <c r="BP1094" s="10">
        <f>Árboles!B1088</f>
        <v>0</v>
      </c>
      <c r="BQ1094" s="86">
        <f>Árboles!G1088</f>
        <v>0</v>
      </c>
      <c r="BR1094" s="87">
        <f>Árboles!V1088</f>
        <v>0</v>
      </c>
      <c r="BS1094" s="87">
        <f>Árboles!W1088</f>
        <v>0</v>
      </c>
      <c r="BT1094" s="88">
        <f t="shared" si="134"/>
        <v>0</v>
      </c>
      <c r="BU1094" s="88">
        <f t="shared" si="135"/>
        <v>0</v>
      </c>
      <c r="BV1094" s="89" t="b">
        <f>IF(BT1094&lt;&gt;0,Árboles!AC1088)</f>
        <v>0</v>
      </c>
      <c r="BW1094" s="88">
        <f t="shared" si="136"/>
        <v>0</v>
      </c>
      <c r="BX1094" s="88">
        <f t="shared" si="137"/>
        <v>0</v>
      </c>
      <c r="BY1094" s="89" t="b">
        <f>IF(BW1094&lt;&gt;0,Árboles!AC1088)</f>
        <v>0</v>
      </c>
      <c r="BZ1094" s="88">
        <f t="shared" si="138"/>
        <v>0</v>
      </c>
      <c r="CA1094" s="88">
        <f t="shared" si="139"/>
        <v>0</v>
      </c>
      <c r="CB1094" s="89" t="b">
        <f>IF(BZ1094&lt;&gt;0,Árboles!AC1088)</f>
        <v>0</v>
      </c>
      <c r="CC1094" s="88">
        <f t="shared" si="140"/>
        <v>0</v>
      </c>
      <c r="CD1094" s="88">
        <f t="shared" si="141"/>
        <v>0</v>
      </c>
      <c r="CE1094" s="89" t="b">
        <f>IF(CC1094&lt;&gt;0,Árboles!AC1088)</f>
        <v>0</v>
      </c>
    </row>
    <row r="1095" spans="68:83">
      <c r="BP1095" s="10">
        <f>Árboles!B1089</f>
        <v>0</v>
      </c>
      <c r="BQ1095" s="86">
        <f>Árboles!G1089</f>
        <v>0</v>
      </c>
      <c r="BR1095" s="87">
        <f>Árboles!V1089</f>
        <v>0</v>
      </c>
      <c r="BS1095" s="87">
        <f>Árboles!W1089</f>
        <v>0</v>
      </c>
      <c r="BT1095" s="88">
        <f t="shared" si="134"/>
        <v>0</v>
      </c>
      <c r="BU1095" s="88">
        <f t="shared" si="135"/>
        <v>0</v>
      </c>
      <c r="BV1095" s="89" t="b">
        <f>IF(BT1095&lt;&gt;0,Árboles!AC1089)</f>
        <v>0</v>
      </c>
      <c r="BW1095" s="88">
        <f t="shared" si="136"/>
        <v>0</v>
      </c>
      <c r="BX1095" s="88">
        <f t="shared" si="137"/>
        <v>0</v>
      </c>
      <c r="BY1095" s="89" t="b">
        <f>IF(BW1095&lt;&gt;0,Árboles!AC1089)</f>
        <v>0</v>
      </c>
      <c r="BZ1095" s="88">
        <f t="shared" si="138"/>
        <v>0</v>
      </c>
      <c r="CA1095" s="88">
        <f t="shared" si="139"/>
        <v>0</v>
      </c>
      <c r="CB1095" s="89" t="b">
        <f>IF(BZ1095&lt;&gt;0,Árboles!AC1089)</f>
        <v>0</v>
      </c>
      <c r="CC1095" s="88">
        <f t="shared" si="140"/>
        <v>0</v>
      </c>
      <c r="CD1095" s="88">
        <f t="shared" si="141"/>
        <v>0</v>
      </c>
      <c r="CE1095" s="89" t="b">
        <f>IF(CC1095&lt;&gt;0,Árboles!AC1089)</f>
        <v>0</v>
      </c>
    </row>
    <row r="1096" spans="68:83">
      <c r="BP1096" s="10">
        <f>Árboles!B1090</f>
        <v>0</v>
      </c>
      <c r="BQ1096" s="86">
        <f>Árboles!G1090</f>
        <v>0</v>
      </c>
      <c r="BR1096" s="87">
        <f>Árboles!V1090</f>
        <v>0</v>
      </c>
      <c r="BS1096" s="87">
        <f>Árboles!W1090</f>
        <v>0</v>
      </c>
      <c r="BT1096" s="88">
        <f t="shared" si="134"/>
        <v>0</v>
      </c>
      <c r="BU1096" s="88">
        <f t="shared" si="135"/>
        <v>0</v>
      </c>
      <c r="BV1096" s="89" t="b">
        <f>IF(BT1096&lt;&gt;0,Árboles!AC1090)</f>
        <v>0</v>
      </c>
      <c r="BW1096" s="88">
        <f t="shared" si="136"/>
        <v>0</v>
      </c>
      <c r="BX1096" s="88">
        <f t="shared" si="137"/>
        <v>0</v>
      </c>
      <c r="BY1096" s="89" t="b">
        <f>IF(BW1096&lt;&gt;0,Árboles!AC1090)</f>
        <v>0</v>
      </c>
      <c r="BZ1096" s="88">
        <f t="shared" si="138"/>
        <v>0</v>
      </c>
      <c r="CA1096" s="88">
        <f t="shared" si="139"/>
        <v>0</v>
      </c>
      <c r="CB1096" s="89" t="b">
        <f>IF(BZ1096&lt;&gt;0,Árboles!AC1090)</f>
        <v>0</v>
      </c>
      <c r="CC1096" s="88">
        <f t="shared" si="140"/>
        <v>0</v>
      </c>
      <c r="CD1096" s="88">
        <f t="shared" si="141"/>
        <v>0</v>
      </c>
      <c r="CE1096" s="89" t="b">
        <f>IF(CC1096&lt;&gt;0,Árboles!AC1090)</f>
        <v>0</v>
      </c>
    </row>
    <row r="1097" spans="68:83">
      <c r="BP1097" s="10">
        <f>Árboles!B1091</f>
        <v>0</v>
      </c>
      <c r="BQ1097" s="86">
        <f>Árboles!G1091</f>
        <v>0</v>
      </c>
      <c r="BR1097" s="87">
        <f>Árboles!V1091</f>
        <v>0</v>
      </c>
      <c r="BS1097" s="87">
        <f>Árboles!W1091</f>
        <v>0</v>
      </c>
      <c r="BT1097" s="88">
        <f t="shared" ref="BT1097:BT1160" si="142">IF(AND($BQ1097="Quercus pyrenaica",$CF$7=TRUE),$BR1097,0)</f>
        <v>0</v>
      </c>
      <c r="BU1097" s="88">
        <f t="shared" ref="BU1097:BU1160" si="143">IF(AND($BQ1097="Quercus pyrenaica",$CF$7=TRUE),$BS1097,0)</f>
        <v>0</v>
      </c>
      <c r="BV1097" s="89" t="b">
        <f>IF(BT1097&lt;&gt;0,Árboles!AC1091)</f>
        <v>0</v>
      </c>
      <c r="BW1097" s="88">
        <f t="shared" ref="BW1097:BW1160" si="144">IF(AND($BQ1097="Pinus nigra",$CF$8=TRUE),$BR1097,0)</f>
        <v>0</v>
      </c>
      <c r="BX1097" s="88">
        <f t="shared" ref="BX1097:BX1160" si="145">IF(AND($BQ1097="Pinus nigra",$CF$8=TRUE),$BS1097,0)</f>
        <v>0</v>
      </c>
      <c r="BY1097" s="89" t="b">
        <f>IF(BW1097&lt;&gt;0,Árboles!AC1091)</f>
        <v>0</v>
      </c>
      <c r="BZ1097" s="88">
        <f t="shared" ref="BZ1097:BZ1160" si="146">IF(AND($BQ1097="Pinus sylvestris",$CF$9=TRUE),$BR1097,0)</f>
        <v>0</v>
      </c>
      <c r="CA1097" s="88">
        <f t="shared" ref="CA1097:CA1160" si="147">IF(AND($BQ1097="Pinus sylvestris",$CF$9=TRUE),$BS1097,0)</f>
        <v>0</v>
      </c>
      <c r="CB1097" s="89" t="b">
        <f>IF(BZ1097&lt;&gt;0,Árboles!AC1091)</f>
        <v>0</v>
      </c>
      <c r="CC1097" s="88">
        <f t="shared" ref="CC1097:CC1160" si="148">IF(AND($BQ1097="Crataegus monogyna",$CF$10=TRUE),$BR1097,0)</f>
        <v>0</v>
      </c>
      <c r="CD1097" s="88">
        <f t="shared" ref="CD1097:CD1160" si="149">IF(AND($BQ1097="Crataegus monogyna",$CF$10=TRUE),$BS1097,0)</f>
        <v>0</v>
      </c>
      <c r="CE1097" s="89" t="b">
        <f>IF(CC1097&lt;&gt;0,Árboles!AC1091)</f>
        <v>0</v>
      </c>
    </row>
    <row r="1098" spans="68:83">
      <c r="BP1098" s="10">
        <f>Árboles!B1092</f>
        <v>0</v>
      </c>
      <c r="BQ1098" s="86">
        <f>Árboles!G1092</f>
        <v>0</v>
      </c>
      <c r="BR1098" s="87">
        <f>Árboles!V1092</f>
        <v>0</v>
      </c>
      <c r="BS1098" s="87">
        <f>Árboles!W1092</f>
        <v>0</v>
      </c>
      <c r="BT1098" s="88">
        <f t="shared" si="142"/>
        <v>0</v>
      </c>
      <c r="BU1098" s="88">
        <f t="shared" si="143"/>
        <v>0</v>
      </c>
      <c r="BV1098" s="89" t="b">
        <f>IF(BT1098&lt;&gt;0,Árboles!AC1092)</f>
        <v>0</v>
      </c>
      <c r="BW1098" s="88">
        <f t="shared" si="144"/>
        <v>0</v>
      </c>
      <c r="BX1098" s="88">
        <f t="shared" si="145"/>
        <v>0</v>
      </c>
      <c r="BY1098" s="89" t="b">
        <f>IF(BW1098&lt;&gt;0,Árboles!AC1092)</f>
        <v>0</v>
      </c>
      <c r="BZ1098" s="88">
        <f t="shared" si="146"/>
        <v>0</v>
      </c>
      <c r="CA1098" s="88">
        <f t="shared" si="147"/>
        <v>0</v>
      </c>
      <c r="CB1098" s="89" t="b">
        <f>IF(BZ1098&lt;&gt;0,Árboles!AC1092)</f>
        <v>0</v>
      </c>
      <c r="CC1098" s="88">
        <f t="shared" si="148"/>
        <v>0</v>
      </c>
      <c r="CD1098" s="88">
        <f t="shared" si="149"/>
        <v>0</v>
      </c>
      <c r="CE1098" s="89" t="b">
        <f>IF(CC1098&lt;&gt;0,Árboles!AC1092)</f>
        <v>0</v>
      </c>
    </row>
    <row r="1099" spans="68:83">
      <c r="BP1099" s="10">
        <f>Árboles!B1093</f>
        <v>0</v>
      </c>
      <c r="BQ1099" s="86">
        <f>Árboles!G1093</f>
        <v>0</v>
      </c>
      <c r="BR1099" s="87">
        <f>Árboles!V1093</f>
        <v>0</v>
      </c>
      <c r="BS1099" s="87">
        <f>Árboles!W1093</f>
        <v>0</v>
      </c>
      <c r="BT1099" s="88">
        <f t="shared" si="142"/>
        <v>0</v>
      </c>
      <c r="BU1099" s="88">
        <f t="shared" si="143"/>
        <v>0</v>
      </c>
      <c r="BV1099" s="89" t="b">
        <f>IF(BT1099&lt;&gt;0,Árboles!AC1093)</f>
        <v>0</v>
      </c>
      <c r="BW1099" s="88">
        <f t="shared" si="144"/>
        <v>0</v>
      </c>
      <c r="BX1099" s="88">
        <f t="shared" si="145"/>
        <v>0</v>
      </c>
      <c r="BY1099" s="89" t="b">
        <f>IF(BW1099&lt;&gt;0,Árboles!AC1093)</f>
        <v>0</v>
      </c>
      <c r="BZ1099" s="88">
        <f t="shared" si="146"/>
        <v>0</v>
      </c>
      <c r="CA1099" s="88">
        <f t="shared" si="147"/>
        <v>0</v>
      </c>
      <c r="CB1099" s="89" t="b">
        <f>IF(BZ1099&lt;&gt;0,Árboles!AC1093)</f>
        <v>0</v>
      </c>
      <c r="CC1099" s="88">
        <f t="shared" si="148"/>
        <v>0</v>
      </c>
      <c r="CD1099" s="88">
        <f t="shared" si="149"/>
        <v>0</v>
      </c>
      <c r="CE1099" s="89" t="b">
        <f>IF(CC1099&lt;&gt;0,Árboles!AC1093)</f>
        <v>0</v>
      </c>
    </row>
    <row r="1100" spans="68:83">
      <c r="BP1100" s="10">
        <f>Árboles!B1094</f>
        <v>0</v>
      </c>
      <c r="BQ1100" s="86">
        <f>Árboles!G1094</f>
        <v>0</v>
      </c>
      <c r="BR1100" s="87">
        <f>Árboles!V1094</f>
        <v>0</v>
      </c>
      <c r="BS1100" s="87">
        <f>Árboles!W1094</f>
        <v>0</v>
      </c>
      <c r="BT1100" s="88">
        <f t="shared" si="142"/>
        <v>0</v>
      </c>
      <c r="BU1100" s="88">
        <f t="shared" si="143"/>
        <v>0</v>
      </c>
      <c r="BV1100" s="89" t="b">
        <f>IF(BT1100&lt;&gt;0,Árboles!AC1094)</f>
        <v>0</v>
      </c>
      <c r="BW1100" s="88">
        <f t="shared" si="144"/>
        <v>0</v>
      </c>
      <c r="BX1100" s="88">
        <f t="shared" si="145"/>
        <v>0</v>
      </c>
      <c r="BY1100" s="89" t="b">
        <f>IF(BW1100&lt;&gt;0,Árboles!AC1094)</f>
        <v>0</v>
      </c>
      <c r="BZ1100" s="88">
        <f t="shared" si="146"/>
        <v>0</v>
      </c>
      <c r="CA1100" s="88">
        <f t="shared" si="147"/>
        <v>0</v>
      </c>
      <c r="CB1100" s="89" t="b">
        <f>IF(BZ1100&lt;&gt;0,Árboles!AC1094)</f>
        <v>0</v>
      </c>
      <c r="CC1100" s="88">
        <f t="shared" si="148"/>
        <v>0</v>
      </c>
      <c r="CD1100" s="88">
        <f t="shared" si="149"/>
        <v>0</v>
      </c>
      <c r="CE1100" s="89" t="b">
        <f>IF(CC1100&lt;&gt;0,Árboles!AC1094)</f>
        <v>0</v>
      </c>
    </row>
    <row r="1101" spans="68:83">
      <c r="BP1101" s="10">
        <f>Árboles!B1095</f>
        <v>0</v>
      </c>
      <c r="BQ1101" s="86">
        <f>Árboles!G1095</f>
        <v>0</v>
      </c>
      <c r="BR1101" s="87">
        <f>Árboles!V1095</f>
        <v>0</v>
      </c>
      <c r="BS1101" s="87">
        <f>Árboles!W1095</f>
        <v>0</v>
      </c>
      <c r="BT1101" s="88">
        <f t="shared" si="142"/>
        <v>0</v>
      </c>
      <c r="BU1101" s="88">
        <f t="shared" si="143"/>
        <v>0</v>
      </c>
      <c r="BV1101" s="89" t="b">
        <f>IF(BT1101&lt;&gt;0,Árboles!AC1095)</f>
        <v>0</v>
      </c>
      <c r="BW1101" s="88">
        <f t="shared" si="144"/>
        <v>0</v>
      </c>
      <c r="BX1101" s="88">
        <f t="shared" si="145"/>
        <v>0</v>
      </c>
      <c r="BY1101" s="89" t="b">
        <f>IF(BW1101&lt;&gt;0,Árboles!AC1095)</f>
        <v>0</v>
      </c>
      <c r="BZ1101" s="88">
        <f t="shared" si="146"/>
        <v>0</v>
      </c>
      <c r="CA1101" s="88">
        <f t="shared" si="147"/>
        <v>0</v>
      </c>
      <c r="CB1101" s="89" t="b">
        <f>IF(BZ1101&lt;&gt;0,Árboles!AC1095)</f>
        <v>0</v>
      </c>
      <c r="CC1101" s="88">
        <f t="shared" si="148"/>
        <v>0</v>
      </c>
      <c r="CD1101" s="88">
        <f t="shared" si="149"/>
        <v>0</v>
      </c>
      <c r="CE1101" s="89" t="b">
        <f>IF(CC1101&lt;&gt;0,Árboles!AC1095)</f>
        <v>0</v>
      </c>
    </row>
    <row r="1102" spans="68:83">
      <c r="BP1102" s="10">
        <f>Árboles!B1096</f>
        <v>0</v>
      </c>
      <c r="BQ1102" s="86">
        <f>Árboles!G1096</f>
        <v>0</v>
      </c>
      <c r="BR1102" s="87">
        <f>Árboles!V1096</f>
        <v>0</v>
      </c>
      <c r="BS1102" s="87">
        <f>Árboles!W1096</f>
        <v>0</v>
      </c>
      <c r="BT1102" s="88">
        <f t="shared" si="142"/>
        <v>0</v>
      </c>
      <c r="BU1102" s="88">
        <f t="shared" si="143"/>
        <v>0</v>
      </c>
      <c r="BV1102" s="89" t="b">
        <f>IF(BT1102&lt;&gt;0,Árboles!AC1096)</f>
        <v>0</v>
      </c>
      <c r="BW1102" s="88">
        <f t="shared" si="144"/>
        <v>0</v>
      </c>
      <c r="BX1102" s="88">
        <f t="shared" si="145"/>
        <v>0</v>
      </c>
      <c r="BY1102" s="89" t="b">
        <f>IF(BW1102&lt;&gt;0,Árboles!AC1096)</f>
        <v>0</v>
      </c>
      <c r="BZ1102" s="88">
        <f t="shared" si="146"/>
        <v>0</v>
      </c>
      <c r="CA1102" s="88">
        <f t="shared" si="147"/>
        <v>0</v>
      </c>
      <c r="CB1102" s="89" t="b">
        <f>IF(BZ1102&lt;&gt;0,Árboles!AC1096)</f>
        <v>0</v>
      </c>
      <c r="CC1102" s="88">
        <f t="shared" si="148"/>
        <v>0</v>
      </c>
      <c r="CD1102" s="88">
        <f t="shared" si="149"/>
        <v>0</v>
      </c>
      <c r="CE1102" s="89" t="b">
        <f>IF(CC1102&lt;&gt;0,Árboles!AC1096)</f>
        <v>0</v>
      </c>
    </row>
    <row r="1103" spans="68:83">
      <c r="BP1103" s="10">
        <f>Árboles!B1097</f>
        <v>0</v>
      </c>
      <c r="BQ1103" s="86">
        <f>Árboles!G1097</f>
        <v>0</v>
      </c>
      <c r="BR1103" s="87">
        <f>Árboles!V1097</f>
        <v>0</v>
      </c>
      <c r="BS1103" s="87">
        <f>Árboles!W1097</f>
        <v>0</v>
      </c>
      <c r="BT1103" s="88">
        <f t="shared" si="142"/>
        <v>0</v>
      </c>
      <c r="BU1103" s="88">
        <f t="shared" si="143"/>
        <v>0</v>
      </c>
      <c r="BV1103" s="89" t="b">
        <f>IF(BT1103&lt;&gt;0,Árboles!AC1097)</f>
        <v>0</v>
      </c>
      <c r="BW1103" s="88">
        <f t="shared" si="144"/>
        <v>0</v>
      </c>
      <c r="BX1103" s="88">
        <f t="shared" si="145"/>
        <v>0</v>
      </c>
      <c r="BY1103" s="89" t="b">
        <f>IF(BW1103&lt;&gt;0,Árboles!AC1097)</f>
        <v>0</v>
      </c>
      <c r="BZ1103" s="88">
        <f t="shared" si="146"/>
        <v>0</v>
      </c>
      <c r="CA1103" s="88">
        <f t="shared" si="147"/>
        <v>0</v>
      </c>
      <c r="CB1103" s="89" t="b">
        <f>IF(BZ1103&lt;&gt;0,Árboles!AC1097)</f>
        <v>0</v>
      </c>
      <c r="CC1103" s="88">
        <f t="shared" si="148"/>
        <v>0</v>
      </c>
      <c r="CD1103" s="88">
        <f t="shared" si="149"/>
        <v>0</v>
      </c>
      <c r="CE1103" s="89" t="b">
        <f>IF(CC1103&lt;&gt;0,Árboles!AC1097)</f>
        <v>0</v>
      </c>
    </row>
    <row r="1104" spans="68:83">
      <c r="BP1104" s="10">
        <f>Árboles!B1098</f>
        <v>0</v>
      </c>
      <c r="BQ1104" s="86">
        <f>Árboles!G1098</f>
        <v>0</v>
      </c>
      <c r="BR1104" s="87">
        <f>Árboles!V1098</f>
        <v>0</v>
      </c>
      <c r="BS1104" s="87">
        <f>Árboles!W1098</f>
        <v>0</v>
      </c>
      <c r="BT1104" s="88">
        <f t="shared" si="142"/>
        <v>0</v>
      </c>
      <c r="BU1104" s="88">
        <f t="shared" si="143"/>
        <v>0</v>
      </c>
      <c r="BV1104" s="89" t="b">
        <f>IF(BT1104&lt;&gt;0,Árboles!AC1098)</f>
        <v>0</v>
      </c>
      <c r="BW1104" s="88">
        <f t="shared" si="144"/>
        <v>0</v>
      </c>
      <c r="BX1104" s="88">
        <f t="shared" si="145"/>
        <v>0</v>
      </c>
      <c r="BY1104" s="89" t="b">
        <f>IF(BW1104&lt;&gt;0,Árboles!AC1098)</f>
        <v>0</v>
      </c>
      <c r="BZ1104" s="88">
        <f t="shared" si="146"/>
        <v>0</v>
      </c>
      <c r="CA1104" s="88">
        <f t="shared" si="147"/>
        <v>0</v>
      </c>
      <c r="CB1104" s="89" t="b">
        <f>IF(BZ1104&lt;&gt;0,Árboles!AC1098)</f>
        <v>0</v>
      </c>
      <c r="CC1104" s="88">
        <f t="shared" si="148"/>
        <v>0</v>
      </c>
      <c r="CD1104" s="88">
        <f t="shared" si="149"/>
        <v>0</v>
      </c>
      <c r="CE1104" s="89" t="b">
        <f>IF(CC1104&lt;&gt;0,Árboles!AC1098)</f>
        <v>0</v>
      </c>
    </row>
    <row r="1105" spans="68:83">
      <c r="BP1105" s="10">
        <f>Árboles!B1099</f>
        <v>0</v>
      </c>
      <c r="BQ1105" s="86">
        <f>Árboles!G1099</f>
        <v>0</v>
      </c>
      <c r="BR1105" s="87">
        <f>Árboles!V1099</f>
        <v>0</v>
      </c>
      <c r="BS1105" s="87">
        <f>Árboles!W1099</f>
        <v>0</v>
      </c>
      <c r="BT1105" s="88">
        <f t="shared" si="142"/>
        <v>0</v>
      </c>
      <c r="BU1105" s="88">
        <f t="shared" si="143"/>
        <v>0</v>
      </c>
      <c r="BV1105" s="89" t="b">
        <f>IF(BT1105&lt;&gt;0,Árboles!AC1099)</f>
        <v>0</v>
      </c>
      <c r="BW1105" s="88">
        <f t="shared" si="144"/>
        <v>0</v>
      </c>
      <c r="BX1105" s="88">
        <f t="shared" si="145"/>
        <v>0</v>
      </c>
      <c r="BY1105" s="89" t="b">
        <f>IF(BW1105&lt;&gt;0,Árboles!AC1099)</f>
        <v>0</v>
      </c>
      <c r="BZ1105" s="88">
        <f t="shared" si="146"/>
        <v>0</v>
      </c>
      <c r="CA1105" s="88">
        <f t="shared" si="147"/>
        <v>0</v>
      </c>
      <c r="CB1105" s="89" t="b">
        <f>IF(BZ1105&lt;&gt;0,Árboles!AC1099)</f>
        <v>0</v>
      </c>
      <c r="CC1105" s="88">
        <f t="shared" si="148"/>
        <v>0</v>
      </c>
      <c r="CD1105" s="88">
        <f t="shared" si="149"/>
        <v>0</v>
      </c>
      <c r="CE1105" s="89" t="b">
        <f>IF(CC1105&lt;&gt;0,Árboles!AC1099)</f>
        <v>0</v>
      </c>
    </row>
    <row r="1106" spans="68:83">
      <c r="BP1106" s="10">
        <f>Árboles!B1100</f>
        <v>0</v>
      </c>
      <c r="BQ1106" s="86">
        <f>Árboles!G1100</f>
        <v>0</v>
      </c>
      <c r="BR1106" s="87">
        <f>Árboles!V1100</f>
        <v>0</v>
      </c>
      <c r="BS1106" s="87">
        <f>Árboles!W1100</f>
        <v>0</v>
      </c>
      <c r="BT1106" s="88">
        <f t="shared" si="142"/>
        <v>0</v>
      </c>
      <c r="BU1106" s="88">
        <f t="shared" si="143"/>
        <v>0</v>
      </c>
      <c r="BV1106" s="89" t="b">
        <f>IF(BT1106&lt;&gt;0,Árboles!AC1100)</f>
        <v>0</v>
      </c>
      <c r="BW1106" s="88">
        <f t="shared" si="144"/>
        <v>0</v>
      </c>
      <c r="BX1106" s="88">
        <f t="shared" si="145"/>
        <v>0</v>
      </c>
      <c r="BY1106" s="89" t="b">
        <f>IF(BW1106&lt;&gt;0,Árboles!AC1100)</f>
        <v>0</v>
      </c>
      <c r="BZ1106" s="88">
        <f t="shared" si="146"/>
        <v>0</v>
      </c>
      <c r="CA1106" s="88">
        <f t="shared" si="147"/>
        <v>0</v>
      </c>
      <c r="CB1106" s="89" t="b">
        <f>IF(BZ1106&lt;&gt;0,Árboles!AC1100)</f>
        <v>0</v>
      </c>
      <c r="CC1106" s="88">
        <f t="shared" si="148"/>
        <v>0</v>
      </c>
      <c r="CD1106" s="88">
        <f t="shared" si="149"/>
        <v>0</v>
      </c>
      <c r="CE1106" s="89" t="b">
        <f>IF(CC1106&lt;&gt;0,Árboles!AC1100)</f>
        <v>0</v>
      </c>
    </row>
    <row r="1107" spans="68:83">
      <c r="BP1107" s="10">
        <f>Árboles!B1101</f>
        <v>0</v>
      </c>
      <c r="BQ1107" s="86">
        <f>Árboles!G1101</f>
        <v>0</v>
      </c>
      <c r="BR1107" s="87">
        <f>Árboles!V1101</f>
        <v>0</v>
      </c>
      <c r="BS1107" s="87">
        <f>Árboles!W1101</f>
        <v>0</v>
      </c>
      <c r="BT1107" s="88">
        <f t="shared" si="142"/>
        <v>0</v>
      </c>
      <c r="BU1107" s="88">
        <f t="shared" si="143"/>
        <v>0</v>
      </c>
      <c r="BV1107" s="89" t="b">
        <f>IF(BT1107&lt;&gt;0,Árboles!AC1101)</f>
        <v>0</v>
      </c>
      <c r="BW1107" s="88">
        <f t="shared" si="144"/>
        <v>0</v>
      </c>
      <c r="BX1107" s="88">
        <f t="shared" si="145"/>
        <v>0</v>
      </c>
      <c r="BY1107" s="89" t="b">
        <f>IF(BW1107&lt;&gt;0,Árboles!AC1101)</f>
        <v>0</v>
      </c>
      <c r="BZ1107" s="88">
        <f t="shared" si="146"/>
        <v>0</v>
      </c>
      <c r="CA1107" s="88">
        <f t="shared" si="147"/>
        <v>0</v>
      </c>
      <c r="CB1107" s="89" t="b">
        <f>IF(BZ1107&lt;&gt;0,Árboles!AC1101)</f>
        <v>0</v>
      </c>
      <c r="CC1107" s="88">
        <f t="shared" si="148"/>
        <v>0</v>
      </c>
      <c r="CD1107" s="88">
        <f t="shared" si="149"/>
        <v>0</v>
      </c>
      <c r="CE1107" s="89" t="b">
        <f>IF(CC1107&lt;&gt;0,Árboles!AC1101)</f>
        <v>0</v>
      </c>
    </row>
    <row r="1108" spans="68:83">
      <c r="BP1108" s="10">
        <f>Árboles!B1102</f>
        <v>0</v>
      </c>
      <c r="BQ1108" s="86">
        <f>Árboles!G1102</f>
        <v>0</v>
      </c>
      <c r="BR1108" s="87">
        <f>Árboles!V1102</f>
        <v>0</v>
      </c>
      <c r="BS1108" s="87">
        <f>Árboles!W1102</f>
        <v>0</v>
      </c>
      <c r="BT1108" s="88">
        <f t="shared" si="142"/>
        <v>0</v>
      </c>
      <c r="BU1108" s="88">
        <f t="shared" si="143"/>
        <v>0</v>
      </c>
      <c r="BV1108" s="89" t="b">
        <f>IF(BT1108&lt;&gt;0,Árboles!AC1102)</f>
        <v>0</v>
      </c>
      <c r="BW1108" s="88">
        <f t="shared" si="144"/>
        <v>0</v>
      </c>
      <c r="BX1108" s="88">
        <f t="shared" si="145"/>
        <v>0</v>
      </c>
      <c r="BY1108" s="89" t="b">
        <f>IF(BW1108&lt;&gt;0,Árboles!AC1102)</f>
        <v>0</v>
      </c>
      <c r="BZ1108" s="88">
        <f t="shared" si="146"/>
        <v>0</v>
      </c>
      <c r="CA1108" s="88">
        <f t="shared" si="147"/>
        <v>0</v>
      </c>
      <c r="CB1108" s="89" t="b">
        <f>IF(BZ1108&lt;&gt;0,Árboles!AC1102)</f>
        <v>0</v>
      </c>
      <c r="CC1108" s="88">
        <f t="shared" si="148"/>
        <v>0</v>
      </c>
      <c r="CD1108" s="88">
        <f t="shared" si="149"/>
        <v>0</v>
      </c>
      <c r="CE1108" s="89" t="b">
        <f>IF(CC1108&lt;&gt;0,Árboles!AC1102)</f>
        <v>0</v>
      </c>
    </row>
    <row r="1109" spans="68:83">
      <c r="BP1109" s="10">
        <f>Árboles!B1103</f>
        <v>0</v>
      </c>
      <c r="BQ1109" s="86">
        <f>Árboles!G1103</f>
        <v>0</v>
      </c>
      <c r="BR1109" s="87">
        <f>Árboles!V1103</f>
        <v>0</v>
      </c>
      <c r="BS1109" s="87">
        <f>Árboles!W1103</f>
        <v>0</v>
      </c>
      <c r="BT1109" s="88">
        <f t="shared" si="142"/>
        <v>0</v>
      </c>
      <c r="BU1109" s="88">
        <f t="shared" si="143"/>
        <v>0</v>
      </c>
      <c r="BV1109" s="89" t="b">
        <f>IF(BT1109&lt;&gt;0,Árboles!AC1103)</f>
        <v>0</v>
      </c>
      <c r="BW1109" s="88">
        <f t="shared" si="144"/>
        <v>0</v>
      </c>
      <c r="BX1109" s="88">
        <f t="shared" si="145"/>
        <v>0</v>
      </c>
      <c r="BY1109" s="89" t="b">
        <f>IF(BW1109&lt;&gt;0,Árboles!AC1103)</f>
        <v>0</v>
      </c>
      <c r="BZ1109" s="88">
        <f t="shared" si="146"/>
        <v>0</v>
      </c>
      <c r="CA1109" s="88">
        <f t="shared" si="147"/>
        <v>0</v>
      </c>
      <c r="CB1109" s="89" t="b">
        <f>IF(BZ1109&lt;&gt;0,Árboles!AC1103)</f>
        <v>0</v>
      </c>
      <c r="CC1109" s="88">
        <f t="shared" si="148"/>
        <v>0</v>
      </c>
      <c r="CD1109" s="88">
        <f t="shared" si="149"/>
        <v>0</v>
      </c>
      <c r="CE1109" s="89" t="b">
        <f>IF(CC1109&lt;&gt;0,Árboles!AC1103)</f>
        <v>0</v>
      </c>
    </row>
    <row r="1110" spans="68:83">
      <c r="BP1110" s="10">
        <f>Árboles!B1104</f>
        <v>0</v>
      </c>
      <c r="BQ1110" s="86">
        <f>Árboles!G1104</f>
        <v>0</v>
      </c>
      <c r="BR1110" s="87">
        <f>Árboles!V1104</f>
        <v>0</v>
      </c>
      <c r="BS1110" s="87">
        <f>Árboles!W1104</f>
        <v>0</v>
      </c>
      <c r="BT1110" s="88">
        <f t="shared" si="142"/>
        <v>0</v>
      </c>
      <c r="BU1110" s="88">
        <f t="shared" si="143"/>
        <v>0</v>
      </c>
      <c r="BV1110" s="89" t="b">
        <f>IF(BT1110&lt;&gt;0,Árboles!AC1104)</f>
        <v>0</v>
      </c>
      <c r="BW1110" s="88">
        <f t="shared" si="144"/>
        <v>0</v>
      </c>
      <c r="BX1110" s="88">
        <f t="shared" si="145"/>
        <v>0</v>
      </c>
      <c r="BY1110" s="89" t="b">
        <f>IF(BW1110&lt;&gt;0,Árboles!AC1104)</f>
        <v>0</v>
      </c>
      <c r="BZ1110" s="88">
        <f t="shared" si="146"/>
        <v>0</v>
      </c>
      <c r="CA1110" s="88">
        <f t="shared" si="147"/>
        <v>0</v>
      </c>
      <c r="CB1110" s="89" t="b">
        <f>IF(BZ1110&lt;&gt;0,Árboles!AC1104)</f>
        <v>0</v>
      </c>
      <c r="CC1110" s="88">
        <f t="shared" si="148"/>
        <v>0</v>
      </c>
      <c r="CD1110" s="88">
        <f t="shared" si="149"/>
        <v>0</v>
      </c>
      <c r="CE1110" s="89" t="b">
        <f>IF(CC1110&lt;&gt;0,Árboles!AC1104)</f>
        <v>0</v>
      </c>
    </row>
    <row r="1111" spans="68:83">
      <c r="BP1111" s="10">
        <f>Árboles!B1105</f>
        <v>0</v>
      </c>
      <c r="BQ1111" s="86">
        <f>Árboles!G1105</f>
        <v>0</v>
      </c>
      <c r="BR1111" s="87">
        <f>Árboles!V1105</f>
        <v>0</v>
      </c>
      <c r="BS1111" s="87">
        <f>Árboles!W1105</f>
        <v>0</v>
      </c>
      <c r="BT1111" s="88">
        <f t="shared" si="142"/>
        <v>0</v>
      </c>
      <c r="BU1111" s="88">
        <f t="shared" si="143"/>
        <v>0</v>
      </c>
      <c r="BV1111" s="89" t="b">
        <f>IF(BT1111&lt;&gt;0,Árboles!AC1105)</f>
        <v>0</v>
      </c>
      <c r="BW1111" s="88">
        <f t="shared" si="144"/>
        <v>0</v>
      </c>
      <c r="BX1111" s="88">
        <f t="shared" si="145"/>
        <v>0</v>
      </c>
      <c r="BY1111" s="89" t="b">
        <f>IF(BW1111&lt;&gt;0,Árboles!AC1105)</f>
        <v>0</v>
      </c>
      <c r="BZ1111" s="88">
        <f t="shared" si="146"/>
        <v>0</v>
      </c>
      <c r="CA1111" s="88">
        <f t="shared" si="147"/>
        <v>0</v>
      </c>
      <c r="CB1111" s="89" t="b">
        <f>IF(BZ1111&lt;&gt;0,Árboles!AC1105)</f>
        <v>0</v>
      </c>
      <c r="CC1111" s="88">
        <f t="shared" si="148"/>
        <v>0</v>
      </c>
      <c r="CD1111" s="88">
        <f t="shared" si="149"/>
        <v>0</v>
      </c>
      <c r="CE1111" s="89" t="b">
        <f>IF(CC1111&lt;&gt;0,Árboles!AC1105)</f>
        <v>0</v>
      </c>
    </row>
    <row r="1112" spans="68:83">
      <c r="BP1112" s="10">
        <f>Árboles!B1106</f>
        <v>0</v>
      </c>
      <c r="BQ1112" s="86">
        <f>Árboles!G1106</f>
        <v>0</v>
      </c>
      <c r="BR1112" s="87">
        <f>Árboles!V1106</f>
        <v>0</v>
      </c>
      <c r="BS1112" s="87">
        <f>Árboles!W1106</f>
        <v>0</v>
      </c>
      <c r="BT1112" s="88">
        <f t="shared" si="142"/>
        <v>0</v>
      </c>
      <c r="BU1112" s="88">
        <f t="shared" si="143"/>
        <v>0</v>
      </c>
      <c r="BV1112" s="89" t="b">
        <f>IF(BT1112&lt;&gt;0,Árboles!AC1106)</f>
        <v>0</v>
      </c>
      <c r="BW1112" s="88">
        <f t="shared" si="144"/>
        <v>0</v>
      </c>
      <c r="BX1112" s="88">
        <f t="shared" si="145"/>
        <v>0</v>
      </c>
      <c r="BY1112" s="89" t="b">
        <f>IF(BW1112&lt;&gt;0,Árboles!AC1106)</f>
        <v>0</v>
      </c>
      <c r="BZ1112" s="88">
        <f t="shared" si="146"/>
        <v>0</v>
      </c>
      <c r="CA1112" s="88">
        <f t="shared" si="147"/>
        <v>0</v>
      </c>
      <c r="CB1112" s="89" t="b">
        <f>IF(BZ1112&lt;&gt;0,Árboles!AC1106)</f>
        <v>0</v>
      </c>
      <c r="CC1112" s="88">
        <f t="shared" si="148"/>
        <v>0</v>
      </c>
      <c r="CD1112" s="88">
        <f t="shared" si="149"/>
        <v>0</v>
      </c>
      <c r="CE1112" s="89" t="b">
        <f>IF(CC1112&lt;&gt;0,Árboles!AC1106)</f>
        <v>0</v>
      </c>
    </row>
    <row r="1113" spans="68:83">
      <c r="BP1113" s="10">
        <f>Árboles!B1107</f>
        <v>0</v>
      </c>
      <c r="BQ1113" s="86">
        <f>Árboles!G1107</f>
        <v>0</v>
      </c>
      <c r="BR1113" s="87">
        <f>Árboles!V1107</f>
        <v>0</v>
      </c>
      <c r="BS1113" s="87">
        <f>Árboles!W1107</f>
        <v>0</v>
      </c>
      <c r="BT1113" s="88">
        <f t="shared" si="142"/>
        <v>0</v>
      </c>
      <c r="BU1113" s="88">
        <f t="shared" si="143"/>
        <v>0</v>
      </c>
      <c r="BV1113" s="89" t="b">
        <f>IF(BT1113&lt;&gt;0,Árboles!AC1107)</f>
        <v>0</v>
      </c>
      <c r="BW1113" s="88">
        <f t="shared" si="144"/>
        <v>0</v>
      </c>
      <c r="BX1113" s="88">
        <f t="shared" si="145"/>
        <v>0</v>
      </c>
      <c r="BY1113" s="89" t="b">
        <f>IF(BW1113&lt;&gt;0,Árboles!AC1107)</f>
        <v>0</v>
      </c>
      <c r="BZ1113" s="88">
        <f t="shared" si="146"/>
        <v>0</v>
      </c>
      <c r="CA1113" s="88">
        <f t="shared" si="147"/>
        <v>0</v>
      </c>
      <c r="CB1113" s="89" t="b">
        <f>IF(BZ1113&lt;&gt;0,Árboles!AC1107)</f>
        <v>0</v>
      </c>
      <c r="CC1113" s="88">
        <f t="shared" si="148"/>
        <v>0</v>
      </c>
      <c r="CD1113" s="88">
        <f t="shared" si="149"/>
        <v>0</v>
      </c>
      <c r="CE1113" s="89" t="b">
        <f>IF(CC1113&lt;&gt;0,Árboles!AC1107)</f>
        <v>0</v>
      </c>
    </row>
    <row r="1114" spans="68:83">
      <c r="BP1114" s="10">
        <f>Árboles!B1108</f>
        <v>0</v>
      </c>
      <c r="BQ1114" s="86">
        <f>Árboles!G1108</f>
        <v>0</v>
      </c>
      <c r="BR1114" s="87">
        <f>Árboles!V1108</f>
        <v>0</v>
      </c>
      <c r="BS1114" s="87">
        <f>Árboles!W1108</f>
        <v>0</v>
      </c>
      <c r="BT1114" s="88">
        <f t="shared" si="142"/>
        <v>0</v>
      </c>
      <c r="BU1114" s="88">
        <f t="shared" si="143"/>
        <v>0</v>
      </c>
      <c r="BV1114" s="89" t="b">
        <f>IF(BT1114&lt;&gt;0,Árboles!AC1108)</f>
        <v>0</v>
      </c>
      <c r="BW1114" s="88">
        <f t="shared" si="144"/>
        <v>0</v>
      </c>
      <c r="BX1114" s="88">
        <f t="shared" si="145"/>
        <v>0</v>
      </c>
      <c r="BY1114" s="89" t="b">
        <f>IF(BW1114&lt;&gt;0,Árboles!AC1108)</f>
        <v>0</v>
      </c>
      <c r="BZ1114" s="88">
        <f t="shared" si="146"/>
        <v>0</v>
      </c>
      <c r="CA1114" s="88">
        <f t="shared" si="147"/>
        <v>0</v>
      </c>
      <c r="CB1114" s="89" t="b">
        <f>IF(BZ1114&lt;&gt;0,Árboles!AC1108)</f>
        <v>0</v>
      </c>
      <c r="CC1114" s="88">
        <f t="shared" si="148"/>
        <v>0</v>
      </c>
      <c r="CD1114" s="88">
        <f t="shared" si="149"/>
        <v>0</v>
      </c>
      <c r="CE1114" s="89" t="b">
        <f>IF(CC1114&lt;&gt;0,Árboles!AC1108)</f>
        <v>0</v>
      </c>
    </row>
    <row r="1115" spans="68:83">
      <c r="BP1115" s="10">
        <f>Árboles!B1109</f>
        <v>0</v>
      </c>
      <c r="BQ1115" s="86">
        <f>Árboles!G1109</f>
        <v>0</v>
      </c>
      <c r="BR1115" s="87">
        <f>Árboles!V1109</f>
        <v>0</v>
      </c>
      <c r="BS1115" s="87">
        <f>Árboles!W1109</f>
        <v>0</v>
      </c>
      <c r="BT1115" s="88">
        <f t="shared" si="142"/>
        <v>0</v>
      </c>
      <c r="BU1115" s="88">
        <f t="shared" si="143"/>
        <v>0</v>
      </c>
      <c r="BV1115" s="89" t="b">
        <f>IF(BT1115&lt;&gt;0,Árboles!AC1109)</f>
        <v>0</v>
      </c>
      <c r="BW1115" s="88">
        <f t="shared" si="144"/>
        <v>0</v>
      </c>
      <c r="BX1115" s="88">
        <f t="shared" si="145"/>
        <v>0</v>
      </c>
      <c r="BY1115" s="89" t="b">
        <f>IF(BW1115&lt;&gt;0,Árboles!AC1109)</f>
        <v>0</v>
      </c>
      <c r="BZ1115" s="88">
        <f t="shared" si="146"/>
        <v>0</v>
      </c>
      <c r="CA1115" s="88">
        <f t="shared" si="147"/>
        <v>0</v>
      </c>
      <c r="CB1115" s="89" t="b">
        <f>IF(BZ1115&lt;&gt;0,Árboles!AC1109)</f>
        <v>0</v>
      </c>
      <c r="CC1115" s="88">
        <f t="shared" si="148"/>
        <v>0</v>
      </c>
      <c r="CD1115" s="88">
        <f t="shared" si="149"/>
        <v>0</v>
      </c>
      <c r="CE1115" s="89" t="b">
        <f>IF(CC1115&lt;&gt;0,Árboles!AC1109)</f>
        <v>0</v>
      </c>
    </row>
    <row r="1116" spans="68:83">
      <c r="BP1116" s="10">
        <f>Árboles!B1110</f>
        <v>0</v>
      </c>
      <c r="BQ1116" s="86">
        <f>Árboles!G1110</f>
        <v>0</v>
      </c>
      <c r="BR1116" s="87">
        <f>Árboles!V1110</f>
        <v>0</v>
      </c>
      <c r="BS1116" s="87">
        <f>Árboles!W1110</f>
        <v>0</v>
      </c>
      <c r="BT1116" s="88">
        <f t="shared" si="142"/>
        <v>0</v>
      </c>
      <c r="BU1116" s="88">
        <f t="shared" si="143"/>
        <v>0</v>
      </c>
      <c r="BV1116" s="89" t="b">
        <f>IF(BT1116&lt;&gt;0,Árboles!AC1110)</f>
        <v>0</v>
      </c>
      <c r="BW1116" s="88">
        <f t="shared" si="144"/>
        <v>0</v>
      </c>
      <c r="BX1116" s="88">
        <f t="shared" si="145"/>
        <v>0</v>
      </c>
      <c r="BY1116" s="89" t="b">
        <f>IF(BW1116&lt;&gt;0,Árboles!AC1110)</f>
        <v>0</v>
      </c>
      <c r="BZ1116" s="88">
        <f t="shared" si="146"/>
        <v>0</v>
      </c>
      <c r="CA1116" s="88">
        <f t="shared" si="147"/>
        <v>0</v>
      </c>
      <c r="CB1116" s="89" t="b">
        <f>IF(BZ1116&lt;&gt;0,Árboles!AC1110)</f>
        <v>0</v>
      </c>
      <c r="CC1116" s="88">
        <f t="shared" si="148"/>
        <v>0</v>
      </c>
      <c r="CD1116" s="88">
        <f t="shared" si="149"/>
        <v>0</v>
      </c>
      <c r="CE1116" s="89" t="b">
        <f>IF(CC1116&lt;&gt;0,Árboles!AC1110)</f>
        <v>0</v>
      </c>
    </row>
    <row r="1117" spans="68:83">
      <c r="BP1117" s="10">
        <f>Árboles!B1111</f>
        <v>0</v>
      </c>
      <c r="BQ1117" s="86">
        <f>Árboles!G1111</f>
        <v>0</v>
      </c>
      <c r="BR1117" s="87">
        <f>Árboles!V1111</f>
        <v>0</v>
      </c>
      <c r="BS1117" s="87">
        <f>Árboles!W1111</f>
        <v>0</v>
      </c>
      <c r="BT1117" s="88">
        <f t="shared" si="142"/>
        <v>0</v>
      </c>
      <c r="BU1117" s="88">
        <f t="shared" si="143"/>
        <v>0</v>
      </c>
      <c r="BV1117" s="89" t="b">
        <f>IF(BT1117&lt;&gt;0,Árboles!AC1111)</f>
        <v>0</v>
      </c>
      <c r="BW1117" s="88">
        <f t="shared" si="144"/>
        <v>0</v>
      </c>
      <c r="BX1117" s="88">
        <f t="shared" si="145"/>
        <v>0</v>
      </c>
      <c r="BY1117" s="89" t="b">
        <f>IF(BW1117&lt;&gt;0,Árboles!AC1111)</f>
        <v>0</v>
      </c>
      <c r="BZ1117" s="88">
        <f t="shared" si="146"/>
        <v>0</v>
      </c>
      <c r="CA1117" s="88">
        <f t="shared" si="147"/>
        <v>0</v>
      </c>
      <c r="CB1117" s="89" t="b">
        <f>IF(BZ1117&lt;&gt;0,Árboles!AC1111)</f>
        <v>0</v>
      </c>
      <c r="CC1117" s="88">
        <f t="shared" si="148"/>
        <v>0</v>
      </c>
      <c r="CD1117" s="88">
        <f t="shared" si="149"/>
        <v>0</v>
      </c>
      <c r="CE1117" s="89" t="b">
        <f>IF(CC1117&lt;&gt;0,Árboles!AC1111)</f>
        <v>0</v>
      </c>
    </row>
    <row r="1118" spans="68:83">
      <c r="BP1118" s="10">
        <f>Árboles!B1112</f>
        <v>0</v>
      </c>
      <c r="BQ1118" s="86">
        <f>Árboles!G1112</f>
        <v>0</v>
      </c>
      <c r="BR1118" s="87">
        <f>Árboles!V1112</f>
        <v>0</v>
      </c>
      <c r="BS1118" s="87">
        <f>Árboles!W1112</f>
        <v>0</v>
      </c>
      <c r="BT1118" s="88">
        <f t="shared" si="142"/>
        <v>0</v>
      </c>
      <c r="BU1118" s="88">
        <f t="shared" si="143"/>
        <v>0</v>
      </c>
      <c r="BV1118" s="89" t="b">
        <f>IF(BT1118&lt;&gt;0,Árboles!AC1112)</f>
        <v>0</v>
      </c>
      <c r="BW1118" s="88">
        <f t="shared" si="144"/>
        <v>0</v>
      </c>
      <c r="BX1118" s="88">
        <f t="shared" si="145"/>
        <v>0</v>
      </c>
      <c r="BY1118" s="89" t="b">
        <f>IF(BW1118&lt;&gt;0,Árboles!AC1112)</f>
        <v>0</v>
      </c>
      <c r="BZ1118" s="88">
        <f t="shared" si="146"/>
        <v>0</v>
      </c>
      <c r="CA1118" s="88">
        <f t="shared" si="147"/>
        <v>0</v>
      </c>
      <c r="CB1118" s="89" t="b">
        <f>IF(BZ1118&lt;&gt;0,Árboles!AC1112)</f>
        <v>0</v>
      </c>
      <c r="CC1118" s="88">
        <f t="shared" si="148"/>
        <v>0</v>
      </c>
      <c r="CD1118" s="88">
        <f t="shared" si="149"/>
        <v>0</v>
      </c>
      <c r="CE1118" s="89" t="b">
        <f>IF(CC1118&lt;&gt;0,Árboles!AC1112)</f>
        <v>0</v>
      </c>
    </row>
    <row r="1119" spans="68:83">
      <c r="BP1119" s="10">
        <f>Árboles!B1113</f>
        <v>0</v>
      </c>
      <c r="BQ1119" s="86">
        <f>Árboles!G1113</f>
        <v>0</v>
      </c>
      <c r="BR1119" s="87">
        <f>Árboles!V1113</f>
        <v>0</v>
      </c>
      <c r="BS1119" s="87">
        <f>Árboles!W1113</f>
        <v>0</v>
      </c>
      <c r="BT1119" s="88">
        <f t="shared" si="142"/>
        <v>0</v>
      </c>
      <c r="BU1119" s="88">
        <f t="shared" si="143"/>
        <v>0</v>
      </c>
      <c r="BV1119" s="89" t="b">
        <f>IF(BT1119&lt;&gt;0,Árboles!AC1113)</f>
        <v>0</v>
      </c>
      <c r="BW1119" s="88">
        <f t="shared" si="144"/>
        <v>0</v>
      </c>
      <c r="BX1119" s="88">
        <f t="shared" si="145"/>
        <v>0</v>
      </c>
      <c r="BY1119" s="89" t="b">
        <f>IF(BW1119&lt;&gt;0,Árboles!AC1113)</f>
        <v>0</v>
      </c>
      <c r="BZ1119" s="88">
        <f t="shared" si="146"/>
        <v>0</v>
      </c>
      <c r="CA1119" s="88">
        <f t="shared" si="147"/>
        <v>0</v>
      </c>
      <c r="CB1119" s="89" t="b">
        <f>IF(BZ1119&lt;&gt;0,Árboles!AC1113)</f>
        <v>0</v>
      </c>
      <c r="CC1119" s="88">
        <f t="shared" si="148"/>
        <v>0</v>
      </c>
      <c r="CD1119" s="88">
        <f t="shared" si="149"/>
        <v>0</v>
      </c>
      <c r="CE1119" s="89" t="b">
        <f>IF(CC1119&lt;&gt;0,Árboles!AC1113)</f>
        <v>0</v>
      </c>
    </row>
    <row r="1120" spans="68:83">
      <c r="BP1120" s="10">
        <f>Árboles!B1114</f>
        <v>0</v>
      </c>
      <c r="BQ1120" s="86">
        <f>Árboles!G1114</f>
        <v>0</v>
      </c>
      <c r="BR1120" s="87">
        <f>Árboles!V1114</f>
        <v>0</v>
      </c>
      <c r="BS1120" s="87">
        <f>Árboles!W1114</f>
        <v>0</v>
      </c>
      <c r="BT1120" s="88">
        <f t="shared" si="142"/>
        <v>0</v>
      </c>
      <c r="BU1120" s="88">
        <f t="shared" si="143"/>
        <v>0</v>
      </c>
      <c r="BV1120" s="89" t="b">
        <f>IF(BT1120&lt;&gt;0,Árboles!AC1114)</f>
        <v>0</v>
      </c>
      <c r="BW1120" s="88">
        <f t="shared" si="144"/>
        <v>0</v>
      </c>
      <c r="BX1120" s="88">
        <f t="shared" si="145"/>
        <v>0</v>
      </c>
      <c r="BY1120" s="89" t="b">
        <f>IF(BW1120&lt;&gt;0,Árboles!AC1114)</f>
        <v>0</v>
      </c>
      <c r="BZ1120" s="88">
        <f t="shared" si="146"/>
        <v>0</v>
      </c>
      <c r="CA1120" s="88">
        <f t="shared" si="147"/>
        <v>0</v>
      </c>
      <c r="CB1120" s="89" t="b">
        <f>IF(BZ1120&lt;&gt;0,Árboles!AC1114)</f>
        <v>0</v>
      </c>
      <c r="CC1120" s="88">
        <f t="shared" si="148"/>
        <v>0</v>
      </c>
      <c r="CD1120" s="88">
        <f t="shared" si="149"/>
        <v>0</v>
      </c>
      <c r="CE1120" s="89" t="b">
        <f>IF(CC1120&lt;&gt;0,Árboles!AC1114)</f>
        <v>0</v>
      </c>
    </row>
    <row r="1121" spans="68:83">
      <c r="BP1121" s="10">
        <f>Árboles!B1115</f>
        <v>0</v>
      </c>
      <c r="BQ1121" s="86">
        <f>Árboles!G1115</f>
        <v>0</v>
      </c>
      <c r="BR1121" s="87">
        <f>Árboles!V1115</f>
        <v>0</v>
      </c>
      <c r="BS1121" s="87">
        <f>Árboles!W1115</f>
        <v>0</v>
      </c>
      <c r="BT1121" s="88">
        <f t="shared" si="142"/>
        <v>0</v>
      </c>
      <c r="BU1121" s="88">
        <f t="shared" si="143"/>
        <v>0</v>
      </c>
      <c r="BV1121" s="89" t="b">
        <f>IF(BT1121&lt;&gt;0,Árboles!AC1115)</f>
        <v>0</v>
      </c>
      <c r="BW1121" s="88">
        <f t="shared" si="144"/>
        <v>0</v>
      </c>
      <c r="BX1121" s="88">
        <f t="shared" si="145"/>
        <v>0</v>
      </c>
      <c r="BY1121" s="89" t="b">
        <f>IF(BW1121&lt;&gt;0,Árboles!AC1115)</f>
        <v>0</v>
      </c>
      <c r="BZ1121" s="88">
        <f t="shared" si="146"/>
        <v>0</v>
      </c>
      <c r="CA1121" s="88">
        <f t="shared" si="147"/>
        <v>0</v>
      </c>
      <c r="CB1121" s="89" t="b">
        <f>IF(BZ1121&lt;&gt;0,Árboles!AC1115)</f>
        <v>0</v>
      </c>
      <c r="CC1121" s="88">
        <f t="shared" si="148"/>
        <v>0</v>
      </c>
      <c r="CD1121" s="88">
        <f t="shared" si="149"/>
        <v>0</v>
      </c>
      <c r="CE1121" s="89" t="b">
        <f>IF(CC1121&lt;&gt;0,Árboles!AC1115)</f>
        <v>0</v>
      </c>
    </row>
    <row r="1122" spans="68:83">
      <c r="BP1122" s="10">
        <f>Árboles!B1116</f>
        <v>0</v>
      </c>
      <c r="BQ1122" s="86">
        <f>Árboles!G1116</f>
        <v>0</v>
      </c>
      <c r="BR1122" s="87">
        <f>Árboles!V1116</f>
        <v>0</v>
      </c>
      <c r="BS1122" s="87">
        <f>Árboles!W1116</f>
        <v>0</v>
      </c>
      <c r="BT1122" s="88">
        <f t="shared" si="142"/>
        <v>0</v>
      </c>
      <c r="BU1122" s="88">
        <f t="shared" si="143"/>
        <v>0</v>
      </c>
      <c r="BV1122" s="89" t="b">
        <f>IF(BT1122&lt;&gt;0,Árboles!AC1116)</f>
        <v>0</v>
      </c>
      <c r="BW1122" s="88">
        <f t="shared" si="144"/>
        <v>0</v>
      </c>
      <c r="BX1122" s="88">
        <f t="shared" si="145"/>
        <v>0</v>
      </c>
      <c r="BY1122" s="89" t="b">
        <f>IF(BW1122&lt;&gt;0,Árboles!AC1116)</f>
        <v>0</v>
      </c>
      <c r="BZ1122" s="88">
        <f t="shared" si="146"/>
        <v>0</v>
      </c>
      <c r="CA1122" s="88">
        <f t="shared" si="147"/>
        <v>0</v>
      </c>
      <c r="CB1122" s="89" t="b">
        <f>IF(BZ1122&lt;&gt;0,Árboles!AC1116)</f>
        <v>0</v>
      </c>
      <c r="CC1122" s="88">
        <f t="shared" si="148"/>
        <v>0</v>
      </c>
      <c r="CD1122" s="88">
        <f t="shared" si="149"/>
        <v>0</v>
      </c>
      <c r="CE1122" s="89" t="b">
        <f>IF(CC1122&lt;&gt;0,Árboles!AC1116)</f>
        <v>0</v>
      </c>
    </row>
    <row r="1123" spans="68:83">
      <c r="BP1123" s="10">
        <f>Árboles!B1117</f>
        <v>0</v>
      </c>
      <c r="BQ1123" s="86">
        <f>Árboles!G1117</f>
        <v>0</v>
      </c>
      <c r="BR1123" s="87">
        <f>Árboles!V1117</f>
        <v>0</v>
      </c>
      <c r="BS1123" s="87">
        <f>Árboles!W1117</f>
        <v>0</v>
      </c>
      <c r="BT1123" s="88">
        <f t="shared" si="142"/>
        <v>0</v>
      </c>
      <c r="BU1123" s="88">
        <f t="shared" si="143"/>
        <v>0</v>
      </c>
      <c r="BV1123" s="89" t="b">
        <f>IF(BT1123&lt;&gt;0,Árboles!AC1117)</f>
        <v>0</v>
      </c>
      <c r="BW1123" s="88">
        <f t="shared" si="144"/>
        <v>0</v>
      </c>
      <c r="BX1123" s="88">
        <f t="shared" si="145"/>
        <v>0</v>
      </c>
      <c r="BY1123" s="89" t="b">
        <f>IF(BW1123&lt;&gt;0,Árboles!AC1117)</f>
        <v>0</v>
      </c>
      <c r="BZ1123" s="88">
        <f t="shared" si="146"/>
        <v>0</v>
      </c>
      <c r="CA1123" s="88">
        <f t="shared" si="147"/>
        <v>0</v>
      </c>
      <c r="CB1123" s="89" t="b">
        <f>IF(BZ1123&lt;&gt;0,Árboles!AC1117)</f>
        <v>0</v>
      </c>
      <c r="CC1123" s="88">
        <f t="shared" si="148"/>
        <v>0</v>
      </c>
      <c r="CD1123" s="88">
        <f t="shared" si="149"/>
        <v>0</v>
      </c>
      <c r="CE1123" s="89" t="b">
        <f>IF(CC1123&lt;&gt;0,Árboles!AC1117)</f>
        <v>0</v>
      </c>
    </row>
    <row r="1124" spans="68:83">
      <c r="BP1124" s="10">
        <f>Árboles!B1118</f>
        <v>0</v>
      </c>
      <c r="BQ1124" s="86">
        <f>Árboles!G1118</f>
        <v>0</v>
      </c>
      <c r="BR1124" s="87">
        <f>Árboles!V1118</f>
        <v>0</v>
      </c>
      <c r="BS1124" s="87">
        <f>Árboles!W1118</f>
        <v>0</v>
      </c>
      <c r="BT1124" s="88">
        <f t="shared" si="142"/>
        <v>0</v>
      </c>
      <c r="BU1124" s="88">
        <f t="shared" si="143"/>
        <v>0</v>
      </c>
      <c r="BV1124" s="89" t="b">
        <f>IF(BT1124&lt;&gt;0,Árboles!AC1118)</f>
        <v>0</v>
      </c>
      <c r="BW1124" s="88">
        <f t="shared" si="144"/>
        <v>0</v>
      </c>
      <c r="BX1124" s="88">
        <f t="shared" si="145"/>
        <v>0</v>
      </c>
      <c r="BY1124" s="89" t="b">
        <f>IF(BW1124&lt;&gt;0,Árboles!AC1118)</f>
        <v>0</v>
      </c>
      <c r="BZ1124" s="88">
        <f t="shared" si="146"/>
        <v>0</v>
      </c>
      <c r="CA1124" s="88">
        <f t="shared" si="147"/>
        <v>0</v>
      </c>
      <c r="CB1124" s="89" t="b">
        <f>IF(BZ1124&lt;&gt;0,Árboles!AC1118)</f>
        <v>0</v>
      </c>
      <c r="CC1124" s="88">
        <f t="shared" si="148"/>
        <v>0</v>
      </c>
      <c r="CD1124" s="88">
        <f t="shared" si="149"/>
        <v>0</v>
      </c>
      <c r="CE1124" s="89" t="b">
        <f>IF(CC1124&lt;&gt;0,Árboles!AC1118)</f>
        <v>0</v>
      </c>
    </row>
    <row r="1125" spans="68:83">
      <c r="BP1125" s="10">
        <f>Árboles!B1119</f>
        <v>0</v>
      </c>
      <c r="BQ1125" s="86">
        <f>Árboles!G1119</f>
        <v>0</v>
      </c>
      <c r="BR1125" s="87">
        <f>Árboles!V1119</f>
        <v>0</v>
      </c>
      <c r="BS1125" s="87">
        <f>Árboles!W1119</f>
        <v>0</v>
      </c>
      <c r="BT1125" s="88">
        <f t="shared" si="142"/>
        <v>0</v>
      </c>
      <c r="BU1125" s="88">
        <f t="shared" si="143"/>
        <v>0</v>
      </c>
      <c r="BV1125" s="89" t="b">
        <f>IF(BT1125&lt;&gt;0,Árboles!AC1119)</f>
        <v>0</v>
      </c>
      <c r="BW1125" s="88">
        <f t="shared" si="144"/>
        <v>0</v>
      </c>
      <c r="BX1125" s="88">
        <f t="shared" si="145"/>
        <v>0</v>
      </c>
      <c r="BY1125" s="89" t="b">
        <f>IF(BW1125&lt;&gt;0,Árboles!AC1119)</f>
        <v>0</v>
      </c>
      <c r="BZ1125" s="88">
        <f t="shared" si="146"/>
        <v>0</v>
      </c>
      <c r="CA1125" s="88">
        <f t="shared" si="147"/>
        <v>0</v>
      </c>
      <c r="CB1125" s="89" t="b">
        <f>IF(BZ1125&lt;&gt;0,Árboles!AC1119)</f>
        <v>0</v>
      </c>
      <c r="CC1125" s="88">
        <f t="shared" si="148"/>
        <v>0</v>
      </c>
      <c r="CD1125" s="88">
        <f t="shared" si="149"/>
        <v>0</v>
      </c>
      <c r="CE1125" s="89" t="b">
        <f>IF(CC1125&lt;&gt;0,Árboles!AC1119)</f>
        <v>0</v>
      </c>
    </row>
    <row r="1126" spans="68:83">
      <c r="BP1126" s="10">
        <f>Árboles!B1120</f>
        <v>0</v>
      </c>
      <c r="BQ1126" s="86">
        <f>Árboles!G1120</f>
        <v>0</v>
      </c>
      <c r="BR1126" s="87">
        <f>Árboles!V1120</f>
        <v>0</v>
      </c>
      <c r="BS1126" s="87">
        <f>Árboles!W1120</f>
        <v>0</v>
      </c>
      <c r="BT1126" s="88">
        <f t="shared" si="142"/>
        <v>0</v>
      </c>
      <c r="BU1126" s="88">
        <f t="shared" si="143"/>
        <v>0</v>
      </c>
      <c r="BV1126" s="89" t="b">
        <f>IF(BT1126&lt;&gt;0,Árboles!AC1120)</f>
        <v>0</v>
      </c>
      <c r="BW1126" s="88">
        <f t="shared" si="144"/>
        <v>0</v>
      </c>
      <c r="BX1126" s="88">
        <f t="shared" si="145"/>
        <v>0</v>
      </c>
      <c r="BY1126" s="89" t="b">
        <f>IF(BW1126&lt;&gt;0,Árboles!AC1120)</f>
        <v>0</v>
      </c>
      <c r="BZ1126" s="88">
        <f t="shared" si="146"/>
        <v>0</v>
      </c>
      <c r="CA1126" s="88">
        <f t="shared" si="147"/>
        <v>0</v>
      </c>
      <c r="CB1126" s="89" t="b">
        <f>IF(BZ1126&lt;&gt;0,Árboles!AC1120)</f>
        <v>0</v>
      </c>
      <c r="CC1126" s="88">
        <f t="shared" si="148"/>
        <v>0</v>
      </c>
      <c r="CD1126" s="88">
        <f t="shared" si="149"/>
        <v>0</v>
      </c>
      <c r="CE1126" s="89" t="b">
        <f>IF(CC1126&lt;&gt;0,Árboles!AC1120)</f>
        <v>0</v>
      </c>
    </row>
    <row r="1127" spans="68:83">
      <c r="BP1127" s="10">
        <f>Árboles!B1121</f>
        <v>0</v>
      </c>
      <c r="BQ1127" s="86">
        <f>Árboles!G1121</f>
        <v>0</v>
      </c>
      <c r="BR1127" s="87">
        <f>Árboles!V1121</f>
        <v>0</v>
      </c>
      <c r="BS1127" s="87">
        <f>Árboles!W1121</f>
        <v>0</v>
      </c>
      <c r="BT1127" s="88">
        <f t="shared" si="142"/>
        <v>0</v>
      </c>
      <c r="BU1127" s="88">
        <f t="shared" si="143"/>
        <v>0</v>
      </c>
      <c r="BV1127" s="89" t="b">
        <f>IF(BT1127&lt;&gt;0,Árboles!AC1121)</f>
        <v>0</v>
      </c>
      <c r="BW1127" s="88">
        <f t="shared" si="144"/>
        <v>0</v>
      </c>
      <c r="BX1127" s="88">
        <f t="shared" si="145"/>
        <v>0</v>
      </c>
      <c r="BY1127" s="89" t="b">
        <f>IF(BW1127&lt;&gt;0,Árboles!AC1121)</f>
        <v>0</v>
      </c>
      <c r="BZ1127" s="88">
        <f t="shared" si="146"/>
        <v>0</v>
      </c>
      <c r="CA1127" s="88">
        <f t="shared" si="147"/>
        <v>0</v>
      </c>
      <c r="CB1127" s="89" t="b">
        <f>IF(BZ1127&lt;&gt;0,Árboles!AC1121)</f>
        <v>0</v>
      </c>
      <c r="CC1127" s="88">
        <f t="shared" si="148"/>
        <v>0</v>
      </c>
      <c r="CD1127" s="88">
        <f t="shared" si="149"/>
        <v>0</v>
      </c>
      <c r="CE1127" s="89" t="b">
        <f>IF(CC1127&lt;&gt;0,Árboles!AC1121)</f>
        <v>0</v>
      </c>
    </row>
    <row r="1128" spans="68:83">
      <c r="BP1128" s="10">
        <f>Árboles!B1122</f>
        <v>0</v>
      </c>
      <c r="BQ1128" s="86">
        <f>Árboles!G1122</f>
        <v>0</v>
      </c>
      <c r="BR1128" s="87">
        <f>Árboles!V1122</f>
        <v>0</v>
      </c>
      <c r="BS1128" s="87">
        <f>Árboles!W1122</f>
        <v>0</v>
      </c>
      <c r="BT1128" s="88">
        <f t="shared" si="142"/>
        <v>0</v>
      </c>
      <c r="BU1128" s="88">
        <f t="shared" si="143"/>
        <v>0</v>
      </c>
      <c r="BV1128" s="89" t="b">
        <f>IF(BT1128&lt;&gt;0,Árboles!AC1122)</f>
        <v>0</v>
      </c>
      <c r="BW1128" s="88">
        <f t="shared" si="144"/>
        <v>0</v>
      </c>
      <c r="BX1128" s="88">
        <f t="shared" si="145"/>
        <v>0</v>
      </c>
      <c r="BY1128" s="89" t="b">
        <f>IF(BW1128&lt;&gt;0,Árboles!AC1122)</f>
        <v>0</v>
      </c>
      <c r="BZ1128" s="88">
        <f t="shared" si="146"/>
        <v>0</v>
      </c>
      <c r="CA1128" s="88">
        <f t="shared" si="147"/>
        <v>0</v>
      </c>
      <c r="CB1128" s="89" t="b">
        <f>IF(BZ1128&lt;&gt;0,Árboles!AC1122)</f>
        <v>0</v>
      </c>
      <c r="CC1128" s="88">
        <f t="shared" si="148"/>
        <v>0</v>
      </c>
      <c r="CD1128" s="88">
        <f t="shared" si="149"/>
        <v>0</v>
      </c>
      <c r="CE1128" s="89" t="b">
        <f>IF(CC1128&lt;&gt;0,Árboles!AC1122)</f>
        <v>0</v>
      </c>
    </row>
    <row r="1129" spans="68:83">
      <c r="BP1129" s="10">
        <f>Árboles!B1123</f>
        <v>0</v>
      </c>
      <c r="BQ1129" s="86">
        <f>Árboles!G1123</f>
        <v>0</v>
      </c>
      <c r="BR1129" s="87">
        <f>Árboles!V1123</f>
        <v>0</v>
      </c>
      <c r="BS1129" s="87">
        <f>Árboles!W1123</f>
        <v>0</v>
      </c>
      <c r="BT1129" s="88">
        <f t="shared" si="142"/>
        <v>0</v>
      </c>
      <c r="BU1129" s="88">
        <f t="shared" si="143"/>
        <v>0</v>
      </c>
      <c r="BV1129" s="89" t="b">
        <f>IF(BT1129&lt;&gt;0,Árboles!AC1123)</f>
        <v>0</v>
      </c>
      <c r="BW1129" s="88">
        <f t="shared" si="144"/>
        <v>0</v>
      </c>
      <c r="BX1129" s="88">
        <f t="shared" si="145"/>
        <v>0</v>
      </c>
      <c r="BY1129" s="89" t="b">
        <f>IF(BW1129&lt;&gt;0,Árboles!AC1123)</f>
        <v>0</v>
      </c>
      <c r="BZ1129" s="88">
        <f t="shared" si="146"/>
        <v>0</v>
      </c>
      <c r="CA1129" s="88">
        <f t="shared" si="147"/>
        <v>0</v>
      </c>
      <c r="CB1129" s="89" t="b">
        <f>IF(BZ1129&lt;&gt;0,Árboles!AC1123)</f>
        <v>0</v>
      </c>
      <c r="CC1129" s="88">
        <f t="shared" si="148"/>
        <v>0</v>
      </c>
      <c r="CD1129" s="88">
        <f t="shared" si="149"/>
        <v>0</v>
      </c>
      <c r="CE1129" s="89" t="b">
        <f>IF(CC1129&lt;&gt;0,Árboles!AC1123)</f>
        <v>0</v>
      </c>
    </row>
    <row r="1130" spans="68:83">
      <c r="BP1130" s="10">
        <f>Árboles!B1124</f>
        <v>0</v>
      </c>
      <c r="BQ1130" s="86">
        <f>Árboles!G1124</f>
        <v>0</v>
      </c>
      <c r="BR1130" s="87">
        <f>Árboles!V1124</f>
        <v>0</v>
      </c>
      <c r="BS1130" s="87">
        <f>Árboles!W1124</f>
        <v>0</v>
      </c>
      <c r="BT1130" s="88">
        <f t="shared" si="142"/>
        <v>0</v>
      </c>
      <c r="BU1130" s="88">
        <f t="shared" si="143"/>
        <v>0</v>
      </c>
      <c r="BV1130" s="89" t="b">
        <f>IF(BT1130&lt;&gt;0,Árboles!AC1124)</f>
        <v>0</v>
      </c>
      <c r="BW1130" s="88">
        <f t="shared" si="144"/>
        <v>0</v>
      </c>
      <c r="BX1130" s="88">
        <f t="shared" si="145"/>
        <v>0</v>
      </c>
      <c r="BY1130" s="89" t="b">
        <f>IF(BW1130&lt;&gt;0,Árboles!AC1124)</f>
        <v>0</v>
      </c>
      <c r="BZ1130" s="88">
        <f t="shared" si="146"/>
        <v>0</v>
      </c>
      <c r="CA1130" s="88">
        <f t="shared" si="147"/>
        <v>0</v>
      </c>
      <c r="CB1130" s="89" t="b">
        <f>IF(BZ1130&lt;&gt;0,Árboles!AC1124)</f>
        <v>0</v>
      </c>
      <c r="CC1130" s="88">
        <f t="shared" si="148"/>
        <v>0</v>
      </c>
      <c r="CD1130" s="88">
        <f t="shared" si="149"/>
        <v>0</v>
      </c>
      <c r="CE1130" s="89" t="b">
        <f>IF(CC1130&lt;&gt;0,Árboles!AC1124)</f>
        <v>0</v>
      </c>
    </row>
    <row r="1131" spans="68:83">
      <c r="BP1131" s="10">
        <f>Árboles!B1125</f>
        <v>0</v>
      </c>
      <c r="BQ1131" s="86">
        <f>Árboles!G1125</f>
        <v>0</v>
      </c>
      <c r="BR1131" s="87">
        <f>Árboles!V1125</f>
        <v>0</v>
      </c>
      <c r="BS1131" s="87">
        <f>Árboles!W1125</f>
        <v>0</v>
      </c>
      <c r="BT1131" s="88">
        <f t="shared" si="142"/>
        <v>0</v>
      </c>
      <c r="BU1131" s="88">
        <f t="shared" si="143"/>
        <v>0</v>
      </c>
      <c r="BV1131" s="89" t="b">
        <f>IF(BT1131&lt;&gt;0,Árboles!AC1125)</f>
        <v>0</v>
      </c>
      <c r="BW1131" s="88">
        <f t="shared" si="144"/>
        <v>0</v>
      </c>
      <c r="BX1131" s="88">
        <f t="shared" si="145"/>
        <v>0</v>
      </c>
      <c r="BY1131" s="89" t="b">
        <f>IF(BW1131&lt;&gt;0,Árboles!AC1125)</f>
        <v>0</v>
      </c>
      <c r="BZ1131" s="88">
        <f t="shared" si="146"/>
        <v>0</v>
      </c>
      <c r="CA1131" s="88">
        <f t="shared" si="147"/>
        <v>0</v>
      </c>
      <c r="CB1131" s="89" t="b">
        <f>IF(BZ1131&lt;&gt;0,Árboles!AC1125)</f>
        <v>0</v>
      </c>
      <c r="CC1131" s="88">
        <f t="shared" si="148"/>
        <v>0</v>
      </c>
      <c r="CD1131" s="88">
        <f t="shared" si="149"/>
        <v>0</v>
      </c>
      <c r="CE1131" s="89" t="b">
        <f>IF(CC1131&lt;&gt;0,Árboles!AC1125)</f>
        <v>0</v>
      </c>
    </row>
    <row r="1132" spans="68:83">
      <c r="BP1132" s="10">
        <f>Árboles!B1126</f>
        <v>0</v>
      </c>
      <c r="BQ1132" s="86">
        <f>Árboles!G1126</f>
        <v>0</v>
      </c>
      <c r="BR1132" s="87">
        <f>Árboles!V1126</f>
        <v>0</v>
      </c>
      <c r="BS1132" s="87">
        <f>Árboles!W1126</f>
        <v>0</v>
      </c>
      <c r="BT1132" s="88">
        <f t="shared" si="142"/>
        <v>0</v>
      </c>
      <c r="BU1132" s="88">
        <f t="shared" si="143"/>
        <v>0</v>
      </c>
      <c r="BV1132" s="89" t="b">
        <f>IF(BT1132&lt;&gt;0,Árboles!AC1126)</f>
        <v>0</v>
      </c>
      <c r="BW1132" s="88">
        <f t="shared" si="144"/>
        <v>0</v>
      </c>
      <c r="BX1132" s="88">
        <f t="shared" si="145"/>
        <v>0</v>
      </c>
      <c r="BY1132" s="89" t="b">
        <f>IF(BW1132&lt;&gt;0,Árboles!AC1126)</f>
        <v>0</v>
      </c>
      <c r="BZ1132" s="88">
        <f t="shared" si="146"/>
        <v>0</v>
      </c>
      <c r="CA1132" s="88">
        <f t="shared" si="147"/>
        <v>0</v>
      </c>
      <c r="CB1132" s="89" t="b">
        <f>IF(BZ1132&lt;&gt;0,Árboles!AC1126)</f>
        <v>0</v>
      </c>
      <c r="CC1132" s="88">
        <f t="shared" si="148"/>
        <v>0</v>
      </c>
      <c r="CD1132" s="88">
        <f t="shared" si="149"/>
        <v>0</v>
      </c>
      <c r="CE1132" s="89" t="b">
        <f>IF(CC1132&lt;&gt;0,Árboles!AC1126)</f>
        <v>0</v>
      </c>
    </row>
    <row r="1133" spans="68:83">
      <c r="BP1133" s="10">
        <f>Árboles!B1127</f>
        <v>0</v>
      </c>
      <c r="BQ1133" s="86">
        <f>Árboles!G1127</f>
        <v>0</v>
      </c>
      <c r="BR1133" s="87">
        <f>Árboles!V1127</f>
        <v>0</v>
      </c>
      <c r="BS1133" s="87">
        <f>Árboles!W1127</f>
        <v>0</v>
      </c>
      <c r="BT1133" s="88">
        <f t="shared" si="142"/>
        <v>0</v>
      </c>
      <c r="BU1133" s="88">
        <f t="shared" si="143"/>
        <v>0</v>
      </c>
      <c r="BV1133" s="89" t="b">
        <f>IF(BT1133&lt;&gt;0,Árboles!AC1127)</f>
        <v>0</v>
      </c>
      <c r="BW1133" s="88">
        <f t="shared" si="144"/>
        <v>0</v>
      </c>
      <c r="BX1133" s="88">
        <f t="shared" si="145"/>
        <v>0</v>
      </c>
      <c r="BY1133" s="89" t="b">
        <f>IF(BW1133&lt;&gt;0,Árboles!AC1127)</f>
        <v>0</v>
      </c>
      <c r="BZ1133" s="88">
        <f t="shared" si="146"/>
        <v>0</v>
      </c>
      <c r="CA1133" s="88">
        <f t="shared" si="147"/>
        <v>0</v>
      </c>
      <c r="CB1133" s="89" t="b">
        <f>IF(BZ1133&lt;&gt;0,Árboles!AC1127)</f>
        <v>0</v>
      </c>
      <c r="CC1133" s="88">
        <f t="shared" si="148"/>
        <v>0</v>
      </c>
      <c r="CD1133" s="88">
        <f t="shared" si="149"/>
        <v>0</v>
      </c>
      <c r="CE1133" s="89" t="b">
        <f>IF(CC1133&lt;&gt;0,Árboles!AC1127)</f>
        <v>0</v>
      </c>
    </row>
    <row r="1134" spans="68:83">
      <c r="BP1134" s="10">
        <f>Árboles!B1128</f>
        <v>0</v>
      </c>
      <c r="BQ1134" s="86">
        <f>Árboles!G1128</f>
        <v>0</v>
      </c>
      <c r="BR1134" s="87">
        <f>Árboles!V1128</f>
        <v>0</v>
      </c>
      <c r="BS1134" s="87">
        <f>Árboles!W1128</f>
        <v>0</v>
      </c>
      <c r="BT1134" s="88">
        <f t="shared" si="142"/>
        <v>0</v>
      </c>
      <c r="BU1134" s="88">
        <f t="shared" si="143"/>
        <v>0</v>
      </c>
      <c r="BV1134" s="89" t="b">
        <f>IF(BT1134&lt;&gt;0,Árboles!AC1128)</f>
        <v>0</v>
      </c>
      <c r="BW1134" s="88">
        <f t="shared" si="144"/>
        <v>0</v>
      </c>
      <c r="BX1134" s="88">
        <f t="shared" si="145"/>
        <v>0</v>
      </c>
      <c r="BY1134" s="89" t="b">
        <f>IF(BW1134&lt;&gt;0,Árboles!AC1128)</f>
        <v>0</v>
      </c>
      <c r="BZ1134" s="88">
        <f t="shared" si="146"/>
        <v>0</v>
      </c>
      <c r="CA1134" s="88">
        <f t="shared" si="147"/>
        <v>0</v>
      </c>
      <c r="CB1134" s="89" t="b">
        <f>IF(BZ1134&lt;&gt;0,Árboles!AC1128)</f>
        <v>0</v>
      </c>
      <c r="CC1134" s="88">
        <f t="shared" si="148"/>
        <v>0</v>
      </c>
      <c r="CD1134" s="88">
        <f t="shared" si="149"/>
        <v>0</v>
      </c>
      <c r="CE1134" s="89" t="b">
        <f>IF(CC1134&lt;&gt;0,Árboles!AC1128)</f>
        <v>0</v>
      </c>
    </row>
    <row r="1135" spans="68:83">
      <c r="BP1135" s="10">
        <f>Árboles!B1129</f>
        <v>0</v>
      </c>
      <c r="BQ1135" s="86">
        <f>Árboles!G1129</f>
        <v>0</v>
      </c>
      <c r="BR1135" s="87">
        <f>Árboles!V1129</f>
        <v>0</v>
      </c>
      <c r="BS1135" s="87">
        <f>Árboles!W1129</f>
        <v>0</v>
      </c>
      <c r="BT1135" s="88">
        <f t="shared" si="142"/>
        <v>0</v>
      </c>
      <c r="BU1135" s="88">
        <f t="shared" si="143"/>
        <v>0</v>
      </c>
      <c r="BV1135" s="89" t="b">
        <f>IF(BT1135&lt;&gt;0,Árboles!AC1129)</f>
        <v>0</v>
      </c>
      <c r="BW1135" s="88">
        <f t="shared" si="144"/>
        <v>0</v>
      </c>
      <c r="BX1135" s="88">
        <f t="shared" si="145"/>
        <v>0</v>
      </c>
      <c r="BY1135" s="89" t="b">
        <f>IF(BW1135&lt;&gt;0,Árboles!AC1129)</f>
        <v>0</v>
      </c>
      <c r="BZ1135" s="88">
        <f t="shared" si="146"/>
        <v>0</v>
      </c>
      <c r="CA1135" s="88">
        <f t="shared" si="147"/>
        <v>0</v>
      </c>
      <c r="CB1135" s="89" t="b">
        <f>IF(BZ1135&lt;&gt;0,Árboles!AC1129)</f>
        <v>0</v>
      </c>
      <c r="CC1135" s="88">
        <f t="shared" si="148"/>
        <v>0</v>
      </c>
      <c r="CD1135" s="88">
        <f t="shared" si="149"/>
        <v>0</v>
      </c>
      <c r="CE1135" s="89" t="b">
        <f>IF(CC1135&lt;&gt;0,Árboles!AC1129)</f>
        <v>0</v>
      </c>
    </row>
    <row r="1136" spans="68:83">
      <c r="BP1136" s="10">
        <f>Árboles!B1130</f>
        <v>0</v>
      </c>
      <c r="BQ1136" s="86">
        <f>Árboles!G1130</f>
        <v>0</v>
      </c>
      <c r="BR1136" s="87">
        <f>Árboles!V1130</f>
        <v>0</v>
      </c>
      <c r="BS1136" s="87">
        <f>Árboles!W1130</f>
        <v>0</v>
      </c>
      <c r="BT1136" s="88">
        <f t="shared" si="142"/>
        <v>0</v>
      </c>
      <c r="BU1136" s="88">
        <f t="shared" si="143"/>
        <v>0</v>
      </c>
      <c r="BV1136" s="89" t="b">
        <f>IF(BT1136&lt;&gt;0,Árboles!AC1130)</f>
        <v>0</v>
      </c>
      <c r="BW1136" s="88">
        <f t="shared" si="144"/>
        <v>0</v>
      </c>
      <c r="BX1136" s="88">
        <f t="shared" si="145"/>
        <v>0</v>
      </c>
      <c r="BY1136" s="89" t="b">
        <f>IF(BW1136&lt;&gt;0,Árboles!AC1130)</f>
        <v>0</v>
      </c>
      <c r="BZ1136" s="88">
        <f t="shared" si="146"/>
        <v>0</v>
      </c>
      <c r="CA1136" s="88">
        <f t="shared" si="147"/>
        <v>0</v>
      </c>
      <c r="CB1136" s="89" t="b">
        <f>IF(BZ1136&lt;&gt;0,Árboles!AC1130)</f>
        <v>0</v>
      </c>
      <c r="CC1136" s="88">
        <f t="shared" si="148"/>
        <v>0</v>
      </c>
      <c r="CD1136" s="88">
        <f t="shared" si="149"/>
        <v>0</v>
      </c>
      <c r="CE1136" s="89" t="b">
        <f>IF(CC1136&lt;&gt;0,Árboles!AC1130)</f>
        <v>0</v>
      </c>
    </row>
    <row r="1137" spans="68:83">
      <c r="BP1137" s="10">
        <f>Árboles!B1131</f>
        <v>0</v>
      </c>
      <c r="BQ1137" s="86">
        <f>Árboles!G1131</f>
        <v>0</v>
      </c>
      <c r="BR1137" s="87">
        <f>Árboles!V1131</f>
        <v>0</v>
      </c>
      <c r="BS1137" s="87">
        <f>Árboles!W1131</f>
        <v>0</v>
      </c>
      <c r="BT1137" s="88">
        <f t="shared" si="142"/>
        <v>0</v>
      </c>
      <c r="BU1137" s="88">
        <f t="shared" si="143"/>
        <v>0</v>
      </c>
      <c r="BV1137" s="89" t="b">
        <f>IF(BT1137&lt;&gt;0,Árboles!AC1131)</f>
        <v>0</v>
      </c>
      <c r="BW1137" s="88">
        <f t="shared" si="144"/>
        <v>0</v>
      </c>
      <c r="BX1137" s="88">
        <f t="shared" si="145"/>
        <v>0</v>
      </c>
      <c r="BY1137" s="89" t="b">
        <f>IF(BW1137&lt;&gt;0,Árboles!AC1131)</f>
        <v>0</v>
      </c>
      <c r="BZ1137" s="88">
        <f t="shared" si="146"/>
        <v>0</v>
      </c>
      <c r="CA1137" s="88">
        <f t="shared" si="147"/>
        <v>0</v>
      </c>
      <c r="CB1137" s="89" t="b">
        <f>IF(BZ1137&lt;&gt;0,Árboles!AC1131)</f>
        <v>0</v>
      </c>
      <c r="CC1137" s="88">
        <f t="shared" si="148"/>
        <v>0</v>
      </c>
      <c r="CD1137" s="88">
        <f t="shared" si="149"/>
        <v>0</v>
      </c>
      <c r="CE1137" s="89" t="b">
        <f>IF(CC1137&lt;&gt;0,Árboles!AC1131)</f>
        <v>0</v>
      </c>
    </row>
    <row r="1138" spans="68:83">
      <c r="BP1138" s="10">
        <f>Árboles!B1132</f>
        <v>0</v>
      </c>
      <c r="BQ1138" s="86">
        <f>Árboles!G1132</f>
        <v>0</v>
      </c>
      <c r="BR1138" s="87">
        <f>Árboles!V1132</f>
        <v>0</v>
      </c>
      <c r="BS1138" s="87">
        <f>Árboles!W1132</f>
        <v>0</v>
      </c>
      <c r="BT1138" s="88">
        <f t="shared" si="142"/>
        <v>0</v>
      </c>
      <c r="BU1138" s="88">
        <f t="shared" si="143"/>
        <v>0</v>
      </c>
      <c r="BV1138" s="89" t="b">
        <f>IF(BT1138&lt;&gt;0,Árboles!AC1132)</f>
        <v>0</v>
      </c>
      <c r="BW1138" s="88">
        <f t="shared" si="144"/>
        <v>0</v>
      </c>
      <c r="BX1138" s="88">
        <f t="shared" si="145"/>
        <v>0</v>
      </c>
      <c r="BY1138" s="89" t="b">
        <f>IF(BW1138&lt;&gt;0,Árboles!AC1132)</f>
        <v>0</v>
      </c>
      <c r="BZ1138" s="88">
        <f t="shared" si="146"/>
        <v>0</v>
      </c>
      <c r="CA1138" s="88">
        <f t="shared" si="147"/>
        <v>0</v>
      </c>
      <c r="CB1138" s="89" t="b">
        <f>IF(BZ1138&lt;&gt;0,Árboles!AC1132)</f>
        <v>0</v>
      </c>
      <c r="CC1138" s="88">
        <f t="shared" si="148"/>
        <v>0</v>
      </c>
      <c r="CD1138" s="88">
        <f t="shared" si="149"/>
        <v>0</v>
      </c>
      <c r="CE1138" s="89" t="b">
        <f>IF(CC1138&lt;&gt;0,Árboles!AC1132)</f>
        <v>0</v>
      </c>
    </row>
    <row r="1139" spans="68:83">
      <c r="BP1139" s="10">
        <f>Árboles!B1133</f>
        <v>0</v>
      </c>
      <c r="BQ1139" s="86">
        <f>Árboles!G1133</f>
        <v>0</v>
      </c>
      <c r="BR1139" s="87">
        <f>Árboles!V1133</f>
        <v>0</v>
      </c>
      <c r="BS1139" s="87">
        <f>Árboles!W1133</f>
        <v>0</v>
      </c>
      <c r="BT1139" s="88">
        <f t="shared" si="142"/>
        <v>0</v>
      </c>
      <c r="BU1139" s="88">
        <f t="shared" si="143"/>
        <v>0</v>
      </c>
      <c r="BV1139" s="89" t="b">
        <f>IF(BT1139&lt;&gt;0,Árboles!AC1133)</f>
        <v>0</v>
      </c>
      <c r="BW1139" s="88">
        <f t="shared" si="144"/>
        <v>0</v>
      </c>
      <c r="BX1139" s="88">
        <f t="shared" si="145"/>
        <v>0</v>
      </c>
      <c r="BY1139" s="89" t="b">
        <f>IF(BW1139&lt;&gt;0,Árboles!AC1133)</f>
        <v>0</v>
      </c>
      <c r="BZ1139" s="88">
        <f t="shared" si="146"/>
        <v>0</v>
      </c>
      <c r="CA1139" s="88">
        <f t="shared" si="147"/>
        <v>0</v>
      </c>
      <c r="CB1139" s="89" t="b">
        <f>IF(BZ1139&lt;&gt;0,Árboles!AC1133)</f>
        <v>0</v>
      </c>
      <c r="CC1139" s="88">
        <f t="shared" si="148"/>
        <v>0</v>
      </c>
      <c r="CD1139" s="88">
        <f t="shared" si="149"/>
        <v>0</v>
      </c>
      <c r="CE1139" s="89" t="b">
        <f>IF(CC1139&lt;&gt;0,Árboles!AC1133)</f>
        <v>0</v>
      </c>
    </row>
    <row r="1140" spans="68:83">
      <c r="BP1140" s="10">
        <f>Árboles!B1134</f>
        <v>0</v>
      </c>
      <c r="BQ1140" s="86">
        <f>Árboles!G1134</f>
        <v>0</v>
      </c>
      <c r="BR1140" s="87">
        <f>Árboles!V1134</f>
        <v>0</v>
      </c>
      <c r="BS1140" s="87">
        <f>Árboles!W1134</f>
        <v>0</v>
      </c>
      <c r="BT1140" s="88">
        <f t="shared" si="142"/>
        <v>0</v>
      </c>
      <c r="BU1140" s="88">
        <f t="shared" si="143"/>
        <v>0</v>
      </c>
      <c r="BV1140" s="89" t="b">
        <f>IF(BT1140&lt;&gt;0,Árboles!AC1134)</f>
        <v>0</v>
      </c>
      <c r="BW1140" s="88">
        <f t="shared" si="144"/>
        <v>0</v>
      </c>
      <c r="BX1140" s="88">
        <f t="shared" si="145"/>
        <v>0</v>
      </c>
      <c r="BY1140" s="89" t="b">
        <f>IF(BW1140&lt;&gt;0,Árboles!AC1134)</f>
        <v>0</v>
      </c>
      <c r="BZ1140" s="88">
        <f t="shared" si="146"/>
        <v>0</v>
      </c>
      <c r="CA1140" s="88">
        <f t="shared" si="147"/>
        <v>0</v>
      </c>
      <c r="CB1140" s="89" t="b">
        <f>IF(BZ1140&lt;&gt;0,Árboles!AC1134)</f>
        <v>0</v>
      </c>
      <c r="CC1140" s="88">
        <f t="shared" si="148"/>
        <v>0</v>
      </c>
      <c r="CD1140" s="88">
        <f t="shared" si="149"/>
        <v>0</v>
      </c>
      <c r="CE1140" s="89" t="b">
        <f>IF(CC1140&lt;&gt;0,Árboles!AC1134)</f>
        <v>0</v>
      </c>
    </row>
    <row r="1141" spans="68:83">
      <c r="BP1141" s="10">
        <f>Árboles!B1135</f>
        <v>0</v>
      </c>
      <c r="BQ1141" s="86">
        <f>Árboles!G1135</f>
        <v>0</v>
      </c>
      <c r="BR1141" s="87">
        <f>Árboles!V1135</f>
        <v>0</v>
      </c>
      <c r="BS1141" s="87">
        <f>Árboles!W1135</f>
        <v>0</v>
      </c>
      <c r="BT1141" s="88">
        <f t="shared" si="142"/>
        <v>0</v>
      </c>
      <c r="BU1141" s="88">
        <f t="shared" si="143"/>
        <v>0</v>
      </c>
      <c r="BV1141" s="89" t="b">
        <f>IF(BT1141&lt;&gt;0,Árboles!AC1135)</f>
        <v>0</v>
      </c>
      <c r="BW1141" s="88">
        <f t="shared" si="144"/>
        <v>0</v>
      </c>
      <c r="BX1141" s="88">
        <f t="shared" si="145"/>
        <v>0</v>
      </c>
      <c r="BY1141" s="89" t="b">
        <f>IF(BW1141&lt;&gt;0,Árboles!AC1135)</f>
        <v>0</v>
      </c>
      <c r="BZ1141" s="88">
        <f t="shared" si="146"/>
        <v>0</v>
      </c>
      <c r="CA1141" s="88">
        <f t="shared" si="147"/>
        <v>0</v>
      </c>
      <c r="CB1141" s="89" t="b">
        <f>IF(BZ1141&lt;&gt;0,Árboles!AC1135)</f>
        <v>0</v>
      </c>
      <c r="CC1141" s="88">
        <f t="shared" si="148"/>
        <v>0</v>
      </c>
      <c r="CD1141" s="88">
        <f t="shared" si="149"/>
        <v>0</v>
      </c>
      <c r="CE1141" s="89" t="b">
        <f>IF(CC1141&lt;&gt;0,Árboles!AC1135)</f>
        <v>0</v>
      </c>
    </row>
    <row r="1142" spans="68:83">
      <c r="BP1142" s="10">
        <f>Árboles!B1136</f>
        <v>0</v>
      </c>
      <c r="BQ1142" s="86">
        <f>Árboles!G1136</f>
        <v>0</v>
      </c>
      <c r="BR1142" s="87">
        <f>Árboles!V1136</f>
        <v>0</v>
      </c>
      <c r="BS1142" s="87">
        <f>Árboles!W1136</f>
        <v>0</v>
      </c>
      <c r="BT1142" s="88">
        <f t="shared" si="142"/>
        <v>0</v>
      </c>
      <c r="BU1142" s="88">
        <f t="shared" si="143"/>
        <v>0</v>
      </c>
      <c r="BV1142" s="89" t="b">
        <f>IF(BT1142&lt;&gt;0,Árboles!AC1136)</f>
        <v>0</v>
      </c>
      <c r="BW1142" s="88">
        <f t="shared" si="144"/>
        <v>0</v>
      </c>
      <c r="BX1142" s="88">
        <f t="shared" si="145"/>
        <v>0</v>
      </c>
      <c r="BY1142" s="89" t="b">
        <f>IF(BW1142&lt;&gt;0,Árboles!AC1136)</f>
        <v>0</v>
      </c>
      <c r="BZ1142" s="88">
        <f t="shared" si="146"/>
        <v>0</v>
      </c>
      <c r="CA1142" s="88">
        <f t="shared" si="147"/>
        <v>0</v>
      </c>
      <c r="CB1142" s="89" t="b">
        <f>IF(BZ1142&lt;&gt;0,Árboles!AC1136)</f>
        <v>0</v>
      </c>
      <c r="CC1142" s="88">
        <f t="shared" si="148"/>
        <v>0</v>
      </c>
      <c r="CD1142" s="88">
        <f t="shared" si="149"/>
        <v>0</v>
      </c>
      <c r="CE1142" s="89" t="b">
        <f>IF(CC1142&lt;&gt;0,Árboles!AC1136)</f>
        <v>0</v>
      </c>
    </row>
    <row r="1143" spans="68:83">
      <c r="BP1143" s="10">
        <f>Árboles!B1137</f>
        <v>0</v>
      </c>
      <c r="BQ1143" s="86">
        <f>Árboles!G1137</f>
        <v>0</v>
      </c>
      <c r="BR1143" s="87">
        <f>Árboles!V1137</f>
        <v>0</v>
      </c>
      <c r="BS1143" s="87">
        <f>Árboles!W1137</f>
        <v>0</v>
      </c>
      <c r="BT1143" s="88">
        <f t="shared" si="142"/>
        <v>0</v>
      </c>
      <c r="BU1143" s="88">
        <f t="shared" si="143"/>
        <v>0</v>
      </c>
      <c r="BV1143" s="89" t="b">
        <f>IF(BT1143&lt;&gt;0,Árboles!AC1137)</f>
        <v>0</v>
      </c>
      <c r="BW1143" s="88">
        <f t="shared" si="144"/>
        <v>0</v>
      </c>
      <c r="BX1143" s="88">
        <f t="shared" si="145"/>
        <v>0</v>
      </c>
      <c r="BY1143" s="89" t="b">
        <f>IF(BW1143&lt;&gt;0,Árboles!AC1137)</f>
        <v>0</v>
      </c>
      <c r="BZ1143" s="88">
        <f t="shared" si="146"/>
        <v>0</v>
      </c>
      <c r="CA1143" s="88">
        <f t="shared" si="147"/>
        <v>0</v>
      </c>
      <c r="CB1143" s="89" t="b">
        <f>IF(BZ1143&lt;&gt;0,Árboles!AC1137)</f>
        <v>0</v>
      </c>
      <c r="CC1143" s="88">
        <f t="shared" si="148"/>
        <v>0</v>
      </c>
      <c r="CD1143" s="88">
        <f t="shared" si="149"/>
        <v>0</v>
      </c>
      <c r="CE1143" s="89" t="b">
        <f>IF(CC1143&lt;&gt;0,Árboles!AC1137)</f>
        <v>0</v>
      </c>
    </row>
    <row r="1144" spans="68:83">
      <c r="BP1144" s="10">
        <f>Árboles!B1138</f>
        <v>0</v>
      </c>
      <c r="BQ1144" s="86">
        <f>Árboles!G1138</f>
        <v>0</v>
      </c>
      <c r="BR1144" s="87">
        <f>Árboles!V1138</f>
        <v>0</v>
      </c>
      <c r="BS1144" s="87">
        <f>Árboles!W1138</f>
        <v>0</v>
      </c>
      <c r="BT1144" s="88">
        <f t="shared" si="142"/>
        <v>0</v>
      </c>
      <c r="BU1144" s="88">
        <f t="shared" si="143"/>
        <v>0</v>
      </c>
      <c r="BV1144" s="89" t="b">
        <f>IF(BT1144&lt;&gt;0,Árboles!AC1138)</f>
        <v>0</v>
      </c>
      <c r="BW1144" s="88">
        <f t="shared" si="144"/>
        <v>0</v>
      </c>
      <c r="BX1144" s="88">
        <f t="shared" si="145"/>
        <v>0</v>
      </c>
      <c r="BY1144" s="89" t="b">
        <f>IF(BW1144&lt;&gt;0,Árboles!AC1138)</f>
        <v>0</v>
      </c>
      <c r="BZ1144" s="88">
        <f t="shared" si="146"/>
        <v>0</v>
      </c>
      <c r="CA1144" s="88">
        <f t="shared" si="147"/>
        <v>0</v>
      </c>
      <c r="CB1144" s="89" t="b">
        <f>IF(BZ1144&lt;&gt;0,Árboles!AC1138)</f>
        <v>0</v>
      </c>
      <c r="CC1144" s="88">
        <f t="shared" si="148"/>
        <v>0</v>
      </c>
      <c r="CD1144" s="88">
        <f t="shared" si="149"/>
        <v>0</v>
      </c>
      <c r="CE1144" s="89" t="b">
        <f>IF(CC1144&lt;&gt;0,Árboles!AC1138)</f>
        <v>0</v>
      </c>
    </row>
    <row r="1145" spans="68:83">
      <c r="BP1145" s="10">
        <f>Árboles!B1139</f>
        <v>0</v>
      </c>
      <c r="BQ1145" s="86">
        <f>Árboles!G1139</f>
        <v>0</v>
      </c>
      <c r="BR1145" s="87">
        <f>Árboles!V1139</f>
        <v>0</v>
      </c>
      <c r="BS1145" s="87">
        <f>Árboles!W1139</f>
        <v>0</v>
      </c>
      <c r="BT1145" s="88">
        <f t="shared" si="142"/>
        <v>0</v>
      </c>
      <c r="BU1145" s="88">
        <f t="shared" si="143"/>
        <v>0</v>
      </c>
      <c r="BV1145" s="89" t="b">
        <f>IF(BT1145&lt;&gt;0,Árboles!AC1139)</f>
        <v>0</v>
      </c>
      <c r="BW1145" s="88">
        <f t="shared" si="144"/>
        <v>0</v>
      </c>
      <c r="BX1145" s="88">
        <f t="shared" si="145"/>
        <v>0</v>
      </c>
      <c r="BY1145" s="89" t="b">
        <f>IF(BW1145&lt;&gt;0,Árboles!AC1139)</f>
        <v>0</v>
      </c>
      <c r="BZ1145" s="88">
        <f t="shared" si="146"/>
        <v>0</v>
      </c>
      <c r="CA1145" s="88">
        <f t="shared" si="147"/>
        <v>0</v>
      </c>
      <c r="CB1145" s="89" t="b">
        <f>IF(BZ1145&lt;&gt;0,Árboles!AC1139)</f>
        <v>0</v>
      </c>
      <c r="CC1145" s="88">
        <f t="shared" si="148"/>
        <v>0</v>
      </c>
      <c r="CD1145" s="88">
        <f t="shared" si="149"/>
        <v>0</v>
      </c>
      <c r="CE1145" s="89" t="b">
        <f>IF(CC1145&lt;&gt;0,Árboles!AC1139)</f>
        <v>0</v>
      </c>
    </row>
    <row r="1146" spans="68:83">
      <c r="BP1146" s="10">
        <f>Árboles!B1140</f>
        <v>0</v>
      </c>
      <c r="BQ1146" s="86">
        <f>Árboles!G1140</f>
        <v>0</v>
      </c>
      <c r="BR1146" s="87">
        <f>Árboles!V1140</f>
        <v>0</v>
      </c>
      <c r="BS1146" s="87">
        <f>Árboles!W1140</f>
        <v>0</v>
      </c>
      <c r="BT1146" s="88">
        <f t="shared" si="142"/>
        <v>0</v>
      </c>
      <c r="BU1146" s="88">
        <f t="shared" si="143"/>
        <v>0</v>
      </c>
      <c r="BV1146" s="89" t="b">
        <f>IF(BT1146&lt;&gt;0,Árboles!AC1140)</f>
        <v>0</v>
      </c>
      <c r="BW1146" s="88">
        <f t="shared" si="144"/>
        <v>0</v>
      </c>
      <c r="BX1146" s="88">
        <f t="shared" si="145"/>
        <v>0</v>
      </c>
      <c r="BY1146" s="89" t="b">
        <f>IF(BW1146&lt;&gt;0,Árboles!AC1140)</f>
        <v>0</v>
      </c>
      <c r="BZ1146" s="88">
        <f t="shared" si="146"/>
        <v>0</v>
      </c>
      <c r="CA1146" s="88">
        <f t="shared" si="147"/>
        <v>0</v>
      </c>
      <c r="CB1146" s="89" t="b">
        <f>IF(BZ1146&lt;&gt;0,Árboles!AC1140)</f>
        <v>0</v>
      </c>
      <c r="CC1146" s="88">
        <f t="shared" si="148"/>
        <v>0</v>
      </c>
      <c r="CD1146" s="88">
        <f t="shared" si="149"/>
        <v>0</v>
      </c>
      <c r="CE1146" s="89" t="b">
        <f>IF(CC1146&lt;&gt;0,Árboles!AC1140)</f>
        <v>0</v>
      </c>
    </row>
    <row r="1147" spans="68:83">
      <c r="BP1147" s="10">
        <f>Árboles!B1141</f>
        <v>0</v>
      </c>
      <c r="BQ1147" s="86">
        <f>Árboles!G1141</f>
        <v>0</v>
      </c>
      <c r="BR1147" s="87">
        <f>Árboles!V1141</f>
        <v>0</v>
      </c>
      <c r="BS1147" s="87">
        <f>Árboles!W1141</f>
        <v>0</v>
      </c>
      <c r="BT1147" s="88">
        <f t="shared" si="142"/>
        <v>0</v>
      </c>
      <c r="BU1147" s="88">
        <f t="shared" si="143"/>
        <v>0</v>
      </c>
      <c r="BV1147" s="89" t="b">
        <f>IF(BT1147&lt;&gt;0,Árboles!AC1141)</f>
        <v>0</v>
      </c>
      <c r="BW1147" s="88">
        <f t="shared" si="144"/>
        <v>0</v>
      </c>
      <c r="BX1147" s="88">
        <f t="shared" si="145"/>
        <v>0</v>
      </c>
      <c r="BY1147" s="89" t="b">
        <f>IF(BW1147&lt;&gt;0,Árboles!AC1141)</f>
        <v>0</v>
      </c>
      <c r="BZ1147" s="88">
        <f t="shared" si="146"/>
        <v>0</v>
      </c>
      <c r="CA1147" s="88">
        <f t="shared" si="147"/>
        <v>0</v>
      </c>
      <c r="CB1147" s="89" t="b">
        <f>IF(BZ1147&lt;&gt;0,Árboles!AC1141)</f>
        <v>0</v>
      </c>
      <c r="CC1147" s="88">
        <f t="shared" si="148"/>
        <v>0</v>
      </c>
      <c r="CD1147" s="88">
        <f t="shared" si="149"/>
        <v>0</v>
      </c>
      <c r="CE1147" s="89" t="b">
        <f>IF(CC1147&lt;&gt;0,Árboles!AC1141)</f>
        <v>0</v>
      </c>
    </row>
    <row r="1148" spans="68:83">
      <c r="BP1148" s="10">
        <f>Árboles!B1142</f>
        <v>0</v>
      </c>
      <c r="BQ1148" s="86">
        <f>Árboles!G1142</f>
        <v>0</v>
      </c>
      <c r="BR1148" s="87">
        <f>Árboles!V1142</f>
        <v>0</v>
      </c>
      <c r="BS1148" s="87">
        <f>Árboles!W1142</f>
        <v>0</v>
      </c>
      <c r="BT1148" s="88">
        <f t="shared" si="142"/>
        <v>0</v>
      </c>
      <c r="BU1148" s="88">
        <f t="shared" si="143"/>
        <v>0</v>
      </c>
      <c r="BV1148" s="89" t="b">
        <f>IF(BT1148&lt;&gt;0,Árboles!AC1142)</f>
        <v>0</v>
      </c>
      <c r="BW1148" s="88">
        <f t="shared" si="144"/>
        <v>0</v>
      </c>
      <c r="BX1148" s="88">
        <f t="shared" si="145"/>
        <v>0</v>
      </c>
      <c r="BY1148" s="89" t="b">
        <f>IF(BW1148&lt;&gt;0,Árboles!AC1142)</f>
        <v>0</v>
      </c>
      <c r="BZ1148" s="88">
        <f t="shared" si="146"/>
        <v>0</v>
      </c>
      <c r="CA1148" s="88">
        <f t="shared" si="147"/>
        <v>0</v>
      </c>
      <c r="CB1148" s="89" t="b">
        <f>IF(BZ1148&lt;&gt;0,Árboles!AC1142)</f>
        <v>0</v>
      </c>
      <c r="CC1148" s="88">
        <f t="shared" si="148"/>
        <v>0</v>
      </c>
      <c r="CD1148" s="88">
        <f t="shared" si="149"/>
        <v>0</v>
      </c>
      <c r="CE1148" s="89" t="b">
        <f>IF(CC1148&lt;&gt;0,Árboles!AC1142)</f>
        <v>0</v>
      </c>
    </row>
    <row r="1149" spans="68:83">
      <c r="BP1149" s="10">
        <f>Árboles!B1143</f>
        <v>0</v>
      </c>
      <c r="BQ1149" s="86">
        <f>Árboles!G1143</f>
        <v>0</v>
      </c>
      <c r="BR1149" s="87">
        <f>Árboles!V1143</f>
        <v>0</v>
      </c>
      <c r="BS1149" s="87">
        <f>Árboles!W1143</f>
        <v>0</v>
      </c>
      <c r="BT1149" s="88">
        <f t="shared" si="142"/>
        <v>0</v>
      </c>
      <c r="BU1149" s="88">
        <f t="shared" si="143"/>
        <v>0</v>
      </c>
      <c r="BV1149" s="89" t="b">
        <f>IF(BT1149&lt;&gt;0,Árboles!AC1143)</f>
        <v>0</v>
      </c>
      <c r="BW1149" s="88">
        <f t="shared" si="144"/>
        <v>0</v>
      </c>
      <c r="BX1149" s="88">
        <f t="shared" si="145"/>
        <v>0</v>
      </c>
      <c r="BY1149" s="89" t="b">
        <f>IF(BW1149&lt;&gt;0,Árboles!AC1143)</f>
        <v>0</v>
      </c>
      <c r="BZ1149" s="88">
        <f t="shared" si="146"/>
        <v>0</v>
      </c>
      <c r="CA1149" s="88">
        <f t="shared" si="147"/>
        <v>0</v>
      </c>
      <c r="CB1149" s="89" t="b">
        <f>IF(BZ1149&lt;&gt;0,Árboles!AC1143)</f>
        <v>0</v>
      </c>
      <c r="CC1149" s="88">
        <f t="shared" si="148"/>
        <v>0</v>
      </c>
      <c r="CD1149" s="88">
        <f t="shared" si="149"/>
        <v>0</v>
      </c>
      <c r="CE1149" s="89" t="b">
        <f>IF(CC1149&lt;&gt;0,Árboles!AC1143)</f>
        <v>0</v>
      </c>
    </row>
    <row r="1150" spans="68:83">
      <c r="BP1150" s="10">
        <f>Árboles!B1144</f>
        <v>0</v>
      </c>
      <c r="BQ1150" s="86">
        <f>Árboles!G1144</f>
        <v>0</v>
      </c>
      <c r="BR1150" s="87">
        <f>Árboles!V1144</f>
        <v>0</v>
      </c>
      <c r="BS1150" s="87">
        <f>Árboles!W1144</f>
        <v>0</v>
      </c>
      <c r="BT1150" s="88">
        <f t="shared" si="142"/>
        <v>0</v>
      </c>
      <c r="BU1150" s="88">
        <f t="shared" si="143"/>
        <v>0</v>
      </c>
      <c r="BV1150" s="89" t="b">
        <f>IF(BT1150&lt;&gt;0,Árboles!AC1144)</f>
        <v>0</v>
      </c>
      <c r="BW1150" s="88">
        <f t="shared" si="144"/>
        <v>0</v>
      </c>
      <c r="BX1150" s="88">
        <f t="shared" si="145"/>
        <v>0</v>
      </c>
      <c r="BY1150" s="89" t="b">
        <f>IF(BW1150&lt;&gt;0,Árboles!AC1144)</f>
        <v>0</v>
      </c>
      <c r="BZ1150" s="88">
        <f t="shared" si="146"/>
        <v>0</v>
      </c>
      <c r="CA1150" s="88">
        <f t="shared" si="147"/>
        <v>0</v>
      </c>
      <c r="CB1150" s="89" t="b">
        <f>IF(BZ1150&lt;&gt;0,Árboles!AC1144)</f>
        <v>0</v>
      </c>
      <c r="CC1150" s="88">
        <f t="shared" si="148"/>
        <v>0</v>
      </c>
      <c r="CD1150" s="88">
        <f t="shared" si="149"/>
        <v>0</v>
      </c>
      <c r="CE1150" s="89" t="b">
        <f>IF(CC1150&lt;&gt;0,Árboles!AC1144)</f>
        <v>0</v>
      </c>
    </row>
    <row r="1151" spans="68:83">
      <c r="BP1151" s="10">
        <f>Árboles!B1145</f>
        <v>0</v>
      </c>
      <c r="BQ1151" s="86">
        <f>Árboles!G1145</f>
        <v>0</v>
      </c>
      <c r="BR1151" s="87">
        <f>Árboles!V1145</f>
        <v>0</v>
      </c>
      <c r="BS1151" s="87">
        <f>Árboles!W1145</f>
        <v>0</v>
      </c>
      <c r="BT1151" s="88">
        <f t="shared" si="142"/>
        <v>0</v>
      </c>
      <c r="BU1151" s="88">
        <f t="shared" si="143"/>
        <v>0</v>
      </c>
      <c r="BV1151" s="89" t="b">
        <f>IF(BT1151&lt;&gt;0,Árboles!AC1145)</f>
        <v>0</v>
      </c>
      <c r="BW1151" s="88">
        <f t="shared" si="144"/>
        <v>0</v>
      </c>
      <c r="BX1151" s="88">
        <f t="shared" si="145"/>
        <v>0</v>
      </c>
      <c r="BY1151" s="89" t="b">
        <f>IF(BW1151&lt;&gt;0,Árboles!AC1145)</f>
        <v>0</v>
      </c>
      <c r="BZ1151" s="88">
        <f t="shared" si="146"/>
        <v>0</v>
      </c>
      <c r="CA1151" s="88">
        <f t="shared" si="147"/>
        <v>0</v>
      </c>
      <c r="CB1151" s="89" t="b">
        <f>IF(BZ1151&lt;&gt;0,Árboles!AC1145)</f>
        <v>0</v>
      </c>
      <c r="CC1151" s="88">
        <f t="shared" si="148"/>
        <v>0</v>
      </c>
      <c r="CD1151" s="88">
        <f t="shared" si="149"/>
        <v>0</v>
      </c>
      <c r="CE1151" s="89" t="b">
        <f>IF(CC1151&lt;&gt;0,Árboles!AC1145)</f>
        <v>0</v>
      </c>
    </row>
    <row r="1152" spans="68:83">
      <c r="BP1152" s="10">
        <f>Árboles!B1146</f>
        <v>0</v>
      </c>
      <c r="BQ1152" s="86">
        <f>Árboles!G1146</f>
        <v>0</v>
      </c>
      <c r="BR1152" s="87">
        <f>Árboles!V1146</f>
        <v>0</v>
      </c>
      <c r="BS1152" s="87">
        <f>Árboles!W1146</f>
        <v>0</v>
      </c>
      <c r="BT1152" s="88">
        <f t="shared" si="142"/>
        <v>0</v>
      </c>
      <c r="BU1152" s="88">
        <f t="shared" si="143"/>
        <v>0</v>
      </c>
      <c r="BV1152" s="89" t="b">
        <f>IF(BT1152&lt;&gt;0,Árboles!AC1146)</f>
        <v>0</v>
      </c>
      <c r="BW1152" s="88">
        <f t="shared" si="144"/>
        <v>0</v>
      </c>
      <c r="BX1152" s="88">
        <f t="shared" si="145"/>
        <v>0</v>
      </c>
      <c r="BY1152" s="89" t="b">
        <f>IF(BW1152&lt;&gt;0,Árboles!AC1146)</f>
        <v>0</v>
      </c>
      <c r="BZ1152" s="88">
        <f t="shared" si="146"/>
        <v>0</v>
      </c>
      <c r="CA1152" s="88">
        <f t="shared" si="147"/>
        <v>0</v>
      </c>
      <c r="CB1152" s="89" t="b">
        <f>IF(BZ1152&lt;&gt;0,Árboles!AC1146)</f>
        <v>0</v>
      </c>
      <c r="CC1152" s="88">
        <f t="shared" si="148"/>
        <v>0</v>
      </c>
      <c r="CD1152" s="88">
        <f t="shared" si="149"/>
        <v>0</v>
      </c>
      <c r="CE1152" s="89" t="b">
        <f>IF(CC1152&lt;&gt;0,Árboles!AC1146)</f>
        <v>0</v>
      </c>
    </row>
    <row r="1153" spans="68:83">
      <c r="BP1153" s="10">
        <f>Árboles!B1147</f>
        <v>0</v>
      </c>
      <c r="BQ1153" s="86">
        <f>Árboles!G1147</f>
        <v>0</v>
      </c>
      <c r="BR1153" s="87">
        <f>Árboles!V1147</f>
        <v>0</v>
      </c>
      <c r="BS1153" s="87">
        <f>Árboles!W1147</f>
        <v>0</v>
      </c>
      <c r="BT1153" s="88">
        <f t="shared" si="142"/>
        <v>0</v>
      </c>
      <c r="BU1153" s="88">
        <f t="shared" si="143"/>
        <v>0</v>
      </c>
      <c r="BV1153" s="89" t="b">
        <f>IF(BT1153&lt;&gt;0,Árboles!AC1147)</f>
        <v>0</v>
      </c>
      <c r="BW1153" s="88">
        <f t="shared" si="144"/>
        <v>0</v>
      </c>
      <c r="BX1153" s="88">
        <f t="shared" si="145"/>
        <v>0</v>
      </c>
      <c r="BY1153" s="89" t="b">
        <f>IF(BW1153&lt;&gt;0,Árboles!AC1147)</f>
        <v>0</v>
      </c>
      <c r="BZ1153" s="88">
        <f t="shared" si="146"/>
        <v>0</v>
      </c>
      <c r="CA1153" s="88">
        <f t="shared" si="147"/>
        <v>0</v>
      </c>
      <c r="CB1153" s="89" t="b">
        <f>IF(BZ1153&lt;&gt;0,Árboles!AC1147)</f>
        <v>0</v>
      </c>
      <c r="CC1153" s="88">
        <f t="shared" si="148"/>
        <v>0</v>
      </c>
      <c r="CD1153" s="88">
        <f t="shared" si="149"/>
        <v>0</v>
      </c>
      <c r="CE1153" s="89" t="b">
        <f>IF(CC1153&lt;&gt;0,Árboles!AC1147)</f>
        <v>0</v>
      </c>
    </row>
    <row r="1154" spans="68:83">
      <c r="BP1154" s="10">
        <f>Árboles!B1148</f>
        <v>0</v>
      </c>
      <c r="BQ1154" s="86">
        <f>Árboles!G1148</f>
        <v>0</v>
      </c>
      <c r="BR1154" s="87">
        <f>Árboles!V1148</f>
        <v>0</v>
      </c>
      <c r="BS1154" s="87">
        <f>Árboles!W1148</f>
        <v>0</v>
      </c>
      <c r="BT1154" s="88">
        <f t="shared" si="142"/>
        <v>0</v>
      </c>
      <c r="BU1154" s="88">
        <f t="shared" si="143"/>
        <v>0</v>
      </c>
      <c r="BV1154" s="89" t="b">
        <f>IF(BT1154&lt;&gt;0,Árboles!AC1148)</f>
        <v>0</v>
      </c>
      <c r="BW1154" s="88">
        <f t="shared" si="144"/>
        <v>0</v>
      </c>
      <c r="BX1154" s="88">
        <f t="shared" si="145"/>
        <v>0</v>
      </c>
      <c r="BY1154" s="89" t="b">
        <f>IF(BW1154&lt;&gt;0,Árboles!AC1148)</f>
        <v>0</v>
      </c>
      <c r="BZ1154" s="88">
        <f t="shared" si="146"/>
        <v>0</v>
      </c>
      <c r="CA1154" s="88">
        <f t="shared" si="147"/>
        <v>0</v>
      </c>
      <c r="CB1154" s="89" t="b">
        <f>IF(BZ1154&lt;&gt;0,Árboles!AC1148)</f>
        <v>0</v>
      </c>
      <c r="CC1154" s="88">
        <f t="shared" si="148"/>
        <v>0</v>
      </c>
      <c r="CD1154" s="88">
        <f t="shared" si="149"/>
        <v>0</v>
      </c>
      <c r="CE1154" s="89" t="b">
        <f>IF(CC1154&lt;&gt;0,Árboles!AC1148)</f>
        <v>0</v>
      </c>
    </row>
    <row r="1155" spans="68:83">
      <c r="BP1155" s="10">
        <f>Árboles!B1149</f>
        <v>0</v>
      </c>
      <c r="BQ1155" s="86">
        <f>Árboles!G1149</f>
        <v>0</v>
      </c>
      <c r="BR1155" s="87">
        <f>Árboles!V1149</f>
        <v>0</v>
      </c>
      <c r="BS1155" s="87">
        <f>Árboles!W1149</f>
        <v>0</v>
      </c>
      <c r="BT1155" s="88">
        <f t="shared" si="142"/>
        <v>0</v>
      </c>
      <c r="BU1155" s="88">
        <f t="shared" si="143"/>
        <v>0</v>
      </c>
      <c r="BV1155" s="89" t="b">
        <f>IF(BT1155&lt;&gt;0,Árboles!AC1149)</f>
        <v>0</v>
      </c>
      <c r="BW1155" s="88">
        <f t="shared" si="144"/>
        <v>0</v>
      </c>
      <c r="BX1155" s="88">
        <f t="shared" si="145"/>
        <v>0</v>
      </c>
      <c r="BY1155" s="89" t="b">
        <f>IF(BW1155&lt;&gt;0,Árboles!AC1149)</f>
        <v>0</v>
      </c>
      <c r="BZ1155" s="88">
        <f t="shared" si="146"/>
        <v>0</v>
      </c>
      <c r="CA1155" s="88">
        <f t="shared" si="147"/>
        <v>0</v>
      </c>
      <c r="CB1155" s="89" t="b">
        <f>IF(BZ1155&lt;&gt;0,Árboles!AC1149)</f>
        <v>0</v>
      </c>
      <c r="CC1155" s="88">
        <f t="shared" si="148"/>
        <v>0</v>
      </c>
      <c r="CD1155" s="88">
        <f t="shared" si="149"/>
        <v>0</v>
      </c>
      <c r="CE1155" s="89" t="b">
        <f>IF(CC1155&lt;&gt;0,Árboles!AC1149)</f>
        <v>0</v>
      </c>
    </row>
    <row r="1156" spans="68:83">
      <c r="BP1156" s="10">
        <f>Árboles!B1150</f>
        <v>0</v>
      </c>
      <c r="BQ1156" s="86">
        <f>Árboles!G1150</f>
        <v>0</v>
      </c>
      <c r="BR1156" s="87">
        <f>Árboles!V1150</f>
        <v>0</v>
      </c>
      <c r="BS1156" s="87">
        <f>Árboles!W1150</f>
        <v>0</v>
      </c>
      <c r="BT1156" s="88">
        <f t="shared" si="142"/>
        <v>0</v>
      </c>
      <c r="BU1156" s="88">
        <f t="shared" si="143"/>
        <v>0</v>
      </c>
      <c r="BV1156" s="89" t="b">
        <f>IF(BT1156&lt;&gt;0,Árboles!AC1150)</f>
        <v>0</v>
      </c>
      <c r="BW1156" s="88">
        <f t="shared" si="144"/>
        <v>0</v>
      </c>
      <c r="BX1156" s="88">
        <f t="shared" si="145"/>
        <v>0</v>
      </c>
      <c r="BY1156" s="89" t="b">
        <f>IF(BW1156&lt;&gt;0,Árboles!AC1150)</f>
        <v>0</v>
      </c>
      <c r="BZ1156" s="88">
        <f t="shared" si="146"/>
        <v>0</v>
      </c>
      <c r="CA1156" s="88">
        <f t="shared" si="147"/>
        <v>0</v>
      </c>
      <c r="CB1156" s="89" t="b">
        <f>IF(BZ1156&lt;&gt;0,Árboles!AC1150)</f>
        <v>0</v>
      </c>
      <c r="CC1156" s="88">
        <f t="shared" si="148"/>
        <v>0</v>
      </c>
      <c r="CD1156" s="88">
        <f t="shared" si="149"/>
        <v>0</v>
      </c>
      <c r="CE1156" s="89" t="b">
        <f>IF(CC1156&lt;&gt;0,Árboles!AC1150)</f>
        <v>0</v>
      </c>
    </row>
    <row r="1157" spans="68:83">
      <c r="BP1157" s="10">
        <f>Árboles!B1151</f>
        <v>0</v>
      </c>
      <c r="BQ1157" s="86">
        <f>Árboles!G1151</f>
        <v>0</v>
      </c>
      <c r="BR1157" s="87">
        <f>Árboles!V1151</f>
        <v>0</v>
      </c>
      <c r="BS1157" s="87">
        <f>Árboles!W1151</f>
        <v>0</v>
      </c>
      <c r="BT1157" s="88">
        <f t="shared" si="142"/>
        <v>0</v>
      </c>
      <c r="BU1157" s="88">
        <f t="shared" si="143"/>
        <v>0</v>
      </c>
      <c r="BV1157" s="89" t="b">
        <f>IF(BT1157&lt;&gt;0,Árboles!AC1151)</f>
        <v>0</v>
      </c>
      <c r="BW1157" s="88">
        <f t="shared" si="144"/>
        <v>0</v>
      </c>
      <c r="BX1157" s="88">
        <f t="shared" si="145"/>
        <v>0</v>
      </c>
      <c r="BY1157" s="89" t="b">
        <f>IF(BW1157&lt;&gt;0,Árboles!AC1151)</f>
        <v>0</v>
      </c>
      <c r="BZ1157" s="88">
        <f t="shared" si="146"/>
        <v>0</v>
      </c>
      <c r="CA1157" s="88">
        <f t="shared" si="147"/>
        <v>0</v>
      </c>
      <c r="CB1157" s="89" t="b">
        <f>IF(BZ1157&lt;&gt;0,Árboles!AC1151)</f>
        <v>0</v>
      </c>
      <c r="CC1157" s="88">
        <f t="shared" si="148"/>
        <v>0</v>
      </c>
      <c r="CD1157" s="88">
        <f t="shared" si="149"/>
        <v>0</v>
      </c>
      <c r="CE1157" s="89" t="b">
        <f>IF(CC1157&lt;&gt;0,Árboles!AC1151)</f>
        <v>0</v>
      </c>
    </row>
    <row r="1158" spans="68:83">
      <c r="BP1158" s="10">
        <f>Árboles!B1152</f>
        <v>0</v>
      </c>
      <c r="BQ1158" s="86">
        <f>Árboles!G1152</f>
        <v>0</v>
      </c>
      <c r="BR1158" s="87">
        <f>Árboles!V1152</f>
        <v>0</v>
      </c>
      <c r="BS1158" s="87">
        <f>Árboles!W1152</f>
        <v>0</v>
      </c>
      <c r="BT1158" s="88">
        <f t="shared" si="142"/>
        <v>0</v>
      </c>
      <c r="BU1158" s="88">
        <f t="shared" si="143"/>
        <v>0</v>
      </c>
      <c r="BV1158" s="89" t="b">
        <f>IF(BT1158&lt;&gt;0,Árboles!AC1152)</f>
        <v>0</v>
      </c>
      <c r="BW1158" s="88">
        <f t="shared" si="144"/>
        <v>0</v>
      </c>
      <c r="BX1158" s="88">
        <f t="shared" si="145"/>
        <v>0</v>
      </c>
      <c r="BY1158" s="89" t="b">
        <f>IF(BW1158&lt;&gt;0,Árboles!AC1152)</f>
        <v>0</v>
      </c>
      <c r="BZ1158" s="88">
        <f t="shared" si="146"/>
        <v>0</v>
      </c>
      <c r="CA1158" s="88">
        <f t="shared" si="147"/>
        <v>0</v>
      </c>
      <c r="CB1158" s="89" t="b">
        <f>IF(BZ1158&lt;&gt;0,Árboles!AC1152)</f>
        <v>0</v>
      </c>
      <c r="CC1158" s="88">
        <f t="shared" si="148"/>
        <v>0</v>
      </c>
      <c r="CD1158" s="88">
        <f t="shared" si="149"/>
        <v>0</v>
      </c>
      <c r="CE1158" s="89" t="b">
        <f>IF(CC1158&lt;&gt;0,Árboles!AC1152)</f>
        <v>0</v>
      </c>
    </row>
    <row r="1159" spans="68:83">
      <c r="BP1159" s="10">
        <f>Árboles!B1153</f>
        <v>0</v>
      </c>
      <c r="BQ1159" s="86">
        <f>Árboles!G1153</f>
        <v>0</v>
      </c>
      <c r="BR1159" s="87">
        <f>Árboles!V1153</f>
        <v>0</v>
      </c>
      <c r="BS1159" s="87">
        <f>Árboles!W1153</f>
        <v>0</v>
      </c>
      <c r="BT1159" s="88">
        <f t="shared" si="142"/>
        <v>0</v>
      </c>
      <c r="BU1159" s="88">
        <f t="shared" si="143"/>
        <v>0</v>
      </c>
      <c r="BV1159" s="89" t="b">
        <f>IF(BT1159&lt;&gt;0,Árboles!AC1153)</f>
        <v>0</v>
      </c>
      <c r="BW1159" s="88">
        <f t="shared" si="144"/>
        <v>0</v>
      </c>
      <c r="BX1159" s="88">
        <f t="shared" si="145"/>
        <v>0</v>
      </c>
      <c r="BY1159" s="89" t="b">
        <f>IF(BW1159&lt;&gt;0,Árboles!AC1153)</f>
        <v>0</v>
      </c>
      <c r="BZ1159" s="88">
        <f t="shared" si="146"/>
        <v>0</v>
      </c>
      <c r="CA1159" s="88">
        <f t="shared" si="147"/>
        <v>0</v>
      </c>
      <c r="CB1159" s="89" t="b">
        <f>IF(BZ1159&lt;&gt;0,Árboles!AC1153)</f>
        <v>0</v>
      </c>
      <c r="CC1159" s="88">
        <f t="shared" si="148"/>
        <v>0</v>
      </c>
      <c r="CD1159" s="88">
        <f t="shared" si="149"/>
        <v>0</v>
      </c>
      <c r="CE1159" s="89" t="b">
        <f>IF(CC1159&lt;&gt;0,Árboles!AC1153)</f>
        <v>0</v>
      </c>
    </row>
    <row r="1160" spans="68:83">
      <c r="BP1160" s="10">
        <f>Árboles!B1154</f>
        <v>0</v>
      </c>
      <c r="BQ1160" s="86">
        <f>Árboles!G1154</f>
        <v>0</v>
      </c>
      <c r="BR1160" s="87">
        <f>Árboles!V1154</f>
        <v>0</v>
      </c>
      <c r="BS1160" s="87">
        <f>Árboles!W1154</f>
        <v>0</v>
      </c>
      <c r="BT1160" s="88">
        <f t="shared" si="142"/>
        <v>0</v>
      </c>
      <c r="BU1160" s="88">
        <f t="shared" si="143"/>
        <v>0</v>
      </c>
      <c r="BV1160" s="89" t="b">
        <f>IF(BT1160&lt;&gt;0,Árboles!AC1154)</f>
        <v>0</v>
      </c>
      <c r="BW1160" s="88">
        <f t="shared" si="144"/>
        <v>0</v>
      </c>
      <c r="BX1160" s="88">
        <f t="shared" si="145"/>
        <v>0</v>
      </c>
      <c r="BY1160" s="89" t="b">
        <f>IF(BW1160&lt;&gt;0,Árboles!AC1154)</f>
        <v>0</v>
      </c>
      <c r="BZ1160" s="88">
        <f t="shared" si="146"/>
        <v>0</v>
      </c>
      <c r="CA1160" s="88">
        <f t="shared" si="147"/>
        <v>0</v>
      </c>
      <c r="CB1160" s="89" t="b">
        <f>IF(BZ1160&lt;&gt;0,Árboles!AC1154)</f>
        <v>0</v>
      </c>
      <c r="CC1160" s="88">
        <f t="shared" si="148"/>
        <v>0</v>
      </c>
      <c r="CD1160" s="88">
        <f t="shared" si="149"/>
        <v>0</v>
      </c>
      <c r="CE1160" s="89" t="b">
        <f>IF(CC1160&lt;&gt;0,Árboles!AC1154)</f>
        <v>0</v>
      </c>
    </row>
    <row r="1161" spans="68:83">
      <c r="BP1161" s="10">
        <f>Árboles!B1155</f>
        <v>0</v>
      </c>
      <c r="BQ1161" s="86">
        <f>Árboles!G1155</f>
        <v>0</v>
      </c>
      <c r="BR1161" s="87">
        <f>Árboles!V1155</f>
        <v>0</v>
      </c>
      <c r="BS1161" s="87">
        <f>Árboles!W1155</f>
        <v>0</v>
      </c>
      <c r="BT1161" s="88">
        <f t="shared" ref="BT1161:BT1224" si="150">IF(AND($BQ1161="Quercus pyrenaica",$CF$7=TRUE),$BR1161,0)</f>
        <v>0</v>
      </c>
      <c r="BU1161" s="88">
        <f t="shared" ref="BU1161:BU1224" si="151">IF(AND($BQ1161="Quercus pyrenaica",$CF$7=TRUE),$BS1161,0)</f>
        <v>0</v>
      </c>
      <c r="BV1161" s="89" t="b">
        <f>IF(BT1161&lt;&gt;0,Árboles!AC1155)</f>
        <v>0</v>
      </c>
      <c r="BW1161" s="88">
        <f t="shared" ref="BW1161:BW1224" si="152">IF(AND($BQ1161="Pinus nigra",$CF$8=TRUE),$BR1161,0)</f>
        <v>0</v>
      </c>
      <c r="BX1161" s="88">
        <f t="shared" ref="BX1161:BX1224" si="153">IF(AND($BQ1161="Pinus nigra",$CF$8=TRUE),$BS1161,0)</f>
        <v>0</v>
      </c>
      <c r="BY1161" s="89" t="b">
        <f>IF(BW1161&lt;&gt;0,Árboles!AC1155)</f>
        <v>0</v>
      </c>
      <c r="BZ1161" s="88">
        <f t="shared" ref="BZ1161:BZ1224" si="154">IF(AND($BQ1161="Pinus sylvestris",$CF$9=TRUE),$BR1161,0)</f>
        <v>0</v>
      </c>
      <c r="CA1161" s="88">
        <f t="shared" ref="CA1161:CA1224" si="155">IF(AND($BQ1161="Pinus sylvestris",$CF$9=TRUE),$BS1161,0)</f>
        <v>0</v>
      </c>
      <c r="CB1161" s="89" t="b">
        <f>IF(BZ1161&lt;&gt;0,Árboles!AC1155)</f>
        <v>0</v>
      </c>
      <c r="CC1161" s="88">
        <f t="shared" ref="CC1161:CC1224" si="156">IF(AND($BQ1161="Crataegus monogyna",$CF$10=TRUE),$BR1161,0)</f>
        <v>0</v>
      </c>
      <c r="CD1161" s="88">
        <f t="shared" ref="CD1161:CD1224" si="157">IF(AND($BQ1161="Crataegus monogyna",$CF$10=TRUE),$BS1161,0)</f>
        <v>0</v>
      </c>
      <c r="CE1161" s="89" t="b">
        <f>IF(CC1161&lt;&gt;0,Árboles!AC1155)</f>
        <v>0</v>
      </c>
    </row>
    <row r="1162" spans="68:83">
      <c r="BP1162" s="10">
        <f>Árboles!B1156</f>
        <v>0</v>
      </c>
      <c r="BQ1162" s="86">
        <f>Árboles!G1156</f>
        <v>0</v>
      </c>
      <c r="BR1162" s="87">
        <f>Árboles!V1156</f>
        <v>0</v>
      </c>
      <c r="BS1162" s="87">
        <f>Árboles!W1156</f>
        <v>0</v>
      </c>
      <c r="BT1162" s="88">
        <f t="shared" si="150"/>
        <v>0</v>
      </c>
      <c r="BU1162" s="88">
        <f t="shared" si="151"/>
        <v>0</v>
      </c>
      <c r="BV1162" s="89" t="b">
        <f>IF(BT1162&lt;&gt;0,Árboles!AC1156)</f>
        <v>0</v>
      </c>
      <c r="BW1162" s="88">
        <f t="shared" si="152"/>
        <v>0</v>
      </c>
      <c r="BX1162" s="88">
        <f t="shared" si="153"/>
        <v>0</v>
      </c>
      <c r="BY1162" s="89" t="b">
        <f>IF(BW1162&lt;&gt;0,Árboles!AC1156)</f>
        <v>0</v>
      </c>
      <c r="BZ1162" s="88">
        <f t="shared" si="154"/>
        <v>0</v>
      </c>
      <c r="CA1162" s="88">
        <f t="shared" si="155"/>
        <v>0</v>
      </c>
      <c r="CB1162" s="89" t="b">
        <f>IF(BZ1162&lt;&gt;0,Árboles!AC1156)</f>
        <v>0</v>
      </c>
      <c r="CC1162" s="88">
        <f t="shared" si="156"/>
        <v>0</v>
      </c>
      <c r="CD1162" s="88">
        <f t="shared" si="157"/>
        <v>0</v>
      </c>
      <c r="CE1162" s="89" t="b">
        <f>IF(CC1162&lt;&gt;0,Árboles!AC1156)</f>
        <v>0</v>
      </c>
    </row>
    <row r="1163" spans="68:83">
      <c r="BP1163" s="10">
        <f>Árboles!B1157</f>
        <v>0</v>
      </c>
      <c r="BQ1163" s="86">
        <f>Árboles!G1157</f>
        <v>0</v>
      </c>
      <c r="BR1163" s="87">
        <f>Árboles!V1157</f>
        <v>0</v>
      </c>
      <c r="BS1163" s="87">
        <f>Árboles!W1157</f>
        <v>0</v>
      </c>
      <c r="BT1163" s="88">
        <f t="shared" si="150"/>
        <v>0</v>
      </c>
      <c r="BU1163" s="88">
        <f t="shared" si="151"/>
        <v>0</v>
      </c>
      <c r="BV1163" s="89" t="b">
        <f>IF(BT1163&lt;&gt;0,Árboles!AC1157)</f>
        <v>0</v>
      </c>
      <c r="BW1163" s="88">
        <f t="shared" si="152"/>
        <v>0</v>
      </c>
      <c r="BX1163" s="88">
        <f t="shared" si="153"/>
        <v>0</v>
      </c>
      <c r="BY1163" s="89" t="b">
        <f>IF(BW1163&lt;&gt;0,Árboles!AC1157)</f>
        <v>0</v>
      </c>
      <c r="BZ1163" s="88">
        <f t="shared" si="154"/>
        <v>0</v>
      </c>
      <c r="CA1163" s="88">
        <f t="shared" si="155"/>
        <v>0</v>
      </c>
      <c r="CB1163" s="89" t="b">
        <f>IF(BZ1163&lt;&gt;0,Árboles!AC1157)</f>
        <v>0</v>
      </c>
      <c r="CC1163" s="88">
        <f t="shared" si="156"/>
        <v>0</v>
      </c>
      <c r="CD1163" s="88">
        <f t="shared" si="157"/>
        <v>0</v>
      </c>
      <c r="CE1163" s="89" t="b">
        <f>IF(CC1163&lt;&gt;0,Árboles!AC1157)</f>
        <v>0</v>
      </c>
    </row>
    <row r="1164" spans="68:83">
      <c r="BP1164" s="10">
        <f>Árboles!B1158</f>
        <v>0</v>
      </c>
      <c r="BQ1164" s="86">
        <f>Árboles!G1158</f>
        <v>0</v>
      </c>
      <c r="BR1164" s="87">
        <f>Árboles!V1158</f>
        <v>0</v>
      </c>
      <c r="BS1164" s="87">
        <f>Árboles!W1158</f>
        <v>0</v>
      </c>
      <c r="BT1164" s="88">
        <f t="shared" si="150"/>
        <v>0</v>
      </c>
      <c r="BU1164" s="88">
        <f t="shared" si="151"/>
        <v>0</v>
      </c>
      <c r="BV1164" s="89" t="b">
        <f>IF(BT1164&lt;&gt;0,Árboles!AC1158)</f>
        <v>0</v>
      </c>
      <c r="BW1164" s="88">
        <f t="shared" si="152"/>
        <v>0</v>
      </c>
      <c r="BX1164" s="88">
        <f t="shared" si="153"/>
        <v>0</v>
      </c>
      <c r="BY1164" s="89" t="b">
        <f>IF(BW1164&lt;&gt;0,Árboles!AC1158)</f>
        <v>0</v>
      </c>
      <c r="BZ1164" s="88">
        <f t="shared" si="154"/>
        <v>0</v>
      </c>
      <c r="CA1164" s="88">
        <f t="shared" si="155"/>
        <v>0</v>
      </c>
      <c r="CB1164" s="89" t="b">
        <f>IF(BZ1164&lt;&gt;0,Árboles!AC1158)</f>
        <v>0</v>
      </c>
      <c r="CC1164" s="88">
        <f t="shared" si="156"/>
        <v>0</v>
      </c>
      <c r="CD1164" s="88">
        <f t="shared" si="157"/>
        <v>0</v>
      </c>
      <c r="CE1164" s="89" t="b">
        <f>IF(CC1164&lt;&gt;0,Árboles!AC1158)</f>
        <v>0</v>
      </c>
    </row>
    <row r="1165" spans="68:83">
      <c r="BP1165" s="10">
        <f>Árboles!B1159</f>
        <v>0</v>
      </c>
      <c r="BQ1165" s="86">
        <f>Árboles!G1159</f>
        <v>0</v>
      </c>
      <c r="BR1165" s="87">
        <f>Árboles!V1159</f>
        <v>0</v>
      </c>
      <c r="BS1165" s="87">
        <f>Árboles!W1159</f>
        <v>0</v>
      </c>
      <c r="BT1165" s="88">
        <f t="shared" si="150"/>
        <v>0</v>
      </c>
      <c r="BU1165" s="88">
        <f t="shared" si="151"/>
        <v>0</v>
      </c>
      <c r="BV1165" s="89" t="b">
        <f>IF(BT1165&lt;&gt;0,Árboles!AC1159)</f>
        <v>0</v>
      </c>
      <c r="BW1165" s="88">
        <f t="shared" si="152"/>
        <v>0</v>
      </c>
      <c r="BX1165" s="88">
        <f t="shared" si="153"/>
        <v>0</v>
      </c>
      <c r="BY1165" s="89" t="b">
        <f>IF(BW1165&lt;&gt;0,Árboles!AC1159)</f>
        <v>0</v>
      </c>
      <c r="BZ1165" s="88">
        <f t="shared" si="154"/>
        <v>0</v>
      </c>
      <c r="CA1165" s="88">
        <f t="shared" si="155"/>
        <v>0</v>
      </c>
      <c r="CB1165" s="89" t="b">
        <f>IF(BZ1165&lt;&gt;0,Árboles!AC1159)</f>
        <v>0</v>
      </c>
      <c r="CC1165" s="88">
        <f t="shared" si="156"/>
        <v>0</v>
      </c>
      <c r="CD1165" s="88">
        <f t="shared" si="157"/>
        <v>0</v>
      </c>
      <c r="CE1165" s="89" t="b">
        <f>IF(CC1165&lt;&gt;0,Árboles!AC1159)</f>
        <v>0</v>
      </c>
    </row>
    <row r="1166" spans="68:83">
      <c r="BP1166" s="10">
        <f>Árboles!B1160</f>
        <v>0</v>
      </c>
      <c r="BQ1166" s="86">
        <f>Árboles!G1160</f>
        <v>0</v>
      </c>
      <c r="BR1166" s="87">
        <f>Árboles!V1160</f>
        <v>0</v>
      </c>
      <c r="BS1166" s="87">
        <f>Árboles!W1160</f>
        <v>0</v>
      </c>
      <c r="BT1166" s="88">
        <f t="shared" si="150"/>
        <v>0</v>
      </c>
      <c r="BU1166" s="88">
        <f t="shared" si="151"/>
        <v>0</v>
      </c>
      <c r="BV1166" s="89" t="b">
        <f>IF(BT1166&lt;&gt;0,Árboles!AC1160)</f>
        <v>0</v>
      </c>
      <c r="BW1166" s="88">
        <f t="shared" si="152"/>
        <v>0</v>
      </c>
      <c r="BX1166" s="88">
        <f t="shared" si="153"/>
        <v>0</v>
      </c>
      <c r="BY1166" s="89" t="b">
        <f>IF(BW1166&lt;&gt;0,Árboles!AC1160)</f>
        <v>0</v>
      </c>
      <c r="BZ1166" s="88">
        <f t="shared" si="154"/>
        <v>0</v>
      </c>
      <c r="CA1166" s="88">
        <f t="shared" si="155"/>
        <v>0</v>
      </c>
      <c r="CB1166" s="89" t="b">
        <f>IF(BZ1166&lt;&gt;0,Árboles!AC1160)</f>
        <v>0</v>
      </c>
      <c r="CC1166" s="88">
        <f t="shared" si="156"/>
        <v>0</v>
      </c>
      <c r="CD1166" s="88">
        <f t="shared" si="157"/>
        <v>0</v>
      </c>
      <c r="CE1166" s="89" t="b">
        <f>IF(CC1166&lt;&gt;0,Árboles!AC1160)</f>
        <v>0</v>
      </c>
    </row>
    <row r="1167" spans="68:83">
      <c r="BP1167" s="10">
        <f>Árboles!B1161</f>
        <v>0</v>
      </c>
      <c r="BQ1167" s="86">
        <f>Árboles!G1161</f>
        <v>0</v>
      </c>
      <c r="BR1167" s="87">
        <f>Árboles!V1161</f>
        <v>0</v>
      </c>
      <c r="BS1167" s="87">
        <f>Árboles!W1161</f>
        <v>0</v>
      </c>
      <c r="BT1167" s="88">
        <f t="shared" si="150"/>
        <v>0</v>
      </c>
      <c r="BU1167" s="88">
        <f t="shared" si="151"/>
        <v>0</v>
      </c>
      <c r="BV1167" s="89" t="b">
        <f>IF(BT1167&lt;&gt;0,Árboles!AC1161)</f>
        <v>0</v>
      </c>
      <c r="BW1167" s="88">
        <f t="shared" si="152"/>
        <v>0</v>
      </c>
      <c r="BX1167" s="88">
        <f t="shared" si="153"/>
        <v>0</v>
      </c>
      <c r="BY1167" s="89" t="b">
        <f>IF(BW1167&lt;&gt;0,Árboles!AC1161)</f>
        <v>0</v>
      </c>
      <c r="BZ1167" s="88">
        <f t="shared" si="154"/>
        <v>0</v>
      </c>
      <c r="CA1167" s="88">
        <f t="shared" si="155"/>
        <v>0</v>
      </c>
      <c r="CB1167" s="89" t="b">
        <f>IF(BZ1167&lt;&gt;0,Árboles!AC1161)</f>
        <v>0</v>
      </c>
      <c r="CC1167" s="88">
        <f t="shared" si="156"/>
        <v>0</v>
      </c>
      <c r="CD1167" s="88">
        <f t="shared" si="157"/>
        <v>0</v>
      </c>
      <c r="CE1167" s="89" t="b">
        <f>IF(CC1167&lt;&gt;0,Árboles!AC1161)</f>
        <v>0</v>
      </c>
    </row>
    <row r="1168" spans="68:83">
      <c r="BP1168" s="10">
        <f>Árboles!B1162</f>
        <v>0</v>
      </c>
      <c r="BQ1168" s="86">
        <f>Árboles!G1162</f>
        <v>0</v>
      </c>
      <c r="BR1168" s="87">
        <f>Árboles!V1162</f>
        <v>0</v>
      </c>
      <c r="BS1168" s="87">
        <f>Árboles!W1162</f>
        <v>0</v>
      </c>
      <c r="BT1168" s="88">
        <f t="shared" si="150"/>
        <v>0</v>
      </c>
      <c r="BU1168" s="88">
        <f t="shared" si="151"/>
        <v>0</v>
      </c>
      <c r="BV1168" s="89" t="b">
        <f>IF(BT1168&lt;&gt;0,Árboles!AC1162)</f>
        <v>0</v>
      </c>
      <c r="BW1168" s="88">
        <f t="shared" si="152"/>
        <v>0</v>
      </c>
      <c r="BX1168" s="88">
        <f t="shared" si="153"/>
        <v>0</v>
      </c>
      <c r="BY1168" s="89" t="b">
        <f>IF(BW1168&lt;&gt;0,Árboles!AC1162)</f>
        <v>0</v>
      </c>
      <c r="BZ1168" s="88">
        <f t="shared" si="154"/>
        <v>0</v>
      </c>
      <c r="CA1168" s="88">
        <f t="shared" si="155"/>
        <v>0</v>
      </c>
      <c r="CB1168" s="89" t="b">
        <f>IF(BZ1168&lt;&gt;0,Árboles!AC1162)</f>
        <v>0</v>
      </c>
      <c r="CC1168" s="88">
        <f t="shared" si="156"/>
        <v>0</v>
      </c>
      <c r="CD1168" s="88">
        <f t="shared" si="157"/>
        <v>0</v>
      </c>
      <c r="CE1168" s="89" t="b">
        <f>IF(CC1168&lt;&gt;0,Árboles!AC1162)</f>
        <v>0</v>
      </c>
    </row>
    <row r="1169" spans="68:83">
      <c r="BP1169" s="10">
        <f>Árboles!B1163</f>
        <v>0</v>
      </c>
      <c r="BQ1169" s="86">
        <f>Árboles!G1163</f>
        <v>0</v>
      </c>
      <c r="BR1169" s="87">
        <f>Árboles!V1163</f>
        <v>0</v>
      </c>
      <c r="BS1169" s="87">
        <f>Árboles!W1163</f>
        <v>0</v>
      </c>
      <c r="BT1169" s="88">
        <f t="shared" si="150"/>
        <v>0</v>
      </c>
      <c r="BU1169" s="88">
        <f t="shared" si="151"/>
        <v>0</v>
      </c>
      <c r="BV1169" s="89" t="b">
        <f>IF(BT1169&lt;&gt;0,Árboles!AC1163)</f>
        <v>0</v>
      </c>
      <c r="BW1169" s="88">
        <f t="shared" si="152"/>
        <v>0</v>
      </c>
      <c r="BX1169" s="88">
        <f t="shared" si="153"/>
        <v>0</v>
      </c>
      <c r="BY1169" s="89" t="b">
        <f>IF(BW1169&lt;&gt;0,Árboles!AC1163)</f>
        <v>0</v>
      </c>
      <c r="BZ1169" s="88">
        <f t="shared" si="154"/>
        <v>0</v>
      </c>
      <c r="CA1169" s="88">
        <f t="shared" si="155"/>
        <v>0</v>
      </c>
      <c r="CB1169" s="89" t="b">
        <f>IF(BZ1169&lt;&gt;0,Árboles!AC1163)</f>
        <v>0</v>
      </c>
      <c r="CC1169" s="88">
        <f t="shared" si="156"/>
        <v>0</v>
      </c>
      <c r="CD1169" s="88">
        <f t="shared" si="157"/>
        <v>0</v>
      </c>
      <c r="CE1169" s="89" t="b">
        <f>IF(CC1169&lt;&gt;0,Árboles!AC1163)</f>
        <v>0</v>
      </c>
    </row>
    <row r="1170" spans="68:83">
      <c r="BP1170" s="10">
        <f>Árboles!B1164</f>
        <v>0</v>
      </c>
      <c r="BQ1170" s="86">
        <f>Árboles!G1164</f>
        <v>0</v>
      </c>
      <c r="BR1170" s="87">
        <f>Árboles!V1164</f>
        <v>0</v>
      </c>
      <c r="BS1170" s="87">
        <f>Árboles!W1164</f>
        <v>0</v>
      </c>
      <c r="BT1170" s="88">
        <f t="shared" si="150"/>
        <v>0</v>
      </c>
      <c r="BU1170" s="88">
        <f t="shared" si="151"/>
        <v>0</v>
      </c>
      <c r="BV1170" s="89" t="b">
        <f>IF(BT1170&lt;&gt;0,Árboles!AC1164)</f>
        <v>0</v>
      </c>
      <c r="BW1170" s="88">
        <f t="shared" si="152"/>
        <v>0</v>
      </c>
      <c r="BX1170" s="88">
        <f t="shared" si="153"/>
        <v>0</v>
      </c>
      <c r="BY1170" s="89" t="b">
        <f>IF(BW1170&lt;&gt;0,Árboles!AC1164)</f>
        <v>0</v>
      </c>
      <c r="BZ1170" s="88">
        <f t="shared" si="154"/>
        <v>0</v>
      </c>
      <c r="CA1170" s="88">
        <f t="shared" si="155"/>
        <v>0</v>
      </c>
      <c r="CB1170" s="89" t="b">
        <f>IF(BZ1170&lt;&gt;0,Árboles!AC1164)</f>
        <v>0</v>
      </c>
      <c r="CC1170" s="88">
        <f t="shared" si="156"/>
        <v>0</v>
      </c>
      <c r="CD1170" s="88">
        <f t="shared" si="157"/>
        <v>0</v>
      </c>
      <c r="CE1170" s="89" t="b">
        <f>IF(CC1170&lt;&gt;0,Árboles!AC1164)</f>
        <v>0</v>
      </c>
    </row>
    <row r="1171" spans="68:83">
      <c r="BP1171" s="10">
        <f>Árboles!B1165</f>
        <v>0</v>
      </c>
      <c r="BQ1171" s="86">
        <f>Árboles!G1165</f>
        <v>0</v>
      </c>
      <c r="BR1171" s="87">
        <f>Árboles!V1165</f>
        <v>0</v>
      </c>
      <c r="BS1171" s="87">
        <f>Árboles!W1165</f>
        <v>0</v>
      </c>
      <c r="BT1171" s="88">
        <f t="shared" si="150"/>
        <v>0</v>
      </c>
      <c r="BU1171" s="88">
        <f t="shared" si="151"/>
        <v>0</v>
      </c>
      <c r="BV1171" s="89" t="b">
        <f>IF(BT1171&lt;&gt;0,Árboles!AC1165)</f>
        <v>0</v>
      </c>
      <c r="BW1171" s="88">
        <f t="shared" si="152"/>
        <v>0</v>
      </c>
      <c r="BX1171" s="88">
        <f t="shared" si="153"/>
        <v>0</v>
      </c>
      <c r="BY1171" s="89" t="b">
        <f>IF(BW1171&lt;&gt;0,Árboles!AC1165)</f>
        <v>0</v>
      </c>
      <c r="BZ1171" s="88">
        <f t="shared" si="154"/>
        <v>0</v>
      </c>
      <c r="CA1171" s="88">
        <f t="shared" si="155"/>
        <v>0</v>
      </c>
      <c r="CB1171" s="89" t="b">
        <f>IF(BZ1171&lt;&gt;0,Árboles!AC1165)</f>
        <v>0</v>
      </c>
      <c r="CC1171" s="88">
        <f t="shared" si="156"/>
        <v>0</v>
      </c>
      <c r="CD1171" s="88">
        <f t="shared" si="157"/>
        <v>0</v>
      </c>
      <c r="CE1171" s="89" t="b">
        <f>IF(CC1171&lt;&gt;0,Árboles!AC1165)</f>
        <v>0</v>
      </c>
    </row>
    <row r="1172" spans="68:83">
      <c r="BP1172" s="10">
        <f>Árboles!B1166</f>
        <v>0</v>
      </c>
      <c r="BQ1172" s="86">
        <f>Árboles!G1166</f>
        <v>0</v>
      </c>
      <c r="BR1172" s="87">
        <f>Árboles!V1166</f>
        <v>0</v>
      </c>
      <c r="BS1172" s="87">
        <f>Árboles!W1166</f>
        <v>0</v>
      </c>
      <c r="BT1172" s="88">
        <f t="shared" si="150"/>
        <v>0</v>
      </c>
      <c r="BU1172" s="88">
        <f t="shared" si="151"/>
        <v>0</v>
      </c>
      <c r="BV1172" s="89" t="b">
        <f>IF(BT1172&lt;&gt;0,Árboles!AC1166)</f>
        <v>0</v>
      </c>
      <c r="BW1172" s="88">
        <f t="shared" si="152"/>
        <v>0</v>
      </c>
      <c r="BX1172" s="88">
        <f t="shared" si="153"/>
        <v>0</v>
      </c>
      <c r="BY1172" s="89" t="b">
        <f>IF(BW1172&lt;&gt;0,Árboles!AC1166)</f>
        <v>0</v>
      </c>
      <c r="BZ1172" s="88">
        <f t="shared" si="154"/>
        <v>0</v>
      </c>
      <c r="CA1172" s="88">
        <f t="shared" si="155"/>
        <v>0</v>
      </c>
      <c r="CB1172" s="89" t="b">
        <f>IF(BZ1172&lt;&gt;0,Árboles!AC1166)</f>
        <v>0</v>
      </c>
      <c r="CC1172" s="88">
        <f t="shared" si="156"/>
        <v>0</v>
      </c>
      <c r="CD1172" s="88">
        <f t="shared" si="157"/>
        <v>0</v>
      </c>
      <c r="CE1172" s="89" t="b">
        <f>IF(CC1172&lt;&gt;0,Árboles!AC1166)</f>
        <v>0</v>
      </c>
    </row>
    <row r="1173" spans="68:83">
      <c r="BP1173" s="10">
        <f>Árboles!B1167</f>
        <v>0</v>
      </c>
      <c r="BQ1173" s="86">
        <f>Árboles!G1167</f>
        <v>0</v>
      </c>
      <c r="BR1173" s="87">
        <f>Árboles!V1167</f>
        <v>0</v>
      </c>
      <c r="BS1173" s="87">
        <f>Árboles!W1167</f>
        <v>0</v>
      </c>
      <c r="BT1173" s="88">
        <f t="shared" si="150"/>
        <v>0</v>
      </c>
      <c r="BU1173" s="88">
        <f t="shared" si="151"/>
        <v>0</v>
      </c>
      <c r="BV1173" s="89" t="b">
        <f>IF(BT1173&lt;&gt;0,Árboles!AC1167)</f>
        <v>0</v>
      </c>
      <c r="BW1173" s="88">
        <f t="shared" si="152"/>
        <v>0</v>
      </c>
      <c r="BX1173" s="88">
        <f t="shared" si="153"/>
        <v>0</v>
      </c>
      <c r="BY1173" s="89" t="b">
        <f>IF(BW1173&lt;&gt;0,Árboles!AC1167)</f>
        <v>0</v>
      </c>
      <c r="BZ1173" s="88">
        <f t="shared" si="154"/>
        <v>0</v>
      </c>
      <c r="CA1173" s="88">
        <f t="shared" si="155"/>
        <v>0</v>
      </c>
      <c r="CB1173" s="89" t="b">
        <f>IF(BZ1173&lt;&gt;0,Árboles!AC1167)</f>
        <v>0</v>
      </c>
      <c r="CC1173" s="88">
        <f t="shared" si="156"/>
        <v>0</v>
      </c>
      <c r="CD1173" s="88">
        <f t="shared" si="157"/>
        <v>0</v>
      </c>
      <c r="CE1173" s="89" t="b">
        <f>IF(CC1173&lt;&gt;0,Árboles!AC1167)</f>
        <v>0</v>
      </c>
    </row>
    <row r="1174" spans="68:83">
      <c r="BP1174" s="10">
        <f>Árboles!B1168</f>
        <v>0</v>
      </c>
      <c r="BQ1174" s="86">
        <f>Árboles!G1168</f>
        <v>0</v>
      </c>
      <c r="BR1174" s="87">
        <f>Árboles!V1168</f>
        <v>0</v>
      </c>
      <c r="BS1174" s="87">
        <f>Árboles!W1168</f>
        <v>0</v>
      </c>
      <c r="BT1174" s="88">
        <f t="shared" si="150"/>
        <v>0</v>
      </c>
      <c r="BU1174" s="88">
        <f t="shared" si="151"/>
        <v>0</v>
      </c>
      <c r="BV1174" s="89" t="b">
        <f>IF(BT1174&lt;&gt;0,Árboles!AC1168)</f>
        <v>0</v>
      </c>
      <c r="BW1174" s="88">
        <f t="shared" si="152"/>
        <v>0</v>
      </c>
      <c r="BX1174" s="88">
        <f t="shared" si="153"/>
        <v>0</v>
      </c>
      <c r="BY1174" s="89" t="b">
        <f>IF(BW1174&lt;&gt;0,Árboles!AC1168)</f>
        <v>0</v>
      </c>
      <c r="BZ1174" s="88">
        <f t="shared" si="154"/>
        <v>0</v>
      </c>
      <c r="CA1174" s="88">
        <f t="shared" si="155"/>
        <v>0</v>
      </c>
      <c r="CB1174" s="89" t="b">
        <f>IF(BZ1174&lt;&gt;0,Árboles!AC1168)</f>
        <v>0</v>
      </c>
      <c r="CC1174" s="88">
        <f t="shared" si="156"/>
        <v>0</v>
      </c>
      <c r="CD1174" s="88">
        <f t="shared" si="157"/>
        <v>0</v>
      </c>
      <c r="CE1174" s="89" t="b">
        <f>IF(CC1174&lt;&gt;0,Árboles!AC1168)</f>
        <v>0</v>
      </c>
    </row>
    <row r="1175" spans="68:83">
      <c r="BP1175" s="10">
        <f>Árboles!B1169</f>
        <v>0</v>
      </c>
      <c r="BQ1175" s="86">
        <f>Árboles!G1169</f>
        <v>0</v>
      </c>
      <c r="BR1175" s="87">
        <f>Árboles!V1169</f>
        <v>0</v>
      </c>
      <c r="BS1175" s="87">
        <f>Árboles!W1169</f>
        <v>0</v>
      </c>
      <c r="BT1175" s="88">
        <f t="shared" si="150"/>
        <v>0</v>
      </c>
      <c r="BU1175" s="88">
        <f t="shared" si="151"/>
        <v>0</v>
      </c>
      <c r="BV1175" s="89" t="b">
        <f>IF(BT1175&lt;&gt;0,Árboles!AC1169)</f>
        <v>0</v>
      </c>
      <c r="BW1175" s="88">
        <f t="shared" si="152"/>
        <v>0</v>
      </c>
      <c r="BX1175" s="88">
        <f t="shared" si="153"/>
        <v>0</v>
      </c>
      <c r="BY1175" s="89" t="b">
        <f>IF(BW1175&lt;&gt;0,Árboles!AC1169)</f>
        <v>0</v>
      </c>
      <c r="BZ1175" s="88">
        <f t="shared" si="154"/>
        <v>0</v>
      </c>
      <c r="CA1175" s="88">
        <f t="shared" si="155"/>
        <v>0</v>
      </c>
      <c r="CB1175" s="89" t="b">
        <f>IF(BZ1175&lt;&gt;0,Árboles!AC1169)</f>
        <v>0</v>
      </c>
      <c r="CC1175" s="88">
        <f t="shared" si="156"/>
        <v>0</v>
      </c>
      <c r="CD1175" s="88">
        <f t="shared" si="157"/>
        <v>0</v>
      </c>
      <c r="CE1175" s="89" t="b">
        <f>IF(CC1175&lt;&gt;0,Árboles!AC1169)</f>
        <v>0</v>
      </c>
    </row>
    <row r="1176" spans="68:83">
      <c r="BP1176" s="10">
        <f>Árboles!B1170</f>
        <v>0</v>
      </c>
      <c r="BQ1176" s="86">
        <f>Árboles!G1170</f>
        <v>0</v>
      </c>
      <c r="BR1176" s="87">
        <f>Árboles!V1170</f>
        <v>0</v>
      </c>
      <c r="BS1176" s="87">
        <f>Árboles!W1170</f>
        <v>0</v>
      </c>
      <c r="BT1176" s="88">
        <f t="shared" si="150"/>
        <v>0</v>
      </c>
      <c r="BU1176" s="88">
        <f t="shared" si="151"/>
        <v>0</v>
      </c>
      <c r="BV1176" s="89" t="b">
        <f>IF(BT1176&lt;&gt;0,Árboles!AC1170)</f>
        <v>0</v>
      </c>
      <c r="BW1176" s="88">
        <f t="shared" si="152"/>
        <v>0</v>
      </c>
      <c r="BX1176" s="88">
        <f t="shared" si="153"/>
        <v>0</v>
      </c>
      <c r="BY1176" s="89" t="b">
        <f>IF(BW1176&lt;&gt;0,Árboles!AC1170)</f>
        <v>0</v>
      </c>
      <c r="BZ1176" s="88">
        <f t="shared" si="154"/>
        <v>0</v>
      </c>
      <c r="CA1176" s="88">
        <f t="shared" si="155"/>
        <v>0</v>
      </c>
      <c r="CB1176" s="89" t="b">
        <f>IF(BZ1176&lt;&gt;0,Árboles!AC1170)</f>
        <v>0</v>
      </c>
      <c r="CC1176" s="88">
        <f t="shared" si="156"/>
        <v>0</v>
      </c>
      <c r="CD1176" s="88">
        <f t="shared" si="157"/>
        <v>0</v>
      </c>
      <c r="CE1176" s="89" t="b">
        <f>IF(CC1176&lt;&gt;0,Árboles!AC1170)</f>
        <v>0</v>
      </c>
    </row>
    <row r="1177" spans="68:83">
      <c r="BP1177" s="10">
        <f>Árboles!B1171</f>
        <v>0</v>
      </c>
      <c r="BQ1177" s="86">
        <f>Árboles!G1171</f>
        <v>0</v>
      </c>
      <c r="BR1177" s="87">
        <f>Árboles!V1171</f>
        <v>0</v>
      </c>
      <c r="BS1177" s="87">
        <f>Árboles!W1171</f>
        <v>0</v>
      </c>
      <c r="BT1177" s="88">
        <f t="shared" si="150"/>
        <v>0</v>
      </c>
      <c r="BU1177" s="88">
        <f t="shared" si="151"/>
        <v>0</v>
      </c>
      <c r="BV1177" s="89" t="b">
        <f>IF(BT1177&lt;&gt;0,Árboles!AC1171)</f>
        <v>0</v>
      </c>
      <c r="BW1177" s="88">
        <f t="shared" si="152"/>
        <v>0</v>
      </c>
      <c r="BX1177" s="88">
        <f t="shared" si="153"/>
        <v>0</v>
      </c>
      <c r="BY1177" s="89" t="b">
        <f>IF(BW1177&lt;&gt;0,Árboles!AC1171)</f>
        <v>0</v>
      </c>
      <c r="BZ1177" s="88">
        <f t="shared" si="154"/>
        <v>0</v>
      </c>
      <c r="CA1177" s="88">
        <f t="shared" si="155"/>
        <v>0</v>
      </c>
      <c r="CB1177" s="89" t="b">
        <f>IF(BZ1177&lt;&gt;0,Árboles!AC1171)</f>
        <v>0</v>
      </c>
      <c r="CC1177" s="88">
        <f t="shared" si="156"/>
        <v>0</v>
      </c>
      <c r="CD1177" s="88">
        <f t="shared" si="157"/>
        <v>0</v>
      </c>
      <c r="CE1177" s="89" t="b">
        <f>IF(CC1177&lt;&gt;0,Árboles!AC1171)</f>
        <v>0</v>
      </c>
    </row>
    <row r="1178" spans="68:83">
      <c r="BP1178" s="10">
        <f>Árboles!B1172</f>
        <v>0</v>
      </c>
      <c r="BQ1178" s="86">
        <f>Árboles!G1172</f>
        <v>0</v>
      </c>
      <c r="BR1178" s="87">
        <f>Árboles!V1172</f>
        <v>0</v>
      </c>
      <c r="BS1178" s="87">
        <f>Árboles!W1172</f>
        <v>0</v>
      </c>
      <c r="BT1178" s="88">
        <f t="shared" si="150"/>
        <v>0</v>
      </c>
      <c r="BU1178" s="88">
        <f t="shared" si="151"/>
        <v>0</v>
      </c>
      <c r="BV1178" s="89" t="b">
        <f>IF(BT1178&lt;&gt;0,Árboles!AC1172)</f>
        <v>0</v>
      </c>
      <c r="BW1178" s="88">
        <f t="shared" si="152"/>
        <v>0</v>
      </c>
      <c r="BX1178" s="88">
        <f t="shared" si="153"/>
        <v>0</v>
      </c>
      <c r="BY1178" s="89" t="b">
        <f>IF(BW1178&lt;&gt;0,Árboles!AC1172)</f>
        <v>0</v>
      </c>
      <c r="BZ1178" s="88">
        <f t="shared" si="154"/>
        <v>0</v>
      </c>
      <c r="CA1178" s="88">
        <f t="shared" si="155"/>
        <v>0</v>
      </c>
      <c r="CB1178" s="89" t="b">
        <f>IF(BZ1178&lt;&gt;0,Árboles!AC1172)</f>
        <v>0</v>
      </c>
      <c r="CC1178" s="88">
        <f t="shared" si="156"/>
        <v>0</v>
      </c>
      <c r="CD1178" s="88">
        <f t="shared" si="157"/>
        <v>0</v>
      </c>
      <c r="CE1178" s="89" t="b">
        <f>IF(CC1178&lt;&gt;0,Árboles!AC1172)</f>
        <v>0</v>
      </c>
    </row>
    <row r="1179" spans="68:83">
      <c r="BP1179" s="10">
        <f>Árboles!B1173</f>
        <v>0</v>
      </c>
      <c r="BQ1179" s="86">
        <f>Árboles!G1173</f>
        <v>0</v>
      </c>
      <c r="BR1179" s="87">
        <f>Árboles!V1173</f>
        <v>0</v>
      </c>
      <c r="BS1179" s="87">
        <f>Árboles!W1173</f>
        <v>0</v>
      </c>
      <c r="BT1179" s="88">
        <f t="shared" si="150"/>
        <v>0</v>
      </c>
      <c r="BU1179" s="88">
        <f t="shared" si="151"/>
        <v>0</v>
      </c>
      <c r="BV1179" s="89" t="b">
        <f>IF(BT1179&lt;&gt;0,Árboles!AC1173)</f>
        <v>0</v>
      </c>
      <c r="BW1179" s="88">
        <f t="shared" si="152"/>
        <v>0</v>
      </c>
      <c r="BX1179" s="88">
        <f t="shared" si="153"/>
        <v>0</v>
      </c>
      <c r="BY1179" s="89" t="b">
        <f>IF(BW1179&lt;&gt;0,Árboles!AC1173)</f>
        <v>0</v>
      </c>
      <c r="BZ1179" s="88">
        <f t="shared" si="154"/>
        <v>0</v>
      </c>
      <c r="CA1179" s="88">
        <f t="shared" si="155"/>
        <v>0</v>
      </c>
      <c r="CB1179" s="89" t="b">
        <f>IF(BZ1179&lt;&gt;0,Árboles!AC1173)</f>
        <v>0</v>
      </c>
      <c r="CC1179" s="88">
        <f t="shared" si="156"/>
        <v>0</v>
      </c>
      <c r="CD1179" s="88">
        <f t="shared" si="157"/>
        <v>0</v>
      </c>
      <c r="CE1179" s="89" t="b">
        <f>IF(CC1179&lt;&gt;0,Árboles!AC1173)</f>
        <v>0</v>
      </c>
    </row>
    <row r="1180" spans="68:83">
      <c r="BP1180" s="10">
        <f>Árboles!B1174</f>
        <v>0</v>
      </c>
      <c r="BQ1180" s="86">
        <f>Árboles!G1174</f>
        <v>0</v>
      </c>
      <c r="BR1180" s="87">
        <f>Árboles!V1174</f>
        <v>0</v>
      </c>
      <c r="BS1180" s="87">
        <f>Árboles!W1174</f>
        <v>0</v>
      </c>
      <c r="BT1180" s="88">
        <f t="shared" si="150"/>
        <v>0</v>
      </c>
      <c r="BU1180" s="88">
        <f t="shared" si="151"/>
        <v>0</v>
      </c>
      <c r="BV1180" s="89" t="b">
        <f>IF(BT1180&lt;&gt;0,Árboles!AC1174)</f>
        <v>0</v>
      </c>
      <c r="BW1180" s="88">
        <f t="shared" si="152"/>
        <v>0</v>
      </c>
      <c r="BX1180" s="88">
        <f t="shared" si="153"/>
        <v>0</v>
      </c>
      <c r="BY1180" s="89" t="b">
        <f>IF(BW1180&lt;&gt;0,Árboles!AC1174)</f>
        <v>0</v>
      </c>
      <c r="BZ1180" s="88">
        <f t="shared" si="154"/>
        <v>0</v>
      </c>
      <c r="CA1180" s="88">
        <f t="shared" si="155"/>
        <v>0</v>
      </c>
      <c r="CB1180" s="89" t="b">
        <f>IF(BZ1180&lt;&gt;0,Árboles!AC1174)</f>
        <v>0</v>
      </c>
      <c r="CC1180" s="88">
        <f t="shared" si="156"/>
        <v>0</v>
      </c>
      <c r="CD1180" s="88">
        <f t="shared" si="157"/>
        <v>0</v>
      </c>
      <c r="CE1180" s="89" t="b">
        <f>IF(CC1180&lt;&gt;0,Árboles!AC1174)</f>
        <v>0</v>
      </c>
    </row>
    <row r="1181" spans="68:83">
      <c r="BP1181" s="10">
        <f>Árboles!B1175</f>
        <v>0</v>
      </c>
      <c r="BQ1181" s="86">
        <f>Árboles!G1175</f>
        <v>0</v>
      </c>
      <c r="BR1181" s="87">
        <f>Árboles!V1175</f>
        <v>0</v>
      </c>
      <c r="BS1181" s="87">
        <f>Árboles!W1175</f>
        <v>0</v>
      </c>
      <c r="BT1181" s="88">
        <f t="shared" si="150"/>
        <v>0</v>
      </c>
      <c r="BU1181" s="88">
        <f t="shared" si="151"/>
        <v>0</v>
      </c>
      <c r="BV1181" s="89" t="b">
        <f>IF(BT1181&lt;&gt;0,Árboles!AC1175)</f>
        <v>0</v>
      </c>
      <c r="BW1181" s="88">
        <f t="shared" si="152"/>
        <v>0</v>
      </c>
      <c r="BX1181" s="88">
        <f t="shared" si="153"/>
        <v>0</v>
      </c>
      <c r="BY1181" s="89" t="b">
        <f>IF(BW1181&lt;&gt;0,Árboles!AC1175)</f>
        <v>0</v>
      </c>
      <c r="BZ1181" s="88">
        <f t="shared" si="154"/>
        <v>0</v>
      </c>
      <c r="CA1181" s="88">
        <f t="shared" si="155"/>
        <v>0</v>
      </c>
      <c r="CB1181" s="89" t="b">
        <f>IF(BZ1181&lt;&gt;0,Árboles!AC1175)</f>
        <v>0</v>
      </c>
      <c r="CC1181" s="88">
        <f t="shared" si="156"/>
        <v>0</v>
      </c>
      <c r="CD1181" s="88">
        <f t="shared" si="157"/>
        <v>0</v>
      </c>
      <c r="CE1181" s="89" t="b">
        <f>IF(CC1181&lt;&gt;0,Árboles!AC1175)</f>
        <v>0</v>
      </c>
    </row>
    <row r="1182" spans="68:83">
      <c r="BP1182" s="10">
        <f>Árboles!B1176</f>
        <v>0</v>
      </c>
      <c r="BQ1182" s="86">
        <f>Árboles!G1176</f>
        <v>0</v>
      </c>
      <c r="BR1182" s="87">
        <f>Árboles!V1176</f>
        <v>0</v>
      </c>
      <c r="BS1182" s="87">
        <f>Árboles!W1176</f>
        <v>0</v>
      </c>
      <c r="BT1182" s="88">
        <f t="shared" si="150"/>
        <v>0</v>
      </c>
      <c r="BU1182" s="88">
        <f t="shared" si="151"/>
        <v>0</v>
      </c>
      <c r="BV1182" s="89" t="b">
        <f>IF(BT1182&lt;&gt;0,Árboles!AC1176)</f>
        <v>0</v>
      </c>
      <c r="BW1182" s="88">
        <f t="shared" si="152"/>
        <v>0</v>
      </c>
      <c r="BX1182" s="88">
        <f t="shared" si="153"/>
        <v>0</v>
      </c>
      <c r="BY1182" s="89" t="b">
        <f>IF(BW1182&lt;&gt;0,Árboles!AC1176)</f>
        <v>0</v>
      </c>
      <c r="BZ1182" s="88">
        <f t="shared" si="154"/>
        <v>0</v>
      </c>
      <c r="CA1182" s="88">
        <f t="shared" si="155"/>
        <v>0</v>
      </c>
      <c r="CB1182" s="89" t="b">
        <f>IF(BZ1182&lt;&gt;0,Árboles!AC1176)</f>
        <v>0</v>
      </c>
      <c r="CC1182" s="88">
        <f t="shared" si="156"/>
        <v>0</v>
      </c>
      <c r="CD1182" s="88">
        <f t="shared" si="157"/>
        <v>0</v>
      </c>
      <c r="CE1182" s="89" t="b">
        <f>IF(CC1182&lt;&gt;0,Árboles!AC1176)</f>
        <v>0</v>
      </c>
    </row>
    <row r="1183" spans="68:83">
      <c r="BP1183" s="10">
        <f>Árboles!B1177</f>
        <v>0</v>
      </c>
      <c r="BQ1183" s="86">
        <f>Árboles!G1177</f>
        <v>0</v>
      </c>
      <c r="BR1183" s="87">
        <f>Árboles!V1177</f>
        <v>0</v>
      </c>
      <c r="BS1183" s="87">
        <f>Árboles!W1177</f>
        <v>0</v>
      </c>
      <c r="BT1183" s="88">
        <f t="shared" si="150"/>
        <v>0</v>
      </c>
      <c r="BU1183" s="88">
        <f t="shared" si="151"/>
        <v>0</v>
      </c>
      <c r="BV1183" s="89" t="b">
        <f>IF(BT1183&lt;&gt;0,Árboles!AC1177)</f>
        <v>0</v>
      </c>
      <c r="BW1183" s="88">
        <f t="shared" si="152"/>
        <v>0</v>
      </c>
      <c r="BX1183" s="88">
        <f t="shared" si="153"/>
        <v>0</v>
      </c>
      <c r="BY1183" s="89" t="b">
        <f>IF(BW1183&lt;&gt;0,Árboles!AC1177)</f>
        <v>0</v>
      </c>
      <c r="BZ1183" s="88">
        <f t="shared" si="154"/>
        <v>0</v>
      </c>
      <c r="CA1183" s="88">
        <f t="shared" si="155"/>
        <v>0</v>
      </c>
      <c r="CB1183" s="89" t="b">
        <f>IF(BZ1183&lt;&gt;0,Árboles!AC1177)</f>
        <v>0</v>
      </c>
      <c r="CC1183" s="88">
        <f t="shared" si="156"/>
        <v>0</v>
      </c>
      <c r="CD1183" s="88">
        <f t="shared" si="157"/>
        <v>0</v>
      </c>
      <c r="CE1183" s="89" t="b">
        <f>IF(CC1183&lt;&gt;0,Árboles!AC1177)</f>
        <v>0</v>
      </c>
    </row>
    <row r="1184" spans="68:83">
      <c r="BP1184" s="10">
        <f>Árboles!B1178</f>
        <v>0</v>
      </c>
      <c r="BQ1184" s="86">
        <f>Árboles!G1178</f>
        <v>0</v>
      </c>
      <c r="BR1184" s="87">
        <f>Árboles!V1178</f>
        <v>0</v>
      </c>
      <c r="BS1184" s="87">
        <f>Árboles!W1178</f>
        <v>0</v>
      </c>
      <c r="BT1184" s="88">
        <f t="shared" si="150"/>
        <v>0</v>
      </c>
      <c r="BU1184" s="88">
        <f t="shared" si="151"/>
        <v>0</v>
      </c>
      <c r="BV1184" s="89" t="b">
        <f>IF(BT1184&lt;&gt;0,Árboles!AC1178)</f>
        <v>0</v>
      </c>
      <c r="BW1184" s="88">
        <f t="shared" si="152"/>
        <v>0</v>
      </c>
      <c r="BX1184" s="88">
        <f t="shared" si="153"/>
        <v>0</v>
      </c>
      <c r="BY1184" s="89" t="b">
        <f>IF(BW1184&lt;&gt;0,Árboles!AC1178)</f>
        <v>0</v>
      </c>
      <c r="BZ1184" s="88">
        <f t="shared" si="154"/>
        <v>0</v>
      </c>
      <c r="CA1184" s="88">
        <f t="shared" si="155"/>
        <v>0</v>
      </c>
      <c r="CB1184" s="89" t="b">
        <f>IF(BZ1184&lt;&gt;0,Árboles!AC1178)</f>
        <v>0</v>
      </c>
      <c r="CC1184" s="88">
        <f t="shared" si="156"/>
        <v>0</v>
      </c>
      <c r="CD1184" s="88">
        <f t="shared" si="157"/>
        <v>0</v>
      </c>
      <c r="CE1184" s="89" t="b">
        <f>IF(CC1184&lt;&gt;0,Árboles!AC1178)</f>
        <v>0</v>
      </c>
    </row>
    <row r="1185" spans="68:83">
      <c r="BP1185" s="10">
        <f>Árboles!B1179</f>
        <v>0</v>
      </c>
      <c r="BQ1185" s="86">
        <f>Árboles!G1179</f>
        <v>0</v>
      </c>
      <c r="BR1185" s="87">
        <f>Árboles!V1179</f>
        <v>0</v>
      </c>
      <c r="BS1185" s="87">
        <f>Árboles!W1179</f>
        <v>0</v>
      </c>
      <c r="BT1185" s="88">
        <f t="shared" si="150"/>
        <v>0</v>
      </c>
      <c r="BU1185" s="88">
        <f t="shared" si="151"/>
        <v>0</v>
      </c>
      <c r="BV1185" s="89" t="b">
        <f>IF(BT1185&lt;&gt;0,Árboles!AC1179)</f>
        <v>0</v>
      </c>
      <c r="BW1185" s="88">
        <f t="shared" si="152"/>
        <v>0</v>
      </c>
      <c r="BX1185" s="88">
        <f t="shared" si="153"/>
        <v>0</v>
      </c>
      <c r="BY1185" s="89" t="b">
        <f>IF(BW1185&lt;&gt;0,Árboles!AC1179)</f>
        <v>0</v>
      </c>
      <c r="BZ1185" s="88">
        <f t="shared" si="154"/>
        <v>0</v>
      </c>
      <c r="CA1185" s="88">
        <f t="shared" si="155"/>
        <v>0</v>
      </c>
      <c r="CB1185" s="89" t="b">
        <f>IF(BZ1185&lt;&gt;0,Árboles!AC1179)</f>
        <v>0</v>
      </c>
      <c r="CC1185" s="88">
        <f t="shared" si="156"/>
        <v>0</v>
      </c>
      <c r="CD1185" s="88">
        <f t="shared" si="157"/>
        <v>0</v>
      </c>
      <c r="CE1185" s="89" t="b">
        <f>IF(CC1185&lt;&gt;0,Árboles!AC1179)</f>
        <v>0</v>
      </c>
    </row>
    <row r="1186" spans="68:83">
      <c r="BP1186" s="10">
        <f>Árboles!B1180</f>
        <v>0</v>
      </c>
      <c r="BQ1186" s="86">
        <f>Árboles!G1180</f>
        <v>0</v>
      </c>
      <c r="BR1186" s="87">
        <f>Árboles!V1180</f>
        <v>0</v>
      </c>
      <c r="BS1186" s="87">
        <f>Árboles!W1180</f>
        <v>0</v>
      </c>
      <c r="BT1186" s="88">
        <f t="shared" si="150"/>
        <v>0</v>
      </c>
      <c r="BU1186" s="88">
        <f t="shared" si="151"/>
        <v>0</v>
      </c>
      <c r="BV1186" s="89" t="b">
        <f>IF(BT1186&lt;&gt;0,Árboles!AC1180)</f>
        <v>0</v>
      </c>
      <c r="BW1186" s="88">
        <f t="shared" si="152"/>
        <v>0</v>
      </c>
      <c r="BX1186" s="88">
        <f t="shared" si="153"/>
        <v>0</v>
      </c>
      <c r="BY1186" s="89" t="b">
        <f>IF(BW1186&lt;&gt;0,Árboles!AC1180)</f>
        <v>0</v>
      </c>
      <c r="BZ1186" s="88">
        <f t="shared" si="154"/>
        <v>0</v>
      </c>
      <c r="CA1186" s="88">
        <f t="shared" si="155"/>
        <v>0</v>
      </c>
      <c r="CB1186" s="89" t="b">
        <f>IF(BZ1186&lt;&gt;0,Árboles!AC1180)</f>
        <v>0</v>
      </c>
      <c r="CC1186" s="88">
        <f t="shared" si="156"/>
        <v>0</v>
      </c>
      <c r="CD1186" s="88">
        <f t="shared" si="157"/>
        <v>0</v>
      </c>
      <c r="CE1186" s="89" t="b">
        <f>IF(CC1186&lt;&gt;0,Árboles!AC1180)</f>
        <v>0</v>
      </c>
    </row>
    <row r="1187" spans="68:83">
      <c r="BP1187" s="10">
        <f>Árboles!B1181</f>
        <v>0</v>
      </c>
      <c r="BQ1187" s="86">
        <f>Árboles!G1181</f>
        <v>0</v>
      </c>
      <c r="BR1187" s="87">
        <f>Árboles!V1181</f>
        <v>0</v>
      </c>
      <c r="BS1187" s="87">
        <f>Árboles!W1181</f>
        <v>0</v>
      </c>
      <c r="BT1187" s="88">
        <f t="shared" si="150"/>
        <v>0</v>
      </c>
      <c r="BU1187" s="88">
        <f t="shared" si="151"/>
        <v>0</v>
      </c>
      <c r="BV1187" s="89" t="b">
        <f>IF(BT1187&lt;&gt;0,Árboles!AC1181)</f>
        <v>0</v>
      </c>
      <c r="BW1187" s="88">
        <f t="shared" si="152"/>
        <v>0</v>
      </c>
      <c r="BX1187" s="88">
        <f t="shared" si="153"/>
        <v>0</v>
      </c>
      <c r="BY1187" s="89" t="b">
        <f>IF(BW1187&lt;&gt;0,Árboles!AC1181)</f>
        <v>0</v>
      </c>
      <c r="BZ1187" s="88">
        <f t="shared" si="154"/>
        <v>0</v>
      </c>
      <c r="CA1187" s="88">
        <f t="shared" si="155"/>
        <v>0</v>
      </c>
      <c r="CB1187" s="89" t="b">
        <f>IF(BZ1187&lt;&gt;0,Árboles!AC1181)</f>
        <v>0</v>
      </c>
      <c r="CC1187" s="88">
        <f t="shared" si="156"/>
        <v>0</v>
      </c>
      <c r="CD1187" s="88">
        <f t="shared" si="157"/>
        <v>0</v>
      </c>
      <c r="CE1187" s="89" t="b">
        <f>IF(CC1187&lt;&gt;0,Árboles!AC1181)</f>
        <v>0</v>
      </c>
    </row>
    <row r="1188" spans="68:83">
      <c r="BP1188" s="10">
        <f>Árboles!B1182</f>
        <v>0</v>
      </c>
      <c r="BQ1188" s="86">
        <f>Árboles!G1182</f>
        <v>0</v>
      </c>
      <c r="BR1188" s="87">
        <f>Árboles!V1182</f>
        <v>0</v>
      </c>
      <c r="BS1188" s="87">
        <f>Árboles!W1182</f>
        <v>0</v>
      </c>
      <c r="BT1188" s="88">
        <f t="shared" si="150"/>
        <v>0</v>
      </c>
      <c r="BU1188" s="88">
        <f t="shared" si="151"/>
        <v>0</v>
      </c>
      <c r="BV1188" s="89" t="b">
        <f>IF(BT1188&lt;&gt;0,Árboles!AC1182)</f>
        <v>0</v>
      </c>
      <c r="BW1188" s="88">
        <f t="shared" si="152"/>
        <v>0</v>
      </c>
      <c r="BX1188" s="88">
        <f t="shared" si="153"/>
        <v>0</v>
      </c>
      <c r="BY1188" s="89" t="b">
        <f>IF(BW1188&lt;&gt;0,Árboles!AC1182)</f>
        <v>0</v>
      </c>
      <c r="BZ1188" s="88">
        <f t="shared" si="154"/>
        <v>0</v>
      </c>
      <c r="CA1188" s="88">
        <f t="shared" si="155"/>
        <v>0</v>
      </c>
      <c r="CB1188" s="89" t="b">
        <f>IF(BZ1188&lt;&gt;0,Árboles!AC1182)</f>
        <v>0</v>
      </c>
      <c r="CC1188" s="88">
        <f t="shared" si="156"/>
        <v>0</v>
      </c>
      <c r="CD1188" s="88">
        <f t="shared" si="157"/>
        <v>0</v>
      </c>
      <c r="CE1188" s="89" t="b">
        <f>IF(CC1188&lt;&gt;0,Árboles!AC1182)</f>
        <v>0</v>
      </c>
    </row>
    <row r="1189" spans="68:83">
      <c r="BP1189" s="10">
        <f>Árboles!B1502</f>
        <v>0</v>
      </c>
      <c r="BQ1189" s="86">
        <f>Árboles!G1502</f>
        <v>0</v>
      </c>
      <c r="BR1189" s="87">
        <f>Árboles!V1502</f>
        <v>0</v>
      </c>
      <c r="BS1189" s="87">
        <f>Árboles!W1502</f>
        <v>0</v>
      </c>
      <c r="BT1189" s="88">
        <f t="shared" si="150"/>
        <v>0</v>
      </c>
      <c r="BU1189" s="88">
        <f t="shared" si="151"/>
        <v>0</v>
      </c>
      <c r="BV1189" s="89" t="b">
        <f>IF(BT1189&lt;&gt;0,Árboles!AC1502)</f>
        <v>0</v>
      </c>
      <c r="BW1189" s="88">
        <f t="shared" si="152"/>
        <v>0</v>
      </c>
      <c r="BX1189" s="88">
        <f t="shared" si="153"/>
        <v>0</v>
      </c>
      <c r="BY1189" s="89" t="b">
        <f>IF(BW1189&lt;&gt;0,Árboles!AC1502)</f>
        <v>0</v>
      </c>
      <c r="BZ1189" s="88">
        <f t="shared" si="154"/>
        <v>0</v>
      </c>
      <c r="CA1189" s="88">
        <f t="shared" si="155"/>
        <v>0</v>
      </c>
      <c r="CB1189" s="89" t="b">
        <f>IF(BZ1189&lt;&gt;0,Árboles!AC1502)</f>
        <v>0</v>
      </c>
      <c r="CC1189" s="88">
        <f t="shared" si="156"/>
        <v>0</v>
      </c>
      <c r="CD1189" s="88">
        <f t="shared" si="157"/>
        <v>0</v>
      </c>
      <c r="CE1189" s="89" t="b">
        <f>IF(CC1189&lt;&gt;0,Árboles!AC1502)</f>
        <v>0</v>
      </c>
    </row>
    <row r="1190" spans="68:83">
      <c r="BP1190" s="10">
        <f>Árboles!B1503</f>
        <v>0</v>
      </c>
      <c r="BQ1190" s="86">
        <f>Árboles!G1503</f>
        <v>0</v>
      </c>
      <c r="BR1190" s="87">
        <f>Árboles!V1503</f>
        <v>0</v>
      </c>
      <c r="BS1190" s="87">
        <f>Árboles!W1503</f>
        <v>0</v>
      </c>
      <c r="BT1190" s="88">
        <f t="shared" si="150"/>
        <v>0</v>
      </c>
      <c r="BU1190" s="88">
        <f t="shared" si="151"/>
        <v>0</v>
      </c>
      <c r="BV1190" s="89" t="b">
        <f>IF(BT1190&lt;&gt;0,Árboles!AC1503)</f>
        <v>0</v>
      </c>
      <c r="BW1190" s="88">
        <f t="shared" si="152"/>
        <v>0</v>
      </c>
      <c r="BX1190" s="88">
        <f t="shared" si="153"/>
        <v>0</v>
      </c>
      <c r="BY1190" s="89" t="b">
        <f>IF(BW1190&lt;&gt;0,Árboles!AC1503)</f>
        <v>0</v>
      </c>
      <c r="BZ1190" s="88">
        <f t="shared" si="154"/>
        <v>0</v>
      </c>
      <c r="CA1190" s="88">
        <f t="shared" si="155"/>
        <v>0</v>
      </c>
      <c r="CB1190" s="89" t="b">
        <f>IF(BZ1190&lt;&gt;0,Árboles!AC1503)</f>
        <v>0</v>
      </c>
      <c r="CC1190" s="88">
        <f t="shared" si="156"/>
        <v>0</v>
      </c>
      <c r="CD1190" s="88">
        <f t="shared" si="157"/>
        <v>0</v>
      </c>
      <c r="CE1190" s="89" t="b">
        <f>IF(CC1190&lt;&gt;0,Árboles!AC1503)</f>
        <v>0</v>
      </c>
    </row>
    <row r="1191" spans="68:83">
      <c r="BP1191" s="10">
        <f>Árboles!B1504</f>
        <v>0</v>
      </c>
      <c r="BQ1191" s="86">
        <f>Árboles!G1504</f>
        <v>0</v>
      </c>
      <c r="BR1191" s="87">
        <f>Árboles!V1504</f>
        <v>0</v>
      </c>
      <c r="BS1191" s="87">
        <f>Árboles!W1504</f>
        <v>0</v>
      </c>
      <c r="BT1191" s="88">
        <f t="shared" si="150"/>
        <v>0</v>
      </c>
      <c r="BU1191" s="88">
        <f t="shared" si="151"/>
        <v>0</v>
      </c>
      <c r="BV1191" s="89" t="b">
        <f>IF(BT1191&lt;&gt;0,Árboles!AC1504)</f>
        <v>0</v>
      </c>
      <c r="BW1191" s="88">
        <f t="shared" si="152"/>
        <v>0</v>
      </c>
      <c r="BX1191" s="88">
        <f t="shared" si="153"/>
        <v>0</v>
      </c>
      <c r="BY1191" s="89" t="b">
        <f>IF(BW1191&lt;&gt;0,Árboles!AC1504)</f>
        <v>0</v>
      </c>
      <c r="BZ1191" s="88">
        <f t="shared" si="154"/>
        <v>0</v>
      </c>
      <c r="CA1191" s="88">
        <f t="shared" si="155"/>
        <v>0</v>
      </c>
      <c r="CB1191" s="89" t="b">
        <f>IF(BZ1191&lt;&gt;0,Árboles!AC1504)</f>
        <v>0</v>
      </c>
      <c r="CC1191" s="88">
        <f t="shared" si="156"/>
        <v>0</v>
      </c>
      <c r="CD1191" s="88">
        <f t="shared" si="157"/>
        <v>0</v>
      </c>
      <c r="CE1191" s="89" t="b">
        <f>IF(CC1191&lt;&gt;0,Árboles!AC1504)</f>
        <v>0</v>
      </c>
    </row>
    <row r="1192" spans="68:83">
      <c r="BP1192" s="10">
        <f>Árboles!B1505</f>
        <v>0</v>
      </c>
      <c r="BQ1192" s="86">
        <f>Árboles!G1505</f>
        <v>0</v>
      </c>
      <c r="BR1192" s="87">
        <f>Árboles!V1505</f>
        <v>0</v>
      </c>
      <c r="BS1192" s="87">
        <f>Árboles!W1505</f>
        <v>0</v>
      </c>
      <c r="BT1192" s="88">
        <f t="shared" si="150"/>
        <v>0</v>
      </c>
      <c r="BU1192" s="88">
        <f t="shared" si="151"/>
        <v>0</v>
      </c>
      <c r="BV1192" s="89" t="b">
        <f>IF(BT1192&lt;&gt;0,Árboles!AC1505)</f>
        <v>0</v>
      </c>
      <c r="BW1192" s="88">
        <f t="shared" si="152"/>
        <v>0</v>
      </c>
      <c r="BX1192" s="88">
        <f t="shared" si="153"/>
        <v>0</v>
      </c>
      <c r="BY1192" s="89" t="b">
        <f>IF(BW1192&lt;&gt;0,Árboles!AC1505)</f>
        <v>0</v>
      </c>
      <c r="BZ1192" s="88">
        <f t="shared" si="154"/>
        <v>0</v>
      </c>
      <c r="CA1192" s="88">
        <f t="shared" si="155"/>
        <v>0</v>
      </c>
      <c r="CB1192" s="89" t="b">
        <f>IF(BZ1192&lt;&gt;0,Árboles!AC1505)</f>
        <v>0</v>
      </c>
      <c r="CC1192" s="88">
        <f t="shared" si="156"/>
        <v>0</v>
      </c>
      <c r="CD1192" s="88">
        <f t="shared" si="157"/>
        <v>0</v>
      </c>
      <c r="CE1192" s="89" t="b">
        <f>IF(CC1192&lt;&gt;0,Árboles!AC1505)</f>
        <v>0</v>
      </c>
    </row>
    <row r="1193" spans="68:83">
      <c r="BP1193" s="10">
        <f>Árboles!B1506</f>
        <v>0</v>
      </c>
      <c r="BQ1193" s="86">
        <f>Árboles!G1506</f>
        <v>0</v>
      </c>
      <c r="BR1193" s="87">
        <f>Árboles!V1506</f>
        <v>0</v>
      </c>
      <c r="BS1193" s="87">
        <f>Árboles!W1506</f>
        <v>0</v>
      </c>
      <c r="BT1193" s="88">
        <f t="shared" si="150"/>
        <v>0</v>
      </c>
      <c r="BU1193" s="88">
        <f t="shared" si="151"/>
        <v>0</v>
      </c>
      <c r="BV1193" s="89" t="b">
        <f>IF(BT1193&lt;&gt;0,Árboles!AC1506)</f>
        <v>0</v>
      </c>
      <c r="BW1193" s="88">
        <f t="shared" si="152"/>
        <v>0</v>
      </c>
      <c r="BX1193" s="88">
        <f t="shared" si="153"/>
        <v>0</v>
      </c>
      <c r="BY1193" s="89" t="b">
        <f>IF(BW1193&lt;&gt;0,Árboles!AC1506)</f>
        <v>0</v>
      </c>
      <c r="BZ1193" s="88">
        <f t="shared" si="154"/>
        <v>0</v>
      </c>
      <c r="CA1193" s="88">
        <f t="shared" si="155"/>
        <v>0</v>
      </c>
      <c r="CB1193" s="89" t="b">
        <f>IF(BZ1193&lt;&gt;0,Árboles!AC1506)</f>
        <v>0</v>
      </c>
      <c r="CC1193" s="88">
        <f t="shared" si="156"/>
        <v>0</v>
      </c>
      <c r="CD1193" s="88">
        <f t="shared" si="157"/>
        <v>0</v>
      </c>
      <c r="CE1193" s="89" t="b">
        <f>IF(CC1193&lt;&gt;0,Árboles!AC1506)</f>
        <v>0</v>
      </c>
    </row>
    <row r="1194" spans="68:83">
      <c r="BP1194" s="10">
        <f>Árboles!B1507</f>
        <v>0</v>
      </c>
      <c r="BQ1194" s="86">
        <f>Árboles!G1507</f>
        <v>0</v>
      </c>
      <c r="BR1194" s="87">
        <f>Árboles!V1507</f>
        <v>0</v>
      </c>
      <c r="BS1194" s="87">
        <f>Árboles!W1507</f>
        <v>0</v>
      </c>
      <c r="BT1194" s="88">
        <f t="shared" si="150"/>
        <v>0</v>
      </c>
      <c r="BU1194" s="88">
        <f t="shared" si="151"/>
        <v>0</v>
      </c>
      <c r="BV1194" s="89" t="b">
        <f>IF(BT1194&lt;&gt;0,Árboles!AC1507)</f>
        <v>0</v>
      </c>
      <c r="BW1194" s="88">
        <f t="shared" si="152"/>
        <v>0</v>
      </c>
      <c r="BX1194" s="88">
        <f t="shared" si="153"/>
        <v>0</v>
      </c>
      <c r="BY1194" s="89" t="b">
        <f>IF(BW1194&lt;&gt;0,Árboles!AC1507)</f>
        <v>0</v>
      </c>
      <c r="BZ1194" s="88">
        <f t="shared" si="154"/>
        <v>0</v>
      </c>
      <c r="CA1194" s="88">
        <f t="shared" si="155"/>
        <v>0</v>
      </c>
      <c r="CB1194" s="89" t="b">
        <f>IF(BZ1194&lt;&gt;0,Árboles!AC1507)</f>
        <v>0</v>
      </c>
      <c r="CC1194" s="88">
        <f t="shared" si="156"/>
        <v>0</v>
      </c>
      <c r="CD1194" s="88">
        <f t="shared" si="157"/>
        <v>0</v>
      </c>
      <c r="CE1194" s="89" t="b">
        <f>IF(CC1194&lt;&gt;0,Árboles!AC1507)</f>
        <v>0</v>
      </c>
    </row>
    <row r="1195" spans="68:83">
      <c r="BP1195" s="10">
        <f>Árboles!B1508</f>
        <v>0</v>
      </c>
      <c r="BQ1195" s="86">
        <f>Árboles!G1508</f>
        <v>0</v>
      </c>
      <c r="BR1195" s="87">
        <f>Árboles!V1508</f>
        <v>0</v>
      </c>
      <c r="BS1195" s="87">
        <f>Árboles!W1508</f>
        <v>0</v>
      </c>
      <c r="BT1195" s="88">
        <f t="shared" si="150"/>
        <v>0</v>
      </c>
      <c r="BU1195" s="88">
        <f t="shared" si="151"/>
        <v>0</v>
      </c>
      <c r="BV1195" s="89" t="b">
        <f>IF(BT1195&lt;&gt;0,Árboles!AC1508)</f>
        <v>0</v>
      </c>
      <c r="BW1195" s="88">
        <f t="shared" si="152"/>
        <v>0</v>
      </c>
      <c r="BX1195" s="88">
        <f t="shared" si="153"/>
        <v>0</v>
      </c>
      <c r="BY1195" s="89" t="b">
        <f>IF(BW1195&lt;&gt;0,Árboles!AC1508)</f>
        <v>0</v>
      </c>
      <c r="BZ1195" s="88">
        <f t="shared" si="154"/>
        <v>0</v>
      </c>
      <c r="CA1195" s="88">
        <f t="shared" si="155"/>
        <v>0</v>
      </c>
      <c r="CB1195" s="89" t="b">
        <f>IF(BZ1195&lt;&gt;0,Árboles!AC1508)</f>
        <v>0</v>
      </c>
      <c r="CC1195" s="88">
        <f t="shared" si="156"/>
        <v>0</v>
      </c>
      <c r="CD1195" s="88">
        <f t="shared" si="157"/>
        <v>0</v>
      </c>
      <c r="CE1195" s="89" t="b">
        <f>IF(CC1195&lt;&gt;0,Árboles!AC1508)</f>
        <v>0</v>
      </c>
    </row>
    <row r="1196" spans="68:83">
      <c r="BP1196" s="10">
        <f>Árboles!B1509</f>
        <v>0</v>
      </c>
      <c r="BQ1196" s="86">
        <f>Árboles!G1509</f>
        <v>0</v>
      </c>
      <c r="BR1196" s="87">
        <f>Árboles!V1509</f>
        <v>0</v>
      </c>
      <c r="BS1196" s="87">
        <f>Árboles!W1509</f>
        <v>0</v>
      </c>
      <c r="BT1196" s="88">
        <f t="shared" si="150"/>
        <v>0</v>
      </c>
      <c r="BU1196" s="88">
        <f t="shared" si="151"/>
        <v>0</v>
      </c>
      <c r="BV1196" s="89" t="b">
        <f>IF(BT1196&lt;&gt;0,Árboles!AC1509)</f>
        <v>0</v>
      </c>
      <c r="BW1196" s="88">
        <f t="shared" si="152"/>
        <v>0</v>
      </c>
      <c r="BX1196" s="88">
        <f t="shared" si="153"/>
        <v>0</v>
      </c>
      <c r="BY1196" s="89" t="b">
        <f>IF(BW1196&lt;&gt;0,Árboles!AC1509)</f>
        <v>0</v>
      </c>
      <c r="BZ1196" s="88">
        <f t="shared" si="154"/>
        <v>0</v>
      </c>
      <c r="CA1196" s="88">
        <f t="shared" si="155"/>
        <v>0</v>
      </c>
      <c r="CB1196" s="89" t="b">
        <f>IF(BZ1196&lt;&gt;0,Árboles!AC1509)</f>
        <v>0</v>
      </c>
      <c r="CC1196" s="88">
        <f t="shared" si="156"/>
        <v>0</v>
      </c>
      <c r="CD1196" s="88">
        <f t="shared" si="157"/>
        <v>0</v>
      </c>
      <c r="CE1196" s="89" t="b">
        <f>IF(CC1196&lt;&gt;0,Árboles!AC1509)</f>
        <v>0</v>
      </c>
    </row>
    <row r="1197" spans="68:83">
      <c r="BP1197" s="10">
        <f>Árboles!B1510</f>
        <v>0</v>
      </c>
      <c r="BQ1197" s="86">
        <f>Árboles!G1510</f>
        <v>0</v>
      </c>
      <c r="BR1197" s="87">
        <f>Árboles!V1510</f>
        <v>0</v>
      </c>
      <c r="BS1197" s="87">
        <f>Árboles!W1510</f>
        <v>0</v>
      </c>
      <c r="BT1197" s="88">
        <f t="shared" si="150"/>
        <v>0</v>
      </c>
      <c r="BU1197" s="88">
        <f t="shared" si="151"/>
        <v>0</v>
      </c>
      <c r="BV1197" s="89" t="b">
        <f>IF(BT1197&lt;&gt;0,Árboles!AC1510)</f>
        <v>0</v>
      </c>
      <c r="BW1197" s="88">
        <f t="shared" si="152"/>
        <v>0</v>
      </c>
      <c r="BX1197" s="88">
        <f t="shared" si="153"/>
        <v>0</v>
      </c>
      <c r="BY1197" s="89" t="b">
        <f>IF(BW1197&lt;&gt;0,Árboles!AC1510)</f>
        <v>0</v>
      </c>
      <c r="BZ1197" s="88">
        <f t="shared" si="154"/>
        <v>0</v>
      </c>
      <c r="CA1197" s="88">
        <f t="shared" si="155"/>
        <v>0</v>
      </c>
      <c r="CB1197" s="89" t="b">
        <f>IF(BZ1197&lt;&gt;0,Árboles!AC1510)</f>
        <v>0</v>
      </c>
      <c r="CC1197" s="88">
        <f t="shared" si="156"/>
        <v>0</v>
      </c>
      <c r="CD1197" s="88">
        <f t="shared" si="157"/>
        <v>0</v>
      </c>
      <c r="CE1197" s="89" t="b">
        <f>IF(CC1197&lt;&gt;0,Árboles!AC1510)</f>
        <v>0</v>
      </c>
    </row>
    <row r="1198" spans="68:83">
      <c r="BP1198" s="10">
        <f>Árboles!B1511</f>
        <v>0</v>
      </c>
      <c r="BQ1198" s="86">
        <f>Árboles!G1511</f>
        <v>0</v>
      </c>
      <c r="BR1198" s="87">
        <f>Árboles!V1511</f>
        <v>0</v>
      </c>
      <c r="BS1198" s="87">
        <f>Árboles!W1511</f>
        <v>0</v>
      </c>
      <c r="BT1198" s="88">
        <f t="shared" si="150"/>
        <v>0</v>
      </c>
      <c r="BU1198" s="88">
        <f t="shared" si="151"/>
        <v>0</v>
      </c>
      <c r="BV1198" s="89" t="b">
        <f>IF(BT1198&lt;&gt;0,Árboles!AC1511)</f>
        <v>0</v>
      </c>
      <c r="BW1198" s="88">
        <f t="shared" si="152"/>
        <v>0</v>
      </c>
      <c r="BX1198" s="88">
        <f t="shared" si="153"/>
        <v>0</v>
      </c>
      <c r="BY1198" s="89" t="b">
        <f>IF(BW1198&lt;&gt;0,Árboles!AC1511)</f>
        <v>0</v>
      </c>
      <c r="BZ1198" s="88">
        <f t="shared" si="154"/>
        <v>0</v>
      </c>
      <c r="CA1198" s="88">
        <f t="shared" si="155"/>
        <v>0</v>
      </c>
      <c r="CB1198" s="89" t="b">
        <f>IF(BZ1198&lt;&gt;0,Árboles!AC1511)</f>
        <v>0</v>
      </c>
      <c r="CC1198" s="88">
        <f t="shared" si="156"/>
        <v>0</v>
      </c>
      <c r="CD1198" s="88">
        <f t="shared" si="157"/>
        <v>0</v>
      </c>
      <c r="CE1198" s="89" t="b">
        <f>IF(CC1198&lt;&gt;0,Árboles!AC1511)</f>
        <v>0</v>
      </c>
    </row>
    <row r="1199" spans="68:83">
      <c r="BP1199" s="10">
        <f>Árboles!B1512</f>
        <v>0</v>
      </c>
      <c r="BQ1199" s="86">
        <f>Árboles!G1512</f>
        <v>0</v>
      </c>
      <c r="BR1199" s="87">
        <f>Árboles!V1512</f>
        <v>0</v>
      </c>
      <c r="BS1199" s="87">
        <f>Árboles!W1512</f>
        <v>0</v>
      </c>
      <c r="BT1199" s="88">
        <f t="shared" si="150"/>
        <v>0</v>
      </c>
      <c r="BU1199" s="88">
        <f t="shared" si="151"/>
        <v>0</v>
      </c>
      <c r="BV1199" s="89" t="b">
        <f>IF(BT1199&lt;&gt;0,Árboles!AC1512)</f>
        <v>0</v>
      </c>
      <c r="BW1199" s="88">
        <f t="shared" si="152"/>
        <v>0</v>
      </c>
      <c r="BX1199" s="88">
        <f t="shared" si="153"/>
        <v>0</v>
      </c>
      <c r="BY1199" s="89" t="b">
        <f>IF(BW1199&lt;&gt;0,Árboles!AC1512)</f>
        <v>0</v>
      </c>
      <c r="BZ1199" s="88">
        <f t="shared" si="154"/>
        <v>0</v>
      </c>
      <c r="CA1199" s="88">
        <f t="shared" si="155"/>
        <v>0</v>
      </c>
      <c r="CB1199" s="89" t="b">
        <f>IF(BZ1199&lt;&gt;0,Árboles!AC1512)</f>
        <v>0</v>
      </c>
      <c r="CC1199" s="88">
        <f t="shared" si="156"/>
        <v>0</v>
      </c>
      <c r="CD1199" s="88">
        <f t="shared" si="157"/>
        <v>0</v>
      </c>
      <c r="CE1199" s="89" t="b">
        <f>IF(CC1199&lt;&gt;0,Árboles!AC1512)</f>
        <v>0</v>
      </c>
    </row>
    <row r="1200" spans="68:83">
      <c r="BP1200" s="10">
        <f>Árboles!B1513</f>
        <v>0</v>
      </c>
      <c r="BQ1200" s="86">
        <f>Árboles!G1513</f>
        <v>0</v>
      </c>
      <c r="BR1200" s="87">
        <f>Árboles!V1513</f>
        <v>0</v>
      </c>
      <c r="BS1200" s="87">
        <f>Árboles!W1513</f>
        <v>0</v>
      </c>
      <c r="BT1200" s="88">
        <f t="shared" si="150"/>
        <v>0</v>
      </c>
      <c r="BU1200" s="88">
        <f t="shared" si="151"/>
        <v>0</v>
      </c>
      <c r="BV1200" s="89" t="b">
        <f>IF(BT1200&lt;&gt;0,Árboles!AC1513)</f>
        <v>0</v>
      </c>
      <c r="BW1200" s="88">
        <f t="shared" si="152"/>
        <v>0</v>
      </c>
      <c r="BX1200" s="88">
        <f t="shared" si="153"/>
        <v>0</v>
      </c>
      <c r="BY1200" s="89" t="b">
        <f>IF(BW1200&lt;&gt;0,Árboles!AC1513)</f>
        <v>0</v>
      </c>
      <c r="BZ1200" s="88">
        <f t="shared" si="154"/>
        <v>0</v>
      </c>
      <c r="CA1200" s="88">
        <f t="shared" si="155"/>
        <v>0</v>
      </c>
      <c r="CB1200" s="89" t="b">
        <f>IF(BZ1200&lt;&gt;0,Árboles!AC1513)</f>
        <v>0</v>
      </c>
      <c r="CC1200" s="88">
        <f t="shared" si="156"/>
        <v>0</v>
      </c>
      <c r="CD1200" s="88">
        <f t="shared" si="157"/>
        <v>0</v>
      </c>
      <c r="CE1200" s="89" t="b">
        <f>IF(CC1200&lt;&gt;0,Árboles!AC1513)</f>
        <v>0</v>
      </c>
    </row>
    <row r="1201" spans="68:83">
      <c r="BP1201" s="10">
        <f>Árboles!B1514</f>
        <v>0</v>
      </c>
      <c r="BQ1201" s="86">
        <f>Árboles!G1514</f>
        <v>0</v>
      </c>
      <c r="BR1201" s="87">
        <f>Árboles!V1514</f>
        <v>0</v>
      </c>
      <c r="BS1201" s="87">
        <f>Árboles!W1514</f>
        <v>0</v>
      </c>
      <c r="BT1201" s="88">
        <f t="shared" si="150"/>
        <v>0</v>
      </c>
      <c r="BU1201" s="88">
        <f t="shared" si="151"/>
        <v>0</v>
      </c>
      <c r="BV1201" s="89" t="b">
        <f>IF(BT1201&lt;&gt;0,Árboles!AC1514)</f>
        <v>0</v>
      </c>
      <c r="BW1201" s="88">
        <f t="shared" si="152"/>
        <v>0</v>
      </c>
      <c r="BX1201" s="88">
        <f t="shared" si="153"/>
        <v>0</v>
      </c>
      <c r="BY1201" s="89" t="b">
        <f>IF(BW1201&lt;&gt;0,Árboles!AC1514)</f>
        <v>0</v>
      </c>
      <c r="BZ1201" s="88">
        <f t="shared" si="154"/>
        <v>0</v>
      </c>
      <c r="CA1201" s="88">
        <f t="shared" si="155"/>
        <v>0</v>
      </c>
      <c r="CB1201" s="89" t="b">
        <f>IF(BZ1201&lt;&gt;0,Árboles!AC1514)</f>
        <v>0</v>
      </c>
      <c r="CC1201" s="88">
        <f t="shared" si="156"/>
        <v>0</v>
      </c>
      <c r="CD1201" s="88">
        <f t="shared" si="157"/>
        <v>0</v>
      </c>
      <c r="CE1201" s="89" t="b">
        <f>IF(CC1201&lt;&gt;0,Árboles!AC1514)</f>
        <v>0</v>
      </c>
    </row>
    <row r="1202" spans="68:83">
      <c r="BP1202" s="10">
        <f>Árboles!B1515</f>
        <v>0</v>
      </c>
      <c r="BQ1202" s="86">
        <f>Árboles!G1515</f>
        <v>0</v>
      </c>
      <c r="BR1202" s="87">
        <f>Árboles!V1515</f>
        <v>0</v>
      </c>
      <c r="BS1202" s="87">
        <f>Árboles!W1515</f>
        <v>0</v>
      </c>
      <c r="BT1202" s="88">
        <f t="shared" si="150"/>
        <v>0</v>
      </c>
      <c r="BU1202" s="88">
        <f t="shared" si="151"/>
        <v>0</v>
      </c>
      <c r="BV1202" s="89" t="b">
        <f>IF(BT1202&lt;&gt;0,Árboles!AC1515)</f>
        <v>0</v>
      </c>
      <c r="BW1202" s="88">
        <f t="shared" si="152"/>
        <v>0</v>
      </c>
      <c r="BX1202" s="88">
        <f t="shared" si="153"/>
        <v>0</v>
      </c>
      <c r="BY1202" s="89" t="b">
        <f>IF(BW1202&lt;&gt;0,Árboles!AC1515)</f>
        <v>0</v>
      </c>
      <c r="BZ1202" s="88">
        <f t="shared" si="154"/>
        <v>0</v>
      </c>
      <c r="CA1202" s="88">
        <f t="shared" si="155"/>
        <v>0</v>
      </c>
      <c r="CB1202" s="89" t="b">
        <f>IF(BZ1202&lt;&gt;0,Árboles!AC1515)</f>
        <v>0</v>
      </c>
      <c r="CC1202" s="88">
        <f t="shared" si="156"/>
        <v>0</v>
      </c>
      <c r="CD1202" s="88">
        <f t="shared" si="157"/>
        <v>0</v>
      </c>
      <c r="CE1202" s="89" t="b">
        <f>IF(CC1202&lt;&gt;0,Árboles!AC1515)</f>
        <v>0</v>
      </c>
    </row>
    <row r="1203" spans="68:83">
      <c r="BP1203" s="10">
        <f>Árboles!B1516</f>
        <v>0</v>
      </c>
      <c r="BQ1203" s="86">
        <f>Árboles!G1516</f>
        <v>0</v>
      </c>
      <c r="BR1203" s="87">
        <f>Árboles!V1516</f>
        <v>0</v>
      </c>
      <c r="BS1203" s="87">
        <f>Árboles!W1516</f>
        <v>0</v>
      </c>
      <c r="BT1203" s="88">
        <f t="shared" si="150"/>
        <v>0</v>
      </c>
      <c r="BU1203" s="88">
        <f t="shared" si="151"/>
        <v>0</v>
      </c>
      <c r="BV1203" s="89" t="b">
        <f>IF(BT1203&lt;&gt;0,Árboles!AC1516)</f>
        <v>0</v>
      </c>
      <c r="BW1203" s="88">
        <f t="shared" si="152"/>
        <v>0</v>
      </c>
      <c r="BX1203" s="88">
        <f t="shared" si="153"/>
        <v>0</v>
      </c>
      <c r="BY1203" s="89" t="b">
        <f>IF(BW1203&lt;&gt;0,Árboles!AC1516)</f>
        <v>0</v>
      </c>
      <c r="BZ1203" s="88">
        <f t="shared" si="154"/>
        <v>0</v>
      </c>
      <c r="CA1203" s="88">
        <f t="shared" si="155"/>
        <v>0</v>
      </c>
      <c r="CB1203" s="89" t="b">
        <f>IF(BZ1203&lt;&gt;0,Árboles!AC1516)</f>
        <v>0</v>
      </c>
      <c r="CC1203" s="88">
        <f t="shared" si="156"/>
        <v>0</v>
      </c>
      <c r="CD1203" s="88">
        <f t="shared" si="157"/>
        <v>0</v>
      </c>
      <c r="CE1203" s="89" t="b">
        <f>IF(CC1203&lt;&gt;0,Árboles!AC1516)</f>
        <v>0</v>
      </c>
    </row>
    <row r="1204" spans="68:83">
      <c r="BP1204" s="10">
        <f>Árboles!B1517</f>
        <v>0</v>
      </c>
      <c r="BQ1204" s="86">
        <f>Árboles!G1517</f>
        <v>0</v>
      </c>
      <c r="BR1204" s="87">
        <f>Árboles!V1517</f>
        <v>0</v>
      </c>
      <c r="BS1204" s="87">
        <f>Árboles!W1517</f>
        <v>0</v>
      </c>
      <c r="BT1204" s="88">
        <f t="shared" si="150"/>
        <v>0</v>
      </c>
      <c r="BU1204" s="88">
        <f t="shared" si="151"/>
        <v>0</v>
      </c>
      <c r="BV1204" s="89" t="b">
        <f>IF(BT1204&lt;&gt;0,Árboles!AC1517)</f>
        <v>0</v>
      </c>
      <c r="BW1204" s="88">
        <f t="shared" si="152"/>
        <v>0</v>
      </c>
      <c r="BX1204" s="88">
        <f t="shared" si="153"/>
        <v>0</v>
      </c>
      <c r="BY1204" s="89" t="b">
        <f>IF(BW1204&lt;&gt;0,Árboles!AC1517)</f>
        <v>0</v>
      </c>
      <c r="BZ1204" s="88">
        <f t="shared" si="154"/>
        <v>0</v>
      </c>
      <c r="CA1204" s="88">
        <f t="shared" si="155"/>
        <v>0</v>
      </c>
      <c r="CB1204" s="89" t="b">
        <f>IF(BZ1204&lt;&gt;0,Árboles!AC1517)</f>
        <v>0</v>
      </c>
      <c r="CC1204" s="88">
        <f t="shared" si="156"/>
        <v>0</v>
      </c>
      <c r="CD1204" s="88">
        <f t="shared" si="157"/>
        <v>0</v>
      </c>
      <c r="CE1204" s="89" t="b">
        <f>IF(CC1204&lt;&gt;0,Árboles!AC1517)</f>
        <v>0</v>
      </c>
    </row>
    <row r="1205" spans="68:83">
      <c r="BP1205" s="10">
        <f>Árboles!B1518</f>
        <v>0</v>
      </c>
      <c r="BQ1205" s="86">
        <f>Árboles!G1518</f>
        <v>0</v>
      </c>
      <c r="BR1205" s="87">
        <f>Árboles!V1518</f>
        <v>0</v>
      </c>
      <c r="BS1205" s="87">
        <f>Árboles!W1518</f>
        <v>0</v>
      </c>
      <c r="BT1205" s="88">
        <f t="shared" si="150"/>
        <v>0</v>
      </c>
      <c r="BU1205" s="88">
        <f t="shared" si="151"/>
        <v>0</v>
      </c>
      <c r="BV1205" s="89" t="b">
        <f>IF(BT1205&lt;&gt;0,Árboles!AC1518)</f>
        <v>0</v>
      </c>
      <c r="BW1205" s="88">
        <f t="shared" si="152"/>
        <v>0</v>
      </c>
      <c r="BX1205" s="88">
        <f t="shared" si="153"/>
        <v>0</v>
      </c>
      <c r="BY1205" s="89" t="b">
        <f>IF(BW1205&lt;&gt;0,Árboles!AC1518)</f>
        <v>0</v>
      </c>
      <c r="BZ1205" s="88">
        <f t="shared" si="154"/>
        <v>0</v>
      </c>
      <c r="CA1205" s="88">
        <f t="shared" si="155"/>
        <v>0</v>
      </c>
      <c r="CB1205" s="89" t="b">
        <f>IF(BZ1205&lt;&gt;0,Árboles!AC1518)</f>
        <v>0</v>
      </c>
      <c r="CC1205" s="88">
        <f t="shared" si="156"/>
        <v>0</v>
      </c>
      <c r="CD1205" s="88">
        <f t="shared" si="157"/>
        <v>0</v>
      </c>
      <c r="CE1205" s="89" t="b">
        <f>IF(CC1205&lt;&gt;0,Árboles!AC1518)</f>
        <v>0</v>
      </c>
    </row>
    <row r="1206" spans="68:83">
      <c r="BP1206" s="10">
        <f>Árboles!B1519</f>
        <v>0</v>
      </c>
      <c r="BQ1206" s="86">
        <f>Árboles!G1519</f>
        <v>0</v>
      </c>
      <c r="BR1206" s="87">
        <f>Árboles!V1519</f>
        <v>0</v>
      </c>
      <c r="BS1206" s="87">
        <f>Árboles!W1519</f>
        <v>0</v>
      </c>
      <c r="BT1206" s="88">
        <f t="shared" si="150"/>
        <v>0</v>
      </c>
      <c r="BU1206" s="88">
        <f t="shared" si="151"/>
        <v>0</v>
      </c>
      <c r="BV1206" s="89" t="b">
        <f>IF(BT1206&lt;&gt;0,Árboles!AC1519)</f>
        <v>0</v>
      </c>
      <c r="BW1206" s="88">
        <f t="shared" si="152"/>
        <v>0</v>
      </c>
      <c r="BX1206" s="88">
        <f t="shared" si="153"/>
        <v>0</v>
      </c>
      <c r="BY1206" s="89" t="b">
        <f>IF(BW1206&lt;&gt;0,Árboles!AC1519)</f>
        <v>0</v>
      </c>
      <c r="BZ1206" s="88">
        <f t="shared" si="154"/>
        <v>0</v>
      </c>
      <c r="CA1206" s="88">
        <f t="shared" si="155"/>
        <v>0</v>
      </c>
      <c r="CB1206" s="89" t="b">
        <f>IF(BZ1206&lt;&gt;0,Árboles!AC1519)</f>
        <v>0</v>
      </c>
      <c r="CC1206" s="88">
        <f t="shared" si="156"/>
        <v>0</v>
      </c>
      <c r="CD1206" s="88">
        <f t="shared" si="157"/>
        <v>0</v>
      </c>
      <c r="CE1206" s="89" t="b">
        <f>IF(CC1206&lt;&gt;0,Árboles!AC1519)</f>
        <v>0</v>
      </c>
    </row>
    <row r="1207" spans="68:83">
      <c r="BP1207" s="10">
        <f>Árboles!B1520</f>
        <v>0</v>
      </c>
      <c r="BQ1207" s="86">
        <f>Árboles!G1520</f>
        <v>0</v>
      </c>
      <c r="BR1207" s="87">
        <f>Árboles!V1520</f>
        <v>0</v>
      </c>
      <c r="BS1207" s="87">
        <f>Árboles!W1520</f>
        <v>0</v>
      </c>
      <c r="BT1207" s="88">
        <f t="shared" si="150"/>
        <v>0</v>
      </c>
      <c r="BU1207" s="88">
        <f t="shared" si="151"/>
        <v>0</v>
      </c>
      <c r="BV1207" s="89" t="b">
        <f>IF(BT1207&lt;&gt;0,Árboles!AC1520)</f>
        <v>0</v>
      </c>
      <c r="BW1207" s="88">
        <f t="shared" si="152"/>
        <v>0</v>
      </c>
      <c r="BX1207" s="88">
        <f t="shared" si="153"/>
        <v>0</v>
      </c>
      <c r="BY1207" s="89" t="b">
        <f>IF(BW1207&lt;&gt;0,Árboles!AC1520)</f>
        <v>0</v>
      </c>
      <c r="BZ1207" s="88">
        <f t="shared" si="154"/>
        <v>0</v>
      </c>
      <c r="CA1207" s="88">
        <f t="shared" si="155"/>
        <v>0</v>
      </c>
      <c r="CB1207" s="89" t="b">
        <f>IF(BZ1207&lt;&gt;0,Árboles!AC1520)</f>
        <v>0</v>
      </c>
      <c r="CC1207" s="88">
        <f t="shared" si="156"/>
        <v>0</v>
      </c>
      <c r="CD1207" s="88">
        <f t="shared" si="157"/>
        <v>0</v>
      </c>
      <c r="CE1207" s="89" t="b">
        <f>IF(CC1207&lt;&gt;0,Árboles!AC1520)</f>
        <v>0</v>
      </c>
    </row>
    <row r="1208" spans="68:83">
      <c r="BP1208" s="10">
        <f>Árboles!B1521</f>
        <v>0</v>
      </c>
      <c r="BQ1208" s="86">
        <f>Árboles!G1521</f>
        <v>0</v>
      </c>
      <c r="BR1208" s="87">
        <f>Árboles!V1521</f>
        <v>0</v>
      </c>
      <c r="BS1208" s="87">
        <f>Árboles!W1521</f>
        <v>0</v>
      </c>
      <c r="BT1208" s="88">
        <f t="shared" si="150"/>
        <v>0</v>
      </c>
      <c r="BU1208" s="88">
        <f t="shared" si="151"/>
        <v>0</v>
      </c>
      <c r="BV1208" s="89" t="b">
        <f>IF(BT1208&lt;&gt;0,Árboles!AC1521)</f>
        <v>0</v>
      </c>
      <c r="BW1208" s="88">
        <f t="shared" si="152"/>
        <v>0</v>
      </c>
      <c r="BX1208" s="88">
        <f t="shared" si="153"/>
        <v>0</v>
      </c>
      <c r="BY1208" s="89" t="b">
        <f>IF(BW1208&lt;&gt;0,Árboles!AC1521)</f>
        <v>0</v>
      </c>
      <c r="BZ1208" s="88">
        <f t="shared" si="154"/>
        <v>0</v>
      </c>
      <c r="CA1208" s="88">
        <f t="shared" si="155"/>
        <v>0</v>
      </c>
      <c r="CB1208" s="89" t="b">
        <f>IF(BZ1208&lt;&gt;0,Árboles!AC1521)</f>
        <v>0</v>
      </c>
      <c r="CC1208" s="88">
        <f t="shared" si="156"/>
        <v>0</v>
      </c>
      <c r="CD1208" s="88">
        <f t="shared" si="157"/>
        <v>0</v>
      </c>
      <c r="CE1208" s="89" t="b">
        <f>IF(CC1208&lt;&gt;0,Árboles!AC1521)</f>
        <v>0</v>
      </c>
    </row>
    <row r="1209" spans="68:83">
      <c r="BP1209" s="10">
        <f>Árboles!B1522</f>
        <v>0</v>
      </c>
      <c r="BQ1209" s="86">
        <f>Árboles!G1522</f>
        <v>0</v>
      </c>
      <c r="BR1209" s="87">
        <f>Árboles!V1522</f>
        <v>0</v>
      </c>
      <c r="BS1209" s="87">
        <f>Árboles!W1522</f>
        <v>0</v>
      </c>
      <c r="BT1209" s="88">
        <f t="shared" si="150"/>
        <v>0</v>
      </c>
      <c r="BU1209" s="88">
        <f t="shared" si="151"/>
        <v>0</v>
      </c>
      <c r="BV1209" s="89" t="b">
        <f>IF(BT1209&lt;&gt;0,Árboles!AC1522)</f>
        <v>0</v>
      </c>
      <c r="BW1209" s="88">
        <f t="shared" si="152"/>
        <v>0</v>
      </c>
      <c r="BX1209" s="88">
        <f t="shared" si="153"/>
        <v>0</v>
      </c>
      <c r="BY1209" s="89" t="b">
        <f>IF(BW1209&lt;&gt;0,Árboles!AC1522)</f>
        <v>0</v>
      </c>
      <c r="BZ1209" s="88">
        <f t="shared" si="154"/>
        <v>0</v>
      </c>
      <c r="CA1209" s="88">
        <f t="shared" si="155"/>
        <v>0</v>
      </c>
      <c r="CB1209" s="89" t="b">
        <f>IF(BZ1209&lt;&gt;0,Árboles!AC1522)</f>
        <v>0</v>
      </c>
      <c r="CC1209" s="88">
        <f t="shared" si="156"/>
        <v>0</v>
      </c>
      <c r="CD1209" s="88">
        <f t="shared" si="157"/>
        <v>0</v>
      </c>
      <c r="CE1209" s="89" t="b">
        <f>IF(CC1209&lt;&gt;0,Árboles!AC1522)</f>
        <v>0</v>
      </c>
    </row>
    <row r="1210" spans="68:83">
      <c r="BP1210" s="10">
        <f>Árboles!B1523</f>
        <v>0</v>
      </c>
      <c r="BQ1210" s="86">
        <f>Árboles!G1523</f>
        <v>0</v>
      </c>
      <c r="BR1210" s="87">
        <f>Árboles!V1523</f>
        <v>0</v>
      </c>
      <c r="BS1210" s="87">
        <f>Árboles!W1523</f>
        <v>0</v>
      </c>
      <c r="BT1210" s="88">
        <f t="shared" si="150"/>
        <v>0</v>
      </c>
      <c r="BU1210" s="88">
        <f t="shared" si="151"/>
        <v>0</v>
      </c>
      <c r="BV1210" s="89" t="b">
        <f>IF(BT1210&lt;&gt;0,Árboles!AC1523)</f>
        <v>0</v>
      </c>
      <c r="BW1210" s="88">
        <f t="shared" si="152"/>
        <v>0</v>
      </c>
      <c r="BX1210" s="88">
        <f t="shared" si="153"/>
        <v>0</v>
      </c>
      <c r="BY1210" s="89" t="b">
        <f>IF(BW1210&lt;&gt;0,Árboles!AC1523)</f>
        <v>0</v>
      </c>
      <c r="BZ1210" s="88">
        <f t="shared" si="154"/>
        <v>0</v>
      </c>
      <c r="CA1210" s="88">
        <f t="shared" si="155"/>
        <v>0</v>
      </c>
      <c r="CB1210" s="89" t="b">
        <f>IF(BZ1210&lt;&gt;0,Árboles!AC1523)</f>
        <v>0</v>
      </c>
      <c r="CC1210" s="88">
        <f t="shared" si="156"/>
        <v>0</v>
      </c>
      <c r="CD1210" s="88">
        <f t="shared" si="157"/>
        <v>0</v>
      </c>
      <c r="CE1210" s="89" t="b">
        <f>IF(CC1210&lt;&gt;0,Árboles!AC1523)</f>
        <v>0</v>
      </c>
    </row>
    <row r="1211" spans="68:83">
      <c r="BP1211" s="10">
        <f>Árboles!B1524</f>
        <v>0</v>
      </c>
      <c r="BQ1211" s="86">
        <f>Árboles!G1524</f>
        <v>0</v>
      </c>
      <c r="BR1211" s="87">
        <f>Árboles!V1524</f>
        <v>0</v>
      </c>
      <c r="BS1211" s="87">
        <f>Árboles!W1524</f>
        <v>0</v>
      </c>
      <c r="BT1211" s="88">
        <f t="shared" si="150"/>
        <v>0</v>
      </c>
      <c r="BU1211" s="88">
        <f t="shared" si="151"/>
        <v>0</v>
      </c>
      <c r="BV1211" s="89" t="b">
        <f>IF(BT1211&lt;&gt;0,Árboles!AC1524)</f>
        <v>0</v>
      </c>
      <c r="BW1211" s="88">
        <f t="shared" si="152"/>
        <v>0</v>
      </c>
      <c r="BX1211" s="88">
        <f t="shared" si="153"/>
        <v>0</v>
      </c>
      <c r="BY1211" s="89" t="b">
        <f>IF(BW1211&lt;&gt;0,Árboles!AC1524)</f>
        <v>0</v>
      </c>
      <c r="BZ1211" s="88">
        <f t="shared" si="154"/>
        <v>0</v>
      </c>
      <c r="CA1211" s="88">
        <f t="shared" si="155"/>
        <v>0</v>
      </c>
      <c r="CB1211" s="89" t="b">
        <f>IF(BZ1211&lt;&gt;0,Árboles!AC1524)</f>
        <v>0</v>
      </c>
      <c r="CC1211" s="88">
        <f t="shared" si="156"/>
        <v>0</v>
      </c>
      <c r="CD1211" s="88">
        <f t="shared" si="157"/>
        <v>0</v>
      </c>
      <c r="CE1211" s="89" t="b">
        <f>IF(CC1211&lt;&gt;0,Árboles!AC1524)</f>
        <v>0</v>
      </c>
    </row>
    <row r="1212" spans="68:83">
      <c r="BP1212" s="10">
        <f>Árboles!B1525</f>
        <v>0</v>
      </c>
      <c r="BQ1212" s="86">
        <f>Árboles!G1525</f>
        <v>0</v>
      </c>
      <c r="BR1212" s="87">
        <f>Árboles!V1525</f>
        <v>0</v>
      </c>
      <c r="BS1212" s="87">
        <f>Árboles!W1525</f>
        <v>0</v>
      </c>
      <c r="BT1212" s="88">
        <f t="shared" si="150"/>
        <v>0</v>
      </c>
      <c r="BU1212" s="88">
        <f t="shared" si="151"/>
        <v>0</v>
      </c>
      <c r="BV1212" s="89" t="b">
        <f>IF(BT1212&lt;&gt;0,Árboles!AC1525)</f>
        <v>0</v>
      </c>
      <c r="BW1212" s="88">
        <f t="shared" si="152"/>
        <v>0</v>
      </c>
      <c r="BX1212" s="88">
        <f t="shared" si="153"/>
        <v>0</v>
      </c>
      <c r="BY1212" s="89" t="b">
        <f>IF(BW1212&lt;&gt;0,Árboles!AC1525)</f>
        <v>0</v>
      </c>
      <c r="BZ1212" s="88">
        <f t="shared" si="154"/>
        <v>0</v>
      </c>
      <c r="CA1212" s="88">
        <f t="shared" si="155"/>
        <v>0</v>
      </c>
      <c r="CB1212" s="89" t="b">
        <f>IF(BZ1212&lt;&gt;0,Árboles!AC1525)</f>
        <v>0</v>
      </c>
      <c r="CC1212" s="88">
        <f t="shared" si="156"/>
        <v>0</v>
      </c>
      <c r="CD1212" s="88">
        <f t="shared" si="157"/>
        <v>0</v>
      </c>
      <c r="CE1212" s="89" t="b">
        <f>IF(CC1212&lt;&gt;0,Árboles!AC1525)</f>
        <v>0</v>
      </c>
    </row>
    <row r="1213" spans="68:83">
      <c r="BP1213" s="10">
        <f>Árboles!B1526</f>
        <v>0</v>
      </c>
      <c r="BQ1213" s="86">
        <f>Árboles!G1526</f>
        <v>0</v>
      </c>
      <c r="BR1213" s="87">
        <f>Árboles!V1526</f>
        <v>0</v>
      </c>
      <c r="BS1213" s="87">
        <f>Árboles!W1526</f>
        <v>0</v>
      </c>
      <c r="BT1213" s="88">
        <f t="shared" si="150"/>
        <v>0</v>
      </c>
      <c r="BU1213" s="88">
        <f t="shared" si="151"/>
        <v>0</v>
      </c>
      <c r="BV1213" s="89" t="b">
        <f>IF(BT1213&lt;&gt;0,Árboles!AC1526)</f>
        <v>0</v>
      </c>
      <c r="BW1213" s="88">
        <f t="shared" si="152"/>
        <v>0</v>
      </c>
      <c r="BX1213" s="88">
        <f t="shared" si="153"/>
        <v>0</v>
      </c>
      <c r="BY1213" s="89" t="b">
        <f>IF(BW1213&lt;&gt;0,Árboles!AC1526)</f>
        <v>0</v>
      </c>
      <c r="BZ1213" s="88">
        <f t="shared" si="154"/>
        <v>0</v>
      </c>
      <c r="CA1213" s="88">
        <f t="shared" si="155"/>
        <v>0</v>
      </c>
      <c r="CB1213" s="89" t="b">
        <f>IF(BZ1213&lt;&gt;0,Árboles!AC1526)</f>
        <v>0</v>
      </c>
      <c r="CC1213" s="88">
        <f t="shared" si="156"/>
        <v>0</v>
      </c>
      <c r="CD1213" s="88">
        <f t="shared" si="157"/>
        <v>0</v>
      </c>
      <c r="CE1213" s="89" t="b">
        <f>IF(CC1213&lt;&gt;0,Árboles!AC1526)</f>
        <v>0</v>
      </c>
    </row>
    <row r="1214" spans="68:83">
      <c r="BP1214" s="10">
        <f>Árboles!B1527</f>
        <v>0</v>
      </c>
      <c r="BQ1214" s="86">
        <f>Árboles!G1527</f>
        <v>0</v>
      </c>
      <c r="BR1214" s="87">
        <f>Árboles!V1527</f>
        <v>0</v>
      </c>
      <c r="BS1214" s="87">
        <f>Árboles!W1527</f>
        <v>0</v>
      </c>
      <c r="BT1214" s="88">
        <f t="shared" si="150"/>
        <v>0</v>
      </c>
      <c r="BU1214" s="88">
        <f t="shared" si="151"/>
        <v>0</v>
      </c>
      <c r="BV1214" s="89" t="b">
        <f>IF(BT1214&lt;&gt;0,Árboles!AC1527)</f>
        <v>0</v>
      </c>
      <c r="BW1214" s="88">
        <f t="shared" si="152"/>
        <v>0</v>
      </c>
      <c r="BX1214" s="88">
        <f t="shared" si="153"/>
        <v>0</v>
      </c>
      <c r="BY1214" s="89" t="b">
        <f>IF(BW1214&lt;&gt;0,Árboles!AC1527)</f>
        <v>0</v>
      </c>
      <c r="BZ1214" s="88">
        <f t="shared" si="154"/>
        <v>0</v>
      </c>
      <c r="CA1214" s="88">
        <f t="shared" si="155"/>
        <v>0</v>
      </c>
      <c r="CB1214" s="89" t="b">
        <f>IF(BZ1214&lt;&gt;0,Árboles!AC1527)</f>
        <v>0</v>
      </c>
      <c r="CC1214" s="88">
        <f t="shared" si="156"/>
        <v>0</v>
      </c>
      <c r="CD1214" s="88">
        <f t="shared" si="157"/>
        <v>0</v>
      </c>
      <c r="CE1214" s="89" t="b">
        <f>IF(CC1214&lt;&gt;0,Árboles!AC1527)</f>
        <v>0</v>
      </c>
    </row>
    <row r="1215" spans="68:83">
      <c r="BP1215" s="10">
        <f>Árboles!B1528</f>
        <v>0</v>
      </c>
      <c r="BQ1215" s="86">
        <f>Árboles!G1528</f>
        <v>0</v>
      </c>
      <c r="BR1215" s="87">
        <f>Árboles!V1528</f>
        <v>0</v>
      </c>
      <c r="BS1215" s="87">
        <f>Árboles!W1528</f>
        <v>0</v>
      </c>
      <c r="BT1215" s="88">
        <f t="shared" si="150"/>
        <v>0</v>
      </c>
      <c r="BU1215" s="88">
        <f t="shared" si="151"/>
        <v>0</v>
      </c>
      <c r="BV1215" s="89" t="b">
        <f>IF(BT1215&lt;&gt;0,Árboles!AC1528)</f>
        <v>0</v>
      </c>
      <c r="BW1215" s="88">
        <f t="shared" si="152"/>
        <v>0</v>
      </c>
      <c r="BX1215" s="88">
        <f t="shared" si="153"/>
        <v>0</v>
      </c>
      <c r="BY1215" s="89" t="b">
        <f>IF(BW1215&lt;&gt;0,Árboles!AC1528)</f>
        <v>0</v>
      </c>
      <c r="BZ1215" s="88">
        <f t="shared" si="154"/>
        <v>0</v>
      </c>
      <c r="CA1215" s="88">
        <f t="shared" si="155"/>
        <v>0</v>
      </c>
      <c r="CB1215" s="89" t="b">
        <f>IF(BZ1215&lt;&gt;0,Árboles!AC1528)</f>
        <v>0</v>
      </c>
      <c r="CC1215" s="88">
        <f t="shared" si="156"/>
        <v>0</v>
      </c>
      <c r="CD1215" s="88">
        <f t="shared" si="157"/>
        <v>0</v>
      </c>
      <c r="CE1215" s="89" t="b">
        <f>IF(CC1215&lt;&gt;0,Árboles!AC1528)</f>
        <v>0</v>
      </c>
    </row>
    <row r="1216" spans="68:83">
      <c r="BP1216" s="10">
        <f>Árboles!B1529</f>
        <v>0</v>
      </c>
      <c r="BQ1216" s="86">
        <f>Árboles!G1529</f>
        <v>0</v>
      </c>
      <c r="BR1216" s="87">
        <f>Árboles!V1529</f>
        <v>0</v>
      </c>
      <c r="BS1216" s="87">
        <f>Árboles!W1529</f>
        <v>0</v>
      </c>
      <c r="BT1216" s="88">
        <f t="shared" si="150"/>
        <v>0</v>
      </c>
      <c r="BU1216" s="88">
        <f t="shared" si="151"/>
        <v>0</v>
      </c>
      <c r="BV1216" s="89" t="b">
        <f>IF(BT1216&lt;&gt;0,Árboles!AC1529)</f>
        <v>0</v>
      </c>
      <c r="BW1216" s="88">
        <f t="shared" si="152"/>
        <v>0</v>
      </c>
      <c r="BX1216" s="88">
        <f t="shared" si="153"/>
        <v>0</v>
      </c>
      <c r="BY1216" s="89" t="b">
        <f>IF(BW1216&lt;&gt;0,Árboles!AC1529)</f>
        <v>0</v>
      </c>
      <c r="BZ1216" s="88">
        <f t="shared" si="154"/>
        <v>0</v>
      </c>
      <c r="CA1216" s="88">
        <f t="shared" si="155"/>
        <v>0</v>
      </c>
      <c r="CB1216" s="89" t="b">
        <f>IF(BZ1216&lt;&gt;0,Árboles!AC1529)</f>
        <v>0</v>
      </c>
      <c r="CC1216" s="88">
        <f t="shared" si="156"/>
        <v>0</v>
      </c>
      <c r="CD1216" s="88">
        <f t="shared" si="157"/>
        <v>0</v>
      </c>
      <c r="CE1216" s="89" t="b">
        <f>IF(CC1216&lt;&gt;0,Árboles!AC1529)</f>
        <v>0</v>
      </c>
    </row>
    <row r="1217" spans="68:83">
      <c r="BP1217" s="10">
        <f>Árboles!B1530</f>
        <v>0</v>
      </c>
      <c r="BQ1217" s="86">
        <f>Árboles!G1530</f>
        <v>0</v>
      </c>
      <c r="BR1217" s="87">
        <f>Árboles!V1530</f>
        <v>0</v>
      </c>
      <c r="BS1217" s="87">
        <f>Árboles!W1530</f>
        <v>0</v>
      </c>
      <c r="BT1217" s="88">
        <f t="shared" si="150"/>
        <v>0</v>
      </c>
      <c r="BU1217" s="88">
        <f t="shared" si="151"/>
        <v>0</v>
      </c>
      <c r="BV1217" s="89" t="b">
        <f>IF(BT1217&lt;&gt;0,Árboles!AC1530)</f>
        <v>0</v>
      </c>
      <c r="BW1217" s="88">
        <f t="shared" si="152"/>
        <v>0</v>
      </c>
      <c r="BX1217" s="88">
        <f t="shared" si="153"/>
        <v>0</v>
      </c>
      <c r="BY1217" s="89" t="b">
        <f>IF(BW1217&lt;&gt;0,Árboles!AC1530)</f>
        <v>0</v>
      </c>
      <c r="BZ1217" s="88">
        <f t="shared" si="154"/>
        <v>0</v>
      </c>
      <c r="CA1217" s="88">
        <f t="shared" si="155"/>
        <v>0</v>
      </c>
      <c r="CB1217" s="89" t="b">
        <f>IF(BZ1217&lt;&gt;0,Árboles!AC1530)</f>
        <v>0</v>
      </c>
      <c r="CC1217" s="88">
        <f t="shared" si="156"/>
        <v>0</v>
      </c>
      <c r="CD1217" s="88">
        <f t="shared" si="157"/>
        <v>0</v>
      </c>
      <c r="CE1217" s="89" t="b">
        <f>IF(CC1217&lt;&gt;0,Árboles!AC1530)</f>
        <v>0</v>
      </c>
    </row>
    <row r="1218" spans="68:83">
      <c r="BP1218" s="10">
        <f>Árboles!B1531</f>
        <v>0</v>
      </c>
      <c r="BQ1218" s="86">
        <f>Árboles!G1531</f>
        <v>0</v>
      </c>
      <c r="BR1218" s="87">
        <f>Árboles!V1531</f>
        <v>0</v>
      </c>
      <c r="BS1218" s="87">
        <f>Árboles!W1531</f>
        <v>0</v>
      </c>
      <c r="BT1218" s="88">
        <f t="shared" si="150"/>
        <v>0</v>
      </c>
      <c r="BU1218" s="88">
        <f t="shared" si="151"/>
        <v>0</v>
      </c>
      <c r="BV1218" s="89" t="b">
        <f>IF(BT1218&lt;&gt;0,Árboles!AC1531)</f>
        <v>0</v>
      </c>
      <c r="BW1218" s="88">
        <f t="shared" si="152"/>
        <v>0</v>
      </c>
      <c r="BX1218" s="88">
        <f t="shared" si="153"/>
        <v>0</v>
      </c>
      <c r="BY1218" s="89" t="b">
        <f>IF(BW1218&lt;&gt;0,Árboles!AC1531)</f>
        <v>0</v>
      </c>
      <c r="BZ1218" s="88">
        <f t="shared" si="154"/>
        <v>0</v>
      </c>
      <c r="CA1218" s="88">
        <f t="shared" si="155"/>
        <v>0</v>
      </c>
      <c r="CB1218" s="89" t="b">
        <f>IF(BZ1218&lt;&gt;0,Árboles!AC1531)</f>
        <v>0</v>
      </c>
      <c r="CC1218" s="88">
        <f t="shared" si="156"/>
        <v>0</v>
      </c>
      <c r="CD1218" s="88">
        <f t="shared" si="157"/>
        <v>0</v>
      </c>
      <c r="CE1218" s="89" t="b">
        <f>IF(CC1218&lt;&gt;0,Árboles!AC1531)</f>
        <v>0</v>
      </c>
    </row>
    <row r="1219" spans="68:83">
      <c r="BP1219" s="10">
        <f>Árboles!B1532</f>
        <v>0</v>
      </c>
      <c r="BQ1219" s="86">
        <f>Árboles!G1532</f>
        <v>0</v>
      </c>
      <c r="BR1219" s="87">
        <f>Árboles!V1532</f>
        <v>0</v>
      </c>
      <c r="BS1219" s="87">
        <f>Árboles!W1532</f>
        <v>0</v>
      </c>
      <c r="BT1219" s="88">
        <f t="shared" si="150"/>
        <v>0</v>
      </c>
      <c r="BU1219" s="88">
        <f t="shared" si="151"/>
        <v>0</v>
      </c>
      <c r="BV1219" s="89" t="b">
        <f>IF(BT1219&lt;&gt;0,Árboles!AC1532)</f>
        <v>0</v>
      </c>
      <c r="BW1219" s="88">
        <f t="shared" si="152"/>
        <v>0</v>
      </c>
      <c r="BX1219" s="88">
        <f t="shared" si="153"/>
        <v>0</v>
      </c>
      <c r="BY1219" s="89" t="b">
        <f>IF(BW1219&lt;&gt;0,Árboles!AC1532)</f>
        <v>0</v>
      </c>
      <c r="BZ1219" s="88">
        <f t="shared" si="154"/>
        <v>0</v>
      </c>
      <c r="CA1219" s="88">
        <f t="shared" si="155"/>
        <v>0</v>
      </c>
      <c r="CB1219" s="89" t="b">
        <f>IF(BZ1219&lt;&gt;0,Árboles!AC1532)</f>
        <v>0</v>
      </c>
      <c r="CC1219" s="88">
        <f t="shared" si="156"/>
        <v>0</v>
      </c>
      <c r="CD1219" s="88">
        <f t="shared" si="157"/>
        <v>0</v>
      </c>
      <c r="CE1219" s="89" t="b">
        <f>IF(CC1219&lt;&gt;0,Árboles!AC1532)</f>
        <v>0</v>
      </c>
    </row>
    <row r="1220" spans="68:83">
      <c r="BP1220" s="10">
        <f>Árboles!B1533</f>
        <v>0</v>
      </c>
      <c r="BQ1220" s="86">
        <f>Árboles!G1533</f>
        <v>0</v>
      </c>
      <c r="BR1220" s="87">
        <f>Árboles!V1533</f>
        <v>0</v>
      </c>
      <c r="BS1220" s="87">
        <f>Árboles!W1533</f>
        <v>0</v>
      </c>
      <c r="BT1220" s="88">
        <f t="shared" si="150"/>
        <v>0</v>
      </c>
      <c r="BU1220" s="88">
        <f t="shared" si="151"/>
        <v>0</v>
      </c>
      <c r="BV1220" s="89" t="b">
        <f>IF(BT1220&lt;&gt;0,Árboles!AC1533)</f>
        <v>0</v>
      </c>
      <c r="BW1220" s="88">
        <f t="shared" si="152"/>
        <v>0</v>
      </c>
      <c r="BX1220" s="88">
        <f t="shared" si="153"/>
        <v>0</v>
      </c>
      <c r="BY1220" s="89" t="b">
        <f>IF(BW1220&lt;&gt;0,Árboles!AC1533)</f>
        <v>0</v>
      </c>
      <c r="BZ1220" s="88">
        <f t="shared" si="154"/>
        <v>0</v>
      </c>
      <c r="CA1220" s="88">
        <f t="shared" si="155"/>
        <v>0</v>
      </c>
      <c r="CB1220" s="89" t="b">
        <f>IF(BZ1220&lt;&gt;0,Árboles!AC1533)</f>
        <v>0</v>
      </c>
      <c r="CC1220" s="88">
        <f t="shared" si="156"/>
        <v>0</v>
      </c>
      <c r="CD1220" s="88">
        <f t="shared" si="157"/>
        <v>0</v>
      </c>
      <c r="CE1220" s="89" t="b">
        <f>IF(CC1220&lt;&gt;0,Árboles!AC1533)</f>
        <v>0</v>
      </c>
    </row>
    <row r="1221" spans="68:83">
      <c r="BP1221" s="10">
        <f>Árboles!B1534</f>
        <v>0</v>
      </c>
      <c r="BQ1221" s="86">
        <f>Árboles!G1534</f>
        <v>0</v>
      </c>
      <c r="BR1221" s="87">
        <f>Árboles!V1534</f>
        <v>0</v>
      </c>
      <c r="BS1221" s="87">
        <f>Árboles!W1534</f>
        <v>0</v>
      </c>
      <c r="BT1221" s="88">
        <f t="shared" si="150"/>
        <v>0</v>
      </c>
      <c r="BU1221" s="88">
        <f t="shared" si="151"/>
        <v>0</v>
      </c>
      <c r="BV1221" s="89" t="b">
        <f>IF(BT1221&lt;&gt;0,Árboles!AC1534)</f>
        <v>0</v>
      </c>
      <c r="BW1221" s="88">
        <f t="shared" si="152"/>
        <v>0</v>
      </c>
      <c r="BX1221" s="88">
        <f t="shared" si="153"/>
        <v>0</v>
      </c>
      <c r="BY1221" s="89" t="b">
        <f>IF(BW1221&lt;&gt;0,Árboles!AC1534)</f>
        <v>0</v>
      </c>
      <c r="BZ1221" s="88">
        <f t="shared" si="154"/>
        <v>0</v>
      </c>
      <c r="CA1221" s="88">
        <f t="shared" si="155"/>
        <v>0</v>
      </c>
      <c r="CB1221" s="89" t="b">
        <f>IF(BZ1221&lt;&gt;0,Árboles!AC1534)</f>
        <v>0</v>
      </c>
      <c r="CC1221" s="88">
        <f t="shared" si="156"/>
        <v>0</v>
      </c>
      <c r="CD1221" s="88">
        <f t="shared" si="157"/>
        <v>0</v>
      </c>
      <c r="CE1221" s="89" t="b">
        <f>IF(CC1221&lt;&gt;0,Árboles!AC1534)</f>
        <v>0</v>
      </c>
    </row>
    <row r="1222" spans="68:83">
      <c r="BP1222" s="10">
        <f>Árboles!B1535</f>
        <v>0</v>
      </c>
      <c r="BQ1222" s="86">
        <f>Árboles!G1535</f>
        <v>0</v>
      </c>
      <c r="BR1222" s="87">
        <f>Árboles!V1535</f>
        <v>0</v>
      </c>
      <c r="BS1222" s="87">
        <f>Árboles!W1535</f>
        <v>0</v>
      </c>
      <c r="BT1222" s="88">
        <f t="shared" si="150"/>
        <v>0</v>
      </c>
      <c r="BU1222" s="88">
        <f t="shared" si="151"/>
        <v>0</v>
      </c>
      <c r="BV1222" s="89" t="b">
        <f>IF(BT1222&lt;&gt;0,Árboles!AC1535)</f>
        <v>0</v>
      </c>
      <c r="BW1222" s="88">
        <f t="shared" si="152"/>
        <v>0</v>
      </c>
      <c r="BX1222" s="88">
        <f t="shared" si="153"/>
        <v>0</v>
      </c>
      <c r="BY1222" s="89" t="b">
        <f>IF(BW1222&lt;&gt;0,Árboles!AC1535)</f>
        <v>0</v>
      </c>
      <c r="BZ1222" s="88">
        <f t="shared" si="154"/>
        <v>0</v>
      </c>
      <c r="CA1222" s="88">
        <f t="shared" si="155"/>
        <v>0</v>
      </c>
      <c r="CB1222" s="89" t="b">
        <f>IF(BZ1222&lt;&gt;0,Árboles!AC1535)</f>
        <v>0</v>
      </c>
      <c r="CC1222" s="88">
        <f t="shared" si="156"/>
        <v>0</v>
      </c>
      <c r="CD1222" s="88">
        <f t="shared" si="157"/>
        <v>0</v>
      </c>
      <c r="CE1222" s="89" t="b">
        <f>IF(CC1222&lt;&gt;0,Árboles!AC1535)</f>
        <v>0</v>
      </c>
    </row>
    <row r="1223" spans="68:83">
      <c r="BP1223" s="10">
        <f>Árboles!B1536</f>
        <v>0</v>
      </c>
      <c r="BQ1223" s="86">
        <f>Árboles!G1536</f>
        <v>0</v>
      </c>
      <c r="BR1223" s="87">
        <f>Árboles!V1536</f>
        <v>0</v>
      </c>
      <c r="BS1223" s="87">
        <f>Árboles!W1536</f>
        <v>0</v>
      </c>
      <c r="BT1223" s="88">
        <f t="shared" si="150"/>
        <v>0</v>
      </c>
      <c r="BU1223" s="88">
        <f t="shared" si="151"/>
        <v>0</v>
      </c>
      <c r="BV1223" s="89" t="b">
        <f>IF(BT1223&lt;&gt;0,Árboles!AC1536)</f>
        <v>0</v>
      </c>
      <c r="BW1223" s="88">
        <f t="shared" si="152"/>
        <v>0</v>
      </c>
      <c r="BX1223" s="88">
        <f t="shared" si="153"/>
        <v>0</v>
      </c>
      <c r="BY1223" s="89" t="b">
        <f>IF(BW1223&lt;&gt;0,Árboles!AC1536)</f>
        <v>0</v>
      </c>
      <c r="BZ1223" s="88">
        <f t="shared" si="154"/>
        <v>0</v>
      </c>
      <c r="CA1223" s="88">
        <f t="shared" si="155"/>
        <v>0</v>
      </c>
      <c r="CB1223" s="89" t="b">
        <f>IF(BZ1223&lt;&gt;0,Árboles!AC1536)</f>
        <v>0</v>
      </c>
      <c r="CC1223" s="88">
        <f t="shared" si="156"/>
        <v>0</v>
      </c>
      <c r="CD1223" s="88">
        <f t="shared" si="157"/>
        <v>0</v>
      </c>
      <c r="CE1223" s="89" t="b">
        <f>IF(CC1223&lt;&gt;0,Árboles!AC1536)</f>
        <v>0</v>
      </c>
    </row>
    <row r="1224" spans="68:83">
      <c r="BP1224" s="10">
        <f>Árboles!B1537</f>
        <v>0</v>
      </c>
      <c r="BQ1224" s="86">
        <f>Árboles!G1537</f>
        <v>0</v>
      </c>
      <c r="BR1224" s="87">
        <f>Árboles!V1537</f>
        <v>0</v>
      </c>
      <c r="BS1224" s="87">
        <f>Árboles!W1537</f>
        <v>0</v>
      </c>
      <c r="BT1224" s="88">
        <f t="shared" si="150"/>
        <v>0</v>
      </c>
      <c r="BU1224" s="88">
        <f t="shared" si="151"/>
        <v>0</v>
      </c>
      <c r="BV1224" s="89" t="b">
        <f>IF(BT1224&lt;&gt;0,Árboles!AC1537)</f>
        <v>0</v>
      </c>
      <c r="BW1224" s="88">
        <f t="shared" si="152"/>
        <v>0</v>
      </c>
      <c r="BX1224" s="88">
        <f t="shared" si="153"/>
        <v>0</v>
      </c>
      <c r="BY1224" s="89" t="b">
        <f>IF(BW1224&lt;&gt;0,Árboles!AC1537)</f>
        <v>0</v>
      </c>
      <c r="BZ1224" s="88">
        <f t="shared" si="154"/>
        <v>0</v>
      </c>
      <c r="CA1224" s="88">
        <f t="shared" si="155"/>
        <v>0</v>
      </c>
      <c r="CB1224" s="89" t="b">
        <f>IF(BZ1224&lt;&gt;0,Árboles!AC1537)</f>
        <v>0</v>
      </c>
      <c r="CC1224" s="88">
        <f t="shared" si="156"/>
        <v>0</v>
      </c>
      <c r="CD1224" s="88">
        <f t="shared" si="157"/>
        <v>0</v>
      </c>
      <c r="CE1224" s="89" t="b">
        <f>IF(CC1224&lt;&gt;0,Árboles!AC1537)</f>
        <v>0</v>
      </c>
    </row>
    <row r="1225" spans="68:83">
      <c r="BP1225" s="10">
        <f>Árboles!B1538</f>
        <v>0</v>
      </c>
      <c r="BQ1225" s="86">
        <f>Árboles!G1538</f>
        <v>0</v>
      </c>
      <c r="BR1225" s="87">
        <f>Árboles!V1538</f>
        <v>0</v>
      </c>
      <c r="BS1225" s="87">
        <f>Árboles!W1538</f>
        <v>0</v>
      </c>
      <c r="BT1225" s="88">
        <f t="shared" ref="BT1225:BT1288" si="158">IF(AND($BQ1225="Quercus pyrenaica",$CF$7=TRUE),$BR1225,0)</f>
        <v>0</v>
      </c>
      <c r="BU1225" s="88">
        <f t="shared" ref="BU1225:BU1288" si="159">IF(AND($BQ1225="Quercus pyrenaica",$CF$7=TRUE),$BS1225,0)</f>
        <v>0</v>
      </c>
      <c r="BV1225" s="89" t="b">
        <f>IF(BT1225&lt;&gt;0,Árboles!AC1538)</f>
        <v>0</v>
      </c>
      <c r="BW1225" s="88">
        <f t="shared" ref="BW1225:BW1288" si="160">IF(AND($BQ1225="Pinus nigra",$CF$8=TRUE),$BR1225,0)</f>
        <v>0</v>
      </c>
      <c r="BX1225" s="88">
        <f t="shared" ref="BX1225:BX1288" si="161">IF(AND($BQ1225="Pinus nigra",$CF$8=TRUE),$BS1225,0)</f>
        <v>0</v>
      </c>
      <c r="BY1225" s="89" t="b">
        <f>IF(BW1225&lt;&gt;0,Árboles!AC1538)</f>
        <v>0</v>
      </c>
      <c r="BZ1225" s="88">
        <f t="shared" ref="BZ1225:BZ1288" si="162">IF(AND($BQ1225="Pinus sylvestris",$CF$9=TRUE),$BR1225,0)</f>
        <v>0</v>
      </c>
      <c r="CA1225" s="88">
        <f t="shared" ref="CA1225:CA1288" si="163">IF(AND($BQ1225="Pinus sylvestris",$CF$9=TRUE),$BS1225,0)</f>
        <v>0</v>
      </c>
      <c r="CB1225" s="89" t="b">
        <f>IF(BZ1225&lt;&gt;0,Árboles!AC1538)</f>
        <v>0</v>
      </c>
      <c r="CC1225" s="88">
        <f t="shared" ref="CC1225:CC1288" si="164">IF(AND($BQ1225="Crataegus monogyna",$CF$10=TRUE),$BR1225,0)</f>
        <v>0</v>
      </c>
      <c r="CD1225" s="88">
        <f t="shared" ref="CD1225:CD1288" si="165">IF(AND($BQ1225="Crataegus monogyna",$CF$10=TRUE),$BS1225,0)</f>
        <v>0</v>
      </c>
      <c r="CE1225" s="89" t="b">
        <f>IF(CC1225&lt;&gt;0,Árboles!AC1538)</f>
        <v>0</v>
      </c>
    </row>
    <row r="1226" spans="68:83">
      <c r="BP1226" s="10">
        <f>Árboles!B1539</f>
        <v>0</v>
      </c>
      <c r="BQ1226" s="86">
        <f>Árboles!G1539</f>
        <v>0</v>
      </c>
      <c r="BR1226" s="87">
        <f>Árboles!V1539</f>
        <v>0</v>
      </c>
      <c r="BS1226" s="87">
        <f>Árboles!W1539</f>
        <v>0</v>
      </c>
      <c r="BT1226" s="88">
        <f t="shared" si="158"/>
        <v>0</v>
      </c>
      <c r="BU1226" s="88">
        <f t="shared" si="159"/>
        <v>0</v>
      </c>
      <c r="BV1226" s="89" t="b">
        <f>IF(BT1226&lt;&gt;0,Árboles!AC1539)</f>
        <v>0</v>
      </c>
      <c r="BW1226" s="88">
        <f t="shared" si="160"/>
        <v>0</v>
      </c>
      <c r="BX1226" s="88">
        <f t="shared" si="161"/>
        <v>0</v>
      </c>
      <c r="BY1226" s="89" t="b">
        <f>IF(BW1226&lt;&gt;0,Árboles!AC1539)</f>
        <v>0</v>
      </c>
      <c r="BZ1226" s="88">
        <f t="shared" si="162"/>
        <v>0</v>
      </c>
      <c r="CA1226" s="88">
        <f t="shared" si="163"/>
        <v>0</v>
      </c>
      <c r="CB1226" s="89" t="b">
        <f>IF(BZ1226&lt;&gt;0,Árboles!AC1539)</f>
        <v>0</v>
      </c>
      <c r="CC1226" s="88">
        <f t="shared" si="164"/>
        <v>0</v>
      </c>
      <c r="CD1226" s="88">
        <f t="shared" si="165"/>
        <v>0</v>
      </c>
      <c r="CE1226" s="89" t="b">
        <f>IF(CC1226&lt;&gt;0,Árboles!AC1539)</f>
        <v>0</v>
      </c>
    </row>
    <row r="1227" spans="68:83">
      <c r="BP1227" s="10">
        <f>Árboles!B1540</f>
        <v>0</v>
      </c>
      <c r="BQ1227" s="86">
        <f>Árboles!G1540</f>
        <v>0</v>
      </c>
      <c r="BR1227" s="87">
        <f>Árboles!V1540</f>
        <v>0</v>
      </c>
      <c r="BS1227" s="87">
        <f>Árboles!W1540</f>
        <v>0</v>
      </c>
      <c r="BT1227" s="88">
        <f t="shared" si="158"/>
        <v>0</v>
      </c>
      <c r="BU1227" s="88">
        <f t="shared" si="159"/>
        <v>0</v>
      </c>
      <c r="BV1227" s="89" t="b">
        <f>IF(BT1227&lt;&gt;0,Árboles!AC1540)</f>
        <v>0</v>
      </c>
      <c r="BW1227" s="88">
        <f t="shared" si="160"/>
        <v>0</v>
      </c>
      <c r="BX1227" s="88">
        <f t="shared" si="161"/>
        <v>0</v>
      </c>
      <c r="BY1227" s="89" t="b">
        <f>IF(BW1227&lt;&gt;0,Árboles!AC1540)</f>
        <v>0</v>
      </c>
      <c r="BZ1227" s="88">
        <f t="shared" si="162"/>
        <v>0</v>
      </c>
      <c r="CA1227" s="88">
        <f t="shared" si="163"/>
        <v>0</v>
      </c>
      <c r="CB1227" s="89" t="b">
        <f>IF(BZ1227&lt;&gt;0,Árboles!AC1540)</f>
        <v>0</v>
      </c>
      <c r="CC1227" s="88">
        <f t="shared" si="164"/>
        <v>0</v>
      </c>
      <c r="CD1227" s="88">
        <f t="shared" si="165"/>
        <v>0</v>
      </c>
      <c r="CE1227" s="89" t="b">
        <f>IF(CC1227&lt;&gt;0,Árboles!AC1540)</f>
        <v>0</v>
      </c>
    </row>
    <row r="1228" spans="68:83">
      <c r="BP1228" s="10">
        <f>Árboles!B1541</f>
        <v>0</v>
      </c>
      <c r="BQ1228" s="86">
        <f>Árboles!G1541</f>
        <v>0</v>
      </c>
      <c r="BR1228" s="87">
        <f>Árboles!V1541</f>
        <v>0</v>
      </c>
      <c r="BS1228" s="87">
        <f>Árboles!W1541</f>
        <v>0</v>
      </c>
      <c r="BT1228" s="88">
        <f t="shared" si="158"/>
        <v>0</v>
      </c>
      <c r="BU1228" s="88">
        <f t="shared" si="159"/>
        <v>0</v>
      </c>
      <c r="BV1228" s="89" t="b">
        <f>IF(BT1228&lt;&gt;0,Árboles!AC1541)</f>
        <v>0</v>
      </c>
      <c r="BW1228" s="88">
        <f t="shared" si="160"/>
        <v>0</v>
      </c>
      <c r="BX1228" s="88">
        <f t="shared" si="161"/>
        <v>0</v>
      </c>
      <c r="BY1228" s="89" t="b">
        <f>IF(BW1228&lt;&gt;0,Árboles!AC1541)</f>
        <v>0</v>
      </c>
      <c r="BZ1228" s="88">
        <f t="shared" si="162"/>
        <v>0</v>
      </c>
      <c r="CA1228" s="88">
        <f t="shared" si="163"/>
        <v>0</v>
      </c>
      <c r="CB1228" s="89" t="b">
        <f>IF(BZ1228&lt;&gt;0,Árboles!AC1541)</f>
        <v>0</v>
      </c>
      <c r="CC1228" s="88">
        <f t="shared" si="164"/>
        <v>0</v>
      </c>
      <c r="CD1228" s="88">
        <f t="shared" si="165"/>
        <v>0</v>
      </c>
      <c r="CE1228" s="89" t="b">
        <f>IF(CC1228&lt;&gt;0,Árboles!AC1541)</f>
        <v>0</v>
      </c>
    </row>
    <row r="1229" spans="68:83">
      <c r="BP1229" s="10">
        <f>Árboles!B1542</f>
        <v>0</v>
      </c>
      <c r="BQ1229" s="86">
        <f>Árboles!G1542</f>
        <v>0</v>
      </c>
      <c r="BR1229" s="87">
        <f>Árboles!V1542</f>
        <v>0</v>
      </c>
      <c r="BS1229" s="87">
        <f>Árboles!W1542</f>
        <v>0</v>
      </c>
      <c r="BT1229" s="88">
        <f t="shared" si="158"/>
        <v>0</v>
      </c>
      <c r="BU1229" s="88">
        <f t="shared" si="159"/>
        <v>0</v>
      </c>
      <c r="BV1229" s="89" t="b">
        <f>IF(BT1229&lt;&gt;0,Árboles!AC1542)</f>
        <v>0</v>
      </c>
      <c r="BW1229" s="88">
        <f t="shared" si="160"/>
        <v>0</v>
      </c>
      <c r="BX1229" s="88">
        <f t="shared" si="161"/>
        <v>0</v>
      </c>
      <c r="BY1229" s="89" t="b">
        <f>IF(BW1229&lt;&gt;0,Árboles!AC1542)</f>
        <v>0</v>
      </c>
      <c r="BZ1229" s="88">
        <f t="shared" si="162"/>
        <v>0</v>
      </c>
      <c r="CA1229" s="88">
        <f t="shared" si="163"/>
        <v>0</v>
      </c>
      <c r="CB1229" s="89" t="b">
        <f>IF(BZ1229&lt;&gt;0,Árboles!AC1542)</f>
        <v>0</v>
      </c>
      <c r="CC1229" s="88">
        <f t="shared" si="164"/>
        <v>0</v>
      </c>
      <c r="CD1229" s="88">
        <f t="shared" si="165"/>
        <v>0</v>
      </c>
      <c r="CE1229" s="89" t="b">
        <f>IF(CC1229&lt;&gt;0,Árboles!AC1542)</f>
        <v>0</v>
      </c>
    </row>
    <row r="1230" spans="68:83">
      <c r="BP1230" s="10">
        <f>Árboles!B1543</f>
        <v>0</v>
      </c>
      <c r="BQ1230" s="86">
        <f>Árboles!G1543</f>
        <v>0</v>
      </c>
      <c r="BR1230" s="87">
        <f>Árboles!V1543</f>
        <v>0</v>
      </c>
      <c r="BS1230" s="87">
        <f>Árboles!W1543</f>
        <v>0</v>
      </c>
      <c r="BT1230" s="88">
        <f t="shared" si="158"/>
        <v>0</v>
      </c>
      <c r="BU1230" s="88">
        <f t="shared" si="159"/>
        <v>0</v>
      </c>
      <c r="BV1230" s="89" t="b">
        <f>IF(BT1230&lt;&gt;0,Árboles!AC1543)</f>
        <v>0</v>
      </c>
      <c r="BW1230" s="88">
        <f t="shared" si="160"/>
        <v>0</v>
      </c>
      <c r="BX1230" s="88">
        <f t="shared" si="161"/>
        <v>0</v>
      </c>
      <c r="BY1230" s="89" t="b">
        <f>IF(BW1230&lt;&gt;0,Árboles!AC1543)</f>
        <v>0</v>
      </c>
      <c r="BZ1230" s="88">
        <f t="shared" si="162"/>
        <v>0</v>
      </c>
      <c r="CA1230" s="88">
        <f t="shared" si="163"/>
        <v>0</v>
      </c>
      <c r="CB1230" s="89" t="b">
        <f>IF(BZ1230&lt;&gt;0,Árboles!AC1543)</f>
        <v>0</v>
      </c>
      <c r="CC1230" s="88">
        <f t="shared" si="164"/>
        <v>0</v>
      </c>
      <c r="CD1230" s="88">
        <f t="shared" si="165"/>
        <v>0</v>
      </c>
      <c r="CE1230" s="89" t="b">
        <f>IF(CC1230&lt;&gt;0,Árboles!AC1543)</f>
        <v>0</v>
      </c>
    </row>
    <row r="1231" spans="68:83">
      <c r="BP1231" s="10">
        <f>Árboles!B1544</f>
        <v>0</v>
      </c>
      <c r="BQ1231" s="86">
        <f>Árboles!G1544</f>
        <v>0</v>
      </c>
      <c r="BR1231" s="87">
        <f>Árboles!V1544</f>
        <v>0</v>
      </c>
      <c r="BS1231" s="87">
        <f>Árboles!W1544</f>
        <v>0</v>
      </c>
      <c r="BT1231" s="88">
        <f t="shared" si="158"/>
        <v>0</v>
      </c>
      <c r="BU1231" s="88">
        <f t="shared" si="159"/>
        <v>0</v>
      </c>
      <c r="BV1231" s="89" t="b">
        <f>IF(BT1231&lt;&gt;0,Árboles!AC1544)</f>
        <v>0</v>
      </c>
      <c r="BW1231" s="88">
        <f t="shared" si="160"/>
        <v>0</v>
      </c>
      <c r="BX1231" s="88">
        <f t="shared" si="161"/>
        <v>0</v>
      </c>
      <c r="BY1231" s="89" t="b">
        <f>IF(BW1231&lt;&gt;0,Árboles!AC1544)</f>
        <v>0</v>
      </c>
      <c r="BZ1231" s="88">
        <f t="shared" si="162"/>
        <v>0</v>
      </c>
      <c r="CA1231" s="88">
        <f t="shared" si="163"/>
        <v>0</v>
      </c>
      <c r="CB1231" s="89" t="b">
        <f>IF(BZ1231&lt;&gt;0,Árboles!AC1544)</f>
        <v>0</v>
      </c>
      <c r="CC1231" s="88">
        <f t="shared" si="164"/>
        <v>0</v>
      </c>
      <c r="CD1231" s="88">
        <f t="shared" si="165"/>
        <v>0</v>
      </c>
      <c r="CE1231" s="89" t="b">
        <f>IF(CC1231&lt;&gt;0,Árboles!AC1544)</f>
        <v>0</v>
      </c>
    </row>
    <row r="1232" spans="68:83">
      <c r="BP1232" s="10">
        <f>Árboles!B1545</f>
        <v>0</v>
      </c>
      <c r="BQ1232" s="86">
        <f>Árboles!G1545</f>
        <v>0</v>
      </c>
      <c r="BR1232" s="87">
        <f>Árboles!V1545</f>
        <v>0</v>
      </c>
      <c r="BS1232" s="87">
        <f>Árboles!W1545</f>
        <v>0</v>
      </c>
      <c r="BT1232" s="88">
        <f t="shared" si="158"/>
        <v>0</v>
      </c>
      <c r="BU1232" s="88">
        <f t="shared" si="159"/>
        <v>0</v>
      </c>
      <c r="BV1232" s="89" t="b">
        <f>IF(BT1232&lt;&gt;0,Árboles!AC1545)</f>
        <v>0</v>
      </c>
      <c r="BW1232" s="88">
        <f t="shared" si="160"/>
        <v>0</v>
      </c>
      <c r="BX1232" s="88">
        <f t="shared" si="161"/>
        <v>0</v>
      </c>
      <c r="BY1232" s="89" t="b">
        <f>IF(BW1232&lt;&gt;0,Árboles!AC1545)</f>
        <v>0</v>
      </c>
      <c r="BZ1232" s="88">
        <f t="shared" si="162"/>
        <v>0</v>
      </c>
      <c r="CA1232" s="88">
        <f t="shared" si="163"/>
        <v>0</v>
      </c>
      <c r="CB1232" s="89" t="b">
        <f>IF(BZ1232&lt;&gt;0,Árboles!AC1545)</f>
        <v>0</v>
      </c>
      <c r="CC1232" s="88">
        <f t="shared" si="164"/>
        <v>0</v>
      </c>
      <c r="CD1232" s="88">
        <f t="shared" si="165"/>
        <v>0</v>
      </c>
      <c r="CE1232" s="89" t="b">
        <f>IF(CC1232&lt;&gt;0,Árboles!AC1545)</f>
        <v>0</v>
      </c>
    </row>
    <row r="1233" spans="68:83">
      <c r="BP1233" s="10">
        <f>Árboles!B1546</f>
        <v>0</v>
      </c>
      <c r="BQ1233" s="86">
        <f>Árboles!G1546</f>
        <v>0</v>
      </c>
      <c r="BR1233" s="87">
        <f>Árboles!V1546</f>
        <v>0</v>
      </c>
      <c r="BS1233" s="87">
        <f>Árboles!W1546</f>
        <v>0</v>
      </c>
      <c r="BT1233" s="88">
        <f t="shared" si="158"/>
        <v>0</v>
      </c>
      <c r="BU1233" s="88">
        <f t="shared" si="159"/>
        <v>0</v>
      </c>
      <c r="BV1233" s="89" t="b">
        <f>IF(BT1233&lt;&gt;0,Árboles!AC1546)</f>
        <v>0</v>
      </c>
      <c r="BW1233" s="88">
        <f t="shared" si="160"/>
        <v>0</v>
      </c>
      <c r="BX1233" s="88">
        <f t="shared" si="161"/>
        <v>0</v>
      </c>
      <c r="BY1233" s="89" t="b">
        <f>IF(BW1233&lt;&gt;0,Árboles!AC1546)</f>
        <v>0</v>
      </c>
      <c r="BZ1233" s="88">
        <f t="shared" si="162"/>
        <v>0</v>
      </c>
      <c r="CA1233" s="88">
        <f t="shared" si="163"/>
        <v>0</v>
      </c>
      <c r="CB1233" s="89" t="b">
        <f>IF(BZ1233&lt;&gt;0,Árboles!AC1546)</f>
        <v>0</v>
      </c>
      <c r="CC1233" s="88">
        <f t="shared" si="164"/>
        <v>0</v>
      </c>
      <c r="CD1233" s="88">
        <f t="shared" si="165"/>
        <v>0</v>
      </c>
      <c r="CE1233" s="89" t="b">
        <f>IF(CC1233&lt;&gt;0,Árboles!AC1546)</f>
        <v>0</v>
      </c>
    </row>
    <row r="1234" spans="68:83">
      <c r="BP1234" s="10">
        <f>Árboles!B1547</f>
        <v>0</v>
      </c>
      <c r="BQ1234" s="86">
        <f>Árboles!G1547</f>
        <v>0</v>
      </c>
      <c r="BR1234" s="87">
        <f>Árboles!V1547</f>
        <v>0</v>
      </c>
      <c r="BS1234" s="87">
        <f>Árboles!W1547</f>
        <v>0</v>
      </c>
      <c r="BT1234" s="88">
        <f t="shared" si="158"/>
        <v>0</v>
      </c>
      <c r="BU1234" s="88">
        <f t="shared" si="159"/>
        <v>0</v>
      </c>
      <c r="BV1234" s="89" t="b">
        <f>IF(BT1234&lt;&gt;0,Árboles!AC1547)</f>
        <v>0</v>
      </c>
      <c r="BW1234" s="88">
        <f t="shared" si="160"/>
        <v>0</v>
      </c>
      <c r="BX1234" s="88">
        <f t="shared" si="161"/>
        <v>0</v>
      </c>
      <c r="BY1234" s="89" t="b">
        <f>IF(BW1234&lt;&gt;0,Árboles!AC1547)</f>
        <v>0</v>
      </c>
      <c r="BZ1234" s="88">
        <f t="shared" si="162"/>
        <v>0</v>
      </c>
      <c r="CA1234" s="88">
        <f t="shared" si="163"/>
        <v>0</v>
      </c>
      <c r="CB1234" s="89" t="b">
        <f>IF(BZ1234&lt;&gt;0,Árboles!AC1547)</f>
        <v>0</v>
      </c>
      <c r="CC1234" s="88">
        <f t="shared" si="164"/>
        <v>0</v>
      </c>
      <c r="CD1234" s="88">
        <f t="shared" si="165"/>
        <v>0</v>
      </c>
      <c r="CE1234" s="89" t="b">
        <f>IF(CC1234&lt;&gt;0,Árboles!AC1547)</f>
        <v>0</v>
      </c>
    </row>
    <row r="1235" spans="68:83">
      <c r="BP1235" s="10">
        <f>Árboles!B1548</f>
        <v>0</v>
      </c>
      <c r="BQ1235" s="86">
        <f>Árboles!G1548</f>
        <v>0</v>
      </c>
      <c r="BR1235" s="87">
        <f>Árboles!V1548</f>
        <v>0</v>
      </c>
      <c r="BS1235" s="87">
        <f>Árboles!W1548</f>
        <v>0</v>
      </c>
      <c r="BT1235" s="88">
        <f t="shared" si="158"/>
        <v>0</v>
      </c>
      <c r="BU1235" s="88">
        <f t="shared" si="159"/>
        <v>0</v>
      </c>
      <c r="BV1235" s="89" t="b">
        <f>IF(BT1235&lt;&gt;0,Árboles!AC1548)</f>
        <v>0</v>
      </c>
      <c r="BW1235" s="88">
        <f t="shared" si="160"/>
        <v>0</v>
      </c>
      <c r="BX1235" s="88">
        <f t="shared" si="161"/>
        <v>0</v>
      </c>
      <c r="BY1235" s="89" t="b">
        <f>IF(BW1235&lt;&gt;0,Árboles!AC1548)</f>
        <v>0</v>
      </c>
      <c r="BZ1235" s="88">
        <f t="shared" si="162"/>
        <v>0</v>
      </c>
      <c r="CA1235" s="88">
        <f t="shared" si="163"/>
        <v>0</v>
      </c>
      <c r="CB1235" s="89" t="b">
        <f>IF(BZ1235&lt;&gt;0,Árboles!AC1548)</f>
        <v>0</v>
      </c>
      <c r="CC1235" s="88">
        <f t="shared" si="164"/>
        <v>0</v>
      </c>
      <c r="CD1235" s="88">
        <f t="shared" si="165"/>
        <v>0</v>
      </c>
      <c r="CE1235" s="89" t="b">
        <f>IF(CC1235&lt;&gt;0,Árboles!AC1548)</f>
        <v>0</v>
      </c>
    </row>
    <row r="1236" spans="68:83">
      <c r="BP1236" s="10">
        <f>Árboles!B1549</f>
        <v>0</v>
      </c>
      <c r="BQ1236" s="86">
        <f>Árboles!G1549</f>
        <v>0</v>
      </c>
      <c r="BR1236" s="87">
        <f>Árboles!V1549</f>
        <v>0</v>
      </c>
      <c r="BS1236" s="87">
        <f>Árboles!W1549</f>
        <v>0</v>
      </c>
      <c r="BT1236" s="88">
        <f t="shared" si="158"/>
        <v>0</v>
      </c>
      <c r="BU1236" s="88">
        <f t="shared" si="159"/>
        <v>0</v>
      </c>
      <c r="BV1236" s="89" t="b">
        <f>IF(BT1236&lt;&gt;0,Árboles!AC1549)</f>
        <v>0</v>
      </c>
      <c r="BW1236" s="88">
        <f t="shared" si="160"/>
        <v>0</v>
      </c>
      <c r="BX1236" s="88">
        <f t="shared" si="161"/>
        <v>0</v>
      </c>
      <c r="BY1236" s="89" t="b">
        <f>IF(BW1236&lt;&gt;0,Árboles!AC1549)</f>
        <v>0</v>
      </c>
      <c r="BZ1236" s="88">
        <f t="shared" si="162"/>
        <v>0</v>
      </c>
      <c r="CA1236" s="88">
        <f t="shared" si="163"/>
        <v>0</v>
      </c>
      <c r="CB1236" s="89" t="b">
        <f>IF(BZ1236&lt;&gt;0,Árboles!AC1549)</f>
        <v>0</v>
      </c>
      <c r="CC1236" s="88">
        <f t="shared" si="164"/>
        <v>0</v>
      </c>
      <c r="CD1236" s="88">
        <f t="shared" si="165"/>
        <v>0</v>
      </c>
      <c r="CE1236" s="89" t="b">
        <f>IF(CC1236&lt;&gt;0,Árboles!AC1549)</f>
        <v>0</v>
      </c>
    </row>
    <row r="1237" spans="68:83">
      <c r="BP1237" s="10">
        <f>Árboles!B1550</f>
        <v>0</v>
      </c>
      <c r="BQ1237" s="86">
        <f>Árboles!G1550</f>
        <v>0</v>
      </c>
      <c r="BR1237" s="87">
        <f>Árboles!V1550</f>
        <v>0</v>
      </c>
      <c r="BS1237" s="87">
        <f>Árboles!W1550</f>
        <v>0</v>
      </c>
      <c r="BT1237" s="88">
        <f t="shared" si="158"/>
        <v>0</v>
      </c>
      <c r="BU1237" s="88">
        <f t="shared" si="159"/>
        <v>0</v>
      </c>
      <c r="BV1237" s="89" t="b">
        <f>IF(BT1237&lt;&gt;0,Árboles!AC1550)</f>
        <v>0</v>
      </c>
      <c r="BW1237" s="88">
        <f t="shared" si="160"/>
        <v>0</v>
      </c>
      <c r="BX1237" s="88">
        <f t="shared" si="161"/>
        <v>0</v>
      </c>
      <c r="BY1237" s="89" t="b">
        <f>IF(BW1237&lt;&gt;0,Árboles!AC1550)</f>
        <v>0</v>
      </c>
      <c r="BZ1237" s="88">
        <f t="shared" si="162"/>
        <v>0</v>
      </c>
      <c r="CA1237" s="88">
        <f t="shared" si="163"/>
        <v>0</v>
      </c>
      <c r="CB1237" s="89" t="b">
        <f>IF(BZ1237&lt;&gt;0,Árboles!AC1550)</f>
        <v>0</v>
      </c>
      <c r="CC1237" s="88">
        <f t="shared" si="164"/>
        <v>0</v>
      </c>
      <c r="CD1237" s="88">
        <f t="shared" si="165"/>
        <v>0</v>
      </c>
      <c r="CE1237" s="89" t="b">
        <f>IF(CC1237&lt;&gt;0,Árboles!AC1550)</f>
        <v>0</v>
      </c>
    </row>
    <row r="1238" spans="68:83">
      <c r="BP1238" s="10">
        <f>Árboles!B1551</f>
        <v>0</v>
      </c>
      <c r="BQ1238" s="86">
        <f>Árboles!G1551</f>
        <v>0</v>
      </c>
      <c r="BR1238" s="87">
        <f>Árboles!V1551</f>
        <v>0</v>
      </c>
      <c r="BS1238" s="87">
        <f>Árboles!W1551</f>
        <v>0</v>
      </c>
      <c r="BT1238" s="88">
        <f t="shared" si="158"/>
        <v>0</v>
      </c>
      <c r="BU1238" s="88">
        <f t="shared" si="159"/>
        <v>0</v>
      </c>
      <c r="BV1238" s="89" t="b">
        <f>IF(BT1238&lt;&gt;0,Árboles!AC1551)</f>
        <v>0</v>
      </c>
      <c r="BW1238" s="88">
        <f t="shared" si="160"/>
        <v>0</v>
      </c>
      <c r="BX1238" s="88">
        <f t="shared" si="161"/>
        <v>0</v>
      </c>
      <c r="BY1238" s="89" t="b">
        <f>IF(BW1238&lt;&gt;0,Árboles!AC1551)</f>
        <v>0</v>
      </c>
      <c r="BZ1238" s="88">
        <f t="shared" si="162"/>
        <v>0</v>
      </c>
      <c r="CA1238" s="88">
        <f t="shared" si="163"/>
        <v>0</v>
      </c>
      <c r="CB1238" s="89" t="b">
        <f>IF(BZ1238&lt;&gt;0,Árboles!AC1551)</f>
        <v>0</v>
      </c>
      <c r="CC1238" s="88">
        <f t="shared" si="164"/>
        <v>0</v>
      </c>
      <c r="CD1238" s="88">
        <f t="shared" si="165"/>
        <v>0</v>
      </c>
      <c r="CE1238" s="89" t="b">
        <f>IF(CC1238&lt;&gt;0,Árboles!AC1551)</f>
        <v>0</v>
      </c>
    </row>
    <row r="1239" spans="68:83">
      <c r="BP1239" s="10">
        <f>Árboles!B1552</f>
        <v>0</v>
      </c>
      <c r="BQ1239" s="86">
        <f>Árboles!G1552</f>
        <v>0</v>
      </c>
      <c r="BR1239" s="87">
        <f>Árboles!V1552</f>
        <v>0</v>
      </c>
      <c r="BS1239" s="87">
        <f>Árboles!W1552</f>
        <v>0</v>
      </c>
      <c r="BT1239" s="88">
        <f t="shared" si="158"/>
        <v>0</v>
      </c>
      <c r="BU1239" s="88">
        <f t="shared" si="159"/>
        <v>0</v>
      </c>
      <c r="BV1239" s="89" t="b">
        <f>IF(BT1239&lt;&gt;0,Árboles!AC1552)</f>
        <v>0</v>
      </c>
      <c r="BW1239" s="88">
        <f t="shared" si="160"/>
        <v>0</v>
      </c>
      <c r="BX1239" s="88">
        <f t="shared" si="161"/>
        <v>0</v>
      </c>
      <c r="BY1239" s="89" t="b">
        <f>IF(BW1239&lt;&gt;0,Árboles!AC1552)</f>
        <v>0</v>
      </c>
      <c r="BZ1239" s="88">
        <f t="shared" si="162"/>
        <v>0</v>
      </c>
      <c r="CA1239" s="88">
        <f t="shared" si="163"/>
        <v>0</v>
      </c>
      <c r="CB1239" s="89" t="b">
        <f>IF(BZ1239&lt;&gt;0,Árboles!AC1552)</f>
        <v>0</v>
      </c>
      <c r="CC1239" s="88">
        <f t="shared" si="164"/>
        <v>0</v>
      </c>
      <c r="CD1239" s="88">
        <f t="shared" si="165"/>
        <v>0</v>
      </c>
      <c r="CE1239" s="89" t="b">
        <f>IF(CC1239&lt;&gt;0,Árboles!AC1552)</f>
        <v>0</v>
      </c>
    </row>
    <row r="1240" spans="68:83">
      <c r="BP1240" s="10">
        <f>Árboles!B1553</f>
        <v>0</v>
      </c>
      <c r="BQ1240" s="86">
        <f>Árboles!G1553</f>
        <v>0</v>
      </c>
      <c r="BR1240" s="87">
        <f>Árboles!V1553</f>
        <v>0</v>
      </c>
      <c r="BS1240" s="87">
        <f>Árboles!W1553</f>
        <v>0</v>
      </c>
      <c r="BT1240" s="88">
        <f t="shared" si="158"/>
        <v>0</v>
      </c>
      <c r="BU1240" s="88">
        <f t="shared" si="159"/>
        <v>0</v>
      </c>
      <c r="BV1240" s="89" t="b">
        <f>IF(BT1240&lt;&gt;0,Árboles!AC1553)</f>
        <v>0</v>
      </c>
      <c r="BW1240" s="88">
        <f t="shared" si="160"/>
        <v>0</v>
      </c>
      <c r="BX1240" s="88">
        <f t="shared" si="161"/>
        <v>0</v>
      </c>
      <c r="BY1240" s="89" t="b">
        <f>IF(BW1240&lt;&gt;0,Árboles!AC1553)</f>
        <v>0</v>
      </c>
      <c r="BZ1240" s="88">
        <f t="shared" si="162"/>
        <v>0</v>
      </c>
      <c r="CA1240" s="88">
        <f t="shared" si="163"/>
        <v>0</v>
      </c>
      <c r="CB1240" s="89" t="b">
        <f>IF(BZ1240&lt;&gt;0,Árboles!AC1553)</f>
        <v>0</v>
      </c>
      <c r="CC1240" s="88">
        <f t="shared" si="164"/>
        <v>0</v>
      </c>
      <c r="CD1240" s="88">
        <f t="shared" si="165"/>
        <v>0</v>
      </c>
      <c r="CE1240" s="89" t="b">
        <f>IF(CC1240&lt;&gt;0,Árboles!AC1553)</f>
        <v>0</v>
      </c>
    </row>
    <row r="1241" spans="68:83">
      <c r="BP1241" s="10">
        <f>Árboles!B1554</f>
        <v>0</v>
      </c>
      <c r="BQ1241" s="86">
        <f>Árboles!G1554</f>
        <v>0</v>
      </c>
      <c r="BR1241" s="87">
        <f>Árboles!V1554</f>
        <v>0</v>
      </c>
      <c r="BS1241" s="87">
        <f>Árboles!W1554</f>
        <v>0</v>
      </c>
      <c r="BT1241" s="88">
        <f t="shared" si="158"/>
        <v>0</v>
      </c>
      <c r="BU1241" s="88">
        <f t="shared" si="159"/>
        <v>0</v>
      </c>
      <c r="BV1241" s="89" t="b">
        <f>IF(BT1241&lt;&gt;0,Árboles!AC1554)</f>
        <v>0</v>
      </c>
      <c r="BW1241" s="88">
        <f t="shared" si="160"/>
        <v>0</v>
      </c>
      <c r="BX1241" s="88">
        <f t="shared" si="161"/>
        <v>0</v>
      </c>
      <c r="BY1241" s="89" t="b">
        <f>IF(BW1241&lt;&gt;0,Árboles!AC1554)</f>
        <v>0</v>
      </c>
      <c r="BZ1241" s="88">
        <f t="shared" si="162"/>
        <v>0</v>
      </c>
      <c r="CA1241" s="88">
        <f t="shared" si="163"/>
        <v>0</v>
      </c>
      <c r="CB1241" s="89" t="b">
        <f>IF(BZ1241&lt;&gt;0,Árboles!AC1554)</f>
        <v>0</v>
      </c>
      <c r="CC1241" s="88">
        <f t="shared" si="164"/>
        <v>0</v>
      </c>
      <c r="CD1241" s="88">
        <f t="shared" si="165"/>
        <v>0</v>
      </c>
      <c r="CE1241" s="89" t="b">
        <f>IF(CC1241&lt;&gt;0,Árboles!AC1554)</f>
        <v>0</v>
      </c>
    </row>
    <row r="1242" spans="68:83">
      <c r="BP1242" s="10">
        <f>Árboles!B1555</f>
        <v>0</v>
      </c>
      <c r="BQ1242" s="86">
        <f>Árboles!G1555</f>
        <v>0</v>
      </c>
      <c r="BR1242" s="87">
        <f>Árboles!V1555</f>
        <v>0</v>
      </c>
      <c r="BS1242" s="87">
        <f>Árboles!W1555</f>
        <v>0</v>
      </c>
      <c r="BT1242" s="88">
        <f t="shared" si="158"/>
        <v>0</v>
      </c>
      <c r="BU1242" s="88">
        <f t="shared" si="159"/>
        <v>0</v>
      </c>
      <c r="BV1242" s="89" t="b">
        <f>IF(BT1242&lt;&gt;0,Árboles!AC1555)</f>
        <v>0</v>
      </c>
      <c r="BW1242" s="88">
        <f t="shared" si="160"/>
        <v>0</v>
      </c>
      <c r="BX1242" s="88">
        <f t="shared" si="161"/>
        <v>0</v>
      </c>
      <c r="BY1242" s="89" t="b">
        <f>IF(BW1242&lt;&gt;0,Árboles!AC1555)</f>
        <v>0</v>
      </c>
      <c r="BZ1242" s="88">
        <f t="shared" si="162"/>
        <v>0</v>
      </c>
      <c r="CA1242" s="88">
        <f t="shared" si="163"/>
        <v>0</v>
      </c>
      <c r="CB1242" s="89" t="b">
        <f>IF(BZ1242&lt;&gt;0,Árboles!AC1555)</f>
        <v>0</v>
      </c>
      <c r="CC1242" s="88">
        <f t="shared" si="164"/>
        <v>0</v>
      </c>
      <c r="CD1242" s="88">
        <f t="shared" si="165"/>
        <v>0</v>
      </c>
      <c r="CE1242" s="89" t="b">
        <f>IF(CC1242&lt;&gt;0,Árboles!AC1555)</f>
        <v>0</v>
      </c>
    </row>
    <row r="1243" spans="68:83">
      <c r="BP1243" s="10">
        <f>Árboles!B1556</f>
        <v>0</v>
      </c>
      <c r="BQ1243" s="86">
        <f>Árboles!G1556</f>
        <v>0</v>
      </c>
      <c r="BR1243" s="87">
        <f>Árboles!V1556</f>
        <v>0</v>
      </c>
      <c r="BS1243" s="87">
        <f>Árboles!W1556</f>
        <v>0</v>
      </c>
      <c r="BT1243" s="88">
        <f t="shared" si="158"/>
        <v>0</v>
      </c>
      <c r="BU1243" s="88">
        <f t="shared" si="159"/>
        <v>0</v>
      </c>
      <c r="BV1243" s="89" t="b">
        <f>IF(BT1243&lt;&gt;0,Árboles!AC1556)</f>
        <v>0</v>
      </c>
      <c r="BW1243" s="88">
        <f t="shared" si="160"/>
        <v>0</v>
      </c>
      <c r="BX1243" s="88">
        <f t="shared" si="161"/>
        <v>0</v>
      </c>
      <c r="BY1243" s="89" t="b">
        <f>IF(BW1243&lt;&gt;0,Árboles!AC1556)</f>
        <v>0</v>
      </c>
      <c r="BZ1243" s="88">
        <f t="shared" si="162"/>
        <v>0</v>
      </c>
      <c r="CA1243" s="88">
        <f t="shared" si="163"/>
        <v>0</v>
      </c>
      <c r="CB1243" s="89" t="b">
        <f>IF(BZ1243&lt;&gt;0,Árboles!AC1556)</f>
        <v>0</v>
      </c>
      <c r="CC1243" s="88">
        <f t="shared" si="164"/>
        <v>0</v>
      </c>
      <c r="CD1243" s="88">
        <f t="shared" si="165"/>
        <v>0</v>
      </c>
      <c r="CE1243" s="89" t="b">
        <f>IF(CC1243&lt;&gt;0,Árboles!AC1556)</f>
        <v>0</v>
      </c>
    </row>
    <row r="1244" spans="68:83">
      <c r="BP1244" s="10">
        <f>Árboles!B1557</f>
        <v>0</v>
      </c>
      <c r="BQ1244" s="86">
        <f>Árboles!G1557</f>
        <v>0</v>
      </c>
      <c r="BR1244" s="87">
        <f>Árboles!V1557</f>
        <v>0</v>
      </c>
      <c r="BS1244" s="87">
        <f>Árboles!W1557</f>
        <v>0</v>
      </c>
      <c r="BT1244" s="88">
        <f t="shared" si="158"/>
        <v>0</v>
      </c>
      <c r="BU1244" s="88">
        <f t="shared" si="159"/>
        <v>0</v>
      </c>
      <c r="BV1244" s="89" t="b">
        <f>IF(BT1244&lt;&gt;0,Árboles!AC1557)</f>
        <v>0</v>
      </c>
      <c r="BW1244" s="88">
        <f t="shared" si="160"/>
        <v>0</v>
      </c>
      <c r="BX1244" s="88">
        <f t="shared" si="161"/>
        <v>0</v>
      </c>
      <c r="BY1244" s="89" t="b">
        <f>IF(BW1244&lt;&gt;0,Árboles!AC1557)</f>
        <v>0</v>
      </c>
      <c r="BZ1244" s="88">
        <f t="shared" si="162"/>
        <v>0</v>
      </c>
      <c r="CA1244" s="88">
        <f t="shared" si="163"/>
        <v>0</v>
      </c>
      <c r="CB1244" s="89" t="b">
        <f>IF(BZ1244&lt;&gt;0,Árboles!AC1557)</f>
        <v>0</v>
      </c>
      <c r="CC1244" s="88">
        <f t="shared" si="164"/>
        <v>0</v>
      </c>
      <c r="CD1244" s="88">
        <f t="shared" si="165"/>
        <v>0</v>
      </c>
      <c r="CE1244" s="89" t="b">
        <f>IF(CC1244&lt;&gt;0,Árboles!AC1557)</f>
        <v>0</v>
      </c>
    </row>
    <row r="1245" spans="68:83">
      <c r="BP1245" s="10">
        <f>Árboles!B1558</f>
        <v>0</v>
      </c>
      <c r="BQ1245" s="86">
        <f>Árboles!G1558</f>
        <v>0</v>
      </c>
      <c r="BR1245" s="87">
        <f>Árboles!V1558</f>
        <v>0</v>
      </c>
      <c r="BS1245" s="87">
        <f>Árboles!W1558</f>
        <v>0</v>
      </c>
      <c r="BT1245" s="88">
        <f t="shared" si="158"/>
        <v>0</v>
      </c>
      <c r="BU1245" s="88">
        <f t="shared" si="159"/>
        <v>0</v>
      </c>
      <c r="BV1245" s="89" t="b">
        <f>IF(BT1245&lt;&gt;0,Árboles!AC1558)</f>
        <v>0</v>
      </c>
      <c r="BW1245" s="88">
        <f t="shared" si="160"/>
        <v>0</v>
      </c>
      <c r="BX1245" s="88">
        <f t="shared" si="161"/>
        <v>0</v>
      </c>
      <c r="BY1245" s="89" t="b">
        <f>IF(BW1245&lt;&gt;0,Árboles!AC1558)</f>
        <v>0</v>
      </c>
      <c r="BZ1245" s="88">
        <f t="shared" si="162"/>
        <v>0</v>
      </c>
      <c r="CA1245" s="88">
        <f t="shared" si="163"/>
        <v>0</v>
      </c>
      <c r="CB1245" s="89" t="b">
        <f>IF(BZ1245&lt;&gt;0,Árboles!AC1558)</f>
        <v>0</v>
      </c>
      <c r="CC1245" s="88">
        <f t="shared" si="164"/>
        <v>0</v>
      </c>
      <c r="CD1245" s="88">
        <f t="shared" si="165"/>
        <v>0</v>
      </c>
      <c r="CE1245" s="89" t="b">
        <f>IF(CC1245&lt;&gt;0,Árboles!AC1558)</f>
        <v>0</v>
      </c>
    </row>
    <row r="1246" spans="68:83">
      <c r="BP1246" s="10">
        <f>Árboles!B1559</f>
        <v>0</v>
      </c>
      <c r="BQ1246" s="86">
        <f>Árboles!G1559</f>
        <v>0</v>
      </c>
      <c r="BR1246" s="87">
        <f>Árboles!V1559</f>
        <v>0</v>
      </c>
      <c r="BS1246" s="87">
        <f>Árboles!W1559</f>
        <v>0</v>
      </c>
      <c r="BT1246" s="88">
        <f t="shared" si="158"/>
        <v>0</v>
      </c>
      <c r="BU1246" s="88">
        <f t="shared" si="159"/>
        <v>0</v>
      </c>
      <c r="BV1246" s="89" t="b">
        <f>IF(BT1246&lt;&gt;0,Árboles!AC1559)</f>
        <v>0</v>
      </c>
      <c r="BW1246" s="88">
        <f t="shared" si="160"/>
        <v>0</v>
      </c>
      <c r="BX1246" s="88">
        <f t="shared" si="161"/>
        <v>0</v>
      </c>
      <c r="BY1246" s="89" t="b">
        <f>IF(BW1246&lt;&gt;0,Árboles!AC1559)</f>
        <v>0</v>
      </c>
      <c r="BZ1246" s="88">
        <f t="shared" si="162"/>
        <v>0</v>
      </c>
      <c r="CA1246" s="88">
        <f t="shared" si="163"/>
        <v>0</v>
      </c>
      <c r="CB1246" s="89" t="b">
        <f>IF(BZ1246&lt;&gt;0,Árboles!AC1559)</f>
        <v>0</v>
      </c>
      <c r="CC1246" s="88">
        <f t="shared" si="164"/>
        <v>0</v>
      </c>
      <c r="CD1246" s="88">
        <f t="shared" si="165"/>
        <v>0</v>
      </c>
      <c r="CE1246" s="89" t="b">
        <f>IF(CC1246&lt;&gt;0,Árboles!AC1559)</f>
        <v>0</v>
      </c>
    </row>
    <row r="1247" spans="68:83">
      <c r="BP1247" s="10">
        <f>Árboles!B1560</f>
        <v>0</v>
      </c>
      <c r="BQ1247" s="86">
        <f>Árboles!G1560</f>
        <v>0</v>
      </c>
      <c r="BR1247" s="87">
        <f>Árboles!V1560</f>
        <v>0</v>
      </c>
      <c r="BS1247" s="87">
        <f>Árboles!W1560</f>
        <v>0</v>
      </c>
      <c r="BT1247" s="88">
        <f t="shared" si="158"/>
        <v>0</v>
      </c>
      <c r="BU1247" s="88">
        <f t="shared" si="159"/>
        <v>0</v>
      </c>
      <c r="BV1247" s="89" t="b">
        <f>IF(BT1247&lt;&gt;0,Árboles!AC1560)</f>
        <v>0</v>
      </c>
      <c r="BW1247" s="88">
        <f t="shared" si="160"/>
        <v>0</v>
      </c>
      <c r="BX1247" s="88">
        <f t="shared" si="161"/>
        <v>0</v>
      </c>
      <c r="BY1247" s="89" t="b">
        <f>IF(BW1247&lt;&gt;0,Árboles!AC1560)</f>
        <v>0</v>
      </c>
      <c r="BZ1247" s="88">
        <f t="shared" si="162"/>
        <v>0</v>
      </c>
      <c r="CA1247" s="88">
        <f t="shared" si="163"/>
        <v>0</v>
      </c>
      <c r="CB1247" s="89" t="b">
        <f>IF(BZ1247&lt;&gt;0,Árboles!AC1560)</f>
        <v>0</v>
      </c>
      <c r="CC1247" s="88">
        <f t="shared" si="164"/>
        <v>0</v>
      </c>
      <c r="CD1247" s="88">
        <f t="shared" si="165"/>
        <v>0</v>
      </c>
      <c r="CE1247" s="89" t="b">
        <f>IF(CC1247&lt;&gt;0,Árboles!AC1560)</f>
        <v>0</v>
      </c>
    </row>
    <row r="1248" spans="68:83">
      <c r="BP1248" s="10">
        <f>Árboles!B1561</f>
        <v>0</v>
      </c>
      <c r="BQ1248" s="86">
        <f>Árboles!G1561</f>
        <v>0</v>
      </c>
      <c r="BR1248" s="87">
        <f>Árboles!V1561</f>
        <v>0</v>
      </c>
      <c r="BS1248" s="87">
        <f>Árboles!W1561</f>
        <v>0</v>
      </c>
      <c r="BT1248" s="88">
        <f t="shared" si="158"/>
        <v>0</v>
      </c>
      <c r="BU1248" s="88">
        <f t="shared" si="159"/>
        <v>0</v>
      </c>
      <c r="BV1248" s="89" t="b">
        <f>IF(BT1248&lt;&gt;0,Árboles!AC1561)</f>
        <v>0</v>
      </c>
      <c r="BW1248" s="88">
        <f t="shared" si="160"/>
        <v>0</v>
      </c>
      <c r="BX1248" s="88">
        <f t="shared" si="161"/>
        <v>0</v>
      </c>
      <c r="BY1248" s="89" t="b">
        <f>IF(BW1248&lt;&gt;0,Árboles!AC1561)</f>
        <v>0</v>
      </c>
      <c r="BZ1248" s="88">
        <f t="shared" si="162"/>
        <v>0</v>
      </c>
      <c r="CA1248" s="88">
        <f t="shared" si="163"/>
        <v>0</v>
      </c>
      <c r="CB1248" s="89" t="b">
        <f>IF(BZ1248&lt;&gt;0,Árboles!AC1561)</f>
        <v>0</v>
      </c>
      <c r="CC1248" s="88">
        <f t="shared" si="164"/>
        <v>0</v>
      </c>
      <c r="CD1248" s="88">
        <f t="shared" si="165"/>
        <v>0</v>
      </c>
      <c r="CE1248" s="89" t="b">
        <f>IF(CC1248&lt;&gt;0,Árboles!AC1561)</f>
        <v>0</v>
      </c>
    </row>
    <row r="1249" spans="68:83">
      <c r="BP1249" s="10">
        <f>Árboles!B1562</f>
        <v>0</v>
      </c>
      <c r="BQ1249" s="86">
        <f>Árboles!G1562</f>
        <v>0</v>
      </c>
      <c r="BR1249" s="87">
        <f>Árboles!V1562</f>
        <v>0</v>
      </c>
      <c r="BS1249" s="87">
        <f>Árboles!W1562</f>
        <v>0</v>
      </c>
      <c r="BT1249" s="88">
        <f t="shared" si="158"/>
        <v>0</v>
      </c>
      <c r="BU1249" s="88">
        <f t="shared" si="159"/>
        <v>0</v>
      </c>
      <c r="BV1249" s="89" t="b">
        <f>IF(BT1249&lt;&gt;0,Árboles!AC1562)</f>
        <v>0</v>
      </c>
      <c r="BW1249" s="88">
        <f t="shared" si="160"/>
        <v>0</v>
      </c>
      <c r="BX1249" s="88">
        <f t="shared" si="161"/>
        <v>0</v>
      </c>
      <c r="BY1249" s="89" t="b">
        <f>IF(BW1249&lt;&gt;0,Árboles!AC1562)</f>
        <v>0</v>
      </c>
      <c r="BZ1249" s="88">
        <f t="shared" si="162"/>
        <v>0</v>
      </c>
      <c r="CA1249" s="88">
        <f t="shared" si="163"/>
        <v>0</v>
      </c>
      <c r="CB1249" s="89" t="b">
        <f>IF(BZ1249&lt;&gt;0,Árboles!AC1562)</f>
        <v>0</v>
      </c>
      <c r="CC1249" s="88">
        <f t="shared" si="164"/>
        <v>0</v>
      </c>
      <c r="CD1249" s="88">
        <f t="shared" si="165"/>
        <v>0</v>
      </c>
      <c r="CE1249" s="89" t="b">
        <f>IF(CC1249&lt;&gt;0,Árboles!AC1562)</f>
        <v>0</v>
      </c>
    </row>
    <row r="1250" spans="68:83">
      <c r="BP1250" s="10">
        <f>Árboles!B1563</f>
        <v>0</v>
      </c>
      <c r="BQ1250" s="86">
        <f>Árboles!G1563</f>
        <v>0</v>
      </c>
      <c r="BR1250" s="87">
        <f>Árboles!V1563</f>
        <v>0</v>
      </c>
      <c r="BS1250" s="87">
        <f>Árboles!W1563</f>
        <v>0</v>
      </c>
      <c r="BT1250" s="88">
        <f t="shared" si="158"/>
        <v>0</v>
      </c>
      <c r="BU1250" s="88">
        <f t="shared" si="159"/>
        <v>0</v>
      </c>
      <c r="BV1250" s="89" t="b">
        <f>IF(BT1250&lt;&gt;0,Árboles!AC1563)</f>
        <v>0</v>
      </c>
      <c r="BW1250" s="88">
        <f t="shared" si="160"/>
        <v>0</v>
      </c>
      <c r="BX1250" s="88">
        <f t="shared" si="161"/>
        <v>0</v>
      </c>
      <c r="BY1250" s="89" t="b">
        <f>IF(BW1250&lt;&gt;0,Árboles!AC1563)</f>
        <v>0</v>
      </c>
      <c r="BZ1250" s="88">
        <f t="shared" si="162"/>
        <v>0</v>
      </c>
      <c r="CA1250" s="88">
        <f t="shared" si="163"/>
        <v>0</v>
      </c>
      <c r="CB1250" s="89" t="b">
        <f>IF(BZ1250&lt;&gt;0,Árboles!AC1563)</f>
        <v>0</v>
      </c>
      <c r="CC1250" s="88">
        <f t="shared" si="164"/>
        <v>0</v>
      </c>
      <c r="CD1250" s="88">
        <f t="shared" si="165"/>
        <v>0</v>
      </c>
      <c r="CE1250" s="89" t="b">
        <f>IF(CC1250&lt;&gt;0,Árboles!AC1563)</f>
        <v>0</v>
      </c>
    </row>
    <row r="1251" spans="68:83">
      <c r="BP1251" s="10">
        <f>Árboles!B1564</f>
        <v>0</v>
      </c>
      <c r="BQ1251" s="86">
        <f>Árboles!G1564</f>
        <v>0</v>
      </c>
      <c r="BR1251" s="87">
        <f>Árboles!V1564</f>
        <v>0</v>
      </c>
      <c r="BS1251" s="87">
        <f>Árboles!W1564</f>
        <v>0</v>
      </c>
      <c r="BT1251" s="88">
        <f t="shared" si="158"/>
        <v>0</v>
      </c>
      <c r="BU1251" s="88">
        <f t="shared" si="159"/>
        <v>0</v>
      </c>
      <c r="BV1251" s="89" t="b">
        <f>IF(BT1251&lt;&gt;0,Árboles!AC1564)</f>
        <v>0</v>
      </c>
      <c r="BW1251" s="88">
        <f t="shared" si="160"/>
        <v>0</v>
      </c>
      <c r="BX1251" s="88">
        <f t="shared" si="161"/>
        <v>0</v>
      </c>
      <c r="BY1251" s="89" t="b">
        <f>IF(BW1251&lt;&gt;0,Árboles!AC1564)</f>
        <v>0</v>
      </c>
      <c r="BZ1251" s="88">
        <f t="shared" si="162"/>
        <v>0</v>
      </c>
      <c r="CA1251" s="88">
        <f t="shared" si="163"/>
        <v>0</v>
      </c>
      <c r="CB1251" s="89" t="b">
        <f>IF(BZ1251&lt;&gt;0,Árboles!AC1564)</f>
        <v>0</v>
      </c>
      <c r="CC1251" s="88">
        <f t="shared" si="164"/>
        <v>0</v>
      </c>
      <c r="CD1251" s="88">
        <f t="shared" si="165"/>
        <v>0</v>
      </c>
      <c r="CE1251" s="89" t="b">
        <f>IF(CC1251&lt;&gt;0,Árboles!AC1564)</f>
        <v>0</v>
      </c>
    </row>
    <row r="1252" spans="68:83">
      <c r="BP1252" s="10">
        <f>Árboles!B1565</f>
        <v>0</v>
      </c>
      <c r="BQ1252" s="86">
        <f>Árboles!G1565</f>
        <v>0</v>
      </c>
      <c r="BR1252" s="87">
        <f>Árboles!V1565</f>
        <v>0</v>
      </c>
      <c r="BS1252" s="87">
        <f>Árboles!W1565</f>
        <v>0</v>
      </c>
      <c r="BT1252" s="88">
        <f t="shared" si="158"/>
        <v>0</v>
      </c>
      <c r="BU1252" s="88">
        <f t="shared" si="159"/>
        <v>0</v>
      </c>
      <c r="BV1252" s="89" t="b">
        <f>IF(BT1252&lt;&gt;0,Árboles!AC1565)</f>
        <v>0</v>
      </c>
      <c r="BW1252" s="88">
        <f t="shared" si="160"/>
        <v>0</v>
      </c>
      <c r="BX1252" s="88">
        <f t="shared" si="161"/>
        <v>0</v>
      </c>
      <c r="BY1252" s="89" t="b">
        <f>IF(BW1252&lt;&gt;0,Árboles!AC1565)</f>
        <v>0</v>
      </c>
      <c r="BZ1252" s="88">
        <f t="shared" si="162"/>
        <v>0</v>
      </c>
      <c r="CA1252" s="88">
        <f t="shared" si="163"/>
        <v>0</v>
      </c>
      <c r="CB1252" s="89" t="b">
        <f>IF(BZ1252&lt;&gt;0,Árboles!AC1565)</f>
        <v>0</v>
      </c>
      <c r="CC1252" s="88">
        <f t="shared" si="164"/>
        <v>0</v>
      </c>
      <c r="CD1252" s="88">
        <f t="shared" si="165"/>
        <v>0</v>
      </c>
      <c r="CE1252" s="89" t="b">
        <f>IF(CC1252&lt;&gt;0,Árboles!AC1565)</f>
        <v>0</v>
      </c>
    </row>
    <row r="1253" spans="68:83">
      <c r="BP1253" s="10">
        <f>Árboles!B1566</f>
        <v>0</v>
      </c>
      <c r="BQ1253" s="86">
        <f>Árboles!G1566</f>
        <v>0</v>
      </c>
      <c r="BR1253" s="87">
        <f>Árboles!V1566</f>
        <v>0</v>
      </c>
      <c r="BS1253" s="87">
        <f>Árboles!W1566</f>
        <v>0</v>
      </c>
      <c r="BT1253" s="88">
        <f t="shared" si="158"/>
        <v>0</v>
      </c>
      <c r="BU1253" s="88">
        <f t="shared" si="159"/>
        <v>0</v>
      </c>
      <c r="BV1253" s="89" t="b">
        <f>IF(BT1253&lt;&gt;0,Árboles!AC1566)</f>
        <v>0</v>
      </c>
      <c r="BW1253" s="88">
        <f t="shared" si="160"/>
        <v>0</v>
      </c>
      <c r="BX1253" s="88">
        <f t="shared" si="161"/>
        <v>0</v>
      </c>
      <c r="BY1253" s="89" t="b">
        <f>IF(BW1253&lt;&gt;0,Árboles!AC1566)</f>
        <v>0</v>
      </c>
      <c r="BZ1253" s="88">
        <f t="shared" si="162"/>
        <v>0</v>
      </c>
      <c r="CA1253" s="88">
        <f t="shared" si="163"/>
        <v>0</v>
      </c>
      <c r="CB1253" s="89" t="b">
        <f>IF(BZ1253&lt;&gt;0,Árboles!AC1566)</f>
        <v>0</v>
      </c>
      <c r="CC1253" s="88">
        <f t="shared" si="164"/>
        <v>0</v>
      </c>
      <c r="CD1253" s="88">
        <f t="shared" si="165"/>
        <v>0</v>
      </c>
      <c r="CE1253" s="89" t="b">
        <f>IF(CC1253&lt;&gt;0,Árboles!AC1566)</f>
        <v>0</v>
      </c>
    </row>
    <row r="1254" spans="68:83">
      <c r="BP1254" s="10">
        <f>Árboles!B1567</f>
        <v>0</v>
      </c>
      <c r="BQ1254" s="86">
        <f>Árboles!G1567</f>
        <v>0</v>
      </c>
      <c r="BR1254" s="87">
        <f>Árboles!V1567</f>
        <v>0</v>
      </c>
      <c r="BS1254" s="87">
        <f>Árboles!W1567</f>
        <v>0</v>
      </c>
      <c r="BT1254" s="88">
        <f t="shared" si="158"/>
        <v>0</v>
      </c>
      <c r="BU1254" s="88">
        <f t="shared" si="159"/>
        <v>0</v>
      </c>
      <c r="BV1254" s="89" t="b">
        <f>IF(BT1254&lt;&gt;0,Árboles!AC1567)</f>
        <v>0</v>
      </c>
      <c r="BW1254" s="88">
        <f t="shared" si="160"/>
        <v>0</v>
      </c>
      <c r="BX1254" s="88">
        <f t="shared" si="161"/>
        <v>0</v>
      </c>
      <c r="BY1254" s="89" t="b">
        <f>IF(BW1254&lt;&gt;0,Árboles!AC1567)</f>
        <v>0</v>
      </c>
      <c r="BZ1254" s="88">
        <f t="shared" si="162"/>
        <v>0</v>
      </c>
      <c r="CA1254" s="88">
        <f t="shared" si="163"/>
        <v>0</v>
      </c>
      <c r="CB1254" s="89" t="b">
        <f>IF(BZ1254&lt;&gt;0,Árboles!AC1567)</f>
        <v>0</v>
      </c>
      <c r="CC1254" s="88">
        <f t="shared" si="164"/>
        <v>0</v>
      </c>
      <c r="CD1254" s="88">
        <f t="shared" si="165"/>
        <v>0</v>
      </c>
      <c r="CE1254" s="89" t="b">
        <f>IF(CC1254&lt;&gt;0,Árboles!AC1567)</f>
        <v>0</v>
      </c>
    </row>
    <row r="1255" spans="68:83">
      <c r="BP1255" s="10">
        <f>Árboles!B1568</f>
        <v>0</v>
      </c>
      <c r="BQ1255" s="86">
        <f>Árboles!G1568</f>
        <v>0</v>
      </c>
      <c r="BR1255" s="87">
        <f>Árboles!V1568</f>
        <v>0</v>
      </c>
      <c r="BS1255" s="87">
        <f>Árboles!W1568</f>
        <v>0</v>
      </c>
      <c r="BT1255" s="88">
        <f t="shared" si="158"/>
        <v>0</v>
      </c>
      <c r="BU1255" s="88">
        <f t="shared" si="159"/>
        <v>0</v>
      </c>
      <c r="BV1255" s="89" t="b">
        <f>IF(BT1255&lt;&gt;0,Árboles!AC1568)</f>
        <v>0</v>
      </c>
      <c r="BW1255" s="88">
        <f t="shared" si="160"/>
        <v>0</v>
      </c>
      <c r="BX1255" s="88">
        <f t="shared" si="161"/>
        <v>0</v>
      </c>
      <c r="BY1255" s="89" t="b">
        <f>IF(BW1255&lt;&gt;0,Árboles!AC1568)</f>
        <v>0</v>
      </c>
      <c r="BZ1255" s="88">
        <f t="shared" si="162"/>
        <v>0</v>
      </c>
      <c r="CA1255" s="88">
        <f t="shared" si="163"/>
        <v>0</v>
      </c>
      <c r="CB1255" s="89" t="b">
        <f>IF(BZ1255&lt;&gt;0,Árboles!AC1568)</f>
        <v>0</v>
      </c>
      <c r="CC1255" s="88">
        <f t="shared" si="164"/>
        <v>0</v>
      </c>
      <c r="CD1255" s="88">
        <f t="shared" si="165"/>
        <v>0</v>
      </c>
      <c r="CE1255" s="89" t="b">
        <f>IF(CC1255&lt;&gt;0,Árboles!AC1568)</f>
        <v>0</v>
      </c>
    </row>
    <row r="1256" spans="68:83">
      <c r="BP1256" s="10">
        <f>Árboles!B1569</f>
        <v>0</v>
      </c>
      <c r="BQ1256" s="86">
        <f>Árboles!G1569</f>
        <v>0</v>
      </c>
      <c r="BR1256" s="87">
        <f>Árboles!V1569</f>
        <v>0</v>
      </c>
      <c r="BS1256" s="87">
        <f>Árboles!W1569</f>
        <v>0</v>
      </c>
      <c r="BT1256" s="88">
        <f t="shared" si="158"/>
        <v>0</v>
      </c>
      <c r="BU1256" s="88">
        <f t="shared" si="159"/>
        <v>0</v>
      </c>
      <c r="BV1256" s="89" t="b">
        <f>IF(BT1256&lt;&gt;0,Árboles!AC1569)</f>
        <v>0</v>
      </c>
      <c r="BW1256" s="88">
        <f t="shared" si="160"/>
        <v>0</v>
      </c>
      <c r="BX1256" s="88">
        <f t="shared" si="161"/>
        <v>0</v>
      </c>
      <c r="BY1256" s="89" t="b">
        <f>IF(BW1256&lt;&gt;0,Árboles!AC1569)</f>
        <v>0</v>
      </c>
      <c r="BZ1256" s="88">
        <f t="shared" si="162"/>
        <v>0</v>
      </c>
      <c r="CA1256" s="88">
        <f t="shared" si="163"/>
        <v>0</v>
      </c>
      <c r="CB1256" s="89" t="b">
        <f>IF(BZ1256&lt;&gt;0,Árboles!AC1569)</f>
        <v>0</v>
      </c>
      <c r="CC1256" s="88">
        <f t="shared" si="164"/>
        <v>0</v>
      </c>
      <c r="CD1256" s="88">
        <f t="shared" si="165"/>
        <v>0</v>
      </c>
      <c r="CE1256" s="89" t="b">
        <f>IF(CC1256&lt;&gt;0,Árboles!AC1569)</f>
        <v>0</v>
      </c>
    </row>
    <row r="1257" spans="68:83">
      <c r="BP1257" s="10">
        <f>Árboles!B1570</f>
        <v>0</v>
      </c>
      <c r="BQ1257" s="86">
        <f>Árboles!G1570</f>
        <v>0</v>
      </c>
      <c r="BR1257" s="87">
        <f>Árboles!V1570</f>
        <v>0</v>
      </c>
      <c r="BS1257" s="87">
        <f>Árboles!W1570</f>
        <v>0</v>
      </c>
      <c r="BT1257" s="88">
        <f t="shared" si="158"/>
        <v>0</v>
      </c>
      <c r="BU1257" s="88">
        <f t="shared" si="159"/>
        <v>0</v>
      </c>
      <c r="BV1257" s="89" t="b">
        <f>IF(BT1257&lt;&gt;0,Árboles!AC1570)</f>
        <v>0</v>
      </c>
      <c r="BW1257" s="88">
        <f t="shared" si="160"/>
        <v>0</v>
      </c>
      <c r="BX1257" s="88">
        <f t="shared" si="161"/>
        <v>0</v>
      </c>
      <c r="BY1257" s="89" t="b">
        <f>IF(BW1257&lt;&gt;0,Árboles!AC1570)</f>
        <v>0</v>
      </c>
      <c r="BZ1257" s="88">
        <f t="shared" si="162"/>
        <v>0</v>
      </c>
      <c r="CA1257" s="88">
        <f t="shared" si="163"/>
        <v>0</v>
      </c>
      <c r="CB1257" s="89" t="b">
        <f>IF(BZ1257&lt;&gt;0,Árboles!AC1570)</f>
        <v>0</v>
      </c>
      <c r="CC1257" s="88">
        <f t="shared" si="164"/>
        <v>0</v>
      </c>
      <c r="CD1257" s="88">
        <f t="shared" si="165"/>
        <v>0</v>
      </c>
      <c r="CE1257" s="89" t="b">
        <f>IF(CC1257&lt;&gt;0,Árboles!AC1570)</f>
        <v>0</v>
      </c>
    </row>
    <row r="1258" spans="68:83">
      <c r="BP1258" s="10">
        <f>Árboles!B1571</f>
        <v>0</v>
      </c>
      <c r="BQ1258" s="86">
        <f>Árboles!G1571</f>
        <v>0</v>
      </c>
      <c r="BR1258" s="87">
        <f>Árboles!V1571</f>
        <v>0</v>
      </c>
      <c r="BS1258" s="87">
        <f>Árboles!W1571</f>
        <v>0</v>
      </c>
      <c r="BT1258" s="88">
        <f t="shared" si="158"/>
        <v>0</v>
      </c>
      <c r="BU1258" s="88">
        <f t="shared" si="159"/>
        <v>0</v>
      </c>
      <c r="BV1258" s="89" t="b">
        <f>IF(BT1258&lt;&gt;0,Árboles!AC1571)</f>
        <v>0</v>
      </c>
      <c r="BW1258" s="88">
        <f t="shared" si="160"/>
        <v>0</v>
      </c>
      <c r="BX1258" s="88">
        <f t="shared" si="161"/>
        <v>0</v>
      </c>
      <c r="BY1258" s="89" t="b">
        <f>IF(BW1258&lt;&gt;0,Árboles!AC1571)</f>
        <v>0</v>
      </c>
      <c r="BZ1258" s="88">
        <f t="shared" si="162"/>
        <v>0</v>
      </c>
      <c r="CA1258" s="88">
        <f t="shared" si="163"/>
        <v>0</v>
      </c>
      <c r="CB1258" s="89" t="b">
        <f>IF(BZ1258&lt;&gt;0,Árboles!AC1571)</f>
        <v>0</v>
      </c>
      <c r="CC1258" s="88">
        <f t="shared" si="164"/>
        <v>0</v>
      </c>
      <c r="CD1258" s="88">
        <f t="shared" si="165"/>
        <v>0</v>
      </c>
      <c r="CE1258" s="89" t="b">
        <f>IF(CC1258&lt;&gt;0,Árboles!AC1571)</f>
        <v>0</v>
      </c>
    </row>
    <row r="1259" spans="68:83">
      <c r="BP1259" s="10">
        <f>Árboles!B1572</f>
        <v>0</v>
      </c>
      <c r="BQ1259" s="86">
        <f>Árboles!G1572</f>
        <v>0</v>
      </c>
      <c r="BR1259" s="87">
        <f>Árboles!V1572</f>
        <v>0</v>
      </c>
      <c r="BS1259" s="87">
        <f>Árboles!W1572</f>
        <v>0</v>
      </c>
      <c r="BT1259" s="88">
        <f t="shared" si="158"/>
        <v>0</v>
      </c>
      <c r="BU1259" s="88">
        <f t="shared" si="159"/>
        <v>0</v>
      </c>
      <c r="BV1259" s="89" t="b">
        <f>IF(BT1259&lt;&gt;0,Árboles!AC1572)</f>
        <v>0</v>
      </c>
      <c r="BW1259" s="88">
        <f t="shared" si="160"/>
        <v>0</v>
      </c>
      <c r="BX1259" s="88">
        <f t="shared" si="161"/>
        <v>0</v>
      </c>
      <c r="BY1259" s="89" t="b">
        <f>IF(BW1259&lt;&gt;0,Árboles!AC1572)</f>
        <v>0</v>
      </c>
      <c r="BZ1259" s="88">
        <f t="shared" si="162"/>
        <v>0</v>
      </c>
      <c r="CA1259" s="88">
        <f t="shared" si="163"/>
        <v>0</v>
      </c>
      <c r="CB1259" s="89" t="b">
        <f>IF(BZ1259&lt;&gt;0,Árboles!AC1572)</f>
        <v>0</v>
      </c>
      <c r="CC1259" s="88">
        <f t="shared" si="164"/>
        <v>0</v>
      </c>
      <c r="CD1259" s="88">
        <f t="shared" si="165"/>
        <v>0</v>
      </c>
      <c r="CE1259" s="89" t="b">
        <f>IF(CC1259&lt;&gt;0,Árboles!AC1572)</f>
        <v>0</v>
      </c>
    </row>
    <row r="1260" spans="68:83">
      <c r="BP1260" s="10">
        <f>Árboles!B1573</f>
        <v>0</v>
      </c>
      <c r="BQ1260" s="86">
        <f>Árboles!G1573</f>
        <v>0</v>
      </c>
      <c r="BR1260" s="87">
        <f>Árboles!V1573</f>
        <v>0</v>
      </c>
      <c r="BS1260" s="87">
        <f>Árboles!W1573</f>
        <v>0</v>
      </c>
      <c r="BT1260" s="88">
        <f t="shared" si="158"/>
        <v>0</v>
      </c>
      <c r="BU1260" s="88">
        <f t="shared" si="159"/>
        <v>0</v>
      </c>
      <c r="BV1260" s="89" t="b">
        <f>IF(BT1260&lt;&gt;0,Árboles!AC1573)</f>
        <v>0</v>
      </c>
      <c r="BW1260" s="88">
        <f t="shared" si="160"/>
        <v>0</v>
      </c>
      <c r="BX1260" s="88">
        <f t="shared" si="161"/>
        <v>0</v>
      </c>
      <c r="BY1260" s="89" t="b">
        <f>IF(BW1260&lt;&gt;0,Árboles!AC1573)</f>
        <v>0</v>
      </c>
      <c r="BZ1260" s="88">
        <f t="shared" si="162"/>
        <v>0</v>
      </c>
      <c r="CA1260" s="88">
        <f t="shared" si="163"/>
        <v>0</v>
      </c>
      <c r="CB1260" s="89" t="b">
        <f>IF(BZ1260&lt;&gt;0,Árboles!AC1573)</f>
        <v>0</v>
      </c>
      <c r="CC1260" s="88">
        <f t="shared" si="164"/>
        <v>0</v>
      </c>
      <c r="CD1260" s="88">
        <f t="shared" si="165"/>
        <v>0</v>
      </c>
      <c r="CE1260" s="89" t="b">
        <f>IF(CC1260&lt;&gt;0,Árboles!AC1573)</f>
        <v>0</v>
      </c>
    </row>
    <row r="1261" spans="68:83">
      <c r="BP1261" s="10">
        <f>Árboles!B1574</f>
        <v>0</v>
      </c>
      <c r="BQ1261" s="86">
        <f>Árboles!G1574</f>
        <v>0</v>
      </c>
      <c r="BR1261" s="87">
        <f>Árboles!V1574</f>
        <v>0</v>
      </c>
      <c r="BS1261" s="87">
        <f>Árboles!W1574</f>
        <v>0</v>
      </c>
      <c r="BT1261" s="88">
        <f t="shared" si="158"/>
        <v>0</v>
      </c>
      <c r="BU1261" s="88">
        <f t="shared" si="159"/>
        <v>0</v>
      </c>
      <c r="BV1261" s="89" t="b">
        <f>IF(BT1261&lt;&gt;0,Árboles!AC1574)</f>
        <v>0</v>
      </c>
      <c r="BW1261" s="88">
        <f t="shared" si="160"/>
        <v>0</v>
      </c>
      <c r="BX1261" s="88">
        <f t="shared" si="161"/>
        <v>0</v>
      </c>
      <c r="BY1261" s="89" t="b">
        <f>IF(BW1261&lt;&gt;0,Árboles!AC1574)</f>
        <v>0</v>
      </c>
      <c r="BZ1261" s="88">
        <f t="shared" si="162"/>
        <v>0</v>
      </c>
      <c r="CA1261" s="88">
        <f t="shared" si="163"/>
        <v>0</v>
      </c>
      <c r="CB1261" s="89" t="b">
        <f>IF(BZ1261&lt;&gt;0,Árboles!AC1574)</f>
        <v>0</v>
      </c>
      <c r="CC1261" s="88">
        <f t="shared" si="164"/>
        <v>0</v>
      </c>
      <c r="CD1261" s="88">
        <f t="shared" si="165"/>
        <v>0</v>
      </c>
      <c r="CE1261" s="89" t="b">
        <f>IF(CC1261&lt;&gt;0,Árboles!AC1574)</f>
        <v>0</v>
      </c>
    </row>
    <row r="1262" spans="68:83">
      <c r="BP1262" s="10">
        <f>Árboles!B1575</f>
        <v>0</v>
      </c>
      <c r="BQ1262" s="86">
        <f>Árboles!G1575</f>
        <v>0</v>
      </c>
      <c r="BR1262" s="87">
        <f>Árboles!V1575</f>
        <v>0</v>
      </c>
      <c r="BS1262" s="87">
        <f>Árboles!W1575</f>
        <v>0</v>
      </c>
      <c r="BT1262" s="88">
        <f t="shared" si="158"/>
        <v>0</v>
      </c>
      <c r="BU1262" s="88">
        <f t="shared" si="159"/>
        <v>0</v>
      </c>
      <c r="BV1262" s="89" t="b">
        <f>IF(BT1262&lt;&gt;0,Árboles!AC1575)</f>
        <v>0</v>
      </c>
      <c r="BW1262" s="88">
        <f t="shared" si="160"/>
        <v>0</v>
      </c>
      <c r="BX1262" s="88">
        <f t="shared" si="161"/>
        <v>0</v>
      </c>
      <c r="BY1262" s="89" t="b">
        <f>IF(BW1262&lt;&gt;0,Árboles!AC1575)</f>
        <v>0</v>
      </c>
      <c r="BZ1262" s="88">
        <f t="shared" si="162"/>
        <v>0</v>
      </c>
      <c r="CA1262" s="88">
        <f t="shared" si="163"/>
        <v>0</v>
      </c>
      <c r="CB1262" s="89" t="b">
        <f>IF(BZ1262&lt;&gt;0,Árboles!AC1575)</f>
        <v>0</v>
      </c>
      <c r="CC1262" s="88">
        <f t="shared" si="164"/>
        <v>0</v>
      </c>
      <c r="CD1262" s="88">
        <f t="shared" si="165"/>
        <v>0</v>
      </c>
      <c r="CE1262" s="89" t="b">
        <f>IF(CC1262&lt;&gt;0,Árboles!AC1575)</f>
        <v>0</v>
      </c>
    </row>
    <row r="1263" spans="68:83">
      <c r="BP1263" s="10">
        <f>Árboles!B1576</f>
        <v>0</v>
      </c>
      <c r="BQ1263" s="86">
        <f>Árboles!G1576</f>
        <v>0</v>
      </c>
      <c r="BR1263" s="87">
        <f>Árboles!V1576</f>
        <v>0</v>
      </c>
      <c r="BS1263" s="87">
        <f>Árboles!W1576</f>
        <v>0</v>
      </c>
      <c r="BT1263" s="88">
        <f t="shared" si="158"/>
        <v>0</v>
      </c>
      <c r="BU1263" s="88">
        <f t="shared" si="159"/>
        <v>0</v>
      </c>
      <c r="BV1263" s="89" t="b">
        <f>IF(BT1263&lt;&gt;0,Árboles!AC1576)</f>
        <v>0</v>
      </c>
      <c r="BW1263" s="88">
        <f t="shared" si="160"/>
        <v>0</v>
      </c>
      <c r="BX1263" s="88">
        <f t="shared" si="161"/>
        <v>0</v>
      </c>
      <c r="BY1263" s="89" t="b">
        <f>IF(BW1263&lt;&gt;0,Árboles!AC1576)</f>
        <v>0</v>
      </c>
      <c r="BZ1263" s="88">
        <f t="shared" si="162"/>
        <v>0</v>
      </c>
      <c r="CA1263" s="88">
        <f t="shared" si="163"/>
        <v>0</v>
      </c>
      <c r="CB1263" s="89" t="b">
        <f>IF(BZ1263&lt;&gt;0,Árboles!AC1576)</f>
        <v>0</v>
      </c>
      <c r="CC1263" s="88">
        <f t="shared" si="164"/>
        <v>0</v>
      </c>
      <c r="CD1263" s="88">
        <f t="shared" si="165"/>
        <v>0</v>
      </c>
      <c r="CE1263" s="89" t="b">
        <f>IF(CC1263&lt;&gt;0,Árboles!AC1576)</f>
        <v>0</v>
      </c>
    </row>
    <row r="1264" spans="68:83">
      <c r="BP1264" s="10">
        <f>Árboles!B1577</f>
        <v>0</v>
      </c>
      <c r="BQ1264" s="86">
        <f>Árboles!G1577</f>
        <v>0</v>
      </c>
      <c r="BR1264" s="87">
        <f>Árboles!V1577</f>
        <v>0</v>
      </c>
      <c r="BS1264" s="87">
        <f>Árboles!W1577</f>
        <v>0</v>
      </c>
      <c r="BT1264" s="88">
        <f t="shared" si="158"/>
        <v>0</v>
      </c>
      <c r="BU1264" s="88">
        <f t="shared" si="159"/>
        <v>0</v>
      </c>
      <c r="BV1264" s="89" t="b">
        <f>IF(BT1264&lt;&gt;0,Árboles!AC1577)</f>
        <v>0</v>
      </c>
      <c r="BW1264" s="88">
        <f t="shared" si="160"/>
        <v>0</v>
      </c>
      <c r="BX1264" s="88">
        <f t="shared" si="161"/>
        <v>0</v>
      </c>
      <c r="BY1264" s="89" t="b">
        <f>IF(BW1264&lt;&gt;0,Árboles!AC1577)</f>
        <v>0</v>
      </c>
      <c r="BZ1264" s="88">
        <f t="shared" si="162"/>
        <v>0</v>
      </c>
      <c r="CA1264" s="88">
        <f t="shared" si="163"/>
        <v>0</v>
      </c>
      <c r="CB1264" s="89" t="b">
        <f>IF(BZ1264&lt;&gt;0,Árboles!AC1577)</f>
        <v>0</v>
      </c>
      <c r="CC1264" s="88">
        <f t="shared" si="164"/>
        <v>0</v>
      </c>
      <c r="CD1264" s="88">
        <f t="shared" si="165"/>
        <v>0</v>
      </c>
      <c r="CE1264" s="89" t="b">
        <f>IF(CC1264&lt;&gt;0,Árboles!AC1577)</f>
        <v>0</v>
      </c>
    </row>
    <row r="1265" spans="68:83">
      <c r="BP1265" s="10">
        <f>Árboles!B1578</f>
        <v>0</v>
      </c>
      <c r="BQ1265" s="86">
        <f>Árboles!G1578</f>
        <v>0</v>
      </c>
      <c r="BR1265" s="87">
        <f>Árboles!V1578</f>
        <v>0</v>
      </c>
      <c r="BS1265" s="87">
        <f>Árboles!W1578</f>
        <v>0</v>
      </c>
      <c r="BT1265" s="88">
        <f t="shared" si="158"/>
        <v>0</v>
      </c>
      <c r="BU1265" s="88">
        <f t="shared" si="159"/>
        <v>0</v>
      </c>
      <c r="BV1265" s="89" t="b">
        <f>IF(BT1265&lt;&gt;0,Árboles!AC1578)</f>
        <v>0</v>
      </c>
      <c r="BW1265" s="88">
        <f t="shared" si="160"/>
        <v>0</v>
      </c>
      <c r="BX1265" s="88">
        <f t="shared" si="161"/>
        <v>0</v>
      </c>
      <c r="BY1265" s="89" t="b">
        <f>IF(BW1265&lt;&gt;0,Árboles!AC1578)</f>
        <v>0</v>
      </c>
      <c r="BZ1265" s="88">
        <f t="shared" si="162"/>
        <v>0</v>
      </c>
      <c r="CA1265" s="88">
        <f t="shared" si="163"/>
        <v>0</v>
      </c>
      <c r="CB1265" s="89" t="b">
        <f>IF(BZ1265&lt;&gt;0,Árboles!AC1578)</f>
        <v>0</v>
      </c>
      <c r="CC1265" s="88">
        <f t="shared" si="164"/>
        <v>0</v>
      </c>
      <c r="CD1265" s="88">
        <f t="shared" si="165"/>
        <v>0</v>
      </c>
      <c r="CE1265" s="89" t="b">
        <f>IF(CC1265&lt;&gt;0,Árboles!AC1578)</f>
        <v>0</v>
      </c>
    </row>
    <row r="1266" spans="68:83">
      <c r="BP1266" s="10">
        <f>Árboles!B1579</f>
        <v>0</v>
      </c>
      <c r="BQ1266" s="86">
        <f>Árboles!G1579</f>
        <v>0</v>
      </c>
      <c r="BR1266" s="87">
        <f>Árboles!V1579</f>
        <v>0</v>
      </c>
      <c r="BS1266" s="87">
        <f>Árboles!W1579</f>
        <v>0</v>
      </c>
      <c r="BT1266" s="88">
        <f t="shared" si="158"/>
        <v>0</v>
      </c>
      <c r="BU1266" s="88">
        <f t="shared" si="159"/>
        <v>0</v>
      </c>
      <c r="BV1266" s="89" t="b">
        <f>IF(BT1266&lt;&gt;0,Árboles!AC1579)</f>
        <v>0</v>
      </c>
      <c r="BW1266" s="88">
        <f t="shared" si="160"/>
        <v>0</v>
      </c>
      <c r="BX1266" s="88">
        <f t="shared" si="161"/>
        <v>0</v>
      </c>
      <c r="BY1266" s="89" t="b">
        <f>IF(BW1266&lt;&gt;0,Árboles!AC1579)</f>
        <v>0</v>
      </c>
      <c r="BZ1266" s="88">
        <f t="shared" si="162"/>
        <v>0</v>
      </c>
      <c r="CA1266" s="88">
        <f t="shared" si="163"/>
        <v>0</v>
      </c>
      <c r="CB1266" s="89" t="b">
        <f>IF(BZ1266&lt;&gt;0,Árboles!AC1579)</f>
        <v>0</v>
      </c>
      <c r="CC1266" s="88">
        <f t="shared" si="164"/>
        <v>0</v>
      </c>
      <c r="CD1266" s="88">
        <f t="shared" si="165"/>
        <v>0</v>
      </c>
      <c r="CE1266" s="89" t="b">
        <f>IF(CC1266&lt;&gt;0,Árboles!AC1579)</f>
        <v>0</v>
      </c>
    </row>
    <row r="1267" spans="68:83">
      <c r="BP1267" s="10">
        <f>Árboles!B1580</f>
        <v>0</v>
      </c>
      <c r="BQ1267" s="86">
        <f>Árboles!G1580</f>
        <v>0</v>
      </c>
      <c r="BR1267" s="87">
        <f>Árboles!V1580</f>
        <v>0</v>
      </c>
      <c r="BS1267" s="87">
        <f>Árboles!W1580</f>
        <v>0</v>
      </c>
      <c r="BT1267" s="88">
        <f t="shared" si="158"/>
        <v>0</v>
      </c>
      <c r="BU1267" s="88">
        <f t="shared" si="159"/>
        <v>0</v>
      </c>
      <c r="BV1267" s="89" t="b">
        <f>IF(BT1267&lt;&gt;0,Árboles!AC1580)</f>
        <v>0</v>
      </c>
      <c r="BW1267" s="88">
        <f t="shared" si="160"/>
        <v>0</v>
      </c>
      <c r="BX1267" s="88">
        <f t="shared" si="161"/>
        <v>0</v>
      </c>
      <c r="BY1267" s="89" t="b">
        <f>IF(BW1267&lt;&gt;0,Árboles!AC1580)</f>
        <v>0</v>
      </c>
      <c r="BZ1267" s="88">
        <f t="shared" si="162"/>
        <v>0</v>
      </c>
      <c r="CA1267" s="88">
        <f t="shared" si="163"/>
        <v>0</v>
      </c>
      <c r="CB1267" s="89" t="b">
        <f>IF(BZ1267&lt;&gt;0,Árboles!AC1580)</f>
        <v>0</v>
      </c>
      <c r="CC1267" s="88">
        <f t="shared" si="164"/>
        <v>0</v>
      </c>
      <c r="CD1267" s="88">
        <f t="shared" si="165"/>
        <v>0</v>
      </c>
      <c r="CE1267" s="89" t="b">
        <f>IF(CC1267&lt;&gt;0,Árboles!AC1580)</f>
        <v>0</v>
      </c>
    </row>
    <row r="1268" spans="68:83">
      <c r="BP1268" s="10">
        <f>Árboles!B1581</f>
        <v>0</v>
      </c>
      <c r="BQ1268" s="86">
        <f>Árboles!G1581</f>
        <v>0</v>
      </c>
      <c r="BR1268" s="87">
        <f>Árboles!V1581</f>
        <v>0</v>
      </c>
      <c r="BS1268" s="87">
        <f>Árboles!W1581</f>
        <v>0</v>
      </c>
      <c r="BT1268" s="88">
        <f t="shared" si="158"/>
        <v>0</v>
      </c>
      <c r="BU1268" s="88">
        <f t="shared" si="159"/>
        <v>0</v>
      </c>
      <c r="BV1268" s="89" t="b">
        <f>IF(BT1268&lt;&gt;0,Árboles!AC1581)</f>
        <v>0</v>
      </c>
      <c r="BW1268" s="88">
        <f t="shared" si="160"/>
        <v>0</v>
      </c>
      <c r="BX1268" s="88">
        <f t="shared" si="161"/>
        <v>0</v>
      </c>
      <c r="BY1268" s="89" t="b">
        <f>IF(BW1268&lt;&gt;0,Árboles!AC1581)</f>
        <v>0</v>
      </c>
      <c r="BZ1268" s="88">
        <f t="shared" si="162"/>
        <v>0</v>
      </c>
      <c r="CA1268" s="88">
        <f t="shared" si="163"/>
        <v>0</v>
      </c>
      <c r="CB1268" s="89" t="b">
        <f>IF(BZ1268&lt;&gt;0,Árboles!AC1581)</f>
        <v>0</v>
      </c>
      <c r="CC1268" s="88">
        <f t="shared" si="164"/>
        <v>0</v>
      </c>
      <c r="CD1268" s="88">
        <f t="shared" si="165"/>
        <v>0</v>
      </c>
      <c r="CE1268" s="89" t="b">
        <f>IF(CC1268&lt;&gt;0,Árboles!AC1581)</f>
        <v>0</v>
      </c>
    </row>
    <row r="1269" spans="68:83">
      <c r="BP1269" s="10">
        <f>Árboles!B1582</f>
        <v>0</v>
      </c>
      <c r="BQ1269" s="86">
        <f>Árboles!G1582</f>
        <v>0</v>
      </c>
      <c r="BR1269" s="87">
        <f>Árboles!V1582</f>
        <v>0</v>
      </c>
      <c r="BS1269" s="87">
        <f>Árboles!W1582</f>
        <v>0</v>
      </c>
      <c r="BT1269" s="88">
        <f t="shared" si="158"/>
        <v>0</v>
      </c>
      <c r="BU1269" s="88">
        <f t="shared" si="159"/>
        <v>0</v>
      </c>
      <c r="BV1269" s="89" t="b">
        <f>IF(BT1269&lt;&gt;0,Árboles!AC1582)</f>
        <v>0</v>
      </c>
      <c r="BW1269" s="88">
        <f t="shared" si="160"/>
        <v>0</v>
      </c>
      <c r="BX1269" s="88">
        <f t="shared" si="161"/>
        <v>0</v>
      </c>
      <c r="BY1269" s="89" t="b">
        <f>IF(BW1269&lt;&gt;0,Árboles!AC1582)</f>
        <v>0</v>
      </c>
      <c r="BZ1269" s="88">
        <f t="shared" si="162"/>
        <v>0</v>
      </c>
      <c r="CA1269" s="88">
        <f t="shared" si="163"/>
        <v>0</v>
      </c>
      <c r="CB1269" s="89" t="b">
        <f>IF(BZ1269&lt;&gt;0,Árboles!AC1582)</f>
        <v>0</v>
      </c>
      <c r="CC1269" s="88">
        <f t="shared" si="164"/>
        <v>0</v>
      </c>
      <c r="CD1269" s="88">
        <f t="shared" si="165"/>
        <v>0</v>
      </c>
      <c r="CE1269" s="89" t="b">
        <f>IF(CC1269&lt;&gt;0,Árboles!AC1582)</f>
        <v>0</v>
      </c>
    </row>
    <row r="1270" spans="68:83">
      <c r="BP1270" s="10">
        <f>Árboles!B1583</f>
        <v>0</v>
      </c>
      <c r="BQ1270" s="86">
        <f>Árboles!G1583</f>
        <v>0</v>
      </c>
      <c r="BR1270" s="87">
        <f>Árboles!V1583</f>
        <v>0</v>
      </c>
      <c r="BS1270" s="87">
        <f>Árboles!W1583</f>
        <v>0</v>
      </c>
      <c r="BT1270" s="88">
        <f t="shared" si="158"/>
        <v>0</v>
      </c>
      <c r="BU1270" s="88">
        <f t="shared" si="159"/>
        <v>0</v>
      </c>
      <c r="BV1270" s="89" t="b">
        <f>IF(BT1270&lt;&gt;0,Árboles!AC1583)</f>
        <v>0</v>
      </c>
      <c r="BW1270" s="88">
        <f t="shared" si="160"/>
        <v>0</v>
      </c>
      <c r="BX1270" s="88">
        <f t="shared" si="161"/>
        <v>0</v>
      </c>
      <c r="BY1270" s="89" t="b">
        <f>IF(BW1270&lt;&gt;0,Árboles!AC1583)</f>
        <v>0</v>
      </c>
      <c r="BZ1270" s="88">
        <f t="shared" si="162"/>
        <v>0</v>
      </c>
      <c r="CA1270" s="88">
        <f t="shared" si="163"/>
        <v>0</v>
      </c>
      <c r="CB1270" s="89" t="b">
        <f>IF(BZ1270&lt;&gt;0,Árboles!AC1583)</f>
        <v>0</v>
      </c>
      <c r="CC1270" s="88">
        <f t="shared" si="164"/>
        <v>0</v>
      </c>
      <c r="CD1270" s="88">
        <f t="shared" si="165"/>
        <v>0</v>
      </c>
      <c r="CE1270" s="89" t="b">
        <f>IF(CC1270&lt;&gt;0,Árboles!AC1583)</f>
        <v>0</v>
      </c>
    </row>
    <row r="1271" spans="68:83">
      <c r="BP1271" s="10">
        <f>Árboles!B1584</f>
        <v>0</v>
      </c>
      <c r="BQ1271" s="86">
        <f>Árboles!G1584</f>
        <v>0</v>
      </c>
      <c r="BR1271" s="87">
        <f>Árboles!V1584</f>
        <v>0</v>
      </c>
      <c r="BS1271" s="87">
        <f>Árboles!W1584</f>
        <v>0</v>
      </c>
      <c r="BT1271" s="88">
        <f t="shared" si="158"/>
        <v>0</v>
      </c>
      <c r="BU1271" s="88">
        <f t="shared" si="159"/>
        <v>0</v>
      </c>
      <c r="BV1271" s="89" t="b">
        <f>IF(BT1271&lt;&gt;0,Árboles!AC1584)</f>
        <v>0</v>
      </c>
      <c r="BW1271" s="88">
        <f t="shared" si="160"/>
        <v>0</v>
      </c>
      <c r="BX1271" s="88">
        <f t="shared" si="161"/>
        <v>0</v>
      </c>
      <c r="BY1271" s="89" t="b">
        <f>IF(BW1271&lt;&gt;0,Árboles!AC1584)</f>
        <v>0</v>
      </c>
      <c r="BZ1271" s="88">
        <f t="shared" si="162"/>
        <v>0</v>
      </c>
      <c r="CA1271" s="88">
        <f t="shared" si="163"/>
        <v>0</v>
      </c>
      <c r="CB1271" s="89" t="b">
        <f>IF(BZ1271&lt;&gt;0,Árboles!AC1584)</f>
        <v>0</v>
      </c>
      <c r="CC1271" s="88">
        <f t="shared" si="164"/>
        <v>0</v>
      </c>
      <c r="CD1271" s="88">
        <f t="shared" si="165"/>
        <v>0</v>
      </c>
      <c r="CE1271" s="89" t="b">
        <f>IF(CC1271&lt;&gt;0,Árboles!AC1584)</f>
        <v>0</v>
      </c>
    </row>
    <row r="1272" spans="68:83">
      <c r="BP1272" s="10">
        <f>Árboles!B1585</f>
        <v>0</v>
      </c>
      <c r="BQ1272" s="86">
        <f>Árboles!G1585</f>
        <v>0</v>
      </c>
      <c r="BR1272" s="87">
        <f>Árboles!V1585</f>
        <v>0</v>
      </c>
      <c r="BS1272" s="87">
        <f>Árboles!W1585</f>
        <v>0</v>
      </c>
      <c r="BT1272" s="88">
        <f t="shared" si="158"/>
        <v>0</v>
      </c>
      <c r="BU1272" s="88">
        <f t="shared" si="159"/>
        <v>0</v>
      </c>
      <c r="BV1272" s="89" t="b">
        <f>IF(BT1272&lt;&gt;0,Árboles!AC1585)</f>
        <v>0</v>
      </c>
      <c r="BW1272" s="88">
        <f t="shared" si="160"/>
        <v>0</v>
      </c>
      <c r="BX1272" s="88">
        <f t="shared" si="161"/>
        <v>0</v>
      </c>
      <c r="BY1272" s="89" t="b">
        <f>IF(BW1272&lt;&gt;0,Árboles!AC1585)</f>
        <v>0</v>
      </c>
      <c r="BZ1272" s="88">
        <f t="shared" si="162"/>
        <v>0</v>
      </c>
      <c r="CA1272" s="88">
        <f t="shared" si="163"/>
        <v>0</v>
      </c>
      <c r="CB1272" s="89" t="b">
        <f>IF(BZ1272&lt;&gt;0,Árboles!AC1585)</f>
        <v>0</v>
      </c>
      <c r="CC1272" s="88">
        <f t="shared" si="164"/>
        <v>0</v>
      </c>
      <c r="CD1272" s="88">
        <f t="shared" si="165"/>
        <v>0</v>
      </c>
      <c r="CE1272" s="89" t="b">
        <f>IF(CC1272&lt;&gt;0,Árboles!AC1585)</f>
        <v>0</v>
      </c>
    </row>
    <row r="1273" spans="68:83">
      <c r="BP1273" s="10">
        <f>Árboles!B1586</f>
        <v>0</v>
      </c>
      <c r="BQ1273" s="86">
        <f>Árboles!G1586</f>
        <v>0</v>
      </c>
      <c r="BR1273" s="87">
        <f>Árboles!V1586</f>
        <v>0</v>
      </c>
      <c r="BS1273" s="87">
        <f>Árboles!W1586</f>
        <v>0</v>
      </c>
      <c r="BT1273" s="88">
        <f t="shared" si="158"/>
        <v>0</v>
      </c>
      <c r="BU1273" s="88">
        <f t="shared" si="159"/>
        <v>0</v>
      </c>
      <c r="BV1273" s="89" t="b">
        <f>IF(BT1273&lt;&gt;0,Árboles!AC1586)</f>
        <v>0</v>
      </c>
      <c r="BW1273" s="88">
        <f t="shared" si="160"/>
        <v>0</v>
      </c>
      <c r="BX1273" s="88">
        <f t="shared" si="161"/>
        <v>0</v>
      </c>
      <c r="BY1273" s="89" t="b">
        <f>IF(BW1273&lt;&gt;0,Árboles!AC1586)</f>
        <v>0</v>
      </c>
      <c r="BZ1273" s="88">
        <f t="shared" si="162"/>
        <v>0</v>
      </c>
      <c r="CA1273" s="88">
        <f t="shared" si="163"/>
        <v>0</v>
      </c>
      <c r="CB1273" s="89" t="b">
        <f>IF(BZ1273&lt;&gt;0,Árboles!AC1586)</f>
        <v>0</v>
      </c>
      <c r="CC1273" s="88">
        <f t="shared" si="164"/>
        <v>0</v>
      </c>
      <c r="CD1273" s="88">
        <f t="shared" si="165"/>
        <v>0</v>
      </c>
      <c r="CE1273" s="89" t="b">
        <f>IF(CC1273&lt;&gt;0,Árboles!AC1586)</f>
        <v>0</v>
      </c>
    </row>
    <row r="1274" spans="68:83">
      <c r="BP1274" s="10">
        <f>Árboles!B1587</f>
        <v>0</v>
      </c>
      <c r="BQ1274" s="86">
        <f>Árboles!G1587</f>
        <v>0</v>
      </c>
      <c r="BR1274" s="87">
        <f>Árboles!V1587</f>
        <v>0</v>
      </c>
      <c r="BS1274" s="87">
        <f>Árboles!W1587</f>
        <v>0</v>
      </c>
      <c r="BT1274" s="88">
        <f t="shared" si="158"/>
        <v>0</v>
      </c>
      <c r="BU1274" s="88">
        <f t="shared" si="159"/>
        <v>0</v>
      </c>
      <c r="BV1274" s="89" t="b">
        <f>IF(BT1274&lt;&gt;0,Árboles!AC1587)</f>
        <v>0</v>
      </c>
      <c r="BW1274" s="88">
        <f t="shared" si="160"/>
        <v>0</v>
      </c>
      <c r="BX1274" s="88">
        <f t="shared" si="161"/>
        <v>0</v>
      </c>
      <c r="BY1274" s="89" t="b">
        <f>IF(BW1274&lt;&gt;0,Árboles!AC1587)</f>
        <v>0</v>
      </c>
      <c r="BZ1274" s="88">
        <f t="shared" si="162"/>
        <v>0</v>
      </c>
      <c r="CA1274" s="88">
        <f t="shared" si="163"/>
        <v>0</v>
      </c>
      <c r="CB1274" s="89" t="b">
        <f>IF(BZ1274&lt;&gt;0,Árboles!AC1587)</f>
        <v>0</v>
      </c>
      <c r="CC1274" s="88">
        <f t="shared" si="164"/>
        <v>0</v>
      </c>
      <c r="CD1274" s="88">
        <f t="shared" si="165"/>
        <v>0</v>
      </c>
      <c r="CE1274" s="89" t="b">
        <f>IF(CC1274&lt;&gt;0,Árboles!AC1587)</f>
        <v>0</v>
      </c>
    </row>
    <row r="1275" spans="68:83">
      <c r="BP1275" s="10">
        <f>Árboles!B1588</f>
        <v>0</v>
      </c>
      <c r="BQ1275" s="86">
        <f>Árboles!G1588</f>
        <v>0</v>
      </c>
      <c r="BR1275" s="87">
        <f>Árboles!V1588</f>
        <v>0</v>
      </c>
      <c r="BS1275" s="87">
        <f>Árboles!W1588</f>
        <v>0</v>
      </c>
      <c r="BT1275" s="88">
        <f t="shared" si="158"/>
        <v>0</v>
      </c>
      <c r="BU1275" s="88">
        <f t="shared" si="159"/>
        <v>0</v>
      </c>
      <c r="BV1275" s="89" t="b">
        <f>IF(BT1275&lt;&gt;0,Árboles!AC1588)</f>
        <v>0</v>
      </c>
      <c r="BW1275" s="88">
        <f t="shared" si="160"/>
        <v>0</v>
      </c>
      <c r="BX1275" s="88">
        <f t="shared" si="161"/>
        <v>0</v>
      </c>
      <c r="BY1275" s="89" t="b">
        <f>IF(BW1275&lt;&gt;0,Árboles!AC1588)</f>
        <v>0</v>
      </c>
      <c r="BZ1275" s="88">
        <f t="shared" si="162"/>
        <v>0</v>
      </c>
      <c r="CA1275" s="88">
        <f t="shared" si="163"/>
        <v>0</v>
      </c>
      <c r="CB1275" s="89" t="b">
        <f>IF(BZ1275&lt;&gt;0,Árboles!AC1588)</f>
        <v>0</v>
      </c>
      <c r="CC1275" s="88">
        <f t="shared" si="164"/>
        <v>0</v>
      </c>
      <c r="CD1275" s="88">
        <f t="shared" si="165"/>
        <v>0</v>
      </c>
      <c r="CE1275" s="89" t="b">
        <f>IF(CC1275&lt;&gt;0,Árboles!AC1588)</f>
        <v>0</v>
      </c>
    </row>
    <row r="1276" spans="68:83">
      <c r="BP1276" s="10">
        <f>Árboles!B1589</f>
        <v>0</v>
      </c>
      <c r="BQ1276" s="86">
        <f>Árboles!G1589</f>
        <v>0</v>
      </c>
      <c r="BR1276" s="87">
        <f>Árboles!V1589</f>
        <v>0</v>
      </c>
      <c r="BS1276" s="87">
        <f>Árboles!W1589</f>
        <v>0</v>
      </c>
      <c r="BT1276" s="88">
        <f t="shared" si="158"/>
        <v>0</v>
      </c>
      <c r="BU1276" s="88">
        <f t="shared" si="159"/>
        <v>0</v>
      </c>
      <c r="BV1276" s="89" t="b">
        <f>IF(BT1276&lt;&gt;0,Árboles!AC1589)</f>
        <v>0</v>
      </c>
      <c r="BW1276" s="88">
        <f t="shared" si="160"/>
        <v>0</v>
      </c>
      <c r="BX1276" s="88">
        <f t="shared" si="161"/>
        <v>0</v>
      </c>
      <c r="BY1276" s="89" t="b">
        <f>IF(BW1276&lt;&gt;0,Árboles!AC1589)</f>
        <v>0</v>
      </c>
      <c r="BZ1276" s="88">
        <f t="shared" si="162"/>
        <v>0</v>
      </c>
      <c r="CA1276" s="88">
        <f t="shared" si="163"/>
        <v>0</v>
      </c>
      <c r="CB1276" s="89" t="b">
        <f>IF(BZ1276&lt;&gt;0,Árboles!AC1589)</f>
        <v>0</v>
      </c>
      <c r="CC1276" s="88">
        <f t="shared" si="164"/>
        <v>0</v>
      </c>
      <c r="CD1276" s="88">
        <f t="shared" si="165"/>
        <v>0</v>
      </c>
      <c r="CE1276" s="89" t="b">
        <f>IF(CC1276&lt;&gt;0,Árboles!AC1589)</f>
        <v>0</v>
      </c>
    </row>
    <row r="1277" spans="68:83">
      <c r="BP1277" s="10">
        <f>Árboles!B1590</f>
        <v>0</v>
      </c>
      <c r="BQ1277" s="86">
        <f>Árboles!G1590</f>
        <v>0</v>
      </c>
      <c r="BR1277" s="87">
        <f>Árboles!V1590</f>
        <v>0</v>
      </c>
      <c r="BS1277" s="87">
        <f>Árboles!W1590</f>
        <v>0</v>
      </c>
      <c r="BT1277" s="88">
        <f t="shared" si="158"/>
        <v>0</v>
      </c>
      <c r="BU1277" s="88">
        <f t="shared" si="159"/>
        <v>0</v>
      </c>
      <c r="BV1277" s="89" t="b">
        <f>IF(BT1277&lt;&gt;0,Árboles!AC1590)</f>
        <v>0</v>
      </c>
      <c r="BW1277" s="88">
        <f t="shared" si="160"/>
        <v>0</v>
      </c>
      <c r="BX1277" s="88">
        <f t="shared" si="161"/>
        <v>0</v>
      </c>
      <c r="BY1277" s="89" t="b">
        <f>IF(BW1277&lt;&gt;0,Árboles!AC1590)</f>
        <v>0</v>
      </c>
      <c r="BZ1277" s="88">
        <f t="shared" si="162"/>
        <v>0</v>
      </c>
      <c r="CA1277" s="88">
        <f t="shared" si="163"/>
        <v>0</v>
      </c>
      <c r="CB1277" s="89" t="b">
        <f>IF(BZ1277&lt;&gt;0,Árboles!AC1590)</f>
        <v>0</v>
      </c>
      <c r="CC1277" s="88">
        <f t="shared" si="164"/>
        <v>0</v>
      </c>
      <c r="CD1277" s="88">
        <f t="shared" si="165"/>
        <v>0</v>
      </c>
      <c r="CE1277" s="89" t="b">
        <f>IF(CC1277&lt;&gt;0,Árboles!AC1590)</f>
        <v>0</v>
      </c>
    </row>
    <row r="1278" spans="68:83">
      <c r="BP1278" s="10">
        <f>Árboles!B1591</f>
        <v>0</v>
      </c>
      <c r="BQ1278" s="86">
        <f>Árboles!G1591</f>
        <v>0</v>
      </c>
      <c r="BR1278" s="87">
        <f>Árboles!V1591</f>
        <v>0</v>
      </c>
      <c r="BS1278" s="87">
        <f>Árboles!W1591</f>
        <v>0</v>
      </c>
      <c r="BT1278" s="88">
        <f t="shared" si="158"/>
        <v>0</v>
      </c>
      <c r="BU1278" s="88">
        <f t="shared" si="159"/>
        <v>0</v>
      </c>
      <c r="BV1278" s="89" t="b">
        <f>IF(BT1278&lt;&gt;0,Árboles!AC1591)</f>
        <v>0</v>
      </c>
      <c r="BW1278" s="88">
        <f t="shared" si="160"/>
        <v>0</v>
      </c>
      <c r="BX1278" s="88">
        <f t="shared" si="161"/>
        <v>0</v>
      </c>
      <c r="BY1278" s="89" t="b">
        <f>IF(BW1278&lt;&gt;0,Árboles!AC1591)</f>
        <v>0</v>
      </c>
      <c r="BZ1278" s="88">
        <f t="shared" si="162"/>
        <v>0</v>
      </c>
      <c r="CA1278" s="88">
        <f t="shared" si="163"/>
        <v>0</v>
      </c>
      <c r="CB1278" s="89" t="b">
        <f>IF(BZ1278&lt;&gt;0,Árboles!AC1591)</f>
        <v>0</v>
      </c>
      <c r="CC1278" s="88">
        <f t="shared" si="164"/>
        <v>0</v>
      </c>
      <c r="CD1278" s="88">
        <f t="shared" si="165"/>
        <v>0</v>
      </c>
      <c r="CE1278" s="89" t="b">
        <f>IF(CC1278&lt;&gt;0,Árboles!AC1591)</f>
        <v>0</v>
      </c>
    </row>
    <row r="1279" spans="68:83">
      <c r="BP1279" s="10">
        <f>Árboles!B1592</f>
        <v>0</v>
      </c>
      <c r="BQ1279" s="86">
        <f>Árboles!G1592</f>
        <v>0</v>
      </c>
      <c r="BR1279" s="87">
        <f>Árboles!V1592</f>
        <v>0</v>
      </c>
      <c r="BS1279" s="87">
        <f>Árboles!W1592</f>
        <v>0</v>
      </c>
      <c r="BT1279" s="88">
        <f t="shared" si="158"/>
        <v>0</v>
      </c>
      <c r="BU1279" s="88">
        <f t="shared" si="159"/>
        <v>0</v>
      </c>
      <c r="BV1279" s="89" t="b">
        <f>IF(BT1279&lt;&gt;0,Árboles!AC1592)</f>
        <v>0</v>
      </c>
      <c r="BW1279" s="88">
        <f t="shared" si="160"/>
        <v>0</v>
      </c>
      <c r="BX1279" s="88">
        <f t="shared" si="161"/>
        <v>0</v>
      </c>
      <c r="BY1279" s="89" t="b">
        <f>IF(BW1279&lt;&gt;0,Árboles!AC1592)</f>
        <v>0</v>
      </c>
      <c r="BZ1279" s="88">
        <f t="shared" si="162"/>
        <v>0</v>
      </c>
      <c r="CA1279" s="88">
        <f t="shared" si="163"/>
        <v>0</v>
      </c>
      <c r="CB1279" s="89" t="b">
        <f>IF(BZ1279&lt;&gt;0,Árboles!AC1592)</f>
        <v>0</v>
      </c>
      <c r="CC1279" s="88">
        <f t="shared" si="164"/>
        <v>0</v>
      </c>
      <c r="CD1279" s="88">
        <f t="shared" si="165"/>
        <v>0</v>
      </c>
      <c r="CE1279" s="89" t="b">
        <f>IF(CC1279&lt;&gt;0,Árboles!AC1592)</f>
        <v>0</v>
      </c>
    </row>
    <row r="1280" spans="68:83">
      <c r="BP1280" s="10">
        <f>Árboles!B1593</f>
        <v>0</v>
      </c>
      <c r="BQ1280" s="86">
        <f>Árboles!G1593</f>
        <v>0</v>
      </c>
      <c r="BR1280" s="87">
        <f>Árboles!V1593</f>
        <v>0</v>
      </c>
      <c r="BS1280" s="87">
        <f>Árboles!W1593</f>
        <v>0</v>
      </c>
      <c r="BT1280" s="88">
        <f t="shared" si="158"/>
        <v>0</v>
      </c>
      <c r="BU1280" s="88">
        <f t="shared" si="159"/>
        <v>0</v>
      </c>
      <c r="BV1280" s="89" t="b">
        <f>IF(BT1280&lt;&gt;0,Árboles!AC1593)</f>
        <v>0</v>
      </c>
      <c r="BW1280" s="88">
        <f t="shared" si="160"/>
        <v>0</v>
      </c>
      <c r="BX1280" s="88">
        <f t="shared" si="161"/>
        <v>0</v>
      </c>
      <c r="BY1280" s="89" t="b">
        <f>IF(BW1280&lt;&gt;0,Árboles!AC1593)</f>
        <v>0</v>
      </c>
      <c r="BZ1280" s="88">
        <f t="shared" si="162"/>
        <v>0</v>
      </c>
      <c r="CA1280" s="88">
        <f t="shared" si="163"/>
        <v>0</v>
      </c>
      <c r="CB1280" s="89" t="b">
        <f>IF(BZ1280&lt;&gt;0,Árboles!AC1593)</f>
        <v>0</v>
      </c>
      <c r="CC1280" s="88">
        <f t="shared" si="164"/>
        <v>0</v>
      </c>
      <c r="CD1280" s="88">
        <f t="shared" si="165"/>
        <v>0</v>
      </c>
      <c r="CE1280" s="89" t="b">
        <f>IF(CC1280&lt;&gt;0,Árboles!AC1593)</f>
        <v>0</v>
      </c>
    </row>
    <row r="1281" spans="68:83">
      <c r="BP1281" s="10">
        <f>Árboles!B1594</f>
        <v>0</v>
      </c>
      <c r="BQ1281" s="86">
        <f>Árboles!G1594</f>
        <v>0</v>
      </c>
      <c r="BR1281" s="87">
        <f>Árboles!V1594</f>
        <v>0</v>
      </c>
      <c r="BS1281" s="87">
        <f>Árboles!W1594</f>
        <v>0</v>
      </c>
      <c r="BT1281" s="88">
        <f t="shared" si="158"/>
        <v>0</v>
      </c>
      <c r="BU1281" s="88">
        <f t="shared" si="159"/>
        <v>0</v>
      </c>
      <c r="BV1281" s="89" t="b">
        <f>IF(BT1281&lt;&gt;0,Árboles!AC1594)</f>
        <v>0</v>
      </c>
      <c r="BW1281" s="88">
        <f t="shared" si="160"/>
        <v>0</v>
      </c>
      <c r="BX1281" s="88">
        <f t="shared" si="161"/>
        <v>0</v>
      </c>
      <c r="BY1281" s="89" t="b">
        <f>IF(BW1281&lt;&gt;0,Árboles!AC1594)</f>
        <v>0</v>
      </c>
      <c r="BZ1281" s="88">
        <f t="shared" si="162"/>
        <v>0</v>
      </c>
      <c r="CA1281" s="88">
        <f t="shared" si="163"/>
        <v>0</v>
      </c>
      <c r="CB1281" s="89" t="b">
        <f>IF(BZ1281&lt;&gt;0,Árboles!AC1594)</f>
        <v>0</v>
      </c>
      <c r="CC1281" s="88">
        <f t="shared" si="164"/>
        <v>0</v>
      </c>
      <c r="CD1281" s="88">
        <f t="shared" si="165"/>
        <v>0</v>
      </c>
      <c r="CE1281" s="89" t="b">
        <f>IF(CC1281&lt;&gt;0,Árboles!AC1594)</f>
        <v>0</v>
      </c>
    </row>
    <row r="1282" spans="68:83">
      <c r="BP1282" s="10">
        <f>Árboles!B1595</f>
        <v>0</v>
      </c>
      <c r="BQ1282" s="86">
        <f>Árboles!G1595</f>
        <v>0</v>
      </c>
      <c r="BR1282" s="87">
        <f>Árboles!V1595</f>
        <v>0</v>
      </c>
      <c r="BS1282" s="87">
        <f>Árboles!W1595</f>
        <v>0</v>
      </c>
      <c r="BT1282" s="88">
        <f t="shared" si="158"/>
        <v>0</v>
      </c>
      <c r="BU1282" s="88">
        <f t="shared" si="159"/>
        <v>0</v>
      </c>
      <c r="BV1282" s="89" t="b">
        <f>IF(BT1282&lt;&gt;0,Árboles!AC1595)</f>
        <v>0</v>
      </c>
      <c r="BW1282" s="88">
        <f t="shared" si="160"/>
        <v>0</v>
      </c>
      <c r="BX1282" s="88">
        <f t="shared" si="161"/>
        <v>0</v>
      </c>
      <c r="BY1282" s="89" t="b">
        <f>IF(BW1282&lt;&gt;0,Árboles!AC1595)</f>
        <v>0</v>
      </c>
      <c r="BZ1282" s="88">
        <f t="shared" si="162"/>
        <v>0</v>
      </c>
      <c r="CA1282" s="88">
        <f t="shared" si="163"/>
        <v>0</v>
      </c>
      <c r="CB1282" s="89" t="b">
        <f>IF(BZ1282&lt;&gt;0,Árboles!AC1595)</f>
        <v>0</v>
      </c>
      <c r="CC1282" s="88">
        <f t="shared" si="164"/>
        <v>0</v>
      </c>
      <c r="CD1282" s="88">
        <f t="shared" si="165"/>
        <v>0</v>
      </c>
      <c r="CE1282" s="89" t="b">
        <f>IF(CC1282&lt;&gt;0,Árboles!AC1595)</f>
        <v>0</v>
      </c>
    </row>
    <row r="1283" spans="68:83">
      <c r="BP1283" s="10">
        <f>Árboles!B1596</f>
        <v>0</v>
      </c>
      <c r="BQ1283" s="86">
        <f>Árboles!G1596</f>
        <v>0</v>
      </c>
      <c r="BR1283" s="87">
        <f>Árboles!V1596</f>
        <v>0</v>
      </c>
      <c r="BS1283" s="87">
        <f>Árboles!W1596</f>
        <v>0</v>
      </c>
      <c r="BT1283" s="88">
        <f t="shared" si="158"/>
        <v>0</v>
      </c>
      <c r="BU1283" s="88">
        <f t="shared" si="159"/>
        <v>0</v>
      </c>
      <c r="BV1283" s="89" t="b">
        <f>IF(BT1283&lt;&gt;0,Árboles!AC1596)</f>
        <v>0</v>
      </c>
      <c r="BW1283" s="88">
        <f t="shared" si="160"/>
        <v>0</v>
      </c>
      <c r="BX1283" s="88">
        <f t="shared" si="161"/>
        <v>0</v>
      </c>
      <c r="BY1283" s="89" t="b">
        <f>IF(BW1283&lt;&gt;0,Árboles!AC1596)</f>
        <v>0</v>
      </c>
      <c r="BZ1283" s="88">
        <f t="shared" si="162"/>
        <v>0</v>
      </c>
      <c r="CA1283" s="88">
        <f t="shared" si="163"/>
        <v>0</v>
      </c>
      <c r="CB1283" s="89" t="b">
        <f>IF(BZ1283&lt;&gt;0,Árboles!AC1596)</f>
        <v>0</v>
      </c>
      <c r="CC1283" s="88">
        <f t="shared" si="164"/>
        <v>0</v>
      </c>
      <c r="CD1283" s="88">
        <f t="shared" si="165"/>
        <v>0</v>
      </c>
      <c r="CE1283" s="89" t="b">
        <f>IF(CC1283&lt;&gt;0,Árboles!AC1596)</f>
        <v>0</v>
      </c>
    </row>
    <row r="1284" spans="68:83">
      <c r="BP1284" s="10">
        <f>Árboles!B1597</f>
        <v>0</v>
      </c>
      <c r="BQ1284" s="86">
        <f>Árboles!G1597</f>
        <v>0</v>
      </c>
      <c r="BR1284" s="87">
        <f>Árboles!V1597</f>
        <v>0</v>
      </c>
      <c r="BS1284" s="87">
        <f>Árboles!W1597</f>
        <v>0</v>
      </c>
      <c r="BT1284" s="88">
        <f t="shared" si="158"/>
        <v>0</v>
      </c>
      <c r="BU1284" s="88">
        <f t="shared" si="159"/>
        <v>0</v>
      </c>
      <c r="BV1284" s="89" t="b">
        <f>IF(BT1284&lt;&gt;0,Árboles!AC1597)</f>
        <v>0</v>
      </c>
      <c r="BW1284" s="88">
        <f t="shared" si="160"/>
        <v>0</v>
      </c>
      <c r="BX1284" s="88">
        <f t="shared" si="161"/>
        <v>0</v>
      </c>
      <c r="BY1284" s="89" t="b">
        <f>IF(BW1284&lt;&gt;0,Árboles!AC1597)</f>
        <v>0</v>
      </c>
      <c r="BZ1284" s="88">
        <f t="shared" si="162"/>
        <v>0</v>
      </c>
      <c r="CA1284" s="88">
        <f t="shared" si="163"/>
        <v>0</v>
      </c>
      <c r="CB1284" s="89" t="b">
        <f>IF(BZ1284&lt;&gt;0,Árboles!AC1597)</f>
        <v>0</v>
      </c>
      <c r="CC1284" s="88">
        <f t="shared" si="164"/>
        <v>0</v>
      </c>
      <c r="CD1284" s="88">
        <f t="shared" si="165"/>
        <v>0</v>
      </c>
      <c r="CE1284" s="89" t="b">
        <f>IF(CC1284&lt;&gt;0,Árboles!AC1597)</f>
        <v>0</v>
      </c>
    </row>
    <row r="1285" spans="68:83">
      <c r="BP1285" s="10">
        <f>Árboles!B1598</f>
        <v>0</v>
      </c>
      <c r="BQ1285" s="86">
        <f>Árboles!G1598</f>
        <v>0</v>
      </c>
      <c r="BR1285" s="87">
        <f>Árboles!V1598</f>
        <v>0</v>
      </c>
      <c r="BS1285" s="87">
        <f>Árboles!W1598</f>
        <v>0</v>
      </c>
      <c r="BT1285" s="88">
        <f t="shared" si="158"/>
        <v>0</v>
      </c>
      <c r="BU1285" s="88">
        <f t="shared" si="159"/>
        <v>0</v>
      </c>
      <c r="BV1285" s="89" t="b">
        <f>IF(BT1285&lt;&gt;0,Árboles!AC1598)</f>
        <v>0</v>
      </c>
      <c r="BW1285" s="88">
        <f t="shared" si="160"/>
        <v>0</v>
      </c>
      <c r="BX1285" s="88">
        <f t="shared" si="161"/>
        <v>0</v>
      </c>
      <c r="BY1285" s="89" t="b">
        <f>IF(BW1285&lt;&gt;0,Árboles!AC1598)</f>
        <v>0</v>
      </c>
      <c r="BZ1285" s="88">
        <f t="shared" si="162"/>
        <v>0</v>
      </c>
      <c r="CA1285" s="88">
        <f t="shared" si="163"/>
        <v>0</v>
      </c>
      <c r="CB1285" s="89" t="b">
        <f>IF(BZ1285&lt;&gt;0,Árboles!AC1598)</f>
        <v>0</v>
      </c>
      <c r="CC1285" s="88">
        <f t="shared" si="164"/>
        <v>0</v>
      </c>
      <c r="CD1285" s="88">
        <f t="shared" si="165"/>
        <v>0</v>
      </c>
      <c r="CE1285" s="89" t="b">
        <f>IF(CC1285&lt;&gt;0,Árboles!AC1598)</f>
        <v>0</v>
      </c>
    </row>
    <row r="1286" spans="68:83">
      <c r="BP1286" s="10">
        <f>Árboles!B1599</f>
        <v>0</v>
      </c>
      <c r="BQ1286" s="86">
        <f>Árboles!G1599</f>
        <v>0</v>
      </c>
      <c r="BR1286" s="87">
        <f>Árboles!V1599</f>
        <v>0</v>
      </c>
      <c r="BS1286" s="87">
        <f>Árboles!W1599</f>
        <v>0</v>
      </c>
      <c r="BT1286" s="88">
        <f t="shared" si="158"/>
        <v>0</v>
      </c>
      <c r="BU1286" s="88">
        <f t="shared" si="159"/>
        <v>0</v>
      </c>
      <c r="BV1286" s="89" t="b">
        <f>IF(BT1286&lt;&gt;0,Árboles!AC1599)</f>
        <v>0</v>
      </c>
      <c r="BW1286" s="88">
        <f t="shared" si="160"/>
        <v>0</v>
      </c>
      <c r="BX1286" s="88">
        <f t="shared" si="161"/>
        <v>0</v>
      </c>
      <c r="BY1286" s="89" t="b">
        <f>IF(BW1286&lt;&gt;0,Árboles!AC1599)</f>
        <v>0</v>
      </c>
      <c r="BZ1286" s="88">
        <f t="shared" si="162"/>
        <v>0</v>
      </c>
      <c r="CA1286" s="88">
        <f t="shared" si="163"/>
        <v>0</v>
      </c>
      <c r="CB1286" s="89" t="b">
        <f>IF(BZ1286&lt;&gt;0,Árboles!AC1599)</f>
        <v>0</v>
      </c>
      <c r="CC1286" s="88">
        <f t="shared" si="164"/>
        <v>0</v>
      </c>
      <c r="CD1286" s="88">
        <f t="shared" si="165"/>
        <v>0</v>
      </c>
      <c r="CE1286" s="89" t="b">
        <f>IF(CC1286&lt;&gt;0,Árboles!AC1599)</f>
        <v>0</v>
      </c>
    </row>
    <row r="1287" spans="68:83">
      <c r="BP1287" s="10">
        <f>Árboles!B1600</f>
        <v>0</v>
      </c>
      <c r="BQ1287" s="86">
        <f>Árboles!G1600</f>
        <v>0</v>
      </c>
      <c r="BR1287" s="87">
        <f>Árboles!V1600</f>
        <v>0</v>
      </c>
      <c r="BS1287" s="87">
        <f>Árboles!W1600</f>
        <v>0</v>
      </c>
      <c r="BT1287" s="88">
        <f t="shared" si="158"/>
        <v>0</v>
      </c>
      <c r="BU1287" s="88">
        <f t="shared" si="159"/>
        <v>0</v>
      </c>
      <c r="BV1287" s="89" t="b">
        <f>IF(BT1287&lt;&gt;0,Árboles!AC1600)</f>
        <v>0</v>
      </c>
      <c r="BW1287" s="88">
        <f t="shared" si="160"/>
        <v>0</v>
      </c>
      <c r="BX1287" s="88">
        <f t="shared" si="161"/>
        <v>0</v>
      </c>
      <c r="BY1287" s="89" t="b">
        <f>IF(BW1287&lt;&gt;0,Árboles!AC1600)</f>
        <v>0</v>
      </c>
      <c r="BZ1287" s="88">
        <f t="shared" si="162"/>
        <v>0</v>
      </c>
      <c r="CA1287" s="88">
        <f t="shared" si="163"/>
        <v>0</v>
      </c>
      <c r="CB1287" s="89" t="b">
        <f>IF(BZ1287&lt;&gt;0,Árboles!AC1600)</f>
        <v>0</v>
      </c>
      <c r="CC1287" s="88">
        <f t="shared" si="164"/>
        <v>0</v>
      </c>
      <c r="CD1287" s="88">
        <f t="shared" si="165"/>
        <v>0</v>
      </c>
      <c r="CE1287" s="89" t="b">
        <f>IF(CC1287&lt;&gt;0,Árboles!AC1600)</f>
        <v>0</v>
      </c>
    </row>
    <row r="1288" spans="68:83">
      <c r="BP1288" s="10">
        <f>Árboles!B1601</f>
        <v>0</v>
      </c>
      <c r="BQ1288" s="86">
        <f>Árboles!G1601</f>
        <v>0</v>
      </c>
      <c r="BR1288" s="87">
        <f>Árboles!V1601</f>
        <v>0</v>
      </c>
      <c r="BS1288" s="87">
        <f>Árboles!W1601</f>
        <v>0</v>
      </c>
      <c r="BT1288" s="88">
        <f t="shared" si="158"/>
        <v>0</v>
      </c>
      <c r="BU1288" s="88">
        <f t="shared" si="159"/>
        <v>0</v>
      </c>
      <c r="BV1288" s="89" t="b">
        <f>IF(BT1288&lt;&gt;0,Árboles!AC1601)</f>
        <v>0</v>
      </c>
      <c r="BW1288" s="88">
        <f t="shared" si="160"/>
        <v>0</v>
      </c>
      <c r="BX1288" s="88">
        <f t="shared" si="161"/>
        <v>0</v>
      </c>
      <c r="BY1288" s="89" t="b">
        <f>IF(BW1288&lt;&gt;0,Árboles!AC1601)</f>
        <v>0</v>
      </c>
      <c r="BZ1288" s="88">
        <f t="shared" si="162"/>
        <v>0</v>
      </c>
      <c r="CA1288" s="88">
        <f t="shared" si="163"/>
        <v>0</v>
      </c>
      <c r="CB1288" s="89" t="b">
        <f>IF(BZ1288&lt;&gt;0,Árboles!AC1601)</f>
        <v>0</v>
      </c>
      <c r="CC1288" s="88">
        <f t="shared" si="164"/>
        <v>0</v>
      </c>
      <c r="CD1288" s="88">
        <f t="shared" si="165"/>
        <v>0</v>
      </c>
      <c r="CE1288" s="89" t="b">
        <f>IF(CC1288&lt;&gt;0,Árboles!AC1601)</f>
        <v>0</v>
      </c>
    </row>
    <row r="1289" spans="68:83">
      <c r="BP1289" s="10">
        <f>Árboles!B1602</f>
        <v>0</v>
      </c>
      <c r="BQ1289" s="86">
        <f>Árboles!G1602</f>
        <v>0</v>
      </c>
      <c r="BR1289" s="87">
        <f>Árboles!V1602</f>
        <v>0</v>
      </c>
      <c r="BS1289" s="87">
        <f>Árboles!W1602</f>
        <v>0</v>
      </c>
      <c r="BT1289" s="88">
        <f t="shared" ref="BT1289:BT1352" si="166">IF(AND($BQ1289="Quercus pyrenaica",$CF$7=TRUE),$BR1289,0)</f>
        <v>0</v>
      </c>
      <c r="BU1289" s="88">
        <f t="shared" ref="BU1289:BU1352" si="167">IF(AND($BQ1289="Quercus pyrenaica",$CF$7=TRUE),$BS1289,0)</f>
        <v>0</v>
      </c>
      <c r="BV1289" s="89" t="b">
        <f>IF(BT1289&lt;&gt;0,Árboles!AC1602)</f>
        <v>0</v>
      </c>
      <c r="BW1289" s="88">
        <f t="shared" ref="BW1289:BW1352" si="168">IF(AND($BQ1289="Pinus nigra",$CF$8=TRUE),$BR1289,0)</f>
        <v>0</v>
      </c>
      <c r="BX1289" s="88">
        <f t="shared" ref="BX1289:BX1352" si="169">IF(AND($BQ1289="Pinus nigra",$CF$8=TRUE),$BS1289,0)</f>
        <v>0</v>
      </c>
      <c r="BY1289" s="89" t="b">
        <f>IF(BW1289&lt;&gt;0,Árboles!AC1602)</f>
        <v>0</v>
      </c>
      <c r="BZ1289" s="88">
        <f t="shared" ref="BZ1289:BZ1352" si="170">IF(AND($BQ1289="Pinus sylvestris",$CF$9=TRUE),$BR1289,0)</f>
        <v>0</v>
      </c>
      <c r="CA1289" s="88">
        <f t="shared" ref="CA1289:CA1352" si="171">IF(AND($BQ1289="Pinus sylvestris",$CF$9=TRUE),$BS1289,0)</f>
        <v>0</v>
      </c>
      <c r="CB1289" s="89" t="b">
        <f>IF(BZ1289&lt;&gt;0,Árboles!AC1602)</f>
        <v>0</v>
      </c>
      <c r="CC1289" s="88">
        <f t="shared" ref="CC1289:CC1352" si="172">IF(AND($BQ1289="Crataegus monogyna",$CF$10=TRUE),$BR1289,0)</f>
        <v>0</v>
      </c>
      <c r="CD1289" s="88">
        <f t="shared" ref="CD1289:CD1352" si="173">IF(AND($BQ1289="Crataegus monogyna",$CF$10=TRUE),$BS1289,0)</f>
        <v>0</v>
      </c>
      <c r="CE1289" s="89" t="b">
        <f>IF(CC1289&lt;&gt;0,Árboles!AC1602)</f>
        <v>0</v>
      </c>
    </row>
    <row r="1290" spans="68:83">
      <c r="BP1290" s="10">
        <f>Árboles!B1603</f>
        <v>0</v>
      </c>
      <c r="BQ1290" s="86">
        <f>Árboles!G1603</f>
        <v>0</v>
      </c>
      <c r="BR1290" s="87">
        <f>Árboles!V1603</f>
        <v>0</v>
      </c>
      <c r="BS1290" s="87">
        <f>Árboles!W1603</f>
        <v>0</v>
      </c>
      <c r="BT1290" s="88">
        <f t="shared" si="166"/>
        <v>0</v>
      </c>
      <c r="BU1290" s="88">
        <f t="shared" si="167"/>
        <v>0</v>
      </c>
      <c r="BV1290" s="89" t="b">
        <f>IF(BT1290&lt;&gt;0,Árboles!AC1603)</f>
        <v>0</v>
      </c>
      <c r="BW1290" s="88">
        <f t="shared" si="168"/>
        <v>0</v>
      </c>
      <c r="BX1290" s="88">
        <f t="shared" si="169"/>
        <v>0</v>
      </c>
      <c r="BY1290" s="89" t="b">
        <f>IF(BW1290&lt;&gt;0,Árboles!AC1603)</f>
        <v>0</v>
      </c>
      <c r="BZ1290" s="88">
        <f t="shared" si="170"/>
        <v>0</v>
      </c>
      <c r="CA1290" s="88">
        <f t="shared" si="171"/>
        <v>0</v>
      </c>
      <c r="CB1290" s="89" t="b">
        <f>IF(BZ1290&lt;&gt;0,Árboles!AC1603)</f>
        <v>0</v>
      </c>
      <c r="CC1290" s="88">
        <f t="shared" si="172"/>
        <v>0</v>
      </c>
      <c r="CD1290" s="88">
        <f t="shared" si="173"/>
        <v>0</v>
      </c>
      <c r="CE1290" s="89" t="b">
        <f>IF(CC1290&lt;&gt;0,Árboles!AC1603)</f>
        <v>0</v>
      </c>
    </row>
    <row r="1291" spans="68:83">
      <c r="BP1291" s="10">
        <f>Árboles!B1604</f>
        <v>0</v>
      </c>
      <c r="BQ1291" s="86">
        <f>Árboles!G1604</f>
        <v>0</v>
      </c>
      <c r="BR1291" s="87">
        <f>Árboles!V1604</f>
        <v>0</v>
      </c>
      <c r="BS1291" s="87">
        <f>Árboles!W1604</f>
        <v>0</v>
      </c>
      <c r="BT1291" s="88">
        <f t="shared" si="166"/>
        <v>0</v>
      </c>
      <c r="BU1291" s="88">
        <f t="shared" si="167"/>
        <v>0</v>
      </c>
      <c r="BV1291" s="89" t="b">
        <f>IF(BT1291&lt;&gt;0,Árboles!AC1604)</f>
        <v>0</v>
      </c>
      <c r="BW1291" s="88">
        <f t="shared" si="168"/>
        <v>0</v>
      </c>
      <c r="BX1291" s="88">
        <f t="shared" si="169"/>
        <v>0</v>
      </c>
      <c r="BY1291" s="89" t="b">
        <f>IF(BW1291&lt;&gt;0,Árboles!AC1604)</f>
        <v>0</v>
      </c>
      <c r="BZ1291" s="88">
        <f t="shared" si="170"/>
        <v>0</v>
      </c>
      <c r="CA1291" s="88">
        <f t="shared" si="171"/>
        <v>0</v>
      </c>
      <c r="CB1291" s="89" t="b">
        <f>IF(BZ1291&lt;&gt;0,Árboles!AC1604)</f>
        <v>0</v>
      </c>
      <c r="CC1291" s="88">
        <f t="shared" si="172"/>
        <v>0</v>
      </c>
      <c r="CD1291" s="88">
        <f t="shared" si="173"/>
        <v>0</v>
      </c>
      <c r="CE1291" s="89" t="b">
        <f>IF(CC1291&lt;&gt;0,Árboles!AC1604)</f>
        <v>0</v>
      </c>
    </row>
    <row r="1292" spans="68:83">
      <c r="BP1292" s="10">
        <f>Árboles!B1605</f>
        <v>0</v>
      </c>
      <c r="BQ1292" s="86">
        <f>Árboles!G1605</f>
        <v>0</v>
      </c>
      <c r="BR1292" s="87">
        <f>Árboles!V1605</f>
        <v>0</v>
      </c>
      <c r="BS1292" s="87">
        <f>Árboles!W1605</f>
        <v>0</v>
      </c>
      <c r="BT1292" s="88">
        <f t="shared" si="166"/>
        <v>0</v>
      </c>
      <c r="BU1292" s="88">
        <f t="shared" si="167"/>
        <v>0</v>
      </c>
      <c r="BV1292" s="89" t="b">
        <f>IF(BT1292&lt;&gt;0,Árboles!AC1605)</f>
        <v>0</v>
      </c>
      <c r="BW1292" s="88">
        <f t="shared" si="168"/>
        <v>0</v>
      </c>
      <c r="BX1292" s="88">
        <f t="shared" si="169"/>
        <v>0</v>
      </c>
      <c r="BY1292" s="89" t="b">
        <f>IF(BW1292&lt;&gt;0,Árboles!AC1605)</f>
        <v>0</v>
      </c>
      <c r="BZ1292" s="88">
        <f t="shared" si="170"/>
        <v>0</v>
      </c>
      <c r="CA1292" s="88">
        <f t="shared" si="171"/>
        <v>0</v>
      </c>
      <c r="CB1292" s="89" t="b">
        <f>IF(BZ1292&lt;&gt;0,Árboles!AC1605)</f>
        <v>0</v>
      </c>
      <c r="CC1292" s="88">
        <f t="shared" si="172"/>
        <v>0</v>
      </c>
      <c r="CD1292" s="88">
        <f t="shared" si="173"/>
        <v>0</v>
      </c>
      <c r="CE1292" s="89" t="b">
        <f>IF(CC1292&lt;&gt;0,Árboles!AC1605)</f>
        <v>0</v>
      </c>
    </row>
    <row r="1293" spans="68:83">
      <c r="BP1293" s="10">
        <f>Árboles!B1606</f>
        <v>0</v>
      </c>
      <c r="BQ1293" s="86">
        <f>Árboles!G1606</f>
        <v>0</v>
      </c>
      <c r="BR1293" s="87">
        <f>Árboles!V1606</f>
        <v>0</v>
      </c>
      <c r="BS1293" s="87">
        <f>Árboles!W1606</f>
        <v>0</v>
      </c>
      <c r="BT1293" s="88">
        <f t="shared" si="166"/>
        <v>0</v>
      </c>
      <c r="BU1293" s="88">
        <f t="shared" si="167"/>
        <v>0</v>
      </c>
      <c r="BV1293" s="89" t="b">
        <f>IF(BT1293&lt;&gt;0,Árboles!AC1606)</f>
        <v>0</v>
      </c>
      <c r="BW1293" s="88">
        <f t="shared" si="168"/>
        <v>0</v>
      </c>
      <c r="BX1293" s="88">
        <f t="shared" si="169"/>
        <v>0</v>
      </c>
      <c r="BY1293" s="89" t="b">
        <f>IF(BW1293&lt;&gt;0,Árboles!AC1606)</f>
        <v>0</v>
      </c>
      <c r="BZ1293" s="88">
        <f t="shared" si="170"/>
        <v>0</v>
      </c>
      <c r="CA1293" s="88">
        <f t="shared" si="171"/>
        <v>0</v>
      </c>
      <c r="CB1293" s="89" t="b">
        <f>IF(BZ1293&lt;&gt;0,Árboles!AC1606)</f>
        <v>0</v>
      </c>
      <c r="CC1293" s="88">
        <f t="shared" si="172"/>
        <v>0</v>
      </c>
      <c r="CD1293" s="88">
        <f t="shared" si="173"/>
        <v>0</v>
      </c>
      <c r="CE1293" s="89" t="b">
        <f>IF(CC1293&lt;&gt;0,Árboles!AC1606)</f>
        <v>0</v>
      </c>
    </row>
    <row r="1294" spans="68:83">
      <c r="BP1294" s="10">
        <f>Árboles!B1607</f>
        <v>0</v>
      </c>
      <c r="BQ1294" s="86">
        <f>Árboles!G1607</f>
        <v>0</v>
      </c>
      <c r="BR1294" s="87">
        <f>Árboles!V1607</f>
        <v>0</v>
      </c>
      <c r="BS1294" s="87">
        <f>Árboles!W1607</f>
        <v>0</v>
      </c>
      <c r="BT1294" s="88">
        <f t="shared" si="166"/>
        <v>0</v>
      </c>
      <c r="BU1294" s="88">
        <f t="shared" si="167"/>
        <v>0</v>
      </c>
      <c r="BV1294" s="89" t="b">
        <f>IF(BT1294&lt;&gt;0,Árboles!AC1607)</f>
        <v>0</v>
      </c>
      <c r="BW1294" s="88">
        <f t="shared" si="168"/>
        <v>0</v>
      </c>
      <c r="BX1294" s="88">
        <f t="shared" si="169"/>
        <v>0</v>
      </c>
      <c r="BY1294" s="89" t="b">
        <f>IF(BW1294&lt;&gt;0,Árboles!AC1607)</f>
        <v>0</v>
      </c>
      <c r="BZ1294" s="88">
        <f t="shared" si="170"/>
        <v>0</v>
      </c>
      <c r="CA1294" s="88">
        <f t="shared" si="171"/>
        <v>0</v>
      </c>
      <c r="CB1294" s="89" t="b">
        <f>IF(BZ1294&lt;&gt;0,Árboles!AC1607)</f>
        <v>0</v>
      </c>
      <c r="CC1294" s="88">
        <f t="shared" si="172"/>
        <v>0</v>
      </c>
      <c r="CD1294" s="88">
        <f t="shared" si="173"/>
        <v>0</v>
      </c>
      <c r="CE1294" s="89" t="b">
        <f>IF(CC1294&lt;&gt;0,Árboles!AC1607)</f>
        <v>0</v>
      </c>
    </row>
    <row r="1295" spans="68:83">
      <c r="BP1295" s="10">
        <f>Árboles!B1608</f>
        <v>0</v>
      </c>
      <c r="BQ1295" s="86">
        <f>Árboles!G1608</f>
        <v>0</v>
      </c>
      <c r="BR1295" s="87">
        <f>Árboles!V1608</f>
        <v>0</v>
      </c>
      <c r="BS1295" s="87">
        <f>Árboles!W1608</f>
        <v>0</v>
      </c>
      <c r="BT1295" s="88">
        <f t="shared" si="166"/>
        <v>0</v>
      </c>
      <c r="BU1295" s="88">
        <f t="shared" si="167"/>
        <v>0</v>
      </c>
      <c r="BV1295" s="89" t="b">
        <f>IF(BT1295&lt;&gt;0,Árboles!AC1608)</f>
        <v>0</v>
      </c>
      <c r="BW1295" s="88">
        <f t="shared" si="168"/>
        <v>0</v>
      </c>
      <c r="BX1295" s="88">
        <f t="shared" si="169"/>
        <v>0</v>
      </c>
      <c r="BY1295" s="89" t="b">
        <f>IF(BW1295&lt;&gt;0,Árboles!AC1608)</f>
        <v>0</v>
      </c>
      <c r="BZ1295" s="88">
        <f t="shared" si="170"/>
        <v>0</v>
      </c>
      <c r="CA1295" s="88">
        <f t="shared" si="171"/>
        <v>0</v>
      </c>
      <c r="CB1295" s="89" t="b">
        <f>IF(BZ1295&lt;&gt;0,Árboles!AC1608)</f>
        <v>0</v>
      </c>
      <c r="CC1295" s="88">
        <f t="shared" si="172"/>
        <v>0</v>
      </c>
      <c r="CD1295" s="88">
        <f t="shared" si="173"/>
        <v>0</v>
      </c>
      <c r="CE1295" s="89" t="b">
        <f>IF(CC1295&lt;&gt;0,Árboles!AC1608)</f>
        <v>0</v>
      </c>
    </row>
    <row r="1296" spans="68:83">
      <c r="BP1296" s="10">
        <f>Árboles!B1609</f>
        <v>0</v>
      </c>
      <c r="BQ1296" s="86">
        <f>Árboles!G1609</f>
        <v>0</v>
      </c>
      <c r="BR1296" s="87">
        <f>Árboles!V1609</f>
        <v>0</v>
      </c>
      <c r="BS1296" s="87">
        <f>Árboles!W1609</f>
        <v>0</v>
      </c>
      <c r="BT1296" s="88">
        <f t="shared" si="166"/>
        <v>0</v>
      </c>
      <c r="BU1296" s="88">
        <f t="shared" si="167"/>
        <v>0</v>
      </c>
      <c r="BV1296" s="89" t="b">
        <f>IF(BT1296&lt;&gt;0,Árboles!AC1609)</f>
        <v>0</v>
      </c>
      <c r="BW1296" s="88">
        <f t="shared" si="168"/>
        <v>0</v>
      </c>
      <c r="BX1296" s="88">
        <f t="shared" si="169"/>
        <v>0</v>
      </c>
      <c r="BY1296" s="89" t="b">
        <f>IF(BW1296&lt;&gt;0,Árboles!AC1609)</f>
        <v>0</v>
      </c>
      <c r="BZ1296" s="88">
        <f t="shared" si="170"/>
        <v>0</v>
      </c>
      <c r="CA1296" s="88">
        <f t="shared" si="171"/>
        <v>0</v>
      </c>
      <c r="CB1296" s="89" t="b">
        <f>IF(BZ1296&lt;&gt;0,Árboles!AC1609)</f>
        <v>0</v>
      </c>
      <c r="CC1296" s="88">
        <f t="shared" si="172"/>
        <v>0</v>
      </c>
      <c r="CD1296" s="88">
        <f t="shared" si="173"/>
        <v>0</v>
      </c>
      <c r="CE1296" s="89" t="b">
        <f>IF(CC1296&lt;&gt;0,Árboles!AC1609)</f>
        <v>0</v>
      </c>
    </row>
    <row r="1297" spans="68:83">
      <c r="BP1297" s="10">
        <f>Árboles!B1610</f>
        <v>0</v>
      </c>
      <c r="BQ1297" s="86">
        <f>Árboles!G1610</f>
        <v>0</v>
      </c>
      <c r="BR1297" s="87">
        <f>Árboles!V1610</f>
        <v>0</v>
      </c>
      <c r="BS1297" s="87">
        <f>Árboles!W1610</f>
        <v>0</v>
      </c>
      <c r="BT1297" s="88">
        <f t="shared" si="166"/>
        <v>0</v>
      </c>
      <c r="BU1297" s="88">
        <f t="shared" si="167"/>
        <v>0</v>
      </c>
      <c r="BV1297" s="89" t="b">
        <f>IF(BT1297&lt;&gt;0,Árboles!AC1610)</f>
        <v>0</v>
      </c>
      <c r="BW1297" s="88">
        <f t="shared" si="168"/>
        <v>0</v>
      </c>
      <c r="BX1297" s="88">
        <f t="shared" si="169"/>
        <v>0</v>
      </c>
      <c r="BY1297" s="89" t="b">
        <f>IF(BW1297&lt;&gt;0,Árboles!AC1610)</f>
        <v>0</v>
      </c>
      <c r="BZ1297" s="88">
        <f t="shared" si="170"/>
        <v>0</v>
      </c>
      <c r="CA1297" s="88">
        <f t="shared" si="171"/>
        <v>0</v>
      </c>
      <c r="CB1297" s="89" t="b">
        <f>IF(BZ1297&lt;&gt;0,Árboles!AC1610)</f>
        <v>0</v>
      </c>
      <c r="CC1297" s="88">
        <f t="shared" si="172"/>
        <v>0</v>
      </c>
      <c r="CD1297" s="88">
        <f t="shared" si="173"/>
        <v>0</v>
      </c>
      <c r="CE1297" s="89" t="b">
        <f>IF(CC1297&lt;&gt;0,Árboles!AC1610)</f>
        <v>0</v>
      </c>
    </row>
    <row r="1298" spans="68:83">
      <c r="BP1298" s="10">
        <f>Árboles!B1611</f>
        <v>0</v>
      </c>
      <c r="BQ1298" s="86">
        <f>Árboles!G1611</f>
        <v>0</v>
      </c>
      <c r="BR1298" s="87">
        <f>Árboles!V1611</f>
        <v>0</v>
      </c>
      <c r="BS1298" s="87">
        <f>Árboles!W1611</f>
        <v>0</v>
      </c>
      <c r="BT1298" s="88">
        <f t="shared" si="166"/>
        <v>0</v>
      </c>
      <c r="BU1298" s="88">
        <f t="shared" si="167"/>
        <v>0</v>
      </c>
      <c r="BV1298" s="89" t="b">
        <f>IF(BT1298&lt;&gt;0,Árboles!AC1611)</f>
        <v>0</v>
      </c>
      <c r="BW1298" s="88">
        <f t="shared" si="168"/>
        <v>0</v>
      </c>
      <c r="BX1298" s="88">
        <f t="shared" si="169"/>
        <v>0</v>
      </c>
      <c r="BY1298" s="89" t="b">
        <f>IF(BW1298&lt;&gt;0,Árboles!AC1611)</f>
        <v>0</v>
      </c>
      <c r="BZ1298" s="88">
        <f t="shared" si="170"/>
        <v>0</v>
      </c>
      <c r="CA1298" s="88">
        <f t="shared" si="171"/>
        <v>0</v>
      </c>
      <c r="CB1298" s="89" t="b">
        <f>IF(BZ1298&lt;&gt;0,Árboles!AC1611)</f>
        <v>0</v>
      </c>
      <c r="CC1298" s="88">
        <f t="shared" si="172"/>
        <v>0</v>
      </c>
      <c r="CD1298" s="88">
        <f t="shared" si="173"/>
        <v>0</v>
      </c>
      <c r="CE1298" s="89" t="b">
        <f>IF(CC1298&lt;&gt;0,Árboles!AC1611)</f>
        <v>0</v>
      </c>
    </row>
    <row r="1299" spans="68:83">
      <c r="BP1299" s="10">
        <f>Árboles!B1612</f>
        <v>0</v>
      </c>
      <c r="BQ1299" s="86">
        <f>Árboles!G1612</f>
        <v>0</v>
      </c>
      <c r="BR1299" s="87">
        <f>Árboles!V1612</f>
        <v>0</v>
      </c>
      <c r="BS1299" s="87">
        <f>Árboles!W1612</f>
        <v>0</v>
      </c>
      <c r="BT1299" s="88">
        <f t="shared" si="166"/>
        <v>0</v>
      </c>
      <c r="BU1299" s="88">
        <f t="shared" si="167"/>
        <v>0</v>
      </c>
      <c r="BV1299" s="89" t="b">
        <f>IF(BT1299&lt;&gt;0,Árboles!AC1612)</f>
        <v>0</v>
      </c>
      <c r="BW1299" s="88">
        <f t="shared" si="168"/>
        <v>0</v>
      </c>
      <c r="BX1299" s="88">
        <f t="shared" si="169"/>
        <v>0</v>
      </c>
      <c r="BY1299" s="89" t="b">
        <f>IF(BW1299&lt;&gt;0,Árboles!AC1612)</f>
        <v>0</v>
      </c>
      <c r="BZ1299" s="88">
        <f t="shared" si="170"/>
        <v>0</v>
      </c>
      <c r="CA1299" s="88">
        <f t="shared" si="171"/>
        <v>0</v>
      </c>
      <c r="CB1299" s="89" t="b">
        <f>IF(BZ1299&lt;&gt;0,Árboles!AC1612)</f>
        <v>0</v>
      </c>
      <c r="CC1299" s="88">
        <f t="shared" si="172"/>
        <v>0</v>
      </c>
      <c r="CD1299" s="88">
        <f t="shared" si="173"/>
        <v>0</v>
      </c>
      <c r="CE1299" s="89" t="b">
        <f>IF(CC1299&lt;&gt;0,Árboles!AC1612)</f>
        <v>0</v>
      </c>
    </row>
    <row r="1300" spans="68:83">
      <c r="BP1300" s="10">
        <f>Árboles!B1613</f>
        <v>0</v>
      </c>
      <c r="BQ1300" s="86">
        <f>Árboles!G1613</f>
        <v>0</v>
      </c>
      <c r="BR1300" s="87">
        <f>Árboles!V1613</f>
        <v>0</v>
      </c>
      <c r="BS1300" s="87">
        <f>Árboles!W1613</f>
        <v>0</v>
      </c>
      <c r="BT1300" s="88">
        <f t="shared" si="166"/>
        <v>0</v>
      </c>
      <c r="BU1300" s="88">
        <f t="shared" si="167"/>
        <v>0</v>
      </c>
      <c r="BV1300" s="89" t="b">
        <f>IF(BT1300&lt;&gt;0,Árboles!AC1613)</f>
        <v>0</v>
      </c>
      <c r="BW1300" s="88">
        <f t="shared" si="168"/>
        <v>0</v>
      </c>
      <c r="BX1300" s="88">
        <f t="shared" si="169"/>
        <v>0</v>
      </c>
      <c r="BY1300" s="89" t="b">
        <f>IF(BW1300&lt;&gt;0,Árboles!AC1613)</f>
        <v>0</v>
      </c>
      <c r="BZ1300" s="88">
        <f t="shared" si="170"/>
        <v>0</v>
      </c>
      <c r="CA1300" s="88">
        <f t="shared" si="171"/>
        <v>0</v>
      </c>
      <c r="CB1300" s="89" t="b">
        <f>IF(BZ1300&lt;&gt;0,Árboles!AC1613)</f>
        <v>0</v>
      </c>
      <c r="CC1300" s="88">
        <f t="shared" si="172"/>
        <v>0</v>
      </c>
      <c r="CD1300" s="88">
        <f t="shared" si="173"/>
        <v>0</v>
      </c>
      <c r="CE1300" s="89" t="b">
        <f>IF(CC1300&lt;&gt;0,Árboles!AC1613)</f>
        <v>0</v>
      </c>
    </row>
    <row r="1301" spans="68:83">
      <c r="BP1301" s="10">
        <f>Árboles!B1614</f>
        <v>0</v>
      </c>
      <c r="BQ1301" s="86">
        <f>Árboles!G1614</f>
        <v>0</v>
      </c>
      <c r="BR1301" s="87">
        <f>Árboles!V1614</f>
        <v>0</v>
      </c>
      <c r="BS1301" s="87">
        <f>Árboles!W1614</f>
        <v>0</v>
      </c>
      <c r="BT1301" s="88">
        <f t="shared" si="166"/>
        <v>0</v>
      </c>
      <c r="BU1301" s="88">
        <f t="shared" si="167"/>
        <v>0</v>
      </c>
      <c r="BV1301" s="89" t="b">
        <f>IF(BT1301&lt;&gt;0,Árboles!AC1614)</f>
        <v>0</v>
      </c>
      <c r="BW1301" s="88">
        <f t="shared" si="168"/>
        <v>0</v>
      </c>
      <c r="BX1301" s="88">
        <f t="shared" si="169"/>
        <v>0</v>
      </c>
      <c r="BY1301" s="89" t="b">
        <f>IF(BW1301&lt;&gt;0,Árboles!AC1614)</f>
        <v>0</v>
      </c>
      <c r="BZ1301" s="88">
        <f t="shared" si="170"/>
        <v>0</v>
      </c>
      <c r="CA1301" s="88">
        <f t="shared" si="171"/>
        <v>0</v>
      </c>
      <c r="CB1301" s="89" t="b">
        <f>IF(BZ1301&lt;&gt;0,Árboles!AC1614)</f>
        <v>0</v>
      </c>
      <c r="CC1301" s="88">
        <f t="shared" si="172"/>
        <v>0</v>
      </c>
      <c r="CD1301" s="88">
        <f t="shared" si="173"/>
        <v>0</v>
      </c>
      <c r="CE1301" s="89" t="b">
        <f>IF(CC1301&lt;&gt;0,Árboles!AC1614)</f>
        <v>0</v>
      </c>
    </row>
    <row r="1302" spans="68:83">
      <c r="BP1302" s="10">
        <f>Árboles!B1615</f>
        <v>0</v>
      </c>
      <c r="BQ1302" s="86">
        <f>Árboles!G1615</f>
        <v>0</v>
      </c>
      <c r="BR1302" s="87">
        <f>Árboles!V1615</f>
        <v>0</v>
      </c>
      <c r="BS1302" s="87">
        <f>Árboles!W1615</f>
        <v>0</v>
      </c>
      <c r="BT1302" s="88">
        <f t="shared" si="166"/>
        <v>0</v>
      </c>
      <c r="BU1302" s="88">
        <f t="shared" si="167"/>
        <v>0</v>
      </c>
      <c r="BV1302" s="89" t="b">
        <f>IF(BT1302&lt;&gt;0,Árboles!AC1615)</f>
        <v>0</v>
      </c>
      <c r="BW1302" s="88">
        <f t="shared" si="168"/>
        <v>0</v>
      </c>
      <c r="BX1302" s="88">
        <f t="shared" si="169"/>
        <v>0</v>
      </c>
      <c r="BY1302" s="89" t="b">
        <f>IF(BW1302&lt;&gt;0,Árboles!AC1615)</f>
        <v>0</v>
      </c>
      <c r="BZ1302" s="88">
        <f t="shared" si="170"/>
        <v>0</v>
      </c>
      <c r="CA1302" s="88">
        <f t="shared" si="171"/>
        <v>0</v>
      </c>
      <c r="CB1302" s="89" t="b">
        <f>IF(BZ1302&lt;&gt;0,Árboles!AC1615)</f>
        <v>0</v>
      </c>
      <c r="CC1302" s="88">
        <f t="shared" si="172"/>
        <v>0</v>
      </c>
      <c r="CD1302" s="88">
        <f t="shared" si="173"/>
        <v>0</v>
      </c>
      <c r="CE1302" s="89" t="b">
        <f>IF(CC1302&lt;&gt;0,Árboles!AC1615)</f>
        <v>0</v>
      </c>
    </row>
    <row r="1303" spans="68:83">
      <c r="BP1303" s="10">
        <f>Árboles!B1616</f>
        <v>0</v>
      </c>
      <c r="BQ1303" s="86">
        <f>Árboles!G1616</f>
        <v>0</v>
      </c>
      <c r="BR1303" s="87">
        <f>Árboles!V1616</f>
        <v>0</v>
      </c>
      <c r="BS1303" s="87">
        <f>Árboles!W1616</f>
        <v>0</v>
      </c>
      <c r="BT1303" s="88">
        <f t="shared" si="166"/>
        <v>0</v>
      </c>
      <c r="BU1303" s="88">
        <f t="shared" si="167"/>
        <v>0</v>
      </c>
      <c r="BV1303" s="89" t="b">
        <f>IF(BT1303&lt;&gt;0,Árboles!AC1616)</f>
        <v>0</v>
      </c>
      <c r="BW1303" s="88">
        <f t="shared" si="168"/>
        <v>0</v>
      </c>
      <c r="BX1303" s="88">
        <f t="shared" si="169"/>
        <v>0</v>
      </c>
      <c r="BY1303" s="89" t="b">
        <f>IF(BW1303&lt;&gt;0,Árboles!AC1616)</f>
        <v>0</v>
      </c>
      <c r="BZ1303" s="88">
        <f t="shared" si="170"/>
        <v>0</v>
      </c>
      <c r="CA1303" s="88">
        <f t="shared" si="171"/>
        <v>0</v>
      </c>
      <c r="CB1303" s="89" t="b">
        <f>IF(BZ1303&lt;&gt;0,Árboles!AC1616)</f>
        <v>0</v>
      </c>
      <c r="CC1303" s="88">
        <f t="shared" si="172"/>
        <v>0</v>
      </c>
      <c r="CD1303" s="88">
        <f t="shared" si="173"/>
        <v>0</v>
      </c>
      <c r="CE1303" s="89" t="b">
        <f>IF(CC1303&lt;&gt;0,Árboles!AC1616)</f>
        <v>0</v>
      </c>
    </row>
    <row r="1304" spans="68:83">
      <c r="BP1304" s="10">
        <f>Árboles!B1617</f>
        <v>0</v>
      </c>
      <c r="BQ1304" s="86">
        <f>Árboles!G1617</f>
        <v>0</v>
      </c>
      <c r="BR1304" s="87">
        <f>Árboles!V1617</f>
        <v>0</v>
      </c>
      <c r="BS1304" s="87">
        <f>Árboles!W1617</f>
        <v>0</v>
      </c>
      <c r="BT1304" s="88">
        <f t="shared" si="166"/>
        <v>0</v>
      </c>
      <c r="BU1304" s="88">
        <f t="shared" si="167"/>
        <v>0</v>
      </c>
      <c r="BV1304" s="89" t="b">
        <f>IF(BT1304&lt;&gt;0,Árboles!AC1617)</f>
        <v>0</v>
      </c>
      <c r="BW1304" s="88">
        <f t="shared" si="168"/>
        <v>0</v>
      </c>
      <c r="BX1304" s="88">
        <f t="shared" si="169"/>
        <v>0</v>
      </c>
      <c r="BY1304" s="89" t="b">
        <f>IF(BW1304&lt;&gt;0,Árboles!AC1617)</f>
        <v>0</v>
      </c>
      <c r="BZ1304" s="88">
        <f t="shared" si="170"/>
        <v>0</v>
      </c>
      <c r="CA1304" s="88">
        <f t="shared" si="171"/>
        <v>0</v>
      </c>
      <c r="CB1304" s="89" t="b">
        <f>IF(BZ1304&lt;&gt;0,Árboles!AC1617)</f>
        <v>0</v>
      </c>
      <c r="CC1304" s="88">
        <f t="shared" si="172"/>
        <v>0</v>
      </c>
      <c r="CD1304" s="88">
        <f t="shared" si="173"/>
        <v>0</v>
      </c>
      <c r="CE1304" s="89" t="b">
        <f>IF(CC1304&lt;&gt;0,Árboles!AC1617)</f>
        <v>0</v>
      </c>
    </row>
    <row r="1305" spans="68:83">
      <c r="BP1305" s="10">
        <f>Árboles!B1618</f>
        <v>0</v>
      </c>
      <c r="BQ1305" s="86">
        <f>Árboles!G1618</f>
        <v>0</v>
      </c>
      <c r="BR1305" s="87">
        <f>Árboles!V1618</f>
        <v>0</v>
      </c>
      <c r="BS1305" s="87">
        <f>Árboles!W1618</f>
        <v>0</v>
      </c>
      <c r="BT1305" s="88">
        <f t="shared" si="166"/>
        <v>0</v>
      </c>
      <c r="BU1305" s="88">
        <f t="shared" si="167"/>
        <v>0</v>
      </c>
      <c r="BV1305" s="89" t="b">
        <f>IF(BT1305&lt;&gt;0,Árboles!AC1618)</f>
        <v>0</v>
      </c>
      <c r="BW1305" s="88">
        <f t="shared" si="168"/>
        <v>0</v>
      </c>
      <c r="BX1305" s="88">
        <f t="shared" si="169"/>
        <v>0</v>
      </c>
      <c r="BY1305" s="89" t="b">
        <f>IF(BW1305&lt;&gt;0,Árboles!AC1618)</f>
        <v>0</v>
      </c>
      <c r="BZ1305" s="88">
        <f t="shared" si="170"/>
        <v>0</v>
      </c>
      <c r="CA1305" s="88">
        <f t="shared" si="171"/>
        <v>0</v>
      </c>
      <c r="CB1305" s="89" t="b">
        <f>IF(BZ1305&lt;&gt;0,Árboles!AC1618)</f>
        <v>0</v>
      </c>
      <c r="CC1305" s="88">
        <f t="shared" si="172"/>
        <v>0</v>
      </c>
      <c r="CD1305" s="88">
        <f t="shared" si="173"/>
        <v>0</v>
      </c>
      <c r="CE1305" s="89" t="b">
        <f>IF(CC1305&lt;&gt;0,Árboles!AC1618)</f>
        <v>0</v>
      </c>
    </row>
    <row r="1306" spans="68:83">
      <c r="BP1306" s="10">
        <f>Árboles!B1619</f>
        <v>0</v>
      </c>
      <c r="BQ1306" s="86">
        <f>Árboles!G1619</f>
        <v>0</v>
      </c>
      <c r="BR1306" s="87">
        <f>Árboles!V1619</f>
        <v>0</v>
      </c>
      <c r="BS1306" s="87">
        <f>Árboles!W1619</f>
        <v>0</v>
      </c>
      <c r="BT1306" s="88">
        <f t="shared" si="166"/>
        <v>0</v>
      </c>
      <c r="BU1306" s="88">
        <f t="shared" si="167"/>
        <v>0</v>
      </c>
      <c r="BV1306" s="89" t="b">
        <f>IF(BT1306&lt;&gt;0,Árboles!AC1619)</f>
        <v>0</v>
      </c>
      <c r="BW1306" s="88">
        <f t="shared" si="168"/>
        <v>0</v>
      </c>
      <c r="BX1306" s="88">
        <f t="shared" si="169"/>
        <v>0</v>
      </c>
      <c r="BY1306" s="89" t="b">
        <f>IF(BW1306&lt;&gt;0,Árboles!AC1619)</f>
        <v>0</v>
      </c>
      <c r="BZ1306" s="88">
        <f t="shared" si="170"/>
        <v>0</v>
      </c>
      <c r="CA1306" s="88">
        <f t="shared" si="171"/>
        <v>0</v>
      </c>
      <c r="CB1306" s="89" t="b">
        <f>IF(BZ1306&lt;&gt;0,Árboles!AC1619)</f>
        <v>0</v>
      </c>
      <c r="CC1306" s="88">
        <f t="shared" si="172"/>
        <v>0</v>
      </c>
      <c r="CD1306" s="88">
        <f t="shared" si="173"/>
        <v>0</v>
      </c>
      <c r="CE1306" s="89" t="b">
        <f>IF(CC1306&lt;&gt;0,Árboles!AC1619)</f>
        <v>0</v>
      </c>
    </row>
    <row r="1307" spans="68:83">
      <c r="BP1307" s="10">
        <f>Árboles!B1620</f>
        <v>0</v>
      </c>
      <c r="BQ1307" s="86">
        <f>Árboles!G1620</f>
        <v>0</v>
      </c>
      <c r="BR1307" s="87">
        <f>Árboles!V1620</f>
        <v>0</v>
      </c>
      <c r="BS1307" s="87">
        <f>Árboles!W1620</f>
        <v>0</v>
      </c>
      <c r="BT1307" s="88">
        <f t="shared" si="166"/>
        <v>0</v>
      </c>
      <c r="BU1307" s="88">
        <f t="shared" si="167"/>
        <v>0</v>
      </c>
      <c r="BV1307" s="89" t="b">
        <f>IF(BT1307&lt;&gt;0,Árboles!AC1620)</f>
        <v>0</v>
      </c>
      <c r="BW1307" s="88">
        <f t="shared" si="168"/>
        <v>0</v>
      </c>
      <c r="BX1307" s="88">
        <f t="shared" si="169"/>
        <v>0</v>
      </c>
      <c r="BY1307" s="89" t="b">
        <f>IF(BW1307&lt;&gt;0,Árboles!AC1620)</f>
        <v>0</v>
      </c>
      <c r="BZ1307" s="88">
        <f t="shared" si="170"/>
        <v>0</v>
      </c>
      <c r="CA1307" s="88">
        <f t="shared" si="171"/>
        <v>0</v>
      </c>
      <c r="CB1307" s="89" t="b">
        <f>IF(BZ1307&lt;&gt;0,Árboles!AC1620)</f>
        <v>0</v>
      </c>
      <c r="CC1307" s="88">
        <f t="shared" si="172"/>
        <v>0</v>
      </c>
      <c r="CD1307" s="88">
        <f t="shared" si="173"/>
        <v>0</v>
      </c>
      <c r="CE1307" s="89" t="b">
        <f>IF(CC1307&lt;&gt;0,Árboles!AC1620)</f>
        <v>0</v>
      </c>
    </row>
    <row r="1308" spans="68:83">
      <c r="BP1308" s="10">
        <f>Árboles!B1621</f>
        <v>0</v>
      </c>
      <c r="BQ1308" s="86">
        <f>Árboles!G1621</f>
        <v>0</v>
      </c>
      <c r="BR1308" s="87">
        <f>Árboles!V1621</f>
        <v>0</v>
      </c>
      <c r="BS1308" s="87">
        <f>Árboles!W1621</f>
        <v>0</v>
      </c>
      <c r="BT1308" s="88">
        <f t="shared" si="166"/>
        <v>0</v>
      </c>
      <c r="BU1308" s="88">
        <f t="shared" si="167"/>
        <v>0</v>
      </c>
      <c r="BV1308" s="89" t="b">
        <f>IF(BT1308&lt;&gt;0,Árboles!AC1621)</f>
        <v>0</v>
      </c>
      <c r="BW1308" s="88">
        <f t="shared" si="168"/>
        <v>0</v>
      </c>
      <c r="BX1308" s="88">
        <f t="shared" si="169"/>
        <v>0</v>
      </c>
      <c r="BY1308" s="89" t="b">
        <f>IF(BW1308&lt;&gt;0,Árboles!AC1621)</f>
        <v>0</v>
      </c>
      <c r="BZ1308" s="88">
        <f t="shared" si="170"/>
        <v>0</v>
      </c>
      <c r="CA1308" s="88">
        <f t="shared" si="171"/>
        <v>0</v>
      </c>
      <c r="CB1308" s="89" t="b">
        <f>IF(BZ1308&lt;&gt;0,Árboles!AC1621)</f>
        <v>0</v>
      </c>
      <c r="CC1308" s="88">
        <f t="shared" si="172"/>
        <v>0</v>
      </c>
      <c r="CD1308" s="88">
        <f t="shared" si="173"/>
        <v>0</v>
      </c>
      <c r="CE1308" s="89" t="b">
        <f>IF(CC1308&lt;&gt;0,Árboles!AC1621)</f>
        <v>0</v>
      </c>
    </row>
    <row r="1309" spans="68:83">
      <c r="BP1309" s="10">
        <f>Árboles!B1622</f>
        <v>0</v>
      </c>
      <c r="BQ1309" s="86">
        <f>Árboles!G1622</f>
        <v>0</v>
      </c>
      <c r="BR1309" s="87">
        <f>Árboles!V1622</f>
        <v>0</v>
      </c>
      <c r="BS1309" s="87">
        <f>Árboles!W1622</f>
        <v>0</v>
      </c>
      <c r="BT1309" s="88">
        <f t="shared" si="166"/>
        <v>0</v>
      </c>
      <c r="BU1309" s="88">
        <f t="shared" si="167"/>
        <v>0</v>
      </c>
      <c r="BV1309" s="89" t="b">
        <f>IF(BT1309&lt;&gt;0,Árboles!AC1622)</f>
        <v>0</v>
      </c>
      <c r="BW1309" s="88">
        <f t="shared" si="168"/>
        <v>0</v>
      </c>
      <c r="BX1309" s="88">
        <f t="shared" si="169"/>
        <v>0</v>
      </c>
      <c r="BY1309" s="89" t="b">
        <f>IF(BW1309&lt;&gt;0,Árboles!AC1622)</f>
        <v>0</v>
      </c>
      <c r="BZ1309" s="88">
        <f t="shared" si="170"/>
        <v>0</v>
      </c>
      <c r="CA1309" s="88">
        <f t="shared" si="171"/>
        <v>0</v>
      </c>
      <c r="CB1309" s="89" t="b">
        <f>IF(BZ1309&lt;&gt;0,Árboles!AC1622)</f>
        <v>0</v>
      </c>
      <c r="CC1309" s="88">
        <f t="shared" si="172"/>
        <v>0</v>
      </c>
      <c r="CD1309" s="88">
        <f t="shared" si="173"/>
        <v>0</v>
      </c>
      <c r="CE1309" s="89" t="b">
        <f>IF(CC1309&lt;&gt;0,Árboles!AC1622)</f>
        <v>0</v>
      </c>
    </row>
    <row r="1310" spans="68:83">
      <c r="BP1310" s="10">
        <f>Árboles!B1623</f>
        <v>0</v>
      </c>
      <c r="BQ1310" s="86">
        <f>Árboles!G1623</f>
        <v>0</v>
      </c>
      <c r="BR1310" s="87">
        <f>Árboles!V1623</f>
        <v>0</v>
      </c>
      <c r="BS1310" s="87">
        <f>Árboles!W1623</f>
        <v>0</v>
      </c>
      <c r="BT1310" s="88">
        <f t="shared" si="166"/>
        <v>0</v>
      </c>
      <c r="BU1310" s="88">
        <f t="shared" si="167"/>
        <v>0</v>
      </c>
      <c r="BV1310" s="89" t="b">
        <f>IF(BT1310&lt;&gt;0,Árboles!AC1623)</f>
        <v>0</v>
      </c>
      <c r="BW1310" s="88">
        <f t="shared" si="168"/>
        <v>0</v>
      </c>
      <c r="BX1310" s="88">
        <f t="shared" si="169"/>
        <v>0</v>
      </c>
      <c r="BY1310" s="89" t="b">
        <f>IF(BW1310&lt;&gt;0,Árboles!AC1623)</f>
        <v>0</v>
      </c>
      <c r="BZ1310" s="88">
        <f t="shared" si="170"/>
        <v>0</v>
      </c>
      <c r="CA1310" s="88">
        <f t="shared" si="171"/>
        <v>0</v>
      </c>
      <c r="CB1310" s="89" t="b">
        <f>IF(BZ1310&lt;&gt;0,Árboles!AC1623)</f>
        <v>0</v>
      </c>
      <c r="CC1310" s="88">
        <f t="shared" si="172"/>
        <v>0</v>
      </c>
      <c r="CD1310" s="88">
        <f t="shared" si="173"/>
        <v>0</v>
      </c>
      <c r="CE1310" s="89" t="b">
        <f>IF(CC1310&lt;&gt;0,Árboles!AC1623)</f>
        <v>0</v>
      </c>
    </row>
    <row r="1311" spans="68:83">
      <c r="BP1311" s="10">
        <f>Árboles!B1624</f>
        <v>0</v>
      </c>
      <c r="BQ1311" s="86">
        <f>Árboles!G1624</f>
        <v>0</v>
      </c>
      <c r="BR1311" s="87">
        <f>Árboles!V1624</f>
        <v>0</v>
      </c>
      <c r="BS1311" s="87">
        <f>Árboles!W1624</f>
        <v>0</v>
      </c>
      <c r="BT1311" s="88">
        <f t="shared" si="166"/>
        <v>0</v>
      </c>
      <c r="BU1311" s="88">
        <f t="shared" si="167"/>
        <v>0</v>
      </c>
      <c r="BV1311" s="89" t="b">
        <f>IF(BT1311&lt;&gt;0,Árboles!AC1624)</f>
        <v>0</v>
      </c>
      <c r="BW1311" s="88">
        <f t="shared" si="168"/>
        <v>0</v>
      </c>
      <c r="BX1311" s="88">
        <f t="shared" si="169"/>
        <v>0</v>
      </c>
      <c r="BY1311" s="89" t="b">
        <f>IF(BW1311&lt;&gt;0,Árboles!AC1624)</f>
        <v>0</v>
      </c>
      <c r="BZ1311" s="88">
        <f t="shared" si="170"/>
        <v>0</v>
      </c>
      <c r="CA1311" s="88">
        <f t="shared" si="171"/>
        <v>0</v>
      </c>
      <c r="CB1311" s="89" t="b">
        <f>IF(BZ1311&lt;&gt;0,Árboles!AC1624)</f>
        <v>0</v>
      </c>
      <c r="CC1311" s="88">
        <f t="shared" si="172"/>
        <v>0</v>
      </c>
      <c r="CD1311" s="88">
        <f t="shared" si="173"/>
        <v>0</v>
      </c>
      <c r="CE1311" s="89" t="b">
        <f>IF(CC1311&lt;&gt;0,Árboles!AC1624)</f>
        <v>0</v>
      </c>
    </row>
    <row r="1312" spans="68:83">
      <c r="BP1312" s="10">
        <f>Árboles!B1625</f>
        <v>0</v>
      </c>
      <c r="BQ1312" s="86">
        <f>Árboles!G1625</f>
        <v>0</v>
      </c>
      <c r="BR1312" s="87">
        <f>Árboles!V1625</f>
        <v>0</v>
      </c>
      <c r="BS1312" s="87">
        <f>Árboles!W1625</f>
        <v>0</v>
      </c>
      <c r="BT1312" s="88">
        <f t="shared" si="166"/>
        <v>0</v>
      </c>
      <c r="BU1312" s="88">
        <f t="shared" si="167"/>
        <v>0</v>
      </c>
      <c r="BV1312" s="89" t="b">
        <f>IF(BT1312&lt;&gt;0,Árboles!AC1625)</f>
        <v>0</v>
      </c>
      <c r="BW1312" s="88">
        <f t="shared" si="168"/>
        <v>0</v>
      </c>
      <c r="BX1312" s="88">
        <f t="shared" si="169"/>
        <v>0</v>
      </c>
      <c r="BY1312" s="89" t="b">
        <f>IF(BW1312&lt;&gt;0,Árboles!AC1625)</f>
        <v>0</v>
      </c>
      <c r="BZ1312" s="88">
        <f t="shared" si="170"/>
        <v>0</v>
      </c>
      <c r="CA1312" s="88">
        <f t="shared" si="171"/>
        <v>0</v>
      </c>
      <c r="CB1312" s="89" t="b">
        <f>IF(BZ1312&lt;&gt;0,Árboles!AC1625)</f>
        <v>0</v>
      </c>
      <c r="CC1312" s="88">
        <f t="shared" si="172"/>
        <v>0</v>
      </c>
      <c r="CD1312" s="88">
        <f t="shared" si="173"/>
        <v>0</v>
      </c>
      <c r="CE1312" s="89" t="b">
        <f>IF(CC1312&lt;&gt;0,Árboles!AC1625)</f>
        <v>0</v>
      </c>
    </row>
    <row r="1313" spans="68:83">
      <c r="BP1313" s="10">
        <f>Árboles!B1626</f>
        <v>0</v>
      </c>
      <c r="BQ1313" s="86">
        <f>Árboles!G1626</f>
        <v>0</v>
      </c>
      <c r="BR1313" s="87">
        <f>Árboles!V1626</f>
        <v>0</v>
      </c>
      <c r="BS1313" s="87">
        <f>Árboles!W1626</f>
        <v>0</v>
      </c>
      <c r="BT1313" s="88">
        <f t="shared" si="166"/>
        <v>0</v>
      </c>
      <c r="BU1313" s="88">
        <f t="shared" si="167"/>
        <v>0</v>
      </c>
      <c r="BV1313" s="89" t="b">
        <f>IF(BT1313&lt;&gt;0,Árboles!AC1626)</f>
        <v>0</v>
      </c>
      <c r="BW1313" s="88">
        <f t="shared" si="168"/>
        <v>0</v>
      </c>
      <c r="BX1313" s="88">
        <f t="shared" si="169"/>
        <v>0</v>
      </c>
      <c r="BY1313" s="89" t="b">
        <f>IF(BW1313&lt;&gt;0,Árboles!AC1626)</f>
        <v>0</v>
      </c>
      <c r="BZ1313" s="88">
        <f t="shared" si="170"/>
        <v>0</v>
      </c>
      <c r="CA1313" s="88">
        <f t="shared" si="171"/>
        <v>0</v>
      </c>
      <c r="CB1313" s="89" t="b">
        <f>IF(BZ1313&lt;&gt;0,Árboles!AC1626)</f>
        <v>0</v>
      </c>
      <c r="CC1313" s="88">
        <f t="shared" si="172"/>
        <v>0</v>
      </c>
      <c r="CD1313" s="88">
        <f t="shared" si="173"/>
        <v>0</v>
      </c>
      <c r="CE1313" s="89" t="b">
        <f>IF(CC1313&lt;&gt;0,Árboles!AC1626)</f>
        <v>0</v>
      </c>
    </row>
    <row r="1314" spans="68:83">
      <c r="BP1314" s="10">
        <f>Árboles!B1627</f>
        <v>0</v>
      </c>
      <c r="BQ1314" s="86">
        <f>Árboles!G1627</f>
        <v>0</v>
      </c>
      <c r="BR1314" s="87">
        <f>Árboles!V1627</f>
        <v>0</v>
      </c>
      <c r="BS1314" s="87">
        <f>Árboles!W1627</f>
        <v>0</v>
      </c>
      <c r="BT1314" s="88">
        <f t="shared" si="166"/>
        <v>0</v>
      </c>
      <c r="BU1314" s="88">
        <f t="shared" si="167"/>
        <v>0</v>
      </c>
      <c r="BV1314" s="89" t="b">
        <f>IF(BT1314&lt;&gt;0,Árboles!AC1627)</f>
        <v>0</v>
      </c>
      <c r="BW1314" s="88">
        <f t="shared" si="168"/>
        <v>0</v>
      </c>
      <c r="BX1314" s="88">
        <f t="shared" si="169"/>
        <v>0</v>
      </c>
      <c r="BY1314" s="89" t="b">
        <f>IF(BW1314&lt;&gt;0,Árboles!AC1627)</f>
        <v>0</v>
      </c>
      <c r="BZ1314" s="88">
        <f t="shared" si="170"/>
        <v>0</v>
      </c>
      <c r="CA1314" s="88">
        <f t="shared" si="171"/>
        <v>0</v>
      </c>
      <c r="CB1314" s="89" t="b">
        <f>IF(BZ1314&lt;&gt;0,Árboles!AC1627)</f>
        <v>0</v>
      </c>
      <c r="CC1314" s="88">
        <f t="shared" si="172"/>
        <v>0</v>
      </c>
      <c r="CD1314" s="88">
        <f t="shared" si="173"/>
        <v>0</v>
      </c>
      <c r="CE1314" s="89" t="b">
        <f>IF(CC1314&lt;&gt;0,Árboles!AC1627)</f>
        <v>0</v>
      </c>
    </row>
    <row r="1315" spans="68:83">
      <c r="BP1315" s="10">
        <f>Árboles!B1628</f>
        <v>0</v>
      </c>
      <c r="BQ1315" s="86">
        <f>Árboles!G1628</f>
        <v>0</v>
      </c>
      <c r="BR1315" s="87">
        <f>Árboles!V1628</f>
        <v>0</v>
      </c>
      <c r="BS1315" s="87">
        <f>Árboles!W1628</f>
        <v>0</v>
      </c>
      <c r="BT1315" s="88">
        <f t="shared" si="166"/>
        <v>0</v>
      </c>
      <c r="BU1315" s="88">
        <f t="shared" si="167"/>
        <v>0</v>
      </c>
      <c r="BV1315" s="89" t="b">
        <f>IF(BT1315&lt;&gt;0,Árboles!AC1628)</f>
        <v>0</v>
      </c>
      <c r="BW1315" s="88">
        <f t="shared" si="168"/>
        <v>0</v>
      </c>
      <c r="BX1315" s="88">
        <f t="shared" si="169"/>
        <v>0</v>
      </c>
      <c r="BY1315" s="89" t="b">
        <f>IF(BW1315&lt;&gt;0,Árboles!AC1628)</f>
        <v>0</v>
      </c>
      <c r="BZ1315" s="88">
        <f t="shared" si="170"/>
        <v>0</v>
      </c>
      <c r="CA1315" s="88">
        <f t="shared" si="171"/>
        <v>0</v>
      </c>
      <c r="CB1315" s="89" t="b">
        <f>IF(BZ1315&lt;&gt;0,Árboles!AC1628)</f>
        <v>0</v>
      </c>
      <c r="CC1315" s="88">
        <f t="shared" si="172"/>
        <v>0</v>
      </c>
      <c r="CD1315" s="88">
        <f t="shared" si="173"/>
        <v>0</v>
      </c>
      <c r="CE1315" s="89" t="b">
        <f>IF(CC1315&lt;&gt;0,Árboles!AC1628)</f>
        <v>0</v>
      </c>
    </row>
    <row r="1316" spans="68:83">
      <c r="BP1316" s="10">
        <f>Árboles!B1629</f>
        <v>0</v>
      </c>
      <c r="BQ1316" s="86">
        <f>Árboles!G1629</f>
        <v>0</v>
      </c>
      <c r="BR1316" s="87">
        <f>Árboles!V1629</f>
        <v>0</v>
      </c>
      <c r="BS1316" s="87">
        <f>Árboles!W1629</f>
        <v>0</v>
      </c>
      <c r="BT1316" s="88">
        <f t="shared" si="166"/>
        <v>0</v>
      </c>
      <c r="BU1316" s="88">
        <f t="shared" si="167"/>
        <v>0</v>
      </c>
      <c r="BV1316" s="89" t="b">
        <f>IF(BT1316&lt;&gt;0,Árboles!AC1629)</f>
        <v>0</v>
      </c>
      <c r="BW1316" s="88">
        <f t="shared" si="168"/>
        <v>0</v>
      </c>
      <c r="BX1316" s="88">
        <f t="shared" si="169"/>
        <v>0</v>
      </c>
      <c r="BY1316" s="89" t="b">
        <f>IF(BW1316&lt;&gt;0,Árboles!AC1629)</f>
        <v>0</v>
      </c>
      <c r="BZ1316" s="88">
        <f t="shared" si="170"/>
        <v>0</v>
      </c>
      <c r="CA1316" s="88">
        <f t="shared" si="171"/>
        <v>0</v>
      </c>
      <c r="CB1316" s="89" t="b">
        <f>IF(BZ1316&lt;&gt;0,Árboles!AC1629)</f>
        <v>0</v>
      </c>
      <c r="CC1316" s="88">
        <f t="shared" si="172"/>
        <v>0</v>
      </c>
      <c r="CD1316" s="88">
        <f t="shared" si="173"/>
        <v>0</v>
      </c>
      <c r="CE1316" s="89" t="b">
        <f>IF(CC1316&lt;&gt;0,Árboles!AC1629)</f>
        <v>0</v>
      </c>
    </row>
    <row r="1317" spans="68:83">
      <c r="BP1317" s="10">
        <f>Árboles!B1630</f>
        <v>0</v>
      </c>
      <c r="BQ1317" s="86">
        <f>Árboles!G1630</f>
        <v>0</v>
      </c>
      <c r="BR1317" s="87">
        <f>Árboles!V1630</f>
        <v>0</v>
      </c>
      <c r="BS1317" s="87">
        <f>Árboles!W1630</f>
        <v>0</v>
      </c>
      <c r="BT1317" s="88">
        <f t="shared" si="166"/>
        <v>0</v>
      </c>
      <c r="BU1317" s="88">
        <f t="shared" si="167"/>
        <v>0</v>
      </c>
      <c r="BV1317" s="89" t="b">
        <f>IF(BT1317&lt;&gt;0,Árboles!AC1630)</f>
        <v>0</v>
      </c>
      <c r="BW1317" s="88">
        <f t="shared" si="168"/>
        <v>0</v>
      </c>
      <c r="BX1317" s="88">
        <f t="shared" si="169"/>
        <v>0</v>
      </c>
      <c r="BY1317" s="89" t="b">
        <f>IF(BW1317&lt;&gt;0,Árboles!AC1630)</f>
        <v>0</v>
      </c>
      <c r="BZ1317" s="88">
        <f t="shared" si="170"/>
        <v>0</v>
      </c>
      <c r="CA1317" s="88">
        <f t="shared" si="171"/>
        <v>0</v>
      </c>
      <c r="CB1317" s="89" t="b">
        <f>IF(BZ1317&lt;&gt;0,Árboles!AC1630)</f>
        <v>0</v>
      </c>
      <c r="CC1317" s="88">
        <f t="shared" si="172"/>
        <v>0</v>
      </c>
      <c r="CD1317" s="88">
        <f t="shared" si="173"/>
        <v>0</v>
      </c>
      <c r="CE1317" s="89" t="b">
        <f>IF(CC1317&lt;&gt;0,Árboles!AC1630)</f>
        <v>0</v>
      </c>
    </row>
    <row r="1318" spans="68:83">
      <c r="BP1318" s="10">
        <f>Árboles!B1631</f>
        <v>0</v>
      </c>
      <c r="BQ1318" s="86">
        <f>Árboles!G1631</f>
        <v>0</v>
      </c>
      <c r="BR1318" s="87">
        <f>Árboles!V1631</f>
        <v>0</v>
      </c>
      <c r="BS1318" s="87">
        <f>Árboles!W1631</f>
        <v>0</v>
      </c>
      <c r="BT1318" s="88">
        <f t="shared" si="166"/>
        <v>0</v>
      </c>
      <c r="BU1318" s="88">
        <f t="shared" si="167"/>
        <v>0</v>
      </c>
      <c r="BV1318" s="89" t="b">
        <f>IF(BT1318&lt;&gt;0,Árboles!AC1631)</f>
        <v>0</v>
      </c>
      <c r="BW1318" s="88">
        <f t="shared" si="168"/>
        <v>0</v>
      </c>
      <c r="BX1318" s="88">
        <f t="shared" si="169"/>
        <v>0</v>
      </c>
      <c r="BY1318" s="89" t="b">
        <f>IF(BW1318&lt;&gt;0,Árboles!AC1631)</f>
        <v>0</v>
      </c>
      <c r="BZ1318" s="88">
        <f t="shared" si="170"/>
        <v>0</v>
      </c>
      <c r="CA1318" s="88">
        <f t="shared" si="171"/>
        <v>0</v>
      </c>
      <c r="CB1318" s="89" t="b">
        <f>IF(BZ1318&lt;&gt;0,Árboles!AC1631)</f>
        <v>0</v>
      </c>
      <c r="CC1318" s="88">
        <f t="shared" si="172"/>
        <v>0</v>
      </c>
      <c r="CD1318" s="88">
        <f t="shared" si="173"/>
        <v>0</v>
      </c>
      <c r="CE1318" s="89" t="b">
        <f>IF(CC1318&lt;&gt;0,Árboles!AC1631)</f>
        <v>0</v>
      </c>
    </row>
    <row r="1319" spans="68:83">
      <c r="BP1319" s="10">
        <f>Árboles!B1632</f>
        <v>0</v>
      </c>
      <c r="BQ1319" s="86">
        <f>Árboles!G1632</f>
        <v>0</v>
      </c>
      <c r="BR1319" s="87">
        <f>Árboles!V1632</f>
        <v>0</v>
      </c>
      <c r="BS1319" s="87">
        <f>Árboles!W1632</f>
        <v>0</v>
      </c>
      <c r="BT1319" s="88">
        <f t="shared" si="166"/>
        <v>0</v>
      </c>
      <c r="BU1319" s="88">
        <f t="shared" si="167"/>
        <v>0</v>
      </c>
      <c r="BV1319" s="89" t="b">
        <f>IF(BT1319&lt;&gt;0,Árboles!AC1632)</f>
        <v>0</v>
      </c>
      <c r="BW1319" s="88">
        <f t="shared" si="168"/>
        <v>0</v>
      </c>
      <c r="BX1319" s="88">
        <f t="shared" si="169"/>
        <v>0</v>
      </c>
      <c r="BY1319" s="89" t="b">
        <f>IF(BW1319&lt;&gt;0,Árboles!AC1632)</f>
        <v>0</v>
      </c>
      <c r="BZ1319" s="88">
        <f t="shared" si="170"/>
        <v>0</v>
      </c>
      <c r="CA1319" s="88">
        <f t="shared" si="171"/>
        <v>0</v>
      </c>
      <c r="CB1319" s="89" t="b">
        <f>IF(BZ1319&lt;&gt;0,Árboles!AC1632)</f>
        <v>0</v>
      </c>
      <c r="CC1319" s="88">
        <f t="shared" si="172"/>
        <v>0</v>
      </c>
      <c r="CD1319" s="88">
        <f t="shared" si="173"/>
        <v>0</v>
      </c>
      <c r="CE1319" s="89" t="b">
        <f>IF(CC1319&lt;&gt;0,Árboles!AC1632)</f>
        <v>0</v>
      </c>
    </row>
    <row r="1320" spans="68:83">
      <c r="BP1320" s="10">
        <f>Árboles!B1633</f>
        <v>0</v>
      </c>
      <c r="BQ1320" s="86">
        <f>Árboles!G1633</f>
        <v>0</v>
      </c>
      <c r="BR1320" s="87">
        <f>Árboles!V1633</f>
        <v>0</v>
      </c>
      <c r="BS1320" s="87">
        <f>Árboles!W1633</f>
        <v>0</v>
      </c>
      <c r="BT1320" s="88">
        <f t="shared" si="166"/>
        <v>0</v>
      </c>
      <c r="BU1320" s="88">
        <f t="shared" si="167"/>
        <v>0</v>
      </c>
      <c r="BV1320" s="89" t="b">
        <f>IF(BT1320&lt;&gt;0,Árboles!AC1633)</f>
        <v>0</v>
      </c>
      <c r="BW1320" s="88">
        <f t="shared" si="168"/>
        <v>0</v>
      </c>
      <c r="BX1320" s="88">
        <f t="shared" si="169"/>
        <v>0</v>
      </c>
      <c r="BY1320" s="89" t="b">
        <f>IF(BW1320&lt;&gt;0,Árboles!AC1633)</f>
        <v>0</v>
      </c>
      <c r="BZ1320" s="88">
        <f t="shared" si="170"/>
        <v>0</v>
      </c>
      <c r="CA1320" s="88">
        <f t="shared" si="171"/>
        <v>0</v>
      </c>
      <c r="CB1320" s="89" t="b">
        <f>IF(BZ1320&lt;&gt;0,Árboles!AC1633)</f>
        <v>0</v>
      </c>
      <c r="CC1320" s="88">
        <f t="shared" si="172"/>
        <v>0</v>
      </c>
      <c r="CD1320" s="88">
        <f t="shared" si="173"/>
        <v>0</v>
      </c>
      <c r="CE1320" s="89" t="b">
        <f>IF(CC1320&lt;&gt;0,Árboles!AC1633)</f>
        <v>0</v>
      </c>
    </row>
    <row r="1321" spans="68:83">
      <c r="BP1321" s="10">
        <f>Árboles!B1634</f>
        <v>0</v>
      </c>
      <c r="BQ1321" s="86">
        <f>Árboles!G1634</f>
        <v>0</v>
      </c>
      <c r="BR1321" s="87">
        <f>Árboles!V1634</f>
        <v>0</v>
      </c>
      <c r="BS1321" s="87">
        <f>Árboles!W1634</f>
        <v>0</v>
      </c>
      <c r="BT1321" s="88">
        <f t="shared" si="166"/>
        <v>0</v>
      </c>
      <c r="BU1321" s="88">
        <f t="shared" si="167"/>
        <v>0</v>
      </c>
      <c r="BV1321" s="89" t="b">
        <f>IF(BT1321&lt;&gt;0,Árboles!AC1634)</f>
        <v>0</v>
      </c>
      <c r="BW1321" s="88">
        <f t="shared" si="168"/>
        <v>0</v>
      </c>
      <c r="BX1321" s="88">
        <f t="shared" si="169"/>
        <v>0</v>
      </c>
      <c r="BY1321" s="89" t="b">
        <f>IF(BW1321&lt;&gt;0,Árboles!AC1634)</f>
        <v>0</v>
      </c>
      <c r="BZ1321" s="88">
        <f t="shared" si="170"/>
        <v>0</v>
      </c>
      <c r="CA1321" s="88">
        <f t="shared" si="171"/>
        <v>0</v>
      </c>
      <c r="CB1321" s="89" t="b">
        <f>IF(BZ1321&lt;&gt;0,Árboles!AC1634)</f>
        <v>0</v>
      </c>
      <c r="CC1321" s="88">
        <f t="shared" si="172"/>
        <v>0</v>
      </c>
      <c r="CD1321" s="88">
        <f t="shared" si="173"/>
        <v>0</v>
      </c>
      <c r="CE1321" s="89" t="b">
        <f>IF(CC1321&lt;&gt;0,Árboles!AC1634)</f>
        <v>0</v>
      </c>
    </row>
    <row r="1322" spans="68:83">
      <c r="BP1322" s="10">
        <f>Árboles!B1635</f>
        <v>0</v>
      </c>
      <c r="BQ1322" s="86">
        <f>Árboles!G1635</f>
        <v>0</v>
      </c>
      <c r="BR1322" s="87">
        <f>Árboles!V1635</f>
        <v>0</v>
      </c>
      <c r="BS1322" s="87">
        <f>Árboles!W1635</f>
        <v>0</v>
      </c>
      <c r="BT1322" s="88">
        <f t="shared" si="166"/>
        <v>0</v>
      </c>
      <c r="BU1322" s="88">
        <f t="shared" si="167"/>
        <v>0</v>
      </c>
      <c r="BV1322" s="89" t="b">
        <f>IF(BT1322&lt;&gt;0,Árboles!AC1635)</f>
        <v>0</v>
      </c>
      <c r="BW1322" s="88">
        <f t="shared" si="168"/>
        <v>0</v>
      </c>
      <c r="BX1322" s="88">
        <f t="shared" si="169"/>
        <v>0</v>
      </c>
      <c r="BY1322" s="89" t="b">
        <f>IF(BW1322&lt;&gt;0,Árboles!AC1635)</f>
        <v>0</v>
      </c>
      <c r="BZ1322" s="88">
        <f t="shared" si="170"/>
        <v>0</v>
      </c>
      <c r="CA1322" s="88">
        <f t="shared" si="171"/>
        <v>0</v>
      </c>
      <c r="CB1322" s="89" t="b">
        <f>IF(BZ1322&lt;&gt;0,Árboles!AC1635)</f>
        <v>0</v>
      </c>
      <c r="CC1322" s="88">
        <f t="shared" si="172"/>
        <v>0</v>
      </c>
      <c r="CD1322" s="88">
        <f t="shared" si="173"/>
        <v>0</v>
      </c>
      <c r="CE1322" s="89" t="b">
        <f>IF(CC1322&lt;&gt;0,Árboles!AC1635)</f>
        <v>0</v>
      </c>
    </row>
    <row r="1323" spans="68:83">
      <c r="BP1323" s="10">
        <f>Árboles!B1636</f>
        <v>0</v>
      </c>
      <c r="BQ1323" s="86">
        <f>Árboles!G1636</f>
        <v>0</v>
      </c>
      <c r="BR1323" s="87">
        <f>Árboles!V1636</f>
        <v>0</v>
      </c>
      <c r="BS1323" s="87">
        <f>Árboles!W1636</f>
        <v>0</v>
      </c>
      <c r="BT1323" s="88">
        <f t="shared" si="166"/>
        <v>0</v>
      </c>
      <c r="BU1323" s="88">
        <f t="shared" si="167"/>
        <v>0</v>
      </c>
      <c r="BV1323" s="89" t="b">
        <f>IF(BT1323&lt;&gt;0,Árboles!AC1636)</f>
        <v>0</v>
      </c>
      <c r="BW1323" s="88">
        <f t="shared" si="168"/>
        <v>0</v>
      </c>
      <c r="BX1323" s="88">
        <f t="shared" si="169"/>
        <v>0</v>
      </c>
      <c r="BY1323" s="89" t="b">
        <f>IF(BW1323&lt;&gt;0,Árboles!AC1636)</f>
        <v>0</v>
      </c>
      <c r="BZ1323" s="88">
        <f t="shared" si="170"/>
        <v>0</v>
      </c>
      <c r="CA1323" s="88">
        <f t="shared" si="171"/>
        <v>0</v>
      </c>
      <c r="CB1323" s="89" t="b">
        <f>IF(BZ1323&lt;&gt;0,Árboles!AC1636)</f>
        <v>0</v>
      </c>
      <c r="CC1323" s="88">
        <f t="shared" si="172"/>
        <v>0</v>
      </c>
      <c r="CD1323" s="88">
        <f t="shared" si="173"/>
        <v>0</v>
      </c>
      <c r="CE1323" s="89" t="b">
        <f>IF(CC1323&lt;&gt;0,Árboles!AC1636)</f>
        <v>0</v>
      </c>
    </row>
    <row r="1324" spans="68:83">
      <c r="BP1324" s="10">
        <f>Árboles!B1637</f>
        <v>0</v>
      </c>
      <c r="BQ1324" s="86">
        <f>Árboles!G1637</f>
        <v>0</v>
      </c>
      <c r="BR1324" s="87">
        <f>Árboles!V1637</f>
        <v>0</v>
      </c>
      <c r="BS1324" s="87">
        <f>Árboles!W1637</f>
        <v>0</v>
      </c>
      <c r="BT1324" s="88">
        <f t="shared" si="166"/>
        <v>0</v>
      </c>
      <c r="BU1324" s="88">
        <f t="shared" si="167"/>
        <v>0</v>
      </c>
      <c r="BV1324" s="89" t="b">
        <f>IF(BT1324&lt;&gt;0,Árboles!AC1637)</f>
        <v>0</v>
      </c>
      <c r="BW1324" s="88">
        <f t="shared" si="168"/>
        <v>0</v>
      </c>
      <c r="BX1324" s="88">
        <f t="shared" si="169"/>
        <v>0</v>
      </c>
      <c r="BY1324" s="89" t="b">
        <f>IF(BW1324&lt;&gt;0,Árboles!AC1637)</f>
        <v>0</v>
      </c>
      <c r="BZ1324" s="88">
        <f t="shared" si="170"/>
        <v>0</v>
      </c>
      <c r="CA1324" s="88">
        <f t="shared" si="171"/>
        <v>0</v>
      </c>
      <c r="CB1324" s="89" t="b">
        <f>IF(BZ1324&lt;&gt;0,Árboles!AC1637)</f>
        <v>0</v>
      </c>
      <c r="CC1324" s="88">
        <f t="shared" si="172"/>
        <v>0</v>
      </c>
      <c r="CD1324" s="88">
        <f t="shared" si="173"/>
        <v>0</v>
      </c>
      <c r="CE1324" s="89" t="b">
        <f>IF(CC1324&lt;&gt;0,Árboles!AC1637)</f>
        <v>0</v>
      </c>
    </row>
    <row r="1325" spans="68:83">
      <c r="BP1325" s="10">
        <f>Árboles!B1638</f>
        <v>0</v>
      </c>
      <c r="BQ1325" s="86">
        <f>Árboles!G1638</f>
        <v>0</v>
      </c>
      <c r="BR1325" s="87">
        <f>Árboles!V1638</f>
        <v>0</v>
      </c>
      <c r="BS1325" s="87">
        <f>Árboles!W1638</f>
        <v>0</v>
      </c>
      <c r="BT1325" s="88">
        <f t="shared" si="166"/>
        <v>0</v>
      </c>
      <c r="BU1325" s="88">
        <f t="shared" si="167"/>
        <v>0</v>
      </c>
      <c r="BV1325" s="89" t="b">
        <f>IF(BT1325&lt;&gt;0,Árboles!AC1638)</f>
        <v>0</v>
      </c>
      <c r="BW1325" s="88">
        <f t="shared" si="168"/>
        <v>0</v>
      </c>
      <c r="BX1325" s="88">
        <f t="shared" si="169"/>
        <v>0</v>
      </c>
      <c r="BY1325" s="89" t="b">
        <f>IF(BW1325&lt;&gt;0,Árboles!AC1638)</f>
        <v>0</v>
      </c>
      <c r="BZ1325" s="88">
        <f t="shared" si="170"/>
        <v>0</v>
      </c>
      <c r="CA1325" s="88">
        <f t="shared" si="171"/>
        <v>0</v>
      </c>
      <c r="CB1325" s="89" t="b">
        <f>IF(BZ1325&lt;&gt;0,Árboles!AC1638)</f>
        <v>0</v>
      </c>
      <c r="CC1325" s="88">
        <f t="shared" si="172"/>
        <v>0</v>
      </c>
      <c r="CD1325" s="88">
        <f t="shared" si="173"/>
        <v>0</v>
      </c>
      <c r="CE1325" s="89" t="b">
        <f>IF(CC1325&lt;&gt;0,Árboles!AC1638)</f>
        <v>0</v>
      </c>
    </row>
    <row r="1326" spans="68:83">
      <c r="BP1326" s="10">
        <f>Árboles!B1639</f>
        <v>0</v>
      </c>
      <c r="BQ1326" s="86">
        <f>Árboles!G1639</f>
        <v>0</v>
      </c>
      <c r="BR1326" s="87">
        <f>Árboles!V1639</f>
        <v>0</v>
      </c>
      <c r="BS1326" s="87">
        <f>Árboles!W1639</f>
        <v>0</v>
      </c>
      <c r="BT1326" s="88">
        <f t="shared" si="166"/>
        <v>0</v>
      </c>
      <c r="BU1326" s="88">
        <f t="shared" si="167"/>
        <v>0</v>
      </c>
      <c r="BV1326" s="89" t="b">
        <f>IF(BT1326&lt;&gt;0,Árboles!AC1639)</f>
        <v>0</v>
      </c>
      <c r="BW1326" s="88">
        <f t="shared" si="168"/>
        <v>0</v>
      </c>
      <c r="BX1326" s="88">
        <f t="shared" si="169"/>
        <v>0</v>
      </c>
      <c r="BY1326" s="89" t="b">
        <f>IF(BW1326&lt;&gt;0,Árboles!AC1639)</f>
        <v>0</v>
      </c>
      <c r="BZ1326" s="88">
        <f t="shared" si="170"/>
        <v>0</v>
      </c>
      <c r="CA1326" s="88">
        <f t="shared" si="171"/>
        <v>0</v>
      </c>
      <c r="CB1326" s="89" t="b">
        <f>IF(BZ1326&lt;&gt;0,Árboles!AC1639)</f>
        <v>0</v>
      </c>
      <c r="CC1326" s="88">
        <f t="shared" si="172"/>
        <v>0</v>
      </c>
      <c r="CD1326" s="88">
        <f t="shared" si="173"/>
        <v>0</v>
      </c>
      <c r="CE1326" s="89" t="b">
        <f>IF(CC1326&lt;&gt;0,Árboles!AC1639)</f>
        <v>0</v>
      </c>
    </row>
    <row r="1327" spans="68:83">
      <c r="BP1327" s="10">
        <f>Árboles!B1640</f>
        <v>0</v>
      </c>
      <c r="BQ1327" s="86">
        <f>Árboles!G1640</f>
        <v>0</v>
      </c>
      <c r="BR1327" s="87">
        <f>Árboles!V1640</f>
        <v>0</v>
      </c>
      <c r="BS1327" s="87">
        <f>Árboles!W1640</f>
        <v>0</v>
      </c>
      <c r="BT1327" s="88">
        <f t="shared" si="166"/>
        <v>0</v>
      </c>
      <c r="BU1327" s="88">
        <f t="shared" si="167"/>
        <v>0</v>
      </c>
      <c r="BV1327" s="89" t="b">
        <f>IF(BT1327&lt;&gt;0,Árboles!AC1640)</f>
        <v>0</v>
      </c>
      <c r="BW1327" s="88">
        <f t="shared" si="168"/>
        <v>0</v>
      </c>
      <c r="BX1327" s="88">
        <f t="shared" si="169"/>
        <v>0</v>
      </c>
      <c r="BY1327" s="89" t="b">
        <f>IF(BW1327&lt;&gt;0,Árboles!AC1640)</f>
        <v>0</v>
      </c>
      <c r="BZ1327" s="88">
        <f t="shared" si="170"/>
        <v>0</v>
      </c>
      <c r="CA1327" s="88">
        <f t="shared" si="171"/>
        <v>0</v>
      </c>
      <c r="CB1327" s="89" t="b">
        <f>IF(BZ1327&lt;&gt;0,Árboles!AC1640)</f>
        <v>0</v>
      </c>
      <c r="CC1327" s="88">
        <f t="shared" si="172"/>
        <v>0</v>
      </c>
      <c r="CD1327" s="88">
        <f t="shared" si="173"/>
        <v>0</v>
      </c>
      <c r="CE1327" s="89" t="b">
        <f>IF(CC1327&lt;&gt;0,Árboles!AC1640)</f>
        <v>0</v>
      </c>
    </row>
    <row r="1328" spans="68:83">
      <c r="BP1328" s="10">
        <f>Árboles!B1641</f>
        <v>0</v>
      </c>
      <c r="BQ1328" s="86">
        <f>Árboles!G1641</f>
        <v>0</v>
      </c>
      <c r="BR1328" s="87">
        <f>Árboles!V1641</f>
        <v>0</v>
      </c>
      <c r="BS1328" s="87">
        <f>Árboles!W1641</f>
        <v>0</v>
      </c>
      <c r="BT1328" s="88">
        <f t="shared" si="166"/>
        <v>0</v>
      </c>
      <c r="BU1328" s="88">
        <f t="shared" si="167"/>
        <v>0</v>
      </c>
      <c r="BV1328" s="89" t="b">
        <f>IF(BT1328&lt;&gt;0,Árboles!AC1641)</f>
        <v>0</v>
      </c>
      <c r="BW1328" s="88">
        <f t="shared" si="168"/>
        <v>0</v>
      </c>
      <c r="BX1328" s="88">
        <f t="shared" si="169"/>
        <v>0</v>
      </c>
      <c r="BY1328" s="89" t="b">
        <f>IF(BW1328&lt;&gt;0,Árboles!AC1641)</f>
        <v>0</v>
      </c>
      <c r="BZ1328" s="88">
        <f t="shared" si="170"/>
        <v>0</v>
      </c>
      <c r="CA1328" s="88">
        <f t="shared" si="171"/>
        <v>0</v>
      </c>
      <c r="CB1328" s="89" t="b">
        <f>IF(BZ1328&lt;&gt;0,Árboles!AC1641)</f>
        <v>0</v>
      </c>
      <c r="CC1328" s="88">
        <f t="shared" si="172"/>
        <v>0</v>
      </c>
      <c r="CD1328" s="88">
        <f t="shared" si="173"/>
        <v>0</v>
      </c>
      <c r="CE1328" s="89" t="b">
        <f>IF(CC1328&lt;&gt;0,Árboles!AC1641)</f>
        <v>0</v>
      </c>
    </row>
    <row r="1329" spans="68:83">
      <c r="BP1329" s="10">
        <f>Árboles!B1642</f>
        <v>0</v>
      </c>
      <c r="BQ1329" s="86">
        <f>Árboles!G1642</f>
        <v>0</v>
      </c>
      <c r="BR1329" s="87">
        <f>Árboles!V1642</f>
        <v>0</v>
      </c>
      <c r="BS1329" s="87">
        <f>Árboles!W1642</f>
        <v>0</v>
      </c>
      <c r="BT1329" s="88">
        <f t="shared" si="166"/>
        <v>0</v>
      </c>
      <c r="BU1329" s="88">
        <f t="shared" si="167"/>
        <v>0</v>
      </c>
      <c r="BV1329" s="89" t="b">
        <f>IF(BT1329&lt;&gt;0,Árboles!AC1642)</f>
        <v>0</v>
      </c>
      <c r="BW1329" s="88">
        <f t="shared" si="168"/>
        <v>0</v>
      </c>
      <c r="BX1329" s="88">
        <f t="shared" si="169"/>
        <v>0</v>
      </c>
      <c r="BY1329" s="89" t="b">
        <f>IF(BW1329&lt;&gt;0,Árboles!AC1642)</f>
        <v>0</v>
      </c>
      <c r="BZ1329" s="88">
        <f t="shared" si="170"/>
        <v>0</v>
      </c>
      <c r="CA1329" s="88">
        <f t="shared" si="171"/>
        <v>0</v>
      </c>
      <c r="CB1329" s="89" t="b">
        <f>IF(BZ1329&lt;&gt;0,Árboles!AC1642)</f>
        <v>0</v>
      </c>
      <c r="CC1329" s="88">
        <f t="shared" si="172"/>
        <v>0</v>
      </c>
      <c r="CD1329" s="88">
        <f t="shared" si="173"/>
        <v>0</v>
      </c>
      <c r="CE1329" s="89" t="b">
        <f>IF(CC1329&lt;&gt;0,Árboles!AC1642)</f>
        <v>0</v>
      </c>
    </row>
    <row r="1330" spans="68:83">
      <c r="BP1330" s="10">
        <f>Árboles!B1643</f>
        <v>0</v>
      </c>
      <c r="BQ1330" s="86">
        <f>Árboles!G1643</f>
        <v>0</v>
      </c>
      <c r="BR1330" s="87">
        <f>Árboles!V1643</f>
        <v>0</v>
      </c>
      <c r="BS1330" s="87">
        <f>Árboles!W1643</f>
        <v>0</v>
      </c>
      <c r="BT1330" s="88">
        <f t="shared" si="166"/>
        <v>0</v>
      </c>
      <c r="BU1330" s="88">
        <f t="shared" si="167"/>
        <v>0</v>
      </c>
      <c r="BV1330" s="89" t="b">
        <f>IF(BT1330&lt;&gt;0,Árboles!AC1643)</f>
        <v>0</v>
      </c>
      <c r="BW1330" s="88">
        <f t="shared" si="168"/>
        <v>0</v>
      </c>
      <c r="BX1330" s="88">
        <f t="shared" si="169"/>
        <v>0</v>
      </c>
      <c r="BY1330" s="89" t="b">
        <f>IF(BW1330&lt;&gt;0,Árboles!AC1643)</f>
        <v>0</v>
      </c>
      <c r="BZ1330" s="88">
        <f t="shared" si="170"/>
        <v>0</v>
      </c>
      <c r="CA1330" s="88">
        <f t="shared" si="171"/>
        <v>0</v>
      </c>
      <c r="CB1330" s="89" t="b">
        <f>IF(BZ1330&lt;&gt;0,Árboles!AC1643)</f>
        <v>0</v>
      </c>
      <c r="CC1330" s="88">
        <f t="shared" si="172"/>
        <v>0</v>
      </c>
      <c r="CD1330" s="88">
        <f t="shared" si="173"/>
        <v>0</v>
      </c>
      <c r="CE1330" s="89" t="b">
        <f>IF(CC1330&lt;&gt;0,Árboles!AC1643)</f>
        <v>0</v>
      </c>
    </row>
    <row r="1331" spans="68:83">
      <c r="BP1331" s="10">
        <f>Árboles!B1644</f>
        <v>0</v>
      </c>
      <c r="BQ1331" s="86">
        <f>Árboles!G1644</f>
        <v>0</v>
      </c>
      <c r="BR1331" s="87">
        <f>Árboles!V1644</f>
        <v>0</v>
      </c>
      <c r="BS1331" s="87">
        <f>Árboles!W1644</f>
        <v>0</v>
      </c>
      <c r="BT1331" s="88">
        <f t="shared" si="166"/>
        <v>0</v>
      </c>
      <c r="BU1331" s="88">
        <f t="shared" si="167"/>
        <v>0</v>
      </c>
      <c r="BV1331" s="89" t="b">
        <f>IF(BT1331&lt;&gt;0,Árboles!AC1644)</f>
        <v>0</v>
      </c>
      <c r="BW1331" s="88">
        <f t="shared" si="168"/>
        <v>0</v>
      </c>
      <c r="BX1331" s="88">
        <f t="shared" si="169"/>
        <v>0</v>
      </c>
      <c r="BY1331" s="89" t="b">
        <f>IF(BW1331&lt;&gt;0,Árboles!AC1644)</f>
        <v>0</v>
      </c>
      <c r="BZ1331" s="88">
        <f t="shared" si="170"/>
        <v>0</v>
      </c>
      <c r="CA1331" s="88">
        <f t="shared" si="171"/>
        <v>0</v>
      </c>
      <c r="CB1331" s="89" t="b">
        <f>IF(BZ1331&lt;&gt;0,Árboles!AC1644)</f>
        <v>0</v>
      </c>
      <c r="CC1331" s="88">
        <f t="shared" si="172"/>
        <v>0</v>
      </c>
      <c r="CD1331" s="88">
        <f t="shared" si="173"/>
        <v>0</v>
      </c>
      <c r="CE1331" s="89" t="b">
        <f>IF(CC1331&lt;&gt;0,Árboles!AC1644)</f>
        <v>0</v>
      </c>
    </row>
    <row r="1332" spans="68:83">
      <c r="BP1332" s="10">
        <f>Árboles!B1645</f>
        <v>0</v>
      </c>
      <c r="BQ1332" s="86">
        <f>Árboles!G1645</f>
        <v>0</v>
      </c>
      <c r="BR1332" s="87">
        <f>Árboles!V1645</f>
        <v>0</v>
      </c>
      <c r="BS1332" s="87">
        <f>Árboles!W1645</f>
        <v>0</v>
      </c>
      <c r="BT1332" s="88">
        <f t="shared" si="166"/>
        <v>0</v>
      </c>
      <c r="BU1332" s="88">
        <f t="shared" si="167"/>
        <v>0</v>
      </c>
      <c r="BV1332" s="89" t="b">
        <f>IF(BT1332&lt;&gt;0,Árboles!AC1645)</f>
        <v>0</v>
      </c>
      <c r="BW1332" s="88">
        <f t="shared" si="168"/>
        <v>0</v>
      </c>
      <c r="BX1332" s="88">
        <f t="shared" si="169"/>
        <v>0</v>
      </c>
      <c r="BY1332" s="89" t="b">
        <f>IF(BW1332&lt;&gt;0,Árboles!AC1645)</f>
        <v>0</v>
      </c>
      <c r="BZ1332" s="88">
        <f t="shared" si="170"/>
        <v>0</v>
      </c>
      <c r="CA1332" s="88">
        <f t="shared" si="171"/>
        <v>0</v>
      </c>
      <c r="CB1332" s="89" t="b">
        <f>IF(BZ1332&lt;&gt;0,Árboles!AC1645)</f>
        <v>0</v>
      </c>
      <c r="CC1332" s="88">
        <f t="shared" si="172"/>
        <v>0</v>
      </c>
      <c r="CD1332" s="88">
        <f t="shared" si="173"/>
        <v>0</v>
      </c>
      <c r="CE1332" s="89" t="b">
        <f>IF(CC1332&lt;&gt;0,Árboles!AC1645)</f>
        <v>0</v>
      </c>
    </row>
    <row r="1333" spans="68:83">
      <c r="BP1333" s="10">
        <f>Árboles!B1646</f>
        <v>0</v>
      </c>
      <c r="BQ1333" s="86">
        <f>Árboles!G1646</f>
        <v>0</v>
      </c>
      <c r="BR1333" s="87">
        <f>Árboles!V1646</f>
        <v>0</v>
      </c>
      <c r="BS1333" s="87">
        <f>Árboles!W1646</f>
        <v>0</v>
      </c>
      <c r="BT1333" s="88">
        <f t="shared" si="166"/>
        <v>0</v>
      </c>
      <c r="BU1333" s="88">
        <f t="shared" si="167"/>
        <v>0</v>
      </c>
      <c r="BV1333" s="89" t="b">
        <f>IF(BT1333&lt;&gt;0,Árboles!AC1646)</f>
        <v>0</v>
      </c>
      <c r="BW1333" s="88">
        <f t="shared" si="168"/>
        <v>0</v>
      </c>
      <c r="BX1333" s="88">
        <f t="shared" si="169"/>
        <v>0</v>
      </c>
      <c r="BY1333" s="89" t="b">
        <f>IF(BW1333&lt;&gt;0,Árboles!AC1646)</f>
        <v>0</v>
      </c>
      <c r="BZ1333" s="88">
        <f t="shared" si="170"/>
        <v>0</v>
      </c>
      <c r="CA1333" s="88">
        <f t="shared" si="171"/>
        <v>0</v>
      </c>
      <c r="CB1333" s="89" t="b">
        <f>IF(BZ1333&lt;&gt;0,Árboles!AC1646)</f>
        <v>0</v>
      </c>
      <c r="CC1333" s="88">
        <f t="shared" si="172"/>
        <v>0</v>
      </c>
      <c r="CD1333" s="88">
        <f t="shared" si="173"/>
        <v>0</v>
      </c>
      <c r="CE1333" s="89" t="b">
        <f>IF(CC1333&lt;&gt;0,Árboles!AC1646)</f>
        <v>0</v>
      </c>
    </row>
    <row r="1334" spans="68:83">
      <c r="BP1334" s="10">
        <f>Árboles!B1647</f>
        <v>0</v>
      </c>
      <c r="BQ1334" s="86">
        <f>Árboles!G1647</f>
        <v>0</v>
      </c>
      <c r="BR1334" s="87">
        <f>Árboles!V1647</f>
        <v>0</v>
      </c>
      <c r="BS1334" s="87">
        <f>Árboles!W1647</f>
        <v>0</v>
      </c>
      <c r="BT1334" s="88">
        <f t="shared" si="166"/>
        <v>0</v>
      </c>
      <c r="BU1334" s="88">
        <f t="shared" si="167"/>
        <v>0</v>
      </c>
      <c r="BV1334" s="89" t="b">
        <f>IF(BT1334&lt;&gt;0,Árboles!AC1647)</f>
        <v>0</v>
      </c>
      <c r="BW1334" s="88">
        <f t="shared" si="168"/>
        <v>0</v>
      </c>
      <c r="BX1334" s="88">
        <f t="shared" si="169"/>
        <v>0</v>
      </c>
      <c r="BY1334" s="89" t="b">
        <f>IF(BW1334&lt;&gt;0,Árboles!AC1647)</f>
        <v>0</v>
      </c>
      <c r="BZ1334" s="88">
        <f t="shared" si="170"/>
        <v>0</v>
      </c>
      <c r="CA1334" s="88">
        <f t="shared" si="171"/>
        <v>0</v>
      </c>
      <c r="CB1334" s="89" t="b">
        <f>IF(BZ1334&lt;&gt;0,Árboles!AC1647)</f>
        <v>0</v>
      </c>
      <c r="CC1334" s="88">
        <f t="shared" si="172"/>
        <v>0</v>
      </c>
      <c r="CD1334" s="88">
        <f t="shared" si="173"/>
        <v>0</v>
      </c>
      <c r="CE1334" s="89" t="b">
        <f>IF(CC1334&lt;&gt;0,Árboles!AC1647)</f>
        <v>0</v>
      </c>
    </row>
    <row r="1335" spans="68:83">
      <c r="BP1335" s="10">
        <f>Árboles!B1648</f>
        <v>0</v>
      </c>
      <c r="BQ1335" s="86">
        <f>Árboles!G1648</f>
        <v>0</v>
      </c>
      <c r="BR1335" s="87">
        <f>Árboles!V1648</f>
        <v>0</v>
      </c>
      <c r="BS1335" s="87">
        <f>Árboles!W1648</f>
        <v>0</v>
      </c>
      <c r="BT1335" s="88">
        <f t="shared" si="166"/>
        <v>0</v>
      </c>
      <c r="BU1335" s="88">
        <f t="shared" si="167"/>
        <v>0</v>
      </c>
      <c r="BV1335" s="89" t="b">
        <f>IF(BT1335&lt;&gt;0,Árboles!AC1648)</f>
        <v>0</v>
      </c>
      <c r="BW1335" s="88">
        <f t="shared" si="168"/>
        <v>0</v>
      </c>
      <c r="BX1335" s="88">
        <f t="shared" si="169"/>
        <v>0</v>
      </c>
      <c r="BY1335" s="89" t="b">
        <f>IF(BW1335&lt;&gt;0,Árboles!AC1648)</f>
        <v>0</v>
      </c>
      <c r="BZ1335" s="88">
        <f t="shared" si="170"/>
        <v>0</v>
      </c>
      <c r="CA1335" s="88">
        <f t="shared" si="171"/>
        <v>0</v>
      </c>
      <c r="CB1335" s="89" t="b">
        <f>IF(BZ1335&lt;&gt;0,Árboles!AC1648)</f>
        <v>0</v>
      </c>
      <c r="CC1335" s="88">
        <f t="shared" si="172"/>
        <v>0</v>
      </c>
      <c r="CD1335" s="88">
        <f t="shared" si="173"/>
        <v>0</v>
      </c>
      <c r="CE1335" s="89" t="b">
        <f>IF(CC1335&lt;&gt;0,Árboles!AC1648)</f>
        <v>0</v>
      </c>
    </row>
    <row r="1336" spans="68:83">
      <c r="BP1336" s="10">
        <f>Árboles!B1649</f>
        <v>0</v>
      </c>
      <c r="BQ1336" s="86">
        <f>Árboles!G1649</f>
        <v>0</v>
      </c>
      <c r="BR1336" s="87">
        <f>Árboles!V1649</f>
        <v>0</v>
      </c>
      <c r="BS1336" s="87">
        <f>Árboles!W1649</f>
        <v>0</v>
      </c>
      <c r="BT1336" s="88">
        <f t="shared" si="166"/>
        <v>0</v>
      </c>
      <c r="BU1336" s="88">
        <f t="shared" si="167"/>
        <v>0</v>
      </c>
      <c r="BV1336" s="89" t="b">
        <f>IF(BT1336&lt;&gt;0,Árboles!AC1649)</f>
        <v>0</v>
      </c>
      <c r="BW1336" s="88">
        <f t="shared" si="168"/>
        <v>0</v>
      </c>
      <c r="BX1336" s="88">
        <f t="shared" si="169"/>
        <v>0</v>
      </c>
      <c r="BY1336" s="89" t="b">
        <f>IF(BW1336&lt;&gt;0,Árboles!AC1649)</f>
        <v>0</v>
      </c>
      <c r="BZ1336" s="88">
        <f t="shared" si="170"/>
        <v>0</v>
      </c>
      <c r="CA1336" s="88">
        <f t="shared" si="171"/>
        <v>0</v>
      </c>
      <c r="CB1336" s="89" t="b">
        <f>IF(BZ1336&lt;&gt;0,Árboles!AC1649)</f>
        <v>0</v>
      </c>
      <c r="CC1336" s="88">
        <f t="shared" si="172"/>
        <v>0</v>
      </c>
      <c r="CD1336" s="88">
        <f t="shared" si="173"/>
        <v>0</v>
      </c>
      <c r="CE1336" s="89" t="b">
        <f>IF(CC1336&lt;&gt;0,Árboles!AC1649)</f>
        <v>0</v>
      </c>
    </row>
    <row r="1337" spans="68:83">
      <c r="BP1337" s="10">
        <f>Árboles!B1650</f>
        <v>0</v>
      </c>
      <c r="BQ1337" s="86">
        <f>Árboles!G1650</f>
        <v>0</v>
      </c>
      <c r="BR1337" s="87">
        <f>Árboles!V1650</f>
        <v>0</v>
      </c>
      <c r="BS1337" s="87">
        <f>Árboles!W1650</f>
        <v>0</v>
      </c>
      <c r="BT1337" s="88">
        <f t="shared" si="166"/>
        <v>0</v>
      </c>
      <c r="BU1337" s="88">
        <f t="shared" si="167"/>
        <v>0</v>
      </c>
      <c r="BV1337" s="89" t="b">
        <f>IF(BT1337&lt;&gt;0,Árboles!AC1650)</f>
        <v>0</v>
      </c>
      <c r="BW1337" s="88">
        <f t="shared" si="168"/>
        <v>0</v>
      </c>
      <c r="BX1337" s="88">
        <f t="shared" si="169"/>
        <v>0</v>
      </c>
      <c r="BY1337" s="89" t="b">
        <f>IF(BW1337&lt;&gt;0,Árboles!AC1650)</f>
        <v>0</v>
      </c>
      <c r="BZ1337" s="88">
        <f t="shared" si="170"/>
        <v>0</v>
      </c>
      <c r="CA1337" s="88">
        <f t="shared" si="171"/>
        <v>0</v>
      </c>
      <c r="CB1337" s="89" t="b">
        <f>IF(BZ1337&lt;&gt;0,Árboles!AC1650)</f>
        <v>0</v>
      </c>
      <c r="CC1337" s="88">
        <f t="shared" si="172"/>
        <v>0</v>
      </c>
      <c r="CD1337" s="88">
        <f t="shared" si="173"/>
        <v>0</v>
      </c>
      <c r="CE1337" s="89" t="b">
        <f>IF(CC1337&lt;&gt;0,Árboles!AC1650)</f>
        <v>0</v>
      </c>
    </row>
    <row r="1338" spans="68:83">
      <c r="BP1338" s="10">
        <f>Árboles!B1651</f>
        <v>0</v>
      </c>
      <c r="BQ1338" s="86">
        <f>Árboles!G1651</f>
        <v>0</v>
      </c>
      <c r="BR1338" s="87">
        <f>Árboles!V1651</f>
        <v>0</v>
      </c>
      <c r="BS1338" s="87">
        <f>Árboles!W1651</f>
        <v>0</v>
      </c>
      <c r="BT1338" s="88">
        <f t="shared" si="166"/>
        <v>0</v>
      </c>
      <c r="BU1338" s="88">
        <f t="shared" si="167"/>
        <v>0</v>
      </c>
      <c r="BV1338" s="89" t="b">
        <f>IF(BT1338&lt;&gt;0,Árboles!AC1651)</f>
        <v>0</v>
      </c>
      <c r="BW1338" s="88">
        <f t="shared" si="168"/>
        <v>0</v>
      </c>
      <c r="BX1338" s="88">
        <f t="shared" si="169"/>
        <v>0</v>
      </c>
      <c r="BY1338" s="89" t="b">
        <f>IF(BW1338&lt;&gt;0,Árboles!AC1651)</f>
        <v>0</v>
      </c>
      <c r="BZ1338" s="88">
        <f t="shared" si="170"/>
        <v>0</v>
      </c>
      <c r="CA1338" s="88">
        <f t="shared" si="171"/>
        <v>0</v>
      </c>
      <c r="CB1338" s="89" t="b">
        <f>IF(BZ1338&lt;&gt;0,Árboles!AC1651)</f>
        <v>0</v>
      </c>
      <c r="CC1338" s="88">
        <f t="shared" si="172"/>
        <v>0</v>
      </c>
      <c r="CD1338" s="88">
        <f t="shared" si="173"/>
        <v>0</v>
      </c>
      <c r="CE1338" s="89" t="b">
        <f>IF(CC1338&lt;&gt;0,Árboles!AC1651)</f>
        <v>0</v>
      </c>
    </row>
    <row r="1339" spans="68:83">
      <c r="BP1339" s="10">
        <f>Árboles!B1652</f>
        <v>0</v>
      </c>
      <c r="BQ1339" s="86">
        <f>Árboles!G1652</f>
        <v>0</v>
      </c>
      <c r="BR1339" s="87">
        <f>Árboles!V1652</f>
        <v>0</v>
      </c>
      <c r="BS1339" s="87">
        <f>Árboles!W1652</f>
        <v>0</v>
      </c>
      <c r="BT1339" s="88">
        <f t="shared" si="166"/>
        <v>0</v>
      </c>
      <c r="BU1339" s="88">
        <f t="shared" si="167"/>
        <v>0</v>
      </c>
      <c r="BV1339" s="89" t="b">
        <f>IF(BT1339&lt;&gt;0,Árboles!AC1652)</f>
        <v>0</v>
      </c>
      <c r="BW1339" s="88">
        <f t="shared" si="168"/>
        <v>0</v>
      </c>
      <c r="BX1339" s="88">
        <f t="shared" si="169"/>
        <v>0</v>
      </c>
      <c r="BY1339" s="89" t="b">
        <f>IF(BW1339&lt;&gt;0,Árboles!AC1652)</f>
        <v>0</v>
      </c>
      <c r="BZ1339" s="88">
        <f t="shared" si="170"/>
        <v>0</v>
      </c>
      <c r="CA1339" s="88">
        <f t="shared" si="171"/>
        <v>0</v>
      </c>
      <c r="CB1339" s="89" t="b">
        <f>IF(BZ1339&lt;&gt;0,Árboles!AC1652)</f>
        <v>0</v>
      </c>
      <c r="CC1339" s="88">
        <f t="shared" si="172"/>
        <v>0</v>
      </c>
      <c r="CD1339" s="88">
        <f t="shared" si="173"/>
        <v>0</v>
      </c>
      <c r="CE1339" s="89" t="b">
        <f>IF(CC1339&lt;&gt;0,Árboles!AC1652)</f>
        <v>0</v>
      </c>
    </row>
    <row r="1340" spans="68:83">
      <c r="BP1340" s="10">
        <f>Árboles!B1653</f>
        <v>0</v>
      </c>
      <c r="BQ1340" s="86">
        <f>Árboles!G1653</f>
        <v>0</v>
      </c>
      <c r="BR1340" s="87">
        <f>Árboles!V1653</f>
        <v>0</v>
      </c>
      <c r="BS1340" s="87">
        <f>Árboles!W1653</f>
        <v>0</v>
      </c>
      <c r="BT1340" s="88">
        <f t="shared" si="166"/>
        <v>0</v>
      </c>
      <c r="BU1340" s="88">
        <f t="shared" si="167"/>
        <v>0</v>
      </c>
      <c r="BV1340" s="89" t="b">
        <f>IF(BT1340&lt;&gt;0,Árboles!AC1653)</f>
        <v>0</v>
      </c>
      <c r="BW1340" s="88">
        <f t="shared" si="168"/>
        <v>0</v>
      </c>
      <c r="BX1340" s="88">
        <f t="shared" si="169"/>
        <v>0</v>
      </c>
      <c r="BY1340" s="89" t="b">
        <f>IF(BW1340&lt;&gt;0,Árboles!AC1653)</f>
        <v>0</v>
      </c>
      <c r="BZ1340" s="88">
        <f t="shared" si="170"/>
        <v>0</v>
      </c>
      <c r="CA1340" s="88">
        <f t="shared" si="171"/>
        <v>0</v>
      </c>
      <c r="CB1340" s="89" t="b">
        <f>IF(BZ1340&lt;&gt;0,Árboles!AC1653)</f>
        <v>0</v>
      </c>
      <c r="CC1340" s="88">
        <f t="shared" si="172"/>
        <v>0</v>
      </c>
      <c r="CD1340" s="88">
        <f t="shared" si="173"/>
        <v>0</v>
      </c>
      <c r="CE1340" s="89" t="b">
        <f>IF(CC1340&lt;&gt;0,Árboles!AC1653)</f>
        <v>0</v>
      </c>
    </row>
    <row r="1341" spans="68:83">
      <c r="BP1341" s="10">
        <f>Árboles!B1654</f>
        <v>0</v>
      </c>
      <c r="BQ1341" s="86">
        <f>Árboles!G1654</f>
        <v>0</v>
      </c>
      <c r="BR1341" s="87">
        <f>Árboles!V1654</f>
        <v>0</v>
      </c>
      <c r="BS1341" s="87">
        <f>Árboles!W1654</f>
        <v>0</v>
      </c>
      <c r="BT1341" s="88">
        <f t="shared" si="166"/>
        <v>0</v>
      </c>
      <c r="BU1341" s="88">
        <f t="shared" si="167"/>
        <v>0</v>
      </c>
      <c r="BV1341" s="89" t="b">
        <f>IF(BT1341&lt;&gt;0,Árboles!AC1654)</f>
        <v>0</v>
      </c>
      <c r="BW1341" s="88">
        <f t="shared" si="168"/>
        <v>0</v>
      </c>
      <c r="BX1341" s="88">
        <f t="shared" si="169"/>
        <v>0</v>
      </c>
      <c r="BY1341" s="89" t="b">
        <f>IF(BW1341&lt;&gt;0,Árboles!AC1654)</f>
        <v>0</v>
      </c>
      <c r="BZ1341" s="88">
        <f t="shared" si="170"/>
        <v>0</v>
      </c>
      <c r="CA1341" s="88">
        <f t="shared" si="171"/>
        <v>0</v>
      </c>
      <c r="CB1341" s="89" t="b">
        <f>IF(BZ1341&lt;&gt;0,Árboles!AC1654)</f>
        <v>0</v>
      </c>
      <c r="CC1341" s="88">
        <f t="shared" si="172"/>
        <v>0</v>
      </c>
      <c r="CD1341" s="88">
        <f t="shared" si="173"/>
        <v>0</v>
      </c>
      <c r="CE1341" s="89" t="b">
        <f>IF(CC1341&lt;&gt;0,Árboles!AC1654)</f>
        <v>0</v>
      </c>
    </row>
    <row r="1342" spans="68:83">
      <c r="BP1342" s="10">
        <f>Árboles!B1655</f>
        <v>0</v>
      </c>
      <c r="BQ1342" s="86">
        <f>Árboles!G1655</f>
        <v>0</v>
      </c>
      <c r="BR1342" s="87">
        <f>Árboles!V1655</f>
        <v>0</v>
      </c>
      <c r="BS1342" s="87">
        <f>Árboles!W1655</f>
        <v>0</v>
      </c>
      <c r="BT1342" s="88">
        <f t="shared" si="166"/>
        <v>0</v>
      </c>
      <c r="BU1342" s="88">
        <f t="shared" si="167"/>
        <v>0</v>
      </c>
      <c r="BV1342" s="89" t="b">
        <f>IF(BT1342&lt;&gt;0,Árboles!AC1655)</f>
        <v>0</v>
      </c>
      <c r="BW1342" s="88">
        <f t="shared" si="168"/>
        <v>0</v>
      </c>
      <c r="BX1342" s="88">
        <f t="shared" si="169"/>
        <v>0</v>
      </c>
      <c r="BY1342" s="89" t="b">
        <f>IF(BW1342&lt;&gt;0,Árboles!AC1655)</f>
        <v>0</v>
      </c>
      <c r="BZ1342" s="88">
        <f t="shared" si="170"/>
        <v>0</v>
      </c>
      <c r="CA1342" s="88">
        <f t="shared" si="171"/>
        <v>0</v>
      </c>
      <c r="CB1342" s="89" t="b">
        <f>IF(BZ1342&lt;&gt;0,Árboles!AC1655)</f>
        <v>0</v>
      </c>
      <c r="CC1342" s="88">
        <f t="shared" si="172"/>
        <v>0</v>
      </c>
      <c r="CD1342" s="88">
        <f t="shared" si="173"/>
        <v>0</v>
      </c>
      <c r="CE1342" s="89" t="b">
        <f>IF(CC1342&lt;&gt;0,Árboles!AC1655)</f>
        <v>0</v>
      </c>
    </row>
    <row r="1343" spans="68:83">
      <c r="BP1343" s="10">
        <f>Árboles!B1656</f>
        <v>0</v>
      </c>
      <c r="BQ1343" s="86">
        <f>Árboles!G1656</f>
        <v>0</v>
      </c>
      <c r="BR1343" s="87">
        <f>Árboles!V1656</f>
        <v>0</v>
      </c>
      <c r="BS1343" s="87">
        <f>Árboles!W1656</f>
        <v>0</v>
      </c>
      <c r="BT1343" s="88">
        <f t="shared" si="166"/>
        <v>0</v>
      </c>
      <c r="BU1343" s="88">
        <f t="shared" si="167"/>
        <v>0</v>
      </c>
      <c r="BV1343" s="89" t="b">
        <f>IF(BT1343&lt;&gt;0,Árboles!AC1656)</f>
        <v>0</v>
      </c>
      <c r="BW1343" s="88">
        <f t="shared" si="168"/>
        <v>0</v>
      </c>
      <c r="BX1343" s="88">
        <f t="shared" si="169"/>
        <v>0</v>
      </c>
      <c r="BY1343" s="89" t="b">
        <f>IF(BW1343&lt;&gt;0,Árboles!AC1656)</f>
        <v>0</v>
      </c>
      <c r="BZ1343" s="88">
        <f t="shared" si="170"/>
        <v>0</v>
      </c>
      <c r="CA1343" s="88">
        <f t="shared" si="171"/>
        <v>0</v>
      </c>
      <c r="CB1343" s="89" t="b">
        <f>IF(BZ1343&lt;&gt;0,Árboles!AC1656)</f>
        <v>0</v>
      </c>
      <c r="CC1343" s="88">
        <f t="shared" si="172"/>
        <v>0</v>
      </c>
      <c r="CD1343" s="88">
        <f t="shared" si="173"/>
        <v>0</v>
      </c>
      <c r="CE1343" s="89" t="b">
        <f>IF(CC1343&lt;&gt;0,Árboles!AC1656)</f>
        <v>0</v>
      </c>
    </row>
    <row r="1344" spans="68:83">
      <c r="BP1344" s="10">
        <f>Árboles!B1657</f>
        <v>0</v>
      </c>
      <c r="BQ1344" s="86">
        <f>Árboles!G1657</f>
        <v>0</v>
      </c>
      <c r="BR1344" s="87">
        <f>Árboles!V1657</f>
        <v>0</v>
      </c>
      <c r="BS1344" s="87">
        <f>Árboles!W1657</f>
        <v>0</v>
      </c>
      <c r="BT1344" s="88">
        <f t="shared" si="166"/>
        <v>0</v>
      </c>
      <c r="BU1344" s="88">
        <f t="shared" si="167"/>
        <v>0</v>
      </c>
      <c r="BV1344" s="89" t="b">
        <f>IF(BT1344&lt;&gt;0,Árboles!AC1657)</f>
        <v>0</v>
      </c>
      <c r="BW1344" s="88">
        <f t="shared" si="168"/>
        <v>0</v>
      </c>
      <c r="BX1344" s="88">
        <f t="shared" si="169"/>
        <v>0</v>
      </c>
      <c r="BY1344" s="89" t="b">
        <f>IF(BW1344&lt;&gt;0,Árboles!AC1657)</f>
        <v>0</v>
      </c>
      <c r="BZ1344" s="88">
        <f t="shared" si="170"/>
        <v>0</v>
      </c>
      <c r="CA1344" s="88">
        <f t="shared" si="171"/>
        <v>0</v>
      </c>
      <c r="CB1344" s="89" t="b">
        <f>IF(BZ1344&lt;&gt;0,Árboles!AC1657)</f>
        <v>0</v>
      </c>
      <c r="CC1344" s="88">
        <f t="shared" si="172"/>
        <v>0</v>
      </c>
      <c r="CD1344" s="88">
        <f t="shared" si="173"/>
        <v>0</v>
      </c>
      <c r="CE1344" s="89" t="b">
        <f>IF(CC1344&lt;&gt;0,Árboles!AC1657)</f>
        <v>0</v>
      </c>
    </row>
    <row r="1345" spans="68:83">
      <c r="BP1345" s="10">
        <f>Árboles!B1658</f>
        <v>0</v>
      </c>
      <c r="BQ1345" s="86">
        <f>Árboles!G1658</f>
        <v>0</v>
      </c>
      <c r="BR1345" s="87">
        <f>Árboles!V1658</f>
        <v>0</v>
      </c>
      <c r="BS1345" s="87">
        <f>Árboles!W1658</f>
        <v>0</v>
      </c>
      <c r="BT1345" s="88">
        <f t="shared" si="166"/>
        <v>0</v>
      </c>
      <c r="BU1345" s="88">
        <f t="shared" si="167"/>
        <v>0</v>
      </c>
      <c r="BV1345" s="89" t="b">
        <f>IF(BT1345&lt;&gt;0,Árboles!AC1658)</f>
        <v>0</v>
      </c>
      <c r="BW1345" s="88">
        <f t="shared" si="168"/>
        <v>0</v>
      </c>
      <c r="BX1345" s="88">
        <f t="shared" si="169"/>
        <v>0</v>
      </c>
      <c r="BY1345" s="89" t="b">
        <f>IF(BW1345&lt;&gt;0,Árboles!AC1658)</f>
        <v>0</v>
      </c>
      <c r="BZ1345" s="88">
        <f t="shared" si="170"/>
        <v>0</v>
      </c>
      <c r="CA1345" s="88">
        <f t="shared" si="171"/>
        <v>0</v>
      </c>
      <c r="CB1345" s="89" t="b">
        <f>IF(BZ1345&lt;&gt;0,Árboles!AC1658)</f>
        <v>0</v>
      </c>
      <c r="CC1345" s="88">
        <f t="shared" si="172"/>
        <v>0</v>
      </c>
      <c r="CD1345" s="88">
        <f t="shared" si="173"/>
        <v>0</v>
      </c>
      <c r="CE1345" s="89" t="b">
        <f>IF(CC1345&lt;&gt;0,Árboles!AC1658)</f>
        <v>0</v>
      </c>
    </row>
    <row r="1346" spans="68:83">
      <c r="BP1346" s="10">
        <f>Árboles!B1659</f>
        <v>0</v>
      </c>
      <c r="BQ1346" s="86">
        <f>Árboles!G1659</f>
        <v>0</v>
      </c>
      <c r="BR1346" s="87">
        <f>Árboles!V1659</f>
        <v>0</v>
      </c>
      <c r="BS1346" s="87">
        <f>Árboles!W1659</f>
        <v>0</v>
      </c>
      <c r="BT1346" s="88">
        <f t="shared" si="166"/>
        <v>0</v>
      </c>
      <c r="BU1346" s="88">
        <f t="shared" si="167"/>
        <v>0</v>
      </c>
      <c r="BV1346" s="89" t="b">
        <f>IF(BT1346&lt;&gt;0,Árboles!AC1659)</f>
        <v>0</v>
      </c>
      <c r="BW1346" s="88">
        <f t="shared" si="168"/>
        <v>0</v>
      </c>
      <c r="BX1346" s="88">
        <f t="shared" si="169"/>
        <v>0</v>
      </c>
      <c r="BY1346" s="89" t="b">
        <f>IF(BW1346&lt;&gt;0,Árboles!AC1659)</f>
        <v>0</v>
      </c>
      <c r="BZ1346" s="88">
        <f t="shared" si="170"/>
        <v>0</v>
      </c>
      <c r="CA1346" s="88">
        <f t="shared" si="171"/>
        <v>0</v>
      </c>
      <c r="CB1346" s="89" t="b">
        <f>IF(BZ1346&lt;&gt;0,Árboles!AC1659)</f>
        <v>0</v>
      </c>
      <c r="CC1346" s="88">
        <f t="shared" si="172"/>
        <v>0</v>
      </c>
      <c r="CD1346" s="88">
        <f t="shared" si="173"/>
        <v>0</v>
      </c>
      <c r="CE1346" s="89" t="b">
        <f>IF(CC1346&lt;&gt;0,Árboles!AC1659)</f>
        <v>0</v>
      </c>
    </row>
    <row r="1347" spans="68:83">
      <c r="BP1347" s="10">
        <f>Árboles!B1660</f>
        <v>0</v>
      </c>
      <c r="BQ1347" s="86">
        <f>Árboles!G1660</f>
        <v>0</v>
      </c>
      <c r="BR1347" s="87">
        <f>Árboles!V1660</f>
        <v>0</v>
      </c>
      <c r="BS1347" s="87">
        <f>Árboles!W1660</f>
        <v>0</v>
      </c>
      <c r="BT1347" s="88">
        <f t="shared" si="166"/>
        <v>0</v>
      </c>
      <c r="BU1347" s="88">
        <f t="shared" si="167"/>
        <v>0</v>
      </c>
      <c r="BV1347" s="89" t="b">
        <f>IF(BT1347&lt;&gt;0,Árboles!AC1660)</f>
        <v>0</v>
      </c>
      <c r="BW1347" s="88">
        <f t="shared" si="168"/>
        <v>0</v>
      </c>
      <c r="BX1347" s="88">
        <f t="shared" si="169"/>
        <v>0</v>
      </c>
      <c r="BY1347" s="89" t="b">
        <f>IF(BW1347&lt;&gt;0,Árboles!AC1660)</f>
        <v>0</v>
      </c>
      <c r="BZ1347" s="88">
        <f t="shared" si="170"/>
        <v>0</v>
      </c>
      <c r="CA1347" s="88">
        <f t="shared" si="171"/>
        <v>0</v>
      </c>
      <c r="CB1347" s="89" t="b">
        <f>IF(BZ1347&lt;&gt;0,Árboles!AC1660)</f>
        <v>0</v>
      </c>
      <c r="CC1347" s="88">
        <f t="shared" si="172"/>
        <v>0</v>
      </c>
      <c r="CD1347" s="88">
        <f t="shared" si="173"/>
        <v>0</v>
      </c>
      <c r="CE1347" s="89" t="b">
        <f>IF(CC1347&lt;&gt;0,Árboles!AC1660)</f>
        <v>0</v>
      </c>
    </row>
    <row r="1348" spans="68:83">
      <c r="BP1348" s="10">
        <f>Árboles!B1661</f>
        <v>0</v>
      </c>
      <c r="BQ1348" s="86">
        <f>Árboles!G1661</f>
        <v>0</v>
      </c>
      <c r="BR1348" s="87">
        <f>Árboles!V1661</f>
        <v>0</v>
      </c>
      <c r="BS1348" s="87">
        <f>Árboles!W1661</f>
        <v>0</v>
      </c>
      <c r="BT1348" s="88">
        <f t="shared" si="166"/>
        <v>0</v>
      </c>
      <c r="BU1348" s="88">
        <f t="shared" si="167"/>
        <v>0</v>
      </c>
      <c r="BV1348" s="89" t="b">
        <f>IF(BT1348&lt;&gt;0,Árboles!AC1661)</f>
        <v>0</v>
      </c>
      <c r="BW1348" s="88">
        <f t="shared" si="168"/>
        <v>0</v>
      </c>
      <c r="BX1348" s="88">
        <f t="shared" si="169"/>
        <v>0</v>
      </c>
      <c r="BY1348" s="89" t="b">
        <f>IF(BW1348&lt;&gt;0,Árboles!AC1661)</f>
        <v>0</v>
      </c>
      <c r="BZ1348" s="88">
        <f t="shared" si="170"/>
        <v>0</v>
      </c>
      <c r="CA1348" s="88">
        <f t="shared" si="171"/>
        <v>0</v>
      </c>
      <c r="CB1348" s="89" t="b">
        <f>IF(BZ1348&lt;&gt;0,Árboles!AC1661)</f>
        <v>0</v>
      </c>
      <c r="CC1348" s="88">
        <f t="shared" si="172"/>
        <v>0</v>
      </c>
      <c r="CD1348" s="88">
        <f t="shared" si="173"/>
        <v>0</v>
      </c>
      <c r="CE1348" s="89" t="b">
        <f>IF(CC1348&lt;&gt;0,Árboles!AC1661)</f>
        <v>0</v>
      </c>
    </row>
    <row r="1349" spans="68:83">
      <c r="BP1349" s="10">
        <f>Árboles!B1662</f>
        <v>0</v>
      </c>
      <c r="BQ1349" s="86">
        <f>Árboles!G1662</f>
        <v>0</v>
      </c>
      <c r="BR1349" s="87">
        <f>Árboles!V1662</f>
        <v>0</v>
      </c>
      <c r="BS1349" s="87">
        <f>Árboles!W1662</f>
        <v>0</v>
      </c>
      <c r="BT1349" s="88">
        <f t="shared" si="166"/>
        <v>0</v>
      </c>
      <c r="BU1349" s="88">
        <f t="shared" si="167"/>
        <v>0</v>
      </c>
      <c r="BV1349" s="89" t="b">
        <f>IF(BT1349&lt;&gt;0,Árboles!AC1662)</f>
        <v>0</v>
      </c>
      <c r="BW1349" s="88">
        <f t="shared" si="168"/>
        <v>0</v>
      </c>
      <c r="BX1349" s="88">
        <f t="shared" si="169"/>
        <v>0</v>
      </c>
      <c r="BY1349" s="89" t="b">
        <f>IF(BW1349&lt;&gt;0,Árboles!AC1662)</f>
        <v>0</v>
      </c>
      <c r="BZ1349" s="88">
        <f t="shared" si="170"/>
        <v>0</v>
      </c>
      <c r="CA1349" s="88">
        <f t="shared" si="171"/>
        <v>0</v>
      </c>
      <c r="CB1349" s="89" t="b">
        <f>IF(BZ1349&lt;&gt;0,Árboles!AC1662)</f>
        <v>0</v>
      </c>
      <c r="CC1349" s="88">
        <f t="shared" si="172"/>
        <v>0</v>
      </c>
      <c r="CD1349" s="88">
        <f t="shared" si="173"/>
        <v>0</v>
      </c>
      <c r="CE1349" s="89" t="b">
        <f>IF(CC1349&lt;&gt;0,Árboles!AC1662)</f>
        <v>0</v>
      </c>
    </row>
    <row r="1350" spans="68:83">
      <c r="BP1350" s="10">
        <f>Árboles!B1663</f>
        <v>0</v>
      </c>
      <c r="BQ1350" s="86">
        <f>Árboles!G1663</f>
        <v>0</v>
      </c>
      <c r="BR1350" s="87">
        <f>Árboles!V1663</f>
        <v>0</v>
      </c>
      <c r="BS1350" s="87">
        <f>Árboles!W1663</f>
        <v>0</v>
      </c>
      <c r="BT1350" s="88">
        <f t="shared" si="166"/>
        <v>0</v>
      </c>
      <c r="BU1350" s="88">
        <f t="shared" si="167"/>
        <v>0</v>
      </c>
      <c r="BV1350" s="89" t="b">
        <f>IF(BT1350&lt;&gt;0,Árboles!AC1663)</f>
        <v>0</v>
      </c>
      <c r="BW1350" s="88">
        <f t="shared" si="168"/>
        <v>0</v>
      </c>
      <c r="BX1350" s="88">
        <f t="shared" si="169"/>
        <v>0</v>
      </c>
      <c r="BY1350" s="89" t="b">
        <f>IF(BW1350&lt;&gt;0,Árboles!AC1663)</f>
        <v>0</v>
      </c>
      <c r="BZ1350" s="88">
        <f t="shared" si="170"/>
        <v>0</v>
      </c>
      <c r="CA1350" s="88">
        <f t="shared" si="171"/>
        <v>0</v>
      </c>
      <c r="CB1350" s="89" t="b">
        <f>IF(BZ1350&lt;&gt;0,Árboles!AC1663)</f>
        <v>0</v>
      </c>
      <c r="CC1350" s="88">
        <f t="shared" si="172"/>
        <v>0</v>
      </c>
      <c r="CD1350" s="88">
        <f t="shared" si="173"/>
        <v>0</v>
      </c>
      <c r="CE1350" s="89" t="b">
        <f>IF(CC1350&lt;&gt;0,Árboles!AC1663)</f>
        <v>0</v>
      </c>
    </row>
    <row r="1351" spans="68:83">
      <c r="BP1351" s="10">
        <f>Árboles!B1664</f>
        <v>0</v>
      </c>
      <c r="BQ1351" s="86">
        <f>Árboles!G1664</f>
        <v>0</v>
      </c>
      <c r="BR1351" s="87">
        <f>Árboles!V1664</f>
        <v>0</v>
      </c>
      <c r="BS1351" s="87">
        <f>Árboles!W1664</f>
        <v>0</v>
      </c>
      <c r="BT1351" s="88">
        <f t="shared" si="166"/>
        <v>0</v>
      </c>
      <c r="BU1351" s="88">
        <f t="shared" si="167"/>
        <v>0</v>
      </c>
      <c r="BV1351" s="89" t="b">
        <f>IF(BT1351&lt;&gt;0,Árboles!AC1664)</f>
        <v>0</v>
      </c>
      <c r="BW1351" s="88">
        <f t="shared" si="168"/>
        <v>0</v>
      </c>
      <c r="BX1351" s="88">
        <f t="shared" si="169"/>
        <v>0</v>
      </c>
      <c r="BY1351" s="89" t="b">
        <f>IF(BW1351&lt;&gt;0,Árboles!AC1664)</f>
        <v>0</v>
      </c>
      <c r="BZ1351" s="88">
        <f t="shared" si="170"/>
        <v>0</v>
      </c>
      <c r="CA1351" s="88">
        <f t="shared" si="171"/>
        <v>0</v>
      </c>
      <c r="CB1351" s="89" t="b">
        <f>IF(BZ1351&lt;&gt;0,Árboles!AC1664)</f>
        <v>0</v>
      </c>
      <c r="CC1351" s="88">
        <f t="shared" si="172"/>
        <v>0</v>
      </c>
      <c r="CD1351" s="88">
        <f t="shared" si="173"/>
        <v>0</v>
      </c>
      <c r="CE1351" s="89" t="b">
        <f>IF(CC1351&lt;&gt;0,Árboles!AC1664)</f>
        <v>0</v>
      </c>
    </row>
    <row r="1352" spans="68:83">
      <c r="BP1352" s="10">
        <f>Árboles!B1665</f>
        <v>0</v>
      </c>
      <c r="BQ1352" s="86">
        <f>Árboles!G1665</f>
        <v>0</v>
      </c>
      <c r="BR1352" s="87">
        <f>Árboles!V1665</f>
        <v>0</v>
      </c>
      <c r="BS1352" s="87">
        <f>Árboles!W1665</f>
        <v>0</v>
      </c>
      <c r="BT1352" s="88">
        <f t="shared" si="166"/>
        <v>0</v>
      </c>
      <c r="BU1352" s="88">
        <f t="shared" si="167"/>
        <v>0</v>
      </c>
      <c r="BV1352" s="89" t="b">
        <f>IF(BT1352&lt;&gt;0,Árboles!AC1665)</f>
        <v>0</v>
      </c>
      <c r="BW1352" s="88">
        <f t="shared" si="168"/>
        <v>0</v>
      </c>
      <c r="BX1352" s="88">
        <f t="shared" si="169"/>
        <v>0</v>
      </c>
      <c r="BY1352" s="89" t="b">
        <f>IF(BW1352&lt;&gt;0,Árboles!AC1665)</f>
        <v>0</v>
      </c>
      <c r="BZ1352" s="88">
        <f t="shared" si="170"/>
        <v>0</v>
      </c>
      <c r="CA1352" s="88">
        <f t="shared" si="171"/>
        <v>0</v>
      </c>
      <c r="CB1352" s="89" t="b">
        <f>IF(BZ1352&lt;&gt;0,Árboles!AC1665)</f>
        <v>0</v>
      </c>
      <c r="CC1352" s="88">
        <f t="shared" si="172"/>
        <v>0</v>
      </c>
      <c r="CD1352" s="88">
        <f t="shared" si="173"/>
        <v>0</v>
      </c>
      <c r="CE1352" s="89" t="b">
        <f>IF(CC1352&lt;&gt;0,Árboles!AC1665)</f>
        <v>0</v>
      </c>
    </row>
    <row r="1353" spans="68:83">
      <c r="BP1353" s="10">
        <f>Árboles!B1666</f>
        <v>0</v>
      </c>
      <c r="BQ1353" s="86">
        <f>Árboles!G1666</f>
        <v>0</v>
      </c>
      <c r="BR1353" s="87">
        <f>Árboles!V1666</f>
        <v>0</v>
      </c>
      <c r="BS1353" s="87">
        <f>Árboles!W1666</f>
        <v>0</v>
      </c>
      <c r="BT1353" s="88">
        <f t="shared" ref="BT1353:BT1416" si="174">IF(AND($BQ1353="Quercus pyrenaica",$CF$7=TRUE),$BR1353,0)</f>
        <v>0</v>
      </c>
      <c r="BU1353" s="88">
        <f t="shared" ref="BU1353:BU1416" si="175">IF(AND($BQ1353="Quercus pyrenaica",$CF$7=TRUE),$BS1353,0)</f>
        <v>0</v>
      </c>
      <c r="BV1353" s="89" t="b">
        <f>IF(BT1353&lt;&gt;0,Árboles!AC1666)</f>
        <v>0</v>
      </c>
      <c r="BW1353" s="88">
        <f t="shared" ref="BW1353:BW1416" si="176">IF(AND($BQ1353="Pinus nigra",$CF$8=TRUE),$BR1353,0)</f>
        <v>0</v>
      </c>
      <c r="BX1353" s="88">
        <f t="shared" ref="BX1353:BX1416" si="177">IF(AND($BQ1353="Pinus nigra",$CF$8=TRUE),$BS1353,0)</f>
        <v>0</v>
      </c>
      <c r="BY1353" s="89" t="b">
        <f>IF(BW1353&lt;&gt;0,Árboles!AC1666)</f>
        <v>0</v>
      </c>
      <c r="BZ1353" s="88">
        <f t="shared" ref="BZ1353:BZ1416" si="178">IF(AND($BQ1353="Pinus sylvestris",$CF$9=TRUE),$BR1353,0)</f>
        <v>0</v>
      </c>
      <c r="CA1353" s="88">
        <f t="shared" ref="CA1353:CA1416" si="179">IF(AND($BQ1353="Pinus sylvestris",$CF$9=TRUE),$BS1353,0)</f>
        <v>0</v>
      </c>
      <c r="CB1353" s="89" t="b">
        <f>IF(BZ1353&lt;&gt;0,Árboles!AC1666)</f>
        <v>0</v>
      </c>
      <c r="CC1353" s="88">
        <f t="shared" ref="CC1353:CC1416" si="180">IF(AND($BQ1353="Crataegus monogyna",$CF$10=TRUE),$BR1353,0)</f>
        <v>0</v>
      </c>
      <c r="CD1353" s="88">
        <f t="shared" ref="CD1353:CD1416" si="181">IF(AND($BQ1353="Crataegus monogyna",$CF$10=TRUE),$BS1353,0)</f>
        <v>0</v>
      </c>
      <c r="CE1353" s="89" t="b">
        <f>IF(CC1353&lt;&gt;0,Árboles!AC1666)</f>
        <v>0</v>
      </c>
    </row>
    <row r="1354" spans="68:83">
      <c r="BP1354" s="10">
        <f>Árboles!B1667</f>
        <v>0</v>
      </c>
      <c r="BQ1354" s="86">
        <f>Árboles!G1667</f>
        <v>0</v>
      </c>
      <c r="BR1354" s="87">
        <f>Árboles!V1667</f>
        <v>0</v>
      </c>
      <c r="BS1354" s="87">
        <f>Árboles!W1667</f>
        <v>0</v>
      </c>
      <c r="BT1354" s="88">
        <f t="shared" si="174"/>
        <v>0</v>
      </c>
      <c r="BU1354" s="88">
        <f t="shared" si="175"/>
        <v>0</v>
      </c>
      <c r="BV1354" s="89" t="b">
        <f>IF(BT1354&lt;&gt;0,Árboles!AC1667)</f>
        <v>0</v>
      </c>
      <c r="BW1354" s="88">
        <f t="shared" si="176"/>
        <v>0</v>
      </c>
      <c r="BX1354" s="88">
        <f t="shared" si="177"/>
        <v>0</v>
      </c>
      <c r="BY1354" s="89" t="b">
        <f>IF(BW1354&lt;&gt;0,Árboles!AC1667)</f>
        <v>0</v>
      </c>
      <c r="BZ1354" s="88">
        <f t="shared" si="178"/>
        <v>0</v>
      </c>
      <c r="CA1354" s="88">
        <f t="shared" si="179"/>
        <v>0</v>
      </c>
      <c r="CB1354" s="89" t="b">
        <f>IF(BZ1354&lt;&gt;0,Árboles!AC1667)</f>
        <v>0</v>
      </c>
      <c r="CC1354" s="88">
        <f t="shared" si="180"/>
        <v>0</v>
      </c>
      <c r="CD1354" s="88">
        <f t="shared" si="181"/>
        <v>0</v>
      </c>
      <c r="CE1354" s="89" t="b">
        <f>IF(CC1354&lt;&gt;0,Árboles!AC1667)</f>
        <v>0</v>
      </c>
    </row>
    <row r="1355" spans="68:83">
      <c r="BP1355" s="10">
        <f>Árboles!B1668</f>
        <v>0</v>
      </c>
      <c r="BQ1355" s="86">
        <f>Árboles!G1668</f>
        <v>0</v>
      </c>
      <c r="BR1355" s="87">
        <f>Árboles!V1668</f>
        <v>0</v>
      </c>
      <c r="BS1355" s="87">
        <f>Árboles!W1668</f>
        <v>0</v>
      </c>
      <c r="BT1355" s="88">
        <f t="shared" si="174"/>
        <v>0</v>
      </c>
      <c r="BU1355" s="88">
        <f t="shared" si="175"/>
        <v>0</v>
      </c>
      <c r="BV1355" s="89" t="b">
        <f>IF(BT1355&lt;&gt;0,Árboles!AC1668)</f>
        <v>0</v>
      </c>
      <c r="BW1355" s="88">
        <f t="shared" si="176"/>
        <v>0</v>
      </c>
      <c r="BX1355" s="88">
        <f t="shared" si="177"/>
        <v>0</v>
      </c>
      <c r="BY1355" s="89" t="b">
        <f>IF(BW1355&lt;&gt;0,Árboles!AC1668)</f>
        <v>0</v>
      </c>
      <c r="BZ1355" s="88">
        <f t="shared" si="178"/>
        <v>0</v>
      </c>
      <c r="CA1355" s="88">
        <f t="shared" si="179"/>
        <v>0</v>
      </c>
      <c r="CB1355" s="89" t="b">
        <f>IF(BZ1355&lt;&gt;0,Árboles!AC1668)</f>
        <v>0</v>
      </c>
      <c r="CC1355" s="88">
        <f t="shared" si="180"/>
        <v>0</v>
      </c>
      <c r="CD1355" s="88">
        <f t="shared" si="181"/>
        <v>0</v>
      </c>
      <c r="CE1355" s="89" t="b">
        <f>IF(CC1355&lt;&gt;0,Árboles!AC1668)</f>
        <v>0</v>
      </c>
    </row>
    <row r="1356" spans="68:83">
      <c r="BP1356" s="10">
        <f>Árboles!B1669</f>
        <v>0</v>
      </c>
      <c r="BQ1356" s="86">
        <f>Árboles!G1669</f>
        <v>0</v>
      </c>
      <c r="BR1356" s="87">
        <f>Árboles!V1669</f>
        <v>0</v>
      </c>
      <c r="BS1356" s="87">
        <f>Árboles!W1669</f>
        <v>0</v>
      </c>
      <c r="BT1356" s="88">
        <f t="shared" si="174"/>
        <v>0</v>
      </c>
      <c r="BU1356" s="88">
        <f t="shared" si="175"/>
        <v>0</v>
      </c>
      <c r="BV1356" s="89" t="b">
        <f>IF(BT1356&lt;&gt;0,Árboles!AC1669)</f>
        <v>0</v>
      </c>
      <c r="BW1356" s="88">
        <f t="shared" si="176"/>
        <v>0</v>
      </c>
      <c r="BX1356" s="88">
        <f t="shared" si="177"/>
        <v>0</v>
      </c>
      <c r="BY1356" s="89" t="b">
        <f>IF(BW1356&lt;&gt;0,Árboles!AC1669)</f>
        <v>0</v>
      </c>
      <c r="BZ1356" s="88">
        <f t="shared" si="178"/>
        <v>0</v>
      </c>
      <c r="CA1356" s="88">
        <f t="shared" si="179"/>
        <v>0</v>
      </c>
      <c r="CB1356" s="89" t="b">
        <f>IF(BZ1356&lt;&gt;0,Árboles!AC1669)</f>
        <v>0</v>
      </c>
      <c r="CC1356" s="88">
        <f t="shared" si="180"/>
        <v>0</v>
      </c>
      <c r="CD1356" s="88">
        <f t="shared" si="181"/>
        <v>0</v>
      </c>
      <c r="CE1356" s="89" t="b">
        <f>IF(CC1356&lt;&gt;0,Árboles!AC1669)</f>
        <v>0</v>
      </c>
    </row>
    <row r="1357" spans="68:83">
      <c r="BP1357" s="10">
        <f>Árboles!B1670</f>
        <v>0</v>
      </c>
      <c r="BQ1357" s="86">
        <f>Árboles!G1670</f>
        <v>0</v>
      </c>
      <c r="BR1357" s="87">
        <f>Árboles!V1670</f>
        <v>0</v>
      </c>
      <c r="BS1357" s="87">
        <f>Árboles!W1670</f>
        <v>0</v>
      </c>
      <c r="BT1357" s="88">
        <f t="shared" si="174"/>
        <v>0</v>
      </c>
      <c r="BU1357" s="88">
        <f t="shared" si="175"/>
        <v>0</v>
      </c>
      <c r="BV1357" s="89" t="b">
        <f>IF(BT1357&lt;&gt;0,Árboles!AC1670)</f>
        <v>0</v>
      </c>
      <c r="BW1357" s="88">
        <f t="shared" si="176"/>
        <v>0</v>
      </c>
      <c r="BX1357" s="88">
        <f t="shared" si="177"/>
        <v>0</v>
      </c>
      <c r="BY1357" s="89" t="b">
        <f>IF(BW1357&lt;&gt;0,Árboles!AC1670)</f>
        <v>0</v>
      </c>
      <c r="BZ1357" s="88">
        <f t="shared" si="178"/>
        <v>0</v>
      </c>
      <c r="CA1357" s="88">
        <f t="shared" si="179"/>
        <v>0</v>
      </c>
      <c r="CB1357" s="89" t="b">
        <f>IF(BZ1357&lt;&gt;0,Árboles!AC1670)</f>
        <v>0</v>
      </c>
      <c r="CC1357" s="88">
        <f t="shared" si="180"/>
        <v>0</v>
      </c>
      <c r="CD1357" s="88">
        <f t="shared" si="181"/>
        <v>0</v>
      </c>
      <c r="CE1357" s="89" t="b">
        <f>IF(CC1357&lt;&gt;0,Árboles!AC1670)</f>
        <v>0</v>
      </c>
    </row>
    <row r="1358" spans="68:83">
      <c r="BP1358" s="10">
        <f>Árboles!B1671</f>
        <v>0</v>
      </c>
      <c r="BQ1358" s="86">
        <f>Árboles!G1671</f>
        <v>0</v>
      </c>
      <c r="BR1358" s="87">
        <f>Árboles!V1671</f>
        <v>0</v>
      </c>
      <c r="BS1358" s="87">
        <f>Árboles!W1671</f>
        <v>0</v>
      </c>
      <c r="BT1358" s="88">
        <f t="shared" si="174"/>
        <v>0</v>
      </c>
      <c r="BU1358" s="88">
        <f t="shared" si="175"/>
        <v>0</v>
      </c>
      <c r="BV1358" s="89" t="b">
        <f>IF(BT1358&lt;&gt;0,Árboles!AC1671)</f>
        <v>0</v>
      </c>
      <c r="BW1358" s="88">
        <f t="shared" si="176"/>
        <v>0</v>
      </c>
      <c r="BX1358" s="88">
        <f t="shared" si="177"/>
        <v>0</v>
      </c>
      <c r="BY1358" s="89" t="b">
        <f>IF(BW1358&lt;&gt;0,Árboles!AC1671)</f>
        <v>0</v>
      </c>
      <c r="BZ1358" s="88">
        <f t="shared" si="178"/>
        <v>0</v>
      </c>
      <c r="CA1358" s="88">
        <f t="shared" si="179"/>
        <v>0</v>
      </c>
      <c r="CB1358" s="89" t="b">
        <f>IF(BZ1358&lt;&gt;0,Árboles!AC1671)</f>
        <v>0</v>
      </c>
      <c r="CC1358" s="88">
        <f t="shared" si="180"/>
        <v>0</v>
      </c>
      <c r="CD1358" s="88">
        <f t="shared" si="181"/>
        <v>0</v>
      </c>
      <c r="CE1358" s="89" t="b">
        <f>IF(CC1358&lt;&gt;0,Árboles!AC1671)</f>
        <v>0</v>
      </c>
    </row>
    <row r="1359" spans="68:83">
      <c r="BP1359" s="10">
        <f>Árboles!B1672</f>
        <v>0</v>
      </c>
      <c r="BQ1359" s="86">
        <f>Árboles!G1672</f>
        <v>0</v>
      </c>
      <c r="BR1359" s="87">
        <f>Árboles!V1672</f>
        <v>0</v>
      </c>
      <c r="BS1359" s="87">
        <f>Árboles!W1672</f>
        <v>0</v>
      </c>
      <c r="BT1359" s="88">
        <f t="shared" si="174"/>
        <v>0</v>
      </c>
      <c r="BU1359" s="88">
        <f t="shared" si="175"/>
        <v>0</v>
      </c>
      <c r="BV1359" s="89" t="b">
        <f>IF(BT1359&lt;&gt;0,Árboles!AC1672)</f>
        <v>0</v>
      </c>
      <c r="BW1359" s="88">
        <f t="shared" si="176"/>
        <v>0</v>
      </c>
      <c r="BX1359" s="88">
        <f t="shared" si="177"/>
        <v>0</v>
      </c>
      <c r="BY1359" s="89" t="b">
        <f>IF(BW1359&lt;&gt;0,Árboles!AC1672)</f>
        <v>0</v>
      </c>
      <c r="BZ1359" s="88">
        <f t="shared" si="178"/>
        <v>0</v>
      </c>
      <c r="CA1359" s="88">
        <f t="shared" si="179"/>
        <v>0</v>
      </c>
      <c r="CB1359" s="89" t="b">
        <f>IF(BZ1359&lt;&gt;0,Árboles!AC1672)</f>
        <v>0</v>
      </c>
      <c r="CC1359" s="88">
        <f t="shared" si="180"/>
        <v>0</v>
      </c>
      <c r="CD1359" s="88">
        <f t="shared" si="181"/>
        <v>0</v>
      </c>
      <c r="CE1359" s="89" t="b">
        <f>IF(CC1359&lt;&gt;0,Árboles!AC1672)</f>
        <v>0</v>
      </c>
    </row>
    <row r="1360" spans="68:83">
      <c r="BP1360" s="10">
        <f>Árboles!B1673</f>
        <v>0</v>
      </c>
      <c r="BQ1360" s="86">
        <f>Árboles!G1673</f>
        <v>0</v>
      </c>
      <c r="BR1360" s="87">
        <f>Árboles!V1673</f>
        <v>0</v>
      </c>
      <c r="BS1360" s="87">
        <f>Árboles!W1673</f>
        <v>0</v>
      </c>
      <c r="BT1360" s="88">
        <f t="shared" si="174"/>
        <v>0</v>
      </c>
      <c r="BU1360" s="88">
        <f t="shared" si="175"/>
        <v>0</v>
      </c>
      <c r="BV1360" s="89" t="b">
        <f>IF(BT1360&lt;&gt;0,Árboles!AC1673)</f>
        <v>0</v>
      </c>
      <c r="BW1360" s="88">
        <f t="shared" si="176"/>
        <v>0</v>
      </c>
      <c r="BX1360" s="88">
        <f t="shared" si="177"/>
        <v>0</v>
      </c>
      <c r="BY1360" s="89" t="b">
        <f>IF(BW1360&lt;&gt;0,Árboles!AC1673)</f>
        <v>0</v>
      </c>
      <c r="BZ1360" s="88">
        <f t="shared" si="178"/>
        <v>0</v>
      </c>
      <c r="CA1360" s="88">
        <f t="shared" si="179"/>
        <v>0</v>
      </c>
      <c r="CB1360" s="89" t="b">
        <f>IF(BZ1360&lt;&gt;0,Árboles!AC1673)</f>
        <v>0</v>
      </c>
      <c r="CC1360" s="88">
        <f t="shared" si="180"/>
        <v>0</v>
      </c>
      <c r="CD1360" s="88">
        <f t="shared" si="181"/>
        <v>0</v>
      </c>
      <c r="CE1360" s="89" t="b">
        <f>IF(CC1360&lt;&gt;0,Árboles!AC1673)</f>
        <v>0</v>
      </c>
    </row>
    <row r="1361" spans="68:83">
      <c r="BP1361" s="10">
        <f>Árboles!B1674</f>
        <v>0</v>
      </c>
      <c r="BQ1361" s="86">
        <f>Árboles!G1674</f>
        <v>0</v>
      </c>
      <c r="BR1361" s="87">
        <f>Árboles!V1674</f>
        <v>0</v>
      </c>
      <c r="BS1361" s="87">
        <f>Árboles!W1674</f>
        <v>0</v>
      </c>
      <c r="BT1361" s="88">
        <f t="shared" si="174"/>
        <v>0</v>
      </c>
      <c r="BU1361" s="88">
        <f t="shared" si="175"/>
        <v>0</v>
      </c>
      <c r="BV1361" s="89" t="b">
        <f>IF(BT1361&lt;&gt;0,Árboles!AC1674)</f>
        <v>0</v>
      </c>
      <c r="BW1361" s="88">
        <f t="shared" si="176"/>
        <v>0</v>
      </c>
      <c r="BX1361" s="88">
        <f t="shared" si="177"/>
        <v>0</v>
      </c>
      <c r="BY1361" s="89" t="b">
        <f>IF(BW1361&lt;&gt;0,Árboles!AC1674)</f>
        <v>0</v>
      </c>
      <c r="BZ1361" s="88">
        <f t="shared" si="178"/>
        <v>0</v>
      </c>
      <c r="CA1361" s="88">
        <f t="shared" si="179"/>
        <v>0</v>
      </c>
      <c r="CB1361" s="89" t="b">
        <f>IF(BZ1361&lt;&gt;0,Árboles!AC1674)</f>
        <v>0</v>
      </c>
      <c r="CC1361" s="88">
        <f t="shared" si="180"/>
        <v>0</v>
      </c>
      <c r="CD1361" s="88">
        <f t="shared" si="181"/>
        <v>0</v>
      </c>
      <c r="CE1361" s="89" t="b">
        <f>IF(CC1361&lt;&gt;0,Árboles!AC1674)</f>
        <v>0</v>
      </c>
    </row>
    <row r="1362" spans="68:83">
      <c r="BP1362" s="10">
        <f>Árboles!B1675</f>
        <v>0</v>
      </c>
      <c r="BQ1362" s="86">
        <f>Árboles!G1675</f>
        <v>0</v>
      </c>
      <c r="BR1362" s="87">
        <f>Árboles!V1675</f>
        <v>0</v>
      </c>
      <c r="BS1362" s="87">
        <f>Árboles!W1675</f>
        <v>0</v>
      </c>
      <c r="BT1362" s="88">
        <f t="shared" si="174"/>
        <v>0</v>
      </c>
      <c r="BU1362" s="88">
        <f t="shared" si="175"/>
        <v>0</v>
      </c>
      <c r="BV1362" s="89" t="b">
        <f>IF(BT1362&lt;&gt;0,Árboles!AC1675)</f>
        <v>0</v>
      </c>
      <c r="BW1362" s="88">
        <f t="shared" si="176"/>
        <v>0</v>
      </c>
      <c r="BX1362" s="88">
        <f t="shared" si="177"/>
        <v>0</v>
      </c>
      <c r="BY1362" s="89" t="b">
        <f>IF(BW1362&lt;&gt;0,Árboles!AC1675)</f>
        <v>0</v>
      </c>
      <c r="BZ1362" s="88">
        <f t="shared" si="178"/>
        <v>0</v>
      </c>
      <c r="CA1362" s="88">
        <f t="shared" si="179"/>
        <v>0</v>
      </c>
      <c r="CB1362" s="89" t="b">
        <f>IF(BZ1362&lt;&gt;0,Árboles!AC1675)</f>
        <v>0</v>
      </c>
      <c r="CC1362" s="88">
        <f t="shared" si="180"/>
        <v>0</v>
      </c>
      <c r="CD1362" s="88">
        <f t="shared" si="181"/>
        <v>0</v>
      </c>
      <c r="CE1362" s="89" t="b">
        <f>IF(CC1362&lt;&gt;0,Árboles!AC1675)</f>
        <v>0</v>
      </c>
    </row>
    <row r="1363" spans="68:83">
      <c r="BP1363" s="10">
        <f>Árboles!B1676</f>
        <v>0</v>
      </c>
      <c r="BQ1363" s="86">
        <f>Árboles!G1676</f>
        <v>0</v>
      </c>
      <c r="BR1363" s="87">
        <f>Árboles!V1676</f>
        <v>0</v>
      </c>
      <c r="BS1363" s="87">
        <f>Árboles!W1676</f>
        <v>0</v>
      </c>
      <c r="BT1363" s="88">
        <f t="shared" si="174"/>
        <v>0</v>
      </c>
      <c r="BU1363" s="88">
        <f t="shared" si="175"/>
        <v>0</v>
      </c>
      <c r="BV1363" s="89" t="b">
        <f>IF(BT1363&lt;&gt;0,Árboles!AC1676)</f>
        <v>0</v>
      </c>
      <c r="BW1363" s="88">
        <f t="shared" si="176"/>
        <v>0</v>
      </c>
      <c r="BX1363" s="88">
        <f t="shared" si="177"/>
        <v>0</v>
      </c>
      <c r="BY1363" s="89" t="b">
        <f>IF(BW1363&lt;&gt;0,Árboles!AC1676)</f>
        <v>0</v>
      </c>
      <c r="BZ1363" s="88">
        <f t="shared" si="178"/>
        <v>0</v>
      </c>
      <c r="CA1363" s="88">
        <f t="shared" si="179"/>
        <v>0</v>
      </c>
      <c r="CB1363" s="89" t="b">
        <f>IF(BZ1363&lt;&gt;0,Árboles!AC1676)</f>
        <v>0</v>
      </c>
      <c r="CC1363" s="88">
        <f t="shared" si="180"/>
        <v>0</v>
      </c>
      <c r="CD1363" s="88">
        <f t="shared" si="181"/>
        <v>0</v>
      </c>
      <c r="CE1363" s="89" t="b">
        <f>IF(CC1363&lt;&gt;0,Árboles!AC1676)</f>
        <v>0</v>
      </c>
    </row>
    <row r="1364" spans="68:83">
      <c r="BP1364" s="10">
        <f>Árboles!B1677</f>
        <v>0</v>
      </c>
      <c r="BQ1364" s="86">
        <f>Árboles!G1677</f>
        <v>0</v>
      </c>
      <c r="BR1364" s="87">
        <f>Árboles!V1677</f>
        <v>0</v>
      </c>
      <c r="BS1364" s="87">
        <f>Árboles!W1677</f>
        <v>0</v>
      </c>
      <c r="BT1364" s="88">
        <f t="shared" si="174"/>
        <v>0</v>
      </c>
      <c r="BU1364" s="88">
        <f t="shared" si="175"/>
        <v>0</v>
      </c>
      <c r="BV1364" s="89" t="b">
        <f>IF(BT1364&lt;&gt;0,Árboles!AC1677)</f>
        <v>0</v>
      </c>
      <c r="BW1364" s="88">
        <f t="shared" si="176"/>
        <v>0</v>
      </c>
      <c r="BX1364" s="88">
        <f t="shared" si="177"/>
        <v>0</v>
      </c>
      <c r="BY1364" s="89" t="b">
        <f>IF(BW1364&lt;&gt;0,Árboles!AC1677)</f>
        <v>0</v>
      </c>
      <c r="BZ1364" s="88">
        <f t="shared" si="178"/>
        <v>0</v>
      </c>
      <c r="CA1364" s="88">
        <f t="shared" si="179"/>
        <v>0</v>
      </c>
      <c r="CB1364" s="89" t="b">
        <f>IF(BZ1364&lt;&gt;0,Árboles!AC1677)</f>
        <v>0</v>
      </c>
      <c r="CC1364" s="88">
        <f t="shared" si="180"/>
        <v>0</v>
      </c>
      <c r="CD1364" s="88">
        <f t="shared" si="181"/>
        <v>0</v>
      </c>
      <c r="CE1364" s="89" t="b">
        <f>IF(CC1364&lt;&gt;0,Árboles!AC1677)</f>
        <v>0</v>
      </c>
    </row>
    <row r="1365" spans="68:83">
      <c r="BP1365" s="10">
        <f>Árboles!B1678</f>
        <v>0</v>
      </c>
      <c r="BQ1365" s="86">
        <f>Árboles!G1678</f>
        <v>0</v>
      </c>
      <c r="BR1365" s="87">
        <f>Árboles!V1678</f>
        <v>0</v>
      </c>
      <c r="BS1365" s="87">
        <f>Árboles!W1678</f>
        <v>0</v>
      </c>
      <c r="BT1365" s="88">
        <f t="shared" si="174"/>
        <v>0</v>
      </c>
      <c r="BU1365" s="88">
        <f t="shared" si="175"/>
        <v>0</v>
      </c>
      <c r="BV1365" s="89" t="b">
        <f>IF(BT1365&lt;&gt;0,Árboles!AC1678)</f>
        <v>0</v>
      </c>
      <c r="BW1365" s="88">
        <f t="shared" si="176"/>
        <v>0</v>
      </c>
      <c r="BX1365" s="88">
        <f t="shared" si="177"/>
        <v>0</v>
      </c>
      <c r="BY1365" s="89" t="b">
        <f>IF(BW1365&lt;&gt;0,Árboles!AC1678)</f>
        <v>0</v>
      </c>
      <c r="BZ1365" s="88">
        <f t="shared" si="178"/>
        <v>0</v>
      </c>
      <c r="CA1365" s="88">
        <f t="shared" si="179"/>
        <v>0</v>
      </c>
      <c r="CB1365" s="89" t="b">
        <f>IF(BZ1365&lt;&gt;0,Árboles!AC1678)</f>
        <v>0</v>
      </c>
      <c r="CC1365" s="88">
        <f t="shared" si="180"/>
        <v>0</v>
      </c>
      <c r="CD1365" s="88">
        <f t="shared" si="181"/>
        <v>0</v>
      </c>
      <c r="CE1365" s="89" t="b">
        <f>IF(CC1365&lt;&gt;0,Árboles!AC1678)</f>
        <v>0</v>
      </c>
    </row>
    <row r="1366" spans="68:83">
      <c r="BP1366" s="10">
        <f>Árboles!B1679</f>
        <v>0</v>
      </c>
      <c r="BQ1366" s="86">
        <f>Árboles!G1679</f>
        <v>0</v>
      </c>
      <c r="BR1366" s="87">
        <f>Árboles!V1679</f>
        <v>0</v>
      </c>
      <c r="BS1366" s="87">
        <f>Árboles!W1679</f>
        <v>0</v>
      </c>
      <c r="BT1366" s="88">
        <f t="shared" si="174"/>
        <v>0</v>
      </c>
      <c r="BU1366" s="88">
        <f t="shared" si="175"/>
        <v>0</v>
      </c>
      <c r="BV1366" s="89" t="b">
        <f>IF(BT1366&lt;&gt;0,Árboles!AC1679)</f>
        <v>0</v>
      </c>
      <c r="BW1366" s="88">
        <f t="shared" si="176"/>
        <v>0</v>
      </c>
      <c r="BX1366" s="88">
        <f t="shared" si="177"/>
        <v>0</v>
      </c>
      <c r="BY1366" s="89" t="b">
        <f>IF(BW1366&lt;&gt;0,Árboles!AC1679)</f>
        <v>0</v>
      </c>
      <c r="BZ1366" s="88">
        <f t="shared" si="178"/>
        <v>0</v>
      </c>
      <c r="CA1366" s="88">
        <f t="shared" si="179"/>
        <v>0</v>
      </c>
      <c r="CB1366" s="89" t="b">
        <f>IF(BZ1366&lt;&gt;0,Árboles!AC1679)</f>
        <v>0</v>
      </c>
      <c r="CC1366" s="88">
        <f t="shared" si="180"/>
        <v>0</v>
      </c>
      <c r="CD1366" s="88">
        <f t="shared" si="181"/>
        <v>0</v>
      </c>
      <c r="CE1366" s="89" t="b">
        <f>IF(CC1366&lt;&gt;0,Árboles!AC1679)</f>
        <v>0</v>
      </c>
    </row>
    <row r="1367" spans="68:83">
      <c r="BP1367" s="10">
        <f>Árboles!B1680</f>
        <v>0</v>
      </c>
      <c r="BQ1367" s="86">
        <f>Árboles!G1680</f>
        <v>0</v>
      </c>
      <c r="BR1367" s="87">
        <f>Árboles!V1680</f>
        <v>0</v>
      </c>
      <c r="BS1367" s="87">
        <f>Árboles!W1680</f>
        <v>0</v>
      </c>
      <c r="BT1367" s="88">
        <f t="shared" si="174"/>
        <v>0</v>
      </c>
      <c r="BU1367" s="88">
        <f t="shared" si="175"/>
        <v>0</v>
      </c>
      <c r="BV1367" s="89" t="b">
        <f>IF(BT1367&lt;&gt;0,Árboles!AC1680)</f>
        <v>0</v>
      </c>
      <c r="BW1367" s="88">
        <f t="shared" si="176"/>
        <v>0</v>
      </c>
      <c r="BX1367" s="88">
        <f t="shared" si="177"/>
        <v>0</v>
      </c>
      <c r="BY1367" s="89" t="b">
        <f>IF(BW1367&lt;&gt;0,Árboles!AC1680)</f>
        <v>0</v>
      </c>
      <c r="BZ1367" s="88">
        <f t="shared" si="178"/>
        <v>0</v>
      </c>
      <c r="CA1367" s="88">
        <f t="shared" si="179"/>
        <v>0</v>
      </c>
      <c r="CB1367" s="89" t="b">
        <f>IF(BZ1367&lt;&gt;0,Árboles!AC1680)</f>
        <v>0</v>
      </c>
      <c r="CC1367" s="88">
        <f t="shared" si="180"/>
        <v>0</v>
      </c>
      <c r="CD1367" s="88">
        <f t="shared" si="181"/>
        <v>0</v>
      </c>
      <c r="CE1367" s="89" t="b">
        <f>IF(CC1367&lt;&gt;0,Árboles!AC1680)</f>
        <v>0</v>
      </c>
    </row>
    <row r="1368" spans="68:83">
      <c r="BP1368" s="10">
        <f>Árboles!B1681</f>
        <v>0</v>
      </c>
      <c r="BQ1368" s="86">
        <f>Árboles!G1681</f>
        <v>0</v>
      </c>
      <c r="BR1368" s="87">
        <f>Árboles!V1681</f>
        <v>0</v>
      </c>
      <c r="BS1368" s="87">
        <f>Árboles!W1681</f>
        <v>0</v>
      </c>
      <c r="BT1368" s="88">
        <f t="shared" si="174"/>
        <v>0</v>
      </c>
      <c r="BU1368" s="88">
        <f t="shared" si="175"/>
        <v>0</v>
      </c>
      <c r="BV1368" s="89" t="b">
        <f>IF(BT1368&lt;&gt;0,Árboles!AC1681)</f>
        <v>0</v>
      </c>
      <c r="BW1368" s="88">
        <f t="shared" si="176"/>
        <v>0</v>
      </c>
      <c r="BX1368" s="88">
        <f t="shared" si="177"/>
        <v>0</v>
      </c>
      <c r="BY1368" s="89" t="b">
        <f>IF(BW1368&lt;&gt;0,Árboles!AC1681)</f>
        <v>0</v>
      </c>
      <c r="BZ1368" s="88">
        <f t="shared" si="178"/>
        <v>0</v>
      </c>
      <c r="CA1368" s="88">
        <f t="shared" si="179"/>
        <v>0</v>
      </c>
      <c r="CB1368" s="89" t="b">
        <f>IF(BZ1368&lt;&gt;0,Árboles!AC1681)</f>
        <v>0</v>
      </c>
      <c r="CC1368" s="88">
        <f t="shared" si="180"/>
        <v>0</v>
      </c>
      <c r="CD1368" s="88">
        <f t="shared" si="181"/>
        <v>0</v>
      </c>
      <c r="CE1368" s="89" t="b">
        <f>IF(CC1368&lt;&gt;0,Árboles!AC1681)</f>
        <v>0</v>
      </c>
    </row>
    <row r="1369" spans="68:83">
      <c r="BP1369" s="10">
        <f>Árboles!B1682</f>
        <v>0</v>
      </c>
      <c r="BQ1369" s="86">
        <f>Árboles!G1682</f>
        <v>0</v>
      </c>
      <c r="BR1369" s="87">
        <f>Árboles!V1682</f>
        <v>0</v>
      </c>
      <c r="BS1369" s="87">
        <f>Árboles!W1682</f>
        <v>0</v>
      </c>
      <c r="BT1369" s="88">
        <f t="shared" si="174"/>
        <v>0</v>
      </c>
      <c r="BU1369" s="88">
        <f t="shared" si="175"/>
        <v>0</v>
      </c>
      <c r="BV1369" s="89" t="b">
        <f>IF(BT1369&lt;&gt;0,Árboles!AC1682)</f>
        <v>0</v>
      </c>
      <c r="BW1369" s="88">
        <f t="shared" si="176"/>
        <v>0</v>
      </c>
      <c r="BX1369" s="88">
        <f t="shared" si="177"/>
        <v>0</v>
      </c>
      <c r="BY1369" s="89" t="b">
        <f>IF(BW1369&lt;&gt;0,Árboles!AC1682)</f>
        <v>0</v>
      </c>
      <c r="BZ1369" s="88">
        <f t="shared" si="178"/>
        <v>0</v>
      </c>
      <c r="CA1369" s="88">
        <f t="shared" si="179"/>
        <v>0</v>
      </c>
      <c r="CB1369" s="89" t="b">
        <f>IF(BZ1369&lt;&gt;0,Árboles!AC1682)</f>
        <v>0</v>
      </c>
      <c r="CC1369" s="88">
        <f t="shared" si="180"/>
        <v>0</v>
      </c>
      <c r="CD1369" s="88">
        <f t="shared" si="181"/>
        <v>0</v>
      </c>
      <c r="CE1369" s="89" t="b">
        <f>IF(CC1369&lt;&gt;0,Árboles!AC1682)</f>
        <v>0</v>
      </c>
    </row>
    <row r="1370" spans="68:83">
      <c r="BP1370" s="10">
        <f>Árboles!B1683</f>
        <v>0</v>
      </c>
      <c r="BQ1370" s="86">
        <f>Árboles!G1683</f>
        <v>0</v>
      </c>
      <c r="BR1370" s="87">
        <f>Árboles!V1683</f>
        <v>0</v>
      </c>
      <c r="BS1370" s="87">
        <f>Árboles!W1683</f>
        <v>0</v>
      </c>
      <c r="BT1370" s="88">
        <f t="shared" si="174"/>
        <v>0</v>
      </c>
      <c r="BU1370" s="88">
        <f t="shared" si="175"/>
        <v>0</v>
      </c>
      <c r="BV1370" s="89" t="b">
        <f>IF(BT1370&lt;&gt;0,Árboles!AC1683)</f>
        <v>0</v>
      </c>
      <c r="BW1370" s="88">
        <f t="shared" si="176"/>
        <v>0</v>
      </c>
      <c r="BX1370" s="88">
        <f t="shared" si="177"/>
        <v>0</v>
      </c>
      <c r="BY1370" s="89" t="b">
        <f>IF(BW1370&lt;&gt;0,Árboles!AC1683)</f>
        <v>0</v>
      </c>
      <c r="BZ1370" s="88">
        <f t="shared" si="178"/>
        <v>0</v>
      </c>
      <c r="CA1370" s="88">
        <f t="shared" si="179"/>
        <v>0</v>
      </c>
      <c r="CB1370" s="89" t="b">
        <f>IF(BZ1370&lt;&gt;0,Árboles!AC1683)</f>
        <v>0</v>
      </c>
      <c r="CC1370" s="88">
        <f t="shared" si="180"/>
        <v>0</v>
      </c>
      <c r="CD1370" s="88">
        <f t="shared" si="181"/>
        <v>0</v>
      </c>
      <c r="CE1370" s="89" t="b">
        <f>IF(CC1370&lt;&gt;0,Árboles!AC1683)</f>
        <v>0</v>
      </c>
    </row>
    <row r="1371" spans="68:83">
      <c r="BP1371" s="10">
        <f>Árboles!B1684</f>
        <v>0</v>
      </c>
      <c r="BQ1371" s="86">
        <f>Árboles!G1684</f>
        <v>0</v>
      </c>
      <c r="BR1371" s="87">
        <f>Árboles!V1684</f>
        <v>0</v>
      </c>
      <c r="BS1371" s="87">
        <f>Árboles!W1684</f>
        <v>0</v>
      </c>
      <c r="BT1371" s="88">
        <f t="shared" si="174"/>
        <v>0</v>
      </c>
      <c r="BU1371" s="88">
        <f t="shared" si="175"/>
        <v>0</v>
      </c>
      <c r="BV1371" s="89" t="b">
        <f>IF(BT1371&lt;&gt;0,Árboles!AC1684)</f>
        <v>0</v>
      </c>
      <c r="BW1371" s="88">
        <f t="shared" si="176"/>
        <v>0</v>
      </c>
      <c r="BX1371" s="88">
        <f t="shared" si="177"/>
        <v>0</v>
      </c>
      <c r="BY1371" s="89" t="b">
        <f>IF(BW1371&lt;&gt;0,Árboles!AC1684)</f>
        <v>0</v>
      </c>
      <c r="BZ1371" s="88">
        <f t="shared" si="178"/>
        <v>0</v>
      </c>
      <c r="CA1371" s="88">
        <f t="shared" si="179"/>
        <v>0</v>
      </c>
      <c r="CB1371" s="89" t="b">
        <f>IF(BZ1371&lt;&gt;0,Árboles!AC1684)</f>
        <v>0</v>
      </c>
      <c r="CC1371" s="88">
        <f t="shared" si="180"/>
        <v>0</v>
      </c>
      <c r="CD1371" s="88">
        <f t="shared" si="181"/>
        <v>0</v>
      </c>
      <c r="CE1371" s="89" t="b">
        <f>IF(CC1371&lt;&gt;0,Árboles!AC1684)</f>
        <v>0</v>
      </c>
    </row>
    <row r="1372" spans="68:83">
      <c r="BP1372" s="10">
        <f>Árboles!B1685</f>
        <v>0</v>
      </c>
      <c r="BQ1372" s="86">
        <f>Árboles!G1685</f>
        <v>0</v>
      </c>
      <c r="BR1372" s="87">
        <f>Árboles!V1685</f>
        <v>0</v>
      </c>
      <c r="BS1372" s="87">
        <f>Árboles!W1685</f>
        <v>0</v>
      </c>
      <c r="BT1372" s="88">
        <f t="shared" si="174"/>
        <v>0</v>
      </c>
      <c r="BU1372" s="88">
        <f t="shared" si="175"/>
        <v>0</v>
      </c>
      <c r="BV1372" s="89" t="b">
        <f>IF(BT1372&lt;&gt;0,Árboles!AC1685)</f>
        <v>0</v>
      </c>
      <c r="BW1372" s="88">
        <f t="shared" si="176"/>
        <v>0</v>
      </c>
      <c r="BX1372" s="88">
        <f t="shared" si="177"/>
        <v>0</v>
      </c>
      <c r="BY1372" s="89" t="b">
        <f>IF(BW1372&lt;&gt;0,Árboles!AC1685)</f>
        <v>0</v>
      </c>
      <c r="BZ1372" s="88">
        <f t="shared" si="178"/>
        <v>0</v>
      </c>
      <c r="CA1372" s="88">
        <f t="shared" si="179"/>
        <v>0</v>
      </c>
      <c r="CB1372" s="89" t="b">
        <f>IF(BZ1372&lt;&gt;0,Árboles!AC1685)</f>
        <v>0</v>
      </c>
      <c r="CC1372" s="88">
        <f t="shared" si="180"/>
        <v>0</v>
      </c>
      <c r="CD1372" s="88">
        <f t="shared" si="181"/>
        <v>0</v>
      </c>
      <c r="CE1372" s="89" t="b">
        <f>IF(CC1372&lt;&gt;0,Árboles!AC1685)</f>
        <v>0</v>
      </c>
    </row>
    <row r="1373" spans="68:83">
      <c r="BP1373" s="10">
        <f>Árboles!B1686</f>
        <v>0</v>
      </c>
      <c r="BQ1373" s="86">
        <f>Árboles!G1686</f>
        <v>0</v>
      </c>
      <c r="BR1373" s="87">
        <f>Árboles!V1686</f>
        <v>0</v>
      </c>
      <c r="BS1373" s="87">
        <f>Árboles!W1686</f>
        <v>0</v>
      </c>
      <c r="BT1373" s="88">
        <f t="shared" si="174"/>
        <v>0</v>
      </c>
      <c r="BU1373" s="88">
        <f t="shared" si="175"/>
        <v>0</v>
      </c>
      <c r="BV1373" s="89" t="b">
        <f>IF(BT1373&lt;&gt;0,Árboles!AC1686)</f>
        <v>0</v>
      </c>
      <c r="BW1373" s="88">
        <f t="shared" si="176"/>
        <v>0</v>
      </c>
      <c r="BX1373" s="88">
        <f t="shared" si="177"/>
        <v>0</v>
      </c>
      <c r="BY1373" s="89" t="b">
        <f>IF(BW1373&lt;&gt;0,Árboles!AC1686)</f>
        <v>0</v>
      </c>
      <c r="BZ1373" s="88">
        <f t="shared" si="178"/>
        <v>0</v>
      </c>
      <c r="CA1373" s="88">
        <f t="shared" si="179"/>
        <v>0</v>
      </c>
      <c r="CB1373" s="89" t="b">
        <f>IF(BZ1373&lt;&gt;0,Árboles!AC1686)</f>
        <v>0</v>
      </c>
      <c r="CC1373" s="88">
        <f t="shared" si="180"/>
        <v>0</v>
      </c>
      <c r="CD1373" s="88">
        <f t="shared" si="181"/>
        <v>0</v>
      </c>
      <c r="CE1373" s="89" t="b">
        <f>IF(CC1373&lt;&gt;0,Árboles!AC1686)</f>
        <v>0</v>
      </c>
    </row>
    <row r="1374" spans="68:83">
      <c r="BP1374" s="10">
        <f>Árboles!B1687</f>
        <v>0</v>
      </c>
      <c r="BQ1374" s="86">
        <f>Árboles!G1687</f>
        <v>0</v>
      </c>
      <c r="BR1374" s="87">
        <f>Árboles!V1687</f>
        <v>0</v>
      </c>
      <c r="BS1374" s="87">
        <f>Árboles!W1687</f>
        <v>0</v>
      </c>
      <c r="BT1374" s="88">
        <f t="shared" si="174"/>
        <v>0</v>
      </c>
      <c r="BU1374" s="88">
        <f t="shared" si="175"/>
        <v>0</v>
      </c>
      <c r="BV1374" s="89" t="b">
        <f>IF(BT1374&lt;&gt;0,Árboles!AC1687)</f>
        <v>0</v>
      </c>
      <c r="BW1374" s="88">
        <f t="shared" si="176"/>
        <v>0</v>
      </c>
      <c r="BX1374" s="88">
        <f t="shared" si="177"/>
        <v>0</v>
      </c>
      <c r="BY1374" s="89" t="b">
        <f>IF(BW1374&lt;&gt;0,Árboles!AC1687)</f>
        <v>0</v>
      </c>
      <c r="BZ1374" s="88">
        <f t="shared" si="178"/>
        <v>0</v>
      </c>
      <c r="CA1374" s="88">
        <f t="shared" si="179"/>
        <v>0</v>
      </c>
      <c r="CB1374" s="89" t="b">
        <f>IF(BZ1374&lt;&gt;0,Árboles!AC1687)</f>
        <v>0</v>
      </c>
      <c r="CC1374" s="88">
        <f t="shared" si="180"/>
        <v>0</v>
      </c>
      <c r="CD1374" s="88">
        <f t="shared" si="181"/>
        <v>0</v>
      </c>
      <c r="CE1374" s="89" t="b">
        <f>IF(CC1374&lt;&gt;0,Árboles!AC1687)</f>
        <v>0</v>
      </c>
    </row>
    <row r="1375" spans="68:83">
      <c r="BP1375" s="10">
        <f>Árboles!B1688</f>
        <v>0</v>
      </c>
      <c r="BQ1375" s="86">
        <f>Árboles!G1688</f>
        <v>0</v>
      </c>
      <c r="BR1375" s="87">
        <f>Árboles!V1688</f>
        <v>0</v>
      </c>
      <c r="BS1375" s="87">
        <f>Árboles!W1688</f>
        <v>0</v>
      </c>
      <c r="BT1375" s="88">
        <f t="shared" si="174"/>
        <v>0</v>
      </c>
      <c r="BU1375" s="88">
        <f t="shared" si="175"/>
        <v>0</v>
      </c>
      <c r="BV1375" s="89" t="b">
        <f>IF(BT1375&lt;&gt;0,Árboles!AC1688)</f>
        <v>0</v>
      </c>
      <c r="BW1375" s="88">
        <f t="shared" si="176"/>
        <v>0</v>
      </c>
      <c r="BX1375" s="88">
        <f t="shared" si="177"/>
        <v>0</v>
      </c>
      <c r="BY1375" s="89" t="b">
        <f>IF(BW1375&lt;&gt;0,Árboles!AC1688)</f>
        <v>0</v>
      </c>
      <c r="BZ1375" s="88">
        <f t="shared" si="178"/>
        <v>0</v>
      </c>
      <c r="CA1375" s="88">
        <f t="shared" si="179"/>
        <v>0</v>
      </c>
      <c r="CB1375" s="89" t="b">
        <f>IF(BZ1375&lt;&gt;0,Árboles!AC1688)</f>
        <v>0</v>
      </c>
      <c r="CC1375" s="88">
        <f t="shared" si="180"/>
        <v>0</v>
      </c>
      <c r="CD1375" s="88">
        <f t="shared" si="181"/>
        <v>0</v>
      </c>
      <c r="CE1375" s="89" t="b">
        <f>IF(CC1375&lt;&gt;0,Árboles!AC1688)</f>
        <v>0</v>
      </c>
    </row>
    <row r="1376" spans="68:83">
      <c r="BP1376" s="10">
        <f>Árboles!B1689</f>
        <v>0</v>
      </c>
      <c r="BQ1376" s="86">
        <f>Árboles!G1689</f>
        <v>0</v>
      </c>
      <c r="BR1376" s="87">
        <f>Árboles!V1689</f>
        <v>0</v>
      </c>
      <c r="BS1376" s="87">
        <f>Árboles!W1689</f>
        <v>0</v>
      </c>
      <c r="BT1376" s="88">
        <f t="shared" si="174"/>
        <v>0</v>
      </c>
      <c r="BU1376" s="88">
        <f t="shared" si="175"/>
        <v>0</v>
      </c>
      <c r="BV1376" s="89" t="b">
        <f>IF(BT1376&lt;&gt;0,Árboles!AC1689)</f>
        <v>0</v>
      </c>
      <c r="BW1376" s="88">
        <f t="shared" si="176"/>
        <v>0</v>
      </c>
      <c r="BX1376" s="88">
        <f t="shared" si="177"/>
        <v>0</v>
      </c>
      <c r="BY1376" s="89" t="b">
        <f>IF(BW1376&lt;&gt;0,Árboles!AC1689)</f>
        <v>0</v>
      </c>
      <c r="BZ1376" s="88">
        <f t="shared" si="178"/>
        <v>0</v>
      </c>
      <c r="CA1376" s="88">
        <f t="shared" si="179"/>
        <v>0</v>
      </c>
      <c r="CB1376" s="89" t="b">
        <f>IF(BZ1376&lt;&gt;0,Árboles!AC1689)</f>
        <v>0</v>
      </c>
      <c r="CC1376" s="88">
        <f t="shared" si="180"/>
        <v>0</v>
      </c>
      <c r="CD1376" s="88">
        <f t="shared" si="181"/>
        <v>0</v>
      </c>
      <c r="CE1376" s="89" t="b">
        <f>IF(CC1376&lt;&gt;0,Árboles!AC1689)</f>
        <v>0</v>
      </c>
    </row>
    <row r="1377" spans="68:83">
      <c r="BP1377" s="10">
        <f>Árboles!B1690</f>
        <v>0</v>
      </c>
      <c r="BQ1377" s="86">
        <f>Árboles!G1690</f>
        <v>0</v>
      </c>
      <c r="BR1377" s="87">
        <f>Árboles!V1690</f>
        <v>0</v>
      </c>
      <c r="BS1377" s="87">
        <f>Árboles!W1690</f>
        <v>0</v>
      </c>
      <c r="BT1377" s="88">
        <f t="shared" si="174"/>
        <v>0</v>
      </c>
      <c r="BU1377" s="88">
        <f t="shared" si="175"/>
        <v>0</v>
      </c>
      <c r="BV1377" s="89" t="b">
        <f>IF(BT1377&lt;&gt;0,Árboles!AC1690)</f>
        <v>0</v>
      </c>
      <c r="BW1377" s="88">
        <f t="shared" si="176"/>
        <v>0</v>
      </c>
      <c r="BX1377" s="88">
        <f t="shared" si="177"/>
        <v>0</v>
      </c>
      <c r="BY1377" s="89" t="b">
        <f>IF(BW1377&lt;&gt;0,Árboles!AC1690)</f>
        <v>0</v>
      </c>
      <c r="BZ1377" s="88">
        <f t="shared" si="178"/>
        <v>0</v>
      </c>
      <c r="CA1377" s="88">
        <f t="shared" si="179"/>
        <v>0</v>
      </c>
      <c r="CB1377" s="89" t="b">
        <f>IF(BZ1377&lt;&gt;0,Árboles!AC1690)</f>
        <v>0</v>
      </c>
      <c r="CC1377" s="88">
        <f t="shared" si="180"/>
        <v>0</v>
      </c>
      <c r="CD1377" s="88">
        <f t="shared" si="181"/>
        <v>0</v>
      </c>
      <c r="CE1377" s="89" t="b">
        <f>IF(CC1377&lt;&gt;0,Árboles!AC1690)</f>
        <v>0</v>
      </c>
    </row>
    <row r="1378" spans="68:83">
      <c r="BP1378" s="10">
        <f>Árboles!B1691</f>
        <v>0</v>
      </c>
      <c r="BQ1378" s="86">
        <f>Árboles!G1691</f>
        <v>0</v>
      </c>
      <c r="BR1378" s="87">
        <f>Árboles!V1691</f>
        <v>0</v>
      </c>
      <c r="BS1378" s="87">
        <f>Árboles!W1691</f>
        <v>0</v>
      </c>
      <c r="BT1378" s="88">
        <f t="shared" si="174"/>
        <v>0</v>
      </c>
      <c r="BU1378" s="88">
        <f t="shared" si="175"/>
        <v>0</v>
      </c>
      <c r="BV1378" s="89" t="b">
        <f>IF(BT1378&lt;&gt;0,Árboles!AC1691)</f>
        <v>0</v>
      </c>
      <c r="BW1378" s="88">
        <f t="shared" si="176"/>
        <v>0</v>
      </c>
      <c r="BX1378" s="88">
        <f t="shared" si="177"/>
        <v>0</v>
      </c>
      <c r="BY1378" s="89" t="b">
        <f>IF(BW1378&lt;&gt;0,Árboles!AC1691)</f>
        <v>0</v>
      </c>
      <c r="BZ1378" s="88">
        <f t="shared" si="178"/>
        <v>0</v>
      </c>
      <c r="CA1378" s="88">
        <f t="shared" si="179"/>
        <v>0</v>
      </c>
      <c r="CB1378" s="89" t="b">
        <f>IF(BZ1378&lt;&gt;0,Árboles!AC1691)</f>
        <v>0</v>
      </c>
      <c r="CC1378" s="88">
        <f t="shared" si="180"/>
        <v>0</v>
      </c>
      <c r="CD1378" s="88">
        <f t="shared" si="181"/>
        <v>0</v>
      </c>
      <c r="CE1378" s="89" t="b">
        <f>IF(CC1378&lt;&gt;0,Árboles!AC1691)</f>
        <v>0</v>
      </c>
    </row>
    <row r="1379" spans="68:83">
      <c r="BP1379" s="10">
        <f>Árboles!B1692</f>
        <v>0</v>
      </c>
      <c r="BQ1379" s="86">
        <f>Árboles!G1692</f>
        <v>0</v>
      </c>
      <c r="BR1379" s="87">
        <f>Árboles!V1692</f>
        <v>0</v>
      </c>
      <c r="BS1379" s="87">
        <f>Árboles!W1692</f>
        <v>0</v>
      </c>
      <c r="BT1379" s="88">
        <f t="shared" si="174"/>
        <v>0</v>
      </c>
      <c r="BU1379" s="88">
        <f t="shared" si="175"/>
        <v>0</v>
      </c>
      <c r="BV1379" s="89" t="b">
        <f>IF(BT1379&lt;&gt;0,Árboles!AC1692)</f>
        <v>0</v>
      </c>
      <c r="BW1379" s="88">
        <f t="shared" si="176"/>
        <v>0</v>
      </c>
      <c r="BX1379" s="88">
        <f t="shared" si="177"/>
        <v>0</v>
      </c>
      <c r="BY1379" s="89" t="b">
        <f>IF(BW1379&lt;&gt;0,Árboles!AC1692)</f>
        <v>0</v>
      </c>
      <c r="BZ1379" s="88">
        <f t="shared" si="178"/>
        <v>0</v>
      </c>
      <c r="CA1379" s="88">
        <f t="shared" si="179"/>
        <v>0</v>
      </c>
      <c r="CB1379" s="89" t="b">
        <f>IF(BZ1379&lt;&gt;0,Árboles!AC1692)</f>
        <v>0</v>
      </c>
      <c r="CC1379" s="88">
        <f t="shared" si="180"/>
        <v>0</v>
      </c>
      <c r="CD1379" s="88">
        <f t="shared" si="181"/>
        <v>0</v>
      </c>
      <c r="CE1379" s="89" t="b">
        <f>IF(CC1379&lt;&gt;0,Árboles!AC1692)</f>
        <v>0</v>
      </c>
    </row>
    <row r="1380" spans="68:83">
      <c r="BP1380" s="10">
        <f>Árboles!B1693</f>
        <v>0</v>
      </c>
      <c r="BQ1380" s="86">
        <f>Árboles!G1693</f>
        <v>0</v>
      </c>
      <c r="BR1380" s="87">
        <f>Árboles!V1693</f>
        <v>0</v>
      </c>
      <c r="BS1380" s="87">
        <f>Árboles!W1693</f>
        <v>0</v>
      </c>
      <c r="BT1380" s="88">
        <f t="shared" si="174"/>
        <v>0</v>
      </c>
      <c r="BU1380" s="88">
        <f t="shared" si="175"/>
        <v>0</v>
      </c>
      <c r="BV1380" s="89" t="b">
        <f>IF(BT1380&lt;&gt;0,Árboles!AC1693)</f>
        <v>0</v>
      </c>
      <c r="BW1380" s="88">
        <f t="shared" si="176"/>
        <v>0</v>
      </c>
      <c r="BX1380" s="88">
        <f t="shared" si="177"/>
        <v>0</v>
      </c>
      <c r="BY1380" s="89" t="b">
        <f>IF(BW1380&lt;&gt;0,Árboles!AC1693)</f>
        <v>0</v>
      </c>
      <c r="BZ1380" s="88">
        <f t="shared" si="178"/>
        <v>0</v>
      </c>
      <c r="CA1380" s="88">
        <f t="shared" si="179"/>
        <v>0</v>
      </c>
      <c r="CB1380" s="89" t="b">
        <f>IF(BZ1380&lt;&gt;0,Árboles!AC1693)</f>
        <v>0</v>
      </c>
      <c r="CC1380" s="88">
        <f t="shared" si="180"/>
        <v>0</v>
      </c>
      <c r="CD1380" s="88">
        <f t="shared" si="181"/>
        <v>0</v>
      </c>
      <c r="CE1380" s="89" t="b">
        <f>IF(CC1380&lt;&gt;0,Árboles!AC1693)</f>
        <v>0</v>
      </c>
    </row>
    <row r="1381" spans="68:83">
      <c r="BP1381" s="10">
        <f>Árboles!B1694</f>
        <v>0</v>
      </c>
      <c r="BQ1381" s="86">
        <f>Árboles!G1694</f>
        <v>0</v>
      </c>
      <c r="BR1381" s="87">
        <f>Árboles!V1694</f>
        <v>0</v>
      </c>
      <c r="BS1381" s="87">
        <f>Árboles!W1694</f>
        <v>0</v>
      </c>
      <c r="BT1381" s="88">
        <f t="shared" si="174"/>
        <v>0</v>
      </c>
      <c r="BU1381" s="88">
        <f t="shared" si="175"/>
        <v>0</v>
      </c>
      <c r="BV1381" s="89" t="b">
        <f>IF(BT1381&lt;&gt;0,Árboles!AC1694)</f>
        <v>0</v>
      </c>
      <c r="BW1381" s="88">
        <f t="shared" si="176"/>
        <v>0</v>
      </c>
      <c r="BX1381" s="88">
        <f t="shared" si="177"/>
        <v>0</v>
      </c>
      <c r="BY1381" s="89" t="b">
        <f>IF(BW1381&lt;&gt;0,Árboles!AC1694)</f>
        <v>0</v>
      </c>
      <c r="BZ1381" s="88">
        <f t="shared" si="178"/>
        <v>0</v>
      </c>
      <c r="CA1381" s="88">
        <f t="shared" si="179"/>
        <v>0</v>
      </c>
      <c r="CB1381" s="89" t="b">
        <f>IF(BZ1381&lt;&gt;0,Árboles!AC1694)</f>
        <v>0</v>
      </c>
      <c r="CC1381" s="88">
        <f t="shared" si="180"/>
        <v>0</v>
      </c>
      <c r="CD1381" s="88">
        <f t="shared" si="181"/>
        <v>0</v>
      </c>
      <c r="CE1381" s="89" t="b">
        <f>IF(CC1381&lt;&gt;0,Árboles!AC1694)</f>
        <v>0</v>
      </c>
    </row>
    <row r="1382" spans="68:83">
      <c r="BP1382" s="10">
        <f>Árboles!B1695</f>
        <v>0</v>
      </c>
      <c r="BQ1382" s="86">
        <f>Árboles!G1695</f>
        <v>0</v>
      </c>
      <c r="BR1382" s="87">
        <f>Árboles!V1695</f>
        <v>0</v>
      </c>
      <c r="BS1382" s="87">
        <f>Árboles!W1695</f>
        <v>0</v>
      </c>
      <c r="BT1382" s="88">
        <f t="shared" si="174"/>
        <v>0</v>
      </c>
      <c r="BU1382" s="88">
        <f t="shared" si="175"/>
        <v>0</v>
      </c>
      <c r="BV1382" s="89" t="b">
        <f>IF(BT1382&lt;&gt;0,Árboles!AC1695)</f>
        <v>0</v>
      </c>
      <c r="BW1382" s="88">
        <f t="shared" si="176"/>
        <v>0</v>
      </c>
      <c r="BX1382" s="88">
        <f t="shared" si="177"/>
        <v>0</v>
      </c>
      <c r="BY1382" s="89" t="b">
        <f>IF(BW1382&lt;&gt;0,Árboles!AC1695)</f>
        <v>0</v>
      </c>
      <c r="BZ1382" s="88">
        <f t="shared" si="178"/>
        <v>0</v>
      </c>
      <c r="CA1382" s="88">
        <f t="shared" si="179"/>
        <v>0</v>
      </c>
      <c r="CB1382" s="89" t="b">
        <f>IF(BZ1382&lt;&gt;0,Árboles!AC1695)</f>
        <v>0</v>
      </c>
      <c r="CC1382" s="88">
        <f t="shared" si="180"/>
        <v>0</v>
      </c>
      <c r="CD1382" s="88">
        <f t="shared" si="181"/>
        <v>0</v>
      </c>
      <c r="CE1382" s="89" t="b">
        <f>IF(CC1382&lt;&gt;0,Árboles!AC1695)</f>
        <v>0</v>
      </c>
    </row>
    <row r="1383" spans="68:83">
      <c r="BP1383" s="10">
        <f>Árboles!B1696</f>
        <v>0</v>
      </c>
      <c r="BQ1383" s="86">
        <f>Árboles!G1696</f>
        <v>0</v>
      </c>
      <c r="BR1383" s="87">
        <f>Árboles!V1696</f>
        <v>0</v>
      </c>
      <c r="BS1383" s="87">
        <f>Árboles!W1696</f>
        <v>0</v>
      </c>
      <c r="BT1383" s="88">
        <f t="shared" si="174"/>
        <v>0</v>
      </c>
      <c r="BU1383" s="88">
        <f t="shared" si="175"/>
        <v>0</v>
      </c>
      <c r="BV1383" s="89" t="b">
        <f>IF(BT1383&lt;&gt;0,Árboles!AC1696)</f>
        <v>0</v>
      </c>
      <c r="BW1383" s="88">
        <f t="shared" si="176"/>
        <v>0</v>
      </c>
      <c r="BX1383" s="88">
        <f t="shared" si="177"/>
        <v>0</v>
      </c>
      <c r="BY1383" s="89" t="b">
        <f>IF(BW1383&lt;&gt;0,Árboles!AC1696)</f>
        <v>0</v>
      </c>
      <c r="BZ1383" s="88">
        <f t="shared" si="178"/>
        <v>0</v>
      </c>
      <c r="CA1383" s="88">
        <f t="shared" si="179"/>
        <v>0</v>
      </c>
      <c r="CB1383" s="89" t="b">
        <f>IF(BZ1383&lt;&gt;0,Árboles!AC1696)</f>
        <v>0</v>
      </c>
      <c r="CC1383" s="88">
        <f t="shared" si="180"/>
        <v>0</v>
      </c>
      <c r="CD1383" s="88">
        <f t="shared" si="181"/>
        <v>0</v>
      </c>
      <c r="CE1383" s="89" t="b">
        <f>IF(CC1383&lt;&gt;0,Árboles!AC1696)</f>
        <v>0</v>
      </c>
    </row>
    <row r="1384" spans="68:83">
      <c r="BP1384" s="10">
        <f>Árboles!B1697</f>
        <v>0</v>
      </c>
      <c r="BQ1384" s="86">
        <f>Árboles!G1697</f>
        <v>0</v>
      </c>
      <c r="BR1384" s="87">
        <f>Árboles!V1697</f>
        <v>0</v>
      </c>
      <c r="BS1384" s="87">
        <f>Árboles!W1697</f>
        <v>0</v>
      </c>
      <c r="BT1384" s="88">
        <f t="shared" si="174"/>
        <v>0</v>
      </c>
      <c r="BU1384" s="88">
        <f t="shared" si="175"/>
        <v>0</v>
      </c>
      <c r="BV1384" s="89" t="b">
        <f>IF(BT1384&lt;&gt;0,Árboles!AC1697)</f>
        <v>0</v>
      </c>
      <c r="BW1384" s="88">
        <f t="shared" si="176"/>
        <v>0</v>
      </c>
      <c r="BX1384" s="88">
        <f t="shared" si="177"/>
        <v>0</v>
      </c>
      <c r="BY1384" s="89" t="b">
        <f>IF(BW1384&lt;&gt;0,Árboles!AC1697)</f>
        <v>0</v>
      </c>
      <c r="BZ1384" s="88">
        <f t="shared" si="178"/>
        <v>0</v>
      </c>
      <c r="CA1384" s="88">
        <f t="shared" si="179"/>
        <v>0</v>
      </c>
      <c r="CB1384" s="89" t="b">
        <f>IF(BZ1384&lt;&gt;0,Árboles!AC1697)</f>
        <v>0</v>
      </c>
      <c r="CC1384" s="88">
        <f t="shared" si="180"/>
        <v>0</v>
      </c>
      <c r="CD1384" s="88">
        <f t="shared" si="181"/>
        <v>0</v>
      </c>
      <c r="CE1384" s="89" t="b">
        <f>IF(CC1384&lt;&gt;0,Árboles!AC1697)</f>
        <v>0</v>
      </c>
    </row>
    <row r="1385" spans="68:83">
      <c r="BP1385" s="10">
        <f>Árboles!B1698</f>
        <v>0</v>
      </c>
      <c r="BQ1385" s="86">
        <f>Árboles!G1698</f>
        <v>0</v>
      </c>
      <c r="BR1385" s="87">
        <f>Árboles!V1698</f>
        <v>0</v>
      </c>
      <c r="BS1385" s="87">
        <f>Árboles!W1698</f>
        <v>0</v>
      </c>
      <c r="BT1385" s="88">
        <f t="shared" si="174"/>
        <v>0</v>
      </c>
      <c r="BU1385" s="88">
        <f t="shared" si="175"/>
        <v>0</v>
      </c>
      <c r="BV1385" s="89" t="b">
        <f>IF(BT1385&lt;&gt;0,Árboles!AC1698)</f>
        <v>0</v>
      </c>
      <c r="BW1385" s="88">
        <f t="shared" si="176"/>
        <v>0</v>
      </c>
      <c r="BX1385" s="88">
        <f t="shared" si="177"/>
        <v>0</v>
      </c>
      <c r="BY1385" s="89" t="b">
        <f>IF(BW1385&lt;&gt;0,Árboles!AC1698)</f>
        <v>0</v>
      </c>
      <c r="BZ1385" s="88">
        <f t="shared" si="178"/>
        <v>0</v>
      </c>
      <c r="CA1385" s="88">
        <f t="shared" si="179"/>
        <v>0</v>
      </c>
      <c r="CB1385" s="89" t="b">
        <f>IF(BZ1385&lt;&gt;0,Árboles!AC1698)</f>
        <v>0</v>
      </c>
      <c r="CC1385" s="88">
        <f t="shared" si="180"/>
        <v>0</v>
      </c>
      <c r="CD1385" s="88">
        <f t="shared" si="181"/>
        <v>0</v>
      </c>
      <c r="CE1385" s="89" t="b">
        <f>IF(CC1385&lt;&gt;0,Árboles!AC1698)</f>
        <v>0</v>
      </c>
    </row>
    <row r="1386" spans="68:83">
      <c r="BP1386" s="10">
        <f>Árboles!B1699</f>
        <v>0</v>
      </c>
      <c r="BQ1386" s="86">
        <f>Árboles!G1699</f>
        <v>0</v>
      </c>
      <c r="BR1386" s="87">
        <f>Árboles!V1699</f>
        <v>0</v>
      </c>
      <c r="BS1386" s="87">
        <f>Árboles!W1699</f>
        <v>0</v>
      </c>
      <c r="BT1386" s="88">
        <f t="shared" si="174"/>
        <v>0</v>
      </c>
      <c r="BU1386" s="88">
        <f t="shared" si="175"/>
        <v>0</v>
      </c>
      <c r="BV1386" s="89" t="b">
        <f>IF(BT1386&lt;&gt;0,Árboles!AC1699)</f>
        <v>0</v>
      </c>
      <c r="BW1386" s="88">
        <f t="shared" si="176"/>
        <v>0</v>
      </c>
      <c r="BX1386" s="88">
        <f t="shared" si="177"/>
        <v>0</v>
      </c>
      <c r="BY1386" s="89" t="b">
        <f>IF(BW1386&lt;&gt;0,Árboles!AC1699)</f>
        <v>0</v>
      </c>
      <c r="BZ1386" s="88">
        <f t="shared" si="178"/>
        <v>0</v>
      </c>
      <c r="CA1386" s="88">
        <f t="shared" si="179"/>
        <v>0</v>
      </c>
      <c r="CB1386" s="89" t="b">
        <f>IF(BZ1386&lt;&gt;0,Árboles!AC1699)</f>
        <v>0</v>
      </c>
      <c r="CC1386" s="88">
        <f t="shared" si="180"/>
        <v>0</v>
      </c>
      <c r="CD1386" s="88">
        <f t="shared" si="181"/>
        <v>0</v>
      </c>
      <c r="CE1386" s="89" t="b">
        <f>IF(CC1386&lt;&gt;0,Árboles!AC1699)</f>
        <v>0</v>
      </c>
    </row>
    <row r="1387" spans="68:83">
      <c r="BP1387" s="10">
        <f>Árboles!B1700</f>
        <v>0</v>
      </c>
      <c r="BQ1387" s="86">
        <f>Árboles!G1700</f>
        <v>0</v>
      </c>
      <c r="BR1387" s="87">
        <f>Árboles!V1700</f>
        <v>0</v>
      </c>
      <c r="BS1387" s="87">
        <f>Árboles!W1700</f>
        <v>0</v>
      </c>
      <c r="BT1387" s="88">
        <f t="shared" si="174"/>
        <v>0</v>
      </c>
      <c r="BU1387" s="88">
        <f t="shared" si="175"/>
        <v>0</v>
      </c>
      <c r="BV1387" s="89" t="b">
        <f>IF(BT1387&lt;&gt;0,Árboles!AC1700)</f>
        <v>0</v>
      </c>
      <c r="BW1387" s="88">
        <f t="shared" si="176"/>
        <v>0</v>
      </c>
      <c r="BX1387" s="88">
        <f t="shared" si="177"/>
        <v>0</v>
      </c>
      <c r="BY1387" s="89" t="b">
        <f>IF(BW1387&lt;&gt;0,Árboles!AC1700)</f>
        <v>0</v>
      </c>
      <c r="BZ1387" s="88">
        <f t="shared" si="178"/>
        <v>0</v>
      </c>
      <c r="CA1387" s="88">
        <f t="shared" si="179"/>
        <v>0</v>
      </c>
      <c r="CB1387" s="89" t="b">
        <f>IF(BZ1387&lt;&gt;0,Árboles!AC1700)</f>
        <v>0</v>
      </c>
      <c r="CC1387" s="88">
        <f t="shared" si="180"/>
        <v>0</v>
      </c>
      <c r="CD1387" s="88">
        <f t="shared" si="181"/>
        <v>0</v>
      </c>
      <c r="CE1387" s="89" t="b">
        <f>IF(CC1387&lt;&gt;0,Árboles!AC1700)</f>
        <v>0</v>
      </c>
    </row>
    <row r="1388" spans="68:83">
      <c r="BP1388" s="10">
        <f>Árboles!B1701</f>
        <v>0</v>
      </c>
      <c r="BQ1388" s="86">
        <f>Árboles!G1701</f>
        <v>0</v>
      </c>
      <c r="BR1388" s="87">
        <f>Árboles!V1701</f>
        <v>0</v>
      </c>
      <c r="BS1388" s="87">
        <f>Árboles!W1701</f>
        <v>0</v>
      </c>
      <c r="BT1388" s="88">
        <f t="shared" si="174"/>
        <v>0</v>
      </c>
      <c r="BU1388" s="88">
        <f t="shared" si="175"/>
        <v>0</v>
      </c>
      <c r="BV1388" s="89" t="b">
        <f>IF(BT1388&lt;&gt;0,Árboles!AC1701)</f>
        <v>0</v>
      </c>
      <c r="BW1388" s="88">
        <f t="shared" si="176"/>
        <v>0</v>
      </c>
      <c r="BX1388" s="88">
        <f t="shared" si="177"/>
        <v>0</v>
      </c>
      <c r="BY1388" s="89" t="b">
        <f>IF(BW1388&lt;&gt;0,Árboles!AC1701)</f>
        <v>0</v>
      </c>
      <c r="BZ1388" s="88">
        <f t="shared" si="178"/>
        <v>0</v>
      </c>
      <c r="CA1388" s="88">
        <f t="shared" si="179"/>
        <v>0</v>
      </c>
      <c r="CB1388" s="89" t="b">
        <f>IF(BZ1388&lt;&gt;0,Árboles!AC1701)</f>
        <v>0</v>
      </c>
      <c r="CC1388" s="88">
        <f t="shared" si="180"/>
        <v>0</v>
      </c>
      <c r="CD1388" s="88">
        <f t="shared" si="181"/>
        <v>0</v>
      </c>
      <c r="CE1388" s="89" t="b">
        <f>IF(CC1388&lt;&gt;0,Árboles!AC1701)</f>
        <v>0</v>
      </c>
    </row>
    <row r="1389" spans="68:83">
      <c r="BP1389" s="10">
        <f>Árboles!B1702</f>
        <v>0</v>
      </c>
      <c r="BQ1389" s="86">
        <f>Árboles!G1702</f>
        <v>0</v>
      </c>
      <c r="BR1389" s="87">
        <f>Árboles!V1702</f>
        <v>0</v>
      </c>
      <c r="BS1389" s="87">
        <f>Árboles!W1702</f>
        <v>0</v>
      </c>
      <c r="BT1389" s="88">
        <f t="shared" si="174"/>
        <v>0</v>
      </c>
      <c r="BU1389" s="88">
        <f t="shared" si="175"/>
        <v>0</v>
      </c>
      <c r="BV1389" s="89" t="b">
        <f>IF(BT1389&lt;&gt;0,Árboles!AC1702)</f>
        <v>0</v>
      </c>
      <c r="BW1389" s="88">
        <f t="shared" si="176"/>
        <v>0</v>
      </c>
      <c r="BX1389" s="88">
        <f t="shared" si="177"/>
        <v>0</v>
      </c>
      <c r="BY1389" s="89" t="b">
        <f>IF(BW1389&lt;&gt;0,Árboles!AC1702)</f>
        <v>0</v>
      </c>
      <c r="BZ1389" s="88">
        <f t="shared" si="178"/>
        <v>0</v>
      </c>
      <c r="CA1389" s="88">
        <f t="shared" si="179"/>
        <v>0</v>
      </c>
      <c r="CB1389" s="89" t="b">
        <f>IF(BZ1389&lt;&gt;0,Árboles!AC1702)</f>
        <v>0</v>
      </c>
      <c r="CC1389" s="88">
        <f t="shared" si="180"/>
        <v>0</v>
      </c>
      <c r="CD1389" s="88">
        <f t="shared" si="181"/>
        <v>0</v>
      </c>
      <c r="CE1389" s="89" t="b">
        <f>IF(CC1389&lt;&gt;0,Árboles!AC1702)</f>
        <v>0</v>
      </c>
    </row>
    <row r="1390" spans="68:83">
      <c r="BP1390" s="10">
        <f>Árboles!B1703</f>
        <v>0</v>
      </c>
      <c r="BQ1390" s="86">
        <f>Árboles!G1703</f>
        <v>0</v>
      </c>
      <c r="BR1390" s="87">
        <f>Árboles!V1703</f>
        <v>0</v>
      </c>
      <c r="BS1390" s="87">
        <f>Árboles!W1703</f>
        <v>0</v>
      </c>
      <c r="BT1390" s="88">
        <f t="shared" si="174"/>
        <v>0</v>
      </c>
      <c r="BU1390" s="88">
        <f t="shared" si="175"/>
        <v>0</v>
      </c>
      <c r="BV1390" s="89" t="b">
        <f>IF(BT1390&lt;&gt;0,Árboles!AC1703)</f>
        <v>0</v>
      </c>
      <c r="BW1390" s="88">
        <f t="shared" si="176"/>
        <v>0</v>
      </c>
      <c r="BX1390" s="88">
        <f t="shared" si="177"/>
        <v>0</v>
      </c>
      <c r="BY1390" s="89" t="b">
        <f>IF(BW1390&lt;&gt;0,Árboles!AC1703)</f>
        <v>0</v>
      </c>
      <c r="BZ1390" s="88">
        <f t="shared" si="178"/>
        <v>0</v>
      </c>
      <c r="CA1390" s="88">
        <f t="shared" si="179"/>
        <v>0</v>
      </c>
      <c r="CB1390" s="89" t="b">
        <f>IF(BZ1390&lt;&gt;0,Árboles!AC1703)</f>
        <v>0</v>
      </c>
      <c r="CC1390" s="88">
        <f t="shared" si="180"/>
        <v>0</v>
      </c>
      <c r="CD1390" s="88">
        <f t="shared" si="181"/>
        <v>0</v>
      </c>
      <c r="CE1390" s="89" t="b">
        <f>IF(CC1390&lt;&gt;0,Árboles!AC1703)</f>
        <v>0</v>
      </c>
    </row>
    <row r="1391" spans="68:83">
      <c r="BP1391" s="10">
        <f>Árboles!B1704</f>
        <v>0</v>
      </c>
      <c r="BQ1391" s="86">
        <f>Árboles!G1704</f>
        <v>0</v>
      </c>
      <c r="BR1391" s="87">
        <f>Árboles!V1704</f>
        <v>0</v>
      </c>
      <c r="BS1391" s="87">
        <f>Árboles!W1704</f>
        <v>0</v>
      </c>
      <c r="BT1391" s="88">
        <f t="shared" si="174"/>
        <v>0</v>
      </c>
      <c r="BU1391" s="88">
        <f t="shared" si="175"/>
        <v>0</v>
      </c>
      <c r="BV1391" s="89" t="b">
        <f>IF(BT1391&lt;&gt;0,Árboles!AC1704)</f>
        <v>0</v>
      </c>
      <c r="BW1391" s="88">
        <f t="shared" si="176"/>
        <v>0</v>
      </c>
      <c r="BX1391" s="88">
        <f t="shared" si="177"/>
        <v>0</v>
      </c>
      <c r="BY1391" s="89" t="b">
        <f>IF(BW1391&lt;&gt;0,Árboles!AC1704)</f>
        <v>0</v>
      </c>
      <c r="BZ1391" s="88">
        <f t="shared" si="178"/>
        <v>0</v>
      </c>
      <c r="CA1391" s="88">
        <f t="shared" si="179"/>
        <v>0</v>
      </c>
      <c r="CB1391" s="89" t="b">
        <f>IF(BZ1391&lt;&gt;0,Árboles!AC1704)</f>
        <v>0</v>
      </c>
      <c r="CC1391" s="88">
        <f t="shared" si="180"/>
        <v>0</v>
      </c>
      <c r="CD1391" s="88">
        <f t="shared" si="181"/>
        <v>0</v>
      </c>
      <c r="CE1391" s="89" t="b">
        <f>IF(CC1391&lt;&gt;0,Árboles!AC1704)</f>
        <v>0</v>
      </c>
    </row>
    <row r="1392" spans="68:83">
      <c r="BP1392" s="10">
        <f>Árboles!B1705</f>
        <v>0</v>
      </c>
      <c r="BQ1392" s="86">
        <f>Árboles!G1705</f>
        <v>0</v>
      </c>
      <c r="BR1392" s="87">
        <f>Árboles!V1705</f>
        <v>0</v>
      </c>
      <c r="BS1392" s="87">
        <f>Árboles!W1705</f>
        <v>0</v>
      </c>
      <c r="BT1392" s="88">
        <f t="shared" si="174"/>
        <v>0</v>
      </c>
      <c r="BU1392" s="88">
        <f t="shared" si="175"/>
        <v>0</v>
      </c>
      <c r="BV1392" s="89" t="b">
        <f>IF(BT1392&lt;&gt;0,Árboles!AC1705)</f>
        <v>0</v>
      </c>
      <c r="BW1392" s="88">
        <f t="shared" si="176"/>
        <v>0</v>
      </c>
      <c r="BX1392" s="88">
        <f t="shared" si="177"/>
        <v>0</v>
      </c>
      <c r="BY1392" s="89" t="b">
        <f>IF(BW1392&lt;&gt;0,Árboles!AC1705)</f>
        <v>0</v>
      </c>
      <c r="BZ1392" s="88">
        <f t="shared" si="178"/>
        <v>0</v>
      </c>
      <c r="CA1392" s="88">
        <f t="shared" si="179"/>
        <v>0</v>
      </c>
      <c r="CB1392" s="89" t="b">
        <f>IF(BZ1392&lt;&gt;0,Árboles!AC1705)</f>
        <v>0</v>
      </c>
      <c r="CC1392" s="88">
        <f t="shared" si="180"/>
        <v>0</v>
      </c>
      <c r="CD1392" s="88">
        <f t="shared" si="181"/>
        <v>0</v>
      </c>
      <c r="CE1392" s="89" t="b">
        <f>IF(CC1392&lt;&gt;0,Árboles!AC1705)</f>
        <v>0</v>
      </c>
    </row>
    <row r="1393" spans="68:83">
      <c r="BP1393" s="10">
        <f>Árboles!B1706</f>
        <v>0</v>
      </c>
      <c r="BQ1393" s="86">
        <f>Árboles!G1706</f>
        <v>0</v>
      </c>
      <c r="BR1393" s="87">
        <f>Árboles!V1706</f>
        <v>0</v>
      </c>
      <c r="BS1393" s="87">
        <f>Árboles!W1706</f>
        <v>0</v>
      </c>
      <c r="BT1393" s="88">
        <f t="shared" si="174"/>
        <v>0</v>
      </c>
      <c r="BU1393" s="88">
        <f t="shared" si="175"/>
        <v>0</v>
      </c>
      <c r="BV1393" s="89" t="b">
        <f>IF(BT1393&lt;&gt;0,Árboles!AC1706)</f>
        <v>0</v>
      </c>
      <c r="BW1393" s="88">
        <f t="shared" si="176"/>
        <v>0</v>
      </c>
      <c r="BX1393" s="88">
        <f t="shared" si="177"/>
        <v>0</v>
      </c>
      <c r="BY1393" s="89" t="b">
        <f>IF(BW1393&lt;&gt;0,Árboles!AC1706)</f>
        <v>0</v>
      </c>
      <c r="BZ1393" s="88">
        <f t="shared" si="178"/>
        <v>0</v>
      </c>
      <c r="CA1393" s="88">
        <f t="shared" si="179"/>
        <v>0</v>
      </c>
      <c r="CB1393" s="89" t="b">
        <f>IF(BZ1393&lt;&gt;0,Árboles!AC1706)</f>
        <v>0</v>
      </c>
      <c r="CC1393" s="88">
        <f t="shared" si="180"/>
        <v>0</v>
      </c>
      <c r="CD1393" s="88">
        <f t="shared" si="181"/>
        <v>0</v>
      </c>
      <c r="CE1393" s="89" t="b">
        <f>IF(CC1393&lt;&gt;0,Árboles!AC1706)</f>
        <v>0</v>
      </c>
    </row>
    <row r="1394" spans="68:83">
      <c r="BP1394" s="10">
        <f>Árboles!B1707</f>
        <v>0</v>
      </c>
      <c r="BQ1394" s="86">
        <f>Árboles!G1707</f>
        <v>0</v>
      </c>
      <c r="BR1394" s="87">
        <f>Árboles!V1707</f>
        <v>0</v>
      </c>
      <c r="BS1394" s="87">
        <f>Árboles!W1707</f>
        <v>0</v>
      </c>
      <c r="BT1394" s="88">
        <f t="shared" si="174"/>
        <v>0</v>
      </c>
      <c r="BU1394" s="88">
        <f t="shared" si="175"/>
        <v>0</v>
      </c>
      <c r="BV1394" s="89" t="b">
        <f>IF(BT1394&lt;&gt;0,Árboles!AC1707)</f>
        <v>0</v>
      </c>
      <c r="BW1394" s="88">
        <f t="shared" si="176"/>
        <v>0</v>
      </c>
      <c r="BX1394" s="88">
        <f t="shared" si="177"/>
        <v>0</v>
      </c>
      <c r="BY1394" s="89" t="b">
        <f>IF(BW1394&lt;&gt;0,Árboles!AC1707)</f>
        <v>0</v>
      </c>
      <c r="BZ1394" s="88">
        <f t="shared" si="178"/>
        <v>0</v>
      </c>
      <c r="CA1394" s="88">
        <f t="shared" si="179"/>
        <v>0</v>
      </c>
      <c r="CB1394" s="89" t="b">
        <f>IF(BZ1394&lt;&gt;0,Árboles!AC1707)</f>
        <v>0</v>
      </c>
      <c r="CC1394" s="88">
        <f t="shared" si="180"/>
        <v>0</v>
      </c>
      <c r="CD1394" s="88">
        <f t="shared" si="181"/>
        <v>0</v>
      </c>
      <c r="CE1394" s="89" t="b">
        <f>IF(CC1394&lt;&gt;0,Árboles!AC1707)</f>
        <v>0</v>
      </c>
    </row>
    <row r="1395" spans="68:83">
      <c r="BP1395" s="10">
        <f>Árboles!B1708</f>
        <v>0</v>
      </c>
      <c r="BQ1395" s="86">
        <f>Árboles!G1708</f>
        <v>0</v>
      </c>
      <c r="BR1395" s="87">
        <f>Árboles!V1708</f>
        <v>0</v>
      </c>
      <c r="BS1395" s="87">
        <f>Árboles!W1708</f>
        <v>0</v>
      </c>
      <c r="BT1395" s="88">
        <f t="shared" si="174"/>
        <v>0</v>
      </c>
      <c r="BU1395" s="88">
        <f t="shared" si="175"/>
        <v>0</v>
      </c>
      <c r="BV1395" s="89" t="b">
        <f>IF(BT1395&lt;&gt;0,Árboles!AC1708)</f>
        <v>0</v>
      </c>
      <c r="BW1395" s="88">
        <f t="shared" si="176"/>
        <v>0</v>
      </c>
      <c r="BX1395" s="88">
        <f t="shared" si="177"/>
        <v>0</v>
      </c>
      <c r="BY1395" s="89" t="b">
        <f>IF(BW1395&lt;&gt;0,Árboles!AC1708)</f>
        <v>0</v>
      </c>
      <c r="BZ1395" s="88">
        <f t="shared" si="178"/>
        <v>0</v>
      </c>
      <c r="CA1395" s="88">
        <f t="shared" si="179"/>
        <v>0</v>
      </c>
      <c r="CB1395" s="89" t="b">
        <f>IF(BZ1395&lt;&gt;0,Árboles!AC1708)</f>
        <v>0</v>
      </c>
      <c r="CC1395" s="88">
        <f t="shared" si="180"/>
        <v>0</v>
      </c>
      <c r="CD1395" s="88">
        <f t="shared" si="181"/>
        <v>0</v>
      </c>
      <c r="CE1395" s="89" t="b">
        <f>IF(CC1395&lt;&gt;0,Árboles!AC1708)</f>
        <v>0</v>
      </c>
    </row>
    <row r="1396" spans="68:83">
      <c r="BP1396" s="10">
        <f>Árboles!B1709</f>
        <v>0</v>
      </c>
      <c r="BQ1396" s="86">
        <f>Árboles!G1709</f>
        <v>0</v>
      </c>
      <c r="BR1396" s="87">
        <f>Árboles!V1709</f>
        <v>0</v>
      </c>
      <c r="BS1396" s="87">
        <f>Árboles!W1709</f>
        <v>0</v>
      </c>
      <c r="BT1396" s="88">
        <f t="shared" si="174"/>
        <v>0</v>
      </c>
      <c r="BU1396" s="88">
        <f t="shared" si="175"/>
        <v>0</v>
      </c>
      <c r="BV1396" s="89" t="b">
        <f>IF(BT1396&lt;&gt;0,Árboles!AC1709)</f>
        <v>0</v>
      </c>
      <c r="BW1396" s="88">
        <f t="shared" si="176"/>
        <v>0</v>
      </c>
      <c r="BX1396" s="88">
        <f t="shared" si="177"/>
        <v>0</v>
      </c>
      <c r="BY1396" s="89" t="b">
        <f>IF(BW1396&lt;&gt;0,Árboles!AC1709)</f>
        <v>0</v>
      </c>
      <c r="BZ1396" s="88">
        <f t="shared" si="178"/>
        <v>0</v>
      </c>
      <c r="CA1396" s="88">
        <f t="shared" si="179"/>
        <v>0</v>
      </c>
      <c r="CB1396" s="89" t="b">
        <f>IF(BZ1396&lt;&gt;0,Árboles!AC1709)</f>
        <v>0</v>
      </c>
      <c r="CC1396" s="88">
        <f t="shared" si="180"/>
        <v>0</v>
      </c>
      <c r="CD1396" s="88">
        <f t="shared" si="181"/>
        <v>0</v>
      </c>
      <c r="CE1396" s="89" t="b">
        <f>IF(CC1396&lt;&gt;0,Árboles!AC1709)</f>
        <v>0</v>
      </c>
    </row>
    <row r="1397" spans="68:83">
      <c r="BP1397" s="10">
        <f>Árboles!B1710</f>
        <v>0</v>
      </c>
      <c r="BQ1397" s="86">
        <f>Árboles!G1710</f>
        <v>0</v>
      </c>
      <c r="BR1397" s="87">
        <f>Árboles!V1710</f>
        <v>0</v>
      </c>
      <c r="BS1397" s="87">
        <f>Árboles!W1710</f>
        <v>0</v>
      </c>
      <c r="BT1397" s="88">
        <f t="shared" si="174"/>
        <v>0</v>
      </c>
      <c r="BU1397" s="88">
        <f t="shared" si="175"/>
        <v>0</v>
      </c>
      <c r="BV1397" s="89" t="b">
        <f>IF(BT1397&lt;&gt;0,Árboles!AC1710)</f>
        <v>0</v>
      </c>
      <c r="BW1397" s="88">
        <f t="shared" si="176"/>
        <v>0</v>
      </c>
      <c r="BX1397" s="88">
        <f t="shared" si="177"/>
        <v>0</v>
      </c>
      <c r="BY1397" s="89" t="b">
        <f>IF(BW1397&lt;&gt;0,Árboles!AC1710)</f>
        <v>0</v>
      </c>
      <c r="BZ1397" s="88">
        <f t="shared" si="178"/>
        <v>0</v>
      </c>
      <c r="CA1397" s="88">
        <f t="shared" si="179"/>
        <v>0</v>
      </c>
      <c r="CB1397" s="89" t="b">
        <f>IF(BZ1397&lt;&gt;0,Árboles!AC1710)</f>
        <v>0</v>
      </c>
      <c r="CC1397" s="88">
        <f t="shared" si="180"/>
        <v>0</v>
      </c>
      <c r="CD1397" s="88">
        <f t="shared" si="181"/>
        <v>0</v>
      </c>
      <c r="CE1397" s="89" t="b">
        <f>IF(CC1397&lt;&gt;0,Árboles!AC1710)</f>
        <v>0</v>
      </c>
    </row>
    <row r="1398" spans="68:83">
      <c r="BP1398" s="10">
        <f>Árboles!B1711</f>
        <v>0</v>
      </c>
      <c r="BQ1398" s="86">
        <f>Árboles!G1711</f>
        <v>0</v>
      </c>
      <c r="BR1398" s="87">
        <f>Árboles!V1711</f>
        <v>0</v>
      </c>
      <c r="BS1398" s="87">
        <f>Árboles!W1711</f>
        <v>0</v>
      </c>
      <c r="BT1398" s="88">
        <f t="shared" si="174"/>
        <v>0</v>
      </c>
      <c r="BU1398" s="88">
        <f t="shared" si="175"/>
        <v>0</v>
      </c>
      <c r="BV1398" s="89" t="b">
        <f>IF(BT1398&lt;&gt;0,Árboles!AC1711)</f>
        <v>0</v>
      </c>
      <c r="BW1398" s="88">
        <f t="shared" si="176"/>
        <v>0</v>
      </c>
      <c r="BX1398" s="88">
        <f t="shared" si="177"/>
        <v>0</v>
      </c>
      <c r="BY1398" s="89" t="b">
        <f>IF(BW1398&lt;&gt;0,Árboles!AC1711)</f>
        <v>0</v>
      </c>
      <c r="BZ1398" s="88">
        <f t="shared" si="178"/>
        <v>0</v>
      </c>
      <c r="CA1398" s="88">
        <f t="shared" si="179"/>
        <v>0</v>
      </c>
      <c r="CB1398" s="89" t="b">
        <f>IF(BZ1398&lt;&gt;0,Árboles!AC1711)</f>
        <v>0</v>
      </c>
      <c r="CC1398" s="88">
        <f t="shared" si="180"/>
        <v>0</v>
      </c>
      <c r="CD1398" s="88">
        <f t="shared" si="181"/>
        <v>0</v>
      </c>
      <c r="CE1398" s="89" t="b">
        <f>IF(CC1398&lt;&gt;0,Árboles!AC1711)</f>
        <v>0</v>
      </c>
    </row>
    <row r="1399" spans="68:83">
      <c r="BP1399" s="10">
        <f>Árboles!B1712</f>
        <v>0</v>
      </c>
      <c r="BQ1399" s="86">
        <f>Árboles!G1712</f>
        <v>0</v>
      </c>
      <c r="BR1399" s="87">
        <f>Árboles!V1712</f>
        <v>0</v>
      </c>
      <c r="BS1399" s="87">
        <f>Árboles!W1712</f>
        <v>0</v>
      </c>
      <c r="BT1399" s="88">
        <f t="shared" si="174"/>
        <v>0</v>
      </c>
      <c r="BU1399" s="88">
        <f t="shared" si="175"/>
        <v>0</v>
      </c>
      <c r="BV1399" s="89" t="b">
        <f>IF(BT1399&lt;&gt;0,Árboles!AC1712)</f>
        <v>0</v>
      </c>
      <c r="BW1399" s="88">
        <f t="shared" si="176"/>
        <v>0</v>
      </c>
      <c r="BX1399" s="88">
        <f t="shared" si="177"/>
        <v>0</v>
      </c>
      <c r="BY1399" s="89" t="b">
        <f>IF(BW1399&lt;&gt;0,Árboles!AC1712)</f>
        <v>0</v>
      </c>
      <c r="BZ1399" s="88">
        <f t="shared" si="178"/>
        <v>0</v>
      </c>
      <c r="CA1399" s="88">
        <f t="shared" si="179"/>
        <v>0</v>
      </c>
      <c r="CB1399" s="89" t="b">
        <f>IF(BZ1399&lt;&gt;0,Árboles!AC1712)</f>
        <v>0</v>
      </c>
      <c r="CC1399" s="88">
        <f t="shared" si="180"/>
        <v>0</v>
      </c>
      <c r="CD1399" s="88">
        <f t="shared" si="181"/>
        <v>0</v>
      </c>
      <c r="CE1399" s="89" t="b">
        <f>IF(CC1399&lt;&gt;0,Árboles!AC1712)</f>
        <v>0</v>
      </c>
    </row>
    <row r="1400" spans="68:83">
      <c r="BP1400" s="10">
        <f>Árboles!B1713</f>
        <v>0</v>
      </c>
      <c r="BQ1400" s="86">
        <f>Árboles!G1713</f>
        <v>0</v>
      </c>
      <c r="BR1400" s="87">
        <f>Árboles!V1713</f>
        <v>0</v>
      </c>
      <c r="BS1400" s="87">
        <f>Árboles!W1713</f>
        <v>0</v>
      </c>
      <c r="BT1400" s="88">
        <f t="shared" si="174"/>
        <v>0</v>
      </c>
      <c r="BU1400" s="88">
        <f t="shared" si="175"/>
        <v>0</v>
      </c>
      <c r="BV1400" s="89" t="b">
        <f>IF(BT1400&lt;&gt;0,Árboles!AC1713)</f>
        <v>0</v>
      </c>
      <c r="BW1400" s="88">
        <f t="shared" si="176"/>
        <v>0</v>
      </c>
      <c r="BX1400" s="88">
        <f t="shared" si="177"/>
        <v>0</v>
      </c>
      <c r="BY1400" s="89" t="b">
        <f>IF(BW1400&lt;&gt;0,Árboles!AC1713)</f>
        <v>0</v>
      </c>
      <c r="BZ1400" s="88">
        <f t="shared" si="178"/>
        <v>0</v>
      </c>
      <c r="CA1400" s="88">
        <f t="shared" si="179"/>
        <v>0</v>
      </c>
      <c r="CB1400" s="89" t="b">
        <f>IF(BZ1400&lt;&gt;0,Árboles!AC1713)</f>
        <v>0</v>
      </c>
      <c r="CC1400" s="88">
        <f t="shared" si="180"/>
        <v>0</v>
      </c>
      <c r="CD1400" s="88">
        <f t="shared" si="181"/>
        <v>0</v>
      </c>
      <c r="CE1400" s="89" t="b">
        <f>IF(CC1400&lt;&gt;0,Árboles!AC1713)</f>
        <v>0</v>
      </c>
    </row>
    <row r="1401" spans="68:83">
      <c r="BP1401" s="10">
        <f>Árboles!B1714</f>
        <v>0</v>
      </c>
      <c r="BQ1401" s="86">
        <f>Árboles!G1714</f>
        <v>0</v>
      </c>
      <c r="BR1401" s="87">
        <f>Árboles!V1714</f>
        <v>0</v>
      </c>
      <c r="BS1401" s="87">
        <f>Árboles!W1714</f>
        <v>0</v>
      </c>
      <c r="BT1401" s="88">
        <f t="shared" si="174"/>
        <v>0</v>
      </c>
      <c r="BU1401" s="88">
        <f t="shared" si="175"/>
        <v>0</v>
      </c>
      <c r="BV1401" s="89" t="b">
        <f>IF(BT1401&lt;&gt;0,Árboles!AC1714)</f>
        <v>0</v>
      </c>
      <c r="BW1401" s="88">
        <f t="shared" si="176"/>
        <v>0</v>
      </c>
      <c r="BX1401" s="88">
        <f t="shared" si="177"/>
        <v>0</v>
      </c>
      <c r="BY1401" s="89" t="b">
        <f>IF(BW1401&lt;&gt;0,Árboles!AC1714)</f>
        <v>0</v>
      </c>
      <c r="BZ1401" s="88">
        <f t="shared" si="178"/>
        <v>0</v>
      </c>
      <c r="CA1401" s="88">
        <f t="shared" si="179"/>
        <v>0</v>
      </c>
      <c r="CB1401" s="89" t="b">
        <f>IF(BZ1401&lt;&gt;0,Árboles!AC1714)</f>
        <v>0</v>
      </c>
      <c r="CC1401" s="88">
        <f t="shared" si="180"/>
        <v>0</v>
      </c>
      <c r="CD1401" s="88">
        <f t="shared" si="181"/>
        <v>0</v>
      </c>
      <c r="CE1401" s="89" t="b">
        <f>IF(CC1401&lt;&gt;0,Árboles!AC1714)</f>
        <v>0</v>
      </c>
    </row>
    <row r="1402" spans="68:83">
      <c r="BP1402" s="10">
        <f>Árboles!B1715</f>
        <v>0</v>
      </c>
      <c r="BQ1402" s="86">
        <f>Árboles!G1715</f>
        <v>0</v>
      </c>
      <c r="BR1402" s="87">
        <f>Árboles!V1715</f>
        <v>0</v>
      </c>
      <c r="BS1402" s="87">
        <f>Árboles!W1715</f>
        <v>0</v>
      </c>
      <c r="BT1402" s="88">
        <f t="shared" si="174"/>
        <v>0</v>
      </c>
      <c r="BU1402" s="88">
        <f t="shared" si="175"/>
        <v>0</v>
      </c>
      <c r="BV1402" s="89" t="b">
        <f>IF(BT1402&lt;&gt;0,Árboles!AC1715)</f>
        <v>0</v>
      </c>
      <c r="BW1402" s="88">
        <f t="shared" si="176"/>
        <v>0</v>
      </c>
      <c r="BX1402" s="88">
        <f t="shared" si="177"/>
        <v>0</v>
      </c>
      <c r="BY1402" s="89" t="b">
        <f>IF(BW1402&lt;&gt;0,Árboles!AC1715)</f>
        <v>0</v>
      </c>
      <c r="BZ1402" s="88">
        <f t="shared" si="178"/>
        <v>0</v>
      </c>
      <c r="CA1402" s="88">
        <f t="shared" si="179"/>
        <v>0</v>
      </c>
      <c r="CB1402" s="89" t="b">
        <f>IF(BZ1402&lt;&gt;0,Árboles!AC1715)</f>
        <v>0</v>
      </c>
      <c r="CC1402" s="88">
        <f t="shared" si="180"/>
        <v>0</v>
      </c>
      <c r="CD1402" s="88">
        <f t="shared" si="181"/>
        <v>0</v>
      </c>
      <c r="CE1402" s="89" t="b">
        <f>IF(CC1402&lt;&gt;0,Árboles!AC1715)</f>
        <v>0</v>
      </c>
    </row>
    <row r="1403" spans="68:83">
      <c r="BP1403" s="10">
        <f>Árboles!B1716</f>
        <v>0</v>
      </c>
      <c r="BQ1403" s="86">
        <f>Árboles!G1716</f>
        <v>0</v>
      </c>
      <c r="BR1403" s="87">
        <f>Árboles!V1716</f>
        <v>0</v>
      </c>
      <c r="BS1403" s="87">
        <f>Árboles!W1716</f>
        <v>0</v>
      </c>
      <c r="BT1403" s="88">
        <f t="shared" si="174"/>
        <v>0</v>
      </c>
      <c r="BU1403" s="88">
        <f t="shared" si="175"/>
        <v>0</v>
      </c>
      <c r="BV1403" s="89" t="b">
        <f>IF(BT1403&lt;&gt;0,Árboles!AC1716)</f>
        <v>0</v>
      </c>
      <c r="BW1403" s="88">
        <f t="shared" si="176"/>
        <v>0</v>
      </c>
      <c r="BX1403" s="88">
        <f t="shared" si="177"/>
        <v>0</v>
      </c>
      <c r="BY1403" s="89" t="b">
        <f>IF(BW1403&lt;&gt;0,Árboles!AC1716)</f>
        <v>0</v>
      </c>
      <c r="BZ1403" s="88">
        <f t="shared" si="178"/>
        <v>0</v>
      </c>
      <c r="CA1403" s="88">
        <f t="shared" si="179"/>
        <v>0</v>
      </c>
      <c r="CB1403" s="89" t="b">
        <f>IF(BZ1403&lt;&gt;0,Árboles!AC1716)</f>
        <v>0</v>
      </c>
      <c r="CC1403" s="88">
        <f t="shared" si="180"/>
        <v>0</v>
      </c>
      <c r="CD1403" s="88">
        <f t="shared" si="181"/>
        <v>0</v>
      </c>
      <c r="CE1403" s="89" t="b">
        <f>IF(CC1403&lt;&gt;0,Árboles!AC1716)</f>
        <v>0</v>
      </c>
    </row>
    <row r="1404" spans="68:83">
      <c r="BP1404" s="10">
        <f>Árboles!B1717</f>
        <v>0</v>
      </c>
      <c r="BQ1404" s="86">
        <f>Árboles!G1717</f>
        <v>0</v>
      </c>
      <c r="BR1404" s="87">
        <f>Árboles!V1717</f>
        <v>0</v>
      </c>
      <c r="BS1404" s="87">
        <f>Árboles!W1717</f>
        <v>0</v>
      </c>
      <c r="BT1404" s="88">
        <f t="shared" si="174"/>
        <v>0</v>
      </c>
      <c r="BU1404" s="88">
        <f t="shared" si="175"/>
        <v>0</v>
      </c>
      <c r="BV1404" s="89" t="b">
        <f>IF(BT1404&lt;&gt;0,Árboles!AC1717)</f>
        <v>0</v>
      </c>
      <c r="BW1404" s="88">
        <f t="shared" si="176"/>
        <v>0</v>
      </c>
      <c r="BX1404" s="88">
        <f t="shared" si="177"/>
        <v>0</v>
      </c>
      <c r="BY1404" s="89" t="b">
        <f>IF(BW1404&lt;&gt;0,Árboles!AC1717)</f>
        <v>0</v>
      </c>
      <c r="BZ1404" s="88">
        <f t="shared" si="178"/>
        <v>0</v>
      </c>
      <c r="CA1404" s="88">
        <f t="shared" si="179"/>
        <v>0</v>
      </c>
      <c r="CB1404" s="89" t="b">
        <f>IF(BZ1404&lt;&gt;0,Árboles!AC1717)</f>
        <v>0</v>
      </c>
      <c r="CC1404" s="88">
        <f t="shared" si="180"/>
        <v>0</v>
      </c>
      <c r="CD1404" s="88">
        <f t="shared" si="181"/>
        <v>0</v>
      </c>
      <c r="CE1404" s="89" t="b">
        <f>IF(CC1404&lt;&gt;0,Árboles!AC1717)</f>
        <v>0</v>
      </c>
    </row>
    <row r="1405" spans="68:83">
      <c r="BP1405" s="10">
        <f>Árboles!B1718</f>
        <v>0</v>
      </c>
      <c r="BQ1405" s="86">
        <f>Árboles!G1718</f>
        <v>0</v>
      </c>
      <c r="BR1405" s="87">
        <f>Árboles!V1718</f>
        <v>0</v>
      </c>
      <c r="BS1405" s="87">
        <f>Árboles!W1718</f>
        <v>0</v>
      </c>
      <c r="BT1405" s="88">
        <f t="shared" si="174"/>
        <v>0</v>
      </c>
      <c r="BU1405" s="88">
        <f t="shared" si="175"/>
        <v>0</v>
      </c>
      <c r="BV1405" s="89" t="b">
        <f>IF(BT1405&lt;&gt;0,Árboles!AC1718)</f>
        <v>0</v>
      </c>
      <c r="BW1405" s="88">
        <f t="shared" si="176"/>
        <v>0</v>
      </c>
      <c r="BX1405" s="88">
        <f t="shared" si="177"/>
        <v>0</v>
      </c>
      <c r="BY1405" s="89" t="b">
        <f>IF(BW1405&lt;&gt;0,Árboles!AC1718)</f>
        <v>0</v>
      </c>
      <c r="BZ1405" s="88">
        <f t="shared" si="178"/>
        <v>0</v>
      </c>
      <c r="CA1405" s="88">
        <f t="shared" si="179"/>
        <v>0</v>
      </c>
      <c r="CB1405" s="89" t="b">
        <f>IF(BZ1405&lt;&gt;0,Árboles!AC1718)</f>
        <v>0</v>
      </c>
      <c r="CC1405" s="88">
        <f t="shared" si="180"/>
        <v>0</v>
      </c>
      <c r="CD1405" s="88">
        <f t="shared" si="181"/>
        <v>0</v>
      </c>
      <c r="CE1405" s="89" t="b">
        <f>IF(CC1405&lt;&gt;0,Árboles!AC1718)</f>
        <v>0</v>
      </c>
    </row>
    <row r="1406" spans="68:83">
      <c r="BP1406" s="10">
        <f>Árboles!B1719</f>
        <v>0</v>
      </c>
      <c r="BQ1406" s="86">
        <f>Árboles!G1719</f>
        <v>0</v>
      </c>
      <c r="BR1406" s="87">
        <f>Árboles!V1719</f>
        <v>0</v>
      </c>
      <c r="BS1406" s="87">
        <f>Árboles!W1719</f>
        <v>0</v>
      </c>
      <c r="BT1406" s="88">
        <f t="shared" si="174"/>
        <v>0</v>
      </c>
      <c r="BU1406" s="88">
        <f t="shared" si="175"/>
        <v>0</v>
      </c>
      <c r="BV1406" s="89" t="b">
        <f>IF(BT1406&lt;&gt;0,Árboles!AC1719)</f>
        <v>0</v>
      </c>
      <c r="BW1406" s="88">
        <f t="shared" si="176"/>
        <v>0</v>
      </c>
      <c r="BX1406" s="88">
        <f t="shared" si="177"/>
        <v>0</v>
      </c>
      <c r="BY1406" s="89" t="b">
        <f>IF(BW1406&lt;&gt;0,Árboles!AC1719)</f>
        <v>0</v>
      </c>
      <c r="BZ1406" s="88">
        <f t="shared" si="178"/>
        <v>0</v>
      </c>
      <c r="CA1406" s="88">
        <f t="shared" si="179"/>
        <v>0</v>
      </c>
      <c r="CB1406" s="89" t="b">
        <f>IF(BZ1406&lt;&gt;0,Árboles!AC1719)</f>
        <v>0</v>
      </c>
      <c r="CC1406" s="88">
        <f t="shared" si="180"/>
        <v>0</v>
      </c>
      <c r="CD1406" s="88">
        <f t="shared" si="181"/>
        <v>0</v>
      </c>
      <c r="CE1406" s="89" t="b">
        <f>IF(CC1406&lt;&gt;0,Árboles!AC1719)</f>
        <v>0</v>
      </c>
    </row>
    <row r="1407" spans="68:83">
      <c r="BP1407" s="10">
        <f>Árboles!B1720</f>
        <v>0</v>
      </c>
      <c r="BQ1407" s="86">
        <f>Árboles!G1720</f>
        <v>0</v>
      </c>
      <c r="BR1407" s="87">
        <f>Árboles!V1720</f>
        <v>0</v>
      </c>
      <c r="BS1407" s="87">
        <f>Árboles!W1720</f>
        <v>0</v>
      </c>
      <c r="BT1407" s="88">
        <f t="shared" si="174"/>
        <v>0</v>
      </c>
      <c r="BU1407" s="88">
        <f t="shared" si="175"/>
        <v>0</v>
      </c>
      <c r="BV1407" s="89" t="b">
        <f>IF(BT1407&lt;&gt;0,Árboles!AC1720)</f>
        <v>0</v>
      </c>
      <c r="BW1407" s="88">
        <f t="shared" si="176"/>
        <v>0</v>
      </c>
      <c r="BX1407" s="88">
        <f t="shared" si="177"/>
        <v>0</v>
      </c>
      <c r="BY1407" s="89" t="b">
        <f>IF(BW1407&lt;&gt;0,Árboles!AC1720)</f>
        <v>0</v>
      </c>
      <c r="BZ1407" s="88">
        <f t="shared" si="178"/>
        <v>0</v>
      </c>
      <c r="CA1407" s="88">
        <f t="shared" si="179"/>
        <v>0</v>
      </c>
      <c r="CB1407" s="89" t="b">
        <f>IF(BZ1407&lt;&gt;0,Árboles!AC1720)</f>
        <v>0</v>
      </c>
      <c r="CC1407" s="88">
        <f t="shared" si="180"/>
        <v>0</v>
      </c>
      <c r="CD1407" s="88">
        <f t="shared" si="181"/>
        <v>0</v>
      </c>
      <c r="CE1407" s="89" t="b">
        <f>IF(CC1407&lt;&gt;0,Árboles!AC1720)</f>
        <v>0</v>
      </c>
    </row>
    <row r="1408" spans="68:83">
      <c r="BP1408" s="10">
        <f>Árboles!B1721</f>
        <v>0</v>
      </c>
      <c r="BQ1408" s="86">
        <f>Árboles!G1721</f>
        <v>0</v>
      </c>
      <c r="BR1408" s="87">
        <f>Árboles!V1721</f>
        <v>0</v>
      </c>
      <c r="BS1408" s="87">
        <f>Árboles!W1721</f>
        <v>0</v>
      </c>
      <c r="BT1408" s="88">
        <f t="shared" si="174"/>
        <v>0</v>
      </c>
      <c r="BU1408" s="88">
        <f t="shared" si="175"/>
        <v>0</v>
      </c>
      <c r="BV1408" s="89" t="b">
        <f>IF(BT1408&lt;&gt;0,Árboles!AC1721)</f>
        <v>0</v>
      </c>
      <c r="BW1408" s="88">
        <f t="shared" si="176"/>
        <v>0</v>
      </c>
      <c r="BX1408" s="88">
        <f t="shared" si="177"/>
        <v>0</v>
      </c>
      <c r="BY1408" s="89" t="b">
        <f>IF(BW1408&lt;&gt;0,Árboles!AC1721)</f>
        <v>0</v>
      </c>
      <c r="BZ1408" s="88">
        <f t="shared" si="178"/>
        <v>0</v>
      </c>
      <c r="CA1408" s="88">
        <f t="shared" si="179"/>
        <v>0</v>
      </c>
      <c r="CB1408" s="89" t="b">
        <f>IF(BZ1408&lt;&gt;0,Árboles!AC1721)</f>
        <v>0</v>
      </c>
      <c r="CC1408" s="88">
        <f t="shared" si="180"/>
        <v>0</v>
      </c>
      <c r="CD1408" s="88">
        <f t="shared" si="181"/>
        <v>0</v>
      </c>
      <c r="CE1408" s="89" t="b">
        <f>IF(CC1408&lt;&gt;0,Árboles!AC1721)</f>
        <v>0</v>
      </c>
    </row>
    <row r="1409" spans="68:83">
      <c r="BP1409" s="10">
        <f>Árboles!B1722</f>
        <v>0</v>
      </c>
      <c r="BQ1409" s="86">
        <f>Árboles!G1722</f>
        <v>0</v>
      </c>
      <c r="BR1409" s="87">
        <f>Árboles!V1722</f>
        <v>0</v>
      </c>
      <c r="BS1409" s="87">
        <f>Árboles!W1722</f>
        <v>0</v>
      </c>
      <c r="BT1409" s="88">
        <f t="shared" si="174"/>
        <v>0</v>
      </c>
      <c r="BU1409" s="88">
        <f t="shared" si="175"/>
        <v>0</v>
      </c>
      <c r="BV1409" s="89" t="b">
        <f>IF(BT1409&lt;&gt;0,Árboles!AC1722)</f>
        <v>0</v>
      </c>
      <c r="BW1409" s="88">
        <f t="shared" si="176"/>
        <v>0</v>
      </c>
      <c r="BX1409" s="88">
        <f t="shared" si="177"/>
        <v>0</v>
      </c>
      <c r="BY1409" s="89" t="b">
        <f>IF(BW1409&lt;&gt;0,Árboles!AC1722)</f>
        <v>0</v>
      </c>
      <c r="BZ1409" s="88">
        <f t="shared" si="178"/>
        <v>0</v>
      </c>
      <c r="CA1409" s="88">
        <f t="shared" si="179"/>
        <v>0</v>
      </c>
      <c r="CB1409" s="89" t="b">
        <f>IF(BZ1409&lt;&gt;0,Árboles!AC1722)</f>
        <v>0</v>
      </c>
      <c r="CC1409" s="88">
        <f t="shared" si="180"/>
        <v>0</v>
      </c>
      <c r="CD1409" s="88">
        <f t="shared" si="181"/>
        <v>0</v>
      </c>
      <c r="CE1409" s="89" t="b">
        <f>IF(CC1409&lt;&gt;0,Árboles!AC1722)</f>
        <v>0</v>
      </c>
    </row>
    <row r="1410" spans="68:83">
      <c r="BP1410" s="10">
        <f>Árboles!B1723</f>
        <v>0</v>
      </c>
      <c r="BQ1410" s="86">
        <f>Árboles!G1723</f>
        <v>0</v>
      </c>
      <c r="BR1410" s="87">
        <f>Árboles!V1723</f>
        <v>0</v>
      </c>
      <c r="BS1410" s="87">
        <f>Árboles!W1723</f>
        <v>0</v>
      </c>
      <c r="BT1410" s="88">
        <f t="shared" si="174"/>
        <v>0</v>
      </c>
      <c r="BU1410" s="88">
        <f t="shared" si="175"/>
        <v>0</v>
      </c>
      <c r="BV1410" s="89" t="b">
        <f>IF(BT1410&lt;&gt;0,Árboles!AC1723)</f>
        <v>0</v>
      </c>
      <c r="BW1410" s="88">
        <f t="shared" si="176"/>
        <v>0</v>
      </c>
      <c r="BX1410" s="88">
        <f t="shared" si="177"/>
        <v>0</v>
      </c>
      <c r="BY1410" s="89" t="b">
        <f>IF(BW1410&lt;&gt;0,Árboles!AC1723)</f>
        <v>0</v>
      </c>
      <c r="BZ1410" s="88">
        <f t="shared" si="178"/>
        <v>0</v>
      </c>
      <c r="CA1410" s="88">
        <f t="shared" si="179"/>
        <v>0</v>
      </c>
      <c r="CB1410" s="89" t="b">
        <f>IF(BZ1410&lt;&gt;0,Árboles!AC1723)</f>
        <v>0</v>
      </c>
      <c r="CC1410" s="88">
        <f t="shared" si="180"/>
        <v>0</v>
      </c>
      <c r="CD1410" s="88">
        <f t="shared" si="181"/>
        <v>0</v>
      </c>
      <c r="CE1410" s="89" t="b">
        <f>IF(CC1410&lt;&gt;0,Árboles!AC1723)</f>
        <v>0</v>
      </c>
    </row>
    <row r="1411" spans="68:83">
      <c r="BP1411" s="10">
        <f>Árboles!B1724</f>
        <v>0</v>
      </c>
      <c r="BQ1411" s="86">
        <f>Árboles!G1724</f>
        <v>0</v>
      </c>
      <c r="BR1411" s="87">
        <f>Árboles!V1724</f>
        <v>0</v>
      </c>
      <c r="BS1411" s="87">
        <f>Árboles!W1724</f>
        <v>0</v>
      </c>
      <c r="BT1411" s="88">
        <f t="shared" si="174"/>
        <v>0</v>
      </c>
      <c r="BU1411" s="88">
        <f t="shared" si="175"/>
        <v>0</v>
      </c>
      <c r="BV1411" s="89" t="b">
        <f>IF(BT1411&lt;&gt;0,Árboles!AC1724)</f>
        <v>0</v>
      </c>
      <c r="BW1411" s="88">
        <f t="shared" si="176"/>
        <v>0</v>
      </c>
      <c r="BX1411" s="88">
        <f t="shared" si="177"/>
        <v>0</v>
      </c>
      <c r="BY1411" s="89" t="b">
        <f>IF(BW1411&lt;&gt;0,Árboles!AC1724)</f>
        <v>0</v>
      </c>
      <c r="BZ1411" s="88">
        <f t="shared" si="178"/>
        <v>0</v>
      </c>
      <c r="CA1411" s="88">
        <f t="shared" si="179"/>
        <v>0</v>
      </c>
      <c r="CB1411" s="89" t="b">
        <f>IF(BZ1411&lt;&gt;0,Árboles!AC1724)</f>
        <v>0</v>
      </c>
      <c r="CC1411" s="88">
        <f t="shared" si="180"/>
        <v>0</v>
      </c>
      <c r="CD1411" s="88">
        <f t="shared" si="181"/>
        <v>0</v>
      </c>
      <c r="CE1411" s="89" t="b">
        <f>IF(CC1411&lt;&gt;0,Árboles!AC1724)</f>
        <v>0</v>
      </c>
    </row>
    <row r="1412" spans="68:83">
      <c r="BP1412" s="10">
        <f>Árboles!B1725</f>
        <v>0</v>
      </c>
      <c r="BQ1412" s="86">
        <f>Árboles!G1725</f>
        <v>0</v>
      </c>
      <c r="BR1412" s="87">
        <f>Árboles!V1725</f>
        <v>0</v>
      </c>
      <c r="BS1412" s="87">
        <f>Árboles!W1725</f>
        <v>0</v>
      </c>
      <c r="BT1412" s="88">
        <f t="shared" si="174"/>
        <v>0</v>
      </c>
      <c r="BU1412" s="88">
        <f t="shared" si="175"/>
        <v>0</v>
      </c>
      <c r="BV1412" s="89" t="b">
        <f>IF(BT1412&lt;&gt;0,Árboles!AC1725)</f>
        <v>0</v>
      </c>
      <c r="BW1412" s="88">
        <f t="shared" si="176"/>
        <v>0</v>
      </c>
      <c r="BX1412" s="88">
        <f t="shared" si="177"/>
        <v>0</v>
      </c>
      <c r="BY1412" s="89" t="b">
        <f>IF(BW1412&lt;&gt;0,Árboles!AC1725)</f>
        <v>0</v>
      </c>
      <c r="BZ1412" s="88">
        <f t="shared" si="178"/>
        <v>0</v>
      </c>
      <c r="CA1412" s="88">
        <f t="shared" si="179"/>
        <v>0</v>
      </c>
      <c r="CB1412" s="89" t="b">
        <f>IF(BZ1412&lt;&gt;0,Árboles!AC1725)</f>
        <v>0</v>
      </c>
      <c r="CC1412" s="88">
        <f t="shared" si="180"/>
        <v>0</v>
      </c>
      <c r="CD1412" s="88">
        <f t="shared" si="181"/>
        <v>0</v>
      </c>
      <c r="CE1412" s="89" t="b">
        <f>IF(CC1412&lt;&gt;0,Árboles!AC1725)</f>
        <v>0</v>
      </c>
    </row>
    <row r="1413" spans="68:83">
      <c r="BP1413" s="10">
        <f>Árboles!B1726</f>
        <v>0</v>
      </c>
      <c r="BQ1413" s="86">
        <f>Árboles!G1726</f>
        <v>0</v>
      </c>
      <c r="BR1413" s="87">
        <f>Árboles!V1726</f>
        <v>0</v>
      </c>
      <c r="BS1413" s="87">
        <f>Árboles!W1726</f>
        <v>0</v>
      </c>
      <c r="BT1413" s="88">
        <f t="shared" si="174"/>
        <v>0</v>
      </c>
      <c r="BU1413" s="88">
        <f t="shared" si="175"/>
        <v>0</v>
      </c>
      <c r="BV1413" s="89" t="b">
        <f>IF(BT1413&lt;&gt;0,Árboles!AC1726)</f>
        <v>0</v>
      </c>
      <c r="BW1413" s="88">
        <f t="shared" si="176"/>
        <v>0</v>
      </c>
      <c r="BX1413" s="88">
        <f t="shared" si="177"/>
        <v>0</v>
      </c>
      <c r="BY1413" s="89" t="b">
        <f>IF(BW1413&lt;&gt;0,Árboles!AC1726)</f>
        <v>0</v>
      </c>
      <c r="BZ1413" s="88">
        <f t="shared" si="178"/>
        <v>0</v>
      </c>
      <c r="CA1413" s="88">
        <f t="shared" si="179"/>
        <v>0</v>
      </c>
      <c r="CB1413" s="89" t="b">
        <f>IF(BZ1413&lt;&gt;0,Árboles!AC1726)</f>
        <v>0</v>
      </c>
      <c r="CC1413" s="88">
        <f t="shared" si="180"/>
        <v>0</v>
      </c>
      <c r="CD1413" s="88">
        <f t="shared" si="181"/>
        <v>0</v>
      </c>
      <c r="CE1413" s="89" t="b">
        <f>IF(CC1413&lt;&gt;0,Árboles!AC1726)</f>
        <v>0</v>
      </c>
    </row>
    <row r="1414" spans="68:83">
      <c r="BP1414" s="10">
        <f>Árboles!B1727</f>
        <v>0</v>
      </c>
      <c r="BQ1414" s="86">
        <f>Árboles!G1727</f>
        <v>0</v>
      </c>
      <c r="BR1414" s="87">
        <f>Árboles!V1727</f>
        <v>0</v>
      </c>
      <c r="BS1414" s="87">
        <f>Árboles!W1727</f>
        <v>0</v>
      </c>
      <c r="BT1414" s="88">
        <f t="shared" si="174"/>
        <v>0</v>
      </c>
      <c r="BU1414" s="88">
        <f t="shared" si="175"/>
        <v>0</v>
      </c>
      <c r="BV1414" s="89" t="b">
        <f>IF(BT1414&lt;&gt;0,Árboles!AC1727)</f>
        <v>0</v>
      </c>
      <c r="BW1414" s="88">
        <f t="shared" si="176"/>
        <v>0</v>
      </c>
      <c r="BX1414" s="88">
        <f t="shared" si="177"/>
        <v>0</v>
      </c>
      <c r="BY1414" s="89" t="b">
        <f>IF(BW1414&lt;&gt;0,Árboles!AC1727)</f>
        <v>0</v>
      </c>
      <c r="BZ1414" s="88">
        <f t="shared" si="178"/>
        <v>0</v>
      </c>
      <c r="CA1414" s="88">
        <f t="shared" si="179"/>
        <v>0</v>
      </c>
      <c r="CB1414" s="89" t="b">
        <f>IF(BZ1414&lt;&gt;0,Árboles!AC1727)</f>
        <v>0</v>
      </c>
      <c r="CC1414" s="88">
        <f t="shared" si="180"/>
        <v>0</v>
      </c>
      <c r="CD1414" s="88">
        <f t="shared" si="181"/>
        <v>0</v>
      </c>
      <c r="CE1414" s="89" t="b">
        <f>IF(CC1414&lt;&gt;0,Árboles!AC1727)</f>
        <v>0</v>
      </c>
    </row>
    <row r="1415" spans="68:83">
      <c r="BP1415" s="10">
        <f>Árboles!B1728</f>
        <v>0</v>
      </c>
      <c r="BQ1415" s="86">
        <f>Árboles!G1728</f>
        <v>0</v>
      </c>
      <c r="BR1415" s="87">
        <f>Árboles!V1728</f>
        <v>0</v>
      </c>
      <c r="BS1415" s="87">
        <f>Árboles!W1728</f>
        <v>0</v>
      </c>
      <c r="BT1415" s="88">
        <f t="shared" si="174"/>
        <v>0</v>
      </c>
      <c r="BU1415" s="88">
        <f t="shared" si="175"/>
        <v>0</v>
      </c>
      <c r="BV1415" s="89" t="b">
        <f>IF(BT1415&lt;&gt;0,Árboles!AC1728)</f>
        <v>0</v>
      </c>
      <c r="BW1415" s="88">
        <f t="shared" si="176"/>
        <v>0</v>
      </c>
      <c r="BX1415" s="88">
        <f t="shared" si="177"/>
        <v>0</v>
      </c>
      <c r="BY1415" s="89" t="b">
        <f>IF(BW1415&lt;&gt;0,Árboles!AC1728)</f>
        <v>0</v>
      </c>
      <c r="BZ1415" s="88">
        <f t="shared" si="178"/>
        <v>0</v>
      </c>
      <c r="CA1415" s="88">
        <f t="shared" si="179"/>
        <v>0</v>
      </c>
      <c r="CB1415" s="89" t="b">
        <f>IF(BZ1415&lt;&gt;0,Árboles!AC1728)</f>
        <v>0</v>
      </c>
      <c r="CC1415" s="88">
        <f t="shared" si="180"/>
        <v>0</v>
      </c>
      <c r="CD1415" s="88">
        <f t="shared" si="181"/>
        <v>0</v>
      </c>
      <c r="CE1415" s="89" t="b">
        <f>IF(CC1415&lt;&gt;0,Árboles!AC1728)</f>
        <v>0</v>
      </c>
    </row>
    <row r="1416" spans="68:83">
      <c r="BP1416" s="10">
        <f>Árboles!B1729</f>
        <v>0</v>
      </c>
      <c r="BQ1416" s="86">
        <f>Árboles!G1729</f>
        <v>0</v>
      </c>
      <c r="BR1416" s="87">
        <f>Árboles!V1729</f>
        <v>0</v>
      </c>
      <c r="BS1416" s="87">
        <f>Árboles!W1729</f>
        <v>0</v>
      </c>
      <c r="BT1416" s="88">
        <f t="shared" si="174"/>
        <v>0</v>
      </c>
      <c r="BU1416" s="88">
        <f t="shared" si="175"/>
        <v>0</v>
      </c>
      <c r="BV1416" s="89" t="b">
        <f>IF(BT1416&lt;&gt;0,Árboles!AC1729)</f>
        <v>0</v>
      </c>
      <c r="BW1416" s="88">
        <f t="shared" si="176"/>
        <v>0</v>
      </c>
      <c r="BX1416" s="88">
        <f t="shared" si="177"/>
        <v>0</v>
      </c>
      <c r="BY1416" s="89" t="b">
        <f>IF(BW1416&lt;&gt;0,Árboles!AC1729)</f>
        <v>0</v>
      </c>
      <c r="BZ1416" s="88">
        <f t="shared" si="178"/>
        <v>0</v>
      </c>
      <c r="CA1416" s="88">
        <f t="shared" si="179"/>
        <v>0</v>
      </c>
      <c r="CB1416" s="89" t="b">
        <f>IF(BZ1416&lt;&gt;0,Árboles!AC1729)</f>
        <v>0</v>
      </c>
      <c r="CC1416" s="88">
        <f t="shared" si="180"/>
        <v>0</v>
      </c>
      <c r="CD1416" s="88">
        <f t="shared" si="181"/>
        <v>0</v>
      </c>
      <c r="CE1416" s="89" t="b">
        <f>IF(CC1416&lt;&gt;0,Árboles!AC1729)</f>
        <v>0</v>
      </c>
    </row>
    <row r="1417" spans="68:83">
      <c r="BP1417" s="10">
        <f>Árboles!B1730</f>
        <v>0</v>
      </c>
      <c r="BQ1417" s="86">
        <f>Árboles!G1730</f>
        <v>0</v>
      </c>
      <c r="BR1417" s="87">
        <f>Árboles!V1730</f>
        <v>0</v>
      </c>
      <c r="BS1417" s="87">
        <f>Árboles!W1730</f>
        <v>0</v>
      </c>
      <c r="BT1417" s="88">
        <f t="shared" ref="BT1417:BT1480" si="182">IF(AND($BQ1417="Quercus pyrenaica",$CF$7=TRUE),$BR1417,0)</f>
        <v>0</v>
      </c>
      <c r="BU1417" s="88">
        <f t="shared" ref="BU1417:BU1480" si="183">IF(AND($BQ1417="Quercus pyrenaica",$CF$7=TRUE),$BS1417,0)</f>
        <v>0</v>
      </c>
      <c r="BV1417" s="89" t="b">
        <f>IF(BT1417&lt;&gt;0,Árboles!AC1730)</f>
        <v>0</v>
      </c>
      <c r="BW1417" s="88">
        <f t="shared" ref="BW1417:BW1480" si="184">IF(AND($BQ1417="Pinus nigra",$CF$8=TRUE),$BR1417,0)</f>
        <v>0</v>
      </c>
      <c r="BX1417" s="88">
        <f t="shared" ref="BX1417:BX1480" si="185">IF(AND($BQ1417="Pinus nigra",$CF$8=TRUE),$BS1417,0)</f>
        <v>0</v>
      </c>
      <c r="BY1417" s="89" t="b">
        <f>IF(BW1417&lt;&gt;0,Árboles!AC1730)</f>
        <v>0</v>
      </c>
      <c r="BZ1417" s="88">
        <f t="shared" ref="BZ1417:BZ1480" si="186">IF(AND($BQ1417="Pinus sylvestris",$CF$9=TRUE),$BR1417,0)</f>
        <v>0</v>
      </c>
      <c r="CA1417" s="88">
        <f t="shared" ref="CA1417:CA1480" si="187">IF(AND($BQ1417="Pinus sylvestris",$CF$9=TRUE),$BS1417,0)</f>
        <v>0</v>
      </c>
      <c r="CB1417" s="89" t="b">
        <f>IF(BZ1417&lt;&gt;0,Árboles!AC1730)</f>
        <v>0</v>
      </c>
      <c r="CC1417" s="88">
        <f t="shared" ref="CC1417:CC1480" si="188">IF(AND($BQ1417="Crataegus monogyna",$CF$10=TRUE),$BR1417,0)</f>
        <v>0</v>
      </c>
      <c r="CD1417" s="88">
        <f t="shared" ref="CD1417:CD1480" si="189">IF(AND($BQ1417="Crataegus monogyna",$CF$10=TRUE),$BS1417,0)</f>
        <v>0</v>
      </c>
      <c r="CE1417" s="89" t="b">
        <f>IF(CC1417&lt;&gt;0,Árboles!AC1730)</f>
        <v>0</v>
      </c>
    </row>
    <row r="1418" spans="68:83">
      <c r="BP1418" s="10">
        <f>Árboles!B1731</f>
        <v>0</v>
      </c>
      <c r="BQ1418" s="86">
        <f>Árboles!G1731</f>
        <v>0</v>
      </c>
      <c r="BR1418" s="87">
        <f>Árboles!V1731</f>
        <v>0</v>
      </c>
      <c r="BS1418" s="87">
        <f>Árboles!W1731</f>
        <v>0</v>
      </c>
      <c r="BT1418" s="88">
        <f t="shared" si="182"/>
        <v>0</v>
      </c>
      <c r="BU1418" s="88">
        <f t="shared" si="183"/>
        <v>0</v>
      </c>
      <c r="BV1418" s="89" t="b">
        <f>IF(BT1418&lt;&gt;0,Árboles!AC1731)</f>
        <v>0</v>
      </c>
      <c r="BW1418" s="88">
        <f t="shared" si="184"/>
        <v>0</v>
      </c>
      <c r="BX1418" s="88">
        <f t="shared" si="185"/>
        <v>0</v>
      </c>
      <c r="BY1418" s="89" t="b">
        <f>IF(BW1418&lt;&gt;0,Árboles!AC1731)</f>
        <v>0</v>
      </c>
      <c r="BZ1418" s="88">
        <f t="shared" si="186"/>
        <v>0</v>
      </c>
      <c r="CA1418" s="88">
        <f t="shared" si="187"/>
        <v>0</v>
      </c>
      <c r="CB1418" s="89" t="b">
        <f>IF(BZ1418&lt;&gt;0,Árboles!AC1731)</f>
        <v>0</v>
      </c>
      <c r="CC1418" s="88">
        <f t="shared" si="188"/>
        <v>0</v>
      </c>
      <c r="CD1418" s="88">
        <f t="shared" si="189"/>
        <v>0</v>
      </c>
      <c r="CE1418" s="89" t="b">
        <f>IF(CC1418&lt;&gt;0,Árboles!AC1731)</f>
        <v>0</v>
      </c>
    </row>
    <row r="1419" spans="68:83">
      <c r="BP1419" s="10">
        <f>Árboles!B1732</f>
        <v>0</v>
      </c>
      <c r="BQ1419" s="86">
        <f>Árboles!G1732</f>
        <v>0</v>
      </c>
      <c r="BR1419" s="87">
        <f>Árboles!V1732</f>
        <v>0</v>
      </c>
      <c r="BS1419" s="87">
        <f>Árboles!W1732</f>
        <v>0</v>
      </c>
      <c r="BT1419" s="88">
        <f t="shared" si="182"/>
        <v>0</v>
      </c>
      <c r="BU1419" s="88">
        <f t="shared" si="183"/>
        <v>0</v>
      </c>
      <c r="BV1419" s="89" t="b">
        <f>IF(BT1419&lt;&gt;0,Árboles!AC1732)</f>
        <v>0</v>
      </c>
      <c r="BW1419" s="88">
        <f t="shared" si="184"/>
        <v>0</v>
      </c>
      <c r="BX1419" s="88">
        <f t="shared" si="185"/>
        <v>0</v>
      </c>
      <c r="BY1419" s="89" t="b">
        <f>IF(BW1419&lt;&gt;0,Árboles!AC1732)</f>
        <v>0</v>
      </c>
      <c r="BZ1419" s="88">
        <f t="shared" si="186"/>
        <v>0</v>
      </c>
      <c r="CA1419" s="88">
        <f t="shared" si="187"/>
        <v>0</v>
      </c>
      <c r="CB1419" s="89" t="b">
        <f>IF(BZ1419&lt;&gt;0,Árboles!AC1732)</f>
        <v>0</v>
      </c>
      <c r="CC1419" s="88">
        <f t="shared" si="188"/>
        <v>0</v>
      </c>
      <c r="CD1419" s="88">
        <f t="shared" si="189"/>
        <v>0</v>
      </c>
      <c r="CE1419" s="89" t="b">
        <f>IF(CC1419&lt;&gt;0,Árboles!AC1732)</f>
        <v>0</v>
      </c>
    </row>
    <row r="1420" spans="68:83">
      <c r="BP1420" s="10">
        <f>Árboles!B1733</f>
        <v>0</v>
      </c>
      <c r="BQ1420" s="86">
        <f>Árboles!G1733</f>
        <v>0</v>
      </c>
      <c r="BR1420" s="87">
        <f>Árboles!V1733</f>
        <v>0</v>
      </c>
      <c r="BS1420" s="87">
        <f>Árboles!W1733</f>
        <v>0</v>
      </c>
      <c r="BT1420" s="88">
        <f t="shared" si="182"/>
        <v>0</v>
      </c>
      <c r="BU1420" s="88">
        <f t="shared" si="183"/>
        <v>0</v>
      </c>
      <c r="BV1420" s="89" t="b">
        <f>IF(BT1420&lt;&gt;0,Árboles!AC1733)</f>
        <v>0</v>
      </c>
      <c r="BW1420" s="88">
        <f t="shared" si="184"/>
        <v>0</v>
      </c>
      <c r="BX1420" s="88">
        <f t="shared" si="185"/>
        <v>0</v>
      </c>
      <c r="BY1420" s="89" t="b">
        <f>IF(BW1420&lt;&gt;0,Árboles!AC1733)</f>
        <v>0</v>
      </c>
      <c r="BZ1420" s="88">
        <f t="shared" si="186"/>
        <v>0</v>
      </c>
      <c r="CA1420" s="88">
        <f t="shared" si="187"/>
        <v>0</v>
      </c>
      <c r="CB1420" s="89" t="b">
        <f>IF(BZ1420&lt;&gt;0,Árboles!AC1733)</f>
        <v>0</v>
      </c>
      <c r="CC1420" s="88">
        <f t="shared" si="188"/>
        <v>0</v>
      </c>
      <c r="CD1420" s="88">
        <f t="shared" si="189"/>
        <v>0</v>
      </c>
      <c r="CE1420" s="89" t="b">
        <f>IF(CC1420&lt;&gt;0,Árboles!AC1733)</f>
        <v>0</v>
      </c>
    </row>
    <row r="1421" spans="68:83">
      <c r="BP1421" s="10">
        <f>Árboles!B1734</f>
        <v>0</v>
      </c>
      <c r="BQ1421" s="86">
        <f>Árboles!G1734</f>
        <v>0</v>
      </c>
      <c r="BR1421" s="87">
        <f>Árboles!V1734</f>
        <v>0</v>
      </c>
      <c r="BS1421" s="87">
        <f>Árboles!W1734</f>
        <v>0</v>
      </c>
      <c r="BT1421" s="88">
        <f t="shared" si="182"/>
        <v>0</v>
      </c>
      <c r="BU1421" s="88">
        <f t="shared" si="183"/>
        <v>0</v>
      </c>
      <c r="BV1421" s="89" t="b">
        <f>IF(BT1421&lt;&gt;0,Árboles!AC1734)</f>
        <v>0</v>
      </c>
      <c r="BW1421" s="88">
        <f t="shared" si="184"/>
        <v>0</v>
      </c>
      <c r="BX1421" s="88">
        <f t="shared" si="185"/>
        <v>0</v>
      </c>
      <c r="BY1421" s="89" t="b">
        <f>IF(BW1421&lt;&gt;0,Árboles!AC1734)</f>
        <v>0</v>
      </c>
      <c r="BZ1421" s="88">
        <f t="shared" si="186"/>
        <v>0</v>
      </c>
      <c r="CA1421" s="88">
        <f t="shared" si="187"/>
        <v>0</v>
      </c>
      <c r="CB1421" s="89" t="b">
        <f>IF(BZ1421&lt;&gt;0,Árboles!AC1734)</f>
        <v>0</v>
      </c>
      <c r="CC1421" s="88">
        <f t="shared" si="188"/>
        <v>0</v>
      </c>
      <c r="CD1421" s="88">
        <f t="shared" si="189"/>
        <v>0</v>
      </c>
      <c r="CE1421" s="89" t="b">
        <f>IF(CC1421&lt;&gt;0,Árboles!AC1734)</f>
        <v>0</v>
      </c>
    </row>
    <row r="1422" spans="68:83">
      <c r="BP1422" s="10">
        <f>Árboles!B1735</f>
        <v>0</v>
      </c>
      <c r="BQ1422" s="86">
        <f>Árboles!G1735</f>
        <v>0</v>
      </c>
      <c r="BR1422" s="87">
        <f>Árboles!V1735</f>
        <v>0</v>
      </c>
      <c r="BS1422" s="87">
        <f>Árboles!W1735</f>
        <v>0</v>
      </c>
      <c r="BT1422" s="88">
        <f t="shared" si="182"/>
        <v>0</v>
      </c>
      <c r="BU1422" s="88">
        <f t="shared" si="183"/>
        <v>0</v>
      </c>
      <c r="BV1422" s="89" t="b">
        <f>IF(BT1422&lt;&gt;0,Árboles!AC1735)</f>
        <v>0</v>
      </c>
      <c r="BW1422" s="88">
        <f t="shared" si="184"/>
        <v>0</v>
      </c>
      <c r="BX1422" s="88">
        <f t="shared" si="185"/>
        <v>0</v>
      </c>
      <c r="BY1422" s="89" t="b">
        <f>IF(BW1422&lt;&gt;0,Árboles!AC1735)</f>
        <v>0</v>
      </c>
      <c r="BZ1422" s="88">
        <f t="shared" si="186"/>
        <v>0</v>
      </c>
      <c r="CA1422" s="88">
        <f t="shared" si="187"/>
        <v>0</v>
      </c>
      <c r="CB1422" s="89" t="b">
        <f>IF(BZ1422&lt;&gt;0,Árboles!AC1735)</f>
        <v>0</v>
      </c>
      <c r="CC1422" s="88">
        <f t="shared" si="188"/>
        <v>0</v>
      </c>
      <c r="CD1422" s="88">
        <f t="shared" si="189"/>
        <v>0</v>
      </c>
      <c r="CE1422" s="89" t="b">
        <f>IF(CC1422&lt;&gt;0,Árboles!AC1735)</f>
        <v>0</v>
      </c>
    </row>
    <row r="1423" spans="68:83">
      <c r="BP1423" s="10">
        <f>Árboles!B1736</f>
        <v>0</v>
      </c>
      <c r="BQ1423" s="86">
        <f>Árboles!G1736</f>
        <v>0</v>
      </c>
      <c r="BR1423" s="87">
        <f>Árboles!V1736</f>
        <v>0</v>
      </c>
      <c r="BS1423" s="87">
        <f>Árboles!W1736</f>
        <v>0</v>
      </c>
      <c r="BT1423" s="88">
        <f t="shared" si="182"/>
        <v>0</v>
      </c>
      <c r="BU1423" s="88">
        <f t="shared" si="183"/>
        <v>0</v>
      </c>
      <c r="BV1423" s="89" t="b">
        <f>IF(BT1423&lt;&gt;0,Árboles!AC1736)</f>
        <v>0</v>
      </c>
      <c r="BW1423" s="88">
        <f t="shared" si="184"/>
        <v>0</v>
      </c>
      <c r="BX1423" s="88">
        <f t="shared" si="185"/>
        <v>0</v>
      </c>
      <c r="BY1423" s="89" t="b">
        <f>IF(BW1423&lt;&gt;0,Árboles!AC1736)</f>
        <v>0</v>
      </c>
      <c r="BZ1423" s="88">
        <f t="shared" si="186"/>
        <v>0</v>
      </c>
      <c r="CA1423" s="88">
        <f t="shared" si="187"/>
        <v>0</v>
      </c>
      <c r="CB1423" s="89" t="b">
        <f>IF(BZ1423&lt;&gt;0,Árboles!AC1736)</f>
        <v>0</v>
      </c>
      <c r="CC1423" s="88">
        <f t="shared" si="188"/>
        <v>0</v>
      </c>
      <c r="CD1423" s="88">
        <f t="shared" si="189"/>
        <v>0</v>
      </c>
      <c r="CE1423" s="89" t="b">
        <f>IF(CC1423&lt;&gt;0,Árboles!AC1736)</f>
        <v>0</v>
      </c>
    </row>
    <row r="1424" spans="68:83">
      <c r="BP1424" s="10">
        <f>Árboles!B1737</f>
        <v>0</v>
      </c>
      <c r="BQ1424" s="86">
        <f>Árboles!G1737</f>
        <v>0</v>
      </c>
      <c r="BR1424" s="87">
        <f>Árboles!V1737</f>
        <v>0</v>
      </c>
      <c r="BS1424" s="87">
        <f>Árboles!W1737</f>
        <v>0</v>
      </c>
      <c r="BT1424" s="88">
        <f t="shared" si="182"/>
        <v>0</v>
      </c>
      <c r="BU1424" s="88">
        <f t="shared" si="183"/>
        <v>0</v>
      </c>
      <c r="BV1424" s="89" t="b">
        <f>IF(BT1424&lt;&gt;0,Árboles!AC1737)</f>
        <v>0</v>
      </c>
      <c r="BW1424" s="88">
        <f t="shared" si="184"/>
        <v>0</v>
      </c>
      <c r="BX1424" s="88">
        <f t="shared" si="185"/>
        <v>0</v>
      </c>
      <c r="BY1424" s="89" t="b">
        <f>IF(BW1424&lt;&gt;0,Árboles!AC1737)</f>
        <v>0</v>
      </c>
      <c r="BZ1424" s="88">
        <f t="shared" si="186"/>
        <v>0</v>
      </c>
      <c r="CA1424" s="88">
        <f t="shared" si="187"/>
        <v>0</v>
      </c>
      <c r="CB1424" s="89" t="b">
        <f>IF(BZ1424&lt;&gt;0,Árboles!AC1737)</f>
        <v>0</v>
      </c>
      <c r="CC1424" s="88">
        <f t="shared" si="188"/>
        <v>0</v>
      </c>
      <c r="CD1424" s="88">
        <f t="shared" si="189"/>
        <v>0</v>
      </c>
      <c r="CE1424" s="89" t="b">
        <f>IF(CC1424&lt;&gt;0,Árboles!AC1737)</f>
        <v>0</v>
      </c>
    </row>
    <row r="1425" spans="68:83">
      <c r="BP1425" s="10">
        <f>Árboles!B1738</f>
        <v>0</v>
      </c>
      <c r="BQ1425" s="86">
        <f>Árboles!G1738</f>
        <v>0</v>
      </c>
      <c r="BR1425" s="87">
        <f>Árboles!V1738</f>
        <v>0</v>
      </c>
      <c r="BS1425" s="87">
        <f>Árboles!W1738</f>
        <v>0</v>
      </c>
      <c r="BT1425" s="88">
        <f t="shared" si="182"/>
        <v>0</v>
      </c>
      <c r="BU1425" s="88">
        <f t="shared" si="183"/>
        <v>0</v>
      </c>
      <c r="BV1425" s="89" t="b">
        <f>IF(BT1425&lt;&gt;0,Árboles!AC1738)</f>
        <v>0</v>
      </c>
      <c r="BW1425" s="88">
        <f t="shared" si="184"/>
        <v>0</v>
      </c>
      <c r="BX1425" s="88">
        <f t="shared" si="185"/>
        <v>0</v>
      </c>
      <c r="BY1425" s="89" t="b">
        <f>IF(BW1425&lt;&gt;0,Árboles!AC1738)</f>
        <v>0</v>
      </c>
      <c r="BZ1425" s="88">
        <f t="shared" si="186"/>
        <v>0</v>
      </c>
      <c r="CA1425" s="88">
        <f t="shared" si="187"/>
        <v>0</v>
      </c>
      <c r="CB1425" s="89" t="b">
        <f>IF(BZ1425&lt;&gt;0,Árboles!AC1738)</f>
        <v>0</v>
      </c>
      <c r="CC1425" s="88">
        <f t="shared" si="188"/>
        <v>0</v>
      </c>
      <c r="CD1425" s="88">
        <f t="shared" si="189"/>
        <v>0</v>
      </c>
      <c r="CE1425" s="89" t="b">
        <f>IF(CC1425&lt;&gt;0,Árboles!AC1738)</f>
        <v>0</v>
      </c>
    </row>
    <row r="1426" spans="68:83">
      <c r="BP1426" s="10">
        <f>Árboles!B1739</f>
        <v>0</v>
      </c>
      <c r="BQ1426" s="86">
        <f>Árboles!G1739</f>
        <v>0</v>
      </c>
      <c r="BR1426" s="87">
        <f>Árboles!V1739</f>
        <v>0</v>
      </c>
      <c r="BS1426" s="87">
        <f>Árboles!W1739</f>
        <v>0</v>
      </c>
      <c r="BT1426" s="88">
        <f t="shared" si="182"/>
        <v>0</v>
      </c>
      <c r="BU1426" s="88">
        <f t="shared" si="183"/>
        <v>0</v>
      </c>
      <c r="BV1426" s="89" t="b">
        <f>IF(BT1426&lt;&gt;0,Árboles!AC1739)</f>
        <v>0</v>
      </c>
      <c r="BW1426" s="88">
        <f t="shared" si="184"/>
        <v>0</v>
      </c>
      <c r="BX1426" s="88">
        <f t="shared" si="185"/>
        <v>0</v>
      </c>
      <c r="BY1426" s="89" t="b">
        <f>IF(BW1426&lt;&gt;0,Árboles!AC1739)</f>
        <v>0</v>
      </c>
      <c r="BZ1426" s="88">
        <f t="shared" si="186"/>
        <v>0</v>
      </c>
      <c r="CA1426" s="88">
        <f t="shared" si="187"/>
        <v>0</v>
      </c>
      <c r="CB1426" s="89" t="b">
        <f>IF(BZ1426&lt;&gt;0,Árboles!AC1739)</f>
        <v>0</v>
      </c>
      <c r="CC1426" s="88">
        <f t="shared" si="188"/>
        <v>0</v>
      </c>
      <c r="CD1426" s="88">
        <f t="shared" si="189"/>
        <v>0</v>
      </c>
      <c r="CE1426" s="89" t="b">
        <f>IF(CC1426&lt;&gt;0,Árboles!AC1739)</f>
        <v>0</v>
      </c>
    </row>
    <row r="1427" spans="68:83">
      <c r="BP1427" s="10">
        <f>Árboles!B1740</f>
        <v>0</v>
      </c>
      <c r="BQ1427" s="86">
        <f>Árboles!G1740</f>
        <v>0</v>
      </c>
      <c r="BR1427" s="87">
        <f>Árboles!V1740</f>
        <v>0</v>
      </c>
      <c r="BS1427" s="87">
        <f>Árboles!W1740</f>
        <v>0</v>
      </c>
      <c r="BT1427" s="88">
        <f t="shared" si="182"/>
        <v>0</v>
      </c>
      <c r="BU1427" s="88">
        <f t="shared" si="183"/>
        <v>0</v>
      </c>
      <c r="BV1427" s="89" t="b">
        <f>IF(BT1427&lt;&gt;0,Árboles!AC1740)</f>
        <v>0</v>
      </c>
      <c r="BW1427" s="88">
        <f t="shared" si="184"/>
        <v>0</v>
      </c>
      <c r="BX1427" s="88">
        <f t="shared" si="185"/>
        <v>0</v>
      </c>
      <c r="BY1427" s="89" t="b">
        <f>IF(BW1427&lt;&gt;0,Árboles!AC1740)</f>
        <v>0</v>
      </c>
      <c r="BZ1427" s="88">
        <f t="shared" si="186"/>
        <v>0</v>
      </c>
      <c r="CA1427" s="88">
        <f t="shared" si="187"/>
        <v>0</v>
      </c>
      <c r="CB1427" s="89" t="b">
        <f>IF(BZ1427&lt;&gt;0,Árboles!AC1740)</f>
        <v>0</v>
      </c>
      <c r="CC1427" s="88">
        <f t="shared" si="188"/>
        <v>0</v>
      </c>
      <c r="CD1427" s="88">
        <f t="shared" si="189"/>
        <v>0</v>
      </c>
      <c r="CE1427" s="89" t="b">
        <f>IF(CC1427&lt;&gt;0,Árboles!AC1740)</f>
        <v>0</v>
      </c>
    </row>
    <row r="1428" spans="68:83">
      <c r="BP1428" s="10">
        <f>Árboles!B1741</f>
        <v>0</v>
      </c>
      <c r="BQ1428" s="86">
        <f>Árboles!G1741</f>
        <v>0</v>
      </c>
      <c r="BR1428" s="87">
        <f>Árboles!V1741</f>
        <v>0</v>
      </c>
      <c r="BS1428" s="87">
        <f>Árboles!W1741</f>
        <v>0</v>
      </c>
      <c r="BT1428" s="88">
        <f t="shared" si="182"/>
        <v>0</v>
      </c>
      <c r="BU1428" s="88">
        <f t="shared" si="183"/>
        <v>0</v>
      </c>
      <c r="BV1428" s="89" t="b">
        <f>IF(BT1428&lt;&gt;0,Árboles!AC1741)</f>
        <v>0</v>
      </c>
      <c r="BW1428" s="88">
        <f t="shared" si="184"/>
        <v>0</v>
      </c>
      <c r="BX1428" s="88">
        <f t="shared" si="185"/>
        <v>0</v>
      </c>
      <c r="BY1428" s="89" t="b">
        <f>IF(BW1428&lt;&gt;0,Árboles!AC1741)</f>
        <v>0</v>
      </c>
      <c r="BZ1428" s="88">
        <f t="shared" si="186"/>
        <v>0</v>
      </c>
      <c r="CA1428" s="88">
        <f t="shared" si="187"/>
        <v>0</v>
      </c>
      <c r="CB1428" s="89" t="b">
        <f>IF(BZ1428&lt;&gt;0,Árboles!AC1741)</f>
        <v>0</v>
      </c>
      <c r="CC1428" s="88">
        <f t="shared" si="188"/>
        <v>0</v>
      </c>
      <c r="CD1428" s="88">
        <f t="shared" si="189"/>
        <v>0</v>
      </c>
      <c r="CE1428" s="89" t="b">
        <f>IF(CC1428&lt;&gt;0,Árboles!AC1741)</f>
        <v>0</v>
      </c>
    </row>
    <row r="1429" spans="68:83">
      <c r="BP1429" s="10">
        <f>Árboles!B1742</f>
        <v>0</v>
      </c>
      <c r="BQ1429" s="86">
        <f>Árboles!G1742</f>
        <v>0</v>
      </c>
      <c r="BR1429" s="87">
        <f>Árboles!V1742</f>
        <v>0</v>
      </c>
      <c r="BS1429" s="87">
        <f>Árboles!W1742</f>
        <v>0</v>
      </c>
      <c r="BT1429" s="88">
        <f t="shared" si="182"/>
        <v>0</v>
      </c>
      <c r="BU1429" s="88">
        <f t="shared" si="183"/>
        <v>0</v>
      </c>
      <c r="BV1429" s="89" t="b">
        <f>IF(BT1429&lt;&gt;0,Árboles!AC1742)</f>
        <v>0</v>
      </c>
      <c r="BW1429" s="88">
        <f t="shared" si="184"/>
        <v>0</v>
      </c>
      <c r="BX1429" s="88">
        <f t="shared" si="185"/>
        <v>0</v>
      </c>
      <c r="BY1429" s="89" t="b">
        <f>IF(BW1429&lt;&gt;0,Árboles!AC1742)</f>
        <v>0</v>
      </c>
      <c r="BZ1429" s="88">
        <f t="shared" si="186"/>
        <v>0</v>
      </c>
      <c r="CA1429" s="88">
        <f t="shared" si="187"/>
        <v>0</v>
      </c>
      <c r="CB1429" s="89" t="b">
        <f>IF(BZ1429&lt;&gt;0,Árboles!AC1742)</f>
        <v>0</v>
      </c>
      <c r="CC1429" s="88">
        <f t="shared" si="188"/>
        <v>0</v>
      </c>
      <c r="CD1429" s="88">
        <f t="shared" si="189"/>
        <v>0</v>
      </c>
      <c r="CE1429" s="89" t="b">
        <f>IF(CC1429&lt;&gt;0,Árboles!AC1742)</f>
        <v>0</v>
      </c>
    </row>
    <row r="1430" spans="68:83">
      <c r="BP1430" s="10">
        <f>Árboles!B1743</f>
        <v>0</v>
      </c>
      <c r="BQ1430" s="86">
        <f>Árboles!G1743</f>
        <v>0</v>
      </c>
      <c r="BR1430" s="87">
        <f>Árboles!V1743</f>
        <v>0</v>
      </c>
      <c r="BS1430" s="87">
        <f>Árboles!W1743</f>
        <v>0</v>
      </c>
      <c r="BT1430" s="88">
        <f t="shared" si="182"/>
        <v>0</v>
      </c>
      <c r="BU1430" s="88">
        <f t="shared" si="183"/>
        <v>0</v>
      </c>
      <c r="BV1430" s="89" t="b">
        <f>IF(BT1430&lt;&gt;0,Árboles!AC1743)</f>
        <v>0</v>
      </c>
      <c r="BW1430" s="88">
        <f t="shared" si="184"/>
        <v>0</v>
      </c>
      <c r="BX1430" s="88">
        <f t="shared" si="185"/>
        <v>0</v>
      </c>
      <c r="BY1430" s="89" t="b">
        <f>IF(BW1430&lt;&gt;0,Árboles!AC1743)</f>
        <v>0</v>
      </c>
      <c r="BZ1430" s="88">
        <f t="shared" si="186"/>
        <v>0</v>
      </c>
      <c r="CA1430" s="88">
        <f t="shared" si="187"/>
        <v>0</v>
      </c>
      <c r="CB1430" s="89" t="b">
        <f>IF(BZ1430&lt;&gt;0,Árboles!AC1743)</f>
        <v>0</v>
      </c>
      <c r="CC1430" s="88">
        <f t="shared" si="188"/>
        <v>0</v>
      </c>
      <c r="CD1430" s="88">
        <f t="shared" si="189"/>
        <v>0</v>
      </c>
      <c r="CE1430" s="89" t="b">
        <f>IF(CC1430&lt;&gt;0,Árboles!AC1743)</f>
        <v>0</v>
      </c>
    </row>
    <row r="1431" spans="68:83">
      <c r="BP1431" s="10">
        <f>Árboles!B1744</f>
        <v>0</v>
      </c>
      <c r="BQ1431" s="86">
        <f>Árboles!G1744</f>
        <v>0</v>
      </c>
      <c r="BR1431" s="87">
        <f>Árboles!V1744</f>
        <v>0</v>
      </c>
      <c r="BS1431" s="87">
        <f>Árboles!W1744</f>
        <v>0</v>
      </c>
      <c r="BT1431" s="88">
        <f t="shared" si="182"/>
        <v>0</v>
      </c>
      <c r="BU1431" s="88">
        <f t="shared" si="183"/>
        <v>0</v>
      </c>
      <c r="BV1431" s="89" t="b">
        <f>IF(BT1431&lt;&gt;0,Árboles!AC1744)</f>
        <v>0</v>
      </c>
      <c r="BW1431" s="88">
        <f t="shared" si="184"/>
        <v>0</v>
      </c>
      <c r="BX1431" s="88">
        <f t="shared" si="185"/>
        <v>0</v>
      </c>
      <c r="BY1431" s="89" t="b">
        <f>IF(BW1431&lt;&gt;0,Árboles!AC1744)</f>
        <v>0</v>
      </c>
      <c r="BZ1431" s="88">
        <f t="shared" si="186"/>
        <v>0</v>
      </c>
      <c r="CA1431" s="88">
        <f t="shared" si="187"/>
        <v>0</v>
      </c>
      <c r="CB1431" s="89" t="b">
        <f>IF(BZ1431&lt;&gt;0,Árboles!AC1744)</f>
        <v>0</v>
      </c>
      <c r="CC1431" s="88">
        <f t="shared" si="188"/>
        <v>0</v>
      </c>
      <c r="CD1431" s="88">
        <f t="shared" si="189"/>
        <v>0</v>
      </c>
      <c r="CE1431" s="89" t="b">
        <f>IF(CC1431&lt;&gt;0,Árboles!AC1744)</f>
        <v>0</v>
      </c>
    </row>
    <row r="1432" spans="68:83">
      <c r="BP1432" s="10">
        <f>Árboles!B1745</f>
        <v>0</v>
      </c>
      <c r="BQ1432" s="86">
        <f>Árboles!G1745</f>
        <v>0</v>
      </c>
      <c r="BR1432" s="87">
        <f>Árboles!V1745</f>
        <v>0</v>
      </c>
      <c r="BS1432" s="87">
        <f>Árboles!W1745</f>
        <v>0</v>
      </c>
      <c r="BT1432" s="88">
        <f t="shared" si="182"/>
        <v>0</v>
      </c>
      <c r="BU1432" s="88">
        <f t="shared" si="183"/>
        <v>0</v>
      </c>
      <c r="BV1432" s="89" t="b">
        <f>IF(BT1432&lt;&gt;0,Árboles!AC1745)</f>
        <v>0</v>
      </c>
      <c r="BW1432" s="88">
        <f t="shared" si="184"/>
        <v>0</v>
      </c>
      <c r="BX1432" s="88">
        <f t="shared" si="185"/>
        <v>0</v>
      </c>
      <c r="BY1432" s="89" t="b">
        <f>IF(BW1432&lt;&gt;0,Árboles!AC1745)</f>
        <v>0</v>
      </c>
      <c r="BZ1432" s="88">
        <f t="shared" si="186"/>
        <v>0</v>
      </c>
      <c r="CA1432" s="88">
        <f t="shared" si="187"/>
        <v>0</v>
      </c>
      <c r="CB1432" s="89" t="b">
        <f>IF(BZ1432&lt;&gt;0,Árboles!AC1745)</f>
        <v>0</v>
      </c>
      <c r="CC1432" s="88">
        <f t="shared" si="188"/>
        <v>0</v>
      </c>
      <c r="CD1432" s="88">
        <f t="shared" si="189"/>
        <v>0</v>
      </c>
      <c r="CE1432" s="89" t="b">
        <f>IF(CC1432&lt;&gt;0,Árboles!AC1745)</f>
        <v>0</v>
      </c>
    </row>
    <row r="1433" spans="68:83">
      <c r="BP1433" s="10">
        <f>Árboles!B1746</f>
        <v>0</v>
      </c>
      <c r="BQ1433" s="86">
        <f>Árboles!G1746</f>
        <v>0</v>
      </c>
      <c r="BR1433" s="87">
        <f>Árboles!V1746</f>
        <v>0</v>
      </c>
      <c r="BS1433" s="87">
        <f>Árboles!W1746</f>
        <v>0</v>
      </c>
      <c r="BT1433" s="88">
        <f t="shared" si="182"/>
        <v>0</v>
      </c>
      <c r="BU1433" s="88">
        <f t="shared" si="183"/>
        <v>0</v>
      </c>
      <c r="BV1433" s="89" t="b">
        <f>IF(BT1433&lt;&gt;0,Árboles!AC1746)</f>
        <v>0</v>
      </c>
      <c r="BW1433" s="88">
        <f t="shared" si="184"/>
        <v>0</v>
      </c>
      <c r="BX1433" s="88">
        <f t="shared" si="185"/>
        <v>0</v>
      </c>
      <c r="BY1433" s="89" t="b">
        <f>IF(BW1433&lt;&gt;0,Árboles!AC1746)</f>
        <v>0</v>
      </c>
      <c r="BZ1433" s="88">
        <f t="shared" si="186"/>
        <v>0</v>
      </c>
      <c r="CA1433" s="88">
        <f t="shared" si="187"/>
        <v>0</v>
      </c>
      <c r="CB1433" s="89" t="b">
        <f>IF(BZ1433&lt;&gt;0,Árboles!AC1746)</f>
        <v>0</v>
      </c>
      <c r="CC1433" s="88">
        <f t="shared" si="188"/>
        <v>0</v>
      </c>
      <c r="CD1433" s="88">
        <f t="shared" si="189"/>
        <v>0</v>
      </c>
      <c r="CE1433" s="89" t="b">
        <f>IF(CC1433&lt;&gt;0,Árboles!AC1746)</f>
        <v>0</v>
      </c>
    </row>
    <row r="1434" spans="68:83">
      <c r="BP1434" s="10">
        <f>Árboles!B1747</f>
        <v>0</v>
      </c>
      <c r="BQ1434" s="86">
        <f>Árboles!G1747</f>
        <v>0</v>
      </c>
      <c r="BR1434" s="87">
        <f>Árboles!V1747</f>
        <v>0</v>
      </c>
      <c r="BS1434" s="87">
        <f>Árboles!W1747</f>
        <v>0</v>
      </c>
      <c r="BT1434" s="88">
        <f t="shared" si="182"/>
        <v>0</v>
      </c>
      <c r="BU1434" s="88">
        <f t="shared" si="183"/>
        <v>0</v>
      </c>
      <c r="BV1434" s="89" t="b">
        <f>IF(BT1434&lt;&gt;0,Árboles!AC1747)</f>
        <v>0</v>
      </c>
      <c r="BW1434" s="88">
        <f t="shared" si="184"/>
        <v>0</v>
      </c>
      <c r="BX1434" s="88">
        <f t="shared" si="185"/>
        <v>0</v>
      </c>
      <c r="BY1434" s="89" t="b">
        <f>IF(BW1434&lt;&gt;0,Árboles!AC1747)</f>
        <v>0</v>
      </c>
      <c r="BZ1434" s="88">
        <f t="shared" si="186"/>
        <v>0</v>
      </c>
      <c r="CA1434" s="88">
        <f t="shared" si="187"/>
        <v>0</v>
      </c>
      <c r="CB1434" s="89" t="b">
        <f>IF(BZ1434&lt;&gt;0,Árboles!AC1747)</f>
        <v>0</v>
      </c>
      <c r="CC1434" s="88">
        <f t="shared" si="188"/>
        <v>0</v>
      </c>
      <c r="CD1434" s="88">
        <f t="shared" si="189"/>
        <v>0</v>
      </c>
      <c r="CE1434" s="89" t="b">
        <f>IF(CC1434&lt;&gt;0,Árboles!AC1747)</f>
        <v>0</v>
      </c>
    </row>
    <row r="1435" spans="68:83">
      <c r="BP1435" s="10">
        <f>Árboles!B1748</f>
        <v>0</v>
      </c>
      <c r="BQ1435" s="86">
        <f>Árboles!G1748</f>
        <v>0</v>
      </c>
      <c r="BR1435" s="87">
        <f>Árboles!V1748</f>
        <v>0</v>
      </c>
      <c r="BS1435" s="87">
        <f>Árboles!W1748</f>
        <v>0</v>
      </c>
      <c r="BT1435" s="88">
        <f t="shared" si="182"/>
        <v>0</v>
      </c>
      <c r="BU1435" s="88">
        <f t="shared" si="183"/>
        <v>0</v>
      </c>
      <c r="BV1435" s="89" t="b">
        <f>IF(BT1435&lt;&gt;0,Árboles!AC1748)</f>
        <v>0</v>
      </c>
      <c r="BW1435" s="88">
        <f t="shared" si="184"/>
        <v>0</v>
      </c>
      <c r="BX1435" s="88">
        <f t="shared" si="185"/>
        <v>0</v>
      </c>
      <c r="BY1435" s="89" t="b">
        <f>IF(BW1435&lt;&gt;0,Árboles!AC1748)</f>
        <v>0</v>
      </c>
      <c r="BZ1435" s="88">
        <f t="shared" si="186"/>
        <v>0</v>
      </c>
      <c r="CA1435" s="88">
        <f t="shared" si="187"/>
        <v>0</v>
      </c>
      <c r="CB1435" s="89" t="b">
        <f>IF(BZ1435&lt;&gt;0,Árboles!AC1748)</f>
        <v>0</v>
      </c>
      <c r="CC1435" s="88">
        <f t="shared" si="188"/>
        <v>0</v>
      </c>
      <c r="CD1435" s="88">
        <f t="shared" si="189"/>
        <v>0</v>
      </c>
      <c r="CE1435" s="89" t="b">
        <f>IF(CC1435&lt;&gt;0,Árboles!AC1748)</f>
        <v>0</v>
      </c>
    </row>
    <row r="1436" spans="68:83">
      <c r="BP1436" s="10">
        <f>Árboles!B1749</f>
        <v>0</v>
      </c>
      <c r="BQ1436" s="86">
        <f>Árboles!G1749</f>
        <v>0</v>
      </c>
      <c r="BR1436" s="87">
        <f>Árboles!V1749</f>
        <v>0</v>
      </c>
      <c r="BS1436" s="87">
        <f>Árboles!W1749</f>
        <v>0</v>
      </c>
      <c r="BT1436" s="88">
        <f t="shared" si="182"/>
        <v>0</v>
      </c>
      <c r="BU1436" s="88">
        <f t="shared" si="183"/>
        <v>0</v>
      </c>
      <c r="BV1436" s="89" t="b">
        <f>IF(BT1436&lt;&gt;0,Árboles!AC1749)</f>
        <v>0</v>
      </c>
      <c r="BW1436" s="88">
        <f t="shared" si="184"/>
        <v>0</v>
      </c>
      <c r="BX1436" s="88">
        <f t="shared" si="185"/>
        <v>0</v>
      </c>
      <c r="BY1436" s="89" t="b">
        <f>IF(BW1436&lt;&gt;0,Árboles!AC1749)</f>
        <v>0</v>
      </c>
      <c r="BZ1436" s="88">
        <f t="shared" si="186"/>
        <v>0</v>
      </c>
      <c r="CA1436" s="88">
        <f t="shared" si="187"/>
        <v>0</v>
      </c>
      <c r="CB1436" s="89" t="b">
        <f>IF(BZ1436&lt;&gt;0,Árboles!AC1749)</f>
        <v>0</v>
      </c>
      <c r="CC1436" s="88">
        <f t="shared" si="188"/>
        <v>0</v>
      </c>
      <c r="CD1436" s="88">
        <f t="shared" si="189"/>
        <v>0</v>
      </c>
      <c r="CE1436" s="89" t="b">
        <f>IF(CC1436&lt;&gt;0,Árboles!AC1749)</f>
        <v>0</v>
      </c>
    </row>
    <row r="1437" spans="68:83">
      <c r="BP1437" s="10">
        <f>Árboles!B1750</f>
        <v>0</v>
      </c>
      <c r="BQ1437" s="86">
        <f>Árboles!G1750</f>
        <v>0</v>
      </c>
      <c r="BR1437" s="87">
        <f>Árboles!V1750</f>
        <v>0</v>
      </c>
      <c r="BS1437" s="87">
        <f>Árboles!W1750</f>
        <v>0</v>
      </c>
      <c r="BT1437" s="88">
        <f t="shared" si="182"/>
        <v>0</v>
      </c>
      <c r="BU1437" s="88">
        <f t="shared" si="183"/>
        <v>0</v>
      </c>
      <c r="BV1437" s="89" t="b">
        <f>IF(BT1437&lt;&gt;0,Árboles!AC1750)</f>
        <v>0</v>
      </c>
      <c r="BW1437" s="88">
        <f t="shared" si="184"/>
        <v>0</v>
      </c>
      <c r="BX1437" s="88">
        <f t="shared" si="185"/>
        <v>0</v>
      </c>
      <c r="BY1437" s="89" t="b">
        <f>IF(BW1437&lt;&gt;0,Árboles!AC1750)</f>
        <v>0</v>
      </c>
      <c r="BZ1437" s="88">
        <f t="shared" si="186"/>
        <v>0</v>
      </c>
      <c r="CA1437" s="88">
        <f t="shared" si="187"/>
        <v>0</v>
      </c>
      <c r="CB1437" s="89" t="b">
        <f>IF(BZ1437&lt;&gt;0,Árboles!AC1750)</f>
        <v>0</v>
      </c>
      <c r="CC1437" s="88">
        <f t="shared" si="188"/>
        <v>0</v>
      </c>
      <c r="CD1437" s="88">
        <f t="shared" si="189"/>
        <v>0</v>
      </c>
      <c r="CE1437" s="89" t="b">
        <f>IF(CC1437&lt;&gt;0,Árboles!AC1750)</f>
        <v>0</v>
      </c>
    </row>
    <row r="1438" spans="68:83">
      <c r="BP1438" s="10">
        <f>Árboles!B1751</f>
        <v>0</v>
      </c>
      <c r="BQ1438" s="86">
        <f>Árboles!G1751</f>
        <v>0</v>
      </c>
      <c r="BR1438" s="87">
        <f>Árboles!V1751</f>
        <v>0</v>
      </c>
      <c r="BS1438" s="87">
        <f>Árboles!W1751</f>
        <v>0</v>
      </c>
      <c r="BT1438" s="88">
        <f t="shared" si="182"/>
        <v>0</v>
      </c>
      <c r="BU1438" s="88">
        <f t="shared" si="183"/>
        <v>0</v>
      </c>
      <c r="BV1438" s="89" t="b">
        <f>IF(BT1438&lt;&gt;0,Árboles!AC1751)</f>
        <v>0</v>
      </c>
      <c r="BW1438" s="88">
        <f t="shared" si="184"/>
        <v>0</v>
      </c>
      <c r="BX1438" s="88">
        <f t="shared" si="185"/>
        <v>0</v>
      </c>
      <c r="BY1438" s="89" t="b">
        <f>IF(BW1438&lt;&gt;0,Árboles!AC1751)</f>
        <v>0</v>
      </c>
      <c r="BZ1438" s="88">
        <f t="shared" si="186"/>
        <v>0</v>
      </c>
      <c r="CA1438" s="88">
        <f t="shared" si="187"/>
        <v>0</v>
      </c>
      <c r="CB1438" s="89" t="b">
        <f>IF(BZ1438&lt;&gt;0,Árboles!AC1751)</f>
        <v>0</v>
      </c>
      <c r="CC1438" s="88">
        <f t="shared" si="188"/>
        <v>0</v>
      </c>
      <c r="CD1438" s="88">
        <f t="shared" si="189"/>
        <v>0</v>
      </c>
      <c r="CE1438" s="89" t="b">
        <f>IF(CC1438&lt;&gt;0,Árboles!AC1751)</f>
        <v>0</v>
      </c>
    </row>
    <row r="1439" spans="68:83">
      <c r="BP1439" s="10">
        <f>Árboles!B1752</f>
        <v>0</v>
      </c>
      <c r="BQ1439" s="86">
        <f>Árboles!G1752</f>
        <v>0</v>
      </c>
      <c r="BR1439" s="87">
        <f>Árboles!V1752</f>
        <v>0</v>
      </c>
      <c r="BS1439" s="87">
        <f>Árboles!W1752</f>
        <v>0</v>
      </c>
      <c r="BT1439" s="88">
        <f t="shared" si="182"/>
        <v>0</v>
      </c>
      <c r="BU1439" s="88">
        <f t="shared" si="183"/>
        <v>0</v>
      </c>
      <c r="BV1439" s="89" t="b">
        <f>IF(BT1439&lt;&gt;0,Árboles!AC1752)</f>
        <v>0</v>
      </c>
      <c r="BW1439" s="88">
        <f t="shared" si="184"/>
        <v>0</v>
      </c>
      <c r="BX1439" s="88">
        <f t="shared" si="185"/>
        <v>0</v>
      </c>
      <c r="BY1439" s="89" t="b">
        <f>IF(BW1439&lt;&gt;0,Árboles!AC1752)</f>
        <v>0</v>
      </c>
      <c r="BZ1439" s="88">
        <f t="shared" si="186"/>
        <v>0</v>
      </c>
      <c r="CA1439" s="88">
        <f t="shared" si="187"/>
        <v>0</v>
      </c>
      <c r="CB1439" s="89" t="b">
        <f>IF(BZ1439&lt;&gt;0,Árboles!AC1752)</f>
        <v>0</v>
      </c>
      <c r="CC1439" s="88">
        <f t="shared" si="188"/>
        <v>0</v>
      </c>
      <c r="CD1439" s="88">
        <f t="shared" si="189"/>
        <v>0</v>
      </c>
      <c r="CE1439" s="89" t="b">
        <f>IF(CC1439&lt;&gt;0,Árboles!AC1752)</f>
        <v>0</v>
      </c>
    </row>
    <row r="1440" spans="68:83">
      <c r="BP1440" s="10">
        <f>Árboles!B1753</f>
        <v>0</v>
      </c>
      <c r="BQ1440" s="86">
        <f>Árboles!G1753</f>
        <v>0</v>
      </c>
      <c r="BR1440" s="87">
        <f>Árboles!V1753</f>
        <v>0</v>
      </c>
      <c r="BS1440" s="87">
        <f>Árboles!W1753</f>
        <v>0</v>
      </c>
      <c r="BT1440" s="88">
        <f t="shared" si="182"/>
        <v>0</v>
      </c>
      <c r="BU1440" s="88">
        <f t="shared" si="183"/>
        <v>0</v>
      </c>
      <c r="BV1440" s="89" t="b">
        <f>IF(BT1440&lt;&gt;0,Árboles!AC1753)</f>
        <v>0</v>
      </c>
      <c r="BW1440" s="88">
        <f t="shared" si="184"/>
        <v>0</v>
      </c>
      <c r="BX1440" s="88">
        <f t="shared" si="185"/>
        <v>0</v>
      </c>
      <c r="BY1440" s="89" t="b">
        <f>IF(BW1440&lt;&gt;0,Árboles!AC1753)</f>
        <v>0</v>
      </c>
      <c r="BZ1440" s="88">
        <f t="shared" si="186"/>
        <v>0</v>
      </c>
      <c r="CA1440" s="88">
        <f t="shared" si="187"/>
        <v>0</v>
      </c>
      <c r="CB1440" s="89" t="b">
        <f>IF(BZ1440&lt;&gt;0,Árboles!AC1753)</f>
        <v>0</v>
      </c>
      <c r="CC1440" s="88">
        <f t="shared" si="188"/>
        <v>0</v>
      </c>
      <c r="CD1440" s="88">
        <f t="shared" si="189"/>
        <v>0</v>
      </c>
      <c r="CE1440" s="89" t="b">
        <f>IF(CC1440&lt;&gt;0,Árboles!AC1753)</f>
        <v>0</v>
      </c>
    </row>
    <row r="1441" spans="68:83">
      <c r="BP1441" s="10">
        <f>Árboles!B1754</f>
        <v>0</v>
      </c>
      <c r="BQ1441" s="86">
        <f>Árboles!G1754</f>
        <v>0</v>
      </c>
      <c r="BR1441" s="87">
        <f>Árboles!V1754</f>
        <v>0</v>
      </c>
      <c r="BS1441" s="87">
        <f>Árboles!W1754</f>
        <v>0</v>
      </c>
      <c r="BT1441" s="88">
        <f t="shared" si="182"/>
        <v>0</v>
      </c>
      <c r="BU1441" s="88">
        <f t="shared" si="183"/>
        <v>0</v>
      </c>
      <c r="BV1441" s="89" t="b">
        <f>IF(BT1441&lt;&gt;0,Árboles!AC1754)</f>
        <v>0</v>
      </c>
      <c r="BW1441" s="88">
        <f t="shared" si="184"/>
        <v>0</v>
      </c>
      <c r="BX1441" s="88">
        <f t="shared" si="185"/>
        <v>0</v>
      </c>
      <c r="BY1441" s="89" t="b">
        <f>IF(BW1441&lt;&gt;0,Árboles!AC1754)</f>
        <v>0</v>
      </c>
      <c r="BZ1441" s="88">
        <f t="shared" si="186"/>
        <v>0</v>
      </c>
      <c r="CA1441" s="88">
        <f t="shared" si="187"/>
        <v>0</v>
      </c>
      <c r="CB1441" s="89" t="b">
        <f>IF(BZ1441&lt;&gt;0,Árboles!AC1754)</f>
        <v>0</v>
      </c>
      <c r="CC1441" s="88">
        <f t="shared" si="188"/>
        <v>0</v>
      </c>
      <c r="CD1441" s="88">
        <f t="shared" si="189"/>
        <v>0</v>
      </c>
      <c r="CE1441" s="89" t="b">
        <f>IF(CC1441&lt;&gt;0,Árboles!AC1754)</f>
        <v>0</v>
      </c>
    </row>
    <row r="1442" spans="68:83">
      <c r="BP1442" s="10">
        <f>Árboles!B1755</f>
        <v>0</v>
      </c>
      <c r="BQ1442" s="86">
        <f>Árboles!G1755</f>
        <v>0</v>
      </c>
      <c r="BR1442" s="87">
        <f>Árboles!V1755</f>
        <v>0</v>
      </c>
      <c r="BS1442" s="87">
        <f>Árboles!W1755</f>
        <v>0</v>
      </c>
      <c r="BT1442" s="88">
        <f t="shared" si="182"/>
        <v>0</v>
      </c>
      <c r="BU1442" s="88">
        <f t="shared" si="183"/>
        <v>0</v>
      </c>
      <c r="BV1442" s="89" t="b">
        <f>IF(BT1442&lt;&gt;0,Árboles!AC1755)</f>
        <v>0</v>
      </c>
      <c r="BW1442" s="88">
        <f t="shared" si="184"/>
        <v>0</v>
      </c>
      <c r="BX1442" s="88">
        <f t="shared" si="185"/>
        <v>0</v>
      </c>
      <c r="BY1442" s="89" t="b">
        <f>IF(BW1442&lt;&gt;0,Árboles!AC1755)</f>
        <v>0</v>
      </c>
      <c r="BZ1442" s="88">
        <f t="shared" si="186"/>
        <v>0</v>
      </c>
      <c r="CA1442" s="88">
        <f t="shared" si="187"/>
        <v>0</v>
      </c>
      <c r="CB1442" s="89" t="b">
        <f>IF(BZ1442&lt;&gt;0,Árboles!AC1755)</f>
        <v>0</v>
      </c>
      <c r="CC1442" s="88">
        <f t="shared" si="188"/>
        <v>0</v>
      </c>
      <c r="CD1442" s="88">
        <f t="shared" si="189"/>
        <v>0</v>
      </c>
      <c r="CE1442" s="89" t="b">
        <f>IF(CC1442&lt;&gt;0,Árboles!AC1755)</f>
        <v>0</v>
      </c>
    </row>
    <row r="1443" spans="68:83">
      <c r="BP1443" s="10">
        <f>Árboles!B1756</f>
        <v>0</v>
      </c>
      <c r="BQ1443" s="86">
        <f>Árboles!G1756</f>
        <v>0</v>
      </c>
      <c r="BR1443" s="87">
        <f>Árboles!V1756</f>
        <v>0</v>
      </c>
      <c r="BS1443" s="87">
        <f>Árboles!W1756</f>
        <v>0</v>
      </c>
      <c r="BT1443" s="88">
        <f t="shared" si="182"/>
        <v>0</v>
      </c>
      <c r="BU1443" s="88">
        <f t="shared" si="183"/>
        <v>0</v>
      </c>
      <c r="BV1443" s="89" t="b">
        <f>IF(BT1443&lt;&gt;0,Árboles!AC1756)</f>
        <v>0</v>
      </c>
      <c r="BW1443" s="88">
        <f t="shared" si="184"/>
        <v>0</v>
      </c>
      <c r="BX1443" s="88">
        <f t="shared" si="185"/>
        <v>0</v>
      </c>
      <c r="BY1443" s="89" t="b">
        <f>IF(BW1443&lt;&gt;0,Árboles!AC1756)</f>
        <v>0</v>
      </c>
      <c r="BZ1443" s="88">
        <f t="shared" si="186"/>
        <v>0</v>
      </c>
      <c r="CA1443" s="88">
        <f t="shared" si="187"/>
        <v>0</v>
      </c>
      <c r="CB1443" s="89" t="b">
        <f>IF(BZ1443&lt;&gt;0,Árboles!AC1756)</f>
        <v>0</v>
      </c>
      <c r="CC1443" s="88">
        <f t="shared" si="188"/>
        <v>0</v>
      </c>
      <c r="CD1443" s="88">
        <f t="shared" si="189"/>
        <v>0</v>
      </c>
      <c r="CE1443" s="89" t="b">
        <f>IF(CC1443&lt;&gt;0,Árboles!AC1756)</f>
        <v>0</v>
      </c>
    </row>
    <row r="1444" spans="68:83">
      <c r="BP1444" s="10">
        <f>Árboles!B1757</f>
        <v>0</v>
      </c>
      <c r="BQ1444" s="86">
        <f>Árboles!G1757</f>
        <v>0</v>
      </c>
      <c r="BR1444" s="87">
        <f>Árboles!V1757</f>
        <v>0</v>
      </c>
      <c r="BS1444" s="87">
        <f>Árboles!W1757</f>
        <v>0</v>
      </c>
      <c r="BT1444" s="88">
        <f t="shared" si="182"/>
        <v>0</v>
      </c>
      <c r="BU1444" s="88">
        <f t="shared" si="183"/>
        <v>0</v>
      </c>
      <c r="BV1444" s="89" t="b">
        <f>IF(BT1444&lt;&gt;0,Árboles!AC1757)</f>
        <v>0</v>
      </c>
      <c r="BW1444" s="88">
        <f t="shared" si="184"/>
        <v>0</v>
      </c>
      <c r="BX1444" s="88">
        <f t="shared" si="185"/>
        <v>0</v>
      </c>
      <c r="BY1444" s="89" t="b">
        <f>IF(BW1444&lt;&gt;0,Árboles!AC1757)</f>
        <v>0</v>
      </c>
      <c r="BZ1444" s="88">
        <f t="shared" si="186"/>
        <v>0</v>
      </c>
      <c r="CA1444" s="88">
        <f t="shared" si="187"/>
        <v>0</v>
      </c>
      <c r="CB1444" s="89" t="b">
        <f>IF(BZ1444&lt;&gt;0,Árboles!AC1757)</f>
        <v>0</v>
      </c>
      <c r="CC1444" s="88">
        <f t="shared" si="188"/>
        <v>0</v>
      </c>
      <c r="CD1444" s="88">
        <f t="shared" si="189"/>
        <v>0</v>
      </c>
      <c r="CE1444" s="89" t="b">
        <f>IF(CC1444&lt;&gt;0,Árboles!AC1757)</f>
        <v>0</v>
      </c>
    </row>
    <row r="1445" spans="68:83">
      <c r="BP1445" s="10">
        <f>Árboles!B1758</f>
        <v>0</v>
      </c>
      <c r="BQ1445" s="86">
        <f>Árboles!G1758</f>
        <v>0</v>
      </c>
      <c r="BR1445" s="87">
        <f>Árboles!V1758</f>
        <v>0</v>
      </c>
      <c r="BS1445" s="87">
        <f>Árboles!W1758</f>
        <v>0</v>
      </c>
      <c r="BT1445" s="88">
        <f t="shared" si="182"/>
        <v>0</v>
      </c>
      <c r="BU1445" s="88">
        <f t="shared" si="183"/>
        <v>0</v>
      </c>
      <c r="BV1445" s="89" t="b">
        <f>IF(BT1445&lt;&gt;0,Árboles!AC1758)</f>
        <v>0</v>
      </c>
      <c r="BW1445" s="88">
        <f t="shared" si="184"/>
        <v>0</v>
      </c>
      <c r="BX1445" s="88">
        <f t="shared" si="185"/>
        <v>0</v>
      </c>
      <c r="BY1445" s="89" t="b">
        <f>IF(BW1445&lt;&gt;0,Árboles!AC1758)</f>
        <v>0</v>
      </c>
      <c r="BZ1445" s="88">
        <f t="shared" si="186"/>
        <v>0</v>
      </c>
      <c r="CA1445" s="88">
        <f t="shared" si="187"/>
        <v>0</v>
      </c>
      <c r="CB1445" s="89" t="b">
        <f>IF(BZ1445&lt;&gt;0,Árboles!AC1758)</f>
        <v>0</v>
      </c>
      <c r="CC1445" s="88">
        <f t="shared" si="188"/>
        <v>0</v>
      </c>
      <c r="CD1445" s="88">
        <f t="shared" si="189"/>
        <v>0</v>
      </c>
      <c r="CE1445" s="89" t="b">
        <f>IF(CC1445&lt;&gt;0,Árboles!AC1758)</f>
        <v>0</v>
      </c>
    </row>
    <row r="1446" spans="68:83">
      <c r="BP1446" s="10">
        <f>Árboles!B1759</f>
        <v>0</v>
      </c>
      <c r="BQ1446" s="86">
        <f>Árboles!G1759</f>
        <v>0</v>
      </c>
      <c r="BR1446" s="87">
        <f>Árboles!V1759</f>
        <v>0</v>
      </c>
      <c r="BS1446" s="87">
        <f>Árboles!W1759</f>
        <v>0</v>
      </c>
      <c r="BT1446" s="88">
        <f t="shared" si="182"/>
        <v>0</v>
      </c>
      <c r="BU1446" s="88">
        <f t="shared" si="183"/>
        <v>0</v>
      </c>
      <c r="BV1446" s="89" t="b">
        <f>IF(BT1446&lt;&gt;0,Árboles!AC1759)</f>
        <v>0</v>
      </c>
      <c r="BW1446" s="88">
        <f t="shared" si="184"/>
        <v>0</v>
      </c>
      <c r="BX1446" s="88">
        <f t="shared" si="185"/>
        <v>0</v>
      </c>
      <c r="BY1446" s="89" t="b">
        <f>IF(BW1446&lt;&gt;0,Árboles!AC1759)</f>
        <v>0</v>
      </c>
      <c r="BZ1446" s="88">
        <f t="shared" si="186"/>
        <v>0</v>
      </c>
      <c r="CA1446" s="88">
        <f t="shared" si="187"/>
        <v>0</v>
      </c>
      <c r="CB1446" s="89" t="b">
        <f>IF(BZ1446&lt;&gt;0,Árboles!AC1759)</f>
        <v>0</v>
      </c>
      <c r="CC1446" s="88">
        <f t="shared" si="188"/>
        <v>0</v>
      </c>
      <c r="CD1446" s="88">
        <f t="shared" si="189"/>
        <v>0</v>
      </c>
      <c r="CE1446" s="89" t="b">
        <f>IF(CC1446&lt;&gt;0,Árboles!AC1759)</f>
        <v>0</v>
      </c>
    </row>
    <row r="1447" spans="68:83">
      <c r="BP1447" s="10">
        <f>Árboles!B1760</f>
        <v>0</v>
      </c>
      <c r="BQ1447" s="86">
        <f>Árboles!G1760</f>
        <v>0</v>
      </c>
      <c r="BR1447" s="87">
        <f>Árboles!V1760</f>
        <v>0</v>
      </c>
      <c r="BS1447" s="87">
        <f>Árboles!W1760</f>
        <v>0</v>
      </c>
      <c r="BT1447" s="88">
        <f t="shared" si="182"/>
        <v>0</v>
      </c>
      <c r="BU1447" s="88">
        <f t="shared" si="183"/>
        <v>0</v>
      </c>
      <c r="BV1447" s="89" t="b">
        <f>IF(BT1447&lt;&gt;0,Árboles!AC1760)</f>
        <v>0</v>
      </c>
      <c r="BW1447" s="88">
        <f t="shared" si="184"/>
        <v>0</v>
      </c>
      <c r="BX1447" s="88">
        <f t="shared" si="185"/>
        <v>0</v>
      </c>
      <c r="BY1447" s="89" t="b">
        <f>IF(BW1447&lt;&gt;0,Árboles!AC1760)</f>
        <v>0</v>
      </c>
      <c r="BZ1447" s="88">
        <f t="shared" si="186"/>
        <v>0</v>
      </c>
      <c r="CA1447" s="88">
        <f t="shared" si="187"/>
        <v>0</v>
      </c>
      <c r="CB1447" s="89" t="b">
        <f>IF(BZ1447&lt;&gt;0,Árboles!AC1760)</f>
        <v>0</v>
      </c>
      <c r="CC1447" s="88">
        <f t="shared" si="188"/>
        <v>0</v>
      </c>
      <c r="CD1447" s="88">
        <f t="shared" si="189"/>
        <v>0</v>
      </c>
      <c r="CE1447" s="89" t="b">
        <f>IF(CC1447&lt;&gt;0,Árboles!AC1760)</f>
        <v>0</v>
      </c>
    </row>
    <row r="1448" spans="68:83">
      <c r="BP1448" s="10">
        <f>Árboles!B1761</f>
        <v>0</v>
      </c>
      <c r="BQ1448" s="86">
        <f>Árboles!G1761</f>
        <v>0</v>
      </c>
      <c r="BR1448" s="87">
        <f>Árboles!V1761</f>
        <v>0</v>
      </c>
      <c r="BS1448" s="87">
        <f>Árboles!W1761</f>
        <v>0</v>
      </c>
      <c r="BT1448" s="88">
        <f t="shared" si="182"/>
        <v>0</v>
      </c>
      <c r="BU1448" s="88">
        <f t="shared" si="183"/>
        <v>0</v>
      </c>
      <c r="BV1448" s="89" t="b">
        <f>IF(BT1448&lt;&gt;0,Árboles!AC1761)</f>
        <v>0</v>
      </c>
      <c r="BW1448" s="88">
        <f t="shared" si="184"/>
        <v>0</v>
      </c>
      <c r="BX1448" s="88">
        <f t="shared" si="185"/>
        <v>0</v>
      </c>
      <c r="BY1448" s="89" t="b">
        <f>IF(BW1448&lt;&gt;0,Árboles!AC1761)</f>
        <v>0</v>
      </c>
      <c r="BZ1448" s="88">
        <f t="shared" si="186"/>
        <v>0</v>
      </c>
      <c r="CA1448" s="88">
        <f t="shared" si="187"/>
        <v>0</v>
      </c>
      <c r="CB1448" s="89" t="b">
        <f>IF(BZ1448&lt;&gt;0,Árboles!AC1761)</f>
        <v>0</v>
      </c>
      <c r="CC1448" s="88">
        <f t="shared" si="188"/>
        <v>0</v>
      </c>
      <c r="CD1448" s="88">
        <f t="shared" si="189"/>
        <v>0</v>
      </c>
      <c r="CE1448" s="89" t="b">
        <f>IF(CC1448&lt;&gt;0,Árboles!AC1761)</f>
        <v>0</v>
      </c>
    </row>
    <row r="1449" spans="68:83">
      <c r="BP1449" s="10">
        <f>Árboles!B1762</f>
        <v>0</v>
      </c>
      <c r="BQ1449" s="86">
        <f>Árboles!G1762</f>
        <v>0</v>
      </c>
      <c r="BR1449" s="87">
        <f>Árboles!V1762</f>
        <v>0</v>
      </c>
      <c r="BS1449" s="87">
        <f>Árboles!W1762</f>
        <v>0</v>
      </c>
      <c r="BT1449" s="88">
        <f t="shared" si="182"/>
        <v>0</v>
      </c>
      <c r="BU1449" s="88">
        <f t="shared" si="183"/>
        <v>0</v>
      </c>
      <c r="BV1449" s="89" t="b">
        <f>IF(BT1449&lt;&gt;0,Árboles!AC1762)</f>
        <v>0</v>
      </c>
      <c r="BW1449" s="88">
        <f t="shared" si="184"/>
        <v>0</v>
      </c>
      <c r="BX1449" s="88">
        <f t="shared" si="185"/>
        <v>0</v>
      </c>
      <c r="BY1449" s="89" t="b">
        <f>IF(BW1449&lt;&gt;0,Árboles!AC1762)</f>
        <v>0</v>
      </c>
      <c r="BZ1449" s="88">
        <f t="shared" si="186"/>
        <v>0</v>
      </c>
      <c r="CA1449" s="88">
        <f t="shared" si="187"/>
        <v>0</v>
      </c>
      <c r="CB1449" s="89" t="b">
        <f>IF(BZ1449&lt;&gt;0,Árboles!AC1762)</f>
        <v>0</v>
      </c>
      <c r="CC1449" s="88">
        <f t="shared" si="188"/>
        <v>0</v>
      </c>
      <c r="CD1449" s="88">
        <f t="shared" si="189"/>
        <v>0</v>
      </c>
      <c r="CE1449" s="89" t="b">
        <f>IF(CC1449&lt;&gt;0,Árboles!AC1762)</f>
        <v>0</v>
      </c>
    </row>
    <row r="1450" spans="68:83">
      <c r="BP1450" s="10">
        <f>Árboles!B1763</f>
        <v>0</v>
      </c>
      <c r="BQ1450" s="86">
        <f>Árboles!G1763</f>
        <v>0</v>
      </c>
      <c r="BR1450" s="87">
        <f>Árboles!V1763</f>
        <v>0</v>
      </c>
      <c r="BS1450" s="87">
        <f>Árboles!W1763</f>
        <v>0</v>
      </c>
      <c r="BT1450" s="88">
        <f t="shared" si="182"/>
        <v>0</v>
      </c>
      <c r="BU1450" s="88">
        <f t="shared" si="183"/>
        <v>0</v>
      </c>
      <c r="BV1450" s="89" t="b">
        <f>IF(BT1450&lt;&gt;0,Árboles!AC1763)</f>
        <v>0</v>
      </c>
      <c r="BW1450" s="88">
        <f t="shared" si="184"/>
        <v>0</v>
      </c>
      <c r="BX1450" s="88">
        <f t="shared" si="185"/>
        <v>0</v>
      </c>
      <c r="BY1450" s="89" t="b">
        <f>IF(BW1450&lt;&gt;0,Árboles!AC1763)</f>
        <v>0</v>
      </c>
      <c r="BZ1450" s="88">
        <f t="shared" si="186"/>
        <v>0</v>
      </c>
      <c r="CA1450" s="88">
        <f t="shared" si="187"/>
        <v>0</v>
      </c>
      <c r="CB1450" s="89" t="b">
        <f>IF(BZ1450&lt;&gt;0,Árboles!AC1763)</f>
        <v>0</v>
      </c>
      <c r="CC1450" s="88">
        <f t="shared" si="188"/>
        <v>0</v>
      </c>
      <c r="CD1450" s="88">
        <f t="shared" si="189"/>
        <v>0</v>
      </c>
      <c r="CE1450" s="89" t="b">
        <f>IF(CC1450&lt;&gt;0,Árboles!AC1763)</f>
        <v>0</v>
      </c>
    </row>
    <row r="1451" spans="68:83">
      <c r="BP1451" s="10">
        <f>Árboles!B1764</f>
        <v>0</v>
      </c>
      <c r="BQ1451" s="86">
        <f>Árboles!G1764</f>
        <v>0</v>
      </c>
      <c r="BR1451" s="87">
        <f>Árboles!V1764</f>
        <v>0</v>
      </c>
      <c r="BS1451" s="87">
        <f>Árboles!W1764</f>
        <v>0</v>
      </c>
      <c r="BT1451" s="88">
        <f t="shared" si="182"/>
        <v>0</v>
      </c>
      <c r="BU1451" s="88">
        <f t="shared" si="183"/>
        <v>0</v>
      </c>
      <c r="BV1451" s="89" t="b">
        <f>IF(BT1451&lt;&gt;0,Árboles!AC1764)</f>
        <v>0</v>
      </c>
      <c r="BW1451" s="88">
        <f t="shared" si="184"/>
        <v>0</v>
      </c>
      <c r="BX1451" s="88">
        <f t="shared" si="185"/>
        <v>0</v>
      </c>
      <c r="BY1451" s="89" t="b">
        <f>IF(BW1451&lt;&gt;0,Árboles!AC1764)</f>
        <v>0</v>
      </c>
      <c r="BZ1451" s="88">
        <f t="shared" si="186"/>
        <v>0</v>
      </c>
      <c r="CA1451" s="88">
        <f t="shared" si="187"/>
        <v>0</v>
      </c>
      <c r="CB1451" s="89" t="b">
        <f>IF(BZ1451&lt;&gt;0,Árboles!AC1764)</f>
        <v>0</v>
      </c>
      <c r="CC1451" s="88">
        <f t="shared" si="188"/>
        <v>0</v>
      </c>
      <c r="CD1451" s="88">
        <f t="shared" si="189"/>
        <v>0</v>
      </c>
      <c r="CE1451" s="89" t="b">
        <f>IF(CC1451&lt;&gt;0,Árboles!AC1764)</f>
        <v>0</v>
      </c>
    </row>
    <row r="1452" spans="68:83">
      <c r="BP1452" s="10">
        <f>Árboles!B1765</f>
        <v>0</v>
      </c>
      <c r="BQ1452" s="86">
        <f>Árboles!G1765</f>
        <v>0</v>
      </c>
      <c r="BR1452" s="87">
        <f>Árboles!V1765</f>
        <v>0</v>
      </c>
      <c r="BS1452" s="87">
        <f>Árboles!W1765</f>
        <v>0</v>
      </c>
      <c r="BT1452" s="88">
        <f t="shared" si="182"/>
        <v>0</v>
      </c>
      <c r="BU1452" s="88">
        <f t="shared" si="183"/>
        <v>0</v>
      </c>
      <c r="BV1452" s="89" t="b">
        <f>IF(BT1452&lt;&gt;0,Árboles!AC1765)</f>
        <v>0</v>
      </c>
      <c r="BW1452" s="88">
        <f t="shared" si="184"/>
        <v>0</v>
      </c>
      <c r="BX1452" s="88">
        <f t="shared" si="185"/>
        <v>0</v>
      </c>
      <c r="BY1452" s="89" t="b">
        <f>IF(BW1452&lt;&gt;0,Árboles!AC1765)</f>
        <v>0</v>
      </c>
      <c r="BZ1452" s="88">
        <f t="shared" si="186"/>
        <v>0</v>
      </c>
      <c r="CA1452" s="88">
        <f t="shared" si="187"/>
        <v>0</v>
      </c>
      <c r="CB1452" s="89" t="b">
        <f>IF(BZ1452&lt;&gt;0,Árboles!AC1765)</f>
        <v>0</v>
      </c>
      <c r="CC1452" s="88">
        <f t="shared" si="188"/>
        <v>0</v>
      </c>
      <c r="CD1452" s="88">
        <f t="shared" si="189"/>
        <v>0</v>
      </c>
      <c r="CE1452" s="89" t="b">
        <f>IF(CC1452&lt;&gt;0,Árboles!AC1765)</f>
        <v>0</v>
      </c>
    </row>
    <row r="1453" spans="68:83">
      <c r="BP1453" s="10">
        <f>Árboles!B1766</f>
        <v>0</v>
      </c>
      <c r="BQ1453" s="86">
        <f>Árboles!G1766</f>
        <v>0</v>
      </c>
      <c r="BR1453" s="87">
        <f>Árboles!V1766</f>
        <v>0</v>
      </c>
      <c r="BS1453" s="87">
        <f>Árboles!W1766</f>
        <v>0</v>
      </c>
      <c r="BT1453" s="88">
        <f t="shared" si="182"/>
        <v>0</v>
      </c>
      <c r="BU1453" s="88">
        <f t="shared" si="183"/>
        <v>0</v>
      </c>
      <c r="BV1453" s="89" t="b">
        <f>IF(BT1453&lt;&gt;0,Árboles!AC1766)</f>
        <v>0</v>
      </c>
      <c r="BW1453" s="88">
        <f t="shared" si="184"/>
        <v>0</v>
      </c>
      <c r="BX1453" s="88">
        <f t="shared" si="185"/>
        <v>0</v>
      </c>
      <c r="BY1453" s="89" t="b">
        <f>IF(BW1453&lt;&gt;0,Árboles!AC1766)</f>
        <v>0</v>
      </c>
      <c r="BZ1453" s="88">
        <f t="shared" si="186"/>
        <v>0</v>
      </c>
      <c r="CA1453" s="88">
        <f t="shared" si="187"/>
        <v>0</v>
      </c>
      <c r="CB1453" s="89" t="b">
        <f>IF(BZ1453&lt;&gt;0,Árboles!AC1766)</f>
        <v>0</v>
      </c>
      <c r="CC1453" s="88">
        <f t="shared" si="188"/>
        <v>0</v>
      </c>
      <c r="CD1453" s="88">
        <f t="shared" si="189"/>
        <v>0</v>
      </c>
      <c r="CE1453" s="89" t="b">
        <f>IF(CC1453&lt;&gt;0,Árboles!AC1766)</f>
        <v>0</v>
      </c>
    </row>
    <row r="1454" spans="68:83">
      <c r="BP1454" s="10">
        <f>Árboles!B1767</f>
        <v>0</v>
      </c>
      <c r="BQ1454" s="86">
        <f>Árboles!G1767</f>
        <v>0</v>
      </c>
      <c r="BR1454" s="87">
        <f>Árboles!V1767</f>
        <v>0</v>
      </c>
      <c r="BS1454" s="87">
        <f>Árboles!W1767</f>
        <v>0</v>
      </c>
      <c r="BT1454" s="88">
        <f t="shared" si="182"/>
        <v>0</v>
      </c>
      <c r="BU1454" s="88">
        <f t="shared" si="183"/>
        <v>0</v>
      </c>
      <c r="BV1454" s="89" t="b">
        <f>IF(BT1454&lt;&gt;0,Árboles!AC1767)</f>
        <v>0</v>
      </c>
      <c r="BW1454" s="88">
        <f t="shared" si="184"/>
        <v>0</v>
      </c>
      <c r="BX1454" s="88">
        <f t="shared" si="185"/>
        <v>0</v>
      </c>
      <c r="BY1454" s="89" t="b">
        <f>IF(BW1454&lt;&gt;0,Árboles!AC1767)</f>
        <v>0</v>
      </c>
      <c r="BZ1454" s="88">
        <f t="shared" si="186"/>
        <v>0</v>
      </c>
      <c r="CA1454" s="88">
        <f t="shared" si="187"/>
        <v>0</v>
      </c>
      <c r="CB1454" s="89" t="b">
        <f>IF(BZ1454&lt;&gt;0,Árboles!AC1767)</f>
        <v>0</v>
      </c>
      <c r="CC1454" s="88">
        <f t="shared" si="188"/>
        <v>0</v>
      </c>
      <c r="CD1454" s="88">
        <f t="shared" si="189"/>
        <v>0</v>
      </c>
      <c r="CE1454" s="89" t="b">
        <f>IF(CC1454&lt;&gt;0,Árboles!AC1767)</f>
        <v>0</v>
      </c>
    </row>
    <row r="1455" spans="68:83">
      <c r="BP1455" s="10">
        <f>Árboles!B1768</f>
        <v>0</v>
      </c>
      <c r="BQ1455" s="86">
        <f>Árboles!G1768</f>
        <v>0</v>
      </c>
      <c r="BR1455" s="87">
        <f>Árboles!V1768</f>
        <v>0</v>
      </c>
      <c r="BS1455" s="87">
        <f>Árboles!W1768</f>
        <v>0</v>
      </c>
      <c r="BT1455" s="88">
        <f t="shared" si="182"/>
        <v>0</v>
      </c>
      <c r="BU1455" s="88">
        <f t="shared" si="183"/>
        <v>0</v>
      </c>
      <c r="BV1455" s="89" t="b">
        <f>IF(BT1455&lt;&gt;0,Árboles!AC1768)</f>
        <v>0</v>
      </c>
      <c r="BW1455" s="88">
        <f t="shared" si="184"/>
        <v>0</v>
      </c>
      <c r="BX1455" s="88">
        <f t="shared" si="185"/>
        <v>0</v>
      </c>
      <c r="BY1455" s="89" t="b">
        <f>IF(BW1455&lt;&gt;0,Árboles!AC1768)</f>
        <v>0</v>
      </c>
      <c r="BZ1455" s="88">
        <f t="shared" si="186"/>
        <v>0</v>
      </c>
      <c r="CA1455" s="88">
        <f t="shared" si="187"/>
        <v>0</v>
      </c>
      <c r="CB1455" s="89" t="b">
        <f>IF(BZ1455&lt;&gt;0,Árboles!AC1768)</f>
        <v>0</v>
      </c>
      <c r="CC1455" s="88">
        <f t="shared" si="188"/>
        <v>0</v>
      </c>
      <c r="CD1455" s="88">
        <f t="shared" si="189"/>
        <v>0</v>
      </c>
      <c r="CE1455" s="89" t="b">
        <f>IF(CC1455&lt;&gt;0,Árboles!AC1768)</f>
        <v>0</v>
      </c>
    </row>
    <row r="1456" spans="68:83">
      <c r="BP1456" s="10">
        <f>Árboles!B1769</f>
        <v>0</v>
      </c>
      <c r="BQ1456" s="86">
        <f>Árboles!G1769</f>
        <v>0</v>
      </c>
      <c r="BR1456" s="87">
        <f>Árboles!V1769</f>
        <v>0</v>
      </c>
      <c r="BS1456" s="87">
        <f>Árboles!W1769</f>
        <v>0</v>
      </c>
      <c r="BT1456" s="88">
        <f t="shared" si="182"/>
        <v>0</v>
      </c>
      <c r="BU1456" s="88">
        <f t="shared" si="183"/>
        <v>0</v>
      </c>
      <c r="BV1456" s="89" t="b">
        <f>IF(BT1456&lt;&gt;0,Árboles!AC1769)</f>
        <v>0</v>
      </c>
      <c r="BW1456" s="88">
        <f t="shared" si="184"/>
        <v>0</v>
      </c>
      <c r="BX1456" s="88">
        <f t="shared" si="185"/>
        <v>0</v>
      </c>
      <c r="BY1456" s="89" t="b">
        <f>IF(BW1456&lt;&gt;0,Árboles!AC1769)</f>
        <v>0</v>
      </c>
      <c r="BZ1456" s="88">
        <f t="shared" si="186"/>
        <v>0</v>
      </c>
      <c r="CA1456" s="88">
        <f t="shared" si="187"/>
        <v>0</v>
      </c>
      <c r="CB1456" s="89" t="b">
        <f>IF(BZ1456&lt;&gt;0,Árboles!AC1769)</f>
        <v>0</v>
      </c>
      <c r="CC1456" s="88">
        <f t="shared" si="188"/>
        <v>0</v>
      </c>
      <c r="CD1456" s="88">
        <f t="shared" si="189"/>
        <v>0</v>
      </c>
      <c r="CE1456" s="89" t="b">
        <f>IF(CC1456&lt;&gt;0,Árboles!AC1769)</f>
        <v>0</v>
      </c>
    </row>
    <row r="1457" spans="68:83">
      <c r="BP1457" s="10">
        <f>Árboles!B1770</f>
        <v>0</v>
      </c>
      <c r="BQ1457" s="86">
        <f>Árboles!G1770</f>
        <v>0</v>
      </c>
      <c r="BR1457" s="87">
        <f>Árboles!V1770</f>
        <v>0</v>
      </c>
      <c r="BS1457" s="87">
        <f>Árboles!W1770</f>
        <v>0</v>
      </c>
      <c r="BT1457" s="88">
        <f t="shared" si="182"/>
        <v>0</v>
      </c>
      <c r="BU1457" s="88">
        <f t="shared" si="183"/>
        <v>0</v>
      </c>
      <c r="BV1457" s="89" t="b">
        <f>IF(BT1457&lt;&gt;0,Árboles!AC1770)</f>
        <v>0</v>
      </c>
      <c r="BW1457" s="88">
        <f t="shared" si="184"/>
        <v>0</v>
      </c>
      <c r="BX1457" s="88">
        <f t="shared" si="185"/>
        <v>0</v>
      </c>
      <c r="BY1457" s="89" t="b">
        <f>IF(BW1457&lt;&gt;0,Árboles!AC1770)</f>
        <v>0</v>
      </c>
      <c r="BZ1457" s="88">
        <f t="shared" si="186"/>
        <v>0</v>
      </c>
      <c r="CA1457" s="88">
        <f t="shared" si="187"/>
        <v>0</v>
      </c>
      <c r="CB1457" s="89" t="b">
        <f>IF(BZ1457&lt;&gt;0,Árboles!AC1770)</f>
        <v>0</v>
      </c>
      <c r="CC1457" s="88">
        <f t="shared" si="188"/>
        <v>0</v>
      </c>
      <c r="CD1457" s="88">
        <f t="shared" si="189"/>
        <v>0</v>
      </c>
      <c r="CE1457" s="89" t="b">
        <f>IF(CC1457&lt;&gt;0,Árboles!AC1770)</f>
        <v>0</v>
      </c>
    </row>
    <row r="1458" spans="68:83">
      <c r="BP1458" s="10">
        <f>Árboles!B1771</f>
        <v>0</v>
      </c>
      <c r="BQ1458" s="86">
        <f>Árboles!G1771</f>
        <v>0</v>
      </c>
      <c r="BR1458" s="87">
        <f>Árboles!V1771</f>
        <v>0</v>
      </c>
      <c r="BS1458" s="87">
        <f>Árboles!W1771</f>
        <v>0</v>
      </c>
      <c r="BT1458" s="88">
        <f t="shared" si="182"/>
        <v>0</v>
      </c>
      <c r="BU1458" s="88">
        <f t="shared" si="183"/>
        <v>0</v>
      </c>
      <c r="BV1458" s="89" t="b">
        <f>IF(BT1458&lt;&gt;0,Árboles!AC1771)</f>
        <v>0</v>
      </c>
      <c r="BW1458" s="88">
        <f t="shared" si="184"/>
        <v>0</v>
      </c>
      <c r="BX1458" s="88">
        <f t="shared" si="185"/>
        <v>0</v>
      </c>
      <c r="BY1458" s="89" t="b">
        <f>IF(BW1458&lt;&gt;0,Árboles!AC1771)</f>
        <v>0</v>
      </c>
      <c r="BZ1458" s="88">
        <f t="shared" si="186"/>
        <v>0</v>
      </c>
      <c r="CA1458" s="88">
        <f t="shared" si="187"/>
        <v>0</v>
      </c>
      <c r="CB1458" s="89" t="b">
        <f>IF(BZ1458&lt;&gt;0,Árboles!AC1771)</f>
        <v>0</v>
      </c>
      <c r="CC1458" s="88">
        <f t="shared" si="188"/>
        <v>0</v>
      </c>
      <c r="CD1458" s="88">
        <f t="shared" si="189"/>
        <v>0</v>
      </c>
      <c r="CE1458" s="89" t="b">
        <f>IF(CC1458&lt;&gt;0,Árboles!AC1771)</f>
        <v>0</v>
      </c>
    </row>
    <row r="1459" spans="68:83">
      <c r="BP1459" s="10">
        <f>Árboles!B1772</f>
        <v>0</v>
      </c>
      <c r="BQ1459" s="86">
        <f>Árboles!G1772</f>
        <v>0</v>
      </c>
      <c r="BR1459" s="87">
        <f>Árboles!V1772</f>
        <v>0</v>
      </c>
      <c r="BS1459" s="87">
        <f>Árboles!W1772</f>
        <v>0</v>
      </c>
      <c r="BT1459" s="88">
        <f t="shared" si="182"/>
        <v>0</v>
      </c>
      <c r="BU1459" s="88">
        <f t="shared" si="183"/>
        <v>0</v>
      </c>
      <c r="BV1459" s="89" t="b">
        <f>IF(BT1459&lt;&gt;0,Árboles!AC1772)</f>
        <v>0</v>
      </c>
      <c r="BW1459" s="88">
        <f t="shared" si="184"/>
        <v>0</v>
      </c>
      <c r="BX1459" s="88">
        <f t="shared" si="185"/>
        <v>0</v>
      </c>
      <c r="BY1459" s="89" t="b">
        <f>IF(BW1459&lt;&gt;0,Árboles!AC1772)</f>
        <v>0</v>
      </c>
      <c r="BZ1459" s="88">
        <f t="shared" si="186"/>
        <v>0</v>
      </c>
      <c r="CA1459" s="88">
        <f t="shared" si="187"/>
        <v>0</v>
      </c>
      <c r="CB1459" s="89" t="b">
        <f>IF(BZ1459&lt;&gt;0,Árboles!AC1772)</f>
        <v>0</v>
      </c>
      <c r="CC1459" s="88">
        <f t="shared" si="188"/>
        <v>0</v>
      </c>
      <c r="CD1459" s="88">
        <f t="shared" si="189"/>
        <v>0</v>
      </c>
      <c r="CE1459" s="89" t="b">
        <f>IF(CC1459&lt;&gt;0,Árboles!AC1772)</f>
        <v>0</v>
      </c>
    </row>
    <row r="1460" spans="68:83">
      <c r="BP1460" s="10">
        <f>Árboles!B1773</f>
        <v>0</v>
      </c>
      <c r="BQ1460" s="86">
        <f>Árboles!G1773</f>
        <v>0</v>
      </c>
      <c r="BR1460" s="87">
        <f>Árboles!V1773</f>
        <v>0</v>
      </c>
      <c r="BS1460" s="87">
        <f>Árboles!W1773</f>
        <v>0</v>
      </c>
      <c r="BT1460" s="88">
        <f t="shared" si="182"/>
        <v>0</v>
      </c>
      <c r="BU1460" s="88">
        <f t="shared" si="183"/>
        <v>0</v>
      </c>
      <c r="BV1460" s="89" t="b">
        <f>IF(BT1460&lt;&gt;0,Árboles!AC1773)</f>
        <v>0</v>
      </c>
      <c r="BW1460" s="88">
        <f t="shared" si="184"/>
        <v>0</v>
      </c>
      <c r="BX1460" s="88">
        <f t="shared" si="185"/>
        <v>0</v>
      </c>
      <c r="BY1460" s="89" t="b">
        <f>IF(BW1460&lt;&gt;0,Árboles!AC1773)</f>
        <v>0</v>
      </c>
      <c r="BZ1460" s="88">
        <f t="shared" si="186"/>
        <v>0</v>
      </c>
      <c r="CA1460" s="88">
        <f t="shared" si="187"/>
        <v>0</v>
      </c>
      <c r="CB1460" s="89" t="b">
        <f>IF(BZ1460&lt;&gt;0,Árboles!AC1773)</f>
        <v>0</v>
      </c>
      <c r="CC1460" s="88">
        <f t="shared" si="188"/>
        <v>0</v>
      </c>
      <c r="CD1460" s="88">
        <f t="shared" si="189"/>
        <v>0</v>
      </c>
      <c r="CE1460" s="89" t="b">
        <f>IF(CC1460&lt;&gt;0,Árboles!AC1773)</f>
        <v>0</v>
      </c>
    </row>
    <row r="1461" spans="68:83">
      <c r="BP1461" s="10">
        <f>Árboles!B1774</f>
        <v>0</v>
      </c>
      <c r="BQ1461" s="86">
        <f>Árboles!G1774</f>
        <v>0</v>
      </c>
      <c r="BR1461" s="87">
        <f>Árboles!V1774</f>
        <v>0</v>
      </c>
      <c r="BS1461" s="87">
        <f>Árboles!W1774</f>
        <v>0</v>
      </c>
      <c r="BT1461" s="88">
        <f t="shared" si="182"/>
        <v>0</v>
      </c>
      <c r="BU1461" s="88">
        <f t="shared" si="183"/>
        <v>0</v>
      </c>
      <c r="BV1461" s="89" t="b">
        <f>IF(BT1461&lt;&gt;0,Árboles!AC1774)</f>
        <v>0</v>
      </c>
      <c r="BW1461" s="88">
        <f t="shared" si="184"/>
        <v>0</v>
      </c>
      <c r="BX1461" s="88">
        <f t="shared" si="185"/>
        <v>0</v>
      </c>
      <c r="BY1461" s="89" t="b">
        <f>IF(BW1461&lt;&gt;0,Árboles!AC1774)</f>
        <v>0</v>
      </c>
      <c r="BZ1461" s="88">
        <f t="shared" si="186"/>
        <v>0</v>
      </c>
      <c r="CA1461" s="88">
        <f t="shared" si="187"/>
        <v>0</v>
      </c>
      <c r="CB1461" s="89" t="b">
        <f>IF(BZ1461&lt;&gt;0,Árboles!AC1774)</f>
        <v>0</v>
      </c>
      <c r="CC1461" s="88">
        <f t="shared" si="188"/>
        <v>0</v>
      </c>
      <c r="CD1461" s="88">
        <f t="shared" si="189"/>
        <v>0</v>
      </c>
      <c r="CE1461" s="89" t="b">
        <f>IF(CC1461&lt;&gt;0,Árboles!AC1774)</f>
        <v>0</v>
      </c>
    </row>
    <row r="1462" spans="68:83">
      <c r="BP1462" s="10">
        <f>Árboles!B1775</f>
        <v>0</v>
      </c>
      <c r="BQ1462" s="86">
        <f>Árboles!G1775</f>
        <v>0</v>
      </c>
      <c r="BR1462" s="87">
        <f>Árboles!V1775</f>
        <v>0</v>
      </c>
      <c r="BS1462" s="87">
        <f>Árboles!W1775</f>
        <v>0</v>
      </c>
      <c r="BT1462" s="88">
        <f t="shared" si="182"/>
        <v>0</v>
      </c>
      <c r="BU1462" s="88">
        <f t="shared" si="183"/>
        <v>0</v>
      </c>
      <c r="BV1462" s="89" t="b">
        <f>IF(BT1462&lt;&gt;0,Árboles!AC1775)</f>
        <v>0</v>
      </c>
      <c r="BW1462" s="88">
        <f t="shared" si="184"/>
        <v>0</v>
      </c>
      <c r="BX1462" s="88">
        <f t="shared" si="185"/>
        <v>0</v>
      </c>
      <c r="BY1462" s="89" t="b">
        <f>IF(BW1462&lt;&gt;0,Árboles!AC1775)</f>
        <v>0</v>
      </c>
      <c r="BZ1462" s="88">
        <f t="shared" si="186"/>
        <v>0</v>
      </c>
      <c r="CA1462" s="88">
        <f t="shared" si="187"/>
        <v>0</v>
      </c>
      <c r="CB1462" s="89" t="b">
        <f>IF(BZ1462&lt;&gt;0,Árboles!AC1775)</f>
        <v>0</v>
      </c>
      <c r="CC1462" s="88">
        <f t="shared" si="188"/>
        <v>0</v>
      </c>
      <c r="CD1462" s="88">
        <f t="shared" si="189"/>
        <v>0</v>
      </c>
      <c r="CE1462" s="89" t="b">
        <f>IF(CC1462&lt;&gt;0,Árboles!AC1775)</f>
        <v>0</v>
      </c>
    </row>
    <row r="1463" spans="68:83">
      <c r="BP1463" s="10">
        <f>Árboles!B1776</f>
        <v>0</v>
      </c>
      <c r="BQ1463" s="86">
        <f>Árboles!G1776</f>
        <v>0</v>
      </c>
      <c r="BR1463" s="87">
        <f>Árboles!V1776</f>
        <v>0</v>
      </c>
      <c r="BS1463" s="87">
        <f>Árboles!W1776</f>
        <v>0</v>
      </c>
      <c r="BT1463" s="88">
        <f t="shared" si="182"/>
        <v>0</v>
      </c>
      <c r="BU1463" s="88">
        <f t="shared" si="183"/>
        <v>0</v>
      </c>
      <c r="BV1463" s="89" t="b">
        <f>IF(BT1463&lt;&gt;0,Árboles!AC1776)</f>
        <v>0</v>
      </c>
      <c r="BW1463" s="88">
        <f t="shared" si="184"/>
        <v>0</v>
      </c>
      <c r="BX1463" s="88">
        <f t="shared" si="185"/>
        <v>0</v>
      </c>
      <c r="BY1463" s="89" t="b">
        <f>IF(BW1463&lt;&gt;0,Árboles!AC1776)</f>
        <v>0</v>
      </c>
      <c r="BZ1463" s="88">
        <f t="shared" si="186"/>
        <v>0</v>
      </c>
      <c r="CA1463" s="88">
        <f t="shared" si="187"/>
        <v>0</v>
      </c>
      <c r="CB1463" s="89" t="b">
        <f>IF(BZ1463&lt;&gt;0,Árboles!AC1776)</f>
        <v>0</v>
      </c>
      <c r="CC1463" s="88">
        <f t="shared" si="188"/>
        <v>0</v>
      </c>
      <c r="CD1463" s="88">
        <f t="shared" si="189"/>
        <v>0</v>
      </c>
      <c r="CE1463" s="89" t="b">
        <f>IF(CC1463&lt;&gt;0,Árboles!AC1776)</f>
        <v>0</v>
      </c>
    </row>
    <row r="1464" spans="68:83">
      <c r="BP1464" s="10">
        <f>Árboles!B1777</f>
        <v>0</v>
      </c>
      <c r="BQ1464" s="86">
        <f>Árboles!G1777</f>
        <v>0</v>
      </c>
      <c r="BR1464" s="87">
        <f>Árboles!V1777</f>
        <v>0</v>
      </c>
      <c r="BS1464" s="87">
        <f>Árboles!W1777</f>
        <v>0</v>
      </c>
      <c r="BT1464" s="88">
        <f t="shared" si="182"/>
        <v>0</v>
      </c>
      <c r="BU1464" s="88">
        <f t="shared" si="183"/>
        <v>0</v>
      </c>
      <c r="BV1464" s="89" t="b">
        <f>IF(BT1464&lt;&gt;0,Árboles!AC1777)</f>
        <v>0</v>
      </c>
      <c r="BW1464" s="88">
        <f t="shared" si="184"/>
        <v>0</v>
      </c>
      <c r="BX1464" s="88">
        <f t="shared" si="185"/>
        <v>0</v>
      </c>
      <c r="BY1464" s="89" t="b">
        <f>IF(BW1464&lt;&gt;0,Árboles!AC1777)</f>
        <v>0</v>
      </c>
      <c r="BZ1464" s="88">
        <f t="shared" si="186"/>
        <v>0</v>
      </c>
      <c r="CA1464" s="88">
        <f t="shared" si="187"/>
        <v>0</v>
      </c>
      <c r="CB1464" s="89" t="b">
        <f>IF(BZ1464&lt;&gt;0,Árboles!AC1777)</f>
        <v>0</v>
      </c>
      <c r="CC1464" s="88">
        <f t="shared" si="188"/>
        <v>0</v>
      </c>
      <c r="CD1464" s="88">
        <f t="shared" si="189"/>
        <v>0</v>
      </c>
      <c r="CE1464" s="89" t="b">
        <f>IF(CC1464&lt;&gt;0,Árboles!AC1777)</f>
        <v>0</v>
      </c>
    </row>
    <row r="1465" spans="68:83">
      <c r="BP1465" s="10">
        <f>Árboles!B1778</f>
        <v>0</v>
      </c>
      <c r="BQ1465" s="86">
        <f>Árboles!G1778</f>
        <v>0</v>
      </c>
      <c r="BR1465" s="87">
        <f>Árboles!V1778</f>
        <v>0</v>
      </c>
      <c r="BS1465" s="87">
        <f>Árboles!W1778</f>
        <v>0</v>
      </c>
      <c r="BT1465" s="88">
        <f t="shared" si="182"/>
        <v>0</v>
      </c>
      <c r="BU1465" s="88">
        <f t="shared" si="183"/>
        <v>0</v>
      </c>
      <c r="BV1465" s="89" t="b">
        <f>IF(BT1465&lt;&gt;0,Árboles!AC1778)</f>
        <v>0</v>
      </c>
      <c r="BW1465" s="88">
        <f t="shared" si="184"/>
        <v>0</v>
      </c>
      <c r="BX1465" s="88">
        <f t="shared" si="185"/>
        <v>0</v>
      </c>
      <c r="BY1465" s="89" t="b">
        <f>IF(BW1465&lt;&gt;0,Árboles!AC1778)</f>
        <v>0</v>
      </c>
      <c r="BZ1465" s="88">
        <f t="shared" si="186"/>
        <v>0</v>
      </c>
      <c r="CA1465" s="88">
        <f t="shared" si="187"/>
        <v>0</v>
      </c>
      <c r="CB1465" s="89" t="b">
        <f>IF(BZ1465&lt;&gt;0,Árboles!AC1778)</f>
        <v>0</v>
      </c>
      <c r="CC1465" s="88">
        <f t="shared" si="188"/>
        <v>0</v>
      </c>
      <c r="CD1465" s="88">
        <f t="shared" si="189"/>
        <v>0</v>
      </c>
      <c r="CE1465" s="89" t="b">
        <f>IF(CC1465&lt;&gt;0,Árboles!AC1778)</f>
        <v>0</v>
      </c>
    </row>
    <row r="1466" spans="68:83">
      <c r="BP1466" s="10">
        <f>Árboles!B1779</f>
        <v>0</v>
      </c>
      <c r="BQ1466" s="86">
        <f>Árboles!G1779</f>
        <v>0</v>
      </c>
      <c r="BR1466" s="87">
        <f>Árboles!V1779</f>
        <v>0</v>
      </c>
      <c r="BS1466" s="87">
        <f>Árboles!W1779</f>
        <v>0</v>
      </c>
      <c r="BT1466" s="88">
        <f t="shared" si="182"/>
        <v>0</v>
      </c>
      <c r="BU1466" s="88">
        <f t="shared" si="183"/>
        <v>0</v>
      </c>
      <c r="BV1466" s="89" t="b">
        <f>IF(BT1466&lt;&gt;0,Árboles!AC1779)</f>
        <v>0</v>
      </c>
      <c r="BW1466" s="88">
        <f t="shared" si="184"/>
        <v>0</v>
      </c>
      <c r="BX1466" s="88">
        <f t="shared" si="185"/>
        <v>0</v>
      </c>
      <c r="BY1466" s="89" t="b">
        <f>IF(BW1466&lt;&gt;0,Árboles!AC1779)</f>
        <v>0</v>
      </c>
      <c r="BZ1466" s="88">
        <f t="shared" si="186"/>
        <v>0</v>
      </c>
      <c r="CA1466" s="88">
        <f t="shared" si="187"/>
        <v>0</v>
      </c>
      <c r="CB1466" s="89" t="b">
        <f>IF(BZ1466&lt;&gt;0,Árboles!AC1779)</f>
        <v>0</v>
      </c>
      <c r="CC1466" s="88">
        <f t="shared" si="188"/>
        <v>0</v>
      </c>
      <c r="CD1466" s="88">
        <f t="shared" si="189"/>
        <v>0</v>
      </c>
      <c r="CE1466" s="89" t="b">
        <f>IF(CC1466&lt;&gt;0,Árboles!AC1779)</f>
        <v>0</v>
      </c>
    </row>
    <row r="1467" spans="68:83">
      <c r="BP1467" s="10">
        <f>Árboles!B1780</f>
        <v>0</v>
      </c>
      <c r="BQ1467" s="86">
        <f>Árboles!G1780</f>
        <v>0</v>
      </c>
      <c r="BR1467" s="87">
        <f>Árboles!V1780</f>
        <v>0</v>
      </c>
      <c r="BS1467" s="87">
        <f>Árboles!W1780</f>
        <v>0</v>
      </c>
      <c r="BT1467" s="88">
        <f t="shared" si="182"/>
        <v>0</v>
      </c>
      <c r="BU1467" s="88">
        <f t="shared" si="183"/>
        <v>0</v>
      </c>
      <c r="BV1467" s="89" t="b">
        <f>IF(BT1467&lt;&gt;0,Árboles!AC1780)</f>
        <v>0</v>
      </c>
      <c r="BW1467" s="88">
        <f t="shared" si="184"/>
        <v>0</v>
      </c>
      <c r="BX1467" s="88">
        <f t="shared" si="185"/>
        <v>0</v>
      </c>
      <c r="BY1467" s="89" t="b">
        <f>IF(BW1467&lt;&gt;0,Árboles!AC1780)</f>
        <v>0</v>
      </c>
      <c r="BZ1467" s="88">
        <f t="shared" si="186"/>
        <v>0</v>
      </c>
      <c r="CA1467" s="88">
        <f t="shared" si="187"/>
        <v>0</v>
      </c>
      <c r="CB1467" s="89" t="b">
        <f>IF(BZ1467&lt;&gt;0,Árboles!AC1780)</f>
        <v>0</v>
      </c>
      <c r="CC1467" s="88">
        <f t="shared" si="188"/>
        <v>0</v>
      </c>
      <c r="CD1467" s="88">
        <f t="shared" si="189"/>
        <v>0</v>
      </c>
      <c r="CE1467" s="89" t="b">
        <f>IF(CC1467&lt;&gt;0,Árboles!AC1780)</f>
        <v>0</v>
      </c>
    </row>
    <row r="1468" spans="68:83">
      <c r="BP1468" s="10">
        <f>Árboles!B1781</f>
        <v>0</v>
      </c>
      <c r="BQ1468" s="86">
        <f>Árboles!G1781</f>
        <v>0</v>
      </c>
      <c r="BR1468" s="87">
        <f>Árboles!V1781</f>
        <v>0</v>
      </c>
      <c r="BS1468" s="87">
        <f>Árboles!W1781</f>
        <v>0</v>
      </c>
      <c r="BT1468" s="88">
        <f t="shared" si="182"/>
        <v>0</v>
      </c>
      <c r="BU1468" s="88">
        <f t="shared" si="183"/>
        <v>0</v>
      </c>
      <c r="BV1468" s="89" t="b">
        <f>IF(BT1468&lt;&gt;0,Árboles!AC1781)</f>
        <v>0</v>
      </c>
      <c r="BW1468" s="88">
        <f t="shared" si="184"/>
        <v>0</v>
      </c>
      <c r="BX1468" s="88">
        <f t="shared" si="185"/>
        <v>0</v>
      </c>
      <c r="BY1468" s="89" t="b">
        <f>IF(BW1468&lt;&gt;0,Árboles!AC1781)</f>
        <v>0</v>
      </c>
      <c r="BZ1468" s="88">
        <f t="shared" si="186"/>
        <v>0</v>
      </c>
      <c r="CA1468" s="88">
        <f t="shared" si="187"/>
        <v>0</v>
      </c>
      <c r="CB1468" s="89" t="b">
        <f>IF(BZ1468&lt;&gt;0,Árboles!AC1781)</f>
        <v>0</v>
      </c>
      <c r="CC1468" s="88">
        <f t="shared" si="188"/>
        <v>0</v>
      </c>
      <c r="CD1468" s="88">
        <f t="shared" si="189"/>
        <v>0</v>
      </c>
      <c r="CE1468" s="89" t="b">
        <f>IF(CC1468&lt;&gt;0,Árboles!AC1781)</f>
        <v>0</v>
      </c>
    </row>
    <row r="1469" spans="68:83">
      <c r="BP1469" s="10">
        <f>Árboles!B1782</f>
        <v>0</v>
      </c>
      <c r="BQ1469" s="86">
        <f>Árboles!G1782</f>
        <v>0</v>
      </c>
      <c r="BR1469" s="87">
        <f>Árboles!V1782</f>
        <v>0</v>
      </c>
      <c r="BS1469" s="87">
        <f>Árboles!W1782</f>
        <v>0</v>
      </c>
      <c r="BT1469" s="88">
        <f t="shared" si="182"/>
        <v>0</v>
      </c>
      <c r="BU1469" s="88">
        <f t="shared" si="183"/>
        <v>0</v>
      </c>
      <c r="BV1469" s="89" t="b">
        <f>IF(BT1469&lt;&gt;0,Árboles!AC1782)</f>
        <v>0</v>
      </c>
      <c r="BW1469" s="88">
        <f t="shared" si="184"/>
        <v>0</v>
      </c>
      <c r="BX1469" s="88">
        <f t="shared" si="185"/>
        <v>0</v>
      </c>
      <c r="BY1469" s="89" t="b">
        <f>IF(BW1469&lt;&gt;0,Árboles!AC1782)</f>
        <v>0</v>
      </c>
      <c r="BZ1469" s="88">
        <f t="shared" si="186"/>
        <v>0</v>
      </c>
      <c r="CA1469" s="88">
        <f t="shared" si="187"/>
        <v>0</v>
      </c>
      <c r="CB1469" s="89" t="b">
        <f>IF(BZ1469&lt;&gt;0,Árboles!AC1782)</f>
        <v>0</v>
      </c>
      <c r="CC1469" s="88">
        <f t="shared" si="188"/>
        <v>0</v>
      </c>
      <c r="CD1469" s="88">
        <f t="shared" si="189"/>
        <v>0</v>
      </c>
      <c r="CE1469" s="89" t="b">
        <f>IF(CC1469&lt;&gt;0,Árboles!AC1782)</f>
        <v>0</v>
      </c>
    </row>
    <row r="1470" spans="68:83">
      <c r="BP1470" s="10">
        <f>Árboles!B1783</f>
        <v>0</v>
      </c>
      <c r="BQ1470" s="86">
        <f>Árboles!G1783</f>
        <v>0</v>
      </c>
      <c r="BR1470" s="87">
        <f>Árboles!V1783</f>
        <v>0</v>
      </c>
      <c r="BS1470" s="87">
        <f>Árboles!W1783</f>
        <v>0</v>
      </c>
      <c r="BT1470" s="88">
        <f t="shared" si="182"/>
        <v>0</v>
      </c>
      <c r="BU1470" s="88">
        <f t="shared" si="183"/>
        <v>0</v>
      </c>
      <c r="BV1470" s="89" t="b">
        <f>IF(BT1470&lt;&gt;0,Árboles!AC1783)</f>
        <v>0</v>
      </c>
      <c r="BW1470" s="88">
        <f t="shared" si="184"/>
        <v>0</v>
      </c>
      <c r="BX1470" s="88">
        <f t="shared" si="185"/>
        <v>0</v>
      </c>
      <c r="BY1470" s="89" t="b">
        <f>IF(BW1470&lt;&gt;0,Árboles!AC1783)</f>
        <v>0</v>
      </c>
      <c r="BZ1470" s="88">
        <f t="shared" si="186"/>
        <v>0</v>
      </c>
      <c r="CA1470" s="88">
        <f t="shared" si="187"/>
        <v>0</v>
      </c>
      <c r="CB1470" s="89" t="b">
        <f>IF(BZ1470&lt;&gt;0,Árboles!AC1783)</f>
        <v>0</v>
      </c>
      <c r="CC1470" s="88">
        <f t="shared" si="188"/>
        <v>0</v>
      </c>
      <c r="CD1470" s="88">
        <f t="shared" si="189"/>
        <v>0</v>
      </c>
      <c r="CE1470" s="89" t="b">
        <f>IF(CC1470&lt;&gt;0,Árboles!AC1783)</f>
        <v>0</v>
      </c>
    </row>
    <row r="1471" spans="68:83">
      <c r="BP1471" s="10">
        <f>Árboles!B1784</f>
        <v>0</v>
      </c>
      <c r="BQ1471" s="86">
        <f>Árboles!G1784</f>
        <v>0</v>
      </c>
      <c r="BR1471" s="87">
        <f>Árboles!V1784</f>
        <v>0</v>
      </c>
      <c r="BS1471" s="87">
        <f>Árboles!W1784</f>
        <v>0</v>
      </c>
      <c r="BT1471" s="88">
        <f t="shared" si="182"/>
        <v>0</v>
      </c>
      <c r="BU1471" s="88">
        <f t="shared" si="183"/>
        <v>0</v>
      </c>
      <c r="BV1471" s="89" t="b">
        <f>IF(BT1471&lt;&gt;0,Árboles!AC1784)</f>
        <v>0</v>
      </c>
      <c r="BW1471" s="88">
        <f t="shared" si="184"/>
        <v>0</v>
      </c>
      <c r="BX1471" s="88">
        <f t="shared" si="185"/>
        <v>0</v>
      </c>
      <c r="BY1471" s="89" t="b">
        <f>IF(BW1471&lt;&gt;0,Árboles!AC1784)</f>
        <v>0</v>
      </c>
      <c r="BZ1471" s="88">
        <f t="shared" si="186"/>
        <v>0</v>
      </c>
      <c r="CA1471" s="88">
        <f t="shared" si="187"/>
        <v>0</v>
      </c>
      <c r="CB1471" s="89" t="b">
        <f>IF(BZ1471&lt;&gt;0,Árboles!AC1784)</f>
        <v>0</v>
      </c>
      <c r="CC1471" s="88">
        <f t="shared" si="188"/>
        <v>0</v>
      </c>
      <c r="CD1471" s="88">
        <f t="shared" si="189"/>
        <v>0</v>
      </c>
      <c r="CE1471" s="89" t="b">
        <f>IF(CC1471&lt;&gt;0,Árboles!AC1784)</f>
        <v>0</v>
      </c>
    </row>
    <row r="1472" spans="68:83">
      <c r="BP1472" s="10">
        <f>Árboles!B1785</f>
        <v>0</v>
      </c>
      <c r="BQ1472" s="86">
        <f>Árboles!G1785</f>
        <v>0</v>
      </c>
      <c r="BR1472" s="87">
        <f>Árboles!V1785</f>
        <v>0</v>
      </c>
      <c r="BS1472" s="87">
        <f>Árboles!W1785</f>
        <v>0</v>
      </c>
      <c r="BT1472" s="88">
        <f t="shared" si="182"/>
        <v>0</v>
      </c>
      <c r="BU1472" s="88">
        <f t="shared" si="183"/>
        <v>0</v>
      </c>
      <c r="BV1472" s="89" t="b">
        <f>IF(BT1472&lt;&gt;0,Árboles!AC1785)</f>
        <v>0</v>
      </c>
      <c r="BW1472" s="88">
        <f t="shared" si="184"/>
        <v>0</v>
      </c>
      <c r="BX1472" s="88">
        <f t="shared" si="185"/>
        <v>0</v>
      </c>
      <c r="BY1472" s="89" t="b">
        <f>IF(BW1472&lt;&gt;0,Árboles!AC1785)</f>
        <v>0</v>
      </c>
      <c r="BZ1472" s="88">
        <f t="shared" si="186"/>
        <v>0</v>
      </c>
      <c r="CA1472" s="88">
        <f t="shared" si="187"/>
        <v>0</v>
      </c>
      <c r="CB1472" s="89" t="b">
        <f>IF(BZ1472&lt;&gt;0,Árboles!AC1785)</f>
        <v>0</v>
      </c>
      <c r="CC1472" s="88">
        <f t="shared" si="188"/>
        <v>0</v>
      </c>
      <c r="CD1472" s="88">
        <f t="shared" si="189"/>
        <v>0</v>
      </c>
      <c r="CE1472" s="89" t="b">
        <f>IF(CC1472&lt;&gt;0,Árboles!AC1785)</f>
        <v>0</v>
      </c>
    </row>
    <row r="1473" spans="68:83">
      <c r="BP1473" s="10">
        <f>Árboles!B1786</f>
        <v>0</v>
      </c>
      <c r="BQ1473" s="86">
        <f>Árboles!G1786</f>
        <v>0</v>
      </c>
      <c r="BR1473" s="87">
        <f>Árboles!V1786</f>
        <v>0</v>
      </c>
      <c r="BS1473" s="87">
        <f>Árboles!W1786</f>
        <v>0</v>
      </c>
      <c r="BT1473" s="88">
        <f t="shared" si="182"/>
        <v>0</v>
      </c>
      <c r="BU1473" s="88">
        <f t="shared" si="183"/>
        <v>0</v>
      </c>
      <c r="BV1473" s="89" t="b">
        <f>IF(BT1473&lt;&gt;0,Árboles!AC1786)</f>
        <v>0</v>
      </c>
      <c r="BW1473" s="88">
        <f t="shared" si="184"/>
        <v>0</v>
      </c>
      <c r="BX1473" s="88">
        <f t="shared" si="185"/>
        <v>0</v>
      </c>
      <c r="BY1473" s="89" t="b">
        <f>IF(BW1473&lt;&gt;0,Árboles!AC1786)</f>
        <v>0</v>
      </c>
      <c r="BZ1473" s="88">
        <f t="shared" si="186"/>
        <v>0</v>
      </c>
      <c r="CA1473" s="88">
        <f t="shared" si="187"/>
        <v>0</v>
      </c>
      <c r="CB1473" s="89" t="b">
        <f>IF(BZ1473&lt;&gt;0,Árboles!AC1786)</f>
        <v>0</v>
      </c>
      <c r="CC1473" s="88">
        <f t="shared" si="188"/>
        <v>0</v>
      </c>
      <c r="CD1473" s="88">
        <f t="shared" si="189"/>
        <v>0</v>
      </c>
      <c r="CE1473" s="89" t="b">
        <f>IF(CC1473&lt;&gt;0,Árboles!AC1786)</f>
        <v>0</v>
      </c>
    </row>
    <row r="1474" spans="68:83">
      <c r="BP1474" s="10">
        <f>Árboles!B1787</f>
        <v>0</v>
      </c>
      <c r="BQ1474" s="86">
        <f>Árboles!G1787</f>
        <v>0</v>
      </c>
      <c r="BR1474" s="87">
        <f>Árboles!V1787</f>
        <v>0</v>
      </c>
      <c r="BS1474" s="87">
        <f>Árboles!W1787</f>
        <v>0</v>
      </c>
      <c r="BT1474" s="88">
        <f t="shared" si="182"/>
        <v>0</v>
      </c>
      <c r="BU1474" s="88">
        <f t="shared" si="183"/>
        <v>0</v>
      </c>
      <c r="BV1474" s="89" t="b">
        <f>IF(BT1474&lt;&gt;0,Árboles!AC1787)</f>
        <v>0</v>
      </c>
      <c r="BW1474" s="88">
        <f t="shared" si="184"/>
        <v>0</v>
      </c>
      <c r="BX1474" s="88">
        <f t="shared" si="185"/>
        <v>0</v>
      </c>
      <c r="BY1474" s="89" t="b">
        <f>IF(BW1474&lt;&gt;0,Árboles!AC1787)</f>
        <v>0</v>
      </c>
      <c r="BZ1474" s="88">
        <f t="shared" si="186"/>
        <v>0</v>
      </c>
      <c r="CA1474" s="88">
        <f t="shared" si="187"/>
        <v>0</v>
      </c>
      <c r="CB1474" s="89" t="b">
        <f>IF(BZ1474&lt;&gt;0,Árboles!AC1787)</f>
        <v>0</v>
      </c>
      <c r="CC1474" s="88">
        <f t="shared" si="188"/>
        <v>0</v>
      </c>
      <c r="CD1474" s="88">
        <f t="shared" si="189"/>
        <v>0</v>
      </c>
      <c r="CE1474" s="89" t="b">
        <f>IF(CC1474&lt;&gt;0,Árboles!AC1787)</f>
        <v>0</v>
      </c>
    </row>
    <row r="1475" spans="68:83">
      <c r="BP1475" s="10">
        <f>Árboles!B1788</f>
        <v>0</v>
      </c>
      <c r="BQ1475" s="86">
        <f>Árboles!G1788</f>
        <v>0</v>
      </c>
      <c r="BR1475" s="87">
        <f>Árboles!V1788</f>
        <v>0</v>
      </c>
      <c r="BS1475" s="87">
        <f>Árboles!W1788</f>
        <v>0</v>
      </c>
      <c r="BT1475" s="88">
        <f t="shared" si="182"/>
        <v>0</v>
      </c>
      <c r="BU1475" s="88">
        <f t="shared" si="183"/>
        <v>0</v>
      </c>
      <c r="BV1475" s="89" t="b">
        <f>IF(BT1475&lt;&gt;0,Árboles!AC1788)</f>
        <v>0</v>
      </c>
      <c r="BW1475" s="88">
        <f t="shared" si="184"/>
        <v>0</v>
      </c>
      <c r="BX1475" s="88">
        <f t="shared" si="185"/>
        <v>0</v>
      </c>
      <c r="BY1475" s="89" t="b">
        <f>IF(BW1475&lt;&gt;0,Árboles!AC1788)</f>
        <v>0</v>
      </c>
      <c r="BZ1475" s="88">
        <f t="shared" si="186"/>
        <v>0</v>
      </c>
      <c r="CA1475" s="88">
        <f t="shared" si="187"/>
        <v>0</v>
      </c>
      <c r="CB1475" s="89" t="b">
        <f>IF(BZ1475&lt;&gt;0,Árboles!AC1788)</f>
        <v>0</v>
      </c>
      <c r="CC1475" s="88">
        <f t="shared" si="188"/>
        <v>0</v>
      </c>
      <c r="CD1475" s="88">
        <f t="shared" si="189"/>
        <v>0</v>
      </c>
      <c r="CE1475" s="89" t="b">
        <f>IF(CC1475&lt;&gt;0,Árboles!AC1788)</f>
        <v>0</v>
      </c>
    </row>
    <row r="1476" spans="68:83">
      <c r="BP1476" s="10">
        <f>Árboles!B1789</f>
        <v>0</v>
      </c>
      <c r="BQ1476" s="86">
        <f>Árboles!G1789</f>
        <v>0</v>
      </c>
      <c r="BR1476" s="87">
        <f>Árboles!V1789</f>
        <v>0</v>
      </c>
      <c r="BS1476" s="87">
        <f>Árboles!W1789</f>
        <v>0</v>
      </c>
      <c r="BT1476" s="88">
        <f t="shared" si="182"/>
        <v>0</v>
      </c>
      <c r="BU1476" s="88">
        <f t="shared" si="183"/>
        <v>0</v>
      </c>
      <c r="BV1476" s="89" t="b">
        <f>IF(BT1476&lt;&gt;0,Árboles!AC1789)</f>
        <v>0</v>
      </c>
      <c r="BW1476" s="88">
        <f t="shared" si="184"/>
        <v>0</v>
      </c>
      <c r="BX1476" s="88">
        <f t="shared" si="185"/>
        <v>0</v>
      </c>
      <c r="BY1476" s="89" t="b">
        <f>IF(BW1476&lt;&gt;0,Árboles!AC1789)</f>
        <v>0</v>
      </c>
      <c r="BZ1476" s="88">
        <f t="shared" si="186"/>
        <v>0</v>
      </c>
      <c r="CA1476" s="88">
        <f t="shared" si="187"/>
        <v>0</v>
      </c>
      <c r="CB1476" s="89" t="b">
        <f>IF(BZ1476&lt;&gt;0,Árboles!AC1789)</f>
        <v>0</v>
      </c>
      <c r="CC1476" s="88">
        <f t="shared" si="188"/>
        <v>0</v>
      </c>
      <c r="CD1476" s="88">
        <f t="shared" si="189"/>
        <v>0</v>
      </c>
      <c r="CE1476" s="89" t="b">
        <f>IF(CC1476&lt;&gt;0,Árboles!AC1789)</f>
        <v>0</v>
      </c>
    </row>
    <row r="1477" spans="68:83">
      <c r="BP1477" s="10">
        <f>Árboles!B1790</f>
        <v>0</v>
      </c>
      <c r="BQ1477" s="86">
        <f>Árboles!G1790</f>
        <v>0</v>
      </c>
      <c r="BR1477" s="87">
        <f>Árboles!V1790</f>
        <v>0</v>
      </c>
      <c r="BS1477" s="87">
        <f>Árboles!W1790</f>
        <v>0</v>
      </c>
      <c r="BT1477" s="88">
        <f t="shared" si="182"/>
        <v>0</v>
      </c>
      <c r="BU1477" s="88">
        <f t="shared" si="183"/>
        <v>0</v>
      </c>
      <c r="BV1477" s="89" t="b">
        <f>IF(BT1477&lt;&gt;0,Árboles!AC1790)</f>
        <v>0</v>
      </c>
      <c r="BW1477" s="88">
        <f t="shared" si="184"/>
        <v>0</v>
      </c>
      <c r="BX1477" s="88">
        <f t="shared" si="185"/>
        <v>0</v>
      </c>
      <c r="BY1477" s="89" t="b">
        <f>IF(BW1477&lt;&gt;0,Árboles!AC1790)</f>
        <v>0</v>
      </c>
      <c r="BZ1477" s="88">
        <f t="shared" si="186"/>
        <v>0</v>
      </c>
      <c r="CA1477" s="88">
        <f t="shared" si="187"/>
        <v>0</v>
      </c>
      <c r="CB1477" s="89" t="b">
        <f>IF(BZ1477&lt;&gt;0,Árboles!AC1790)</f>
        <v>0</v>
      </c>
      <c r="CC1477" s="88">
        <f t="shared" si="188"/>
        <v>0</v>
      </c>
      <c r="CD1477" s="88">
        <f t="shared" si="189"/>
        <v>0</v>
      </c>
      <c r="CE1477" s="89" t="b">
        <f>IF(CC1477&lt;&gt;0,Árboles!AC1790)</f>
        <v>0</v>
      </c>
    </row>
    <row r="1478" spans="68:83">
      <c r="BP1478" s="10">
        <f>Árboles!B1791</f>
        <v>0</v>
      </c>
      <c r="BQ1478" s="86">
        <f>Árboles!G1791</f>
        <v>0</v>
      </c>
      <c r="BR1478" s="87">
        <f>Árboles!V1791</f>
        <v>0</v>
      </c>
      <c r="BS1478" s="87">
        <f>Árboles!W1791</f>
        <v>0</v>
      </c>
      <c r="BT1478" s="88">
        <f t="shared" si="182"/>
        <v>0</v>
      </c>
      <c r="BU1478" s="88">
        <f t="shared" si="183"/>
        <v>0</v>
      </c>
      <c r="BV1478" s="89" t="b">
        <f>IF(BT1478&lt;&gt;0,Árboles!AC1791)</f>
        <v>0</v>
      </c>
      <c r="BW1478" s="88">
        <f t="shared" si="184"/>
        <v>0</v>
      </c>
      <c r="BX1478" s="88">
        <f t="shared" si="185"/>
        <v>0</v>
      </c>
      <c r="BY1478" s="89" t="b">
        <f>IF(BW1478&lt;&gt;0,Árboles!AC1791)</f>
        <v>0</v>
      </c>
      <c r="BZ1478" s="88">
        <f t="shared" si="186"/>
        <v>0</v>
      </c>
      <c r="CA1478" s="88">
        <f t="shared" si="187"/>
        <v>0</v>
      </c>
      <c r="CB1478" s="89" t="b">
        <f>IF(BZ1478&lt;&gt;0,Árboles!AC1791)</f>
        <v>0</v>
      </c>
      <c r="CC1478" s="88">
        <f t="shared" si="188"/>
        <v>0</v>
      </c>
      <c r="CD1478" s="88">
        <f t="shared" si="189"/>
        <v>0</v>
      </c>
      <c r="CE1478" s="89" t="b">
        <f>IF(CC1478&lt;&gt;0,Árboles!AC1791)</f>
        <v>0</v>
      </c>
    </row>
    <row r="1479" spans="68:83">
      <c r="BP1479" s="10">
        <f>Árboles!B1792</f>
        <v>0</v>
      </c>
      <c r="BQ1479" s="86">
        <f>Árboles!G1792</f>
        <v>0</v>
      </c>
      <c r="BR1479" s="87">
        <f>Árboles!V1792</f>
        <v>0</v>
      </c>
      <c r="BS1479" s="87">
        <f>Árboles!W1792</f>
        <v>0</v>
      </c>
      <c r="BT1479" s="88">
        <f t="shared" si="182"/>
        <v>0</v>
      </c>
      <c r="BU1479" s="88">
        <f t="shared" si="183"/>
        <v>0</v>
      </c>
      <c r="BV1479" s="89" t="b">
        <f>IF(BT1479&lt;&gt;0,Árboles!AC1792)</f>
        <v>0</v>
      </c>
      <c r="BW1479" s="88">
        <f t="shared" si="184"/>
        <v>0</v>
      </c>
      <c r="BX1479" s="88">
        <f t="shared" si="185"/>
        <v>0</v>
      </c>
      <c r="BY1479" s="89" t="b">
        <f>IF(BW1479&lt;&gt;0,Árboles!AC1792)</f>
        <v>0</v>
      </c>
      <c r="BZ1479" s="88">
        <f t="shared" si="186"/>
        <v>0</v>
      </c>
      <c r="CA1479" s="88">
        <f t="shared" si="187"/>
        <v>0</v>
      </c>
      <c r="CB1479" s="89" t="b">
        <f>IF(BZ1479&lt;&gt;0,Árboles!AC1792)</f>
        <v>0</v>
      </c>
      <c r="CC1479" s="88">
        <f t="shared" si="188"/>
        <v>0</v>
      </c>
      <c r="CD1479" s="88">
        <f t="shared" si="189"/>
        <v>0</v>
      </c>
      <c r="CE1479" s="89" t="b">
        <f>IF(CC1479&lt;&gt;0,Árboles!AC1792)</f>
        <v>0</v>
      </c>
    </row>
    <row r="1480" spans="68:83">
      <c r="BP1480" s="10">
        <f>Árboles!B1793</f>
        <v>0</v>
      </c>
      <c r="BQ1480" s="86">
        <f>Árboles!G1793</f>
        <v>0</v>
      </c>
      <c r="BR1480" s="87">
        <f>Árboles!V1793</f>
        <v>0</v>
      </c>
      <c r="BS1480" s="87">
        <f>Árboles!W1793</f>
        <v>0</v>
      </c>
      <c r="BT1480" s="88">
        <f t="shared" si="182"/>
        <v>0</v>
      </c>
      <c r="BU1480" s="88">
        <f t="shared" si="183"/>
        <v>0</v>
      </c>
      <c r="BV1480" s="89" t="b">
        <f>IF(BT1480&lt;&gt;0,Árboles!AC1793)</f>
        <v>0</v>
      </c>
      <c r="BW1480" s="88">
        <f t="shared" si="184"/>
        <v>0</v>
      </c>
      <c r="BX1480" s="88">
        <f t="shared" si="185"/>
        <v>0</v>
      </c>
      <c r="BY1480" s="89" t="b">
        <f>IF(BW1480&lt;&gt;0,Árboles!AC1793)</f>
        <v>0</v>
      </c>
      <c r="BZ1480" s="88">
        <f t="shared" si="186"/>
        <v>0</v>
      </c>
      <c r="CA1480" s="88">
        <f t="shared" si="187"/>
        <v>0</v>
      </c>
      <c r="CB1480" s="89" t="b">
        <f>IF(BZ1480&lt;&gt;0,Árboles!AC1793)</f>
        <v>0</v>
      </c>
      <c r="CC1480" s="88">
        <f t="shared" si="188"/>
        <v>0</v>
      </c>
      <c r="CD1480" s="88">
        <f t="shared" si="189"/>
        <v>0</v>
      </c>
      <c r="CE1480" s="89" t="b">
        <f>IF(CC1480&lt;&gt;0,Árboles!AC1793)</f>
        <v>0</v>
      </c>
    </row>
    <row r="1481" spans="68:83">
      <c r="BP1481" s="10">
        <f>Árboles!B1794</f>
        <v>0</v>
      </c>
      <c r="BQ1481" s="86">
        <f>Árboles!G1794</f>
        <v>0</v>
      </c>
      <c r="BR1481" s="87">
        <f>Árboles!V1794</f>
        <v>0</v>
      </c>
      <c r="BS1481" s="87">
        <f>Árboles!W1794</f>
        <v>0</v>
      </c>
      <c r="BT1481" s="88">
        <f t="shared" ref="BT1481:BT1508" si="190">IF(AND($BQ1481="Quercus pyrenaica",$CF$7=TRUE),$BR1481,0)</f>
        <v>0</v>
      </c>
      <c r="BU1481" s="88">
        <f t="shared" ref="BU1481:BU1508" si="191">IF(AND($BQ1481="Quercus pyrenaica",$CF$7=TRUE),$BS1481,0)</f>
        <v>0</v>
      </c>
      <c r="BV1481" s="89" t="b">
        <f>IF(BT1481&lt;&gt;0,Árboles!AC1794)</f>
        <v>0</v>
      </c>
      <c r="BW1481" s="88">
        <f t="shared" ref="BW1481:BW1508" si="192">IF(AND($BQ1481="Pinus nigra",$CF$8=TRUE),$BR1481,0)</f>
        <v>0</v>
      </c>
      <c r="BX1481" s="88">
        <f t="shared" ref="BX1481:BX1508" si="193">IF(AND($BQ1481="Pinus nigra",$CF$8=TRUE),$BS1481,0)</f>
        <v>0</v>
      </c>
      <c r="BY1481" s="89" t="b">
        <f>IF(BW1481&lt;&gt;0,Árboles!AC1794)</f>
        <v>0</v>
      </c>
      <c r="BZ1481" s="88">
        <f t="shared" ref="BZ1481:BZ1508" si="194">IF(AND($BQ1481="Pinus sylvestris",$CF$9=TRUE),$BR1481,0)</f>
        <v>0</v>
      </c>
      <c r="CA1481" s="88">
        <f t="shared" ref="CA1481:CA1508" si="195">IF(AND($BQ1481="Pinus sylvestris",$CF$9=TRUE),$BS1481,0)</f>
        <v>0</v>
      </c>
      <c r="CB1481" s="89" t="b">
        <f>IF(BZ1481&lt;&gt;0,Árboles!AC1794)</f>
        <v>0</v>
      </c>
      <c r="CC1481" s="88">
        <f t="shared" ref="CC1481:CC1508" si="196">IF(AND($BQ1481="Crataegus monogyna",$CF$10=TRUE),$BR1481,0)</f>
        <v>0</v>
      </c>
      <c r="CD1481" s="88">
        <f t="shared" ref="CD1481:CD1508" si="197">IF(AND($BQ1481="Crataegus monogyna",$CF$10=TRUE),$BS1481,0)</f>
        <v>0</v>
      </c>
      <c r="CE1481" s="89" t="b">
        <f>IF(CC1481&lt;&gt;0,Árboles!AC1794)</f>
        <v>0</v>
      </c>
    </row>
    <row r="1482" spans="68:83">
      <c r="BP1482" s="10">
        <f>Árboles!B1795</f>
        <v>0</v>
      </c>
      <c r="BQ1482" s="86">
        <f>Árboles!G1795</f>
        <v>0</v>
      </c>
      <c r="BR1482" s="87">
        <f>Árboles!V1795</f>
        <v>0</v>
      </c>
      <c r="BS1482" s="87">
        <f>Árboles!W1795</f>
        <v>0</v>
      </c>
      <c r="BT1482" s="88">
        <f t="shared" si="190"/>
        <v>0</v>
      </c>
      <c r="BU1482" s="88">
        <f t="shared" si="191"/>
        <v>0</v>
      </c>
      <c r="BV1482" s="89" t="b">
        <f>IF(BT1482&lt;&gt;0,Árboles!AC1795)</f>
        <v>0</v>
      </c>
      <c r="BW1482" s="88">
        <f t="shared" si="192"/>
        <v>0</v>
      </c>
      <c r="BX1482" s="88">
        <f t="shared" si="193"/>
        <v>0</v>
      </c>
      <c r="BY1482" s="89" t="b">
        <f>IF(BW1482&lt;&gt;0,Árboles!AC1795)</f>
        <v>0</v>
      </c>
      <c r="BZ1482" s="88">
        <f t="shared" si="194"/>
        <v>0</v>
      </c>
      <c r="CA1482" s="88">
        <f t="shared" si="195"/>
        <v>0</v>
      </c>
      <c r="CB1482" s="89" t="b">
        <f>IF(BZ1482&lt;&gt;0,Árboles!AC1795)</f>
        <v>0</v>
      </c>
      <c r="CC1482" s="88">
        <f t="shared" si="196"/>
        <v>0</v>
      </c>
      <c r="CD1482" s="88">
        <f t="shared" si="197"/>
        <v>0</v>
      </c>
      <c r="CE1482" s="89" t="b">
        <f>IF(CC1482&lt;&gt;0,Árboles!AC1795)</f>
        <v>0</v>
      </c>
    </row>
    <row r="1483" spans="68:83">
      <c r="BP1483" s="10">
        <f>Árboles!B1796</f>
        <v>0</v>
      </c>
      <c r="BQ1483" s="86">
        <f>Árboles!G1796</f>
        <v>0</v>
      </c>
      <c r="BR1483" s="87">
        <f>Árboles!V1796</f>
        <v>0</v>
      </c>
      <c r="BS1483" s="87">
        <f>Árboles!W1796</f>
        <v>0</v>
      </c>
      <c r="BT1483" s="88">
        <f t="shared" si="190"/>
        <v>0</v>
      </c>
      <c r="BU1483" s="88">
        <f t="shared" si="191"/>
        <v>0</v>
      </c>
      <c r="BV1483" s="89" t="b">
        <f>IF(BT1483&lt;&gt;0,Árboles!AC1796)</f>
        <v>0</v>
      </c>
      <c r="BW1483" s="88">
        <f t="shared" si="192"/>
        <v>0</v>
      </c>
      <c r="BX1483" s="88">
        <f t="shared" si="193"/>
        <v>0</v>
      </c>
      <c r="BY1483" s="89" t="b">
        <f>IF(BW1483&lt;&gt;0,Árboles!AC1796)</f>
        <v>0</v>
      </c>
      <c r="BZ1483" s="88">
        <f t="shared" si="194"/>
        <v>0</v>
      </c>
      <c r="CA1483" s="88">
        <f t="shared" si="195"/>
        <v>0</v>
      </c>
      <c r="CB1483" s="89" t="b">
        <f>IF(BZ1483&lt;&gt;0,Árboles!AC1796)</f>
        <v>0</v>
      </c>
      <c r="CC1483" s="88">
        <f t="shared" si="196"/>
        <v>0</v>
      </c>
      <c r="CD1483" s="88">
        <f t="shared" si="197"/>
        <v>0</v>
      </c>
      <c r="CE1483" s="89" t="b">
        <f>IF(CC1483&lt;&gt;0,Árboles!AC1796)</f>
        <v>0</v>
      </c>
    </row>
    <row r="1484" spans="68:83">
      <c r="BP1484" s="10">
        <f>Árboles!B1797</f>
        <v>0</v>
      </c>
      <c r="BQ1484" s="86">
        <f>Árboles!G1797</f>
        <v>0</v>
      </c>
      <c r="BR1484" s="87">
        <f>Árboles!V1797</f>
        <v>0</v>
      </c>
      <c r="BS1484" s="87">
        <f>Árboles!W1797</f>
        <v>0</v>
      </c>
      <c r="BT1484" s="88">
        <f t="shared" si="190"/>
        <v>0</v>
      </c>
      <c r="BU1484" s="88">
        <f t="shared" si="191"/>
        <v>0</v>
      </c>
      <c r="BV1484" s="89" t="b">
        <f>IF(BT1484&lt;&gt;0,Árboles!AC1797)</f>
        <v>0</v>
      </c>
      <c r="BW1484" s="88">
        <f t="shared" si="192"/>
        <v>0</v>
      </c>
      <c r="BX1484" s="88">
        <f t="shared" si="193"/>
        <v>0</v>
      </c>
      <c r="BY1484" s="89" t="b">
        <f>IF(BW1484&lt;&gt;0,Árboles!AC1797)</f>
        <v>0</v>
      </c>
      <c r="BZ1484" s="88">
        <f t="shared" si="194"/>
        <v>0</v>
      </c>
      <c r="CA1484" s="88">
        <f t="shared" si="195"/>
        <v>0</v>
      </c>
      <c r="CB1484" s="89" t="b">
        <f>IF(BZ1484&lt;&gt;0,Árboles!AC1797)</f>
        <v>0</v>
      </c>
      <c r="CC1484" s="88">
        <f t="shared" si="196"/>
        <v>0</v>
      </c>
      <c r="CD1484" s="88">
        <f t="shared" si="197"/>
        <v>0</v>
      </c>
      <c r="CE1484" s="89" t="b">
        <f>IF(CC1484&lt;&gt;0,Árboles!AC1797)</f>
        <v>0</v>
      </c>
    </row>
    <row r="1485" spans="68:83">
      <c r="BP1485" s="10">
        <f>Árboles!B1798</f>
        <v>0</v>
      </c>
      <c r="BQ1485" s="86">
        <f>Árboles!G1798</f>
        <v>0</v>
      </c>
      <c r="BR1485" s="87">
        <f>Árboles!V1798</f>
        <v>0</v>
      </c>
      <c r="BS1485" s="87">
        <f>Árboles!W1798</f>
        <v>0</v>
      </c>
      <c r="BT1485" s="88">
        <f t="shared" si="190"/>
        <v>0</v>
      </c>
      <c r="BU1485" s="88">
        <f t="shared" si="191"/>
        <v>0</v>
      </c>
      <c r="BV1485" s="89" t="b">
        <f>IF(BT1485&lt;&gt;0,Árboles!AC1798)</f>
        <v>0</v>
      </c>
      <c r="BW1485" s="88">
        <f t="shared" si="192"/>
        <v>0</v>
      </c>
      <c r="BX1485" s="88">
        <f t="shared" si="193"/>
        <v>0</v>
      </c>
      <c r="BY1485" s="89" t="b">
        <f>IF(BW1485&lt;&gt;0,Árboles!AC1798)</f>
        <v>0</v>
      </c>
      <c r="BZ1485" s="88">
        <f t="shared" si="194"/>
        <v>0</v>
      </c>
      <c r="CA1485" s="88">
        <f t="shared" si="195"/>
        <v>0</v>
      </c>
      <c r="CB1485" s="89" t="b">
        <f>IF(BZ1485&lt;&gt;0,Árboles!AC1798)</f>
        <v>0</v>
      </c>
      <c r="CC1485" s="88">
        <f t="shared" si="196"/>
        <v>0</v>
      </c>
      <c r="CD1485" s="88">
        <f t="shared" si="197"/>
        <v>0</v>
      </c>
      <c r="CE1485" s="89" t="b">
        <f>IF(CC1485&lt;&gt;0,Árboles!AC1798)</f>
        <v>0</v>
      </c>
    </row>
    <row r="1486" spans="68:83">
      <c r="BP1486" s="10">
        <f>Árboles!B1799</f>
        <v>0</v>
      </c>
      <c r="BQ1486" s="86">
        <f>Árboles!G1799</f>
        <v>0</v>
      </c>
      <c r="BR1486" s="87">
        <f>Árboles!V1799</f>
        <v>0</v>
      </c>
      <c r="BS1486" s="87">
        <f>Árboles!W1799</f>
        <v>0</v>
      </c>
      <c r="BT1486" s="88">
        <f t="shared" si="190"/>
        <v>0</v>
      </c>
      <c r="BU1486" s="88">
        <f t="shared" si="191"/>
        <v>0</v>
      </c>
      <c r="BV1486" s="89" t="b">
        <f>IF(BT1486&lt;&gt;0,Árboles!AC1799)</f>
        <v>0</v>
      </c>
      <c r="BW1486" s="88">
        <f t="shared" si="192"/>
        <v>0</v>
      </c>
      <c r="BX1486" s="88">
        <f t="shared" si="193"/>
        <v>0</v>
      </c>
      <c r="BY1486" s="89" t="b">
        <f>IF(BW1486&lt;&gt;0,Árboles!AC1799)</f>
        <v>0</v>
      </c>
      <c r="BZ1486" s="88">
        <f t="shared" si="194"/>
        <v>0</v>
      </c>
      <c r="CA1486" s="88">
        <f t="shared" si="195"/>
        <v>0</v>
      </c>
      <c r="CB1486" s="89" t="b">
        <f>IF(BZ1486&lt;&gt;0,Árboles!AC1799)</f>
        <v>0</v>
      </c>
      <c r="CC1486" s="88">
        <f t="shared" si="196"/>
        <v>0</v>
      </c>
      <c r="CD1486" s="88">
        <f t="shared" si="197"/>
        <v>0</v>
      </c>
      <c r="CE1486" s="89" t="b">
        <f>IF(CC1486&lt;&gt;0,Árboles!AC1799)</f>
        <v>0</v>
      </c>
    </row>
    <row r="1487" spans="68:83">
      <c r="BP1487" s="10">
        <f>Árboles!B1800</f>
        <v>0</v>
      </c>
      <c r="BQ1487" s="86">
        <f>Árboles!G1800</f>
        <v>0</v>
      </c>
      <c r="BR1487" s="87">
        <f>Árboles!V1800</f>
        <v>0</v>
      </c>
      <c r="BS1487" s="87">
        <f>Árboles!W1800</f>
        <v>0</v>
      </c>
      <c r="BT1487" s="88">
        <f t="shared" si="190"/>
        <v>0</v>
      </c>
      <c r="BU1487" s="88">
        <f t="shared" si="191"/>
        <v>0</v>
      </c>
      <c r="BV1487" s="89" t="b">
        <f>IF(BT1487&lt;&gt;0,Árboles!AC1800)</f>
        <v>0</v>
      </c>
      <c r="BW1487" s="88">
        <f t="shared" si="192"/>
        <v>0</v>
      </c>
      <c r="BX1487" s="88">
        <f t="shared" si="193"/>
        <v>0</v>
      </c>
      <c r="BY1487" s="89" t="b">
        <f>IF(BW1487&lt;&gt;0,Árboles!AC1800)</f>
        <v>0</v>
      </c>
      <c r="BZ1487" s="88">
        <f t="shared" si="194"/>
        <v>0</v>
      </c>
      <c r="CA1487" s="88">
        <f t="shared" si="195"/>
        <v>0</v>
      </c>
      <c r="CB1487" s="89" t="b">
        <f>IF(BZ1487&lt;&gt;0,Árboles!AC1800)</f>
        <v>0</v>
      </c>
      <c r="CC1487" s="88">
        <f t="shared" si="196"/>
        <v>0</v>
      </c>
      <c r="CD1487" s="88">
        <f t="shared" si="197"/>
        <v>0</v>
      </c>
      <c r="CE1487" s="89" t="b">
        <f>IF(CC1487&lt;&gt;0,Árboles!AC1800)</f>
        <v>0</v>
      </c>
    </row>
    <row r="1488" spans="68:83">
      <c r="BP1488" s="10">
        <f>Árboles!B1801</f>
        <v>0</v>
      </c>
      <c r="BQ1488" s="86">
        <f>Árboles!G1801</f>
        <v>0</v>
      </c>
      <c r="BR1488" s="87">
        <f>Árboles!V1801</f>
        <v>0</v>
      </c>
      <c r="BS1488" s="87">
        <f>Árboles!W1801</f>
        <v>0</v>
      </c>
      <c r="BT1488" s="88">
        <f t="shared" si="190"/>
        <v>0</v>
      </c>
      <c r="BU1488" s="88">
        <f t="shared" si="191"/>
        <v>0</v>
      </c>
      <c r="BV1488" s="89" t="b">
        <f>IF(BT1488&lt;&gt;0,Árboles!AC1801)</f>
        <v>0</v>
      </c>
      <c r="BW1488" s="88">
        <f t="shared" si="192"/>
        <v>0</v>
      </c>
      <c r="BX1488" s="88">
        <f t="shared" si="193"/>
        <v>0</v>
      </c>
      <c r="BY1488" s="89" t="b">
        <f>IF(BW1488&lt;&gt;0,Árboles!AC1801)</f>
        <v>0</v>
      </c>
      <c r="BZ1488" s="88">
        <f t="shared" si="194"/>
        <v>0</v>
      </c>
      <c r="CA1488" s="88">
        <f t="shared" si="195"/>
        <v>0</v>
      </c>
      <c r="CB1488" s="89" t="b">
        <f>IF(BZ1488&lt;&gt;0,Árboles!AC1801)</f>
        <v>0</v>
      </c>
      <c r="CC1488" s="88">
        <f t="shared" si="196"/>
        <v>0</v>
      </c>
      <c r="CD1488" s="88">
        <f t="shared" si="197"/>
        <v>0</v>
      </c>
      <c r="CE1488" s="89" t="b">
        <f>IF(CC1488&lt;&gt;0,Árboles!AC1801)</f>
        <v>0</v>
      </c>
    </row>
    <row r="1489" spans="68:83">
      <c r="BP1489" s="10">
        <f>Árboles!B1802</f>
        <v>0</v>
      </c>
      <c r="BQ1489" s="86">
        <f>Árboles!G1802</f>
        <v>0</v>
      </c>
      <c r="BR1489" s="87">
        <f>Árboles!V1802</f>
        <v>0</v>
      </c>
      <c r="BS1489" s="87">
        <f>Árboles!W1802</f>
        <v>0</v>
      </c>
      <c r="BT1489" s="88">
        <f t="shared" si="190"/>
        <v>0</v>
      </c>
      <c r="BU1489" s="88">
        <f t="shared" si="191"/>
        <v>0</v>
      </c>
      <c r="BV1489" s="89" t="b">
        <f>IF(BT1489&lt;&gt;0,Árboles!AC1802)</f>
        <v>0</v>
      </c>
      <c r="BW1489" s="88">
        <f t="shared" si="192"/>
        <v>0</v>
      </c>
      <c r="BX1489" s="88">
        <f t="shared" si="193"/>
        <v>0</v>
      </c>
      <c r="BY1489" s="89" t="b">
        <f>IF(BW1489&lt;&gt;0,Árboles!AC1802)</f>
        <v>0</v>
      </c>
      <c r="BZ1489" s="88">
        <f t="shared" si="194"/>
        <v>0</v>
      </c>
      <c r="CA1489" s="88">
        <f t="shared" si="195"/>
        <v>0</v>
      </c>
      <c r="CB1489" s="89" t="b">
        <f>IF(BZ1489&lt;&gt;0,Árboles!AC1802)</f>
        <v>0</v>
      </c>
      <c r="CC1489" s="88">
        <f t="shared" si="196"/>
        <v>0</v>
      </c>
      <c r="CD1489" s="88">
        <f t="shared" si="197"/>
        <v>0</v>
      </c>
      <c r="CE1489" s="89" t="b">
        <f>IF(CC1489&lt;&gt;0,Árboles!AC1802)</f>
        <v>0</v>
      </c>
    </row>
    <row r="1490" spans="68:83">
      <c r="BP1490" s="10">
        <f>Árboles!B1803</f>
        <v>0</v>
      </c>
      <c r="BQ1490" s="86">
        <f>Árboles!G1803</f>
        <v>0</v>
      </c>
      <c r="BR1490" s="87">
        <f>Árboles!V1803</f>
        <v>0</v>
      </c>
      <c r="BS1490" s="87">
        <f>Árboles!W1803</f>
        <v>0</v>
      </c>
      <c r="BT1490" s="88">
        <f t="shared" si="190"/>
        <v>0</v>
      </c>
      <c r="BU1490" s="88">
        <f t="shared" si="191"/>
        <v>0</v>
      </c>
      <c r="BV1490" s="89" t="b">
        <f>IF(BT1490&lt;&gt;0,Árboles!AC1803)</f>
        <v>0</v>
      </c>
      <c r="BW1490" s="88">
        <f t="shared" si="192"/>
        <v>0</v>
      </c>
      <c r="BX1490" s="88">
        <f t="shared" si="193"/>
        <v>0</v>
      </c>
      <c r="BY1490" s="89" t="b">
        <f>IF(BW1490&lt;&gt;0,Árboles!AC1803)</f>
        <v>0</v>
      </c>
      <c r="BZ1490" s="88">
        <f t="shared" si="194"/>
        <v>0</v>
      </c>
      <c r="CA1490" s="88">
        <f t="shared" si="195"/>
        <v>0</v>
      </c>
      <c r="CB1490" s="89" t="b">
        <f>IF(BZ1490&lt;&gt;0,Árboles!AC1803)</f>
        <v>0</v>
      </c>
      <c r="CC1490" s="88">
        <f t="shared" si="196"/>
        <v>0</v>
      </c>
      <c r="CD1490" s="88">
        <f t="shared" si="197"/>
        <v>0</v>
      </c>
      <c r="CE1490" s="89" t="b">
        <f>IF(CC1490&lt;&gt;0,Árboles!AC1803)</f>
        <v>0</v>
      </c>
    </row>
    <row r="1491" spans="68:83">
      <c r="BP1491" s="10">
        <f>Árboles!B1804</f>
        <v>0</v>
      </c>
      <c r="BQ1491" s="86">
        <f>Árboles!G1804</f>
        <v>0</v>
      </c>
      <c r="BR1491" s="87">
        <f>Árboles!V1804</f>
        <v>0</v>
      </c>
      <c r="BS1491" s="87">
        <f>Árboles!W1804</f>
        <v>0</v>
      </c>
      <c r="BT1491" s="88">
        <f t="shared" si="190"/>
        <v>0</v>
      </c>
      <c r="BU1491" s="88">
        <f t="shared" si="191"/>
        <v>0</v>
      </c>
      <c r="BV1491" s="89" t="b">
        <f>IF(BT1491&lt;&gt;0,Árboles!AC1804)</f>
        <v>0</v>
      </c>
      <c r="BW1491" s="88">
        <f t="shared" si="192"/>
        <v>0</v>
      </c>
      <c r="BX1491" s="88">
        <f t="shared" si="193"/>
        <v>0</v>
      </c>
      <c r="BY1491" s="89" t="b">
        <f>IF(BW1491&lt;&gt;0,Árboles!AC1804)</f>
        <v>0</v>
      </c>
      <c r="BZ1491" s="88">
        <f t="shared" si="194"/>
        <v>0</v>
      </c>
      <c r="CA1491" s="88">
        <f t="shared" si="195"/>
        <v>0</v>
      </c>
      <c r="CB1491" s="89" t="b">
        <f>IF(BZ1491&lt;&gt;0,Árboles!AC1804)</f>
        <v>0</v>
      </c>
      <c r="CC1491" s="88">
        <f t="shared" si="196"/>
        <v>0</v>
      </c>
      <c r="CD1491" s="88">
        <f t="shared" si="197"/>
        <v>0</v>
      </c>
      <c r="CE1491" s="89" t="b">
        <f>IF(CC1491&lt;&gt;0,Árboles!AC1804)</f>
        <v>0</v>
      </c>
    </row>
    <row r="1492" spans="68:83">
      <c r="BP1492" s="10">
        <f>Árboles!B1805</f>
        <v>0</v>
      </c>
      <c r="BQ1492" s="86">
        <f>Árboles!G1805</f>
        <v>0</v>
      </c>
      <c r="BR1492" s="87">
        <f>Árboles!V1805</f>
        <v>0</v>
      </c>
      <c r="BS1492" s="87">
        <f>Árboles!W1805</f>
        <v>0</v>
      </c>
      <c r="BT1492" s="88">
        <f t="shared" si="190"/>
        <v>0</v>
      </c>
      <c r="BU1492" s="88">
        <f t="shared" si="191"/>
        <v>0</v>
      </c>
      <c r="BV1492" s="89" t="b">
        <f>IF(BT1492&lt;&gt;0,Árboles!AC1805)</f>
        <v>0</v>
      </c>
      <c r="BW1492" s="88">
        <f t="shared" si="192"/>
        <v>0</v>
      </c>
      <c r="BX1492" s="88">
        <f t="shared" si="193"/>
        <v>0</v>
      </c>
      <c r="BY1492" s="89" t="b">
        <f>IF(BW1492&lt;&gt;0,Árboles!AC1805)</f>
        <v>0</v>
      </c>
      <c r="BZ1492" s="88">
        <f t="shared" si="194"/>
        <v>0</v>
      </c>
      <c r="CA1492" s="88">
        <f t="shared" si="195"/>
        <v>0</v>
      </c>
      <c r="CB1492" s="89" t="b">
        <f>IF(BZ1492&lt;&gt;0,Árboles!AC1805)</f>
        <v>0</v>
      </c>
      <c r="CC1492" s="88">
        <f t="shared" si="196"/>
        <v>0</v>
      </c>
      <c r="CD1492" s="88">
        <f t="shared" si="197"/>
        <v>0</v>
      </c>
      <c r="CE1492" s="89" t="b">
        <f>IF(CC1492&lt;&gt;0,Árboles!AC1805)</f>
        <v>0</v>
      </c>
    </row>
    <row r="1493" spans="68:83">
      <c r="BP1493" s="10">
        <f>Árboles!B1806</f>
        <v>0</v>
      </c>
      <c r="BQ1493" s="86">
        <f>Árboles!G1806</f>
        <v>0</v>
      </c>
      <c r="BR1493" s="87">
        <f>Árboles!V1806</f>
        <v>0</v>
      </c>
      <c r="BS1493" s="87">
        <f>Árboles!W1806</f>
        <v>0</v>
      </c>
      <c r="BT1493" s="88">
        <f t="shared" si="190"/>
        <v>0</v>
      </c>
      <c r="BU1493" s="88">
        <f t="shared" si="191"/>
        <v>0</v>
      </c>
      <c r="BV1493" s="89" t="b">
        <f>IF(BT1493&lt;&gt;0,Árboles!AC1806)</f>
        <v>0</v>
      </c>
      <c r="BW1493" s="88">
        <f t="shared" si="192"/>
        <v>0</v>
      </c>
      <c r="BX1493" s="88">
        <f t="shared" si="193"/>
        <v>0</v>
      </c>
      <c r="BY1493" s="89" t="b">
        <f>IF(BW1493&lt;&gt;0,Árboles!AC1806)</f>
        <v>0</v>
      </c>
      <c r="BZ1493" s="88">
        <f t="shared" si="194"/>
        <v>0</v>
      </c>
      <c r="CA1493" s="88">
        <f t="shared" si="195"/>
        <v>0</v>
      </c>
      <c r="CB1493" s="89" t="b">
        <f>IF(BZ1493&lt;&gt;0,Árboles!AC1806)</f>
        <v>0</v>
      </c>
      <c r="CC1493" s="88">
        <f t="shared" si="196"/>
        <v>0</v>
      </c>
      <c r="CD1493" s="88">
        <f t="shared" si="197"/>
        <v>0</v>
      </c>
      <c r="CE1493" s="89" t="b">
        <f>IF(CC1493&lt;&gt;0,Árboles!AC1806)</f>
        <v>0</v>
      </c>
    </row>
    <row r="1494" spans="68:83">
      <c r="BP1494" s="10">
        <f>Árboles!B1807</f>
        <v>0</v>
      </c>
      <c r="BQ1494" s="86">
        <f>Árboles!G1807</f>
        <v>0</v>
      </c>
      <c r="BR1494" s="87">
        <f>Árboles!V1807</f>
        <v>0</v>
      </c>
      <c r="BS1494" s="87">
        <f>Árboles!W1807</f>
        <v>0</v>
      </c>
      <c r="BT1494" s="88">
        <f t="shared" si="190"/>
        <v>0</v>
      </c>
      <c r="BU1494" s="88">
        <f t="shared" si="191"/>
        <v>0</v>
      </c>
      <c r="BV1494" s="89" t="b">
        <f>IF(BT1494&lt;&gt;0,Árboles!AC1807)</f>
        <v>0</v>
      </c>
      <c r="BW1494" s="88">
        <f t="shared" si="192"/>
        <v>0</v>
      </c>
      <c r="BX1494" s="88">
        <f t="shared" si="193"/>
        <v>0</v>
      </c>
      <c r="BY1494" s="89" t="b">
        <f>IF(BW1494&lt;&gt;0,Árboles!AC1807)</f>
        <v>0</v>
      </c>
      <c r="BZ1494" s="88">
        <f t="shared" si="194"/>
        <v>0</v>
      </c>
      <c r="CA1494" s="88">
        <f t="shared" si="195"/>
        <v>0</v>
      </c>
      <c r="CB1494" s="89" t="b">
        <f>IF(BZ1494&lt;&gt;0,Árboles!AC1807)</f>
        <v>0</v>
      </c>
      <c r="CC1494" s="88">
        <f t="shared" si="196"/>
        <v>0</v>
      </c>
      <c r="CD1494" s="88">
        <f t="shared" si="197"/>
        <v>0</v>
      </c>
      <c r="CE1494" s="89" t="b">
        <f>IF(CC1494&lt;&gt;0,Árboles!AC1807)</f>
        <v>0</v>
      </c>
    </row>
    <row r="1495" spans="68:83">
      <c r="BP1495" s="10">
        <f>Árboles!B1808</f>
        <v>0</v>
      </c>
      <c r="BQ1495" s="86">
        <f>Árboles!G1808</f>
        <v>0</v>
      </c>
      <c r="BR1495" s="87">
        <f>Árboles!V1808</f>
        <v>0</v>
      </c>
      <c r="BS1495" s="87">
        <f>Árboles!W1808</f>
        <v>0</v>
      </c>
      <c r="BT1495" s="88">
        <f t="shared" si="190"/>
        <v>0</v>
      </c>
      <c r="BU1495" s="88">
        <f t="shared" si="191"/>
        <v>0</v>
      </c>
      <c r="BV1495" s="89" t="b">
        <f>IF(BT1495&lt;&gt;0,Árboles!AC1808)</f>
        <v>0</v>
      </c>
      <c r="BW1495" s="88">
        <f t="shared" si="192"/>
        <v>0</v>
      </c>
      <c r="BX1495" s="88">
        <f t="shared" si="193"/>
        <v>0</v>
      </c>
      <c r="BY1495" s="89" t="b">
        <f>IF(BW1495&lt;&gt;0,Árboles!AC1808)</f>
        <v>0</v>
      </c>
      <c r="BZ1495" s="88">
        <f t="shared" si="194"/>
        <v>0</v>
      </c>
      <c r="CA1495" s="88">
        <f t="shared" si="195"/>
        <v>0</v>
      </c>
      <c r="CB1495" s="89" t="b">
        <f>IF(BZ1495&lt;&gt;0,Árboles!AC1808)</f>
        <v>0</v>
      </c>
      <c r="CC1495" s="88">
        <f t="shared" si="196"/>
        <v>0</v>
      </c>
      <c r="CD1495" s="88">
        <f t="shared" si="197"/>
        <v>0</v>
      </c>
      <c r="CE1495" s="89" t="b">
        <f>IF(CC1495&lt;&gt;0,Árboles!AC1808)</f>
        <v>0</v>
      </c>
    </row>
    <row r="1496" spans="68:83">
      <c r="BP1496" s="10">
        <f>Árboles!B1809</f>
        <v>0</v>
      </c>
      <c r="BQ1496" s="86">
        <f>Árboles!G1809</f>
        <v>0</v>
      </c>
      <c r="BR1496" s="87">
        <f>Árboles!V1809</f>
        <v>0</v>
      </c>
      <c r="BS1496" s="87">
        <f>Árboles!W1809</f>
        <v>0</v>
      </c>
      <c r="BT1496" s="88">
        <f t="shared" si="190"/>
        <v>0</v>
      </c>
      <c r="BU1496" s="88">
        <f t="shared" si="191"/>
        <v>0</v>
      </c>
      <c r="BV1496" s="89" t="b">
        <f>IF(BT1496&lt;&gt;0,Árboles!AC1809)</f>
        <v>0</v>
      </c>
      <c r="BW1496" s="88">
        <f t="shared" si="192"/>
        <v>0</v>
      </c>
      <c r="BX1496" s="88">
        <f t="shared" si="193"/>
        <v>0</v>
      </c>
      <c r="BY1496" s="89" t="b">
        <f>IF(BW1496&lt;&gt;0,Árboles!AC1809)</f>
        <v>0</v>
      </c>
      <c r="BZ1496" s="88">
        <f t="shared" si="194"/>
        <v>0</v>
      </c>
      <c r="CA1496" s="88">
        <f t="shared" si="195"/>
        <v>0</v>
      </c>
      <c r="CB1496" s="89" t="b">
        <f>IF(BZ1496&lt;&gt;0,Árboles!AC1809)</f>
        <v>0</v>
      </c>
      <c r="CC1496" s="88">
        <f t="shared" si="196"/>
        <v>0</v>
      </c>
      <c r="CD1496" s="88">
        <f t="shared" si="197"/>
        <v>0</v>
      </c>
      <c r="CE1496" s="89" t="b">
        <f>IF(CC1496&lt;&gt;0,Árboles!AC1809)</f>
        <v>0</v>
      </c>
    </row>
    <row r="1497" spans="68:83">
      <c r="BP1497" s="10">
        <f>Árboles!B1810</f>
        <v>0</v>
      </c>
      <c r="BQ1497" s="86">
        <f>Árboles!G1810</f>
        <v>0</v>
      </c>
      <c r="BR1497" s="87">
        <f>Árboles!V1810</f>
        <v>0</v>
      </c>
      <c r="BS1497" s="87">
        <f>Árboles!W1810</f>
        <v>0</v>
      </c>
      <c r="BT1497" s="88">
        <f t="shared" si="190"/>
        <v>0</v>
      </c>
      <c r="BU1497" s="88">
        <f t="shared" si="191"/>
        <v>0</v>
      </c>
      <c r="BV1497" s="89" t="b">
        <f>IF(BT1497&lt;&gt;0,Árboles!AC1810)</f>
        <v>0</v>
      </c>
      <c r="BW1497" s="88">
        <f t="shared" si="192"/>
        <v>0</v>
      </c>
      <c r="BX1497" s="88">
        <f t="shared" si="193"/>
        <v>0</v>
      </c>
      <c r="BY1497" s="89" t="b">
        <f>IF(BW1497&lt;&gt;0,Árboles!AC1810)</f>
        <v>0</v>
      </c>
      <c r="BZ1497" s="88">
        <f t="shared" si="194"/>
        <v>0</v>
      </c>
      <c r="CA1497" s="88">
        <f t="shared" si="195"/>
        <v>0</v>
      </c>
      <c r="CB1497" s="89" t="b">
        <f>IF(BZ1497&lt;&gt;0,Árboles!AC1810)</f>
        <v>0</v>
      </c>
      <c r="CC1497" s="88">
        <f t="shared" si="196"/>
        <v>0</v>
      </c>
      <c r="CD1497" s="88">
        <f t="shared" si="197"/>
        <v>0</v>
      </c>
      <c r="CE1497" s="89" t="b">
        <f>IF(CC1497&lt;&gt;0,Árboles!AC1810)</f>
        <v>0</v>
      </c>
    </row>
    <row r="1498" spans="68:83">
      <c r="BP1498" s="10">
        <f>Árboles!B1811</f>
        <v>0</v>
      </c>
      <c r="BQ1498" s="86">
        <f>Árboles!G1811</f>
        <v>0</v>
      </c>
      <c r="BR1498" s="87">
        <f>Árboles!V1811</f>
        <v>0</v>
      </c>
      <c r="BS1498" s="87">
        <f>Árboles!W1811</f>
        <v>0</v>
      </c>
      <c r="BT1498" s="88">
        <f t="shared" si="190"/>
        <v>0</v>
      </c>
      <c r="BU1498" s="88">
        <f t="shared" si="191"/>
        <v>0</v>
      </c>
      <c r="BV1498" s="89" t="b">
        <f>IF(BT1498&lt;&gt;0,Árboles!AC1811)</f>
        <v>0</v>
      </c>
      <c r="BW1498" s="88">
        <f t="shared" si="192"/>
        <v>0</v>
      </c>
      <c r="BX1498" s="88">
        <f t="shared" si="193"/>
        <v>0</v>
      </c>
      <c r="BY1498" s="89" t="b">
        <f>IF(BW1498&lt;&gt;0,Árboles!AC1811)</f>
        <v>0</v>
      </c>
      <c r="BZ1498" s="88">
        <f t="shared" si="194"/>
        <v>0</v>
      </c>
      <c r="CA1498" s="88">
        <f t="shared" si="195"/>
        <v>0</v>
      </c>
      <c r="CB1498" s="89" t="b">
        <f>IF(BZ1498&lt;&gt;0,Árboles!AC1811)</f>
        <v>0</v>
      </c>
      <c r="CC1498" s="88">
        <f t="shared" si="196"/>
        <v>0</v>
      </c>
      <c r="CD1498" s="88">
        <f t="shared" si="197"/>
        <v>0</v>
      </c>
      <c r="CE1498" s="89" t="b">
        <f>IF(CC1498&lt;&gt;0,Árboles!AC1811)</f>
        <v>0</v>
      </c>
    </row>
    <row r="1499" spans="68:83">
      <c r="BP1499" s="10">
        <f>Árboles!B1812</f>
        <v>0</v>
      </c>
      <c r="BQ1499" s="86">
        <f>Árboles!G1812</f>
        <v>0</v>
      </c>
      <c r="BR1499" s="87">
        <f>Árboles!V1812</f>
        <v>0</v>
      </c>
      <c r="BS1499" s="87">
        <f>Árboles!W1812</f>
        <v>0</v>
      </c>
      <c r="BT1499" s="88">
        <f t="shared" si="190"/>
        <v>0</v>
      </c>
      <c r="BU1499" s="88">
        <f t="shared" si="191"/>
        <v>0</v>
      </c>
      <c r="BV1499" s="89" t="b">
        <f>IF(BT1499&lt;&gt;0,Árboles!AC1812)</f>
        <v>0</v>
      </c>
      <c r="BW1499" s="88">
        <f t="shared" si="192"/>
        <v>0</v>
      </c>
      <c r="BX1499" s="88">
        <f t="shared" si="193"/>
        <v>0</v>
      </c>
      <c r="BY1499" s="89" t="b">
        <f>IF(BW1499&lt;&gt;0,Árboles!AC1812)</f>
        <v>0</v>
      </c>
      <c r="BZ1499" s="88">
        <f t="shared" si="194"/>
        <v>0</v>
      </c>
      <c r="CA1499" s="88">
        <f t="shared" si="195"/>
        <v>0</v>
      </c>
      <c r="CB1499" s="89" t="b">
        <f>IF(BZ1499&lt;&gt;0,Árboles!AC1812)</f>
        <v>0</v>
      </c>
      <c r="CC1499" s="88">
        <f t="shared" si="196"/>
        <v>0</v>
      </c>
      <c r="CD1499" s="88">
        <f t="shared" si="197"/>
        <v>0</v>
      </c>
      <c r="CE1499" s="89" t="b">
        <f>IF(CC1499&lt;&gt;0,Árboles!AC1812)</f>
        <v>0</v>
      </c>
    </row>
    <row r="1500" spans="68:83">
      <c r="BP1500" s="10">
        <f>Árboles!B1813</f>
        <v>0</v>
      </c>
      <c r="BQ1500" s="86">
        <f>Árboles!G1813</f>
        <v>0</v>
      </c>
      <c r="BR1500" s="87">
        <f>Árboles!V1813</f>
        <v>0</v>
      </c>
      <c r="BS1500" s="87">
        <f>Árboles!W1813</f>
        <v>0</v>
      </c>
      <c r="BT1500" s="88">
        <f t="shared" si="190"/>
        <v>0</v>
      </c>
      <c r="BU1500" s="88">
        <f t="shared" si="191"/>
        <v>0</v>
      </c>
      <c r="BV1500" s="89" t="b">
        <f>IF(BT1500&lt;&gt;0,Árboles!AC1813)</f>
        <v>0</v>
      </c>
      <c r="BW1500" s="88">
        <f t="shared" si="192"/>
        <v>0</v>
      </c>
      <c r="BX1500" s="88">
        <f t="shared" si="193"/>
        <v>0</v>
      </c>
      <c r="BY1500" s="89" t="b">
        <f>IF(BW1500&lt;&gt;0,Árboles!AC1813)</f>
        <v>0</v>
      </c>
      <c r="BZ1500" s="88">
        <f t="shared" si="194"/>
        <v>0</v>
      </c>
      <c r="CA1500" s="88">
        <f t="shared" si="195"/>
        <v>0</v>
      </c>
      <c r="CB1500" s="89" t="b">
        <f>IF(BZ1500&lt;&gt;0,Árboles!AC1813)</f>
        <v>0</v>
      </c>
      <c r="CC1500" s="88">
        <f t="shared" si="196"/>
        <v>0</v>
      </c>
      <c r="CD1500" s="88">
        <f t="shared" si="197"/>
        <v>0</v>
      </c>
      <c r="CE1500" s="89" t="b">
        <f>IF(CC1500&lt;&gt;0,Árboles!AC1813)</f>
        <v>0</v>
      </c>
    </row>
    <row r="1501" spans="68:83">
      <c r="BP1501" s="10">
        <f>Árboles!B1814</f>
        <v>0</v>
      </c>
      <c r="BQ1501" s="86">
        <f>Árboles!G1814</f>
        <v>0</v>
      </c>
      <c r="BR1501" s="87">
        <f>Árboles!V1814</f>
        <v>0</v>
      </c>
      <c r="BS1501" s="87">
        <f>Árboles!W1814</f>
        <v>0</v>
      </c>
      <c r="BT1501" s="88">
        <f t="shared" si="190"/>
        <v>0</v>
      </c>
      <c r="BU1501" s="88">
        <f t="shared" si="191"/>
        <v>0</v>
      </c>
      <c r="BV1501" s="89" t="b">
        <f>IF(BT1501&lt;&gt;0,Árboles!AC1814)</f>
        <v>0</v>
      </c>
      <c r="BW1501" s="88">
        <f t="shared" si="192"/>
        <v>0</v>
      </c>
      <c r="BX1501" s="88">
        <f t="shared" si="193"/>
        <v>0</v>
      </c>
      <c r="BY1501" s="89" t="b">
        <f>IF(BW1501&lt;&gt;0,Árboles!AC1814)</f>
        <v>0</v>
      </c>
      <c r="BZ1501" s="88">
        <f t="shared" si="194"/>
        <v>0</v>
      </c>
      <c r="CA1501" s="88">
        <f t="shared" si="195"/>
        <v>0</v>
      </c>
      <c r="CB1501" s="89" t="b">
        <f>IF(BZ1501&lt;&gt;0,Árboles!AC1814)</f>
        <v>0</v>
      </c>
      <c r="CC1501" s="88">
        <f t="shared" si="196"/>
        <v>0</v>
      </c>
      <c r="CD1501" s="88">
        <f t="shared" si="197"/>
        <v>0</v>
      </c>
      <c r="CE1501" s="89" t="b">
        <f>IF(CC1501&lt;&gt;0,Árboles!AC1814)</f>
        <v>0</v>
      </c>
    </row>
    <row r="1502" spans="68:83">
      <c r="BP1502" s="10">
        <f>Árboles!B1815</f>
        <v>0</v>
      </c>
      <c r="BQ1502" s="86">
        <f>Árboles!G1815</f>
        <v>0</v>
      </c>
      <c r="BR1502" s="87">
        <f>Árboles!V1815</f>
        <v>0</v>
      </c>
      <c r="BS1502" s="87">
        <f>Árboles!W1815</f>
        <v>0</v>
      </c>
      <c r="BT1502" s="88">
        <f t="shared" si="190"/>
        <v>0</v>
      </c>
      <c r="BU1502" s="88">
        <f t="shared" si="191"/>
        <v>0</v>
      </c>
      <c r="BV1502" s="89" t="b">
        <f>IF(BT1502&lt;&gt;0,Árboles!AC1815)</f>
        <v>0</v>
      </c>
      <c r="BW1502" s="88">
        <f t="shared" si="192"/>
        <v>0</v>
      </c>
      <c r="BX1502" s="88">
        <f t="shared" si="193"/>
        <v>0</v>
      </c>
      <c r="BY1502" s="89" t="b">
        <f>IF(BW1502&lt;&gt;0,Árboles!AC1815)</f>
        <v>0</v>
      </c>
      <c r="BZ1502" s="88">
        <f t="shared" si="194"/>
        <v>0</v>
      </c>
      <c r="CA1502" s="88">
        <f t="shared" si="195"/>
        <v>0</v>
      </c>
      <c r="CB1502" s="89" t="b">
        <f>IF(BZ1502&lt;&gt;0,Árboles!AC1815)</f>
        <v>0</v>
      </c>
      <c r="CC1502" s="88">
        <f t="shared" si="196"/>
        <v>0</v>
      </c>
      <c r="CD1502" s="88">
        <f t="shared" si="197"/>
        <v>0</v>
      </c>
      <c r="CE1502" s="89" t="b">
        <f>IF(CC1502&lt;&gt;0,Árboles!AC1815)</f>
        <v>0</v>
      </c>
    </row>
    <row r="1503" spans="68:83">
      <c r="BP1503" s="10">
        <f>Árboles!B1816</f>
        <v>0</v>
      </c>
      <c r="BQ1503" s="86">
        <f>Árboles!G1816</f>
        <v>0</v>
      </c>
      <c r="BR1503" s="87">
        <f>Árboles!V1816</f>
        <v>0</v>
      </c>
      <c r="BS1503" s="87">
        <f>Árboles!W1816</f>
        <v>0</v>
      </c>
      <c r="BT1503" s="88">
        <f t="shared" si="190"/>
        <v>0</v>
      </c>
      <c r="BU1503" s="88">
        <f t="shared" si="191"/>
        <v>0</v>
      </c>
      <c r="BV1503" s="89" t="b">
        <f>IF(BT1503&lt;&gt;0,Árboles!AC1816)</f>
        <v>0</v>
      </c>
      <c r="BW1503" s="88">
        <f t="shared" si="192"/>
        <v>0</v>
      </c>
      <c r="BX1503" s="88">
        <f t="shared" si="193"/>
        <v>0</v>
      </c>
      <c r="BY1503" s="89" t="b">
        <f>IF(BW1503&lt;&gt;0,Árboles!AC1816)</f>
        <v>0</v>
      </c>
      <c r="BZ1503" s="88">
        <f t="shared" si="194"/>
        <v>0</v>
      </c>
      <c r="CA1503" s="88">
        <f t="shared" si="195"/>
        <v>0</v>
      </c>
      <c r="CB1503" s="89" t="b">
        <f>IF(BZ1503&lt;&gt;0,Árboles!AC1816)</f>
        <v>0</v>
      </c>
      <c r="CC1503" s="88">
        <f t="shared" si="196"/>
        <v>0</v>
      </c>
      <c r="CD1503" s="88">
        <f t="shared" si="197"/>
        <v>0</v>
      </c>
      <c r="CE1503" s="89" t="b">
        <f>IF(CC1503&lt;&gt;0,Árboles!AC1816)</f>
        <v>0</v>
      </c>
    </row>
    <row r="1504" spans="68:83">
      <c r="BP1504" s="10">
        <f>Árboles!B1817</f>
        <v>0</v>
      </c>
      <c r="BQ1504" s="86">
        <f>Árboles!G1817</f>
        <v>0</v>
      </c>
      <c r="BR1504" s="87">
        <f>Árboles!V1817</f>
        <v>0</v>
      </c>
      <c r="BS1504" s="87">
        <f>Árboles!W1817</f>
        <v>0</v>
      </c>
      <c r="BT1504" s="88">
        <f t="shared" si="190"/>
        <v>0</v>
      </c>
      <c r="BU1504" s="88">
        <f t="shared" si="191"/>
        <v>0</v>
      </c>
      <c r="BV1504" s="89" t="b">
        <f>IF(BT1504&lt;&gt;0,Árboles!AC1817)</f>
        <v>0</v>
      </c>
      <c r="BW1504" s="88">
        <f t="shared" si="192"/>
        <v>0</v>
      </c>
      <c r="BX1504" s="88">
        <f t="shared" si="193"/>
        <v>0</v>
      </c>
      <c r="BY1504" s="89" t="b">
        <f>IF(BW1504&lt;&gt;0,Árboles!AC1817)</f>
        <v>0</v>
      </c>
      <c r="BZ1504" s="88">
        <f t="shared" si="194"/>
        <v>0</v>
      </c>
      <c r="CA1504" s="88">
        <f t="shared" si="195"/>
        <v>0</v>
      </c>
      <c r="CB1504" s="89" t="b">
        <f>IF(BZ1504&lt;&gt;0,Árboles!AC1817)</f>
        <v>0</v>
      </c>
      <c r="CC1504" s="88">
        <f t="shared" si="196"/>
        <v>0</v>
      </c>
      <c r="CD1504" s="88">
        <f t="shared" si="197"/>
        <v>0</v>
      </c>
      <c r="CE1504" s="89" t="b">
        <f>IF(CC1504&lt;&gt;0,Árboles!AC1817)</f>
        <v>0</v>
      </c>
    </row>
    <row r="1505" spans="68:83">
      <c r="BP1505" s="10">
        <f>Árboles!B1818</f>
        <v>0</v>
      </c>
      <c r="BQ1505" s="86">
        <f>Árboles!G1818</f>
        <v>0</v>
      </c>
      <c r="BR1505" s="87">
        <f>Árboles!V1818</f>
        <v>0</v>
      </c>
      <c r="BS1505" s="87">
        <f>Árboles!W1818</f>
        <v>0</v>
      </c>
      <c r="BT1505" s="88">
        <f t="shared" si="190"/>
        <v>0</v>
      </c>
      <c r="BU1505" s="88">
        <f t="shared" si="191"/>
        <v>0</v>
      </c>
      <c r="BV1505" s="89" t="b">
        <f>IF(BT1505&lt;&gt;0,Árboles!AC1818)</f>
        <v>0</v>
      </c>
      <c r="BW1505" s="88">
        <f t="shared" si="192"/>
        <v>0</v>
      </c>
      <c r="BX1505" s="88">
        <f t="shared" si="193"/>
        <v>0</v>
      </c>
      <c r="BY1505" s="89" t="b">
        <f>IF(BW1505&lt;&gt;0,Árboles!AC1818)</f>
        <v>0</v>
      </c>
      <c r="BZ1505" s="88">
        <f t="shared" si="194"/>
        <v>0</v>
      </c>
      <c r="CA1505" s="88">
        <f t="shared" si="195"/>
        <v>0</v>
      </c>
      <c r="CB1505" s="89" t="b">
        <f>IF(BZ1505&lt;&gt;0,Árboles!AC1818)</f>
        <v>0</v>
      </c>
      <c r="CC1505" s="88">
        <f t="shared" si="196"/>
        <v>0</v>
      </c>
      <c r="CD1505" s="88">
        <f t="shared" si="197"/>
        <v>0</v>
      </c>
      <c r="CE1505" s="89" t="b">
        <f>IF(CC1505&lt;&gt;0,Árboles!AC1818)</f>
        <v>0</v>
      </c>
    </row>
    <row r="1506" spans="68:83">
      <c r="BP1506" s="10">
        <f>Árboles!B1819</f>
        <v>0</v>
      </c>
      <c r="BQ1506" s="86">
        <f>Árboles!G1819</f>
        <v>0</v>
      </c>
      <c r="BR1506" s="87">
        <f>Árboles!V1819</f>
        <v>0</v>
      </c>
      <c r="BS1506" s="87">
        <f>Árboles!W1819</f>
        <v>0</v>
      </c>
      <c r="BT1506" s="88">
        <f t="shared" si="190"/>
        <v>0</v>
      </c>
      <c r="BU1506" s="88">
        <f t="shared" si="191"/>
        <v>0</v>
      </c>
      <c r="BV1506" s="89" t="b">
        <f>IF(BT1506&lt;&gt;0,Árboles!AC1819)</f>
        <v>0</v>
      </c>
      <c r="BW1506" s="88">
        <f t="shared" si="192"/>
        <v>0</v>
      </c>
      <c r="BX1506" s="88">
        <f t="shared" si="193"/>
        <v>0</v>
      </c>
      <c r="BY1506" s="89" t="b">
        <f>IF(BW1506&lt;&gt;0,Árboles!AC1819)</f>
        <v>0</v>
      </c>
      <c r="BZ1506" s="88">
        <f t="shared" si="194"/>
        <v>0</v>
      </c>
      <c r="CA1506" s="88">
        <f t="shared" si="195"/>
        <v>0</v>
      </c>
      <c r="CB1506" s="89" t="b">
        <f>IF(BZ1506&lt;&gt;0,Árboles!AC1819)</f>
        <v>0</v>
      </c>
      <c r="CC1506" s="88">
        <f t="shared" si="196"/>
        <v>0</v>
      </c>
      <c r="CD1506" s="88">
        <f t="shared" si="197"/>
        <v>0</v>
      </c>
      <c r="CE1506" s="89" t="b">
        <f>IF(CC1506&lt;&gt;0,Árboles!AC1819)</f>
        <v>0</v>
      </c>
    </row>
    <row r="1507" spans="68:83">
      <c r="BP1507" s="10">
        <f>Árboles!B1820</f>
        <v>0</v>
      </c>
      <c r="BQ1507" s="86">
        <f>Árboles!G1820</f>
        <v>0</v>
      </c>
      <c r="BR1507" s="87">
        <f>Árboles!V1820</f>
        <v>0</v>
      </c>
      <c r="BS1507" s="87">
        <f>Árboles!W1820</f>
        <v>0</v>
      </c>
      <c r="BT1507" s="88">
        <f t="shared" si="190"/>
        <v>0</v>
      </c>
      <c r="BU1507" s="88">
        <f t="shared" si="191"/>
        <v>0</v>
      </c>
      <c r="BV1507" s="89" t="b">
        <f>IF(BT1507&lt;&gt;0,Árboles!AC1820)</f>
        <v>0</v>
      </c>
      <c r="BW1507" s="88">
        <f t="shared" si="192"/>
        <v>0</v>
      </c>
      <c r="BX1507" s="88">
        <f t="shared" si="193"/>
        <v>0</v>
      </c>
      <c r="BY1507" s="89" t="b">
        <f>IF(BW1507&lt;&gt;0,Árboles!AC1820)</f>
        <v>0</v>
      </c>
      <c r="BZ1507" s="88">
        <f t="shared" si="194"/>
        <v>0</v>
      </c>
      <c r="CA1507" s="88">
        <f t="shared" si="195"/>
        <v>0</v>
      </c>
      <c r="CB1507" s="89" t="b">
        <f>IF(BZ1507&lt;&gt;0,Árboles!AC1820)</f>
        <v>0</v>
      </c>
      <c r="CC1507" s="88">
        <f t="shared" si="196"/>
        <v>0</v>
      </c>
      <c r="CD1507" s="88">
        <f t="shared" si="197"/>
        <v>0</v>
      </c>
      <c r="CE1507" s="89" t="b">
        <f>IF(CC1507&lt;&gt;0,Árboles!AC1820)</f>
        <v>0</v>
      </c>
    </row>
    <row r="1508" spans="68:83">
      <c r="BP1508" s="10">
        <f>Árboles!B1821</f>
        <v>0</v>
      </c>
      <c r="BQ1508" s="86">
        <f>Árboles!G1821</f>
        <v>0</v>
      </c>
      <c r="BR1508" s="87">
        <f>Árboles!V1821</f>
        <v>0</v>
      </c>
      <c r="BS1508" s="87">
        <f>Árboles!W1821</f>
        <v>0</v>
      </c>
      <c r="BT1508" s="88">
        <f t="shared" si="190"/>
        <v>0</v>
      </c>
      <c r="BU1508" s="88">
        <f t="shared" si="191"/>
        <v>0</v>
      </c>
      <c r="BV1508" s="89" t="b">
        <f>IF(BT1508&lt;&gt;0,Árboles!AC1821)</f>
        <v>0</v>
      </c>
      <c r="BW1508" s="88">
        <f t="shared" si="192"/>
        <v>0</v>
      </c>
      <c r="BX1508" s="88">
        <f t="shared" si="193"/>
        <v>0</v>
      </c>
      <c r="BY1508" s="89" t="b">
        <f>IF(BW1508&lt;&gt;0,Árboles!AC1821)</f>
        <v>0</v>
      </c>
      <c r="BZ1508" s="88">
        <f t="shared" si="194"/>
        <v>0</v>
      </c>
      <c r="CA1508" s="88">
        <f t="shared" si="195"/>
        <v>0</v>
      </c>
      <c r="CB1508" s="89" t="b">
        <f>IF(BZ1508&lt;&gt;0,Árboles!AC1821)</f>
        <v>0</v>
      </c>
      <c r="CC1508" s="88">
        <f t="shared" si="196"/>
        <v>0</v>
      </c>
      <c r="CD1508" s="88">
        <f t="shared" si="197"/>
        <v>0</v>
      </c>
      <c r="CE1508" s="89" t="b">
        <f>IF(CC1508&lt;&gt;0,Árboles!AC1821)</f>
        <v>0</v>
      </c>
    </row>
  </sheetData>
  <mergeCells count="4">
    <mergeCell ref="B1:E1"/>
    <mergeCell ref="B3:K3"/>
    <mergeCell ref="BT6:CE6"/>
    <mergeCell ref="B32:M33"/>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Check Box 1">
              <controlPr defaultSize="0" autoFill="0" autoLine="0" autoPict="0">
                <anchor moveWithCells="1">
                  <from>
                    <xdr:col>1</xdr:col>
                    <xdr:colOff>106680</xdr:colOff>
                    <xdr:row>32</xdr:row>
                    <xdr:rowOff>121920</xdr:rowOff>
                  </from>
                  <to>
                    <xdr:col>4</xdr:col>
                    <xdr:colOff>236220</xdr:colOff>
                    <xdr:row>35</xdr:row>
                    <xdr:rowOff>0</xdr:rowOff>
                  </to>
                </anchor>
              </controlPr>
            </control>
          </mc:Choice>
        </mc:AlternateContent>
        <mc:AlternateContent xmlns:mc="http://schemas.openxmlformats.org/markup-compatibility/2006">
          <mc:Choice Requires="x14">
            <control shapeId="23554" r:id="rId4" name="Check Box 2">
              <controlPr defaultSize="0" autoFill="0" autoLine="0" autoPict="0">
                <anchor moveWithCells="1">
                  <from>
                    <xdr:col>1</xdr:col>
                    <xdr:colOff>106680</xdr:colOff>
                    <xdr:row>34</xdr:row>
                    <xdr:rowOff>114300</xdr:rowOff>
                  </from>
                  <to>
                    <xdr:col>3</xdr:col>
                    <xdr:colOff>68580</xdr:colOff>
                    <xdr:row>37</xdr:row>
                    <xdr:rowOff>0</xdr:rowOff>
                  </to>
                </anchor>
              </controlPr>
            </control>
          </mc:Choice>
        </mc:AlternateContent>
        <mc:AlternateContent xmlns:mc="http://schemas.openxmlformats.org/markup-compatibility/2006">
          <mc:Choice Requires="x14">
            <control shapeId="23555" r:id="rId5" name="Check Box 3">
              <controlPr defaultSize="0" autoFill="0" autoLine="0" autoPict="0">
                <anchor moveWithCells="1">
                  <from>
                    <xdr:col>9</xdr:col>
                    <xdr:colOff>30480</xdr:colOff>
                    <xdr:row>32</xdr:row>
                    <xdr:rowOff>121920</xdr:rowOff>
                  </from>
                  <to>
                    <xdr:col>12</xdr:col>
                    <xdr:colOff>106680</xdr:colOff>
                    <xdr:row>35</xdr:row>
                    <xdr:rowOff>0</xdr:rowOff>
                  </to>
                </anchor>
              </controlPr>
            </control>
          </mc:Choice>
        </mc:AlternateContent>
        <mc:AlternateContent xmlns:mc="http://schemas.openxmlformats.org/markup-compatibility/2006">
          <mc:Choice Requires="x14">
            <control shapeId="23556" r:id="rId6" name="Check Box 4">
              <controlPr defaultSize="0" autoFill="0" autoLine="0" autoPict="0">
                <anchor moveWithCells="1">
                  <from>
                    <xdr:col>4</xdr:col>
                    <xdr:colOff>525780</xdr:colOff>
                    <xdr:row>34</xdr:row>
                    <xdr:rowOff>190500</xdr:rowOff>
                  </from>
                  <to>
                    <xdr:col>12</xdr:col>
                    <xdr:colOff>68580</xdr:colOff>
                    <xdr:row>36</xdr:row>
                    <xdr:rowOff>152400</xdr:rowOff>
                  </to>
                </anchor>
              </controlPr>
            </control>
          </mc:Choice>
        </mc:AlternateContent>
        <mc:AlternateContent xmlns:mc="http://schemas.openxmlformats.org/markup-compatibility/2006">
          <mc:Choice Requires="x14">
            <control shapeId="23557" r:id="rId7" name="Check Box 5">
              <controlPr defaultSize="0" autoFill="0" autoLine="0" autoPict="0">
                <anchor moveWithCells="1">
                  <from>
                    <xdr:col>3</xdr:col>
                    <xdr:colOff>464820</xdr:colOff>
                    <xdr:row>37</xdr:row>
                    <xdr:rowOff>0</xdr:rowOff>
                  </from>
                  <to>
                    <xdr:col>9</xdr:col>
                    <xdr:colOff>533400</xdr:colOff>
                    <xdr:row>38</xdr:row>
                    <xdr:rowOff>198120</xdr:rowOff>
                  </to>
                </anchor>
              </controlPr>
            </control>
          </mc:Choice>
        </mc:AlternateContent>
      </controls>
    </mc:Choice>
  </mc:AlternateContent>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AI1501"/>
  <sheetViews>
    <sheetView showGridLines="0" topLeftCell="B1" zoomScale="70" zoomScaleNormal="70" workbookViewId="0"/>
  </sheetViews>
  <sheetFormatPr baseColWidth="10" defaultColWidth="6.3984375" defaultRowHeight="15.6"/>
  <cols>
    <col min="1" max="1" width="5.59765625" style="38" hidden="1" customWidth="1"/>
    <col min="2" max="2" width="9.09765625" style="38" customWidth="1"/>
    <col min="3" max="3" width="13.8984375" style="38" customWidth="1"/>
    <col min="4" max="4" width="9.8984375" style="38" customWidth="1"/>
    <col min="5" max="5" width="10.5" style="38" customWidth="1"/>
    <col min="6" max="6" width="12.59765625" style="38" customWidth="1"/>
    <col min="7" max="7" width="22.09765625" style="38" bestFit="1" customWidth="1"/>
    <col min="8" max="8" width="10.5" style="38" customWidth="1"/>
    <col min="9" max="9" width="10.8984375" style="38" customWidth="1"/>
    <col min="10" max="10" width="9.8984375" style="38" customWidth="1"/>
    <col min="11" max="11" width="11.09765625" style="38" customWidth="1"/>
    <col min="12" max="14" width="5.3984375" style="38" customWidth="1"/>
    <col min="15" max="15" width="5.59765625" style="38" customWidth="1"/>
    <col min="16" max="16" width="12.5" style="38" customWidth="1"/>
    <col min="17" max="17" width="11.09765625" style="38" customWidth="1"/>
    <col min="18" max="18" width="23.09765625" style="38" customWidth="1"/>
    <col min="19" max="19" width="17.3984375" style="38" customWidth="1"/>
    <col min="20" max="20" width="18" style="38" customWidth="1"/>
    <col min="21" max="21" width="21.8984375" style="38" customWidth="1"/>
    <col min="22" max="22" width="11" style="38" customWidth="1"/>
    <col min="23" max="25" width="10.8984375" style="38" customWidth="1"/>
    <col min="26" max="26" width="8.8984375" style="38" customWidth="1"/>
    <col min="27" max="27" width="6.5" style="38" customWidth="1"/>
    <col min="28" max="28" width="9.3984375" style="38" customWidth="1"/>
    <col min="29" max="29" width="19.09765625" style="38" customWidth="1"/>
    <col min="30" max="30" width="11" style="38" customWidth="1"/>
    <col min="31" max="33" width="18.09765625" style="38" customWidth="1"/>
    <col min="34" max="34" width="11.5" style="38" customWidth="1"/>
    <col min="35" max="35" width="25.09765625" style="38" customWidth="1"/>
    <col min="36" max="16384" width="6.3984375" style="38"/>
  </cols>
  <sheetData>
    <row r="1" spans="1:35" s="152" customFormat="1" ht="180" customHeight="1">
      <c r="A1" s="140" t="s">
        <v>5</v>
      </c>
      <c r="B1" s="141" t="s">
        <v>278</v>
      </c>
      <c r="C1" s="141" t="s">
        <v>78</v>
      </c>
      <c r="D1" s="142" t="s">
        <v>79</v>
      </c>
      <c r="E1" s="142" t="s">
        <v>80</v>
      </c>
      <c r="F1" s="142" t="s">
        <v>81</v>
      </c>
      <c r="G1" s="141" t="s">
        <v>4</v>
      </c>
      <c r="H1" s="141" t="s">
        <v>82</v>
      </c>
      <c r="I1" s="141" t="s">
        <v>83</v>
      </c>
      <c r="J1" s="142" t="s">
        <v>84</v>
      </c>
      <c r="K1" s="142" t="s">
        <v>85</v>
      </c>
      <c r="L1" s="141" t="s">
        <v>6</v>
      </c>
      <c r="M1" s="141" t="s">
        <v>86</v>
      </c>
      <c r="N1" s="141" t="s">
        <v>87</v>
      </c>
      <c r="O1" s="141" t="s">
        <v>88</v>
      </c>
      <c r="P1" s="143" t="s">
        <v>89</v>
      </c>
      <c r="Q1" s="142" t="s">
        <v>90</v>
      </c>
      <c r="R1" s="142" t="s">
        <v>91</v>
      </c>
      <c r="S1" s="142" t="s">
        <v>92</v>
      </c>
      <c r="T1" s="142" t="s">
        <v>277</v>
      </c>
      <c r="U1" s="144" t="s">
        <v>93</v>
      </c>
      <c r="V1" s="145" t="s">
        <v>94</v>
      </c>
      <c r="W1" s="145" t="s">
        <v>95</v>
      </c>
      <c r="X1" s="145" t="s">
        <v>301</v>
      </c>
      <c r="Y1" s="145" t="s">
        <v>302</v>
      </c>
      <c r="Z1" s="146" t="s">
        <v>96</v>
      </c>
      <c r="AA1" s="147" t="s">
        <v>97</v>
      </c>
      <c r="AB1" s="147" t="s">
        <v>274</v>
      </c>
      <c r="AC1" s="148" t="s">
        <v>98</v>
      </c>
      <c r="AD1" s="149" t="s">
        <v>99</v>
      </c>
      <c r="AE1" s="146" t="s">
        <v>100</v>
      </c>
      <c r="AF1" s="150" t="s">
        <v>102</v>
      </c>
      <c r="AG1" s="150" t="s">
        <v>295</v>
      </c>
      <c r="AH1" s="151" t="s">
        <v>103</v>
      </c>
      <c r="AI1" s="151" t="s">
        <v>104</v>
      </c>
    </row>
    <row r="2" spans="1:35">
      <c r="A2" s="153" t="s">
        <v>105</v>
      </c>
      <c r="B2" s="154"/>
      <c r="C2" s="155"/>
      <c r="D2" s="156"/>
      <c r="E2" s="157"/>
      <c r="F2" s="158"/>
      <c r="G2" s="159"/>
      <c r="H2" s="154"/>
      <c r="I2" s="155"/>
      <c r="J2" s="156"/>
      <c r="K2" s="156"/>
      <c r="L2" s="154"/>
      <c r="M2" s="154"/>
      <c r="N2" s="154"/>
      <c r="O2" s="155"/>
      <c r="P2" s="160"/>
      <c r="Q2" s="154"/>
      <c r="R2" s="154"/>
      <c r="S2" s="154"/>
      <c r="T2" s="158"/>
      <c r="U2" s="159"/>
      <c r="V2" s="161"/>
      <c r="W2" s="161"/>
      <c r="X2" s="161"/>
      <c r="Y2" s="161"/>
      <c r="Z2" s="162">
        <f t="shared" ref="Z2:Z65" si="0">(H2+I2)/2</f>
        <v>0</v>
      </c>
      <c r="AA2" s="163">
        <f t="shared" ref="AA2:AA65" si="1">INT(Z2/5+0.5)*5</f>
        <v>0</v>
      </c>
      <c r="AB2" s="431">
        <f>(3.14/4)*(Trees[[#This Row],[Diam]]/100)^2</f>
        <v>0</v>
      </c>
      <c r="AC2" s="164">
        <f>Trees[[#This Row],[Volumen]]</f>
        <v>0</v>
      </c>
      <c r="AD2" s="165" t="str">
        <f t="shared" ref="AD2:AD65" si="2">IF(L2&lt;&gt;0,"A",IF(M2&lt;&gt;0,"B",IF(N2&lt;&gt;0,"C","D")))</f>
        <v>D</v>
      </c>
      <c r="AE2" s="166">
        <f>Industrias!S5</f>
        <v>0</v>
      </c>
      <c r="AF2" s="167" cm="1">
        <f t="array" ref="AF2">NoteEcolo(U2)</f>
        <v>0</v>
      </c>
      <c r="AG2" s="167">
        <f>PI()*(Trees[[#This Row],[Diam]]/2)^2</f>
        <v>0</v>
      </c>
      <c r="AH2" s="167">
        <f>IF(ISNA(IF(VLOOKUP(Trees[[#This Row],[Arbol]],Equipos!C:F, 2, FALSE)="Cortar",1,0)),0, IF(VLOOKUP(Trees[[#This Row],[Arbol]],Equipos!C:F, 2, FALSE)="Cortar",1,0))</f>
        <v>0</v>
      </c>
      <c r="AI2" s="167" cm="1">
        <f t="array" aca="1" ref="AI2" ca="1">SUM(1*(NumCoupes=B2))</f>
        <v>2</v>
      </c>
    </row>
    <row r="3" spans="1:35">
      <c r="A3" s="153" t="s">
        <v>105</v>
      </c>
      <c r="B3" s="154"/>
      <c r="C3" s="155"/>
      <c r="D3" s="156"/>
      <c r="E3" s="157"/>
      <c r="F3" s="158"/>
      <c r="G3" s="159"/>
      <c r="H3" s="154"/>
      <c r="I3" s="155"/>
      <c r="J3" s="156"/>
      <c r="K3" s="156"/>
      <c r="L3" s="154"/>
      <c r="M3" s="154"/>
      <c r="N3" s="154"/>
      <c r="O3" s="155"/>
      <c r="P3" s="160"/>
      <c r="Q3" s="154"/>
      <c r="R3" s="154"/>
      <c r="S3" s="154"/>
      <c r="T3" s="158"/>
      <c r="U3" s="454"/>
      <c r="V3" s="161"/>
      <c r="W3" s="161"/>
      <c r="X3" s="161"/>
      <c r="Y3" s="161"/>
      <c r="Z3" s="162">
        <f t="shared" si="0"/>
        <v>0</v>
      </c>
      <c r="AA3" s="163">
        <f t="shared" si="1"/>
        <v>0</v>
      </c>
      <c r="AB3" s="431">
        <f>(3.14/4)*(Trees[[#This Row],[Diam]]/100)^2</f>
        <v>0</v>
      </c>
      <c r="AC3" s="164">
        <f>Trees[[#This Row],[Volumen]]</f>
        <v>0</v>
      </c>
      <c r="AD3" s="165" t="str">
        <f t="shared" si="2"/>
        <v>D</v>
      </c>
      <c r="AE3" s="166">
        <f>Industrias!S6</f>
        <v>0</v>
      </c>
      <c r="AF3" s="167" cm="1">
        <f t="array" ref="AF3">NoteEcolo(U3)</f>
        <v>0</v>
      </c>
      <c r="AG3" s="167">
        <f>PI()*(Trees[[#This Row],[Diam]]/2)^2</f>
        <v>0</v>
      </c>
      <c r="AH3" s="167">
        <f>IF(ISNA(IF(VLOOKUP(Trees[[#This Row],[Arbol]],Equipos!C:F, 2, FALSE)="Cortar",1,0)),0, IF(VLOOKUP(Trees[[#This Row],[Arbol]],Equipos!C:F, 2, FALSE)="Cortar",1,0))</f>
        <v>0</v>
      </c>
      <c r="AI3" s="167">
        <f t="array" aca="1" ref="AI3" ca="1">SUM(1*(NumCoupes=B3))</f>
        <v>2</v>
      </c>
    </row>
    <row r="4" spans="1:35">
      <c r="A4" s="153" t="s">
        <v>105</v>
      </c>
      <c r="B4" s="154"/>
      <c r="C4" s="155"/>
      <c r="D4" s="156"/>
      <c r="E4" s="157"/>
      <c r="F4" s="158"/>
      <c r="G4" s="159"/>
      <c r="H4" s="154"/>
      <c r="I4" s="155"/>
      <c r="J4" s="156"/>
      <c r="K4" s="156"/>
      <c r="L4" s="154"/>
      <c r="M4" s="154"/>
      <c r="N4" s="154"/>
      <c r="O4" s="155"/>
      <c r="P4" s="160"/>
      <c r="Q4" s="154"/>
      <c r="R4" s="154"/>
      <c r="S4" s="154"/>
      <c r="T4" s="158"/>
      <c r="U4" s="159"/>
      <c r="V4" s="161"/>
      <c r="W4" s="161"/>
      <c r="X4" s="161"/>
      <c r="Y4" s="161"/>
      <c r="Z4" s="162">
        <f t="shared" si="0"/>
        <v>0</v>
      </c>
      <c r="AA4" s="163">
        <f t="shared" si="1"/>
        <v>0</v>
      </c>
      <c r="AB4" s="431">
        <f>(3.14/4)*(Trees[[#This Row],[Diam]]/100)^2</f>
        <v>0</v>
      </c>
      <c r="AC4" s="164">
        <f>Trees[[#This Row],[Volumen]]</f>
        <v>0</v>
      </c>
      <c r="AD4" s="165" t="str">
        <f t="shared" si="2"/>
        <v>D</v>
      </c>
      <c r="AE4" s="166">
        <f>Industrias!S7</f>
        <v>0</v>
      </c>
      <c r="AF4" s="167" cm="1">
        <f t="array" ref="AF4">NoteEcolo(U4)</f>
        <v>0</v>
      </c>
      <c r="AG4" s="167">
        <f>PI()*(Trees[[#This Row],[Diam]]/2)^2</f>
        <v>0</v>
      </c>
      <c r="AH4" s="167">
        <f>IF(ISNA(IF(VLOOKUP(Trees[[#This Row],[Arbol]],Equipos!C:F, 2, FALSE)="Cortar",1,0)),0, IF(VLOOKUP(Trees[[#This Row],[Arbol]],Equipos!C:F, 2, FALSE)="Cortar",1,0))</f>
        <v>0</v>
      </c>
      <c r="AI4" s="167">
        <f t="array" aca="1" ref="AI4" ca="1">SUM(1*(NumCoupes=B4))</f>
        <v>2</v>
      </c>
    </row>
    <row r="5" spans="1:35">
      <c r="A5" s="153" t="s">
        <v>105</v>
      </c>
      <c r="B5" s="154"/>
      <c r="C5" s="155"/>
      <c r="D5" s="156"/>
      <c r="E5" s="157"/>
      <c r="F5" s="158"/>
      <c r="G5" s="159"/>
      <c r="H5" s="154"/>
      <c r="I5" s="155"/>
      <c r="J5" s="156"/>
      <c r="K5" s="156"/>
      <c r="L5" s="154"/>
      <c r="M5" s="154"/>
      <c r="N5" s="154"/>
      <c r="O5" s="155"/>
      <c r="P5" s="160"/>
      <c r="Q5" s="154"/>
      <c r="R5" s="154"/>
      <c r="S5" s="154"/>
      <c r="T5" s="158"/>
      <c r="U5" s="159"/>
      <c r="V5" s="161"/>
      <c r="W5" s="161"/>
      <c r="X5" s="161"/>
      <c r="Y5" s="161"/>
      <c r="Z5" s="162">
        <f t="shared" si="0"/>
        <v>0</v>
      </c>
      <c r="AA5" s="163">
        <f t="shared" si="1"/>
        <v>0</v>
      </c>
      <c r="AB5" s="431">
        <f>(3.14/4)*(Trees[[#This Row],[Diam]]/100)^2</f>
        <v>0</v>
      </c>
      <c r="AC5" s="164">
        <f>Trees[[#This Row],[Volumen]]</f>
        <v>0</v>
      </c>
      <c r="AD5" s="165" t="str">
        <f t="shared" si="2"/>
        <v>D</v>
      </c>
      <c r="AE5" s="166">
        <f>Industrias!S8</f>
        <v>0</v>
      </c>
      <c r="AF5" s="167" cm="1">
        <f t="array" ref="AF5">NoteEcolo(U5)</f>
        <v>0</v>
      </c>
      <c r="AG5" s="167">
        <f>PI()*(Trees[[#This Row],[Diam]]/2)^2</f>
        <v>0</v>
      </c>
      <c r="AH5" s="167">
        <f>IF(ISNA(IF(VLOOKUP(Trees[[#This Row],[Arbol]],Equipos!C:F, 2, FALSE)="Cortar",1,0)),0, IF(VLOOKUP(Trees[[#This Row],[Arbol]],Equipos!C:F, 2, FALSE)="Cortar",1,0))</f>
        <v>0</v>
      </c>
      <c r="AI5" s="167">
        <f t="array" aca="1" ref="AI5" ca="1">SUM(1*(NumCoupes=B5))</f>
        <v>2</v>
      </c>
    </row>
    <row r="6" spans="1:35">
      <c r="A6" s="153" t="s">
        <v>105</v>
      </c>
      <c r="B6" s="154"/>
      <c r="C6" s="155"/>
      <c r="D6" s="156"/>
      <c r="E6" s="157"/>
      <c r="F6" s="158"/>
      <c r="G6" s="159"/>
      <c r="H6" s="154"/>
      <c r="I6" s="155"/>
      <c r="J6" s="156"/>
      <c r="K6" s="156"/>
      <c r="L6" s="154"/>
      <c r="M6" s="154"/>
      <c r="N6" s="154"/>
      <c r="O6" s="155"/>
      <c r="P6" s="160"/>
      <c r="Q6" s="154"/>
      <c r="R6" s="154"/>
      <c r="S6" s="154"/>
      <c r="T6" s="158"/>
      <c r="U6" s="159"/>
      <c r="V6" s="161"/>
      <c r="W6" s="161"/>
      <c r="X6" s="161"/>
      <c r="Y6" s="161"/>
      <c r="Z6" s="162">
        <f t="shared" si="0"/>
        <v>0</v>
      </c>
      <c r="AA6" s="163">
        <f t="shared" si="1"/>
        <v>0</v>
      </c>
      <c r="AB6" s="431">
        <f>(3.14/4)*(Trees[[#This Row],[Diam]]/100)^2</f>
        <v>0</v>
      </c>
      <c r="AC6" s="164">
        <f>Trees[[#This Row],[Volumen]]</f>
        <v>0</v>
      </c>
      <c r="AD6" s="165" t="str">
        <f t="shared" si="2"/>
        <v>D</v>
      </c>
      <c r="AE6" s="166">
        <f>Industrias!S9</f>
        <v>0</v>
      </c>
      <c r="AF6" s="167" cm="1">
        <f t="array" ref="AF6">NoteEcolo(U6)</f>
        <v>0</v>
      </c>
      <c r="AG6" s="167">
        <f>PI()*(Trees[[#This Row],[Diam]]/2)^2</f>
        <v>0</v>
      </c>
      <c r="AH6" s="167">
        <f>IF(ISNA(IF(VLOOKUP(Trees[[#This Row],[Arbol]],Equipos!C:F, 2, FALSE)="Cortar",1,0)),0, IF(VLOOKUP(Trees[[#This Row],[Arbol]],Equipos!C:F, 2, FALSE)="Cortar",1,0))</f>
        <v>0</v>
      </c>
      <c r="AI6" s="167">
        <f t="array" aca="1" ref="AI6" ca="1">SUM(1*(NumCoupes=B6))</f>
        <v>2</v>
      </c>
    </row>
    <row r="7" spans="1:35">
      <c r="A7" s="153" t="s">
        <v>105</v>
      </c>
      <c r="B7" s="154"/>
      <c r="C7" s="155"/>
      <c r="D7" s="156"/>
      <c r="E7" s="157"/>
      <c r="F7" s="158"/>
      <c r="G7" s="159"/>
      <c r="H7" s="154"/>
      <c r="I7" s="155"/>
      <c r="J7" s="156"/>
      <c r="K7" s="156"/>
      <c r="L7" s="154"/>
      <c r="M7" s="154"/>
      <c r="N7" s="154"/>
      <c r="O7" s="155"/>
      <c r="P7" s="160"/>
      <c r="Q7" s="154"/>
      <c r="R7" s="154"/>
      <c r="S7" s="154"/>
      <c r="T7" s="158"/>
      <c r="U7" s="159"/>
      <c r="V7" s="161"/>
      <c r="W7" s="161"/>
      <c r="X7" s="161"/>
      <c r="Y7" s="161"/>
      <c r="Z7" s="162">
        <f t="shared" si="0"/>
        <v>0</v>
      </c>
      <c r="AA7" s="163">
        <f t="shared" si="1"/>
        <v>0</v>
      </c>
      <c r="AB7" s="431">
        <f>(3.14/4)*(Trees[[#This Row],[Diam]]/100)^2</f>
        <v>0</v>
      </c>
      <c r="AC7" s="164">
        <f>Trees[[#This Row],[Volumen]]</f>
        <v>0</v>
      </c>
      <c r="AD7" s="165" t="str">
        <f t="shared" si="2"/>
        <v>D</v>
      </c>
      <c r="AE7" s="166">
        <f>Industrias!S10</f>
        <v>0</v>
      </c>
      <c r="AF7" s="167" cm="1">
        <f t="array" ref="AF7">NoteEcolo(U7)</f>
        <v>0</v>
      </c>
      <c r="AG7" s="167">
        <f>PI()*(Trees[[#This Row],[Diam]]/2)^2</f>
        <v>0</v>
      </c>
      <c r="AH7" s="167">
        <f>IF(ISNA(IF(VLOOKUP(Trees[[#This Row],[Arbol]],Equipos!C:F, 2, FALSE)="Cortar",1,0)),0, IF(VLOOKUP(Trees[[#This Row],[Arbol]],Equipos!C:F, 2, FALSE)="Cortar",1,0))</f>
        <v>0</v>
      </c>
      <c r="AI7" s="167">
        <f t="array" aca="1" ref="AI7" ca="1">SUM(1*(NumCoupes=B7))</f>
        <v>2</v>
      </c>
    </row>
    <row r="8" spans="1:35">
      <c r="A8" s="153" t="s">
        <v>105</v>
      </c>
      <c r="B8" s="154"/>
      <c r="C8" s="155"/>
      <c r="D8" s="156"/>
      <c r="E8" s="157"/>
      <c r="F8" s="158"/>
      <c r="G8" s="159"/>
      <c r="H8" s="154"/>
      <c r="I8" s="155"/>
      <c r="J8" s="156"/>
      <c r="K8" s="156"/>
      <c r="L8" s="154"/>
      <c r="M8" s="154"/>
      <c r="N8" s="154"/>
      <c r="O8" s="155"/>
      <c r="P8" s="160"/>
      <c r="Q8" s="154"/>
      <c r="R8" s="154"/>
      <c r="S8" s="154"/>
      <c r="T8" s="158"/>
      <c r="U8" s="159"/>
      <c r="V8" s="161"/>
      <c r="W8" s="161"/>
      <c r="X8" s="161"/>
      <c r="Y8" s="161"/>
      <c r="Z8" s="162">
        <f t="shared" si="0"/>
        <v>0</v>
      </c>
      <c r="AA8" s="163">
        <f t="shared" si="1"/>
        <v>0</v>
      </c>
      <c r="AB8" s="431">
        <f>(3.14/4)*(Trees[[#This Row],[Diam]]/100)^2</f>
        <v>0</v>
      </c>
      <c r="AC8" s="164">
        <f>Trees[[#This Row],[Volumen]]</f>
        <v>0</v>
      </c>
      <c r="AD8" s="165" t="str">
        <f t="shared" si="2"/>
        <v>D</v>
      </c>
      <c r="AE8" s="166">
        <f>Industrias!S11</f>
        <v>0</v>
      </c>
      <c r="AF8" s="167" cm="1">
        <f t="array" ref="AF8">NoteEcolo(U8)</f>
        <v>0</v>
      </c>
      <c r="AG8" s="167">
        <f>PI()*(Trees[[#This Row],[Diam]]/2)^2</f>
        <v>0</v>
      </c>
      <c r="AH8" s="167">
        <f>IF(ISNA(IF(VLOOKUP(Trees[[#This Row],[Arbol]],Equipos!C:F, 2, FALSE)="Cortar",1,0)),0, IF(VLOOKUP(Trees[[#This Row],[Arbol]],Equipos!C:F, 2, FALSE)="Cortar",1,0))</f>
        <v>0</v>
      </c>
      <c r="AI8" s="167">
        <f t="array" aca="1" ref="AI8" ca="1">SUM(1*(NumCoupes=B8))</f>
        <v>2</v>
      </c>
    </row>
    <row r="9" spans="1:35">
      <c r="A9" s="153" t="s">
        <v>105</v>
      </c>
      <c r="B9" s="154"/>
      <c r="C9" s="155"/>
      <c r="D9" s="156"/>
      <c r="E9" s="157"/>
      <c r="F9" s="158"/>
      <c r="G9" s="159"/>
      <c r="H9" s="154"/>
      <c r="I9" s="155"/>
      <c r="J9" s="156"/>
      <c r="K9" s="156"/>
      <c r="L9" s="154"/>
      <c r="M9" s="154"/>
      <c r="N9" s="154"/>
      <c r="O9" s="155"/>
      <c r="P9" s="160"/>
      <c r="Q9" s="154"/>
      <c r="R9" s="154"/>
      <c r="S9" s="154"/>
      <c r="T9" s="158"/>
      <c r="U9" s="159"/>
      <c r="V9" s="161"/>
      <c r="W9" s="161"/>
      <c r="X9" s="161"/>
      <c r="Y9" s="161"/>
      <c r="Z9" s="162">
        <f t="shared" si="0"/>
        <v>0</v>
      </c>
      <c r="AA9" s="163">
        <f t="shared" si="1"/>
        <v>0</v>
      </c>
      <c r="AB9" s="431">
        <f>(3.14/4)*(Trees[[#This Row],[Diam]]/100)^2</f>
        <v>0</v>
      </c>
      <c r="AC9" s="164">
        <f>Trees[[#This Row],[Volumen]]</f>
        <v>0</v>
      </c>
      <c r="AD9" s="165" t="str">
        <f t="shared" si="2"/>
        <v>D</v>
      </c>
      <c r="AE9" s="166">
        <f>Industrias!S12</f>
        <v>0</v>
      </c>
      <c r="AF9" s="167" cm="1">
        <f t="array" ref="AF9">NoteEcolo(U9)</f>
        <v>0</v>
      </c>
      <c r="AG9" s="167">
        <f>PI()*(Trees[[#This Row],[Diam]]/2)^2</f>
        <v>0</v>
      </c>
      <c r="AH9" s="167">
        <f>IF(ISNA(IF(VLOOKUP(Trees[[#This Row],[Arbol]],Equipos!C:F, 2, FALSE)="Cortar",1,0)),0, IF(VLOOKUP(Trees[[#This Row],[Arbol]],Equipos!C:F, 2, FALSE)="Cortar",1,0))</f>
        <v>0</v>
      </c>
      <c r="AI9" s="167">
        <f t="array" aca="1" ref="AI9" ca="1">SUM(1*(NumCoupes=B9))</f>
        <v>2</v>
      </c>
    </row>
    <row r="10" spans="1:35">
      <c r="A10" s="153" t="s">
        <v>105</v>
      </c>
      <c r="B10" s="154"/>
      <c r="C10" s="155"/>
      <c r="D10" s="156"/>
      <c r="E10" s="157"/>
      <c r="F10" s="158"/>
      <c r="G10" s="159"/>
      <c r="H10" s="154"/>
      <c r="I10" s="155"/>
      <c r="J10" s="156"/>
      <c r="K10" s="156"/>
      <c r="L10" s="154"/>
      <c r="M10" s="154"/>
      <c r="N10" s="154"/>
      <c r="O10" s="155"/>
      <c r="P10" s="160"/>
      <c r="Q10" s="154"/>
      <c r="R10" s="154"/>
      <c r="S10" s="154"/>
      <c r="T10" s="158"/>
      <c r="U10" s="159"/>
      <c r="V10" s="161"/>
      <c r="W10" s="161"/>
      <c r="X10" s="161"/>
      <c r="Y10" s="161"/>
      <c r="Z10" s="162">
        <f t="shared" si="0"/>
        <v>0</v>
      </c>
      <c r="AA10" s="163">
        <f t="shared" si="1"/>
        <v>0</v>
      </c>
      <c r="AB10" s="431">
        <f>(3.14/4)*(Trees[[#This Row],[Diam]]/100)^2</f>
        <v>0</v>
      </c>
      <c r="AC10" s="164">
        <f>Trees[[#This Row],[Volumen]]</f>
        <v>0</v>
      </c>
      <c r="AD10" s="165" t="str">
        <f t="shared" si="2"/>
        <v>D</v>
      </c>
      <c r="AE10" s="166">
        <f>Industrias!S13</f>
        <v>0</v>
      </c>
      <c r="AF10" s="167" cm="1">
        <f t="array" ref="AF10">NoteEcolo(U10)</f>
        <v>0</v>
      </c>
      <c r="AG10" s="167">
        <f>PI()*(Trees[[#This Row],[Diam]]/2)^2</f>
        <v>0</v>
      </c>
      <c r="AH10" s="167">
        <f>IF(ISNA(IF(VLOOKUP(Trees[[#This Row],[Arbol]],Equipos!C:F, 2, FALSE)="Cortar",1,0)),0, IF(VLOOKUP(Trees[[#This Row],[Arbol]],Equipos!C:F, 2, FALSE)="Cortar",1,0))</f>
        <v>0</v>
      </c>
      <c r="AI10" s="167">
        <f t="array" aca="1" ref="AI10" ca="1">SUM(1*(NumCoupes=B10))</f>
        <v>2</v>
      </c>
    </row>
    <row r="11" spans="1:35">
      <c r="A11" s="153" t="s">
        <v>105</v>
      </c>
      <c r="B11" s="154"/>
      <c r="C11" s="155"/>
      <c r="D11" s="156"/>
      <c r="E11" s="157"/>
      <c r="F11" s="158"/>
      <c r="G11" s="159"/>
      <c r="H11" s="154"/>
      <c r="I11" s="155"/>
      <c r="J11" s="156"/>
      <c r="K11" s="156"/>
      <c r="L11" s="154"/>
      <c r="M11" s="154"/>
      <c r="N11" s="154"/>
      <c r="O11" s="155"/>
      <c r="P11" s="160"/>
      <c r="Q11" s="154"/>
      <c r="R11" s="154"/>
      <c r="S11" s="154"/>
      <c r="T11" s="158"/>
      <c r="U11" s="159"/>
      <c r="V11" s="161"/>
      <c r="W11" s="161"/>
      <c r="X11" s="161"/>
      <c r="Y11" s="161"/>
      <c r="Z11" s="162">
        <f t="shared" si="0"/>
        <v>0</v>
      </c>
      <c r="AA11" s="163">
        <f t="shared" si="1"/>
        <v>0</v>
      </c>
      <c r="AB11" s="431">
        <f>(3.14/4)*(Trees[[#This Row],[Diam]]/100)^2</f>
        <v>0</v>
      </c>
      <c r="AC11" s="164">
        <f>Trees[[#This Row],[Volumen]]</f>
        <v>0</v>
      </c>
      <c r="AD11" s="165" t="str">
        <f t="shared" si="2"/>
        <v>D</v>
      </c>
      <c r="AE11" s="166">
        <f>Industrias!S14</f>
        <v>0</v>
      </c>
      <c r="AF11" s="167" cm="1">
        <f t="array" ref="AF11">NoteEcolo(U11)</f>
        <v>0</v>
      </c>
      <c r="AG11" s="167">
        <f>PI()*(Trees[[#This Row],[Diam]]/2)^2</f>
        <v>0</v>
      </c>
      <c r="AH11" s="167">
        <f>IF(ISNA(IF(VLOOKUP(Trees[[#This Row],[Arbol]],Equipos!C:F, 2, FALSE)="Cortar",1,0)),0, IF(VLOOKUP(Trees[[#This Row],[Arbol]],Equipos!C:F, 2, FALSE)="Cortar",1,0))</f>
        <v>0</v>
      </c>
      <c r="AI11" s="167">
        <f t="array" aca="1" ref="AI11" ca="1">SUM(1*(NumCoupes=B11))</f>
        <v>2</v>
      </c>
    </row>
    <row r="12" spans="1:35">
      <c r="A12" s="153" t="s">
        <v>105</v>
      </c>
      <c r="B12" s="154"/>
      <c r="C12" s="155"/>
      <c r="D12" s="156"/>
      <c r="E12" s="157"/>
      <c r="F12" s="158"/>
      <c r="G12" s="159"/>
      <c r="H12" s="154"/>
      <c r="I12" s="155"/>
      <c r="J12" s="156"/>
      <c r="K12" s="156"/>
      <c r="L12" s="154"/>
      <c r="M12" s="154"/>
      <c r="N12" s="154"/>
      <c r="O12" s="155"/>
      <c r="P12" s="160"/>
      <c r="Q12" s="154"/>
      <c r="R12" s="154"/>
      <c r="S12" s="154"/>
      <c r="T12" s="158"/>
      <c r="U12" s="159"/>
      <c r="V12" s="161"/>
      <c r="W12" s="161"/>
      <c r="X12" s="161"/>
      <c r="Y12" s="161"/>
      <c r="Z12" s="162">
        <f t="shared" si="0"/>
        <v>0</v>
      </c>
      <c r="AA12" s="163">
        <f t="shared" si="1"/>
        <v>0</v>
      </c>
      <c r="AB12" s="431">
        <f>(3.14/4)*(Trees[[#This Row],[Diam]]/100)^2</f>
        <v>0</v>
      </c>
      <c r="AC12" s="164">
        <f>Trees[[#This Row],[Volumen]]</f>
        <v>0</v>
      </c>
      <c r="AD12" s="165" t="str">
        <f t="shared" si="2"/>
        <v>D</v>
      </c>
      <c r="AE12" s="166">
        <f>Industrias!S15</f>
        <v>0</v>
      </c>
      <c r="AF12" s="167" cm="1">
        <f t="array" ref="AF12">NoteEcolo(U12)</f>
        <v>0</v>
      </c>
      <c r="AG12" s="167">
        <f>PI()*(Trees[[#This Row],[Diam]]/2)^2</f>
        <v>0</v>
      </c>
      <c r="AH12" s="167">
        <f>IF(ISNA(IF(VLOOKUP(Trees[[#This Row],[Arbol]],Equipos!C:F, 2, FALSE)="Cortar",1,0)),0, IF(VLOOKUP(Trees[[#This Row],[Arbol]],Equipos!C:F, 2, FALSE)="Cortar",1,0))</f>
        <v>0</v>
      </c>
      <c r="AI12" s="167">
        <f t="array" aca="1" ref="AI12" ca="1">SUM(1*(NumCoupes=B12))</f>
        <v>2</v>
      </c>
    </row>
    <row r="13" spans="1:35">
      <c r="A13" s="153" t="s">
        <v>105</v>
      </c>
      <c r="B13" s="154"/>
      <c r="C13" s="155"/>
      <c r="D13" s="156"/>
      <c r="E13" s="157"/>
      <c r="F13" s="158"/>
      <c r="G13" s="159"/>
      <c r="H13" s="154"/>
      <c r="I13" s="155"/>
      <c r="J13" s="156"/>
      <c r="K13" s="156"/>
      <c r="L13" s="154"/>
      <c r="M13" s="154"/>
      <c r="N13" s="154"/>
      <c r="O13" s="155"/>
      <c r="P13" s="160"/>
      <c r="Q13" s="154"/>
      <c r="R13" s="154"/>
      <c r="S13" s="154"/>
      <c r="T13" s="158"/>
      <c r="U13" s="159"/>
      <c r="V13" s="161"/>
      <c r="W13" s="161"/>
      <c r="X13" s="161"/>
      <c r="Y13" s="161"/>
      <c r="Z13" s="162">
        <f t="shared" si="0"/>
        <v>0</v>
      </c>
      <c r="AA13" s="163">
        <f t="shared" si="1"/>
        <v>0</v>
      </c>
      <c r="AB13" s="431">
        <f>(3.14/4)*(Trees[[#This Row],[Diam]]/100)^2</f>
        <v>0</v>
      </c>
      <c r="AC13" s="164">
        <f>Trees[[#This Row],[Volumen]]</f>
        <v>0</v>
      </c>
      <c r="AD13" s="165" t="str">
        <f t="shared" si="2"/>
        <v>D</v>
      </c>
      <c r="AE13" s="166">
        <f>Industrias!S16</f>
        <v>0</v>
      </c>
      <c r="AF13" s="167" cm="1">
        <f t="array" ref="AF13">NoteEcolo(U13)</f>
        <v>0</v>
      </c>
      <c r="AG13" s="167">
        <f>PI()*(Trees[[#This Row],[Diam]]/2)^2</f>
        <v>0</v>
      </c>
      <c r="AH13" s="167">
        <f>IF(ISNA(IF(VLOOKUP(Trees[[#This Row],[Arbol]],Equipos!C:F, 2, FALSE)="Cortar",1,0)),0, IF(VLOOKUP(Trees[[#This Row],[Arbol]],Equipos!C:F, 2, FALSE)="Cortar",1,0))</f>
        <v>0</v>
      </c>
      <c r="AI13" s="167">
        <f t="array" aca="1" ref="AI13" ca="1">SUM(1*(NumCoupes=B13))</f>
        <v>2</v>
      </c>
    </row>
    <row r="14" spans="1:35">
      <c r="A14" s="153" t="s">
        <v>105</v>
      </c>
      <c r="B14" s="154"/>
      <c r="C14" s="155"/>
      <c r="D14" s="156"/>
      <c r="E14" s="157"/>
      <c r="F14" s="158"/>
      <c r="G14" s="159"/>
      <c r="H14" s="154"/>
      <c r="I14" s="155"/>
      <c r="J14" s="156"/>
      <c r="K14" s="156"/>
      <c r="L14" s="154"/>
      <c r="M14" s="154"/>
      <c r="N14" s="154"/>
      <c r="O14" s="155"/>
      <c r="P14" s="160"/>
      <c r="Q14" s="154"/>
      <c r="R14" s="154"/>
      <c r="S14" s="154"/>
      <c r="T14" s="158"/>
      <c r="U14" s="159"/>
      <c r="V14" s="161"/>
      <c r="W14" s="161"/>
      <c r="X14" s="161"/>
      <c r="Y14" s="161"/>
      <c r="Z14" s="162">
        <f t="shared" si="0"/>
        <v>0</v>
      </c>
      <c r="AA14" s="163">
        <f t="shared" si="1"/>
        <v>0</v>
      </c>
      <c r="AB14" s="431">
        <f>(3.14/4)*(Trees[[#This Row],[Diam]]/100)^2</f>
        <v>0</v>
      </c>
      <c r="AC14" s="164">
        <f>Trees[[#This Row],[Volumen]]</f>
        <v>0</v>
      </c>
      <c r="AD14" s="165" t="str">
        <f t="shared" si="2"/>
        <v>D</v>
      </c>
      <c r="AE14" s="166">
        <f>Industrias!S17</f>
        <v>0</v>
      </c>
      <c r="AF14" s="167" cm="1">
        <f t="array" ref="AF14">NoteEcolo(U14)</f>
        <v>0</v>
      </c>
      <c r="AG14" s="167">
        <f>PI()*(Trees[[#This Row],[Diam]]/2)^2</f>
        <v>0</v>
      </c>
      <c r="AH14" s="167">
        <f>IF(ISNA(IF(VLOOKUP(Trees[[#This Row],[Arbol]],Equipos!C:F, 2, FALSE)="Cortar",1,0)),0, IF(VLOOKUP(Trees[[#This Row],[Arbol]],Equipos!C:F, 2, FALSE)="Cortar",1,0))</f>
        <v>0</v>
      </c>
      <c r="AI14" s="167">
        <f t="array" aca="1" ref="AI14" ca="1">SUM(1*(NumCoupes=B14))</f>
        <v>2</v>
      </c>
    </row>
    <row r="15" spans="1:35">
      <c r="A15" s="153" t="s">
        <v>105</v>
      </c>
      <c r="B15" s="154"/>
      <c r="C15" s="155"/>
      <c r="D15" s="156"/>
      <c r="E15" s="157"/>
      <c r="F15" s="158"/>
      <c r="G15" s="159"/>
      <c r="H15" s="154"/>
      <c r="I15" s="155"/>
      <c r="J15" s="156"/>
      <c r="K15" s="156"/>
      <c r="L15" s="154"/>
      <c r="M15" s="154"/>
      <c r="N15" s="154"/>
      <c r="O15" s="155"/>
      <c r="P15" s="160"/>
      <c r="Q15" s="154"/>
      <c r="R15" s="154"/>
      <c r="S15" s="154"/>
      <c r="T15" s="158"/>
      <c r="U15" s="159"/>
      <c r="V15" s="161"/>
      <c r="W15" s="161"/>
      <c r="X15" s="161"/>
      <c r="Y15" s="161"/>
      <c r="Z15" s="162">
        <f t="shared" si="0"/>
        <v>0</v>
      </c>
      <c r="AA15" s="163">
        <f t="shared" si="1"/>
        <v>0</v>
      </c>
      <c r="AB15" s="431">
        <f>(3.14/4)*(Trees[[#This Row],[Diam]]/100)^2</f>
        <v>0</v>
      </c>
      <c r="AC15" s="164">
        <f>Trees[[#This Row],[Volumen]]</f>
        <v>0</v>
      </c>
      <c r="AD15" s="165" t="str">
        <f t="shared" si="2"/>
        <v>D</v>
      </c>
      <c r="AE15" s="166">
        <f>Industrias!S18</f>
        <v>0</v>
      </c>
      <c r="AF15" s="167" cm="1">
        <f t="array" ref="AF15">NoteEcolo(U15)</f>
        <v>0</v>
      </c>
      <c r="AG15" s="167">
        <f>PI()*(Trees[[#This Row],[Diam]]/2)^2</f>
        <v>0</v>
      </c>
      <c r="AH15" s="167">
        <f>IF(ISNA(IF(VLOOKUP(Trees[[#This Row],[Arbol]],Equipos!C:F, 2, FALSE)="Cortar",1,0)),0, IF(VLOOKUP(Trees[[#This Row],[Arbol]],Equipos!C:F, 2, FALSE)="Cortar",1,0))</f>
        <v>0</v>
      </c>
      <c r="AI15" s="167">
        <f t="array" aca="1" ref="AI15" ca="1">SUM(1*(NumCoupes=B15))</f>
        <v>2</v>
      </c>
    </row>
    <row r="16" spans="1:35">
      <c r="A16" s="153" t="s">
        <v>105</v>
      </c>
      <c r="B16" s="154"/>
      <c r="C16" s="155"/>
      <c r="D16" s="156"/>
      <c r="E16" s="157"/>
      <c r="F16" s="158"/>
      <c r="G16" s="159"/>
      <c r="H16" s="154"/>
      <c r="I16" s="155"/>
      <c r="J16" s="156"/>
      <c r="K16" s="156"/>
      <c r="L16" s="154"/>
      <c r="M16" s="154"/>
      <c r="N16" s="154"/>
      <c r="O16" s="155"/>
      <c r="P16" s="160"/>
      <c r="Q16" s="154"/>
      <c r="R16" s="154"/>
      <c r="S16" s="154"/>
      <c r="T16" s="158"/>
      <c r="U16" s="159"/>
      <c r="V16" s="161"/>
      <c r="W16" s="161"/>
      <c r="X16" s="161"/>
      <c r="Y16" s="161"/>
      <c r="Z16" s="162">
        <f t="shared" si="0"/>
        <v>0</v>
      </c>
      <c r="AA16" s="163">
        <f t="shared" si="1"/>
        <v>0</v>
      </c>
      <c r="AB16" s="431">
        <f>(3.14/4)*(Trees[[#This Row],[Diam]]/100)^2</f>
        <v>0</v>
      </c>
      <c r="AC16" s="164">
        <f>Trees[[#This Row],[Volumen]]</f>
        <v>0</v>
      </c>
      <c r="AD16" s="165" t="str">
        <f t="shared" si="2"/>
        <v>D</v>
      </c>
      <c r="AE16" s="166">
        <f>Industrias!S19</f>
        <v>0</v>
      </c>
      <c r="AF16" s="167" cm="1">
        <f t="array" ref="AF16">NoteEcolo(U16)</f>
        <v>0</v>
      </c>
      <c r="AG16" s="167">
        <f>PI()*(Trees[[#This Row],[Diam]]/2)^2</f>
        <v>0</v>
      </c>
      <c r="AH16" s="167">
        <f>IF(ISNA(IF(VLOOKUP(Trees[[#This Row],[Arbol]],Equipos!C:F, 2, FALSE)="Cortar",1,0)),0, IF(VLOOKUP(Trees[[#This Row],[Arbol]],Equipos!C:F, 2, FALSE)="Cortar",1,0))</f>
        <v>0</v>
      </c>
      <c r="AI16" s="167">
        <f t="array" aca="1" ref="AI16" ca="1">SUM(1*(NumCoupes=B16))</f>
        <v>2</v>
      </c>
    </row>
    <row r="17" spans="1:35">
      <c r="A17" s="153" t="s">
        <v>105</v>
      </c>
      <c r="B17" s="154"/>
      <c r="C17" s="155"/>
      <c r="D17" s="156"/>
      <c r="E17" s="157"/>
      <c r="F17" s="158"/>
      <c r="G17" s="159"/>
      <c r="H17" s="154"/>
      <c r="I17" s="155"/>
      <c r="J17" s="156"/>
      <c r="K17" s="156"/>
      <c r="L17" s="154"/>
      <c r="M17" s="154"/>
      <c r="N17" s="154"/>
      <c r="O17" s="155"/>
      <c r="P17" s="160"/>
      <c r="Q17" s="154"/>
      <c r="R17" s="154"/>
      <c r="S17" s="154"/>
      <c r="T17" s="158"/>
      <c r="U17" s="159"/>
      <c r="V17" s="161"/>
      <c r="W17" s="161"/>
      <c r="X17" s="161"/>
      <c r="Y17" s="161"/>
      <c r="Z17" s="162">
        <f t="shared" si="0"/>
        <v>0</v>
      </c>
      <c r="AA17" s="163">
        <f t="shared" si="1"/>
        <v>0</v>
      </c>
      <c r="AB17" s="431">
        <f>(3.14/4)*(Trees[[#This Row],[Diam]]/100)^2</f>
        <v>0</v>
      </c>
      <c r="AC17" s="164">
        <f>Trees[[#This Row],[Volumen]]</f>
        <v>0</v>
      </c>
      <c r="AD17" s="165" t="str">
        <f t="shared" si="2"/>
        <v>D</v>
      </c>
      <c r="AE17" s="166">
        <f>Industrias!S20</f>
        <v>0</v>
      </c>
      <c r="AF17" s="167" cm="1">
        <f t="array" ref="AF17">NoteEcolo(U17)</f>
        <v>0</v>
      </c>
      <c r="AG17" s="167">
        <f>PI()*(Trees[[#This Row],[Diam]]/2)^2</f>
        <v>0</v>
      </c>
      <c r="AH17" s="167">
        <f>IF(ISNA(IF(VLOOKUP(Trees[[#This Row],[Arbol]],Equipos!C:F, 2, FALSE)="Cortar",1,0)),0, IF(VLOOKUP(Trees[[#This Row],[Arbol]],Equipos!C:F, 2, FALSE)="Cortar",1,0))</f>
        <v>0</v>
      </c>
      <c r="AI17" s="167">
        <f t="array" aca="1" ref="AI17" ca="1">SUM(1*(NumCoupes=B17))</f>
        <v>2</v>
      </c>
    </row>
    <row r="18" spans="1:35">
      <c r="A18" s="153" t="s">
        <v>105</v>
      </c>
      <c r="B18" s="154"/>
      <c r="C18" s="155"/>
      <c r="D18" s="156"/>
      <c r="E18" s="157"/>
      <c r="F18" s="158"/>
      <c r="G18" s="159"/>
      <c r="H18" s="154"/>
      <c r="I18" s="155"/>
      <c r="J18" s="156"/>
      <c r="K18" s="156"/>
      <c r="L18" s="154"/>
      <c r="M18" s="154"/>
      <c r="N18" s="154"/>
      <c r="O18" s="155"/>
      <c r="P18" s="160"/>
      <c r="Q18" s="154"/>
      <c r="R18" s="154"/>
      <c r="S18" s="154"/>
      <c r="T18" s="158"/>
      <c r="U18" s="159"/>
      <c r="V18" s="161"/>
      <c r="W18" s="161"/>
      <c r="X18" s="161"/>
      <c r="Y18" s="161"/>
      <c r="Z18" s="162">
        <f t="shared" si="0"/>
        <v>0</v>
      </c>
      <c r="AA18" s="163">
        <f t="shared" si="1"/>
        <v>0</v>
      </c>
      <c r="AB18" s="431">
        <f>(3.14/4)*(Trees[[#This Row],[Diam]]/100)^2</f>
        <v>0</v>
      </c>
      <c r="AC18" s="164">
        <f>Trees[[#This Row],[Volumen]]</f>
        <v>0</v>
      </c>
      <c r="AD18" s="165" t="str">
        <f t="shared" si="2"/>
        <v>D</v>
      </c>
      <c r="AE18" s="166">
        <f>Industrias!S21</f>
        <v>0</v>
      </c>
      <c r="AF18" s="167" cm="1">
        <f t="array" ref="AF18">NoteEcolo(U18)</f>
        <v>0</v>
      </c>
      <c r="AG18" s="167">
        <f>PI()*(Trees[[#This Row],[Diam]]/2)^2</f>
        <v>0</v>
      </c>
      <c r="AH18" s="167">
        <f>IF(ISNA(IF(VLOOKUP(Trees[[#This Row],[Arbol]],Equipos!C:F, 2, FALSE)="Cortar",1,0)),0, IF(VLOOKUP(Trees[[#This Row],[Arbol]],Equipos!C:F, 2, FALSE)="Cortar",1,0))</f>
        <v>0</v>
      </c>
      <c r="AI18" s="167">
        <f t="array" aca="1" ref="AI18" ca="1">SUM(1*(NumCoupes=B18))</f>
        <v>2</v>
      </c>
    </row>
    <row r="19" spans="1:35">
      <c r="A19" s="153" t="s">
        <v>105</v>
      </c>
      <c r="B19" s="154"/>
      <c r="C19" s="155"/>
      <c r="D19" s="156"/>
      <c r="E19" s="157"/>
      <c r="F19" s="158"/>
      <c r="G19" s="159"/>
      <c r="H19" s="154"/>
      <c r="I19" s="155"/>
      <c r="J19" s="156"/>
      <c r="K19" s="156"/>
      <c r="L19" s="154"/>
      <c r="M19" s="154"/>
      <c r="N19" s="154"/>
      <c r="O19" s="155"/>
      <c r="P19" s="160"/>
      <c r="Q19" s="154"/>
      <c r="R19" s="154"/>
      <c r="S19" s="154"/>
      <c r="T19" s="158"/>
      <c r="U19" s="159"/>
      <c r="V19" s="161"/>
      <c r="W19" s="161"/>
      <c r="X19" s="161"/>
      <c r="Y19" s="161"/>
      <c r="Z19" s="162">
        <f t="shared" si="0"/>
        <v>0</v>
      </c>
      <c r="AA19" s="163">
        <f t="shared" si="1"/>
        <v>0</v>
      </c>
      <c r="AB19" s="431">
        <f>(3.14/4)*(Trees[[#This Row],[Diam]]/100)^2</f>
        <v>0</v>
      </c>
      <c r="AC19" s="164">
        <f>Trees[[#This Row],[Volumen]]</f>
        <v>0</v>
      </c>
      <c r="AD19" s="165" t="str">
        <f t="shared" si="2"/>
        <v>D</v>
      </c>
      <c r="AE19" s="166">
        <f>Industrias!S22</f>
        <v>0</v>
      </c>
      <c r="AF19" s="167" cm="1">
        <f t="array" ref="AF19">NoteEcolo(U19)</f>
        <v>0</v>
      </c>
      <c r="AG19" s="167">
        <f>PI()*(Trees[[#This Row],[Diam]]/2)^2</f>
        <v>0</v>
      </c>
      <c r="AH19" s="167">
        <f>IF(ISNA(IF(VLOOKUP(Trees[[#This Row],[Arbol]],Equipos!C:F, 2, FALSE)="Cortar",1,0)),0, IF(VLOOKUP(Trees[[#This Row],[Arbol]],Equipos!C:F, 2, FALSE)="Cortar",1,0))</f>
        <v>0</v>
      </c>
      <c r="AI19" s="167">
        <f t="array" aca="1" ref="AI19" ca="1">SUM(1*(NumCoupes=B19))</f>
        <v>2</v>
      </c>
    </row>
    <row r="20" spans="1:35">
      <c r="A20" s="153" t="s">
        <v>105</v>
      </c>
      <c r="B20" s="154"/>
      <c r="C20" s="155"/>
      <c r="D20" s="156"/>
      <c r="E20" s="157"/>
      <c r="F20" s="158"/>
      <c r="G20" s="159"/>
      <c r="H20" s="154"/>
      <c r="I20" s="155"/>
      <c r="J20" s="156"/>
      <c r="K20" s="156"/>
      <c r="L20" s="154"/>
      <c r="M20" s="154"/>
      <c r="N20" s="154"/>
      <c r="O20" s="155"/>
      <c r="P20" s="160"/>
      <c r="Q20" s="154"/>
      <c r="R20" s="154"/>
      <c r="S20" s="154"/>
      <c r="T20" s="158"/>
      <c r="U20" s="159"/>
      <c r="V20" s="161"/>
      <c r="W20" s="161"/>
      <c r="X20" s="161"/>
      <c r="Y20" s="161"/>
      <c r="Z20" s="162">
        <f t="shared" si="0"/>
        <v>0</v>
      </c>
      <c r="AA20" s="163">
        <f t="shared" si="1"/>
        <v>0</v>
      </c>
      <c r="AB20" s="431">
        <f>(3.14/4)*(Trees[[#This Row],[Diam]]/100)^2</f>
        <v>0</v>
      </c>
      <c r="AC20" s="164">
        <f>Trees[[#This Row],[Volumen]]</f>
        <v>0</v>
      </c>
      <c r="AD20" s="165" t="str">
        <f t="shared" si="2"/>
        <v>D</v>
      </c>
      <c r="AE20" s="166">
        <f>Industrias!S23</f>
        <v>0</v>
      </c>
      <c r="AF20" s="167" cm="1">
        <f t="array" ref="AF20">NoteEcolo(U20)</f>
        <v>0</v>
      </c>
      <c r="AG20" s="167">
        <f>PI()*(Trees[[#This Row],[Diam]]/2)^2</f>
        <v>0</v>
      </c>
      <c r="AH20" s="167">
        <f>IF(ISNA(IF(VLOOKUP(Trees[[#This Row],[Arbol]],Equipos!C:F, 2, FALSE)="Cortar",1,0)),0, IF(VLOOKUP(Trees[[#This Row],[Arbol]],Equipos!C:F, 2, FALSE)="Cortar",1,0))</f>
        <v>0</v>
      </c>
      <c r="AI20" s="167">
        <f t="array" aca="1" ref="AI20" ca="1">SUM(1*(NumCoupes=B20))</f>
        <v>2</v>
      </c>
    </row>
    <row r="21" spans="1:35">
      <c r="A21" s="153" t="s">
        <v>105</v>
      </c>
      <c r="B21" s="154"/>
      <c r="C21" s="155"/>
      <c r="D21" s="156"/>
      <c r="E21" s="157"/>
      <c r="F21" s="158"/>
      <c r="G21" s="159"/>
      <c r="H21" s="154"/>
      <c r="I21" s="155"/>
      <c r="J21" s="156"/>
      <c r="K21" s="156"/>
      <c r="L21" s="154"/>
      <c r="M21" s="154"/>
      <c r="N21" s="154"/>
      <c r="O21" s="155"/>
      <c r="P21" s="160"/>
      <c r="Q21" s="154"/>
      <c r="R21" s="154"/>
      <c r="S21" s="154"/>
      <c r="T21" s="158"/>
      <c r="U21" s="159"/>
      <c r="V21" s="161"/>
      <c r="W21" s="161"/>
      <c r="X21" s="161"/>
      <c r="Y21" s="161"/>
      <c r="Z21" s="162">
        <f t="shared" si="0"/>
        <v>0</v>
      </c>
      <c r="AA21" s="163">
        <f t="shared" si="1"/>
        <v>0</v>
      </c>
      <c r="AB21" s="431">
        <f>(3.14/4)*(Trees[[#This Row],[Diam]]/100)^2</f>
        <v>0</v>
      </c>
      <c r="AC21" s="164">
        <f>Trees[[#This Row],[Volumen]]</f>
        <v>0</v>
      </c>
      <c r="AD21" s="165" t="str">
        <f t="shared" si="2"/>
        <v>D</v>
      </c>
      <c r="AE21" s="166">
        <f>Industrias!S24</f>
        <v>0</v>
      </c>
      <c r="AF21" s="167" cm="1">
        <f t="array" ref="AF21">NoteEcolo(U21)</f>
        <v>0</v>
      </c>
      <c r="AG21" s="167">
        <f>PI()*(Trees[[#This Row],[Diam]]/2)^2</f>
        <v>0</v>
      </c>
      <c r="AH21" s="167">
        <f>IF(ISNA(IF(VLOOKUP(Trees[[#This Row],[Arbol]],Equipos!C:F, 2, FALSE)="Cortar",1,0)),0, IF(VLOOKUP(Trees[[#This Row],[Arbol]],Equipos!C:F, 2, FALSE)="Cortar",1,0))</f>
        <v>0</v>
      </c>
      <c r="AI21" s="167">
        <f t="array" aca="1" ref="AI21" ca="1">SUM(1*(NumCoupes=B21))</f>
        <v>2</v>
      </c>
    </row>
    <row r="22" spans="1:35">
      <c r="A22" s="153" t="s">
        <v>105</v>
      </c>
      <c r="B22" s="154"/>
      <c r="C22" s="155"/>
      <c r="D22" s="156"/>
      <c r="E22" s="157"/>
      <c r="F22" s="158"/>
      <c r="G22" s="159"/>
      <c r="H22" s="154"/>
      <c r="I22" s="155"/>
      <c r="J22" s="156"/>
      <c r="K22" s="156"/>
      <c r="L22" s="154"/>
      <c r="M22" s="154"/>
      <c r="N22" s="154"/>
      <c r="O22" s="155"/>
      <c r="P22" s="160"/>
      <c r="Q22" s="154"/>
      <c r="R22" s="154"/>
      <c r="S22" s="154"/>
      <c r="T22" s="158"/>
      <c r="U22" s="159"/>
      <c r="V22" s="161"/>
      <c r="W22" s="161"/>
      <c r="X22" s="161"/>
      <c r="Y22" s="161"/>
      <c r="Z22" s="162">
        <f t="shared" si="0"/>
        <v>0</v>
      </c>
      <c r="AA22" s="163">
        <f t="shared" si="1"/>
        <v>0</v>
      </c>
      <c r="AB22" s="431">
        <f>(3.14/4)*(Trees[[#This Row],[Diam]]/100)^2</f>
        <v>0</v>
      </c>
      <c r="AC22" s="164">
        <f>Trees[[#This Row],[Volumen]]</f>
        <v>0</v>
      </c>
      <c r="AD22" s="165" t="str">
        <f t="shared" si="2"/>
        <v>D</v>
      </c>
      <c r="AE22" s="166">
        <f>Industrias!S25</f>
        <v>0</v>
      </c>
      <c r="AF22" s="167" cm="1">
        <f t="array" ref="AF22">NoteEcolo(U22)</f>
        <v>0</v>
      </c>
      <c r="AG22" s="167">
        <f>PI()*(Trees[[#This Row],[Diam]]/2)^2</f>
        <v>0</v>
      </c>
      <c r="AH22" s="167">
        <f>IF(ISNA(IF(VLOOKUP(Trees[[#This Row],[Arbol]],Equipos!C:F, 2, FALSE)="Cortar",1,0)),0, IF(VLOOKUP(Trees[[#This Row],[Arbol]],Equipos!C:F, 2, FALSE)="Cortar",1,0))</f>
        <v>0</v>
      </c>
      <c r="AI22" s="167">
        <f t="array" aca="1" ref="AI22" ca="1">SUM(1*(NumCoupes=B22))</f>
        <v>2</v>
      </c>
    </row>
    <row r="23" spans="1:35">
      <c r="A23" s="153" t="s">
        <v>105</v>
      </c>
      <c r="B23" s="154"/>
      <c r="C23" s="155"/>
      <c r="D23" s="156"/>
      <c r="E23" s="157"/>
      <c r="F23" s="158"/>
      <c r="G23" s="159"/>
      <c r="H23" s="154"/>
      <c r="I23" s="155"/>
      <c r="J23" s="156"/>
      <c r="K23" s="156"/>
      <c r="L23" s="154"/>
      <c r="M23" s="154"/>
      <c r="N23" s="154"/>
      <c r="O23" s="155"/>
      <c r="P23" s="160"/>
      <c r="Q23" s="154"/>
      <c r="R23" s="154"/>
      <c r="S23" s="154"/>
      <c r="T23" s="158"/>
      <c r="U23" s="159"/>
      <c r="V23" s="161"/>
      <c r="W23" s="161"/>
      <c r="X23" s="161"/>
      <c r="Y23" s="161"/>
      <c r="Z23" s="162">
        <f t="shared" si="0"/>
        <v>0</v>
      </c>
      <c r="AA23" s="163">
        <f t="shared" si="1"/>
        <v>0</v>
      </c>
      <c r="AB23" s="431">
        <f>(3.14/4)*(Trees[[#This Row],[Diam]]/100)^2</f>
        <v>0</v>
      </c>
      <c r="AC23" s="164">
        <f>Trees[[#This Row],[Volumen]]</f>
        <v>0</v>
      </c>
      <c r="AD23" s="165" t="str">
        <f t="shared" si="2"/>
        <v>D</v>
      </c>
      <c r="AE23" s="166">
        <f>Industrias!S26</f>
        <v>0</v>
      </c>
      <c r="AF23" s="167" cm="1">
        <f t="array" ref="AF23">NoteEcolo(U23)</f>
        <v>0</v>
      </c>
      <c r="AG23" s="167">
        <f>PI()*(Trees[[#This Row],[Diam]]/2)^2</f>
        <v>0</v>
      </c>
      <c r="AH23" s="167">
        <f>IF(ISNA(IF(VLOOKUP(Trees[[#This Row],[Arbol]],Equipos!C:F, 2, FALSE)="Cortar",1,0)),0, IF(VLOOKUP(Trees[[#This Row],[Arbol]],Equipos!C:F, 2, FALSE)="Cortar",1,0))</f>
        <v>0</v>
      </c>
      <c r="AI23" s="167">
        <f t="array" aca="1" ref="AI23" ca="1">SUM(1*(NumCoupes=B23))</f>
        <v>2</v>
      </c>
    </row>
    <row r="24" spans="1:35">
      <c r="A24" s="153" t="s">
        <v>105</v>
      </c>
      <c r="B24" s="154"/>
      <c r="C24" s="155"/>
      <c r="D24" s="156"/>
      <c r="E24" s="157"/>
      <c r="F24" s="158"/>
      <c r="G24" s="159"/>
      <c r="H24" s="154"/>
      <c r="I24" s="155"/>
      <c r="J24" s="156"/>
      <c r="K24" s="156"/>
      <c r="L24" s="154"/>
      <c r="M24" s="154"/>
      <c r="N24" s="154"/>
      <c r="O24" s="155"/>
      <c r="P24" s="160"/>
      <c r="Q24" s="154"/>
      <c r="R24" s="154"/>
      <c r="S24" s="154"/>
      <c r="T24" s="158"/>
      <c r="U24" s="159"/>
      <c r="V24" s="161"/>
      <c r="W24" s="161"/>
      <c r="X24" s="161"/>
      <c r="Y24" s="161"/>
      <c r="Z24" s="162">
        <f t="shared" si="0"/>
        <v>0</v>
      </c>
      <c r="AA24" s="163">
        <f t="shared" si="1"/>
        <v>0</v>
      </c>
      <c r="AB24" s="431">
        <f>(3.14/4)*(Trees[[#This Row],[Diam]]/100)^2</f>
        <v>0</v>
      </c>
      <c r="AC24" s="164">
        <f>Trees[[#This Row],[Volumen]]</f>
        <v>0</v>
      </c>
      <c r="AD24" s="165" t="str">
        <f t="shared" si="2"/>
        <v>D</v>
      </c>
      <c r="AE24" s="166">
        <f>Industrias!S27</f>
        <v>0</v>
      </c>
      <c r="AF24" s="167" cm="1">
        <f t="array" ref="AF24">NoteEcolo(U24)</f>
        <v>0</v>
      </c>
      <c r="AG24" s="167">
        <f>PI()*(Trees[[#This Row],[Diam]]/2)^2</f>
        <v>0</v>
      </c>
      <c r="AH24" s="167">
        <f>IF(ISNA(IF(VLOOKUP(Trees[[#This Row],[Arbol]],Equipos!C:F, 2, FALSE)="Cortar",1,0)),0, IF(VLOOKUP(Trees[[#This Row],[Arbol]],Equipos!C:F, 2, FALSE)="Cortar",1,0))</f>
        <v>0</v>
      </c>
      <c r="AI24" s="167">
        <f t="array" aca="1" ref="AI24" ca="1">SUM(1*(NumCoupes=B24))</f>
        <v>2</v>
      </c>
    </row>
    <row r="25" spans="1:35">
      <c r="A25" s="153" t="s">
        <v>105</v>
      </c>
      <c r="B25" s="154"/>
      <c r="C25" s="155"/>
      <c r="D25" s="156"/>
      <c r="E25" s="157"/>
      <c r="F25" s="158"/>
      <c r="G25" s="159"/>
      <c r="H25" s="154"/>
      <c r="I25" s="155"/>
      <c r="J25" s="156"/>
      <c r="K25" s="156"/>
      <c r="L25" s="154"/>
      <c r="M25" s="154"/>
      <c r="N25" s="154"/>
      <c r="O25" s="155"/>
      <c r="P25" s="160"/>
      <c r="Q25" s="154"/>
      <c r="R25" s="154"/>
      <c r="S25" s="154"/>
      <c r="T25" s="158"/>
      <c r="U25" s="159"/>
      <c r="V25" s="161"/>
      <c r="W25" s="161"/>
      <c r="X25" s="161"/>
      <c r="Y25" s="161"/>
      <c r="Z25" s="162">
        <f t="shared" si="0"/>
        <v>0</v>
      </c>
      <c r="AA25" s="163">
        <f t="shared" si="1"/>
        <v>0</v>
      </c>
      <c r="AB25" s="431">
        <f>(3.14/4)*(Trees[[#This Row],[Diam]]/100)^2</f>
        <v>0</v>
      </c>
      <c r="AC25" s="164">
        <f>Trees[[#This Row],[Volumen]]</f>
        <v>0</v>
      </c>
      <c r="AD25" s="165" t="str">
        <f t="shared" si="2"/>
        <v>D</v>
      </c>
      <c r="AE25" s="166">
        <f>Industrias!S28</f>
        <v>0</v>
      </c>
      <c r="AF25" s="167" cm="1">
        <f t="array" ref="AF25">NoteEcolo(U25)</f>
        <v>0</v>
      </c>
      <c r="AG25" s="167">
        <f>PI()*(Trees[[#This Row],[Diam]]/2)^2</f>
        <v>0</v>
      </c>
      <c r="AH25" s="167">
        <f>IF(ISNA(IF(VLOOKUP(Trees[[#This Row],[Arbol]],Equipos!C:F, 2, FALSE)="Cortar",1,0)),0, IF(VLOOKUP(Trees[[#This Row],[Arbol]],Equipos!C:F, 2, FALSE)="Cortar",1,0))</f>
        <v>0</v>
      </c>
      <c r="AI25" s="167">
        <f t="array" aca="1" ref="AI25" ca="1">SUM(1*(NumCoupes=B25))</f>
        <v>2</v>
      </c>
    </row>
    <row r="26" spans="1:35">
      <c r="A26" s="153" t="s">
        <v>105</v>
      </c>
      <c r="B26" s="154"/>
      <c r="C26" s="155"/>
      <c r="D26" s="156"/>
      <c r="E26" s="157"/>
      <c r="F26" s="158"/>
      <c r="G26" s="159"/>
      <c r="H26" s="154"/>
      <c r="I26" s="155"/>
      <c r="J26" s="156"/>
      <c r="K26" s="156"/>
      <c r="L26" s="154"/>
      <c r="M26" s="154"/>
      <c r="N26" s="154"/>
      <c r="O26" s="155"/>
      <c r="P26" s="160"/>
      <c r="Q26" s="154"/>
      <c r="R26" s="154"/>
      <c r="S26" s="154"/>
      <c r="T26" s="158"/>
      <c r="U26" s="159"/>
      <c r="V26" s="161"/>
      <c r="W26" s="161"/>
      <c r="X26" s="161"/>
      <c r="Y26" s="161"/>
      <c r="Z26" s="162">
        <f t="shared" si="0"/>
        <v>0</v>
      </c>
      <c r="AA26" s="163">
        <f t="shared" si="1"/>
        <v>0</v>
      </c>
      <c r="AB26" s="431">
        <f>(3.14/4)*(Trees[[#This Row],[Diam]]/100)^2</f>
        <v>0</v>
      </c>
      <c r="AC26" s="164">
        <f>Trees[[#This Row],[Volumen]]</f>
        <v>0</v>
      </c>
      <c r="AD26" s="165" t="str">
        <f t="shared" si="2"/>
        <v>D</v>
      </c>
      <c r="AE26" s="166">
        <f>Industrias!S29</f>
        <v>0</v>
      </c>
      <c r="AF26" s="167" cm="1">
        <f t="array" ref="AF26">NoteEcolo(U26)</f>
        <v>0</v>
      </c>
      <c r="AG26" s="167">
        <f>PI()*(Trees[[#This Row],[Diam]]/2)^2</f>
        <v>0</v>
      </c>
      <c r="AH26" s="167">
        <f>IF(ISNA(IF(VLOOKUP(Trees[[#This Row],[Arbol]],Equipos!C:F, 2, FALSE)="Cortar",1,0)),0, IF(VLOOKUP(Trees[[#This Row],[Arbol]],Equipos!C:F, 2, FALSE)="Cortar",1,0))</f>
        <v>0</v>
      </c>
      <c r="AI26" s="167">
        <f t="array" aca="1" ref="AI26" ca="1">SUM(1*(NumCoupes=B26))</f>
        <v>2</v>
      </c>
    </row>
    <row r="27" spans="1:35">
      <c r="A27" s="153" t="s">
        <v>105</v>
      </c>
      <c r="B27" s="154"/>
      <c r="C27" s="155"/>
      <c r="D27" s="156"/>
      <c r="E27" s="157"/>
      <c r="F27" s="158"/>
      <c r="G27" s="159"/>
      <c r="H27" s="154"/>
      <c r="I27" s="155"/>
      <c r="J27" s="156"/>
      <c r="K27" s="156"/>
      <c r="L27" s="154"/>
      <c r="M27" s="154"/>
      <c r="N27" s="154"/>
      <c r="O27" s="155"/>
      <c r="P27" s="160"/>
      <c r="Q27" s="154"/>
      <c r="R27" s="154"/>
      <c r="S27" s="154"/>
      <c r="T27" s="158"/>
      <c r="U27" s="159"/>
      <c r="V27" s="161"/>
      <c r="W27" s="161"/>
      <c r="X27" s="161"/>
      <c r="Y27" s="161"/>
      <c r="Z27" s="162">
        <f t="shared" si="0"/>
        <v>0</v>
      </c>
      <c r="AA27" s="163">
        <f t="shared" si="1"/>
        <v>0</v>
      </c>
      <c r="AB27" s="431">
        <f>(3.14/4)*(Trees[[#This Row],[Diam]]/100)^2</f>
        <v>0</v>
      </c>
      <c r="AC27" s="164">
        <f>Trees[[#This Row],[Volumen]]</f>
        <v>0</v>
      </c>
      <c r="AD27" s="165" t="str">
        <f t="shared" si="2"/>
        <v>D</v>
      </c>
      <c r="AE27" s="166">
        <f>Industrias!S30</f>
        <v>0</v>
      </c>
      <c r="AF27" s="167" cm="1">
        <f t="array" ref="AF27">NoteEcolo(U27)</f>
        <v>0</v>
      </c>
      <c r="AG27" s="167">
        <f>PI()*(Trees[[#This Row],[Diam]]/2)^2</f>
        <v>0</v>
      </c>
      <c r="AH27" s="167">
        <f>IF(ISNA(IF(VLOOKUP(Trees[[#This Row],[Arbol]],Equipos!C:F, 2, FALSE)="Cortar",1,0)),0, IF(VLOOKUP(Trees[[#This Row],[Arbol]],Equipos!C:F, 2, FALSE)="Cortar",1,0))</f>
        <v>0</v>
      </c>
      <c r="AI27" s="167">
        <f t="array" aca="1" ref="AI27" ca="1">SUM(1*(NumCoupes=B27))</f>
        <v>2</v>
      </c>
    </row>
    <row r="28" spans="1:35">
      <c r="A28" s="153" t="s">
        <v>105</v>
      </c>
      <c r="B28" s="154"/>
      <c r="C28" s="155"/>
      <c r="D28" s="156"/>
      <c r="E28" s="157"/>
      <c r="F28" s="158"/>
      <c r="G28" s="159"/>
      <c r="H28" s="154"/>
      <c r="I28" s="155"/>
      <c r="J28" s="156"/>
      <c r="K28" s="156"/>
      <c r="L28" s="154"/>
      <c r="M28" s="154"/>
      <c r="N28" s="154"/>
      <c r="O28" s="155"/>
      <c r="P28" s="160"/>
      <c r="Q28" s="154"/>
      <c r="R28" s="154"/>
      <c r="S28" s="154"/>
      <c r="T28" s="158"/>
      <c r="U28" s="159"/>
      <c r="V28" s="161"/>
      <c r="W28" s="161"/>
      <c r="X28" s="161"/>
      <c r="Y28" s="161"/>
      <c r="Z28" s="162">
        <f t="shared" si="0"/>
        <v>0</v>
      </c>
      <c r="AA28" s="163">
        <f t="shared" si="1"/>
        <v>0</v>
      </c>
      <c r="AB28" s="431">
        <f>(3.14/4)*(Trees[[#This Row],[Diam]]/100)^2</f>
        <v>0</v>
      </c>
      <c r="AC28" s="164">
        <f>Trees[[#This Row],[Volumen]]</f>
        <v>0</v>
      </c>
      <c r="AD28" s="165" t="str">
        <f t="shared" si="2"/>
        <v>D</v>
      </c>
      <c r="AE28" s="166">
        <f>Industrias!S31</f>
        <v>0</v>
      </c>
      <c r="AF28" s="167" cm="1">
        <f t="array" ref="AF28">NoteEcolo(U28)</f>
        <v>0</v>
      </c>
      <c r="AG28" s="167">
        <f>PI()*(Trees[[#This Row],[Diam]]/2)^2</f>
        <v>0</v>
      </c>
      <c r="AH28" s="167">
        <f>IF(ISNA(IF(VLOOKUP(Trees[[#This Row],[Arbol]],Equipos!C:F, 2, FALSE)="Cortar",1,0)),0, IF(VLOOKUP(Trees[[#This Row],[Arbol]],Equipos!C:F, 2, FALSE)="Cortar",1,0))</f>
        <v>0</v>
      </c>
      <c r="AI28" s="167">
        <f t="array" aca="1" ref="AI28" ca="1">SUM(1*(NumCoupes=B28))</f>
        <v>2</v>
      </c>
    </row>
    <row r="29" spans="1:35">
      <c r="A29" s="153" t="s">
        <v>105</v>
      </c>
      <c r="B29" s="154"/>
      <c r="C29" s="155"/>
      <c r="D29" s="156"/>
      <c r="E29" s="157"/>
      <c r="F29" s="158"/>
      <c r="G29" s="159"/>
      <c r="H29" s="154"/>
      <c r="I29" s="155"/>
      <c r="J29" s="156"/>
      <c r="K29" s="156"/>
      <c r="L29" s="154"/>
      <c r="M29" s="154"/>
      <c r="N29" s="154"/>
      <c r="O29" s="155"/>
      <c r="P29" s="160"/>
      <c r="Q29" s="154"/>
      <c r="R29" s="154"/>
      <c r="S29" s="154"/>
      <c r="T29" s="158"/>
      <c r="U29" s="159"/>
      <c r="V29" s="161"/>
      <c r="W29" s="161"/>
      <c r="X29" s="161"/>
      <c r="Y29" s="161"/>
      <c r="Z29" s="162">
        <f t="shared" si="0"/>
        <v>0</v>
      </c>
      <c r="AA29" s="163">
        <f t="shared" si="1"/>
        <v>0</v>
      </c>
      <c r="AB29" s="431">
        <f>(3.14/4)*(Trees[[#This Row],[Diam]]/100)^2</f>
        <v>0</v>
      </c>
      <c r="AC29" s="164">
        <f>Trees[[#This Row],[Volumen]]</f>
        <v>0</v>
      </c>
      <c r="AD29" s="165" t="str">
        <f t="shared" si="2"/>
        <v>D</v>
      </c>
      <c r="AE29" s="166">
        <f>Industrias!S32</f>
        <v>0</v>
      </c>
      <c r="AF29" s="167" cm="1">
        <f t="array" ref="AF29">NoteEcolo(U29)</f>
        <v>0</v>
      </c>
      <c r="AG29" s="167">
        <f>PI()*(Trees[[#This Row],[Diam]]/2)^2</f>
        <v>0</v>
      </c>
      <c r="AH29" s="167">
        <f>IF(ISNA(IF(VLOOKUP(Trees[[#This Row],[Arbol]],Equipos!C:F, 2, FALSE)="Cortar",1,0)),0, IF(VLOOKUP(Trees[[#This Row],[Arbol]],Equipos!C:F, 2, FALSE)="Cortar",1,0))</f>
        <v>0</v>
      </c>
      <c r="AI29" s="167">
        <f t="array" aca="1" ref="AI29" ca="1">SUM(1*(NumCoupes=B29))</f>
        <v>2</v>
      </c>
    </row>
    <row r="30" spans="1:35">
      <c r="A30" s="153" t="s">
        <v>105</v>
      </c>
      <c r="B30" s="154"/>
      <c r="C30" s="155"/>
      <c r="D30" s="156"/>
      <c r="E30" s="157"/>
      <c r="F30" s="158"/>
      <c r="G30" s="159"/>
      <c r="H30" s="154"/>
      <c r="I30" s="155"/>
      <c r="J30" s="156"/>
      <c r="K30" s="156"/>
      <c r="L30" s="154"/>
      <c r="M30" s="154"/>
      <c r="N30" s="154"/>
      <c r="O30" s="155"/>
      <c r="P30" s="160"/>
      <c r="Q30" s="154"/>
      <c r="R30" s="154"/>
      <c r="S30" s="154"/>
      <c r="T30" s="158"/>
      <c r="U30" s="159"/>
      <c r="V30" s="161"/>
      <c r="W30" s="161"/>
      <c r="X30" s="161"/>
      <c r="Y30" s="161"/>
      <c r="Z30" s="162">
        <f t="shared" si="0"/>
        <v>0</v>
      </c>
      <c r="AA30" s="163">
        <f t="shared" si="1"/>
        <v>0</v>
      </c>
      <c r="AB30" s="431">
        <f>(3.14/4)*(Trees[[#This Row],[Diam]]/100)^2</f>
        <v>0</v>
      </c>
      <c r="AC30" s="164">
        <f>Trees[[#This Row],[Volumen]]</f>
        <v>0</v>
      </c>
      <c r="AD30" s="165" t="str">
        <f t="shared" si="2"/>
        <v>D</v>
      </c>
      <c r="AE30" s="166">
        <f>Industrias!S33</f>
        <v>0</v>
      </c>
      <c r="AF30" s="167" cm="1">
        <f t="array" ref="AF30">NoteEcolo(U30)</f>
        <v>0</v>
      </c>
      <c r="AG30" s="167">
        <f>PI()*(Trees[[#This Row],[Diam]]/2)^2</f>
        <v>0</v>
      </c>
      <c r="AH30" s="167">
        <f>IF(ISNA(IF(VLOOKUP(Trees[[#This Row],[Arbol]],Equipos!C:F, 2, FALSE)="Cortar",1,0)),0, IF(VLOOKUP(Trees[[#This Row],[Arbol]],Equipos!C:F, 2, FALSE)="Cortar",1,0))</f>
        <v>0</v>
      </c>
      <c r="AI30" s="167">
        <f t="array" aca="1" ref="AI30" ca="1">SUM(1*(NumCoupes=B30))</f>
        <v>2</v>
      </c>
    </row>
    <row r="31" spans="1:35">
      <c r="A31" s="153" t="s">
        <v>108</v>
      </c>
      <c r="B31" s="154"/>
      <c r="C31" s="155"/>
      <c r="D31" s="156"/>
      <c r="E31" s="157"/>
      <c r="F31" s="158"/>
      <c r="G31" s="159"/>
      <c r="H31" s="154"/>
      <c r="I31" s="155"/>
      <c r="J31" s="156"/>
      <c r="K31" s="156"/>
      <c r="L31" s="154"/>
      <c r="M31" s="154"/>
      <c r="N31" s="154"/>
      <c r="O31" s="155"/>
      <c r="P31" s="160"/>
      <c r="Q31" s="154"/>
      <c r="R31" s="154"/>
      <c r="S31" s="154"/>
      <c r="T31" s="158"/>
      <c r="U31" s="159"/>
      <c r="V31" s="161"/>
      <c r="W31" s="161"/>
      <c r="X31" s="161"/>
      <c r="Y31" s="161"/>
      <c r="Z31" s="162">
        <f t="shared" si="0"/>
        <v>0</v>
      </c>
      <c r="AA31" s="163">
        <f t="shared" si="1"/>
        <v>0</v>
      </c>
      <c r="AB31" s="431">
        <f>(3.14/4)*(Trees[[#This Row],[Diam]]/100)^2</f>
        <v>0</v>
      </c>
      <c r="AC31" s="164">
        <f>Trees[[#This Row],[Volumen]]</f>
        <v>0</v>
      </c>
      <c r="AD31" s="165" t="str">
        <f t="shared" si="2"/>
        <v>D</v>
      </c>
      <c r="AE31" s="166">
        <f>Industrias!S34</f>
        <v>0</v>
      </c>
      <c r="AF31" s="167" cm="1">
        <f t="array" ref="AF31">NoteEcolo(U31)</f>
        <v>0</v>
      </c>
      <c r="AG31" s="167">
        <f>PI()*(Trees[[#This Row],[Diam]]/2)^2</f>
        <v>0</v>
      </c>
      <c r="AH31" s="167">
        <f>IF(ISNA(IF(VLOOKUP(Trees[[#This Row],[Arbol]],Equipos!C:F, 2, FALSE)="Cortar",1,0)),0, IF(VLOOKUP(Trees[[#This Row],[Arbol]],Equipos!C:F, 2, FALSE)="Cortar",1,0))</f>
        <v>0</v>
      </c>
      <c r="AI31" s="167">
        <f t="array" aca="1" ref="AI31" ca="1">SUM(1*(NumCoupes=B31))</f>
        <v>2</v>
      </c>
    </row>
    <row r="32" spans="1:35">
      <c r="A32" s="153" t="s">
        <v>108</v>
      </c>
      <c r="B32" s="154"/>
      <c r="C32" s="155"/>
      <c r="D32" s="156"/>
      <c r="E32" s="157"/>
      <c r="F32" s="158"/>
      <c r="G32" s="159"/>
      <c r="H32" s="154"/>
      <c r="I32" s="155"/>
      <c r="J32" s="156"/>
      <c r="K32" s="156"/>
      <c r="L32" s="154"/>
      <c r="M32" s="154"/>
      <c r="N32" s="154"/>
      <c r="O32" s="155"/>
      <c r="P32" s="160"/>
      <c r="Q32" s="154"/>
      <c r="R32" s="154"/>
      <c r="S32" s="154"/>
      <c r="T32" s="158"/>
      <c r="U32" s="159"/>
      <c r="V32" s="161"/>
      <c r="W32" s="161"/>
      <c r="X32" s="161"/>
      <c r="Y32" s="161"/>
      <c r="Z32" s="162">
        <f t="shared" si="0"/>
        <v>0</v>
      </c>
      <c r="AA32" s="163">
        <f t="shared" si="1"/>
        <v>0</v>
      </c>
      <c r="AB32" s="431">
        <f>(3.14/4)*(Trees[[#This Row],[Diam]]/100)^2</f>
        <v>0</v>
      </c>
      <c r="AC32" s="164">
        <f>Trees[[#This Row],[Volumen]]</f>
        <v>0</v>
      </c>
      <c r="AD32" s="165" t="str">
        <f t="shared" si="2"/>
        <v>D</v>
      </c>
      <c r="AE32" s="166">
        <f>Industrias!S35</f>
        <v>0</v>
      </c>
      <c r="AF32" s="167" cm="1">
        <f t="array" ref="AF32">NoteEcolo(U32)</f>
        <v>0</v>
      </c>
      <c r="AG32" s="167">
        <f>PI()*(Trees[[#This Row],[Diam]]/2)^2</f>
        <v>0</v>
      </c>
      <c r="AH32" s="167">
        <f>IF(ISNA(IF(VLOOKUP(Trees[[#This Row],[Arbol]],Equipos!C:F, 2, FALSE)="Cortar",1,0)),0, IF(VLOOKUP(Trees[[#This Row],[Arbol]],Equipos!C:F, 2, FALSE)="Cortar",1,0))</f>
        <v>0</v>
      </c>
      <c r="AI32" s="167">
        <f t="array" aca="1" ref="AI32" ca="1">SUM(1*(NumCoupes=B32))</f>
        <v>2</v>
      </c>
    </row>
    <row r="33" spans="1:35">
      <c r="A33" s="153" t="s">
        <v>108</v>
      </c>
      <c r="B33" s="154"/>
      <c r="C33" s="155"/>
      <c r="D33" s="156"/>
      <c r="E33" s="157"/>
      <c r="F33" s="158"/>
      <c r="G33" s="159"/>
      <c r="H33" s="154"/>
      <c r="I33" s="155"/>
      <c r="J33" s="156"/>
      <c r="K33" s="156"/>
      <c r="L33" s="154"/>
      <c r="M33" s="154"/>
      <c r="N33" s="154"/>
      <c r="O33" s="155"/>
      <c r="P33" s="160"/>
      <c r="Q33" s="154"/>
      <c r="R33" s="154"/>
      <c r="S33" s="154"/>
      <c r="T33" s="158"/>
      <c r="U33" s="159"/>
      <c r="V33" s="161"/>
      <c r="W33" s="161"/>
      <c r="X33" s="161"/>
      <c r="Y33" s="161"/>
      <c r="Z33" s="162">
        <f t="shared" si="0"/>
        <v>0</v>
      </c>
      <c r="AA33" s="163">
        <f t="shared" si="1"/>
        <v>0</v>
      </c>
      <c r="AB33" s="431">
        <f>(3.14/4)*(Trees[[#This Row],[Diam]]/100)^2</f>
        <v>0</v>
      </c>
      <c r="AC33" s="164">
        <f>Trees[[#This Row],[Volumen]]</f>
        <v>0</v>
      </c>
      <c r="AD33" s="165" t="str">
        <f t="shared" si="2"/>
        <v>D</v>
      </c>
      <c r="AE33" s="166">
        <f>Industrias!S36</f>
        <v>0</v>
      </c>
      <c r="AF33" s="167" cm="1">
        <f t="array" ref="AF33">NoteEcolo(U33)</f>
        <v>0</v>
      </c>
      <c r="AG33" s="167">
        <f>PI()*(Trees[[#This Row],[Diam]]/2)^2</f>
        <v>0</v>
      </c>
      <c r="AH33" s="167">
        <f>IF(ISNA(IF(VLOOKUP(Trees[[#This Row],[Arbol]],Equipos!C:F, 2, FALSE)="Cortar",1,0)),0, IF(VLOOKUP(Trees[[#This Row],[Arbol]],Equipos!C:F, 2, FALSE)="Cortar",1,0))</f>
        <v>0</v>
      </c>
      <c r="AI33" s="167">
        <f t="array" aca="1" ref="AI33" ca="1">SUM(1*(NumCoupes=B33))</f>
        <v>2</v>
      </c>
    </row>
    <row r="34" spans="1:35">
      <c r="A34" s="153" t="s">
        <v>108</v>
      </c>
      <c r="B34" s="154"/>
      <c r="C34" s="155"/>
      <c r="D34" s="156"/>
      <c r="E34" s="157"/>
      <c r="F34" s="158"/>
      <c r="G34" s="159"/>
      <c r="H34" s="154"/>
      <c r="I34" s="155"/>
      <c r="J34" s="156"/>
      <c r="K34" s="156"/>
      <c r="L34" s="154"/>
      <c r="M34" s="154"/>
      <c r="N34" s="154"/>
      <c r="O34" s="155"/>
      <c r="P34" s="160"/>
      <c r="Q34" s="154"/>
      <c r="R34" s="154"/>
      <c r="S34" s="154"/>
      <c r="T34" s="158"/>
      <c r="U34" s="159"/>
      <c r="V34" s="161"/>
      <c r="W34" s="161"/>
      <c r="X34" s="161"/>
      <c r="Y34" s="161"/>
      <c r="Z34" s="162">
        <f t="shared" si="0"/>
        <v>0</v>
      </c>
      <c r="AA34" s="163">
        <f t="shared" si="1"/>
        <v>0</v>
      </c>
      <c r="AB34" s="431">
        <f>(3.14/4)*(Trees[[#This Row],[Diam]]/100)^2</f>
        <v>0</v>
      </c>
      <c r="AC34" s="164">
        <f>Trees[[#This Row],[Volumen]]</f>
        <v>0</v>
      </c>
      <c r="AD34" s="165" t="str">
        <f t="shared" si="2"/>
        <v>D</v>
      </c>
      <c r="AE34" s="166">
        <f>Industrias!S37</f>
        <v>0</v>
      </c>
      <c r="AF34" s="167" cm="1">
        <f t="array" ref="AF34">NoteEcolo(U34)</f>
        <v>0</v>
      </c>
      <c r="AG34" s="167">
        <f>PI()*(Trees[[#This Row],[Diam]]/2)^2</f>
        <v>0</v>
      </c>
      <c r="AH34" s="167">
        <f>IF(ISNA(IF(VLOOKUP(Trees[[#This Row],[Arbol]],Equipos!C:F, 2, FALSE)="Cortar",1,0)),0, IF(VLOOKUP(Trees[[#This Row],[Arbol]],Equipos!C:F, 2, FALSE)="Cortar",1,0))</f>
        <v>0</v>
      </c>
      <c r="AI34" s="167">
        <f t="array" aca="1" ref="AI34" ca="1">SUM(1*(NumCoupes=B34))</f>
        <v>2</v>
      </c>
    </row>
    <row r="35" spans="1:35">
      <c r="A35" s="153" t="s">
        <v>108</v>
      </c>
      <c r="B35" s="154"/>
      <c r="C35" s="155"/>
      <c r="D35" s="156"/>
      <c r="E35" s="157"/>
      <c r="F35" s="158"/>
      <c r="G35" s="159"/>
      <c r="H35" s="154"/>
      <c r="I35" s="155"/>
      <c r="J35" s="156"/>
      <c r="K35" s="156"/>
      <c r="L35" s="154"/>
      <c r="M35" s="154"/>
      <c r="N35" s="154"/>
      <c r="O35" s="155"/>
      <c r="P35" s="160"/>
      <c r="Q35" s="154"/>
      <c r="R35" s="154"/>
      <c r="S35" s="154"/>
      <c r="T35" s="158"/>
      <c r="U35" s="159"/>
      <c r="V35" s="161"/>
      <c r="W35" s="161"/>
      <c r="X35" s="161"/>
      <c r="Y35" s="161"/>
      <c r="Z35" s="162">
        <f t="shared" si="0"/>
        <v>0</v>
      </c>
      <c r="AA35" s="163">
        <f t="shared" si="1"/>
        <v>0</v>
      </c>
      <c r="AB35" s="431">
        <f>(3.14/4)*(Trees[[#This Row],[Diam]]/100)^2</f>
        <v>0</v>
      </c>
      <c r="AC35" s="164">
        <f>Trees[[#This Row],[Volumen]]</f>
        <v>0</v>
      </c>
      <c r="AD35" s="165" t="str">
        <f t="shared" si="2"/>
        <v>D</v>
      </c>
      <c r="AE35" s="166">
        <f>Industrias!S38</f>
        <v>0</v>
      </c>
      <c r="AF35" s="167" cm="1">
        <f t="array" ref="AF35">NoteEcolo(U35)</f>
        <v>0</v>
      </c>
      <c r="AG35" s="167">
        <f>PI()*(Trees[[#This Row],[Diam]]/2)^2</f>
        <v>0</v>
      </c>
      <c r="AH35" s="167">
        <f>IF(ISNA(IF(VLOOKUP(Trees[[#This Row],[Arbol]],Equipos!C:F, 2, FALSE)="Cortar",1,0)),0, IF(VLOOKUP(Trees[[#This Row],[Arbol]],Equipos!C:F, 2, FALSE)="Cortar",1,0))</f>
        <v>0</v>
      </c>
      <c r="AI35" s="167">
        <f t="array" aca="1" ref="AI35" ca="1">SUM(1*(NumCoupes=B35))</f>
        <v>2</v>
      </c>
    </row>
    <row r="36" spans="1:35">
      <c r="A36" s="153" t="s">
        <v>108</v>
      </c>
      <c r="B36" s="154"/>
      <c r="C36" s="155"/>
      <c r="D36" s="156"/>
      <c r="E36" s="157"/>
      <c r="F36" s="158"/>
      <c r="G36" s="159"/>
      <c r="H36" s="154"/>
      <c r="I36" s="155"/>
      <c r="J36" s="156"/>
      <c r="K36" s="156"/>
      <c r="L36" s="154"/>
      <c r="M36" s="154"/>
      <c r="N36" s="154"/>
      <c r="O36" s="155"/>
      <c r="P36" s="160"/>
      <c r="Q36" s="154"/>
      <c r="R36" s="154"/>
      <c r="S36" s="154"/>
      <c r="T36" s="158"/>
      <c r="U36" s="159"/>
      <c r="V36" s="161"/>
      <c r="W36" s="161"/>
      <c r="X36" s="161"/>
      <c r="Y36" s="161"/>
      <c r="Z36" s="162">
        <f t="shared" si="0"/>
        <v>0</v>
      </c>
      <c r="AA36" s="163">
        <f t="shared" si="1"/>
        <v>0</v>
      </c>
      <c r="AB36" s="431">
        <f>(3.14/4)*(Trees[[#This Row],[Diam]]/100)^2</f>
        <v>0</v>
      </c>
      <c r="AC36" s="164">
        <f>Trees[[#This Row],[Volumen]]</f>
        <v>0</v>
      </c>
      <c r="AD36" s="165" t="str">
        <f t="shared" si="2"/>
        <v>D</v>
      </c>
      <c r="AE36" s="166">
        <f>Industrias!S39</f>
        <v>0</v>
      </c>
      <c r="AF36" s="167" cm="1">
        <f t="array" ref="AF36">NoteEcolo(U36)</f>
        <v>0</v>
      </c>
      <c r="AG36" s="167">
        <f>PI()*(Trees[[#This Row],[Diam]]/2)^2</f>
        <v>0</v>
      </c>
      <c r="AH36" s="167">
        <f>IF(ISNA(IF(VLOOKUP(Trees[[#This Row],[Arbol]],Equipos!C:F, 2, FALSE)="Cortar",1,0)),0, IF(VLOOKUP(Trees[[#This Row],[Arbol]],Equipos!C:F, 2, FALSE)="Cortar",1,0))</f>
        <v>0</v>
      </c>
      <c r="AI36" s="167">
        <f t="array" aca="1" ref="AI36" ca="1">SUM(1*(NumCoupes=B36))</f>
        <v>2</v>
      </c>
    </row>
    <row r="37" spans="1:35">
      <c r="A37" s="153" t="s">
        <v>108</v>
      </c>
      <c r="B37" s="154"/>
      <c r="C37" s="155"/>
      <c r="D37" s="156"/>
      <c r="E37" s="157"/>
      <c r="F37" s="158"/>
      <c r="G37" s="159"/>
      <c r="H37" s="154"/>
      <c r="I37" s="155"/>
      <c r="J37" s="156"/>
      <c r="K37" s="156"/>
      <c r="L37" s="154"/>
      <c r="M37" s="154"/>
      <c r="N37" s="154"/>
      <c r="O37" s="155"/>
      <c r="P37" s="160"/>
      <c r="Q37" s="154"/>
      <c r="R37" s="154"/>
      <c r="S37" s="154"/>
      <c r="T37" s="158"/>
      <c r="U37" s="159"/>
      <c r="V37" s="161"/>
      <c r="W37" s="161"/>
      <c r="X37" s="161"/>
      <c r="Y37" s="161"/>
      <c r="Z37" s="162">
        <f t="shared" si="0"/>
        <v>0</v>
      </c>
      <c r="AA37" s="163">
        <f t="shared" si="1"/>
        <v>0</v>
      </c>
      <c r="AB37" s="431">
        <f>(3.14/4)*(Trees[[#This Row],[Diam]]/100)^2</f>
        <v>0</v>
      </c>
      <c r="AC37" s="164">
        <f>Trees[[#This Row],[Volumen]]</f>
        <v>0</v>
      </c>
      <c r="AD37" s="165" t="str">
        <f t="shared" si="2"/>
        <v>D</v>
      </c>
      <c r="AE37" s="166">
        <f>Industrias!S40</f>
        <v>0</v>
      </c>
      <c r="AF37" s="167" cm="1">
        <f t="array" ref="AF37">NoteEcolo(U37)</f>
        <v>0</v>
      </c>
      <c r="AG37" s="167">
        <f>PI()*(Trees[[#This Row],[Diam]]/2)^2</f>
        <v>0</v>
      </c>
      <c r="AH37" s="167">
        <f>IF(ISNA(IF(VLOOKUP(Trees[[#This Row],[Arbol]],Equipos!C:F, 2, FALSE)="Cortar",1,0)),0, IF(VLOOKUP(Trees[[#This Row],[Arbol]],Equipos!C:F, 2, FALSE)="Cortar",1,0))</f>
        <v>0</v>
      </c>
      <c r="AI37" s="167">
        <f t="array" aca="1" ref="AI37" ca="1">SUM(1*(NumCoupes=B37))</f>
        <v>2</v>
      </c>
    </row>
    <row r="38" spans="1:35">
      <c r="A38" s="153" t="s">
        <v>108</v>
      </c>
      <c r="B38" s="154"/>
      <c r="C38" s="155"/>
      <c r="D38" s="156"/>
      <c r="E38" s="157"/>
      <c r="F38" s="158"/>
      <c r="G38" s="159"/>
      <c r="H38" s="154"/>
      <c r="I38" s="155"/>
      <c r="J38" s="156"/>
      <c r="K38" s="156"/>
      <c r="L38" s="154"/>
      <c r="M38" s="154"/>
      <c r="N38" s="154"/>
      <c r="O38" s="155"/>
      <c r="P38" s="160"/>
      <c r="Q38" s="154"/>
      <c r="R38" s="154"/>
      <c r="S38" s="154"/>
      <c r="T38" s="158"/>
      <c r="U38" s="159"/>
      <c r="V38" s="161"/>
      <c r="W38" s="161"/>
      <c r="X38" s="161"/>
      <c r="Y38" s="161"/>
      <c r="Z38" s="162">
        <f t="shared" si="0"/>
        <v>0</v>
      </c>
      <c r="AA38" s="163">
        <f t="shared" si="1"/>
        <v>0</v>
      </c>
      <c r="AB38" s="431">
        <f>(3.14/4)*(Trees[[#This Row],[Diam]]/100)^2</f>
        <v>0</v>
      </c>
      <c r="AC38" s="164">
        <f>Trees[[#This Row],[Volumen]]</f>
        <v>0</v>
      </c>
      <c r="AD38" s="165" t="str">
        <f t="shared" si="2"/>
        <v>D</v>
      </c>
      <c r="AE38" s="166">
        <f>Industrias!S41</f>
        <v>0</v>
      </c>
      <c r="AF38" s="167" cm="1">
        <f t="array" ref="AF38">NoteEcolo(U38)</f>
        <v>0</v>
      </c>
      <c r="AG38" s="167">
        <f>PI()*(Trees[[#This Row],[Diam]]/2)^2</f>
        <v>0</v>
      </c>
      <c r="AH38" s="167">
        <f>IF(ISNA(IF(VLOOKUP(Trees[[#This Row],[Arbol]],Equipos!C:F, 2, FALSE)="Cortar",1,0)),0, IF(VLOOKUP(Trees[[#This Row],[Arbol]],Equipos!C:F, 2, FALSE)="Cortar",1,0))</f>
        <v>0</v>
      </c>
      <c r="AI38" s="167">
        <f t="array" aca="1" ref="AI38" ca="1">SUM(1*(NumCoupes=B38))</f>
        <v>2</v>
      </c>
    </row>
    <row r="39" spans="1:35">
      <c r="A39" s="153" t="s">
        <v>108</v>
      </c>
      <c r="B39" s="154"/>
      <c r="C39" s="155"/>
      <c r="D39" s="156"/>
      <c r="E39" s="157"/>
      <c r="F39" s="158"/>
      <c r="G39" s="159"/>
      <c r="H39" s="154"/>
      <c r="I39" s="155"/>
      <c r="J39" s="156"/>
      <c r="K39" s="156"/>
      <c r="L39" s="154"/>
      <c r="M39" s="154"/>
      <c r="N39" s="154"/>
      <c r="O39" s="155"/>
      <c r="P39" s="160"/>
      <c r="Q39" s="154"/>
      <c r="R39" s="154"/>
      <c r="S39" s="154"/>
      <c r="T39" s="158"/>
      <c r="U39" s="159"/>
      <c r="V39" s="161"/>
      <c r="W39" s="161"/>
      <c r="X39" s="161"/>
      <c r="Y39" s="161"/>
      <c r="Z39" s="162">
        <f t="shared" si="0"/>
        <v>0</v>
      </c>
      <c r="AA39" s="163">
        <f t="shared" si="1"/>
        <v>0</v>
      </c>
      <c r="AB39" s="431">
        <f>(3.14/4)*(Trees[[#This Row],[Diam]]/100)^2</f>
        <v>0</v>
      </c>
      <c r="AC39" s="164">
        <f>Trees[[#This Row],[Volumen]]</f>
        <v>0</v>
      </c>
      <c r="AD39" s="165" t="str">
        <f t="shared" si="2"/>
        <v>D</v>
      </c>
      <c r="AE39" s="166">
        <f>Industrias!S42</f>
        <v>0</v>
      </c>
      <c r="AF39" s="167" cm="1">
        <f t="array" ref="AF39">NoteEcolo(U39)</f>
        <v>0</v>
      </c>
      <c r="AG39" s="167">
        <f>PI()*(Trees[[#This Row],[Diam]]/2)^2</f>
        <v>0</v>
      </c>
      <c r="AH39" s="167">
        <f>IF(ISNA(IF(VLOOKUP(Trees[[#This Row],[Arbol]],Equipos!C:F, 2, FALSE)="Cortar",1,0)),0, IF(VLOOKUP(Trees[[#This Row],[Arbol]],Equipos!C:F, 2, FALSE)="Cortar",1,0))</f>
        <v>0</v>
      </c>
      <c r="AI39" s="167">
        <f t="array" aca="1" ref="AI39" ca="1">SUM(1*(NumCoupes=B39))</f>
        <v>2</v>
      </c>
    </row>
    <row r="40" spans="1:35">
      <c r="A40" s="153" t="s">
        <v>108</v>
      </c>
      <c r="B40" s="154"/>
      <c r="C40" s="155"/>
      <c r="D40" s="156"/>
      <c r="E40" s="157"/>
      <c r="F40" s="158"/>
      <c r="G40" s="159"/>
      <c r="H40" s="154"/>
      <c r="I40" s="155"/>
      <c r="J40" s="156"/>
      <c r="K40" s="156"/>
      <c r="L40" s="154"/>
      <c r="M40" s="154"/>
      <c r="N40" s="154"/>
      <c r="O40" s="155"/>
      <c r="P40" s="160"/>
      <c r="Q40" s="154"/>
      <c r="R40" s="154"/>
      <c r="S40" s="154"/>
      <c r="T40" s="158"/>
      <c r="U40" s="159"/>
      <c r="V40" s="161"/>
      <c r="W40" s="161"/>
      <c r="X40" s="161"/>
      <c r="Y40" s="161"/>
      <c r="Z40" s="162">
        <f t="shared" si="0"/>
        <v>0</v>
      </c>
      <c r="AA40" s="163">
        <f t="shared" si="1"/>
        <v>0</v>
      </c>
      <c r="AB40" s="431">
        <f>(3.14/4)*(Trees[[#This Row],[Diam]]/100)^2</f>
        <v>0</v>
      </c>
      <c r="AC40" s="164">
        <f>Trees[[#This Row],[Volumen]]</f>
        <v>0</v>
      </c>
      <c r="AD40" s="165" t="str">
        <f t="shared" si="2"/>
        <v>D</v>
      </c>
      <c r="AE40" s="166">
        <f>Industrias!S43</f>
        <v>0</v>
      </c>
      <c r="AF40" s="167" cm="1">
        <f t="array" ref="AF40">NoteEcolo(U40)</f>
        <v>0</v>
      </c>
      <c r="AG40" s="167">
        <f>PI()*(Trees[[#This Row],[Diam]]/2)^2</f>
        <v>0</v>
      </c>
      <c r="AH40" s="167">
        <f>IF(ISNA(IF(VLOOKUP(Trees[[#This Row],[Arbol]],Equipos!C:F, 2, FALSE)="Cortar",1,0)),0, IF(VLOOKUP(Trees[[#This Row],[Arbol]],Equipos!C:F, 2, FALSE)="Cortar",1,0))</f>
        <v>0</v>
      </c>
      <c r="AI40" s="167">
        <f t="array" aca="1" ref="AI40" ca="1">SUM(1*(NumCoupes=B40))</f>
        <v>2</v>
      </c>
    </row>
    <row r="41" spans="1:35">
      <c r="A41" s="153" t="s">
        <v>108</v>
      </c>
      <c r="B41" s="154"/>
      <c r="C41" s="155"/>
      <c r="D41" s="156"/>
      <c r="E41" s="157"/>
      <c r="F41" s="158"/>
      <c r="G41" s="159"/>
      <c r="H41" s="154"/>
      <c r="I41" s="155"/>
      <c r="J41" s="156"/>
      <c r="K41" s="156"/>
      <c r="L41" s="154"/>
      <c r="M41" s="154"/>
      <c r="N41" s="154"/>
      <c r="O41" s="155"/>
      <c r="P41" s="160"/>
      <c r="Q41" s="154"/>
      <c r="R41" s="154"/>
      <c r="S41" s="154"/>
      <c r="T41" s="158"/>
      <c r="U41" s="159"/>
      <c r="V41" s="161"/>
      <c r="W41" s="161"/>
      <c r="X41" s="161"/>
      <c r="Y41" s="161"/>
      <c r="Z41" s="162">
        <f t="shared" si="0"/>
        <v>0</v>
      </c>
      <c r="AA41" s="163">
        <f t="shared" si="1"/>
        <v>0</v>
      </c>
      <c r="AB41" s="431">
        <f>(3.14/4)*(Trees[[#This Row],[Diam]]/100)^2</f>
        <v>0</v>
      </c>
      <c r="AC41" s="164">
        <f>Trees[[#This Row],[Volumen]]</f>
        <v>0</v>
      </c>
      <c r="AD41" s="165" t="str">
        <f t="shared" si="2"/>
        <v>D</v>
      </c>
      <c r="AE41" s="166">
        <f>Industrias!S44</f>
        <v>0</v>
      </c>
      <c r="AF41" s="167" cm="1">
        <f t="array" ref="AF41">NoteEcolo(U41)</f>
        <v>0</v>
      </c>
      <c r="AG41" s="167">
        <f>PI()*(Trees[[#This Row],[Diam]]/2)^2</f>
        <v>0</v>
      </c>
      <c r="AH41" s="167">
        <f>IF(ISNA(IF(VLOOKUP(Trees[[#This Row],[Arbol]],Equipos!C:F, 2, FALSE)="Cortar",1,0)),0, IF(VLOOKUP(Trees[[#This Row],[Arbol]],Equipos!C:F, 2, FALSE)="Cortar",1,0))</f>
        <v>0</v>
      </c>
      <c r="AI41" s="167">
        <f t="array" aca="1" ref="AI41" ca="1">SUM(1*(NumCoupes=B41))</f>
        <v>2</v>
      </c>
    </row>
    <row r="42" spans="1:35">
      <c r="A42" s="153" t="s">
        <v>108</v>
      </c>
      <c r="B42" s="154"/>
      <c r="C42" s="155"/>
      <c r="D42" s="156"/>
      <c r="E42" s="157"/>
      <c r="F42" s="158"/>
      <c r="G42" s="159"/>
      <c r="H42" s="154"/>
      <c r="I42" s="155"/>
      <c r="J42" s="156"/>
      <c r="K42" s="156"/>
      <c r="L42" s="154"/>
      <c r="M42" s="154"/>
      <c r="N42" s="154"/>
      <c r="O42" s="155"/>
      <c r="P42" s="160"/>
      <c r="Q42" s="154"/>
      <c r="R42" s="154"/>
      <c r="S42" s="154"/>
      <c r="T42" s="158"/>
      <c r="U42" s="159"/>
      <c r="V42" s="161"/>
      <c r="W42" s="161"/>
      <c r="X42" s="161"/>
      <c r="Y42" s="161"/>
      <c r="Z42" s="162">
        <f t="shared" si="0"/>
        <v>0</v>
      </c>
      <c r="AA42" s="163">
        <f t="shared" si="1"/>
        <v>0</v>
      </c>
      <c r="AB42" s="431">
        <f>(3.14/4)*(Trees[[#This Row],[Diam]]/100)^2</f>
        <v>0</v>
      </c>
      <c r="AC42" s="164">
        <f>Trees[[#This Row],[Volumen]]</f>
        <v>0</v>
      </c>
      <c r="AD42" s="165" t="str">
        <f t="shared" si="2"/>
        <v>D</v>
      </c>
      <c r="AE42" s="166">
        <f>Industrias!S45</f>
        <v>0</v>
      </c>
      <c r="AF42" s="167" cm="1">
        <f t="array" ref="AF42">NoteEcolo(U42)</f>
        <v>0</v>
      </c>
      <c r="AG42" s="167">
        <f>PI()*(Trees[[#This Row],[Diam]]/2)^2</f>
        <v>0</v>
      </c>
      <c r="AH42" s="167">
        <f>IF(ISNA(IF(VLOOKUP(Trees[[#This Row],[Arbol]],Equipos!C:F, 2, FALSE)="Cortar",1,0)),0, IF(VLOOKUP(Trees[[#This Row],[Arbol]],Equipos!C:F, 2, FALSE)="Cortar",1,0))</f>
        <v>0</v>
      </c>
      <c r="AI42" s="167">
        <f t="array" aca="1" ref="AI42" ca="1">SUM(1*(NumCoupes=B42))</f>
        <v>2</v>
      </c>
    </row>
    <row r="43" spans="1:35">
      <c r="A43" s="153" t="s">
        <v>108</v>
      </c>
      <c r="B43" s="154"/>
      <c r="C43" s="155"/>
      <c r="D43" s="156"/>
      <c r="E43" s="157"/>
      <c r="F43" s="158"/>
      <c r="G43" s="159"/>
      <c r="H43" s="154"/>
      <c r="I43" s="155"/>
      <c r="J43" s="156"/>
      <c r="K43" s="156"/>
      <c r="L43" s="154"/>
      <c r="M43" s="154"/>
      <c r="N43" s="154"/>
      <c r="O43" s="155"/>
      <c r="P43" s="160"/>
      <c r="Q43" s="154"/>
      <c r="R43" s="154"/>
      <c r="S43" s="154"/>
      <c r="T43" s="158"/>
      <c r="U43" s="159"/>
      <c r="V43" s="161"/>
      <c r="W43" s="161"/>
      <c r="X43" s="161"/>
      <c r="Y43" s="161"/>
      <c r="Z43" s="162">
        <f t="shared" si="0"/>
        <v>0</v>
      </c>
      <c r="AA43" s="163">
        <f t="shared" si="1"/>
        <v>0</v>
      </c>
      <c r="AB43" s="431">
        <f>(3.14/4)*(Trees[[#This Row],[Diam]]/100)^2</f>
        <v>0</v>
      </c>
      <c r="AC43" s="164">
        <f>Trees[[#This Row],[Volumen]]</f>
        <v>0</v>
      </c>
      <c r="AD43" s="165" t="str">
        <f t="shared" si="2"/>
        <v>D</v>
      </c>
      <c r="AE43" s="166">
        <f>Industrias!S46</f>
        <v>0</v>
      </c>
      <c r="AF43" s="167" cm="1">
        <f t="array" ref="AF43">NoteEcolo(U43)</f>
        <v>0</v>
      </c>
      <c r="AG43" s="167">
        <f>PI()*(Trees[[#This Row],[Diam]]/2)^2</f>
        <v>0</v>
      </c>
      <c r="AH43" s="167">
        <f>IF(ISNA(IF(VLOOKUP(Trees[[#This Row],[Arbol]],Equipos!C:F, 2, FALSE)="Cortar",1,0)),0, IF(VLOOKUP(Trees[[#This Row],[Arbol]],Equipos!C:F, 2, FALSE)="Cortar",1,0))</f>
        <v>0</v>
      </c>
      <c r="AI43" s="167">
        <f t="array" aca="1" ref="AI43" ca="1">SUM(1*(NumCoupes=B43))</f>
        <v>2</v>
      </c>
    </row>
    <row r="44" spans="1:35">
      <c r="A44" s="153" t="s">
        <v>108</v>
      </c>
      <c r="B44" s="154"/>
      <c r="C44" s="155"/>
      <c r="D44" s="156"/>
      <c r="E44" s="157"/>
      <c r="F44" s="158"/>
      <c r="G44" s="159"/>
      <c r="H44" s="154"/>
      <c r="I44" s="155"/>
      <c r="J44" s="156"/>
      <c r="K44" s="156"/>
      <c r="L44" s="154"/>
      <c r="M44" s="154"/>
      <c r="N44" s="154"/>
      <c r="O44" s="155"/>
      <c r="P44" s="160"/>
      <c r="Q44" s="154"/>
      <c r="R44" s="154"/>
      <c r="S44" s="154"/>
      <c r="T44" s="158"/>
      <c r="U44" s="159"/>
      <c r="V44" s="161"/>
      <c r="W44" s="161"/>
      <c r="X44" s="161"/>
      <c r="Y44" s="161"/>
      <c r="Z44" s="162">
        <f t="shared" si="0"/>
        <v>0</v>
      </c>
      <c r="AA44" s="163">
        <f t="shared" si="1"/>
        <v>0</v>
      </c>
      <c r="AB44" s="431">
        <f>(3.14/4)*(Trees[[#This Row],[Diam]]/100)^2</f>
        <v>0</v>
      </c>
      <c r="AC44" s="164">
        <f>Trees[[#This Row],[Volumen]]</f>
        <v>0</v>
      </c>
      <c r="AD44" s="165" t="str">
        <f t="shared" si="2"/>
        <v>D</v>
      </c>
      <c r="AE44" s="166">
        <f>Industrias!S47</f>
        <v>0</v>
      </c>
      <c r="AF44" s="167" cm="1">
        <f t="array" ref="AF44">NoteEcolo(U44)</f>
        <v>0</v>
      </c>
      <c r="AG44" s="167">
        <f>PI()*(Trees[[#This Row],[Diam]]/2)^2</f>
        <v>0</v>
      </c>
      <c r="AH44" s="167">
        <f>IF(ISNA(IF(VLOOKUP(Trees[[#This Row],[Arbol]],Equipos!C:F, 2, FALSE)="Cortar",1,0)),0, IF(VLOOKUP(Trees[[#This Row],[Arbol]],Equipos!C:F, 2, FALSE)="Cortar",1,0))</f>
        <v>0</v>
      </c>
      <c r="AI44" s="167">
        <f t="array" aca="1" ref="AI44" ca="1">SUM(1*(NumCoupes=B44))</f>
        <v>2</v>
      </c>
    </row>
    <row r="45" spans="1:35">
      <c r="A45" s="153" t="s">
        <v>108</v>
      </c>
      <c r="B45" s="154"/>
      <c r="C45" s="155"/>
      <c r="D45" s="156"/>
      <c r="E45" s="157"/>
      <c r="F45" s="158"/>
      <c r="G45" s="159"/>
      <c r="H45" s="154"/>
      <c r="I45" s="155"/>
      <c r="J45" s="156"/>
      <c r="K45" s="156"/>
      <c r="L45" s="154"/>
      <c r="M45" s="154"/>
      <c r="N45" s="154"/>
      <c r="O45" s="155"/>
      <c r="P45" s="160"/>
      <c r="Q45" s="154"/>
      <c r="R45" s="154"/>
      <c r="S45" s="154"/>
      <c r="T45" s="158"/>
      <c r="U45" s="159"/>
      <c r="V45" s="161"/>
      <c r="W45" s="161"/>
      <c r="X45" s="161"/>
      <c r="Y45" s="161"/>
      <c r="Z45" s="162">
        <f t="shared" si="0"/>
        <v>0</v>
      </c>
      <c r="AA45" s="163">
        <f t="shared" si="1"/>
        <v>0</v>
      </c>
      <c r="AB45" s="431">
        <f>(3.14/4)*(Trees[[#This Row],[Diam]]/100)^2</f>
        <v>0</v>
      </c>
      <c r="AC45" s="164">
        <f>Trees[[#This Row],[Volumen]]</f>
        <v>0</v>
      </c>
      <c r="AD45" s="165" t="str">
        <f t="shared" si="2"/>
        <v>D</v>
      </c>
      <c r="AE45" s="166">
        <f>Industrias!S48</f>
        <v>0</v>
      </c>
      <c r="AF45" s="167" cm="1">
        <f t="array" ref="AF45">NoteEcolo(U45)</f>
        <v>0</v>
      </c>
      <c r="AG45" s="167">
        <f>PI()*(Trees[[#This Row],[Diam]]/2)^2</f>
        <v>0</v>
      </c>
      <c r="AH45" s="167">
        <f>IF(ISNA(IF(VLOOKUP(Trees[[#This Row],[Arbol]],Equipos!C:F, 2, FALSE)="Cortar",1,0)),0, IF(VLOOKUP(Trees[[#This Row],[Arbol]],Equipos!C:F, 2, FALSE)="Cortar",1,0))</f>
        <v>0</v>
      </c>
      <c r="AI45" s="167">
        <f t="array" aca="1" ref="AI45" ca="1">SUM(1*(NumCoupes=B45))</f>
        <v>2</v>
      </c>
    </row>
    <row r="46" spans="1:35">
      <c r="A46" s="153" t="s">
        <v>108</v>
      </c>
      <c r="B46" s="154"/>
      <c r="C46" s="155"/>
      <c r="D46" s="156"/>
      <c r="E46" s="157"/>
      <c r="F46" s="158"/>
      <c r="G46" s="159"/>
      <c r="H46" s="154"/>
      <c r="I46" s="155"/>
      <c r="J46" s="156"/>
      <c r="K46" s="156"/>
      <c r="L46" s="154"/>
      <c r="M46" s="154"/>
      <c r="N46" s="154"/>
      <c r="O46" s="155"/>
      <c r="P46" s="160"/>
      <c r="Q46" s="154"/>
      <c r="R46" s="154"/>
      <c r="S46" s="154"/>
      <c r="T46" s="158"/>
      <c r="U46" s="159"/>
      <c r="V46" s="161"/>
      <c r="W46" s="161"/>
      <c r="X46" s="161"/>
      <c r="Y46" s="161"/>
      <c r="Z46" s="162">
        <f t="shared" si="0"/>
        <v>0</v>
      </c>
      <c r="AA46" s="163">
        <f t="shared" si="1"/>
        <v>0</v>
      </c>
      <c r="AB46" s="431">
        <f>(3.14/4)*(Trees[[#This Row],[Diam]]/100)^2</f>
        <v>0</v>
      </c>
      <c r="AC46" s="164">
        <f>Trees[[#This Row],[Volumen]]</f>
        <v>0</v>
      </c>
      <c r="AD46" s="165" t="str">
        <f t="shared" si="2"/>
        <v>D</v>
      </c>
      <c r="AE46" s="166">
        <f>Industrias!S49</f>
        <v>0</v>
      </c>
      <c r="AF46" s="167" cm="1">
        <f t="array" ref="AF46">NoteEcolo(U46)</f>
        <v>0</v>
      </c>
      <c r="AG46" s="167">
        <f>PI()*(Trees[[#This Row],[Diam]]/2)^2</f>
        <v>0</v>
      </c>
      <c r="AH46" s="167">
        <f>IF(ISNA(IF(VLOOKUP(Trees[[#This Row],[Arbol]],Equipos!C:F, 2, FALSE)="Cortar",1,0)),0, IF(VLOOKUP(Trees[[#This Row],[Arbol]],Equipos!C:F, 2, FALSE)="Cortar",1,0))</f>
        <v>0</v>
      </c>
      <c r="AI46" s="167">
        <f t="array" aca="1" ref="AI46" ca="1">SUM(1*(NumCoupes=B46))</f>
        <v>2</v>
      </c>
    </row>
    <row r="47" spans="1:35">
      <c r="A47" s="153" t="s">
        <v>108</v>
      </c>
      <c r="B47" s="154"/>
      <c r="C47" s="155"/>
      <c r="D47" s="156"/>
      <c r="E47" s="157"/>
      <c r="F47" s="158"/>
      <c r="G47" s="159"/>
      <c r="H47" s="154"/>
      <c r="I47" s="155"/>
      <c r="J47" s="156"/>
      <c r="K47" s="156"/>
      <c r="L47" s="154"/>
      <c r="M47" s="154"/>
      <c r="N47" s="154"/>
      <c r="O47" s="155"/>
      <c r="P47" s="160"/>
      <c r="Q47" s="154"/>
      <c r="R47" s="154"/>
      <c r="S47" s="154"/>
      <c r="T47" s="158"/>
      <c r="U47" s="159"/>
      <c r="V47" s="161"/>
      <c r="W47" s="161"/>
      <c r="X47" s="161"/>
      <c r="Y47" s="161"/>
      <c r="Z47" s="162">
        <f t="shared" si="0"/>
        <v>0</v>
      </c>
      <c r="AA47" s="163">
        <f t="shared" si="1"/>
        <v>0</v>
      </c>
      <c r="AB47" s="431">
        <f>(3.14/4)*(Trees[[#This Row],[Diam]]/100)^2</f>
        <v>0</v>
      </c>
      <c r="AC47" s="164">
        <f>Trees[[#This Row],[Volumen]]</f>
        <v>0</v>
      </c>
      <c r="AD47" s="165" t="str">
        <f t="shared" si="2"/>
        <v>D</v>
      </c>
      <c r="AE47" s="166">
        <f>Industrias!S50</f>
        <v>0</v>
      </c>
      <c r="AF47" s="167" cm="1">
        <f t="array" ref="AF47">NoteEcolo(U47)</f>
        <v>0</v>
      </c>
      <c r="AG47" s="167">
        <f>PI()*(Trees[[#This Row],[Diam]]/2)^2</f>
        <v>0</v>
      </c>
      <c r="AH47" s="167">
        <f>IF(ISNA(IF(VLOOKUP(Trees[[#This Row],[Arbol]],Equipos!C:F, 2, FALSE)="Cortar",1,0)),0, IF(VLOOKUP(Trees[[#This Row],[Arbol]],Equipos!C:F, 2, FALSE)="Cortar",1,0))</f>
        <v>0</v>
      </c>
      <c r="AI47" s="167">
        <f t="array" aca="1" ref="AI47" ca="1">SUM(1*(NumCoupes=B47))</f>
        <v>2</v>
      </c>
    </row>
    <row r="48" spans="1:35">
      <c r="A48" s="153" t="s">
        <v>108</v>
      </c>
      <c r="B48" s="154"/>
      <c r="C48" s="155"/>
      <c r="D48" s="156"/>
      <c r="E48" s="157"/>
      <c r="F48" s="158"/>
      <c r="G48" s="159"/>
      <c r="H48" s="154"/>
      <c r="I48" s="155"/>
      <c r="J48" s="156"/>
      <c r="K48" s="156"/>
      <c r="L48" s="154"/>
      <c r="M48" s="154"/>
      <c r="N48" s="154"/>
      <c r="O48" s="155"/>
      <c r="P48" s="160"/>
      <c r="Q48" s="154"/>
      <c r="R48" s="154"/>
      <c r="S48" s="154"/>
      <c r="T48" s="158"/>
      <c r="U48" s="159"/>
      <c r="V48" s="161"/>
      <c r="W48" s="161"/>
      <c r="X48" s="161"/>
      <c r="Y48" s="161"/>
      <c r="Z48" s="162">
        <f t="shared" si="0"/>
        <v>0</v>
      </c>
      <c r="AA48" s="163">
        <f t="shared" si="1"/>
        <v>0</v>
      </c>
      <c r="AB48" s="431">
        <f>(3.14/4)*(Trees[[#This Row],[Diam]]/100)^2</f>
        <v>0</v>
      </c>
      <c r="AC48" s="164">
        <f>Trees[[#This Row],[Volumen]]</f>
        <v>0</v>
      </c>
      <c r="AD48" s="165" t="str">
        <f t="shared" si="2"/>
        <v>D</v>
      </c>
      <c r="AE48" s="166">
        <f>Industrias!S51</f>
        <v>0</v>
      </c>
      <c r="AF48" s="167" cm="1">
        <f t="array" ref="AF48">NoteEcolo(U48)</f>
        <v>0</v>
      </c>
      <c r="AG48" s="167">
        <f>PI()*(Trees[[#This Row],[Diam]]/2)^2</f>
        <v>0</v>
      </c>
      <c r="AH48" s="167">
        <f>IF(ISNA(IF(VLOOKUP(Trees[[#This Row],[Arbol]],Equipos!C:F, 2, FALSE)="Cortar",1,0)),0, IF(VLOOKUP(Trees[[#This Row],[Arbol]],Equipos!C:F, 2, FALSE)="Cortar",1,0))</f>
        <v>0</v>
      </c>
      <c r="AI48" s="167">
        <f t="array" aca="1" ref="AI48" ca="1">SUM(1*(NumCoupes=B48))</f>
        <v>2</v>
      </c>
    </row>
    <row r="49" spans="1:35">
      <c r="A49" s="153" t="s">
        <v>108</v>
      </c>
      <c r="B49" s="154"/>
      <c r="C49" s="155"/>
      <c r="D49" s="156"/>
      <c r="E49" s="157"/>
      <c r="F49" s="158"/>
      <c r="G49" s="159"/>
      <c r="H49" s="154"/>
      <c r="I49" s="155"/>
      <c r="J49" s="156"/>
      <c r="K49" s="156"/>
      <c r="L49" s="154"/>
      <c r="M49" s="154"/>
      <c r="N49" s="154"/>
      <c r="O49" s="155"/>
      <c r="P49" s="160"/>
      <c r="Q49" s="154"/>
      <c r="R49" s="154"/>
      <c r="S49" s="154"/>
      <c r="T49" s="158"/>
      <c r="U49" s="159"/>
      <c r="V49" s="161"/>
      <c r="W49" s="161"/>
      <c r="X49" s="161"/>
      <c r="Y49" s="161"/>
      <c r="Z49" s="162">
        <f t="shared" si="0"/>
        <v>0</v>
      </c>
      <c r="AA49" s="163">
        <f t="shared" si="1"/>
        <v>0</v>
      </c>
      <c r="AB49" s="431">
        <f>(3.14/4)*(Trees[[#This Row],[Diam]]/100)^2</f>
        <v>0</v>
      </c>
      <c r="AC49" s="164">
        <f>Trees[[#This Row],[Volumen]]</f>
        <v>0</v>
      </c>
      <c r="AD49" s="165" t="str">
        <f t="shared" si="2"/>
        <v>D</v>
      </c>
      <c r="AE49" s="166">
        <f>Industrias!S52</f>
        <v>0</v>
      </c>
      <c r="AF49" s="167" cm="1">
        <f t="array" ref="AF49">NoteEcolo(U49)</f>
        <v>0</v>
      </c>
      <c r="AG49" s="167">
        <f>PI()*(Trees[[#This Row],[Diam]]/2)^2</f>
        <v>0</v>
      </c>
      <c r="AH49" s="167">
        <f>IF(ISNA(IF(VLOOKUP(Trees[[#This Row],[Arbol]],Equipos!C:F, 2, FALSE)="Cortar",1,0)),0, IF(VLOOKUP(Trees[[#This Row],[Arbol]],Equipos!C:F, 2, FALSE)="Cortar",1,0))</f>
        <v>0</v>
      </c>
      <c r="AI49" s="167">
        <f t="array" aca="1" ref="AI49" ca="1">SUM(1*(NumCoupes=B49))</f>
        <v>2</v>
      </c>
    </row>
    <row r="50" spans="1:35">
      <c r="A50" s="153" t="s">
        <v>108</v>
      </c>
      <c r="B50" s="154"/>
      <c r="C50" s="155"/>
      <c r="D50" s="156"/>
      <c r="E50" s="157"/>
      <c r="F50" s="158"/>
      <c r="G50" s="159"/>
      <c r="H50" s="154"/>
      <c r="I50" s="155"/>
      <c r="J50" s="156"/>
      <c r="K50" s="156"/>
      <c r="L50" s="154"/>
      <c r="M50" s="154"/>
      <c r="N50" s="154"/>
      <c r="O50" s="155"/>
      <c r="P50" s="160"/>
      <c r="Q50" s="154"/>
      <c r="R50" s="154"/>
      <c r="S50" s="154"/>
      <c r="T50" s="158"/>
      <c r="U50" s="159"/>
      <c r="V50" s="161"/>
      <c r="W50" s="161"/>
      <c r="X50" s="161"/>
      <c r="Y50" s="161"/>
      <c r="Z50" s="162">
        <f t="shared" si="0"/>
        <v>0</v>
      </c>
      <c r="AA50" s="163">
        <f t="shared" si="1"/>
        <v>0</v>
      </c>
      <c r="AB50" s="431">
        <f>(3.14/4)*(Trees[[#This Row],[Diam]]/100)^2</f>
        <v>0</v>
      </c>
      <c r="AC50" s="164">
        <f>Trees[[#This Row],[Volumen]]</f>
        <v>0</v>
      </c>
      <c r="AD50" s="165" t="str">
        <f t="shared" si="2"/>
        <v>D</v>
      </c>
      <c r="AE50" s="166">
        <f>Industrias!S53</f>
        <v>0</v>
      </c>
      <c r="AF50" s="167" cm="1">
        <f t="array" ref="AF50">NoteEcolo(U50)</f>
        <v>0</v>
      </c>
      <c r="AG50" s="167">
        <f>PI()*(Trees[[#This Row],[Diam]]/2)^2</f>
        <v>0</v>
      </c>
      <c r="AH50" s="167">
        <f>IF(ISNA(IF(VLOOKUP(Trees[[#This Row],[Arbol]],Equipos!C:F, 2, FALSE)="Cortar",1,0)),0, IF(VLOOKUP(Trees[[#This Row],[Arbol]],Equipos!C:F, 2, FALSE)="Cortar",1,0))</f>
        <v>0</v>
      </c>
      <c r="AI50" s="167">
        <f t="array" aca="1" ref="AI50" ca="1">SUM(1*(NumCoupes=B50))</f>
        <v>2</v>
      </c>
    </row>
    <row r="51" spans="1:35">
      <c r="A51" s="153" t="s">
        <v>108</v>
      </c>
      <c r="B51" s="154"/>
      <c r="C51" s="155"/>
      <c r="D51" s="156"/>
      <c r="E51" s="157"/>
      <c r="F51" s="158"/>
      <c r="G51" s="159"/>
      <c r="H51" s="154"/>
      <c r="I51" s="155"/>
      <c r="J51" s="156"/>
      <c r="K51" s="156"/>
      <c r="L51" s="154"/>
      <c r="M51" s="154"/>
      <c r="N51" s="154"/>
      <c r="O51" s="155"/>
      <c r="P51" s="160"/>
      <c r="Q51" s="154"/>
      <c r="R51" s="154"/>
      <c r="S51" s="154"/>
      <c r="T51" s="158"/>
      <c r="U51" s="159"/>
      <c r="V51" s="161"/>
      <c r="W51" s="161"/>
      <c r="X51" s="161"/>
      <c r="Y51" s="161"/>
      <c r="Z51" s="162">
        <f t="shared" si="0"/>
        <v>0</v>
      </c>
      <c r="AA51" s="163">
        <f t="shared" si="1"/>
        <v>0</v>
      </c>
      <c r="AB51" s="431">
        <f>(3.14/4)*(Trees[[#This Row],[Diam]]/100)^2</f>
        <v>0</v>
      </c>
      <c r="AC51" s="164">
        <f>Trees[[#This Row],[Volumen]]</f>
        <v>0</v>
      </c>
      <c r="AD51" s="165" t="str">
        <f t="shared" si="2"/>
        <v>D</v>
      </c>
      <c r="AE51" s="166">
        <f>Industrias!S54</f>
        <v>0</v>
      </c>
      <c r="AF51" s="167" cm="1">
        <f t="array" ref="AF51">NoteEcolo(U51)</f>
        <v>0</v>
      </c>
      <c r="AG51" s="167">
        <f>PI()*(Trees[[#This Row],[Diam]]/2)^2</f>
        <v>0</v>
      </c>
      <c r="AH51" s="167">
        <f>IF(ISNA(IF(VLOOKUP(Trees[[#This Row],[Arbol]],Equipos!C:F, 2, FALSE)="Cortar",1,0)),0, IF(VLOOKUP(Trees[[#This Row],[Arbol]],Equipos!C:F, 2, FALSE)="Cortar",1,0))</f>
        <v>0</v>
      </c>
      <c r="AI51" s="167">
        <f t="array" aca="1" ref="AI51" ca="1">SUM(1*(NumCoupes=B51))</f>
        <v>2</v>
      </c>
    </row>
    <row r="52" spans="1:35">
      <c r="A52" s="153" t="s">
        <v>108</v>
      </c>
      <c r="B52" s="154"/>
      <c r="C52" s="155"/>
      <c r="D52" s="156"/>
      <c r="E52" s="157"/>
      <c r="F52" s="158"/>
      <c r="G52" s="159"/>
      <c r="H52" s="154"/>
      <c r="I52" s="155"/>
      <c r="J52" s="156"/>
      <c r="K52" s="156"/>
      <c r="L52" s="154"/>
      <c r="M52" s="154"/>
      <c r="N52" s="154"/>
      <c r="O52" s="155"/>
      <c r="P52" s="160"/>
      <c r="Q52" s="154"/>
      <c r="R52" s="154"/>
      <c r="S52" s="154"/>
      <c r="T52" s="158"/>
      <c r="U52" s="159"/>
      <c r="V52" s="161"/>
      <c r="W52" s="161"/>
      <c r="X52" s="161"/>
      <c r="Y52" s="161"/>
      <c r="Z52" s="162">
        <f t="shared" si="0"/>
        <v>0</v>
      </c>
      <c r="AA52" s="163">
        <f t="shared" si="1"/>
        <v>0</v>
      </c>
      <c r="AB52" s="431">
        <f>(3.14/4)*(Trees[[#This Row],[Diam]]/100)^2</f>
        <v>0</v>
      </c>
      <c r="AC52" s="164">
        <f>Trees[[#This Row],[Volumen]]</f>
        <v>0</v>
      </c>
      <c r="AD52" s="165" t="str">
        <f t="shared" si="2"/>
        <v>D</v>
      </c>
      <c r="AE52" s="166">
        <f>Industrias!S55</f>
        <v>0</v>
      </c>
      <c r="AF52" s="167" cm="1">
        <f t="array" ref="AF52">NoteEcolo(U52)</f>
        <v>0</v>
      </c>
      <c r="AG52" s="167">
        <f>PI()*(Trees[[#This Row],[Diam]]/2)^2</f>
        <v>0</v>
      </c>
      <c r="AH52" s="167">
        <f>IF(ISNA(IF(VLOOKUP(Trees[[#This Row],[Arbol]],Equipos!C:F, 2, FALSE)="Cortar",1,0)),0, IF(VLOOKUP(Trees[[#This Row],[Arbol]],Equipos!C:F, 2, FALSE)="Cortar",1,0))</f>
        <v>0</v>
      </c>
      <c r="AI52" s="167">
        <f t="array" aca="1" ref="AI52" ca="1">SUM(1*(NumCoupes=B52))</f>
        <v>2</v>
      </c>
    </row>
    <row r="53" spans="1:35">
      <c r="A53" s="153" t="s">
        <v>108</v>
      </c>
      <c r="B53" s="154"/>
      <c r="C53" s="155"/>
      <c r="D53" s="156"/>
      <c r="E53" s="157"/>
      <c r="F53" s="158"/>
      <c r="G53" s="159"/>
      <c r="H53" s="154"/>
      <c r="I53" s="155"/>
      <c r="J53" s="156"/>
      <c r="K53" s="156"/>
      <c r="L53" s="154"/>
      <c r="M53" s="154"/>
      <c r="N53" s="154"/>
      <c r="O53" s="155"/>
      <c r="P53" s="160"/>
      <c r="Q53" s="154"/>
      <c r="R53" s="154"/>
      <c r="S53" s="154"/>
      <c r="T53" s="158"/>
      <c r="U53" s="159"/>
      <c r="V53" s="161"/>
      <c r="W53" s="161"/>
      <c r="X53" s="161"/>
      <c r="Y53" s="161"/>
      <c r="Z53" s="162">
        <f t="shared" si="0"/>
        <v>0</v>
      </c>
      <c r="AA53" s="163">
        <f t="shared" si="1"/>
        <v>0</v>
      </c>
      <c r="AB53" s="431">
        <f>(3.14/4)*(Trees[[#This Row],[Diam]]/100)^2</f>
        <v>0</v>
      </c>
      <c r="AC53" s="164">
        <f>Trees[[#This Row],[Volumen]]</f>
        <v>0</v>
      </c>
      <c r="AD53" s="165" t="str">
        <f t="shared" si="2"/>
        <v>D</v>
      </c>
      <c r="AE53" s="166">
        <f>Industrias!S56</f>
        <v>0</v>
      </c>
      <c r="AF53" s="167" cm="1">
        <f t="array" ref="AF53">NoteEcolo(U53)</f>
        <v>0</v>
      </c>
      <c r="AG53" s="167">
        <f>PI()*(Trees[[#This Row],[Diam]]/2)^2</f>
        <v>0</v>
      </c>
      <c r="AH53" s="167">
        <f>IF(ISNA(IF(VLOOKUP(Trees[[#This Row],[Arbol]],Equipos!C:F, 2, FALSE)="Cortar",1,0)),0, IF(VLOOKUP(Trees[[#This Row],[Arbol]],Equipos!C:F, 2, FALSE)="Cortar",1,0))</f>
        <v>0</v>
      </c>
      <c r="AI53" s="167">
        <f t="array" aca="1" ref="AI53" ca="1">SUM(1*(NumCoupes=B53))</f>
        <v>2</v>
      </c>
    </row>
    <row r="54" spans="1:35">
      <c r="A54" s="153" t="s">
        <v>108</v>
      </c>
      <c r="B54" s="154"/>
      <c r="C54" s="155"/>
      <c r="D54" s="156"/>
      <c r="E54" s="157"/>
      <c r="F54" s="158"/>
      <c r="G54" s="159"/>
      <c r="H54" s="154"/>
      <c r="I54" s="155"/>
      <c r="J54" s="156"/>
      <c r="K54" s="156"/>
      <c r="L54" s="154"/>
      <c r="M54" s="154"/>
      <c r="N54" s="154"/>
      <c r="O54" s="155"/>
      <c r="P54" s="160"/>
      <c r="Q54" s="154"/>
      <c r="R54" s="154"/>
      <c r="S54" s="154"/>
      <c r="T54" s="158"/>
      <c r="U54" s="159"/>
      <c r="V54" s="161"/>
      <c r="W54" s="161"/>
      <c r="X54" s="161"/>
      <c r="Y54" s="161"/>
      <c r="Z54" s="162">
        <f t="shared" si="0"/>
        <v>0</v>
      </c>
      <c r="AA54" s="163">
        <f t="shared" si="1"/>
        <v>0</v>
      </c>
      <c r="AB54" s="431">
        <f>(3.14/4)*(Trees[[#This Row],[Diam]]/100)^2</f>
        <v>0</v>
      </c>
      <c r="AC54" s="164">
        <f>Trees[[#This Row],[Volumen]]</f>
        <v>0</v>
      </c>
      <c r="AD54" s="165" t="str">
        <f t="shared" si="2"/>
        <v>D</v>
      </c>
      <c r="AE54" s="166">
        <f>Industrias!S57</f>
        <v>0</v>
      </c>
      <c r="AF54" s="167" cm="1">
        <f t="array" ref="AF54">NoteEcolo(U54)</f>
        <v>0</v>
      </c>
      <c r="AG54" s="167">
        <f>PI()*(Trees[[#This Row],[Diam]]/2)^2</f>
        <v>0</v>
      </c>
      <c r="AH54" s="167">
        <f>IF(ISNA(IF(VLOOKUP(Trees[[#This Row],[Arbol]],Equipos!C:F, 2, FALSE)="Cortar",1,0)),0, IF(VLOOKUP(Trees[[#This Row],[Arbol]],Equipos!C:F, 2, FALSE)="Cortar",1,0))</f>
        <v>0</v>
      </c>
      <c r="AI54" s="167">
        <f t="array" aca="1" ref="AI54" ca="1">SUM(1*(NumCoupes=B54))</f>
        <v>2</v>
      </c>
    </row>
    <row r="55" spans="1:35">
      <c r="A55" s="153" t="s">
        <v>108</v>
      </c>
      <c r="B55" s="154"/>
      <c r="C55" s="155"/>
      <c r="D55" s="156"/>
      <c r="E55" s="157"/>
      <c r="F55" s="158"/>
      <c r="G55" s="159"/>
      <c r="H55" s="154"/>
      <c r="I55" s="155"/>
      <c r="J55" s="156"/>
      <c r="K55" s="156"/>
      <c r="L55" s="154"/>
      <c r="M55" s="154"/>
      <c r="N55" s="154"/>
      <c r="O55" s="155"/>
      <c r="P55" s="160"/>
      <c r="Q55" s="154"/>
      <c r="R55" s="154"/>
      <c r="S55" s="154"/>
      <c r="T55" s="158"/>
      <c r="U55" s="159"/>
      <c r="V55" s="161"/>
      <c r="W55" s="161"/>
      <c r="X55" s="161"/>
      <c r="Y55" s="161"/>
      <c r="Z55" s="162">
        <f t="shared" si="0"/>
        <v>0</v>
      </c>
      <c r="AA55" s="163">
        <f t="shared" si="1"/>
        <v>0</v>
      </c>
      <c r="AB55" s="431">
        <f>(3.14/4)*(Trees[[#This Row],[Diam]]/100)^2</f>
        <v>0</v>
      </c>
      <c r="AC55" s="164">
        <f>Trees[[#This Row],[Volumen]]</f>
        <v>0</v>
      </c>
      <c r="AD55" s="165" t="str">
        <f t="shared" si="2"/>
        <v>D</v>
      </c>
      <c r="AE55" s="166">
        <f>Industrias!S58</f>
        <v>0</v>
      </c>
      <c r="AF55" s="167" cm="1">
        <f t="array" ref="AF55">NoteEcolo(U55)</f>
        <v>0</v>
      </c>
      <c r="AG55" s="167">
        <f>PI()*(Trees[[#This Row],[Diam]]/2)^2</f>
        <v>0</v>
      </c>
      <c r="AH55" s="167">
        <f>IF(ISNA(IF(VLOOKUP(Trees[[#This Row],[Arbol]],Equipos!C:F, 2, FALSE)="Cortar",1,0)),0, IF(VLOOKUP(Trees[[#This Row],[Arbol]],Equipos!C:F, 2, FALSE)="Cortar",1,0))</f>
        <v>0</v>
      </c>
      <c r="AI55" s="167">
        <f t="array" aca="1" ref="AI55" ca="1">SUM(1*(NumCoupes=B55))</f>
        <v>2</v>
      </c>
    </row>
    <row r="56" spans="1:35">
      <c r="A56" s="153" t="s">
        <v>108</v>
      </c>
      <c r="B56" s="154"/>
      <c r="C56" s="155"/>
      <c r="D56" s="156"/>
      <c r="E56" s="157"/>
      <c r="F56" s="158"/>
      <c r="G56" s="159"/>
      <c r="H56" s="154"/>
      <c r="I56" s="155"/>
      <c r="J56" s="156"/>
      <c r="K56" s="156"/>
      <c r="L56" s="154"/>
      <c r="M56" s="154"/>
      <c r="N56" s="154"/>
      <c r="O56" s="155"/>
      <c r="P56" s="160"/>
      <c r="Q56" s="154"/>
      <c r="R56" s="154"/>
      <c r="S56" s="154"/>
      <c r="T56" s="158"/>
      <c r="U56" s="159"/>
      <c r="V56" s="161"/>
      <c r="W56" s="161"/>
      <c r="X56" s="161"/>
      <c r="Y56" s="161"/>
      <c r="Z56" s="162">
        <f t="shared" si="0"/>
        <v>0</v>
      </c>
      <c r="AA56" s="163">
        <f t="shared" si="1"/>
        <v>0</v>
      </c>
      <c r="AB56" s="431">
        <f>(3.14/4)*(Trees[[#This Row],[Diam]]/100)^2</f>
        <v>0</v>
      </c>
      <c r="AC56" s="164">
        <f>Trees[[#This Row],[Volumen]]</f>
        <v>0</v>
      </c>
      <c r="AD56" s="165" t="str">
        <f t="shared" si="2"/>
        <v>D</v>
      </c>
      <c r="AE56" s="166">
        <f>Industrias!S59</f>
        <v>0</v>
      </c>
      <c r="AF56" s="167" cm="1">
        <f t="array" ref="AF56">NoteEcolo(U56)</f>
        <v>0</v>
      </c>
      <c r="AG56" s="167">
        <f>PI()*(Trees[[#This Row],[Diam]]/2)^2</f>
        <v>0</v>
      </c>
      <c r="AH56" s="167">
        <f>IF(ISNA(IF(VLOOKUP(Trees[[#This Row],[Arbol]],Equipos!C:F, 2, FALSE)="Cortar",1,0)),0, IF(VLOOKUP(Trees[[#This Row],[Arbol]],Equipos!C:F, 2, FALSE)="Cortar",1,0))</f>
        <v>0</v>
      </c>
      <c r="AI56" s="167">
        <f t="array" aca="1" ref="AI56" ca="1">SUM(1*(NumCoupes=B56))</f>
        <v>2</v>
      </c>
    </row>
    <row r="57" spans="1:35">
      <c r="A57" s="153" t="s">
        <v>108</v>
      </c>
      <c r="B57" s="154"/>
      <c r="C57" s="155"/>
      <c r="D57" s="156"/>
      <c r="E57" s="157"/>
      <c r="F57" s="158"/>
      <c r="G57" s="159"/>
      <c r="H57" s="154"/>
      <c r="I57" s="155"/>
      <c r="J57" s="156"/>
      <c r="K57" s="156"/>
      <c r="L57" s="154"/>
      <c r="M57" s="154"/>
      <c r="N57" s="154"/>
      <c r="O57" s="155"/>
      <c r="P57" s="160"/>
      <c r="Q57" s="154"/>
      <c r="R57" s="154"/>
      <c r="S57" s="154"/>
      <c r="T57" s="158"/>
      <c r="U57" s="159"/>
      <c r="V57" s="161"/>
      <c r="W57" s="161"/>
      <c r="X57" s="161"/>
      <c r="Y57" s="161"/>
      <c r="Z57" s="162">
        <f t="shared" si="0"/>
        <v>0</v>
      </c>
      <c r="AA57" s="163">
        <f t="shared" si="1"/>
        <v>0</v>
      </c>
      <c r="AB57" s="431">
        <f>(3.14/4)*(Trees[[#This Row],[Diam]]/100)^2</f>
        <v>0</v>
      </c>
      <c r="AC57" s="164">
        <f>Trees[[#This Row],[Volumen]]</f>
        <v>0</v>
      </c>
      <c r="AD57" s="165" t="str">
        <f t="shared" si="2"/>
        <v>D</v>
      </c>
      <c r="AE57" s="166">
        <f>Industrias!S60</f>
        <v>0</v>
      </c>
      <c r="AF57" s="167" cm="1">
        <f t="array" ref="AF57">NoteEcolo(U57)</f>
        <v>0</v>
      </c>
      <c r="AG57" s="167">
        <f>PI()*(Trees[[#This Row],[Diam]]/2)^2</f>
        <v>0</v>
      </c>
      <c r="AH57" s="167">
        <f>IF(ISNA(IF(VLOOKUP(Trees[[#This Row],[Arbol]],Equipos!C:F, 2, FALSE)="Cortar",1,0)),0, IF(VLOOKUP(Trees[[#This Row],[Arbol]],Equipos!C:F, 2, FALSE)="Cortar",1,0))</f>
        <v>0</v>
      </c>
      <c r="AI57" s="167">
        <f t="array" aca="1" ref="AI57" ca="1">SUM(1*(NumCoupes=B57))</f>
        <v>2</v>
      </c>
    </row>
    <row r="58" spans="1:35">
      <c r="A58" s="153" t="s">
        <v>108</v>
      </c>
      <c r="B58" s="154"/>
      <c r="C58" s="155"/>
      <c r="D58" s="156"/>
      <c r="E58" s="157"/>
      <c r="F58" s="158"/>
      <c r="G58" s="159"/>
      <c r="H58" s="154"/>
      <c r="I58" s="155"/>
      <c r="J58" s="156"/>
      <c r="K58" s="156"/>
      <c r="L58" s="154"/>
      <c r="M58" s="154"/>
      <c r="N58" s="154"/>
      <c r="O58" s="155"/>
      <c r="P58" s="160"/>
      <c r="Q58" s="154"/>
      <c r="R58" s="154"/>
      <c r="S58" s="154"/>
      <c r="T58" s="158"/>
      <c r="U58" s="159"/>
      <c r="V58" s="161"/>
      <c r="W58" s="161"/>
      <c r="X58" s="161"/>
      <c r="Y58" s="161"/>
      <c r="Z58" s="162">
        <f t="shared" si="0"/>
        <v>0</v>
      </c>
      <c r="AA58" s="163">
        <f t="shared" si="1"/>
        <v>0</v>
      </c>
      <c r="AB58" s="431">
        <f>(3.14/4)*(Trees[[#This Row],[Diam]]/100)^2</f>
        <v>0</v>
      </c>
      <c r="AC58" s="164">
        <f>Trees[[#This Row],[Volumen]]</f>
        <v>0</v>
      </c>
      <c r="AD58" s="165" t="str">
        <f t="shared" si="2"/>
        <v>D</v>
      </c>
      <c r="AE58" s="166">
        <f>Industrias!S61</f>
        <v>0</v>
      </c>
      <c r="AF58" s="167" cm="1">
        <f t="array" ref="AF58">NoteEcolo(U58)</f>
        <v>0</v>
      </c>
      <c r="AG58" s="167">
        <f>PI()*(Trees[[#This Row],[Diam]]/2)^2</f>
        <v>0</v>
      </c>
      <c r="AH58" s="167">
        <f>IF(ISNA(IF(VLOOKUP(Trees[[#This Row],[Arbol]],Equipos!C:F, 2, FALSE)="Cortar",1,0)),0, IF(VLOOKUP(Trees[[#This Row],[Arbol]],Equipos!C:F, 2, FALSE)="Cortar",1,0))</f>
        <v>0</v>
      </c>
      <c r="AI58" s="167">
        <f t="array" aca="1" ref="AI58" ca="1">SUM(1*(NumCoupes=B58))</f>
        <v>2</v>
      </c>
    </row>
    <row r="59" spans="1:35">
      <c r="A59" s="153" t="s">
        <v>108</v>
      </c>
      <c r="B59" s="154"/>
      <c r="C59" s="155"/>
      <c r="D59" s="156"/>
      <c r="E59" s="157"/>
      <c r="F59" s="158"/>
      <c r="G59" s="159"/>
      <c r="H59" s="154"/>
      <c r="I59" s="155"/>
      <c r="J59" s="156"/>
      <c r="K59" s="156"/>
      <c r="L59" s="154"/>
      <c r="M59" s="154"/>
      <c r="N59" s="154"/>
      <c r="O59" s="155"/>
      <c r="P59" s="160"/>
      <c r="Q59" s="154"/>
      <c r="R59" s="154"/>
      <c r="S59" s="154"/>
      <c r="T59" s="158"/>
      <c r="U59" s="159"/>
      <c r="V59" s="161"/>
      <c r="W59" s="161"/>
      <c r="X59" s="161"/>
      <c r="Y59" s="161"/>
      <c r="Z59" s="162">
        <f t="shared" si="0"/>
        <v>0</v>
      </c>
      <c r="AA59" s="163">
        <f t="shared" si="1"/>
        <v>0</v>
      </c>
      <c r="AB59" s="431">
        <f>(3.14/4)*(Trees[[#This Row],[Diam]]/100)^2</f>
        <v>0</v>
      </c>
      <c r="AC59" s="164">
        <f>Trees[[#This Row],[Volumen]]</f>
        <v>0</v>
      </c>
      <c r="AD59" s="165" t="str">
        <f t="shared" si="2"/>
        <v>D</v>
      </c>
      <c r="AE59" s="166">
        <f>Industrias!S62</f>
        <v>0</v>
      </c>
      <c r="AF59" s="167" cm="1">
        <f t="array" ref="AF59">NoteEcolo(U59)</f>
        <v>0</v>
      </c>
      <c r="AG59" s="167">
        <f>PI()*(Trees[[#This Row],[Diam]]/2)^2</f>
        <v>0</v>
      </c>
      <c r="AH59" s="167">
        <f>IF(ISNA(IF(VLOOKUP(Trees[[#This Row],[Arbol]],Equipos!C:F, 2, FALSE)="Cortar",1,0)),0, IF(VLOOKUP(Trees[[#This Row],[Arbol]],Equipos!C:F, 2, FALSE)="Cortar",1,0))</f>
        <v>0</v>
      </c>
      <c r="AI59" s="167">
        <f t="array" aca="1" ref="AI59" ca="1">SUM(1*(NumCoupes=B59))</f>
        <v>2</v>
      </c>
    </row>
    <row r="60" spans="1:35">
      <c r="A60" s="153" t="s">
        <v>108</v>
      </c>
      <c r="B60" s="154"/>
      <c r="C60" s="155"/>
      <c r="D60" s="156"/>
      <c r="E60" s="157"/>
      <c r="F60" s="158"/>
      <c r="G60" s="159"/>
      <c r="H60" s="154"/>
      <c r="I60" s="155"/>
      <c r="J60" s="156"/>
      <c r="K60" s="156"/>
      <c r="L60" s="154"/>
      <c r="M60" s="154"/>
      <c r="N60" s="154"/>
      <c r="O60" s="155"/>
      <c r="P60" s="160"/>
      <c r="Q60" s="154"/>
      <c r="R60" s="154"/>
      <c r="S60" s="154"/>
      <c r="T60" s="158"/>
      <c r="U60" s="159"/>
      <c r="V60" s="161"/>
      <c r="W60" s="161"/>
      <c r="X60" s="161"/>
      <c r="Y60" s="161"/>
      <c r="Z60" s="162">
        <f t="shared" si="0"/>
        <v>0</v>
      </c>
      <c r="AA60" s="163">
        <f t="shared" si="1"/>
        <v>0</v>
      </c>
      <c r="AB60" s="431">
        <f>(3.14/4)*(Trees[[#This Row],[Diam]]/100)^2</f>
        <v>0</v>
      </c>
      <c r="AC60" s="164">
        <f>Trees[[#This Row],[Volumen]]</f>
        <v>0</v>
      </c>
      <c r="AD60" s="165" t="str">
        <f t="shared" si="2"/>
        <v>D</v>
      </c>
      <c r="AE60" s="166">
        <f>Industrias!S63</f>
        <v>0</v>
      </c>
      <c r="AF60" s="167" cm="1">
        <f t="array" ref="AF60">NoteEcolo(U60)</f>
        <v>0</v>
      </c>
      <c r="AG60" s="167">
        <f>PI()*(Trees[[#This Row],[Diam]]/2)^2</f>
        <v>0</v>
      </c>
      <c r="AH60" s="167">
        <f>IF(ISNA(IF(VLOOKUP(Trees[[#This Row],[Arbol]],Equipos!C:F, 2, FALSE)="Cortar",1,0)),0, IF(VLOOKUP(Trees[[#This Row],[Arbol]],Equipos!C:F, 2, FALSE)="Cortar",1,0))</f>
        <v>0</v>
      </c>
      <c r="AI60" s="167">
        <f t="array" aca="1" ref="AI60" ca="1">SUM(1*(NumCoupes=B60))</f>
        <v>2</v>
      </c>
    </row>
    <row r="61" spans="1:35">
      <c r="A61" s="153" t="s">
        <v>108</v>
      </c>
      <c r="B61" s="154"/>
      <c r="C61" s="155"/>
      <c r="D61" s="156"/>
      <c r="E61" s="157"/>
      <c r="F61" s="158"/>
      <c r="G61" s="159"/>
      <c r="H61" s="154"/>
      <c r="I61" s="155"/>
      <c r="J61" s="156"/>
      <c r="K61" s="156"/>
      <c r="L61" s="154"/>
      <c r="M61" s="154"/>
      <c r="N61" s="154"/>
      <c r="O61" s="155"/>
      <c r="P61" s="160"/>
      <c r="Q61" s="154"/>
      <c r="R61" s="154"/>
      <c r="S61" s="154"/>
      <c r="T61" s="158"/>
      <c r="U61" s="159"/>
      <c r="V61" s="161"/>
      <c r="W61" s="161"/>
      <c r="X61" s="161"/>
      <c r="Y61" s="161"/>
      <c r="Z61" s="162">
        <f t="shared" si="0"/>
        <v>0</v>
      </c>
      <c r="AA61" s="163">
        <f t="shared" si="1"/>
        <v>0</v>
      </c>
      <c r="AB61" s="431">
        <f>(3.14/4)*(Trees[[#This Row],[Diam]]/100)^2</f>
        <v>0</v>
      </c>
      <c r="AC61" s="164">
        <f>Trees[[#This Row],[Volumen]]</f>
        <v>0</v>
      </c>
      <c r="AD61" s="165" t="str">
        <f t="shared" si="2"/>
        <v>D</v>
      </c>
      <c r="AE61" s="166">
        <f>Industrias!S64</f>
        <v>0</v>
      </c>
      <c r="AF61" s="167" cm="1">
        <f t="array" ref="AF61">NoteEcolo(U61)</f>
        <v>0</v>
      </c>
      <c r="AG61" s="167">
        <f>PI()*(Trees[[#This Row],[Diam]]/2)^2</f>
        <v>0</v>
      </c>
      <c r="AH61" s="167">
        <f>IF(ISNA(IF(VLOOKUP(Trees[[#This Row],[Arbol]],Equipos!C:F, 2, FALSE)="Cortar",1,0)),0, IF(VLOOKUP(Trees[[#This Row],[Arbol]],Equipos!C:F, 2, FALSE)="Cortar",1,0))</f>
        <v>0</v>
      </c>
      <c r="AI61" s="167">
        <f t="array" aca="1" ref="AI61" ca="1">SUM(1*(NumCoupes=B61))</f>
        <v>2</v>
      </c>
    </row>
    <row r="62" spans="1:35">
      <c r="A62" s="153" t="s">
        <v>108</v>
      </c>
      <c r="B62" s="154"/>
      <c r="C62" s="155"/>
      <c r="D62" s="156"/>
      <c r="E62" s="157"/>
      <c r="F62" s="158"/>
      <c r="G62" s="159"/>
      <c r="H62" s="154"/>
      <c r="I62" s="155"/>
      <c r="J62" s="156"/>
      <c r="K62" s="156"/>
      <c r="L62" s="154"/>
      <c r="M62" s="154"/>
      <c r="N62" s="154"/>
      <c r="O62" s="155"/>
      <c r="P62" s="160"/>
      <c r="Q62" s="154"/>
      <c r="R62" s="154"/>
      <c r="S62" s="154"/>
      <c r="T62" s="158"/>
      <c r="U62" s="159"/>
      <c r="V62" s="161"/>
      <c r="W62" s="161"/>
      <c r="X62" s="161"/>
      <c r="Y62" s="161"/>
      <c r="Z62" s="162">
        <f t="shared" si="0"/>
        <v>0</v>
      </c>
      <c r="AA62" s="163">
        <f t="shared" si="1"/>
        <v>0</v>
      </c>
      <c r="AB62" s="431">
        <f>(3.14/4)*(Trees[[#This Row],[Diam]]/100)^2</f>
        <v>0</v>
      </c>
      <c r="AC62" s="164">
        <f>Trees[[#This Row],[Volumen]]</f>
        <v>0</v>
      </c>
      <c r="AD62" s="165" t="str">
        <f t="shared" si="2"/>
        <v>D</v>
      </c>
      <c r="AE62" s="166">
        <f>Industrias!S65</f>
        <v>0</v>
      </c>
      <c r="AF62" s="167" cm="1">
        <f t="array" ref="AF62">NoteEcolo(U62)</f>
        <v>0</v>
      </c>
      <c r="AG62" s="167">
        <f>PI()*(Trees[[#This Row],[Diam]]/2)^2</f>
        <v>0</v>
      </c>
      <c r="AH62" s="167">
        <f>IF(ISNA(IF(VLOOKUP(Trees[[#This Row],[Arbol]],Equipos!C:F, 2, FALSE)="Cortar",1,0)),0, IF(VLOOKUP(Trees[[#This Row],[Arbol]],Equipos!C:F, 2, FALSE)="Cortar",1,0))</f>
        <v>0</v>
      </c>
      <c r="AI62" s="167">
        <f t="array" aca="1" ref="AI62" ca="1">SUM(1*(NumCoupes=B62))</f>
        <v>2</v>
      </c>
    </row>
    <row r="63" spans="1:35">
      <c r="A63" s="153" t="s">
        <v>108</v>
      </c>
      <c r="B63" s="154"/>
      <c r="C63" s="155"/>
      <c r="D63" s="156"/>
      <c r="E63" s="157"/>
      <c r="F63" s="158"/>
      <c r="G63" s="159"/>
      <c r="H63" s="154"/>
      <c r="I63" s="155"/>
      <c r="J63" s="156"/>
      <c r="K63" s="156"/>
      <c r="L63" s="154"/>
      <c r="M63" s="154"/>
      <c r="N63" s="154"/>
      <c r="O63" s="155"/>
      <c r="P63" s="160"/>
      <c r="Q63" s="154"/>
      <c r="R63" s="154"/>
      <c r="S63" s="154"/>
      <c r="T63" s="158"/>
      <c r="U63" s="159"/>
      <c r="V63" s="161"/>
      <c r="W63" s="161"/>
      <c r="X63" s="161"/>
      <c r="Y63" s="161"/>
      <c r="Z63" s="162">
        <f t="shared" si="0"/>
        <v>0</v>
      </c>
      <c r="AA63" s="163">
        <f t="shared" si="1"/>
        <v>0</v>
      </c>
      <c r="AB63" s="431">
        <f>(3.14/4)*(Trees[[#This Row],[Diam]]/100)^2</f>
        <v>0</v>
      </c>
      <c r="AC63" s="164">
        <f>Trees[[#This Row],[Volumen]]</f>
        <v>0</v>
      </c>
      <c r="AD63" s="165" t="str">
        <f t="shared" si="2"/>
        <v>D</v>
      </c>
      <c r="AE63" s="166">
        <f>Industrias!S66</f>
        <v>0</v>
      </c>
      <c r="AF63" s="167" cm="1">
        <f t="array" ref="AF63">NoteEcolo(U63)</f>
        <v>0</v>
      </c>
      <c r="AG63" s="167">
        <f>PI()*(Trees[[#This Row],[Diam]]/2)^2</f>
        <v>0</v>
      </c>
      <c r="AH63" s="167">
        <f>IF(ISNA(IF(VLOOKUP(Trees[[#This Row],[Arbol]],Equipos!C:F, 2, FALSE)="Cortar",1,0)),0, IF(VLOOKUP(Trees[[#This Row],[Arbol]],Equipos!C:F, 2, FALSE)="Cortar",1,0))</f>
        <v>0</v>
      </c>
      <c r="AI63" s="167">
        <f t="array" aca="1" ref="AI63" ca="1">SUM(1*(NumCoupes=B63))</f>
        <v>2</v>
      </c>
    </row>
    <row r="64" spans="1:35">
      <c r="A64" s="153" t="s">
        <v>108</v>
      </c>
      <c r="B64" s="154"/>
      <c r="C64" s="155"/>
      <c r="D64" s="156"/>
      <c r="E64" s="157"/>
      <c r="F64" s="158"/>
      <c r="G64" s="159"/>
      <c r="H64" s="154"/>
      <c r="I64" s="155"/>
      <c r="J64" s="156"/>
      <c r="K64" s="156"/>
      <c r="L64" s="154"/>
      <c r="M64" s="154"/>
      <c r="N64" s="154"/>
      <c r="O64" s="155"/>
      <c r="P64" s="160"/>
      <c r="Q64" s="154"/>
      <c r="R64" s="154"/>
      <c r="S64" s="154"/>
      <c r="T64" s="158"/>
      <c r="U64" s="159"/>
      <c r="V64" s="161"/>
      <c r="W64" s="161"/>
      <c r="X64" s="161"/>
      <c r="Y64" s="161"/>
      <c r="Z64" s="162">
        <f t="shared" si="0"/>
        <v>0</v>
      </c>
      <c r="AA64" s="163">
        <f t="shared" si="1"/>
        <v>0</v>
      </c>
      <c r="AB64" s="431">
        <f>(3.14/4)*(Trees[[#This Row],[Diam]]/100)^2</f>
        <v>0</v>
      </c>
      <c r="AC64" s="164">
        <f>Trees[[#This Row],[Volumen]]</f>
        <v>0</v>
      </c>
      <c r="AD64" s="165" t="str">
        <f t="shared" si="2"/>
        <v>D</v>
      </c>
      <c r="AE64" s="166">
        <f>Industrias!S67</f>
        <v>0</v>
      </c>
      <c r="AF64" s="167" cm="1">
        <f t="array" ref="AF64">NoteEcolo(U64)</f>
        <v>0</v>
      </c>
      <c r="AG64" s="167">
        <f>PI()*(Trees[[#This Row],[Diam]]/2)^2</f>
        <v>0</v>
      </c>
      <c r="AH64" s="167">
        <f>IF(ISNA(IF(VLOOKUP(Trees[[#This Row],[Arbol]],Equipos!C:F, 2, FALSE)="Cortar",1,0)),0, IF(VLOOKUP(Trees[[#This Row],[Arbol]],Equipos!C:F, 2, FALSE)="Cortar",1,0))</f>
        <v>0</v>
      </c>
      <c r="AI64" s="167">
        <f t="array" aca="1" ref="AI64" ca="1">SUM(1*(NumCoupes=B64))</f>
        <v>2</v>
      </c>
    </row>
    <row r="65" spans="1:35">
      <c r="A65" s="153" t="s">
        <v>108</v>
      </c>
      <c r="B65" s="154"/>
      <c r="C65" s="155"/>
      <c r="D65" s="156"/>
      <c r="E65" s="157"/>
      <c r="F65" s="158"/>
      <c r="G65" s="159"/>
      <c r="H65" s="154"/>
      <c r="I65" s="155"/>
      <c r="J65" s="156"/>
      <c r="K65" s="156"/>
      <c r="L65" s="154"/>
      <c r="M65" s="154"/>
      <c r="N65" s="154"/>
      <c r="O65" s="155"/>
      <c r="P65" s="160"/>
      <c r="Q65" s="154"/>
      <c r="R65" s="154"/>
      <c r="S65" s="154"/>
      <c r="T65" s="158"/>
      <c r="U65" s="159"/>
      <c r="V65" s="161"/>
      <c r="W65" s="161"/>
      <c r="X65" s="161"/>
      <c r="Y65" s="161"/>
      <c r="Z65" s="162">
        <f t="shared" si="0"/>
        <v>0</v>
      </c>
      <c r="AA65" s="163">
        <f t="shared" si="1"/>
        <v>0</v>
      </c>
      <c r="AB65" s="431">
        <f>(3.14/4)*(Trees[[#This Row],[Diam]]/100)^2</f>
        <v>0</v>
      </c>
      <c r="AC65" s="164">
        <f>Trees[[#This Row],[Volumen]]</f>
        <v>0</v>
      </c>
      <c r="AD65" s="165" t="str">
        <f t="shared" si="2"/>
        <v>D</v>
      </c>
      <c r="AE65" s="166">
        <f>Industrias!S68</f>
        <v>0</v>
      </c>
      <c r="AF65" s="167" cm="1">
        <f t="array" ref="AF65">NoteEcolo(U65)</f>
        <v>0</v>
      </c>
      <c r="AG65" s="167">
        <f>PI()*(Trees[[#This Row],[Diam]]/2)^2</f>
        <v>0</v>
      </c>
      <c r="AH65" s="167">
        <f>IF(ISNA(IF(VLOOKUP(Trees[[#This Row],[Arbol]],Equipos!C:F, 2, FALSE)="Cortar",1,0)),0, IF(VLOOKUP(Trees[[#This Row],[Arbol]],Equipos!C:F, 2, FALSE)="Cortar",1,0))</f>
        <v>0</v>
      </c>
      <c r="AI65" s="167">
        <f t="array" aca="1" ref="AI65" ca="1">SUM(1*(NumCoupes=B65))</f>
        <v>2</v>
      </c>
    </row>
    <row r="66" spans="1:35">
      <c r="A66" s="153" t="s">
        <v>108</v>
      </c>
      <c r="B66" s="154"/>
      <c r="C66" s="155"/>
      <c r="D66" s="156"/>
      <c r="E66" s="157"/>
      <c r="F66" s="158"/>
      <c r="G66" s="159"/>
      <c r="H66" s="154"/>
      <c r="I66" s="155"/>
      <c r="J66" s="156"/>
      <c r="K66" s="156"/>
      <c r="L66" s="154"/>
      <c r="M66" s="154"/>
      <c r="N66" s="154"/>
      <c r="O66" s="155"/>
      <c r="P66" s="160"/>
      <c r="Q66" s="154"/>
      <c r="R66" s="154"/>
      <c r="S66" s="154"/>
      <c r="T66" s="158"/>
      <c r="U66" s="159"/>
      <c r="V66" s="161"/>
      <c r="W66" s="161"/>
      <c r="X66" s="161"/>
      <c r="Y66" s="161"/>
      <c r="Z66" s="162">
        <f t="shared" ref="Z66:Z129" si="3">(H66+I66)/2</f>
        <v>0</v>
      </c>
      <c r="AA66" s="163">
        <f t="shared" ref="AA66:AA129" si="4">INT(Z66/5+0.5)*5</f>
        <v>0</v>
      </c>
      <c r="AB66" s="431">
        <f>(3.14/4)*(Trees[[#This Row],[Diam]]/100)^2</f>
        <v>0</v>
      </c>
      <c r="AC66" s="164">
        <f>Trees[[#This Row],[Volumen]]</f>
        <v>0</v>
      </c>
      <c r="AD66" s="165" t="str">
        <f t="shared" ref="AD66:AD129" si="5">IF(L66&lt;&gt;0,"A",IF(M66&lt;&gt;0,"B",IF(N66&lt;&gt;0,"C","D")))</f>
        <v>D</v>
      </c>
      <c r="AE66" s="166">
        <f>Industrias!S69</f>
        <v>0</v>
      </c>
      <c r="AF66" s="167" cm="1">
        <f t="array" ref="AF66">NoteEcolo(U66)</f>
        <v>0</v>
      </c>
      <c r="AG66" s="167">
        <f>PI()*(Trees[[#This Row],[Diam]]/2)^2</f>
        <v>0</v>
      </c>
      <c r="AH66" s="167">
        <f>IF(ISNA(IF(VLOOKUP(Trees[[#This Row],[Arbol]],Equipos!C:F, 2, FALSE)="Cortar",1,0)),0, IF(VLOOKUP(Trees[[#This Row],[Arbol]],Equipos!C:F, 2, FALSE)="Cortar",1,0))</f>
        <v>0</v>
      </c>
      <c r="AI66" s="167">
        <f t="array" aca="1" ref="AI66" ca="1">SUM(1*(NumCoupes=B66))</f>
        <v>2</v>
      </c>
    </row>
    <row r="67" spans="1:35">
      <c r="A67" s="153" t="s">
        <v>108</v>
      </c>
      <c r="B67" s="154"/>
      <c r="C67" s="155"/>
      <c r="D67" s="156"/>
      <c r="E67" s="157"/>
      <c r="F67" s="158"/>
      <c r="G67" s="159"/>
      <c r="H67" s="154"/>
      <c r="I67" s="155"/>
      <c r="J67" s="156"/>
      <c r="K67" s="156"/>
      <c r="L67" s="154"/>
      <c r="M67" s="154"/>
      <c r="N67" s="154"/>
      <c r="O67" s="155"/>
      <c r="P67" s="160"/>
      <c r="Q67" s="154"/>
      <c r="R67" s="154"/>
      <c r="S67" s="154"/>
      <c r="T67" s="158"/>
      <c r="U67" s="159"/>
      <c r="V67" s="161"/>
      <c r="W67" s="161"/>
      <c r="X67" s="161"/>
      <c r="Y67" s="161"/>
      <c r="Z67" s="162">
        <f t="shared" si="3"/>
        <v>0</v>
      </c>
      <c r="AA67" s="163">
        <f t="shared" si="4"/>
        <v>0</v>
      </c>
      <c r="AB67" s="431">
        <f>(3.14/4)*(Trees[[#This Row],[Diam]]/100)^2</f>
        <v>0</v>
      </c>
      <c r="AC67" s="164">
        <f>Trees[[#This Row],[Volumen]]</f>
        <v>0</v>
      </c>
      <c r="AD67" s="165" t="str">
        <f t="shared" si="5"/>
        <v>D</v>
      </c>
      <c r="AE67" s="166">
        <f>Industrias!S70</f>
        <v>0</v>
      </c>
      <c r="AF67" s="167" cm="1">
        <f t="array" ref="AF67">NoteEcolo(U67)</f>
        <v>0</v>
      </c>
      <c r="AG67" s="167">
        <f>PI()*(Trees[[#This Row],[Diam]]/2)^2</f>
        <v>0</v>
      </c>
      <c r="AH67" s="167">
        <f>IF(ISNA(IF(VLOOKUP(Trees[[#This Row],[Arbol]],Equipos!C:F, 2, FALSE)="Cortar",1,0)),0, IF(VLOOKUP(Trees[[#This Row],[Arbol]],Equipos!C:F, 2, FALSE)="Cortar",1,0))</f>
        <v>0</v>
      </c>
      <c r="AI67" s="167">
        <f t="array" aca="1" ref="AI67" ca="1">SUM(1*(NumCoupes=B67))</f>
        <v>2</v>
      </c>
    </row>
    <row r="68" spans="1:35">
      <c r="A68" s="153" t="s">
        <v>108</v>
      </c>
      <c r="B68" s="154"/>
      <c r="C68" s="155"/>
      <c r="D68" s="156"/>
      <c r="E68" s="157"/>
      <c r="F68" s="158"/>
      <c r="G68" s="159"/>
      <c r="H68" s="154"/>
      <c r="I68" s="155"/>
      <c r="J68" s="156"/>
      <c r="K68" s="156"/>
      <c r="L68" s="154"/>
      <c r="M68" s="154"/>
      <c r="N68" s="154"/>
      <c r="O68" s="155"/>
      <c r="P68" s="160"/>
      <c r="Q68" s="154"/>
      <c r="R68" s="154"/>
      <c r="S68" s="154"/>
      <c r="T68" s="158"/>
      <c r="U68" s="159"/>
      <c r="V68" s="161"/>
      <c r="W68" s="161"/>
      <c r="X68" s="161"/>
      <c r="Y68" s="161"/>
      <c r="Z68" s="162">
        <f t="shared" si="3"/>
        <v>0</v>
      </c>
      <c r="AA68" s="163">
        <f t="shared" si="4"/>
        <v>0</v>
      </c>
      <c r="AB68" s="431">
        <f>(3.14/4)*(Trees[[#This Row],[Diam]]/100)^2</f>
        <v>0</v>
      </c>
      <c r="AC68" s="164">
        <f>Trees[[#This Row],[Volumen]]</f>
        <v>0</v>
      </c>
      <c r="AD68" s="165" t="str">
        <f t="shared" si="5"/>
        <v>D</v>
      </c>
      <c r="AE68" s="166">
        <f>Industrias!S71</f>
        <v>0</v>
      </c>
      <c r="AF68" s="167" cm="1">
        <f t="array" ref="AF68">NoteEcolo(U68)</f>
        <v>0</v>
      </c>
      <c r="AG68" s="167">
        <f>PI()*(Trees[[#This Row],[Diam]]/2)^2</f>
        <v>0</v>
      </c>
      <c r="AH68" s="167">
        <f>IF(ISNA(IF(VLOOKUP(Trees[[#This Row],[Arbol]],Equipos!C:F, 2, FALSE)="Cortar",1,0)),0, IF(VLOOKUP(Trees[[#This Row],[Arbol]],Equipos!C:F, 2, FALSE)="Cortar",1,0))</f>
        <v>0</v>
      </c>
      <c r="AI68" s="167">
        <f t="array" aca="1" ref="AI68" ca="1">SUM(1*(NumCoupes=B68))</f>
        <v>2</v>
      </c>
    </row>
    <row r="69" spans="1:35">
      <c r="A69" s="153" t="s">
        <v>108</v>
      </c>
      <c r="B69" s="154"/>
      <c r="C69" s="155"/>
      <c r="D69" s="156"/>
      <c r="E69" s="157"/>
      <c r="F69" s="158"/>
      <c r="G69" s="159"/>
      <c r="H69" s="154"/>
      <c r="I69" s="155"/>
      <c r="J69" s="156"/>
      <c r="K69" s="156"/>
      <c r="L69" s="154"/>
      <c r="M69" s="154"/>
      <c r="N69" s="154"/>
      <c r="O69" s="155"/>
      <c r="P69" s="160"/>
      <c r="Q69" s="154"/>
      <c r="R69" s="154"/>
      <c r="S69" s="154"/>
      <c r="T69" s="158"/>
      <c r="U69" s="159"/>
      <c r="V69" s="161"/>
      <c r="W69" s="161"/>
      <c r="X69" s="161"/>
      <c r="Y69" s="161"/>
      <c r="Z69" s="162">
        <f t="shared" si="3"/>
        <v>0</v>
      </c>
      <c r="AA69" s="163">
        <f t="shared" si="4"/>
        <v>0</v>
      </c>
      <c r="AB69" s="431">
        <f>(3.14/4)*(Trees[[#This Row],[Diam]]/100)^2</f>
        <v>0</v>
      </c>
      <c r="AC69" s="164">
        <f>Trees[[#This Row],[Volumen]]</f>
        <v>0</v>
      </c>
      <c r="AD69" s="165" t="str">
        <f t="shared" si="5"/>
        <v>D</v>
      </c>
      <c r="AE69" s="166">
        <f>Industrias!S72</f>
        <v>0</v>
      </c>
      <c r="AF69" s="167" cm="1">
        <f t="array" ref="AF69">NoteEcolo(U69)</f>
        <v>0</v>
      </c>
      <c r="AG69" s="167">
        <f>PI()*(Trees[[#This Row],[Diam]]/2)^2</f>
        <v>0</v>
      </c>
      <c r="AH69" s="167">
        <f>IF(ISNA(IF(VLOOKUP(Trees[[#This Row],[Arbol]],Equipos!C:F, 2, FALSE)="Cortar",1,0)),0, IF(VLOOKUP(Trees[[#This Row],[Arbol]],Equipos!C:F, 2, FALSE)="Cortar",1,0))</f>
        <v>0</v>
      </c>
      <c r="AI69" s="167">
        <f t="array" aca="1" ref="AI69" ca="1">SUM(1*(NumCoupes=B69))</f>
        <v>2</v>
      </c>
    </row>
    <row r="70" spans="1:35">
      <c r="A70" s="153" t="s">
        <v>108</v>
      </c>
      <c r="B70" s="154"/>
      <c r="C70" s="155"/>
      <c r="D70" s="156"/>
      <c r="E70" s="157"/>
      <c r="F70" s="158"/>
      <c r="G70" s="159"/>
      <c r="H70" s="154"/>
      <c r="I70" s="155"/>
      <c r="J70" s="156"/>
      <c r="K70" s="156"/>
      <c r="L70" s="154"/>
      <c r="M70" s="154"/>
      <c r="N70" s="154"/>
      <c r="O70" s="155"/>
      <c r="P70" s="160"/>
      <c r="Q70" s="154"/>
      <c r="R70" s="154"/>
      <c r="S70" s="154"/>
      <c r="T70" s="158"/>
      <c r="U70" s="159"/>
      <c r="V70" s="161"/>
      <c r="W70" s="161"/>
      <c r="X70" s="161"/>
      <c r="Y70" s="161"/>
      <c r="Z70" s="162">
        <f t="shared" si="3"/>
        <v>0</v>
      </c>
      <c r="AA70" s="163">
        <f t="shared" si="4"/>
        <v>0</v>
      </c>
      <c r="AB70" s="431">
        <f>(3.14/4)*(Trees[[#This Row],[Diam]]/100)^2</f>
        <v>0</v>
      </c>
      <c r="AC70" s="164">
        <f>Trees[[#This Row],[Volumen]]</f>
        <v>0</v>
      </c>
      <c r="AD70" s="165" t="str">
        <f t="shared" si="5"/>
        <v>D</v>
      </c>
      <c r="AE70" s="166">
        <f>Industrias!S73</f>
        <v>0</v>
      </c>
      <c r="AF70" s="167" cm="1">
        <f t="array" ref="AF70">NoteEcolo(U70)</f>
        <v>0</v>
      </c>
      <c r="AG70" s="167">
        <f>PI()*(Trees[[#This Row],[Diam]]/2)^2</f>
        <v>0</v>
      </c>
      <c r="AH70" s="167">
        <f>IF(ISNA(IF(VLOOKUP(Trees[[#This Row],[Arbol]],Equipos!C:F, 2, FALSE)="Cortar",1,0)),0, IF(VLOOKUP(Trees[[#This Row],[Arbol]],Equipos!C:F, 2, FALSE)="Cortar",1,0))</f>
        <v>0</v>
      </c>
      <c r="AI70" s="167">
        <f t="array" aca="1" ref="AI70" ca="1">SUM(1*(NumCoupes=B70))</f>
        <v>2</v>
      </c>
    </row>
    <row r="71" spans="1:35">
      <c r="A71" s="153" t="s">
        <v>108</v>
      </c>
      <c r="B71" s="154"/>
      <c r="C71" s="155"/>
      <c r="D71" s="156"/>
      <c r="E71" s="157"/>
      <c r="F71" s="158"/>
      <c r="G71" s="159"/>
      <c r="H71" s="154"/>
      <c r="I71" s="155"/>
      <c r="J71" s="156"/>
      <c r="K71" s="156"/>
      <c r="L71" s="154"/>
      <c r="M71" s="154"/>
      <c r="N71" s="154"/>
      <c r="O71" s="155"/>
      <c r="P71" s="160"/>
      <c r="Q71" s="154"/>
      <c r="R71" s="154"/>
      <c r="S71" s="154"/>
      <c r="T71" s="158"/>
      <c r="U71" s="159"/>
      <c r="V71" s="161"/>
      <c r="W71" s="161"/>
      <c r="X71" s="161"/>
      <c r="Y71" s="161"/>
      <c r="Z71" s="162">
        <f t="shared" si="3"/>
        <v>0</v>
      </c>
      <c r="AA71" s="163">
        <f t="shared" si="4"/>
        <v>0</v>
      </c>
      <c r="AB71" s="431">
        <f>(3.14/4)*(Trees[[#This Row],[Diam]]/100)^2</f>
        <v>0</v>
      </c>
      <c r="AC71" s="164">
        <f>Trees[[#This Row],[Volumen]]</f>
        <v>0</v>
      </c>
      <c r="AD71" s="165" t="str">
        <f t="shared" si="5"/>
        <v>D</v>
      </c>
      <c r="AE71" s="166">
        <f>Industrias!S74</f>
        <v>0</v>
      </c>
      <c r="AF71" s="167" cm="1">
        <f t="array" ref="AF71">NoteEcolo(U71)</f>
        <v>0</v>
      </c>
      <c r="AG71" s="167">
        <f>PI()*(Trees[[#This Row],[Diam]]/2)^2</f>
        <v>0</v>
      </c>
      <c r="AH71" s="167">
        <f>IF(ISNA(IF(VLOOKUP(Trees[[#This Row],[Arbol]],Equipos!C:F, 2, FALSE)="Cortar",1,0)),0, IF(VLOOKUP(Trees[[#This Row],[Arbol]],Equipos!C:F, 2, FALSE)="Cortar",1,0))</f>
        <v>0</v>
      </c>
      <c r="AI71" s="167">
        <f t="array" aca="1" ref="AI71" ca="1">SUM(1*(NumCoupes=B71))</f>
        <v>2</v>
      </c>
    </row>
    <row r="72" spans="1:35">
      <c r="A72" s="153" t="s">
        <v>108</v>
      </c>
      <c r="B72" s="154"/>
      <c r="C72" s="155"/>
      <c r="D72" s="156"/>
      <c r="E72" s="157"/>
      <c r="F72" s="158"/>
      <c r="G72" s="159"/>
      <c r="H72" s="154"/>
      <c r="I72" s="155"/>
      <c r="J72" s="156"/>
      <c r="K72" s="156"/>
      <c r="L72" s="154"/>
      <c r="M72" s="154"/>
      <c r="N72" s="154"/>
      <c r="O72" s="155"/>
      <c r="P72" s="160"/>
      <c r="Q72" s="154"/>
      <c r="R72" s="154"/>
      <c r="S72" s="154"/>
      <c r="T72" s="158"/>
      <c r="U72" s="159"/>
      <c r="V72" s="161"/>
      <c r="W72" s="161"/>
      <c r="X72" s="161"/>
      <c r="Y72" s="161"/>
      <c r="Z72" s="162">
        <f t="shared" si="3"/>
        <v>0</v>
      </c>
      <c r="AA72" s="163">
        <f t="shared" si="4"/>
        <v>0</v>
      </c>
      <c r="AB72" s="431">
        <f>(3.14/4)*(Trees[[#This Row],[Diam]]/100)^2</f>
        <v>0</v>
      </c>
      <c r="AC72" s="164">
        <f>Trees[[#This Row],[Volumen]]</f>
        <v>0</v>
      </c>
      <c r="AD72" s="165" t="str">
        <f t="shared" si="5"/>
        <v>D</v>
      </c>
      <c r="AE72" s="166">
        <f>Industrias!S75</f>
        <v>0</v>
      </c>
      <c r="AF72" s="167" cm="1">
        <f t="array" ref="AF72">NoteEcolo(U72)</f>
        <v>0</v>
      </c>
      <c r="AG72" s="167">
        <f>PI()*(Trees[[#This Row],[Diam]]/2)^2</f>
        <v>0</v>
      </c>
      <c r="AH72" s="167">
        <f>IF(ISNA(IF(VLOOKUP(Trees[[#This Row],[Arbol]],Equipos!C:F, 2, FALSE)="Cortar",1,0)),0, IF(VLOOKUP(Trees[[#This Row],[Arbol]],Equipos!C:F, 2, FALSE)="Cortar",1,0))</f>
        <v>0</v>
      </c>
      <c r="AI72" s="167">
        <f t="array" aca="1" ref="AI72" ca="1">SUM(1*(NumCoupes=B72))</f>
        <v>2</v>
      </c>
    </row>
    <row r="73" spans="1:35">
      <c r="A73" s="153" t="s">
        <v>108</v>
      </c>
      <c r="B73" s="154"/>
      <c r="C73" s="155"/>
      <c r="D73" s="156"/>
      <c r="E73" s="157"/>
      <c r="F73" s="158"/>
      <c r="G73" s="159"/>
      <c r="H73" s="154"/>
      <c r="I73" s="155"/>
      <c r="J73" s="156"/>
      <c r="K73" s="156"/>
      <c r="L73" s="154"/>
      <c r="M73" s="154"/>
      <c r="N73" s="154"/>
      <c r="O73" s="155"/>
      <c r="P73" s="160"/>
      <c r="Q73" s="154"/>
      <c r="R73" s="154"/>
      <c r="S73" s="154"/>
      <c r="T73" s="158"/>
      <c r="U73" s="159"/>
      <c r="V73" s="161"/>
      <c r="W73" s="161"/>
      <c r="X73" s="161"/>
      <c r="Y73" s="161"/>
      <c r="Z73" s="162">
        <f t="shared" si="3"/>
        <v>0</v>
      </c>
      <c r="AA73" s="163">
        <f t="shared" si="4"/>
        <v>0</v>
      </c>
      <c r="AB73" s="431">
        <f>(3.14/4)*(Trees[[#This Row],[Diam]]/100)^2</f>
        <v>0</v>
      </c>
      <c r="AC73" s="164">
        <f>Trees[[#This Row],[Volumen]]</f>
        <v>0</v>
      </c>
      <c r="AD73" s="165" t="str">
        <f t="shared" si="5"/>
        <v>D</v>
      </c>
      <c r="AE73" s="166">
        <f>Industrias!S76</f>
        <v>0</v>
      </c>
      <c r="AF73" s="167" cm="1">
        <f t="array" ref="AF73">NoteEcolo(U73)</f>
        <v>0</v>
      </c>
      <c r="AG73" s="167">
        <f>PI()*(Trees[[#This Row],[Diam]]/2)^2</f>
        <v>0</v>
      </c>
      <c r="AH73" s="167">
        <f>IF(ISNA(IF(VLOOKUP(Trees[[#This Row],[Arbol]],Equipos!C:F, 2, FALSE)="Cortar",1,0)),0, IF(VLOOKUP(Trees[[#This Row],[Arbol]],Equipos!C:F, 2, FALSE)="Cortar",1,0))</f>
        <v>0</v>
      </c>
      <c r="AI73" s="167">
        <f t="array" aca="1" ref="AI73" ca="1">SUM(1*(NumCoupes=B73))</f>
        <v>2</v>
      </c>
    </row>
    <row r="74" spans="1:35">
      <c r="A74" s="153" t="s">
        <v>108</v>
      </c>
      <c r="B74" s="154"/>
      <c r="C74" s="155"/>
      <c r="D74" s="156"/>
      <c r="E74" s="157"/>
      <c r="F74" s="158"/>
      <c r="G74" s="159"/>
      <c r="H74" s="154"/>
      <c r="I74" s="155"/>
      <c r="J74" s="156"/>
      <c r="K74" s="156"/>
      <c r="L74" s="154"/>
      <c r="M74" s="154"/>
      <c r="N74" s="154"/>
      <c r="O74" s="155"/>
      <c r="P74" s="160"/>
      <c r="Q74" s="154"/>
      <c r="R74" s="154"/>
      <c r="S74" s="154"/>
      <c r="T74" s="158"/>
      <c r="U74" s="159"/>
      <c r="V74" s="161"/>
      <c r="W74" s="161"/>
      <c r="X74" s="161"/>
      <c r="Y74" s="161"/>
      <c r="Z74" s="162">
        <f t="shared" si="3"/>
        <v>0</v>
      </c>
      <c r="AA74" s="163">
        <f t="shared" si="4"/>
        <v>0</v>
      </c>
      <c r="AB74" s="431">
        <f>(3.14/4)*(Trees[[#This Row],[Diam]]/100)^2</f>
        <v>0</v>
      </c>
      <c r="AC74" s="164">
        <f>Trees[[#This Row],[Volumen]]</f>
        <v>0</v>
      </c>
      <c r="AD74" s="165" t="str">
        <f t="shared" si="5"/>
        <v>D</v>
      </c>
      <c r="AE74" s="166">
        <f>Industrias!S77</f>
        <v>0</v>
      </c>
      <c r="AF74" s="167" cm="1">
        <f t="array" ref="AF74">NoteEcolo(U74)</f>
        <v>0</v>
      </c>
      <c r="AG74" s="167">
        <f>PI()*(Trees[[#This Row],[Diam]]/2)^2</f>
        <v>0</v>
      </c>
      <c r="AH74" s="167">
        <f>IF(ISNA(IF(VLOOKUP(Trees[[#This Row],[Arbol]],Equipos!C:F, 2, FALSE)="Cortar",1,0)),0, IF(VLOOKUP(Trees[[#This Row],[Arbol]],Equipos!C:F, 2, FALSE)="Cortar",1,0))</f>
        <v>0</v>
      </c>
      <c r="AI74" s="167">
        <f t="array" aca="1" ref="AI74" ca="1">SUM(1*(NumCoupes=B74))</f>
        <v>2</v>
      </c>
    </row>
    <row r="75" spans="1:35">
      <c r="A75" s="153" t="s">
        <v>108</v>
      </c>
      <c r="B75" s="154"/>
      <c r="C75" s="155"/>
      <c r="D75" s="156"/>
      <c r="E75" s="157"/>
      <c r="F75" s="158"/>
      <c r="G75" s="159"/>
      <c r="H75" s="154"/>
      <c r="I75" s="155"/>
      <c r="J75" s="156"/>
      <c r="K75" s="156"/>
      <c r="L75" s="154"/>
      <c r="M75" s="154"/>
      <c r="N75" s="154"/>
      <c r="O75" s="155"/>
      <c r="P75" s="160"/>
      <c r="Q75" s="154"/>
      <c r="R75" s="154"/>
      <c r="S75" s="154"/>
      <c r="T75" s="158"/>
      <c r="U75" s="159"/>
      <c r="V75" s="161"/>
      <c r="W75" s="161"/>
      <c r="X75" s="161"/>
      <c r="Y75" s="161"/>
      <c r="Z75" s="162">
        <f t="shared" si="3"/>
        <v>0</v>
      </c>
      <c r="AA75" s="163">
        <f t="shared" si="4"/>
        <v>0</v>
      </c>
      <c r="AB75" s="431">
        <f>(3.14/4)*(Trees[[#This Row],[Diam]]/100)^2</f>
        <v>0</v>
      </c>
      <c r="AC75" s="164">
        <f>Trees[[#This Row],[Volumen]]</f>
        <v>0</v>
      </c>
      <c r="AD75" s="165" t="str">
        <f t="shared" si="5"/>
        <v>D</v>
      </c>
      <c r="AE75" s="166">
        <f>Industrias!S78</f>
        <v>0</v>
      </c>
      <c r="AF75" s="167" cm="1">
        <f t="array" ref="AF75">NoteEcolo(U75)</f>
        <v>0</v>
      </c>
      <c r="AG75" s="167">
        <f>PI()*(Trees[[#This Row],[Diam]]/2)^2</f>
        <v>0</v>
      </c>
      <c r="AH75" s="167">
        <f>IF(ISNA(IF(VLOOKUP(Trees[[#This Row],[Arbol]],Equipos!C:F, 2, FALSE)="Cortar",1,0)),0, IF(VLOOKUP(Trees[[#This Row],[Arbol]],Equipos!C:F, 2, FALSE)="Cortar",1,0))</f>
        <v>0</v>
      </c>
      <c r="AI75" s="167">
        <f t="array" aca="1" ref="AI75" ca="1">SUM(1*(NumCoupes=B75))</f>
        <v>2</v>
      </c>
    </row>
    <row r="76" spans="1:35">
      <c r="A76" s="153" t="s">
        <v>108</v>
      </c>
      <c r="B76" s="154"/>
      <c r="C76" s="155"/>
      <c r="D76" s="156"/>
      <c r="E76" s="157"/>
      <c r="F76" s="158"/>
      <c r="G76" s="159"/>
      <c r="H76" s="154"/>
      <c r="I76" s="155"/>
      <c r="J76" s="156"/>
      <c r="K76" s="156"/>
      <c r="L76" s="154"/>
      <c r="M76" s="154"/>
      <c r="N76" s="154"/>
      <c r="O76" s="155"/>
      <c r="P76" s="160"/>
      <c r="Q76" s="154"/>
      <c r="R76" s="154"/>
      <c r="S76" s="154"/>
      <c r="T76" s="158"/>
      <c r="U76" s="159"/>
      <c r="V76" s="161"/>
      <c r="W76" s="161"/>
      <c r="X76" s="161"/>
      <c r="Y76" s="161"/>
      <c r="Z76" s="162">
        <f t="shared" si="3"/>
        <v>0</v>
      </c>
      <c r="AA76" s="163">
        <f t="shared" si="4"/>
        <v>0</v>
      </c>
      <c r="AB76" s="431">
        <f>(3.14/4)*(Trees[[#This Row],[Diam]]/100)^2</f>
        <v>0</v>
      </c>
      <c r="AC76" s="164">
        <f>Trees[[#This Row],[Volumen]]</f>
        <v>0</v>
      </c>
      <c r="AD76" s="165" t="str">
        <f t="shared" si="5"/>
        <v>D</v>
      </c>
      <c r="AE76" s="166">
        <f>Industrias!S79</f>
        <v>0</v>
      </c>
      <c r="AF76" s="167" cm="1">
        <f t="array" ref="AF76">NoteEcolo(U76)</f>
        <v>0</v>
      </c>
      <c r="AG76" s="167">
        <f>PI()*(Trees[[#This Row],[Diam]]/2)^2</f>
        <v>0</v>
      </c>
      <c r="AH76" s="167">
        <f>IF(ISNA(IF(VLOOKUP(Trees[[#This Row],[Arbol]],Equipos!C:F, 2, FALSE)="Cortar",1,0)),0, IF(VLOOKUP(Trees[[#This Row],[Arbol]],Equipos!C:F, 2, FALSE)="Cortar",1,0))</f>
        <v>0</v>
      </c>
      <c r="AI76" s="167">
        <f t="array" aca="1" ref="AI76" ca="1">SUM(1*(NumCoupes=B76))</f>
        <v>2</v>
      </c>
    </row>
    <row r="77" spans="1:35">
      <c r="A77" s="153" t="s">
        <v>108</v>
      </c>
      <c r="B77" s="154"/>
      <c r="C77" s="155"/>
      <c r="D77" s="156"/>
      <c r="E77" s="157"/>
      <c r="F77" s="158"/>
      <c r="G77" s="159"/>
      <c r="H77" s="154"/>
      <c r="I77" s="155"/>
      <c r="J77" s="156"/>
      <c r="K77" s="156"/>
      <c r="L77" s="154"/>
      <c r="M77" s="154"/>
      <c r="N77" s="154"/>
      <c r="O77" s="155"/>
      <c r="P77" s="160"/>
      <c r="Q77" s="154"/>
      <c r="R77" s="154"/>
      <c r="S77" s="154"/>
      <c r="T77" s="158"/>
      <c r="U77" s="159"/>
      <c r="V77" s="161"/>
      <c r="W77" s="161"/>
      <c r="X77" s="161"/>
      <c r="Y77" s="161"/>
      <c r="Z77" s="162">
        <f t="shared" si="3"/>
        <v>0</v>
      </c>
      <c r="AA77" s="163">
        <f t="shared" si="4"/>
        <v>0</v>
      </c>
      <c r="AB77" s="431">
        <f>(3.14/4)*(Trees[[#This Row],[Diam]]/100)^2</f>
        <v>0</v>
      </c>
      <c r="AC77" s="164">
        <f>Trees[[#This Row],[Volumen]]</f>
        <v>0</v>
      </c>
      <c r="AD77" s="165" t="str">
        <f t="shared" si="5"/>
        <v>D</v>
      </c>
      <c r="AE77" s="166">
        <f>Industrias!S80</f>
        <v>0</v>
      </c>
      <c r="AF77" s="167" cm="1">
        <f t="array" ref="AF77">NoteEcolo(U77)</f>
        <v>0</v>
      </c>
      <c r="AG77" s="167">
        <f>PI()*(Trees[[#This Row],[Diam]]/2)^2</f>
        <v>0</v>
      </c>
      <c r="AH77" s="167">
        <f>IF(ISNA(IF(VLOOKUP(Trees[[#This Row],[Arbol]],Equipos!C:F, 2, FALSE)="Cortar",1,0)),0, IF(VLOOKUP(Trees[[#This Row],[Arbol]],Equipos!C:F, 2, FALSE)="Cortar",1,0))</f>
        <v>0</v>
      </c>
      <c r="AI77" s="167">
        <f t="array" aca="1" ref="AI77" ca="1">SUM(1*(NumCoupes=B77))</f>
        <v>2</v>
      </c>
    </row>
    <row r="78" spans="1:35">
      <c r="A78" s="153" t="s">
        <v>108</v>
      </c>
      <c r="B78" s="154"/>
      <c r="C78" s="155"/>
      <c r="D78" s="156"/>
      <c r="E78" s="157"/>
      <c r="F78" s="158"/>
      <c r="G78" s="159"/>
      <c r="H78" s="154"/>
      <c r="I78" s="155"/>
      <c r="J78" s="156"/>
      <c r="K78" s="156"/>
      <c r="L78" s="154"/>
      <c r="M78" s="154"/>
      <c r="N78" s="154"/>
      <c r="O78" s="155"/>
      <c r="P78" s="160"/>
      <c r="Q78" s="154"/>
      <c r="R78" s="154"/>
      <c r="S78" s="154"/>
      <c r="T78" s="158"/>
      <c r="U78" s="159"/>
      <c r="V78" s="161"/>
      <c r="W78" s="161"/>
      <c r="X78" s="161"/>
      <c r="Y78" s="161"/>
      <c r="Z78" s="162">
        <f t="shared" si="3"/>
        <v>0</v>
      </c>
      <c r="AA78" s="163">
        <f t="shared" si="4"/>
        <v>0</v>
      </c>
      <c r="AB78" s="431">
        <f>(3.14/4)*(Trees[[#This Row],[Diam]]/100)^2</f>
        <v>0</v>
      </c>
      <c r="AC78" s="164">
        <f>Trees[[#This Row],[Volumen]]</f>
        <v>0</v>
      </c>
      <c r="AD78" s="165" t="str">
        <f t="shared" si="5"/>
        <v>D</v>
      </c>
      <c r="AE78" s="166">
        <f>Industrias!S81</f>
        <v>0</v>
      </c>
      <c r="AF78" s="167" cm="1">
        <f t="array" ref="AF78">NoteEcolo(U78)</f>
        <v>0</v>
      </c>
      <c r="AG78" s="167">
        <f>PI()*(Trees[[#This Row],[Diam]]/2)^2</f>
        <v>0</v>
      </c>
      <c r="AH78" s="167">
        <f>IF(ISNA(IF(VLOOKUP(Trees[[#This Row],[Arbol]],Equipos!C:F, 2, FALSE)="Cortar",1,0)),0, IF(VLOOKUP(Trees[[#This Row],[Arbol]],Equipos!C:F, 2, FALSE)="Cortar",1,0))</f>
        <v>0</v>
      </c>
      <c r="AI78" s="167">
        <f t="array" aca="1" ref="AI78" ca="1">SUM(1*(NumCoupes=B78))</f>
        <v>2</v>
      </c>
    </row>
    <row r="79" spans="1:35">
      <c r="A79" s="153" t="s">
        <v>108</v>
      </c>
      <c r="B79" s="154"/>
      <c r="C79" s="155"/>
      <c r="D79" s="156"/>
      <c r="E79" s="157"/>
      <c r="F79" s="158"/>
      <c r="G79" s="159"/>
      <c r="H79" s="154"/>
      <c r="I79" s="155"/>
      <c r="J79" s="156"/>
      <c r="K79" s="156"/>
      <c r="L79" s="154"/>
      <c r="M79" s="154"/>
      <c r="N79" s="154"/>
      <c r="O79" s="155"/>
      <c r="P79" s="160"/>
      <c r="Q79" s="154"/>
      <c r="R79" s="154"/>
      <c r="S79" s="154"/>
      <c r="T79" s="158"/>
      <c r="U79" s="159"/>
      <c r="V79" s="161"/>
      <c r="W79" s="161"/>
      <c r="X79" s="161"/>
      <c r="Y79" s="161"/>
      <c r="Z79" s="162">
        <f t="shared" si="3"/>
        <v>0</v>
      </c>
      <c r="AA79" s="163">
        <f t="shared" si="4"/>
        <v>0</v>
      </c>
      <c r="AB79" s="431">
        <f>(3.14/4)*(Trees[[#This Row],[Diam]]/100)^2</f>
        <v>0</v>
      </c>
      <c r="AC79" s="164">
        <f>Trees[[#This Row],[Volumen]]</f>
        <v>0</v>
      </c>
      <c r="AD79" s="165" t="str">
        <f t="shared" si="5"/>
        <v>D</v>
      </c>
      <c r="AE79" s="166">
        <f>Industrias!S82</f>
        <v>0</v>
      </c>
      <c r="AF79" s="167" cm="1">
        <f t="array" ref="AF79">NoteEcolo(U79)</f>
        <v>0</v>
      </c>
      <c r="AG79" s="167">
        <f>PI()*(Trees[[#This Row],[Diam]]/2)^2</f>
        <v>0</v>
      </c>
      <c r="AH79" s="167">
        <f>IF(ISNA(IF(VLOOKUP(Trees[[#This Row],[Arbol]],Equipos!C:F, 2, FALSE)="Cortar",1,0)),0, IF(VLOOKUP(Trees[[#This Row],[Arbol]],Equipos!C:F, 2, FALSE)="Cortar",1,0))</f>
        <v>0</v>
      </c>
      <c r="AI79" s="167">
        <f t="array" aca="1" ref="AI79" ca="1">SUM(1*(NumCoupes=B79))</f>
        <v>2</v>
      </c>
    </row>
    <row r="80" spans="1:35">
      <c r="A80" s="153" t="s">
        <v>108</v>
      </c>
      <c r="B80" s="154"/>
      <c r="C80" s="155"/>
      <c r="D80" s="156"/>
      <c r="E80" s="157"/>
      <c r="F80" s="158"/>
      <c r="G80" s="159"/>
      <c r="H80" s="154"/>
      <c r="I80" s="155"/>
      <c r="J80" s="156"/>
      <c r="K80" s="156"/>
      <c r="L80" s="154"/>
      <c r="M80" s="154"/>
      <c r="N80" s="154"/>
      <c r="O80" s="155"/>
      <c r="P80" s="160"/>
      <c r="Q80" s="154"/>
      <c r="R80" s="154"/>
      <c r="S80" s="154"/>
      <c r="T80" s="158"/>
      <c r="U80" s="159"/>
      <c r="V80" s="161"/>
      <c r="W80" s="161"/>
      <c r="X80" s="161"/>
      <c r="Y80" s="161"/>
      <c r="Z80" s="162">
        <f t="shared" si="3"/>
        <v>0</v>
      </c>
      <c r="AA80" s="163">
        <f t="shared" si="4"/>
        <v>0</v>
      </c>
      <c r="AB80" s="431">
        <f>(3.14/4)*(Trees[[#This Row],[Diam]]/100)^2</f>
        <v>0</v>
      </c>
      <c r="AC80" s="164">
        <f>Trees[[#This Row],[Volumen]]</f>
        <v>0</v>
      </c>
      <c r="AD80" s="165" t="str">
        <f t="shared" si="5"/>
        <v>D</v>
      </c>
      <c r="AE80" s="166">
        <f>Industrias!S83</f>
        <v>0</v>
      </c>
      <c r="AF80" s="167" cm="1">
        <f t="array" ref="AF80">NoteEcolo(U80)</f>
        <v>0</v>
      </c>
      <c r="AG80" s="167">
        <f>PI()*(Trees[[#This Row],[Diam]]/2)^2</f>
        <v>0</v>
      </c>
      <c r="AH80" s="167">
        <f>IF(ISNA(IF(VLOOKUP(Trees[[#This Row],[Arbol]],Equipos!C:F, 2, FALSE)="Cortar",1,0)),0, IF(VLOOKUP(Trees[[#This Row],[Arbol]],Equipos!C:F, 2, FALSE)="Cortar",1,0))</f>
        <v>0</v>
      </c>
      <c r="AI80" s="167">
        <f t="array" aca="1" ref="AI80" ca="1">SUM(1*(NumCoupes=B80))</f>
        <v>2</v>
      </c>
    </row>
    <row r="81" spans="1:35">
      <c r="A81" s="153" t="s">
        <v>108</v>
      </c>
      <c r="B81" s="154"/>
      <c r="C81" s="155"/>
      <c r="D81" s="156"/>
      <c r="E81" s="157"/>
      <c r="F81" s="158"/>
      <c r="G81" s="159"/>
      <c r="H81" s="154"/>
      <c r="I81" s="155"/>
      <c r="J81" s="156"/>
      <c r="K81" s="156"/>
      <c r="L81" s="154"/>
      <c r="M81" s="154"/>
      <c r="N81" s="154"/>
      <c r="O81" s="155"/>
      <c r="P81" s="160"/>
      <c r="Q81" s="154"/>
      <c r="R81" s="154"/>
      <c r="S81" s="154"/>
      <c r="T81" s="158"/>
      <c r="U81" s="159"/>
      <c r="V81" s="161"/>
      <c r="W81" s="161"/>
      <c r="X81" s="161"/>
      <c r="Y81" s="161"/>
      <c r="Z81" s="162">
        <f t="shared" si="3"/>
        <v>0</v>
      </c>
      <c r="AA81" s="163">
        <f t="shared" si="4"/>
        <v>0</v>
      </c>
      <c r="AB81" s="431">
        <f>(3.14/4)*(Trees[[#This Row],[Diam]]/100)^2</f>
        <v>0</v>
      </c>
      <c r="AC81" s="164">
        <f>Trees[[#This Row],[Volumen]]</f>
        <v>0</v>
      </c>
      <c r="AD81" s="165" t="str">
        <f t="shared" si="5"/>
        <v>D</v>
      </c>
      <c r="AE81" s="166">
        <f>Industrias!S84</f>
        <v>0</v>
      </c>
      <c r="AF81" s="167" cm="1">
        <f t="array" ref="AF81">NoteEcolo(U81)</f>
        <v>0</v>
      </c>
      <c r="AG81" s="167">
        <f>PI()*(Trees[[#This Row],[Diam]]/2)^2</f>
        <v>0</v>
      </c>
      <c r="AH81" s="167">
        <f>IF(ISNA(IF(VLOOKUP(Trees[[#This Row],[Arbol]],Equipos!C:F, 2, FALSE)="Cortar",1,0)),0, IF(VLOOKUP(Trees[[#This Row],[Arbol]],Equipos!C:F, 2, FALSE)="Cortar",1,0))</f>
        <v>0</v>
      </c>
      <c r="AI81" s="167">
        <f t="array" aca="1" ref="AI81" ca="1">SUM(1*(NumCoupes=B81))</f>
        <v>2</v>
      </c>
    </row>
    <row r="82" spans="1:35">
      <c r="A82" s="153" t="s">
        <v>108</v>
      </c>
      <c r="B82" s="154"/>
      <c r="C82" s="155"/>
      <c r="D82" s="156"/>
      <c r="E82" s="157"/>
      <c r="F82" s="158"/>
      <c r="G82" s="159"/>
      <c r="H82" s="154"/>
      <c r="I82" s="155"/>
      <c r="J82" s="156"/>
      <c r="K82" s="156"/>
      <c r="L82" s="154"/>
      <c r="M82" s="154"/>
      <c r="N82" s="154"/>
      <c r="O82" s="155"/>
      <c r="P82" s="160"/>
      <c r="Q82" s="154"/>
      <c r="R82" s="154"/>
      <c r="S82" s="154"/>
      <c r="T82" s="158"/>
      <c r="U82" s="159"/>
      <c r="V82" s="161"/>
      <c r="W82" s="161"/>
      <c r="X82" s="161"/>
      <c r="Y82" s="161"/>
      <c r="Z82" s="162">
        <f t="shared" si="3"/>
        <v>0</v>
      </c>
      <c r="AA82" s="163">
        <f t="shared" si="4"/>
        <v>0</v>
      </c>
      <c r="AB82" s="431">
        <f>(3.14/4)*(Trees[[#This Row],[Diam]]/100)^2</f>
        <v>0</v>
      </c>
      <c r="AC82" s="164">
        <f>Trees[[#This Row],[Volumen]]</f>
        <v>0</v>
      </c>
      <c r="AD82" s="165" t="str">
        <f t="shared" si="5"/>
        <v>D</v>
      </c>
      <c r="AE82" s="166">
        <f>Industrias!S85</f>
        <v>0</v>
      </c>
      <c r="AF82" s="167" cm="1">
        <f t="array" ref="AF82">NoteEcolo(U82)</f>
        <v>0</v>
      </c>
      <c r="AG82" s="167">
        <f>PI()*(Trees[[#This Row],[Diam]]/2)^2</f>
        <v>0</v>
      </c>
      <c r="AH82" s="167">
        <f>IF(ISNA(IF(VLOOKUP(Trees[[#This Row],[Arbol]],Equipos!C:F, 2, FALSE)="Cortar",1,0)),0, IF(VLOOKUP(Trees[[#This Row],[Arbol]],Equipos!C:F, 2, FALSE)="Cortar",1,0))</f>
        <v>0</v>
      </c>
      <c r="AI82" s="167">
        <f t="array" aca="1" ref="AI82" ca="1">SUM(1*(NumCoupes=B82))</f>
        <v>2</v>
      </c>
    </row>
    <row r="83" spans="1:35">
      <c r="A83" s="153" t="s">
        <v>108</v>
      </c>
      <c r="B83" s="154"/>
      <c r="C83" s="155"/>
      <c r="D83" s="156"/>
      <c r="E83" s="157"/>
      <c r="F83" s="158"/>
      <c r="G83" s="159"/>
      <c r="H83" s="154"/>
      <c r="I83" s="155"/>
      <c r="J83" s="156"/>
      <c r="K83" s="156"/>
      <c r="L83" s="154"/>
      <c r="M83" s="154"/>
      <c r="N83" s="154"/>
      <c r="O83" s="155"/>
      <c r="P83" s="160"/>
      <c r="Q83" s="154"/>
      <c r="R83" s="154"/>
      <c r="S83" s="154"/>
      <c r="T83" s="158"/>
      <c r="U83" s="159"/>
      <c r="V83" s="161"/>
      <c r="W83" s="161"/>
      <c r="X83" s="161"/>
      <c r="Y83" s="161"/>
      <c r="Z83" s="162">
        <f t="shared" si="3"/>
        <v>0</v>
      </c>
      <c r="AA83" s="163">
        <f t="shared" si="4"/>
        <v>0</v>
      </c>
      <c r="AB83" s="431">
        <f>(3.14/4)*(Trees[[#This Row],[Diam]]/100)^2</f>
        <v>0</v>
      </c>
      <c r="AC83" s="164">
        <f>Trees[[#This Row],[Volumen]]</f>
        <v>0</v>
      </c>
      <c r="AD83" s="165" t="str">
        <f t="shared" si="5"/>
        <v>D</v>
      </c>
      <c r="AE83" s="166">
        <f>Industrias!S86</f>
        <v>0</v>
      </c>
      <c r="AF83" s="167" cm="1">
        <f t="array" ref="AF83">NoteEcolo(U83)</f>
        <v>0</v>
      </c>
      <c r="AG83" s="167">
        <f>PI()*(Trees[[#This Row],[Diam]]/2)^2</f>
        <v>0</v>
      </c>
      <c r="AH83" s="167">
        <f>IF(ISNA(IF(VLOOKUP(Trees[[#This Row],[Arbol]],Equipos!C:F, 2, FALSE)="Cortar",1,0)),0, IF(VLOOKUP(Trees[[#This Row],[Arbol]],Equipos!C:F, 2, FALSE)="Cortar",1,0))</f>
        <v>0</v>
      </c>
      <c r="AI83" s="167">
        <f t="array" aca="1" ref="AI83" ca="1">SUM(1*(NumCoupes=B83))</f>
        <v>2</v>
      </c>
    </row>
    <row r="84" spans="1:35">
      <c r="A84" s="153" t="s">
        <v>108</v>
      </c>
      <c r="B84" s="154"/>
      <c r="C84" s="155"/>
      <c r="D84" s="156"/>
      <c r="E84" s="157"/>
      <c r="F84" s="158"/>
      <c r="G84" s="159"/>
      <c r="H84" s="154"/>
      <c r="I84" s="155"/>
      <c r="J84" s="156"/>
      <c r="K84" s="156"/>
      <c r="L84" s="154"/>
      <c r="M84" s="154"/>
      <c r="N84" s="154"/>
      <c r="O84" s="155"/>
      <c r="P84" s="160"/>
      <c r="Q84" s="154"/>
      <c r="R84" s="154"/>
      <c r="S84" s="154"/>
      <c r="T84" s="158"/>
      <c r="U84" s="159"/>
      <c r="V84" s="161"/>
      <c r="W84" s="161"/>
      <c r="X84" s="161"/>
      <c r="Y84" s="161"/>
      <c r="Z84" s="162">
        <f t="shared" si="3"/>
        <v>0</v>
      </c>
      <c r="AA84" s="163">
        <f t="shared" si="4"/>
        <v>0</v>
      </c>
      <c r="AB84" s="431">
        <f>(3.14/4)*(Trees[[#This Row],[Diam]]/100)^2</f>
        <v>0</v>
      </c>
      <c r="AC84" s="164">
        <f>Trees[[#This Row],[Volumen]]</f>
        <v>0</v>
      </c>
      <c r="AD84" s="165" t="str">
        <f t="shared" si="5"/>
        <v>D</v>
      </c>
      <c r="AE84" s="166">
        <f>Industrias!S87</f>
        <v>0</v>
      </c>
      <c r="AF84" s="167" cm="1">
        <f t="array" ref="AF84">NoteEcolo(U84)</f>
        <v>0</v>
      </c>
      <c r="AG84" s="167">
        <f>PI()*(Trees[[#This Row],[Diam]]/2)^2</f>
        <v>0</v>
      </c>
      <c r="AH84" s="167">
        <f>IF(ISNA(IF(VLOOKUP(Trees[[#This Row],[Arbol]],Equipos!C:F, 2, FALSE)="Cortar",1,0)),0, IF(VLOOKUP(Trees[[#This Row],[Arbol]],Equipos!C:F, 2, FALSE)="Cortar",1,0))</f>
        <v>0</v>
      </c>
      <c r="AI84" s="167">
        <f t="array" aca="1" ref="AI84" ca="1">SUM(1*(NumCoupes=B84))</f>
        <v>2</v>
      </c>
    </row>
    <row r="85" spans="1:35">
      <c r="A85" s="153" t="s">
        <v>108</v>
      </c>
      <c r="B85" s="154"/>
      <c r="C85" s="155"/>
      <c r="D85" s="156"/>
      <c r="E85" s="157"/>
      <c r="F85" s="158"/>
      <c r="G85" s="159"/>
      <c r="H85" s="154"/>
      <c r="I85" s="155"/>
      <c r="J85" s="156"/>
      <c r="K85" s="156"/>
      <c r="L85" s="154"/>
      <c r="M85" s="154"/>
      <c r="N85" s="154"/>
      <c r="O85" s="155"/>
      <c r="P85" s="160"/>
      <c r="Q85" s="154"/>
      <c r="R85" s="154"/>
      <c r="S85" s="154"/>
      <c r="T85" s="158"/>
      <c r="U85" s="159"/>
      <c r="V85" s="161"/>
      <c r="W85" s="161"/>
      <c r="X85" s="161"/>
      <c r="Y85" s="161"/>
      <c r="Z85" s="162">
        <f t="shared" si="3"/>
        <v>0</v>
      </c>
      <c r="AA85" s="163">
        <f t="shared" si="4"/>
        <v>0</v>
      </c>
      <c r="AB85" s="431">
        <f>(3.14/4)*(Trees[[#This Row],[Diam]]/100)^2</f>
        <v>0</v>
      </c>
      <c r="AC85" s="164">
        <f>Trees[[#This Row],[Volumen]]</f>
        <v>0</v>
      </c>
      <c r="AD85" s="165" t="str">
        <f t="shared" si="5"/>
        <v>D</v>
      </c>
      <c r="AE85" s="166">
        <f>Industrias!S88</f>
        <v>0</v>
      </c>
      <c r="AF85" s="167" cm="1">
        <f t="array" ref="AF85">NoteEcolo(U85)</f>
        <v>0</v>
      </c>
      <c r="AG85" s="167">
        <f>PI()*(Trees[[#This Row],[Diam]]/2)^2</f>
        <v>0</v>
      </c>
      <c r="AH85" s="167">
        <f>IF(ISNA(IF(VLOOKUP(Trees[[#This Row],[Arbol]],Equipos!C:F, 2, FALSE)="Cortar",1,0)),0, IF(VLOOKUP(Trees[[#This Row],[Arbol]],Equipos!C:F, 2, FALSE)="Cortar",1,0))</f>
        <v>0</v>
      </c>
      <c r="AI85" s="167">
        <f t="array" aca="1" ref="AI85" ca="1">SUM(1*(NumCoupes=B85))</f>
        <v>2</v>
      </c>
    </row>
    <row r="86" spans="1:35">
      <c r="A86" s="153" t="s">
        <v>108</v>
      </c>
      <c r="B86" s="154"/>
      <c r="C86" s="155"/>
      <c r="D86" s="156"/>
      <c r="E86" s="157"/>
      <c r="F86" s="158"/>
      <c r="G86" s="159"/>
      <c r="H86" s="154"/>
      <c r="I86" s="155"/>
      <c r="J86" s="156"/>
      <c r="K86" s="156"/>
      <c r="L86" s="154"/>
      <c r="M86" s="154"/>
      <c r="N86" s="154"/>
      <c r="O86" s="155"/>
      <c r="P86" s="160"/>
      <c r="Q86" s="154"/>
      <c r="R86" s="154"/>
      <c r="S86" s="154"/>
      <c r="T86" s="158"/>
      <c r="U86" s="159"/>
      <c r="V86" s="161"/>
      <c r="W86" s="161"/>
      <c r="X86" s="161"/>
      <c r="Y86" s="161"/>
      <c r="Z86" s="162">
        <f t="shared" si="3"/>
        <v>0</v>
      </c>
      <c r="AA86" s="163">
        <f t="shared" si="4"/>
        <v>0</v>
      </c>
      <c r="AB86" s="431">
        <f>(3.14/4)*(Trees[[#This Row],[Diam]]/100)^2</f>
        <v>0</v>
      </c>
      <c r="AC86" s="164">
        <f>Trees[[#This Row],[Volumen]]</f>
        <v>0</v>
      </c>
      <c r="AD86" s="165" t="str">
        <f t="shared" si="5"/>
        <v>D</v>
      </c>
      <c r="AE86" s="166">
        <f>Industrias!S89</f>
        <v>0</v>
      </c>
      <c r="AF86" s="167" cm="1">
        <f t="array" ref="AF86">NoteEcolo(U86)</f>
        <v>0</v>
      </c>
      <c r="AG86" s="167">
        <f>PI()*(Trees[[#This Row],[Diam]]/2)^2</f>
        <v>0</v>
      </c>
      <c r="AH86" s="167">
        <f>IF(ISNA(IF(VLOOKUP(Trees[[#This Row],[Arbol]],Equipos!C:F, 2, FALSE)="Cortar",1,0)),0, IF(VLOOKUP(Trees[[#This Row],[Arbol]],Equipos!C:F, 2, FALSE)="Cortar",1,0))</f>
        <v>0</v>
      </c>
      <c r="AI86" s="167">
        <f t="array" aca="1" ref="AI86" ca="1">SUM(1*(NumCoupes=B86))</f>
        <v>2</v>
      </c>
    </row>
    <row r="87" spans="1:35">
      <c r="A87" s="153" t="s">
        <v>109</v>
      </c>
      <c r="B87" s="154"/>
      <c r="C87" s="155"/>
      <c r="D87" s="156"/>
      <c r="E87" s="157"/>
      <c r="F87" s="158"/>
      <c r="G87" s="159"/>
      <c r="H87" s="154"/>
      <c r="I87" s="155"/>
      <c r="J87" s="156"/>
      <c r="K87" s="156"/>
      <c r="L87" s="154"/>
      <c r="M87" s="154"/>
      <c r="N87" s="154"/>
      <c r="O87" s="155"/>
      <c r="P87" s="160"/>
      <c r="Q87" s="154"/>
      <c r="R87" s="154"/>
      <c r="S87" s="154"/>
      <c r="T87" s="158"/>
      <c r="U87" s="159"/>
      <c r="V87" s="161"/>
      <c r="W87" s="161"/>
      <c r="X87" s="161"/>
      <c r="Y87" s="161"/>
      <c r="Z87" s="162">
        <f t="shared" si="3"/>
        <v>0</v>
      </c>
      <c r="AA87" s="163">
        <f t="shared" si="4"/>
        <v>0</v>
      </c>
      <c r="AB87" s="431">
        <f>(3.14/4)*(Trees[[#This Row],[Diam]]/100)^2</f>
        <v>0</v>
      </c>
      <c r="AC87" s="164">
        <f>Trees[[#This Row],[Volumen]]</f>
        <v>0</v>
      </c>
      <c r="AD87" s="165" t="str">
        <f t="shared" si="5"/>
        <v>D</v>
      </c>
      <c r="AE87" s="166">
        <f>Industrias!S90</f>
        <v>0</v>
      </c>
      <c r="AF87" s="167" cm="1">
        <f t="array" ref="AF87">NoteEcolo(U87)</f>
        <v>0</v>
      </c>
      <c r="AG87" s="167">
        <f>PI()*(Trees[[#This Row],[Diam]]/2)^2</f>
        <v>0</v>
      </c>
      <c r="AH87" s="167">
        <f>IF(ISNA(IF(VLOOKUP(Trees[[#This Row],[Arbol]],Equipos!C:F, 2, FALSE)="Cortar",1,0)),0, IF(VLOOKUP(Trees[[#This Row],[Arbol]],Equipos!C:F, 2, FALSE)="Cortar",1,0))</f>
        <v>0</v>
      </c>
      <c r="AI87" s="167">
        <f t="array" aca="1" ref="AI87" ca="1">SUM(1*(NumCoupes=B87))</f>
        <v>2</v>
      </c>
    </row>
    <row r="88" spans="1:35">
      <c r="A88" s="153" t="s">
        <v>109</v>
      </c>
      <c r="B88" s="154"/>
      <c r="C88" s="155"/>
      <c r="D88" s="156"/>
      <c r="E88" s="157"/>
      <c r="F88" s="158"/>
      <c r="G88" s="159"/>
      <c r="H88" s="154"/>
      <c r="I88" s="155"/>
      <c r="J88" s="156"/>
      <c r="K88" s="156"/>
      <c r="L88" s="154"/>
      <c r="M88" s="154"/>
      <c r="N88" s="154"/>
      <c r="O88" s="155"/>
      <c r="P88" s="160"/>
      <c r="Q88" s="154"/>
      <c r="R88" s="154"/>
      <c r="S88" s="154"/>
      <c r="T88" s="158"/>
      <c r="U88" s="159"/>
      <c r="V88" s="161"/>
      <c r="W88" s="161"/>
      <c r="X88" s="161"/>
      <c r="Y88" s="161"/>
      <c r="Z88" s="162">
        <f t="shared" si="3"/>
        <v>0</v>
      </c>
      <c r="AA88" s="163">
        <f t="shared" si="4"/>
        <v>0</v>
      </c>
      <c r="AB88" s="431">
        <f>(3.14/4)*(Trees[[#This Row],[Diam]]/100)^2</f>
        <v>0</v>
      </c>
      <c r="AC88" s="164">
        <f>Trees[[#This Row],[Volumen]]</f>
        <v>0</v>
      </c>
      <c r="AD88" s="165" t="str">
        <f t="shared" si="5"/>
        <v>D</v>
      </c>
      <c r="AE88" s="166">
        <f>Industrias!S91</f>
        <v>0</v>
      </c>
      <c r="AF88" s="167" cm="1">
        <f t="array" ref="AF88">NoteEcolo(U88)</f>
        <v>0</v>
      </c>
      <c r="AG88" s="167">
        <f>PI()*(Trees[[#This Row],[Diam]]/2)^2</f>
        <v>0</v>
      </c>
      <c r="AH88" s="167">
        <f>IF(ISNA(IF(VLOOKUP(Trees[[#This Row],[Arbol]],Equipos!C:F, 2, FALSE)="Cortar",1,0)),0, IF(VLOOKUP(Trees[[#This Row],[Arbol]],Equipos!C:F, 2, FALSE)="Cortar",1,0))</f>
        <v>0</v>
      </c>
      <c r="AI88" s="167">
        <f t="array" aca="1" ref="AI88" ca="1">SUM(1*(NumCoupes=B88))</f>
        <v>2</v>
      </c>
    </row>
    <row r="89" spans="1:35">
      <c r="A89" s="153" t="s">
        <v>109</v>
      </c>
      <c r="B89" s="154"/>
      <c r="C89" s="155"/>
      <c r="D89" s="156"/>
      <c r="E89" s="157"/>
      <c r="F89" s="158"/>
      <c r="G89" s="159"/>
      <c r="H89" s="154"/>
      <c r="I89" s="155"/>
      <c r="J89" s="156"/>
      <c r="K89" s="156"/>
      <c r="L89" s="154"/>
      <c r="M89" s="154"/>
      <c r="N89" s="154"/>
      <c r="O89" s="155"/>
      <c r="P89" s="160"/>
      <c r="Q89" s="154"/>
      <c r="R89" s="154"/>
      <c r="S89" s="154"/>
      <c r="T89" s="158"/>
      <c r="U89" s="159"/>
      <c r="V89" s="161"/>
      <c r="W89" s="161"/>
      <c r="X89" s="161"/>
      <c r="Y89" s="161"/>
      <c r="Z89" s="162">
        <f t="shared" si="3"/>
        <v>0</v>
      </c>
      <c r="AA89" s="163">
        <f t="shared" si="4"/>
        <v>0</v>
      </c>
      <c r="AB89" s="431">
        <f>(3.14/4)*(Trees[[#This Row],[Diam]]/100)^2</f>
        <v>0</v>
      </c>
      <c r="AC89" s="164">
        <f>Trees[[#This Row],[Volumen]]</f>
        <v>0</v>
      </c>
      <c r="AD89" s="165" t="str">
        <f t="shared" si="5"/>
        <v>D</v>
      </c>
      <c r="AE89" s="166">
        <f>Industrias!S92</f>
        <v>0</v>
      </c>
      <c r="AF89" s="167" cm="1">
        <f t="array" ref="AF89">NoteEcolo(U89)</f>
        <v>0</v>
      </c>
      <c r="AG89" s="167">
        <f>PI()*(Trees[[#This Row],[Diam]]/2)^2</f>
        <v>0</v>
      </c>
      <c r="AH89" s="167">
        <f>IF(ISNA(IF(VLOOKUP(Trees[[#This Row],[Arbol]],Equipos!C:F, 2, FALSE)="Cortar",1,0)),0, IF(VLOOKUP(Trees[[#This Row],[Arbol]],Equipos!C:F, 2, FALSE)="Cortar",1,0))</f>
        <v>0</v>
      </c>
      <c r="AI89" s="167">
        <f t="array" aca="1" ref="AI89" ca="1">SUM(1*(NumCoupes=B89))</f>
        <v>2</v>
      </c>
    </row>
    <row r="90" spans="1:35">
      <c r="A90" s="153" t="s">
        <v>109</v>
      </c>
      <c r="B90" s="154"/>
      <c r="C90" s="155"/>
      <c r="D90" s="156"/>
      <c r="E90" s="157"/>
      <c r="F90" s="158"/>
      <c r="G90" s="159"/>
      <c r="H90" s="154"/>
      <c r="I90" s="155"/>
      <c r="J90" s="156"/>
      <c r="K90" s="156"/>
      <c r="L90" s="154"/>
      <c r="M90" s="154"/>
      <c r="N90" s="154"/>
      <c r="O90" s="155"/>
      <c r="P90" s="160"/>
      <c r="Q90" s="154"/>
      <c r="R90" s="154"/>
      <c r="S90" s="154"/>
      <c r="T90" s="158"/>
      <c r="U90" s="159"/>
      <c r="V90" s="161"/>
      <c r="W90" s="161"/>
      <c r="X90" s="161"/>
      <c r="Y90" s="161"/>
      <c r="Z90" s="162">
        <f t="shared" si="3"/>
        <v>0</v>
      </c>
      <c r="AA90" s="163">
        <f t="shared" si="4"/>
        <v>0</v>
      </c>
      <c r="AB90" s="431">
        <f>(3.14/4)*(Trees[[#This Row],[Diam]]/100)^2</f>
        <v>0</v>
      </c>
      <c r="AC90" s="164">
        <f>Trees[[#This Row],[Volumen]]</f>
        <v>0</v>
      </c>
      <c r="AD90" s="165" t="str">
        <f t="shared" si="5"/>
        <v>D</v>
      </c>
      <c r="AE90" s="166">
        <f>Industrias!S93</f>
        <v>0</v>
      </c>
      <c r="AF90" s="167" cm="1">
        <f t="array" ref="AF90">NoteEcolo(U90)</f>
        <v>0</v>
      </c>
      <c r="AG90" s="167">
        <f>PI()*(Trees[[#This Row],[Diam]]/2)^2</f>
        <v>0</v>
      </c>
      <c r="AH90" s="167">
        <f>IF(ISNA(IF(VLOOKUP(Trees[[#This Row],[Arbol]],Equipos!C:F, 2, FALSE)="Cortar",1,0)),0, IF(VLOOKUP(Trees[[#This Row],[Arbol]],Equipos!C:F, 2, FALSE)="Cortar",1,0))</f>
        <v>0</v>
      </c>
      <c r="AI90" s="167">
        <f t="array" aca="1" ref="AI90" ca="1">SUM(1*(NumCoupes=B90))</f>
        <v>2</v>
      </c>
    </row>
    <row r="91" spans="1:35">
      <c r="A91" s="153" t="s">
        <v>109</v>
      </c>
      <c r="B91" s="154"/>
      <c r="C91" s="155"/>
      <c r="D91" s="156"/>
      <c r="E91" s="157"/>
      <c r="F91" s="158"/>
      <c r="G91" s="159"/>
      <c r="H91" s="154"/>
      <c r="I91" s="155"/>
      <c r="J91" s="156"/>
      <c r="K91" s="156"/>
      <c r="L91" s="154"/>
      <c r="M91" s="154"/>
      <c r="N91" s="154"/>
      <c r="O91" s="155"/>
      <c r="P91" s="160"/>
      <c r="Q91" s="154"/>
      <c r="R91" s="154"/>
      <c r="S91" s="154"/>
      <c r="T91" s="158"/>
      <c r="U91" s="159"/>
      <c r="V91" s="161"/>
      <c r="W91" s="161"/>
      <c r="X91" s="161"/>
      <c r="Y91" s="161"/>
      <c r="Z91" s="162">
        <f t="shared" si="3"/>
        <v>0</v>
      </c>
      <c r="AA91" s="163">
        <f t="shared" si="4"/>
        <v>0</v>
      </c>
      <c r="AB91" s="431">
        <f>(3.14/4)*(Trees[[#This Row],[Diam]]/100)^2</f>
        <v>0</v>
      </c>
      <c r="AC91" s="164">
        <f>Trees[[#This Row],[Volumen]]</f>
        <v>0</v>
      </c>
      <c r="AD91" s="165" t="str">
        <f t="shared" si="5"/>
        <v>D</v>
      </c>
      <c r="AE91" s="166">
        <f>Industrias!S94</f>
        <v>0</v>
      </c>
      <c r="AF91" s="167" cm="1">
        <f t="array" ref="AF91">NoteEcolo(U91)</f>
        <v>0</v>
      </c>
      <c r="AG91" s="167">
        <f>PI()*(Trees[[#This Row],[Diam]]/2)^2</f>
        <v>0</v>
      </c>
      <c r="AH91" s="167">
        <f>IF(ISNA(IF(VLOOKUP(Trees[[#This Row],[Arbol]],Equipos!C:F, 2, FALSE)="Cortar",1,0)),0, IF(VLOOKUP(Trees[[#This Row],[Arbol]],Equipos!C:F, 2, FALSE)="Cortar",1,0))</f>
        <v>0</v>
      </c>
      <c r="AI91" s="167">
        <f t="array" aca="1" ref="AI91" ca="1">SUM(1*(NumCoupes=B91))</f>
        <v>2</v>
      </c>
    </row>
    <row r="92" spans="1:35">
      <c r="A92" s="153" t="s">
        <v>109</v>
      </c>
      <c r="B92" s="154"/>
      <c r="C92" s="155"/>
      <c r="D92" s="156"/>
      <c r="E92" s="157"/>
      <c r="F92" s="158"/>
      <c r="G92" s="159"/>
      <c r="H92" s="154"/>
      <c r="I92" s="155"/>
      <c r="J92" s="156"/>
      <c r="K92" s="156"/>
      <c r="L92" s="154"/>
      <c r="M92" s="154"/>
      <c r="N92" s="154"/>
      <c r="O92" s="155"/>
      <c r="P92" s="160"/>
      <c r="Q92" s="154"/>
      <c r="R92" s="154"/>
      <c r="S92" s="154"/>
      <c r="T92" s="158"/>
      <c r="U92" s="159"/>
      <c r="V92" s="161"/>
      <c r="W92" s="161"/>
      <c r="X92" s="161"/>
      <c r="Y92" s="161"/>
      <c r="Z92" s="162">
        <f t="shared" si="3"/>
        <v>0</v>
      </c>
      <c r="AA92" s="163">
        <f t="shared" si="4"/>
        <v>0</v>
      </c>
      <c r="AB92" s="431">
        <f>(3.14/4)*(Trees[[#This Row],[Diam]]/100)^2</f>
        <v>0</v>
      </c>
      <c r="AC92" s="164">
        <f>Trees[[#This Row],[Volumen]]</f>
        <v>0</v>
      </c>
      <c r="AD92" s="165" t="str">
        <f t="shared" si="5"/>
        <v>D</v>
      </c>
      <c r="AE92" s="166">
        <f>Industrias!S95</f>
        <v>0</v>
      </c>
      <c r="AF92" s="167" cm="1">
        <f t="array" ref="AF92">NoteEcolo(U92)</f>
        <v>0</v>
      </c>
      <c r="AG92" s="167">
        <f>PI()*(Trees[[#This Row],[Diam]]/2)^2</f>
        <v>0</v>
      </c>
      <c r="AH92" s="167">
        <f>IF(ISNA(IF(VLOOKUP(Trees[[#This Row],[Arbol]],Equipos!C:F, 2, FALSE)="Cortar",1,0)),0, IF(VLOOKUP(Trees[[#This Row],[Arbol]],Equipos!C:F, 2, FALSE)="Cortar",1,0))</f>
        <v>0</v>
      </c>
      <c r="AI92" s="167">
        <f t="array" aca="1" ref="AI92" ca="1">SUM(1*(NumCoupes=B92))</f>
        <v>2</v>
      </c>
    </row>
    <row r="93" spans="1:35">
      <c r="A93" s="153" t="s">
        <v>109</v>
      </c>
      <c r="B93" s="154"/>
      <c r="C93" s="155"/>
      <c r="D93" s="156"/>
      <c r="E93" s="157"/>
      <c r="F93" s="158"/>
      <c r="G93" s="159"/>
      <c r="H93" s="154"/>
      <c r="I93" s="155"/>
      <c r="J93" s="156"/>
      <c r="K93" s="156"/>
      <c r="L93" s="154"/>
      <c r="M93" s="154"/>
      <c r="N93" s="154"/>
      <c r="O93" s="155"/>
      <c r="P93" s="160"/>
      <c r="Q93" s="154"/>
      <c r="R93" s="154"/>
      <c r="S93" s="154"/>
      <c r="T93" s="158"/>
      <c r="U93" s="159"/>
      <c r="V93" s="161"/>
      <c r="W93" s="161"/>
      <c r="X93" s="161"/>
      <c r="Y93" s="161"/>
      <c r="Z93" s="162">
        <f t="shared" si="3"/>
        <v>0</v>
      </c>
      <c r="AA93" s="163">
        <f t="shared" si="4"/>
        <v>0</v>
      </c>
      <c r="AB93" s="431">
        <f>(3.14/4)*(Trees[[#This Row],[Diam]]/100)^2</f>
        <v>0</v>
      </c>
      <c r="AC93" s="164">
        <f>Trees[[#This Row],[Volumen]]</f>
        <v>0</v>
      </c>
      <c r="AD93" s="165" t="str">
        <f t="shared" si="5"/>
        <v>D</v>
      </c>
      <c r="AE93" s="166">
        <f>Industrias!S96</f>
        <v>0</v>
      </c>
      <c r="AF93" s="167" cm="1">
        <f t="array" ref="AF93">NoteEcolo(U93)</f>
        <v>0</v>
      </c>
      <c r="AG93" s="167">
        <f>PI()*(Trees[[#This Row],[Diam]]/2)^2</f>
        <v>0</v>
      </c>
      <c r="AH93" s="167">
        <f>IF(ISNA(IF(VLOOKUP(Trees[[#This Row],[Arbol]],Equipos!C:F, 2, FALSE)="Cortar",1,0)),0, IF(VLOOKUP(Trees[[#This Row],[Arbol]],Equipos!C:F, 2, FALSE)="Cortar",1,0))</f>
        <v>0</v>
      </c>
      <c r="AI93" s="167">
        <f t="array" aca="1" ref="AI93" ca="1">SUM(1*(NumCoupes=B93))</f>
        <v>2</v>
      </c>
    </row>
    <row r="94" spans="1:35">
      <c r="A94" s="153" t="s">
        <v>109</v>
      </c>
      <c r="B94" s="154"/>
      <c r="C94" s="155"/>
      <c r="D94" s="156"/>
      <c r="E94" s="157"/>
      <c r="F94" s="158"/>
      <c r="G94" s="159"/>
      <c r="H94" s="154"/>
      <c r="I94" s="155"/>
      <c r="J94" s="156"/>
      <c r="K94" s="156"/>
      <c r="L94" s="154"/>
      <c r="M94" s="154"/>
      <c r="N94" s="154"/>
      <c r="O94" s="155"/>
      <c r="P94" s="160"/>
      <c r="Q94" s="154"/>
      <c r="R94" s="154"/>
      <c r="S94" s="154"/>
      <c r="T94" s="158"/>
      <c r="U94" s="159"/>
      <c r="V94" s="161"/>
      <c r="W94" s="161"/>
      <c r="X94" s="161"/>
      <c r="Y94" s="161"/>
      <c r="Z94" s="162">
        <f t="shared" si="3"/>
        <v>0</v>
      </c>
      <c r="AA94" s="163">
        <f t="shared" si="4"/>
        <v>0</v>
      </c>
      <c r="AB94" s="431">
        <f>(3.14/4)*(Trees[[#This Row],[Diam]]/100)^2</f>
        <v>0</v>
      </c>
      <c r="AC94" s="164">
        <f>Trees[[#This Row],[Volumen]]</f>
        <v>0</v>
      </c>
      <c r="AD94" s="165" t="str">
        <f t="shared" si="5"/>
        <v>D</v>
      </c>
      <c r="AE94" s="166">
        <f>Industrias!S97</f>
        <v>0</v>
      </c>
      <c r="AF94" s="167" cm="1">
        <f t="array" ref="AF94">NoteEcolo(U94)</f>
        <v>0</v>
      </c>
      <c r="AG94" s="167">
        <f>PI()*(Trees[[#This Row],[Diam]]/2)^2</f>
        <v>0</v>
      </c>
      <c r="AH94" s="167">
        <f>IF(ISNA(IF(VLOOKUP(Trees[[#This Row],[Arbol]],Equipos!C:F, 2, FALSE)="Cortar",1,0)),0, IF(VLOOKUP(Trees[[#This Row],[Arbol]],Equipos!C:F, 2, FALSE)="Cortar",1,0))</f>
        <v>0</v>
      </c>
      <c r="AI94" s="167">
        <f t="array" aca="1" ref="AI94" ca="1">SUM(1*(NumCoupes=B94))</f>
        <v>2</v>
      </c>
    </row>
    <row r="95" spans="1:35">
      <c r="A95" s="153" t="s">
        <v>109</v>
      </c>
      <c r="B95" s="154"/>
      <c r="C95" s="155"/>
      <c r="D95" s="156"/>
      <c r="E95" s="157"/>
      <c r="F95" s="158"/>
      <c r="G95" s="159"/>
      <c r="H95" s="154"/>
      <c r="I95" s="155"/>
      <c r="J95" s="156"/>
      <c r="K95" s="156"/>
      <c r="L95" s="154"/>
      <c r="M95" s="154"/>
      <c r="N95" s="154"/>
      <c r="O95" s="155"/>
      <c r="P95" s="160"/>
      <c r="Q95" s="154"/>
      <c r="R95" s="154"/>
      <c r="S95" s="154"/>
      <c r="T95" s="158"/>
      <c r="U95" s="159"/>
      <c r="V95" s="161"/>
      <c r="W95" s="161"/>
      <c r="X95" s="161"/>
      <c r="Y95" s="161"/>
      <c r="Z95" s="162">
        <f t="shared" si="3"/>
        <v>0</v>
      </c>
      <c r="AA95" s="163">
        <f t="shared" si="4"/>
        <v>0</v>
      </c>
      <c r="AB95" s="431">
        <f>(3.14/4)*(Trees[[#This Row],[Diam]]/100)^2</f>
        <v>0</v>
      </c>
      <c r="AC95" s="164">
        <f>Trees[[#This Row],[Volumen]]</f>
        <v>0</v>
      </c>
      <c r="AD95" s="165" t="str">
        <f t="shared" si="5"/>
        <v>D</v>
      </c>
      <c r="AE95" s="166">
        <f>Industrias!S98</f>
        <v>0</v>
      </c>
      <c r="AF95" s="167" cm="1">
        <f t="array" ref="AF95">NoteEcolo(U95)</f>
        <v>0</v>
      </c>
      <c r="AG95" s="167">
        <f>PI()*(Trees[[#This Row],[Diam]]/2)^2</f>
        <v>0</v>
      </c>
      <c r="AH95" s="167">
        <f>IF(ISNA(IF(VLOOKUP(Trees[[#This Row],[Arbol]],Equipos!C:F, 2, FALSE)="Cortar",1,0)),0, IF(VLOOKUP(Trees[[#This Row],[Arbol]],Equipos!C:F, 2, FALSE)="Cortar",1,0))</f>
        <v>0</v>
      </c>
      <c r="AI95" s="167">
        <f t="array" aca="1" ref="AI95" ca="1">SUM(1*(NumCoupes=B95))</f>
        <v>2</v>
      </c>
    </row>
    <row r="96" spans="1:35">
      <c r="A96" s="153" t="s">
        <v>109</v>
      </c>
      <c r="B96" s="154"/>
      <c r="C96" s="155"/>
      <c r="D96" s="156"/>
      <c r="E96" s="157"/>
      <c r="F96" s="158"/>
      <c r="G96" s="159"/>
      <c r="H96" s="154"/>
      <c r="I96" s="155"/>
      <c r="J96" s="156"/>
      <c r="K96" s="156"/>
      <c r="L96" s="154"/>
      <c r="M96" s="154"/>
      <c r="N96" s="154"/>
      <c r="O96" s="155"/>
      <c r="P96" s="160"/>
      <c r="Q96" s="154"/>
      <c r="R96" s="154"/>
      <c r="S96" s="154"/>
      <c r="T96" s="158"/>
      <c r="U96" s="159"/>
      <c r="V96" s="161"/>
      <c r="W96" s="161"/>
      <c r="X96" s="161"/>
      <c r="Y96" s="161"/>
      <c r="Z96" s="162">
        <f t="shared" si="3"/>
        <v>0</v>
      </c>
      <c r="AA96" s="163">
        <f t="shared" si="4"/>
        <v>0</v>
      </c>
      <c r="AB96" s="431">
        <f>(3.14/4)*(Trees[[#This Row],[Diam]]/100)^2</f>
        <v>0</v>
      </c>
      <c r="AC96" s="164">
        <f>Trees[[#This Row],[Volumen]]</f>
        <v>0</v>
      </c>
      <c r="AD96" s="165" t="str">
        <f t="shared" si="5"/>
        <v>D</v>
      </c>
      <c r="AE96" s="166">
        <f>Industrias!S99</f>
        <v>0</v>
      </c>
      <c r="AF96" s="167" cm="1">
        <f t="array" ref="AF96">NoteEcolo(U96)</f>
        <v>0</v>
      </c>
      <c r="AG96" s="167">
        <f>PI()*(Trees[[#This Row],[Diam]]/2)^2</f>
        <v>0</v>
      </c>
      <c r="AH96" s="167">
        <f>IF(ISNA(IF(VLOOKUP(Trees[[#This Row],[Arbol]],Equipos!C:F, 2, FALSE)="Cortar",1,0)),0, IF(VLOOKUP(Trees[[#This Row],[Arbol]],Equipos!C:F, 2, FALSE)="Cortar",1,0))</f>
        <v>0</v>
      </c>
      <c r="AI96" s="167">
        <f t="array" aca="1" ref="AI96" ca="1">SUM(1*(NumCoupes=B96))</f>
        <v>2</v>
      </c>
    </row>
    <row r="97" spans="1:35">
      <c r="A97" s="153" t="s">
        <v>109</v>
      </c>
      <c r="B97" s="154"/>
      <c r="C97" s="155"/>
      <c r="D97" s="156"/>
      <c r="E97" s="157"/>
      <c r="F97" s="158"/>
      <c r="G97" s="159"/>
      <c r="H97" s="154"/>
      <c r="I97" s="155"/>
      <c r="J97" s="156"/>
      <c r="K97" s="156"/>
      <c r="L97" s="154"/>
      <c r="M97" s="154"/>
      <c r="N97" s="154"/>
      <c r="O97" s="155"/>
      <c r="P97" s="160"/>
      <c r="Q97" s="154"/>
      <c r="R97" s="154"/>
      <c r="S97" s="154"/>
      <c r="T97" s="158"/>
      <c r="U97" s="159"/>
      <c r="V97" s="161"/>
      <c r="W97" s="161"/>
      <c r="X97" s="161"/>
      <c r="Y97" s="161"/>
      <c r="Z97" s="162">
        <f t="shared" si="3"/>
        <v>0</v>
      </c>
      <c r="AA97" s="163">
        <f t="shared" si="4"/>
        <v>0</v>
      </c>
      <c r="AB97" s="431">
        <f>(3.14/4)*(Trees[[#This Row],[Diam]]/100)^2</f>
        <v>0</v>
      </c>
      <c r="AC97" s="164">
        <f>Trees[[#This Row],[Volumen]]</f>
        <v>0</v>
      </c>
      <c r="AD97" s="165" t="str">
        <f t="shared" si="5"/>
        <v>D</v>
      </c>
      <c r="AE97" s="166">
        <f>Industrias!S100</f>
        <v>0</v>
      </c>
      <c r="AF97" s="167" cm="1">
        <f t="array" ref="AF97">NoteEcolo(U97)</f>
        <v>0</v>
      </c>
      <c r="AG97" s="167">
        <f>PI()*(Trees[[#This Row],[Diam]]/2)^2</f>
        <v>0</v>
      </c>
      <c r="AH97" s="167">
        <f>IF(ISNA(IF(VLOOKUP(Trees[[#This Row],[Arbol]],Equipos!C:F, 2, FALSE)="Cortar",1,0)),0, IF(VLOOKUP(Trees[[#This Row],[Arbol]],Equipos!C:F, 2, FALSE)="Cortar",1,0))</f>
        <v>0</v>
      </c>
      <c r="AI97" s="167">
        <f t="array" aca="1" ref="AI97" ca="1">SUM(1*(NumCoupes=B97))</f>
        <v>2</v>
      </c>
    </row>
    <row r="98" spans="1:35">
      <c r="A98" s="153" t="s">
        <v>109</v>
      </c>
      <c r="B98" s="154"/>
      <c r="C98" s="155"/>
      <c r="D98" s="156"/>
      <c r="E98" s="157"/>
      <c r="F98" s="158"/>
      <c r="G98" s="159"/>
      <c r="H98" s="154"/>
      <c r="I98" s="155"/>
      <c r="J98" s="156"/>
      <c r="K98" s="156"/>
      <c r="L98" s="154"/>
      <c r="M98" s="154"/>
      <c r="N98" s="154"/>
      <c r="O98" s="155"/>
      <c r="P98" s="160"/>
      <c r="Q98" s="154"/>
      <c r="R98" s="154"/>
      <c r="S98" s="154"/>
      <c r="T98" s="158"/>
      <c r="U98" s="159"/>
      <c r="V98" s="161"/>
      <c r="W98" s="161"/>
      <c r="X98" s="161"/>
      <c r="Y98" s="161"/>
      <c r="Z98" s="162">
        <f t="shared" si="3"/>
        <v>0</v>
      </c>
      <c r="AA98" s="163">
        <f t="shared" si="4"/>
        <v>0</v>
      </c>
      <c r="AB98" s="431">
        <f>(3.14/4)*(Trees[[#This Row],[Diam]]/100)^2</f>
        <v>0</v>
      </c>
      <c r="AC98" s="164">
        <f>Trees[[#This Row],[Volumen]]</f>
        <v>0</v>
      </c>
      <c r="AD98" s="165" t="str">
        <f t="shared" si="5"/>
        <v>D</v>
      </c>
      <c r="AE98" s="166">
        <f>Industrias!S101</f>
        <v>0</v>
      </c>
      <c r="AF98" s="167" cm="1">
        <f t="array" ref="AF98">NoteEcolo(U98)</f>
        <v>0</v>
      </c>
      <c r="AG98" s="167">
        <f>PI()*(Trees[[#This Row],[Diam]]/2)^2</f>
        <v>0</v>
      </c>
      <c r="AH98" s="167">
        <f>IF(ISNA(IF(VLOOKUP(Trees[[#This Row],[Arbol]],Equipos!C:F, 2, FALSE)="Cortar",1,0)),0, IF(VLOOKUP(Trees[[#This Row],[Arbol]],Equipos!C:F, 2, FALSE)="Cortar",1,0))</f>
        <v>0</v>
      </c>
      <c r="AI98" s="167">
        <f t="array" aca="1" ref="AI98" ca="1">SUM(1*(NumCoupes=B98))</f>
        <v>2</v>
      </c>
    </row>
    <row r="99" spans="1:35">
      <c r="A99" s="153" t="s">
        <v>109</v>
      </c>
      <c r="B99" s="154"/>
      <c r="C99" s="155"/>
      <c r="D99" s="156"/>
      <c r="E99" s="157"/>
      <c r="F99" s="158"/>
      <c r="G99" s="159"/>
      <c r="H99" s="154"/>
      <c r="I99" s="155"/>
      <c r="J99" s="156"/>
      <c r="K99" s="156"/>
      <c r="L99" s="154"/>
      <c r="M99" s="154"/>
      <c r="N99" s="154"/>
      <c r="O99" s="155"/>
      <c r="P99" s="160"/>
      <c r="Q99" s="154"/>
      <c r="R99" s="154"/>
      <c r="S99" s="154"/>
      <c r="T99" s="158"/>
      <c r="U99" s="159"/>
      <c r="V99" s="161"/>
      <c r="W99" s="161"/>
      <c r="X99" s="161"/>
      <c r="Y99" s="161"/>
      <c r="Z99" s="162">
        <f t="shared" si="3"/>
        <v>0</v>
      </c>
      <c r="AA99" s="163">
        <f t="shared" si="4"/>
        <v>0</v>
      </c>
      <c r="AB99" s="431">
        <f>(3.14/4)*(Trees[[#This Row],[Diam]]/100)^2</f>
        <v>0</v>
      </c>
      <c r="AC99" s="164">
        <f>Trees[[#This Row],[Volumen]]</f>
        <v>0</v>
      </c>
      <c r="AD99" s="165" t="str">
        <f t="shared" si="5"/>
        <v>D</v>
      </c>
      <c r="AE99" s="166">
        <f>Industrias!S102</f>
        <v>0</v>
      </c>
      <c r="AF99" s="167" cm="1">
        <f t="array" ref="AF99">NoteEcolo(U99)</f>
        <v>0</v>
      </c>
      <c r="AG99" s="167">
        <f>PI()*(Trees[[#This Row],[Diam]]/2)^2</f>
        <v>0</v>
      </c>
      <c r="AH99" s="167">
        <f>IF(ISNA(IF(VLOOKUP(Trees[[#This Row],[Arbol]],Equipos!C:F, 2, FALSE)="Cortar",1,0)),0, IF(VLOOKUP(Trees[[#This Row],[Arbol]],Equipos!C:F, 2, FALSE)="Cortar",1,0))</f>
        <v>0</v>
      </c>
      <c r="AI99" s="167">
        <f t="array" aca="1" ref="AI99" ca="1">SUM(1*(NumCoupes=B99))</f>
        <v>2</v>
      </c>
    </row>
    <row r="100" spans="1:35">
      <c r="A100" s="153" t="s">
        <v>109</v>
      </c>
      <c r="B100" s="154"/>
      <c r="C100" s="155"/>
      <c r="D100" s="156"/>
      <c r="E100" s="157"/>
      <c r="F100" s="158"/>
      <c r="G100" s="159"/>
      <c r="H100" s="154"/>
      <c r="I100" s="155"/>
      <c r="J100" s="156"/>
      <c r="K100" s="156"/>
      <c r="L100" s="154"/>
      <c r="M100" s="154"/>
      <c r="N100" s="154"/>
      <c r="O100" s="155"/>
      <c r="P100" s="160"/>
      <c r="Q100" s="154"/>
      <c r="R100" s="154"/>
      <c r="S100" s="154"/>
      <c r="T100" s="158"/>
      <c r="U100" s="159"/>
      <c r="V100" s="161"/>
      <c r="W100" s="161"/>
      <c r="X100" s="161"/>
      <c r="Y100" s="161"/>
      <c r="Z100" s="162">
        <f t="shared" si="3"/>
        <v>0</v>
      </c>
      <c r="AA100" s="163">
        <f t="shared" si="4"/>
        <v>0</v>
      </c>
      <c r="AB100" s="431">
        <f>(3.14/4)*(Trees[[#This Row],[Diam]]/100)^2</f>
        <v>0</v>
      </c>
      <c r="AC100" s="164">
        <f>Trees[[#This Row],[Volumen]]</f>
        <v>0</v>
      </c>
      <c r="AD100" s="165" t="str">
        <f t="shared" si="5"/>
        <v>D</v>
      </c>
      <c r="AE100" s="166">
        <f>Industrias!S103</f>
        <v>0</v>
      </c>
      <c r="AF100" s="167" cm="1">
        <f t="array" ref="AF100">NoteEcolo(U100)</f>
        <v>0</v>
      </c>
      <c r="AG100" s="167">
        <f>PI()*(Trees[[#This Row],[Diam]]/2)^2</f>
        <v>0</v>
      </c>
      <c r="AH100" s="167">
        <f>IF(ISNA(IF(VLOOKUP(Trees[[#This Row],[Arbol]],Equipos!C:F, 2, FALSE)="Cortar",1,0)),0, IF(VLOOKUP(Trees[[#This Row],[Arbol]],Equipos!C:F, 2, FALSE)="Cortar",1,0))</f>
        <v>0</v>
      </c>
      <c r="AI100" s="167">
        <f t="array" aca="1" ref="AI100" ca="1">SUM(1*(NumCoupes=B100))</f>
        <v>2</v>
      </c>
    </row>
    <row r="101" spans="1:35">
      <c r="A101" s="153" t="s">
        <v>109</v>
      </c>
      <c r="B101" s="154"/>
      <c r="C101" s="155"/>
      <c r="D101" s="156"/>
      <c r="E101" s="157"/>
      <c r="F101" s="158"/>
      <c r="G101" s="159"/>
      <c r="H101" s="154"/>
      <c r="I101" s="155"/>
      <c r="J101" s="156"/>
      <c r="K101" s="156"/>
      <c r="L101" s="154"/>
      <c r="M101" s="154"/>
      <c r="N101" s="154"/>
      <c r="O101" s="155"/>
      <c r="P101" s="160"/>
      <c r="Q101" s="154"/>
      <c r="R101" s="154"/>
      <c r="S101" s="154"/>
      <c r="T101" s="158"/>
      <c r="U101" s="159"/>
      <c r="V101" s="161"/>
      <c r="W101" s="161"/>
      <c r="X101" s="161"/>
      <c r="Y101" s="161"/>
      <c r="Z101" s="162">
        <f t="shared" si="3"/>
        <v>0</v>
      </c>
      <c r="AA101" s="163">
        <f t="shared" si="4"/>
        <v>0</v>
      </c>
      <c r="AB101" s="431">
        <f>(3.14/4)*(Trees[[#This Row],[Diam]]/100)^2</f>
        <v>0</v>
      </c>
      <c r="AC101" s="164">
        <f>Trees[[#This Row],[Volumen]]</f>
        <v>0</v>
      </c>
      <c r="AD101" s="165" t="str">
        <f t="shared" si="5"/>
        <v>D</v>
      </c>
      <c r="AE101" s="166">
        <f>Industrias!S104</f>
        <v>0</v>
      </c>
      <c r="AF101" s="167" cm="1">
        <f t="array" ref="AF101">NoteEcolo(U101)</f>
        <v>0</v>
      </c>
      <c r="AG101" s="167">
        <f>PI()*(Trees[[#This Row],[Diam]]/2)^2</f>
        <v>0</v>
      </c>
      <c r="AH101" s="167">
        <f>IF(ISNA(IF(VLOOKUP(Trees[[#This Row],[Arbol]],Equipos!C:F, 2, FALSE)="Cortar",1,0)),0, IF(VLOOKUP(Trees[[#This Row],[Arbol]],Equipos!C:F, 2, FALSE)="Cortar",1,0))</f>
        <v>0</v>
      </c>
      <c r="AI101" s="167">
        <f t="array" aca="1" ref="AI101" ca="1">SUM(1*(NumCoupes=B101))</f>
        <v>2</v>
      </c>
    </row>
    <row r="102" spans="1:35">
      <c r="A102" s="153" t="s">
        <v>109</v>
      </c>
      <c r="B102" s="154"/>
      <c r="C102" s="155"/>
      <c r="D102" s="156"/>
      <c r="E102" s="157"/>
      <c r="F102" s="158"/>
      <c r="G102" s="159"/>
      <c r="H102" s="154"/>
      <c r="I102" s="155"/>
      <c r="J102" s="156"/>
      <c r="K102" s="156"/>
      <c r="L102" s="154"/>
      <c r="M102" s="154"/>
      <c r="N102" s="154"/>
      <c r="O102" s="155"/>
      <c r="P102" s="160"/>
      <c r="Q102" s="154"/>
      <c r="R102" s="154"/>
      <c r="S102" s="154"/>
      <c r="T102" s="158"/>
      <c r="U102" s="159"/>
      <c r="V102" s="161"/>
      <c r="W102" s="161"/>
      <c r="X102" s="161"/>
      <c r="Y102" s="161"/>
      <c r="Z102" s="162">
        <f t="shared" si="3"/>
        <v>0</v>
      </c>
      <c r="AA102" s="163">
        <f t="shared" si="4"/>
        <v>0</v>
      </c>
      <c r="AB102" s="431">
        <f>(3.14/4)*(Trees[[#This Row],[Diam]]/100)^2</f>
        <v>0</v>
      </c>
      <c r="AC102" s="164">
        <f>Trees[[#This Row],[Volumen]]</f>
        <v>0</v>
      </c>
      <c r="AD102" s="165" t="str">
        <f t="shared" si="5"/>
        <v>D</v>
      </c>
      <c r="AE102" s="166">
        <f>Industrias!S105</f>
        <v>0</v>
      </c>
      <c r="AF102" s="167" cm="1">
        <f t="array" ref="AF102">NoteEcolo(U102)</f>
        <v>0</v>
      </c>
      <c r="AG102" s="167">
        <f>PI()*(Trees[[#This Row],[Diam]]/2)^2</f>
        <v>0</v>
      </c>
      <c r="AH102" s="167">
        <f>IF(ISNA(IF(VLOOKUP(Trees[[#This Row],[Arbol]],Equipos!C:F, 2, FALSE)="Cortar",1,0)),0, IF(VLOOKUP(Trees[[#This Row],[Arbol]],Equipos!C:F, 2, FALSE)="Cortar",1,0))</f>
        <v>0</v>
      </c>
      <c r="AI102" s="167">
        <f t="array" aca="1" ref="AI102" ca="1">SUM(1*(NumCoupes=B102))</f>
        <v>2</v>
      </c>
    </row>
    <row r="103" spans="1:35">
      <c r="A103" s="153" t="s">
        <v>109</v>
      </c>
      <c r="B103" s="154"/>
      <c r="C103" s="155"/>
      <c r="D103" s="156"/>
      <c r="E103" s="157"/>
      <c r="F103" s="158"/>
      <c r="G103" s="159"/>
      <c r="H103" s="154"/>
      <c r="I103" s="155"/>
      <c r="J103" s="156"/>
      <c r="K103" s="156"/>
      <c r="L103" s="154"/>
      <c r="M103" s="154"/>
      <c r="N103" s="154"/>
      <c r="O103" s="155"/>
      <c r="P103" s="160"/>
      <c r="Q103" s="154"/>
      <c r="R103" s="154"/>
      <c r="S103" s="154"/>
      <c r="T103" s="158"/>
      <c r="U103" s="159"/>
      <c r="V103" s="161"/>
      <c r="W103" s="161"/>
      <c r="X103" s="161"/>
      <c r="Y103" s="161"/>
      <c r="Z103" s="162">
        <f t="shared" si="3"/>
        <v>0</v>
      </c>
      <c r="AA103" s="163">
        <f t="shared" si="4"/>
        <v>0</v>
      </c>
      <c r="AB103" s="431">
        <f>(3.14/4)*(Trees[[#This Row],[Diam]]/100)^2</f>
        <v>0</v>
      </c>
      <c r="AC103" s="164">
        <f>Trees[[#This Row],[Volumen]]</f>
        <v>0</v>
      </c>
      <c r="AD103" s="165" t="str">
        <f t="shared" si="5"/>
        <v>D</v>
      </c>
      <c r="AE103" s="166">
        <f>Industrias!S106</f>
        <v>0</v>
      </c>
      <c r="AF103" s="167" cm="1">
        <f t="array" ref="AF103">NoteEcolo(U103)</f>
        <v>0</v>
      </c>
      <c r="AG103" s="167">
        <f>PI()*(Trees[[#This Row],[Diam]]/2)^2</f>
        <v>0</v>
      </c>
      <c r="AH103" s="167">
        <f>IF(ISNA(IF(VLOOKUP(Trees[[#This Row],[Arbol]],Equipos!C:F, 2, FALSE)="Cortar",1,0)),0, IF(VLOOKUP(Trees[[#This Row],[Arbol]],Equipos!C:F, 2, FALSE)="Cortar",1,0))</f>
        <v>0</v>
      </c>
      <c r="AI103" s="167">
        <f t="array" aca="1" ref="AI103" ca="1">SUM(1*(NumCoupes=B103))</f>
        <v>2</v>
      </c>
    </row>
    <row r="104" spans="1:35">
      <c r="A104" s="153" t="s">
        <v>109</v>
      </c>
      <c r="B104" s="154"/>
      <c r="C104" s="155"/>
      <c r="D104" s="156"/>
      <c r="E104" s="157"/>
      <c r="F104" s="158"/>
      <c r="G104" s="159"/>
      <c r="H104" s="154"/>
      <c r="I104" s="155"/>
      <c r="J104" s="156"/>
      <c r="K104" s="156"/>
      <c r="L104" s="154"/>
      <c r="M104" s="154"/>
      <c r="N104" s="154"/>
      <c r="O104" s="155"/>
      <c r="P104" s="160"/>
      <c r="Q104" s="154"/>
      <c r="R104" s="154"/>
      <c r="S104" s="154"/>
      <c r="T104" s="158"/>
      <c r="U104" s="159"/>
      <c r="V104" s="161"/>
      <c r="W104" s="161"/>
      <c r="X104" s="161"/>
      <c r="Y104" s="161"/>
      <c r="Z104" s="162">
        <f t="shared" si="3"/>
        <v>0</v>
      </c>
      <c r="AA104" s="163">
        <f t="shared" si="4"/>
        <v>0</v>
      </c>
      <c r="AB104" s="431">
        <f>(3.14/4)*(Trees[[#This Row],[Diam]]/100)^2</f>
        <v>0</v>
      </c>
      <c r="AC104" s="164">
        <f>Trees[[#This Row],[Volumen]]</f>
        <v>0</v>
      </c>
      <c r="AD104" s="165" t="str">
        <f t="shared" si="5"/>
        <v>D</v>
      </c>
      <c r="AE104" s="166">
        <f>Industrias!S107</f>
        <v>0</v>
      </c>
      <c r="AF104" s="167" cm="1">
        <f t="array" ref="AF104">NoteEcolo(U104)</f>
        <v>0</v>
      </c>
      <c r="AG104" s="167">
        <f>PI()*(Trees[[#This Row],[Diam]]/2)^2</f>
        <v>0</v>
      </c>
      <c r="AH104" s="167">
        <f>IF(ISNA(IF(VLOOKUP(Trees[[#This Row],[Arbol]],Equipos!C:F, 2, FALSE)="Cortar",1,0)),0, IF(VLOOKUP(Trees[[#This Row],[Arbol]],Equipos!C:F, 2, FALSE)="Cortar",1,0))</f>
        <v>0</v>
      </c>
      <c r="AI104" s="167">
        <f t="array" aca="1" ref="AI104" ca="1">SUM(1*(NumCoupes=B104))</f>
        <v>2</v>
      </c>
    </row>
    <row r="105" spans="1:35">
      <c r="A105" s="153" t="s">
        <v>109</v>
      </c>
      <c r="B105" s="154"/>
      <c r="C105" s="155"/>
      <c r="D105" s="156"/>
      <c r="E105" s="157"/>
      <c r="F105" s="158"/>
      <c r="G105" s="159"/>
      <c r="H105" s="154"/>
      <c r="I105" s="155"/>
      <c r="J105" s="156"/>
      <c r="K105" s="156"/>
      <c r="L105" s="154"/>
      <c r="M105" s="154"/>
      <c r="N105" s="154"/>
      <c r="O105" s="155"/>
      <c r="P105" s="160"/>
      <c r="Q105" s="154"/>
      <c r="R105" s="154"/>
      <c r="S105" s="154"/>
      <c r="T105" s="158"/>
      <c r="U105" s="159"/>
      <c r="V105" s="161"/>
      <c r="W105" s="161"/>
      <c r="X105" s="161"/>
      <c r="Y105" s="161"/>
      <c r="Z105" s="162">
        <f t="shared" si="3"/>
        <v>0</v>
      </c>
      <c r="AA105" s="163">
        <f t="shared" si="4"/>
        <v>0</v>
      </c>
      <c r="AB105" s="431">
        <f>(3.14/4)*(Trees[[#This Row],[Diam]]/100)^2</f>
        <v>0</v>
      </c>
      <c r="AC105" s="164">
        <f>Trees[[#This Row],[Volumen]]</f>
        <v>0</v>
      </c>
      <c r="AD105" s="165" t="str">
        <f t="shared" si="5"/>
        <v>D</v>
      </c>
      <c r="AE105" s="166">
        <f>Industrias!S108</f>
        <v>0</v>
      </c>
      <c r="AF105" s="167" cm="1">
        <f t="array" ref="AF105">NoteEcolo(U105)</f>
        <v>0</v>
      </c>
      <c r="AG105" s="167">
        <f>PI()*(Trees[[#This Row],[Diam]]/2)^2</f>
        <v>0</v>
      </c>
      <c r="AH105" s="167">
        <f>IF(ISNA(IF(VLOOKUP(Trees[[#This Row],[Arbol]],Equipos!C:F, 2, FALSE)="Cortar",1,0)),0, IF(VLOOKUP(Trees[[#This Row],[Arbol]],Equipos!C:F, 2, FALSE)="Cortar",1,0))</f>
        <v>0</v>
      </c>
      <c r="AI105" s="167">
        <f t="array" aca="1" ref="AI105" ca="1">SUM(1*(NumCoupes=B105))</f>
        <v>2</v>
      </c>
    </row>
    <row r="106" spans="1:35">
      <c r="A106" s="153" t="s">
        <v>109</v>
      </c>
      <c r="B106" s="154"/>
      <c r="C106" s="155"/>
      <c r="D106" s="156"/>
      <c r="E106" s="157"/>
      <c r="F106" s="158"/>
      <c r="G106" s="159"/>
      <c r="H106" s="154"/>
      <c r="I106" s="155"/>
      <c r="J106" s="156"/>
      <c r="K106" s="156"/>
      <c r="L106" s="154"/>
      <c r="M106" s="154"/>
      <c r="N106" s="154"/>
      <c r="O106" s="155"/>
      <c r="P106" s="160"/>
      <c r="Q106" s="154"/>
      <c r="R106" s="154"/>
      <c r="S106" s="154"/>
      <c r="T106" s="158"/>
      <c r="U106" s="159"/>
      <c r="V106" s="161"/>
      <c r="W106" s="161"/>
      <c r="X106" s="161"/>
      <c r="Y106" s="161"/>
      <c r="Z106" s="162">
        <f t="shared" si="3"/>
        <v>0</v>
      </c>
      <c r="AA106" s="163">
        <f t="shared" si="4"/>
        <v>0</v>
      </c>
      <c r="AB106" s="431">
        <f>(3.14/4)*(Trees[[#This Row],[Diam]]/100)^2</f>
        <v>0</v>
      </c>
      <c r="AC106" s="164">
        <f>Trees[[#This Row],[Volumen]]</f>
        <v>0</v>
      </c>
      <c r="AD106" s="165" t="str">
        <f t="shared" si="5"/>
        <v>D</v>
      </c>
      <c r="AE106" s="166">
        <f>Industrias!S109</f>
        <v>0</v>
      </c>
      <c r="AF106" s="167" cm="1">
        <f t="array" ref="AF106">NoteEcolo(U106)</f>
        <v>0</v>
      </c>
      <c r="AG106" s="167">
        <f>PI()*(Trees[[#This Row],[Diam]]/2)^2</f>
        <v>0</v>
      </c>
      <c r="AH106" s="167">
        <f>IF(ISNA(IF(VLOOKUP(Trees[[#This Row],[Arbol]],Equipos!C:F, 2, FALSE)="Cortar",1,0)),0, IF(VLOOKUP(Trees[[#This Row],[Arbol]],Equipos!C:F, 2, FALSE)="Cortar",1,0))</f>
        <v>0</v>
      </c>
      <c r="AI106" s="167">
        <f t="array" aca="1" ref="AI106" ca="1">SUM(1*(NumCoupes=B106))</f>
        <v>2</v>
      </c>
    </row>
    <row r="107" spans="1:35">
      <c r="A107" s="153" t="s">
        <v>109</v>
      </c>
      <c r="B107" s="154"/>
      <c r="C107" s="155"/>
      <c r="D107" s="156"/>
      <c r="E107" s="157"/>
      <c r="F107" s="158"/>
      <c r="G107" s="159"/>
      <c r="H107" s="154"/>
      <c r="I107" s="155"/>
      <c r="J107" s="156"/>
      <c r="K107" s="156"/>
      <c r="L107" s="154"/>
      <c r="M107" s="154"/>
      <c r="N107" s="154"/>
      <c r="O107" s="155"/>
      <c r="P107" s="160"/>
      <c r="Q107" s="154"/>
      <c r="R107" s="154"/>
      <c r="S107" s="154"/>
      <c r="T107" s="158"/>
      <c r="U107" s="159"/>
      <c r="V107" s="161"/>
      <c r="W107" s="161"/>
      <c r="X107" s="161"/>
      <c r="Y107" s="161"/>
      <c r="Z107" s="162">
        <f t="shared" si="3"/>
        <v>0</v>
      </c>
      <c r="AA107" s="163">
        <f t="shared" si="4"/>
        <v>0</v>
      </c>
      <c r="AB107" s="431">
        <f>(3.14/4)*(Trees[[#This Row],[Diam]]/100)^2</f>
        <v>0</v>
      </c>
      <c r="AC107" s="164">
        <f>Trees[[#This Row],[Volumen]]</f>
        <v>0</v>
      </c>
      <c r="AD107" s="165" t="str">
        <f t="shared" si="5"/>
        <v>D</v>
      </c>
      <c r="AE107" s="166">
        <f>Industrias!S110</f>
        <v>0</v>
      </c>
      <c r="AF107" s="167" cm="1">
        <f t="array" ref="AF107">NoteEcolo(U107)</f>
        <v>0</v>
      </c>
      <c r="AG107" s="167">
        <f>PI()*(Trees[[#This Row],[Diam]]/2)^2</f>
        <v>0</v>
      </c>
      <c r="AH107" s="167">
        <f>IF(ISNA(IF(VLOOKUP(Trees[[#This Row],[Arbol]],Equipos!C:F, 2, FALSE)="Cortar",1,0)),0, IF(VLOOKUP(Trees[[#This Row],[Arbol]],Equipos!C:F, 2, FALSE)="Cortar",1,0))</f>
        <v>0</v>
      </c>
      <c r="AI107" s="167">
        <f t="array" aca="1" ref="AI107" ca="1">SUM(1*(NumCoupes=B107))</f>
        <v>2</v>
      </c>
    </row>
    <row r="108" spans="1:35">
      <c r="A108" s="153" t="s">
        <v>109</v>
      </c>
      <c r="B108" s="154"/>
      <c r="C108" s="155"/>
      <c r="D108" s="156"/>
      <c r="E108" s="157"/>
      <c r="F108" s="158"/>
      <c r="G108" s="159"/>
      <c r="H108" s="154"/>
      <c r="I108" s="155"/>
      <c r="J108" s="156"/>
      <c r="K108" s="156"/>
      <c r="L108" s="154"/>
      <c r="M108" s="154"/>
      <c r="N108" s="154"/>
      <c r="O108" s="155"/>
      <c r="P108" s="160"/>
      <c r="Q108" s="154"/>
      <c r="R108" s="154"/>
      <c r="S108" s="154"/>
      <c r="T108" s="158"/>
      <c r="U108" s="159"/>
      <c r="V108" s="161"/>
      <c r="W108" s="161"/>
      <c r="X108" s="161"/>
      <c r="Y108" s="161"/>
      <c r="Z108" s="162">
        <f t="shared" si="3"/>
        <v>0</v>
      </c>
      <c r="AA108" s="163">
        <f t="shared" si="4"/>
        <v>0</v>
      </c>
      <c r="AB108" s="431">
        <f>(3.14/4)*(Trees[[#This Row],[Diam]]/100)^2</f>
        <v>0</v>
      </c>
      <c r="AC108" s="164">
        <f>Trees[[#This Row],[Volumen]]</f>
        <v>0</v>
      </c>
      <c r="AD108" s="165" t="str">
        <f t="shared" si="5"/>
        <v>D</v>
      </c>
      <c r="AE108" s="166">
        <f>Industrias!S111</f>
        <v>0</v>
      </c>
      <c r="AF108" s="167" cm="1">
        <f t="array" ref="AF108">NoteEcolo(U108)</f>
        <v>0</v>
      </c>
      <c r="AG108" s="167">
        <f>PI()*(Trees[[#This Row],[Diam]]/2)^2</f>
        <v>0</v>
      </c>
      <c r="AH108" s="167">
        <f>IF(ISNA(IF(VLOOKUP(Trees[[#This Row],[Arbol]],Equipos!C:F, 2, FALSE)="Cortar",1,0)),0, IF(VLOOKUP(Trees[[#This Row],[Arbol]],Equipos!C:F, 2, FALSE)="Cortar",1,0))</f>
        <v>0</v>
      </c>
      <c r="AI108" s="167">
        <f t="array" aca="1" ref="AI108" ca="1">SUM(1*(NumCoupes=B108))</f>
        <v>2</v>
      </c>
    </row>
    <row r="109" spans="1:35">
      <c r="A109" s="153" t="s">
        <v>109</v>
      </c>
      <c r="B109" s="154"/>
      <c r="C109" s="155"/>
      <c r="D109" s="156"/>
      <c r="E109" s="157"/>
      <c r="F109" s="158"/>
      <c r="G109" s="159"/>
      <c r="H109" s="154"/>
      <c r="I109" s="155"/>
      <c r="J109" s="156"/>
      <c r="K109" s="156"/>
      <c r="L109" s="154"/>
      <c r="M109" s="154"/>
      <c r="N109" s="154"/>
      <c r="O109" s="155"/>
      <c r="P109" s="160"/>
      <c r="Q109" s="154"/>
      <c r="R109" s="154"/>
      <c r="S109" s="154"/>
      <c r="T109" s="158"/>
      <c r="U109" s="159"/>
      <c r="V109" s="161"/>
      <c r="W109" s="161"/>
      <c r="X109" s="161"/>
      <c r="Y109" s="161"/>
      <c r="Z109" s="162">
        <f t="shared" si="3"/>
        <v>0</v>
      </c>
      <c r="AA109" s="163">
        <f t="shared" si="4"/>
        <v>0</v>
      </c>
      <c r="AB109" s="431">
        <f>(3.14/4)*(Trees[[#This Row],[Diam]]/100)^2</f>
        <v>0</v>
      </c>
      <c r="AC109" s="164">
        <f>Trees[[#This Row],[Volumen]]</f>
        <v>0</v>
      </c>
      <c r="AD109" s="165" t="str">
        <f t="shared" si="5"/>
        <v>D</v>
      </c>
      <c r="AE109" s="166">
        <f>Industrias!S112</f>
        <v>0</v>
      </c>
      <c r="AF109" s="167" cm="1">
        <f t="array" ref="AF109">NoteEcolo(U109)</f>
        <v>0</v>
      </c>
      <c r="AG109" s="167">
        <f>PI()*(Trees[[#This Row],[Diam]]/2)^2</f>
        <v>0</v>
      </c>
      <c r="AH109" s="167">
        <f>IF(ISNA(IF(VLOOKUP(Trees[[#This Row],[Arbol]],Equipos!C:F, 2, FALSE)="Cortar",1,0)),0, IF(VLOOKUP(Trees[[#This Row],[Arbol]],Equipos!C:F, 2, FALSE)="Cortar",1,0))</f>
        <v>0</v>
      </c>
      <c r="AI109" s="167">
        <f t="array" aca="1" ref="AI109" ca="1">SUM(1*(NumCoupes=B109))</f>
        <v>2</v>
      </c>
    </row>
    <row r="110" spans="1:35">
      <c r="A110" s="153" t="s">
        <v>109</v>
      </c>
      <c r="B110" s="154"/>
      <c r="C110" s="155"/>
      <c r="D110" s="156"/>
      <c r="E110" s="157"/>
      <c r="F110" s="158"/>
      <c r="G110" s="159"/>
      <c r="H110" s="154"/>
      <c r="I110" s="155"/>
      <c r="J110" s="156"/>
      <c r="K110" s="156"/>
      <c r="L110" s="154"/>
      <c r="M110" s="154"/>
      <c r="N110" s="154"/>
      <c r="O110" s="155"/>
      <c r="P110" s="160"/>
      <c r="Q110" s="154"/>
      <c r="R110" s="154"/>
      <c r="S110" s="154"/>
      <c r="T110" s="158"/>
      <c r="U110" s="159"/>
      <c r="V110" s="161"/>
      <c r="W110" s="161"/>
      <c r="X110" s="161"/>
      <c r="Y110" s="161"/>
      <c r="Z110" s="162">
        <f t="shared" si="3"/>
        <v>0</v>
      </c>
      <c r="AA110" s="163">
        <f t="shared" si="4"/>
        <v>0</v>
      </c>
      <c r="AB110" s="431">
        <f>(3.14/4)*(Trees[[#This Row],[Diam]]/100)^2</f>
        <v>0</v>
      </c>
      <c r="AC110" s="164">
        <f>Trees[[#This Row],[Volumen]]</f>
        <v>0</v>
      </c>
      <c r="AD110" s="165" t="str">
        <f t="shared" si="5"/>
        <v>D</v>
      </c>
      <c r="AE110" s="166">
        <f>Industrias!S113</f>
        <v>0</v>
      </c>
      <c r="AF110" s="167" cm="1">
        <f t="array" ref="AF110">NoteEcolo(U110)</f>
        <v>0</v>
      </c>
      <c r="AG110" s="167">
        <f>PI()*(Trees[[#This Row],[Diam]]/2)^2</f>
        <v>0</v>
      </c>
      <c r="AH110" s="167">
        <f>IF(ISNA(IF(VLOOKUP(Trees[[#This Row],[Arbol]],Equipos!C:F, 2, FALSE)="Cortar",1,0)),0, IF(VLOOKUP(Trees[[#This Row],[Arbol]],Equipos!C:F, 2, FALSE)="Cortar",1,0))</f>
        <v>0</v>
      </c>
      <c r="AI110" s="167">
        <f t="array" aca="1" ref="AI110" ca="1">SUM(1*(NumCoupes=B110))</f>
        <v>2</v>
      </c>
    </row>
    <row r="111" spans="1:35">
      <c r="A111" s="153" t="s">
        <v>109</v>
      </c>
      <c r="B111" s="154"/>
      <c r="C111" s="155"/>
      <c r="D111" s="156"/>
      <c r="E111" s="157"/>
      <c r="F111" s="158"/>
      <c r="G111" s="159"/>
      <c r="H111" s="154"/>
      <c r="I111" s="155"/>
      <c r="J111" s="156"/>
      <c r="K111" s="156"/>
      <c r="L111" s="154"/>
      <c r="M111" s="154"/>
      <c r="N111" s="154"/>
      <c r="O111" s="155"/>
      <c r="P111" s="160"/>
      <c r="Q111" s="154"/>
      <c r="R111" s="154"/>
      <c r="S111" s="154"/>
      <c r="T111" s="158"/>
      <c r="U111" s="159"/>
      <c r="V111" s="161"/>
      <c r="W111" s="161"/>
      <c r="X111" s="161"/>
      <c r="Y111" s="161"/>
      <c r="Z111" s="162">
        <f t="shared" si="3"/>
        <v>0</v>
      </c>
      <c r="AA111" s="163">
        <f t="shared" si="4"/>
        <v>0</v>
      </c>
      <c r="AB111" s="431">
        <f>(3.14/4)*(Trees[[#This Row],[Diam]]/100)^2</f>
        <v>0</v>
      </c>
      <c r="AC111" s="164">
        <f>Trees[[#This Row],[Volumen]]</f>
        <v>0</v>
      </c>
      <c r="AD111" s="165" t="str">
        <f t="shared" si="5"/>
        <v>D</v>
      </c>
      <c r="AE111" s="166">
        <f>Industrias!S114</f>
        <v>0</v>
      </c>
      <c r="AF111" s="167" cm="1">
        <f t="array" ref="AF111">NoteEcolo(U111)</f>
        <v>0</v>
      </c>
      <c r="AG111" s="167">
        <f>PI()*(Trees[[#This Row],[Diam]]/2)^2</f>
        <v>0</v>
      </c>
      <c r="AH111" s="167">
        <f>IF(ISNA(IF(VLOOKUP(Trees[[#This Row],[Arbol]],Equipos!C:F, 2, FALSE)="Cortar",1,0)),0, IF(VLOOKUP(Trees[[#This Row],[Arbol]],Equipos!C:F, 2, FALSE)="Cortar",1,0))</f>
        <v>0</v>
      </c>
      <c r="AI111" s="167">
        <f t="array" aca="1" ref="AI111" ca="1">SUM(1*(NumCoupes=B111))</f>
        <v>2</v>
      </c>
    </row>
    <row r="112" spans="1:35">
      <c r="A112" s="153" t="s">
        <v>109</v>
      </c>
      <c r="B112" s="154"/>
      <c r="C112" s="155"/>
      <c r="D112" s="156"/>
      <c r="E112" s="157"/>
      <c r="F112" s="158"/>
      <c r="G112" s="159"/>
      <c r="H112" s="154"/>
      <c r="I112" s="155"/>
      <c r="J112" s="156"/>
      <c r="K112" s="156"/>
      <c r="L112" s="154"/>
      <c r="M112" s="154"/>
      <c r="N112" s="154"/>
      <c r="O112" s="155"/>
      <c r="P112" s="160"/>
      <c r="Q112" s="154"/>
      <c r="R112" s="154"/>
      <c r="S112" s="154"/>
      <c r="T112" s="158"/>
      <c r="U112" s="159"/>
      <c r="V112" s="161"/>
      <c r="W112" s="161"/>
      <c r="X112" s="161"/>
      <c r="Y112" s="161"/>
      <c r="Z112" s="162">
        <f t="shared" si="3"/>
        <v>0</v>
      </c>
      <c r="AA112" s="163">
        <f t="shared" si="4"/>
        <v>0</v>
      </c>
      <c r="AB112" s="431">
        <f>(3.14/4)*(Trees[[#This Row],[Diam]]/100)^2</f>
        <v>0</v>
      </c>
      <c r="AC112" s="164">
        <f>Trees[[#This Row],[Volumen]]</f>
        <v>0</v>
      </c>
      <c r="AD112" s="165" t="str">
        <f t="shared" si="5"/>
        <v>D</v>
      </c>
      <c r="AE112" s="166">
        <f>Industrias!S115</f>
        <v>0</v>
      </c>
      <c r="AF112" s="167" cm="1">
        <f t="array" ref="AF112">NoteEcolo(U112)</f>
        <v>0</v>
      </c>
      <c r="AG112" s="167">
        <f>PI()*(Trees[[#This Row],[Diam]]/2)^2</f>
        <v>0</v>
      </c>
      <c r="AH112" s="167">
        <f>IF(ISNA(IF(VLOOKUP(Trees[[#This Row],[Arbol]],Equipos!C:F, 2, FALSE)="Cortar",1,0)),0, IF(VLOOKUP(Trees[[#This Row],[Arbol]],Equipos!C:F, 2, FALSE)="Cortar",1,0))</f>
        <v>0</v>
      </c>
      <c r="AI112" s="167">
        <f t="array" aca="1" ref="AI112" ca="1">SUM(1*(NumCoupes=B112))</f>
        <v>2</v>
      </c>
    </row>
    <row r="113" spans="1:35">
      <c r="A113" s="153" t="s">
        <v>109</v>
      </c>
      <c r="B113" s="154"/>
      <c r="C113" s="155"/>
      <c r="D113" s="156"/>
      <c r="E113" s="157"/>
      <c r="F113" s="158"/>
      <c r="G113" s="159"/>
      <c r="H113" s="154"/>
      <c r="I113" s="155"/>
      <c r="J113" s="156"/>
      <c r="K113" s="156"/>
      <c r="L113" s="154"/>
      <c r="M113" s="154"/>
      <c r="N113" s="154"/>
      <c r="O113" s="155"/>
      <c r="P113" s="160"/>
      <c r="Q113" s="154"/>
      <c r="R113" s="154"/>
      <c r="S113" s="154"/>
      <c r="T113" s="158"/>
      <c r="U113" s="159"/>
      <c r="V113" s="161"/>
      <c r="W113" s="161"/>
      <c r="X113" s="161"/>
      <c r="Y113" s="161"/>
      <c r="Z113" s="162">
        <f t="shared" si="3"/>
        <v>0</v>
      </c>
      <c r="AA113" s="163">
        <f t="shared" si="4"/>
        <v>0</v>
      </c>
      <c r="AB113" s="431">
        <f>(3.14/4)*(Trees[[#This Row],[Diam]]/100)^2</f>
        <v>0</v>
      </c>
      <c r="AC113" s="164">
        <f>Trees[[#This Row],[Volumen]]</f>
        <v>0</v>
      </c>
      <c r="AD113" s="165" t="str">
        <f t="shared" si="5"/>
        <v>D</v>
      </c>
      <c r="AE113" s="166">
        <f>Industrias!S116</f>
        <v>0</v>
      </c>
      <c r="AF113" s="167" cm="1">
        <f t="array" ref="AF113">NoteEcolo(U113)</f>
        <v>0</v>
      </c>
      <c r="AG113" s="167">
        <f>PI()*(Trees[[#This Row],[Diam]]/2)^2</f>
        <v>0</v>
      </c>
      <c r="AH113" s="167">
        <f>IF(ISNA(IF(VLOOKUP(Trees[[#This Row],[Arbol]],Equipos!C:F, 2, FALSE)="Cortar",1,0)),0, IF(VLOOKUP(Trees[[#This Row],[Arbol]],Equipos!C:F, 2, FALSE)="Cortar",1,0))</f>
        <v>0</v>
      </c>
      <c r="AI113" s="167">
        <f t="array" aca="1" ref="AI113" ca="1">SUM(1*(NumCoupes=B113))</f>
        <v>2</v>
      </c>
    </row>
    <row r="114" spans="1:35">
      <c r="A114" s="153" t="s">
        <v>109</v>
      </c>
      <c r="B114" s="154"/>
      <c r="C114" s="155"/>
      <c r="D114" s="156"/>
      <c r="E114" s="157"/>
      <c r="F114" s="158"/>
      <c r="G114" s="159"/>
      <c r="H114" s="154"/>
      <c r="I114" s="155"/>
      <c r="J114" s="156"/>
      <c r="K114" s="156"/>
      <c r="L114" s="154"/>
      <c r="M114" s="154"/>
      <c r="N114" s="154"/>
      <c r="O114" s="155"/>
      <c r="P114" s="160"/>
      <c r="Q114" s="154"/>
      <c r="R114" s="154"/>
      <c r="S114" s="154"/>
      <c r="T114" s="158"/>
      <c r="U114" s="159"/>
      <c r="V114" s="161"/>
      <c r="W114" s="161"/>
      <c r="X114" s="161"/>
      <c r="Y114" s="161"/>
      <c r="Z114" s="162">
        <f t="shared" si="3"/>
        <v>0</v>
      </c>
      <c r="AA114" s="163">
        <f t="shared" si="4"/>
        <v>0</v>
      </c>
      <c r="AB114" s="431">
        <f>(3.14/4)*(Trees[[#This Row],[Diam]]/100)^2</f>
        <v>0</v>
      </c>
      <c r="AC114" s="164">
        <f>Trees[[#This Row],[Volumen]]</f>
        <v>0</v>
      </c>
      <c r="AD114" s="165" t="str">
        <f t="shared" si="5"/>
        <v>D</v>
      </c>
      <c r="AE114" s="166">
        <f>Industrias!S117</f>
        <v>0</v>
      </c>
      <c r="AF114" s="167" cm="1">
        <f t="array" ref="AF114">NoteEcolo(U114)</f>
        <v>0</v>
      </c>
      <c r="AG114" s="167">
        <f>PI()*(Trees[[#This Row],[Diam]]/2)^2</f>
        <v>0</v>
      </c>
      <c r="AH114" s="167">
        <f>IF(ISNA(IF(VLOOKUP(Trees[[#This Row],[Arbol]],Equipos!C:F, 2, FALSE)="Cortar",1,0)),0, IF(VLOOKUP(Trees[[#This Row],[Arbol]],Equipos!C:F, 2, FALSE)="Cortar",1,0))</f>
        <v>0</v>
      </c>
      <c r="AI114" s="167">
        <f t="array" aca="1" ref="AI114" ca="1">SUM(1*(NumCoupes=B114))</f>
        <v>2</v>
      </c>
    </row>
    <row r="115" spans="1:35">
      <c r="A115" s="153" t="s">
        <v>109</v>
      </c>
      <c r="B115" s="154"/>
      <c r="C115" s="155"/>
      <c r="D115" s="156"/>
      <c r="E115" s="157"/>
      <c r="F115" s="158"/>
      <c r="G115" s="159"/>
      <c r="H115" s="154"/>
      <c r="I115" s="155"/>
      <c r="J115" s="156"/>
      <c r="K115" s="156"/>
      <c r="L115" s="154"/>
      <c r="M115" s="154"/>
      <c r="N115" s="154"/>
      <c r="O115" s="155"/>
      <c r="P115" s="160"/>
      <c r="Q115" s="154"/>
      <c r="R115" s="154"/>
      <c r="S115" s="154"/>
      <c r="T115" s="158"/>
      <c r="U115" s="159"/>
      <c r="V115" s="161"/>
      <c r="W115" s="161"/>
      <c r="X115" s="161"/>
      <c r="Y115" s="161"/>
      <c r="Z115" s="162">
        <f t="shared" si="3"/>
        <v>0</v>
      </c>
      <c r="AA115" s="163">
        <f t="shared" si="4"/>
        <v>0</v>
      </c>
      <c r="AB115" s="431">
        <f>(3.14/4)*(Trees[[#This Row],[Diam]]/100)^2</f>
        <v>0</v>
      </c>
      <c r="AC115" s="164">
        <f>Trees[[#This Row],[Volumen]]</f>
        <v>0</v>
      </c>
      <c r="AD115" s="165" t="str">
        <f t="shared" si="5"/>
        <v>D</v>
      </c>
      <c r="AE115" s="166">
        <f>Industrias!S118</f>
        <v>0</v>
      </c>
      <c r="AF115" s="167" cm="1">
        <f t="array" ref="AF115">NoteEcolo(U115)</f>
        <v>0</v>
      </c>
      <c r="AG115" s="167">
        <f>PI()*(Trees[[#This Row],[Diam]]/2)^2</f>
        <v>0</v>
      </c>
      <c r="AH115" s="167">
        <f>IF(ISNA(IF(VLOOKUP(Trees[[#This Row],[Arbol]],Equipos!C:F, 2, FALSE)="Cortar",1,0)),0, IF(VLOOKUP(Trees[[#This Row],[Arbol]],Equipos!C:F, 2, FALSE)="Cortar",1,0))</f>
        <v>0</v>
      </c>
      <c r="AI115" s="167">
        <f t="array" aca="1" ref="AI115" ca="1">SUM(1*(NumCoupes=B115))</f>
        <v>2</v>
      </c>
    </row>
    <row r="116" spans="1:35">
      <c r="A116" s="153" t="s">
        <v>109</v>
      </c>
      <c r="B116" s="154"/>
      <c r="C116" s="155"/>
      <c r="D116" s="156"/>
      <c r="E116" s="157"/>
      <c r="F116" s="158"/>
      <c r="G116" s="159"/>
      <c r="H116" s="154"/>
      <c r="I116" s="155"/>
      <c r="J116" s="156"/>
      <c r="K116" s="156"/>
      <c r="L116" s="154"/>
      <c r="M116" s="154"/>
      <c r="N116" s="154"/>
      <c r="O116" s="155"/>
      <c r="P116" s="160"/>
      <c r="Q116" s="154"/>
      <c r="R116" s="154"/>
      <c r="S116" s="154"/>
      <c r="T116" s="158"/>
      <c r="U116" s="159"/>
      <c r="V116" s="161"/>
      <c r="W116" s="161"/>
      <c r="X116" s="161"/>
      <c r="Y116" s="161"/>
      <c r="Z116" s="162">
        <f t="shared" si="3"/>
        <v>0</v>
      </c>
      <c r="AA116" s="163">
        <f t="shared" si="4"/>
        <v>0</v>
      </c>
      <c r="AB116" s="431">
        <f>(3.14/4)*(Trees[[#This Row],[Diam]]/100)^2</f>
        <v>0</v>
      </c>
      <c r="AC116" s="164">
        <f>Trees[[#This Row],[Volumen]]</f>
        <v>0</v>
      </c>
      <c r="AD116" s="165" t="str">
        <f t="shared" si="5"/>
        <v>D</v>
      </c>
      <c r="AE116" s="166">
        <f>Industrias!S119</f>
        <v>0</v>
      </c>
      <c r="AF116" s="167" cm="1">
        <f t="array" ref="AF116">NoteEcolo(U116)</f>
        <v>0</v>
      </c>
      <c r="AG116" s="167">
        <f>PI()*(Trees[[#This Row],[Diam]]/2)^2</f>
        <v>0</v>
      </c>
      <c r="AH116" s="167">
        <f>IF(ISNA(IF(VLOOKUP(Trees[[#This Row],[Arbol]],Equipos!C:F, 2, FALSE)="Cortar",1,0)),0, IF(VLOOKUP(Trees[[#This Row],[Arbol]],Equipos!C:F, 2, FALSE)="Cortar",1,0))</f>
        <v>0</v>
      </c>
      <c r="AI116" s="167">
        <f t="array" aca="1" ref="AI116" ca="1">SUM(1*(NumCoupes=B116))</f>
        <v>2</v>
      </c>
    </row>
    <row r="117" spans="1:35">
      <c r="A117" s="153" t="s">
        <v>109</v>
      </c>
      <c r="B117" s="154"/>
      <c r="C117" s="155"/>
      <c r="D117" s="156"/>
      <c r="E117" s="157"/>
      <c r="F117" s="158"/>
      <c r="G117" s="159"/>
      <c r="H117" s="154"/>
      <c r="I117" s="155"/>
      <c r="J117" s="156"/>
      <c r="K117" s="156"/>
      <c r="L117" s="154"/>
      <c r="M117" s="154"/>
      <c r="N117" s="154"/>
      <c r="O117" s="155"/>
      <c r="P117" s="160"/>
      <c r="Q117" s="154"/>
      <c r="R117" s="154"/>
      <c r="S117" s="154"/>
      <c r="T117" s="158"/>
      <c r="U117" s="159"/>
      <c r="V117" s="161"/>
      <c r="W117" s="161"/>
      <c r="X117" s="161"/>
      <c r="Y117" s="161"/>
      <c r="Z117" s="162">
        <f t="shared" si="3"/>
        <v>0</v>
      </c>
      <c r="AA117" s="163">
        <f t="shared" si="4"/>
        <v>0</v>
      </c>
      <c r="AB117" s="431">
        <f>(3.14/4)*(Trees[[#This Row],[Diam]]/100)^2</f>
        <v>0</v>
      </c>
      <c r="AC117" s="164">
        <f>Trees[[#This Row],[Volumen]]</f>
        <v>0</v>
      </c>
      <c r="AD117" s="165" t="str">
        <f t="shared" si="5"/>
        <v>D</v>
      </c>
      <c r="AE117" s="166">
        <f>Industrias!S120</f>
        <v>0</v>
      </c>
      <c r="AF117" s="167" cm="1">
        <f t="array" ref="AF117">NoteEcolo(U117)</f>
        <v>0</v>
      </c>
      <c r="AG117" s="167">
        <f>PI()*(Trees[[#This Row],[Diam]]/2)^2</f>
        <v>0</v>
      </c>
      <c r="AH117" s="167">
        <f>IF(ISNA(IF(VLOOKUP(Trees[[#This Row],[Arbol]],Equipos!C:F, 2, FALSE)="Cortar",1,0)),0, IF(VLOOKUP(Trees[[#This Row],[Arbol]],Equipos!C:F, 2, FALSE)="Cortar",1,0))</f>
        <v>0</v>
      </c>
      <c r="AI117" s="167">
        <f t="array" aca="1" ref="AI117" ca="1">SUM(1*(NumCoupes=B117))</f>
        <v>2</v>
      </c>
    </row>
    <row r="118" spans="1:35">
      <c r="A118" s="153" t="s">
        <v>109</v>
      </c>
      <c r="B118" s="154"/>
      <c r="C118" s="155"/>
      <c r="D118" s="156"/>
      <c r="E118" s="157"/>
      <c r="F118" s="158"/>
      <c r="G118" s="159"/>
      <c r="H118" s="154"/>
      <c r="I118" s="155"/>
      <c r="J118" s="156"/>
      <c r="K118" s="156"/>
      <c r="L118" s="154"/>
      <c r="M118" s="154"/>
      <c r="N118" s="154"/>
      <c r="O118" s="155"/>
      <c r="P118" s="160"/>
      <c r="Q118" s="154"/>
      <c r="R118" s="154"/>
      <c r="S118" s="154"/>
      <c r="T118" s="158"/>
      <c r="U118" s="159"/>
      <c r="V118" s="161"/>
      <c r="W118" s="161"/>
      <c r="X118" s="161"/>
      <c r="Y118" s="161"/>
      <c r="Z118" s="162">
        <f t="shared" si="3"/>
        <v>0</v>
      </c>
      <c r="AA118" s="163">
        <f t="shared" si="4"/>
        <v>0</v>
      </c>
      <c r="AB118" s="431">
        <f>(3.14/4)*(Trees[[#This Row],[Diam]]/100)^2</f>
        <v>0</v>
      </c>
      <c r="AC118" s="164">
        <f>Trees[[#This Row],[Volumen]]</f>
        <v>0</v>
      </c>
      <c r="AD118" s="165" t="str">
        <f t="shared" si="5"/>
        <v>D</v>
      </c>
      <c r="AE118" s="166">
        <f>Industrias!S121</f>
        <v>0</v>
      </c>
      <c r="AF118" s="167" cm="1">
        <f t="array" ref="AF118">NoteEcolo(U118)</f>
        <v>0</v>
      </c>
      <c r="AG118" s="167">
        <f>PI()*(Trees[[#This Row],[Diam]]/2)^2</f>
        <v>0</v>
      </c>
      <c r="AH118" s="167">
        <f>IF(ISNA(IF(VLOOKUP(Trees[[#This Row],[Arbol]],Equipos!C:F, 2, FALSE)="Cortar",1,0)),0, IF(VLOOKUP(Trees[[#This Row],[Arbol]],Equipos!C:F, 2, FALSE)="Cortar",1,0))</f>
        <v>0</v>
      </c>
      <c r="AI118" s="167">
        <f t="array" aca="1" ref="AI118" ca="1">SUM(1*(NumCoupes=B118))</f>
        <v>2</v>
      </c>
    </row>
    <row r="119" spans="1:35">
      <c r="A119" s="153" t="s">
        <v>110</v>
      </c>
      <c r="B119" s="154"/>
      <c r="C119" s="155"/>
      <c r="D119" s="156"/>
      <c r="E119" s="157"/>
      <c r="F119" s="158"/>
      <c r="G119" s="159"/>
      <c r="H119" s="154"/>
      <c r="I119" s="155"/>
      <c r="J119" s="156"/>
      <c r="K119" s="156"/>
      <c r="L119" s="154"/>
      <c r="M119" s="154"/>
      <c r="N119" s="154"/>
      <c r="O119" s="155"/>
      <c r="P119" s="160"/>
      <c r="Q119" s="154"/>
      <c r="R119" s="154"/>
      <c r="S119" s="154"/>
      <c r="T119" s="158"/>
      <c r="U119" s="159"/>
      <c r="V119" s="161"/>
      <c r="W119" s="161"/>
      <c r="X119" s="161"/>
      <c r="Y119" s="161"/>
      <c r="Z119" s="162">
        <f t="shared" si="3"/>
        <v>0</v>
      </c>
      <c r="AA119" s="163">
        <f t="shared" si="4"/>
        <v>0</v>
      </c>
      <c r="AB119" s="431">
        <f>(3.14/4)*(Trees[[#This Row],[Diam]]/100)^2</f>
        <v>0</v>
      </c>
      <c r="AC119" s="164">
        <f>Trees[[#This Row],[Volumen]]</f>
        <v>0</v>
      </c>
      <c r="AD119" s="165" t="str">
        <f t="shared" si="5"/>
        <v>D</v>
      </c>
      <c r="AE119" s="166">
        <f>Industrias!S122</f>
        <v>0</v>
      </c>
      <c r="AF119" s="167" cm="1">
        <f t="array" ref="AF119">NoteEcolo(U119)</f>
        <v>0</v>
      </c>
      <c r="AG119" s="167">
        <f>PI()*(Trees[[#This Row],[Diam]]/2)^2</f>
        <v>0</v>
      </c>
      <c r="AH119" s="167">
        <f>IF(ISNA(IF(VLOOKUP(Trees[[#This Row],[Arbol]],Equipos!C:F, 2, FALSE)="Cortar",1,0)),0, IF(VLOOKUP(Trees[[#This Row],[Arbol]],Equipos!C:F, 2, FALSE)="Cortar",1,0))</f>
        <v>0</v>
      </c>
      <c r="AI119" s="167">
        <f t="array" aca="1" ref="AI119" ca="1">SUM(1*(NumCoupes=B119))</f>
        <v>2</v>
      </c>
    </row>
    <row r="120" spans="1:35">
      <c r="A120" s="153" t="s">
        <v>110</v>
      </c>
      <c r="B120" s="154"/>
      <c r="C120" s="155"/>
      <c r="D120" s="156"/>
      <c r="E120" s="157"/>
      <c r="F120" s="158"/>
      <c r="G120" s="159"/>
      <c r="H120" s="154"/>
      <c r="I120" s="155"/>
      <c r="J120" s="156"/>
      <c r="K120" s="156"/>
      <c r="L120" s="154"/>
      <c r="M120" s="154"/>
      <c r="N120" s="154"/>
      <c r="O120" s="155"/>
      <c r="P120" s="160"/>
      <c r="Q120" s="154"/>
      <c r="R120" s="154"/>
      <c r="S120" s="154"/>
      <c r="T120" s="158"/>
      <c r="U120" s="159"/>
      <c r="V120" s="161"/>
      <c r="W120" s="161"/>
      <c r="X120" s="161"/>
      <c r="Y120" s="161"/>
      <c r="Z120" s="162">
        <f t="shared" si="3"/>
        <v>0</v>
      </c>
      <c r="AA120" s="163">
        <f t="shared" si="4"/>
        <v>0</v>
      </c>
      <c r="AB120" s="431">
        <f>(3.14/4)*(Trees[[#This Row],[Diam]]/100)^2</f>
        <v>0</v>
      </c>
      <c r="AC120" s="164">
        <f>Trees[[#This Row],[Volumen]]</f>
        <v>0</v>
      </c>
      <c r="AD120" s="165" t="str">
        <f t="shared" si="5"/>
        <v>D</v>
      </c>
      <c r="AE120" s="166">
        <f>Industrias!S123</f>
        <v>0</v>
      </c>
      <c r="AF120" s="167" cm="1">
        <f t="array" ref="AF120">NoteEcolo(U120)</f>
        <v>0</v>
      </c>
      <c r="AG120" s="167">
        <f>PI()*(Trees[[#This Row],[Diam]]/2)^2</f>
        <v>0</v>
      </c>
      <c r="AH120" s="167">
        <f>IF(ISNA(IF(VLOOKUP(Trees[[#This Row],[Arbol]],Equipos!C:F, 2, FALSE)="Cortar",1,0)),0, IF(VLOOKUP(Trees[[#This Row],[Arbol]],Equipos!C:F, 2, FALSE)="Cortar",1,0))</f>
        <v>0</v>
      </c>
      <c r="AI120" s="167">
        <f t="array" aca="1" ref="AI120" ca="1">SUM(1*(NumCoupes=B120))</f>
        <v>2</v>
      </c>
    </row>
    <row r="121" spans="1:35">
      <c r="A121" s="153" t="s">
        <v>110</v>
      </c>
      <c r="B121" s="154"/>
      <c r="C121" s="155"/>
      <c r="D121" s="156"/>
      <c r="E121" s="157"/>
      <c r="F121" s="158"/>
      <c r="G121" s="159"/>
      <c r="H121" s="154"/>
      <c r="I121" s="155"/>
      <c r="J121" s="156"/>
      <c r="K121" s="156"/>
      <c r="L121" s="154"/>
      <c r="M121" s="154"/>
      <c r="N121" s="154"/>
      <c r="O121" s="155"/>
      <c r="P121" s="160"/>
      <c r="Q121" s="154"/>
      <c r="R121" s="154"/>
      <c r="S121" s="154"/>
      <c r="T121" s="158"/>
      <c r="U121" s="159"/>
      <c r="V121" s="161"/>
      <c r="W121" s="161"/>
      <c r="X121" s="161"/>
      <c r="Y121" s="161"/>
      <c r="Z121" s="162">
        <f t="shared" si="3"/>
        <v>0</v>
      </c>
      <c r="AA121" s="163">
        <f t="shared" si="4"/>
        <v>0</v>
      </c>
      <c r="AB121" s="431">
        <f>(3.14/4)*(Trees[[#This Row],[Diam]]/100)^2</f>
        <v>0</v>
      </c>
      <c r="AC121" s="164">
        <f>Trees[[#This Row],[Volumen]]</f>
        <v>0</v>
      </c>
      <c r="AD121" s="165" t="str">
        <f t="shared" si="5"/>
        <v>D</v>
      </c>
      <c r="AE121" s="166">
        <f>Industrias!S124</f>
        <v>0</v>
      </c>
      <c r="AF121" s="167" cm="1">
        <f t="array" ref="AF121">NoteEcolo(U121)</f>
        <v>0</v>
      </c>
      <c r="AG121" s="167">
        <f>PI()*(Trees[[#This Row],[Diam]]/2)^2</f>
        <v>0</v>
      </c>
      <c r="AH121" s="167">
        <f>IF(ISNA(IF(VLOOKUP(Trees[[#This Row],[Arbol]],Equipos!C:F, 2, FALSE)="Cortar",1,0)),0, IF(VLOOKUP(Trees[[#This Row],[Arbol]],Equipos!C:F, 2, FALSE)="Cortar",1,0))</f>
        <v>0</v>
      </c>
      <c r="AI121" s="167">
        <f t="array" aca="1" ref="AI121" ca="1">SUM(1*(NumCoupes=B121))</f>
        <v>2</v>
      </c>
    </row>
    <row r="122" spans="1:35">
      <c r="A122" s="153" t="s">
        <v>110</v>
      </c>
      <c r="B122" s="154"/>
      <c r="C122" s="155"/>
      <c r="D122" s="156"/>
      <c r="E122" s="157"/>
      <c r="F122" s="158"/>
      <c r="G122" s="159"/>
      <c r="H122" s="154"/>
      <c r="I122" s="155"/>
      <c r="J122" s="156"/>
      <c r="K122" s="156"/>
      <c r="L122" s="154"/>
      <c r="M122" s="154"/>
      <c r="N122" s="154"/>
      <c r="O122" s="155"/>
      <c r="P122" s="160"/>
      <c r="Q122" s="154"/>
      <c r="R122" s="154"/>
      <c r="S122" s="154"/>
      <c r="T122" s="158"/>
      <c r="U122" s="159"/>
      <c r="V122" s="161"/>
      <c r="W122" s="161"/>
      <c r="X122" s="161"/>
      <c r="Y122" s="161"/>
      <c r="Z122" s="162">
        <f t="shared" si="3"/>
        <v>0</v>
      </c>
      <c r="AA122" s="163">
        <f t="shared" si="4"/>
        <v>0</v>
      </c>
      <c r="AB122" s="431">
        <f>(3.14/4)*(Trees[[#This Row],[Diam]]/100)^2</f>
        <v>0</v>
      </c>
      <c r="AC122" s="164">
        <f>Trees[[#This Row],[Volumen]]</f>
        <v>0</v>
      </c>
      <c r="AD122" s="165" t="str">
        <f t="shared" si="5"/>
        <v>D</v>
      </c>
      <c r="AE122" s="166">
        <f>Industrias!S125</f>
        <v>0</v>
      </c>
      <c r="AF122" s="167" cm="1">
        <f t="array" ref="AF122">NoteEcolo(U122)</f>
        <v>0</v>
      </c>
      <c r="AG122" s="167">
        <f>PI()*(Trees[[#This Row],[Diam]]/2)^2</f>
        <v>0</v>
      </c>
      <c r="AH122" s="167">
        <f>IF(ISNA(IF(VLOOKUP(Trees[[#This Row],[Arbol]],Equipos!C:F, 2, FALSE)="Cortar",1,0)),0, IF(VLOOKUP(Trees[[#This Row],[Arbol]],Equipos!C:F, 2, FALSE)="Cortar",1,0))</f>
        <v>0</v>
      </c>
      <c r="AI122" s="167">
        <f t="array" aca="1" ref="AI122" ca="1">SUM(1*(NumCoupes=B122))</f>
        <v>2</v>
      </c>
    </row>
    <row r="123" spans="1:35">
      <c r="A123" s="153" t="s">
        <v>110</v>
      </c>
      <c r="B123" s="154"/>
      <c r="C123" s="155"/>
      <c r="D123" s="156"/>
      <c r="E123" s="157"/>
      <c r="F123" s="158"/>
      <c r="G123" s="159"/>
      <c r="H123" s="154"/>
      <c r="I123" s="155"/>
      <c r="J123" s="156"/>
      <c r="K123" s="156"/>
      <c r="L123" s="154"/>
      <c r="M123" s="154"/>
      <c r="N123" s="154"/>
      <c r="O123" s="155"/>
      <c r="P123" s="160"/>
      <c r="Q123" s="154"/>
      <c r="R123" s="154"/>
      <c r="S123" s="154"/>
      <c r="T123" s="158"/>
      <c r="U123" s="159"/>
      <c r="V123" s="161"/>
      <c r="W123" s="161"/>
      <c r="X123" s="161"/>
      <c r="Y123" s="161"/>
      <c r="Z123" s="162">
        <f t="shared" si="3"/>
        <v>0</v>
      </c>
      <c r="AA123" s="163">
        <f t="shared" si="4"/>
        <v>0</v>
      </c>
      <c r="AB123" s="431">
        <f>(3.14/4)*(Trees[[#This Row],[Diam]]/100)^2</f>
        <v>0</v>
      </c>
      <c r="AC123" s="164">
        <f>Trees[[#This Row],[Volumen]]</f>
        <v>0</v>
      </c>
      <c r="AD123" s="165" t="str">
        <f t="shared" si="5"/>
        <v>D</v>
      </c>
      <c r="AE123" s="166">
        <f>Industrias!S126</f>
        <v>0</v>
      </c>
      <c r="AF123" s="167" cm="1">
        <f t="array" ref="AF123">NoteEcolo(U123)</f>
        <v>0</v>
      </c>
      <c r="AG123" s="167">
        <f>PI()*(Trees[[#This Row],[Diam]]/2)^2</f>
        <v>0</v>
      </c>
      <c r="AH123" s="167">
        <f>IF(ISNA(IF(VLOOKUP(Trees[[#This Row],[Arbol]],Equipos!C:F, 2, FALSE)="Cortar",1,0)),0, IF(VLOOKUP(Trees[[#This Row],[Arbol]],Equipos!C:F, 2, FALSE)="Cortar",1,0))</f>
        <v>0</v>
      </c>
      <c r="AI123" s="167">
        <f t="array" aca="1" ref="AI123" ca="1">SUM(1*(NumCoupes=B123))</f>
        <v>2</v>
      </c>
    </row>
    <row r="124" spans="1:35">
      <c r="A124" s="153" t="s">
        <v>110</v>
      </c>
      <c r="B124" s="154"/>
      <c r="C124" s="155"/>
      <c r="D124" s="156"/>
      <c r="E124" s="157"/>
      <c r="F124" s="158"/>
      <c r="G124" s="159"/>
      <c r="H124" s="154"/>
      <c r="I124" s="155"/>
      <c r="J124" s="156"/>
      <c r="K124" s="156"/>
      <c r="L124" s="154"/>
      <c r="M124" s="154"/>
      <c r="N124" s="154"/>
      <c r="O124" s="155"/>
      <c r="P124" s="160"/>
      <c r="Q124" s="154"/>
      <c r="R124" s="154"/>
      <c r="S124" s="154"/>
      <c r="T124" s="158"/>
      <c r="U124" s="159"/>
      <c r="V124" s="161"/>
      <c r="W124" s="161"/>
      <c r="X124" s="161"/>
      <c r="Y124" s="161"/>
      <c r="Z124" s="162">
        <f t="shared" si="3"/>
        <v>0</v>
      </c>
      <c r="AA124" s="163">
        <f t="shared" si="4"/>
        <v>0</v>
      </c>
      <c r="AB124" s="431">
        <f>(3.14/4)*(Trees[[#This Row],[Diam]]/100)^2</f>
        <v>0</v>
      </c>
      <c r="AC124" s="164">
        <f>Trees[[#This Row],[Volumen]]</f>
        <v>0</v>
      </c>
      <c r="AD124" s="165" t="str">
        <f t="shared" si="5"/>
        <v>D</v>
      </c>
      <c r="AE124" s="166">
        <f>Industrias!S127</f>
        <v>0</v>
      </c>
      <c r="AF124" s="167" cm="1">
        <f t="array" ref="AF124">NoteEcolo(U124)</f>
        <v>0</v>
      </c>
      <c r="AG124" s="167">
        <f>PI()*(Trees[[#This Row],[Diam]]/2)^2</f>
        <v>0</v>
      </c>
      <c r="AH124" s="167">
        <f>IF(ISNA(IF(VLOOKUP(Trees[[#This Row],[Arbol]],Equipos!C:F, 2, FALSE)="Cortar",1,0)),0, IF(VLOOKUP(Trees[[#This Row],[Arbol]],Equipos!C:F, 2, FALSE)="Cortar",1,0))</f>
        <v>0</v>
      </c>
      <c r="AI124" s="167">
        <f t="array" aca="1" ref="AI124" ca="1">SUM(1*(NumCoupes=B124))</f>
        <v>2</v>
      </c>
    </row>
    <row r="125" spans="1:35">
      <c r="A125" s="153" t="s">
        <v>110</v>
      </c>
      <c r="B125" s="154"/>
      <c r="C125" s="155"/>
      <c r="D125" s="156"/>
      <c r="E125" s="157"/>
      <c r="F125" s="158"/>
      <c r="G125" s="159"/>
      <c r="H125" s="154"/>
      <c r="I125" s="155"/>
      <c r="J125" s="156"/>
      <c r="K125" s="156"/>
      <c r="L125" s="154"/>
      <c r="M125" s="154"/>
      <c r="N125" s="154"/>
      <c r="O125" s="155"/>
      <c r="P125" s="160"/>
      <c r="Q125" s="154"/>
      <c r="R125" s="154"/>
      <c r="S125" s="154"/>
      <c r="T125" s="158"/>
      <c r="U125" s="159"/>
      <c r="V125" s="161"/>
      <c r="W125" s="161"/>
      <c r="X125" s="161"/>
      <c r="Y125" s="161"/>
      <c r="Z125" s="162">
        <f t="shared" si="3"/>
        <v>0</v>
      </c>
      <c r="AA125" s="163">
        <f t="shared" si="4"/>
        <v>0</v>
      </c>
      <c r="AB125" s="431">
        <f>(3.14/4)*(Trees[[#This Row],[Diam]]/100)^2</f>
        <v>0</v>
      </c>
      <c r="AC125" s="164">
        <f>Trees[[#This Row],[Volumen]]</f>
        <v>0</v>
      </c>
      <c r="AD125" s="165" t="str">
        <f t="shared" si="5"/>
        <v>D</v>
      </c>
      <c r="AE125" s="166">
        <f>Industrias!S128</f>
        <v>0</v>
      </c>
      <c r="AF125" s="167" cm="1">
        <f t="array" ref="AF125">NoteEcolo(U125)</f>
        <v>0</v>
      </c>
      <c r="AG125" s="167">
        <f>PI()*(Trees[[#This Row],[Diam]]/2)^2</f>
        <v>0</v>
      </c>
      <c r="AH125" s="167">
        <f>IF(ISNA(IF(VLOOKUP(Trees[[#This Row],[Arbol]],Equipos!C:F, 2, FALSE)="Cortar",1,0)),0, IF(VLOOKUP(Trees[[#This Row],[Arbol]],Equipos!C:F, 2, FALSE)="Cortar",1,0))</f>
        <v>0</v>
      </c>
      <c r="AI125" s="167">
        <f t="array" aca="1" ref="AI125" ca="1">SUM(1*(NumCoupes=B125))</f>
        <v>2</v>
      </c>
    </row>
    <row r="126" spans="1:35">
      <c r="A126" s="153" t="s">
        <v>110</v>
      </c>
      <c r="B126" s="154"/>
      <c r="C126" s="155"/>
      <c r="D126" s="156"/>
      <c r="E126" s="157"/>
      <c r="F126" s="158"/>
      <c r="G126" s="159"/>
      <c r="H126" s="154"/>
      <c r="I126" s="155"/>
      <c r="J126" s="156"/>
      <c r="K126" s="156"/>
      <c r="L126" s="154"/>
      <c r="M126" s="154"/>
      <c r="N126" s="154"/>
      <c r="O126" s="155"/>
      <c r="P126" s="160"/>
      <c r="Q126" s="154"/>
      <c r="R126" s="154"/>
      <c r="S126" s="154"/>
      <c r="T126" s="158"/>
      <c r="U126" s="159"/>
      <c r="V126" s="161"/>
      <c r="W126" s="161"/>
      <c r="X126" s="161"/>
      <c r="Y126" s="161"/>
      <c r="Z126" s="162">
        <f t="shared" si="3"/>
        <v>0</v>
      </c>
      <c r="AA126" s="163">
        <f t="shared" si="4"/>
        <v>0</v>
      </c>
      <c r="AB126" s="431">
        <f>(3.14/4)*(Trees[[#This Row],[Diam]]/100)^2</f>
        <v>0</v>
      </c>
      <c r="AC126" s="164">
        <f>Trees[[#This Row],[Volumen]]</f>
        <v>0</v>
      </c>
      <c r="AD126" s="165" t="str">
        <f t="shared" si="5"/>
        <v>D</v>
      </c>
      <c r="AE126" s="166">
        <f>Industrias!S129</f>
        <v>0</v>
      </c>
      <c r="AF126" s="167" cm="1">
        <f t="array" ref="AF126">NoteEcolo(U126)</f>
        <v>0</v>
      </c>
      <c r="AG126" s="167">
        <f>PI()*(Trees[[#This Row],[Diam]]/2)^2</f>
        <v>0</v>
      </c>
      <c r="AH126" s="167">
        <f>IF(ISNA(IF(VLOOKUP(Trees[[#This Row],[Arbol]],Equipos!C:F, 2, FALSE)="Cortar",1,0)),0, IF(VLOOKUP(Trees[[#This Row],[Arbol]],Equipos!C:F, 2, FALSE)="Cortar",1,0))</f>
        <v>0</v>
      </c>
      <c r="AI126" s="167">
        <f t="array" aca="1" ref="AI126" ca="1">SUM(1*(NumCoupes=B126))</f>
        <v>2</v>
      </c>
    </row>
    <row r="127" spans="1:35">
      <c r="A127" s="153" t="s">
        <v>110</v>
      </c>
      <c r="B127" s="154"/>
      <c r="C127" s="155"/>
      <c r="D127" s="156"/>
      <c r="E127" s="157"/>
      <c r="F127" s="158"/>
      <c r="G127" s="159"/>
      <c r="H127" s="154"/>
      <c r="I127" s="155"/>
      <c r="J127" s="156"/>
      <c r="K127" s="156"/>
      <c r="L127" s="154"/>
      <c r="M127" s="154"/>
      <c r="N127" s="154"/>
      <c r="O127" s="155"/>
      <c r="P127" s="160"/>
      <c r="Q127" s="154"/>
      <c r="R127" s="154"/>
      <c r="S127" s="154"/>
      <c r="T127" s="158"/>
      <c r="U127" s="159"/>
      <c r="V127" s="161"/>
      <c r="W127" s="161"/>
      <c r="X127" s="161"/>
      <c r="Y127" s="161"/>
      <c r="Z127" s="162">
        <f t="shared" si="3"/>
        <v>0</v>
      </c>
      <c r="AA127" s="163">
        <f t="shared" si="4"/>
        <v>0</v>
      </c>
      <c r="AB127" s="431">
        <f>(3.14/4)*(Trees[[#This Row],[Diam]]/100)^2</f>
        <v>0</v>
      </c>
      <c r="AC127" s="164">
        <f>Trees[[#This Row],[Volumen]]</f>
        <v>0</v>
      </c>
      <c r="AD127" s="165" t="str">
        <f t="shared" si="5"/>
        <v>D</v>
      </c>
      <c r="AE127" s="166">
        <f>Industrias!S130</f>
        <v>0</v>
      </c>
      <c r="AF127" s="167" cm="1">
        <f t="array" ref="AF127">NoteEcolo(U127)</f>
        <v>0</v>
      </c>
      <c r="AG127" s="167">
        <f>PI()*(Trees[[#This Row],[Diam]]/2)^2</f>
        <v>0</v>
      </c>
      <c r="AH127" s="167">
        <f>IF(ISNA(IF(VLOOKUP(Trees[[#This Row],[Arbol]],Equipos!C:F, 2, FALSE)="Cortar",1,0)),0, IF(VLOOKUP(Trees[[#This Row],[Arbol]],Equipos!C:F, 2, FALSE)="Cortar",1,0))</f>
        <v>0</v>
      </c>
      <c r="AI127" s="167">
        <f t="array" aca="1" ref="AI127" ca="1">SUM(1*(NumCoupes=B127))</f>
        <v>2</v>
      </c>
    </row>
    <row r="128" spans="1:35">
      <c r="A128" s="153" t="s">
        <v>110</v>
      </c>
      <c r="B128" s="154"/>
      <c r="C128" s="155"/>
      <c r="D128" s="156"/>
      <c r="E128" s="157"/>
      <c r="F128" s="158"/>
      <c r="G128" s="159"/>
      <c r="H128" s="154"/>
      <c r="I128" s="155"/>
      <c r="J128" s="156"/>
      <c r="K128" s="156"/>
      <c r="L128" s="154"/>
      <c r="M128" s="154"/>
      <c r="N128" s="154"/>
      <c r="O128" s="155"/>
      <c r="P128" s="160"/>
      <c r="Q128" s="154"/>
      <c r="R128" s="154"/>
      <c r="S128" s="154"/>
      <c r="T128" s="158"/>
      <c r="U128" s="159"/>
      <c r="V128" s="161"/>
      <c r="W128" s="161"/>
      <c r="X128" s="161"/>
      <c r="Y128" s="161"/>
      <c r="Z128" s="162">
        <f t="shared" si="3"/>
        <v>0</v>
      </c>
      <c r="AA128" s="163">
        <f t="shared" si="4"/>
        <v>0</v>
      </c>
      <c r="AB128" s="431">
        <f>(3.14/4)*(Trees[[#This Row],[Diam]]/100)^2</f>
        <v>0</v>
      </c>
      <c r="AC128" s="164">
        <f>Trees[[#This Row],[Volumen]]</f>
        <v>0</v>
      </c>
      <c r="AD128" s="165" t="str">
        <f t="shared" si="5"/>
        <v>D</v>
      </c>
      <c r="AE128" s="166">
        <f>Industrias!S131</f>
        <v>0</v>
      </c>
      <c r="AF128" s="167" cm="1">
        <f t="array" ref="AF128">NoteEcolo(U128)</f>
        <v>0</v>
      </c>
      <c r="AG128" s="167">
        <f>PI()*(Trees[[#This Row],[Diam]]/2)^2</f>
        <v>0</v>
      </c>
      <c r="AH128" s="167">
        <f>IF(ISNA(IF(VLOOKUP(Trees[[#This Row],[Arbol]],Equipos!C:F, 2, FALSE)="Cortar",1,0)),0, IF(VLOOKUP(Trees[[#This Row],[Arbol]],Equipos!C:F, 2, FALSE)="Cortar",1,0))</f>
        <v>0</v>
      </c>
      <c r="AI128" s="167">
        <f t="array" aca="1" ref="AI128" ca="1">SUM(1*(NumCoupes=B128))</f>
        <v>2</v>
      </c>
    </row>
    <row r="129" spans="1:35">
      <c r="A129" s="153" t="s">
        <v>110</v>
      </c>
      <c r="B129" s="154"/>
      <c r="C129" s="155"/>
      <c r="D129" s="156"/>
      <c r="E129" s="157"/>
      <c r="F129" s="158"/>
      <c r="G129" s="159"/>
      <c r="H129" s="154"/>
      <c r="I129" s="155"/>
      <c r="J129" s="156"/>
      <c r="K129" s="156"/>
      <c r="L129" s="154"/>
      <c r="M129" s="154"/>
      <c r="N129" s="154"/>
      <c r="O129" s="155"/>
      <c r="P129" s="160"/>
      <c r="Q129" s="154"/>
      <c r="R129" s="154"/>
      <c r="S129" s="154"/>
      <c r="T129" s="158"/>
      <c r="U129" s="159"/>
      <c r="V129" s="161"/>
      <c r="W129" s="161"/>
      <c r="X129" s="161"/>
      <c r="Y129" s="161"/>
      <c r="Z129" s="162">
        <f t="shared" si="3"/>
        <v>0</v>
      </c>
      <c r="AA129" s="163">
        <f t="shared" si="4"/>
        <v>0</v>
      </c>
      <c r="AB129" s="431">
        <f>(3.14/4)*(Trees[[#This Row],[Diam]]/100)^2</f>
        <v>0</v>
      </c>
      <c r="AC129" s="164">
        <f>Trees[[#This Row],[Volumen]]</f>
        <v>0</v>
      </c>
      <c r="AD129" s="165" t="str">
        <f t="shared" si="5"/>
        <v>D</v>
      </c>
      <c r="AE129" s="166">
        <f>Industrias!S132</f>
        <v>0</v>
      </c>
      <c r="AF129" s="167" cm="1">
        <f t="array" ref="AF129">NoteEcolo(U129)</f>
        <v>0</v>
      </c>
      <c r="AG129" s="167">
        <f>PI()*(Trees[[#This Row],[Diam]]/2)^2</f>
        <v>0</v>
      </c>
      <c r="AH129" s="167">
        <f>IF(ISNA(IF(VLOOKUP(Trees[[#This Row],[Arbol]],Equipos!C:F, 2, FALSE)="Cortar",1,0)),0, IF(VLOOKUP(Trees[[#This Row],[Arbol]],Equipos!C:F, 2, FALSE)="Cortar",1,0))</f>
        <v>0</v>
      </c>
      <c r="AI129" s="167">
        <f t="array" aca="1" ref="AI129" ca="1">SUM(1*(NumCoupes=B129))</f>
        <v>2</v>
      </c>
    </row>
    <row r="130" spans="1:35">
      <c r="A130" s="153" t="s">
        <v>110</v>
      </c>
      <c r="B130" s="154"/>
      <c r="C130" s="155"/>
      <c r="D130" s="156"/>
      <c r="E130" s="157"/>
      <c r="F130" s="158"/>
      <c r="G130" s="159"/>
      <c r="H130" s="154"/>
      <c r="I130" s="155"/>
      <c r="J130" s="156"/>
      <c r="K130" s="156"/>
      <c r="L130" s="154"/>
      <c r="M130" s="154"/>
      <c r="N130" s="154"/>
      <c r="O130" s="155"/>
      <c r="P130" s="160"/>
      <c r="Q130" s="154"/>
      <c r="R130" s="154"/>
      <c r="S130" s="154"/>
      <c r="T130" s="158"/>
      <c r="U130" s="159"/>
      <c r="V130" s="161"/>
      <c r="W130" s="161"/>
      <c r="X130" s="161"/>
      <c r="Y130" s="161"/>
      <c r="Z130" s="162">
        <f t="shared" ref="Z130:Z193" si="6">(H130+I130)/2</f>
        <v>0</v>
      </c>
      <c r="AA130" s="163">
        <f t="shared" ref="AA130:AA193" si="7">INT(Z130/5+0.5)*5</f>
        <v>0</v>
      </c>
      <c r="AB130" s="431">
        <f>(3.14/4)*(Trees[[#This Row],[Diam]]/100)^2</f>
        <v>0</v>
      </c>
      <c r="AC130" s="164">
        <f>Trees[[#This Row],[Volumen]]</f>
        <v>0</v>
      </c>
      <c r="AD130" s="165" t="str">
        <f t="shared" ref="AD130:AD193" si="8">IF(L130&lt;&gt;0,"A",IF(M130&lt;&gt;0,"B",IF(N130&lt;&gt;0,"C","D")))</f>
        <v>D</v>
      </c>
      <c r="AE130" s="166">
        <f>Industrias!S133</f>
        <v>0</v>
      </c>
      <c r="AF130" s="167" cm="1">
        <f t="array" ref="AF130">NoteEcolo(U130)</f>
        <v>0</v>
      </c>
      <c r="AG130" s="167">
        <f>PI()*(Trees[[#This Row],[Diam]]/2)^2</f>
        <v>0</v>
      </c>
      <c r="AH130" s="167">
        <f>IF(ISNA(IF(VLOOKUP(Trees[[#This Row],[Arbol]],Equipos!C:F, 2, FALSE)="Cortar",1,0)),0, IF(VLOOKUP(Trees[[#This Row],[Arbol]],Equipos!C:F, 2, FALSE)="Cortar",1,0))</f>
        <v>0</v>
      </c>
      <c r="AI130" s="167">
        <f t="array" aca="1" ref="AI130" ca="1">SUM(1*(NumCoupes=B130))</f>
        <v>2</v>
      </c>
    </row>
    <row r="131" spans="1:35">
      <c r="A131" s="153" t="s">
        <v>110</v>
      </c>
      <c r="B131" s="154"/>
      <c r="C131" s="155"/>
      <c r="D131" s="156"/>
      <c r="E131" s="157"/>
      <c r="F131" s="158"/>
      <c r="G131" s="159"/>
      <c r="H131" s="154"/>
      <c r="I131" s="155"/>
      <c r="J131" s="156"/>
      <c r="K131" s="156"/>
      <c r="L131" s="154"/>
      <c r="M131" s="154"/>
      <c r="N131" s="154"/>
      <c r="O131" s="155"/>
      <c r="P131" s="160"/>
      <c r="Q131" s="154"/>
      <c r="R131" s="154"/>
      <c r="S131" s="154"/>
      <c r="T131" s="158"/>
      <c r="U131" s="159"/>
      <c r="V131" s="161"/>
      <c r="W131" s="161"/>
      <c r="X131" s="161"/>
      <c r="Y131" s="161"/>
      <c r="Z131" s="162">
        <f t="shared" si="6"/>
        <v>0</v>
      </c>
      <c r="AA131" s="163">
        <f t="shared" si="7"/>
        <v>0</v>
      </c>
      <c r="AB131" s="431">
        <f>(3.14/4)*(Trees[[#This Row],[Diam]]/100)^2</f>
        <v>0</v>
      </c>
      <c r="AC131" s="164">
        <f>Trees[[#This Row],[Volumen]]</f>
        <v>0</v>
      </c>
      <c r="AD131" s="165" t="str">
        <f t="shared" si="8"/>
        <v>D</v>
      </c>
      <c r="AE131" s="166">
        <f>Industrias!S134</f>
        <v>0</v>
      </c>
      <c r="AF131" s="167" cm="1">
        <f t="array" ref="AF131">NoteEcolo(U131)</f>
        <v>0</v>
      </c>
      <c r="AG131" s="167">
        <f>PI()*(Trees[[#This Row],[Diam]]/2)^2</f>
        <v>0</v>
      </c>
      <c r="AH131" s="167">
        <f>IF(ISNA(IF(VLOOKUP(Trees[[#This Row],[Arbol]],Equipos!C:F, 2, FALSE)="Cortar",1,0)),0, IF(VLOOKUP(Trees[[#This Row],[Arbol]],Equipos!C:F, 2, FALSE)="Cortar",1,0))</f>
        <v>0</v>
      </c>
      <c r="AI131" s="167">
        <f t="array" aca="1" ref="AI131" ca="1">SUM(1*(NumCoupes=B131))</f>
        <v>2</v>
      </c>
    </row>
    <row r="132" spans="1:35">
      <c r="A132" s="153" t="s">
        <v>110</v>
      </c>
      <c r="B132" s="154"/>
      <c r="C132" s="155"/>
      <c r="D132" s="156"/>
      <c r="E132" s="157"/>
      <c r="F132" s="158"/>
      <c r="G132" s="159"/>
      <c r="H132" s="154"/>
      <c r="I132" s="155"/>
      <c r="J132" s="156"/>
      <c r="K132" s="156"/>
      <c r="L132" s="154"/>
      <c r="M132" s="154"/>
      <c r="N132" s="154"/>
      <c r="O132" s="155"/>
      <c r="P132" s="160"/>
      <c r="Q132" s="154"/>
      <c r="R132" s="154"/>
      <c r="S132" s="154"/>
      <c r="T132" s="158"/>
      <c r="U132" s="159"/>
      <c r="V132" s="161"/>
      <c r="W132" s="161"/>
      <c r="X132" s="161"/>
      <c r="Y132" s="161"/>
      <c r="Z132" s="162">
        <f t="shared" si="6"/>
        <v>0</v>
      </c>
      <c r="AA132" s="163">
        <f t="shared" si="7"/>
        <v>0</v>
      </c>
      <c r="AB132" s="431">
        <f>(3.14/4)*(Trees[[#This Row],[Diam]]/100)^2</f>
        <v>0</v>
      </c>
      <c r="AC132" s="164">
        <f>Trees[[#This Row],[Volumen]]</f>
        <v>0</v>
      </c>
      <c r="AD132" s="165" t="str">
        <f t="shared" si="8"/>
        <v>D</v>
      </c>
      <c r="AE132" s="166">
        <f>Industrias!S135</f>
        <v>0</v>
      </c>
      <c r="AF132" s="167" cm="1">
        <f t="array" ref="AF132">NoteEcolo(U132)</f>
        <v>0</v>
      </c>
      <c r="AG132" s="167">
        <f>PI()*(Trees[[#This Row],[Diam]]/2)^2</f>
        <v>0</v>
      </c>
      <c r="AH132" s="167">
        <f>IF(ISNA(IF(VLOOKUP(Trees[[#This Row],[Arbol]],Equipos!C:F, 2, FALSE)="Cortar",1,0)),0, IF(VLOOKUP(Trees[[#This Row],[Arbol]],Equipos!C:F, 2, FALSE)="Cortar",1,0))</f>
        <v>0</v>
      </c>
      <c r="AI132" s="167">
        <f t="array" aca="1" ref="AI132" ca="1">SUM(1*(NumCoupes=B132))</f>
        <v>2</v>
      </c>
    </row>
    <row r="133" spans="1:35">
      <c r="A133" s="153" t="s">
        <v>110</v>
      </c>
      <c r="B133" s="154"/>
      <c r="C133" s="155"/>
      <c r="D133" s="156"/>
      <c r="E133" s="157"/>
      <c r="F133" s="158"/>
      <c r="G133" s="159"/>
      <c r="H133" s="154"/>
      <c r="I133" s="155"/>
      <c r="J133" s="156"/>
      <c r="K133" s="156"/>
      <c r="L133" s="154"/>
      <c r="M133" s="154"/>
      <c r="N133" s="154"/>
      <c r="O133" s="155"/>
      <c r="P133" s="160"/>
      <c r="Q133" s="154"/>
      <c r="R133" s="154"/>
      <c r="S133" s="154"/>
      <c r="T133" s="158"/>
      <c r="U133" s="159"/>
      <c r="V133" s="161"/>
      <c r="W133" s="161"/>
      <c r="X133" s="161"/>
      <c r="Y133" s="161"/>
      <c r="Z133" s="162">
        <f t="shared" si="6"/>
        <v>0</v>
      </c>
      <c r="AA133" s="163">
        <f t="shared" si="7"/>
        <v>0</v>
      </c>
      <c r="AB133" s="431">
        <f>(3.14/4)*(Trees[[#This Row],[Diam]]/100)^2</f>
        <v>0</v>
      </c>
      <c r="AC133" s="164">
        <f>Trees[[#This Row],[Volumen]]</f>
        <v>0</v>
      </c>
      <c r="AD133" s="165" t="str">
        <f t="shared" si="8"/>
        <v>D</v>
      </c>
      <c r="AE133" s="166">
        <f>Industrias!S136</f>
        <v>0</v>
      </c>
      <c r="AF133" s="167" cm="1">
        <f t="array" ref="AF133">NoteEcolo(U133)</f>
        <v>0</v>
      </c>
      <c r="AG133" s="167">
        <f>PI()*(Trees[[#This Row],[Diam]]/2)^2</f>
        <v>0</v>
      </c>
      <c r="AH133" s="167">
        <f>IF(ISNA(IF(VLOOKUP(Trees[[#This Row],[Arbol]],Equipos!C:F, 2, FALSE)="Cortar",1,0)),0, IF(VLOOKUP(Trees[[#This Row],[Arbol]],Equipos!C:F, 2, FALSE)="Cortar",1,0))</f>
        <v>0</v>
      </c>
      <c r="AI133" s="167">
        <f t="array" aca="1" ref="AI133" ca="1">SUM(1*(NumCoupes=B133))</f>
        <v>2</v>
      </c>
    </row>
    <row r="134" spans="1:35">
      <c r="A134" s="153" t="s">
        <v>110</v>
      </c>
      <c r="B134" s="154"/>
      <c r="C134" s="155"/>
      <c r="D134" s="156"/>
      <c r="E134" s="157"/>
      <c r="F134" s="158"/>
      <c r="G134" s="159"/>
      <c r="H134" s="154"/>
      <c r="I134" s="155"/>
      <c r="J134" s="156"/>
      <c r="K134" s="156"/>
      <c r="L134" s="154"/>
      <c r="M134" s="154"/>
      <c r="N134" s="154"/>
      <c r="O134" s="155"/>
      <c r="P134" s="160"/>
      <c r="Q134" s="154"/>
      <c r="R134" s="154"/>
      <c r="S134" s="154"/>
      <c r="T134" s="158"/>
      <c r="U134" s="159"/>
      <c r="V134" s="161"/>
      <c r="W134" s="161"/>
      <c r="X134" s="161"/>
      <c r="Y134" s="161"/>
      <c r="Z134" s="162">
        <f t="shared" si="6"/>
        <v>0</v>
      </c>
      <c r="AA134" s="163">
        <f t="shared" si="7"/>
        <v>0</v>
      </c>
      <c r="AB134" s="431">
        <f>(3.14/4)*(Trees[[#This Row],[Diam]]/100)^2</f>
        <v>0</v>
      </c>
      <c r="AC134" s="164">
        <f>Trees[[#This Row],[Volumen]]</f>
        <v>0</v>
      </c>
      <c r="AD134" s="165" t="str">
        <f t="shared" si="8"/>
        <v>D</v>
      </c>
      <c r="AE134" s="166">
        <f>Industrias!S137</f>
        <v>0</v>
      </c>
      <c r="AF134" s="167" cm="1">
        <f t="array" ref="AF134">NoteEcolo(U134)</f>
        <v>0</v>
      </c>
      <c r="AG134" s="167">
        <f>PI()*(Trees[[#This Row],[Diam]]/2)^2</f>
        <v>0</v>
      </c>
      <c r="AH134" s="167">
        <f>IF(ISNA(IF(VLOOKUP(Trees[[#This Row],[Arbol]],Equipos!C:F, 2, FALSE)="Cortar",1,0)),0, IF(VLOOKUP(Trees[[#This Row],[Arbol]],Equipos!C:F, 2, FALSE)="Cortar",1,0))</f>
        <v>0</v>
      </c>
      <c r="AI134" s="167">
        <f t="array" aca="1" ref="AI134" ca="1">SUM(1*(NumCoupes=B134))</f>
        <v>2</v>
      </c>
    </row>
    <row r="135" spans="1:35">
      <c r="A135" s="153" t="s">
        <v>110</v>
      </c>
      <c r="B135" s="154"/>
      <c r="C135" s="155"/>
      <c r="D135" s="156"/>
      <c r="E135" s="157"/>
      <c r="F135" s="158"/>
      <c r="G135" s="159"/>
      <c r="H135" s="154"/>
      <c r="I135" s="155"/>
      <c r="J135" s="156"/>
      <c r="K135" s="156"/>
      <c r="L135" s="154"/>
      <c r="M135" s="154"/>
      <c r="N135" s="154"/>
      <c r="O135" s="155"/>
      <c r="P135" s="160"/>
      <c r="Q135" s="154"/>
      <c r="R135" s="154"/>
      <c r="S135" s="154"/>
      <c r="T135" s="158"/>
      <c r="U135" s="159"/>
      <c r="V135" s="161"/>
      <c r="W135" s="161"/>
      <c r="X135" s="161"/>
      <c r="Y135" s="161"/>
      <c r="Z135" s="162">
        <f t="shared" si="6"/>
        <v>0</v>
      </c>
      <c r="AA135" s="163">
        <f t="shared" si="7"/>
        <v>0</v>
      </c>
      <c r="AB135" s="431">
        <f>(3.14/4)*(Trees[[#This Row],[Diam]]/100)^2</f>
        <v>0</v>
      </c>
      <c r="AC135" s="164">
        <f>Trees[[#This Row],[Volumen]]</f>
        <v>0</v>
      </c>
      <c r="AD135" s="165" t="str">
        <f t="shared" si="8"/>
        <v>D</v>
      </c>
      <c r="AE135" s="166">
        <f>Industrias!S138</f>
        <v>0</v>
      </c>
      <c r="AF135" s="167" cm="1">
        <f t="array" ref="AF135">NoteEcolo(U135)</f>
        <v>0</v>
      </c>
      <c r="AG135" s="167">
        <f>PI()*(Trees[[#This Row],[Diam]]/2)^2</f>
        <v>0</v>
      </c>
      <c r="AH135" s="167">
        <f>IF(ISNA(IF(VLOOKUP(Trees[[#This Row],[Arbol]],Equipos!C:F, 2, FALSE)="Cortar",1,0)),0, IF(VLOOKUP(Trees[[#This Row],[Arbol]],Equipos!C:F, 2, FALSE)="Cortar",1,0))</f>
        <v>0</v>
      </c>
      <c r="AI135" s="167">
        <f t="array" aca="1" ref="AI135" ca="1">SUM(1*(NumCoupes=B135))</f>
        <v>2</v>
      </c>
    </row>
    <row r="136" spans="1:35">
      <c r="A136" s="153" t="s">
        <v>110</v>
      </c>
      <c r="B136" s="154"/>
      <c r="C136" s="155"/>
      <c r="D136" s="156"/>
      <c r="E136" s="157"/>
      <c r="F136" s="158"/>
      <c r="G136" s="159"/>
      <c r="H136" s="154"/>
      <c r="I136" s="155"/>
      <c r="J136" s="156"/>
      <c r="K136" s="156"/>
      <c r="L136" s="154"/>
      <c r="M136" s="154"/>
      <c r="N136" s="154"/>
      <c r="O136" s="155"/>
      <c r="P136" s="160"/>
      <c r="Q136" s="154"/>
      <c r="R136" s="154"/>
      <c r="S136" s="154"/>
      <c r="T136" s="158"/>
      <c r="U136" s="159"/>
      <c r="V136" s="161"/>
      <c r="W136" s="161"/>
      <c r="X136" s="161"/>
      <c r="Y136" s="161"/>
      <c r="Z136" s="162">
        <f t="shared" si="6"/>
        <v>0</v>
      </c>
      <c r="AA136" s="163">
        <f t="shared" si="7"/>
        <v>0</v>
      </c>
      <c r="AB136" s="431">
        <f>(3.14/4)*(Trees[[#This Row],[Diam]]/100)^2</f>
        <v>0</v>
      </c>
      <c r="AC136" s="164">
        <f>Trees[[#This Row],[Volumen]]</f>
        <v>0</v>
      </c>
      <c r="AD136" s="165" t="str">
        <f t="shared" si="8"/>
        <v>D</v>
      </c>
      <c r="AE136" s="166">
        <f>Industrias!S139</f>
        <v>0</v>
      </c>
      <c r="AF136" s="167" cm="1">
        <f t="array" ref="AF136">NoteEcolo(U136)</f>
        <v>0</v>
      </c>
      <c r="AG136" s="167">
        <f>PI()*(Trees[[#This Row],[Diam]]/2)^2</f>
        <v>0</v>
      </c>
      <c r="AH136" s="167">
        <f>IF(ISNA(IF(VLOOKUP(Trees[[#This Row],[Arbol]],Equipos!C:F, 2, FALSE)="Cortar",1,0)),0, IF(VLOOKUP(Trees[[#This Row],[Arbol]],Equipos!C:F, 2, FALSE)="Cortar",1,0))</f>
        <v>0</v>
      </c>
      <c r="AI136" s="167">
        <f t="array" aca="1" ref="AI136" ca="1">SUM(1*(NumCoupes=B136))</f>
        <v>2</v>
      </c>
    </row>
    <row r="137" spans="1:35">
      <c r="A137" s="153" t="s">
        <v>110</v>
      </c>
      <c r="B137" s="154"/>
      <c r="C137" s="155"/>
      <c r="D137" s="156"/>
      <c r="E137" s="157"/>
      <c r="F137" s="158"/>
      <c r="G137" s="159"/>
      <c r="H137" s="154"/>
      <c r="I137" s="155"/>
      <c r="J137" s="156"/>
      <c r="K137" s="156"/>
      <c r="L137" s="154"/>
      <c r="M137" s="154"/>
      <c r="N137" s="154"/>
      <c r="O137" s="155"/>
      <c r="P137" s="160"/>
      <c r="Q137" s="154"/>
      <c r="R137" s="154"/>
      <c r="S137" s="154"/>
      <c r="T137" s="158"/>
      <c r="U137" s="159"/>
      <c r="V137" s="161"/>
      <c r="W137" s="161"/>
      <c r="X137" s="161"/>
      <c r="Y137" s="161"/>
      <c r="Z137" s="162">
        <f t="shared" si="6"/>
        <v>0</v>
      </c>
      <c r="AA137" s="163">
        <f t="shared" si="7"/>
        <v>0</v>
      </c>
      <c r="AB137" s="431">
        <f>(3.14/4)*(Trees[[#This Row],[Diam]]/100)^2</f>
        <v>0</v>
      </c>
      <c r="AC137" s="164">
        <f>Trees[[#This Row],[Volumen]]</f>
        <v>0</v>
      </c>
      <c r="AD137" s="165" t="str">
        <f t="shared" si="8"/>
        <v>D</v>
      </c>
      <c r="AE137" s="166">
        <f>Industrias!S140</f>
        <v>0</v>
      </c>
      <c r="AF137" s="167" cm="1">
        <f t="array" ref="AF137">NoteEcolo(U137)</f>
        <v>0</v>
      </c>
      <c r="AG137" s="167">
        <f>PI()*(Trees[[#This Row],[Diam]]/2)^2</f>
        <v>0</v>
      </c>
      <c r="AH137" s="167">
        <f>IF(ISNA(IF(VLOOKUP(Trees[[#This Row],[Arbol]],Equipos!C:F, 2, FALSE)="Cortar",1,0)),0, IF(VLOOKUP(Trees[[#This Row],[Arbol]],Equipos!C:F, 2, FALSE)="Cortar",1,0))</f>
        <v>0</v>
      </c>
      <c r="AI137" s="167">
        <f t="array" aca="1" ref="AI137" ca="1">SUM(1*(NumCoupes=B137))</f>
        <v>2</v>
      </c>
    </row>
    <row r="138" spans="1:35">
      <c r="A138" s="153" t="s">
        <v>110</v>
      </c>
      <c r="B138" s="154"/>
      <c r="C138" s="155"/>
      <c r="D138" s="156"/>
      <c r="E138" s="157"/>
      <c r="F138" s="158"/>
      <c r="G138" s="159"/>
      <c r="H138" s="154"/>
      <c r="I138" s="155"/>
      <c r="J138" s="156"/>
      <c r="K138" s="156"/>
      <c r="L138" s="154"/>
      <c r="M138" s="154"/>
      <c r="N138" s="154"/>
      <c r="O138" s="155"/>
      <c r="P138" s="160"/>
      <c r="Q138" s="154"/>
      <c r="R138" s="154"/>
      <c r="S138" s="154"/>
      <c r="T138" s="158"/>
      <c r="U138" s="159"/>
      <c r="V138" s="161"/>
      <c r="W138" s="161"/>
      <c r="X138" s="161"/>
      <c r="Y138" s="161"/>
      <c r="Z138" s="162">
        <f t="shared" si="6"/>
        <v>0</v>
      </c>
      <c r="AA138" s="163">
        <f t="shared" si="7"/>
        <v>0</v>
      </c>
      <c r="AB138" s="431">
        <f>(3.14/4)*(Trees[[#This Row],[Diam]]/100)^2</f>
        <v>0</v>
      </c>
      <c r="AC138" s="164">
        <f>Trees[[#This Row],[Volumen]]</f>
        <v>0</v>
      </c>
      <c r="AD138" s="165" t="str">
        <f t="shared" si="8"/>
        <v>D</v>
      </c>
      <c r="AE138" s="166">
        <f>Industrias!S141</f>
        <v>0</v>
      </c>
      <c r="AF138" s="167" cm="1">
        <f t="array" ref="AF138">NoteEcolo(U138)</f>
        <v>0</v>
      </c>
      <c r="AG138" s="167">
        <f>PI()*(Trees[[#This Row],[Diam]]/2)^2</f>
        <v>0</v>
      </c>
      <c r="AH138" s="167">
        <f>IF(ISNA(IF(VLOOKUP(Trees[[#This Row],[Arbol]],Equipos!C:F, 2, FALSE)="Cortar",1,0)),0, IF(VLOOKUP(Trees[[#This Row],[Arbol]],Equipos!C:F, 2, FALSE)="Cortar",1,0))</f>
        <v>0</v>
      </c>
      <c r="AI138" s="167">
        <f t="array" aca="1" ref="AI138" ca="1">SUM(1*(NumCoupes=B138))</f>
        <v>2</v>
      </c>
    </row>
    <row r="139" spans="1:35">
      <c r="A139" s="153" t="s">
        <v>110</v>
      </c>
      <c r="B139" s="154"/>
      <c r="C139" s="155"/>
      <c r="D139" s="156"/>
      <c r="E139" s="157"/>
      <c r="F139" s="158"/>
      <c r="G139" s="159"/>
      <c r="H139" s="154"/>
      <c r="I139" s="155"/>
      <c r="J139" s="156"/>
      <c r="K139" s="156"/>
      <c r="L139" s="154"/>
      <c r="M139" s="154"/>
      <c r="N139" s="154"/>
      <c r="O139" s="155"/>
      <c r="P139" s="160"/>
      <c r="Q139" s="154"/>
      <c r="R139" s="154"/>
      <c r="S139" s="154"/>
      <c r="T139" s="158"/>
      <c r="U139" s="159"/>
      <c r="V139" s="161"/>
      <c r="W139" s="161"/>
      <c r="X139" s="161"/>
      <c r="Y139" s="161"/>
      <c r="Z139" s="162">
        <f t="shared" si="6"/>
        <v>0</v>
      </c>
      <c r="AA139" s="163">
        <f t="shared" si="7"/>
        <v>0</v>
      </c>
      <c r="AB139" s="431">
        <f>(3.14/4)*(Trees[[#This Row],[Diam]]/100)^2</f>
        <v>0</v>
      </c>
      <c r="AC139" s="164">
        <f>Trees[[#This Row],[Volumen]]</f>
        <v>0</v>
      </c>
      <c r="AD139" s="165" t="str">
        <f t="shared" si="8"/>
        <v>D</v>
      </c>
      <c r="AE139" s="166">
        <f>Industrias!S142</f>
        <v>0</v>
      </c>
      <c r="AF139" s="167" cm="1">
        <f t="array" ref="AF139">NoteEcolo(U139)</f>
        <v>0</v>
      </c>
      <c r="AG139" s="167">
        <f>PI()*(Trees[[#This Row],[Diam]]/2)^2</f>
        <v>0</v>
      </c>
      <c r="AH139" s="167">
        <f>IF(ISNA(IF(VLOOKUP(Trees[[#This Row],[Arbol]],Equipos!C:F, 2, FALSE)="Cortar",1,0)),0, IF(VLOOKUP(Trees[[#This Row],[Arbol]],Equipos!C:F, 2, FALSE)="Cortar",1,0))</f>
        <v>0</v>
      </c>
      <c r="AI139" s="167">
        <f t="array" aca="1" ref="AI139" ca="1">SUM(1*(NumCoupes=B139))</f>
        <v>2</v>
      </c>
    </row>
    <row r="140" spans="1:35">
      <c r="A140" s="153" t="s">
        <v>110</v>
      </c>
      <c r="B140" s="154"/>
      <c r="C140" s="155"/>
      <c r="D140" s="156"/>
      <c r="E140" s="157"/>
      <c r="F140" s="158"/>
      <c r="G140" s="159"/>
      <c r="H140" s="154"/>
      <c r="I140" s="155"/>
      <c r="J140" s="156"/>
      <c r="K140" s="156"/>
      <c r="L140" s="154"/>
      <c r="M140" s="154"/>
      <c r="N140" s="154"/>
      <c r="O140" s="155"/>
      <c r="P140" s="160"/>
      <c r="Q140" s="154"/>
      <c r="R140" s="154"/>
      <c r="S140" s="154"/>
      <c r="T140" s="158"/>
      <c r="U140" s="159"/>
      <c r="V140" s="161"/>
      <c r="W140" s="161"/>
      <c r="X140" s="161"/>
      <c r="Y140" s="161"/>
      <c r="Z140" s="162">
        <f t="shared" si="6"/>
        <v>0</v>
      </c>
      <c r="AA140" s="163">
        <f t="shared" si="7"/>
        <v>0</v>
      </c>
      <c r="AB140" s="431">
        <f>(3.14/4)*(Trees[[#This Row],[Diam]]/100)^2</f>
        <v>0</v>
      </c>
      <c r="AC140" s="164">
        <f>Trees[[#This Row],[Volumen]]</f>
        <v>0</v>
      </c>
      <c r="AD140" s="165" t="str">
        <f t="shared" si="8"/>
        <v>D</v>
      </c>
      <c r="AE140" s="166">
        <f>Industrias!S143</f>
        <v>0</v>
      </c>
      <c r="AF140" s="167" cm="1">
        <f t="array" ref="AF140">NoteEcolo(U140)</f>
        <v>0</v>
      </c>
      <c r="AG140" s="167">
        <f>PI()*(Trees[[#This Row],[Diam]]/2)^2</f>
        <v>0</v>
      </c>
      <c r="AH140" s="167">
        <f>IF(ISNA(IF(VLOOKUP(Trees[[#This Row],[Arbol]],Equipos!C:F, 2, FALSE)="Cortar",1,0)),0, IF(VLOOKUP(Trees[[#This Row],[Arbol]],Equipos!C:F, 2, FALSE)="Cortar",1,0))</f>
        <v>0</v>
      </c>
      <c r="AI140" s="167">
        <f t="array" aca="1" ref="AI140" ca="1">SUM(1*(NumCoupes=B140))</f>
        <v>2</v>
      </c>
    </row>
    <row r="141" spans="1:35">
      <c r="A141" s="153" t="s">
        <v>110</v>
      </c>
      <c r="B141" s="154"/>
      <c r="C141" s="155"/>
      <c r="D141" s="156"/>
      <c r="E141" s="157"/>
      <c r="F141" s="158"/>
      <c r="G141" s="159"/>
      <c r="H141" s="154"/>
      <c r="I141" s="155"/>
      <c r="J141" s="156"/>
      <c r="K141" s="156"/>
      <c r="L141" s="154"/>
      <c r="M141" s="154"/>
      <c r="N141" s="154"/>
      <c r="O141" s="155"/>
      <c r="P141" s="160"/>
      <c r="Q141" s="154"/>
      <c r="R141" s="154"/>
      <c r="S141" s="154"/>
      <c r="T141" s="158"/>
      <c r="U141" s="159"/>
      <c r="V141" s="161"/>
      <c r="W141" s="161"/>
      <c r="X141" s="161"/>
      <c r="Y141" s="161"/>
      <c r="Z141" s="162">
        <f t="shared" si="6"/>
        <v>0</v>
      </c>
      <c r="AA141" s="163">
        <f t="shared" si="7"/>
        <v>0</v>
      </c>
      <c r="AB141" s="431">
        <f>(3.14/4)*(Trees[[#This Row],[Diam]]/100)^2</f>
        <v>0</v>
      </c>
      <c r="AC141" s="164">
        <f>Trees[[#This Row],[Volumen]]</f>
        <v>0</v>
      </c>
      <c r="AD141" s="165" t="str">
        <f t="shared" si="8"/>
        <v>D</v>
      </c>
      <c r="AE141" s="166">
        <f>Industrias!S144</f>
        <v>0</v>
      </c>
      <c r="AF141" s="167" cm="1">
        <f t="array" ref="AF141">NoteEcolo(U141)</f>
        <v>0</v>
      </c>
      <c r="AG141" s="167">
        <f>PI()*(Trees[[#This Row],[Diam]]/2)^2</f>
        <v>0</v>
      </c>
      <c r="AH141" s="167">
        <f>IF(ISNA(IF(VLOOKUP(Trees[[#This Row],[Arbol]],Equipos!C:F, 2, FALSE)="Cortar",1,0)),0, IF(VLOOKUP(Trees[[#This Row],[Arbol]],Equipos!C:F, 2, FALSE)="Cortar",1,0))</f>
        <v>0</v>
      </c>
      <c r="AI141" s="167">
        <f t="array" aca="1" ref="AI141" ca="1">SUM(1*(NumCoupes=B141))</f>
        <v>2</v>
      </c>
    </row>
    <row r="142" spans="1:35">
      <c r="A142" s="153" t="s">
        <v>110</v>
      </c>
      <c r="B142" s="154"/>
      <c r="C142" s="155"/>
      <c r="D142" s="156"/>
      <c r="E142" s="157"/>
      <c r="F142" s="158"/>
      <c r="G142" s="159"/>
      <c r="H142" s="154"/>
      <c r="I142" s="155"/>
      <c r="J142" s="156"/>
      <c r="K142" s="156"/>
      <c r="L142" s="154"/>
      <c r="M142" s="154"/>
      <c r="N142" s="154"/>
      <c r="O142" s="155"/>
      <c r="P142" s="160"/>
      <c r="Q142" s="154"/>
      <c r="R142" s="154"/>
      <c r="S142" s="154"/>
      <c r="T142" s="158"/>
      <c r="U142" s="159"/>
      <c r="V142" s="161"/>
      <c r="W142" s="161"/>
      <c r="X142" s="161"/>
      <c r="Y142" s="161"/>
      <c r="Z142" s="162">
        <f t="shared" si="6"/>
        <v>0</v>
      </c>
      <c r="AA142" s="163">
        <f t="shared" si="7"/>
        <v>0</v>
      </c>
      <c r="AB142" s="431">
        <f>(3.14/4)*(Trees[[#This Row],[Diam]]/100)^2</f>
        <v>0</v>
      </c>
      <c r="AC142" s="164">
        <f>Trees[[#This Row],[Volumen]]</f>
        <v>0</v>
      </c>
      <c r="AD142" s="165" t="str">
        <f t="shared" si="8"/>
        <v>D</v>
      </c>
      <c r="AE142" s="166">
        <f>Industrias!S145</f>
        <v>0</v>
      </c>
      <c r="AF142" s="167" cm="1">
        <f t="array" ref="AF142">NoteEcolo(U142)</f>
        <v>0</v>
      </c>
      <c r="AG142" s="167">
        <f>PI()*(Trees[[#This Row],[Diam]]/2)^2</f>
        <v>0</v>
      </c>
      <c r="AH142" s="167">
        <f>IF(ISNA(IF(VLOOKUP(Trees[[#This Row],[Arbol]],Equipos!C:F, 2, FALSE)="Cortar",1,0)),0, IF(VLOOKUP(Trees[[#This Row],[Arbol]],Equipos!C:F, 2, FALSE)="Cortar",1,0))</f>
        <v>0</v>
      </c>
      <c r="AI142" s="167">
        <f t="array" aca="1" ref="AI142" ca="1">SUM(1*(NumCoupes=B142))</f>
        <v>2</v>
      </c>
    </row>
    <row r="143" spans="1:35">
      <c r="A143" s="153" t="s">
        <v>110</v>
      </c>
      <c r="B143" s="154"/>
      <c r="C143" s="155"/>
      <c r="D143" s="156"/>
      <c r="E143" s="157"/>
      <c r="F143" s="158"/>
      <c r="G143" s="159"/>
      <c r="H143" s="154"/>
      <c r="I143" s="155"/>
      <c r="J143" s="156"/>
      <c r="K143" s="156"/>
      <c r="L143" s="154"/>
      <c r="M143" s="154"/>
      <c r="N143" s="154"/>
      <c r="O143" s="155"/>
      <c r="P143" s="160"/>
      <c r="Q143" s="154"/>
      <c r="R143" s="154"/>
      <c r="S143" s="154"/>
      <c r="T143" s="158"/>
      <c r="U143" s="159"/>
      <c r="V143" s="161"/>
      <c r="W143" s="161"/>
      <c r="X143" s="161"/>
      <c r="Y143" s="161"/>
      <c r="Z143" s="162">
        <f t="shared" si="6"/>
        <v>0</v>
      </c>
      <c r="AA143" s="163">
        <f t="shared" si="7"/>
        <v>0</v>
      </c>
      <c r="AB143" s="431">
        <f>(3.14/4)*(Trees[[#This Row],[Diam]]/100)^2</f>
        <v>0</v>
      </c>
      <c r="AC143" s="164">
        <f>Trees[[#This Row],[Volumen]]</f>
        <v>0</v>
      </c>
      <c r="AD143" s="165" t="str">
        <f t="shared" si="8"/>
        <v>D</v>
      </c>
      <c r="AE143" s="166">
        <f>Industrias!S146</f>
        <v>0</v>
      </c>
      <c r="AF143" s="167" cm="1">
        <f t="array" ref="AF143">NoteEcolo(U143)</f>
        <v>0</v>
      </c>
      <c r="AG143" s="167">
        <f>PI()*(Trees[[#This Row],[Diam]]/2)^2</f>
        <v>0</v>
      </c>
      <c r="AH143" s="167">
        <f>IF(ISNA(IF(VLOOKUP(Trees[[#This Row],[Arbol]],Equipos!C:F, 2, FALSE)="Cortar",1,0)),0, IF(VLOOKUP(Trees[[#This Row],[Arbol]],Equipos!C:F, 2, FALSE)="Cortar",1,0))</f>
        <v>0</v>
      </c>
      <c r="AI143" s="167">
        <f t="array" aca="1" ref="AI143" ca="1">SUM(1*(NumCoupes=B143))</f>
        <v>2</v>
      </c>
    </row>
    <row r="144" spans="1:35">
      <c r="A144" s="153" t="s">
        <v>110</v>
      </c>
      <c r="B144" s="154"/>
      <c r="C144" s="155"/>
      <c r="D144" s="156"/>
      <c r="E144" s="157"/>
      <c r="F144" s="158"/>
      <c r="G144" s="159"/>
      <c r="H144" s="154"/>
      <c r="I144" s="155"/>
      <c r="J144" s="156"/>
      <c r="K144" s="156"/>
      <c r="L144" s="154"/>
      <c r="M144" s="154"/>
      <c r="N144" s="154"/>
      <c r="O144" s="155"/>
      <c r="P144" s="160"/>
      <c r="Q144" s="154"/>
      <c r="R144" s="154"/>
      <c r="S144" s="154"/>
      <c r="T144" s="158"/>
      <c r="U144" s="159"/>
      <c r="V144" s="161"/>
      <c r="W144" s="161"/>
      <c r="X144" s="161"/>
      <c r="Y144" s="161"/>
      <c r="Z144" s="162">
        <f t="shared" si="6"/>
        <v>0</v>
      </c>
      <c r="AA144" s="163">
        <f t="shared" si="7"/>
        <v>0</v>
      </c>
      <c r="AB144" s="431">
        <f>(3.14/4)*(Trees[[#This Row],[Diam]]/100)^2</f>
        <v>0</v>
      </c>
      <c r="AC144" s="164">
        <f>Trees[[#This Row],[Volumen]]</f>
        <v>0</v>
      </c>
      <c r="AD144" s="165" t="str">
        <f t="shared" si="8"/>
        <v>D</v>
      </c>
      <c r="AE144" s="166">
        <f>Industrias!S147</f>
        <v>0</v>
      </c>
      <c r="AF144" s="167" cm="1">
        <f t="array" ref="AF144">NoteEcolo(U144)</f>
        <v>0</v>
      </c>
      <c r="AG144" s="167">
        <f>PI()*(Trees[[#This Row],[Diam]]/2)^2</f>
        <v>0</v>
      </c>
      <c r="AH144" s="167">
        <f>IF(ISNA(IF(VLOOKUP(Trees[[#This Row],[Arbol]],Equipos!C:F, 2, FALSE)="Cortar",1,0)),0, IF(VLOOKUP(Trees[[#This Row],[Arbol]],Equipos!C:F, 2, FALSE)="Cortar",1,0))</f>
        <v>0</v>
      </c>
      <c r="AI144" s="167">
        <f t="array" aca="1" ref="AI144" ca="1">SUM(1*(NumCoupes=B144))</f>
        <v>2</v>
      </c>
    </row>
    <row r="145" spans="1:35">
      <c r="A145" s="153" t="s">
        <v>110</v>
      </c>
      <c r="B145" s="154"/>
      <c r="C145" s="155"/>
      <c r="D145" s="156"/>
      <c r="E145" s="157"/>
      <c r="F145" s="158"/>
      <c r="G145" s="159"/>
      <c r="H145" s="154"/>
      <c r="I145" s="155"/>
      <c r="J145" s="156"/>
      <c r="K145" s="156"/>
      <c r="L145" s="154"/>
      <c r="M145" s="154"/>
      <c r="N145" s="154"/>
      <c r="O145" s="155"/>
      <c r="P145" s="160"/>
      <c r="Q145" s="154"/>
      <c r="R145" s="154"/>
      <c r="S145" s="154"/>
      <c r="T145" s="158"/>
      <c r="U145" s="159"/>
      <c r="V145" s="161"/>
      <c r="W145" s="161"/>
      <c r="X145" s="161"/>
      <c r="Y145" s="161"/>
      <c r="Z145" s="162">
        <f t="shared" si="6"/>
        <v>0</v>
      </c>
      <c r="AA145" s="163">
        <f t="shared" si="7"/>
        <v>0</v>
      </c>
      <c r="AB145" s="431">
        <f>(3.14/4)*(Trees[[#This Row],[Diam]]/100)^2</f>
        <v>0</v>
      </c>
      <c r="AC145" s="164">
        <f>Trees[[#This Row],[Volumen]]</f>
        <v>0</v>
      </c>
      <c r="AD145" s="165" t="str">
        <f t="shared" si="8"/>
        <v>D</v>
      </c>
      <c r="AE145" s="166">
        <f>Industrias!S148</f>
        <v>0</v>
      </c>
      <c r="AF145" s="167" cm="1">
        <f t="array" ref="AF145">NoteEcolo(U145)</f>
        <v>0</v>
      </c>
      <c r="AG145" s="167">
        <f>PI()*(Trees[[#This Row],[Diam]]/2)^2</f>
        <v>0</v>
      </c>
      <c r="AH145" s="167">
        <f>IF(ISNA(IF(VLOOKUP(Trees[[#This Row],[Arbol]],Equipos!C:F, 2, FALSE)="Cortar",1,0)),0, IF(VLOOKUP(Trees[[#This Row],[Arbol]],Equipos!C:F, 2, FALSE)="Cortar",1,0))</f>
        <v>0</v>
      </c>
      <c r="AI145" s="167">
        <f t="array" aca="1" ref="AI145" ca="1">SUM(1*(NumCoupes=B145))</f>
        <v>2</v>
      </c>
    </row>
    <row r="146" spans="1:35">
      <c r="A146" s="153" t="s">
        <v>110</v>
      </c>
      <c r="B146" s="154"/>
      <c r="C146" s="155"/>
      <c r="D146" s="156"/>
      <c r="E146" s="157"/>
      <c r="F146" s="158"/>
      <c r="G146" s="159"/>
      <c r="H146" s="154"/>
      <c r="I146" s="155"/>
      <c r="J146" s="156"/>
      <c r="K146" s="156"/>
      <c r="L146" s="154"/>
      <c r="M146" s="154"/>
      <c r="N146" s="154"/>
      <c r="O146" s="155"/>
      <c r="P146" s="160"/>
      <c r="Q146" s="154"/>
      <c r="R146" s="154"/>
      <c r="S146" s="154"/>
      <c r="T146" s="158"/>
      <c r="U146" s="159"/>
      <c r="V146" s="161"/>
      <c r="W146" s="161"/>
      <c r="X146" s="161"/>
      <c r="Y146" s="161"/>
      <c r="Z146" s="162">
        <f t="shared" si="6"/>
        <v>0</v>
      </c>
      <c r="AA146" s="163">
        <f t="shared" si="7"/>
        <v>0</v>
      </c>
      <c r="AB146" s="431">
        <f>(3.14/4)*(Trees[[#This Row],[Diam]]/100)^2</f>
        <v>0</v>
      </c>
      <c r="AC146" s="164">
        <f>Trees[[#This Row],[Volumen]]</f>
        <v>0</v>
      </c>
      <c r="AD146" s="165" t="str">
        <f t="shared" si="8"/>
        <v>D</v>
      </c>
      <c r="AE146" s="166">
        <f>Industrias!S149</f>
        <v>0</v>
      </c>
      <c r="AF146" s="167" cm="1">
        <f t="array" ref="AF146">NoteEcolo(U146)</f>
        <v>0</v>
      </c>
      <c r="AG146" s="167">
        <f>PI()*(Trees[[#This Row],[Diam]]/2)^2</f>
        <v>0</v>
      </c>
      <c r="AH146" s="167">
        <f>IF(ISNA(IF(VLOOKUP(Trees[[#This Row],[Arbol]],Equipos!C:F, 2, FALSE)="Cortar",1,0)),0, IF(VLOOKUP(Trees[[#This Row],[Arbol]],Equipos!C:F, 2, FALSE)="Cortar",1,0))</f>
        <v>0</v>
      </c>
      <c r="AI146" s="167">
        <f t="array" aca="1" ref="AI146" ca="1">SUM(1*(NumCoupes=B146))</f>
        <v>2</v>
      </c>
    </row>
    <row r="147" spans="1:35">
      <c r="A147" s="153" t="s">
        <v>110</v>
      </c>
      <c r="B147" s="154"/>
      <c r="C147" s="155"/>
      <c r="D147" s="156"/>
      <c r="E147" s="157"/>
      <c r="F147" s="158"/>
      <c r="G147" s="159"/>
      <c r="H147" s="154"/>
      <c r="I147" s="155"/>
      <c r="J147" s="156"/>
      <c r="K147" s="156"/>
      <c r="L147" s="154"/>
      <c r="M147" s="154"/>
      <c r="N147" s="154"/>
      <c r="O147" s="155"/>
      <c r="P147" s="160"/>
      <c r="Q147" s="154"/>
      <c r="R147" s="154"/>
      <c r="S147" s="154"/>
      <c r="T147" s="158"/>
      <c r="U147" s="159"/>
      <c r="V147" s="161"/>
      <c r="W147" s="161"/>
      <c r="X147" s="161"/>
      <c r="Y147" s="161"/>
      <c r="Z147" s="162">
        <f t="shared" si="6"/>
        <v>0</v>
      </c>
      <c r="AA147" s="163">
        <f t="shared" si="7"/>
        <v>0</v>
      </c>
      <c r="AB147" s="431">
        <f>(3.14/4)*(Trees[[#This Row],[Diam]]/100)^2</f>
        <v>0</v>
      </c>
      <c r="AC147" s="164">
        <f>Trees[[#This Row],[Volumen]]</f>
        <v>0</v>
      </c>
      <c r="AD147" s="165" t="str">
        <f t="shared" si="8"/>
        <v>D</v>
      </c>
      <c r="AE147" s="166">
        <f>Industrias!S150</f>
        <v>0</v>
      </c>
      <c r="AF147" s="167" cm="1">
        <f t="array" ref="AF147">NoteEcolo(U147)</f>
        <v>0</v>
      </c>
      <c r="AG147" s="167">
        <f>PI()*(Trees[[#This Row],[Diam]]/2)^2</f>
        <v>0</v>
      </c>
      <c r="AH147" s="167">
        <f>IF(ISNA(IF(VLOOKUP(Trees[[#This Row],[Arbol]],Equipos!C:F, 2, FALSE)="Cortar",1,0)),0, IF(VLOOKUP(Trees[[#This Row],[Arbol]],Equipos!C:F, 2, FALSE)="Cortar",1,0))</f>
        <v>0</v>
      </c>
      <c r="AI147" s="167">
        <f t="array" aca="1" ref="AI147" ca="1">SUM(1*(NumCoupes=B147))</f>
        <v>2</v>
      </c>
    </row>
    <row r="148" spans="1:35">
      <c r="A148" s="153" t="s">
        <v>110</v>
      </c>
      <c r="B148" s="154"/>
      <c r="C148" s="155"/>
      <c r="D148" s="156"/>
      <c r="E148" s="157"/>
      <c r="F148" s="158"/>
      <c r="G148" s="159"/>
      <c r="H148" s="154"/>
      <c r="I148" s="155"/>
      <c r="J148" s="156"/>
      <c r="K148" s="156"/>
      <c r="L148" s="154"/>
      <c r="M148" s="154"/>
      <c r="N148" s="154"/>
      <c r="O148" s="155"/>
      <c r="P148" s="160"/>
      <c r="Q148" s="154"/>
      <c r="R148" s="154"/>
      <c r="S148" s="154"/>
      <c r="T148" s="158"/>
      <c r="U148" s="159"/>
      <c r="V148" s="161"/>
      <c r="W148" s="161"/>
      <c r="X148" s="161"/>
      <c r="Y148" s="161"/>
      <c r="Z148" s="162">
        <f t="shared" si="6"/>
        <v>0</v>
      </c>
      <c r="AA148" s="163">
        <f t="shared" si="7"/>
        <v>0</v>
      </c>
      <c r="AB148" s="431">
        <f>(3.14/4)*(Trees[[#This Row],[Diam]]/100)^2</f>
        <v>0</v>
      </c>
      <c r="AC148" s="164">
        <f>Trees[[#This Row],[Volumen]]</f>
        <v>0</v>
      </c>
      <c r="AD148" s="165" t="str">
        <f t="shared" si="8"/>
        <v>D</v>
      </c>
      <c r="AE148" s="166">
        <f>Industrias!S151</f>
        <v>0</v>
      </c>
      <c r="AF148" s="167" cm="1">
        <f t="array" ref="AF148">NoteEcolo(U148)</f>
        <v>0</v>
      </c>
      <c r="AG148" s="167">
        <f>PI()*(Trees[[#This Row],[Diam]]/2)^2</f>
        <v>0</v>
      </c>
      <c r="AH148" s="167">
        <f>IF(ISNA(IF(VLOOKUP(Trees[[#This Row],[Arbol]],Equipos!C:F, 2, FALSE)="Cortar",1,0)),0, IF(VLOOKUP(Trees[[#This Row],[Arbol]],Equipos!C:F, 2, FALSE)="Cortar",1,0))</f>
        <v>0</v>
      </c>
      <c r="AI148" s="167">
        <f t="array" aca="1" ref="AI148" ca="1">SUM(1*(NumCoupes=B148))</f>
        <v>2</v>
      </c>
    </row>
    <row r="149" spans="1:35">
      <c r="A149" s="153" t="s">
        <v>110</v>
      </c>
      <c r="B149" s="154"/>
      <c r="C149" s="155"/>
      <c r="D149" s="156"/>
      <c r="E149" s="157"/>
      <c r="F149" s="158"/>
      <c r="G149" s="159"/>
      <c r="H149" s="154"/>
      <c r="I149" s="155"/>
      <c r="J149" s="156"/>
      <c r="K149" s="156"/>
      <c r="L149" s="154"/>
      <c r="M149" s="154"/>
      <c r="N149" s="154"/>
      <c r="O149" s="155"/>
      <c r="P149" s="160"/>
      <c r="Q149" s="154"/>
      <c r="R149" s="154"/>
      <c r="S149" s="154"/>
      <c r="T149" s="158"/>
      <c r="U149" s="159"/>
      <c r="V149" s="161"/>
      <c r="W149" s="161"/>
      <c r="X149" s="161"/>
      <c r="Y149" s="161"/>
      <c r="Z149" s="162">
        <f t="shared" si="6"/>
        <v>0</v>
      </c>
      <c r="AA149" s="163">
        <f t="shared" si="7"/>
        <v>0</v>
      </c>
      <c r="AB149" s="431">
        <f>(3.14/4)*(Trees[[#This Row],[Diam]]/100)^2</f>
        <v>0</v>
      </c>
      <c r="AC149" s="164">
        <f>Trees[[#This Row],[Volumen]]</f>
        <v>0</v>
      </c>
      <c r="AD149" s="165" t="str">
        <f t="shared" si="8"/>
        <v>D</v>
      </c>
      <c r="AE149" s="166">
        <f>Industrias!S152</f>
        <v>0</v>
      </c>
      <c r="AF149" s="167" cm="1">
        <f t="array" ref="AF149">NoteEcolo(U149)</f>
        <v>0</v>
      </c>
      <c r="AG149" s="167">
        <f>PI()*(Trees[[#This Row],[Diam]]/2)^2</f>
        <v>0</v>
      </c>
      <c r="AH149" s="167">
        <f>IF(ISNA(IF(VLOOKUP(Trees[[#This Row],[Arbol]],Equipos!C:F, 2, FALSE)="Cortar",1,0)),0, IF(VLOOKUP(Trees[[#This Row],[Arbol]],Equipos!C:F, 2, FALSE)="Cortar",1,0))</f>
        <v>0</v>
      </c>
      <c r="AI149" s="167">
        <f t="array" aca="1" ref="AI149" ca="1">SUM(1*(NumCoupes=B149))</f>
        <v>2</v>
      </c>
    </row>
    <row r="150" spans="1:35">
      <c r="A150" s="153" t="s">
        <v>110</v>
      </c>
      <c r="B150" s="154"/>
      <c r="C150" s="155"/>
      <c r="D150" s="156"/>
      <c r="E150" s="157"/>
      <c r="F150" s="158"/>
      <c r="G150" s="159"/>
      <c r="H150" s="154"/>
      <c r="I150" s="155"/>
      <c r="J150" s="156"/>
      <c r="K150" s="156"/>
      <c r="L150" s="154"/>
      <c r="M150" s="154"/>
      <c r="N150" s="154"/>
      <c r="O150" s="155"/>
      <c r="P150" s="160"/>
      <c r="Q150" s="154"/>
      <c r="R150" s="154"/>
      <c r="S150" s="154"/>
      <c r="T150" s="158"/>
      <c r="U150" s="159"/>
      <c r="V150" s="161"/>
      <c r="W150" s="161"/>
      <c r="X150" s="161"/>
      <c r="Y150" s="161"/>
      <c r="Z150" s="162">
        <f t="shared" si="6"/>
        <v>0</v>
      </c>
      <c r="AA150" s="163">
        <f t="shared" si="7"/>
        <v>0</v>
      </c>
      <c r="AB150" s="431">
        <f>(3.14/4)*(Trees[[#This Row],[Diam]]/100)^2</f>
        <v>0</v>
      </c>
      <c r="AC150" s="164">
        <f>Trees[[#This Row],[Volumen]]</f>
        <v>0</v>
      </c>
      <c r="AD150" s="165" t="str">
        <f t="shared" si="8"/>
        <v>D</v>
      </c>
      <c r="AE150" s="166">
        <f>Industrias!S153</f>
        <v>0</v>
      </c>
      <c r="AF150" s="167" cm="1">
        <f t="array" ref="AF150">NoteEcolo(U150)</f>
        <v>0</v>
      </c>
      <c r="AG150" s="167">
        <f>PI()*(Trees[[#This Row],[Diam]]/2)^2</f>
        <v>0</v>
      </c>
      <c r="AH150" s="167">
        <f>IF(ISNA(IF(VLOOKUP(Trees[[#This Row],[Arbol]],Equipos!C:F, 2, FALSE)="Cortar",1,0)),0, IF(VLOOKUP(Trees[[#This Row],[Arbol]],Equipos!C:F, 2, FALSE)="Cortar",1,0))</f>
        <v>0</v>
      </c>
      <c r="AI150" s="167">
        <f t="array" aca="1" ref="AI150" ca="1">SUM(1*(NumCoupes=B150))</f>
        <v>2</v>
      </c>
    </row>
    <row r="151" spans="1:35">
      <c r="A151" s="153" t="s">
        <v>110</v>
      </c>
      <c r="B151" s="154"/>
      <c r="C151" s="155"/>
      <c r="D151" s="156"/>
      <c r="E151" s="157"/>
      <c r="F151" s="158"/>
      <c r="G151" s="159"/>
      <c r="H151" s="154"/>
      <c r="I151" s="155"/>
      <c r="J151" s="156"/>
      <c r="K151" s="156"/>
      <c r="L151" s="154"/>
      <c r="M151" s="154"/>
      <c r="N151" s="154"/>
      <c r="O151" s="155"/>
      <c r="P151" s="160"/>
      <c r="Q151" s="154"/>
      <c r="R151" s="154"/>
      <c r="S151" s="154"/>
      <c r="T151" s="158"/>
      <c r="U151" s="159"/>
      <c r="V151" s="161"/>
      <c r="W151" s="161"/>
      <c r="X151" s="161"/>
      <c r="Y151" s="161"/>
      <c r="Z151" s="162">
        <f t="shared" si="6"/>
        <v>0</v>
      </c>
      <c r="AA151" s="163">
        <f t="shared" si="7"/>
        <v>0</v>
      </c>
      <c r="AB151" s="431">
        <f>(3.14/4)*(Trees[[#This Row],[Diam]]/100)^2</f>
        <v>0</v>
      </c>
      <c r="AC151" s="164">
        <f>Trees[[#This Row],[Volumen]]</f>
        <v>0</v>
      </c>
      <c r="AD151" s="165" t="str">
        <f t="shared" si="8"/>
        <v>D</v>
      </c>
      <c r="AE151" s="166">
        <f>Industrias!S154</f>
        <v>0</v>
      </c>
      <c r="AF151" s="167" cm="1">
        <f t="array" ref="AF151">NoteEcolo(U151)</f>
        <v>0</v>
      </c>
      <c r="AG151" s="167">
        <f>PI()*(Trees[[#This Row],[Diam]]/2)^2</f>
        <v>0</v>
      </c>
      <c r="AH151" s="167">
        <f>IF(ISNA(IF(VLOOKUP(Trees[[#This Row],[Arbol]],Equipos!C:F, 2, FALSE)="Cortar",1,0)),0, IF(VLOOKUP(Trees[[#This Row],[Arbol]],Equipos!C:F, 2, FALSE)="Cortar",1,0))</f>
        <v>0</v>
      </c>
      <c r="AI151" s="167">
        <f t="array" aca="1" ref="AI151" ca="1">SUM(1*(NumCoupes=B151))</f>
        <v>2</v>
      </c>
    </row>
    <row r="152" spans="1:35">
      <c r="A152" s="153" t="s">
        <v>110</v>
      </c>
      <c r="B152" s="154"/>
      <c r="C152" s="155"/>
      <c r="D152" s="156"/>
      <c r="E152" s="157"/>
      <c r="F152" s="158"/>
      <c r="G152" s="159"/>
      <c r="H152" s="154"/>
      <c r="I152" s="155"/>
      <c r="J152" s="156"/>
      <c r="K152" s="156"/>
      <c r="L152" s="154"/>
      <c r="M152" s="154"/>
      <c r="N152" s="154"/>
      <c r="O152" s="155"/>
      <c r="P152" s="160"/>
      <c r="Q152" s="154"/>
      <c r="R152" s="154"/>
      <c r="S152" s="154"/>
      <c r="T152" s="158"/>
      <c r="U152" s="159"/>
      <c r="V152" s="161"/>
      <c r="W152" s="161"/>
      <c r="X152" s="161"/>
      <c r="Y152" s="161"/>
      <c r="Z152" s="162">
        <f t="shared" si="6"/>
        <v>0</v>
      </c>
      <c r="AA152" s="163">
        <f t="shared" si="7"/>
        <v>0</v>
      </c>
      <c r="AB152" s="431">
        <f>(3.14/4)*(Trees[[#This Row],[Diam]]/100)^2</f>
        <v>0</v>
      </c>
      <c r="AC152" s="164">
        <f>Trees[[#This Row],[Volumen]]</f>
        <v>0</v>
      </c>
      <c r="AD152" s="165" t="str">
        <f t="shared" si="8"/>
        <v>D</v>
      </c>
      <c r="AE152" s="166">
        <f>Industrias!S155</f>
        <v>0</v>
      </c>
      <c r="AF152" s="167" cm="1">
        <f t="array" ref="AF152">NoteEcolo(U152)</f>
        <v>0</v>
      </c>
      <c r="AG152" s="167">
        <f>PI()*(Trees[[#This Row],[Diam]]/2)^2</f>
        <v>0</v>
      </c>
      <c r="AH152" s="167">
        <f>IF(ISNA(IF(VLOOKUP(Trees[[#This Row],[Arbol]],Equipos!C:F, 2, FALSE)="Cortar",1,0)),0, IF(VLOOKUP(Trees[[#This Row],[Arbol]],Equipos!C:F, 2, FALSE)="Cortar",1,0))</f>
        <v>0</v>
      </c>
      <c r="AI152" s="167">
        <f t="array" aca="1" ref="AI152" ca="1">SUM(1*(NumCoupes=B152))</f>
        <v>2</v>
      </c>
    </row>
    <row r="153" spans="1:35">
      <c r="A153" s="153" t="s">
        <v>110</v>
      </c>
      <c r="B153" s="154"/>
      <c r="C153" s="155"/>
      <c r="D153" s="156"/>
      <c r="E153" s="157"/>
      <c r="F153" s="158"/>
      <c r="G153" s="159"/>
      <c r="H153" s="154"/>
      <c r="I153" s="155"/>
      <c r="J153" s="156"/>
      <c r="K153" s="156"/>
      <c r="L153" s="154"/>
      <c r="M153" s="154"/>
      <c r="N153" s="154"/>
      <c r="O153" s="155"/>
      <c r="P153" s="160"/>
      <c r="Q153" s="154"/>
      <c r="R153" s="154"/>
      <c r="S153" s="154"/>
      <c r="T153" s="158"/>
      <c r="U153" s="159"/>
      <c r="V153" s="161"/>
      <c r="W153" s="161"/>
      <c r="X153" s="161"/>
      <c r="Y153" s="161"/>
      <c r="Z153" s="162">
        <f t="shared" si="6"/>
        <v>0</v>
      </c>
      <c r="AA153" s="163">
        <f t="shared" si="7"/>
        <v>0</v>
      </c>
      <c r="AB153" s="431">
        <f>(3.14/4)*(Trees[[#This Row],[Diam]]/100)^2</f>
        <v>0</v>
      </c>
      <c r="AC153" s="164">
        <f>Trees[[#This Row],[Volumen]]</f>
        <v>0</v>
      </c>
      <c r="AD153" s="165" t="str">
        <f t="shared" si="8"/>
        <v>D</v>
      </c>
      <c r="AE153" s="166">
        <f>Industrias!S156</f>
        <v>0</v>
      </c>
      <c r="AF153" s="167" cm="1">
        <f t="array" ref="AF153">NoteEcolo(U153)</f>
        <v>0</v>
      </c>
      <c r="AG153" s="167">
        <f>PI()*(Trees[[#This Row],[Diam]]/2)^2</f>
        <v>0</v>
      </c>
      <c r="AH153" s="167">
        <f>IF(ISNA(IF(VLOOKUP(Trees[[#This Row],[Arbol]],Equipos!C:F, 2, FALSE)="Cortar",1,0)),0, IF(VLOOKUP(Trees[[#This Row],[Arbol]],Equipos!C:F, 2, FALSE)="Cortar",1,0))</f>
        <v>0</v>
      </c>
      <c r="AI153" s="167">
        <f t="array" aca="1" ref="AI153" ca="1">SUM(1*(NumCoupes=B153))</f>
        <v>2</v>
      </c>
    </row>
    <row r="154" spans="1:35">
      <c r="A154" s="153" t="s">
        <v>110</v>
      </c>
      <c r="B154" s="154"/>
      <c r="C154" s="155"/>
      <c r="D154" s="156"/>
      <c r="E154" s="157"/>
      <c r="F154" s="158"/>
      <c r="G154" s="159"/>
      <c r="H154" s="154"/>
      <c r="I154" s="155"/>
      <c r="J154" s="156"/>
      <c r="K154" s="156"/>
      <c r="L154" s="154"/>
      <c r="M154" s="154"/>
      <c r="N154" s="154"/>
      <c r="O154" s="155"/>
      <c r="P154" s="160"/>
      <c r="Q154" s="154"/>
      <c r="R154" s="154"/>
      <c r="S154" s="154"/>
      <c r="T154" s="158"/>
      <c r="U154" s="159"/>
      <c r="V154" s="161"/>
      <c r="W154" s="161"/>
      <c r="X154" s="161"/>
      <c r="Y154" s="161"/>
      <c r="Z154" s="162">
        <f t="shared" si="6"/>
        <v>0</v>
      </c>
      <c r="AA154" s="163">
        <f t="shared" si="7"/>
        <v>0</v>
      </c>
      <c r="AB154" s="431">
        <f>(3.14/4)*(Trees[[#This Row],[Diam]]/100)^2</f>
        <v>0</v>
      </c>
      <c r="AC154" s="164">
        <f>Trees[[#This Row],[Volumen]]</f>
        <v>0</v>
      </c>
      <c r="AD154" s="165" t="str">
        <f t="shared" si="8"/>
        <v>D</v>
      </c>
      <c r="AE154" s="166">
        <f>Industrias!S157</f>
        <v>0</v>
      </c>
      <c r="AF154" s="167" cm="1">
        <f t="array" ref="AF154">NoteEcolo(U154)</f>
        <v>0</v>
      </c>
      <c r="AG154" s="167">
        <f>PI()*(Trees[[#This Row],[Diam]]/2)^2</f>
        <v>0</v>
      </c>
      <c r="AH154" s="167">
        <f>IF(ISNA(IF(VLOOKUP(Trees[[#This Row],[Arbol]],Equipos!C:F, 2, FALSE)="Cortar",1,0)),0, IF(VLOOKUP(Trees[[#This Row],[Arbol]],Equipos!C:F, 2, FALSE)="Cortar",1,0))</f>
        <v>0</v>
      </c>
      <c r="AI154" s="167">
        <f t="array" aca="1" ref="AI154" ca="1">SUM(1*(NumCoupes=B154))</f>
        <v>2</v>
      </c>
    </row>
    <row r="155" spans="1:35">
      <c r="A155" s="153" t="s">
        <v>110</v>
      </c>
      <c r="B155" s="154"/>
      <c r="C155" s="155"/>
      <c r="D155" s="156"/>
      <c r="E155" s="157"/>
      <c r="F155" s="158"/>
      <c r="G155" s="159"/>
      <c r="H155" s="154"/>
      <c r="I155" s="155"/>
      <c r="J155" s="156"/>
      <c r="K155" s="156"/>
      <c r="L155" s="154"/>
      <c r="M155" s="154"/>
      <c r="N155" s="154"/>
      <c r="O155" s="155"/>
      <c r="P155" s="160"/>
      <c r="Q155" s="154"/>
      <c r="R155" s="154"/>
      <c r="S155" s="154"/>
      <c r="T155" s="158"/>
      <c r="U155" s="159"/>
      <c r="V155" s="161"/>
      <c r="W155" s="161"/>
      <c r="X155" s="161"/>
      <c r="Y155" s="161"/>
      <c r="Z155" s="162">
        <f t="shared" si="6"/>
        <v>0</v>
      </c>
      <c r="AA155" s="163">
        <f t="shared" si="7"/>
        <v>0</v>
      </c>
      <c r="AB155" s="431">
        <f>(3.14/4)*(Trees[[#This Row],[Diam]]/100)^2</f>
        <v>0</v>
      </c>
      <c r="AC155" s="164">
        <f>Trees[[#This Row],[Volumen]]</f>
        <v>0</v>
      </c>
      <c r="AD155" s="165" t="str">
        <f t="shared" si="8"/>
        <v>D</v>
      </c>
      <c r="AE155" s="166">
        <f>Industrias!S158</f>
        <v>0</v>
      </c>
      <c r="AF155" s="167" cm="1">
        <f t="array" ref="AF155">NoteEcolo(U155)</f>
        <v>0</v>
      </c>
      <c r="AG155" s="167">
        <f>PI()*(Trees[[#This Row],[Diam]]/2)^2</f>
        <v>0</v>
      </c>
      <c r="AH155" s="167">
        <f>IF(ISNA(IF(VLOOKUP(Trees[[#This Row],[Arbol]],Equipos!C:F, 2, FALSE)="Cortar",1,0)),0, IF(VLOOKUP(Trees[[#This Row],[Arbol]],Equipos!C:F, 2, FALSE)="Cortar",1,0))</f>
        <v>0</v>
      </c>
      <c r="AI155" s="167">
        <f t="array" aca="1" ref="AI155" ca="1">SUM(1*(NumCoupes=B155))</f>
        <v>2</v>
      </c>
    </row>
    <row r="156" spans="1:35">
      <c r="A156" s="153" t="s">
        <v>110</v>
      </c>
      <c r="B156" s="154"/>
      <c r="C156" s="155"/>
      <c r="D156" s="156"/>
      <c r="E156" s="157"/>
      <c r="F156" s="158"/>
      <c r="G156" s="159"/>
      <c r="H156" s="154"/>
      <c r="I156" s="155"/>
      <c r="J156" s="156"/>
      <c r="K156" s="156"/>
      <c r="L156" s="154"/>
      <c r="M156" s="154"/>
      <c r="N156" s="154"/>
      <c r="O156" s="155"/>
      <c r="P156" s="160"/>
      <c r="Q156" s="154"/>
      <c r="R156" s="154"/>
      <c r="S156" s="154"/>
      <c r="T156" s="158"/>
      <c r="U156" s="159"/>
      <c r="V156" s="161"/>
      <c r="W156" s="161"/>
      <c r="X156" s="161"/>
      <c r="Y156" s="161"/>
      <c r="Z156" s="162">
        <f t="shared" si="6"/>
        <v>0</v>
      </c>
      <c r="AA156" s="163">
        <f t="shared" si="7"/>
        <v>0</v>
      </c>
      <c r="AB156" s="431">
        <f>(3.14/4)*(Trees[[#This Row],[Diam]]/100)^2</f>
        <v>0</v>
      </c>
      <c r="AC156" s="164">
        <f>Trees[[#This Row],[Volumen]]</f>
        <v>0</v>
      </c>
      <c r="AD156" s="165" t="str">
        <f t="shared" si="8"/>
        <v>D</v>
      </c>
      <c r="AE156" s="166">
        <f>Industrias!S159</f>
        <v>0</v>
      </c>
      <c r="AF156" s="167" cm="1">
        <f t="array" ref="AF156">NoteEcolo(U156)</f>
        <v>0</v>
      </c>
      <c r="AG156" s="167">
        <f>PI()*(Trees[[#This Row],[Diam]]/2)^2</f>
        <v>0</v>
      </c>
      <c r="AH156" s="167">
        <f>IF(ISNA(IF(VLOOKUP(Trees[[#This Row],[Arbol]],Equipos!C:F, 2, FALSE)="Cortar",1,0)),0, IF(VLOOKUP(Trees[[#This Row],[Arbol]],Equipos!C:F, 2, FALSE)="Cortar",1,0))</f>
        <v>0</v>
      </c>
      <c r="AI156" s="167">
        <f t="array" aca="1" ref="AI156" ca="1">SUM(1*(NumCoupes=B156))</f>
        <v>2</v>
      </c>
    </row>
    <row r="157" spans="1:35">
      <c r="A157" s="153" t="s">
        <v>110</v>
      </c>
      <c r="B157" s="154"/>
      <c r="C157" s="155"/>
      <c r="D157" s="156"/>
      <c r="E157" s="157"/>
      <c r="F157" s="158"/>
      <c r="G157" s="159"/>
      <c r="H157" s="154"/>
      <c r="I157" s="155"/>
      <c r="J157" s="156"/>
      <c r="K157" s="156"/>
      <c r="L157" s="154"/>
      <c r="M157" s="154"/>
      <c r="N157" s="154"/>
      <c r="O157" s="155"/>
      <c r="P157" s="160"/>
      <c r="Q157" s="154"/>
      <c r="R157" s="154"/>
      <c r="S157" s="154"/>
      <c r="T157" s="158"/>
      <c r="U157" s="159"/>
      <c r="V157" s="161"/>
      <c r="W157" s="161"/>
      <c r="X157" s="161"/>
      <c r="Y157" s="161"/>
      <c r="Z157" s="162">
        <f t="shared" si="6"/>
        <v>0</v>
      </c>
      <c r="AA157" s="163">
        <f t="shared" si="7"/>
        <v>0</v>
      </c>
      <c r="AB157" s="431">
        <f>(3.14/4)*(Trees[[#This Row],[Diam]]/100)^2</f>
        <v>0</v>
      </c>
      <c r="AC157" s="164">
        <f>Trees[[#This Row],[Volumen]]</f>
        <v>0</v>
      </c>
      <c r="AD157" s="165" t="str">
        <f t="shared" si="8"/>
        <v>D</v>
      </c>
      <c r="AE157" s="166">
        <f>Industrias!S160</f>
        <v>0</v>
      </c>
      <c r="AF157" s="167" cm="1">
        <f t="array" ref="AF157">NoteEcolo(U157)</f>
        <v>0</v>
      </c>
      <c r="AG157" s="167">
        <f>PI()*(Trees[[#This Row],[Diam]]/2)^2</f>
        <v>0</v>
      </c>
      <c r="AH157" s="167">
        <f>IF(ISNA(IF(VLOOKUP(Trees[[#This Row],[Arbol]],Equipos!C:F, 2, FALSE)="Cortar",1,0)),0, IF(VLOOKUP(Trees[[#This Row],[Arbol]],Equipos!C:F, 2, FALSE)="Cortar",1,0))</f>
        <v>0</v>
      </c>
      <c r="AI157" s="167">
        <f t="array" aca="1" ref="AI157" ca="1">SUM(1*(NumCoupes=B157))</f>
        <v>2</v>
      </c>
    </row>
    <row r="158" spans="1:35">
      <c r="A158" s="153" t="s">
        <v>110</v>
      </c>
      <c r="B158" s="154"/>
      <c r="C158" s="155"/>
      <c r="D158" s="156"/>
      <c r="E158" s="157"/>
      <c r="F158" s="158"/>
      <c r="G158" s="159"/>
      <c r="H158" s="154"/>
      <c r="I158" s="155"/>
      <c r="J158" s="156"/>
      <c r="K158" s="156"/>
      <c r="L158" s="154"/>
      <c r="M158" s="154"/>
      <c r="N158" s="154"/>
      <c r="O158" s="155"/>
      <c r="P158" s="160"/>
      <c r="Q158" s="154"/>
      <c r="R158" s="154"/>
      <c r="S158" s="154"/>
      <c r="T158" s="158"/>
      <c r="U158" s="159"/>
      <c r="V158" s="161"/>
      <c r="W158" s="161"/>
      <c r="X158" s="161"/>
      <c r="Y158" s="161"/>
      <c r="Z158" s="162">
        <f t="shared" si="6"/>
        <v>0</v>
      </c>
      <c r="AA158" s="163">
        <f t="shared" si="7"/>
        <v>0</v>
      </c>
      <c r="AB158" s="431">
        <f>(3.14/4)*(Trees[[#This Row],[Diam]]/100)^2</f>
        <v>0</v>
      </c>
      <c r="AC158" s="164">
        <f>Trees[[#This Row],[Volumen]]</f>
        <v>0</v>
      </c>
      <c r="AD158" s="165" t="str">
        <f t="shared" si="8"/>
        <v>D</v>
      </c>
      <c r="AE158" s="166">
        <f>Industrias!S161</f>
        <v>0</v>
      </c>
      <c r="AF158" s="167" cm="1">
        <f t="array" ref="AF158">NoteEcolo(U158)</f>
        <v>0</v>
      </c>
      <c r="AG158" s="167">
        <f>PI()*(Trees[[#This Row],[Diam]]/2)^2</f>
        <v>0</v>
      </c>
      <c r="AH158" s="167">
        <f>IF(ISNA(IF(VLOOKUP(Trees[[#This Row],[Arbol]],Equipos!C:F, 2, FALSE)="Cortar",1,0)),0, IF(VLOOKUP(Trees[[#This Row],[Arbol]],Equipos!C:F, 2, FALSE)="Cortar",1,0))</f>
        <v>0</v>
      </c>
      <c r="AI158" s="167">
        <f t="array" aca="1" ref="AI158" ca="1">SUM(1*(NumCoupes=B158))</f>
        <v>2</v>
      </c>
    </row>
    <row r="159" spans="1:35">
      <c r="A159" s="153" t="s">
        <v>110</v>
      </c>
      <c r="B159" s="154"/>
      <c r="C159" s="155"/>
      <c r="D159" s="156"/>
      <c r="E159" s="157"/>
      <c r="F159" s="158"/>
      <c r="G159" s="159"/>
      <c r="H159" s="154"/>
      <c r="I159" s="155"/>
      <c r="J159" s="156"/>
      <c r="K159" s="156"/>
      <c r="L159" s="154"/>
      <c r="M159" s="154"/>
      <c r="N159" s="154"/>
      <c r="O159" s="155"/>
      <c r="P159" s="160"/>
      <c r="Q159" s="154"/>
      <c r="R159" s="154"/>
      <c r="S159" s="154"/>
      <c r="T159" s="158"/>
      <c r="U159" s="159"/>
      <c r="V159" s="161"/>
      <c r="W159" s="161"/>
      <c r="X159" s="161"/>
      <c r="Y159" s="161"/>
      <c r="Z159" s="162">
        <f t="shared" si="6"/>
        <v>0</v>
      </c>
      <c r="AA159" s="163">
        <f t="shared" si="7"/>
        <v>0</v>
      </c>
      <c r="AB159" s="431">
        <f>(3.14/4)*(Trees[[#This Row],[Diam]]/100)^2</f>
        <v>0</v>
      </c>
      <c r="AC159" s="164">
        <f>Trees[[#This Row],[Volumen]]</f>
        <v>0</v>
      </c>
      <c r="AD159" s="165" t="str">
        <f t="shared" si="8"/>
        <v>D</v>
      </c>
      <c r="AE159" s="166">
        <f>Industrias!S162</f>
        <v>0</v>
      </c>
      <c r="AF159" s="167" cm="1">
        <f t="array" ref="AF159">NoteEcolo(U159)</f>
        <v>0</v>
      </c>
      <c r="AG159" s="167">
        <f>PI()*(Trees[[#This Row],[Diam]]/2)^2</f>
        <v>0</v>
      </c>
      <c r="AH159" s="167">
        <f>IF(ISNA(IF(VLOOKUP(Trees[[#This Row],[Arbol]],Equipos!C:F, 2, FALSE)="Cortar",1,0)),0, IF(VLOOKUP(Trees[[#This Row],[Arbol]],Equipos!C:F, 2, FALSE)="Cortar",1,0))</f>
        <v>0</v>
      </c>
      <c r="AI159" s="167">
        <f t="array" aca="1" ref="AI159" ca="1">SUM(1*(NumCoupes=B159))</f>
        <v>2</v>
      </c>
    </row>
    <row r="160" spans="1:35">
      <c r="A160" s="153" t="s">
        <v>110</v>
      </c>
      <c r="B160" s="154"/>
      <c r="C160" s="155"/>
      <c r="D160" s="156"/>
      <c r="E160" s="157"/>
      <c r="F160" s="158"/>
      <c r="G160" s="159"/>
      <c r="H160" s="154"/>
      <c r="I160" s="155"/>
      <c r="J160" s="156"/>
      <c r="K160" s="156"/>
      <c r="L160" s="154"/>
      <c r="M160" s="154"/>
      <c r="N160" s="154"/>
      <c r="O160" s="155"/>
      <c r="P160" s="160"/>
      <c r="Q160" s="154"/>
      <c r="R160" s="154"/>
      <c r="S160" s="154"/>
      <c r="T160" s="158"/>
      <c r="U160" s="159"/>
      <c r="V160" s="161"/>
      <c r="W160" s="161"/>
      <c r="X160" s="161"/>
      <c r="Y160" s="161"/>
      <c r="Z160" s="162">
        <f t="shared" si="6"/>
        <v>0</v>
      </c>
      <c r="AA160" s="163">
        <f t="shared" si="7"/>
        <v>0</v>
      </c>
      <c r="AB160" s="431">
        <f>(3.14/4)*(Trees[[#This Row],[Diam]]/100)^2</f>
        <v>0</v>
      </c>
      <c r="AC160" s="164">
        <f>Trees[[#This Row],[Volumen]]</f>
        <v>0</v>
      </c>
      <c r="AD160" s="165" t="str">
        <f t="shared" si="8"/>
        <v>D</v>
      </c>
      <c r="AE160" s="166">
        <f>Industrias!S163</f>
        <v>0</v>
      </c>
      <c r="AF160" s="167" cm="1">
        <f t="array" ref="AF160">NoteEcolo(U160)</f>
        <v>0</v>
      </c>
      <c r="AG160" s="167">
        <f>PI()*(Trees[[#This Row],[Diam]]/2)^2</f>
        <v>0</v>
      </c>
      <c r="AH160" s="167">
        <f>IF(ISNA(IF(VLOOKUP(Trees[[#This Row],[Arbol]],Equipos!C:F, 2, FALSE)="Cortar",1,0)),0, IF(VLOOKUP(Trees[[#This Row],[Arbol]],Equipos!C:F, 2, FALSE)="Cortar",1,0))</f>
        <v>0</v>
      </c>
      <c r="AI160" s="167">
        <f t="array" aca="1" ref="AI160" ca="1">SUM(1*(NumCoupes=B160))</f>
        <v>2</v>
      </c>
    </row>
    <row r="161" spans="1:35">
      <c r="A161" s="153" t="s">
        <v>110</v>
      </c>
      <c r="B161" s="154"/>
      <c r="C161" s="155"/>
      <c r="D161" s="156"/>
      <c r="E161" s="157"/>
      <c r="F161" s="158"/>
      <c r="G161" s="159"/>
      <c r="H161" s="154"/>
      <c r="I161" s="155"/>
      <c r="J161" s="156"/>
      <c r="K161" s="156"/>
      <c r="L161" s="154"/>
      <c r="M161" s="154"/>
      <c r="N161" s="154"/>
      <c r="O161" s="155"/>
      <c r="P161" s="160"/>
      <c r="Q161" s="154"/>
      <c r="R161" s="154"/>
      <c r="S161" s="154"/>
      <c r="T161" s="158"/>
      <c r="U161" s="159"/>
      <c r="V161" s="161"/>
      <c r="W161" s="161"/>
      <c r="X161" s="161"/>
      <c r="Y161" s="161"/>
      <c r="Z161" s="162">
        <f t="shared" si="6"/>
        <v>0</v>
      </c>
      <c r="AA161" s="163">
        <f t="shared" si="7"/>
        <v>0</v>
      </c>
      <c r="AB161" s="431">
        <f>(3.14/4)*(Trees[[#This Row],[Diam]]/100)^2</f>
        <v>0</v>
      </c>
      <c r="AC161" s="164">
        <f>Trees[[#This Row],[Volumen]]</f>
        <v>0</v>
      </c>
      <c r="AD161" s="165" t="str">
        <f t="shared" si="8"/>
        <v>D</v>
      </c>
      <c r="AE161" s="166">
        <f>Industrias!S164</f>
        <v>0</v>
      </c>
      <c r="AF161" s="167" cm="1">
        <f t="array" ref="AF161">NoteEcolo(U161)</f>
        <v>0</v>
      </c>
      <c r="AG161" s="167">
        <f>PI()*(Trees[[#This Row],[Diam]]/2)^2</f>
        <v>0</v>
      </c>
      <c r="AH161" s="167">
        <f>IF(ISNA(IF(VLOOKUP(Trees[[#This Row],[Arbol]],Equipos!C:F, 2, FALSE)="Cortar",1,0)),0, IF(VLOOKUP(Trees[[#This Row],[Arbol]],Equipos!C:F, 2, FALSE)="Cortar",1,0))</f>
        <v>0</v>
      </c>
      <c r="AI161" s="167">
        <f t="array" aca="1" ref="AI161" ca="1">SUM(1*(NumCoupes=B161))</f>
        <v>2</v>
      </c>
    </row>
    <row r="162" spans="1:35">
      <c r="A162" s="153" t="s">
        <v>110</v>
      </c>
      <c r="B162" s="154"/>
      <c r="C162" s="155"/>
      <c r="D162" s="156"/>
      <c r="E162" s="157"/>
      <c r="F162" s="158"/>
      <c r="G162" s="159"/>
      <c r="H162" s="154"/>
      <c r="I162" s="155"/>
      <c r="J162" s="156"/>
      <c r="K162" s="156"/>
      <c r="L162" s="154"/>
      <c r="M162" s="154"/>
      <c r="N162" s="154"/>
      <c r="O162" s="155"/>
      <c r="P162" s="160"/>
      <c r="Q162" s="154"/>
      <c r="R162" s="154"/>
      <c r="S162" s="154"/>
      <c r="T162" s="158"/>
      <c r="U162" s="159"/>
      <c r="V162" s="161"/>
      <c r="W162" s="161"/>
      <c r="X162" s="161"/>
      <c r="Y162" s="161"/>
      <c r="Z162" s="162">
        <f t="shared" si="6"/>
        <v>0</v>
      </c>
      <c r="AA162" s="163">
        <f t="shared" si="7"/>
        <v>0</v>
      </c>
      <c r="AB162" s="431">
        <f>(3.14/4)*(Trees[[#This Row],[Diam]]/100)^2</f>
        <v>0</v>
      </c>
      <c r="AC162" s="164">
        <f>Trees[[#This Row],[Volumen]]</f>
        <v>0</v>
      </c>
      <c r="AD162" s="165" t="str">
        <f t="shared" si="8"/>
        <v>D</v>
      </c>
      <c r="AE162" s="166">
        <f>Industrias!S165</f>
        <v>0</v>
      </c>
      <c r="AF162" s="167" cm="1">
        <f t="array" ref="AF162">NoteEcolo(U162)</f>
        <v>0</v>
      </c>
      <c r="AG162" s="167">
        <f>PI()*(Trees[[#This Row],[Diam]]/2)^2</f>
        <v>0</v>
      </c>
      <c r="AH162" s="167">
        <f>IF(ISNA(IF(VLOOKUP(Trees[[#This Row],[Arbol]],Equipos!C:F, 2, FALSE)="Cortar",1,0)),0, IF(VLOOKUP(Trees[[#This Row],[Arbol]],Equipos!C:F, 2, FALSE)="Cortar",1,0))</f>
        <v>0</v>
      </c>
      <c r="AI162" s="167">
        <f t="array" aca="1" ref="AI162" ca="1">SUM(1*(NumCoupes=B162))</f>
        <v>2</v>
      </c>
    </row>
    <row r="163" spans="1:35">
      <c r="A163" s="153" t="s">
        <v>110</v>
      </c>
      <c r="B163" s="154"/>
      <c r="C163" s="155"/>
      <c r="D163" s="156"/>
      <c r="E163" s="157"/>
      <c r="F163" s="158"/>
      <c r="G163" s="159"/>
      <c r="H163" s="154"/>
      <c r="I163" s="155"/>
      <c r="J163" s="156"/>
      <c r="K163" s="156"/>
      <c r="L163" s="154"/>
      <c r="M163" s="154"/>
      <c r="N163" s="154"/>
      <c r="O163" s="155"/>
      <c r="P163" s="160"/>
      <c r="Q163" s="154"/>
      <c r="R163" s="154"/>
      <c r="S163" s="154"/>
      <c r="T163" s="158"/>
      <c r="U163" s="159"/>
      <c r="V163" s="161"/>
      <c r="W163" s="161"/>
      <c r="X163" s="161"/>
      <c r="Y163" s="161"/>
      <c r="Z163" s="162">
        <f t="shared" si="6"/>
        <v>0</v>
      </c>
      <c r="AA163" s="163">
        <f t="shared" si="7"/>
        <v>0</v>
      </c>
      <c r="AB163" s="431">
        <f>(3.14/4)*(Trees[[#This Row],[Diam]]/100)^2</f>
        <v>0</v>
      </c>
      <c r="AC163" s="164">
        <f>Trees[[#This Row],[Volumen]]</f>
        <v>0</v>
      </c>
      <c r="AD163" s="165" t="str">
        <f t="shared" si="8"/>
        <v>D</v>
      </c>
      <c r="AE163" s="166">
        <f>Industrias!S166</f>
        <v>0</v>
      </c>
      <c r="AF163" s="167" cm="1">
        <f t="array" ref="AF163">NoteEcolo(U163)</f>
        <v>0</v>
      </c>
      <c r="AG163" s="167">
        <f>PI()*(Trees[[#This Row],[Diam]]/2)^2</f>
        <v>0</v>
      </c>
      <c r="AH163" s="167">
        <f>IF(ISNA(IF(VLOOKUP(Trees[[#This Row],[Arbol]],Equipos!C:F, 2, FALSE)="Cortar",1,0)),0, IF(VLOOKUP(Trees[[#This Row],[Arbol]],Equipos!C:F, 2, FALSE)="Cortar",1,0))</f>
        <v>0</v>
      </c>
      <c r="AI163" s="167">
        <f t="array" aca="1" ref="AI163" ca="1">SUM(1*(NumCoupes=B163))</f>
        <v>2</v>
      </c>
    </row>
    <row r="164" spans="1:35">
      <c r="A164" s="153" t="s">
        <v>110</v>
      </c>
      <c r="B164" s="154"/>
      <c r="C164" s="155"/>
      <c r="D164" s="156"/>
      <c r="E164" s="157"/>
      <c r="F164" s="158"/>
      <c r="G164" s="159"/>
      <c r="H164" s="154"/>
      <c r="I164" s="155"/>
      <c r="J164" s="156"/>
      <c r="K164" s="156"/>
      <c r="L164" s="154"/>
      <c r="M164" s="154"/>
      <c r="N164" s="154"/>
      <c r="O164" s="155"/>
      <c r="P164" s="160"/>
      <c r="Q164" s="154"/>
      <c r="R164" s="154"/>
      <c r="S164" s="154"/>
      <c r="T164" s="158"/>
      <c r="U164" s="159"/>
      <c r="V164" s="161"/>
      <c r="W164" s="161"/>
      <c r="X164" s="161"/>
      <c r="Y164" s="161"/>
      <c r="Z164" s="162">
        <f t="shared" si="6"/>
        <v>0</v>
      </c>
      <c r="AA164" s="163">
        <f t="shared" si="7"/>
        <v>0</v>
      </c>
      <c r="AB164" s="431">
        <f>(3.14/4)*(Trees[[#This Row],[Diam]]/100)^2</f>
        <v>0</v>
      </c>
      <c r="AC164" s="164">
        <f>Trees[[#This Row],[Volumen]]</f>
        <v>0</v>
      </c>
      <c r="AD164" s="165" t="str">
        <f t="shared" si="8"/>
        <v>D</v>
      </c>
      <c r="AE164" s="166">
        <f>Industrias!S167</f>
        <v>0</v>
      </c>
      <c r="AF164" s="167" cm="1">
        <f t="array" ref="AF164">NoteEcolo(U164)</f>
        <v>0</v>
      </c>
      <c r="AG164" s="167">
        <f>PI()*(Trees[[#This Row],[Diam]]/2)^2</f>
        <v>0</v>
      </c>
      <c r="AH164" s="167">
        <f>IF(ISNA(IF(VLOOKUP(Trees[[#This Row],[Arbol]],Equipos!C:F, 2, FALSE)="Cortar",1,0)),0, IF(VLOOKUP(Trees[[#This Row],[Arbol]],Equipos!C:F, 2, FALSE)="Cortar",1,0))</f>
        <v>0</v>
      </c>
      <c r="AI164" s="167">
        <f t="array" aca="1" ref="AI164" ca="1">SUM(1*(NumCoupes=B164))</f>
        <v>2</v>
      </c>
    </row>
    <row r="165" spans="1:35">
      <c r="A165" s="153" t="s">
        <v>110</v>
      </c>
      <c r="B165" s="154"/>
      <c r="C165" s="155"/>
      <c r="D165" s="156"/>
      <c r="E165" s="157"/>
      <c r="F165" s="158"/>
      <c r="G165" s="159"/>
      <c r="H165" s="154"/>
      <c r="I165" s="155"/>
      <c r="J165" s="156"/>
      <c r="K165" s="156"/>
      <c r="L165" s="154"/>
      <c r="M165" s="154"/>
      <c r="N165" s="154"/>
      <c r="O165" s="155"/>
      <c r="P165" s="160"/>
      <c r="Q165" s="154"/>
      <c r="R165" s="154"/>
      <c r="S165" s="154"/>
      <c r="T165" s="158"/>
      <c r="U165" s="159"/>
      <c r="V165" s="161"/>
      <c r="W165" s="161"/>
      <c r="X165" s="161"/>
      <c r="Y165" s="161"/>
      <c r="Z165" s="162">
        <f t="shared" si="6"/>
        <v>0</v>
      </c>
      <c r="AA165" s="163">
        <f t="shared" si="7"/>
        <v>0</v>
      </c>
      <c r="AB165" s="431">
        <f>(3.14/4)*(Trees[[#This Row],[Diam]]/100)^2</f>
        <v>0</v>
      </c>
      <c r="AC165" s="164">
        <f>Trees[[#This Row],[Volumen]]</f>
        <v>0</v>
      </c>
      <c r="AD165" s="165" t="str">
        <f t="shared" si="8"/>
        <v>D</v>
      </c>
      <c r="AE165" s="166">
        <f>Industrias!S168</f>
        <v>0</v>
      </c>
      <c r="AF165" s="167" cm="1">
        <f t="array" ref="AF165">NoteEcolo(U165)</f>
        <v>0</v>
      </c>
      <c r="AG165" s="167">
        <f>PI()*(Trees[[#This Row],[Diam]]/2)^2</f>
        <v>0</v>
      </c>
      <c r="AH165" s="167">
        <f>IF(ISNA(IF(VLOOKUP(Trees[[#This Row],[Arbol]],Equipos!C:F, 2, FALSE)="Cortar",1,0)),0, IF(VLOOKUP(Trees[[#This Row],[Arbol]],Equipos!C:F, 2, FALSE)="Cortar",1,0))</f>
        <v>0</v>
      </c>
      <c r="AI165" s="167">
        <f t="array" aca="1" ref="AI165" ca="1">SUM(1*(NumCoupes=B165))</f>
        <v>2</v>
      </c>
    </row>
    <row r="166" spans="1:35">
      <c r="A166" s="153" t="s">
        <v>110</v>
      </c>
      <c r="B166" s="154"/>
      <c r="C166" s="155"/>
      <c r="D166" s="156"/>
      <c r="E166" s="157"/>
      <c r="F166" s="158"/>
      <c r="G166" s="159"/>
      <c r="H166" s="154"/>
      <c r="I166" s="155"/>
      <c r="J166" s="156"/>
      <c r="K166" s="156"/>
      <c r="L166" s="154"/>
      <c r="M166" s="154"/>
      <c r="N166" s="154"/>
      <c r="O166" s="155"/>
      <c r="P166" s="160"/>
      <c r="Q166" s="154"/>
      <c r="R166" s="154"/>
      <c r="S166" s="154"/>
      <c r="T166" s="158"/>
      <c r="U166" s="159"/>
      <c r="V166" s="161"/>
      <c r="W166" s="161"/>
      <c r="X166" s="161"/>
      <c r="Y166" s="161"/>
      <c r="Z166" s="162">
        <f t="shared" si="6"/>
        <v>0</v>
      </c>
      <c r="AA166" s="163">
        <f t="shared" si="7"/>
        <v>0</v>
      </c>
      <c r="AB166" s="431">
        <f>(3.14/4)*(Trees[[#This Row],[Diam]]/100)^2</f>
        <v>0</v>
      </c>
      <c r="AC166" s="164">
        <f>Trees[[#This Row],[Volumen]]</f>
        <v>0</v>
      </c>
      <c r="AD166" s="165" t="str">
        <f t="shared" si="8"/>
        <v>D</v>
      </c>
      <c r="AE166" s="166">
        <f>Industrias!S169</f>
        <v>0</v>
      </c>
      <c r="AF166" s="167" cm="1">
        <f t="array" ref="AF166">NoteEcolo(U166)</f>
        <v>0</v>
      </c>
      <c r="AG166" s="167">
        <f>PI()*(Trees[[#This Row],[Diam]]/2)^2</f>
        <v>0</v>
      </c>
      <c r="AH166" s="167">
        <f>IF(ISNA(IF(VLOOKUP(Trees[[#This Row],[Arbol]],Equipos!C:F, 2, FALSE)="Cortar",1,0)),0, IF(VLOOKUP(Trees[[#This Row],[Arbol]],Equipos!C:F, 2, FALSE)="Cortar",1,0))</f>
        <v>0</v>
      </c>
      <c r="AI166" s="167">
        <f t="array" aca="1" ref="AI166" ca="1">SUM(1*(NumCoupes=B166))</f>
        <v>2</v>
      </c>
    </row>
    <row r="167" spans="1:35">
      <c r="A167" s="153" t="s">
        <v>110</v>
      </c>
      <c r="B167" s="154"/>
      <c r="C167" s="155"/>
      <c r="D167" s="156"/>
      <c r="E167" s="157"/>
      <c r="F167" s="158"/>
      <c r="G167" s="159"/>
      <c r="H167" s="154"/>
      <c r="I167" s="155"/>
      <c r="J167" s="156"/>
      <c r="K167" s="156"/>
      <c r="L167" s="154"/>
      <c r="M167" s="154"/>
      <c r="N167" s="154"/>
      <c r="O167" s="155"/>
      <c r="P167" s="160"/>
      <c r="Q167" s="154"/>
      <c r="R167" s="154"/>
      <c r="S167" s="154"/>
      <c r="T167" s="158"/>
      <c r="U167" s="159"/>
      <c r="V167" s="161"/>
      <c r="W167" s="161"/>
      <c r="X167" s="161"/>
      <c r="Y167" s="161"/>
      <c r="Z167" s="162">
        <f t="shared" si="6"/>
        <v>0</v>
      </c>
      <c r="AA167" s="163">
        <f t="shared" si="7"/>
        <v>0</v>
      </c>
      <c r="AB167" s="431">
        <f>(3.14/4)*(Trees[[#This Row],[Diam]]/100)^2</f>
        <v>0</v>
      </c>
      <c r="AC167" s="164">
        <f>Trees[[#This Row],[Volumen]]</f>
        <v>0</v>
      </c>
      <c r="AD167" s="165" t="str">
        <f t="shared" si="8"/>
        <v>D</v>
      </c>
      <c r="AE167" s="166">
        <f>Industrias!S170</f>
        <v>0</v>
      </c>
      <c r="AF167" s="167" cm="1">
        <f t="array" ref="AF167">NoteEcolo(U167)</f>
        <v>0</v>
      </c>
      <c r="AG167" s="167">
        <f>PI()*(Trees[[#This Row],[Diam]]/2)^2</f>
        <v>0</v>
      </c>
      <c r="AH167" s="167">
        <f>IF(ISNA(IF(VLOOKUP(Trees[[#This Row],[Arbol]],Equipos!C:F, 2, FALSE)="Cortar",1,0)),0, IF(VLOOKUP(Trees[[#This Row],[Arbol]],Equipos!C:F, 2, FALSE)="Cortar",1,0))</f>
        <v>0</v>
      </c>
      <c r="AI167" s="167">
        <f t="array" aca="1" ref="AI167" ca="1">SUM(1*(NumCoupes=B167))</f>
        <v>2</v>
      </c>
    </row>
    <row r="168" spans="1:35">
      <c r="A168" s="153" t="s">
        <v>110</v>
      </c>
      <c r="B168" s="154"/>
      <c r="C168" s="155"/>
      <c r="D168" s="156"/>
      <c r="E168" s="157"/>
      <c r="F168" s="158"/>
      <c r="G168" s="159"/>
      <c r="H168" s="154"/>
      <c r="I168" s="155"/>
      <c r="J168" s="156"/>
      <c r="K168" s="156"/>
      <c r="L168" s="154"/>
      <c r="M168" s="154"/>
      <c r="N168" s="154"/>
      <c r="O168" s="155"/>
      <c r="P168" s="160"/>
      <c r="Q168" s="154"/>
      <c r="R168" s="154"/>
      <c r="S168" s="154"/>
      <c r="T168" s="158"/>
      <c r="U168" s="159"/>
      <c r="V168" s="161"/>
      <c r="W168" s="161"/>
      <c r="X168" s="161"/>
      <c r="Y168" s="161"/>
      <c r="Z168" s="162">
        <f t="shared" si="6"/>
        <v>0</v>
      </c>
      <c r="AA168" s="163">
        <f t="shared" si="7"/>
        <v>0</v>
      </c>
      <c r="AB168" s="431">
        <f>(3.14/4)*(Trees[[#This Row],[Diam]]/100)^2</f>
        <v>0</v>
      </c>
      <c r="AC168" s="164">
        <f>Trees[[#This Row],[Volumen]]</f>
        <v>0</v>
      </c>
      <c r="AD168" s="165" t="str">
        <f t="shared" si="8"/>
        <v>D</v>
      </c>
      <c r="AE168" s="166">
        <f>Industrias!S171</f>
        <v>0</v>
      </c>
      <c r="AF168" s="167" cm="1">
        <f t="array" ref="AF168">NoteEcolo(U168)</f>
        <v>0</v>
      </c>
      <c r="AG168" s="167">
        <f>PI()*(Trees[[#This Row],[Diam]]/2)^2</f>
        <v>0</v>
      </c>
      <c r="AH168" s="167">
        <f>IF(ISNA(IF(VLOOKUP(Trees[[#This Row],[Arbol]],Equipos!C:F, 2, FALSE)="Cortar",1,0)),0, IF(VLOOKUP(Trees[[#This Row],[Arbol]],Equipos!C:F, 2, FALSE)="Cortar",1,0))</f>
        <v>0</v>
      </c>
      <c r="AI168" s="167">
        <f t="array" aca="1" ref="AI168" ca="1">SUM(1*(NumCoupes=B168))</f>
        <v>2</v>
      </c>
    </row>
    <row r="169" spans="1:35">
      <c r="A169" s="153" t="s">
        <v>110</v>
      </c>
      <c r="B169" s="154"/>
      <c r="C169" s="155"/>
      <c r="D169" s="156"/>
      <c r="E169" s="157"/>
      <c r="F169" s="158"/>
      <c r="G169" s="159"/>
      <c r="H169" s="154"/>
      <c r="I169" s="155"/>
      <c r="J169" s="156"/>
      <c r="K169" s="156"/>
      <c r="L169" s="154"/>
      <c r="M169" s="154"/>
      <c r="N169" s="154"/>
      <c r="O169" s="155"/>
      <c r="P169" s="160"/>
      <c r="Q169" s="154"/>
      <c r="R169" s="154"/>
      <c r="S169" s="154"/>
      <c r="T169" s="158"/>
      <c r="U169" s="159"/>
      <c r="V169" s="161"/>
      <c r="W169" s="161"/>
      <c r="X169" s="161"/>
      <c r="Y169" s="161"/>
      <c r="Z169" s="162">
        <f t="shared" si="6"/>
        <v>0</v>
      </c>
      <c r="AA169" s="163">
        <f t="shared" si="7"/>
        <v>0</v>
      </c>
      <c r="AB169" s="431">
        <f>(3.14/4)*(Trees[[#This Row],[Diam]]/100)^2</f>
        <v>0</v>
      </c>
      <c r="AC169" s="164">
        <f>Trees[[#This Row],[Volumen]]</f>
        <v>0</v>
      </c>
      <c r="AD169" s="165" t="str">
        <f t="shared" si="8"/>
        <v>D</v>
      </c>
      <c r="AE169" s="166">
        <f>Industrias!S172</f>
        <v>0</v>
      </c>
      <c r="AF169" s="167" cm="1">
        <f t="array" ref="AF169">NoteEcolo(U169)</f>
        <v>0</v>
      </c>
      <c r="AG169" s="167">
        <f>PI()*(Trees[[#This Row],[Diam]]/2)^2</f>
        <v>0</v>
      </c>
      <c r="AH169" s="167">
        <f>IF(ISNA(IF(VLOOKUP(Trees[[#This Row],[Arbol]],Equipos!C:F, 2, FALSE)="Cortar",1,0)),0, IF(VLOOKUP(Trees[[#This Row],[Arbol]],Equipos!C:F, 2, FALSE)="Cortar",1,0))</f>
        <v>0</v>
      </c>
      <c r="AI169" s="167">
        <f t="array" aca="1" ref="AI169" ca="1">SUM(1*(NumCoupes=B169))</f>
        <v>2</v>
      </c>
    </row>
    <row r="170" spans="1:35">
      <c r="A170" s="153" t="s">
        <v>110</v>
      </c>
      <c r="B170" s="154"/>
      <c r="C170" s="155"/>
      <c r="D170" s="156"/>
      <c r="E170" s="157"/>
      <c r="F170" s="158"/>
      <c r="G170" s="159"/>
      <c r="H170" s="154"/>
      <c r="I170" s="155"/>
      <c r="J170" s="156"/>
      <c r="K170" s="156"/>
      <c r="L170" s="154"/>
      <c r="M170" s="154"/>
      <c r="N170" s="154"/>
      <c r="O170" s="155"/>
      <c r="P170" s="160"/>
      <c r="Q170" s="154"/>
      <c r="R170" s="154"/>
      <c r="S170" s="154"/>
      <c r="T170" s="158"/>
      <c r="U170" s="159"/>
      <c r="V170" s="161"/>
      <c r="W170" s="161"/>
      <c r="X170" s="161"/>
      <c r="Y170" s="161"/>
      <c r="Z170" s="162">
        <f t="shared" si="6"/>
        <v>0</v>
      </c>
      <c r="AA170" s="163">
        <f t="shared" si="7"/>
        <v>0</v>
      </c>
      <c r="AB170" s="431">
        <f>(3.14/4)*(Trees[[#This Row],[Diam]]/100)^2</f>
        <v>0</v>
      </c>
      <c r="AC170" s="164">
        <f>Trees[[#This Row],[Volumen]]</f>
        <v>0</v>
      </c>
      <c r="AD170" s="165" t="str">
        <f t="shared" si="8"/>
        <v>D</v>
      </c>
      <c r="AE170" s="166">
        <f>Industrias!S173</f>
        <v>0</v>
      </c>
      <c r="AF170" s="167" cm="1">
        <f t="array" ref="AF170">NoteEcolo(U170)</f>
        <v>0</v>
      </c>
      <c r="AG170" s="167">
        <f>PI()*(Trees[[#This Row],[Diam]]/2)^2</f>
        <v>0</v>
      </c>
      <c r="AH170" s="167">
        <f>IF(ISNA(IF(VLOOKUP(Trees[[#This Row],[Arbol]],Equipos!C:F, 2, FALSE)="Cortar",1,0)),0, IF(VLOOKUP(Trees[[#This Row],[Arbol]],Equipos!C:F, 2, FALSE)="Cortar",1,0))</f>
        <v>0</v>
      </c>
      <c r="AI170" s="167">
        <f t="array" aca="1" ref="AI170" ca="1">SUM(1*(NumCoupes=B170))</f>
        <v>2</v>
      </c>
    </row>
    <row r="171" spans="1:35">
      <c r="A171" s="153" t="s">
        <v>110</v>
      </c>
      <c r="B171" s="154"/>
      <c r="C171" s="155"/>
      <c r="D171" s="156"/>
      <c r="E171" s="157"/>
      <c r="F171" s="158"/>
      <c r="G171" s="159"/>
      <c r="H171" s="154"/>
      <c r="I171" s="155"/>
      <c r="J171" s="156"/>
      <c r="K171" s="156"/>
      <c r="L171" s="154"/>
      <c r="M171" s="154"/>
      <c r="N171" s="154"/>
      <c r="O171" s="155"/>
      <c r="P171" s="160"/>
      <c r="Q171" s="154"/>
      <c r="R171" s="154"/>
      <c r="S171" s="154"/>
      <c r="T171" s="158"/>
      <c r="U171" s="159"/>
      <c r="V171" s="161"/>
      <c r="W171" s="161"/>
      <c r="X171" s="161"/>
      <c r="Y171" s="161"/>
      <c r="Z171" s="162">
        <f t="shared" si="6"/>
        <v>0</v>
      </c>
      <c r="AA171" s="163">
        <f t="shared" si="7"/>
        <v>0</v>
      </c>
      <c r="AB171" s="431">
        <f>(3.14/4)*(Trees[[#This Row],[Diam]]/100)^2</f>
        <v>0</v>
      </c>
      <c r="AC171" s="164">
        <f>Trees[[#This Row],[Volumen]]</f>
        <v>0</v>
      </c>
      <c r="AD171" s="165" t="str">
        <f t="shared" si="8"/>
        <v>D</v>
      </c>
      <c r="AE171" s="166">
        <f>Industrias!S174</f>
        <v>0</v>
      </c>
      <c r="AF171" s="167" cm="1">
        <f t="array" ref="AF171">NoteEcolo(U171)</f>
        <v>0</v>
      </c>
      <c r="AG171" s="167">
        <f>PI()*(Trees[[#This Row],[Diam]]/2)^2</f>
        <v>0</v>
      </c>
      <c r="AH171" s="167">
        <f>IF(ISNA(IF(VLOOKUP(Trees[[#This Row],[Arbol]],Equipos!C:F, 2, FALSE)="Cortar",1,0)),0, IF(VLOOKUP(Trees[[#This Row],[Arbol]],Equipos!C:F, 2, FALSE)="Cortar",1,0))</f>
        <v>0</v>
      </c>
      <c r="AI171" s="167">
        <f t="array" aca="1" ref="AI171" ca="1">SUM(1*(NumCoupes=B171))</f>
        <v>2</v>
      </c>
    </row>
    <row r="172" spans="1:35">
      <c r="A172" s="153" t="s">
        <v>110</v>
      </c>
      <c r="B172" s="154"/>
      <c r="C172" s="155"/>
      <c r="D172" s="156"/>
      <c r="E172" s="157"/>
      <c r="F172" s="158"/>
      <c r="G172" s="159"/>
      <c r="H172" s="154"/>
      <c r="I172" s="155"/>
      <c r="J172" s="156"/>
      <c r="K172" s="156"/>
      <c r="L172" s="154"/>
      <c r="M172" s="154"/>
      <c r="N172" s="154"/>
      <c r="O172" s="155"/>
      <c r="P172" s="160"/>
      <c r="Q172" s="154"/>
      <c r="R172" s="154"/>
      <c r="S172" s="154"/>
      <c r="T172" s="158"/>
      <c r="U172" s="159"/>
      <c r="V172" s="161"/>
      <c r="W172" s="161"/>
      <c r="X172" s="161"/>
      <c r="Y172" s="161"/>
      <c r="Z172" s="162">
        <f t="shared" si="6"/>
        <v>0</v>
      </c>
      <c r="AA172" s="163">
        <f t="shared" si="7"/>
        <v>0</v>
      </c>
      <c r="AB172" s="431">
        <f>(3.14/4)*(Trees[[#This Row],[Diam]]/100)^2</f>
        <v>0</v>
      </c>
      <c r="AC172" s="164">
        <f>Trees[[#This Row],[Volumen]]</f>
        <v>0</v>
      </c>
      <c r="AD172" s="165" t="str">
        <f t="shared" si="8"/>
        <v>D</v>
      </c>
      <c r="AE172" s="166">
        <f>Industrias!S175</f>
        <v>0</v>
      </c>
      <c r="AF172" s="167" cm="1">
        <f t="array" ref="AF172">NoteEcolo(U172)</f>
        <v>0</v>
      </c>
      <c r="AG172" s="167">
        <f>PI()*(Trees[[#This Row],[Diam]]/2)^2</f>
        <v>0</v>
      </c>
      <c r="AH172" s="167">
        <f>IF(ISNA(IF(VLOOKUP(Trees[[#This Row],[Arbol]],Equipos!C:F, 2, FALSE)="Cortar",1,0)),0, IF(VLOOKUP(Trees[[#This Row],[Arbol]],Equipos!C:F, 2, FALSE)="Cortar",1,0))</f>
        <v>0</v>
      </c>
      <c r="AI172" s="167">
        <f t="array" aca="1" ref="AI172" ca="1">SUM(1*(NumCoupes=B172))</f>
        <v>2</v>
      </c>
    </row>
    <row r="173" spans="1:35">
      <c r="A173" s="153" t="s">
        <v>110</v>
      </c>
      <c r="B173" s="154"/>
      <c r="C173" s="155"/>
      <c r="D173" s="156"/>
      <c r="E173" s="157"/>
      <c r="F173" s="158"/>
      <c r="G173" s="159"/>
      <c r="H173" s="154"/>
      <c r="I173" s="155"/>
      <c r="J173" s="156"/>
      <c r="K173" s="156"/>
      <c r="L173" s="154"/>
      <c r="M173" s="154"/>
      <c r="N173" s="154"/>
      <c r="O173" s="155"/>
      <c r="P173" s="160"/>
      <c r="Q173" s="154"/>
      <c r="R173" s="154"/>
      <c r="S173" s="154"/>
      <c r="T173" s="158"/>
      <c r="U173" s="159"/>
      <c r="V173" s="161"/>
      <c r="W173" s="161"/>
      <c r="X173" s="161"/>
      <c r="Y173" s="161"/>
      <c r="Z173" s="162">
        <f t="shared" si="6"/>
        <v>0</v>
      </c>
      <c r="AA173" s="163">
        <f t="shared" si="7"/>
        <v>0</v>
      </c>
      <c r="AB173" s="431">
        <f>(3.14/4)*(Trees[[#This Row],[Diam]]/100)^2</f>
        <v>0</v>
      </c>
      <c r="AC173" s="164">
        <f>Trees[[#This Row],[Volumen]]</f>
        <v>0</v>
      </c>
      <c r="AD173" s="165" t="str">
        <f t="shared" si="8"/>
        <v>D</v>
      </c>
      <c r="AE173" s="166">
        <f>Industrias!S176</f>
        <v>0</v>
      </c>
      <c r="AF173" s="167" cm="1">
        <f t="array" ref="AF173">NoteEcolo(U173)</f>
        <v>0</v>
      </c>
      <c r="AG173" s="167">
        <f>PI()*(Trees[[#This Row],[Diam]]/2)^2</f>
        <v>0</v>
      </c>
      <c r="AH173" s="167">
        <f>IF(ISNA(IF(VLOOKUP(Trees[[#This Row],[Arbol]],Equipos!C:F, 2, FALSE)="Cortar",1,0)),0, IF(VLOOKUP(Trees[[#This Row],[Arbol]],Equipos!C:F, 2, FALSE)="Cortar",1,0))</f>
        <v>0</v>
      </c>
      <c r="AI173" s="167">
        <f t="array" aca="1" ref="AI173" ca="1">SUM(1*(NumCoupes=B173))</f>
        <v>2</v>
      </c>
    </row>
    <row r="174" spans="1:35">
      <c r="A174" s="153" t="s">
        <v>110</v>
      </c>
      <c r="B174" s="154"/>
      <c r="C174" s="155"/>
      <c r="D174" s="156"/>
      <c r="E174" s="157"/>
      <c r="F174" s="158"/>
      <c r="G174" s="159"/>
      <c r="H174" s="154"/>
      <c r="I174" s="155"/>
      <c r="J174" s="156"/>
      <c r="K174" s="156"/>
      <c r="L174" s="154"/>
      <c r="M174" s="154"/>
      <c r="N174" s="154"/>
      <c r="O174" s="155"/>
      <c r="P174" s="160"/>
      <c r="Q174" s="154"/>
      <c r="R174" s="154"/>
      <c r="S174" s="154"/>
      <c r="T174" s="158"/>
      <c r="U174" s="159"/>
      <c r="V174" s="161"/>
      <c r="W174" s="161"/>
      <c r="X174" s="161"/>
      <c r="Y174" s="161"/>
      <c r="Z174" s="162">
        <f t="shared" si="6"/>
        <v>0</v>
      </c>
      <c r="AA174" s="163">
        <f t="shared" si="7"/>
        <v>0</v>
      </c>
      <c r="AB174" s="431">
        <f>(3.14/4)*(Trees[[#This Row],[Diam]]/100)^2</f>
        <v>0</v>
      </c>
      <c r="AC174" s="164">
        <f>Trees[[#This Row],[Volumen]]</f>
        <v>0</v>
      </c>
      <c r="AD174" s="165" t="str">
        <f t="shared" si="8"/>
        <v>D</v>
      </c>
      <c r="AE174" s="166">
        <f>Industrias!S177</f>
        <v>0</v>
      </c>
      <c r="AF174" s="167" cm="1">
        <f t="array" ref="AF174">NoteEcolo(U174)</f>
        <v>0</v>
      </c>
      <c r="AG174" s="167">
        <f>PI()*(Trees[[#This Row],[Diam]]/2)^2</f>
        <v>0</v>
      </c>
      <c r="AH174" s="167">
        <f>IF(ISNA(IF(VLOOKUP(Trees[[#This Row],[Arbol]],Equipos!C:F, 2, FALSE)="Cortar",1,0)),0, IF(VLOOKUP(Trees[[#This Row],[Arbol]],Equipos!C:F, 2, FALSE)="Cortar",1,0))</f>
        <v>0</v>
      </c>
      <c r="AI174" s="167">
        <f t="array" aca="1" ref="AI174" ca="1">SUM(1*(NumCoupes=B174))</f>
        <v>2</v>
      </c>
    </row>
    <row r="175" spans="1:35">
      <c r="A175" s="153" t="s">
        <v>110</v>
      </c>
      <c r="B175" s="154"/>
      <c r="C175" s="155"/>
      <c r="D175" s="156"/>
      <c r="E175" s="157"/>
      <c r="F175" s="158"/>
      <c r="G175" s="159"/>
      <c r="H175" s="154"/>
      <c r="I175" s="155"/>
      <c r="J175" s="156"/>
      <c r="K175" s="156"/>
      <c r="L175" s="154"/>
      <c r="M175" s="154"/>
      <c r="N175" s="154"/>
      <c r="O175" s="155"/>
      <c r="P175" s="160"/>
      <c r="Q175" s="154"/>
      <c r="R175" s="154"/>
      <c r="S175" s="154"/>
      <c r="T175" s="158"/>
      <c r="U175" s="159"/>
      <c r="V175" s="161"/>
      <c r="W175" s="161"/>
      <c r="X175" s="161"/>
      <c r="Y175" s="161"/>
      <c r="Z175" s="162">
        <f t="shared" si="6"/>
        <v>0</v>
      </c>
      <c r="AA175" s="163">
        <f t="shared" si="7"/>
        <v>0</v>
      </c>
      <c r="AB175" s="431">
        <f>(3.14/4)*(Trees[[#This Row],[Diam]]/100)^2</f>
        <v>0</v>
      </c>
      <c r="AC175" s="164">
        <f>Trees[[#This Row],[Volumen]]</f>
        <v>0</v>
      </c>
      <c r="AD175" s="165" t="str">
        <f t="shared" si="8"/>
        <v>D</v>
      </c>
      <c r="AE175" s="166">
        <f>Industrias!S178</f>
        <v>0</v>
      </c>
      <c r="AF175" s="167" cm="1">
        <f t="array" ref="AF175">NoteEcolo(U175)</f>
        <v>0</v>
      </c>
      <c r="AG175" s="167">
        <f>PI()*(Trees[[#This Row],[Diam]]/2)^2</f>
        <v>0</v>
      </c>
      <c r="AH175" s="167">
        <f>IF(ISNA(IF(VLOOKUP(Trees[[#This Row],[Arbol]],Equipos!C:F, 2, FALSE)="Cortar",1,0)),0, IF(VLOOKUP(Trees[[#This Row],[Arbol]],Equipos!C:F, 2, FALSE)="Cortar",1,0))</f>
        <v>0</v>
      </c>
      <c r="AI175" s="167">
        <f t="array" aca="1" ref="AI175" ca="1">SUM(1*(NumCoupes=B175))</f>
        <v>2</v>
      </c>
    </row>
    <row r="176" spans="1:35">
      <c r="B176" s="154"/>
      <c r="C176" s="155"/>
      <c r="D176" s="156"/>
      <c r="E176" s="157"/>
      <c r="F176" s="158"/>
      <c r="G176" s="159"/>
      <c r="H176" s="154"/>
      <c r="I176" s="155"/>
      <c r="J176" s="156"/>
      <c r="K176" s="156"/>
      <c r="L176" s="154"/>
      <c r="M176" s="154"/>
      <c r="N176" s="154"/>
      <c r="O176" s="155"/>
      <c r="P176" s="160"/>
      <c r="Q176" s="154"/>
      <c r="R176" s="154"/>
      <c r="S176" s="154"/>
      <c r="T176" s="158"/>
      <c r="U176" s="159"/>
      <c r="V176" s="161"/>
      <c r="W176" s="161"/>
      <c r="X176" s="161"/>
      <c r="Y176" s="161"/>
      <c r="Z176" s="162">
        <f t="shared" si="6"/>
        <v>0</v>
      </c>
      <c r="AA176" s="163">
        <f t="shared" si="7"/>
        <v>0</v>
      </c>
      <c r="AB176" s="431">
        <f>(3.14/4)*(Trees[[#This Row],[Diam]]/100)^2</f>
        <v>0</v>
      </c>
      <c r="AC176" s="164">
        <f>Trees[[#This Row],[Volumen]]</f>
        <v>0</v>
      </c>
      <c r="AD176" s="165" t="str">
        <f t="shared" si="8"/>
        <v>D</v>
      </c>
      <c r="AE176" s="166">
        <f>Industrias!S179</f>
        <v>0</v>
      </c>
      <c r="AF176" s="167" cm="1">
        <f t="array" ref="AF176">NoteEcolo(U176)</f>
        <v>0</v>
      </c>
      <c r="AG176" s="167">
        <f>PI()*(Trees[[#This Row],[Diam]]/2)^2</f>
        <v>0</v>
      </c>
      <c r="AH176" s="167">
        <f>IF(ISNA(IF(VLOOKUP(Trees[[#This Row],[Arbol]],Equipos!C:F, 2, FALSE)="Cortar",1,0)),0, IF(VLOOKUP(Trees[[#This Row],[Arbol]],Equipos!C:F, 2, FALSE)="Cortar",1,0))</f>
        <v>0</v>
      </c>
      <c r="AI176" s="167">
        <f t="array" aca="1" ref="AI176" ca="1">SUM(1*(NumCoupes=B176))</f>
        <v>2</v>
      </c>
    </row>
    <row r="177" spans="2:35">
      <c r="B177" s="154"/>
      <c r="C177" s="155"/>
      <c r="D177" s="156"/>
      <c r="E177" s="157"/>
      <c r="F177" s="158"/>
      <c r="G177" s="159"/>
      <c r="H177" s="154"/>
      <c r="I177" s="155"/>
      <c r="J177" s="156"/>
      <c r="K177" s="156"/>
      <c r="L177" s="154"/>
      <c r="M177" s="154"/>
      <c r="N177" s="154"/>
      <c r="O177" s="155"/>
      <c r="P177" s="160"/>
      <c r="Q177" s="154"/>
      <c r="R177" s="154"/>
      <c r="S177" s="154"/>
      <c r="T177" s="158"/>
      <c r="U177" s="159"/>
      <c r="V177" s="161"/>
      <c r="W177" s="161"/>
      <c r="X177" s="161"/>
      <c r="Y177" s="161"/>
      <c r="Z177" s="162">
        <f t="shared" si="6"/>
        <v>0</v>
      </c>
      <c r="AA177" s="163">
        <f t="shared" si="7"/>
        <v>0</v>
      </c>
      <c r="AB177" s="431">
        <f>(3.14/4)*(Trees[[#This Row],[Diam]]/100)^2</f>
        <v>0</v>
      </c>
      <c r="AC177" s="164">
        <f>Trees[[#This Row],[Volumen]]</f>
        <v>0</v>
      </c>
      <c r="AD177" s="165" t="str">
        <f t="shared" si="8"/>
        <v>D</v>
      </c>
      <c r="AE177" s="166">
        <f>Industrias!S180</f>
        <v>0</v>
      </c>
      <c r="AF177" s="167" cm="1">
        <f t="array" ref="AF177">NoteEcolo(U177)</f>
        <v>0</v>
      </c>
      <c r="AG177" s="167">
        <f>PI()*(Trees[[#This Row],[Diam]]/2)^2</f>
        <v>0</v>
      </c>
      <c r="AH177" s="167">
        <f>IF(ISNA(IF(VLOOKUP(Trees[[#This Row],[Arbol]],Equipos!C:F, 2, FALSE)="Cortar",1,0)),0, IF(VLOOKUP(Trees[[#This Row],[Arbol]],Equipos!C:F, 2, FALSE)="Cortar",1,0))</f>
        <v>0</v>
      </c>
      <c r="AI177" s="167">
        <f t="array" aca="1" ref="AI177" ca="1">SUM(1*(NumCoupes=B177))</f>
        <v>2</v>
      </c>
    </row>
    <row r="178" spans="2:35">
      <c r="B178" s="154"/>
      <c r="C178" s="155"/>
      <c r="D178" s="156"/>
      <c r="E178" s="157"/>
      <c r="F178" s="158"/>
      <c r="G178" s="159"/>
      <c r="H178" s="154"/>
      <c r="I178" s="155"/>
      <c r="J178" s="156"/>
      <c r="K178" s="156"/>
      <c r="L178" s="154"/>
      <c r="M178" s="154"/>
      <c r="N178" s="154"/>
      <c r="O178" s="155"/>
      <c r="P178" s="160"/>
      <c r="Q178" s="154"/>
      <c r="R178" s="154"/>
      <c r="S178" s="154"/>
      <c r="T178" s="158"/>
      <c r="U178" s="159"/>
      <c r="V178" s="161"/>
      <c r="W178" s="161"/>
      <c r="X178" s="161"/>
      <c r="Y178" s="161"/>
      <c r="Z178" s="162">
        <f t="shared" si="6"/>
        <v>0</v>
      </c>
      <c r="AA178" s="163">
        <f t="shared" si="7"/>
        <v>0</v>
      </c>
      <c r="AB178" s="431">
        <f>(3.14/4)*(Trees[[#This Row],[Diam]]/100)^2</f>
        <v>0</v>
      </c>
      <c r="AC178" s="164">
        <f>Trees[[#This Row],[Volumen]]</f>
        <v>0</v>
      </c>
      <c r="AD178" s="165" t="str">
        <f t="shared" si="8"/>
        <v>D</v>
      </c>
      <c r="AE178" s="166">
        <f>Industrias!S181</f>
        <v>0</v>
      </c>
      <c r="AF178" s="167" cm="1">
        <f t="array" ref="AF178">NoteEcolo(U178)</f>
        <v>0</v>
      </c>
      <c r="AG178" s="167">
        <f>PI()*(Trees[[#This Row],[Diam]]/2)^2</f>
        <v>0</v>
      </c>
      <c r="AH178" s="167">
        <f>IF(ISNA(IF(VLOOKUP(Trees[[#This Row],[Arbol]],Equipos!C:F, 2, FALSE)="Cortar",1,0)),0, IF(VLOOKUP(Trees[[#This Row],[Arbol]],Equipos!C:F, 2, FALSE)="Cortar",1,0))</f>
        <v>0</v>
      </c>
      <c r="AI178" s="167">
        <f t="array" aca="1" ref="AI178" ca="1">SUM(1*(NumCoupes=B178))</f>
        <v>2</v>
      </c>
    </row>
    <row r="179" spans="2:35">
      <c r="B179" s="154"/>
      <c r="C179" s="155"/>
      <c r="D179" s="156"/>
      <c r="E179" s="157"/>
      <c r="F179" s="158"/>
      <c r="G179" s="159"/>
      <c r="H179" s="154"/>
      <c r="I179" s="155"/>
      <c r="J179" s="156"/>
      <c r="K179" s="156"/>
      <c r="L179" s="154"/>
      <c r="M179" s="154"/>
      <c r="N179" s="154"/>
      <c r="O179" s="155"/>
      <c r="P179" s="160"/>
      <c r="Q179" s="154"/>
      <c r="R179" s="154"/>
      <c r="S179" s="154"/>
      <c r="T179" s="158"/>
      <c r="U179" s="159"/>
      <c r="V179" s="161"/>
      <c r="W179" s="161"/>
      <c r="X179" s="161"/>
      <c r="Y179" s="161"/>
      <c r="Z179" s="162">
        <f t="shared" si="6"/>
        <v>0</v>
      </c>
      <c r="AA179" s="163">
        <f t="shared" si="7"/>
        <v>0</v>
      </c>
      <c r="AB179" s="431">
        <f>(3.14/4)*(Trees[[#This Row],[Diam]]/100)^2</f>
        <v>0</v>
      </c>
      <c r="AC179" s="164">
        <f>Trees[[#This Row],[Volumen]]</f>
        <v>0</v>
      </c>
      <c r="AD179" s="165" t="str">
        <f t="shared" si="8"/>
        <v>D</v>
      </c>
      <c r="AE179" s="166">
        <f>Industrias!S182</f>
        <v>0</v>
      </c>
      <c r="AF179" s="167" cm="1">
        <f t="array" ref="AF179">NoteEcolo(U179)</f>
        <v>0</v>
      </c>
      <c r="AG179" s="167">
        <f>PI()*(Trees[[#This Row],[Diam]]/2)^2</f>
        <v>0</v>
      </c>
      <c r="AH179" s="167">
        <f>IF(ISNA(IF(VLOOKUP(Trees[[#This Row],[Arbol]],Equipos!C:F, 2, FALSE)="Cortar",1,0)),0, IF(VLOOKUP(Trees[[#This Row],[Arbol]],Equipos!C:F, 2, FALSE)="Cortar",1,0))</f>
        <v>0</v>
      </c>
      <c r="AI179" s="167">
        <f t="array" aca="1" ref="AI179" ca="1">SUM(1*(NumCoupes=B179))</f>
        <v>2</v>
      </c>
    </row>
    <row r="180" spans="2:35">
      <c r="B180" s="154"/>
      <c r="C180" s="155"/>
      <c r="D180" s="156"/>
      <c r="E180" s="157"/>
      <c r="F180" s="158"/>
      <c r="G180" s="159"/>
      <c r="H180" s="154"/>
      <c r="I180" s="155"/>
      <c r="J180" s="156"/>
      <c r="K180" s="156"/>
      <c r="L180" s="154"/>
      <c r="M180" s="154"/>
      <c r="N180" s="154"/>
      <c r="O180" s="155"/>
      <c r="P180" s="160"/>
      <c r="Q180" s="154"/>
      <c r="R180" s="154"/>
      <c r="S180" s="154"/>
      <c r="T180" s="158"/>
      <c r="U180" s="159"/>
      <c r="V180" s="161"/>
      <c r="W180" s="161"/>
      <c r="X180" s="161"/>
      <c r="Y180" s="161"/>
      <c r="Z180" s="162">
        <f t="shared" si="6"/>
        <v>0</v>
      </c>
      <c r="AA180" s="163">
        <f t="shared" si="7"/>
        <v>0</v>
      </c>
      <c r="AB180" s="431">
        <f>(3.14/4)*(Trees[[#This Row],[Diam]]/100)^2</f>
        <v>0</v>
      </c>
      <c r="AC180" s="164">
        <f>Trees[[#This Row],[Volumen]]</f>
        <v>0</v>
      </c>
      <c r="AD180" s="165" t="str">
        <f t="shared" si="8"/>
        <v>D</v>
      </c>
      <c r="AE180" s="166">
        <f>Industrias!S183</f>
        <v>0</v>
      </c>
      <c r="AF180" s="167" cm="1">
        <f t="array" ref="AF180">NoteEcolo(U180)</f>
        <v>0</v>
      </c>
      <c r="AG180" s="167">
        <f>PI()*(Trees[[#This Row],[Diam]]/2)^2</f>
        <v>0</v>
      </c>
      <c r="AH180" s="167">
        <f>IF(ISNA(IF(VLOOKUP(Trees[[#This Row],[Arbol]],Equipos!C:F, 2, FALSE)="Cortar",1,0)),0, IF(VLOOKUP(Trees[[#This Row],[Arbol]],Equipos!C:F, 2, FALSE)="Cortar",1,0))</f>
        <v>0</v>
      </c>
      <c r="AI180" s="167">
        <f t="array" aca="1" ref="AI180" ca="1">SUM(1*(NumCoupes=B180))</f>
        <v>2</v>
      </c>
    </row>
    <row r="181" spans="2:35">
      <c r="B181" s="154"/>
      <c r="C181" s="155"/>
      <c r="D181" s="156"/>
      <c r="E181" s="157"/>
      <c r="F181" s="158"/>
      <c r="G181" s="159"/>
      <c r="H181" s="154"/>
      <c r="I181" s="155"/>
      <c r="J181" s="156"/>
      <c r="K181" s="156"/>
      <c r="L181" s="154"/>
      <c r="M181" s="154"/>
      <c r="N181" s="154"/>
      <c r="O181" s="155"/>
      <c r="P181" s="160"/>
      <c r="Q181" s="154"/>
      <c r="R181" s="154"/>
      <c r="S181" s="154"/>
      <c r="T181" s="158"/>
      <c r="U181" s="159"/>
      <c r="V181" s="161"/>
      <c r="W181" s="161"/>
      <c r="X181" s="161"/>
      <c r="Y181" s="161"/>
      <c r="Z181" s="162">
        <f t="shared" si="6"/>
        <v>0</v>
      </c>
      <c r="AA181" s="163">
        <f t="shared" si="7"/>
        <v>0</v>
      </c>
      <c r="AB181" s="431">
        <f>(3.14/4)*(Trees[[#This Row],[Diam]]/100)^2</f>
        <v>0</v>
      </c>
      <c r="AC181" s="164">
        <f>Trees[[#This Row],[Volumen]]</f>
        <v>0</v>
      </c>
      <c r="AD181" s="165" t="str">
        <f t="shared" si="8"/>
        <v>D</v>
      </c>
      <c r="AE181" s="166">
        <f>Industrias!S184</f>
        <v>0</v>
      </c>
      <c r="AF181" s="167" cm="1">
        <f t="array" ref="AF181">NoteEcolo(U181)</f>
        <v>0</v>
      </c>
      <c r="AG181" s="167">
        <f>PI()*(Trees[[#This Row],[Diam]]/2)^2</f>
        <v>0</v>
      </c>
      <c r="AH181" s="167">
        <f>IF(ISNA(IF(VLOOKUP(Trees[[#This Row],[Arbol]],Equipos!C:F, 2, FALSE)="Cortar",1,0)),0, IF(VLOOKUP(Trees[[#This Row],[Arbol]],Equipos!C:F, 2, FALSE)="Cortar",1,0))</f>
        <v>0</v>
      </c>
      <c r="AI181" s="167">
        <f t="array" aca="1" ref="AI181" ca="1">SUM(1*(NumCoupes=B181))</f>
        <v>2</v>
      </c>
    </row>
    <row r="182" spans="2:35">
      <c r="B182" s="154"/>
      <c r="C182" s="155"/>
      <c r="D182" s="156"/>
      <c r="E182" s="157"/>
      <c r="F182" s="158"/>
      <c r="G182" s="159"/>
      <c r="H182" s="154"/>
      <c r="I182" s="155"/>
      <c r="J182" s="156"/>
      <c r="K182" s="156"/>
      <c r="L182" s="154"/>
      <c r="M182" s="154"/>
      <c r="N182" s="154"/>
      <c r="O182" s="155"/>
      <c r="P182" s="160"/>
      <c r="Q182" s="154"/>
      <c r="R182" s="154"/>
      <c r="S182" s="154"/>
      <c r="T182" s="158"/>
      <c r="U182" s="159"/>
      <c r="V182" s="161"/>
      <c r="W182" s="161"/>
      <c r="X182" s="161"/>
      <c r="Y182" s="161"/>
      <c r="Z182" s="162">
        <f t="shared" si="6"/>
        <v>0</v>
      </c>
      <c r="AA182" s="163">
        <f t="shared" si="7"/>
        <v>0</v>
      </c>
      <c r="AB182" s="431">
        <f>(3.14/4)*(Trees[[#This Row],[Diam]]/100)^2</f>
        <v>0</v>
      </c>
      <c r="AC182" s="164">
        <f>Trees[[#This Row],[Volumen]]</f>
        <v>0</v>
      </c>
      <c r="AD182" s="165" t="str">
        <f t="shared" si="8"/>
        <v>D</v>
      </c>
      <c r="AE182" s="166">
        <f>Industrias!S185</f>
        <v>0</v>
      </c>
      <c r="AF182" s="167" cm="1">
        <f t="array" ref="AF182">NoteEcolo(U182)</f>
        <v>0</v>
      </c>
      <c r="AG182" s="167">
        <f>PI()*(Trees[[#This Row],[Diam]]/2)^2</f>
        <v>0</v>
      </c>
      <c r="AH182" s="167">
        <f>IF(ISNA(IF(VLOOKUP(Trees[[#This Row],[Arbol]],Equipos!C:F, 2, FALSE)="Cortar",1,0)),0, IF(VLOOKUP(Trees[[#This Row],[Arbol]],Equipos!C:F, 2, FALSE)="Cortar",1,0))</f>
        <v>0</v>
      </c>
      <c r="AI182" s="167">
        <f t="array" aca="1" ref="AI182" ca="1">SUM(1*(NumCoupes=B182))</f>
        <v>2</v>
      </c>
    </row>
    <row r="183" spans="2:35">
      <c r="B183" s="154"/>
      <c r="C183" s="155"/>
      <c r="D183" s="156"/>
      <c r="E183" s="157"/>
      <c r="F183" s="158"/>
      <c r="G183" s="159"/>
      <c r="H183" s="154"/>
      <c r="I183" s="155"/>
      <c r="J183" s="156"/>
      <c r="K183" s="156"/>
      <c r="L183" s="154"/>
      <c r="M183" s="154"/>
      <c r="N183" s="154"/>
      <c r="O183" s="155"/>
      <c r="P183" s="160"/>
      <c r="Q183" s="154"/>
      <c r="R183" s="154"/>
      <c r="S183" s="154"/>
      <c r="T183" s="158"/>
      <c r="U183" s="159"/>
      <c r="V183" s="161"/>
      <c r="W183" s="161"/>
      <c r="X183" s="161"/>
      <c r="Y183" s="161"/>
      <c r="Z183" s="162">
        <f t="shared" si="6"/>
        <v>0</v>
      </c>
      <c r="AA183" s="163">
        <f t="shared" si="7"/>
        <v>0</v>
      </c>
      <c r="AB183" s="431">
        <f>(3.14/4)*(Trees[[#This Row],[Diam]]/100)^2</f>
        <v>0</v>
      </c>
      <c r="AC183" s="164">
        <f>Trees[[#This Row],[Volumen]]</f>
        <v>0</v>
      </c>
      <c r="AD183" s="165" t="str">
        <f t="shared" si="8"/>
        <v>D</v>
      </c>
      <c r="AE183" s="166">
        <f>Industrias!S186</f>
        <v>0</v>
      </c>
      <c r="AF183" s="167" cm="1">
        <f t="array" ref="AF183">NoteEcolo(U183)</f>
        <v>0</v>
      </c>
      <c r="AG183" s="167">
        <f>PI()*(Trees[[#This Row],[Diam]]/2)^2</f>
        <v>0</v>
      </c>
      <c r="AH183" s="167">
        <f>IF(ISNA(IF(VLOOKUP(Trees[[#This Row],[Arbol]],Equipos!C:F, 2, FALSE)="Cortar",1,0)),0, IF(VLOOKUP(Trees[[#This Row],[Arbol]],Equipos!C:F, 2, FALSE)="Cortar",1,0))</f>
        <v>0</v>
      </c>
      <c r="AI183" s="167">
        <f t="array" aca="1" ref="AI183" ca="1">SUM(1*(NumCoupes=B183))</f>
        <v>2</v>
      </c>
    </row>
    <row r="184" spans="2:35">
      <c r="B184" s="154"/>
      <c r="C184" s="155"/>
      <c r="D184" s="156"/>
      <c r="E184" s="157"/>
      <c r="F184" s="158"/>
      <c r="G184" s="159"/>
      <c r="H184" s="154"/>
      <c r="I184" s="155"/>
      <c r="J184" s="156"/>
      <c r="K184" s="156"/>
      <c r="L184" s="154"/>
      <c r="M184" s="154"/>
      <c r="N184" s="154"/>
      <c r="O184" s="155"/>
      <c r="P184" s="160"/>
      <c r="Q184" s="154"/>
      <c r="R184" s="154"/>
      <c r="S184" s="154"/>
      <c r="T184" s="158"/>
      <c r="U184" s="159"/>
      <c r="V184" s="161"/>
      <c r="W184" s="161"/>
      <c r="X184" s="161"/>
      <c r="Y184" s="161"/>
      <c r="Z184" s="162">
        <f t="shared" si="6"/>
        <v>0</v>
      </c>
      <c r="AA184" s="163">
        <f t="shared" si="7"/>
        <v>0</v>
      </c>
      <c r="AB184" s="431">
        <f>(3.14/4)*(Trees[[#This Row],[Diam]]/100)^2</f>
        <v>0</v>
      </c>
      <c r="AC184" s="164">
        <f>Trees[[#This Row],[Volumen]]</f>
        <v>0</v>
      </c>
      <c r="AD184" s="165" t="str">
        <f t="shared" si="8"/>
        <v>D</v>
      </c>
      <c r="AE184" s="166">
        <f>Industrias!S187</f>
        <v>0</v>
      </c>
      <c r="AF184" s="167" cm="1">
        <f t="array" ref="AF184">NoteEcolo(U184)</f>
        <v>0</v>
      </c>
      <c r="AG184" s="167">
        <f>PI()*(Trees[[#This Row],[Diam]]/2)^2</f>
        <v>0</v>
      </c>
      <c r="AH184" s="167">
        <f>IF(ISNA(IF(VLOOKUP(Trees[[#This Row],[Arbol]],Equipos!C:F, 2, FALSE)="Cortar",1,0)),0, IF(VLOOKUP(Trees[[#This Row],[Arbol]],Equipos!C:F, 2, FALSE)="Cortar",1,0))</f>
        <v>0</v>
      </c>
      <c r="AI184" s="167">
        <f t="array" aca="1" ref="AI184" ca="1">SUM(1*(NumCoupes=B184))</f>
        <v>2</v>
      </c>
    </row>
    <row r="185" spans="2:35">
      <c r="B185" s="154"/>
      <c r="C185" s="155"/>
      <c r="D185" s="156"/>
      <c r="E185" s="157"/>
      <c r="F185" s="158"/>
      <c r="G185" s="159"/>
      <c r="H185" s="154"/>
      <c r="I185" s="155"/>
      <c r="J185" s="156"/>
      <c r="K185" s="156"/>
      <c r="L185" s="154"/>
      <c r="M185" s="154"/>
      <c r="N185" s="154"/>
      <c r="O185" s="155"/>
      <c r="P185" s="160"/>
      <c r="Q185" s="154"/>
      <c r="R185" s="154"/>
      <c r="S185" s="154"/>
      <c r="T185" s="158"/>
      <c r="U185" s="159"/>
      <c r="V185" s="161"/>
      <c r="W185" s="161"/>
      <c r="X185" s="161"/>
      <c r="Y185" s="161"/>
      <c r="Z185" s="162">
        <f t="shared" si="6"/>
        <v>0</v>
      </c>
      <c r="AA185" s="163">
        <f t="shared" si="7"/>
        <v>0</v>
      </c>
      <c r="AB185" s="431">
        <f>(3.14/4)*(Trees[[#This Row],[Diam]]/100)^2</f>
        <v>0</v>
      </c>
      <c r="AC185" s="164">
        <f>Trees[[#This Row],[Volumen]]</f>
        <v>0</v>
      </c>
      <c r="AD185" s="165" t="str">
        <f t="shared" si="8"/>
        <v>D</v>
      </c>
      <c r="AE185" s="166">
        <f>Industrias!S188</f>
        <v>0</v>
      </c>
      <c r="AF185" s="167" cm="1">
        <f t="array" ref="AF185">NoteEcolo(U185)</f>
        <v>0</v>
      </c>
      <c r="AG185" s="167">
        <f>PI()*(Trees[[#This Row],[Diam]]/2)^2</f>
        <v>0</v>
      </c>
      <c r="AH185" s="167">
        <f>IF(ISNA(IF(VLOOKUP(Trees[[#This Row],[Arbol]],Equipos!C:F, 2, FALSE)="Cortar",1,0)),0, IF(VLOOKUP(Trees[[#This Row],[Arbol]],Equipos!C:F, 2, FALSE)="Cortar",1,0))</f>
        <v>0</v>
      </c>
      <c r="AI185" s="167">
        <f t="array" aca="1" ref="AI185" ca="1">SUM(1*(NumCoupes=B185))</f>
        <v>2</v>
      </c>
    </row>
    <row r="186" spans="2:35">
      <c r="B186" s="154"/>
      <c r="C186" s="155"/>
      <c r="D186" s="156"/>
      <c r="E186" s="157"/>
      <c r="F186" s="158"/>
      <c r="G186" s="159"/>
      <c r="H186" s="154"/>
      <c r="I186" s="155"/>
      <c r="J186" s="156"/>
      <c r="K186" s="156"/>
      <c r="L186" s="154"/>
      <c r="M186" s="154"/>
      <c r="N186" s="154"/>
      <c r="O186" s="155"/>
      <c r="P186" s="160"/>
      <c r="Q186" s="154"/>
      <c r="R186" s="154"/>
      <c r="S186" s="154"/>
      <c r="T186" s="158"/>
      <c r="U186" s="159"/>
      <c r="V186" s="161"/>
      <c r="W186" s="161"/>
      <c r="X186" s="161"/>
      <c r="Y186" s="161"/>
      <c r="Z186" s="162">
        <f t="shared" si="6"/>
        <v>0</v>
      </c>
      <c r="AA186" s="163">
        <f t="shared" si="7"/>
        <v>0</v>
      </c>
      <c r="AB186" s="431">
        <f>(3.14/4)*(Trees[[#This Row],[Diam]]/100)^2</f>
        <v>0</v>
      </c>
      <c r="AC186" s="164">
        <f>Trees[[#This Row],[Volumen]]</f>
        <v>0</v>
      </c>
      <c r="AD186" s="165" t="str">
        <f t="shared" si="8"/>
        <v>D</v>
      </c>
      <c r="AE186" s="166">
        <f>Industrias!S189</f>
        <v>0</v>
      </c>
      <c r="AF186" s="167" cm="1">
        <f t="array" ref="AF186">NoteEcolo(U186)</f>
        <v>0</v>
      </c>
      <c r="AG186" s="167">
        <f>PI()*(Trees[[#This Row],[Diam]]/2)^2</f>
        <v>0</v>
      </c>
      <c r="AH186" s="167">
        <f>IF(ISNA(IF(VLOOKUP(Trees[[#This Row],[Arbol]],Equipos!C:F, 2, FALSE)="Cortar",1,0)),0, IF(VLOOKUP(Trees[[#This Row],[Arbol]],Equipos!C:F, 2, FALSE)="Cortar",1,0))</f>
        <v>0</v>
      </c>
      <c r="AI186" s="167">
        <f t="array" aca="1" ref="AI186" ca="1">SUM(1*(NumCoupes=B186))</f>
        <v>2</v>
      </c>
    </row>
    <row r="187" spans="2:35">
      <c r="B187" s="154"/>
      <c r="C187" s="155"/>
      <c r="D187" s="156"/>
      <c r="E187" s="157"/>
      <c r="F187" s="158"/>
      <c r="G187" s="159"/>
      <c r="H187" s="154"/>
      <c r="I187" s="155"/>
      <c r="J187" s="156"/>
      <c r="K187" s="156"/>
      <c r="L187" s="154"/>
      <c r="M187" s="154"/>
      <c r="N187" s="154"/>
      <c r="O187" s="155"/>
      <c r="P187" s="160"/>
      <c r="Q187" s="154"/>
      <c r="R187" s="154"/>
      <c r="S187" s="154"/>
      <c r="T187" s="158"/>
      <c r="U187" s="159"/>
      <c r="V187" s="161"/>
      <c r="W187" s="161"/>
      <c r="X187" s="161"/>
      <c r="Y187" s="161"/>
      <c r="Z187" s="162">
        <f t="shared" si="6"/>
        <v>0</v>
      </c>
      <c r="AA187" s="163">
        <f t="shared" si="7"/>
        <v>0</v>
      </c>
      <c r="AB187" s="431">
        <f>(3.14/4)*(Trees[[#This Row],[Diam]]/100)^2</f>
        <v>0</v>
      </c>
      <c r="AC187" s="164">
        <f>Trees[[#This Row],[Volumen]]</f>
        <v>0</v>
      </c>
      <c r="AD187" s="165" t="str">
        <f t="shared" si="8"/>
        <v>D</v>
      </c>
      <c r="AE187" s="166">
        <f>Industrias!S190</f>
        <v>0</v>
      </c>
      <c r="AF187" s="167" cm="1">
        <f t="array" ref="AF187">NoteEcolo(U187)</f>
        <v>0</v>
      </c>
      <c r="AG187" s="167">
        <f>PI()*(Trees[[#This Row],[Diam]]/2)^2</f>
        <v>0</v>
      </c>
      <c r="AH187" s="167">
        <f>IF(ISNA(IF(VLOOKUP(Trees[[#This Row],[Arbol]],Equipos!C:F, 2, FALSE)="Cortar",1,0)),0, IF(VLOOKUP(Trees[[#This Row],[Arbol]],Equipos!C:F, 2, FALSE)="Cortar",1,0))</f>
        <v>0</v>
      </c>
      <c r="AI187" s="167">
        <f t="array" aca="1" ref="AI187" ca="1">SUM(1*(NumCoupes=B187))</f>
        <v>2</v>
      </c>
    </row>
    <row r="188" spans="2:35">
      <c r="B188" s="154"/>
      <c r="C188" s="155"/>
      <c r="D188" s="156"/>
      <c r="E188" s="157"/>
      <c r="F188" s="158"/>
      <c r="G188" s="159"/>
      <c r="H188" s="154"/>
      <c r="I188" s="155"/>
      <c r="J188" s="156"/>
      <c r="K188" s="156"/>
      <c r="L188" s="154"/>
      <c r="M188" s="154"/>
      <c r="N188" s="154"/>
      <c r="O188" s="155"/>
      <c r="P188" s="160"/>
      <c r="Q188" s="154"/>
      <c r="R188" s="154"/>
      <c r="S188" s="154"/>
      <c r="T188" s="158"/>
      <c r="U188" s="159"/>
      <c r="V188" s="161"/>
      <c r="W188" s="161"/>
      <c r="X188" s="161"/>
      <c r="Y188" s="161"/>
      <c r="Z188" s="162">
        <f t="shared" si="6"/>
        <v>0</v>
      </c>
      <c r="AA188" s="163">
        <f t="shared" si="7"/>
        <v>0</v>
      </c>
      <c r="AB188" s="431">
        <f>(3.14/4)*(Trees[[#This Row],[Diam]]/100)^2</f>
        <v>0</v>
      </c>
      <c r="AC188" s="164">
        <f>Trees[[#This Row],[Volumen]]</f>
        <v>0</v>
      </c>
      <c r="AD188" s="165" t="str">
        <f t="shared" si="8"/>
        <v>D</v>
      </c>
      <c r="AE188" s="166">
        <f>Industrias!S191</f>
        <v>0</v>
      </c>
      <c r="AF188" s="167" cm="1">
        <f t="array" ref="AF188">NoteEcolo(U188)</f>
        <v>0</v>
      </c>
      <c r="AG188" s="167">
        <f>PI()*(Trees[[#This Row],[Diam]]/2)^2</f>
        <v>0</v>
      </c>
      <c r="AH188" s="167">
        <f>IF(ISNA(IF(VLOOKUP(Trees[[#This Row],[Arbol]],Equipos!C:F, 2, FALSE)="Cortar",1,0)),0, IF(VLOOKUP(Trees[[#This Row],[Arbol]],Equipos!C:F, 2, FALSE)="Cortar",1,0))</f>
        <v>0</v>
      </c>
      <c r="AI188" s="167">
        <f t="array" aca="1" ref="AI188" ca="1">SUM(1*(NumCoupes=B188))</f>
        <v>2</v>
      </c>
    </row>
    <row r="189" spans="2:35">
      <c r="B189" s="154"/>
      <c r="C189" s="155"/>
      <c r="D189" s="156"/>
      <c r="E189" s="157"/>
      <c r="F189" s="158"/>
      <c r="G189" s="159"/>
      <c r="H189" s="154"/>
      <c r="I189" s="155"/>
      <c r="J189" s="156"/>
      <c r="K189" s="156"/>
      <c r="L189" s="154"/>
      <c r="M189" s="154"/>
      <c r="N189" s="154"/>
      <c r="O189" s="155"/>
      <c r="P189" s="160"/>
      <c r="Q189" s="154"/>
      <c r="R189" s="154"/>
      <c r="S189" s="154"/>
      <c r="T189" s="158"/>
      <c r="U189" s="159"/>
      <c r="V189" s="161"/>
      <c r="W189" s="161"/>
      <c r="X189" s="161"/>
      <c r="Y189" s="161"/>
      <c r="Z189" s="162">
        <f t="shared" si="6"/>
        <v>0</v>
      </c>
      <c r="AA189" s="163">
        <f t="shared" si="7"/>
        <v>0</v>
      </c>
      <c r="AB189" s="431">
        <f>(3.14/4)*(Trees[[#This Row],[Diam]]/100)^2</f>
        <v>0</v>
      </c>
      <c r="AC189" s="164">
        <f>Trees[[#This Row],[Volumen]]</f>
        <v>0</v>
      </c>
      <c r="AD189" s="165" t="str">
        <f t="shared" si="8"/>
        <v>D</v>
      </c>
      <c r="AE189" s="166">
        <f>Industrias!S192</f>
        <v>0</v>
      </c>
      <c r="AF189" s="167" cm="1">
        <f t="array" ref="AF189">NoteEcolo(U189)</f>
        <v>0</v>
      </c>
      <c r="AG189" s="167">
        <f>PI()*(Trees[[#This Row],[Diam]]/2)^2</f>
        <v>0</v>
      </c>
      <c r="AH189" s="167">
        <f>IF(ISNA(IF(VLOOKUP(Trees[[#This Row],[Arbol]],Equipos!C:F, 2, FALSE)="Cortar",1,0)),0, IF(VLOOKUP(Trees[[#This Row],[Arbol]],Equipos!C:F, 2, FALSE)="Cortar",1,0))</f>
        <v>0</v>
      </c>
      <c r="AI189" s="167">
        <f t="array" aca="1" ref="AI189" ca="1">SUM(1*(NumCoupes=B189))</f>
        <v>2</v>
      </c>
    </row>
    <row r="190" spans="2:35">
      <c r="B190" s="154"/>
      <c r="C190" s="155"/>
      <c r="D190" s="156"/>
      <c r="E190" s="157"/>
      <c r="F190" s="158"/>
      <c r="G190" s="159"/>
      <c r="H190" s="154"/>
      <c r="I190" s="155"/>
      <c r="J190" s="156"/>
      <c r="K190" s="156"/>
      <c r="L190" s="154"/>
      <c r="M190" s="154"/>
      <c r="N190" s="154"/>
      <c r="O190" s="155"/>
      <c r="P190" s="160"/>
      <c r="Q190" s="154"/>
      <c r="R190" s="154"/>
      <c r="S190" s="154"/>
      <c r="T190" s="158"/>
      <c r="U190" s="159"/>
      <c r="V190" s="161"/>
      <c r="W190" s="161"/>
      <c r="X190" s="161"/>
      <c r="Y190" s="161"/>
      <c r="Z190" s="162">
        <f t="shared" si="6"/>
        <v>0</v>
      </c>
      <c r="AA190" s="163">
        <f t="shared" si="7"/>
        <v>0</v>
      </c>
      <c r="AB190" s="431">
        <f>(3.14/4)*(Trees[[#This Row],[Diam]]/100)^2</f>
        <v>0</v>
      </c>
      <c r="AC190" s="164">
        <f>Trees[[#This Row],[Volumen]]</f>
        <v>0</v>
      </c>
      <c r="AD190" s="165" t="str">
        <f t="shared" si="8"/>
        <v>D</v>
      </c>
      <c r="AE190" s="166">
        <f>Industrias!S193</f>
        <v>0</v>
      </c>
      <c r="AF190" s="167" cm="1">
        <f t="array" ref="AF190">NoteEcolo(U190)</f>
        <v>0</v>
      </c>
      <c r="AG190" s="167">
        <f>PI()*(Trees[[#This Row],[Diam]]/2)^2</f>
        <v>0</v>
      </c>
      <c r="AH190" s="167">
        <f>IF(ISNA(IF(VLOOKUP(Trees[[#This Row],[Arbol]],Equipos!C:F, 2, FALSE)="Cortar",1,0)),0, IF(VLOOKUP(Trees[[#This Row],[Arbol]],Equipos!C:F, 2, FALSE)="Cortar",1,0))</f>
        <v>0</v>
      </c>
      <c r="AI190" s="167">
        <f t="array" aca="1" ref="AI190" ca="1">SUM(1*(NumCoupes=B190))</f>
        <v>2</v>
      </c>
    </row>
    <row r="191" spans="2:35">
      <c r="B191" s="154"/>
      <c r="C191" s="155"/>
      <c r="D191" s="156"/>
      <c r="E191" s="157"/>
      <c r="F191" s="158"/>
      <c r="G191" s="159"/>
      <c r="H191" s="154"/>
      <c r="I191" s="155"/>
      <c r="J191" s="156"/>
      <c r="K191" s="156"/>
      <c r="L191" s="154"/>
      <c r="M191" s="154"/>
      <c r="N191" s="154"/>
      <c r="O191" s="155"/>
      <c r="P191" s="160"/>
      <c r="Q191" s="154"/>
      <c r="R191" s="154"/>
      <c r="S191" s="154"/>
      <c r="T191" s="158"/>
      <c r="U191" s="159"/>
      <c r="V191" s="161"/>
      <c r="W191" s="161"/>
      <c r="X191" s="161"/>
      <c r="Y191" s="161"/>
      <c r="Z191" s="162">
        <f t="shared" si="6"/>
        <v>0</v>
      </c>
      <c r="AA191" s="163">
        <f t="shared" si="7"/>
        <v>0</v>
      </c>
      <c r="AB191" s="431">
        <f>(3.14/4)*(Trees[[#This Row],[Diam]]/100)^2</f>
        <v>0</v>
      </c>
      <c r="AC191" s="164">
        <f>Trees[[#This Row],[Volumen]]</f>
        <v>0</v>
      </c>
      <c r="AD191" s="165" t="str">
        <f t="shared" si="8"/>
        <v>D</v>
      </c>
      <c r="AE191" s="166">
        <f>Industrias!S194</f>
        <v>0</v>
      </c>
      <c r="AF191" s="167" cm="1">
        <f t="array" ref="AF191">NoteEcolo(U191)</f>
        <v>0</v>
      </c>
      <c r="AG191" s="167">
        <f>PI()*(Trees[[#This Row],[Diam]]/2)^2</f>
        <v>0</v>
      </c>
      <c r="AH191" s="167">
        <f>IF(ISNA(IF(VLOOKUP(Trees[[#This Row],[Arbol]],Equipos!C:F, 2, FALSE)="Cortar",1,0)),0, IF(VLOOKUP(Trees[[#This Row],[Arbol]],Equipos!C:F, 2, FALSE)="Cortar",1,0))</f>
        <v>0</v>
      </c>
      <c r="AI191" s="167">
        <f t="array" aca="1" ref="AI191" ca="1">SUM(1*(NumCoupes=B191))</f>
        <v>2</v>
      </c>
    </row>
    <row r="192" spans="2:35">
      <c r="B192" s="154"/>
      <c r="C192" s="155"/>
      <c r="D192" s="156"/>
      <c r="E192" s="157"/>
      <c r="F192" s="158"/>
      <c r="G192" s="159"/>
      <c r="H192" s="154"/>
      <c r="I192" s="155"/>
      <c r="J192" s="156"/>
      <c r="K192" s="156"/>
      <c r="L192" s="154"/>
      <c r="M192" s="154"/>
      <c r="N192" s="154"/>
      <c r="O192" s="155"/>
      <c r="P192" s="160"/>
      <c r="Q192" s="154"/>
      <c r="R192" s="154"/>
      <c r="S192" s="154"/>
      <c r="T192" s="158"/>
      <c r="U192" s="159"/>
      <c r="V192" s="161"/>
      <c r="W192" s="161"/>
      <c r="X192" s="161"/>
      <c r="Y192" s="161"/>
      <c r="Z192" s="162">
        <f t="shared" si="6"/>
        <v>0</v>
      </c>
      <c r="AA192" s="163">
        <f t="shared" si="7"/>
        <v>0</v>
      </c>
      <c r="AB192" s="431">
        <f>(3.14/4)*(Trees[[#This Row],[Diam]]/100)^2</f>
        <v>0</v>
      </c>
      <c r="AC192" s="164">
        <f>Trees[[#This Row],[Volumen]]</f>
        <v>0</v>
      </c>
      <c r="AD192" s="165" t="str">
        <f t="shared" si="8"/>
        <v>D</v>
      </c>
      <c r="AE192" s="166">
        <f>Industrias!S195</f>
        <v>0</v>
      </c>
      <c r="AF192" s="167" cm="1">
        <f t="array" ref="AF192">NoteEcolo(U192)</f>
        <v>0</v>
      </c>
      <c r="AG192" s="167">
        <f>PI()*(Trees[[#This Row],[Diam]]/2)^2</f>
        <v>0</v>
      </c>
      <c r="AH192" s="167">
        <f>IF(ISNA(IF(VLOOKUP(Trees[[#This Row],[Arbol]],Equipos!C:F, 2, FALSE)="Cortar",1,0)),0, IF(VLOOKUP(Trees[[#This Row],[Arbol]],Equipos!C:F, 2, FALSE)="Cortar",1,0))</f>
        <v>0</v>
      </c>
      <c r="AI192" s="167">
        <f t="array" aca="1" ref="AI192" ca="1">SUM(1*(NumCoupes=B192))</f>
        <v>2</v>
      </c>
    </row>
    <row r="193" spans="2:35">
      <c r="B193" s="154"/>
      <c r="C193" s="155"/>
      <c r="D193" s="156"/>
      <c r="E193" s="157"/>
      <c r="F193" s="158"/>
      <c r="G193" s="159"/>
      <c r="H193" s="154"/>
      <c r="I193" s="155"/>
      <c r="J193" s="156"/>
      <c r="K193" s="156"/>
      <c r="L193" s="154"/>
      <c r="M193" s="154"/>
      <c r="N193" s="154"/>
      <c r="O193" s="155"/>
      <c r="P193" s="160"/>
      <c r="Q193" s="154"/>
      <c r="R193" s="154"/>
      <c r="S193" s="154"/>
      <c r="T193" s="158"/>
      <c r="U193" s="159"/>
      <c r="V193" s="161"/>
      <c r="W193" s="161"/>
      <c r="X193" s="161"/>
      <c r="Y193" s="161"/>
      <c r="Z193" s="162">
        <f t="shared" si="6"/>
        <v>0</v>
      </c>
      <c r="AA193" s="163">
        <f t="shared" si="7"/>
        <v>0</v>
      </c>
      <c r="AB193" s="431">
        <f>(3.14/4)*(Trees[[#This Row],[Diam]]/100)^2</f>
        <v>0</v>
      </c>
      <c r="AC193" s="164">
        <f>Trees[[#This Row],[Volumen]]</f>
        <v>0</v>
      </c>
      <c r="AD193" s="165" t="str">
        <f t="shared" si="8"/>
        <v>D</v>
      </c>
      <c r="AE193" s="166">
        <f>Industrias!S196</f>
        <v>0</v>
      </c>
      <c r="AF193" s="167" cm="1">
        <f t="array" ref="AF193">NoteEcolo(U193)</f>
        <v>0</v>
      </c>
      <c r="AG193" s="167">
        <f>PI()*(Trees[[#This Row],[Diam]]/2)^2</f>
        <v>0</v>
      </c>
      <c r="AH193" s="167">
        <f>IF(ISNA(IF(VLOOKUP(Trees[[#This Row],[Arbol]],Equipos!C:F, 2, FALSE)="Cortar",1,0)),0, IF(VLOOKUP(Trees[[#This Row],[Arbol]],Equipos!C:F, 2, FALSE)="Cortar",1,0))</f>
        <v>0</v>
      </c>
      <c r="AI193" s="167">
        <f t="array" aca="1" ref="AI193" ca="1">SUM(1*(NumCoupes=B193))</f>
        <v>2</v>
      </c>
    </row>
    <row r="194" spans="2:35">
      <c r="B194" s="154"/>
      <c r="C194" s="155"/>
      <c r="D194" s="156"/>
      <c r="E194" s="157"/>
      <c r="F194" s="158"/>
      <c r="G194" s="159"/>
      <c r="H194" s="154"/>
      <c r="I194" s="155"/>
      <c r="J194" s="156"/>
      <c r="K194" s="156"/>
      <c r="L194" s="154"/>
      <c r="M194" s="154"/>
      <c r="N194" s="154"/>
      <c r="O194" s="155"/>
      <c r="P194" s="160"/>
      <c r="Q194" s="154"/>
      <c r="R194" s="154"/>
      <c r="S194" s="154"/>
      <c r="T194" s="158"/>
      <c r="U194" s="159"/>
      <c r="V194" s="161"/>
      <c r="W194" s="161"/>
      <c r="X194" s="161"/>
      <c r="Y194" s="161"/>
      <c r="Z194" s="162">
        <f t="shared" ref="Z194:Z257" si="9">(H194+I194)/2</f>
        <v>0</v>
      </c>
      <c r="AA194" s="163">
        <f t="shared" ref="AA194:AA257" si="10">INT(Z194/5+0.5)*5</f>
        <v>0</v>
      </c>
      <c r="AB194" s="431">
        <f>(3.14/4)*(Trees[[#This Row],[Diam]]/100)^2</f>
        <v>0</v>
      </c>
      <c r="AC194" s="164">
        <f>Trees[[#This Row],[Volumen]]</f>
        <v>0</v>
      </c>
      <c r="AD194" s="165" t="str">
        <f t="shared" ref="AD194:AD257" si="11">IF(L194&lt;&gt;0,"A",IF(M194&lt;&gt;0,"B",IF(N194&lt;&gt;0,"C","D")))</f>
        <v>D</v>
      </c>
      <c r="AE194" s="166">
        <f>Industrias!S197</f>
        <v>0</v>
      </c>
      <c r="AF194" s="167" cm="1">
        <f t="array" ref="AF194">NoteEcolo(U194)</f>
        <v>0</v>
      </c>
      <c r="AG194" s="167">
        <f>PI()*(Trees[[#This Row],[Diam]]/2)^2</f>
        <v>0</v>
      </c>
      <c r="AH194" s="167">
        <f>IF(ISNA(IF(VLOOKUP(Trees[[#This Row],[Arbol]],Equipos!C:F, 2, FALSE)="Cortar",1,0)),0, IF(VLOOKUP(Trees[[#This Row],[Arbol]],Equipos!C:F, 2, FALSE)="Cortar",1,0))</f>
        <v>0</v>
      </c>
      <c r="AI194" s="167">
        <f t="array" aca="1" ref="AI194" ca="1">SUM(1*(NumCoupes=B194))</f>
        <v>2</v>
      </c>
    </row>
    <row r="195" spans="2:35">
      <c r="B195" s="154"/>
      <c r="C195" s="155"/>
      <c r="D195" s="156"/>
      <c r="E195" s="157"/>
      <c r="F195" s="158"/>
      <c r="G195" s="159"/>
      <c r="H195" s="154"/>
      <c r="I195" s="155"/>
      <c r="J195" s="156"/>
      <c r="K195" s="156"/>
      <c r="L195" s="154"/>
      <c r="M195" s="154"/>
      <c r="N195" s="154"/>
      <c r="O195" s="155"/>
      <c r="P195" s="160"/>
      <c r="Q195" s="154"/>
      <c r="R195" s="154"/>
      <c r="S195" s="154"/>
      <c r="T195" s="158"/>
      <c r="U195" s="159"/>
      <c r="V195" s="161"/>
      <c r="W195" s="161"/>
      <c r="X195" s="161"/>
      <c r="Y195" s="161"/>
      <c r="Z195" s="162">
        <f t="shared" si="9"/>
        <v>0</v>
      </c>
      <c r="AA195" s="163">
        <f t="shared" si="10"/>
        <v>0</v>
      </c>
      <c r="AB195" s="431">
        <f>(3.14/4)*(Trees[[#This Row],[Diam]]/100)^2</f>
        <v>0</v>
      </c>
      <c r="AC195" s="164">
        <f>Trees[[#This Row],[Volumen]]</f>
        <v>0</v>
      </c>
      <c r="AD195" s="165" t="str">
        <f t="shared" si="11"/>
        <v>D</v>
      </c>
      <c r="AE195" s="166">
        <f>Industrias!S198</f>
        <v>0</v>
      </c>
      <c r="AF195" s="167" cm="1">
        <f t="array" ref="AF195">NoteEcolo(U195)</f>
        <v>0</v>
      </c>
      <c r="AG195" s="167">
        <f>PI()*(Trees[[#This Row],[Diam]]/2)^2</f>
        <v>0</v>
      </c>
      <c r="AH195" s="167">
        <f>IF(ISNA(IF(VLOOKUP(Trees[[#This Row],[Arbol]],Equipos!C:F, 2, FALSE)="Cortar",1,0)),0, IF(VLOOKUP(Trees[[#This Row],[Arbol]],Equipos!C:F, 2, FALSE)="Cortar",1,0))</f>
        <v>0</v>
      </c>
      <c r="AI195" s="167">
        <f t="array" aca="1" ref="AI195" ca="1">SUM(1*(NumCoupes=B195))</f>
        <v>2</v>
      </c>
    </row>
    <row r="196" spans="2:35">
      <c r="B196" s="154"/>
      <c r="C196" s="155"/>
      <c r="D196" s="156"/>
      <c r="E196" s="157"/>
      <c r="F196" s="158"/>
      <c r="G196" s="159"/>
      <c r="H196" s="154"/>
      <c r="I196" s="155"/>
      <c r="J196" s="156"/>
      <c r="K196" s="156"/>
      <c r="L196" s="154"/>
      <c r="M196" s="154"/>
      <c r="N196" s="154"/>
      <c r="O196" s="155"/>
      <c r="P196" s="160"/>
      <c r="Q196" s="154"/>
      <c r="R196" s="154"/>
      <c r="S196" s="154"/>
      <c r="T196" s="158"/>
      <c r="U196" s="159"/>
      <c r="V196" s="161"/>
      <c r="W196" s="161"/>
      <c r="X196" s="161"/>
      <c r="Y196" s="161"/>
      <c r="Z196" s="162">
        <f t="shared" si="9"/>
        <v>0</v>
      </c>
      <c r="AA196" s="163">
        <f t="shared" si="10"/>
        <v>0</v>
      </c>
      <c r="AB196" s="431">
        <f>(3.14/4)*(Trees[[#This Row],[Diam]]/100)^2</f>
        <v>0</v>
      </c>
      <c r="AC196" s="164">
        <f>Trees[[#This Row],[Volumen]]</f>
        <v>0</v>
      </c>
      <c r="AD196" s="165" t="str">
        <f t="shared" si="11"/>
        <v>D</v>
      </c>
      <c r="AE196" s="166">
        <f>Industrias!S199</f>
        <v>0</v>
      </c>
      <c r="AF196" s="167" cm="1">
        <f t="array" ref="AF196">NoteEcolo(U196)</f>
        <v>0</v>
      </c>
      <c r="AG196" s="167">
        <f>PI()*(Trees[[#This Row],[Diam]]/2)^2</f>
        <v>0</v>
      </c>
      <c r="AH196" s="167">
        <f>IF(ISNA(IF(VLOOKUP(Trees[[#This Row],[Arbol]],Equipos!C:F, 2, FALSE)="Cortar",1,0)),0, IF(VLOOKUP(Trees[[#This Row],[Arbol]],Equipos!C:F, 2, FALSE)="Cortar",1,0))</f>
        <v>0</v>
      </c>
      <c r="AI196" s="167">
        <f t="array" aca="1" ref="AI196" ca="1">SUM(1*(NumCoupes=B196))</f>
        <v>2</v>
      </c>
    </row>
    <row r="197" spans="2:35">
      <c r="B197" s="154"/>
      <c r="C197" s="155"/>
      <c r="D197" s="156"/>
      <c r="E197" s="157"/>
      <c r="F197" s="158"/>
      <c r="G197" s="159"/>
      <c r="H197" s="154"/>
      <c r="I197" s="155"/>
      <c r="J197" s="156"/>
      <c r="K197" s="156"/>
      <c r="L197" s="154"/>
      <c r="M197" s="154"/>
      <c r="N197" s="154"/>
      <c r="O197" s="155"/>
      <c r="P197" s="160"/>
      <c r="Q197" s="154"/>
      <c r="R197" s="154"/>
      <c r="S197" s="154"/>
      <c r="T197" s="158"/>
      <c r="U197" s="159"/>
      <c r="V197" s="161"/>
      <c r="W197" s="161"/>
      <c r="X197" s="161"/>
      <c r="Y197" s="161"/>
      <c r="Z197" s="162">
        <f t="shared" si="9"/>
        <v>0</v>
      </c>
      <c r="AA197" s="163">
        <f t="shared" si="10"/>
        <v>0</v>
      </c>
      <c r="AB197" s="431">
        <f>(3.14/4)*(Trees[[#This Row],[Diam]]/100)^2</f>
        <v>0</v>
      </c>
      <c r="AC197" s="164">
        <f>Trees[[#This Row],[Volumen]]</f>
        <v>0</v>
      </c>
      <c r="AD197" s="165" t="str">
        <f t="shared" si="11"/>
        <v>D</v>
      </c>
      <c r="AE197" s="166">
        <f>Industrias!S200</f>
        <v>0</v>
      </c>
      <c r="AF197" s="167" cm="1">
        <f t="array" ref="AF197">NoteEcolo(U197)</f>
        <v>0</v>
      </c>
      <c r="AG197" s="167">
        <f>PI()*(Trees[[#This Row],[Diam]]/2)^2</f>
        <v>0</v>
      </c>
      <c r="AH197" s="167">
        <f>IF(ISNA(IF(VLOOKUP(Trees[[#This Row],[Arbol]],Equipos!C:F, 2, FALSE)="Cortar",1,0)),0, IF(VLOOKUP(Trees[[#This Row],[Arbol]],Equipos!C:F, 2, FALSE)="Cortar",1,0))</f>
        <v>0</v>
      </c>
      <c r="AI197" s="167">
        <f t="array" aca="1" ref="AI197" ca="1">SUM(1*(NumCoupes=B197))</f>
        <v>2</v>
      </c>
    </row>
    <row r="198" spans="2:35">
      <c r="B198" s="154"/>
      <c r="C198" s="155"/>
      <c r="D198" s="156"/>
      <c r="E198" s="157"/>
      <c r="F198" s="158"/>
      <c r="G198" s="159"/>
      <c r="H198" s="154"/>
      <c r="I198" s="155"/>
      <c r="J198" s="156"/>
      <c r="K198" s="156"/>
      <c r="L198" s="154"/>
      <c r="M198" s="154"/>
      <c r="N198" s="154"/>
      <c r="O198" s="155"/>
      <c r="P198" s="160"/>
      <c r="Q198" s="154"/>
      <c r="R198" s="154"/>
      <c r="S198" s="154"/>
      <c r="T198" s="158"/>
      <c r="U198" s="159"/>
      <c r="V198" s="161"/>
      <c r="W198" s="161"/>
      <c r="X198" s="161"/>
      <c r="Y198" s="161"/>
      <c r="Z198" s="162">
        <f t="shared" si="9"/>
        <v>0</v>
      </c>
      <c r="AA198" s="163">
        <f t="shared" si="10"/>
        <v>0</v>
      </c>
      <c r="AB198" s="431">
        <f>(3.14/4)*(Trees[[#This Row],[Diam]]/100)^2</f>
        <v>0</v>
      </c>
      <c r="AC198" s="164">
        <f>Trees[[#This Row],[Volumen]]</f>
        <v>0</v>
      </c>
      <c r="AD198" s="165" t="str">
        <f t="shared" si="11"/>
        <v>D</v>
      </c>
      <c r="AE198" s="166">
        <f>Industrias!S201</f>
        <v>0</v>
      </c>
      <c r="AF198" s="167" cm="1">
        <f t="array" ref="AF198">NoteEcolo(U198)</f>
        <v>0</v>
      </c>
      <c r="AG198" s="167">
        <f>PI()*(Trees[[#This Row],[Diam]]/2)^2</f>
        <v>0</v>
      </c>
      <c r="AH198" s="167">
        <f>IF(ISNA(IF(VLOOKUP(Trees[[#This Row],[Arbol]],Equipos!C:F, 2, FALSE)="Cortar",1,0)),0, IF(VLOOKUP(Trees[[#This Row],[Arbol]],Equipos!C:F, 2, FALSE)="Cortar",1,0))</f>
        <v>0</v>
      </c>
      <c r="AI198" s="167">
        <f t="array" aca="1" ref="AI198" ca="1">SUM(1*(NumCoupes=B198))</f>
        <v>2</v>
      </c>
    </row>
    <row r="199" spans="2:35">
      <c r="B199" s="154"/>
      <c r="C199" s="155"/>
      <c r="D199" s="156"/>
      <c r="E199" s="157"/>
      <c r="F199" s="158"/>
      <c r="G199" s="159"/>
      <c r="H199" s="154"/>
      <c r="I199" s="155"/>
      <c r="J199" s="156"/>
      <c r="K199" s="156"/>
      <c r="L199" s="154"/>
      <c r="M199" s="154"/>
      <c r="N199" s="154"/>
      <c r="O199" s="155"/>
      <c r="P199" s="160"/>
      <c r="Q199" s="154"/>
      <c r="R199" s="154"/>
      <c r="S199" s="154"/>
      <c r="T199" s="158"/>
      <c r="U199" s="159"/>
      <c r="V199" s="161"/>
      <c r="W199" s="161"/>
      <c r="X199" s="161"/>
      <c r="Y199" s="161"/>
      <c r="Z199" s="162">
        <f t="shared" si="9"/>
        <v>0</v>
      </c>
      <c r="AA199" s="163">
        <f t="shared" si="10"/>
        <v>0</v>
      </c>
      <c r="AB199" s="431">
        <f>(3.14/4)*(Trees[[#This Row],[Diam]]/100)^2</f>
        <v>0</v>
      </c>
      <c r="AC199" s="164">
        <f>Trees[[#This Row],[Volumen]]</f>
        <v>0</v>
      </c>
      <c r="AD199" s="165" t="str">
        <f t="shared" si="11"/>
        <v>D</v>
      </c>
      <c r="AE199" s="166">
        <f>Industrias!S202</f>
        <v>0</v>
      </c>
      <c r="AF199" s="167" cm="1">
        <f t="array" ref="AF199">NoteEcolo(U199)</f>
        <v>0</v>
      </c>
      <c r="AG199" s="167">
        <f>PI()*(Trees[[#This Row],[Diam]]/2)^2</f>
        <v>0</v>
      </c>
      <c r="AH199" s="167">
        <f>IF(ISNA(IF(VLOOKUP(Trees[[#This Row],[Arbol]],Equipos!C:F, 2, FALSE)="Cortar",1,0)),0, IF(VLOOKUP(Trees[[#This Row],[Arbol]],Equipos!C:F, 2, FALSE)="Cortar",1,0))</f>
        <v>0</v>
      </c>
      <c r="AI199" s="167">
        <f t="array" aca="1" ref="AI199" ca="1">SUM(1*(NumCoupes=B199))</f>
        <v>2</v>
      </c>
    </row>
    <row r="200" spans="2:35">
      <c r="B200" s="154"/>
      <c r="C200" s="155"/>
      <c r="D200" s="156"/>
      <c r="E200" s="157"/>
      <c r="F200" s="158"/>
      <c r="G200" s="159"/>
      <c r="H200" s="154"/>
      <c r="I200" s="155"/>
      <c r="J200" s="156"/>
      <c r="K200" s="156"/>
      <c r="L200" s="154"/>
      <c r="M200" s="154"/>
      <c r="N200" s="154"/>
      <c r="O200" s="155"/>
      <c r="P200" s="160"/>
      <c r="Q200" s="154"/>
      <c r="R200" s="154"/>
      <c r="S200" s="154"/>
      <c r="T200" s="158"/>
      <c r="U200" s="159"/>
      <c r="V200" s="161"/>
      <c r="W200" s="161"/>
      <c r="X200" s="161"/>
      <c r="Y200" s="161"/>
      <c r="Z200" s="162">
        <f t="shared" si="9"/>
        <v>0</v>
      </c>
      <c r="AA200" s="163">
        <f t="shared" si="10"/>
        <v>0</v>
      </c>
      <c r="AB200" s="431">
        <f>(3.14/4)*(Trees[[#This Row],[Diam]]/100)^2</f>
        <v>0</v>
      </c>
      <c r="AC200" s="164">
        <f>Trees[[#This Row],[Volumen]]</f>
        <v>0</v>
      </c>
      <c r="AD200" s="165" t="str">
        <f t="shared" si="11"/>
        <v>D</v>
      </c>
      <c r="AE200" s="166">
        <f>Industrias!S203</f>
        <v>0</v>
      </c>
      <c r="AF200" s="167" cm="1">
        <f t="array" ref="AF200">NoteEcolo(U200)</f>
        <v>0</v>
      </c>
      <c r="AG200" s="167">
        <f>PI()*(Trees[[#This Row],[Diam]]/2)^2</f>
        <v>0</v>
      </c>
      <c r="AH200" s="167">
        <f>IF(ISNA(IF(VLOOKUP(Trees[[#This Row],[Arbol]],Equipos!C:F, 2, FALSE)="Cortar",1,0)),0, IF(VLOOKUP(Trees[[#This Row],[Arbol]],Equipos!C:F, 2, FALSE)="Cortar",1,0))</f>
        <v>0</v>
      </c>
      <c r="AI200" s="167">
        <f t="array" aca="1" ref="AI200" ca="1">SUM(1*(NumCoupes=B200))</f>
        <v>2</v>
      </c>
    </row>
    <row r="201" spans="2:35">
      <c r="B201" s="154"/>
      <c r="C201" s="155"/>
      <c r="D201" s="156"/>
      <c r="E201" s="157"/>
      <c r="F201" s="158"/>
      <c r="G201" s="159"/>
      <c r="H201" s="154"/>
      <c r="I201" s="155"/>
      <c r="J201" s="156"/>
      <c r="K201" s="156"/>
      <c r="L201" s="154"/>
      <c r="M201" s="154"/>
      <c r="N201" s="154"/>
      <c r="O201" s="155"/>
      <c r="P201" s="160"/>
      <c r="Q201" s="154"/>
      <c r="R201" s="154"/>
      <c r="S201" s="154"/>
      <c r="T201" s="158"/>
      <c r="U201" s="159"/>
      <c r="V201" s="161"/>
      <c r="W201" s="161"/>
      <c r="X201" s="161"/>
      <c r="Y201" s="161"/>
      <c r="Z201" s="162">
        <f t="shared" si="9"/>
        <v>0</v>
      </c>
      <c r="AA201" s="163">
        <f t="shared" si="10"/>
        <v>0</v>
      </c>
      <c r="AB201" s="431">
        <f>(3.14/4)*(Trees[[#This Row],[Diam]]/100)^2</f>
        <v>0</v>
      </c>
      <c r="AC201" s="164">
        <f>Trees[[#This Row],[Volumen]]</f>
        <v>0</v>
      </c>
      <c r="AD201" s="165" t="str">
        <f t="shared" si="11"/>
        <v>D</v>
      </c>
      <c r="AE201" s="166">
        <f>Industrias!S204</f>
        <v>0</v>
      </c>
      <c r="AF201" s="167" cm="1">
        <f t="array" ref="AF201">NoteEcolo(U201)</f>
        <v>0</v>
      </c>
      <c r="AG201" s="167">
        <f>PI()*(Trees[[#This Row],[Diam]]/2)^2</f>
        <v>0</v>
      </c>
      <c r="AH201" s="167">
        <f>IF(ISNA(IF(VLOOKUP(Trees[[#This Row],[Arbol]],Equipos!C:F, 2, FALSE)="Cortar",1,0)),0, IF(VLOOKUP(Trees[[#This Row],[Arbol]],Equipos!C:F, 2, FALSE)="Cortar",1,0))</f>
        <v>0</v>
      </c>
      <c r="AI201" s="167">
        <f t="array" aca="1" ref="AI201" ca="1">SUM(1*(NumCoupes=B201))</f>
        <v>2</v>
      </c>
    </row>
    <row r="202" spans="2:35">
      <c r="B202" s="154"/>
      <c r="C202" s="155"/>
      <c r="D202" s="156"/>
      <c r="E202" s="157"/>
      <c r="F202" s="158"/>
      <c r="G202" s="159"/>
      <c r="H202" s="154"/>
      <c r="I202" s="155"/>
      <c r="J202" s="156"/>
      <c r="K202" s="156"/>
      <c r="L202" s="154"/>
      <c r="M202" s="154"/>
      <c r="N202" s="154"/>
      <c r="O202" s="155"/>
      <c r="P202" s="160"/>
      <c r="Q202" s="154"/>
      <c r="R202" s="154"/>
      <c r="S202" s="154"/>
      <c r="T202" s="158"/>
      <c r="U202" s="159"/>
      <c r="V202" s="161"/>
      <c r="W202" s="161"/>
      <c r="X202" s="161"/>
      <c r="Y202" s="161"/>
      <c r="Z202" s="162">
        <f t="shared" si="9"/>
        <v>0</v>
      </c>
      <c r="AA202" s="163">
        <f t="shared" si="10"/>
        <v>0</v>
      </c>
      <c r="AB202" s="431">
        <f>(3.14/4)*(Trees[[#This Row],[Diam]]/100)^2</f>
        <v>0</v>
      </c>
      <c r="AC202" s="164">
        <f>Trees[[#This Row],[Volumen]]</f>
        <v>0</v>
      </c>
      <c r="AD202" s="165" t="str">
        <f t="shared" si="11"/>
        <v>D</v>
      </c>
      <c r="AE202" s="166">
        <f>Industrias!S205</f>
        <v>0</v>
      </c>
      <c r="AF202" s="167" cm="1">
        <f t="array" ref="AF202">NoteEcolo(U202)</f>
        <v>0</v>
      </c>
      <c r="AG202" s="167">
        <f>PI()*(Trees[[#This Row],[Diam]]/2)^2</f>
        <v>0</v>
      </c>
      <c r="AH202" s="167">
        <f>IF(ISNA(IF(VLOOKUP(Trees[[#This Row],[Arbol]],Equipos!C:F, 2, FALSE)="Cortar",1,0)),0, IF(VLOOKUP(Trees[[#This Row],[Arbol]],Equipos!C:F, 2, FALSE)="Cortar",1,0))</f>
        <v>0</v>
      </c>
      <c r="AI202" s="167">
        <f t="array" aca="1" ref="AI202" ca="1">SUM(1*(NumCoupes=B202))</f>
        <v>2</v>
      </c>
    </row>
    <row r="203" spans="2:35">
      <c r="B203" s="154"/>
      <c r="C203" s="155"/>
      <c r="D203" s="156"/>
      <c r="E203" s="157"/>
      <c r="F203" s="158"/>
      <c r="G203" s="159"/>
      <c r="H203" s="154"/>
      <c r="I203" s="155"/>
      <c r="J203" s="156"/>
      <c r="K203" s="156"/>
      <c r="L203" s="154"/>
      <c r="M203" s="154"/>
      <c r="N203" s="154"/>
      <c r="O203" s="155"/>
      <c r="P203" s="160"/>
      <c r="Q203" s="154"/>
      <c r="R203" s="154"/>
      <c r="S203" s="154"/>
      <c r="T203" s="158"/>
      <c r="U203" s="159"/>
      <c r="V203" s="161"/>
      <c r="W203" s="161"/>
      <c r="X203" s="161"/>
      <c r="Y203" s="161"/>
      <c r="Z203" s="162">
        <f t="shared" si="9"/>
        <v>0</v>
      </c>
      <c r="AA203" s="163">
        <f t="shared" si="10"/>
        <v>0</v>
      </c>
      <c r="AB203" s="431">
        <f>(3.14/4)*(Trees[[#This Row],[Diam]]/100)^2</f>
        <v>0</v>
      </c>
      <c r="AC203" s="164">
        <f>Trees[[#This Row],[Volumen]]</f>
        <v>0</v>
      </c>
      <c r="AD203" s="165" t="str">
        <f t="shared" si="11"/>
        <v>D</v>
      </c>
      <c r="AE203" s="166">
        <f>Industrias!S206</f>
        <v>0</v>
      </c>
      <c r="AF203" s="167" cm="1">
        <f t="array" ref="AF203">NoteEcolo(U203)</f>
        <v>0</v>
      </c>
      <c r="AG203" s="167">
        <f>PI()*(Trees[[#This Row],[Diam]]/2)^2</f>
        <v>0</v>
      </c>
      <c r="AH203" s="167">
        <f>IF(ISNA(IF(VLOOKUP(Trees[[#This Row],[Arbol]],Equipos!C:F, 2, FALSE)="Cortar",1,0)),0, IF(VLOOKUP(Trees[[#This Row],[Arbol]],Equipos!C:F, 2, FALSE)="Cortar",1,0))</f>
        <v>0</v>
      </c>
      <c r="AI203" s="167">
        <f t="array" aca="1" ref="AI203" ca="1">SUM(1*(NumCoupes=B203))</f>
        <v>2</v>
      </c>
    </row>
    <row r="204" spans="2:35">
      <c r="B204" s="154"/>
      <c r="C204" s="155"/>
      <c r="D204" s="156"/>
      <c r="E204" s="157"/>
      <c r="F204" s="158"/>
      <c r="G204" s="159"/>
      <c r="H204" s="154"/>
      <c r="I204" s="155"/>
      <c r="J204" s="156"/>
      <c r="K204" s="156"/>
      <c r="L204" s="154"/>
      <c r="M204" s="154"/>
      <c r="N204" s="154"/>
      <c r="O204" s="155"/>
      <c r="P204" s="160"/>
      <c r="Q204" s="154"/>
      <c r="R204" s="154"/>
      <c r="S204" s="154"/>
      <c r="T204" s="158"/>
      <c r="U204" s="159"/>
      <c r="V204" s="161"/>
      <c r="W204" s="161"/>
      <c r="X204" s="161"/>
      <c r="Y204" s="161"/>
      <c r="Z204" s="162">
        <f t="shared" si="9"/>
        <v>0</v>
      </c>
      <c r="AA204" s="163">
        <f t="shared" si="10"/>
        <v>0</v>
      </c>
      <c r="AB204" s="431">
        <f>(3.14/4)*(Trees[[#This Row],[Diam]]/100)^2</f>
        <v>0</v>
      </c>
      <c r="AC204" s="164">
        <f>Trees[[#This Row],[Volumen]]</f>
        <v>0</v>
      </c>
      <c r="AD204" s="165" t="str">
        <f t="shared" si="11"/>
        <v>D</v>
      </c>
      <c r="AE204" s="166">
        <f>Industrias!S207</f>
        <v>0</v>
      </c>
      <c r="AF204" s="167" cm="1">
        <f t="array" ref="AF204">NoteEcolo(U204)</f>
        <v>0</v>
      </c>
      <c r="AG204" s="167">
        <f>PI()*(Trees[[#This Row],[Diam]]/2)^2</f>
        <v>0</v>
      </c>
      <c r="AH204" s="167">
        <f>IF(ISNA(IF(VLOOKUP(Trees[[#This Row],[Arbol]],Equipos!C:F, 2, FALSE)="Cortar",1,0)),0, IF(VLOOKUP(Trees[[#This Row],[Arbol]],Equipos!C:F, 2, FALSE)="Cortar",1,0))</f>
        <v>0</v>
      </c>
      <c r="AI204" s="167">
        <f t="array" aca="1" ref="AI204" ca="1">SUM(1*(NumCoupes=B204))</f>
        <v>2</v>
      </c>
    </row>
    <row r="205" spans="2:35">
      <c r="B205" s="154"/>
      <c r="C205" s="155"/>
      <c r="D205" s="156"/>
      <c r="E205" s="157"/>
      <c r="F205" s="158"/>
      <c r="G205" s="159"/>
      <c r="H205" s="154"/>
      <c r="I205" s="155"/>
      <c r="J205" s="156"/>
      <c r="K205" s="156"/>
      <c r="L205" s="154"/>
      <c r="M205" s="154"/>
      <c r="N205" s="154"/>
      <c r="O205" s="155"/>
      <c r="P205" s="160"/>
      <c r="Q205" s="154"/>
      <c r="R205" s="154"/>
      <c r="S205" s="154"/>
      <c r="T205" s="158"/>
      <c r="U205" s="159"/>
      <c r="V205" s="161"/>
      <c r="W205" s="161"/>
      <c r="X205" s="161"/>
      <c r="Y205" s="161"/>
      <c r="Z205" s="162">
        <f t="shared" si="9"/>
        <v>0</v>
      </c>
      <c r="AA205" s="163">
        <f t="shared" si="10"/>
        <v>0</v>
      </c>
      <c r="AB205" s="431">
        <f>(3.14/4)*(Trees[[#This Row],[Diam]]/100)^2</f>
        <v>0</v>
      </c>
      <c r="AC205" s="164">
        <f>Trees[[#This Row],[Volumen]]</f>
        <v>0</v>
      </c>
      <c r="AD205" s="165" t="str">
        <f t="shared" si="11"/>
        <v>D</v>
      </c>
      <c r="AE205" s="166">
        <f>Industrias!S208</f>
        <v>0</v>
      </c>
      <c r="AF205" s="167" cm="1">
        <f t="array" ref="AF205">NoteEcolo(U205)</f>
        <v>0</v>
      </c>
      <c r="AG205" s="167">
        <f>PI()*(Trees[[#This Row],[Diam]]/2)^2</f>
        <v>0</v>
      </c>
      <c r="AH205" s="167">
        <f>IF(ISNA(IF(VLOOKUP(Trees[[#This Row],[Arbol]],Equipos!C:F, 2, FALSE)="Cortar",1,0)),0, IF(VLOOKUP(Trees[[#This Row],[Arbol]],Equipos!C:F, 2, FALSE)="Cortar",1,0))</f>
        <v>0</v>
      </c>
      <c r="AI205" s="167">
        <f t="array" aca="1" ref="AI205" ca="1">SUM(1*(NumCoupes=B205))</f>
        <v>2</v>
      </c>
    </row>
    <row r="206" spans="2:35">
      <c r="B206" s="154"/>
      <c r="C206" s="155"/>
      <c r="D206" s="156"/>
      <c r="E206" s="157"/>
      <c r="F206" s="158"/>
      <c r="G206" s="159"/>
      <c r="H206" s="154"/>
      <c r="I206" s="155"/>
      <c r="J206" s="156"/>
      <c r="K206" s="156"/>
      <c r="L206" s="154"/>
      <c r="M206" s="154"/>
      <c r="N206" s="154"/>
      <c r="O206" s="155"/>
      <c r="P206" s="160"/>
      <c r="Q206" s="154"/>
      <c r="R206" s="154"/>
      <c r="S206" s="154"/>
      <c r="T206" s="158"/>
      <c r="U206" s="159"/>
      <c r="V206" s="161"/>
      <c r="W206" s="161"/>
      <c r="X206" s="161"/>
      <c r="Y206" s="161"/>
      <c r="Z206" s="162">
        <f t="shared" si="9"/>
        <v>0</v>
      </c>
      <c r="AA206" s="163">
        <f t="shared" si="10"/>
        <v>0</v>
      </c>
      <c r="AB206" s="431">
        <f>(3.14/4)*(Trees[[#This Row],[Diam]]/100)^2</f>
        <v>0</v>
      </c>
      <c r="AC206" s="164">
        <f>Trees[[#This Row],[Volumen]]</f>
        <v>0</v>
      </c>
      <c r="AD206" s="165" t="str">
        <f t="shared" si="11"/>
        <v>D</v>
      </c>
      <c r="AE206" s="166">
        <f>Industrias!S209</f>
        <v>0</v>
      </c>
      <c r="AF206" s="167" cm="1">
        <f t="array" ref="AF206">NoteEcolo(U206)</f>
        <v>0</v>
      </c>
      <c r="AG206" s="167">
        <f>PI()*(Trees[[#This Row],[Diam]]/2)^2</f>
        <v>0</v>
      </c>
      <c r="AH206" s="167">
        <f>IF(ISNA(IF(VLOOKUP(Trees[[#This Row],[Arbol]],Equipos!C:F, 2, FALSE)="Cortar",1,0)),0, IF(VLOOKUP(Trees[[#This Row],[Arbol]],Equipos!C:F, 2, FALSE)="Cortar",1,0))</f>
        <v>0</v>
      </c>
      <c r="AI206" s="167">
        <f t="array" aca="1" ref="AI206" ca="1">SUM(1*(NumCoupes=B206))</f>
        <v>2</v>
      </c>
    </row>
    <row r="207" spans="2:35">
      <c r="B207" s="154"/>
      <c r="C207" s="155"/>
      <c r="D207" s="156"/>
      <c r="E207" s="157"/>
      <c r="F207" s="158"/>
      <c r="G207" s="159"/>
      <c r="H207" s="154"/>
      <c r="I207" s="155"/>
      <c r="J207" s="156"/>
      <c r="K207" s="156"/>
      <c r="L207" s="154"/>
      <c r="M207" s="154"/>
      <c r="N207" s="154"/>
      <c r="O207" s="155"/>
      <c r="P207" s="160"/>
      <c r="Q207" s="154"/>
      <c r="R207" s="154"/>
      <c r="S207" s="154"/>
      <c r="T207" s="158"/>
      <c r="U207" s="159"/>
      <c r="V207" s="161"/>
      <c r="W207" s="161"/>
      <c r="X207" s="161"/>
      <c r="Y207" s="161"/>
      <c r="Z207" s="162">
        <f t="shared" si="9"/>
        <v>0</v>
      </c>
      <c r="AA207" s="163">
        <f t="shared" si="10"/>
        <v>0</v>
      </c>
      <c r="AB207" s="431">
        <f>(3.14/4)*(Trees[[#This Row],[Diam]]/100)^2</f>
        <v>0</v>
      </c>
      <c r="AC207" s="164">
        <f>Trees[[#This Row],[Volumen]]</f>
        <v>0</v>
      </c>
      <c r="AD207" s="165" t="str">
        <f t="shared" si="11"/>
        <v>D</v>
      </c>
      <c r="AE207" s="166">
        <f>Industrias!S210</f>
        <v>0</v>
      </c>
      <c r="AF207" s="167" cm="1">
        <f t="array" ref="AF207">NoteEcolo(U207)</f>
        <v>0</v>
      </c>
      <c r="AG207" s="167">
        <f>PI()*(Trees[[#This Row],[Diam]]/2)^2</f>
        <v>0</v>
      </c>
      <c r="AH207" s="167">
        <f>IF(ISNA(IF(VLOOKUP(Trees[[#This Row],[Arbol]],Equipos!C:F, 2, FALSE)="Cortar",1,0)),0, IF(VLOOKUP(Trees[[#This Row],[Arbol]],Equipos!C:F, 2, FALSE)="Cortar",1,0))</f>
        <v>0</v>
      </c>
      <c r="AI207" s="167">
        <f t="array" aca="1" ref="AI207" ca="1">SUM(1*(NumCoupes=B207))</f>
        <v>2</v>
      </c>
    </row>
    <row r="208" spans="2:35">
      <c r="B208" s="154"/>
      <c r="C208" s="155"/>
      <c r="D208" s="156"/>
      <c r="E208" s="157"/>
      <c r="F208" s="158"/>
      <c r="G208" s="159"/>
      <c r="H208" s="154"/>
      <c r="I208" s="155"/>
      <c r="J208" s="156"/>
      <c r="K208" s="156"/>
      <c r="L208" s="154"/>
      <c r="M208" s="154"/>
      <c r="N208" s="154"/>
      <c r="O208" s="155"/>
      <c r="P208" s="160"/>
      <c r="Q208" s="154"/>
      <c r="R208" s="154"/>
      <c r="S208" s="154"/>
      <c r="T208" s="158"/>
      <c r="U208" s="159"/>
      <c r="V208" s="161"/>
      <c r="W208" s="161"/>
      <c r="X208" s="161"/>
      <c r="Y208" s="161"/>
      <c r="Z208" s="162">
        <f t="shared" si="9"/>
        <v>0</v>
      </c>
      <c r="AA208" s="163">
        <f t="shared" si="10"/>
        <v>0</v>
      </c>
      <c r="AB208" s="431">
        <f>(3.14/4)*(Trees[[#This Row],[Diam]]/100)^2</f>
        <v>0</v>
      </c>
      <c r="AC208" s="164">
        <f>Trees[[#This Row],[Volumen]]</f>
        <v>0</v>
      </c>
      <c r="AD208" s="165" t="str">
        <f t="shared" si="11"/>
        <v>D</v>
      </c>
      <c r="AE208" s="166">
        <f>Industrias!S211</f>
        <v>0</v>
      </c>
      <c r="AF208" s="167" cm="1">
        <f t="array" ref="AF208">NoteEcolo(U208)</f>
        <v>0</v>
      </c>
      <c r="AG208" s="167">
        <f>PI()*(Trees[[#This Row],[Diam]]/2)^2</f>
        <v>0</v>
      </c>
      <c r="AH208" s="167">
        <f>IF(ISNA(IF(VLOOKUP(Trees[[#This Row],[Arbol]],Equipos!C:F, 2, FALSE)="Cortar",1,0)),0, IF(VLOOKUP(Trees[[#This Row],[Arbol]],Equipos!C:F, 2, FALSE)="Cortar",1,0))</f>
        <v>0</v>
      </c>
      <c r="AI208" s="167">
        <f t="array" aca="1" ref="AI208" ca="1">SUM(1*(NumCoupes=B208))</f>
        <v>2</v>
      </c>
    </row>
    <row r="209" spans="2:35">
      <c r="B209" s="154"/>
      <c r="C209" s="155"/>
      <c r="D209" s="156"/>
      <c r="E209" s="157"/>
      <c r="F209" s="158"/>
      <c r="G209" s="159"/>
      <c r="H209" s="154"/>
      <c r="I209" s="155"/>
      <c r="J209" s="156"/>
      <c r="K209" s="156"/>
      <c r="L209" s="154"/>
      <c r="M209" s="154"/>
      <c r="N209" s="154"/>
      <c r="O209" s="155"/>
      <c r="P209" s="160"/>
      <c r="Q209" s="154"/>
      <c r="R209" s="154"/>
      <c r="S209" s="154"/>
      <c r="T209" s="158"/>
      <c r="U209" s="159"/>
      <c r="V209" s="161"/>
      <c r="W209" s="161"/>
      <c r="X209" s="161"/>
      <c r="Y209" s="161"/>
      <c r="Z209" s="162">
        <f t="shared" si="9"/>
        <v>0</v>
      </c>
      <c r="AA209" s="163">
        <f t="shared" si="10"/>
        <v>0</v>
      </c>
      <c r="AB209" s="431">
        <f>(3.14/4)*(Trees[[#This Row],[Diam]]/100)^2</f>
        <v>0</v>
      </c>
      <c r="AC209" s="164">
        <f>Trees[[#This Row],[Volumen]]</f>
        <v>0</v>
      </c>
      <c r="AD209" s="165" t="str">
        <f t="shared" si="11"/>
        <v>D</v>
      </c>
      <c r="AE209" s="166">
        <f>Industrias!S212</f>
        <v>0</v>
      </c>
      <c r="AF209" s="167" cm="1">
        <f t="array" ref="AF209">NoteEcolo(U209)</f>
        <v>0</v>
      </c>
      <c r="AG209" s="167">
        <f>PI()*(Trees[[#This Row],[Diam]]/2)^2</f>
        <v>0</v>
      </c>
      <c r="AH209" s="167">
        <f>IF(ISNA(IF(VLOOKUP(Trees[[#This Row],[Arbol]],Equipos!C:F, 2, FALSE)="Cortar",1,0)),0, IF(VLOOKUP(Trees[[#This Row],[Arbol]],Equipos!C:F, 2, FALSE)="Cortar",1,0))</f>
        <v>0</v>
      </c>
      <c r="AI209" s="167">
        <f t="array" aca="1" ref="AI209" ca="1">SUM(1*(NumCoupes=B209))</f>
        <v>2</v>
      </c>
    </row>
    <row r="210" spans="2:35">
      <c r="B210" s="154"/>
      <c r="C210" s="155"/>
      <c r="D210" s="156"/>
      <c r="E210" s="157"/>
      <c r="F210" s="158"/>
      <c r="G210" s="159"/>
      <c r="H210" s="154"/>
      <c r="I210" s="155"/>
      <c r="J210" s="156"/>
      <c r="K210" s="156"/>
      <c r="L210" s="154"/>
      <c r="M210" s="154"/>
      <c r="N210" s="154"/>
      <c r="O210" s="155"/>
      <c r="P210" s="160"/>
      <c r="Q210" s="154"/>
      <c r="R210" s="154"/>
      <c r="S210" s="154"/>
      <c r="T210" s="158"/>
      <c r="U210" s="159"/>
      <c r="V210" s="161"/>
      <c r="W210" s="161"/>
      <c r="X210" s="161"/>
      <c r="Y210" s="161"/>
      <c r="Z210" s="162">
        <f t="shared" si="9"/>
        <v>0</v>
      </c>
      <c r="AA210" s="163">
        <f t="shared" si="10"/>
        <v>0</v>
      </c>
      <c r="AB210" s="431">
        <f>(3.14/4)*(Trees[[#This Row],[Diam]]/100)^2</f>
        <v>0</v>
      </c>
      <c r="AC210" s="164">
        <f>Trees[[#This Row],[Volumen]]</f>
        <v>0</v>
      </c>
      <c r="AD210" s="165" t="str">
        <f t="shared" si="11"/>
        <v>D</v>
      </c>
      <c r="AE210" s="166">
        <f>Industrias!S213</f>
        <v>0</v>
      </c>
      <c r="AF210" s="167" cm="1">
        <f t="array" ref="AF210">NoteEcolo(U210)</f>
        <v>0</v>
      </c>
      <c r="AG210" s="167">
        <f>PI()*(Trees[[#This Row],[Diam]]/2)^2</f>
        <v>0</v>
      </c>
      <c r="AH210" s="167">
        <f>IF(ISNA(IF(VLOOKUP(Trees[[#This Row],[Arbol]],Equipos!C:F, 2, FALSE)="Cortar",1,0)),0, IF(VLOOKUP(Trees[[#This Row],[Arbol]],Equipos!C:F, 2, FALSE)="Cortar",1,0))</f>
        <v>0</v>
      </c>
      <c r="AI210" s="167">
        <f t="array" aca="1" ref="AI210" ca="1">SUM(1*(NumCoupes=B210))</f>
        <v>2</v>
      </c>
    </row>
    <row r="211" spans="2:35">
      <c r="B211" s="154"/>
      <c r="C211" s="155"/>
      <c r="D211" s="156"/>
      <c r="E211" s="157"/>
      <c r="F211" s="158"/>
      <c r="G211" s="159"/>
      <c r="H211" s="154"/>
      <c r="I211" s="155"/>
      <c r="J211" s="156"/>
      <c r="K211" s="156"/>
      <c r="L211" s="154"/>
      <c r="M211" s="154"/>
      <c r="N211" s="154"/>
      <c r="O211" s="155"/>
      <c r="P211" s="160"/>
      <c r="Q211" s="154"/>
      <c r="R211" s="154"/>
      <c r="S211" s="154"/>
      <c r="T211" s="158"/>
      <c r="U211" s="159"/>
      <c r="V211" s="161"/>
      <c r="W211" s="161"/>
      <c r="X211" s="161"/>
      <c r="Y211" s="161"/>
      <c r="Z211" s="162">
        <f t="shared" si="9"/>
        <v>0</v>
      </c>
      <c r="AA211" s="163">
        <f t="shared" si="10"/>
        <v>0</v>
      </c>
      <c r="AB211" s="431">
        <f>(3.14/4)*(Trees[[#This Row],[Diam]]/100)^2</f>
        <v>0</v>
      </c>
      <c r="AC211" s="164">
        <f>Trees[[#This Row],[Volumen]]</f>
        <v>0</v>
      </c>
      <c r="AD211" s="165" t="str">
        <f t="shared" si="11"/>
        <v>D</v>
      </c>
      <c r="AE211" s="166">
        <f>Industrias!S214</f>
        <v>0</v>
      </c>
      <c r="AF211" s="167" cm="1">
        <f t="array" ref="AF211">NoteEcolo(U211)</f>
        <v>0</v>
      </c>
      <c r="AG211" s="167">
        <f>PI()*(Trees[[#This Row],[Diam]]/2)^2</f>
        <v>0</v>
      </c>
      <c r="AH211" s="167">
        <f>IF(ISNA(IF(VLOOKUP(Trees[[#This Row],[Arbol]],Equipos!C:F, 2, FALSE)="Cortar",1,0)),0, IF(VLOOKUP(Trees[[#This Row],[Arbol]],Equipos!C:F, 2, FALSE)="Cortar",1,0))</f>
        <v>0</v>
      </c>
      <c r="AI211" s="167">
        <f t="array" aca="1" ref="AI211" ca="1">SUM(1*(NumCoupes=B211))</f>
        <v>2</v>
      </c>
    </row>
    <row r="212" spans="2:35">
      <c r="B212" s="154"/>
      <c r="C212" s="155"/>
      <c r="D212" s="156"/>
      <c r="E212" s="157"/>
      <c r="F212" s="158"/>
      <c r="G212" s="159"/>
      <c r="H212" s="154"/>
      <c r="I212" s="155"/>
      <c r="J212" s="156"/>
      <c r="K212" s="156"/>
      <c r="L212" s="154"/>
      <c r="M212" s="154"/>
      <c r="N212" s="154"/>
      <c r="O212" s="155"/>
      <c r="P212" s="160"/>
      <c r="Q212" s="154"/>
      <c r="R212" s="154"/>
      <c r="S212" s="154"/>
      <c r="T212" s="158"/>
      <c r="U212" s="159"/>
      <c r="V212" s="161"/>
      <c r="W212" s="161"/>
      <c r="X212" s="161"/>
      <c r="Y212" s="161"/>
      <c r="Z212" s="162">
        <f t="shared" si="9"/>
        <v>0</v>
      </c>
      <c r="AA212" s="163">
        <f t="shared" si="10"/>
        <v>0</v>
      </c>
      <c r="AB212" s="431">
        <f>(3.14/4)*(Trees[[#This Row],[Diam]]/100)^2</f>
        <v>0</v>
      </c>
      <c r="AC212" s="164">
        <f>Trees[[#This Row],[Volumen]]</f>
        <v>0</v>
      </c>
      <c r="AD212" s="165" t="str">
        <f t="shared" si="11"/>
        <v>D</v>
      </c>
      <c r="AE212" s="166">
        <f>Industrias!S215</f>
        <v>0</v>
      </c>
      <c r="AF212" s="167" cm="1">
        <f t="array" ref="AF212">NoteEcolo(U212)</f>
        <v>0</v>
      </c>
      <c r="AG212" s="167">
        <f>PI()*(Trees[[#This Row],[Diam]]/2)^2</f>
        <v>0</v>
      </c>
      <c r="AH212" s="167">
        <f>IF(ISNA(IF(VLOOKUP(Trees[[#This Row],[Arbol]],Equipos!C:F, 2, FALSE)="Cortar",1,0)),0, IF(VLOOKUP(Trees[[#This Row],[Arbol]],Equipos!C:F, 2, FALSE)="Cortar",1,0))</f>
        <v>0</v>
      </c>
      <c r="AI212" s="167">
        <f t="array" aca="1" ref="AI212" ca="1">SUM(1*(NumCoupes=B212))</f>
        <v>2</v>
      </c>
    </row>
    <row r="213" spans="2:35">
      <c r="B213" s="154"/>
      <c r="C213" s="155"/>
      <c r="D213" s="156"/>
      <c r="E213" s="157"/>
      <c r="F213" s="158"/>
      <c r="G213" s="159"/>
      <c r="H213" s="154"/>
      <c r="I213" s="155"/>
      <c r="J213" s="156"/>
      <c r="K213" s="156"/>
      <c r="L213" s="154"/>
      <c r="M213" s="154"/>
      <c r="N213" s="154"/>
      <c r="O213" s="155"/>
      <c r="P213" s="160"/>
      <c r="Q213" s="154"/>
      <c r="R213" s="154"/>
      <c r="S213" s="154"/>
      <c r="T213" s="158"/>
      <c r="U213" s="159"/>
      <c r="V213" s="161"/>
      <c r="W213" s="161"/>
      <c r="X213" s="161"/>
      <c r="Y213" s="161"/>
      <c r="Z213" s="162">
        <f t="shared" si="9"/>
        <v>0</v>
      </c>
      <c r="AA213" s="163">
        <f t="shared" si="10"/>
        <v>0</v>
      </c>
      <c r="AB213" s="431">
        <f>(3.14/4)*(Trees[[#This Row],[Diam]]/100)^2</f>
        <v>0</v>
      </c>
      <c r="AC213" s="164">
        <f>Trees[[#This Row],[Volumen]]</f>
        <v>0</v>
      </c>
      <c r="AD213" s="165" t="str">
        <f t="shared" si="11"/>
        <v>D</v>
      </c>
      <c r="AE213" s="166">
        <f>Industrias!S216</f>
        <v>0</v>
      </c>
      <c r="AF213" s="167" cm="1">
        <f t="array" ref="AF213">NoteEcolo(U213)</f>
        <v>0</v>
      </c>
      <c r="AG213" s="167">
        <f>PI()*(Trees[[#This Row],[Diam]]/2)^2</f>
        <v>0</v>
      </c>
      <c r="AH213" s="167">
        <f>IF(ISNA(IF(VLOOKUP(Trees[[#This Row],[Arbol]],Equipos!C:F, 2, FALSE)="Cortar",1,0)),0, IF(VLOOKUP(Trees[[#This Row],[Arbol]],Equipos!C:F, 2, FALSE)="Cortar",1,0))</f>
        <v>0</v>
      </c>
      <c r="AI213" s="167">
        <f t="array" aca="1" ref="AI213" ca="1">SUM(1*(NumCoupes=B213))</f>
        <v>2</v>
      </c>
    </row>
    <row r="214" spans="2:35">
      <c r="B214" s="154"/>
      <c r="C214" s="155"/>
      <c r="D214" s="156"/>
      <c r="E214" s="157"/>
      <c r="F214" s="158"/>
      <c r="G214" s="159"/>
      <c r="H214" s="154"/>
      <c r="I214" s="155"/>
      <c r="J214" s="156"/>
      <c r="K214" s="156"/>
      <c r="L214" s="154"/>
      <c r="M214" s="154"/>
      <c r="N214" s="154"/>
      <c r="O214" s="155"/>
      <c r="P214" s="160"/>
      <c r="Q214" s="154"/>
      <c r="R214" s="154"/>
      <c r="S214" s="154"/>
      <c r="T214" s="158"/>
      <c r="U214" s="159"/>
      <c r="V214" s="161"/>
      <c r="W214" s="161"/>
      <c r="X214" s="161"/>
      <c r="Y214" s="161"/>
      <c r="Z214" s="162">
        <f t="shared" si="9"/>
        <v>0</v>
      </c>
      <c r="AA214" s="163">
        <f t="shared" si="10"/>
        <v>0</v>
      </c>
      <c r="AB214" s="431">
        <f>(3.14/4)*(Trees[[#This Row],[Diam]]/100)^2</f>
        <v>0</v>
      </c>
      <c r="AC214" s="164">
        <f>Trees[[#This Row],[Volumen]]</f>
        <v>0</v>
      </c>
      <c r="AD214" s="165" t="str">
        <f t="shared" si="11"/>
        <v>D</v>
      </c>
      <c r="AE214" s="166">
        <f>Industrias!S217</f>
        <v>0</v>
      </c>
      <c r="AF214" s="167" cm="1">
        <f t="array" ref="AF214">NoteEcolo(U214)</f>
        <v>0</v>
      </c>
      <c r="AG214" s="167">
        <f>PI()*(Trees[[#This Row],[Diam]]/2)^2</f>
        <v>0</v>
      </c>
      <c r="AH214" s="167">
        <f>IF(ISNA(IF(VLOOKUP(Trees[[#This Row],[Arbol]],Equipos!C:F, 2, FALSE)="Cortar",1,0)),0, IF(VLOOKUP(Trees[[#This Row],[Arbol]],Equipos!C:F, 2, FALSE)="Cortar",1,0))</f>
        <v>0</v>
      </c>
      <c r="AI214" s="167">
        <f t="array" aca="1" ref="AI214" ca="1">SUM(1*(NumCoupes=B214))</f>
        <v>2</v>
      </c>
    </row>
    <row r="215" spans="2:35">
      <c r="B215" s="154"/>
      <c r="C215" s="155"/>
      <c r="D215" s="156"/>
      <c r="E215" s="157"/>
      <c r="F215" s="158"/>
      <c r="G215" s="159"/>
      <c r="H215" s="154"/>
      <c r="I215" s="155"/>
      <c r="J215" s="156"/>
      <c r="K215" s="156"/>
      <c r="L215" s="154"/>
      <c r="M215" s="154"/>
      <c r="N215" s="154"/>
      <c r="O215" s="155"/>
      <c r="P215" s="160"/>
      <c r="Q215" s="154"/>
      <c r="R215" s="154"/>
      <c r="S215" s="154"/>
      <c r="T215" s="158"/>
      <c r="U215" s="159"/>
      <c r="V215" s="161"/>
      <c r="W215" s="161"/>
      <c r="X215" s="161"/>
      <c r="Y215" s="161"/>
      <c r="Z215" s="162">
        <f t="shared" si="9"/>
        <v>0</v>
      </c>
      <c r="AA215" s="163">
        <f t="shared" si="10"/>
        <v>0</v>
      </c>
      <c r="AB215" s="431">
        <f>(3.14/4)*(Trees[[#This Row],[Diam]]/100)^2</f>
        <v>0</v>
      </c>
      <c r="AC215" s="164">
        <f>Trees[[#This Row],[Volumen]]</f>
        <v>0</v>
      </c>
      <c r="AD215" s="165" t="str">
        <f t="shared" si="11"/>
        <v>D</v>
      </c>
      <c r="AE215" s="166">
        <f>Industrias!S218</f>
        <v>0</v>
      </c>
      <c r="AF215" s="167" cm="1">
        <f t="array" ref="AF215">NoteEcolo(U215)</f>
        <v>0</v>
      </c>
      <c r="AG215" s="167">
        <f>PI()*(Trees[[#This Row],[Diam]]/2)^2</f>
        <v>0</v>
      </c>
      <c r="AH215" s="167">
        <f>IF(ISNA(IF(VLOOKUP(Trees[[#This Row],[Arbol]],Equipos!C:F, 2, FALSE)="Cortar",1,0)),0, IF(VLOOKUP(Trees[[#This Row],[Arbol]],Equipos!C:F, 2, FALSE)="Cortar",1,0))</f>
        <v>0</v>
      </c>
      <c r="AI215" s="167">
        <f t="array" aca="1" ref="AI215" ca="1">SUM(1*(NumCoupes=B215))</f>
        <v>2</v>
      </c>
    </row>
    <row r="216" spans="2:35">
      <c r="B216" s="154"/>
      <c r="C216" s="155"/>
      <c r="D216" s="156"/>
      <c r="E216" s="157"/>
      <c r="F216" s="158"/>
      <c r="G216" s="159"/>
      <c r="H216" s="154"/>
      <c r="I216" s="155"/>
      <c r="J216" s="156"/>
      <c r="K216" s="156"/>
      <c r="L216" s="154"/>
      <c r="M216" s="154"/>
      <c r="N216" s="154"/>
      <c r="O216" s="155"/>
      <c r="P216" s="160"/>
      <c r="Q216" s="154"/>
      <c r="R216" s="154"/>
      <c r="S216" s="154"/>
      <c r="T216" s="158"/>
      <c r="U216" s="159"/>
      <c r="V216" s="161"/>
      <c r="W216" s="161"/>
      <c r="X216" s="161"/>
      <c r="Y216" s="161"/>
      <c r="Z216" s="162">
        <f t="shared" si="9"/>
        <v>0</v>
      </c>
      <c r="AA216" s="163">
        <f t="shared" si="10"/>
        <v>0</v>
      </c>
      <c r="AB216" s="431">
        <f>(3.14/4)*(Trees[[#This Row],[Diam]]/100)^2</f>
        <v>0</v>
      </c>
      <c r="AC216" s="164">
        <f>Trees[[#This Row],[Volumen]]</f>
        <v>0</v>
      </c>
      <c r="AD216" s="165" t="str">
        <f t="shared" si="11"/>
        <v>D</v>
      </c>
      <c r="AE216" s="166">
        <f>Industrias!S219</f>
        <v>0</v>
      </c>
      <c r="AF216" s="167" cm="1">
        <f t="array" ref="AF216">NoteEcolo(U216)</f>
        <v>0</v>
      </c>
      <c r="AG216" s="167">
        <f>PI()*(Trees[[#This Row],[Diam]]/2)^2</f>
        <v>0</v>
      </c>
      <c r="AH216" s="167">
        <f>IF(ISNA(IF(VLOOKUP(Trees[[#This Row],[Arbol]],Equipos!C:F, 2, FALSE)="Cortar",1,0)),0, IF(VLOOKUP(Trees[[#This Row],[Arbol]],Equipos!C:F, 2, FALSE)="Cortar",1,0))</f>
        <v>0</v>
      </c>
      <c r="AI216" s="167">
        <f t="array" aca="1" ref="AI216" ca="1">SUM(1*(NumCoupes=B216))</f>
        <v>2</v>
      </c>
    </row>
    <row r="217" spans="2:35">
      <c r="B217" s="154"/>
      <c r="C217" s="155"/>
      <c r="D217" s="156"/>
      <c r="E217" s="157"/>
      <c r="F217" s="158"/>
      <c r="G217" s="159"/>
      <c r="H217" s="154"/>
      <c r="I217" s="155"/>
      <c r="J217" s="156"/>
      <c r="K217" s="156"/>
      <c r="L217" s="154"/>
      <c r="M217" s="154"/>
      <c r="N217" s="154"/>
      <c r="O217" s="155"/>
      <c r="P217" s="160"/>
      <c r="Q217" s="154"/>
      <c r="R217" s="154"/>
      <c r="S217" s="154"/>
      <c r="T217" s="158"/>
      <c r="U217" s="159"/>
      <c r="V217" s="161"/>
      <c r="W217" s="161"/>
      <c r="X217" s="161"/>
      <c r="Y217" s="161"/>
      <c r="Z217" s="162">
        <f t="shared" si="9"/>
        <v>0</v>
      </c>
      <c r="AA217" s="163">
        <f t="shared" si="10"/>
        <v>0</v>
      </c>
      <c r="AB217" s="431">
        <f>(3.14/4)*(Trees[[#This Row],[Diam]]/100)^2</f>
        <v>0</v>
      </c>
      <c r="AC217" s="164">
        <f>Trees[[#This Row],[Volumen]]</f>
        <v>0</v>
      </c>
      <c r="AD217" s="165" t="str">
        <f t="shared" si="11"/>
        <v>D</v>
      </c>
      <c r="AE217" s="166">
        <f>Industrias!S220</f>
        <v>0</v>
      </c>
      <c r="AF217" s="167" cm="1">
        <f t="array" ref="AF217">NoteEcolo(U217)</f>
        <v>0</v>
      </c>
      <c r="AG217" s="167">
        <f>PI()*(Trees[[#This Row],[Diam]]/2)^2</f>
        <v>0</v>
      </c>
      <c r="AH217" s="167">
        <f>IF(ISNA(IF(VLOOKUP(Trees[[#This Row],[Arbol]],Equipos!C:F, 2, FALSE)="Cortar",1,0)),0, IF(VLOOKUP(Trees[[#This Row],[Arbol]],Equipos!C:F, 2, FALSE)="Cortar",1,0))</f>
        <v>0</v>
      </c>
      <c r="AI217" s="167">
        <f t="array" aca="1" ref="AI217" ca="1">SUM(1*(NumCoupes=B217))</f>
        <v>2</v>
      </c>
    </row>
    <row r="218" spans="2:35">
      <c r="B218" s="154"/>
      <c r="C218" s="155"/>
      <c r="D218" s="156"/>
      <c r="E218" s="157"/>
      <c r="F218" s="158"/>
      <c r="G218" s="159"/>
      <c r="H218" s="154"/>
      <c r="I218" s="155"/>
      <c r="J218" s="156"/>
      <c r="K218" s="156"/>
      <c r="L218" s="154"/>
      <c r="M218" s="154"/>
      <c r="N218" s="154"/>
      <c r="O218" s="155"/>
      <c r="P218" s="160"/>
      <c r="Q218" s="154"/>
      <c r="R218" s="154"/>
      <c r="S218" s="154"/>
      <c r="T218" s="158"/>
      <c r="U218" s="159"/>
      <c r="V218" s="161"/>
      <c r="W218" s="161"/>
      <c r="X218" s="161"/>
      <c r="Y218" s="161"/>
      <c r="Z218" s="162">
        <f t="shared" si="9"/>
        <v>0</v>
      </c>
      <c r="AA218" s="163">
        <f t="shared" si="10"/>
        <v>0</v>
      </c>
      <c r="AB218" s="431">
        <f>(3.14/4)*(Trees[[#This Row],[Diam]]/100)^2</f>
        <v>0</v>
      </c>
      <c r="AC218" s="164">
        <f>Trees[[#This Row],[Volumen]]</f>
        <v>0</v>
      </c>
      <c r="AD218" s="165" t="str">
        <f t="shared" si="11"/>
        <v>D</v>
      </c>
      <c r="AE218" s="166">
        <f>Industrias!S221</f>
        <v>0</v>
      </c>
      <c r="AF218" s="167" cm="1">
        <f t="array" ref="AF218">NoteEcolo(U218)</f>
        <v>0</v>
      </c>
      <c r="AG218" s="167">
        <f>PI()*(Trees[[#This Row],[Diam]]/2)^2</f>
        <v>0</v>
      </c>
      <c r="AH218" s="167">
        <f>IF(ISNA(IF(VLOOKUP(Trees[[#This Row],[Arbol]],Equipos!C:F, 2, FALSE)="Cortar",1,0)),0, IF(VLOOKUP(Trees[[#This Row],[Arbol]],Equipos!C:F, 2, FALSE)="Cortar",1,0))</f>
        <v>0</v>
      </c>
      <c r="AI218" s="167">
        <f t="array" aca="1" ref="AI218" ca="1">SUM(1*(NumCoupes=B218))</f>
        <v>2</v>
      </c>
    </row>
    <row r="219" spans="2:35">
      <c r="B219" s="154"/>
      <c r="C219" s="155"/>
      <c r="D219" s="156"/>
      <c r="E219" s="157"/>
      <c r="F219" s="158"/>
      <c r="G219" s="159"/>
      <c r="H219" s="154"/>
      <c r="I219" s="155"/>
      <c r="J219" s="156"/>
      <c r="K219" s="156"/>
      <c r="L219" s="154"/>
      <c r="M219" s="154"/>
      <c r="N219" s="154"/>
      <c r="O219" s="155"/>
      <c r="P219" s="160"/>
      <c r="Q219" s="154"/>
      <c r="R219" s="154"/>
      <c r="S219" s="154"/>
      <c r="T219" s="158"/>
      <c r="U219" s="159"/>
      <c r="V219" s="161"/>
      <c r="W219" s="161"/>
      <c r="X219" s="161"/>
      <c r="Y219" s="161"/>
      <c r="Z219" s="162">
        <f t="shared" si="9"/>
        <v>0</v>
      </c>
      <c r="AA219" s="163">
        <f t="shared" si="10"/>
        <v>0</v>
      </c>
      <c r="AB219" s="431">
        <f>(3.14/4)*(Trees[[#This Row],[Diam]]/100)^2</f>
        <v>0</v>
      </c>
      <c r="AC219" s="164">
        <f>Trees[[#This Row],[Volumen]]</f>
        <v>0</v>
      </c>
      <c r="AD219" s="165" t="str">
        <f t="shared" si="11"/>
        <v>D</v>
      </c>
      <c r="AE219" s="166">
        <f>Industrias!S222</f>
        <v>0</v>
      </c>
      <c r="AF219" s="167" cm="1">
        <f t="array" ref="AF219">NoteEcolo(U219)</f>
        <v>0</v>
      </c>
      <c r="AG219" s="167">
        <f>PI()*(Trees[[#This Row],[Diam]]/2)^2</f>
        <v>0</v>
      </c>
      <c r="AH219" s="167">
        <f>IF(ISNA(IF(VLOOKUP(Trees[[#This Row],[Arbol]],Equipos!C:F, 2, FALSE)="Cortar",1,0)),0, IF(VLOOKUP(Trees[[#This Row],[Arbol]],Equipos!C:F, 2, FALSE)="Cortar",1,0))</f>
        <v>0</v>
      </c>
      <c r="AI219" s="167">
        <f t="array" aca="1" ref="AI219" ca="1">SUM(1*(NumCoupes=B219))</f>
        <v>2</v>
      </c>
    </row>
    <row r="220" spans="2:35">
      <c r="B220" s="154"/>
      <c r="C220" s="155"/>
      <c r="D220" s="156"/>
      <c r="E220" s="157"/>
      <c r="F220" s="158"/>
      <c r="G220" s="159"/>
      <c r="H220" s="154"/>
      <c r="I220" s="155"/>
      <c r="J220" s="156"/>
      <c r="K220" s="156"/>
      <c r="L220" s="154"/>
      <c r="M220" s="154"/>
      <c r="N220" s="154"/>
      <c r="O220" s="155"/>
      <c r="P220" s="160"/>
      <c r="Q220" s="154"/>
      <c r="R220" s="154"/>
      <c r="S220" s="154"/>
      <c r="T220" s="158"/>
      <c r="U220" s="159"/>
      <c r="V220" s="161"/>
      <c r="W220" s="161"/>
      <c r="X220" s="161"/>
      <c r="Y220" s="161"/>
      <c r="Z220" s="162">
        <f t="shared" si="9"/>
        <v>0</v>
      </c>
      <c r="AA220" s="163">
        <f t="shared" si="10"/>
        <v>0</v>
      </c>
      <c r="AB220" s="431">
        <f>(3.14/4)*(Trees[[#This Row],[Diam]]/100)^2</f>
        <v>0</v>
      </c>
      <c r="AC220" s="164">
        <f>Trees[[#This Row],[Volumen]]</f>
        <v>0</v>
      </c>
      <c r="AD220" s="165" t="str">
        <f t="shared" si="11"/>
        <v>D</v>
      </c>
      <c r="AE220" s="166">
        <f>Industrias!S223</f>
        <v>0</v>
      </c>
      <c r="AF220" s="167" cm="1">
        <f t="array" ref="AF220">NoteEcolo(U220)</f>
        <v>0</v>
      </c>
      <c r="AG220" s="167">
        <f>PI()*(Trees[[#This Row],[Diam]]/2)^2</f>
        <v>0</v>
      </c>
      <c r="AH220" s="167">
        <f>IF(ISNA(IF(VLOOKUP(Trees[[#This Row],[Arbol]],Equipos!C:F, 2, FALSE)="Cortar",1,0)),0, IF(VLOOKUP(Trees[[#This Row],[Arbol]],Equipos!C:F, 2, FALSE)="Cortar",1,0))</f>
        <v>0</v>
      </c>
      <c r="AI220" s="167">
        <f t="array" aca="1" ref="AI220" ca="1">SUM(1*(NumCoupes=B220))</f>
        <v>2</v>
      </c>
    </row>
    <row r="221" spans="2:35">
      <c r="B221" s="154"/>
      <c r="C221" s="155"/>
      <c r="D221" s="156"/>
      <c r="E221" s="157"/>
      <c r="F221" s="158"/>
      <c r="G221" s="159"/>
      <c r="H221" s="154"/>
      <c r="I221" s="155"/>
      <c r="J221" s="156"/>
      <c r="K221" s="156"/>
      <c r="L221" s="154"/>
      <c r="M221" s="154"/>
      <c r="N221" s="154"/>
      <c r="O221" s="155"/>
      <c r="P221" s="160"/>
      <c r="Q221" s="154"/>
      <c r="R221" s="154"/>
      <c r="S221" s="154"/>
      <c r="T221" s="158"/>
      <c r="U221" s="159"/>
      <c r="V221" s="161"/>
      <c r="W221" s="161"/>
      <c r="X221" s="161"/>
      <c r="Y221" s="161"/>
      <c r="Z221" s="162">
        <f t="shared" si="9"/>
        <v>0</v>
      </c>
      <c r="AA221" s="163">
        <f t="shared" si="10"/>
        <v>0</v>
      </c>
      <c r="AB221" s="431">
        <f>(3.14/4)*(Trees[[#This Row],[Diam]]/100)^2</f>
        <v>0</v>
      </c>
      <c r="AC221" s="164">
        <f>Trees[[#This Row],[Volumen]]</f>
        <v>0</v>
      </c>
      <c r="AD221" s="165" t="str">
        <f t="shared" si="11"/>
        <v>D</v>
      </c>
      <c r="AE221" s="166">
        <f>Industrias!S224</f>
        <v>0</v>
      </c>
      <c r="AF221" s="167" cm="1">
        <f t="array" ref="AF221">NoteEcolo(U221)</f>
        <v>0</v>
      </c>
      <c r="AG221" s="167">
        <f>PI()*(Trees[[#This Row],[Diam]]/2)^2</f>
        <v>0</v>
      </c>
      <c r="AH221" s="167">
        <f>IF(ISNA(IF(VLOOKUP(Trees[[#This Row],[Arbol]],Equipos!C:F, 2, FALSE)="Cortar",1,0)),0, IF(VLOOKUP(Trees[[#This Row],[Arbol]],Equipos!C:F, 2, FALSE)="Cortar",1,0))</f>
        <v>0</v>
      </c>
      <c r="AI221" s="167">
        <f t="array" aca="1" ref="AI221" ca="1">SUM(1*(NumCoupes=B221))</f>
        <v>2</v>
      </c>
    </row>
    <row r="222" spans="2:35">
      <c r="B222" s="154"/>
      <c r="C222" s="155"/>
      <c r="D222" s="156"/>
      <c r="E222" s="157"/>
      <c r="F222" s="158"/>
      <c r="G222" s="159"/>
      <c r="H222" s="154"/>
      <c r="I222" s="155"/>
      <c r="J222" s="156"/>
      <c r="K222" s="156"/>
      <c r="L222" s="154"/>
      <c r="M222" s="154"/>
      <c r="N222" s="154"/>
      <c r="O222" s="155"/>
      <c r="P222" s="160"/>
      <c r="Q222" s="154"/>
      <c r="R222" s="154"/>
      <c r="S222" s="154"/>
      <c r="T222" s="158"/>
      <c r="U222" s="159"/>
      <c r="V222" s="161"/>
      <c r="W222" s="161"/>
      <c r="X222" s="161"/>
      <c r="Y222" s="161"/>
      <c r="Z222" s="162">
        <f t="shared" si="9"/>
        <v>0</v>
      </c>
      <c r="AA222" s="163">
        <f t="shared" si="10"/>
        <v>0</v>
      </c>
      <c r="AB222" s="431">
        <f>(3.14/4)*(Trees[[#This Row],[Diam]]/100)^2</f>
        <v>0</v>
      </c>
      <c r="AC222" s="164">
        <f>Trees[[#This Row],[Volumen]]</f>
        <v>0</v>
      </c>
      <c r="AD222" s="165" t="str">
        <f t="shared" si="11"/>
        <v>D</v>
      </c>
      <c r="AE222" s="166">
        <f>Industrias!S225</f>
        <v>0</v>
      </c>
      <c r="AF222" s="167" cm="1">
        <f t="array" ref="AF222">NoteEcolo(U222)</f>
        <v>0</v>
      </c>
      <c r="AG222" s="167">
        <f>PI()*(Trees[[#This Row],[Diam]]/2)^2</f>
        <v>0</v>
      </c>
      <c r="AH222" s="167">
        <f>IF(ISNA(IF(VLOOKUP(Trees[[#This Row],[Arbol]],Equipos!C:F, 2, FALSE)="Cortar",1,0)),0, IF(VLOOKUP(Trees[[#This Row],[Arbol]],Equipos!C:F, 2, FALSE)="Cortar",1,0))</f>
        <v>0</v>
      </c>
      <c r="AI222" s="167">
        <f t="array" aca="1" ref="AI222" ca="1">SUM(1*(NumCoupes=B222))</f>
        <v>2</v>
      </c>
    </row>
    <row r="223" spans="2:35">
      <c r="B223" s="154"/>
      <c r="C223" s="155"/>
      <c r="D223" s="156"/>
      <c r="E223" s="157"/>
      <c r="F223" s="158"/>
      <c r="G223" s="159"/>
      <c r="H223" s="154"/>
      <c r="I223" s="155"/>
      <c r="J223" s="156"/>
      <c r="K223" s="156"/>
      <c r="L223" s="154"/>
      <c r="M223" s="154"/>
      <c r="N223" s="154"/>
      <c r="O223" s="155"/>
      <c r="P223" s="160"/>
      <c r="Q223" s="154"/>
      <c r="R223" s="154"/>
      <c r="S223" s="154"/>
      <c r="T223" s="158"/>
      <c r="U223" s="159"/>
      <c r="V223" s="161"/>
      <c r="W223" s="161"/>
      <c r="X223" s="161"/>
      <c r="Y223" s="161"/>
      <c r="Z223" s="162">
        <f t="shared" si="9"/>
        <v>0</v>
      </c>
      <c r="AA223" s="163">
        <f t="shared" si="10"/>
        <v>0</v>
      </c>
      <c r="AB223" s="431">
        <f>(3.14/4)*(Trees[[#This Row],[Diam]]/100)^2</f>
        <v>0</v>
      </c>
      <c r="AC223" s="164">
        <f>Trees[[#This Row],[Volumen]]</f>
        <v>0</v>
      </c>
      <c r="AD223" s="165" t="str">
        <f t="shared" si="11"/>
        <v>D</v>
      </c>
      <c r="AE223" s="166">
        <f>Industrias!S226</f>
        <v>0</v>
      </c>
      <c r="AF223" s="167" cm="1">
        <f t="array" ref="AF223">NoteEcolo(U223)</f>
        <v>0</v>
      </c>
      <c r="AG223" s="167">
        <f>PI()*(Trees[[#This Row],[Diam]]/2)^2</f>
        <v>0</v>
      </c>
      <c r="AH223" s="167">
        <f>IF(ISNA(IF(VLOOKUP(Trees[[#This Row],[Arbol]],Equipos!C:F, 2, FALSE)="Cortar",1,0)),0, IF(VLOOKUP(Trees[[#This Row],[Arbol]],Equipos!C:F, 2, FALSE)="Cortar",1,0))</f>
        <v>0</v>
      </c>
      <c r="AI223" s="167">
        <f t="array" aca="1" ref="AI223" ca="1">SUM(1*(NumCoupes=B223))</f>
        <v>2</v>
      </c>
    </row>
    <row r="224" spans="2:35">
      <c r="B224" s="154"/>
      <c r="C224" s="155"/>
      <c r="D224" s="156"/>
      <c r="E224" s="157"/>
      <c r="F224" s="158"/>
      <c r="G224" s="159"/>
      <c r="H224" s="154"/>
      <c r="I224" s="155"/>
      <c r="J224" s="156"/>
      <c r="K224" s="156"/>
      <c r="L224" s="154"/>
      <c r="M224" s="154"/>
      <c r="N224" s="154"/>
      <c r="O224" s="155"/>
      <c r="P224" s="160"/>
      <c r="Q224" s="154"/>
      <c r="R224" s="154"/>
      <c r="S224" s="154"/>
      <c r="T224" s="158"/>
      <c r="U224" s="159"/>
      <c r="V224" s="161"/>
      <c r="W224" s="161"/>
      <c r="X224" s="161"/>
      <c r="Y224" s="161"/>
      <c r="Z224" s="162">
        <f t="shared" si="9"/>
        <v>0</v>
      </c>
      <c r="AA224" s="163">
        <f t="shared" si="10"/>
        <v>0</v>
      </c>
      <c r="AB224" s="431">
        <f>(3.14/4)*(Trees[[#This Row],[Diam]]/100)^2</f>
        <v>0</v>
      </c>
      <c r="AC224" s="164">
        <f>Trees[[#This Row],[Volumen]]</f>
        <v>0</v>
      </c>
      <c r="AD224" s="165" t="str">
        <f t="shared" si="11"/>
        <v>D</v>
      </c>
      <c r="AE224" s="166">
        <f>Industrias!S227</f>
        <v>0</v>
      </c>
      <c r="AF224" s="167" cm="1">
        <f t="array" ref="AF224">NoteEcolo(U224)</f>
        <v>0</v>
      </c>
      <c r="AG224" s="167">
        <f>PI()*(Trees[[#This Row],[Diam]]/2)^2</f>
        <v>0</v>
      </c>
      <c r="AH224" s="167">
        <f>IF(ISNA(IF(VLOOKUP(Trees[[#This Row],[Arbol]],Equipos!C:F, 2, FALSE)="Cortar",1,0)),0, IF(VLOOKUP(Trees[[#This Row],[Arbol]],Equipos!C:F, 2, FALSE)="Cortar",1,0))</f>
        <v>0</v>
      </c>
      <c r="AI224" s="167">
        <f t="array" aca="1" ref="AI224" ca="1">SUM(1*(NumCoupes=B224))</f>
        <v>2</v>
      </c>
    </row>
    <row r="225" spans="2:35">
      <c r="B225" s="154"/>
      <c r="C225" s="155"/>
      <c r="D225" s="156"/>
      <c r="E225" s="157"/>
      <c r="F225" s="158"/>
      <c r="G225" s="159"/>
      <c r="H225" s="154"/>
      <c r="I225" s="155"/>
      <c r="J225" s="156"/>
      <c r="K225" s="156"/>
      <c r="L225" s="154"/>
      <c r="M225" s="154"/>
      <c r="N225" s="154"/>
      <c r="O225" s="155"/>
      <c r="P225" s="160"/>
      <c r="Q225" s="154"/>
      <c r="R225" s="154"/>
      <c r="S225" s="154"/>
      <c r="T225" s="158"/>
      <c r="U225" s="159"/>
      <c r="V225" s="161"/>
      <c r="W225" s="161"/>
      <c r="X225" s="161"/>
      <c r="Y225" s="161"/>
      <c r="Z225" s="162">
        <f t="shared" si="9"/>
        <v>0</v>
      </c>
      <c r="AA225" s="163">
        <f t="shared" si="10"/>
        <v>0</v>
      </c>
      <c r="AB225" s="431">
        <f>(3.14/4)*(Trees[[#This Row],[Diam]]/100)^2</f>
        <v>0</v>
      </c>
      <c r="AC225" s="164">
        <f>Trees[[#This Row],[Volumen]]</f>
        <v>0</v>
      </c>
      <c r="AD225" s="165" t="str">
        <f t="shared" si="11"/>
        <v>D</v>
      </c>
      <c r="AE225" s="166">
        <f>Industrias!S228</f>
        <v>0</v>
      </c>
      <c r="AF225" s="167" cm="1">
        <f t="array" ref="AF225">NoteEcolo(U225)</f>
        <v>0</v>
      </c>
      <c r="AG225" s="167">
        <f>PI()*(Trees[[#This Row],[Diam]]/2)^2</f>
        <v>0</v>
      </c>
      <c r="AH225" s="167">
        <f>IF(ISNA(IF(VLOOKUP(Trees[[#This Row],[Arbol]],Equipos!C:F, 2, FALSE)="Cortar",1,0)),0, IF(VLOOKUP(Trees[[#This Row],[Arbol]],Equipos!C:F, 2, FALSE)="Cortar",1,0))</f>
        <v>0</v>
      </c>
      <c r="AI225" s="167">
        <f t="array" aca="1" ref="AI225" ca="1">SUM(1*(NumCoupes=B225))</f>
        <v>2</v>
      </c>
    </row>
    <row r="226" spans="2:35">
      <c r="B226" s="154"/>
      <c r="C226" s="155"/>
      <c r="D226" s="156"/>
      <c r="E226" s="157"/>
      <c r="F226" s="158"/>
      <c r="G226" s="159"/>
      <c r="H226" s="154"/>
      <c r="I226" s="155"/>
      <c r="J226" s="156"/>
      <c r="K226" s="156"/>
      <c r="L226" s="154"/>
      <c r="M226" s="154"/>
      <c r="N226" s="154"/>
      <c r="O226" s="155"/>
      <c r="P226" s="160"/>
      <c r="Q226" s="154"/>
      <c r="R226" s="154"/>
      <c r="S226" s="154"/>
      <c r="T226" s="158"/>
      <c r="U226" s="159"/>
      <c r="V226" s="161"/>
      <c r="W226" s="161"/>
      <c r="X226" s="161"/>
      <c r="Y226" s="161"/>
      <c r="Z226" s="162">
        <f t="shared" si="9"/>
        <v>0</v>
      </c>
      <c r="AA226" s="163">
        <f t="shared" si="10"/>
        <v>0</v>
      </c>
      <c r="AB226" s="431">
        <f>(3.14/4)*(Trees[[#This Row],[Diam]]/100)^2</f>
        <v>0</v>
      </c>
      <c r="AC226" s="164">
        <f>Trees[[#This Row],[Volumen]]</f>
        <v>0</v>
      </c>
      <c r="AD226" s="165" t="str">
        <f t="shared" si="11"/>
        <v>D</v>
      </c>
      <c r="AE226" s="166">
        <f>Industrias!S229</f>
        <v>0</v>
      </c>
      <c r="AF226" s="167" cm="1">
        <f t="array" ref="AF226">NoteEcolo(U226)</f>
        <v>0</v>
      </c>
      <c r="AG226" s="167">
        <f>PI()*(Trees[[#This Row],[Diam]]/2)^2</f>
        <v>0</v>
      </c>
      <c r="AH226" s="167">
        <f>IF(ISNA(IF(VLOOKUP(Trees[[#This Row],[Arbol]],Equipos!C:F, 2, FALSE)="Cortar",1,0)),0, IF(VLOOKUP(Trees[[#This Row],[Arbol]],Equipos!C:F, 2, FALSE)="Cortar",1,0))</f>
        <v>0</v>
      </c>
      <c r="AI226" s="167">
        <f t="array" aca="1" ref="AI226" ca="1">SUM(1*(NumCoupes=B226))</f>
        <v>2</v>
      </c>
    </row>
    <row r="227" spans="2:35">
      <c r="B227" s="154"/>
      <c r="C227" s="155"/>
      <c r="D227" s="156"/>
      <c r="E227" s="157"/>
      <c r="F227" s="158"/>
      <c r="G227" s="159"/>
      <c r="H227" s="154"/>
      <c r="I227" s="155"/>
      <c r="J227" s="156"/>
      <c r="K227" s="156"/>
      <c r="L227" s="154"/>
      <c r="M227" s="154"/>
      <c r="N227" s="154"/>
      <c r="O227" s="155"/>
      <c r="P227" s="160"/>
      <c r="Q227" s="154"/>
      <c r="R227" s="154"/>
      <c r="S227" s="154"/>
      <c r="T227" s="158"/>
      <c r="U227" s="159"/>
      <c r="V227" s="161"/>
      <c r="W227" s="161"/>
      <c r="X227" s="161"/>
      <c r="Y227" s="161"/>
      <c r="Z227" s="162">
        <f t="shared" si="9"/>
        <v>0</v>
      </c>
      <c r="AA227" s="163">
        <f t="shared" si="10"/>
        <v>0</v>
      </c>
      <c r="AB227" s="431">
        <f>(3.14/4)*(Trees[[#This Row],[Diam]]/100)^2</f>
        <v>0</v>
      </c>
      <c r="AC227" s="164">
        <f>Trees[[#This Row],[Volumen]]</f>
        <v>0</v>
      </c>
      <c r="AD227" s="165" t="str">
        <f t="shared" si="11"/>
        <v>D</v>
      </c>
      <c r="AE227" s="166">
        <f>Industrias!S230</f>
        <v>0</v>
      </c>
      <c r="AF227" s="167" cm="1">
        <f t="array" ref="AF227">NoteEcolo(U227)</f>
        <v>0</v>
      </c>
      <c r="AG227" s="167">
        <f>PI()*(Trees[[#This Row],[Diam]]/2)^2</f>
        <v>0</v>
      </c>
      <c r="AH227" s="167">
        <f>IF(ISNA(IF(VLOOKUP(Trees[[#This Row],[Arbol]],Equipos!C:F, 2, FALSE)="Cortar",1,0)),0, IF(VLOOKUP(Trees[[#This Row],[Arbol]],Equipos!C:F, 2, FALSE)="Cortar",1,0))</f>
        <v>0</v>
      </c>
      <c r="AI227" s="167">
        <f t="array" aca="1" ref="AI227" ca="1">SUM(1*(NumCoupes=B227))</f>
        <v>2</v>
      </c>
    </row>
    <row r="228" spans="2:35">
      <c r="B228" s="154"/>
      <c r="C228" s="155"/>
      <c r="D228" s="156"/>
      <c r="E228" s="157"/>
      <c r="F228" s="158"/>
      <c r="G228" s="159"/>
      <c r="H228" s="154"/>
      <c r="I228" s="155"/>
      <c r="J228" s="156"/>
      <c r="K228" s="156"/>
      <c r="L228" s="154"/>
      <c r="M228" s="154"/>
      <c r="N228" s="154"/>
      <c r="O228" s="155"/>
      <c r="P228" s="160"/>
      <c r="Q228" s="154"/>
      <c r="R228" s="154"/>
      <c r="S228" s="154"/>
      <c r="T228" s="158"/>
      <c r="U228" s="159"/>
      <c r="V228" s="161"/>
      <c r="W228" s="161"/>
      <c r="X228" s="161"/>
      <c r="Y228" s="161"/>
      <c r="Z228" s="162">
        <f t="shared" si="9"/>
        <v>0</v>
      </c>
      <c r="AA228" s="163">
        <f t="shared" si="10"/>
        <v>0</v>
      </c>
      <c r="AB228" s="431">
        <f>(3.14/4)*(Trees[[#This Row],[Diam]]/100)^2</f>
        <v>0</v>
      </c>
      <c r="AC228" s="164">
        <f>Trees[[#This Row],[Volumen]]</f>
        <v>0</v>
      </c>
      <c r="AD228" s="165" t="str">
        <f t="shared" si="11"/>
        <v>D</v>
      </c>
      <c r="AE228" s="166">
        <f>Industrias!S231</f>
        <v>0</v>
      </c>
      <c r="AF228" s="167" cm="1">
        <f t="array" ref="AF228">NoteEcolo(U228)</f>
        <v>0</v>
      </c>
      <c r="AG228" s="167">
        <f>PI()*(Trees[[#This Row],[Diam]]/2)^2</f>
        <v>0</v>
      </c>
      <c r="AH228" s="167">
        <f>IF(ISNA(IF(VLOOKUP(Trees[[#This Row],[Arbol]],Equipos!C:F, 2, FALSE)="Cortar",1,0)),0, IF(VLOOKUP(Trees[[#This Row],[Arbol]],Equipos!C:F, 2, FALSE)="Cortar",1,0))</f>
        <v>0</v>
      </c>
      <c r="AI228" s="167">
        <f t="array" aca="1" ref="AI228" ca="1">SUM(1*(NumCoupes=B228))</f>
        <v>2</v>
      </c>
    </row>
    <row r="229" spans="2:35">
      <c r="B229" s="154"/>
      <c r="C229" s="155"/>
      <c r="D229" s="156"/>
      <c r="E229" s="157"/>
      <c r="F229" s="158"/>
      <c r="G229" s="159"/>
      <c r="H229" s="154"/>
      <c r="I229" s="155"/>
      <c r="J229" s="156"/>
      <c r="K229" s="156"/>
      <c r="L229" s="154"/>
      <c r="M229" s="154"/>
      <c r="N229" s="154"/>
      <c r="O229" s="155"/>
      <c r="P229" s="160"/>
      <c r="Q229" s="154"/>
      <c r="R229" s="154"/>
      <c r="S229" s="154"/>
      <c r="T229" s="158"/>
      <c r="U229" s="159"/>
      <c r="V229" s="161"/>
      <c r="W229" s="161"/>
      <c r="X229" s="161"/>
      <c r="Y229" s="161"/>
      <c r="Z229" s="162">
        <f t="shared" si="9"/>
        <v>0</v>
      </c>
      <c r="AA229" s="163">
        <f t="shared" si="10"/>
        <v>0</v>
      </c>
      <c r="AB229" s="431">
        <f>(3.14/4)*(Trees[[#This Row],[Diam]]/100)^2</f>
        <v>0</v>
      </c>
      <c r="AC229" s="164">
        <f>Trees[[#This Row],[Volumen]]</f>
        <v>0</v>
      </c>
      <c r="AD229" s="165" t="str">
        <f t="shared" si="11"/>
        <v>D</v>
      </c>
      <c r="AE229" s="166">
        <f>Industrias!S232</f>
        <v>0</v>
      </c>
      <c r="AF229" s="167" cm="1">
        <f t="array" ref="AF229">NoteEcolo(U229)</f>
        <v>0</v>
      </c>
      <c r="AG229" s="167">
        <f>PI()*(Trees[[#This Row],[Diam]]/2)^2</f>
        <v>0</v>
      </c>
      <c r="AH229" s="167">
        <f>IF(ISNA(IF(VLOOKUP(Trees[[#This Row],[Arbol]],Equipos!C:F, 2, FALSE)="Cortar",1,0)),0, IF(VLOOKUP(Trees[[#This Row],[Arbol]],Equipos!C:F, 2, FALSE)="Cortar",1,0))</f>
        <v>0</v>
      </c>
      <c r="AI229" s="167">
        <f t="array" aca="1" ref="AI229" ca="1">SUM(1*(NumCoupes=B229))</f>
        <v>2</v>
      </c>
    </row>
    <row r="230" spans="2:35">
      <c r="B230" s="154"/>
      <c r="C230" s="155"/>
      <c r="D230" s="156"/>
      <c r="E230" s="157"/>
      <c r="F230" s="158"/>
      <c r="G230" s="159"/>
      <c r="H230" s="154"/>
      <c r="I230" s="155"/>
      <c r="J230" s="156"/>
      <c r="K230" s="156"/>
      <c r="L230" s="154"/>
      <c r="M230" s="154"/>
      <c r="N230" s="154"/>
      <c r="O230" s="155"/>
      <c r="P230" s="160"/>
      <c r="Q230" s="154"/>
      <c r="R230" s="154"/>
      <c r="S230" s="154"/>
      <c r="T230" s="158"/>
      <c r="U230" s="159"/>
      <c r="V230" s="161"/>
      <c r="W230" s="161"/>
      <c r="X230" s="161"/>
      <c r="Y230" s="161"/>
      <c r="Z230" s="162">
        <f t="shared" si="9"/>
        <v>0</v>
      </c>
      <c r="AA230" s="163">
        <f t="shared" si="10"/>
        <v>0</v>
      </c>
      <c r="AB230" s="431">
        <f>(3.14/4)*(Trees[[#This Row],[Diam]]/100)^2</f>
        <v>0</v>
      </c>
      <c r="AC230" s="164">
        <f>Trees[[#This Row],[Volumen]]</f>
        <v>0</v>
      </c>
      <c r="AD230" s="165" t="str">
        <f t="shared" si="11"/>
        <v>D</v>
      </c>
      <c r="AE230" s="166">
        <f>Industrias!S233</f>
        <v>0</v>
      </c>
      <c r="AF230" s="167" cm="1">
        <f t="array" ref="AF230">NoteEcolo(U230)</f>
        <v>0</v>
      </c>
      <c r="AG230" s="167">
        <f>PI()*(Trees[[#This Row],[Diam]]/2)^2</f>
        <v>0</v>
      </c>
      <c r="AH230" s="167">
        <f>IF(ISNA(IF(VLOOKUP(Trees[[#This Row],[Arbol]],Equipos!C:F, 2, FALSE)="Cortar",1,0)),0, IF(VLOOKUP(Trees[[#This Row],[Arbol]],Equipos!C:F, 2, FALSE)="Cortar",1,0))</f>
        <v>0</v>
      </c>
      <c r="AI230" s="167">
        <f t="array" aca="1" ref="AI230" ca="1">SUM(1*(NumCoupes=B230))</f>
        <v>2</v>
      </c>
    </row>
    <row r="231" spans="2:35">
      <c r="B231" s="154"/>
      <c r="C231" s="155"/>
      <c r="D231" s="156"/>
      <c r="E231" s="157"/>
      <c r="F231" s="158"/>
      <c r="G231" s="159"/>
      <c r="H231" s="154"/>
      <c r="I231" s="155"/>
      <c r="J231" s="156"/>
      <c r="K231" s="156"/>
      <c r="L231" s="154"/>
      <c r="M231" s="154"/>
      <c r="N231" s="154"/>
      <c r="O231" s="155"/>
      <c r="P231" s="160"/>
      <c r="Q231" s="154"/>
      <c r="R231" s="154"/>
      <c r="S231" s="154"/>
      <c r="T231" s="158"/>
      <c r="U231" s="159"/>
      <c r="V231" s="161"/>
      <c r="W231" s="161"/>
      <c r="X231" s="161"/>
      <c r="Y231" s="161"/>
      <c r="Z231" s="162">
        <f t="shared" si="9"/>
        <v>0</v>
      </c>
      <c r="AA231" s="163">
        <f t="shared" si="10"/>
        <v>0</v>
      </c>
      <c r="AB231" s="431">
        <f>(3.14/4)*(Trees[[#This Row],[Diam]]/100)^2</f>
        <v>0</v>
      </c>
      <c r="AC231" s="164">
        <f>Trees[[#This Row],[Volumen]]</f>
        <v>0</v>
      </c>
      <c r="AD231" s="165" t="str">
        <f t="shared" si="11"/>
        <v>D</v>
      </c>
      <c r="AE231" s="166">
        <f>Industrias!S234</f>
        <v>0</v>
      </c>
      <c r="AF231" s="167" cm="1">
        <f t="array" ref="AF231">NoteEcolo(U231)</f>
        <v>0</v>
      </c>
      <c r="AG231" s="167">
        <f>PI()*(Trees[[#This Row],[Diam]]/2)^2</f>
        <v>0</v>
      </c>
      <c r="AH231" s="167">
        <f>IF(ISNA(IF(VLOOKUP(Trees[[#This Row],[Arbol]],Equipos!C:F, 2, FALSE)="Cortar",1,0)),0, IF(VLOOKUP(Trees[[#This Row],[Arbol]],Equipos!C:F, 2, FALSE)="Cortar",1,0))</f>
        <v>0</v>
      </c>
      <c r="AI231" s="167">
        <f t="array" aca="1" ref="AI231" ca="1">SUM(1*(NumCoupes=B231))</f>
        <v>2</v>
      </c>
    </row>
    <row r="232" spans="2:35">
      <c r="B232" s="154"/>
      <c r="C232" s="155"/>
      <c r="D232" s="156"/>
      <c r="E232" s="157"/>
      <c r="F232" s="158"/>
      <c r="G232" s="159"/>
      <c r="H232" s="154"/>
      <c r="I232" s="155"/>
      <c r="J232" s="156"/>
      <c r="K232" s="156"/>
      <c r="L232" s="154"/>
      <c r="M232" s="154"/>
      <c r="N232" s="154"/>
      <c r="O232" s="155"/>
      <c r="P232" s="160"/>
      <c r="Q232" s="154"/>
      <c r="R232" s="154"/>
      <c r="S232" s="154"/>
      <c r="T232" s="158"/>
      <c r="U232" s="159"/>
      <c r="V232" s="161"/>
      <c r="W232" s="161"/>
      <c r="X232" s="161"/>
      <c r="Y232" s="161"/>
      <c r="Z232" s="162">
        <f t="shared" si="9"/>
        <v>0</v>
      </c>
      <c r="AA232" s="163">
        <f t="shared" si="10"/>
        <v>0</v>
      </c>
      <c r="AB232" s="431">
        <f>(3.14/4)*(Trees[[#This Row],[Diam]]/100)^2</f>
        <v>0</v>
      </c>
      <c r="AC232" s="164">
        <f>Trees[[#This Row],[Volumen]]</f>
        <v>0</v>
      </c>
      <c r="AD232" s="165" t="str">
        <f t="shared" si="11"/>
        <v>D</v>
      </c>
      <c r="AE232" s="166">
        <f>Industrias!S235</f>
        <v>0</v>
      </c>
      <c r="AF232" s="167" cm="1">
        <f t="array" ref="AF232">NoteEcolo(U232)</f>
        <v>0</v>
      </c>
      <c r="AG232" s="167">
        <f>PI()*(Trees[[#This Row],[Diam]]/2)^2</f>
        <v>0</v>
      </c>
      <c r="AH232" s="167">
        <f>IF(ISNA(IF(VLOOKUP(Trees[[#This Row],[Arbol]],Equipos!C:F, 2, FALSE)="Cortar",1,0)),0, IF(VLOOKUP(Trees[[#This Row],[Arbol]],Equipos!C:F, 2, FALSE)="Cortar",1,0))</f>
        <v>0</v>
      </c>
      <c r="AI232" s="167">
        <f t="array" aca="1" ref="AI232" ca="1">SUM(1*(NumCoupes=B232))</f>
        <v>2</v>
      </c>
    </row>
    <row r="233" spans="2:35">
      <c r="B233" s="154"/>
      <c r="C233" s="155"/>
      <c r="D233" s="156"/>
      <c r="E233" s="157"/>
      <c r="F233" s="158"/>
      <c r="G233" s="159"/>
      <c r="H233" s="154"/>
      <c r="I233" s="155"/>
      <c r="J233" s="156"/>
      <c r="K233" s="156"/>
      <c r="L233" s="154"/>
      <c r="M233" s="154"/>
      <c r="N233" s="154"/>
      <c r="O233" s="155"/>
      <c r="P233" s="160"/>
      <c r="Q233" s="154"/>
      <c r="R233" s="154"/>
      <c r="S233" s="154"/>
      <c r="T233" s="158"/>
      <c r="U233" s="159"/>
      <c r="V233" s="161"/>
      <c r="W233" s="161"/>
      <c r="X233" s="161"/>
      <c r="Y233" s="161"/>
      <c r="Z233" s="162">
        <f t="shared" si="9"/>
        <v>0</v>
      </c>
      <c r="AA233" s="163">
        <f t="shared" si="10"/>
        <v>0</v>
      </c>
      <c r="AB233" s="431">
        <f>(3.14/4)*(Trees[[#This Row],[Diam]]/100)^2</f>
        <v>0</v>
      </c>
      <c r="AC233" s="164">
        <f>Trees[[#This Row],[Volumen]]</f>
        <v>0</v>
      </c>
      <c r="AD233" s="165" t="str">
        <f t="shared" si="11"/>
        <v>D</v>
      </c>
      <c r="AE233" s="166">
        <f>Industrias!S236</f>
        <v>0</v>
      </c>
      <c r="AF233" s="167" cm="1">
        <f t="array" ref="AF233">NoteEcolo(U233)</f>
        <v>0</v>
      </c>
      <c r="AG233" s="167">
        <f>PI()*(Trees[[#This Row],[Diam]]/2)^2</f>
        <v>0</v>
      </c>
      <c r="AH233" s="167">
        <f>IF(ISNA(IF(VLOOKUP(Trees[[#This Row],[Arbol]],Equipos!C:F, 2, FALSE)="Cortar",1,0)),0, IF(VLOOKUP(Trees[[#This Row],[Arbol]],Equipos!C:F, 2, FALSE)="Cortar",1,0))</f>
        <v>0</v>
      </c>
      <c r="AI233" s="167">
        <f t="array" aca="1" ref="AI233" ca="1">SUM(1*(NumCoupes=B233))</f>
        <v>2</v>
      </c>
    </row>
    <row r="234" spans="2:35">
      <c r="B234" s="154"/>
      <c r="C234" s="155"/>
      <c r="D234" s="156"/>
      <c r="E234" s="157"/>
      <c r="F234" s="158"/>
      <c r="G234" s="159"/>
      <c r="H234" s="154"/>
      <c r="I234" s="155"/>
      <c r="J234" s="156"/>
      <c r="K234" s="156"/>
      <c r="L234" s="154"/>
      <c r="M234" s="154"/>
      <c r="N234" s="154"/>
      <c r="O234" s="155"/>
      <c r="P234" s="160"/>
      <c r="Q234" s="154"/>
      <c r="R234" s="154"/>
      <c r="S234" s="154"/>
      <c r="T234" s="158"/>
      <c r="U234" s="159"/>
      <c r="V234" s="161"/>
      <c r="W234" s="161"/>
      <c r="X234" s="161"/>
      <c r="Y234" s="161"/>
      <c r="Z234" s="162">
        <f t="shared" si="9"/>
        <v>0</v>
      </c>
      <c r="AA234" s="163">
        <f t="shared" si="10"/>
        <v>0</v>
      </c>
      <c r="AB234" s="431">
        <f>(3.14/4)*(Trees[[#This Row],[Diam]]/100)^2</f>
        <v>0</v>
      </c>
      <c r="AC234" s="164">
        <f>Trees[[#This Row],[Volumen]]</f>
        <v>0</v>
      </c>
      <c r="AD234" s="165" t="str">
        <f t="shared" si="11"/>
        <v>D</v>
      </c>
      <c r="AE234" s="166">
        <f>Industrias!S237</f>
        <v>0</v>
      </c>
      <c r="AF234" s="167" cm="1">
        <f t="array" ref="AF234">NoteEcolo(U234)</f>
        <v>0</v>
      </c>
      <c r="AG234" s="167">
        <f>PI()*(Trees[[#This Row],[Diam]]/2)^2</f>
        <v>0</v>
      </c>
      <c r="AH234" s="167">
        <f>IF(ISNA(IF(VLOOKUP(Trees[[#This Row],[Arbol]],Equipos!C:F, 2, FALSE)="Cortar",1,0)),0, IF(VLOOKUP(Trees[[#This Row],[Arbol]],Equipos!C:F, 2, FALSE)="Cortar",1,0))</f>
        <v>0</v>
      </c>
      <c r="AI234" s="167">
        <f t="array" aca="1" ref="AI234" ca="1">SUM(1*(NumCoupes=B234))</f>
        <v>2</v>
      </c>
    </row>
    <row r="235" spans="2:35">
      <c r="B235" s="154"/>
      <c r="C235" s="155"/>
      <c r="D235" s="156"/>
      <c r="E235" s="157"/>
      <c r="F235" s="158"/>
      <c r="G235" s="159"/>
      <c r="H235" s="154"/>
      <c r="I235" s="155"/>
      <c r="J235" s="156"/>
      <c r="K235" s="156"/>
      <c r="L235" s="154"/>
      <c r="M235" s="154"/>
      <c r="N235" s="154"/>
      <c r="O235" s="155"/>
      <c r="P235" s="160"/>
      <c r="Q235" s="154"/>
      <c r="R235" s="154"/>
      <c r="S235" s="154"/>
      <c r="T235" s="158"/>
      <c r="U235" s="159"/>
      <c r="V235" s="161"/>
      <c r="W235" s="161"/>
      <c r="X235" s="161"/>
      <c r="Y235" s="161"/>
      <c r="Z235" s="162">
        <f t="shared" si="9"/>
        <v>0</v>
      </c>
      <c r="AA235" s="163">
        <f t="shared" si="10"/>
        <v>0</v>
      </c>
      <c r="AB235" s="431">
        <f>(3.14/4)*(Trees[[#This Row],[Diam]]/100)^2</f>
        <v>0</v>
      </c>
      <c r="AC235" s="164">
        <f>Trees[[#This Row],[Volumen]]</f>
        <v>0</v>
      </c>
      <c r="AD235" s="165" t="str">
        <f t="shared" si="11"/>
        <v>D</v>
      </c>
      <c r="AE235" s="166">
        <f>Industrias!S238</f>
        <v>0</v>
      </c>
      <c r="AF235" s="167" cm="1">
        <f t="array" ref="AF235">NoteEcolo(U235)</f>
        <v>0</v>
      </c>
      <c r="AG235" s="167">
        <f>PI()*(Trees[[#This Row],[Diam]]/2)^2</f>
        <v>0</v>
      </c>
      <c r="AH235" s="167">
        <f>IF(ISNA(IF(VLOOKUP(Trees[[#This Row],[Arbol]],Equipos!C:F, 2, FALSE)="Cortar",1,0)),0, IF(VLOOKUP(Trees[[#This Row],[Arbol]],Equipos!C:F, 2, FALSE)="Cortar",1,0))</f>
        <v>0</v>
      </c>
      <c r="AI235" s="167">
        <f t="array" aca="1" ref="AI235" ca="1">SUM(1*(NumCoupes=B235))</f>
        <v>2</v>
      </c>
    </row>
    <row r="236" spans="2:35">
      <c r="B236" s="154"/>
      <c r="C236" s="155"/>
      <c r="D236" s="156"/>
      <c r="E236" s="157"/>
      <c r="F236" s="158"/>
      <c r="G236" s="159"/>
      <c r="H236" s="154"/>
      <c r="I236" s="155"/>
      <c r="J236" s="156"/>
      <c r="K236" s="156"/>
      <c r="L236" s="154"/>
      <c r="M236" s="154"/>
      <c r="N236" s="154"/>
      <c r="O236" s="155"/>
      <c r="P236" s="160"/>
      <c r="Q236" s="154"/>
      <c r="R236" s="154"/>
      <c r="S236" s="154"/>
      <c r="T236" s="158"/>
      <c r="U236" s="159"/>
      <c r="V236" s="161"/>
      <c r="W236" s="161"/>
      <c r="X236" s="161"/>
      <c r="Y236" s="161"/>
      <c r="Z236" s="162">
        <f t="shared" si="9"/>
        <v>0</v>
      </c>
      <c r="AA236" s="163">
        <f t="shared" si="10"/>
        <v>0</v>
      </c>
      <c r="AB236" s="431">
        <f>(3.14/4)*(Trees[[#This Row],[Diam]]/100)^2</f>
        <v>0</v>
      </c>
      <c r="AC236" s="164">
        <f>Trees[[#This Row],[Volumen]]</f>
        <v>0</v>
      </c>
      <c r="AD236" s="165" t="str">
        <f t="shared" si="11"/>
        <v>D</v>
      </c>
      <c r="AE236" s="166">
        <f>Industrias!S239</f>
        <v>0</v>
      </c>
      <c r="AF236" s="167" cm="1">
        <f t="array" ref="AF236">NoteEcolo(U236)</f>
        <v>0</v>
      </c>
      <c r="AG236" s="167">
        <f>PI()*(Trees[[#This Row],[Diam]]/2)^2</f>
        <v>0</v>
      </c>
      <c r="AH236" s="167">
        <f>IF(ISNA(IF(VLOOKUP(Trees[[#This Row],[Arbol]],Equipos!C:F, 2, FALSE)="Cortar",1,0)),0, IF(VLOOKUP(Trees[[#This Row],[Arbol]],Equipos!C:F, 2, FALSE)="Cortar",1,0))</f>
        <v>0</v>
      </c>
      <c r="AI236" s="167">
        <f t="array" aca="1" ref="AI236" ca="1">SUM(1*(NumCoupes=B236))</f>
        <v>2</v>
      </c>
    </row>
    <row r="237" spans="2:35">
      <c r="B237" s="154"/>
      <c r="C237" s="155"/>
      <c r="D237" s="156"/>
      <c r="E237" s="157"/>
      <c r="F237" s="158"/>
      <c r="G237" s="159"/>
      <c r="H237" s="154"/>
      <c r="I237" s="155"/>
      <c r="J237" s="156"/>
      <c r="K237" s="156"/>
      <c r="L237" s="154"/>
      <c r="M237" s="154"/>
      <c r="N237" s="154"/>
      <c r="O237" s="155"/>
      <c r="P237" s="160"/>
      <c r="Q237" s="154"/>
      <c r="R237" s="154"/>
      <c r="S237" s="154"/>
      <c r="T237" s="158"/>
      <c r="U237" s="159"/>
      <c r="V237" s="161"/>
      <c r="W237" s="161"/>
      <c r="X237" s="161"/>
      <c r="Y237" s="161"/>
      <c r="Z237" s="162">
        <f t="shared" si="9"/>
        <v>0</v>
      </c>
      <c r="AA237" s="163">
        <f t="shared" si="10"/>
        <v>0</v>
      </c>
      <c r="AB237" s="431">
        <f>(3.14/4)*(Trees[[#This Row],[Diam]]/100)^2</f>
        <v>0</v>
      </c>
      <c r="AC237" s="164">
        <f>Trees[[#This Row],[Volumen]]</f>
        <v>0</v>
      </c>
      <c r="AD237" s="165" t="str">
        <f t="shared" si="11"/>
        <v>D</v>
      </c>
      <c r="AE237" s="166">
        <f>Industrias!S240</f>
        <v>0</v>
      </c>
      <c r="AF237" s="167" cm="1">
        <f t="array" ref="AF237">NoteEcolo(U237)</f>
        <v>0</v>
      </c>
      <c r="AG237" s="167">
        <f>PI()*(Trees[[#This Row],[Diam]]/2)^2</f>
        <v>0</v>
      </c>
      <c r="AH237" s="167">
        <f>IF(ISNA(IF(VLOOKUP(Trees[[#This Row],[Arbol]],Equipos!C:F, 2, FALSE)="Cortar",1,0)),0, IF(VLOOKUP(Trees[[#This Row],[Arbol]],Equipos!C:F, 2, FALSE)="Cortar",1,0))</f>
        <v>0</v>
      </c>
      <c r="AI237" s="167">
        <f t="array" aca="1" ref="AI237" ca="1">SUM(1*(NumCoupes=B237))</f>
        <v>2</v>
      </c>
    </row>
    <row r="238" spans="2:35">
      <c r="B238" s="154"/>
      <c r="C238" s="155"/>
      <c r="D238" s="156"/>
      <c r="E238" s="157"/>
      <c r="F238" s="158"/>
      <c r="G238" s="159"/>
      <c r="H238" s="154"/>
      <c r="I238" s="155"/>
      <c r="J238" s="156"/>
      <c r="K238" s="156"/>
      <c r="L238" s="154"/>
      <c r="M238" s="154"/>
      <c r="N238" s="154"/>
      <c r="O238" s="155"/>
      <c r="P238" s="160"/>
      <c r="Q238" s="154"/>
      <c r="R238" s="154"/>
      <c r="S238" s="154"/>
      <c r="T238" s="158"/>
      <c r="U238" s="159"/>
      <c r="V238" s="161"/>
      <c r="W238" s="161"/>
      <c r="X238" s="161"/>
      <c r="Y238" s="161"/>
      <c r="Z238" s="162">
        <f t="shared" si="9"/>
        <v>0</v>
      </c>
      <c r="AA238" s="163">
        <f t="shared" si="10"/>
        <v>0</v>
      </c>
      <c r="AB238" s="431">
        <f>(3.14/4)*(Trees[[#This Row],[Diam]]/100)^2</f>
        <v>0</v>
      </c>
      <c r="AC238" s="164">
        <f>Trees[[#This Row],[Volumen]]</f>
        <v>0</v>
      </c>
      <c r="AD238" s="165" t="str">
        <f t="shared" si="11"/>
        <v>D</v>
      </c>
      <c r="AE238" s="166">
        <f>Industrias!S241</f>
        <v>0</v>
      </c>
      <c r="AF238" s="167" cm="1">
        <f t="array" ref="AF238">NoteEcolo(U238)</f>
        <v>0</v>
      </c>
      <c r="AG238" s="167">
        <f>PI()*(Trees[[#This Row],[Diam]]/2)^2</f>
        <v>0</v>
      </c>
      <c r="AH238" s="167">
        <f>IF(ISNA(IF(VLOOKUP(Trees[[#This Row],[Arbol]],Equipos!C:F, 2, FALSE)="Cortar",1,0)),0, IF(VLOOKUP(Trees[[#This Row],[Arbol]],Equipos!C:F, 2, FALSE)="Cortar",1,0))</f>
        <v>0</v>
      </c>
      <c r="AI238" s="167">
        <f t="array" aca="1" ref="AI238" ca="1">SUM(1*(NumCoupes=B238))</f>
        <v>2</v>
      </c>
    </row>
    <row r="239" spans="2:35">
      <c r="B239" s="154"/>
      <c r="C239" s="155"/>
      <c r="D239" s="156"/>
      <c r="E239" s="157"/>
      <c r="F239" s="158"/>
      <c r="G239" s="159"/>
      <c r="H239" s="154"/>
      <c r="I239" s="155"/>
      <c r="J239" s="156"/>
      <c r="K239" s="156"/>
      <c r="L239" s="154"/>
      <c r="M239" s="154"/>
      <c r="N239" s="154"/>
      <c r="O239" s="155"/>
      <c r="P239" s="160"/>
      <c r="Q239" s="154"/>
      <c r="R239" s="154"/>
      <c r="S239" s="154"/>
      <c r="T239" s="158"/>
      <c r="U239" s="159"/>
      <c r="V239" s="161"/>
      <c r="W239" s="161"/>
      <c r="X239" s="161"/>
      <c r="Y239" s="161"/>
      <c r="Z239" s="162">
        <f t="shared" si="9"/>
        <v>0</v>
      </c>
      <c r="AA239" s="163">
        <f t="shared" si="10"/>
        <v>0</v>
      </c>
      <c r="AB239" s="431">
        <f>(3.14/4)*(Trees[[#This Row],[Diam]]/100)^2</f>
        <v>0</v>
      </c>
      <c r="AC239" s="164">
        <f>Trees[[#This Row],[Volumen]]</f>
        <v>0</v>
      </c>
      <c r="AD239" s="165" t="str">
        <f t="shared" si="11"/>
        <v>D</v>
      </c>
      <c r="AE239" s="166">
        <f>Industrias!S242</f>
        <v>0</v>
      </c>
      <c r="AF239" s="167" cm="1">
        <f t="array" ref="AF239">NoteEcolo(U239)</f>
        <v>0</v>
      </c>
      <c r="AG239" s="167">
        <f>PI()*(Trees[[#This Row],[Diam]]/2)^2</f>
        <v>0</v>
      </c>
      <c r="AH239" s="167">
        <f>IF(ISNA(IF(VLOOKUP(Trees[[#This Row],[Arbol]],Equipos!C:F, 2, FALSE)="Cortar",1,0)),0, IF(VLOOKUP(Trees[[#This Row],[Arbol]],Equipos!C:F, 2, FALSE)="Cortar",1,0))</f>
        <v>0</v>
      </c>
      <c r="AI239" s="167">
        <f t="array" aca="1" ref="AI239" ca="1">SUM(1*(NumCoupes=B239))</f>
        <v>2</v>
      </c>
    </row>
    <row r="240" spans="2:35">
      <c r="B240" s="154"/>
      <c r="C240" s="155"/>
      <c r="D240" s="156"/>
      <c r="E240" s="157"/>
      <c r="F240" s="158"/>
      <c r="G240" s="159"/>
      <c r="H240" s="154"/>
      <c r="I240" s="155"/>
      <c r="J240" s="156"/>
      <c r="K240" s="156"/>
      <c r="L240" s="154"/>
      <c r="M240" s="154"/>
      <c r="N240" s="154"/>
      <c r="O240" s="155"/>
      <c r="P240" s="160"/>
      <c r="Q240" s="154"/>
      <c r="R240" s="154"/>
      <c r="S240" s="154"/>
      <c r="T240" s="158"/>
      <c r="U240" s="159"/>
      <c r="V240" s="161"/>
      <c r="W240" s="161"/>
      <c r="X240" s="161"/>
      <c r="Y240" s="161"/>
      <c r="Z240" s="162">
        <f t="shared" si="9"/>
        <v>0</v>
      </c>
      <c r="AA240" s="163">
        <f t="shared" si="10"/>
        <v>0</v>
      </c>
      <c r="AB240" s="431">
        <f>(3.14/4)*(Trees[[#This Row],[Diam]]/100)^2</f>
        <v>0</v>
      </c>
      <c r="AC240" s="164">
        <f>Trees[[#This Row],[Volumen]]</f>
        <v>0</v>
      </c>
      <c r="AD240" s="165" t="str">
        <f t="shared" si="11"/>
        <v>D</v>
      </c>
      <c r="AE240" s="166">
        <f>Industrias!S243</f>
        <v>0</v>
      </c>
      <c r="AF240" s="167" cm="1">
        <f t="array" ref="AF240">NoteEcolo(U240)</f>
        <v>0</v>
      </c>
      <c r="AG240" s="167">
        <f>PI()*(Trees[[#This Row],[Diam]]/2)^2</f>
        <v>0</v>
      </c>
      <c r="AH240" s="167">
        <f>IF(ISNA(IF(VLOOKUP(Trees[[#This Row],[Arbol]],Equipos!C:F, 2, FALSE)="Cortar",1,0)),0, IF(VLOOKUP(Trees[[#This Row],[Arbol]],Equipos!C:F, 2, FALSE)="Cortar",1,0))</f>
        <v>0</v>
      </c>
      <c r="AI240" s="167">
        <f t="array" aca="1" ref="AI240" ca="1">SUM(1*(NumCoupes=B240))</f>
        <v>2</v>
      </c>
    </row>
    <row r="241" spans="2:35">
      <c r="B241" s="154"/>
      <c r="C241" s="155"/>
      <c r="D241" s="156"/>
      <c r="E241" s="157"/>
      <c r="F241" s="158"/>
      <c r="G241" s="159"/>
      <c r="H241" s="154"/>
      <c r="I241" s="155"/>
      <c r="J241" s="156"/>
      <c r="K241" s="156"/>
      <c r="L241" s="154"/>
      <c r="M241" s="154"/>
      <c r="N241" s="154"/>
      <c r="O241" s="155"/>
      <c r="P241" s="160"/>
      <c r="Q241" s="154"/>
      <c r="R241" s="154"/>
      <c r="S241" s="154"/>
      <c r="T241" s="158"/>
      <c r="U241" s="159"/>
      <c r="V241" s="161"/>
      <c r="W241" s="161"/>
      <c r="X241" s="161"/>
      <c r="Y241" s="161"/>
      <c r="Z241" s="162">
        <f t="shared" si="9"/>
        <v>0</v>
      </c>
      <c r="AA241" s="163">
        <f t="shared" si="10"/>
        <v>0</v>
      </c>
      <c r="AB241" s="431">
        <f>(3.14/4)*(Trees[[#This Row],[Diam]]/100)^2</f>
        <v>0</v>
      </c>
      <c r="AC241" s="164">
        <f>Trees[[#This Row],[Volumen]]</f>
        <v>0</v>
      </c>
      <c r="AD241" s="165" t="str">
        <f t="shared" si="11"/>
        <v>D</v>
      </c>
      <c r="AE241" s="166">
        <f>Industrias!S244</f>
        <v>0</v>
      </c>
      <c r="AF241" s="167" cm="1">
        <f t="array" ref="AF241">NoteEcolo(U241)</f>
        <v>0</v>
      </c>
      <c r="AG241" s="167">
        <f>PI()*(Trees[[#This Row],[Diam]]/2)^2</f>
        <v>0</v>
      </c>
      <c r="AH241" s="167">
        <f>IF(ISNA(IF(VLOOKUP(Trees[[#This Row],[Arbol]],Equipos!C:F, 2, FALSE)="Cortar",1,0)),0, IF(VLOOKUP(Trees[[#This Row],[Arbol]],Equipos!C:F, 2, FALSE)="Cortar",1,0))</f>
        <v>0</v>
      </c>
      <c r="AI241" s="167">
        <f t="array" aca="1" ref="AI241" ca="1">SUM(1*(NumCoupes=B241))</f>
        <v>2</v>
      </c>
    </row>
    <row r="242" spans="2:35">
      <c r="B242" s="154"/>
      <c r="C242" s="155"/>
      <c r="D242" s="156"/>
      <c r="E242" s="157"/>
      <c r="F242" s="158"/>
      <c r="G242" s="159"/>
      <c r="H242" s="154"/>
      <c r="I242" s="155"/>
      <c r="J242" s="156"/>
      <c r="K242" s="156"/>
      <c r="L242" s="154"/>
      <c r="M242" s="154"/>
      <c r="N242" s="154"/>
      <c r="O242" s="155"/>
      <c r="P242" s="160"/>
      <c r="Q242" s="154"/>
      <c r="R242" s="154"/>
      <c r="S242" s="154"/>
      <c r="T242" s="158"/>
      <c r="U242" s="159"/>
      <c r="V242" s="161"/>
      <c r="W242" s="161"/>
      <c r="X242" s="161"/>
      <c r="Y242" s="161"/>
      <c r="Z242" s="162">
        <f t="shared" si="9"/>
        <v>0</v>
      </c>
      <c r="AA242" s="163">
        <f t="shared" si="10"/>
        <v>0</v>
      </c>
      <c r="AB242" s="431">
        <f>(3.14/4)*(Trees[[#This Row],[Diam]]/100)^2</f>
        <v>0</v>
      </c>
      <c r="AC242" s="164">
        <f>Trees[[#This Row],[Volumen]]</f>
        <v>0</v>
      </c>
      <c r="AD242" s="165" t="str">
        <f t="shared" si="11"/>
        <v>D</v>
      </c>
      <c r="AE242" s="166">
        <f>Industrias!S245</f>
        <v>0</v>
      </c>
      <c r="AF242" s="167" cm="1">
        <f t="array" ref="AF242">NoteEcolo(U242)</f>
        <v>0</v>
      </c>
      <c r="AG242" s="167">
        <f>PI()*(Trees[[#This Row],[Diam]]/2)^2</f>
        <v>0</v>
      </c>
      <c r="AH242" s="167">
        <f>IF(ISNA(IF(VLOOKUP(Trees[[#This Row],[Arbol]],Equipos!C:F, 2, FALSE)="Cortar",1,0)),0, IF(VLOOKUP(Trees[[#This Row],[Arbol]],Equipos!C:F, 2, FALSE)="Cortar",1,0))</f>
        <v>0</v>
      </c>
      <c r="AI242" s="167">
        <f t="array" aca="1" ref="AI242" ca="1">SUM(1*(NumCoupes=B242))</f>
        <v>2</v>
      </c>
    </row>
    <row r="243" spans="2:35">
      <c r="B243" s="154"/>
      <c r="C243" s="155"/>
      <c r="D243" s="156"/>
      <c r="E243" s="157"/>
      <c r="F243" s="158"/>
      <c r="G243" s="159"/>
      <c r="H243" s="154"/>
      <c r="I243" s="155"/>
      <c r="J243" s="156"/>
      <c r="K243" s="156"/>
      <c r="L243" s="154"/>
      <c r="M243" s="154"/>
      <c r="N243" s="154"/>
      <c r="O243" s="155"/>
      <c r="P243" s="160"/>
      <c r="Q243" s="154"/>
      <c r="R243" s="154"/>
      <c r="S243" s="154"/>
      <c r="T243" s="158"/>
      <c r="U243" s="159"/>
      <c r="V243" s="161"/>
      <c r="W243" s="161"/>
      <c r="X243" s="161"/>
      <c r="Y243" s="161"/>
      <c r="Z243" s="162">
        <f t="shared" si="9"/>
        <v>0</v>
      </c>
      <c r="AA243" s="163">
        <f t="shared" si="10"/>
        <v>0</v>
      </c>
      <c r="AB243" s="431">
        <f>(3.14/4)*(Trees[[#This Row],[Diam]]/100)^2</f>
        <v>0</v>
      </c>
      <c r="AC243" s="164">
        <f>Trees[[#This Row],[Volumen]]</f>
        <v>0</v>
      </c>
      <c r="AD243" s="165" t="str">
        <f t="shared" si="11"/>
        <v>D</v>
      </c>
      <c r="AE243" s="166">
        <f>Industrias!S246</f>
        <v>0</v>
      </c>
      <c r="AF243" s="167" cm="1">
        <f t="array" ref="AF243">NoteEcolo(U243)</f>
        <v>0</v>
      </c>
      <c r="AG243" s="167">
        <f>PI()*(Trees[[#This Row],[Diam]]/2)^2</f>
        <v>0</v>
      </c>
      <c r="AH243" s="167">
        <f>IF(ISNA(IF(VLOOKUP(Trees[[#This Row],[Arbol]],Equipos!C:F, 2, FALSE)="Cortar",1,0)),0, IF(VLOOKUP(Trees[[#This Row],[Arbol]],Equipos!C:F, 2, FALSE)="Cortar",1,0))</f>
        <v>0</v>
      </c>
      <c r="AI243" s="167">
        <f t="array" aca="1" ref="AI243" ca="1">SUM(1*(NumCoupes=B243))</f>
        <v>2</v>
      </c>
    </row>
    <row r="244" spans="2:35">
      <c r="B244" s="154"/>
      <c r="C244" s="155"/>
      <c r="D244" s="156"/>
      <c r="E244" s="157"/>
      <c r="F244" s="158"/>
      <c r="G244" s="159"/>
      <c r="H244" s="154"/>
      <c r="I244" s="155"/>
      <c r="J244" s="156"/>
      <c r="K244" s="156"/>
      <c r="L244" s="154"/>
      <c r="M244" s="154"/>
      <c r="N244" s="154"/>
      <c r="O244" s="155"/>
      <c r="P244" s="160"/>
      <c r="Q244" s="154"/>
      <c r="R244" s="154"/>
      <c r="S244" s="154"/>
      <c r="T244" s="158"/>
      <c r="U244" s="159"/>
      <c r="V244" s="161"/>
      <c r="W244" s="161"/>
      <c r="X244" s="161"/>
      <c r="Y244" s="161"/>
      <c r="Z244" s="162">
        <f t="shared" si="9"/>
        <v>0</v>
      </c>
      <c r="AA244" s="163">
        <f t="shared" si="10"/>
        <v>0</v>
      </c>
      <c r="AB244" s="431">
        <f>(3.14/4)*(Trees[[#This Row],[Diam]]/100)^2</f>
        <v>0</v>
      </c>
      <c r="AC244" s="164">
        <f>Trees[[#This Row],[Volumen]]</f>
        <v>0</v>
      </c>
      <c r="AD244" s="165" t="str">
        <f t="shared" si="11"/>
        <v>D</v>
      </c>
      <c r="AE244" s="166">
        <f>Industrias!S247</f>
        <v>0</v>
      </c>
      <c r="AF244" s="167" cm="1">
        <f t="array" ref="AF244">NoteEcolo(U244)</f>
        <v>0</v>
      </c>
      <c r="AG244" s="167">
        <f>PI()*(Trees[[#This Row],[Diam]]/2)^2</f>
        <v>0</v>
      </c>
      <c r="AH244" s="167">
        <f>IF(ISNA(IF(VLOOKUP(Trees[[#This Row],[Arbol]],Equipos!C:F, 2, FALSE)="Cortar",1,0)),0, IF(VLOOKUP(Trees[[#This Row],[Arbol]],Equipos!C:F, 2, FALSE)="Cortar",1,0))</f>
        <v>0</v>
      </c>
      <c r="AI244" s="167">
        <f t="array" aca="1" ref="AI244" ca="1">SUM(1*(NumCoupes=B244))</f>
        <v>2</v>
      </c>
    </row>
    <row r="245" spans="2:35">
      <c r="B245" s="154"/>
      <c r="C245" s="155"/>
      <c r="D245" s="156"/>
      <c r="E245" s="157"/>
      <c r="F245" s="158"/>
      <c r="G245" s="159"/>
      <c r="H245" s="154"/>
      <c r="I245" s="155"/>
      <c r="J245" s="156"/>
      <c r="K245" s="156"/>
      <c r="L245" s="154"/>
      <c r="M245" s="154"/>
      <c r="N245" s="154"/>
      <c r="O245" s="155"/>
      <c r="P245" s="160"/>
      <c r="Q245" s="154"/>
      <c r="R245" s="154"/>
      <c r="S245" s="154"/>
      <c r="T245" s="158"/>
      <c r="U245" s="159"/>
      <c r="V245" s="161"/>
      <c r="W245" s="161"/>
      <c r="X245" s="161"/>
      <c r="Y245" s="161"/>
      <c r="Z245" s="162">
        <f t="shared" si="9"/>
        <v>0</v>
      </c>
      <c r="AA245" s="163">
        <f t="shared" si="10"/>
        <v>0</v>
      </c>
      <c r="AB245" s="431">
        <f>(3.14/4)*(Trees[[#This Row],[Diam]]/100)^2</f>
        <v>0</v>
      </c>
      <c r="AC245" s="164">
        <f>Trees[[#This Row],[Volumen]]</f>
        <v>0</v>
      </c>
      <c r="AD245" s="165" t="str">
        <f t="shared" si="11"/>
        <v>D</v>
      </c>
      <c r="AE245" s="166">
        <f>Industrias!S248</f>
        <v>0</v>
      </c>
      <c r="AF245" s="167" cm="1">
        <f t="array" ref="AF245">NoteEcolo(U245)</f>
        <v>0</v>
      </c>
      <c r="AG245" s="167">
        <f>PI()*(Trees[[#This Row],[Diam]]/2)^2</f>
        <v>0</v>
      </c>
      <c r="AH245" s="167">
        <f>IF(ISNA(IF(VLOOKUP(Trees[[#This Row],[Arbol]],Equipos!C:F, 2, FALSE)="Cortar",1,0)),0, IF(VLOOKUP(Trees[[#This Row],[Arbol]],Equipos!C:F, 2, FALSE)="Cortar",1,0))</f>
        <v>0</v>
      </c>
      <c r="AI245" s="167">
        <f t="array" aca="1" ref="AI245" ca="1">SUM(1*(NumCoupes=B245))</f>
        <v>2</v>
      </c>
    </row>
    <row r="246" spans="2:35">
      <c r="B246" s="154"/>
      <c r="C246" s="155"/>
      <c r="D246" s="156"/>
      <c r="E246" s="157"/>
      <c r="F246" s="158"/>
      <c r="G246" s="159"/>
      <c r="H246" s="154"/>
      <c r="I246" s="155"/>
      <c r="J246" s="156"/>
      <c r="K246" s="156"/>
      <c r="L246" s="154"/>
      <c r="M246" s="154"/>
      <c r="N246" s="154"/>
      <c r="O246" s="155"/>
      <c r="P246" s="160"/>
      <c r="Q246" s="154"/>
      <c r="R246" s="154"/>
      <c r="S246" s="154"/>
      <c r="T246" s="158"/>
      <c r="U246" s="159"/>
      <c r="V246" s="161"/>
      <c r="W246" s="161"/>
      <c r="X246" s="161"/>
      <c r="Y246" s="161"/>
      <c r="Z246" s="162">
        <f t="shared" si="9"/>
        <v>0</v>
      </c>
      <c r="AA246" s="163">
        <f t="shared" si="10"/>
        <v>0</v>
      </c>
      <c r="AB246" s="431">
        <f>(3.14/4)*(Trees[[#This Row],[Diam]]/100)^2</f>
        <v>0</v>
      </c>
      <c r="AC246" s="164">
        <f>Trees[[#This Row],[Volumen]]</f>
        <v>0</v>
      </c>
      <c r="AD246" s="165" t="str">
        <f t="shared" si="11"/>
        <v>D</v>
      </c>
      <c r="AE246" s="166">
        <f>Industrias!S249</f>
        <v>0</v>
      </c>
      <c r="AF246" s="167" cm="1">
        <f t="array" ref="AF246">NoteEcolo(U246)</f>
        <v>0</v>
      </c>
      <c r="AG246" s="167">
        <f>PI()*(Trees[[#This Row],[Diam]]/2)^2</f>
        <v>0</v>
      </c>
      <c r="AH246" s="167">
        <f>IF(ISNA(IF(VLOOKUP(Trees[[#This Row],[Arbol]],Equipos!C:F, 2, FALSE)="Cortar",1,0)),0, IF(VLOOKUP(Trees[[#This Row],[Arbol]],Equipos!C:F, 2, FALSE)="Cortar",1,0))</f>
        <v>0</v>
      </c>
      <c r="AI246" s="167">
        <f t="array" aca="1" ref="AI246" ca="1">SUM(1*(NumCoupes=B246))</f>
        <v>2</v>
      </c>
    </row>
    <row r="247" spans="2:35">
      <c r="B247" s="154"/>
      <c r="C247" s="155"/>
      <c r="D247" s="156"/>
      <c r="E247" s="157"/>
      <c r="F247" s="158"/>
      <c r="G247" s="159"/>
      <c r="H247" s="154"/>
      <c r="I247" s="155"/>
      <c r="J247" s="156"/>
      <c r="K247" s="156"/>
      <c r="L247" s="154"/>
      <c r="M247" s="154"/>
      <c r="N247" s="154"/>
      <c r="O247" s="155"/>
      <c r="P247" s="160"/>
      <c r="Q247" s="154"/>
      <c r="R247" s="154"/>
      <c r="S247" s="154"/>
      <c r="T247" s="158"/>
      <c r="U247" s="159"/>
      <c r="V247" s="161"/>
      <c r="W247" s="161"/>
      <c r="X247" s="161"/>
      <c r="Y247" s="161"/>
      <c r="Z247" s="162">
        <f t="shared" si="9"/>
        <v>0</v>
      </c>
      <c r="AA247" s="163">
        <f t="shared" si="10"/>
        <v>0</v>
      </c>
      <c r="AB247" s="431">
        <f>(3.14/4)*(Trees[[#This Row],[Diam]]/100)^2</f>
        <v>0</v>
      </c>
      <c r="AC247" s="164">
        <f>Trees[[#This Row],[Volumen]]</f>
        <v>0</v>
      </c>
      <c r="AD247" s="165" t="str">
        <f t="shared" si="11"/>
        <v>D</v>
      </c>
      <c r="AE247" s="166">
        <f>Industrias!S250</f>
        <v>0</v>
      </c>
      <c r="AF247" s="167" cm="1">
        <f t="array" ref="AF247">NoteEcolo(U247)</f>
        <v>0</v>
      </c>
      <c r="AG247" s="167">
        <f>PI()*(Trees[[#This Row],[Diam]]/2)^2</f>
        <v>0</v>
      </c>
      <c r="AH247" s="167">
        <f>IF(ISNA(IF(VLOOKUP(Trees[[#This Row],[Arbol]],Equipos!C:F, 2, FALSE)="Cortar",1,0)),0, IF(VLOOKUP(Trees[[#This Row],[Arbol]],Equipos!C:F, 2, FALSE)="Cortar",1,0))</f>
        <v>0</v>
      </c>
      <c r="AI247" s="167">
        <f t="array" aca="1" ref="AI247" ca="1">SUM(1*(NumCoupes=B247))</f>
        <v>2</v>
      </c>
    </row>
    <row r="248" spans="2:35">
      <c r="B248" s="154"/>
      <c r="C248" s="155"/>
      <c r="D248" s="156"/>
      <c r="E248" s="157"/>
      <c r="F248" s="158"/>
      <c r="G248" s="159"/>
      <c r="H248" s="154"/>
      <c r="I248" s="155"/>
      <c r="J248" s="156"/>
      <c r="K248" s="156"/>
      <c r="L248" s="154"/>
      <c r="M248" s="154"/>
      <c r="N248" s="154"/>
      <c r="O248" s="155"/>
      <c r="P248" s="160"/>
      <c r="Q248" s="154"/>
      <c r="R248" s="154"/>
      <c r="S248" s="154"/>
      <c r="T248" s="158"/>
      <c r="U248" s="159"/>
      <c r="V248" s="161"/>
      <c r="W248" s="161"/>
      <c r="X248" s="161"/>
      <c r="Y248" s="161"/>
      <c r="Z248" s="162">
        <f t="shared" si="9"/>
        <v>0</v>
      </c>
      <c r="AA248" s="163">
        <f t="shared" si="10"/>
        <v>0</v>
      </c>
      <c r="AB248" s="431">
        <f>(3.14/4)*(Trees[[#This Row],[Diam]]/100)^2</f>
        <v>0</v>
      </c>
      <c r="AC248" s="164">
        <f>Trees[[#This Row],[Volumen]]</f>
        <v>0</v>
      </c>
      <c r="AD248" s="165" t="str">
        <f t="shared" si="11"/>
        <v>D</v>
      </c>
      <c r="AE248" s="166">
        <f>Industrias!S251</f>
        <v>0</v>
      </c>
      <c r="AF248" s="167" cm="1">
        <f t="array" ref="AF248">NoteEcolo(U248)</f>
        <v>0</v>
      </c>
      <c r="AG248" s="167">
        <f>PI()*(Trees[[#This Row],[Diam]]/2)^2</f>
        <v>0</v>
      </c>
      <c r="AH248" s="167">
        <f>IF(ISNA(IF(VLOOKUP(Trees[[#This Row],[Arbol]],Equipos!C:F, 2, FALSE)="Cortar",1,0)),0, IF(VLOOKUP(Trees[[#This Row],[Arbol]],Equipos!C:F, 2, FALSE)="Cortar",1,0))</f>
        <v>0</v>
      </c>
      <c r="AI248" s="167">
        <f t="array" aca="1" ref="AI248" ca="1">SUM(1*(NumCoupes=B248))</f>
        <v>2</v>
      </c>
    </row>
    <row r="249" spans="2:35">
      <c r="B249" s="154"/>
      <c r="C249" s="155"/>
      <c r="D249" s="156"/>
      <c r="E249" s="157"/>
      <c r="F249" s="158"/>
      <c r="G249" s="159"/>
      <c r="H249" s="154"/>
      <c r="I249" s="155"/>
      <c r="J249" s="156"/>
      <c r="K249" s="156"/>
      <c r="L249" s="154"/>
      <c r="M249" s="154"/>
      <c r="N249" s="154"/>
      <c r="O249" s="155"/>
      <c r="P249" s="160"/>
      <c r="Q249" s="154"/>
      <c r="R249" s="154"/>
      <c r="S249" s="154"/>
      <c r="T249" s="158"/>
      <c r="U249" s="159"/>
      <c r="V249" s="161"/>
      <c r="W249" s="161"/>
      <c r="X249" s="161"/>
      <c r="Y249" s="161"/>
      <c r="Z249" s="162">
        <f t="shared" si="9"/>
        <v>0</v>
      </c>
      <c r="AA249" s="163">
        <f t="shared" si="10"/>
        <v>0</v>
      </c>
      <c r="AB249" s="431">
        <f>(3.14/4)*(Trees[[#This Row],[Diam]]/100)^2</f>
        <v>0</v>
      </c>
      <c r="AC249" s="164">
        <f>Trees[[#This Row],[Volumen]]</f>
        <v>0</v>
      </c>
      <c r="AD249" s="165" t="str">
        <f t="shared" si="11"/>
        <v>D</v>
      </c>
      <c r="AE249" s="166">
        <f>Industrias!S252</f>
        <v>0</v>
      </c>
      <c r="AF249" s="167" cm="1">
        <f t="array" ref="AF249">NoteEcolo(U249)</f>
        <v>0</v>
      </c>
      <c r="AG249" s="167">
        <f>PI()*(Trees[[#This Row],[Diam]]/2)^2</f>
        <v>0</v>
      </c>
      <c r="AH249" s="167">
        <f>IF(ISNA(IF(VLOOKUP(Trees[[#This Row],[Arbol]],Equipos!C:F, 2, FALSE)="Cortar",1,0)),0, IF(VLOOKUP(Trees[[#This Row],[Arbol]],Equipos!C:F, 2, FALSE)="Cortar",1,0))</f>
        <v>0</v>
      </c>
      <c r="AI249" s="167">
        <f t="array" aca="1" ref="AI249" ca="1">SUM(1*(NumCoupes=B249))</f>
        <v>2</v>
      </c>
    </row>
    <row r="250" spans="2:35">
      <c r="B250" s="154"/>
      <c r="C250" s="155"/>
      <c r="D250" s="156"/>
      <c r="E250" s="157"/>
      <c r="F250" s="158"/>
      <c r="G250" s="159"/>
      <c r="H250" s="154"/>
      <c r="I250" s="155"/>
      <c r="J250" s="156"/>
      <c r="K250" s="156"/>
      <c r="L250" s="154"/>
      <c r="M250" s="154"/>
      <c r="N250" s="154"/>
      <c r="O250" s="155"/>
      <c r="P250" s="160"/>
      <c r="Q250" s="154"/>
      <c r="R250" s="154"/>
      <c r="S250" s="154"/>
      <c r="T250" s="158"/>
      <c r="U250" s="159"/>
      <c r="V250" s="161"/>
      <c r="W250" s="161"/>
      <c r="X250" s="161"/>
      <c r="Y250" s="161"/>
      <c r="Z250" s="162">
        <f t="shared" si="9"/>
        <v>0</v>
      </c>
      <c r="AA250" s="163">
        <f t="shared" si="10"/>
        <v>0</v>
      </c>
      <c r="AB250" s="431">
        <f>(3.14/4)*(Trees[[#This Row],[Diam]]/100)^2</f>
        <v>0</v>
      </c>
      <c r="AC250" s="164">
        <f>Trees[[#This Row],[Volumen]]</f>
        <v>0</v>
      </c>
      <c r="AD250" s="165" t="str">
        <f t="shared" si="11"/>
        <v>D</v>
      </c>
      <c r="AE250" s="166">
        <f>Industrias!S253</f>
        <v>0</v>
      </c>
      <c r="AF250" s="167" cm="1">
        <f t="array" ref="AF250">NoteEcolo(U250)</f>
        <v>0</v>
      </c>
      <c r="AG250" s="167">
        <f>PI()*(Trees[[#This Row],[Diam]]/2)^2</f>
        <v>0</v>
      </c>
      <c r="AH250" s="167">
        <f>IF(ISNA(IF(VLOOKUP(Trees[[#This Row],[Arbol]],Equipos!C:F, 2, FALSE)="Cortar",1,0)),0, IF(VLOOKUP(Trees[[#This Row],[Arbol]],Equipos!C:F, 2, FALSE)="Cortar",1,0))</f>
        <v>0</v>
      </c>
      <c r="AI250" s="167">
        <f t="array" aca="1" ref="AI250" ca="1">SUM(1*(NumCoupes=B250))</f>
        <v>2</v>
      </c>
    </row>
    <row r="251" spans="2:35">
      <c r="B251" s="154"/>
      <c r="C251" s="155"/>
      <c r="D251" s="156"/>
      <c r="E251" s="157"/>
      <c r="F251" s="158"/>
      <c r="G251" s="159"/>
      <c r="H251" s="154"/>
      <c r="I251" s="155"/>
      <c r="J251" s="156"/>
      <c r="K251" s="156"/>
      <c r="L251" s="154"/>
      <c r="M251" s="154"/>
      <c r="N251" s="154"/>
      <c r="O251" s="155"/>
      <c r="P251" s="160"/>
      <c r="Q251" s="154"/>
      <c r="R251" s="154"/>
      <c r="S251" s="154"/>
      <c r="T251" s="158"/>
      <c r="U251" s="159"/>
      <c r="V251" s="161"/>
      <c r="W251" s="161"/>
      <c r="X251" s="161"/>
      <c r="Y251" s="161"/>
      <c r="Z251" s="162">
        <f t="shared" si="9"/>
        <v>0</v>
      </c>
      <c r="AA251" s="163">
        <f t="shared" si="10"/>
        <v>0</v>
      </c>
      <c r="AB251" s="431">
        <f>(3.14/4)*(Trees[[#This Row],[Diam]]/100)^2</f>
        <v>0</v>
      </c>
      <c r="AC251" s="164">
        <f>Trees[[#This Row],[Volumen]]</f>
        <v>0</v>
      </c>
      <c r="AD251" s="165" t="str">
        <f t="shared" si="11"/>
        <v>D</v>
      </c>
      <c r="AE251" s="166">
        <f>Industrias!S254</f>
        <v>0</v>
      </c>
      <c r="AF251" s="167" cm="1">
        <f t="array" ref="AF251">NoteEcolo(U251)</f>
        <v>0</v>
      </c>
      <c r="AG251" s="167">
        <f>PI()*(Trees[[#This Row],[Diam]]/2)^2</f>
        <v>0</v>
      </c>
      <c r="AH251" s="167">
        <f>IF(ISNA(IF(VLOOKUP(Trees[[#This Row],[Arbol]],Equipos!C:F, 2, FALSE)="Cortar",1,0)),0, IF(VLOOKUP(Trees[[#This Row],[Arbol]],Equipos!C:F, 2, FALSE)="Cortar",1,0))</f>
        <v>0</v>
      </c>
      <c r="AI251" s="167">
        <f t="array" aca="1" ref="AI251" ca="1">SUM(1*(NumCoupes=B251))</f>
        <v>2</v>
      </c>
    </row>
    <row r="252" spans="2:35">
      <c r="B252" s="154"/>
      <c r="C252" s="155"/>
      <c r="D252" s="156"/>
      <c r="E252" s="157"/>
      <c r="F252" s="158"/>
      <c r="G252" s="159"/>
      <c r="H252" s="154"/>
      <c r="I252" s="155"/>
      <c r="J252" s="156"/>
      <c r="K252" s="156"/>
      <c r="L252" s="154"/>
      <c r="M252" s="154"/>
      <c r="N252" s="154"/>
      <c r="O252" s="155"/>
      <c r="P252" s="160"/>
      <c r="Q252" s="154"/>
      <c r="R252" s="154"/>
      <c r="S252" s="154"/>
      <c r="T252" s="158"/>
      <c r="U252" s="159"/>
      <c r="V252" s="161"/>
      <c r="W252" s="161"/>
      <c r="X252" s="161"/>
      <c r="Y252" s="161"/>
      <c r="Z252" s="162">
        <f t="shared" si="9"/>
        <v>0</v>
      </c>
      <c r="AA252" s="163">
        <f t="shared" si="10"/>
        <v>0</v>
      </c>
      <c r="AB252" s="431">
        <f>(3.14/4)*(Trees[[#This Row],[Diam]]/100)^2</f>
        <v>0</v>
      </c>
      <c r="AC252" s="164">
        <f>Trees[[#This Row],[Volumen]]</f>
        <v>0</v>
      </c>
      <c r="AD252" s="165" t="str">
        <f t="shared" si="11"/>
        <v>D</v>
      </c>
      <c r="AE252" s="166">
        <f>Industrias!S255</f>
        <v>0</v>
      </c>
      <c r="AF252" s="167" cm="1">
        <f t="array" ref="AF252">NoteEcolo(U252)</f>
        <v>0</v>
      </c>
      <c r="AG252" s="167">
        <f>PI()*(Trees[[#This Row],[Diam]]/2)^2</f>
        <v>0</v>
      </c>
      <c r="AH252" s="167">
        <f>IF(ISNA(IF(VLOOKUP(Trees[[#This Row],[Arbol]],Equipos!C:F, 2, FALSE)="Cortar",1,0)),0, IF(VLOOKUP(Trees[[#This Row],[Arbol]],Equipos!C:F, 2, FALSE)="Cortar",1,0))</f>
        <v>0</v>
      </c>
      <c r="AI252" s="167">
        <f t="array" aca="1" ref="AI252" ca="1">SUM(1*(NumCoupes=B252))</f>
        <v>2</v>
      </c>
    </row>
    <row r="253" spans="2:35">
      <c r="B253" s="154"/>
      <c r="C253" s="155"/>
      <c r="D253" s="156"/>
      <c r="E253" s="157"/>
      <c r="F253" s="158"/>
      <c r="G253" s="159"/>
      <c r="H253" s="154"/>
      <c r="I253" s="155"/>
      <c r="J253" s="156"/>
      <c r="K253" s="156"/>
      <c r="L253" s="154"/>
      <c r="M253" s="154"/>
      <c r="N253" s="154"/>
      <c r="O253" s="155"/>
      <c r="P253" s="160"/>
      <c r="Q253" s="154"/>
      <c r="R253" s="154"/>
      <c r="S253" s="154"/>
      <c r="T253" s="158"/>
      <c r="U253" s="159"/>
      <c r="V253" s="161"/>
      <c r="W253" s="161"/>
      <c r="X253" s="161"/>
      <c r="Y253" s="161"/>
      <c r="Z253" s="162">
        <f t="shared" si="9"/>
        <v>0</v>
      </c>
      <c r="AA253" s="163">
        <f t="shared" si="10"/>
        <v>0</v>
      </c>
      <c r="AB253" s="431">
        <f>(3.14/4)*(Trees[[#This Row],[Diam]]/100)^2</f>
        <v>0</v>
      </c>
      <c r="AC253" s="164">
        <f>Trees[[#This Row],[Volumen]]</f>
        <v>0</v>
      </c>
      <c r="AD253" s="165" t="str">
        <f t="shared" si="11"/>
        <v>D</v>
      </c>
      <c r="AE253" s="166">
        <f>Industrias!S256</f>
        <v>0</v>
      </c>
      <c r="AF253" s="167" cm="1">
        <f t="array" ref="AF253">NoteEcolo(U253)</f>
        <v>0</v>
      </c>
      <c r="AG253" s="167">
        <f>PI()*(Trees[[#This Row],[Diam]]/2)^2</f>
        <v>0</v>
      </c>
      <c r="AH253" s="167">
        <f>IF(ISNA(IF(VLOOKUP(Trees[[#This Row],[Arbol]],Equipos!C:F, 2, FALSE)="Cortar",1,0)),0, IF(VLOOKUP(Trees[[#This Row],[Arbol]],Equipos!C:F, 2, FALSE)="Cortar",1,0))</f>
        <v>0</v>
      </c>
      <c r="AI253" s="167">
        <f t="array" aca="1" ref="AI253" ca="1">SUM(1*(NumCoupes=B253))</f>
        <v>2</v>
      </c>
    </row>
    <row r="254" spans="2:35">
      <c r="B254" s="154"/>
      <c r="C254" s="155"/>
      <c r="D254" s="156"/>
      <c r="E254" s="157"/>
      <c r="F254" s="158"/>
      <c r="G254" s="159"/>
      <c r="H254" s="154"/>
      <c r="I254" s="155"/>
      <c r="J254" s="156"/>
      <c r="K254" s="156"/>
      <c r="L254" s="154"/>
      <c r="M254" s="154"/>
      <c r="N254" s="154"/>
      <c r="O254" s="155"/>
      <c r="P254" s="160"/>
      <c r="Q254" s="154"/>
      <c r="R254" s="154"/>
      <c r="S254" s="154"/>
      <c r="T254" s="158"/>
      <c r="U254" s="159"/>
      <c r="V254" s="161"/>
      <c r="W254" s="161"/>
      <c r="X254" s="161"/>
      <c r="Y254" s="161"/>
      <c r="Z254" s="162">
        <f t="shared" si="9"/>
        <v>0</v>
      </c>
      <c r="AA254" s="163">
        <f t="shared" si="10"/>
        <v>0</v>
      </c>
      <c r="AB254" s="431">
        <f>(3.14/4)*(Trees[[#This Row],[Diam]]/100)^2</f>
        <v>0</v>
      </c>
      <c r="AC254" s="164">
        <f>Trees[[#This Row],[Volumen]]</f>
        <v>0</v>
      </c>
      <c r="AD254" s="165" t="str">
        <f t="shared" si="11"/>
        <v>D</v>
      </c>
      <c r="AE254" s="166">
        <f>Industrias!S257</f>
        <v>0</v>
      </c>
      <c r="AF254" s="167" cm="1">
        <f t="array" ref="AF254">NoteEcolo(U254)</f>
        <v>0</v>
      </c>
      <c r="AG254" s="167">
        <f>PI()*(Trees[[#This Row],[Diam]]/2)^2</f>
        <v>0</v>
      </c>
      <c r="AH254" s="167">
        <f>IF(ISNA(IF(VLOOKUP(Trees[[#This Row],[Arbol]],Equipos!C:F, 2, FALSE)="Cortar",1,0)),0, IF(VLOOKUP(Trees[[#This Row],[Arbol]],Equipos!C:F, 2, FALSE)="Cortar",1,0))</f>
        <v>0</v>
      </c>
      <c r="AI254" s="167">
        <f t="array" aca="1" ref="AI254" ca="1">SUM(1*(NumCoupes=B254))</f>
        <v>2</v>
      </c>
    </row>
    <row r="255" spans="2:35">
      <c r="B255" s="154"/>
      <c r="C255" s="155"/>
      <c r="D255" s="156"/>
      <c r="E255" s="157"/>
      <c r="F255" s="158"/>
      <c r="G255" s="159"/>
      <c r="H255" s="154"/>
      <c r="I255" s="155"/>
      <c r="J255" s="156"/>
      <c r="K255" s="156"/>
      <c r="L255" s="154"/>
      <c r="M255" s="154"/>
      <c r="N255" s="154"/>
      <c r="O255" s="155"/>
      <c r="P255" s="160"/>
      <c r="Q255" s="154"/>
      <c r="R255" s="154"/>
      <c r="S255" s="154"/>
      <c r="T255" s="158"/>
      <c r="U255" s="159"/>
      <c r="V255" s="161"/>
      <c r="W255" s="161"/>
      <c r="X255" s="161"/>
      <c r="Y255" s="161"/>
      <c r="Z255" s="162">
        <f t="shared" si="9"/>
        <v>0</v>
      </c>
      <c r="AA255" s="163">
        <f t="shared" si="10"/>
        <v>0</v>
      </c>
      <c r="AB255" s="431">
        <f>(3.14/4)*(Trees[[#This Row],[Diam]]/100)^2</f>
        <v>0</v>
      </c>
      <c r="AC255" s="164">
        <f>Trees[[#This Row],[Volumen]]</f>
        <v>0</v>
      </c>
      <c r="AD255" s="165" t="str">
        <f t="shared" si="11"/>
        <v>D</v>
      </c>
      <c r="AE255" s="166">
        <f>Industrias!S258</f>
        <v>0</v>
      </c>
      <c r="AF255" s="167" cm="1">
        <f t="array" ref="AF255">NoteEcolo(U255)</f>
        <v>0</v>
      </c>
      <c r="AG255" s="167">
        <f>PI()*(Trees[[#This Row],[Diam]]/2)^2</f>
        <v>0</v>
      </c>
      <c r="AH255" s="167">
        <f>IF(ISNA(IF(VLOOKUP(Trees[[#This Row],[Arbol]],Equipos!C:F, 2, FALSE)="Cortar",1,0)),0, IF(VLOOKUP(Trees[[#This Row],[Arbol]],Equipos!C:F, 2, FALSE)="Cortar",1,0))</f>
        <v>0</v>
      </c>
      <c r="AI255" s="167">
        <f t="array" aca="1" ref="AI255" ca="1">SUM(1*(NumCoupes=B255))</f>
        <v>2</v>
      </c>
    </row>
    <row r="256" spans="2:35">
      <c r="B256" s="154"/>
      <c r="C256" s="155"/>
      <c r="D256" s="156"/>
      <c r="E256" s="157"/>
      <c r="F256" s="158"/>
      <c r="G256" s="159"/>
      <c r="H256" s="154"/>
      <c r="I256" s="155"/>
      <c r="J256" s="156"/>
      <c r="K256" s="156"/>
      <c r="L256" s="154"/>
      <c r="M256" s="154"/>
      <c r="N256" s="154"/>
      <c r="O256" s="155"/>
      <c r="P256" s="160"/>
      <c r="Q256" s="154"/>
      <c r="R256" s="154"/>
      <c r="S256" s="154"/>
      <c r="T256" s="158"/>
      <c r="U256" s="159"/>
      <c r="V256" s="161"/>
      <c r="W256" s="161"/>
      <c r="X256" s="161"/>
      <c r="Y256" s="161"/>
      <c r="Z256" s="162">
        <f t="shared" si="9"/>
        <v>0</v>
      </c>
      <c r="AA256" s="163">
        <f t="shared" si="10"/>
        <v>0</v>
      </c>
      <c r="AB256" s="431">
        <f>(3.14/4)*(Trees[[#This Row],[Diam]]/100)^2</f>
        <v>0</v>
      </c>
      <c r="AC256" s="164">
        <f>Trees[[#This Row],[Volumen]]</f>
        <v>0</v>
      </c>
      <c r="AD256" s="165" t="str">
        <f t="shared" si="11"/>
        <v>D</v>
      </c>
      <c r="AE256" s="166">
        <f>Industrias!S259</f>
        <v>0</v>
      </c>
      <c r="AF256" s="167" cm="1">
        <f t="array" ref="AF256">NoteEcolo(U256)</f>
        <v>0</v>
      </c>
      <c r="AG256" s="167">
        <f>PI()*(Trees[[#This Row],[Diam]]/2)^2</f>
        <v>0</v>
      </c>
      <c r="AH256" s="167">
        <f>IF(ISNA(IF(VLOOKUP(Trees[[#This Row],[Arbol]],Equipos!C:F, 2, FALSE)="Cortar",1,0)),0, IF(VLOOKUP(Trees[[#This Row],[Arbol]],Equipos!C:F, 2, FALSE)="Cortar",1,0))</f>
        <v>0</v>
      </c>
      <c r="AI256" s="167">
        <f t="array" aca="1" ref="AI256" ca="1">SUM(1*(NumCoupes=B256))</f>
        <v>2</v>
      </c>
    </row>
    <row r="257" spans="2:35">
      <c r="B257" s="154"/>
      <c r="C257" s="155"/>
      <c r="D257" s="156"/>
      <c r="E257" s="157"/>
      <c r="F257" s="158"/>
      <c r="G257" s="159"/>
      <c r="H257" s="154"/>
      <c r="I257" s="155"/>
      <c r="J257" s="156"/>
      <c r="K257" s="156"/>
      <c r="L257" s="154"/>
      <c r="M257" s="154"/>
      <c r="N257" s="154"/>
      <c r="O257" s="155"/>
      <c r="P257" s="160"/>
      <c r="Q257" s="154"/>
      <c r="R257" s="154"/>
      <c r="S257" s="154"/>
      <c r="T257" s="158"/>
      <c r="U257" s="159"/>
      <c r="V257" s="161"/>
      <c r="W257" s="161"/>
      <c r="X257" s="161"/>
      <c r="Y257" s="161"/>
      <c r="Z257" s="162">
        <f t="shared" si="9"/>
        <v>0</v>
      </c>
      <c r="AA257" s="163">
        <f t="shared" si="10"/>
        <v>0</v>
      </c>
      <c r="AB257" s="431">
        <f>(3.14/4)*(Trees[[#This Row],[Diam]]/100)^2</f>
        <v>0</v>
      </c>
      <c r="AC257" s="164">
        <f>Trees[[#This Row],[Volumen]]</f>
        <v>0</v>
      </c>
      <c r="AD257" s="165" t="str">
        <f t="shared" si="11"/>
        <v>D</v>
      </c>
      <c r="AE257" s="166">
        <f>Industrias!S260</f>
        <v>0</v>
      </c>
      <c r="AF257" s="167" cm="1">
        <f t="array" ref="AF257">NoteEcolo(U257)</f>
        <v>0</v>
      </c>
      <c r="AG257" s="167">
        <f>PI()*(Trees[[#This Row],[Diam]]/2)^2</f>
        <v>0</v>
      </c>
      <c r="AH257" s="167">
        <f>IF(ISNA(IF(VLOOKUP(Trees[[#This Row],[Arbol]],Equipos!C:F, 2, FALSE)="Cortar",1,0)),0, IF(VLOOKUP(Trees[[#This Row],[Arbol]],Equipos!C:F, 2, FALSE)="Cortar",1,0))</f>
        <v>0</v>
      </c>
      <c r="AI257" s="167">
        <f t="array" aca="1" ref="AI257" ca="1">SUM(1*(NumCoupes=B257))</f>
        <v>2</v>
      </c>
    </row>
    <row r="258" spans="2:35">
      <c r="B258" s="154"/>
      <c r="C258" s="155"/>
      <c r="D258" s="156"/>
      <c r="E258" s="157"/>
      <c r="F258" s="158"/>
      <c r="G258" s="159"/>
      <c r="H258" s="154"/>
      <c r="I258" s="155"/>
      <c r="J258" s="156"/>
      <c r="K258" s="156"/>
      <c r="L258" s="154"/>
      <c r="M258" s="154"/>
      <c r="N258" s="154"/>
      <c r="O258" s="155"/>
      <c r="P258" s="160"/>
      <c r="Q258" s="154"/>
      <c r="R258" s="154"/>
      <c r="S258" s="154"/>
      <c r="T258" s="158"/>
      <c r="U258" s="159"/>
      <c r="V258" s="161"/>
      <c r="W258" s="161"/>
      <c r="X258" s="161"/>
      <c r="Y258" s="161"/>
      <c r="Z258" s="162">
        <f t="shared" ref="Z258:Z321" si="12">(H258+I258)/2</f>
        <v>0</v>
      </c>
      <c r="AA258" s="163">
        <f t="shared" ref="AA258:AA321" si="13">INT(Z258/5+0.5)*5</f>
        <v>0</v>
      </c>
      <c r="AB258" s="431">
        <f>(3.14/4)*(Trees[[#This Row],[Diam]]/100)^2</f>
        <v>0</v>
      </c>
      <c r="AC258" s="164">
        <f>Trees[[#This Row],[Volumen]]</f>
        <v>0</v>
      </c>
      <c r="AD258" s="165" t="str">
        <f t="shared" ref="AD258:AD321" si="14">IF(L258&lt;&gt;0,"A",IF(M258&lt;&gt;0,"B",IF(N258&lt;&gt;0,"C","D")))</f>
        <v>D</v>
      </c>
      <c r="AE258" s="166">
        <f>Industrias!S261</f>
        <v>0</v>
      </c>
      <c r="AF258" s="167" cm="1">
        <f t="array" ref="AF258">NoteEcolo(U258)</f>
        <v>0</v>
      </c>
      <c r="AG258" s="167">
        <f>PI()*(Trees[[#This Row],[Diam]]/2)^2</f>
        <v>0</v>
      </c>
      <c r="AH258" s="167">
        <f>IF(ISNA(IF(VLOOKUP(Trees[[#This Row],[Arbol]],Equipos!C:F, 2, FALSE)="Cortar",1,0)),0, IF(VLOOKUP(Trees[[#This Row],[Arbol]],Equipos!C:F, 2, FALSE)="Cortar",1,0))</f>
        <v>0</v>
      </c>
      <c r="AI258" s="167">
        <f t="array" aca="1" ref="AI258" ca="1">SUM(1*(NumCoupes=B258))</f>
        <v>2</v>
      </c>
    </row>
    <row r="259" spans="2:35">
      <c r="B259" s="154"/>
      <c r="C259" s="155"/>
      <c r="D259" s="156"/>
      <c r="E259" s="157"/>
      <c r="F259" s="158"/>
      <c r="G259" s="159"/>
      <c r="H259" s="154"/>
      <c r="I259" s="155"/>
      <c r="J259" s="156"/>
      <c r="K259" s="156"/>
      <c r="L259" s="154"/>
      <c r="M259" s="154"/>
      <c r="N259" s="154"/>
      <c r="O259" s="155"/>
      <c r="P259" s="160"/>
      <c r="Q259" s="154"/>
      <c r="R259" s="154"/>
      <c r="S259" s="154"/>
      <c r="T259" s="158"/>
      <c r="U259" s="159"/>
      <c r="V259" s="161"/>
      <c r="W259" s="161"/>
      <c r="X259" s="161"/>
      <c r="Y259" s="161"/>
      <c r="Z259" s="162">
        <f t="shared" si="12"/>
        <v>0</v>
      </c>
      <c r="AA259" s="163">
        <f t="shared" si="13"/>
        <v>0</v>
      </c>
      <c r="AB259" s="431">
        <f>(3.14/4)*(Trees[[#This Row],[Diam]]/100)^2</f>
        <v>0</v>
      </c>
      <c r="AC259" s="164">
        <f>Trees[[#This Row],[Volumen]]</f>
        <v>0</v>
      </c>
      <c r="AD259" s="165" t="str">
        <f t="shared" si="14"/>
        <v>D</v>
      </c>
      <c r="AE259" s="166">
        <f>Industrias!S262</f>
        <v>0</v>
      </c>
      <c r="AF259" s="167" cm="1">
        <f t="array" ref="AF259">NoteEcolo(U259)</f>
        <v>0</v>
      </c>
      <c r="AG259" s="167">
        <f>PI()*(Trees[[#This Row],[Diam]]/2)^2</f>
        <v>0</v>
      </c>
      <c r="AH259" s="167">
        <f>IF(ISNA(IF(VLOOKUP(Trees[[#This Row],[Arbol]],Equipos!C:F, 2, FALSE)="Cortar",1,0)),0, IF(VLOOKUP(Trees[[#This Row],[Arbol]],Equipos!C:F, 2, FALSE)="Cortar",1,0))</f>
        <v>0</v>
      </c>
      <c r="AI259" s="167">
        <f t="array" aca="1" ref="AI259" ca="1">SUM(1*(NumCoupes=B259))</f>
        <v>2</v>
      </c>
    </row>
    <row r="260" spans="2:35">
      <c r="B260" s="154"/>
      <c r="C260" s="155"/>
      <c r="D260" s="156"/>
      <c r="E260" s="157"/>
      <c r="F260" s="158"/>
      <c r="G260" s="159"/>
      <c r="H260" s="154"/>
      <c r="I260" s="155"/>
      <c r="J260" s="156"/>
      <c r="K260" s="156"/>
      <c r="L260" s="154"/>
      <c r="M260" s="154"/>
      <c r="N260" s="154"/>
      <c r="O260" s="155"/>
      <c r="P260" s="160"/>
      <c r="Q260" s="154"/>
      <c r="R260" s="154"/>
      <c r="S260" s="154"/>
      <c r="T260" s="158"/>
      <c r="U260" s="159"/>
      <c r="V260" s="161"/>
      <c r="W260" s="161"/>
      <c r="X260" s="161"/>
      <c r="Y260" s="161"/>
      <c r="Z260" s="162">
        <f t="shared" si="12"/>
        <v>0</v>
      </c>
      <c r="AA260" s="163">
        <f t="shared" si="13"/>
        <v>0</v>
      </c>
      <c r="AB260" s="431">
        <f>(3.14/4)*(Trees[[#This Row],[Diam]]/100)^2</f>
        <v>0</v>
      </c>
      <c r="AC260" s="164">
        <f>Trees[[#This Row],[Volumen]]</f>
        <v>0</v>
      </c>
      <c r="AD260" s="165" t="str">
        <f t="shared" si="14"/>
        <v>D</v>
      </c>
      <c r="AE260" s="166">
        <f>Industrias!S263</f>
        <v>0</v>
      </c>
      <c r="AF260" s="167" cm="1">
        <f t="array" ref="AF260">NoteEcolo(U260)</f>
        <v>0</v>
      </c>
      <c r="AG260" s="167">
        <f>PI()*(Trees[[#This Row],[Diam]]/2)^2</f>
        <v>0</v>
      </c>
      <c r="AH260" s="167">
        <f>IF(ISNA(IF(VLOOKUP(Trees[[#This Row],[Arbol]],Equipos!C:F, 2, FALSE)="Cortar",1,0)),0, IF(VLOOKUP(Trees[[#This Row],[Arbol]],Equipos!C:F, 2, FALSE)="Cortar",1,0))</f>
        <v>0</v>
      </c>
      <c r="AI260" s="167">
        <f t="array" aca="1" ref="AI260" ca="1">SUM(1*(NumCoupes=B260))</f>
        <v>2</v>
      </c>
    </row>
    <row r="261" spans="2:35">
      <c r="B261" s="154"/>
      <c r="C261" s="155"/>
      <c r="D261" s="156"/>
      <c r="E261" s="157"/>
      <c r="F261" s="158"/>
      <c r="G261" s="159"/>
      <c r="H261" s="154"/>
      <c r="I261" s="155"/>
      <c r="J261" s="156"/>
      <c r="K261" s="156"/>
      <c r="L261" s="154"/>
      <c r="M261" s="154"/>
      <c r="N261" s="154"/>
      <c r="O261" s="155"/>
      <c r="P261" s="160"/>
      <c r="Q261" s="154"/>
      <c r="R261" s="154"/>
      <c r="S261" s="154"/>
      <c r="T261" s="158"/>
      <c r="U261" s="159"/>
      <c r="V261" s="161"/>
      <c r="W261" s="161"/>
      <c r="X261" s="161"/>
      <c r="Y261" s="161"/>
      <c r="Z261" s="162">
        <f t="shared" si="12"/>
        <v>0</v>
      </c>
      <c r="AA261" s="163">
        <f t="shared" si="13"/>
        <v>0</v>
      </c>
      <c r="AB261" s="431">
        <f>(3.14/4)*(Trees[[#This Row],[Diam]]/100)^2</f>
        <v>0</v>
      </c>
      <c r="AC261" s="164">
        <f>Trees[[#This Row],[Volumen]]</f>
        <v>0</v>
      </c>
      <c r="AD261" s="165" t="str">
        <f t="shared" si="14"/>
        <v>D</v>
      </c>
      <c r="AE261" s="166">
        <f>Industrias!S264</f>
        <v>0</v>
      </c>
      <c r="AF261" s="167" cm="1">
        <f t="array" ref="AF261">NoteEcolo(U261)</f>
        <v>0</v>
      </c>
      <c r="AG261" s="167">
        <f>PI()*(Trees[[#This Row],[Diam]]/2)^2</f>
        <v>0</v>
      </c>
      <c r="AH261" s="167">
        <f>IF(ISNA(IF(VLOOKUP(Trees[[#This Row],[Arbol]],Equipos!C:F, 2, FALSE)="Cortar",1,0)),0, IF(VLOOKUP(Trees[[#This Row],[Arbol]],Equipos!C:F, 2, FALSE)="Cortar",1,0))</f>
        <v>0</v>
      </c>
      <c r="AI261" s="167">
        <f t="array" aca="1" ref="AI261" ca="1">SUM(1*(NumCoupes=B261))</f>
        <v>2</v>
      </c>
    </row>
    <row r="262" spans="2:35">
      <c r="B262" s="154"/>
      <c r="C262" s="155"/>
      <c r="D262" s="156"/>
      <c r="E262" s="157"/>
      <c r="F262" s="158"/>
      <c r="G262" s="159"/>
      <c r="H262" s="154"/>
      <c r="I262" s="155"/>
      <c r="J262" s="156"/>
      <c r="K262" s="156"/>
      <c r="L262" s="154"/>
      <c r="M262" s="154"/>
      <c r="N262" s="154"/>
      <c r="O262" s="155"/>
      <c r="P262" s="160"/>
      <c r="Q262" s="154"/>
      <c r="R262" s="154"/>
      <c r="S262" s="154"/>
      <c r="T262" s="158"/>
      <c r="U262" s="159"/>
      <c r="V262" s="161"/>
      <c r="W262" s="161"/>
      <c r="X262" s="161"/>
      <c r="Y262" s="161"/>
      <c r="Z262" s="162">
        <f t="shared" si="12"/>
        <v>0</v>
      </c>
      <c r="AA262" s="163">
        <f t="shared" si="13"/>
        <v>0</v>
      </c>
      <c r="AB262" s="431">
        <f>(3.14/4)*(Trees[[#This Row],[Diam]]/100)^2</f>
        <v>0</v>
      </c>
      <c r="AC262" s="164">
        <f>Trees[[#This Row],[Volumen]]</f>
        <v>0</v>
      </c>
      <c r="AD262" s="165" t="str">
        <f t="shared" si="14"/>
        <v>D</v>
      </c>
      <c r="AE262" s="166">
        <f>Industrias!S265</f>
        <v>0</v>
      </c>
      <c r="AF262" s="167" cm="1">
        <f t="array" ref="AF262">NoteEcolo(U262)</f>
        <v>0</v>
      </c>
      <c r="AG262" s="167">
        <f>PI()*(Trees[[#This Row],[Diam]]/2)^2</f>
        <v>0</v>
      </c>
      <c r="AH262" s="167">
        <f>IF(ISNA(IF(VLOOKUP(Trees[[#This Row],[Arbol]],Equipos!C:F, 2, FALSE)="Cortar",1,0)),0, IF(VLOOKUP(Trees[[#This Row],[Arbol]],Equipos!C:F, 2, FALSE)="Cortar",1,0))</f>
        <v>0</v>
      </c>
      <c r="AI262" s="167">
        <f t="array" aca="1" ref="AI262" ca="1">SUM(1*(NumCoupes=B262))</f>
        <v>2</v>
      </c>
    </row>
    <row r="263" spans="2:35">
      <c r="B263" s="154"/>
      <c r="C263" s="155"/>
      <c r="D263" s="156"/>
      <c r="E263" s="157"/>
      <c r="F263" s="158"/>
      <c r="G263" s="159"/>
      <c r="H263" s="154"/>
      <c r="I263" s="155"/>
      <c r="J263" s="156"/>
      <c r="K263" s="156"/>
      <c r="L263" s="154"/>
      <c r="M263" s="154"/>
      <c r="N263" s="154"/>
      <c r="O263" s="155"/>
      <c r="P263" s="160"/>
      <c r="Q263" s="154"/>
      <c r="R263" s="154"/>
      <c r="S263" s="154"/>
      <c r="T263" s="158"/>
      <c r="U263" s="159"/>
      <c r="V263" s="161"/>
      <c r="W263" s="161"/>
      <c r="X263" s="161"/>
      <c r="Y263" s="161"/>
      <c r="Z263" s="162">
        <f t="shared" si="12"/>
        <v>0</v>
      </c>
      <c r="AA263" s="163">
        <f t="shared" si="13"/>
        <v>0</v>
      </c>
      <c r="AB263" s="431">
        <f>(3.14/4)*(Trees[[#This Row],[Diam]]/100)^2</f>
        <v>0</v>
      </c>
      <c r="AC263" s="164">
        <f>Trees[[#This Row],[Volumen]]</f>
        <v>0</v>
      </c>
      <c r="AD263" s="165" t="str">
        <f t="shared" si="14"/>
        <v>D</v>
      </c>
      <c r="AE263" s="166">
        <f>Industrias!S266</f>
        <v>0</v>
      </c>
      <c r="AF263" s="167" cm="1">
        <f t="array" ref="AF263">NoteEcolo(U263)</f>
        <v>0</v>
      </c>
      <c r="AG263" s="167">
        <f>PI()*(Trees[[#This Row],[Diam]]/2)^2</f>
        <v>0</v>
      </c>
      <c r="AH263" s="167">
        <f>IF(ISNA(IF(VLOOKUP(Trees[[#This Row],[Arbol]],Equipos!C:F, 2, FALSE)="Cortar",1,0)),0, IF(VLOOKUP(Trees[[#This Row],[Arbol]],Equipos!C:F, 2, FALSE)="Cortar",1,0))</f>
        <v>0</v>
      </c>
      <c r="AI263" s="167">
        <f t="array" aca="1" ref="AI263" ca="1">SUM(1*(NumCoupes=B263))</f>
        <v>2</v>
      </c>
    </row>
    <row r="264" spans="2:35">
      <c r="B264" s="154"/>
      <c r="C264" s="155"/>
      <c r="D264" s="156"/>
      <c r="E264" s="157"/>
      <c r="F264" s="158"/>
      <c r="G264" s="159"/>
      <c r="H264" s="154"/>
      <c r="I264" s="155"/>
      <c r="J264" s="156"/>
      <c r="K264" s="156"/>
      <c r="L264" s="154"/>
      <c r="M264" s="154"/>
      <c r="N264" s="154"/>
      <c r="O264" s="155"/>
      <c r="P264" s="160"/>
      <c r="Q264" s="154"/>
      <c r="R264" s="154"/>
      <c r="S264" s="154"/>
      <c r="T264" s="158"/>
      <c r="U264" s="159"/>
      <c r="V264" s="161"/>
      <c r="W264" s="161"/>
      <c r="X264" s="161"/>
      <c r="Y264" s="161"/>
      <c r="Z264" s="162">
        <f t="shared" si="12"/>
        <v>0</v>
      </c>
      <c r="AA264" s="163">
        <f t="shared" si="13"/>
        <v>0</v>
      </c>
      <c r="AB264" s="431">
        <f>(3.14/4)*(Trees[[#This Row],[Diam]]/100)^2</f>
        <v>0</v>
      </c>
      <c r="AC264" s="164">
        <f>Trees[[#This Row],[Volumen]]</f>
        <v>0</v>
      </c>
      <c r="AD264" s="165" t="str">
        <f t="shared" si="14"/>
        <v>D</v>
      </c>
      <c r="AE264" s="166">
        <f>Industrias!S267</f>
        <v>0</v>
      </c>
      <c r="AF264" s="167" cm="1">
        <f t="array" ref="AF264">NoteEcolo(U264)</f>
        <v>0</v>
      </c>
      <c r="AG264" s="167">
        <f>PI()*(Trees[[#This Row],[Diam]]/2)^2</f>
        <v>0</v>
      </c>
      <c r="AH264" s="167">
        <f>IF(ISNA(IF(VLOOKUP(Trees[[#This Row],[Arbol]],Equipos!C:F, 2, FALSE)="Cortar",1,0)),0, IF(VLOOKUP(Trees[[#This Row],[Arbol]],Equipos!C:F, 2, FALSE)="Cortar",1,0))</f>
        <v>0</v>
      </c>
      <c r="AI264" s="167">
        <f t="array" aca="1" ref="AI264" ca="1">SUM(1*(NumCoupes=B264))</f>
        <v>2</v>
      </c>
    </row>
    <row r="265" spans="2:35">
      <c r="B265" s="154"/>
      <c r="C265" s="155"/>
      <c r="D265" s="156"/>
      <c r="E265" s="157"/>
      <c r="F265" s="158"/>
      <c r="G265" s="159"/>
      <c r="H265" s="154"/>
      <c r="I265" s="155"/>
      <c r="J265" s="156"/>
      <c r="K265" s="156"/>
      <c r="L265" s="154"/>
      <c r="M265" s="154"/>
      <c r="N265" s="154"/>
      <c r="O265" s="155"/>
      <c r="P265" s="160"/>
      <c r="Q265" s="154"/>
      <c r="R265" s="154"/>
      <c r="S265" s="154"/>
      <c r="T265" s="158"/>
      <c r="U265" s="159"/>
      <c r="V265" s="161"/>
      <c r="W265" s="161"/>
      <c r="X265" s="161"/>
      <c r="Y265" s="161"/>
      <c r="Z265" s="162">
        <f t="shared" si="12"/>
        <v>0</v>
      </c>
      <c r="AA265" s="163">
        <f t="shared" si="13"/>
        <v>0</v>
      </c>
      <c r="AB265" s="431">
        <f>(3.14/4)*(Trees[[#This Row],[Diam]]/100)^2</f>
        <v>0</v>
      </c>
      <c r="AC265" s="164">
        <f>Trees[[#This Row],[Volumen]]</f>
        <v>0</v>
      </c>
      <c r="AD265" s="165" t="str">
        <f t="shared" si="14"/>
        <v>D</v>
      </c>
      <c r="AE265" s="166">
        <f>Industrias!S268</f>
        <v>0</v>
      </c>
      <c r="AF265" s="167" cm="1">
        <f t="array" ref="AF265">NoteEcolo(U265)</f>
        <v>0</v>
      </c>
      <c r="AG265" s="167">
        <f>PI()*(Trees[[#This Row],[Diam]]/2)^2</f>
        <v>0</v>
      </c>
      <c r="AH265" s="167">
        <f>IF(ISNA(IF(VLOOKUP(Trees[[#This Row],[Arbol]],Equipos!C:F, 2, FALSE)="Cortar",1,0)),0, IF(VLOOKUP(Trees[[#This Row],[Arbol]],Equipos!C:F, 2, FALSE)="Cortar",1,0))</f>
        <v>0</v>
      </c>
      <c r="AI265" s="167">
        <f t="array" aca="1" ref="AI265" ca="1">SUM(1*(NumCoupes=B265))</f>
        <v>2</v>
      </c>
    </row>
    <row r="266" spans="2:35">
      <c r="B266" s="154"/>
      <c r="C266" s="155"/>
      <c r="D266" s="156"/>
      <c r="E266" s="157"/>
      <c r="F266" s="158"/>
      <c r="G266" s="159"/>
      <c r="H266" s="154"/>
      <c r="I266" s="155"/>
      <c r="J266" s="156"/>
      <c r="K266" s="156"/>
      <c r="L266" s="154"/>
      <c r="M266" s="154"/>
      <c r="N266" s="154"/>
      <c r="O266" s="155"/>
      <c r="P266" s="160"/>
      <c r="Q266" s="154"/>
      <c r="R266" s="154"/>
      <c r="S266" s="154"/>
      <c r="T266" s="158"/>
      <c r="U266" s="159"/>
      <c r="V266" s="161"/>
      <c r="W266" s="161"/>
      <c r="X266" s="161"/>
      <c r="Y266" s="161"/>
      <c r="Z266" s="162">
        <f t="shared" si="12"/>
        <v>0</v>
      </c>
      <c r="AA266" s="163">
        <f t="shared" si="13"/>
        <v>0</v>
      </c>
      <c r="AB266" s="431">
        <f>(3.14/4)*(Trees[[#This Row],[Diam]]/100)^2</f>
        <v>0</v>
      </c>
      <c r="AC266" s="164">
        <f>Trees[[#This Row],[Volumen]]</f>
        <v>0</v>
      </c>
      <c r="AD266" s="165" t="str">
        <f t="shared" si="14"/>
        <v>D</v>
      </c>
      <c r="AE266" s="166">
        <f>Industrias!S269</f>
        <v>0</v>
      </c>
      <c r="AF266" s="167" cm="1">
        <f t="array" ref="AF266">NoteEcolo(U266)</f>
        <v>0</v>
      </c>
      <c r="AG266" s="167">
        <f>PI()*(Trees[[#This Row],[Diam]]/2)^2</f>
        <v>0</v>
      </c>
      <c r="AH266" s="167">
        <f>IF(ISNA(IF(VLOOKUP(Trees[[#This Row],[Arbol]],Equipos!C:F, 2, FALSE)="Cortar",1,0)),0, IF(VLOOKUP(Trees[[#This Row],[Arbol]],Equipos!C:F, 2, FALSE)="Cortar",1,0))</f>
        <v>0</v>
      </c>
      <c r="AI266" s="167">
        <f t="array" aca="1" ref="AI266" ca="1">SUM(1*(NumCoupes=B266))</f>
        <v>2</v>
      </c>
    </row>
    <row r="267" spans="2:35">
      <c r="B267" s="154"/>
      <c r="C267" s="155"/>
      <c r="D267" s="156"/>
      <c r="E267" s="157"/>
      <c r="F267" s="158"/>
      <c r="G267" s="159"/>
      <c r="H267" s="154"/>
      <c r="I267" s="155"/>
      <c r="J267" s="156"/>
      <c r="K267" s="156"/>
      <c r="L267" s="154"/>
      <c r="M267" s="154"/>
      <c r="N267" s="154"/>
      <c r="O267" s="155"/>
      <c r="P267" s="160"/>
      <c r="Q267" s="154"/>
      <c r="R267" s="154"/>
      <c r="S267" s="154"/>
      <c r="T267" s="158"/>
      <c r="U267" s="159"/>
      <c r="V267" s="161"/>
      <c r="W267" s="161"/>
      <c r="X267" s="161"/>
      <c r="Y267" s="161"/>
      <c r="Z267" s="162">
        <f t="shared" si="12"/>
        <v>0</v>
      </c>
      <c r="AA267" s="163">
        <f t="shared" si="13"/>
        <v>0</v>
      </c>
      <c r="AB267" s="431">
        <f>(3.14/4)*(Trees[[#This Row],[Diam]]/100)^2</f>
        <v>0</v>
      </c>
      <c r="AC267" s="164">
        <f>Trees[[#This Row],[Volumen]]</f>
        <v>0</v>
      </c>
      <c r="AD267" s="165" t="str">
        <f t="shared" si="14"/>
        <v>D</v>
      </c>
      <c r="AE267" s="166">
        <f>Industrias!S270</f>
        <v>0</v>
      </c>
      <c r="AF267" s="167" cm="1">
        <f t="array" ref="AF267">NoteEcolo(U267)</f>
        <v>0</v>
      </c>
      <c r="AG267" s="167">
        <f>PI()*(Trees[[#This Row],[Diam]]/2)^2</f>
        <v>0</v>
      </c>
      <c r="AH267" s="167">
        <f>IF(ISNA(IF(VLOOKUP(Trees[[#This Row],[Arbol]],Equipos!C:F, 2, FALSE)="Cortar",1,0)),0, IF(VLOOKUP(Trees[[#This Row],[Arbol]],Equipos!C:F, 2, FALSE)="Cortar",1,0))</f>
        <v>0</v>
      </c>
      <c r="AI267" s="167">
        <f t="array" aca="1" ref="AI267" ca="1">SUM(1*(NumCoupes=B267))</f>
        <v>2</v>
      </c>
    </row>
    <row r="268" spans="2:35">
      <c r="B268" s="154"/>
      <c r="C268" s="155"/>
      <c r="D268" s="156"/>
      <c r="E268" s="157"/>
      <c r="F268" s="158"/>
      <c r="G268" s="159"/>
      <c r="H268" s="154"/>
      <c r="I268" s="155"/>
      <c r="J268" s="156"/>
      <c r="K268" s="156"/>
      <c r="L268" s="154"/>
      <c r="M268" s="154"/>
      <c r="N268" s="154"/>
      <c r="O268" s="155"/>
      <c r="P268" s="160"/>
      <c r="Q268" s="154"/>
      <c r="R268" s="154"/>
      <c r="S268" s="154"/>
      <c r="T268" s="158"/>
      <c r="U268" s="159"/>
      <c r="V268" s="161"/>
      <c r="W268" s="161"/>
      <c r="X268" s="161"/>
      <c r="Y268" s="161"/>
      <c r="Z268" s="162">
        <f t="shared" si="12"/>
        <v>0</v>
      </c>
      <c r="AA268" s="163">
        <f t="shared" si="13"/>
        <v>0</v>
      </c>
      <c r="AB268" s="431">
        <f>(3.14/4)*(Trees[[#This Row],[Diam]]/100)^2</f>
        <v>0</v>
      </c>
      <c r="AC268" s="164">
        <f>Trees[[#This Row],[Volumen]]</f>
        <v>0</v>
      </c>
      <c r="AD268" s="165" t="str">
        <f t="shared" si="14"/>
        <v>D</v>
      </c>
      <c r="AE268" s="166">
        <f>Industrias!S271</f>
        <v>0</v>
      </c>
      <c r="AF268" s="167" cm="1">
        <f t="array" ref="AF268">NoteEcolo(U268)</f>
        <v>0</v>
      </c>
      <c r="AG268" s="167">
        <f>PI()*(Trees[[#This Row],[Diam]]/2)^2</f>
        <v>0</v>
      </c>
      <c r="AH268" s="167">
        <f>IF(ISNA(IF(VLOOKUP(Trees[[#This Row],[Arbol]],Equipos!C:F, 2, FALSE)="Cortar",1,0)),0, IF(VLOOKUP(Trees[[#This Row],[Arbol]],Equipos!C:F, 2, FALSE)="Cortar",1,0))</f>
        <v>0</v>
      </c>
      <c r="AI268" s="167">
        <f t="array" aca="1" ref="AI268" ca="1">SUM(1*(NumCoupes=B268))</f>
        <v>2</v>
      </c>
    </row>
    <row r="269" spans="2:35">
      <c r="B269" s="154"/>
      <c r="C269" s="155"/>
      <c r="D269" s="156"/>
      <c r="E269" s="157"/>
      <c r="F269" s="158"/>
      <c r="G269" s="159"/>
      <c r="H269" s="154"/>
      <c r="I269" s="155"/>
      <c r="J269" s="156"/>
      <c r="K269" s="156"/>
      <c r="L269" s="154"/>
      <c r="M269" s="154"/>
      <c r="N269" s="154"/>
      <c r="O269" s="155"/>
      <c r="P269" s="160"/>
      <c r="Q269" s="154"/>
      <c r="R269" s="154"/>
      <c r="S269" s="154"/>
      <c r="T269" s="158"/>
      <c r="U269" s="159"/>
      <c r="V269" s="161"/>
      <c r="W269" s="161"/>
      <c r="X269" s="161"/>
      <c r="Y269" s="161"/>
      <c r="Z269" s="162">
        <f t="shared" si="12"/>
        <v>0</v>
      </c>
      <c r="AA269" s="163">
        <f t="shared" si="13"/>
        <v>0</v>
      </c>
      <c r="AB269" s="431">
        <f>(3.14/4)*(Trees[[#This Row],[Diam]]/100)^2</f>
        <v>0</v>
      </c>
      <c r="AC269" s="164">
        <f>Trees[[#This Row],[Volumen]]</f>
        <v>0</v>
      </c>
      <c r="AD269" s="165" t="str">
        <f t="shared" si="14"/>
        <v>D</v>
      </c>
      <c r="AE269" s="166">
        <f>Industrias!S272</f>
        <v>0</v>
      </c>
      <c r="AF269" s="167" cm="1">
        <f t="array" ref="AF269">NoteEcolo(U269)</f>
        <v>0</v>
      </c>
      <c r="AG269" s="167">
        <f>PI()*(Trees[[#This Row],[Diam]]/2)^2</f>
        <v>0</v>
      </c>
      <c r="AH269" s="167">
        <f>IF(ISNA(IF(VLOOKUP(Trees[[#This Row],[Arbol]],Equipos!C:F, 2, FALSE)="Cortar",1,0)),0, IF(VLOOKUP(Trees[[#This Row],[Arbol]],Equipos!C:F, 2, FALSE)="Cortar",1,0))</f>
        <v>0</v>
      </c>
      <c r="AI269" s="167">
        <f t="array" aca="1" ref="AI269" ca="1">SUM(1*(NumCoupes=B269))</f>
        <v>2</v>
      </c>
    </row>
    <row r="270" spans="2:35">
      <c r="B270" s="154"/>
      <c r="C270" s="155"/>
      <c r="D270" s="156"/>
      <c r="E270" s="157"/>
      <c r="F270" s="158"/>
      <c r="G270" s="159"/>
      <c r="H270" s="154"/>
      <c r="I270" s="155"/>
      <c r="J270" s="156"/>
      <c r="K270" s="156"/>
      <c r="L270" s="154"/>
      <c r="M270" s="154"/>
      <c r="N270" s="154"/>
      <c r="O270" s="155"/>
      <c r="P270" s="160"/>
      <c r="Q270" s="154"/>
      <c r="R270" s="154"/>
      <c r="S270" s="154"/>
      <c r="T270" s="158"/>
      <c r="U270" s="159"/>
      <c r="V270" s="161"/>
      <c r="W270" s="161"/>
      <c r="X270" s="161"/>
      <c r="Y270" s="161"/>
      <c r="Z270" s="162">
        <f t="shared" si="12"/>
        <v>0</v>
      </c>
      <c r="AA270" s="163">
        <f t="shared" si="13"/>
        <v>0</v>
      </c>
      <c r="AB270" s="431">
        <f>(3.14/4)*(Trees[[#This Row],[Diam]]/100)^2</f>
        <v>0</v>
      </c>
      <c r="AC270" s="164">
        <f>Trees[[#This Row],[Volumen]]</f>
        <v>0</v>
      </c>
      <c r="AD270" s="165" t="str">
        <f t="shared" si="14"/>
        <v>D</v>
      </c>
      <c r="AE270" s="166">
        <f>Industrias!S273</f>
        <v>0</v>
      </c>
      <c r="AF270" s="167" cm="1">
        <f t="array" ref="AF270">NoteEcolo(U270)</f>
        <v>0</v>
      </c>
      <c r="AG270" s="167">
        <f>PI()*(Trees[[#This Row],[Diam]]/2)^2</f>
        <v>0</v>
      </c>
      <c r="AH270" s="167">
        <f>IF(ISNA(IF(VLOOKUP(Trees[[#This Row],[Arbol]],Equipos!C:F, 2, FALSE)="Cortar",1,0)),0, IF(VLOOKUP(Trees[[#This Row],[Arbol]],Equipos!C:F, 2, FALSE)="Cortar",1,0))</f>
        <v>0</v>
      </c>
      <c r="AI270" s="167">
        <f t="array" aca="1" ref="AI270" ca="1">SUM(1*(NumCoupes=B270))</f>
        <v>2</v>
      </c>
    </row>
    <row r="271" spans="2:35">
      <c r="B271" s="154"/>
      <c r="C271" s="155"/>
      <c r="D271" s="156"/>
      <c r="E271" s="157"/>
      <c r="F271" s="158"/>
      <c r="G271" s="159"/>
      <c r="H271" s="154"/>
      <c r="I271" s="155"/>
      <c r="J271" s="156"/>
      <c r="K271" s="156"/>
      <c r="L271" s="154"/>
      <c r="M271" s="154"/>
      <c r="N271" s="154"/>
      <c r="O271" s="155"/>
      <c r="P271" s="160"/>
      <c r="Q271" s="154"/>
      <c r="R271" s="154"/>
      <c r="S271" s="154"/>
      <c r="T271" s="158"/>
      <c r="U271" s="159"/>
      <c r="V271" s="161"/>
      <c r="W271" s="161"/>
      <c r="X271" s="161"/>
      <c r="Y271" s="161"/>
      <c r="Z271" s="162">
        <f t="shared" si="12"/>
        <v>0</v>
      </c>
      <c r="AA271" s="163">
        <f t="shared" si="13"/>
        <v>0</v>
      </c>
      <c r="AB271" s="431">
        <f>(3.14/4)*(Trees[[#This Row],[Diam]]/100)^2</f>
        <v>0</v>
      </c>
      <c r="AC271" s="164">
        <f>Trees[[#This Row],[Volumen]]</f>
        <v>0</v>
      </c>
      <c r="AD271" s="165" t="str">
        <f t="shared" si="14"/>
        <v>D</v>
      </c>
      <c r="AE271" s="166">
        <f>Industrias!S274</f>
        <v>0</v>
      </c>
      <c r="AF271" s="167" cm="1">
        <f t="array" ref="AF271">NoteEcolo(U271)</f>
        <v>0</v>
      </c>
      <c r="AG271" s="167">
        <f>PI()*(Trees[[#This Row],[Diam]]/2)^2</f>
        <v>0</v>
      </c>
      <c r="AH271" s="167">
        <f>IF(ISNA(IF(VLOOKUP(Trees[[#This Row],[Arbol]],Equipos!C:F, 2, FALSE)="Cortar",1,0)),0, IF(VLOOKUP(Trees[[#This Row],[Arbol]],Equipos!C:F, 2, FALSE)="Cortar",1,0))</f>
        <v>0</v>
      </c>
      <c r="AI271" s="167">
        <f t="array" aca="1" ref="AI271" ca="1">SUM(1*(NumCoupes=B271))</f>
        <v>2</v>
      </c>
    </row>
    <row r="272" spans="2:35">
      <c r="B272" s="154"/>
      <c r="C272" s="155"/>
      <c r="D272" s="156"/>
      <c r="E272" s="157"/>
      <c r="F272" s="158"/>
      <c r="G272" s="159"/>
      <c r="H272" s="154"/>
      <c r="I272" s="155"/>
      <c r="J272" s="156"/>
      <c r="K272" s="156"/>
      <c r="L272" s="154"/>
      <c r="M272" s="154"/>
      <c r="N272" s="154"/>
      <c r="O272" s="155"/>
      <c r="P272" s="160"/>
      <c r="Q272" s="154"/>
      <c r="R272" s="154"/>
      <c r="S272" s="154"/>
      <c r="T272" s="158"/>
      <c r="U272" s="159"/>
      <c r="V272" s="161"/>
      <c r="W272" s="161"/>
      <c r="X272" s="161"/>
      <c r="Y272" s="161"/>
      <c r="Z272" s="162">
        <f t="shared" si="12"/>
        <v>0</v>
      </c>
      <c r="AA272" s="163">
        <f t="shared" si="13"/>
        <v>0</v>
      </c>
      <c r="AB272" s="431">
        <f>(3.14/4)*(Trees[[#This Row],[Diam]]/100)^2</f>
        <v>0</v>
      </c>
      <c r="AC272" s="164">
        <f>Trees[[#This Row],[Volumen]]</f>
        <v>0</v>
      </c>
      <c r="AD272" s="165" t="str">
        <f t="shared" si="14"/>
        <v>D</v>
      </c>
      <c r="AE272" s="166">
        <f>Industrias!S275</f>
        <v>0</v>
      </c>
      <c r="AF272" s="167" cm="1">
        <f t="array" ref="AF272">NoteEcolo(U272)</f>
        <v>0</v>
      </c>
      <c r="AG272" s="167">
        <f>PI()*(Trees[[#This Row],[Diam]]/2)^2</f>
        <v>0</v>
      </c>
      <c r="AH272" s="167">
        <f>IF(ISNA(IF(VLOOKUP(Trees[[#This Row],[Arbol]],Equipos!C:F, 2, FALSE)="Cortar",1,0)),0, IF(VLOOKUP(Trees[[#This Row],[Arbol]],Equipos!C:F, 2, FALSE)="Cortar",1,0))</f>
        <v>0</v>
      </c>
      <c r="AI272" s="167">
        <f t="array" aca="1" ref="AI272" ca="1">SUM(1*(NumCoupes=B272))</f>
        <v>2</v>
      </c>
    </row>
    <row r="273" spans="2:35">
      <c r="B273" s="154"/>
      <c r="C273" s="155"/>
      <c r="D273" s="156"/>
      <c r="E273" s="157"/>
      <c r="F273" s="158"/>
      <c r="G273" s="159"/>
      <c r="H273" s="154"/>
      <c r="I273" s="155"/>
      <c r="J273" s="156"/>
      <c r="K273" s="156"/>
      <c r="L273" s="154"/>
      <c r="M273" s="154"/>
      <c r="N273" s="154"/>
      <c r="O273" s="155"/>
      <c r="P273" s="160"/>
      <c r="Q273" s="154"/>
      <c r="R273" s="154"/>
      <c r="S273" s="154"/>
      <c r="T273" s="158"/>
      <c r="U273" s="159"/>
      <c r="V273" s="161"/>
      <c r="W273" s="161"/>
      <c r="X273" s="161"/>
      <c r="Y273" s="161"/>
      <c r="Z273" s="162">
        <f t="shared" si="12"/>
        <v>0</v>
      </c>
      <c r="AA273" s="163">
        <f t="shared" si="13"/>
        <v>0</v>
      </c>
      <c r="AB273" s="431">
        <f>(3.14/4)*(Trees[[#This Row],[Diam]]/100)^2</f>
        <v>0</v>
      </c>
      <c r="AC273" s="164">
        <f>Trees[[#This Row],[Volumen]]</f>
        <v>0</v>
      </c>
      <c r="AD273" s="165" t="str">
        <f t="shared" si="14"/>
        <v>D</v>
      </c>
      <c r="AE273" s="166">
        <f>Industrias!S276</f>
        <v>0</v>
      </c>
      <c r="AF273" s="167" cm="1">
        <f t="array" ref="AF273">NoteEcolo(U273)</f>
        <v>0</v>
      </c>
      <c r="AG273" s="167">
        <f>PI()*(Trees[[#This Row],[Diam]]/2)^2</f>
        <v>0</v>
      </c>
      <c r="AH273" s="167">
        <f>IF(ISNA(IF(VLOOKUP(Trees[[#This Row],[Arbol]],Equipos!C:F, 2, FALSE)="Cortar",1,0)),0, IF(VLOOKUP(Trees[[#This Row],[Arbol]],Equipos!C:F, 2, FALSE)="Cortar",1,0))</f>
        <v>0</v>
      </c>
      <c r="AI273" s="167">
        <f t="array" aca="1" ref="AI273" ca="1">SUM(1*(NumCoupes=B273))</f>
        <v>2</v>
      </c>
    </row>
    <row r="274" spans="2:35">
      <c r="B274" s="154"/>
      <c r="C274" s="155"/>
      <c r="D274" s="156"/>
      <c r="E274" s="157"/>
      <c r="F274" s="158"/>
      <c r="G274" s="159"/>
      <c r="H274" s="154"/>
      <c r="I274" s="155"/>
      <c r="J274" s="156"/>
      <c r="K274" s="156"/>
      <c r="L274" s="154"/>
      <c r="M274" s="154"/>
      <c r="N274" s="154"/>
      <c r="O274" s="155"/>
      <c r="P274" s="160"/>
      <c r="Q274" s="154"/>
      <c r="R274" s="154"/>
      <c r="S274" s="154"/>
      <c r="T274" s="158"/>
      <c r="U274" s="159"/>
      <c r="V274" s="161"/>
      <c r="W274" s="161"/>
      <c r="X274" s="161"/>
      <c r="Y274" s="161"/>
      <c r="Z274" s="162">
        <f t="shared" si="12"/>
        <v>0</v>
      </c>
      <c r="AA274" s="163">
        <f t="shared" si="13"/>
        <v>0</v>
      </c>
      <c r="AB274" s="431">
        <f>(3.14/4)*(Trees[[#This Row],[Diam]]/100)^2</f>
        <v>0</v>
      </c>
      <c r="AC274" s="164">
        <f>Trees[[#This Row],[Volumen]]</f>
        <v>0</v>
      </c>
      <c r="AD274" s="165" t="str">
        <f t="shared" si="14"/>
        <v>D</v>
      </c>
      <c r="AE274" s="166">
        <f>Industrias!S277</f>
        <v>0</v>
      </c>
      <c r="AF274" s="167" cm="1">
        <f t="array" ref="AF274">NoteEcolo(U274)</f>
        <v>0</v>
      </c>
      <c r="AG274" s="167">
        <f>PI()*(Trees[[#This Row],[Diam]]/2)^2</f>
        <v>0</v>
      </c>
      <c r="AH274" s="167">
        <f>IF(ISNA(IF(VLOOKUP(Trees[[#This Row],[Arbol]],Equipos!C:F, 2, FALSE)="Cortar",1,0)),0, IF(VLOOKUP(Trees[[#This Row],[Arbol]],Equipos!C:F, 2, FALSE)="Cortar",1,0))</f>
        <v>0</v>
      </c>
      <c r="AI274" s="167">
        <f t="array" aca="1" ref="AI274" ca="1">SUM(1*(NumCoupes=B274))</f>
        <v>2</v>
      </c>
    </row>
    <row r="275" spans="2:35">
      <c r="B275" s="154"/>
      <c r="C275" s="155"/>
      <c r="D275" s="156"/>
      <c r="E275" s="157"/>
      <c r="F275" s="158"/>
      <c r="G275" s="159"/>
      <c r="H275" s="154"/>
      <c r="I275" s="155"/>
      <c r="J275" s="156"/>
      <c r="K275" s="156"/>
      <c r="L275" s="154"/>
      <c r="M275" s="154"/>
      <c r="N275" s="154"/>
      <c r="O275" s="155"/>
      <c r="P275" s="160"/>
      <c r="Q275" s="154"/>
      <c r="R275" s="154"/>
      <c r="S275" s="154"/>
      <c r="T275" s="158"/>
      <c r="U275" s="159"/>
      <c r="V275" s="161"/>
      <c r="W275" s="161"/>
      <c r="X275" s="161"/>
      <c r="Y275" s="161"/>
      <c r="Z275" s="162">
        <f t="shared" si="12"/>
        <v>0</v>
      </c>
      <c r="AA275" s="163">
        <f t="shared" si="13"/>
        <v>0</v>
      </c>
      <c r="AB275" s="431">
        <f>(3.14/4)*(Trees[[#This Row],[Diam]]/100)^2</f>
        <v>0</v>
      </c>
      <c r="AC275" s="164">
        <f>Trees[[#This Row],[Volumen]]</f>
        <v>0</v>
      </c>
      <c r="AD275" s="165" t="str">
        <f t="shared" si="14"/>
        <v>D</v>
      </c>
      <c r="AE275" s="166">
        <f>Industrias!S278</f>
        <v>0</v>
      </c>
      <c r="AF275" s="167" cm="1">
        <f t="array" ref="AF275">NoteEcolo(U275)</f>
        <v>0</v>
      </c>
      <c r="AG275" s="167">
        <f>PI()*(Trees[[#This Row],[Diam]]/2)^2</f>
        <v>0</v>
      </c>
      <c r="AH275" s="167">
        <f>IF(ISNA(IF(VLOOKUP(Trees[[#This Row],[Arbol]],Equipos!C:F, 2, FALSE)="Cortar",1,0)),0, IF(VLOOKUP(Trees[[#This Row],[Arbol]],Equipos!C:F, 2, FALSE)="Cortar",1,0))</f>
        <v>0</v>
      </c>
      <c r="AI275" s="167">
        <f t="array" aca="1" ref="AI275" ca="1">SUM(1*(NumCoupes=B275))</f>
        <v>2</v>
      </c>
    </row>
    <row r="276" spans="2:35">
      <c r="B276" s="154"/>
      <c r="C276" s="155"/>
      <c r="D276" s="156"/>
      <c r="E276" s="157"/>
      <c r="F276" s="158"/>
      <c r="G276" s="159"/>
      <c r="H276" s="154"/>
      <c r="I276" s="155"/>
      <c r="J276" s="156"/>
      <c r="K276" s="156"/>
      <c r="L276" s="154"/>
      <c r="M276" s="154"/>
      <c r="N276" s="154"/>
      <c r="O276" s="155"/>
      <c r="P276" s="160"/>
      <c r="Q276" s="154"/>
      <c r="R276" s="154"/>
      <c r="S276" s="154"/>
      <c r="T276" s="158"/>
      <c r="U276" s="159"/>
      <c r="V276" s="161"/>
      <c r="W276" s="161"/>
      <c r="X276" s="161"/>
      <c r="Y276" s="161"/>
      <c r="Z276" s="162">
        <f t="shared" si="12"/>
        <v>0</v>
      </c>
      <c r="AA276" s="163">
        <f t="shared" si="13"/>
        <v>0</v>
      </c>
      <c r="AB276" s="431">
        <f>(3.14/4)*(Trees[[#This Row],[Diam]]/100)^2</f>
        <v>0</v>
      </c>
      <c r="AC276" s="164">
        <f>Trees[[#This Row],[Volumen]]</f>
        <v>0</v>
      </c>
      <c r="AD276" s="165" t="str">
        <f t="shared" si="14"/>
        <v>D</v>
      </c>
      <c r="AE276" s="166">
        <f>Industrias!S279</f>
        <v>0</v>
      </c>
      <c r="AF276" s="167" cm="1">
        <f t="array" ref="AF276">NoteEcolo(U276)</f>
        <v>0</v>
      </c>
      <c r="AG276" s="167">
        <f>PI()*(Trees[[#This Row],[Diam]]/2)^2</f>
        <v>0</v>
      </c>
      <c r="AH276" s="167">
        <f>IF(ISNA(IF(VLOOKUP(Trees[[#This Row],[Arbol]],Equipos!C:F, 2, FALSE)="Cortar",1,0)),0, IF(VLOOKUP(Trees[[#This Row],[Arbol]],Equipos!C:F, 2, FALSE)="Cortar",1,0))</f>
        <v>0</v>
      </c>
      <c r="AI276" s="167">
        <f t="array" aca="1" ref="AI276" ca="1">SUM(1*(NumCoupes=B276))</f>
        <v>2</v>
      </c>
    </row>
    <row r="277" spans="2:35">
      <c r="B277" s="154"/>
      <c r="C277" s="155"/>
      <c r="D277" s="156"/>
      <c r="E277" s="157"/>
      <c r="F277" s="158"/>
      <c r="G277" s="159"/>
      <c r="H277" s="154"/>
      <c r="I277" s="155"/>
      <c r="J277" s="156"/>
      <c r="K277" s="156"/>
      <c r="L277" s="154"/>
      <c r="M277" s="154"/>
      <c r="N277" s="154"/>
      <c r="O277" s="155"/>
      <c r="P277" s="160"/>
      <c r="Q277" s="154"/>
      <c r="R277" s="154"/>
      <c r="S277" s="154"/>
      <c r="T277" s="158"/>
      <c r="U277" s="159"/>
      <c r="V277" s="161"/>
      <c r="W277" s="161"/>
      <c r="X277" s="161"/>
      <c r="Y277" s="161"/>
      <c r="Z277" s="162">
        <f t="shared" si="12"/>
        <v>0</v>
      </c>
      <c r="AA277" s="163">
        <f t="shared" si="13"/>
        <v>0</v>
      </c>
      <c r="AB277" s="431">
        <f>(3.14/4)*(Trees[[#This Row],[Diam]]/100)^2</f>
        <v>0</v>
      </c>
      <c r="AC277" s="164">
        <f>Trees[[#This Row],[Volumen]]</f>
        <v>0</v>
      </c>
      <c r="AD277" s="165" t="str">
        <f t="shared" si="14"/>
        <v>D</v>
      </c>
      <c r="AE277" s="166">
        <f>Industrias!S280</f>
        <v>0</v>
      </c>
      <c r="AF277" s="167" cm="1">
        <f t="array" ref="AF277">NoteEcolo(U277)</f>
        <v>0</v>
      </c>
      <c r="AG277" s="167">
        <f>PI()*(Trees[[#This Row],[Diam]]/2)^2</f>
        <v>0</v>
      </c>
      <c r="AH277" s="167">
        <f>IF(ISNA(IF(VLOOKUP(Trees[[#This Row],[Arbol]],Equipos!C:F, 2, FALSE)="Cortar",1,0)),0, IF(VLOOKUP(Trees[[#This Row],[Arbol]],Equipos!C:F, 2, FALSE)="Cortar",1,0))</f>
        <v>0</v>
      </c>
      <c r="AI277" s="167">
        <f t="array" aca="1" ref="AI277" ca="1">SUM(1*(NumCoupes=B277))</f>
        <v>2</v>
      </c>
    </row>
    <row r="278" spans="2:35">
      <c r="B278" s="154"/>
      <c r="C278" s="155"/>
      <c r="D278" s="156"/>
      <c r="E278" s="157"/>
      <c r="F278" s="158"/>
      <c r="G278" s="159"/>
      <c r="H278" s="154"/>
      <c r="I278" s="155"/>
      <c r="J278" s="156"/>
      <c r="K278" s="156"/>
      <c r="L278" s="154"/>
      <c r="M278" s="154"/>
      <c r="N278" s="154"/>
      <c r="O278" s="155"/>
      <c r="P278" s="160"/>
      <c r="Q278" s="154"/>
      <c r="R278" s="154"/>
      <c r="S278" s="154"/>
      <c r="T278" s="158"/>
      <c r="U278" s="159"/>
      <c r="V278" s="161"/>
      <c r="W278" s="161"/>
      <c r="X278" s="161"/>
      <c r="Y278" s="161"/>
      <c r="Z278" s="162">
        <f t="shared" si="12"/>
        <v>0</v>
      </c>
      <c r="AA278" s="163">
        <f t="shared" si="13"/>
        <v>0</v>
      </c>
      <c r="AB278" s="431">
        <f>(3.14/4)*(Trees[[#This Row],[Diam]]/100)^2</f>
        <v>0</v>
      </c>
      <c r="AC278" s="164">
        <f>Trees[[#This Row],[Volumen]]</f>
        <v>0</v>
      </c>
      <c r="AD278" s="165" t="str">
        <f t="shared" si="14"/>
        <v>D</v>
      </c>
      <c r="AE278" s="166">
        <f>Industrias!S281</f>
        <v>0</v>
      </c>
      <c r="AF278" s="167" cm="1">
        <f t="array" ref="AF278">NoteEcolo(U278)</f>
        <v>0</v>
      </c>
      <c r="AG278" s="167">
        <f>PI()*(Trees[[#This Row],[Diam]]/2)^2</f>
        <v>0</v>
      </c>
      <c r="AH278" s="167">
        <f>IF(ISNA(IF(VLOOKUP(Trees[[#This Row],[Arbol]],Equipos!C:F, 2, FALSE)="Cortar",1,0)),0, IF(VLOOKUP(Trees[[#This Row],[Arbol]],Equipos!C:F, 2, FALSE)="Cortar",1,0))</f>
        <v>0</v>
      </c>
      <c r="AI278" s="167">
        <f t="array" aca="1" ref="AI278" ca="1">SUM(1*(NumCoupes=B278))</f>
        <v>2</v>
      </c>
    </row>
    <row r="279" spans="2:35">
      <c r="B279" s="154"/>
      <c r="C279" s="155"/>
      <c r="D279" s="156"/>
      <c r="E279" s="157"/>
      <c r="F279" s="158"/>
      <c r="G279" s="159"/>
      <c r="H279" s="154"/>
      <c r="I279" s="155"/>
      <c r="J279" s="156"/>
      <c r="K279" s="156"/>
      <c r="L279" s="154"/>
      <c r="M279" s="154"/>
      <c r="N279" s="154"/>
      <c r="O279" s="155"/>
      <c r="P279" s="160"/>
      <c r="Q279" s="154"/>
      <c r="R279" s="154"/>
      <c r="S279" s="154"/>
      <c r="T279" s="158"/>
      <c r="U279" s="159"/>
      <c r="V279" s="161"/>
      <c r="W279" s="161"/>
      <c r="X279" s="161"/>
      <c r="Y279" s="161"/>
      <c r="Z279" s="162">
        <f t="shared" si="12"/>
        <v>0</v>
      </c>
      <c r="AA279" s="163">
        <f t="shared" si="13"/>
        <v>0</v>
      </c>
      <c r="AB279" s="431">
        <f>(3.14/4)*(Trees[[#This Row],[Diam]]/100)^2</f>
        <v>0</v>
      </c>
      <c r="AC279" s="164">
        <f>Trees[[#This Row],[Volumen]]</f>
        <v>0</v>
      </c>
      <c r="AD279" s="165" t="str">
        <f t="shared" si="14"/>
        <v>D</v>
      </c>
      <c r="AE279" s="166">
        <f>Industrias!S282</f>
        <v>0</v>
      </c>
      <c r="AF279" s="167" cm="1">
        <f t="array" ref="AF279">NoteEcolo(U279)</f>
        <v>0</v>
      </c>
      <c r="AG279" s="167">
        <f>PI()*(Trees[[#This Row],[Diam]]/2)^2</f>
        <v>0</v>
      </c>
      <c r="AH279" s="167">
        <f>IF(ISNA(IF(VLOOKUP(Trees[[#This Row],[Arbol]],Equipos!C:F, 2, FALSE)="Cortar",1,0)),0, IF(VLOOKUP(Trees[[#This Row],[Arbol]],Equipos!C:F, 2, FALSE)="Cortar",1,0))</f>
        <v>0</v>
      </c>
      <c r="AI279" s="167">
        <f t="array" aca="1" ref="AI279" ca="1">SUM(1*(NumCoupes=B279))</f>
        <v>2</v>
      </c>
    </row>
    <row r="280" spans="2:35">
      <c r="B280" s="154"/>
      <c r="C280" s="155"/>
      <c r="D280" s="156"/>
      <c r="E280" s="157"/>
      <c r="F280" s="158"/>
      <c r="G280" s="159"/>
      <c r="H280" s="154"/>
      <c r="I280" s="155"/>
      <c r="J280" s="156"/>
      <c r="K280" s="156"/>
      <c r="L280" s="154"/>
      <c r="M280" s="154"/>
      <c r="N280" s="154"/>
      <c r="O280" s="155"/>
      <c r="P280" s="160"/>
      <c r="Q280" s="154"/>
      <c r="R280" s="154"/>
      <c r="S280" s="154"/>
      <c r="T280" s="158"/>
      <c r="U280" s="159"/>
      <c r="V280" s="161"/>
      <c r="W280" s="161"/>
      <c r="X280" s="161"/>
      <c r="Y280" s="161"/>
      <c r="Z280" s="162">
        <f t="shared" si="12"/>
        <v>0</v>
      </c>
      <c r="AA280" s="163">
        <f t="shared" si="13"/>
        <v>0</v>
      </c>
      <c r="AB280" s="431">
        <f>(3.14/4)*(Trees[[#This Row],[Diam]]/100)^2</f>
        <v>0</v>
      </c>
      <c r="AC280" s="164">
        <f>Trees[[#This Row],[Volumen]]</f>
        <v>0</v>
      </c>
      <c r="AD280" s="165" t="str">
        <f t="shared" si="14"/>
        <v>D</v>
      </c>
      <c r="AE280" s="166">
        <f>Industrias!S283</f>
        <v>0</v>
      </c>
      <c r="AF280" s="167" cm="1">
        <f t="array" ref="AF280">NoteEcolo(U280)</f>
        <v>0</v>
      </c>
      <c r="AG280" s="167">
        <f>PI()*(Trees[[#This Row],[Diam]]/2)^2</f>
        <v>0</v>
      </c>
      <c r="AH280" s="167">
        <f>IF(ISNA(IF(VLOOKUP(Trees[[#This Row],[Arbol]],Equipos!C:F, 2, FALSE)="Cortar",1,0)),0, IF(VLOOKUP(Trees[[#This Row],[Arbol]],Equipos!C:F, 2, FALSE)="Cortar",1,0))</f>
        <v>0</v>
      </c>
      <c r="AI280" s="167">
        <f t="array" aca="1" ref="AI280" ca="1">SUM(1*(NumCoupes=B280))</f>
        <v>2</v>
      </c>
    </row>
    <row r="281" spans="2:35">
      <c r="B281" s="154"/>
      <c r="C281" s="155"/>
      <c r="D281" s="156"/>
      <c r="E281" s="157"/>
      <c r="F281" s="158"/>
      <c r="G281" s="159"/>
      <c r="H281" s="154"/>
      <c r="I281" s="155"/>
      <c r="J281" s="156"/>
      <c r="K281" s="156"/>
      <c r="L281" s="154"/>
      <c r="M281" s="154"/>
      <c r="N281" s="154"/>
      <c r="O281" s="155"/>
      <c r="P281" s="160"/>
      <c r="Q281" s="154"/>
      <c r="R281" s="154"/>
      <c r="S281" s="154"/>
      <c r="T281" s="158"/>
      <c r="U281" s="159"/>
      <c r="V281" s="161"/>
      <c r="W281" s="161"/>
      <c r="X281" s="161"/>
      <c r="Y281" s="161"/>
      <c r="Z281" s="162">
        <f t="shared" si="12"/>
        <v>0</v>
      </c>
      <c r="AA281" s="163">
        <f t="shared" si="13"/>
        <v>0</v>
      </c>
      <c r="AB281" s="431">
        <f>(3.14/4)*(Trees[[#This Row],[Diam]]/100)^2</f>
        <v>0</v>
      </c>
      <c r="AC281" s="164">
        <f>Trees[[#This Row],[Volumen]]</f>
        <v>0</v>
      </c>
      <c r="AD281" s="165" t="str">
        <f t="shared" si="14"/>
        <v>D</v>
      </c>
      <c r="AE281" s="166">
        <f>Industrias!S284</f>
        <v>0</v>
      </c>
      <c r="AF281" s="167" cm="1">
        <f t="array" ref="AF281">NoteEcolo(U281)</f>
        <v>0</v>
      </c>
      <c r="AG281" s="167">
        <f>PI()*(Trees[[#This Row],[Diam]]/2)^2</f>
        <v>0</v>
      </c>
      <c r="AH281" s="167">
        <f>IF(ISNA(IF(VLOOKUP(Trees[[#This Row],[Arbol]],Equipos!C:F, 2, FALSE)="Cortar",1,0)),0, IF(VLOOKUP(Trees[[#This Row],[Arbol]],Equipos!C:F, 2, FALSE)="Cortar",1,0))</f>
        <v>0</v>
      </c>
      <c r="AI281" s="167">
        <f t="array" aca="1" ref="AI281" ca="1">SUM(1*(NumCoupes=B281))</f>
        <v>2</v>
      </c>
    </row>
    <row r="282" spans="2:35">
      <c r="B282" s="154"/>
      <c r="C282" s="155"/>
      <c r="D282" s="156"/>
      <c r="E282" s="157"/>
      <c r="F282" s="158"/>
      <c r="G282" s="159"/>
      <c r="H282" s="154"/>
      <c r="I282" s="155"/>
      <c r="J282" s="156"/>
      <c r="K282" s="156"/>
      <c r="L282" s="154"/>
      <c r="M282" s="154"/>
      <c r="N282" s="154"/>
      <c r="O282" s="155"/>
      <c r="P282" s="160"/>
      <c r="Q282" s="154"/>
      <c r="R282" s="154"/>
      <c r="S282" s="154"/>
      <c r="T282" s="158"/>
      <c r="U282" s="159"/>
      <c r="V282" s="161"/>
      <c r="W282" s="161"/>
      <c r="X282" s="161"/>
      <c r="Y282" s="161"/>
      <c r="Z282" s="162">
        <f t="shared" si="12"/>
        <v>0</v>
      </c>
      <c r="AA282" s="163">
        <f t="shared" si="13"/>
        <v>0</v>
      </c>
      <c r="AB282" s="431">
        <f>(3.14/4)*(Trees[[#This Row],[Diam]]/100)^2</f>
        <v>0</v>
      </c>
      <c r="AC282" s="164">
        <f>Trees[[#This Row],[Volumen]]</f>
        <v>0</v>
      </c>
      <c r="AD282" s="165" t="str">
        <f t="shared" si="14"/>
        <v>D</v>
      </c>
      <c r="AE282" s="166">
        <f>Industrias!S285</f>
        <v>0</v>
      </c>
      <c r="AF282" s="167" cm="1">
        <f t="array" ref="AF282">NoteEcolo(U282)</f>
        <v>0</v>
      </c>
      <c r="AG282" s="167">
        <f>PI()*(Trees[[#This Row],[Diam]]/2)^2</f>
        <v>0</v>
      </c>
      <c r="AH282" s="167">
        <f>IF(ISNA(IF(VLOOKUP(Trees[[#This Row],[Arbol]],Equipos!C:F, 2, FALSE)="Cortar",1,0)),0, IF(VLOOKUP(Trees[[#This Row],[Arbol]],Equipos!C:F, 2, FALSE)="Cortar",1,0))</f>
        <v>0</v>
      </c>
      <c r="AI282" s="167">
        <f t="array" aca="1" ref="AI282" ca="1">SUM(1*(NumCoupes=B282))</f>
        <v>2</v>
      </c>
    </row>
    <row r="283" spans="2:35">
      <c r="B283" s="154"/>
      <c r="C283" s="155"/>
      <c r="D283" s="156"/>
      <c r="E283" s="157"/>
      <c r="F283" s="158"/>
      <c r="G283" s="159"/>
      <c r="H283" s="154"/>
      <c r="I283" s="155"/>
      <c r="J283" s="156"/>
      <c r="K283" s="156"/>
      <c r="L283" s="154"/>
      <c r="M283" s="154"/>
      <c r="N283" s="154"/>
      <c r="O283" s="155"/>
      <c r="P283" s="160"/>
      <c r="Q283" s="154"/>
      <c r="R283" s="154"/>
      <c r="S283" s="154"/>
      <c r="T283" s="158"/>
      <c r="U283" s="159"/>
      <c r="V283" s="161"/>
      <c r="W283" s="161"/>
      <c r="X283" s="161"/>
      <c r="Y283" s="161"/>
      <c r="Z283" s="162">
        <f t="shared" si="12"/>
        <v>0</v>
      </c>
      <c r="AA283" s="163">
        <f t="shared" si="13"/>
        <v>0</v>
      </c>
      <c r="AB283" s="431">
        <f>(3.14/4)*(Trees[[#This Row],[Diam]]/100)^2</f>
        <v>0</v>
      </c>
      <c r="AC283" s="164">
        <f>Trees[[#This Row],[Volumen]]</f>
        <v>0</v>
      </c>
      <c r="AD283" s="165" t="str">
        <f t="shared" si="14"/>
        <v>D</v>
      </c>
      <c r="AE283" s="166">
        <f>Industrias!S286</f>
        <v>0</v>
      </c>
      <c r="AF283" s="167" cm="1">
        <f t="array" ref="AF283">NoteEcolo(U283)</f>
        <v>0</v>
      </c>
      <c r="AG283" s="167">
        <f>PI()*(Trees[[#This Row],[Diam]]/2)^2</f>
        <v>0</v>
      </c>
      <c r="AH283" s="167">
        <f>IF(ISNA(IF(VLOOKUP(Trees[[#This Row],[Arbol]],Equipos!C:F, 2, FALSE)="Cortar",1,0)),0, IF(VLOOKUP(Trees[[#This Row],[Arbol]],Equipos!C:F, 2, FALSE)="Cortar",1,0))</f>
        <v>0</v>
      </c>
      <c r="AI283" s="167">
        <f t="array" aca="1" ref="AI283" ca="1">SUM(1*(NumCoupes=B283))</f>
        <v>2</v>
      </c>
    </row>
    <row r="284" spans="2:35">
      <c r="B284" s="154"/>
      <c r="C284" s="155"/>
      <c r="D284" s="156"/>
      <c r="E284" s="157"/>
      <c r="F284" s="158"/>
      <c r="G284" s="159"/>
      <c r="H284" s="154"/>
      <c r="I284" s="155"/>
      <c r="J284" s="156"/>
      <c r="K284" s="156"/>
      <c r="L284" s="154"/>
      <c r="M284" s="154"/>
      <c r="N284" s="154"/>
      <c r="O284" s="155"/>
      <c r="P284" s="160"/>
      <c r="Q284" s="154"/>
      <c r="R284" s="154"/>
      <c r="S284" s="154"/>
      <c r="T284" s="158"/>
      <c r="U284" s="159"/>
      <c r="V284" s="161"/>
      <c r="W284" s="161"/>
      <c r="X284" s="161"/>
      <c r="Y284" s="161"/>
      <c r="Z284" s="162">
        <f t="shared" si="12"/>
        <v>0</v>
      </c>
      <c r="AA284" s="163">
        <f t="shared" si="13"/>
        <v>0</v>
      </c>
      <c r="AB284" s="431">
        <f>(3.14/4)*(Trees[[#This Row],[Diam]]/100)^2</f>
        <v>0</v>
      </c>
      <c r="AC284" s="164">
        <f>Trees[[#This Row],[Volumen]]</f>
        <v>0</v>
      </c>
      <c r="AD284" s="165" t="str">
        <f t="shared" si="14"/>
        <v>D</v>
      </c>
      <c r="AE284" s="166">
        <f>Industrias!S287</f>
        <v>0</v>
      </c>
      <c r="AF284" s="167" cm="1">
        <f t="array" ref="AF284">NoteEcolo(U284)</f>
        <v>0</v>
      </c>
      <c r="AG284" s="167">
        <f>PI()*(Trees[[#This Row],[Diam]]/2)^2</f>
        <v>0</v>
      </c>
      <c r="AH284" s="167">
        <f>IF(ISNA(IF(VLOOKUP(Trees[[#This Row],[Arbol]],Equipos!C:F, 2, FALSE)="Cortar",1,0)),0, IF(VLOOKUP(Trees[[#This Row],[Arbol]],Equipos!C:F, 2, FALSE)="Cortar",1,0))</f>
        <v>0</v>
      </c>
      <c r="AI284" s="167">
        <f t="array" aca="1" ref="AI284" ca="1">SUM(1*(NumCoupes=B284))</f>
        <v>2</v>
      </c>
    </row>
    <row r="285" spans="2:35">
      <c r="B285" s="154"/>
      <c r="C285" s="155"/>
      <c r="D285" s="156"/>
      <c r="E285" s="157"/>
      <c r="F285" s="158"/>
      <c r="G285" s="159"/>
      <c r="H285" s="154"/>
      <c r="I285" s="155"/>
      <c r="J285" s="156"/>
      <c r="K285" s="156"/>
      <c r="L285" s="154"/>
      <c r="M285" s="154"/>
      <c r="N285" s="154"/>
      <c r="O285" s="155"/>
      <c r="P285" s="160"/>
      <c r="Q285" s="154"/>
      <c r="R285" s="154"/>
      <c r="S285" s="154"/>
      <c r="T285" s="158"/>
      <c r="U285" s="159"/>
      <c r="V285" s="161"/>
      <c r="W285" s="161"/>
      <c r="X285" s="161"/>
      <c r="Y285" s="161"/>
      <c r="Z285" s="162">
        <f t="shared" si="12"/>
        <v>0</v>
      </c>
      <c r="AA285" s="163">
        <f t="shared" si="13"/>
        <v>0</v>
      </c>
      <c r="AB285" s="431">
        <f>(3.14/4)*(Trees[[#This Row],[Diam]]/100)^2</f>
        <v>0</v>
      </c>
      <c r="AC285" s="164">
        <f>Trees[[#This Row],[Volumen]]</f>
        <v>0</v>
      </c>
      <c r="AD285" s="165" t="str">
        <f t="shared" si="14"/>
        <v>D</v>
      </c>
      <c r="AE285" s="166">
        <f>Industrias!S288</f>
        <v>0</v>
      </c>
      <c r="AF285" s="167" cm="1">
        <f t="array" ref="AF285">NoteEcolo(U285)</f>
        <v>0</v>
      </c>
      <c r="AG285" s="167">
        <f>PI()*(Trees[[#This Row],[Diam]]/2)^2</f>
        <v>0</v>
      </c>
      <c r="AH285" s="167">
        <f>IF(ISNA(IF(VLOOKUP(Trees[[#This Row],[Arbol]],Equipos!C:F, 2, FALSE)="Cortar",1,0)),0, IF(VLOOKUP(Trees[[#This Row],[Arbol]],Equipos!C:F, 2, FALSE)="Cortar",1,0))</f>
        <v>0</v>
      </c>
      <c r="AI285" s="167">
        <f t="array" aca="1" ref="AI285" ca="1">SUM(1*(NumCoupes=B285))</f>
        <v>2</v>
      </c>
    </row>
    <row r="286" spans="2:35">
      <c r="B286" s="154"/>
      <c r="C286" s="155"/>
      <c r="D286" s="156"/>
      <c r="E286" s="157"/>
      <c r="F286" s="158"/>
      <c r="G286" s="159"/>
      <c r="H286" s="154"/>
      <c r="I286" s="155"/>
      <c r="J286" s="156"/>
      <c r="K286" s="156"/>
      <c r="L286" s="154"/>
      <c r="M286" s="154"/>
      <c r="N286" s="154"/>
      <c r="O286" s="155"/>
      <c r="P286" s="160"/>
      <c r="Q286" s="154"/>
      <c r="R286" s="154"/>
      <c r="S286" s="154"/>
      <c r="T286" s="158"/>
      <c r="U286" s="159"/>
      <c r="V286" s="161"/>
      <c r="W286" s="161"/>
      <c r="X286" s="161"/>
      <c r="Y286" s="161"/>
      <c r="Z286" s="162">
        <f t="shared" si="12"/>
        <v>0</v>
      </c>
      <c r="AA286" s="163">
        <f t="shared" si="13"/>
        <v>0</v>
      </c>
      <c r="AB286" s="431">
        <f>(3.14/4)*(Trees[[#This Row],[Diam]]/100)^2</f>
        <v>0</v>
      </c>
      <c r="AC286" s="164">
        <f>Trees[[#This Row],[Volumen]]</f>
        <v>0</v>
      </c>
      <c r="AD286" s="165" t="str">
        <f t="shared" si="14"/>
        <v>D</v>
      </c>
      <c r="AE286" s="166">
        <f>Industrias!S289</f>
        <v>0</v>
      </c>
      <c r="AF286" s="167" cm="1">
        <f t="array" ref="AF286">NoteEcolo(U286)</f>
        <v>0</v>
      </c>
      <c r="AG286" s="167">
        <f>PI()*(Trees[[#This Row],[Diam]]/2)^2</f>
        <v>0</v>
      </c>
      <c r="AH286" s="167">
        <f>IF(ISNA(IF(VLOOKUP(Trees[[#This Row],[Arbol]],Equipos!C:F, 2, FALSE)="Cortar",1,0)),0, IF(VLOOKUP(Trees[[#This Row],[Arbol]],Equipos!C:F, 2, FALSE)="Cortar",1,0))</f>
        <v>0</v>
      </c>
      <c r="AI286" s="167">
        <f t="array" aca="1" ref="AI286" ca="1">SUM(1*(NumCoupes=B286))</f>
        <v>2</v>
      </c>
    </row>
    <row r="287" spans="2:35">
      <c r="B287" s="154"/>
      <c r="C287" s="155"/>
      <c r="D287" s="156"/>
      <c r="E287" s="157"/>
      <c r="F287" s="158"/>
      <c r="G287" s="159"/>
      <c r="H287" s="154"/>
      <c r="I287" s="155"/>
      <c r="J287" s="156"/>
      <c r="K287" s="156"/>
      <c r="L287" s="154"/>
      <c r="M287" s="154"/>
      <c r="N287" s="154"/>
      <c r="O287" s="155"/>
      <c r="P287" s="160"/>
      <c r="Q287" s="154"/>
      <c r="R287" s="154"/>
      <c r="S287" s="154"/>
      <c r="T287" s="158"/>
      <c r="U287" s="159"/>
      <c r="V287" s="161"/>
      <c r="W287" s="161"/>
      <c r="X287" s="161"/>
      <c r="Y287" s="161"/>
      <c r="Z287" s="162">
        <f t="shared" si="12"/>
        <v>0</v>
      </c>
      <c r="AA287" s="163">
        <f t="shared" si="13"/>
        <v>0</v>
      </c>
      <c r="AB287" s="431">
        <f>(3.14/4)*(Trees[[#This Row],[Diam]]/100)^2</f>
        <v>0</v>
      </c>
      <c r="AC287" s="164">
        <f>Trees[[#This Row],[Volumen]]</f>
        <v>0</v>
      </c>
      <c r="AD287" s="165" t="str">
        <f t="shared" si="14"/>
        <v>D</v>
      </c>
      <c r="AE287" s="166">
        <f>Industrias!S290</f>
        <v>0</v>
      </c>
      <c r="AF287" s="167" cm="1">
        <f t="array" ref="AF287">NoteEcolo(U287)</f>
        <v>0</v>
      </c>
      <c r="AG287" s="167">
        <f>PI()*(Trees[[#This Row],[Diam]]/2)^2</f>
        <v>0</v>
      </c>
      <c r="AH287" s="167">
        <f>IF(ISNA(IF(VLOOKUP(Trees[[#This Row],[Arbol]],Equipos!C:F, 2, FALSE)="Cortar",1,0)),0, IF(VLOOKUP(Trees[[#This Row],[Arbol]],Equipos!C:F, 2, FALSE)="Cortar",1,0))</f>
        <v>0</v>
      </c>
      <c r="AI287" s="167">
        <f t="array" aca="1" ref="AI287" ca="1">SUM(1*(NumCoupes=B287))</f>
        <v>2</v>
      </c>
    </row>
    <row r="288" spans="2:35">
      <c r="B288" s="154"/>
      <c r="C288" s="155"/>
      <c r="D288" s="156"/>
      <c r="E288" s="157"/>
      <c r="F288" s="158"/>
      <c r="G288" s="159"/>
      <c r="H288" s="154"/>
      <c r="I288" s="155"/>
      <c r="J288" s="156"/>
      <c r="K288" s="156"/>
      <c r="L288" s="154"/>
      <c r="M288" s="154"/>
      <c r="N288" s="154"/>
      <c r="O288" s="155"/>
      <c r="P288" s="160"/>
      <c r="Q288" s="154"/>
      <c r="R288" s="154"/>
      <c r="S288" s="154"/>
      <c r="T288" s="158"/>
      <c r="U288" s="159"/>
      <c r="V288" s="161"/>
      <c r="W288" s="161"/>
      <c r="X288" s="161"/>
      <c r="Y288" s="161"/>
      <c r="Z288" s="162">
        <f t="shared" si="12"/>
        <v>0</v>
      </c>
      <c r="AA288" s="163">
        <f t="shared" si="13"/>
        <v>0</v>
      </c>
      <c r="AB288" s="431">
        <f>(3.14/4)*(Trees[[#This Row],[Diam]]/100)^2</f>
        <v>0</v>
      </c>
      <c r="AC288" s="164">
        <f>Trees[[#This Row],[Volumen]]</f>
        <v>0</v>
      </c>
      <c r="AD288" s="165" t="str">
        <f t="shared" si="14"/>
        <v>D</v>
      </c>
      <c r="AE288" s="166">
        <f>Industrias!S291</f>
        <v>0</v>
      </c>
      <c r="AF288" s="167" cm="1">
        <f t="array" ref="AF288">NoteEcolo(U288)</f>
        <v>0</v>
      </c>
      <c r="AG288" s="167">
        <f>PI()*(Trees[[#This Row],[Diam]]/2)^2</f>
        <v>0</v>
      </c>
      <c r="AH288" s="167">
        <f>IF(ISNA(IF(VLOOKUP(Trees[[#This Row],[Arbol]],Equipos!C:F, 2, FALSE)="Cortar",1,0)),0, IF(VLOOKUP(Trees[[#This Row],[Arbol]],Equipos!C:F, 2, FALSE)="Cortar",1,0))</f>
        <v>0</v>
      </c>
      <c r="AI288" s="167">
        <f t="array" aca="1" ref="AI288" ca="1">SUM(1*(NumCoupes=B288))</f>
        <v>2</v>
      </c>
    </row>
    <row r="289" spans="2:35">
      <c r="B289" s="154"/>
      <c r="C289" s="155"/>
      <c r="D289" s="156"/>
      <c r="E289" s="157"/>
      <c r="F289" s="158"/>
      <c r="G289" s="159"/>
      <c r="H289" s="154"/>
      <c r="I289" s="155"/>
      <c r="J289" s="156"/>
      <c r="K289" s="156"/>
      <c r="L289" s="154"/>
      <c r="M289" s="154"/>
      <c r="N289" s="154"/>
      <c r="O289" s="155"/>
      <c r="P289" s="160"/>
      <c r="Q289" s="154"/>
      <c r="R289" s="154"/>
      <c r="S289" s="154"/>
      <c r="T289" s="158"/>
      <c r="U289" s="159"/>
      <c r="V289" s="161"/>
      <c r="W289" s="161"/>
      <c r="X289" s="161"/>
      <c r="Y289" s="161"/>
      <c r="Z289" s="162">
        <f t="shared" si="12"/>
        <v>0</v>
      </c>
      <c r="AA289" s="163">
        <f t="shared" si="13"/>
        <v>0</v>
      </c>
      <c r="AB289" s="431">
        <f>(3.14/4)*(Trees[[#This Row],[Diam]]/100)^2</f>
        <v>0</v>
      </c>
      <c r="AC289" s="164">
        <f>Trees[[#This Row],[Volumen]]</f>
        <v>0</v>
      </c>
      <c r="AD289" s="165" t="str">
        <f t="shared" si="14"/>
        <v>D</v>
      </c>
      <c r="AE289" s="166">
        <f>Industrias!S292</f>
        <v>0</v>
      </c>
      <c r="AF289" s="167" cm="1">
        <f t="array" ref="AF289">NoteEcolo(U289)</f>
        <v>0</v>
      </c>
      <c r="AG289" s="167">
        <f>PI()*(Trees[[#This Row],[Diam]]/2)^2</f>
        <v>0</v>
      </c>
      <c r="AH289" s="167">
        <f>IF(ISNA(IF(VLOOKUP(Trees[[#This Row],[Arbol]],Equipos!C:F, 2, FALSE)="Cortar",1,0)),0, IF(VLOOKUP(Trees[[#This Row],[Arbol]],Equipos!C:F, 2, FALSE)="Cortar",1,0))</f>
        <v>0</v>
      </c>
      <c r="AI289" s="167">
        <f t="array" aca="1" ref="AI289" ca="1">SUM(1*(NumCoupes=B289))</f>
        <v>2</v>
      </c>
    </row>
    <row r="290" spans="2:35">
      <c r="B290" s="154"/>
      <c r="C290" s="155"/>
      <c r="D290" s="156"/>
      <c r="E290" s="157"/>
      <c r="F290" s="158"/>
      <c r="G290" s="159"/>
      <c r="H290" s="154"/>
      <c r="I290" s="155"/>
      <c r="J290" s="156"/>
      <c r="K290" s="156"/>
      <c r="L290" s="154"/>
      <c r="M290" s="154"/>
      <c r="N290" s="154"/>
      <c r="O290" s="155"/>
      <c r="P290" s="160"/>
      <c r="Q290" s="154"/>
      <c r="R290" s="154"/>
      <c r="S290" s="154"/>
      <c r="T290" s="158"/>
      <c r="U290" s="159"/>
      <c r="V290" s="161"/>
      <c r="W290" s="161"/>
      <c r="X290" s="161"/>
      <c r="Y290" s="161"/>
      <c r="Z290" s="162">
        <f t="shared" si="12"/>
        <v>0</v>
      </c>
      <c r="AA290" s="163">
        <f t="shared" si="13"/>
        <v>0</v>
      </c>
      <c r="AB290" s="431">
        <f>(3.14/4)*(Trees[[#This Row],[Diam]]/100)^2</f>
        <v>0</v>
      </c>
      <c r="AC290" s="164">
        <f>Trees[[#This Row],[Volumen]]</f>
        <v>0</v>
      </c>
      <c r="AD290" s="165" t="str">
        <f t="shared" si="14"/>
        <v>D</v>
      </c>
      <c r="AE290" s="166">
        <f>Industrias!S293</f>
        <v>0</v>
      </c>
      <c r="AF290" s="167" cm="1">
        <f t="array" ref="AF290">NoteEcolo(U290)</f>
        <v>0</v>
      </c>
      <c r="AG290" s="167">
        <f>PI()*(Trees[[#This Row],[Diam]]/2)^2</f>
        <v>0</v>
      </c>
      <c r="AH290" s="167">
        <f>IF(ISNA(IF(VLOOKUP(Trees[[#This Row],[Arbol]],Equipos!C:F, 2, FALSE)="Cortar",1,0)),0, IF(VLOOKUP(Trees[[#This Row],[Arbol]],Equipos!C:F, 2, FALSE)="Cortar",1,0))</f>
        <v>0</v>
      </c>
      <c r="AI290" s="167">
        <f t="array" aca="1" ref="AI290" ca="1">SUM(1*(NumCoupes=B290))</f>
        <v>2</v>
      </c>
    </row>
    <row r="291" spans="2:35">
      <c r="B291" s="154"/>
      <c r="C291" s="155"/>
      <c r="D291" s="156"/>
      <c r="E291" s="157"/>
      <c r="F291" s="158"/>
      <c r="G291" s="159"/>
      <c r="H291" s="154"/>
      <c r="I291" s="155"/>
      <c r="J291" s="156"/>
      <c r="K291" s="156"/>
      <c r="L291" s="154"/>
      <c r="M291" s="154"/>
      <c r="N291" s="154"/>
      <c r="O291" s="155"/>
      <c r="P291" s="160"/>
      <c r="Q291" s="154"/>
      <c r="R291" s="154"/>
      <c r="S291" s="154"/>
      <c r="T291" s="158"/>
      <c r="U291" s="159"/>
      <c r="V291" s="161"/>
      <c r="W291" s="161"/>
      <c r="X291" s="161"/>
      <c r="Y291" s="161"/>
      <c r="Z291" s="162">
        <f t="shared" si="12"/>
        <v>0</v>
      </c>
      <c r="AA291" s="163">
        <f t="shared" si="13"/>
        <v>0</v>
      </c>
      <c r="AB291" s="431">
        <f>(3.14/4)*(Trees[[#This Row],[Diam]]/100)^2</f>
        <v>0</v>
      </c>
      <c r="AC291" s="164">
        <f>Trees[[#This Row],[Volumen]]</f>
        <v>0</v>
      </c>
      <c r="AD291" s="165" t="str">
        <f t="shared" si="14"/>
        <v>D</v>
      </c>
      <c r="AE291" s="166">
        <f>Industrias!S294</f>
        <v>0</v>
      </c>
      <c r="AF291" s="167" cm="1">
        <f t="array" ref="AF291">NoteEcolo(U291)</f>
        <v>0</v>
      </c>
      <c r="AG291" s="167">
        <f>PI()*(Trees[[#This Row],[Diam]]/2)^2</f>
        <v>0</v>
      </c>
      <c r="AH291" s="167">
        <f>IF(ISNA(IF(VLOOKUP(Trees[[#This Row],[Arbol]],Equipos!C:F, 2, FALSE)="Cortar",1,0)),0, IF(VLOOKUP(Trees[[#This Row],[Arbol]],Equipos!C:F, 2, FALSE)="Cortar",1,0))</f>
        <v>0</v>
      </c>
      <c r="AI291" s="167">
        <f t="array" aca="1" ref="AI291" ca="1">SUM(1*(NumCoupes=B291))</f>
        <v>2</v>
      </c>
    </row>
    <row r="292" spans="2:35">
      <c r="B292" s="154"/>
      <c r="C292" s="155"/>
      <c r="D292" s="156"/>
      <c r="E292" s="157"/>
      <c r="F292" s="158"/>
      <c r="G292" s="159"/>
      <c r="H292" s="154"/>
      <c r="I292" s="155"/>
      <c r="J292" s="156"/>
      <c r="K292" s="156"/>
      <c r="L292" s="154"/>
      <c r="M292" s="154"/>
      <c r="N292" s="154"/>
      <c r="O292" s="155"/>
      <c r="P292" s="160"/>
      <c r="Q292" s="154"/>
      <c r="R292" s="154"/>
      <c r="S292" s="154"/>
      <c r="T292" s="158"/>
      <c r="U292" s="159"/>
      <c r="V292" s="161"/>
      <c r="W292" s="161"/>
      <c r="X292" s="161"/>
      <c r="Y292" s="161"/>
      <c r="Z292" s="162">
        <f t="shared" si="12"/>
        <v>0</v>
      </c>
      <c r="AA292" s="163">
        <f t="shared" si="13"/>
        <v>0</v>
      </c>
      <c r="AB292" s="431">
        <f>(3.14/4)*(Trees[[#This Row],[Diam]]/100)^2</f>
        <v>0</v>
      </c>
      <c r="AC292" s="164">
        <f>Trees[[#This Row],[Volumen]]</f>
        <v>0</v>
      </c>
      <c r="AD292" s="165" t="str">
        <f t="shared" si="14"/>
        <v>D</v>
      </c>
      <c r="AE292" s="166">
        <f>Industrias!S295</f>
        <v>0</v>
      </c>
      <c r="AF292" s="167" cm="1">
        <f t="array" ref="AF292">NoteEcolo(U292)</f>
        <v>0</v>
      </c>
      <c r="AG292" s="167">
        <f>PI()*(Trees[[#This Row],[Diam]]/2)^2</f>
        <v>0</v>
      </c>
      <c r="AH292" s="167">
        <f>IF(ISNA(IF(VLOOKUP(Trees[[#This Row],[Arbol]],Equipos!C:F, 2, FALSE)="Cortar",1,0)),0, IF(VLOOKUP(Trees[[#This Row],[Arbol]],Equipos!C:F, 2, FALSE)="Cortar",1,0))</f>
        <v>0</v>
      </c>
      <c r="AI292" s="167">
        <f t="array" aca="1" ref="AI292" ca="1">SUM(1*(NumCoupes=B292))</f>
        <v>2</v>
      </c>
    </row>
    <row r="293" spans="2:35">
      <c r="B293" s="154"/>
      <c r="C293" s="155"/>
      <c r="D293" s="156"/>
      <c r="E293" s="157"/>
      <c r="F293" s="158"/>
      <c r="G293" s="159"/>
      <c r="H293" s="154"/>
      <c r="I293" s="155"/>
      <c r="J293" s="156"/>
      <c r="K293" s="156"/>
      <c r="L293" s="154"/>
      <c r="M293" s="154"/>
      <c r="N293" s="154"/>
      <c r="O293" s="155"/>
      <c r="P293" s="160"/>
      <c r="Q293" s="154"/>
      <c r="R293" s="154"/>
      <c r="S293" s="154"/>
      <c r="T293" s="158"/>
      <c r="U293" s="159"/>
      <c r="V293" s="161"/>
      <c r="W293" s="161"/>
      <c r="X293" s="161"/>
      <c r="Y293" s="161"/>
      <c r="Z293" s="162">
        <f t="shared" si="12"/>
        <v>0</v>
      </c>
      <c r="AA293" s="163">
        <f t="shared" si="13"/>
        <v>0</v>
      </c>
      <c r="AB293" s="431">
        <f>(3.14/4)*(Trees[[#This Row],[Diam]]/100)^2</f>
        <v>0</v>
      </c>
      <c r="AC293" s="164">
        <f>Trees[[#This Row],[Volumen]]</f>
        <v>0</v>
      </c>
      <c r="AD293" s="165" t="str">
        <f t="shared" si="14"/>
        <v>D</v>
      </c>
      <c r="AE293" s="166">
        <f>Industrias!S296</f>
        <v>0</v>
      </c>
      <c r="AF293" s="167" cm="1">
        <f t="array" ref="AF293">NoteEcolo(U293)</f>
        <v>0</v>
      </c>
      <c r="AG293" s="167">
        <f>PI()*(Trees[[#This Row],[Diam]]/2)^2</f>
        <v>0</v>
      </c>
      <c r="AH293" s="167">
        <f>IF(ISNA(IF(VLOOKUP(Trees[[#This Row],[Arbol]],Equipos!C:F, 2, FALSE)="Cortar",1,0)),0, IF(VLOOKUP(Trees[[#This Row],[Arbol]],Equipos!C:F, 2, FALSE)="Cortar",1,0))</f>
        <v>0</v>
      </c>
      <c r="AI293" s="167">
        <f t="array" aca="1" ref="AI293" ca="1">SUM(1*(NumCoupes=B293))</f>
        <v>2</v>
      </c>
    </row>
    <row r="294" spans="2:35">
      <c r="B294" s="154"/>
      <c r="C294" s="155"/>
      <c r="D294" s="156"/>
      <c r="E294" s="157"/>
      <c r="F294" s="158"/>
      <c r="G294" s="159"/>
      <c r="H294" s="154"/>
      <c r="I294" s="155"/>
      <c r="J294" s="156"/>
      <c r="K294" s="156"/>
      <c r="L294" s="154"/>
      <c r="M294" s="154"/>
      <c r="N294" s="154"/>
      <c r="O294" s="155"/>
      <c r="P294" s="160"/>
      <c r="Q294" s="154"/>
      <c r="R294" s="154"/>
      <c r="S294" s="154"/>
      <c r="T294" s="158"/>
      <c r="U294" s="159"/>
      <c r="V294" s="161"/>
      <c r="W294" s="161"/>
      <c r="X294" s="161"/>
      <c r="Y294" s="161"/>
      <c r="Z294" s="162">
        <f t="shared" si="12"/>
        <v>0</v>
      </c>
      <c r="AA294" s="163">
        <f t="shared" si="13"/>
        <v>0</v>
      </c>
      <c r="AB294" s="431">
        <f>(3.14/4)*(Trees[[#This Row],[Diam]]/100)^2</f>
        <v>0</v>
      </c>
      <c r="AC294" s="164">
        <f>Trees[[#This Row],[Volumen]]</f>
        <v>0</v>
      </c>
      <c r="AD294" s="165" t="str">
        <f t="shared" si="14"/>
        <v>D</v>
      </c>
      <c r="AE294" s="166">
        <f>Industrias!S297</f>
        <v>0</v>
      </c>
      <c r="AF294" s="167" cm="1">
        <f t="array" ref="AF294">NoteEcolo(U294)</f>
        <v>0</v>
      </c>
      <c r="AG294" s="167">
        <f>PI()*(Trees[[#This Row],[Diam]]/2)^2</f>
        <v>0</v>
      </c>
      <c r="AH294" s="167">
        <f>IF(ISNA(IF(VLOOKUP(Trees[[#This Row],[Arbol]],Equipos!C:F, 2, FALSE)="Cortar",1,0)),0, IF(VLOOKUP(Trees[[#This Row],[Arbol]],Equipos!C:F, 2, FALSE)="Cortar",1,0))</f>
        <v>0</v>
      </c>
      <c r="AI294" s="167">
        <f t="array" aca="1" ref="AI294" ca="1">SUM(1*(NumCoupes=B294))</f>
        <v>2</v>
      </c>
    </row>
    <row r="295" spans="2:35">
      <c r="B295" s="154"/>
      <c r="C295" s="155"/>
      <c r="D295" s="156"/>
      <c r="E295" s="157"/>
      <c r="F295" s="158"/>
      <c r="G295" s="159"/>
      <c r="H295" s="154"/>
      <c r="I295" s="155"/>
      <c r="J295" s="156"/>
      <c r="K295" s="156"/>
      <c r="L295" s="154"/>
      <c r="M295" s="154"/>
      <c r="N295" s="154"/>
      <c r="O295" s="155"/>
      <c r="P295" s="160"/>
      <c r="Q295" s="154"/>
      <c r="R295" s="154"/>
      <c r="S295" s="154"/>
      <c r="T295" s="158"/>
      <c r="U295" s="159"/>
      <c r="V295" s="161"/>
      <c r="W295" s="161"/>
      <c r="X295" s="161"/>
      <c r="Y295" s="161"/>
      <c r="Z295" s="162">
        <f t="shared" si="12"/>
        <v>0</v>
      </c>
      <c r="AA295" s="163">
        <f t="shared" si="13"/>
        <v>0</v>
      </c>
      <c r="AB295" s="431">
        <f>(3.14/4)*(Trees[[#This Row],[Diam]]/100)^2</f>
        <v>0</v>
      </c>
      <c r="AC295" s="164">
        <f>Trees[[#This Row],[Volumen]]</f>
        <v>0</v>
      </c>
      <c r="AD295" s="165" t="str">
        <f t="shared" si="14"/>
        <v>D</v>
      </c>
      <c r="AE295" s="166">
        <f>Industrias!S298</f>
        <v>0</v>
      </c>
      <c r="AF295" s="167" cm="1">
        <f t="array" ref="AF295">NoteEcolo(U295)</f>
        <v>0</v>
      </c>
      <c r="AG295" s="167">
        <f>PI()*(Trees[[#This Row],[Diam]]/2)^2</f>
        <v>0</v>
      </c>
      <c r="AH295" s="167">
        <f>IF(ISNA(IF(VLOOKUP(Trees[[#This Row],[Arbol]],Equipos!C:F, 2, FALSE)="Cortar",1,0)),0, IF(VLOOKUP(Trees[[#This Row],[Arbol]],Equipos!C:F, 2, FALSE)="Cortar",1,0))</f>
        <v>0</v>
      </c>
      <c r="AI295" s="167">
        <f t="array" aca="1" ref="AI295" ca="1">SUM(1*(NumCoupes=B295))</f>
        <v>2</v>
      </c>
    </row>
    <row r="296" spans="2:35">
      <c r="B296" s="154"/>
      <c r="C296" s="155"/>
      <c r="D296" s="156"/>
      <c r="E296" s="157"/>
      <c r="F296" s="158"/>
      <c r="G296" s="159"/>
      <c r="H296" s="154"/>
      <c r="I296" s="155"/>
      <c r="J296" s="156"/>
      <c r="K296" s="156"/>
      <c r="L296" s="154"/>
      <c r="M296" s="154"/>
      <c r="N296" s="154"/>
      <c r="O296" s="155"/>
      <c r="P296" s="160"/>
      <c r="Q296" s="154"/>
      <c r="R296" s="154"/>
      <c r="S296" s="154"/>
      <c r="T296" s="158"/>
      <c r="U296" s="159"/>
      <c r="V296" s="161"/>
      <c r="W296" s="161"/>
      <c r="X296" s="161"/>
      <c r="Y296" s="161"/>
      <c r="Z296" s="162">
        <f t="shared" si="12"/>
        <v>0</v>
      </c>
      <c r="AA296" s="163">
        <f t="shared" si="13"/>
        <v>0</v>
      </c>
      <c r="AB296" s="431">
        <f>(3.14/4)*(Trees[[#This Row],[Diam]]/100)^2</f>
        <v>0</v>
      </c>
      <c r="AC296" s="164">
        <f>Trees[[#This Row],[Volumen]]</f>
        <v>0</v>
      </c>
      <c r="AD296" s="165" t="str">
        <f t="shared" si="14"/>
        <v>D</v>
      </c>
      <c r="AE296" s="166">
        <f>Industrias!S299</f>
        <v>0</v>
      </c>
      <c r="AF296" s="167" cm="1">
        <f t="array" ref="AF296">NoteEcolo(U296)</f>
        <v>0</v>
      </c>
      <c r="AG296" s="167">
        <f>PI()*(Trees[[#This Row],[Diam]]/2)^2</f>
        <v>0</v>
      </c>
      <c r="AH296" s="167">
        <f>IF(ISNA(IF(VLOOKUP(Trees[[#This Row],[Arbol]],Equipos!C:F, 2, FALSE)="Cortar",1,0)),0, IF(VLOOKUP(Trees[[#This Row],[Arbol]],Equipos!C:F, 2, FALSE)="Cortar",1,0))</f>
        <v>0</v>
      </c>
      <c r="AI296" s="167">
        <f t="array" aca="1" ref="AI296" ca="1">SUM(1*(NumCoupes=B296))</f>
        <v>2</v>
      </c>
    </row>
    <row r="297" spans="2:35">
      <c r="B297" s="154"/>
      <c r="C297" s="155"/>
      <c r="D297" s="156"/>
      <c r="E297" s="157"/>
      <c r="F297" s="158"/>
      <c r="G297" s="159"/>
      <c r="H297" s="154"/>
      <c r="I297" s="155"/>
      <c r="J297" s="156"/>
      <c r="K297" s="156"/>
      <c r="L297" s="154"/>
      <c r="M297" s="154"/>
      <c r="N297" s="154"/>
      <c r="O297" s="155"/>
      <c r="P297" s="160"/>
      <c r="Q297" s="154"/>
      <c r="R297" s="154"/>
      <c r="S297" s="154"/>
      <c r="T297" s="158"/>
      <c r="U297" s="159"/>
      <c r="V297" s="161"/>
      <c r="W297" s="161"/>
      <c r="X297" s="161"/>
      <c r="Y297" s="161"/>
      <c r="Z297" s="162">
        <f t="shared" si="12"/>
        <v>0</v>
      </c>
      <c r="AA297" s="163">
        <f t="shared" si="13"/>
        <v>0</v>
      </c>
      <c r="AB297" s="431">
        <f>(3.14/4)*(Trees[[#This Row],[Diam]]/100)^2</f>
        <v>0</v>
      </c>
      <c r="AC297" s="164">
        <f>Trees[[#This Row],[Volumen]]</f>
        <v>0</v>
      </c>
      <c r="AD297" s="165" t="str">
        <f t="shared" si="14"/>
        <v>D</v>
      </c>
      <c r="AE297" s="166">
        <f>Industrias!S300</f>
        <v>0</v>
      </c>
      <c r="AF297" s="167" cm="1">
        <f t="array" ref="AF297">NoteEcolo(U297)</f>
        <v>0</v>
      </c>
      <c r="AG297" s="167">
        <f>PI()*(Trees[[#This Row],[Diam]]/2)^2</f>
        <v>0</v>
      </c>
      <c r="AH297" s="167">
        <f>IF(ISNA(IF(VLOOKUP(Trees[[#This Row],[Arbol]],Equipos!C:F, 2, FALSE)="Cortar",1,0)),0, IF(VLOOKUP(Trees[[#This Row],[Arbol]],Equipos!C:F, 2, FALSE)="Cortar",1,0))</f>
        <v>0</v>
      </c>
      <c r="AI297" s="167">
        <f t="array" aca="1" ref="AI297" ca="1">SUM(1*(NumCoupes=B297))</f>
        <v>2</v>
      </c>
    </row>
    <row r="298" spans="2:35">
      <c r="B298" s="154"/>
      <c r="C298" s="155"/>
      <c r="D298" s="156"/>
      <c r="E298" s="157"/>
      <c r="F298" s="158"/>
      <c r="G298" s="159"/>
      <c r="H298" s="154"/>
      <c r="I298" s="155"/>
      <c r="J298" s="156"/>
      <c r="K298" s="156"/>
      <c r="L298" s="154"/>
      <c r="M298" s="154"/>
      <c r="N298" s="154"/>
      <c r="O298" s="155"/>
      <c r="P298" s="160"/>
      <c r="Q298" s="154"/>
      <c r="R298" s="154"/>
      <c r="S298" s="154"/>
      <c r="T298" s="158"/>
      <c r="U298" s="159"/>
      <c r="V298" s="161"/>
      <c r="W298" s="161"/>
      <c r="X298" s="161"/>
      <c r="Y298" s="161"/>
      <c r="Z298" s="162">
        <f t="shared" si="12"/>
        <v>0</v>
      </c>
      <c r="AA298" s="163">
        <f t="shared" si="13"/>
        <v>0</v>
      </c>
      <c r="AB298" s="431">
        <f>(3.14/4)*(Trees[[#This Row],[Diam]]/100)^2</f>
        <v>0</v>
      </c>
      <c r="AC298" s="164">
        <f>Trees[[#This Row],[Volumen]]</f>
        <v>0</v>
      </c>
      <c r="AD298" s="165" t="str">
        <f t="shared" si="14"/>
        <v>D</v>
      </c>
      <c r="AE298" s="166">
        <f>Industrias!S301</f>
        <v>0</v>
      </c>
      <c r="AF298" s="167" cm="1">
        <f t="array" ref="AF298">NoteEcolo(U298)</f>
        <v>0</v>
      </c>
      <c r="AG298" s="167">
        <f>PI()*(Trees[[#This Row],[Diam]]/2)^2</f>
        <v>0</v>
      </c>
      <c r="AH298" s="167">
        <f>IF(ISNA(IF(VLOOKUP(Trees[[#This Row],[Arbol]],Equipos!C:F, 2, FALSE)="Cortar",1,0)),0, IF(VLOOKUP(Trees[[#This Row],[Arbol]],Equipos!C:F, 2, FALSE)="Cortar",1,0))</f>
        <v>0</v>
      </c>
      <c r="AI298" s="167">
        <f t="array" aca="1" ref="AI298" ca="1">SUM(1*(NumCoupes=B298))</f>
        <v>2</v>
      </c>
    </row>
    <row r="299" spans="2:35">
      <c r="B299" s="154"/>
      <c r="C299" s="155"/>
      <c r="D299" s="156"/>
      <c r="E299" s="157"/>
      <c r="F299" s="158"/>
      <c r="G299" s="159"/>
      <c r="H299" s="154"/>
      <c r="I299" s="155"/>
      <c r="J299" s="156"/>
      <c r="K299" s="156"/>
      <c r="L299" s="154"/>
      <c r="M299" s="154"/>
      <c r="N299" s="154"/>
      <c r="O299" s="155"/>
      <c r="P299" s="160"/>
      <c r="Q299" s="154"/>
      <c r="R299" s="154"/>
      <c r="S299" s="154"/>
      <c r="T299" s="158"/>
      <c r="U299" s="159"/>
      <c r="V299" s="161"/>
      <c r="W299" s="161"/>
      <c r="X299" s="161"/>
      <c r="Y299" s="161"/>
      <c r="Z299" s="162">
        <f t="shared" si="12"/>
        <v>0</v>
      </c>
      <c r="AA299" s="163">
        <f t="shared" si="13"/>
        <v>0</v>
      </c>
      <c r="AB299" s="431">
        <f>(3.14/4)*(Trees[[#This Row],[Diam]]/100)^2</f>
        <v>0</v>
      </c>
      <c r="AC299" s="164">
        <f>Trees[[#This Row],[Volumen]]</f>
        <v>0</v>
      </c>
      <c r="AD299" s="165" t="str">
        <f t="shared" si="14"/>
        <v>D</v>
      </c>
      <c r="AE299" s="166">
        <f>Industrias!S302</f>
        <v>0</v>
      </c>
      <c r="AF299" s="167" cm="1">
        <f t="array" ref="AF299">NoteEcolo(U299)</f>
        <v>0</v>
      </c>
      <c r="AG299" s="167">
        <f>PI()*(Trees[[#This Row],[Diam]]/2)^2</f>
        <v>0</v>
      </c>
      <c r="AH299" s="167">
        <f>IF(ISNA(IF(VLOOKUP(Trees[[#This Row],[Arbol]],Equipos!C:F, 2, FALSE)="Cortar",1,0)),0, IF(VLOOKUP(Trees[[#This Row],[Arbol]],Equipos!C:F, 2, FALSE)="Cortar",1,0))</f>
        <v>0</v>
      </c>
      <c r="AI299" s="167">
        <f t="array" aca="1" ref="AI299" ca="1">SUM(1*(NumCoupes=B299))</f>
        <v>2</v>
      </c>
    </row>
    <row r="300" spans="2:35">
      <c r="B300" s="154"/>
      <c r="C300" s="155"/>
      <c r="D300" s="156"/>
      <c r="E300" s="157"/>
      <c r="F300" s="158"/>
      <c r="G300" s="159"/>
      <c r="H300" s="154"/>
      <c r="I300" s="155"/>
      <c r="J300" s="156"/>
      <c r="K300" s="156"/>
      <c r="L300" s="154"/>
      <c r="M300" s="154"/>
      <c r="N300" s="154"/>
      <c r="O300" s="155"/>
      <c r="P300" s="160"/>
      <c r="Q300" s="154"/>
      <c r="R300" s="154"/>
      <c r="S300" s="154"/>
      <c r="T300" s="158"/>
      <c r="U300" s="159"/>
      <c r="V300" s="161"/>
      <c r="W300" s="161"/>
      <c r="X300" s="161"/>
      <c r="Y300" s="161"/>
      <c r="Z300" s="162">
        <f t="shared" si="12"/>
        <v>0</v>
      </c>
      <c r="AA300" s="163">
        <f t="shared" si="13"/>
        <v>0</v>
      </c>
      <c r="AB300" s="431">
        <f>(3.14/4)*(Trees[[#This Row],[Diam]]/100)^2</f>
        <v>0</v>
      </c>
      <c r="AC300" s="164">
        <f>Trees[[#This Row],[Volumen]]</f>
        <v>0</v>
      </c>
      <c r="AD300" s="165" t="str">
        <f t="shared" si="14"/>
        <v>D</v>
      </c>
      <c r="AE300" s="166">
        <f>Industrias!S303</f>
        <v>0</v>
      </c>
      <c r="AF300" s="167" cm="1">
        <f t="array" ref="AF300">NoteEcolo(U300)</f>
        <v>0</v>
      </c>
      <c r="AG300" s="167">
        <f>PI()*(Trees[[#This Row],[Diam]]/2)^2</f>
        <v>0</v>
      </c>
      <c r="AH300" s="167">
        <f>IF(ISNA(IF(VLOOKUP(Trees[[#This Row],[Arbol]],Equipos!C:F, 2, FALSE)="Cortar",1,0)),0, IF(VLOOKUP(Trees[[#This Row],[Arbol]],Equipos!C:F, 2, FALSE)="Cortar",1,0))</f>
        <v>0</v>
      </c>
      <c r="AI300" s="167">
        <f t="array" aca="1" ref="AI300" ca="1">SUM(1*(NumCoupes=B300))</f>
        <v>2</v>
      </c>
    </row>
    <row r="301" spans="2:35">
      <c r="B301" s="154"/>
      <c r="C301" s="155"/>
      <c r="D301" s="156"/>
      <c r="E301" s="157"/>
      <c r="F301" s="158"/>
      <c r="G301" s="159"/>
      <c r="H301" s="154"/>
      <c r="I301" s="155"/>
      <c r="J301" s="156"/>
      <c r="K301" s="156"/>
      <c r="L301" s="154"/>
      <c r="M301" s="154"/>
      <c r="N301" s="154"/>
      <c r="O301" s="155"/>
      <c r="P301" s="160"/>
      <c r="Q301" s="154"/>
      <c r="R301" s="154"/>
      <c r="S301" s="154"/>
      <c r="T301" s="158"/>
      <c r="U301" s="159"/>
      <c r="V301" s="161"/>
      <c r="W301" s="161"/>
      <c r="X301" s="161"/>
      <c r="Y301" s="161"/>
      <c r="Z301" s="162">
        <f t="shared" si="12"/>
        <v>0</v>
      </c>
      <c r="AA301" s="163">
        <f t="shared" si="13"/>
        <v>0</v>
      </c>
      <c r="AB301" s="431">
        <f>(3.14/4)*(Trees[[#This Row],[Diam]]/100)^2</f>
        <v>0</v>
      </c>
      <c r="AC301" s="164">
        <f>Trees[[#This Row],[Volumen]]</f>
        <v>0</v>
      </c>
      <c r="AD301" s="165" t="str">
        <f t="shared" si="14"/>
        <v>D</v>
      </c>
      <c r="AE301" s="166">
        <f>Industrias!S304</f>
        <v>0</v>
      </c>
      <c r="AF301" s="167" cm="1">
        <f t="array" ref="AF301">NoteEcolo(U301)</f>
        <v>0</v>
      </c>
      <c r="AG301" s="167">
        <f>PI()*(Trees[[#This Row],[Diam]]/2)^2</f>
        <v>0</v>
      </c>
      <c r="AH301" s="167">
        <f>IF(ISNA(IF(VLOOKUP(Trees[[#This Row],[Arbol]],Equipos!C:F, 2, FALSE)="Cortar",1,0)),0, IF(VLOOKUP(Trees[[#This Row],[Arbol]],Equipos!C:F, 2, FALSE)="Cortar",1,0))</f>
        <v>0</v>
      </c>
      <c r="AI301" s="167">
        <f t="array" aca="1" ref="AI301" ca="1">SUM(1*(NumCoupes=B301))</f>
        <v>2</v>
      </c>
    </row>
    <row r="302" spans="2:35">
      <c r="B302" s="154"/>
      <c r="C302" s="155"/>
      <c r="D302" s="156"/>
      <c r="E302" s="157"/>
      <c r="F302" s="158"/>
      <c r="G302" s="159"/>
      <c r="H302" s="154"/>
      <c r="I302" s="155"/>
      <c r="J302" s="156"/>
      <c r="K302" s="156"/>
      <c r="L302" s="154"/>
      <c r="M302" s="154"/>
      <c r="N302" s="154"/>
      <c r="O302" s="155"/>
      <c r="P302" s="160"/>
      <c r="Q302" s="154"/>
      <c r="R302" s="154"/>
      <c r="S302" s="154"/>
      <c r="T302" s="158"/>
      <c r="U302" s="159"/>
      <c r="V302" s="161"/>
      <c r="W302" s="161"/>
      <c r="X302" s="161"/>
      <c r="Y302" s="161"/>
      <c r="Z302" s="162">
        <f t="shared" si="12"/>
        <v>0</v>
      </c>
      <c r="AA302" s="163">
        <f t="shared" si="13"/>
        <v>0</v>
      </c>
      <c r="AB302" s="431">
        <f>(3.14/4)*(Trees[[#This Row],[Diam]]/100)^2</f>
        <v>0</v>
      </c>
      <c r="AC302" s="164">
        <f>Trees[[#This Row],[Volumen]]</f>
        <v>0</v>
      </c>
      <c r="AD302" s="165" t="str">
        <f t="shared" si="14"/>
        <v>D</v>
      </c>
      <c r="AE302" s="166">
        <f>Industrias!S305</f>
        <v>0</v>
      </c>
      <c r="AF302" s="167" cm="1">
        <f t="array" ref="AF302">NoteEcolo(U302)</f>
        <v>0</v>
      </c>
      <c r="AG302" s="167">
        <f>PI()*(Trees[[#This Row],[Diam]]/2)^2</f>
        <v>0</v>
      </c>
      <c r="AH302" s="167">
        <f>IF(ISNA(IF(VLOOKUP(Trees[[#This Row],[Arbol]],Equipos!C:F, 2, FALSE)="Cortar",1,0)),0, IF(VLOOKUP(Trees[[#This Row],[Arbol]],Equipos!C:F, 2, FALSE)="Cortar",1,0))</f>
        <v>0</v>
      </c>
      <c r="AI302" s="167">
        <f t="array" aca="1" ref="AI302" ca="1">SUM(1*(NumCoupes=B302))</f>
        <v>2</v>
      </c>
    </row>
    <row r="303" spans="2:35">
      <c r="B303" s="154"/>
      <c r="C303" s="155"/>
      <c r="D303" s="156"/>
      <c r="E303" s="157"/>
      <c r="F303" s="158"/>
      <c r="G303" s="159"/>
      <c r="H303" s="154"/>
      <c r="I303" s="155"/>
      <c r="J303" s="156"/>
      <c r="K303" s="156"/>
      <c r="L303" s="154"/>
      <c r="M303" s="154"/>
      <c r="N303" s="154"/>
      <c r="O303" s="155"/>
      <c r="P303" s="160"/>
      <c r="Q303" s="154"/>
      <c r="R303" s="154"/>
      <c r="S303" s="154"/>
      <c r="T303" s="158"/>
      <c r="U303" s="159"/>
      <c r="V303" s="161"/>
      <c r="W303" s="161"/>
      <c r="X303" s="161"/>
      <c r="Y303" s="161"/>
      <c r="Z303" s="162">
        <f t="shared" si="12"/>
        <v>0</v>
      </c>
      <c r="AA303" s="163">
        <f t="shared" si="13"/>
        <v>0</v>
      </c>
      <c r="AB303" s="431">
        <f>(3.14/4)*(Trees[[#This Row],[Diam]]/100)^2</f>
        <v>0</v>
      </c>
      <c r="AC303" s="164">
        <f>Trees[[#This Row],[Volumen]]</f>
        <v>0</v>
      </c>
      <c r="AD303" s="165" t="str">
        <f t="shared" si="14"/>
        <v>D</v>
      </c>
      <c r="AE303" s="166">
        <f>Industrias!S306</f>
        <v>0</v>
      </c>
      <c r="AF303" s="167" cm="1">
        <f t="array" ref="AF303">NoteEcolo(U303)</f>
        <v>0</v>
      </c>
      <c r="AG303" s="167">
        <f>PI()*(Trees[[#This Row],[Diam]]/2)^2</f>
        <v>0</v>
      </c>
      <c r="AH303" s="167">
        <f>IF(ISNA(IF(VLOOKUP(Trees[[#This Row],[Arbol]],Equipos!C:F, 2, FALSE)="Cortar",1,0)),0, IF(VLOOKUP(Trees[[#This Row],[Arbol]],Equipos!C:F, 2, FALSE)="Cortar",1,0))</f>
        <v>0</v>
      </c>
      <c r="AI303" s="167">
        <f t="array" aca="1" ref="AI303" ca="1">SUM(1*(NumCoupes=B303))</f>
        <v>2</v>
      </c>
    </row>
    <row r="304" spans="2:35">
      <c r="B304" s="154"/>
      <c r="C304" s="155"/>
      <c r="D304" s="156"/>
      <c r="E304" s="157"/>
      <c r="F304" s="158"/>
      <c r="G304" s="159"/>
      <c r="H304" s="154"/>
      <c r="I304" s="155"/>
      <c r="J304" s="156"/>
      <c r="K304" s="156"/>
      <c r="L304" s="154"/>
      <c r="M304" s="154"/>
      <c r="N304" s="154"/>
      <c r="O304" s="155"/>
      <c r="P304" s="160"/>
      <c r="Q304" s="154"/>
      <c r="R304" s="154"/>
      <c r="S304" s="154"/>
      <c r="T304" s="158"/>
      <c r="U304" s="159"/>
      <c r="V304" s="161"/>
      <c r="W304" s="161"/>
      <c r="X304" s="161"/>
      <c r="Y304" s="161"/>
      <c r="Z304" s="162">
        <f t="shared" si="12"/>
        <v>0</v>
      </c>
      <c r="AA304" s="163">
        <f t="shared" si="13"/>
        <v>0</v>
      </c>
      <c r="AB304" s="431">
        <f>(3.14/4)*(Trees[[#This Row],[Diam]]/100)^2</f>
        <v>0</v>
      </c>
      <c r="AC304" s="164">
        <f>Trees[[#This Row],[Volumen]]</f>
        <v>0</v>
      </c>
      <c r="AD304" s="165" t="str">
        <f t="shared" si="14"/>
        <v>D</v>
      </c>
      <c r="AE304" s="166">
        <f>Industrias!S307</f>
        <v>0</v>
      </c>
      <c r="AF304" s="167" cm="1">
        <f t="array" ref="AF304">NoteEcolo(U304)</f>
        <v>0</v>
      </c>
      <c r="AG304" s="167">
        <f>PI()*(Trees[[#This Row],[Diam]]/2)^2</f>
        <v>0</v>
      </c>
      <c r="AH304" s="167">
        <f>IF(ISNA(IF(VLOOKUP(Trees[[#This Row],[Arbol]],Equipos!C:F, 2, FALSE)="Cortar",1,0)),0, IF(VLOOKUP(Trees[[#This Row],[Arbol]],Equipos!C:F, 2, FALSE)="Cortar",1,0))</f>
        <v>0</v>
      </c>
      <c r="AI304" s="167">
        <f t="array" aca="1" ref="AI304" ca="1">SUM(1*(NumCoupes=B304))</f>
        <v>2</v>
      </c>
    </row>
    <row r="305" spans="2:35">
      <c r="B305" s="154"/>
      <c r="C305" s="155"/>
      <c r="D305" s="156"/>
      <c r="E305" s="157"/>
      <c r="F305" s="158"/>
      <c r="G305" s="159"/>
      <c r="H305" s="154"/>
      <c r="I305" s="155"/>
      <c r="J305" s="156"/>
      <c r="K305" s="156"/>
      <c r="L305" s="154"/>
      <c r="M305" s="154"/>
      <c r="N305" s="154"/>
      <c r="O305" s="155"/>
      <c r="P305" s="160"/>
      <c r="Q305" s="154"/>
      <c r="R305" s="154"/>
      <c r="S305" s="154"/>
      <c r="T305" s="158"/>
      <c r="U305" s="159"/>
      <c r="V305" s="161"/>
      <c r="W305" s="161"/>
      <c r="X305" s="161"/>
      <c r="Y305" s="161"/>
      <c r="Z305" s="162">
        <f t="shared" si="12"/>
        <v>0</v>
      </c>
      <c r="AA305" s="163">
        <f t="shared" si="13"/>
        <v>0</v>
      </c>
      <c r="AB305" s="431">
        <f>(3.14/4)*(Trees[[#This Row],[Diam]]/100)^2</f>
        <v>0</v>
      </c>
      <c r="AC305" s="164">
        <f>Trees[[#This Row],[Volumen]]</f>
        <v>0</v>
      </c>
      <c r="AD305" s="165" t="str">
        <f t="shared" si="14"/>
        <v>D</v>
      </c>
      <c r="AE305" s="166">
        <f>Industrias!S308</f>
        <v>0</v>
      </c>
      <c r="AF305" s="167" cm="1">
        <f t="array" ref="AF305">NoteEcolo(U305)</f>
        <v>0</v>
      </c>
      <c r="AG305" s="167">
        <f>PI()*(Trees[[#This Row],[Diam]]/2)^2</f>
        <v>0</v>
      </c>
      <c r="AH305" s="167">
        <f>IF(ISNA(IF(VLOOKUP(Trees[[#This Row],[Arbol]],Equipos!C:F, 2, FALSE)="Cortar",1,0)),0, IF(VLOOKUP(Trees[[#This Row],[Arbol]],Equipos!C:F, 2, FALSE)="Cortar",1,0))</f>
        <v>0</v>
      </c>
      <c r="AI305" s="167">
        <f t="array" aca="1" ref="AI305" ca="1">SUM(1*(NumCoupes=B305))</f>
        <v>2</v>
      </c>
    </row>
    <row r="306" spans="2:35">
      <c r="B306" s="154"/>
      <c r="C306" s="155"/>
      <c r="D306" s="156"/>
      <c r="E306" s="157"/>
      <c r="F306" s="158"/>
      <c r="G306" s="159"/>
      <c r="H306" s="154"/>
      <c r="I306" s="155"/>
      <c r="J306" s="156"/>
      <c r="K306" s="156"/>
      <c r="L306" s="154"/>
      <c r="M306" s="154"/>
      <c r="N306" s="154"/>
      <c r="O306" s="155"/>
      <c r="P306" s="160"/>
      <c r="Q306" s="154"/>
      <c r="R306" s="154"/>
      <c r="S306" s="154"/>
      <c r="T306" s="158"/>
      <c r="U306" s="159"/>
      <c r="V306" s="161"/>
      <c r="W306" s="161"/>
      <c r="X306" s="161"/>
      <c r="Y306" s="161"/>
      <c r="Z306" s="162">
        <f t="shared" si="12"/>
        <v>0</v>
      </c>
      <c r="AA306" s="163">
        <f t="shared" si="13"/>
        <v>0</v>
      </c>
      <c r="AB306" s="431">
        <f>(3.14/4)*(Trees[[#This Row],[Diam]]/100)^2</f>
        <v>0</v>
      </c>
      <c r="AC306" s="164">
        <f>Trees[[#This Row],[Volumen]]</f>
        <v>0</v>
      </c>
      <c r="AD306" s="165" t="str">
        <f t="shared" si="14"/>
        <v>D</v>
      </c>
      <c r="AE306" s="166">
        <f>Industrias!S309</f>
        <v>0</v>
      </c>
      <c r="AF306" s="167" cm="1">
        <f t="array" ref="AF306">NoteEcolo(U306)</f>
        <v>0</v>
      </c>
      <c r="AG306" s="167">
        <f>PI()*(Trees[[#This Row],[Diam]]/2)^2</f>
        <v>0</v>
      </c>
      <c r="AH306" s="167">
        <f>IF(ISNA(IF(VLOOKUP(Trees[[#This Row],[Arbol]],Equipos!C:F, 2, FALSE)="Cortar",1,0)),0, IF(VLOOKUP(Trees[[#This Row],[Arbol]],Equipos!C:F, 2, FALSE)="Cortar",1,0))</f>
        <v>0</v>
      </c>
      <c r="AI306" s="167">
        <f t="array" aca="1" ref="AI306" ca="1">SUM(1*(NumCoupes=B306))</f>
        <v>2</v>
      </c>
    </row>
    <row r="307" spans="2:35">
      <c r="B307" s="154"/>
      <c r="C307" s="155"/>
      <c r="D307" s="156"/>
      <c r="E307" s="157"/>
      <c r="F307" s="158"/>
      <c r="G307" s="159"/>
      <c r="H307" s="154"/>
      <c r="I307" s="155"/>
      <c r="J307" s="156"/>
      <c r="K307" s="156"/>
      <c r="L307" s="154"/>
      <c r="M307" s="154"/>
      <c r="N307" s="154"/>
      <c r="O307" s="155"/>
      <c r="P307" s="160"/>
      <c r="Q307" s="154"/>
      <c r="R307" s="154"/>
      <c r="S307" s="154"/>
      <c r="T307" s="158"/>
      <c r="U307" s="159"/>
      <c r="V307" s="161"/>
      <c r="W307" s="161"/>
      <c r="X307" s="161"/>
      <c r="Y307" s="161"/>
      <c r="Z307" s="162">
        <f t="shared" si="12"/>
        <v>0</v>
      </c>
      <c r="AA307" s="163">
        <f t="shared" si="13"/>
        <v>0</v>
      </c>
      <c r="AB307" s="431">
        <f>(3.14/4)*(Trees[[#This Row],[Diam]]/100)^2</f>
        <v>0</v>
      </c>
      <c r="AC307" s="164">
        <f>Trees[[#This Row],[Volumen]]</f>
        <v>0</v>
      </c>
      <c r="AD307" s="165" t="str">
        <f t="shared" si="14"/>
        <v>D</v>
      </c>
      <c r="AE307" s="166">
        <f>Industrias!S310</f>
        <v>0</v>
      </c>
      <c r="AF307" s="167" cm="1">
        <f t="array" ref="AF307">NoteEcolo(U307)</f>
        <v>0</v>
      </c>
      <c r="AG307" s="167">
        <f>PI()*(Trees[[#This Row],[Diam]]/2)^2</f>
        <v>0</v>
      </c>
      <c r="AH307" s="167">
        <f>IF(ISNA(IF(VLOOKUP(Trees[[#This Row],[Arbol]],Equipos!C:F, 2, FALSE)="Cortar",1,0)),0, IF(VLOOKUP(Trees[[#This Row],[Arbol]],Equipos!C:F, 2, FALSE)="Cortar",1,0))</f>
        <v>0</v>
      </c>
      <c r="AI307" s="167">
        <f t="array" aca="1" ref="AI307" ca="1">SUM(1*(NumCoupes=B307))</f>
        <v>2</v>
      </c>
    </row>
    <row r="308" spans="2:35">
      <c r="B308" s="154"/>
      <c r="C308" s="155"/>
      <c r="D308" s="156"/>
      <c r="E308" s="157"/>
      <c r="F308" s="158"/>
      <c r="G308" s="159"/>
      <c r="H308" s="154"/>
      <c r="I308" s="155"/>
      <c r="J308" s="156"/>
      <c r="K308" s="156"/>
      <c r="L308" s="154"/>
      <c r="M308" s="154"/>
      <c r="N308" s="154"/>
      <c r="O308" s="155"/>
      <c r="P308" s="160"/>
      <c r="Q308" s="154"/>
      <c r="R308" s="154"/>
      <c r="S308" s="154"/>
      <c r="T308" s="158"/>
      <c r="U308" s="159"/>
      <c r="V308" s="161"/>
      <c r="W308" s="161"/>
      <c r="X308" s="161"/>
      <c r="Y308" s="161"/>
      <c r="Z308" s="162">
        <f t="shared" si="12"/>
        <v>0</v>
      </c>
      <c r="AA308" s="163">
        <f t="shared" si="13"/>
        <v>0</v>
      </c>
      <c r="AB308" s="431">
        <f>(3.14/4)*(Trees[[#This Row],[Diam]]/100)^2</f>
        <v>0</v>
      </c>
      <c r="AC308" s="164">
        <f>Trees[[#This Row],[Volumen]]</f>
        <v>0</v>
      </c>
      <c r="AD308" s="165" t="str">
        <f t="shared" si="14"/>
        <v>D</v>
      </c>
      <c r="AE308" s="166">
        <f>Industrias!S311</f>
        <v>0</v>
      </c>
      <c r="AF308" s="167" cm="1">
        <f t="array" ref="AF308">NoteEcolo(U308)</f>
        <v>0</v>
      </c>
      <c r="AG308" s="167">
        <f>PI()*(Trees[[#This Row],[Diam]]/2)^2</f>
        <v>0</v>
      </c>
      <c r="AH308" s="167">
        <f>IF(ISNA(IF(VLOOKUP(Trees[[#This Row],[Arbol]],Equipos!C:F, 2, FALSE)="Cortar",1,0)),0, IF(VLOOKUP(Trees[[#This Row],[Arbol]],Equipos!C:F, 2, FALSE)="Cortar",1,0))</f>
        <v>0</v>
      </c>
      <c r="AI308" s="167">
        <f t="array" aca="1" ref="AI308" ca="1">SUM(1*(NumCoupes=B308))</f>
        <v>2</v>
      </c>
    </row>
    <row r="309" spans="2:35">
      <c r="B309" s="154"/>
      <c r="C309" s="155"/>
      <c r="D309" s="156"/>
      <c r="E309" s="157"/>
      <c r="F309" s="158"/>
      <c r="G309" s="159"/>
      <c r="H309" s="154"/>
      <c r="I309" s="155"/>
      <c r="J309" s="156"/>
      <c r="K309" s="156"/>
      <c r="L309" s="154"/>
      <c r="M309" s="154"/>
      <c r="N309" s="154"/>
      <c r="O309" s="155"/>
      <c r="P309" s="160"/>
      <c r="Q309" s="154"/>
      <c r="R309" s="154"/>
      <c r="S309" s="154"/>
      <c r="T309" s="158"/>
      <c r="U309" s="159"/>
      <c r="V309" s="161"/>
      <c r="W309" s="161"/>
      <c r="X309" s="161"/>
      <c r="Y309" s="161"/>
      <c r="Z309" s="162">
        <f t="shared" si="12"/>
        <v>0</v>
      </c>
      <c r="AA309" s="163">
        <f t="shared" si="13"/>
        <v>0</v>
      </c>
      <c r="AB309" s="431">
        <f>(3.14/4)*(Trees[[#This Row],[Diam]]/100)^2</f>
        <v>0</v>
      </c>
      <c r="AC309" s="164">
        <f>Trees[[#This Row],[Volumen]]</f>
        <v>0</v>
      </c>
      <c r="AD309" s="165" t="str">
        <f t="shared" si="14"/>
        <v>D</v>
      </c>
      <c r="AE309" s="166">
        <f>Industrias!S312</f>
        <v>0</v>
      </c>
      <c r="AF309" s="167" cm="1">
        <f t="array" ref="AF309">NoteEcolo(U309)</f>
        <v>0</v>
      </c>
      <c r="AG309" s="167">
        <f>PI()*(Trees[[#This Row],[Diam]]/2)^2</f>
        <v>0</v>
      </c>
      <c r="AH309" s="167">
        <f>IF(ISNA(IF(VLOOKUP(Trees[[#This Row],[Arbol]],Equipos!C:F, 2, FALSE)="Cortar",1,0)),0, IF(VLOOKUP(Trees[[#This Row],[Arbol]],Equipos!C:F, 2, FALSE)="Cortar",1,0))</f>
        <v>0</v>
      </c>
      <c r="AI309" s="167">
        <f t="array" aca="1" ref="AI309" ca="1">SUM(1*(NumCoupes=B309))</f>
        <v>2</v>
      </c>
    </row>
    <row r="310" spans="2:35">
      <c r="B310" s="154"/>
      <c r="C310" s="155"/>
      <c r="D310" s="156"/>
      <c r="E310" s="157"/>
      <c r="F310" s="158"/>
      <c r="G310" s="159"/>
      <c r="H310" s="154"/>
      <c r="I310" s="155"/>
      <c r="J310" s="156"/>
      <c r="K310" s="156"/>
      <c r="L310" s="154"/>
      <c r="M310" s="154"/>
      <c r="N310" s="154"/>
      <c r="O310" s="155"/>
      <c r="P310" s="160"/>
      <c r="Q310" s="154"/>
      <c r="R310" s="154"/>
      <c r="S310" s="154"/>
      <c r="T310" s="158"/>
      <c r="U310" s="159"/>
      <c r="V310" s="161"/>
      <c r="W310" s="161"/>
      <c r="X310" s="161"/>
      <c r="Y310" s="161"/>
      <c r="Z310" s="162">
        <f t="shared" si="12"/>
        <v>0</v>
      </c>
      <c r="AA310" s="163">
        <f t="shared" si="13"/>
        <v>0</v>
      </c>
      <c r="AB310" s="431">
        <f>(3.14/4)*(Trees[[#This Row],[Diam]]/100)^2</f>
        <v>0</v>
      </c>
      <c r="AC310" s="164">
        <f>Trees[[#This Row],[Volumen]]</f>
        <v>0</v>
      </c>
      <c r="AD310" s="165" t="str">
        <f t="shared" si="14"/>
        <v>D</v>
      </c>
      <c r="AE310" s="166">
        <f>Industrias!S313</f>
        <v>0</v>
      </c>
      <c r="AF310" s="167" cm="1">
        <f t="array" ref="AF310">NoteEcolo(U310)</f>
        <v>0</v>
      </c>
      <c r="AG310" s="167">
        <f>PI()*(Trees[[#This Row],[Diam]]/2)^2</f>
        <v>0</v>
      </c>
      <c r="AH310" s="167">
        <f>IF(ISNA(IF(VLOOKUP(Trees[[#This Row],[Arbol]],Equipos!C:F, 2, FALSE)="Cortar",1,0)),0, IF(VLOOKUP(Trees[[#This Row],[Arbol]],Equipos!C:F, 2, FALSE)="Cortar",1,0))</f>
        <v>0</v>
      </c>
      <c r="AI310" s="167">
        <f t="array" aca="1" ref="AI310" ca="1">SUM(1*(NumCoupes=B310))</f>
        <v>2</v>
      </c>
    </row>
    <row r="311" spans="2:35">
      <c r="B311" s="154"/>
      <c r="C311" s="155"/>
      <c r="D311" s="156"/>
      <c r="E311" s="157"/>
      <c r="F311" s="158"/>
      <c r="G311" s="159"/>
      <c r="H311" s="154"/>
      <c r="I311" s="155"/>
      <c r="J311" s="156"/>
      <c r="K311" s="156"/>
      <c r="L311" s="154"/>
      <c r="M311" s="154"/>
      <c r="N311" s="154"/>
      <c r="O311" s="155"/>
      <c r="P311" s="160"/>
      <c r="Q311" s="154"/>
      <c r="R311" s="154"/>
      <c r="S311" s="154"/>
      <c r="T311" s="158"/>
      <c r="U311" s="159"/>
      <c r="V311" s="161"/>
      <c r="W311" s="161"/>
      <c r="X311" s="161"/>
      <c r="Y311" s="161"/>
      <c r="Z311" s="162">
        <f t="shared" si="12"/>
        <v>0</v>
      </c>
      <c r="AA311" s="163">
        <f t="shared" si="13"/>
        <v>0</v>
      </c>
      <c r="AB311" s="431">
        <f>(3.14/4)*(Trees[[#This Row],[Diam]]/100)^2</f>
        <v>0</v>
      </c>
      <c r="AC311" s="164">
        <f>Trees[[#This Row],[Volumen]]</f>
        <v>0</v>
      </c>
      <c r="AD311" s="165" t="str">
        <f t="shared" si="14"/>
        <v>D</v>
      </c>
      <c r="AE311" s="166">
        <f>Industrias!S314</f>
        <v>0</v>
      </c>
      <c r="AF311" s="167" cm="1">
        <f t="array" ref="AF311">NoteEcolo(U311)</f>
        <v>0</v>
      </c>
      <c r="AG311" s="167">
        <f>PI()*(Trees[[#This Row],[Diam]]/2)^2</f>
        <v>0</v>
      </c>
      <c r="AH311" s="167">
        <f>IF(ISNA(IF(VLOOKUP(Trees[[#This Row],[Arbol]],Equipos!C:F, 2, FALSE)="Cortar",1,0)),0, IF(VLOOKUP(Trees[[#This Row],[Arbol]],Equipos!C:F, 2, FALSE)="Cortar",1,0))</f>
        <v>0</v>
      </c>
      <c r="AI311" s="167">
        <f t="array" aca="1" ref="AI311" ca="1">SUM(1*(NumCoupes=B311))</f>
        <v>2</v>
      </c>
    </row>
    <row r="312" spans="2:35">
      <c r="B312" s="154"/>
      <c r="C312" s="155"/>
      <c r="D312" s="156"/>
      <c r="E312" s="157"/>
      <c r="F312" s="158"/>
      <c r="G312" s="159"/>
      <c r="H312" s="154"/>
      <c r="I312" s="155"/>
      <c r="J312" s="156"/>
      <c r="K312" s="156"/>
      <c r="L312" s="154"/>
      <c r="M312" s="154"/>
      <c r="N312" s="154"/>
      <c r="O312" s="155"/>
      <c r="P312" s="160"/>
      <c r="Q312" s="154"/>
      <c r="R312" s="154"/>
      <c r="S312" s="154"/>
      <c r="T312" s="158"/>
      <c r="U312" s="159"/>
      <c r="V312" s="161"/>
      <c r="W312" s="161"/>
      <c r="X312" s="161"/>
      <c r="Y312" s="161"/>
      <c r="Z312" s="162">
        <f t="shared" si="12"/>
        <v>0</v>
      </c>
      <c r="AA312" s="163">
        <f t="shared" si="13"/>
        <v>0</v>
      </c>
      <c r="AB312" s="431">
        <f>(3.14/4)*(Trees[[#This Row],[Diam]]/100)^2</f>
        <v>0</v>
      </c>
      <c r="AC312" s="164">
        <f>Trees[[#This Row],[Volumen]]</f>
        <v>0</v>
      </c>
      <c r="AD312" s="165" t="str">
        <f t="shared" si="14"/>
        <v>D</v>
      </c>
      <c r="AE312" s="166">
        <f>Industrias!S315</f>
        <v>0</v>
      </c>
      <c r="AF312" s="167" cm="1">
        <f t="array" ref="AF312">NoteEcolo(U312)</f>
        <v>0</v>
      </c>
      <c r="AG312" s="167">
        <f>PI()*(Trees[[#This Row],[Diam]]/2)^2</f>
        <v>0</v>
      </c>
      <c r="AH312" s="167">
        <f>IF(ISNA(IF(VLOOKUP(Trees[[#This Row],[Arbol]],Equipos!C:F, 2, FALSE)="Cortar",1,0)),0, IF(VLOOKUP(Trees[[#This Row],[Arbol]],Equipos!C:F, 2, FALSE)="Cortar",1,0))</f>
        <v>0</v>
      </c>
      <c r="AI312" s="167">
        <f t="array" aca="1" ref="AI312" ca="1">SUM(1*(NumCoupes=B312))</f>
        <v>2</v>
      </c>
    </row>
    <row r="313" spans="2:35">
      <c r="B313" s="154"/>
      <c r="C313" s="155"/>
      <c r="D313" s="156"/>
      <c r="E313" s="157"/>
      <c r="F313" s="158"/>
      <c r="G313" s="159"/>
      <c r="H313" s="154"/>
      <c r="I313" s="155"/>
      <c r="J313" s="156"/>
      <c r="K313" s="156"/>
      <c r="L313" s="154"/>
      <c r="M313" s="154"/>
      <c r="N313" s="154"/>
      <c r="O313" s="155"/>
      <c r="P313" s="160"/>
      <c r="Q313" s="154"/>
      <c r="R313" s="154"/>
      <c r="S313" s="154"/>
      <c r="T313" s="158"/>
      <c r="U313" s="159"/>
      <c r="V313" s="161"/>
      <c r="W313" s="161"/>
      <c r="X313" s="161"/>
      <c r="Y313" s="161"/>
      <c r="Z313" s="162">
        <f t="shared" si="12"/>
        <v>0</v>
      </c>
      <c r="AA313" s="163">
        <f t="shared" si="13"/>
        <v>0</v>
      </c>
      <c r="AB313" s="431">
        <f>(3.14/4)*(Trees[[#This Row],[Diam]]/100)^2</f>
        <v>0</v>
      </c>
      <c r="AC313" s="164">
        <f>Trees[[#This Row],[Volumen]]</f>
        <v>0</v>
      </c>
      <c r="AD313" s="165" t="str">
        <f t="shared" si="14"/>
        <v>D</v>
      </c>
      <c r="AE313" s="166">
        <f>Industrias!S316</f>
        <v>0</v>
      </c>
      <c r="AF313" s="167" cm="1">
        <f t="array" ref="AF313">NoteEcolo(U313)</f>
        <v>0</v>
      </c>
      <c r="AG313" s="167">
        <f>PI()*(Trees[[#This Row],[Diam]]/2)^2</f>
        <v>0</v>
      </c>
      <c r="AH313" s="167">
        <f>IF(ISNA(IF(VLOOKUP(Trees[[#This Row],[Arbol]],Equipos!C:F, 2, FALSE)="Cortar",1,0)),0, IF(VLOOKUP(Trees[[#This Row],[Arbol]],Equipos!C:F, 2, FALSE)="Cortar",1,0))</f>
        <v>0</v>
      </c>
      <c r="AI313" s="167">
        <f t="array" aca="1" ref="AI313" ca="1">SUM(1*(NumCoupes=B313))</f>
        <v>2</v>
      </c>
    </row>
    <row r="314" spans="2:35">
      <c r="B314" s="154"/>
      <c r="C314" s="155"/>
      <c r="D314" s="156"/>
      <c r="E314" s="157"/>
      <c r="F314" s="158"/>
      <c r="G314" s="159"/>
      <c r="H314" s="154"/>
      <c r="I314" s="155"/>
      <c r="J314" s="156"/>
      <c r="K314" s="156"/>
      <c r="L314" s="154"/>
      <c r="M314" s="154"/>
      <c r="N314" s="154"/>
      <c r="O314" s="155"/>
      <c r="P314" s="160"/>
      <c r="Q314" s="154"/>
      <c r="R314" s="154"/>
      <c r="S314" s="154"/>
      <c r="T314" s="158"/>
      <c r="U314" s="159"/>
      <c r="V314" s="161"/>
      <c r="W314" s="161"/>
      <c r="X314" s="161"/>
      <c r="Y314" s="161"/>
      <c r="Z314" s="162">
        <f t="shared" si="12"/>
        <v>0</v>
      </c>
      <c r="AA314" s="163">
        <f t="shared" si="13"/>
        <v>0</v>
      </c>
      <c r="AB314" s="431">
        <f>(3.14/4)*(Trees[[#This Row],[Diam]]/100)^2</f>
        <v>0</v>
      </c>
      <c r="AC314" s="164">
        <f>Trees[[#This Row],[Volumen]]</f>
        <v>0</v>
      </c>
      <c r="AD314" s="165" t="str">
        <f t="shared" si="14"/>
        <v>D</v>
      </c>
      <c r="AE314" s="166">
        <f>Industrias!S317</f>
        <v>0</v>
      </c>
      <c r="AF314" s="167" cm="1">
        <f t="array" ref="AF314">NoteEcolo(U314)</f>
        <v>0</v>
      </c>
      <c r="AG314" s="167">
        <f>PI()*(Trees[[#This Row],[Diam]]/2)^2</f>
        <v>0</v>
      </c>
      <c r="AH314" s="167">
        <f>IF(ISNA(IF(VLOOKUP(Trees[[#This Row],[Arbol]],Equipos!C:F, 2, FALSE)="Cortar",1,0)),0, IF(VLOOKUP(Trees[[#This Row],[Arbol]],Equipos!C:F, 2, FALSE)="Cortar",1,0))</f>
        <v>0</v>
      </c>
      <c r="AI314" s="167">
        <f t="array" aca="1" ref="AI314" ca="1">SUM(1*(NumCoupes=B314))</f>
        <v>2</v>
      </c>
    </row>
    <row r="315" spans="2:35">
      <c r="B315" s="154"/>
      <c r="C315" s="155"/>
      <c r="D315" s="156"/>
      <c r="E315" s="157"/>
      <c r="F315" s="158"/>
      <c r="G315" s="159"/>
      <c r="H315" s="154"/>
      <c r="I315" s="155"/>
      <c r="J315" s="156"/>
      <c r="K315" s="156"/>
      <c r="L315" s="154"/>
      <c r="M315" s="154"/>
      <c r="N315" s="154"/>
      <c r="O315" s="155"/>
      <c r="P315" s="160"/>
      <c r="Q315" s="154"/>
      <c r="R315" s="154"/>
      <c r="S315" s="154"/>
      <c r="T315" s="158"/>
      <c r="U315" s="159"/>
      <c r="V315" s="161"/>
      <c r="W315" s="161"/>
      <c r="X315" s="161"/>
      <c r="Y315" s="161"/>
      <c r="Z315" s="162">
        <f t="shared" si="12"/>
        <v>0</v>
      </c>
      <c r="AA315" s="163">
        <f t="shared" si="13"/>
        <v>0</v>
      </c>
      <c r="AB315" s="431">
        <f>(3.14/4)*(Trees[[#This Row],[Diam]]/100)^2</f>
        <v>0</v>
      </c>
      <c r="AC315" s="164">
        <f>Trees[[#This Row],[Volumen]]</f>
        <v>0</v>
      </c>
      <c r="AD315" s="165" t="str">
        <f t="shared" si="14"/>
        <v>D</v>
      </c>
      <c r="AE315" s="166">
        <f>Industrias!S318</f>
        <v>0</v>
      </c>
      <c r="AF315" s="167" cm="1">
        <f t="array" ref="AF315">NoteEcolo(U315)</f>
        <v>0</v>
      </c>
      <c r="AG315" s="167">
        <f>PI()*(Trees[[#This Row],[Diam]]/2)^2</f>
        <v>0</v>
      </c>
      <c r="AH315" s="167">
        <f>IF(ISNA(IF(VLOOKUP(Trees[[#This Row],[Arbol]],Equipos!C:F, 2, FALSE)="Cortar",1,0)),0, IF(VLOOKUP(Trees[[#This Row],[Arbol]],Equipos!C:F, 2, FALSE)="Cortar",1,0))</f>
        <v>0</v>
      </c>
      <c r="AI315" s="167">
        <f t="array" aca="1" ref="AI315" ca="1">SUM(1*(NumCoupes=B315))</f>
        <v>2</v>
      </c>
    </row>
    <row r="316" spans="2:35">
      <c r="B316" s="154"/>
      <c r="C316" s="155"/>
      <c r="D316" s="156"/>
      <c r="E316" s="157"/>
      <c r="F316" s="158"/>
      <c r="G316" s="159"/>
      <c r="H316" s="154"/>
      <c r="I316" s="155"/>
      <c r="J316" s="156"/>
      <c r="K316" s="156"/>
      <c r="L316" s="154"/>
      <c r="M316" s="154"/>
      <c r="N316" s="154"/>
      <c r="O316" s="155"/>
      <c r="P316" s="160"/>
      <c r="Q316" s="154"/>
      <c r="R316" s="154"/>
      <c r="S316" s="154"/>
      <c r="T316" s="158"/>
      <c r="U316" s="159"/>
      <c r="V316" s="161"/>
      <c r="W316" s="161"/>
      <c r="X316" s="161"/>
      <c r="Y316" s="161"/>
      <c r="Z316" s="162">
        <f t="shared" si="12"/>
        <v>0</v>
      </c>
      <c r="AA316" s="163">
        <f t="shared" si="13"/>
        <v>0</v>
      </c>
      <c r="AB316" s="431">
        <f>(3.14/4)*(Trees[[#This Row],[Diam]]/100)^2</f>
        <v>0</v>
      </c>
      <c r="AC316" s="164">
        <f>Trees[[#This Row],[Volumen]]</f>
        <v>0</v>
      </c>
      <c r="AD316" s="165" t="str">
        <f t="shared" si="14"/>
        <v>D</v>
      </c>
      <c r="AE316" s="166">
        <f>Industrias!S319</f>
        <v>0</v>
      </c>
      <c r="AF316" s="167" cm="1">
        <f t="array" ref="AF316">NoteEcolo(U316)</f>
        <v>0</v>
      </c>
      <c r="AG316" s="167">
        <f>PI()*(Trees[[#This Row],[Diam]]/2)^2</f>
        <v>0</v>
      </c>
      <c r="AH316" s="167">
        <f>IF(ISNA(IF(VLOOKUP(Trees[[#This Row],[Arbol]],Equipos!C:F, 2, FALSE)="Cortar",1,0)),0, IF(VLOOKUP(Trees[[#This Row],[Arbol]],Equipos!C:F, 2, FALSE)="Cortar",1,0))</f>
        <v>0</v>
      </c>
      <c r="AI316" s="167">
        <f t="array" aca="1" ref="AI316" ca="1">SUM(1*(NumCoupes=B316))</f>
        <v>2</v>
      </c>
    </row>
    <row r="317" spans="2:35">
      <c r="B317" s="154"/>
      <c r="C317" s="155"/>
      <c r="D317" s="156"/>
      <c r="E317" s="157"/>
      <c r="F317" s="158"/>
      <c r="G317" s="159"/>
      <c r="H317" s="154"/>
      <c r="I317" s="155"/>
      <c r="J317" s="156"/>
      <c r="K317" s="156"/>
      <c r="L317" s="154"/>
      <c r="M317" s="154"/>
      <c r="N317" s="154"/>
      <c r="O317" s="155"/>
      <c r="P317" s="160"/>
      <c r="Q317" s="154"/>
      <c r="R317" s="154"/>
      <c r="S317" s="154"/>
      <c r="T317" s="158"/>
      <c r="U317" s="159"/>
      <c r="V317" s="161"/>
      <c r="W317" s="161"/>
      <c r="X317" s="161"/>
      <c r="Y317" s="161"/>
      <c r="Z317" s="162">
        <f t="shared" si="12"/>
        <v>0</v>
      </c>
      <c r="AA317" s="163">
        <f t="shared" si="13"/>
        <v>0</v>
      </c>
      <c r="AB317" s="431">
        <f>(3.14/4)*(Trees[[#This Row],[Diam]]/100)^2</f>
        <v>0</v>
      </c>
      <c r="AC317" s="164">
        <f>Trees[[#This Row],[Volumen]]</f>
        <v>0</v>
      </c>
      <c r="AD317" s="165" t="str">
        <f t="shared" si="14"/>
        <v>D</v>
      </c>
      <c r="AE317" s="166">
        <f>Industrias!S320</f>
        <v>0</v>
      </c>
      <c r="AF317" s="167" cm="1">
        <f t="array" ref="AF317">NoteEcolo(U317)</f>
        <v>0</v>
      </c>
      <c r="AG317" s="167">
        <f>PI()*(Trees[[#This Row],[Diam]]/2)^2</f>
        <v>0</v>
      </c>
      <c r="AH317" s="167">
        <f>IF(ISNA(IF(VLOOKUP(Trees[[#This Row],[Arbol]],Equipos!C:F, 2, FALSE)="Cortar",1,0)),0, IF(VLOOKUP(Trees[[#This Row],[Arbol]],Equipos!C:F, 2, FALSE)="Cortar",1,0))</f>
        <v>0</v>
      </c>
      <c r="AI317" s="167">
        <f t="array" aca="1" ref="AI317" ca="1">SUM(1*(NumCoupes=B317))</f>
        <v>2</v>
      </c>
    </row>
    <row r="318" spans="2:35">
      <c r="B318" s="154"/>
      <c r="C318" s="155"/>
      <c r="D318" s="156"/>
      <c r="E318" s="157"/>
      <c r="F318" s="158"/>
      <c r="G318" s="159"/>
      <c r="H318" s="154"/>
      <c r="I318" s="155"/>
      <c r="J318" s="156"/>
      <c r="K318" s="156"/>
      <c r="L318" s="154"/>
      <c r="M318" s="154"/>
      <c r="N318" s="154"/>
      <c r="O318" s="155"/>
      <c r="P318" s="160"/>
      <c r="Q318" s="154"/>
      <c r="R318" s="154"/>
      <c r="S318" s="154"/>
      <c r="T318" s="158"/>
      <c r="U318" s="159"/>
      <c r="V318" s="161"/>
      <c r="W318" s="161"/>
      <c r="X318" s="161"/>
      <c r="Y318" s="161"/>
      <c r="Z318" s="162">
        <f t="shared" si="12"/>
        <v>0</v>
      </c>
      <c r="AA318" s="163">
        <f t="shared" si="13"/>
        <v>0</v>
      </c>
      <c r="AB318" s="431">
        <f>(3.14/4)*(Trees[[#This Row],[Diam]]/100)^2</f>
        <v>0</v>
      </c>
      <c r="AC318" s="164">
        <f>Trees[[#This Row],[Volumen]]</f>
        <v>0</v>
      </c>
      <c r="AD318" s="165" t="str">
        <f t="shared" si="14"/>
        <v>D</v>
      </c>
      <c r="AE318" s="166">
        <f>Industrias!S321</f>
        <v>0</v>
      </c>
      <c r="AF318" s="167" cm="1">
        <f t="array" ref="AF318">NoteEcolo(U318)</f>
        <v>0</v>
      </c>
      <c r="AG318" s="167">
        <f>PI()*(Trees[[#This Row],[Diam]]/2)^2</f>
        <v>0</v>
      </c>
      <c r="AH318" s="167">
        <f>IF(ISNA(IF(VLOOKUP(Trees[[#This Row],[Arbol]],Equipos!C:F, 2, FALSE)="Cortar",1,0)),0, IF(VLOOKUP(Trees[[#This Row],[Arbol]],Equipos!C:F, 2, FALSE)="Cortar",1,0))</f>
        <v>0</v>
      </c>
      <c r="AI318" s="167">
        <f t="array" aca="1" ref="AI318" ca="1">SUM(1*(NumCoupes=B318))</f>
        <v>2</v>
      </c>
    </row>
    <row r="319" spans="2:35">
      <c r="B319" s="154"/>
      <c r="C319" s="155"/>
      <c r="D319" s="156"/>
      <c r="E319" s="157"/>
      <c r="F319" s="158"/>
      <c r="G319" s="159"/>
      <c r="H319" s="154"/>
      <c r="I319" s="155"/>
      <c r="J319" s="156"/>
      <c r="K319" s="156"/>
      <c r="L319" s="154"/>
      <c r="M319" s="154"/>
      <c r="N319" s="154"/>
      <c r="O319" s="155"/>
      <c r="P319" s="160"/>
      <c r="Q319" s="154"/>
      <c r="R319" s="154"/>
      <c r="S319" s="154"/>
      <c r="T319" s="158"/>
      <c r="U319" s="159"/>
      <c r="V319" s="161"/>
      <c r="W319" s="161"/>
      <c r="X319" s="161"/>
      <c r="Y319" s="161"/>
      <c r="Z319" s="162">
        <f t="shared" si="12"/>
        <v>0</v>
      </c>
      <c r="AA319" s="163">
        <f t="shared" si="13"/>
        <v>0</v>
      </c>
      <c r="AB319" s="431">
        <f>(3.14/4)*(Trees[[#This Row],[Diam]]/100)^2</f>
        <v>0</v>
      </c>
      <c r="AC319" s="164">
        <f>Trees[[#This Row],[Volumen]]</f>
        <v>0</v>
      </c>
      <c r="AD319" s="165" t="str">
        <f t="shared" si="14"/>
        <v>D</v>
      </c>
      <c r="AE319" s="166">
        <f>Industrias!S322</f>
        <v>0</v>
      </c>
      <c r="AF319" s="167" cm="1">
        <f t="array" ref="AF319">NoteEcolo(U319)</f>
        <v>0</v>
      </c>
      <c r="AG319" s="167">
        <f>PI()*(Trees[[#This Row],[Diam]]/2)^2</f>
        <v>0</v>
      </c>
      <c r="AH319" s="167">
        <f>IF(ISNA(IF(VLOOKUP(Trees[[#This Row],[Arbol]],Equipos!C:F, 2, FALSE)="Cortar",1,0)),0, IF(VLOOKUP(Trees[[#This Row],[Arbol]],Equipos!C:F, 2, FALSE)="Cortar",1,0))</f>
        <v>0</v>
      </c>
      <c r="AI319" s="167">
        <f t="array" aca="1" ref="AI319" ca="1">SUM(1*(NumCoupes=B319))</f>
        <v>2</v>
      </c>
    </row>
    <row r="320" spans="2:35">
      <c r="B320" s="154"/>
      <c r="C320" s="155"/>
      <c r="D320" s="156"/>
      <c r="E320" s="157"/>
      <c r="F320" s="158"/>
      <c r="G320" s="159"/>
      <c r="H320" s="154"/>
      <c r="I320" s="155"/>
      <c r="J320" s="156"/>
      <c r="K320" s="156"/>
      <c r="L320" s="154"/>
      <c r="M320" s="154"/>
      <c r="N320" s="154"/>
      <c r="O320" s="155"/>
      <c r="P320" s="160"/>
      <c r="Q320" s="154"/>
      <c r="R320" s="154"/>
      <c r="S320" s="154"/>
      <c r="T320" s="158"/>
      <c r="U320" s="159"/>
      <c r="V320" s="161"/>
      <c r="W320" s="161"/>
      <c r="X320" s="161"/>
      <c r="Y320" s="161"/>
      <c r="Z320" s="162">
        <f t="shared" si="12"/>
        <v>0</v>
      </c>
      <c r="AA320" s="163">
        <f t="shared" si="13"/>
        <v>0</v>
      </c>
      <c r="AB320" s="431">
        <f>(3.14/4)*(Trees[[#This Row],[Diam]]/100)^2</f>
        <v>0</v>
      </c>
      <c r="AC320" s="164">
        <f>Trees[[#This Row],[Volumen]]</f>
        <v>0</v>
      </c>
      <c r="AD320" s="165" t="str">
        <f t="shared" si="14"/>
        <v>D</v>
      </c>
      <c r="AE320" s="166">
        <f>Industrias!S323</f>
        <v>0</v>
      </c>
      <c r="AF320" s="167" cm="1">
        <f t="array" ref="AF320">NoteEcolo(U320)</f>
        <v>0</v>
      </c>
      <c r="AG320" s="167">
        <f>PI()*(Trees[[#This Row],[Diam]]/2)^2</f>
        <v>0</v>
      </c>
      <c r="AH320" s="167">
        <f>IF(ISNA(IF(VLOOKUP(Trees[[#This Row],[Arbol]],Equipos!C:F, 2, FALSE)="Cortar",1,0)),0, IF(VLOOKUP(Trees[[#This Row],[Arbol]],Equipos!C:F, 2, FALSE)="Cortar",1,0))</f>
        <v>0</v>
      </c>
      <c r="AI320" s="167">
        <f t="array" aca="1" ref="AI320" ca="1">SUM(1*(NumCoupes=B320))</f>
        <v>2</v>
      </c>
    </row>
    <row r="321" spans="2:35">
      <c r="B321" s="154"/>
      <c r="C321" s="155"/>
      <c r="D321" s="156"/>
      <c r="E321" s="157"/>
      <c r="F321" s="158"/>
      <c r="G321" s="159"/>
      <c r="H321" s="154"/>
      <c r="I321" s="155"/>
      <c r="J321" s="156"/>
      <c r="K321" s="156"/>
      <c r="L321" s="154"/>
      <c r="M321" s="154"/>
      <c r="N321" s="154"/>
      <c r="O321" s="155"/>
      <c r="P321" s="160"/>
      <c r="Q321" s="154"/>
      <c r="R321" s="154"/>
      <c r="S321" s="154"/>
      <c r="T321" s="158"/>
      <c r="U321" s="159"/>
      <c r="V321" s="161"/>
      <c r="W321" s="161"/>
      <c r="X321" s="161"/>
      <c r="Y321" s="161"/>
      <c r="Z321" s="162">
        <f t="shared" si="12"/>
        <v>0</v>
      </c>
      <c r="AA321" s="163">
        <f t="shared" si="13"/>
        <v>0</v>
      </c>
      <c r="AB321" s="431">
        <f>(3.14/4)*(Trees[[#This Row],[Diam]]/100)^2</f>
        <v>0</v>
      </c>
      <c r="AC321" s="164">
        <f>Trees[[#This Row],[Volumen]]</f>
        <v>0</v>
      </c>
      <c r="AD321" s="165" t="str">
        <f t="shared" si="14"/>
        <v>D</v>
      </c>
      <c r="AE321" s="166">
        <f>Industrias!S324</f>
        <v>0</v>
      </c>
      <c r="AF321" s="167" cm="1">
        <f t="array" ref="AF321">NoteEcolo(U321)</f>
        <v>0</v>
      </c>
      <c r="AG321" s="167">
        <f>PI()*(Trees[[#This Row],[Diam]]/2)^2</f>
        <v>0</v>
      </c>
      <c r="AH321" s="167">
        <f>IF(ISNA(IF(VLOOKUP(Trees[[#This Row],[Arbol]],Equipos!C:F, 2, FALSE)="Cortar",1,0)),0, IF(VLOOKUP(Trees[[#This Row],[Arbol]],Equipos!C:F, 2, FALSE)="Cortar",1,0))</f>
        <v>0</v>
      </c>
      <c r="AI321" s="167">
        <f t="array" aca="1" ref="AI321" ca="1">SUM(1*(NumCoupes=B321))</f>
        <v>2</v>
      </c>
    </row>
    <row r="322" spans="2:35">
      <c r="B322" s="154"/>
      <c r="C322" s="155"/>
      <c r="D322" s="156"/>
      <c r="E322" s="157"/>
      <c r="F322" s="158"/>
      <c r="G322" s="159"/>
      <c r="H322" s="154"/>
      <c r="I322" s="155"/>
      <c r="J322" s="156"/>
      <c r="K322" s="156"/>
      <c r="L322" s="154"/>
      <c r="M322" s="154"/>
      <c r="N322" s="154"/>
      <c r="O322" s="155"/>
      <c r="P322" s="160"/>
      <c r="Q322" s="154"/>
      <c r="R322" s="154"/>
      <c r="S322" s="154"/>
      <c r="T322" s="158"/>
      <c r="U322" s="159"/>
      <c r="V322" s="161"/>
      <c r="W322" s="161"/>
      <c r="X322" s="161"/>
      <c r="Y322" s="161"/>
      <c r="Z322" s="162">
        <f t="shared" ref="Z322:Z385" si="15">(H322+I322)/2</f>
        <v>0</v>
      </c>
      <c r="AA322" s="163">
        <f t="shared" ref="AA322:AA385" si="16">INT(Z322/5+0.5)*5</f>
        <v>0</v>
      </c>
      <c r="AB322" s="431">
        <f>(3.14/4)*(Trees[[#This Row],[Diam]]/100)^2</f>
        <v>0</v>
      </c>
      <c r="AC322" s="164">
        <f>Trees[[#This Row],[Volumen]]</f>
        <v>0</v>
      </c>
      <c r="AD322" s="165" t="str">
        <f t="shared" ref="AD322:AD385" si="17">IF(L322&lt;&gt;0,"A",IF(M322&lt;&gt;0,"B",IF(N322&lt;&gt;0,"C","D")))</f>
        <v>D</v>
      </c>
      <c r="AE322" s="166">
        <f>Industrias!S325</f>
        <v>0</v>
      </c>
      <c r="AF322" s="167" cm="1">
        <f t="array" ref="AF322">NoteEcolo(U322)</f>
        <v>0</v>
      </c>
      <c r="AG322" s="167">
        <f>PI()*(Trees[[#This Row],[Diam]]/2)^2</f>
        <v>0</v>
      </c>
      <c r="AH322" s="167">
        <f>IF(ISNA(IF(VLOOKUP(Trees[[#This Row],[Arbol]],Equipos!C:F, 2, FALSE)="Cortar",1,0)),0, IF(VLOOKUP(Trees[[#This Row],[Arbol]],Equipos!C:F, 2, FALSE)="Cortar",1,0))</f>
        <v>0</v>
      </c>
      <c r="AI322" s="167">
        <f t="array" aca="1" ref="AI322" ca="1">SUM(1*(NumCoupes=B322))</f>
        <v>2</v>
      </c>
    </row>
    <row r="323" spans="2:35">
      <c r="B323" s="154"/>
      <c r="C323" s="155"/>
      <c r="D323" s="156"/>
      <c r="E323" s="157"/>
      <c r="F323" s="158"/>
      <c r="G323" s="159"/>
      <c r="H323" s="154"/>
      <c r="I323" s="155"/>
      <c r="J323" s="156"/>
      <c r="K323" s="156"/>
      <c r="L323" s="154"/>
      <c r="M323" s="154"/>
      <c r="N323" s="154"/>
      <c r="O323" s="155"/>
      <c r="P323" s="160"/>
      <c r="Q323" s="154"/>
      <c r="R323" s="154"/>
      <c r="S323" s="154"/>
      <c r="T323" s="158"/>
      <c r="U323" s="159"/>
      <c r="V323" s="161"/>
      <c r="W323" s="161"/>
      <c r="X323" s="161"/>
      <c r="Y323" s="161"/>
      <c r="Z323" s="162">
        <f t="shared" si="15"/>
        <v>0</v>
      </c>
      <c r="AA323" s="163">
        <f t="shared" si="16"/>
        <v>0</v>
      </c>
      <c r="AB323" s="431">
        <f>(3.14/4)*(Trees[[#This Row],[Diam]]/100)^2</f>
        <v>0</v>
      </c>
      <c r="AC323" s="164">
        <f>Trees[[#This Row],[Volumen]]</f>
        <v>0</v>
      </c>
      <c r="AD323" s="165" t="str">
        <f t="shared" si="17"/>
        <v>D</v>
      </c>
      <c r="AE323" s="166">
        <f>Industrias!S326</f>
        <v>0</v>
      </c>
      <c r="AF323" s="167" cm="1">
        <f t="array" ref="AF323">NoteEcolo(U323)</f>
        <v>0</v>
      </c>
      <c r="AG323" s="167">
        <f>PI()*(Trees[[#This Row],[Diam]]/2)^2</f>
        <v>0</v>
      </c>
      <c r="AH323" s="167">
        <f>IF(ISNA(IF(VLOOKUP(Trees[[#This Row],[Arbol]],Equipos!C:F, 2, FALSE)="Cortar",1,0)),0, IF(VLOOKUP(Trees[[#This Row],[Arbol]],Equipos!C:F, 2, FALSE)="Cortar",1,0))</f>
        <v>0</v>
      </c>
      <c r="AI323" s="167">
        <f t="array" aca="1" ref="AI323" ca="1">SUM(1*(NumCoupes=B323))</f>
        <v>2</v>
      </c>
    </row>
    <row r="324" spans="2:35">
      <c r="B324" s="154"/>
      <c r="C324" s="155"/>
      <c r="D324" s="156"/>
      <c r="E324" s="157"/>
      <c r="F324" s="158"/>
      <c r="G324" s="159"/>
      <c r="H324" s="154"/>
      <c r="I324" s="155"/>
      <c r="J324" s="156"/>
      <c r="K324" s="156"/>
      <c r="L324" s="154"/>
      <c r="M324" s="154"/>
      <c r="N324" s="154"/>
      <c r="O324" s="155"/>
      <c r="P324" s="160"/>
      <c r="Q324" s="154"/>
      <c r="R324" s="154"/>
      <c r="S324" s="154"/>
      <c r="T324" s="158"/>
      <c r="U324" s="159"/>
      <c r="V324" s="161"/>
      <c r="W324" s="161"/>
      <c r="X324" s="161"/>
      <c r="Y324" s="161"/>
      <c r="Z324" s="162">
        <f t="shared" si="15"/>
        <v>0</v>
      </c>
      <c r="AA324" s="163">
        <f t="shared" si="16"/>
        <v>0</v>
      </c>
      <c r="AB324" s="431">
        <f>(3.14/4)*(Trees[[#This Row],[Diam]]/100)^2</f>
        <v>0</v>
      </c>
      <c r="AC324" s="164">
        <f>Trees[[#This Row],[Volumen]]</f>
        <v>0</v>
      </c>
      <c r="AD324" s="165" t="str">
        <f t="shared" si="17"/>
        <v>D</v>
      </c>
      <c r="AE324" s="166">
        <f>Industrias!S327</f>
        <v>0</v>
      </c>
      <c r="AF324" s="167" cm="1">
        <f t="array" ref="AF324">NoteEcolo(U324)</f>
        <v>0</v>
      </c>
      <c r="AG324" s="167">
        <f>PI()*(Trees[[#This Row],[Diam]]/2)^2</f>
        <v>0</v>
      </c>
      <c r="AH324" s="167">
        <f>IF(ISNA(IF(VLOOKUP(Trees[[#This Row],[Arbol]],Equipos!C:F, 2, FALSE)="Cortar",1,0)),0, IF(VLOOKUP(Trees[[#This Row],[Arbol]],Equipos!C:F, 2, FALSE)="Cortar",1,0))</f>
        <v>0</v>
      </c>
      <c r="AI324" s="167">
        <f t="array" aca="1" ref="AI324" ca="1">SUM(1*(NumCoupes=B324))</f>
        <v>2</v>
      </c>
    </row>
    <row r="325" spans="2:35">
      <c r="B325" s="154"/>
      <c r="C325" s="155"/>
      <c r="D325" s="156"/>
      <c r="E325" s="157"/>
      <c r="F325" s="158"/>
      <c r="G325" s="159"/>
      <c r="H325" s="154"/>
      <c r="I325" s="155"/>
      <c r="J325" s="156"/>
      <c r="K325" s="156"/>
      <c r="L325" s="154"/>
      <c r="M325" s="154"/>
      <c r="N325" s="154"/>
      <c r="O325" s="155"/>
      <c r="P325" s="160"/>
      <c r="Q325" s="154"/>
      <c r="R325" s="154"/>
      <c r="S325" s="154"/>
      <c r="T325" s="158"/>
      <c r="U325" s="159"/>
      <c r="V325" s="161"/>
      <c r="W325" s="161"/>
      <c r="X325" s="161"/>
      <c r="Y325" s="161"/>
      <c r="Z325" s="162">
        <f t="shared" si="15"/>
        <v>0</v>
      </c>
      <c r="AA325" s="163">
        <f t="shared" si="16"/>
        <v>0</v>
      </c>
      <c r="AB325" s="431">
        <f>(3.14/4)*(Trees[[#This Row],[Diam]]/100)^2</f>
        <v>0</v>
      </c>
      <c r="AC325" s="164">
        <f>Trees[[#This Row],[Volumen]]</f>
        <v>0</v>
      </c>
      <c r="AD325" s="165" t="str">
        <f t="shared" si="17"/>
        <v>D</v>
      </c>
      <c r="AE325" s="166">
        <f>Industrias!S328</f>
        <v>0</v>
      </c>
      <c r="AF325" s="167" cm="1">
        <f t="array" ref="AF325">NoteEcolo(U325)</f>
        <v>0</v>
      </c>
      <c r="AG325" s="167">
        <f>PI()*(Trees[[#This Row],[Diam]]/2)^2</f>
        <v>0</v>
      </c>
      <c r="AH325" s="167">
        <f>IF(ISNA(IF(VLOOKUP(Trees[[#This Row],[Arbol]],Equipos!C:F, 2, FALSE)="Cortar",1,0)),0, IF(VLOOKUP(Trees[[#This Row],[Arbol]],Equipos!C:F, 2, FALSE)="Cortar",1,0))</f>
        <v>0</v>
      </c>
      <c r="AI325" s="167">
        <f t="array" aca="1" ref="AI325" ca="1">SUM(1*(NumCoupes=B325))</f>
        <v>2</v>
      </c>
    </row>
    <row r="326" spans="2:35">
      <c r="B326" s="154"/>
      <c r="C326" s="155"/>
      <c r="D326" s="156"/>
      <c r="E326" s="157"/>
      <c r="F326" s="158"/>
      <c r="G326" s="159"/>
      <c r="H326" s="154"/>
      <c r="I326" s="155"/>
      <c r="J326" s="156"/>
      <c r="K326" s="156"/>
      <c r="L326" s="154"/>
      <c r="M326" s="154"/>
      <c r="N326" s="154"/>
      <c r="O326" s="155"/>
      <c r="P326" s="160"/>
      <c r="Q326" s="154"/>
      <c r="R326" s="154"/>
      <c r="S326" s="154"/>
      <c r="T326" s="158"/>
      <c r="U326" s="159"/>
      <c r="V326" s="161"/>
      <c r="W326" s="161"/>
      <c r="X326" s="161"/>
      <c r="Y326" s="161"/>
      <c r="Z326" s="162">
        <f t="shared" si="15"/>
        <v>0</v>
      </c>
      <c r="AA326" s="163">
        <f t="shared" si="16"/>
        <v>0</v>
      </c>
      <c r="AB326" s="431">
        <f>(3.14/4)*(Trees[[#This Row],[Diam]]/100)^2</f>
        <v>0</v>
      </c>
      <c r="AC326" s="164">
        <f>Trees[[#This Row],[Volumen]]</f>
        <v>0</v>
      </c>
      <c r="AD326" s="165" t="str">
        <f t="shared" si="17"/>
        <v>D</v>
      </c>
      <c r="AE326" s="166">
        <f>Industrias!S329</f>
        <v>0</v>
      </c>
      <c r="AF326" s="167" cm="1">
        <f t="array" ref="AF326">NoteEcolo(U326)</f>
        <v>0</v>
      </c>
      <c r="AG326" s="167">
        <f>PI()*(Trees[[#This Row],[Diam]]/2)^2</f>
        <v>0</v>
      </c>
      <c r="AH326" s="167">
        <f>IF(ISNA(IF(VLOOKUP(Trees[[#This Row],[Arbol]],Equipos!C:F, 2, FALSE)="Cortar",1,0)),0, IF(VLOOKUP(Trees[[#This Row],[Arbol]],Equipos!C:F, 2, FALSE)="Cortar",1,0))</f>
        <v>0</v>
      </c>
      <c r="AI326" s="167">
        <f t="array" aca="1" ref="AI326" ca="1">SUM(1*(NumCoupes=B326))</f>
        <v>2</v>
      </c>
    </row>
    <row r="327" spans="2:35">
      <c r="B327" s="154"/>
      <c r="C327" s="155"/>
      <c r="D327" s="156"/>
      <c r="E327" s="157"/>
      <c r="F327" s="158"/>
      <c r="G327" s="159"/>
      <c r="H327" s="154"/>
      <c r="I327" s="155"/>
      <c r="J327" s="156"/>
      <c r="K327" s="156"/>
      <c r="L327" s="154"/>
      <c r="M327" s="154"/>
      <c r="N327" s="154"/>
      <c r="O327" s="155"/>
      <c r="P327" s="160"/>
      <c r="Q327" s="154"/>
      <c r="R327" s="154"/>
      <c r="S327" s="154"/>
      <c r="T327" s="158"/>
      <c r="U327" s="159"/>
      <c r="V327" s="161"/>
      <c r="W327" s="161"/>
      <c r="X327" s="161"/>
      <c r="Y327" s="161"/>
      <c r="Z327" s="162">
        <f t="shared" si="15"/>
        <v>0</v>
      </c>
      <c r="AA327" s="163">
        <f t="shared" si="16"/>
        <v>0</v>
      </c>
      <c r="AB327" s="431">
        <f>(3.14/4)*(Trees[[#This Row],[Diam]]/100)^2</f>
        <v>0</v>
      </c>
      <c r="AC327" s="164">
        <f>Trees[[#This Row],[Volumen]]</f>
        <v>0</v>
      </c>
      <c r="AD327" s="165" t="str">
        <f t="shared" si="17"/>
        <v>D</v>
      </c>
      <c r="AE327" s="166">
        <f>Industrias!S330</f>
        <v>0</v>
      </c>
      <c r="AF327" s="167" cm="1">
        <f t="array" ref="AF327">NoteEcolo(U327)</f>
        <v>0</v>
      </c>
      <c r="AG327" s="167">
        <f>PI()*(Trees[[#This Row],[Diam]]/2)^2</f>
        <v>0</v>
      </c>
      <c r="AH327" s="167">
        <f>IF(ISNA(IF(VLOOKUP(Trees[[#This Row],[Arbol]],Equipos!C:F, 2, FALSE)="Cortar",1,0)),0, IF(VLOOKUP(Trees[[#This Row],[Arbol]],Equipos!C:F, 2, FALSE)="Cortar",1,0))</f>
        <v>0</v>
      </c>
      <c r="AI327" s="167">
        <f t="array" aca="1" ref="AI327" ca="1">SUM(1*(NumCoupes=B327))</f>
        <v>2</v>
      </c>
    </row>
    <row r="328" spans="2:35">
      <c r="B328" s="154"/>
      <c r="C328" s="155"/>
      <c r="D328" s="156"/>
      <c r="E328" s="157"/>
      <c r="F328" s="158"/>
      <c r="G328" s="159"/>
      <c r="H328" s="154"/>
      <c r="I328" s="155"/>
      <c r="J328" s="156"/>
      <c r="K328" s="156"/>
      <c r="L328" s="154"/>
      <c r="M328" s="154"/>
      <c r="N328" s="154"/>
      <c r="O328" s="155"/>
      <c r="P328" s="160"/>
      <c r="Q328" s="154"/>
      <c r="R328" s="154"/>
      <c r="S328" s="154"/>
      <c r="T328" s="158"/>
      <c r="U328" s="159"/>
      <c r="V328" s="161"/>
      <c r="W328" s="161"/>
      <c r="X328" s="161"/>
      <c r="Y328" s="161"/>
      <c r="Z328" s="162">
        <f t="shared" si="15"/>
        <v>0</v>
      </c>
      <c r="AA328" s="163">
        <f t="shared" si="16"/>
        <v>0</v>
      </c>
      <c r="AB328" s="431">
        <f>(3.14/4)*(Trees[[#This Row],[Diam]]/100)^2</f>
        <v>0</v>
      </c>
      <c r="AC328" s="164">
        <f>Trees[[#This Row],[Volumen]]</f>
        <v>0</v>
      </c>
      <c r="AD328" s="165" t="str">
        <f t="shared" si="17"/>
        <v>D</v>
      </c>
      <c r="AE328" s="166">
        <f>Industrias!S331</f>
        <v>0</v>
      </c>
      <c r="AF328" s="167" cm="1">
        <f t="array" ref="AF328">NoteEcolo(U328)</f>
        <v>0</v>
      </c>
      <c r="AG328" s="167">
        <f>PI()*(Trees[[#This Row],[Diam]]/2)^2</f>
        <v>0</v>
      </c>
      <c r="AH328" s="167">
        <f>IF(ISNA(IF(VLOOKUP(Trees[[#This Row],[Arbol]],Equipos!C:F, 2, FALSE)="Cortar",1,0)),0, IF(VLOOKUP(Trees[[#This Row],[Arbol]],Equipos!C:F, 2, FALSE)="Cortar",1,0))</f>
        <v>0</v>
      </c>
      <c r="AI328" s="167">
        <f t="array" aca="1" ref="AI328" ca="1">SUM(1*(NumCoupes=B328))</f>
        <v>2</v>
      </c>
    </row>
    <row r="329" spans="2:35">
      <c r="B329" s="154"/>
      <c r="C329" s="155"/>
      <c r="D329" s="156"/>
      <c r="E329" s="157"/>
      <c r="F329" s="158"/>
      <c r="G329" s="159"/>
      <c r="H329" s="154"/>
      <c r="I329" s="155"/>
      <c r="J329" s="156"/>
      <c r="K329" s="156"/>
      <c r="L329" s="154"/>
      <c r="M329" s="154"/>
      <c r="N329" s="154"/>
      <c r="O329" s="155"/>
      <c r="P329" s="160"/>
      <c r="Q329" s="154"/>
      <c r="R329" s="154"/>
      <c r="S329" s="154"/>
      <c r="T329" s="158"/>
      <c r="U329" s="159"/>
      <c r="V329" s="161"/>
      <c r="W329" s="161"/>
      <c r="X329" s="161"/>
      <c r="Y329" s="161"/>
      <c r="Z329" s="162">
        <f t="shared" si="15"/>
        <v>0</v>
      </c>
      <c r="AA329" s="163">
        <f t="shared" si="16"/>
        <v>0</v>
      </c>
      <c r="AB329" s="431">
        <f>(3.14/4)*(Trees[[#This Row],[Diam]]/100)^2</f>
        <v>0</v>
      </c>
      <c r="AC329" s="164">
        <f>Trees[[#This Row],[Volumen]]</f>
        <v>0</v>
      </c>
      <c r="AD329" s="165" t="str">
        <f t="shared" si="17"/>
        <v>D</v>
      </c>
      <c r="AE329" s="166">
        <f>Industrias!S332</f>
        <v>0</v>
      </c>
      <c r="AF329" s="167" cm="1">
        <f t="array" ref="AF329">NoteEcolo(U329)</f>
        <v>0</v>
      </c>
      <c r="AG329" s="167">
        <f>PI()*(Trees[[#This Row],[Diam]]/2)^2</f>
        <v>0</v>
      </c>
      <c r="AH329" s="167">
        <f>IF(ISNA(IF(VLOOKUP(Trees[[#This Row],[Arbol]],Equipos!C:F, 2, FALSE)="Cortar",1,0)),0, IF(VLOOKUP(Trees[[#This Row],[Arbol]],Equipos!C:F, 2, FALSE)="Cortar",1,0))</f>
        <v>0</v>
      </c>
      <c r="AI329" s="167">
        <f t="array" aca="1" ref="AI329" ca="1">SUM(1*(NumCoupes=B329))</f>
        <v>2</v>
      </c>
    </row>
    <row r="330" spans="2:35">
      <c r="B330" s="154"/>
      <c r="C330" s="155"/>
      <c r="D330" s="156"/>
      <c r="E330" s="157"/>
      <c r="F330" s="158"/>
      <c r="G330" s="159"/>
      <c r="H330" s="154"/>
      <c r="I330" s="155"/>
      <c r="J330" s="156"/>
      <c r="K330" s="156"/>
      <c r="L330" s="154"/>
      <c r="M330" s="154"/>
      <c r="N330" s="154"/>
      <c r="O330" s="155"/>
      <c r="P330" s="160"/>
      <c r="Q330" s="154"/>
      <c r="R330" s="154"/>
      <c r="S330" s="154"/>
      <c r="T330" s="158"/>
      <c r="U330" s="159"/>
      <c r="V330" s="161"/>
      <c r="W330" s="161"/>
      <c r="X330" s="161"/>
      <c r="Y330" s="161"/>
      <c r="Z330" s="162">
        <f t="shared" si="15"/>
        <v>0</v>
      </c>
      <c r="AA330" s="163">
        <f t="shared" si="16"/>
        <v>0</v>
      </c>
      <c r="AB330" s="431">
        <f>(3.14/4)*(Trees[[#This Row],[Diam]]/100)^2</f>
        <v>0</v>
      </c>
      <c r="AC330" s="164">
        <f>Trees[[#This Row],[Volumen]]</f>
        <v>0</v>
      </c>
      <c r="AD330" s="165" t="str">
        <f t="shared" si="17"/>
        <v>D</v>
      </c>
      <c r="AE330" s="166">
        <f>Industrias!S333</f>
        <v>0</v>
      </c>
      <c r="AF330" s="167" cm="1">
        <f t="array" ref="AF330">NoteEcolo(U330)</f>
        <v>0</v>
      </c>
      <c r="AG330" s="167">
        <f>PI()*(Trees[[#This Row],[Diam]]/2)^2</f>
        <v>0</v>
      </c>
      <c r="AH330" s="167">
        <f>IF(ISNA(IF(VLOOKUP(Trees[[#This Row],[Arbol]],Equipos!C:F, 2, FALSE)="Cortar",1,0)),0, IF(VLOOKUP(Trees[[#This Row],[Arbol]],Equipos!C:F, 2, FALSE)="Cortar",1,0))</f>
        <v>0</v>
      </c>
      <c r="AI330" s="167">
        <f t="array" aca="1" ref="AI330" ca="1">SUM(1*(NumCoupes=B330))</f>
        <v>2</v>
      </c>
    </row>
    <row r="331" spans="2:35">
      <c r="B331" s="154"/>
      <c r="C331" s="155"/>
      <c r="D331" s="156"/>
      <c r="E331" s="157"/>
      <c r="F331" s="158"/>
      <c r="G331" s="159"/>
      <c r="H331" s="154"/>
      <c r="I331" s="155"/>
      <c r="J331" s="156"/>
      <c r="K331" s="156"/>
      <c r="L331" s="154"/>
      <c r="M331" s="154"/>
      <c r="N331" s="154"/>
      <c r="O331" s="155"/>
      <c r="P331" s="160"/>
      <c r="Q331" s="154"/>
      <c r="R331" s="154"/>
      <c r="S331" s="154"/>
      <c r="T331" s="158"/>
      <c r="U331" s="159"/>
      <c r="V331" s="161"/>
      <c r="W331" s="161"/>
      <c r="X331" s="161"/>
      <c r="Y331" s="161"/>
      <c r="Z331" s="162">
        <f t="shared" si="15"/>
        <v>0</v>
      </c>
      <c r="AA331" s="163">
        <f t="shared" si="16"/>
        <v>0</v>
      </c>
      <c r="AB331" s="431">
        <f>(3.14/4)*(Trees[[#This Row],[Diam]]/100)^2</f>
        <v>0</v>
      </c>
      <c r="AC331" s="164">
        <f>Trees[[#This Row],[Volumen]]</f>
        <v>0</v>
      </c>
      <c r="AD331" s="165" t="str">
        <f t="shared" si="17"/>
        <v>D</v>
      </c>
      <c r="AE331" s="166">
        <f>Industrias!S334</f>
        <v>0</v>
      </c>
      <c r="AF331" s="167" cm="1">
        <f t="array" ref="AF331">NoteEcolo(U331)</f>
        <v>0</v>
      </c>
      <c r="AG331" s="167">
        <f>PI()*(Trees[[#This Row],[Diam]]/2)^2</f>
        <v>0</v>
      </c>
      <c r="AH331" s="167">
        <f>IF(ISNA(IF(VLOOKUP(Trees[[#This Row],[Arbol]],Equipos!C:F, 2, FALSE)="Cortar",1,0)),0, IF(VLOOKUP(Trees[[#This Row],[Arbol]],Equipos!C:F, 2, FALSE)="Cortar",1,0))</f>
        <v>0</v>
      </c>
      <c r="AI331" s="167">
        <f t="array" aca="1" ref="AI331" ca="1">SUM(1*(NumCoupes=B331))</f>
        <v>2</v>
      </c>
    </row>
    <row r="332" spans="2:35">
      <c r="B332" s="154"/>
      <c r="C332" s="155"/>
      <c r="D332" s="156"/>
      <c r="E332" s="157"/>
      <c r="F332" s="158"/>
      <c r="G332" s="159"/>
      <c r="H332" s="154"/>
      <c r="I332" s="155"/>
      <c r="J332" s="156"/>
      <c r="K332" s="156"/>
      <c r="L332" s="154"/>
      <c r="M332" s="154"/>
      <c r="N332" s="154"/>
      <c r="O332" s="155"/>
      <c r="P332" s="160"/>
      <c r="Q332" s="154"/>
      <c r="R332" s="154"/>
      <c r="S332" s="154"/>
      <c r="T332" s="158"/>
      <c r="U332" s="159"/>
      <c r="V332" s="161"/>
      <c r="W332" s="161"/>
      <c r="X332" s="161"/>
      <c r="Y332" s="161"/>
      <c r="Z332" s="162">
        <f t="shared" si="15"/>
        <v>0</v>
      </c>
      <c r="AA332" s="163">
        <f t="shared" si="16"/>
        <v>0</v>
      </c>
      <c r="AB332" s="431">
        <f>(3.14/4)*(Trees[[#This Row],[Diam]]/100)^2</f>
        <v>0</v>
      </c>
      <c r="AC332" s="164">
        <f>Trees[[#This Row],[Volumen]]</f>
        <v>0</v>
      </c>
      <c r="AD332" s="165" t="str">
        <f t="shared" si="17"/>
        <v>D</v>
      </c>
      <c r="AE332" s="166">
        <f>Industrias!S335</f>
        <v>0</v>
      </c>
      <c r="AF332" s="167" cm="1">
        <f t="array" ref="AF332">NoteEcolo(U332)</f>
        <v>0</v>
      </c>
      <c r="AG332" s="167">
        <f>PI()*(Trees[[#This Row],[Diam]]/2)^2</f>
        <v>0</v>
      </c>
      <c r="AH332" s="167">
        <f>IF(ISNA(IF(VLOOKUP(Trees[[#This Row],[Arbol]],Equipos!C:F, 2, FALSE)="Cortar",1,0)),0, IF(VLOOKUP(Trees[[#This Row],[Arbol]],Equipos!C:F, 2, FALSE)="Cortar",1,0))</f>
        <v>0</v>
      </c>
      <c r="AI332" s="167">
        <f t="array" aca="1" ref="AI332" ca="1">SUM(1*(NumCoupes=B332))</f>
        <v>2</v>
      </c>
    </row>
    <row r="333" spans="2:35">
      <c r="B333" s="154"/>
      <c r="C333" s="155"/>
      <c r="D333" s="156"/>
      <c r="E333" s="157"/>
      <c r="F333" s="158"/>
      <c r="G333" s="159"/>
      <c r="H333" s="154"/>
      <c r="I333" s="155"/>
      <c r="J333" s="156"/>
      <c r="K333" s="156"/>
      <c r="L333" s="154"/>
      <c r="M333" s="154"/>
      <c r="N333" s="154"/>
      <c r="O333" s="155"/>
      <c r="P333" s="160"/>
      <c r="Q333" s="154"/>
      <c r="R333" s="154"/>
      <c r="S333" s="154"/>
      <c r="T333" s="158"/>
      <c r="U333" s="159"/>
      <c r="V333" s="161"/>
      <c r="W333" s="161"/>
      <c r="X333" s="161"/>
      <c r="Y333" s="161"/>
      <c r="Z333" s="162">
        <f t="shared" si="15"/>
        <v>0</v>
      </c>
      <c r="AA333" s="163">
        <f t="shared" si="16"/>
        <v>0</v>
      </c>
      <c r="AB333" s="431">
        <f>(3.14/4)*(Trees[[#This Row],[Diam]]/100)^2</f>
        <v>0</v>
      </c>
      <c r="AC333" s="164">
        <f>Trees[[#This Row],[Volumen]]</f>
        <v>0</v>
      </c>
      <c r="AD333" s="165" t="str">
        <f t="shared" si="17"/>
        <v>D</v>
      </c>
      <c r="AE333" s="166">
        <f>Industrias!S336</f>
        <v>0</v>
      </c>
      <c r="AF333" s="167" cm="1">
        <f t="array" ref="AF333">NoteEcolo(U333)</f>
        <v>0</v>
      </c>
      <c r="AG333" s="167">
        <f>PI()*(Trees[[#This Row],[Diam]]/2)^2</f>
        <v>0</v>
      </c>
      <c r="AH333" s="167">
        <f>IF(ISNA(IF(VLOOKUP(Trees[[#This Row],[Arbol]],Equipos!C:F, 2, FALSE)="Cortar",1,0)),0, IF(VLOOKUP(Trees[[#This Row],[Arbol]],Equipos!C:F, 2, FALSE)="Cortar",1,0))</f>
        <v>0</v>
      </c>
      <c r="AI333" s="167">
        <f t="array" aca="1" ref="AI333" ca="1">SUM(1*(NumCoupes=B333))</f>
        <v>2</v>
      </c>
    </row>
    <row r="334" spans="2:35">
      <c r="B334" s="154"/>
      <c r="C334" s="155"/>
      <c r="D334" s="156"/>
      <c r="E334" s="157"/>
      <c r="F334" s="158"/>
      <c r="G334" s="159"/>
      <c r="H334" s="154"/>
      <c r="I334" s="155"/>
      <c r="J334" s="156"/>
      <c r="K334" s="156"/>
      <c r="L334" s="154"/>
      <c r="M334" s="154"/>
      <c r="N334" s="154"/>
      <c r="O334" s="155"/>
      <c r="P334" s="160"/>
      <c r="Q334" s="154"/>
      <c r="R334" s="154"/>
      <c r="S334" s="154"/>
      <c r="T334" s="158"/>
      <c r="U334" s="159"/>
      <c r="V334" s="161"/>
      <c r="W334" s="161"/>
      <c r="X334" s="161"/>
      <c r="Y334" s="161"/>
      <c r="Z334" s="162">
        <f t="shared" si="15"/>
        <v>0</v>
      </c>
      <c r="AA334" s="163">
        <f t="shared" si="16"/>
        <v>0</v>
      </c>
      <c r="AB334" s="431">
        <f>(3.14/4)*(Trees[[#This Row],[Diam]]/100)^2</f>
        <v>0</v>
      </c>
      <c r="AC334" s="164">
        <f>Trees[[#This Row],[Volumen]]</f>
        <v>0</v>
      </c>
      <c r="AD334" s="165" t="str">
        <f t="shared" si="17"/>
        <v>D</v>
      </c>
      <c r="AE334" s="166">
        <f>Industrias!S337</f>
        <v>0</v>
      </c>
      <c r="AF334" s="167" cm="1">
        <f t="array" ref="AF334">NoteEcolo(U334)</f>
        <v>0</v>
      </c>
      <c r="AG334" s="167">
        <f>PI()*(Trees[[#This Row],[Diam]]/2)^2</f>
        <v>0</v>
      </c>
      <c r="AH334" s="167">
        <f>IF(ISNA(IF(VLOOKUP(Trees[[#This Row],[Arbol]],Equipos!C:F, 2, FALSE)="Cortar",1,0)),0, IF(VLOOKUP(Trees[[#This Row],[Arbol]],Equipos!C:F, 2, FALSE)="Cortar",1,0))</f>
        <v>0</v>
      </c>
      <c r="AI334" s="167">
        <f t="array" aca="1" ref="AI334" ca="1">SUM(1*(NumCoupes=B334))</f>
        <v>2</v>
      </c>
    </row>
    <row r="335" spans="2:35">
      <c r="B335" s="154"/>
      <c r="C335" s="155"/>
      <c r="D335" s="156"/>
      <c r="E335" s="157"/>
      <c r="F335" s="158"/>
      <c r="G335" s="159"/>
      <c r="H335" s="154"/>
      <c r="I335" s="155"/>
      <c r="J335" s="156"/>
      <c r="K335" s="156"/>
      <c r="L335" s="154"/>
      <c r="M335" s="154"/>
      <c r="N335" s="154"/>
      <c r="O335" s="155"/>
      <c r="P335" s="160"/>
      <c r="Q335" s="154"/>
      <c r="R335" s="154"/>
      <c r="S335" s="154"/>
      <c r="T335" s="158"/>
      <c r="U335" s="159"/>
      <c r="V335" s="161"/>
      <c r="W335" s="161"/>
      <c r="X335" s="161"/>
      <c r="Y335" s="161"/>
      <c r="Z335" s="162">
        <f t="shared" si="15"/>
        <v>0</v>
      </c>
      <c r="AA335" s="163">
        <f t="shared" si="16"/>
        <v>0</v>
      </c>
      <c r="AB335" s="431">
        <f>(3.14/4)*(Trees[[#This Row],[Diam]]/100)^2</f>
        <v>0</v>
      </c>
      <c r="AC335" s="164">
        <f>Trees[[#This Row],[Volumen]]</f>
        <v>0</v>
      </c>
      <c r="AD335" s="165" t="str">
        <f t="shared" si="17"/>
        <v>D</v>
      </c>
      <c r="AE335" s="166">
        <f>Industrias!S338</f>
        <v>0</v>
      </c>
      <c r="AF335" s="167" cm="1">
        <f t="array" ref="AF335">NoteEcolo(U335)</f>
        <v>0</v>
      </c>
      <c r="AG335" s="167">
        <f>PI()*(Trees[[#This Row],[Diam]]/2)^2</f>
        <v>0</v>
      </c>
      <c r="AH335" s="167">
        <f>IF(ISNA(IF(VLOOKUP(Trees[[#This Row],[Arbol]],Equipos!C:F, 2, FALSE)="Cortar",1,0)),0, IF(VLOOKUP(Trees[[#This Row],[Arbol]],Equipos!C:F, 2, FALSE)="Cortar",1,0))</f>
        <v>0</v>
      </c>
      <c r="AI335" s="167">
        <f t="array" aca="1" ref="AI335" ca="1">SUM(1*(NumCoupes=B335))</f>
        <v>2</v>
      </c>
    </row>
    <row r="336" spans="2:35">
      <c r="B336" s="154"/>
      <c r="C336" s="155"/>
      <c r="D336" s="156"/>
      <c r="E336" s="157"/>
      <c r="F336" s="158"/>
      <c r="G336" s="159"/>
      <c r="H336" s="154"/>
      <c r="I336" s="155"/>
      <c r="J336" s="156"/>
      <c r="K336" s="156"/>
      <c r="L336" s="154"/>
      <c r="M336" s="154"/>
      <c r="N336" s="154"/>
      <c r="O336" s="155"/>
      <c r="P336" s="160"/>
      <c r="Q336" s="154"/>
      <c r="R336" s="154"/>
      <c r="S336" s="154"/>
      <c r="T336" s="158"/>
      <c r="U336" s="159"/>
      <c r="V336" s="161"/>
      <c r="W336" s="161"/>
      <c r="X336" s="161"/>
      <c r="Y336" s="161"/>
      <c r="Z336" s="162">
        <f t="shared" si="15"/>
        <v>0</v>
      </c>
      <c r="AA336" s="163">
        <f t="shared" si="16"/>
        <v>0</v>
      </c>
      <c r="AB336" s="431">
        <f>(3.14/4)*(Trees[[#This Row],[Diam]]/100)^2</f>
        <v>0</v>
      </c>
      <c r="AC336" s="164">
        <f>Trees[[#This Row],[Volumen]]</f>
        <v>0</v>
      </c>
      <c r="AD336" s="165" t="str">
        <f t="shared" si="17"/>
        <v>D</v>
      </c>
      <c r="AE336" s="166">
        <f>Industrias!S339</f>
        <v>0</v>
      </c>
      <c r="AF336" s="167" cm="1">
        <f t="array" ref="AF336">NoteEcolo(U336)</f>
        <v>0</v>
      </c>
      <c r="AG336" s="167">
        <f>PI()*(Trees[[#This Row],[Diam]]/2)^2</f>
        <v>0</v>
      </c>
      <c r="AH336" s="167">
        <f>IF(ISNA(IF(VLOOKUP(Trees[[#This Row],[Arbol]],Equipos!C:F, 2, FALSE)="Cortar",1,0)),0, IF(VLOOKUP(Trees[[#This Row],[Arbol]],Equipos!C:F, 2, FALSE)="Cortar",1,0))</f>
        <v>0</v>
      </c>
      <c r="AI336" s="167">
        <f t="array" aca="1" ref="AI336" ca="1">SUM(1*(NumCoupes=B336))</f>
        <v>2</v>
      </c>
    </row>
    <row r="337" spans="2:35">
      <c r="B337" s="154"/>
      <c r="C337" s="155"/>
      <c r="D337" s="156"/>
      <c r="E337" s="157"/>
      <c r="F337" s="158"/>
      <c r="G337" s="159"/>
      <c r="H337" s="154"/>
      <c r="I337" s="155"/>
      <c r="J337" s="156"/>
      <c r="K337" s="156"/>
      <c r="L337" s="154"/>
      <c r="M337" s="154"/>
      <c r="N337" s="154"/>
      <c r="O337" s="155"/>
      <c r="P337" s="160"/>
      <c r="Q337" s="154"/>
      <c r="R337" s="154"/>
      <c r="S337" s="154"/>
      <c r="T337" s="158"/>
      <c r="U337" s="159"/>
      <c r="V337" s="161"/>
      <c r="W337" s="161"/>
      <c r="X337" s="161"/>
      <c r="Y337" s="161"/>
      <c r="Z337" s="162">
        <f t="shared" si="15"/>
        <v>0</v>
      </c>
      <c r="AA337" s="163">
        <f t="shared" si="16"/>
        <v>0</v>
      </c>
      <c r="AB337" s="431">
        <f>(3.14/4)*(Trees[[#This Row],[Diam]]/100)^2</f>
        <v>0</v>
      </c>
      <c r="AC337" s="164">
        <f>Trees[[#This Row],[Volumen]]</f>
        <v>0</v>
      </c>
      <c r="AD337" s="165" t="str">
        <f t="shared" si="17"/>
        <v>D</v>
      </c>
      <c r="AE337" s="166">
        <f>Industrias!S340</f>
        <v>0</v>
      </c>
      <c r="AF337" s="167" cm="1">
        <f t="array" ref="AF337">NoteEcolo(U337)</f>
        <v>0</v>
      </c>
      <c r="AG337" s="167">
        <f>PI()*(Trees[[#This Row],[Diam]]/2)^2</f>
        <v>0</v>
      </c>
      <c r="AH337" s="167">
        <f>IF(ISNA(IF(VLOOKUP(Trees[[#This Row],[Arbol]],Equipos!C:F, 2, FALSE)="Cortar",1,0)),0, IF(VLOOKUP(Trees[[#This Row],[Arbol]],Equipos!C:F, 2, FALSE)="Cortar",1,0))</f>
        <v>0</v>
      </c>
      <c r="AI337" s="167">
        <f t="array" aca="1" ref="AI337" ca="1">SUM(1*(NumCoupes=B337))</f>
        <v>2</v>
      </c>
    </row>
    <row r="338" spans="2:35">
      <c r="B338" s="154"/>
      <c r="C338" s="155"/>
      <c r="D338" s="156"/>
      <c r="E338" s="157"/>
      <c r="F338" s="158"/>
      <c r="G338" s="159"/>
      <c r="H338" s="154"/>
      <c r="I338" s="155"/>
      <c r="J338" s="156"/>
      <c r="K338" s="156"/>
      <c r="L338" s="154"/>
      <c r="M338" s="154"/>
      <c r="N338" s="154"/>
      <c r="O338" s="155"/>
      <c r="P338" s="160"/>
      <c r="Q338" s="154"/>
      <c r="R338" s="154"/>
      <c r="S338" s="154"/>
      <c r="T338" s="158"/>
      <c r="U338" s="159"/>
      <c r="V338" s="161"/>
      <c r="W338" s="161"/>
      <c r="X338" s="161"/>
      <c r="Y338" s="161"/>
      <c r="Z338" s="162">
        <f t="shared" si="15"/>
        <v>0</v>
      </c>
      <c r="AA338" s="163">
        <f t="shared" si="16"/>
        <v>0</v>
      </c>
      <c r="AB338" s="431">
        <f>(3.14/4)*(Trees[[#This Row],[Diam]]/100)^2</f>
        <v>0</v>
      </c>
      <c r="AC338" s="164">
        <f>Trees[[#This Row],[Volumen]]</f>
        <v>0</v>
      </c>
      <c r="AD338" s="165" t="str">
        <f t="shared" si="17"/>
        <v>D</v>
      </c>
      <c r="AE338" s="166">
        <f>Industrias!S341</f>
        <v>0</v>
      </c>
      <c r="AF338" s="167" cm="1">
        <f t="array" ref="AF338">NoteEcolo(U338)</f>
        <v>0</v>
      </c>
      <c r="AG338" s="167">
        <f>PI()*(Trees[[#This Row],[Diam]]/2)^2</f>
        <v>0</v>
      </c>
      <c r="AH338" s="167">
        <f>IF(ISNA(IF(VLOOKUP(Trees[[#This Row],[Arbol]],Equipos!C:F, 2, FALSE)="Cortar",1,0)),0, IF(VLOOKUP(Trees[[#This Row],[Arbol]],Equipos!C:F, 2, FALSE)="Cortar",1,0))</f>
        <v>0</v>
      </c>
      <c r="AI338" s="167">
        <f t="array" aca="1" ref="AI338" ca="1">SUM(1*(NumCoupes=B338))</f>
        <v>2</v>
      </c>
    </row>
    <row r="339" spans="2:35">
      <c r="B339" s="154"/>
      <c r="C339" s="155"/>
      <c r="D339" s="156"/>
      <c r="E339" s="157"/>
      <c r="F339" s="158"/>
      <c r="G339" s="159"/>
      <c r="H339" s="154"/>
      <c r="I339" s="155"/>
      <c r="J339" s="156"/>
      <c r="K339" s="156"/>
      <c r="L339" s="154"/>
      <c r="M339" s="154"/>
      <c r="N339" s="154"/>
      <c r="O339" s="155"/>
      <c r="P339" s="160"/>
      <c r="Q339" s="154"/>
      <c r="R339" s="154"/>
      <c r="S339" s="154"/>
      <c r="T339" s="158"/>
      <c r="U339" s="159"/>
      <c r="V339" s="161"/>
      <c r="W339" s="161"/>
      <c r="X339" s="161"/>
      <c r="Y339" s="161"/>
      <c r="Z339" s="162">
        <f t="shared" si="15"/>
        <v>0</v>
      </c>
      <c r="AA339" s="163">
        <f t="shared" si="16"/>
        <v>0</v>
      </c>
      <c r="AB339" s="431">
        <f>(3.14/4)*(Trees[[#This Row],[Diam]]/100)^2</f>
        <v>0</v>
      </c>
      <c r="AC339" s="164">
        <f>Trees[[#This Row],[Volumen]]</f>
        <v>0</v>
      </c>
      <c r="AD339" s="165" t="str">
        <f t="shared" si="17"/>
        <v>D</v>
      </c>
      <c r="AE339" s="166">
        <f>Industrias!S342</f>
        <v>0</v>
      </c>
      <c r="AF339" s="167" cm="1">
        <f t="array" ref="AF339">NoteEcolo(U339)</f>
        <v>0</v>
      </c>
      <c r="AG339" s="167">
        <f>PI()*(Trees[[#This Row],[Diam]]/2)^2</f>
        <v>0</v>
      </c>
      <c r="AH339" s="167">
        <f>IF(ISNA(IF(VLOOKUP(Trees[[#This Row],[Arbol]],Equipos!C:F, 2, FALSE)="Cortar",1,0)),0, IF(VLOOKUP(Trees[[#This Row],[Arbol]],Equipos!C:F, 2, FALSE)="Cortar",1,0))</f>
        <v>0</v>
      </c>
      <c r="AI339" s="167">
        <f t="array" aca="1" ref="AI339" ca="1">SUM(1*(NumCoupes=B339))</f>
        <v>2</v>
      </c>
    </row>
    <row r="340" spans="2:35">
      <c r="B340" s="154"/>
      <c r="C340" s="155"/>
      <c r="D340" s="156"/>
      <c r="E340" s="157"/>
      <c r="F340" s="158"/>
      <c r="G340" s="159"/>
      <c r="H340" s="154"/>
      <c r="I340" s="155"/>
      <c r="J340" s="156"/>
      <c r="K340" s="156"/>
      <c r="L340" s="154"/>
      <c r="M340" s="154"/>
      <c r="N340" s="154"/>
      <c r="O340" s="155"/>
      <c r="P340" s="160"/>
      <c r="Q340" s="154"/>
      <c r="R340" s="154"/>
      <c r="S340" s="154"/>
      <c r="T340" s="158"/>
      <c r="U340" s="159"/>
      <c r="V340" s="161"/>
      <c r="W340" s="161"/>
      <c r="X340" s="161"/>
      <c r="Y340" s="161"/>
      <c r="Z340" s="162">
        <f t="shared" si="15"/>
        <v>0</v>
      </c>
      <c r="AA340" s="163">
        <f t="shared" si="16"/>
        <v>0</v>
      </c>
      <c r="AB340" s="431">
        <f>(3.14/4)*(Trees[[#This Row],[Diam]]/100)^2</f>
        <v>0</v>
      </c>
      <c r="AC340" s="164">
        <f>Trees[[#This Row],[Volumen]]</f>
        <v>0</v>
      </c>
      <c r="AD340" s="165" t="str">
        <f t="shared" si="17"/>
        <v>D</v>
      </c>
      <c r="AE340" s="166">
        <f>Industrias!S343</f>
        <v>0</v>
      </c>
      <c r="AF340" s="167" cm="1">
        <f t="array" ref="AF340">NoteEcolo(U340)</f>
        <v>0</v>
      </c>
      <c r="AG340" s="167">
        <f>PI()*(Trees[[#This Row],[Diam]]/2)^2</f>
        <v>0</v>
      </c>
      <c r="AH340" s="167">
        <f>IF(ISNA(IF(VLOOKUP(Trees[[#This Row],[Arbol]],Equipos!C:F, 2, FALSE)="Cortar",1,0)),0, IF(VLOOKUP(Trees[[#This Row],[Arbol]],Equipos!C:F, 2, FALSE)="Cortar",1,0))</f>
        <v>0</v>
      </c>
      <c r="AI340" s="167">
        <f t="array" aca="1" ref="AI340" ca="1">SUM(1*(NumCoupes=B340))</f>
        <v>2</v>
      </c>
    </row>
    <row r="341" spans="2:35">
      <c r="B341" s="154"/>
      <c r="C341" s="155"/>
      <c r="D341" s="156"/>
      <c r="E341" s="157"/>
      <c r="F341" s="158"/>
      <c r="G341" s="159"/>
      <c r="H341" s="154"/>
      <c r="I341" s="155"/>
      <c r="J341" s="156"/>
      <c r="K341" s="156"/>
      <c r="L341" s="154"/>
      <c r="M341" s="154"/>
      <c r="N341" s="154"/>
      <c r="O341" s="155"/>
      <c r="P341" s="160"/>
      <c r="Q341" s="154"/>
      <c r="R341" s="154"/>
      <c r="S341" s="154"/>
      <c r="T341" s="158"/>
      <c r="U341" s="159"/>
      <c r="V341" s="161"/>
      <c r="W341" s="161"/>
      <c r="X341" s="161"/>
      <c r="Y341" s="161"/>
      <c r="Z341" s="162">
        <f t="shared" si="15"/>
        <v>0</v>
      </c>
      <c r="AA341" s="163">
        <f t="shared" si="16"/>
        <v>0</v>
      </c>
      <c r="AB341" s="431">
        <f>(3.14/4)*(Trees[[#This Row],[Diam]]/100)^2</f>
        <v>0</v>
      </c>
      <c r="AC341" s="164">
        <f>Trees[[#This Row],[Volumen]]</f>
        <v>0</v>
      </c>
      <c r="AD341" s="165" t="str">
        <f t="shared" si="17"/>
        <v>D</v>
      </c>
      <c r="AE341" s="166">
        <f>Industrias!S344</f>
        <v>0</v>
      </c>
      <c r="AF341" s="167" cm="1">
        <f t="array" ref="AF341">NoteEcolo(U341)</f>
        <v>0</v>
      </c>
      <c r="AG341" s="167">
        <f>PI()*(Trees[[#This Row],[Diam]]/2)^2</f>
        <v>0</v>
      </c>
      <c r="AH341" s="167">
        <f>IF(ISNA(IF(VLOOKUP(Trees[[#This Row],[Arbol]],Equipos!C:F, 2, FALSE)="Cortar",1,0)),0, IF(VLOOKUP(Trees[[#This Row],[Arbol]],Equipos!C:F, 2, FALSE)="Cortar",1,0))</f>
        <v>0</v>
      </c>
      <c r="AI341" s="167">
        <f t="array" aca="1" ref="AI341" ca="1">SUM(1*(NumCoupes=B341))</f>
        <v>2</v>
      </c>
    </row>
    <row r="342" spans="2:35">
      <c r="B342" s="154"/>
      <c r="C342" s="155"/>
      <c r="D342" s="156"/>
      <c r="E342" s="157"/>
      <c r="F342" s="158"/>
      <c r="G342" s="159"/>
      <c r="H342" s="154"/>
      <c r="I342" s="155"/>
      <c r="J342" s="156"/>
      <c r="K342" s="156"/>
      <c r="L342" s="154"/>
      <c r="M342" s="154"/>
      <c r="N342" s="154"/>
      <c r="O342" s="155"/>
      <c r="P342" s="160"/>
      <c r="Q342" s="154"/>
      <c r="R342" s="154"/>
      <c r="S342" s="154"/>
      <c r="T342" s="158"/>
      <c r="U342" s="159"/>
      <c r="V342" s="161"/>
      <c r="W342" s="161"/>
      <c r="X342" s="161"/>
      <c r="Y342" s="161"/>
      <c r="Z342" s="162">
        <f t="shared" si="15"/>
        <v>0</v>
      </c>
      <c r="AA342" s="163">
        <f t="shared" si="16"/>
        <v>0</v>
      </c>
      <c r="AB342" s="431">
        <f>(3.14/4)*(Trees[[#This Row],[Diam]]/100)^2</f>
        <v>0</v>
      </c>
      <c r="AC342" s="164">
        <f>Trees[[#This Row],[Volumen]]</f>
        <v>0</v>
      </c>
      <c r="AD342" s="165" t="str">
        <f t="shared" si="17"/>
        <v>D</v>
      </c>
      <c r="AE342" s="166">
        <f>Industrias!S345</f>
        <v>0</v>
      </c>
      <c r="AF342" s="167" cm="1">
        <f t="array" ref="AF342">NoteEcolo(U342)</f>
        <v>0</v>
      </c>
      <c r="AG342" s="167">
        <f>PI()*(Trees[[#This Row],[Diam]]/2)^2</f>
        <v>0</v>
      </c>
      <c r="AH342" s="167">
        <f>IF(ISNA(IF(VLOOKUP(Trees[[#This Row],[Arbol]],Equipos!C:F, 2, FALSE)="Cortar",1,0)),0, IF(VLOOKUP(Trees[[#This Row],[Arbol]],Equipos!C:F, 2, FALSE)="Cortar",1,0))</f>
        <v>0</v>
      </c>
      <c r="AI342" s="167">
        <f t="array" aca="1" ref="AI342" ca="1">SUM(1*(NumCoupes=B342))</f>
        <v>2</v>
      </c>
    </row>
    <row r="343" spans="2:35">
      <c r="B343" s="154"/>
      <c r="C343" s="155"/>
      <c r="D343" s="156"/>
      <c r="E343" s="157"/>
      <c r="F343" s="158"/>
      <c r="G343" s="159"/>
      <c r="H343" s="154"/>
      <c r="I343" s="155"/>
      <c r="J343" s="156"/>
      <c r="K343" s="156"/>
      <c r="L343" s="154"/>
      <c r="M343" s="154"/>
      <c r="N343" s="154"/>
      <c r="O343" s="155"/>
      <c r="P343" s="160"/>
      <c r="Q343" s="154"/>
      <c r="R343" s="154"/>
      <c r="S343" s="154"/>
      <c r="T343" s="158"/>
      <c r="U343" s="159"/>
      <c r="V343" s="161"/>
      <c r="W343" s="161"/>
      <c r="X343" s="161"/>
      <c r="Y343" s="161"/>
      <c r="Z343" s="162">
        <f t="shared" si="15"/>
        <v>0</v>
      </c>
      <c r="AA343" s="163">
        <f t="shared" si="16"/>
        <v>0</v>
      </c>
      <c r="AB343" s="431">
        <f>(3.14/4)*(Trees[[#This Row],[Diam]]/100)^2</f>
        <v>0</v>
      </c>
      <c r="AC343" s="164">
        <f>Trees[[#This Row],[Volumen]]</f>
        <v>0</v>
      </c>
      <c r="AD343" s="165" t="str">
        <f t="shared" si="17"/>
        <v>D</v>
      </c>
      <c r="AE343" s="166">
        <f>Industrias!S346</f>
        <v>0</v>
      </c>
      <c r="AF343" s="167" cm="1">
        <f t="array" ref="AF343">NoteEcolo(U343)</f>
        <v>0</v>
      </c>
      <c r="AG343" s="167">
        <f>PI()*(Trees[[#This Row],[Diam]]/2)^2</f>
        <v>0</v>
      </c>
      <c r="AH343" s="167">
        <f>IF(ISNA(IF(VLOOKUP(Trees[[#This Row],[Arbol]],Equipos!C:F, 2, FALSE)="Cortar",1,0)),0, IF(VLOOKUP(Trees[[#This Row],[Arbol]],Equipos!C:F, 2, FALSE)="Cortar",1,0))</f>
        <v>0</v>
      </c>
      <c r="AI343" s="167">
        <f t="array" aca="1" ref="AI343" ca="1">SUM(1*(NumCoupes=B343))</f>
        <v>2</v>
      </c>
    </row>
    <row r="344" spans="2:35">
      <c r="B344" s="154"/>
      <c r="C344" s="155"/>
      <c r="D344" s="156"/>
      <c r="E344" s="157"/>
      <c r="F344" s="158"/>
      <c r="G344" s="159"/>
      <c r="H344" s="154"/>
      <c r="I344" s="155"/>
      <c r="J344" s="156"/>
      <c r="K344" s="156"/>
      <c r="L344" s="154"/>
      <c r="M344" s="154"/>
      <c r="N344" s="154"/>
      <c r="O344" s="155"/>
      <c r="P344" s="160"/>
      <c r="Q344" s="154"/>
      <c r="R344" s="154"/>
      <c r="S344" s="154"/>
      <c r="T344" s="158"/>
      <c r="U344" s="159"/>
      <c r="V344" s="161"/>
      <c r="W344" s="161"/>
      <c r="X344" s="161"/>
      <c r="Y344" s="161"/>
      <c r="Z344" s="162">
        <f t="shared" si="15"/>
        <v>0</v>
      </c>
      <c r="AA344" s="163">
        <f t="shared" si="16"/>
        <v>0</v>
      </c>
      <c r="AB344" s="431">
        <f>(3.14/4)*(Trees[[#This Row],[Diam]]/100)^2</f>
        <v>0</v>
      </c>
      <c r="AC344" s="164">
        <f>Trees[[#This Row],[Volumen]]</f>
        <v>0</v>
      </c>
      <c r="AD344" s="165" t="str">
        <f t="shared" si="17"/>
        <v>D</v>
      </c>
      <c r="AE344" s="166">
        <f>Industrias!S347</f>
        <v>0</v>
      </c>
      <c r="AF344" s="167" cm="1">
        <f t="array" ref="AF344">NoteEcolo(U344)</f>
        <v>0</v>
      </c>
      <c r="AG344" s="167">
        <f>PI()*(Trees[[#This Row],[Diam]]/2)^2</f>
        <v>0</v>
      </c>
      <c r="AH344" s="167">
        <f>IF(ISNA(IF(VLOOKUP(Trees[[#This Row],[Arbol]],Equipos!C:F, 2, FALSE)="Cortar",1,0)),0, IF(VLOOKUP(Trees[[#This Row],[Arbol]],Equipos!C:F, 2, FALSE)="Cortar",1,0))</f>
        <v>0</v>
      </c>
      <c r="AI344" s="167">
        <f t="array" aca="1" ref="AI344" ca="1">SUM(1*(NumCoupes=B344))</f>
        <v>2</v>
      </c>
    </row>
    <row r="345" spans="2:35">
      <c r="B345" s="154"/>
      <c r="C345" s="155"/>
      <c r="D345" s="156"/>
      <c r="E345" s="157"/>
      <c r="F345" s="158"/>
      <c r="G345" s="159"/>
      <c r="H345" s="154"/>
      <c r="I345" s="155"/>
      <c r="J345" s="156"/>
      <c r="K345" s="156"/>
      <c r="L345" s="154"/>
      <c r="M345" s="154"/>
      <c r="N345" s="154"/>
      <c r="O345" s="155"/>
      <c r="P345" s="160"/>
      <c r="Q345" s="154"/>
      <c r="R345" s="154"/>
      <c r="S345" s="154"/>
      <c r="T345" s="158"/>
      <c r="U345" s="159"/>
      <c r="V345" s="161"/>
      <c r="W345" s="161"/>
      <c r="X345" s="161"/>
      <c r="Y345" s="161"/>
      <c r="Z345" s="162">
        <f t="shared" si="15"/>
        <v>0</v>
      </c>
      <c r="AA345" s="163">
        <f t="shared" si="16"/>
        <v>0</v>
      </c>
      <c r="AB345" s="431">
        <f>(3.14/4)*(Trees[[#This Row],[Diam]]/100)^2</f>
        <v>0</v>
      </c>
      <c r="AC345" s="164">
        <f>Trees[[#This Row],[Volumen]]</f>
        <v>0</v>
      </c>
      <c r="AD345" s="165" t="str">
        <f t="shared" si="17"/>
        <v>D</v>
      </c>
      <c r="AE345" s="166">
        <f>Industrias!S348</f>
        <v>0</v>
      </c>
      <c r="AF345" s="167" cm="1">
        <f t="array" ref="AF345">NoteEcolo(U345)</f>
        <v>0</v>
      </c>
      <c r="AG345" s="167">
        <f>PI()*(Trees[[#This Row],[Diam]]/2)^2</f>
        <v>0</v>
      </c>
      <c r="AH345" s="167">
        <f>IF(ISNA(IF(VLOOKUP(Trees[[#This Row],[Arbol]],Equipos!C:F, 2, FALSE)="Cortar",1,0)),0, IF(VLOOKUP(Trees[[#This Row],[Arbol]],Equipos!C:F, 2, FALSE)="Cortar",1,0))</f>
        <v>0</v>
      </c>
      <c r="AI345" s="167">
        <f t="array" aca="1" ref="AI345" ca="1">SUM(1*(NumCoupes=B345))</f>
        <v>2</v>
      </c>
    </row>
    <row r="346" spans="2:35">
      <c r="B346" s="154"/>
      <c r="C346" s="155"/>
      <c r="D346" s="156"/>
      <c r="E346" s="157"/>
      <c r="F346" s="158"/>
      <c r="G346" s="159"/>
      <c r="H346" s="154"/>
      <c r="I346" s="155"/>
      <c r="J346" s="156"/>
      <c r="K346" s="156"/>
      <c r="L346" s="154"/>
      <c r="M346" s="154"/>
      <c r="N346" s="154"/>
      <c r="O346" s="155"/>
      <c r="P346" s="160"/>
      <c r="Q346" s="154"/>
      <c r="R346" s="154"/>
      <c r="S346" s="154"/>
      <c r="T346" s="158"/>
      <c r="U346" s="159"/>
      <c r="V346" s="161"/>
      <c r="W346" s="161"/>
      <c r="X346" s="161"/>
      <c r="Y346" s="161"/>
      <c r="Z346" s="162">
        <f t="shared" si="15"/>
        <v>0</v>
      </c>
      <c r="AA346" s="163">
        <f t="shared" si="16"/>
        <v>0</v>
      </c>
      <c r="AB346" s="431">
        <f>(3.14/4)*(Trees[[#This Row],[Diam]]/100)^2</f>
        <v>0</v>
      </c>
      <c r="AC346" s="164">
        <f>Trees[[#This Row],[Volumen]]</f>
        <v>0</v>
      </c>
      <c r="AD346" s="165" t="str">
        <f t="shared" si="17"/>
        <v>D</v>
      </c>
      <c r="AE346" s="166">
        <f>Industrias!S349</f>
        <v>0</v>
      </c>
      <c r="AF346" s="167" cm="1">
        <f t="array" ref="AF346">NoteEcolo(U346)</f>
        <v>0</v>
      </c>
      <c r="AG346" s="167">
        <f>PI()*(Trees[[#This Row],[Diam]]/2)^2</f>
        <v>0</v>
      </c>
      <c r="AH346" s="167">
        <f>IF(ISNA(IF(VLOOKUP(Trees[[#This Row],[Arbol]],Equipos!C:F, 2, FALSE)="Cortar",1,0)),0, IF(VLOOKUP(Trees[[#This Row],[Arbol]],Equipos!C:F, 2, FALSE)="Cortar",1,0))</f>
        <v>0</v>
      </c>
      <c r="AI346" s="167">
        <f t="array" aca="1" ref="AI346" ca="1">SUM(1*(NumCoupes=B346))</f>
        <v>2</v>
      </c>
    </row>
    <row r="347" spans="2:35">
      <c r="B347" s="154"/>
      <c r="C347" s="155"/>
      <c r="D347" s="156"/>
      <c r="E347" s="157"/>
      <c r="F347" s="158"/>
      <c r="G347" s="159"/>
      <c r="H347" s="154"/>
      <c r="I347" s="155"/>
      <c r="J347" s="156"/>
      <c r="K347" s="156"/>
      <c r="L347" s="154"/>
      <c r="M347" s="154"/>
      <c r="N347" s="154"/>
      <c r="O347" s="155"/>
      <c r="P347" s="160"/>
      <c r="Q347" s="154"/>
      <c r="R347" s="154"/>
      <c r="S347" s="154"/>
      <c r="T347" s="158"/>
      <c r="U347" s="159"/>
      <c r="V347" s="161"/>
      <c r="W347" s="161"/>
      <c r="X347" s="161"/>
      <c r="Y347" s="161"/>
      <c r="Z347" s="162">
        <f t="shared" si="15"/>
        <v>0</v>
      </c>
      <c r="AA347" s="163">
        <f t="shared" si="16"/>
        <v>0</v>
      </c>
      <c r="AB347" s="431">
        <f>(3.14/4)*(Trees[[#This Row],[Diam]]/100)^2</f>
        <v>0</v>
      </c>
      <c r="AC347" s="164">
        <f>Trees[[#This Row],[Volumen]]</f>
        <v>0</v>
      </c>
      <c r="AD347" s="165" t="str">
        <f t="shared" si="17"/>
        <v>D</v>
      </c>
      <c r="AE347" s="166">
        <f>Industrias!S350</f>
        <v>0</v>
      </c>
      <c r="AF347" s="167" cm="1">
        <f t="array" ref="AF347">NoteEcolo(U347)</f>
        <v>0</v>
      </c>
      <c r="AG347" s="167">
        <f>PI()*(Trees[[#This Row],[Diam]]/2)^2</f>
        <v>0</v>
      </c>
      <c r="AH347" s="167">
        <f>IF(ISNA(IF(VLOOKUP(Trees[[#This Row],[Arbol]],Equipos!C:F, 2, FALSE)="Cortar",1,0)),0, IF(VLOOKUP(Trees[[#This Row],[Arbol]],Equipos!C:F, 2, FALSE)="Cortar",1,0))</f>
        <v>0</v>
      </c>
      <c r="AI347" s="167">
        <f t="array" aca="1" ref="AI347" ca="1">SUM(1*(NumCoupes=B347))</f>
        <v>2</v>
      </c>
    </row>
    <row r="348" spans="2:35">
      <c r="B348" s="154"/>
      <c r="C348" s="155"/>
      <c r="D348" s="156"/>
      <c r="E348" s="157"/>
      <c r="F348" s="158"/>
      <c r="G348" s="159"/>
      <c r="H348" s="154"/>
      <c r="I348" s="155"/>
      <c r="J348" s="156"/>
      <c r="K348" s="156"/>
      <c r="L348" s="154"/>
      <c r="M348" s="154"/>
      <c r="N348" s="154"/>
      <c r="O348" s="155"/>
      <c r="P348" s="160"/>
      <c r="Q348" s="154"/>
      <c r="R348" s="154"/>
      <c r="S348" s="154"/>
      <c r="T348" s="158"/>
      <c r="U348" s="159"/>
      <c r="V348" s="161"/>
      <c r="W348" s="161"/>
      <c r="X348" s="161"/>
      <c r="Y348" s="161"/>
      <c r="Z348" s="162">
        <f t="shared" si="15"/>
        <v>0</v>
      </c>
      <c r="AA348" s="163">
        <f t="shared" si="16"/>
        <v>0</v>
      </c>
      <c r="AB348" s="431">
        <f>(3.14/4)*(Trees[[#This Row],[Diam]]/100)^2</f>
        <v>0</v>
      </c>
      <c r="AC348" s="164">
        <f>Trees[[#This Row],[Volumen]]</f>
        <v>0</v>
      </c>
      <c r="AD348" s="165" t="str">
        <f t="shared" si="17"/>
        <v>D</v>
      </c>
      <c r="AE348" s="166">
        <f>Industrias!S351</f>
        <v>0</v>
      </c>
      <c r="AF348" s="167" cm="1">
        <f t="array" ref="AF348">NoteEcolo(U348)</f>
        <v>0</v>
      </c>
      <c r="AG348" s="167">
        <f>PI()*(Trees[[#This Row],[Diam]]/2)^2</f>
        <v>0</v>
      </c>
      <c r="AH348" s="167">
        <f>IF(ISNA(IF(VLOOKUP(Trees[[#This Row],[Arbol]],Equipos!C:F, 2, FALSE)="Cortar",1,0)),0, IF(VLOOKUP(Trees[[#This Row],[Arbol]],Equipos!C:F, 2, FALSE)="Cortar",1,0))</f>
        <v>0</v>
      </c>
      <c r="AI348" s="167">
        <f t="array" aca="1" ref="AI348" ca="1">SUM(1*(NumCoupes=B348))</f>
        <v>2</v>
      </c>
    </row>
    <row r="349" spans="2:35">
      <c r="B349" s="154"/>
      <c r="C349" s="155"/>
      <c r="D349" s="156"/>
      <c r="E349" s="157"/>
      <c r="F349" s="158"/>
      <c r="G349" s="159"/>
      <c r="H349" s="154"/>
      <c r="I349" s="155"/>
      <c r="J349" s="156"/>
      <c r="K349" s="156"/>
      <c r="L349" s="154"/>
      <c r="M349" s="154"/>
      <c r="N349" s="154"/>
      <c r="O349" s="155"/>
      <c r="P349" s="160"/>
      <c r="Q349" s="154"/>
      <c r="R349" s="154"/>
      <c r="S349" s="154"/>
      <c r="T349" s="158"/>
      <c r="U349" s="159"/>
      <c r="V349" s="161"/>
      <c r="W349" s="161"/>
      <c r="X349" s="161"/>
      <c r="Y349" s="161"/>
      <c r="Z349" s="162">
        <f t="shared" si="15"/>
        <v>0</v>
      </c>
      <c r="AA349" s="163">
        <f t="shared" si="16"/>
        <v>0</v>
      </c>
      <c r="AB349" s="431">
        <f>(3.14/4)*(Trees[[#This Row],[Diam]]/100)^2</f>
        <v>0</v>
      </c>
      <c r="AC349" s="164">
        <f>Trees[[#This Row],[Volumen]]</f>
        <v>0</v>
      </c>
      <c r="AD349" s="165" t="str">
        <f t="shared" si="17"/>
        <v>D</v>
      </c>
      <c r="AE349" s="166">
        <f>Industrias!S352</f>
        <v>0</v>
      </c>
      <c r="AF349" s="167" cm="1">
        <f t="array" ref="AF349">NoteEcolo(U349)</f>
        <v>0</v>
      </c>
      <c r="AG349" s="167">
        <f>PI()*(Trees[[#This Row],[Diam]]/2)^2</f>
        <v>0</v>
      </c>
      <c r="AH349" s="167">
        <f>IF(ISNA(IF(VLOOKUP(Trees[[#This Row],[Arbol]],Equipos!C:F, 2, FALSE)="Cortar",1,0)),0, IF(VLOOKUP(Trees[[#This Row],[Arbol]],Equipos!C:F, 2, FALSE)="Cortar",1,0))</f>
        <v>0</v>
      </c>
      <c r="AI349" s="167">
        <f t="array" aca="1" ref="AI349" ca="1">SUM(1*(NumCoupes=B349))</f>
        <v>2</v>
      </c>
    </row>
    <row r="350" spans="2:35">
      <c r="B350" s="154"/>
      <c r="C350" s="155"/>
      <c r="D350" s="156"/>
      <c r="E350" s="157"/>
      <c r="F350" s="158"/>
      <c r="G350" s="159"/>
      <c r="H350" s="154"/>
      <c r="I350" s="155"/>
      <c r="J350" s="156"/>
      <c r="K350" s="156"/>
      <c r="L350" s="154"/>
      <c r="M350" s="154"/>
      <c r="N350" s="154"/>
      <c r="O350" s="155"/>
      <c r="P350" s="160"/>
      <c r="Q350" s="154"/>
      <c r="R350" s="154"/>
      <c r="S350" s="154"/>
      <c r="T350" s="158"/>
      <c r="U350" s="159"/>
      <c r="V350" s="161"/>
      <c r="W350" s="161"/>
      <c r="X350" s="161"/>
      <c r="Y350" s="161"/>
      <c r="Z350" s="162">
        <f t="shared" si="15"/>
        <v>0</v>
      </c>
      <c r="AA350" s="163">
        <f t="shared" si="16"/>
        <v>0</v>
      </c>
      <c r="AB350" s="431">
        <f>(3.14/4)*(Trees[[#This Row],[Diam]]/100)^2</f>
        <v>0</v>
      </c>
      <c r="AC350" s="164">
        <f>Trees[[#This Row],[Volumen]]</f>
        <v>0</v>
      </c>
      <c r="AD350" s="165" t="str">
        <f t="shared" si="17"/>
        <v>D</v>
      </c>
      <c r="AE350" s="166">
        <f>Industrias!S353</f>
        <v>0</v>
      </c>
      <c r="AF350" s="167" cm="1">
        <f t="array" ref="AF350">NoteEcolo(U350)</f>
        <v>0</v>
      </c>
      <c r="AG350" s="167">
        <f>PI()*(Trees[[#This Row],[Diam]]/2)^2</f>
        <v>0</v>
      </c>
      <c r="AH350" s="167">
        <f>IF(ISNA(IF(VLOOKUP(Trees[[#This Row],[Arbol]],Equipos!C:F, 2, FALSE)="Cortar",1,0)),0, IF(VLOOKUP(Trees[[#This Row],[Arbol]],Equipos!C:F, 2, FALSE)="Cortar",1,0))</f>
        <v>0</v>
      </c>
      <c r="AI350" s="167">
        <f t="array" aca="1" ref="AI350" ca="1">SUM(1*(NumCoupes=B350))</f>
        <v>2</v>
      </c>
    </row>
    <row r="351" spans="2:35">
      <c r="B351" s="154"/>
      <c r="C351" s="155"/>
      <c r="D351" s="156"/>
      <c r="E351" s="157"/>
      <c r="F351" s="158"/>
      <c r="G351" s="159"/>
      <c r="H351" s="154"/>
      <c r="I351" s="155"/>
      <c r="J351" s="156"/>
      <c r="K351" s="156"/>
      <c r="L351" s="154"/>
      <c r="M351" s="154"/>
      <c r="N351" s="154"/>
      <c r="O351" s="155"/>
      <c r="P351" s="160"/>
      <c r="Q351" s="154"/>
      <c r="R351" s="154"/>
      <c r="S351" s="154"/>
      <c r="T351" s="158"/>
      <c r="U351" s="159"/>
      <c r="V351" s="161"/>
      <c r="W351" s="161"/>
      <c r="X351" s="161"/>
      <c r="Y351" s="161"/>
      <c r="Z351" s="162">
        <f t="shared" si="15"/>
        <v>0</v>
      </c>
      <c r="AA351" s="163">
        <f t="shared" si="16"/>
        <v>0</v>
      </c>
      <c r="AB351" s="431">
        <f>(3.14/4)*(Trees[[#This Row],[Diam]]/100)^2</f>
        <v>0</v>
      </c>
      <c r="AC351" s="164">
        <f>Trees[[#This Row],[Volumen]]</f>
        <v>0</v>
      </c>
      <c r="AD351" s="165" t="str">
        <f t="shared" si="17"/>
        <v>D</v>
      </c>
      <c r="AE351" s="166">
        <f>Industrias!S354</f>
        <v>0</v>
      </c>
      <c r="AF351" s="167" cm="1">
        <f t="array" ref="AF351">NoteEcolo(U351)</f>
        <v>0</v>
      </c>
      <c r="AG351" s="167">
        <f>PI()*(Trees[[#This Row],[Diam]]/2)^2</f>
        <v>0</v>
      </c>
      <c r="AH351" s="167">
        <f>IF(ISNA(IF(VLOOKUP(Trees[[#This Row],[Arbol]],Equipos!C:F, 2, FALSE)="Cortar",1,0)),0, IF(VLOOKUP(Trees[[#This Row],[Arbol]],Equipos!C:F, 2, FALSE)="Cortar",1,0))</f>
        <v>0</v>
      </c>
      <c r="AI351" s="167">
        <f t="array" aca="1" ref="AI351" ca="1">SUM(1*(NumCoupes=B351))</f>
        <v>2</v>
      </c>
    </row>
    <row r="352" spans="2:35">
      <c r="B352" s="154"/>
      <c r="C352" s="155"/>
      <c r="D352" s="156"/>
      <c r="E352" s="157"/>
      <c r="F352" s="158"/>
      <c r="G352" s="159"/>
      <c r="H352" s="154"/>
      <c r="I352" s="155"/>
      <c r="J352" s="156"/>
      <c r="K352" s="156"/>
      <c r="L352" s="154"/>
      <c r="M352" s="154"/>
      <c r="N352" s="154"/>
      <c r="O352" s="155"/>
      <c r="P352" s="160"/>
      <c r="Q352" s="154"/>
      <c r="R352" s="154"/>
      <c r="S352" s="154"/>
      <c r="T352" s="158"/>
      <c r="U352" s="159"/>
      <c r="V352" s="161"/>
      <c r="W352" s="161"/>
      <c r="X352" s="161"/>
      <c r="Y352" s="161"/>
      <c r="Z352" s="162">
        <f t="shared" si="15"/>
        <v>0</v>
      </c>
      <c r="AA352" s="163">
        <f t="shared" si="16"/>
        <v>0</v>
      </c>
      <c r="AB352" s="431">
        <f>(3.14/4)*(Trees[[#This Row],[Diam]]/100)^2</f>
        <v>0</v>
      </c>
      <c r="AC352" s="164">
        <f>Trees[[#This Row],[Volumen]]</f>
        <v>0</v>
      </c>
      <c r="AD352" s="165" t="str">
        <f t="shared" si="17"/>
        <v>D</v>
      </c>
      <c r="AE352" s="166">
        <f>Industrias!S355</f>
        <v>0</v>
      </c>
      <c r="AF352" s="167" cm="1">
        <f t="array" ref="AF352">NoteEcolo(U352)</f>
        <v>0</v>
      </c>
      <c r="AG352" s="167">
        <f>PI()*(Trees[[#This Row],[Diam]]/2)^2</f>
        <v>0</v>
      </c>
      <c r="AH352" s="167">
        <f>IF(ISNA(IF(VLOOKUP(Trees[[#This Row],[Arbol]],Equipos!C:F, 2, FALSE)="Cortar",1,0)),0, IF(VLOOKUP(Trees[[#This Row],[Arbol]],Equipos!C:F, 2, FALSE)="Cortar",1,0))</f>
        <v>0</v>
      </c>
      <c r="AI352" s="167">
        <f t="array" aca="1" ref="AI352" ca="1">SUM(1*(NumCoupes=B352))</f>
        <v>2</v>
      </c>
    </row>
    <row r="353" spans="2:35">
      <c r="B353" s="154"/>
      <c r="C353" s="155"/>
      <c r="D353" s="156"/>
      <c r="E353" s="157"/>
      <c r="F353" s="158"/>
      <c r="G353" s="159"/>
      <c r="H353" s="154"/>
      <c r="I353" s="155"/>
      <c r="J353" s="156"/>
      <c r="K353" s="156"/>
      <c r="L353" s="154"/>
      <c r="M353" s="154"/>
      <c r="N353" s="154"/>
      <c r="O353" s="155"/>
      <c r="P353" s="160"/>
      <c r="Q353" s="154"/>
      <c r="R353" s="154"/>
      <c r="S353" s="154"/>
      <c r="T353" s="158"/>
      <c r="U353" s="159"/>
      <c r="V353" s="161"/>
      <c r="W353" s="161"/>
      <c r="X353" s="161"/>
      <c r="Y353" s="161"/>
      <c r="Z353" s="162">
        <f t="shared" si="15"/>
        <v>0</v>
      </c>
      <c r="AA353" s="163">
        <f t="shared" si="16"/>
        <v>0</v>
      </c>
      <c r="AB353" s="431">
        <f>(3.14/4)*(Trees[[#This Row],[Diam]]/100)^2</f>
        <v>0</v>
      </c>
      <c r="AC353" s="164">
        <f>Trees[[#This Row],[Volumen]]</f>
        <v>0</v>
      </c>
      <c r="AD353" s="165" t="str">
        <f t="shared" si="17"/>
        <v>D</v>
      </c>
      <c r="AE353" s="166">
        <f>Industrias!S356</f>
        <v>0</v>
      </c>
      <c r="AF353" s="167" cm="1">
        <f t="array" ref="AF353">NoteEcolo(U353)</f>
        <v>0</v>
      </c>
      <c r="AG353" s="167">
        <f>PI()*(Trees[[#This Row],[Diam]]/2)^2</f>
        <v>0</v>
      </c>
      <c r="AH353" s="167">
        <f>IF(ISNA(IF(VLOOKUP(Trees[[#This Row],[Arbol]],Equipos!C:F, 2, FALSE)="Cortar",1,0)),0, IF(VLOOKUP(Trees[[#This Row],[Arbol]],Equipos!C:F, 2, FALSE)="Cortar",1,0))</f>
        <v>0</v>
      </c>
      <c r="AI353" s="167">
        <f t="array" aca="1" ref="AI353" ca="1">SUM(1*(NumCoupes=B353))</f>
        <v>2</v>
      </c>
    </row>
    <row r="354" spans="2:35">
      <c r="B354" s="154"/>
      <c r="C354" s="155"/>
      <c r="D354" s="156"/>
      <c r="E354" s="157"/>
      <c r="F354" s="158"/>
      <c r="G354" s="159"/>
      <c r="H354" s="154"/>
      <c r="I354" s="155"/>
      <c r="J354" s="156"/>
      <c r="K354" s="156"/>
      <c r="L354" s="154"/>
      <c r="M354" s="154"/>
      <c r="N354" s="154"/>
      <c r="O354" s="155"/>
      <c r="P354" s="160"/>
      <c r="Q354" s="154"/>
      <c r="R354" s="154"/>
      <c r="S354" s="154"/>
      <c r="T354" s="158"/>
      <c r="U354" s="159"/>
      <c r="V354" s="161"/>
      <c r="W354" s="161"/>
      <c r="X354" s="161"/>
      <c r="Y354" s="161"/>
      <c r="Z354" s="162">
        <f t="shared" si="15"/>
        <v>0</v>
      </c>
      <c r="AA354" s="163">
        <f t="shared" si="16"/>
        <v>0</v>
      </c>
      <c r="AB354" s="431">
        <f>(3.14/4)*(Trees[[#This Row],[Diam]]/100)^2</f>
        <v>0</v>
      </c>
      <c r="AC354" s="164">
        <f>Trees[[#This Row],[Volumen]]</f>
        <v>0</v>
      </c>
      <c r="AD354" s="165" t="str">
        <f t="shared" si="17"/>
        <v>D</v>
      </c>
      <c r="AE354" s="166">
        <f>Industrias!S357</f>
        <v>0</v>
      </c>
      <c r="AF354" s="167" cm="1">
        <f t="array" ref="AF354">NoteEcolo(U354)</f>
        <v>0</v>
      </c>
      <c r="AG354" s="167">
        <f>PI()*(Trees[[#This Row],[Diam]]/2)^2</f>
        <v>0</v>
      </c>
      <c r="AH354" s="167">
        <f>IF(ISNA(IF(VLOOKUP(Trees[[#This Row],[Arbol]],Equipos!C:F, 2, FALSE)="Cortar",1,0)),0, IF(VLOOKUP(Trees[[#This Row],[Arbol]],Equipos!C:F, 2, FALSE)="Cortar",1,0))</f>
        <v>0</v>
      </c>
      <c r="AI354" s="167">
        <f t="array" aca="1" ref="AI354" ca="1">SUM(1*(NumCoupes=B354))</f>
        <v>2</v>
      </c>
    </row>
    <row r="355" spans="2:35">
      <c r="B355" s="154"/>
      <c r="C355" s="155"/>
      <c r="D355" s="156"/>
      <c r="E355" s="157"/>
      <c r="F355" s="158"/>
      <c r="G355" s="159"/>
      <c r="H355" s="154"/>
      <c r="I355" s="155"/>
      <c r="J355" s="156"/>
      <c r="K355" s="156"/>
      <c r="L355" s="154"/>
      <c r="M355" s="154"/>
      <c r="N355" s="154"/>
      <c r="O355" s="155"/>
      <c r="P355" s="160"/>
      <c r="Q355" s="154"/>
      <c r="R355" s="154"/>
      <c r="S355" s="154"/>
      <c r="T355" s="158"/>
      <c r="U355" s="159"/>
      <c r="V355" s="161"/>
      <c r="W355" s="161"/>
      <c r="X355" s="161"/>
      <c r="Y355" s="161"/>
      <c r="Z355" s="162">
        <f t="shared" si="15"/>
        <v>0</v>
      </c>
      <c r="AA355" s="163">
        <f t="shared" si="16"/>
        <v>0</v>
      </c>
      <c r="AB355" s="431">
        <f>(3.14/4)*(Trees[[#This Row],[Diam]]/100)^2</f>
        <v>0</v>
      </c>
      <c r="AC355" s="164">
        <f>Trees[[#This Row],[Volumen]]</f>
        <v>0</v>
      </c>
      <c r="AD355" s="165" t="str">
        <f t="shared" si="17"/>
        <v>D</v>
      </c>
      <c r="AE355" s="166">
        <f>Industrias!S358</f>
        <v>0</v>
      </c>
      <c r="AF355" s="167" cm="1">
        <f t="array" ref="AF355">NoteEcolo(U355)</f>
        <v>0</v>
      </c>
      <c r="AG355" s="167">
        <f>PI()*(Trees[[#This Row],[Diam]]/2)^2</f>
        <v>0</v>
      </c>
      <c r="AH355" s="167">
        <f>IF(ISNA(IF(VLOOKUP(Trees[[#This Row],[Arbol]],Equipos!C:F, 2, FALSE)="Cortar",1,0)),0, IF(VLOOKUP(Trees[[#This Row],[Arbol]],Equipos!C:F, 2, FALSE)="Cortar",1,0))</f>
        <v>0</v>
      </c>
      <c r="AI355" s="167">
        <f t="array" aca="1" ref="AI355" ca="1">SUM(1*(NumCoupes=B355))</f>
        <v>2</v>
      </c>
    </row>
    <row r="356" spans="2:35">
      <c r="B356" s="154"/>
      <c r="C356" s="155"/>
      <c r="D356" s="156"/>
      <c r="E356" s="157"/>
      <c r="F356" s="158"/>
      <c r="G356" s="159"/>
      <c r="H356" s="154"/>
      <c r="I356" s="155"/>
      <c r="J356" s="156"/>
      <c r="K356" s="156"/>
      <c r="L356" s="154"/>
      <c r="M356" s="154"/>
      <c r="N356" s="154"/>
      <c r="O356" s="155"/>
      <c r="P356" s="160"/>
      <c r="Q356" s="154"/>
      <c r="R356" s="154"/>
      <c r="S356" s="154"/>
      <c r="T356" s="158"/>
      <c r="U356" s="159"/>
      <c r="V356" s="161"/>
      <c r="W356" s="161"/>
      <c r="X356" s="161"/>
      <c r="Y356" s="161"/>
      <c r="Z356" s="162">
        <f t="shared" si="15"/>
        <v>0</v>
      </c>
      <c r="AA356" s="163">
        <f t="shared" si="16"/>
        <v>0</v>
      </c>
      <c r="AB356" s="431">
        <f>(3.14/4)*(Trees[[#This Row],[Diam]]/100)^2</f>
        <v>0</v>
      </c>
      <c r="AC356" s="164">
        <f>Trees[[#This Row],[Volumen]]</f>
        <v>0</v>
      </c>
      <c r="AD356" s="165" t="str">
        <f t="shared" si="17"/>
        <v>D</v>
      </c>
      <c r="AE356" s="166">
        <f>Industrias!S359</f>
        <v>0</v>
      </c>
      <c r="AF356" s="167" cm="1">
        <f t="array" ref="AF356">NoteEcolo(U356)</f>
        <v>0</v>
      </c>
      <c r="AG356" s="167">
        <f>PI()*(Trees[[#This Row],[Diam]]/2)^2</f>
        <v>0</v>
      </c>
      <c r="AH356" s="167">
        <f>IF(ISNA(IF(VLOOKUP(Trees[[#This Row],[Arbol]],Equipos!C:F, 2, FALSE)="Cortar",1,0)),0, IF(VLOOKUP(Trees[[#This Row],[Arbol]],Equipos!C:F, 2, FALSE)="Cortar",1,0))</f>
        <v>0</v>
      </c>
      <c r="AI356" s="167">
        <f t="array" aca="1" ref="AI356" ca="1">SUM(1*(NumCoupes=B356))</f>
        <v>2</v>
      </c>
    </row>
    <row r="357" spans="2:35">
      <c r="B357" s="154"/>
      <c r="C357" s="155"/>
      <c r="D357" s="156"/>
      <c r="E357" s="157"/>
      <c r="F357" s="158"/>
      <c r="G357" s="159"/>
      <c r="H357" s="154"/>
      <c r="I357" s="155"/>
      <c r="J357" s="156"/>
      <c r="K357" s="156"/>
      <c r="L357" s="154"/>
      <c r="M357" s="154"/>
      <c r="N357" s="154"/>
      <c r="O357" s="155"/>
      <c r="P357" s="160"/>
      <c r="Q357" s="154"/>
      <c r="R357" s="154"/>
      <c r="S357" s="154"/>
      <c r="T357" s="158"/>
      <c r="U357" s="159"/>
      <c r="V357" s="161"/>
      <c r="W357" s="161"/>
      <c r="X357" s="161"/>
      <c r="Y357" s="161"/>
      <c r="Z357" s="162">
        <f t="shared" si="15"/>
        <v>0</v>
      </c>
      <c r="AA357" s="163">
        <f t="shared" si="16"/>
        <v>0</v>
      </c>
      <c r="AB357" s="431">
        <f>(3.14/4)*(Trees[[#This Row],[Diam]]/100)^2</f>
        <v>0</v>
      </c>
      <c r="AC357" s="164">
        <f>Trees[[#This Row],[Volumen]]</f>
        <v>0</v>
      </c>
      <c r="AD357" s="165" t="str">
        <f t="shared" si="17"/>
        <v>D</v>
      </c>
      <c r="AE357" s="166">
        <f>Industrias!S360</f>
        <v>0</v>
      </c>
      <c r="AF357" s="167" cm="1">
        <f t="array" ref="AF357">NoteEcolo(U357)</f>
        <v>0</v>
      </c>
      <c r="AG357" s="167">
        <f>PI()*(Trees[[#This Row],[Diam]]/2)^2</f>
        <v>0</v>
      </c>
      <c r="AH357" s="167">
        <f>IF(ISNA(IF(VLOOKUP(Trees[[#This Row],[Arbol]],Equipos!C:F, 2, FALSE)="Cortar",1,0)),0, IF(VLOOKUP(Trees[[#This Row],[Arbol]],Equipos!C:F, 2, FALSE)="Cortar",1,0))</f>
        <v>0</v>
      </c>
      <c r="AI357" s="167">
        <f t="array" aca="1" ref="AI357" ca="1">SUM(1*(NumCoupes=B357))</f>
        <v>2</v>
      </c>
    </row>
    <row r="358" spans="2:35">
      <c r="B358" s="154"/>
      <c r="C358" s="155"/>
      <c r="D358" s="156"/>
      <c r="E358" s="157"/>
      <c r="F358" s="158"/>
      <c r="G358" s="159"/>
      <c r="H358" s="154"/>
      <c r="I358" s="155"/>
      <c r="J358" s="156"/>
      <c r="K358" s="156"/>
      <c r="L358" s="154"/>
      <c r="M358" s="154"/>
      <c r="N358" s="154"/>
      <c r="O358" s="155"/>
      <c r="P358" s="160"/>
      <c r="Q358" s="154"/>
      <c r="R358" s="154"/>
      <c r="S358" s="154"/>
      <c r="T358" s="158"/>
      <c r="U358" s="159"/>
      <c r="V358" s="161"/>
      <c r="W358" s="161"/>
      <c r="X358" s="161"/>
      <c r="Y358" s="161"/>
      <c r="Z358" s="162">
        <f t="shared" si="15"/>
        <v>0</v>
      </c>
      <c r="AA358" s="163">
        <f t="shared" si="16"/>
        <v>0</v>
      </c>
      <c r="AB358" s="431">
        <f>(3.14/4)*(Trees[[#This Row],[Diam]]/100)^2</f>
        <v>0</v>
      </c>
      <c r="AC358" s="164">
        <f>Trees[[#This Row],[Volumen]]</f>
        <v>0</v>
      </c>
      <c r="AD358" s="165" t="str">
        <f t="shared" si="17"/>
        <v>D</v>
      </c>
      <c r="AE358" s="166">
        <f>Industrias!S361</f>
        <v>0</v>
      </c>
      <c r="AF358" s="167" cm="1">
        <f t="array" ref="AF358">NoteEcolo(U358)</f>
        <v>0</v>
      </c>
      <c r="AG358" s="167">
        <f>PI()*(Trees[[#This Row],[Diam]]/2)^2</f>
        <v>0</v>
      </c>
      <c r="AH358" s="167">
        <f>IF(ISNA(IF(VLOOKUP(Trees[[#This Row],[Arbol]],Equipos!C:F, 2, FALSE)="Cortar",1,0)),0, IF(VLOOKUP(Trees[[#This Row],[Arbol]],Equipos!C:F, 2, FALSE)="Cortar",1,0))</f>
        <v>0</v>
      </c>
      <c r="AI358" s="167">
        <f t="array" aca="1" ref="AI358" ca="1">SUM(1*(NumCoupes=B358))</f>
        <v>2</v>
      </c>
    </row>
    <row r="359" spans="2:35">
      <c r="B359" s="154"/>
      <c r="C359" s="155"/>
      <c r="D359" s="156"/>
      <c r="E359" s="157"/>
      <c r="F359" s="158"/>
      <c r="G359" s="159"/>
      <c r="H359" s="154"/>
      <c r="I359" s="155"/>
      <c r="J359" s="156"/>
      <c r="K359" s="156"/>
      <c r="L359" s="154"/>
      <c r="M359" s="154"/>
      <c r="N359" s="154"/>
      <c r="O359" s="155"/>
      <c r="P359" s="160"/>
      <c r="Q359" s="154"/>
      <c r="R359" s="154"/>
      <c r="S359" s="154"/>
      <c r="T359" s="158"/>
      <c r="U359" s="159"/>
      <c r="V359" s="161"/>
      <c r="W359" s="161"/>
      <c r="X359" s="161"/>
      <c r="Y359" s="161"/>
      <c r="Z359" s="162">
        <f t="shared" si="15"/>
        <v>0</v>
      </c>
      <c r="AA359" s="163">
        <f t="shared" si="16"/>
        <v>0</v>
      </c>
      <c r="AB359" s="431">
        <f>(3.14/4)*(Trees[[#This Row],[Diam]]/100)^2</f>
        <v>0</v>
      </c>
      <c r="AC359" s="164">
        <f>Trees[[#This Row],[Volumen]]</f>
        <v>0</v>
      </c>
      <c r="AD359" s="165" t="str">
        <f t="shared" si="17"/>
        <v>D</v>
      </c>
      <c r="AE359" s="166">
        <f>Industrias!S362</f>
        <v>0</v>
      </c>
      <c r="AF359" s="167" cm="1">
        <f t="array" ref="AF359">NoteEcolo(U359)</f>
        <v>0</v>
      </c>
      <c r="AG359" s="167">
        <f>PI()*(Trees[[#This Row],[Diam]]/2)^2</f>
        <v>0</v>
      </c>
      <c r="AH359" s="167">
        <f>IF(ISNA(IF(VLOOKUP(Trees[[#This Row],[Arbol]],Equipos!C:F, 2, FALSE)="Cortar",1,0)),0, IF(VLOOKUP(Trees[[#This Row],[Arbol]],Equipos!C:F, 2, FALSE)="Cortar",1,0))</f>
        <v>0</v>
      </c>
      <c r="AI359" s="167">
        <f t="array" aca="1" ref="AI359" ca="1">SUM(1*(NumCoupes=B359))</f>
        <v>2</v>
      </c>
    </row>
    <row r="360" spans="2:35">
      <c r="B360" s="154"/>
      <c r="C360" s="155"/>
      <c r="D360" s="156"/>
      <c r="E360" s="157"/>
      <c r="F360" s="158"/>
      <c r="G360" s="159"/>
      <c r="H360" s="154"/>
      <c r="I360" s="155"/>
      <c r="J360" s="156"/>
      <c r="K360" s="156"/>
      <c r="L360" s="154"/>
      <c r="M360" s="154"/>
      <c r="N360" s="154"/>
      <c r="O360" s="155"/>
      <c r="P360" s="160"/>
      <c r="Q360" s="154"/>
      <c r="R360" s="154"/>
      <c r="S360" s="154"/>
      <c r="T360" s="158"/>
      <c r="U360" s="159"/>
      <c r="V360" s="161"/>
      <c r="W360" s="161"/>
      <c r="X360" s="161"/>
      <c r="Y360" s="161"/>
      <c r="Z360" s="162">
        <f t="shared" si="15"/>
        <v>0</v>
      </c>
      <c r="AA360" s="163">
        <f t="shared" si="16"/>
        <v>0</v>
      </c>
      <c r="AB360" s="431">
        <f>(3.14/4)*(Trees[[#This Row],[Diam]]/100)^2</f>
        <v>0</v>
      </c>
      <c r="AC360" s="164">
        <f>Trees[[#This Row],[Volumen]]</f>
        <v>0</v>
      </c>
      <c r="AD360" s="165" t="str">
        <f t="shared" si="17"/>
        <v>D</v>
      </c>
      <c r="AE360" s="166">
        <f>Industrias!S363</f>
        <v>0</v>
      </c>
      <c r="AF360" s="167" cm="1">
        <f t="array" ref="AF360">NoteEcolo(U360)</f>
        <v>0</v>
      </c>
      <c r="AG360" s="167">
        <f>PI()*(Trees[[#This Row],[Diam]]/2)^2</f>
        <v>0</v>
      </c>
      <c r="AH360" s="167">
        <f>IF(ISNA(IF(VLOOKUP(Trees[[#This Row],[Arbol]],Equipos!C:F, 2, FALSE)="Cortar",1,0)),0, IF(VLOOKUP(Trees[[#This Row],[Arbol]],Equipos!C:F, 2, FALSE)="Cortar",1,0))</f>
        <v>0</v>
      </c>
      <c r="AI360" s="167">
        <f t="array" aca="1" ref="AI360" ca="1">SUM(1*(NumCoupes=B360))</f>
        <v>2</v>
      </c>
    </row>
    <row r="361" spans="2:35">
      <c r="B361" s="154"/>
      <c r="C361" s="155"/>
      <c r="D361" s="156"/>
      <c r="E361" s="157"/>
      <c r="F361" s="158"/>
      <c r="G361" s="159"/>
      <c r="H361" s="154"/>
      <c r="I361" s="155"/>
      <c r="J361" s="156"/>
      <c r="K361" s="156"/>
      <c r="L361" s="154"/>
      <c r="M361" s="154"/>
      <c r="N361" s="154"/>
      <c r="O361" s="155"/>
      <c r="P361" s="160"/>
      <c r="Q361" s="154"/>
      <c r="R361" s="154"/>
      <c r="S361" s="154"/>
      <c r="T361" s="158"/>
      <c r="U361" s="159"/>
      <c r="V361" s="161"/>
      <c r="W361" s="161"/>
      <c r="X361" s="161"/>
      <c r="Y361" s="161"/>
      <c r="Z361" s="162">
        <f t="shared" si="15"/>
        <v>0</v>
      </c>
      <c r="AA361" s="163">
        <f t="shared" si="16"/>
        <v>0</v>
      </c>
      <c r="AB361" s="431">
        <f>(3.14/4)*(Trees[[#This Row],[Diam]]/100)^2</f>
        <v>0</v>
      </c>
      <c r="AC361" s="164">
        <f>Trees[[#This Row],[Volumen]]</f>
        <v>0</v>
      </c>
      <c r="AD361" s="165" t="str">
        <f t="shared" si="17"/>
        <v>D</v>
      </c>
      <c r="AE361" s="166">
        <f>Industrias!S364</f>
        <v>0</v>
      </c>
      <c r="AF361" s="167" cm="1">
        <f t="array" ref="AF361">NoteEcolo(U361)</f>
        <v>0</v>
      </c>
      <c r="AG361" s="167">
        <f>PI()*(Trees[[#This Row],[Diam]]/2)^2</f>
        <v>0</v>
      </c>
      <c r="AH361" s="167">
        <f>IF(ISNA(IF(VLOOKUP(Trees[[#This Row],[Arbol]],Equipos!C:F, 2, FALSE)="Cortar",1,0)),0, IF(VLOOKUP(Trees[[#This Row],[Arbol]],Equipos!C:F, 2, FALSE)="Cortar",1,0))</f>
        <v>0</v>
      </c>
      <c r="AI361" s="167">
        <f t="array" aca="1" ref="AI361" ca="1">SUM(1*(NumCoupes=B361))</f>
        <v>2</v>
      </c>
    </row>
    <row r="362" spans="2:35">
      <c r="B362" s="154"/>
      <c r="C362" s="155"/>
      <c r="D362" s="156"/>
      <c r="E362" s="157"/>
      <c r="F362" s="158"/>
      <c r="G362" s="159"/>
      <c r="H362" s="154"/>
      <c r="I362" s="155"/>
      <c r="J362" s="156"/>
      <c r="K362" s="156"/>
      <c r="L362" s="154"/>
      <c r="M362" s="154"/>
      <c r="N362" s="154"/>
      <c r="O362" s="155"/>
      <c r="P362" s="160"/>
      <c r="Q362" s="154"/>
      <c r="R362" s="154"/>
      <c r="S362" s="154"/>
      <c r="T362" s="158"/>
      <c r="U362" s="159"/>
      <c r="V362" s="161"/>
      <c r="W362" s="161"/>
      <c r="X362" s="161"/>
      <c r="Y362" s="161"/>
      <c r="Z362" s="162">
        <f t="shared" si="15"/>
        <v>0</v>
      </c>
      <c r="AA362" s="163">
        <f t="shared" si="16"/>
        <v>0</v>
      </c>
      <c r="AB362" s="431">
        <f>(3.14/4)*(Trees[[#This Row],[Diam]]/100)^2</f>
        <v>0</v>
      </c>
      <c r="AC362" s="164">
        <f>Trees[[#This Row],[Volumen]]</f>
        <v>0</v>
      </c>
      <c r="AD362" s="165" t="str">
        <f t="shared" si="17"/>
        <v>D</v>
      </c>
      <c r="AE362" s="166">
        <f>Industrias!S365</f>
        <v>0</v>
      </c>
      <c r="AF362" s="167" cm="1">
        <f t="array" ref="AF362">NoteEcolo(U362)</f>
        <v>0</v>
      </c>
      <c r="AG362" s="167">
        <f>PI()*(Trees[[#This Row],[Diam]]/2)^2</f>
        <v>0</v>
      </c>
      <c r="AH362" s="167">
        <f>IF(ISNA(IF(VLOOKUP(Trees[[#This Row],[Arbol]],Equipos!C:F, 2, FALSE)="Cortar",1,0)),0, IF(VLOOKUP(Trees[[#This Row],[Arbol]],Equipos!C:F, 2, FALSE)="Cortar",1,0))</f>
        <v>0</v>
      </c>
      <c r="AI362" s="167">
        <f t="array" aca="1" ref="AI362" ca="1">SUM(1*(NumCoupes=B362))</f>
        <v>2</v>
      </c>
    </row>
    <row r="363" spans="2:35">
      <c r="B363" s="154"/>
      <c r="C363" s="155"/>
      <c r="D363" s="156"/>
      <c r="E363" s="157"/>
      <c r="F363" s="158"/>
      <c r="G363" s="159"/>
      <c r="H363" s="154"/>
      <c r="I363" s="155"/>
      <c r="J363" s="156"/>
      <c r="K363" s="156"/>
      <c r="L363" s="154"/>
      <c r="M363" s="154"/>
      <c r="N363" s="154"/>
      <c r="O363" s="155"/>
      <c r="P363" s="160"/>
      <c r="Q363" s="154"/>
      <c r="R363" s="154"/>
      <c r="S363" s="154"/>
      <c r="T363" s="158"/>
      <c r="U363" s="159"/>
      <c r="V363" s="161"/>
      <c r="W363" s="161"/>
      <c r="X363" s="161"/>
      <c r="Y363" s="161"/>
      <c r="Z363" s="162">
        <f t="shared" si="15"/>
        <v>0</v>
      </c>
      <c r="AA363" s="163">
        <f t="shared" si="16"/>
        <v>0</v>
      </c>
      <c r="AB363" s="431">
        <f>(3.14/4)*(Trees[[#This Row],[Diam]]/100)^2</f>
        <v>0</v>
      </c>
      <c r="AC363" s="164">
        <f>Trees[[#This Row],[Volumen]]</f>
        <v>0</v>
      </c>
      <c r="AD363" s="165" t="str">
        <f t="shared" si="17"/>
        <v>D</v>
      </c>
      <c r="AE363" s="166">
        <f>Industrias!S366</f>
        <v>0</v>
      </c>
      <c r="AF363" s="167" cm="1">
        <f t="array" ref="AF363">NoteEcolo(U363)</f>
        <v>0</v>
      </c>
      <c r="AG363" s="167">
        <f>PI()*(Trees[[#This Row],[Diam]]/2)^2</f>
        <v>0</v>
      </c>
      <c r="AH363" s="167">
        <f>IF(ISNA(IF(VLOOKUP(Trees[[#This Row],[Arbol]],Equipos!C:F, 2, FALSE)="Cortar",1,0)),0, IF(VLOOKUP(Trees[[#This Row],[Arbol]],Equipos!C:F, 2, FALSE)="Cortar",1,0))</f>
        <v>0</v>
      </c>
      <c r="AI363" s="167">
        <f t="array" aca="1" ref="AI363" ca="1">SUM(1*(NumCoupes=B363))</f>
        <v>2</v>
      </c>
    </row>
    <row r="364" spans="2:35">
      <c r="B364" s="154"/>
      <c r="C364" s="155"/>
      <c r="D364" s="156"/>
      <c r="E364" s="157"/>
      <c r="F364" s="158"/>
      <c r="G364" s="159"/>
      <c r="H364" s="154"/>
      <c r="I364" s="155"/>
      <c r="J364" s="156"/>
      <c r="K364" s="156"/>
      <c r="L364" s="154"/>
      <c r="M364" s="154"/>
      <c r="N364" s="154"/>
      <c r="O364" s="155"/>
      <c r="P364" s="160"/>
      <c r="Q364" s="154"/>
      <c r="R364" s="154"/>
      <c r="S364" s="154"/>
      <c r="T364" s="158"/>
      <c r="U364" s="159"/>
      <c r="V364" s="161"/>
      <c r="W364" s="161"/>
      <c r="X364" s="161"/>
      <c r="Y364" s="161"/>
      <c r="Z364" s="162">
        <f t="shared" si="15"/>
        <v>0</v>
      </c>
      <c r="AA364" s="163">
        <f t="shared" si="16"/>
        <v>0</v>
      </c>
      <c r="AB364" s="431">
        <f>(3.14/4)*(Trees[[#This Row],[Diam]]/100)^2</f>
        <v>0</v>
      </c>
      <c r="AC364" s="164">
        <f>Trees[[#This Row],[Volumen]]</f>
        <v>0</v>
      </c>
      <c r="AD364" s="165" t="str">
        <f t="shared" si="17"/>
        <v>D</v>
      </c>
      <c r="AE364" s="166">
        <f>Industrias!S367</f>
        <v>0</v>
      </c>
      <c r="AF364" s="167" cm="1">
        <f t="array" ref="AF364">NoteEcolo(U364)</f>
        <v>0</v>
      </c>
      <c r="AG364" s="167">
        <f>PI()*(Trees[[#This Row],[Diam]]/2)^2</f>
        <v>0</v>
      </c>
      <c r="AH364" s="167">
        <f>IF(ISNA(IF(VLOOKUP(Trees[[#This Row],[Arbol]],Equipos!C:F, 2, FALSE)="Cortar",1,0)),0, IF(VLOOKUP(Trees[[#This Row],[Arbol]],Equipos!C:F, 2, FALSE)="Cortar",1,0))</f>
        <v>0</v>
      </c>
      <c r="AI364" s="167">
        <f t="array" aca="1" ref="AI364" ca="1">SUM(1*(NumCoupes=B364))</f>
        <v>2</v>
      </c>
    </row>
    <row r="365" spans="2:35">
      <c r="B365" s="154"/>
      <c r="C365" s="155"/>
      <c r="D365" s="156"/>
      <c r="E365" s="157"/>
      <c r="F365" s="158"/>
      <c r="G365" s="159"/>
      <c r="H365" s="154"/>
      <c r="I365" s="155"/>
      <c r="J365" s="156"/>
      <c r="K365" s="156"/>
      <c r="L365" s="154"/>
      <c r="M365" s="154"/>
      <c r="N365" s="154"/>
      <c r="O365" s="155"/>
      <c r="P365" s="160"/>
      <c r="Q365" s="154"/>
      <c r="R365" s="154"/>
      <c r="S365" s="154"/>
      <c r="T365" s="158"/>
      <c r="U365" s="159"/>
      <c r="V365" s="161"/>
      <c r="W365" s="161"/>
      <c r="X365" s="161"/>
      <c r="Y365" s="161"/>
      <c r="Z365" s="162">
        <f t="shared" si="15"/>
        <v>0</v>
      </c>
      <c r="AA365" s="163">
        <f t="shared" si="16"/>
        <v>0</v>
      </c>
      <c r="AB365" s="431">
        <f>(3.14/4)*(Trees[[#This Row],[Diam]]/100)^2</f>
        <v>0</v>
      </c>
      <c r="AC365" s="164">
        <f>Trees[[#This Row],[Volumen]]</f>
        <v>0</v>
      </c>
      <c r="AD365" s="165" t="str">
        <f t="shared" si="17"/>
        <v>D</v>
      </c>
      <c r="AE365" s="166">
        <f>Industrias!S368</f>
        <v>0</v>
      </c>
      <c r="AF365" s="167" cm="1">
        <f t="array" ref="AF365">NoteEcolo(U365)</f>
        <v>0</v>
      </c>
      <c r="AG365" s="167">
        <f>PI()*(Trees[[#This Row],[Diam]]/2)^2</f>
        <v>0</v>
      </c>
      <c r="AH365" s="167">
        <f>IF(ISNA(IF(VLOOKUP(Trees[[#This Row],[Arbol]],Equipos!C:F, 2, FALSE)="Cortar",1,0)),0, IF(VLOOKUP(Trees[[#This Row],[Arbol]],Equipos!C:F, 2, FALSE)="Cortar",1,0))</f>
        <v>0</v>
      </c>
      <c r="AI365" s="167">
        <f t="array" aca="1" ref="AI365" ca="1">SUM(1*(NumCoupes=B365))</f>
        <v>2</v>
      </c>
    </row>
    <row r="366" spans="2:35">
      <c r="B366" s="154"/>
      <c r="C366" s="155"/>
      <c r="D366" s="156"/>
      <c r="E366" s="157"/>
      <c r="F366" s="158"/>
      <c r="G366" s="159"/>
      <c r="H366" s="154"/>
      <c r="I366" s="155"/>
      <c r="J366" s="156"/>
      <c r="K366" s="156"/>
      <c r="L366" s="154"/>
      <c r="M366" s="154"/>
      <c r="N366" s="154"/>
      <c r="O366" s="155"/>
      <c r="P366" s="160"/>
      <c r="Q366" s="154"/>
      <c r="R366" s="154"/>
      <c r="S366" s="154"/>
      <c r="T366" s="158"/>
      <c r="U366" s="159"/>
      <c r="V366" s="161"/>
      <c r="W366" s="161"/>
      <c r="X366" s="161"/>
      <c r="Y366" s="161"/>
      <c r="Z366" s="162">
        <f t="shared" si="15"/>
        <v>0</v>
      </c>
      <c r="AA366" s="163">
        <f t="shared" si="16"/>
        <v>0</v>
      </c>
      <c r="AB366" s="431">
        <f>(3.14/4)*(Trees[[#This Row],[Diam]]/100)^2</f>
        <v>0</v>
      </c>
      <c r="AC366" s="164">
        <f>Trees[[#This Row],[Volumen]]</f>
        <v>0</v>
      </c>
      <c r="AD366" s="165" t="str">
        <f t="shared" si="17"/>
        <v>D</v>
      </c>
      <c r="AE366" s="166">
        <f>Industrias!S369</f>
        <v>0</v>
      </c>
      <c r="AF366" s="167" cm="1">
        <f t="array" ref="AF366">NoteEcolo(U366)</f>
        <v>0</v>
      </c>
      <c r="AG366" s="167">
        <f>PI()*(Trees[[#This Row],[Diam]]/2)^2</f>
        <v>0</v>
      </c>
      <c r="AH366" s="167">
        <f>IF(ISNA(IF(VLOOKUP(Trees[[#This Row],[Arbol]],Equipos!C:F, 2, FALSE)="Cortar",1,0)),0, IF(VLOOKUP(Trees[[#This Row],[Arbol]],Equipos!C:F, 2, FALSE)="Cortar",1,0))</f>
        <v>0</v>
      </c>
      <c r="AI366" s="167">
        <f t="array" aca="1" ref="AI366" ca="1">SUM(1*(NumCoupes=B366))</f>
        <v>2</v>
      </c>
    </row>
    <row r="367" spans="2:35">
      <c r="B367" s="154"/>
      <c r="C367" s="155"/>
      <c r="D367" s="156"/>
      <c r="E367" s="157"/>
      <c r="F367" s="158"/>
      <c r="G367" s="159"/>
      <c r="H367" s="154"/>
      <c r="I367" s="155"/>
      <c r="J367" s="156"/>
      <c r="K367" s="156"/>
      <c r="L367" s="154"/>
      <c r="M367" s="154"/>
      <c r="N367" s="154"/>
      <c r="O367" s="155"/>
      <c r="P367" s="160"/>
      <c r="Q367" s="154"/>
      <c r="R367" s="154"/>
      <c r="S367" s="154"/>
      <c r="T367" s="158"/>
      <c r="U367" s="159"/>
      <c r="V367" s="161"/>
      <c r="W367" s="161"/>
      <c r="X367" s="161"/>
      <c r="Y367" s="161"/>
      <c r="Z367" s="162">
        <f t="shared" si="15"/>
        <v>0</v>
      </c>
      <c r="AA367" s="163">
        <f t="shared" si="16"/>
        <v>0</v>
      </c>
      <c r="AB367" s="431">
        <f>(3.14/4)*(Trees[[#This Row],[Diam]]/100)^2</f>
        <v>0</v>
      </c>
      <c r="AC367" s="164">
        <f>Trees[[#This Row],[Volumen]]</f>
        <v>0</v>
      </c>
      <c r="AD367" s="165" t="str">
        <f t="shared" si="17"/>
        <v>D</v>
      </c>
      <c r="AE367" s="166">
        <f>Industrias!S370</f>
        <v>0</v>
      </c>
      <c r="AF367" s="167" cm="1">
        <f t="array" ref="AF367">NoteEcolo(U367)</f>
        <v>0</v>
      </c>
      <c r="AG367" s="167">
        <f>PI()*(Trees[[#This Row],[Diam]]/2)^2</f>
        <v>0</v>
      </c>
      <c r="AH367" s="167">
        <f>IF(ISNA(IF(VLOOKUP(Trees[[#This Row],[Arbol]],Equipos!C:F, 2, FALSE)="Cortar",1,0)),0, IF(VLOOKUP(Trees[[#This Row],[Arbol]],Equipos!C:F, 2, FALSE)="Cortar",1,0))</f>
        <v>0</v>
      </c>
      <c r="AI367" s="167">
        <f t="array" aca="1" ref="AI367" ca="1">SUM(1*(NumCoupes=B367))</f>
        <v>2</v>
      </c>
    </row>
    <row r="368" spans="2:35">
      <c r="B368" s="154"/>
      <c r="C368" s="155"/>
      <c r="D368" s="156"/>
      <c r="E368" s="157"/>
      <c r="F368" s="158"/>
      <c r="G368" s="159"/>
      <c r="H368" s="154"/>
      <c r="I368" s="155"/>
      <c r="J368" s="156"/>
      <c r="K368" s="156"/>
      <c r="L368" s="154"/>
      <c r="M368" s="154"/>
      <c r="N368" s="154"/>
      <c r="O368" s="155"/>
      <c r="P368" s="160"/>
      <c r="Q368" s="154"/>
      <c r="R368" s="154"/>
      <c r="S368" s="154"/>
      <c r="T368" s="158"/>
      <c r="U368" s="159"/>
      <c r="V368" s="161"/>
      <c r="W368" s="161"/>
      <c r="X368" s="161"/>
      <c r="Y368" s="161"/>
      <c r="Z368" s="162">
        <f t="shared" si="15"/>
        <v>0</v>
      </c>
      <c r="AA368" s="163">
        <f t="shared" si="16"/>
        <v>0</v>
      </c>
      <c r="AB368" s="431">
        <f>(3.14/4)*(Trees[[#This Row],[Diam]]/100)^2</f>
        <v>0</v>
      </c>
      <c r="AC368" s="164">
        <f>Trees[[#This Row],[Volumen]]</f>
        <v>0</v>
      </c>
      <c r="AD368" s="165" t="str">
        <f t="shared" si="17"/>
        <v>D</v>
      </c>
      <c r="AE368" s="166">
        <f>Industrias!S371</f>
        <v>0</v>
      </c>
      <c r="AF368" s="167" cm="1">
        <f t="array" ref="AF368">NoteEcolo(U368)</f>
        <v>0</v>
      </c>
      <c r="AG368" s="167">
        <f>PI()*(Trees[[#This Row],[Diam]]/2)^2</f>
        <v>0</v>
      </c>
      <c r="AH368" s="167">
        <f>IF(ISNA(IF(VLOOKUP(Trees[[#This Row],[Arbol]],Equipos!C:F, 2, FALSE)="Cortar",1,0)),0, IF(VLOOKUP(Trees[[#This Row],[Arbol]],Equipos!C:F, 2, FALSE)="Cortar",1,0))</f>
        <v>0</v>
      </c>
      <c r="AI368" s="167">
        <f t="array" aca="1" ref="AI368" ca="1">SUM(1*(NumCoupes=B368))</f>
        <v>2</v>
      </c>
    </row>
    <row r="369" spans="2:35">
      <c r="B369" s="154"/>
      <c r="C369" s="155"/>
      <c r="D369" s="156"/>
      <c r="E369" s="157"/>
      <c r="F369" s="158"/>
      <c r="G369" s="159"/>
      <c r="H369" s="154"/>
      <c r="I369" s="155"/>
      <c r="J369" s="156"/>
      <c r="K369" s="156"/>
      <c r="L369" s="154"/>
      <c r="M369" s="154"/>
      <c r="N369" s="154"/>
      <c r="O369" s="155"/>
      <c r="P369" s="160"/>
      <c r="Q369" s="154"/>
      <c r="R369" s="154"/>
      <c r="S369" s="154"/>
      <c r="T369" s="158"/>
      <c r="U369" s="159"/>
      <c r="V369" s="161"/>
      <c r="W369" s="161"/>
      <c r="X369" s="161"/>
      <c r="Y369" s="161"/>
      <c r="Z369" s="162">
        <f t="shared" si="15"/>
        <v>0</v>
      </c>
      <c r="AA369" s="163">
        <f t="shared" si="16"/>
        <v>0</v>
      </c>
      <c r="AB369" s="431">
        <f>(3.14/4)*(Trees[[#This Row],[Diam]]/100)^2</f>
        <v>0</v>
      </c>
      <c r="AC369" s="164">
        <f>Trees[[#This Row],[Volumen]]</f>
        <v>0</v>
      </c>
      <c r="AD369" s="165" t="str">
        <f t="shared" si="17"/>
        <v>D</v>
      </c>
      <c r="AE369" s="166">
        <f>Industrias!S372</f>
        <v>0</v>
      </c>
      <c r="AF369" s="167" cm="1">
        <f t="array" ref="AF369">NoteEcolo(U369)</f>
        <v>0</v>
      </c>
      <c r="AG369" s="167">
        <f>PI()*(Trees[[#This Row],[Diam]]/2)^2</f>
        <v>0</v>
      </c>
      <c r="AH369" s="167">
        <f>IF(ISNA(IF(VLOOKUP(Trees[[#This Row],[Arbol]],Equipos!C:F, 2, FALSE)="Cortar",1,0)),0, IF(VLOOKUP(Trees[[#This Row],[Arbol]],Equipos!C:F, 2, FALSE)="Cortar",1,0))</f>
        <v>0</v>
      </c>
      <c r="AI369" s="167">
        <f t="array" aca="1" ref="AI369" ca="1">SUM(1*(NumCoupes=B369))</f>
        <v>2</v>
      </c>
    </row>
    <row r="370" spans="2:35">
      <c r="B370" s="154"/>
      <c r="C370" s="155"/>
      <c r="D370" s="156"/>
      <c r="E370" s="157"/>
      <c r="F370" s="158"/>
      <c r="G370" s="159"/>
      <c r="H370" s="154"/>
      <c r="I370" s="155"/>
      <c r="J370" s="156"/>
      <c r="K370" s="156"/>
      <c r="L370" s="154"/>
      <c r="M370" s="154"/>
      <c r="N370" s="154"/>
      <c r="O370" s="155"/>
      <c r="P370" s="160"/>
      <c r="Q370" s="154"/>
      <c r="R370" s="154"/>
      <c r="S370" s="154"/>
      <c r="T370" s="158"/>
      <c r="U370" s="159"/>
      <c r="V370" s="161"/>
      <c r="W370" s="161"/>
      <c r="X370" s="161"/>
      <c r="Y370" s="161"/>
      <c r="Z370" s="162">
        <f t="shared" si="15"/>
        <v>0</v>
      </c>
      <c r="AA370" s="163">
        <f t="shared" si="16"/>
        <v>0</v>
      </c>
      <c r="AB370" s="431">
        <f>(3.14/4)*(Trees[[#This Row],[Diam]]/100)^2</f>
        <v>0</v>
      </c>
      <c r="AC370" s="164">
        <f>Trees[[#This Row],[Volumen]]</f>
        <v>0</v>
      </c>
      <c r="AD370" s="165" t="str">
        <f t="shared" si="17"/>
        <v>D</v>
      </c>
      <c r="AE370" s="166">
        <f>Industrias!S373</f>
        <v>0</v>
      </c>
      <c r="AF370" s="167" cm="1">
        <f t="array" ref="AF370">NoteEcolo(U370)</f>
        <v>0</v>
      </c>
      <c r="AG370" s="167">
        <f>PI()*(Trees[[#This Row],[Diam]]/2)^2</f>
        <v>0</v>
      </c>
      <c r="AH370" s="167">
        <f>IF(ISNA(IF(VLOOKUP(Trees[[#This Row],[Arbol]],Equipos!C:F, 2, FALSE)="Cortar",1,0)),0, IF(VLOOKUP(Trees[[#This Row],[Arbol]],Equipos!C:F, 2, FALSE)="Cortar",1,0))</f>
        <v>0</v>
      </c>
      <c r="AI370" s="167">
        <f t="array" aca="1" ref="AI370" ca="1">SUM(1*(NumCoupes=B370))</f>
        <v>2</v>
      </c>
    </row>
    <row r="371" spans="2:35">
      <c r="B371" s="154"/>
      <c r="C371" s="155"/>
      <c r="D371" s="156"/>
      <c r="E371" s="157"/>
      <c r="F371" s="158"/>
      <c r="G371" s="159"/>
      <c r="H371" s="154"/>
      <c r="I371" s="155"/>
      <c r="J371" s="156"/>
      <c r="K371" s="156"/>
      <c r="L371" s="154"/>
      <c r="M371" s="154"/>
      <c r="N371" s="154"/>
      <c r="O371" s="155"/>
      <c r="P371" s="160"/>
      <c r="Q371" s="154"/>
      <c r="R371" s="154"/>
      <c r="S371" s="154"/>
      <c r="T371" s="158"/>
      <c r="U371" s="159"/>
      <c r="V371" s="161"/>
      <c r="W371" s="161"/>
      <c r="X371" s="161"/>
      <c r="Y371" s="161"/>
      <c r="Z371" s="162">
        <f t="shared" si="15"/>
        <v>0</v>
      </c>
      <c r="AA371" s="163">
        <f t="shared" si="16"/>
        <v>0</v>
      </c>
      <c r="AB371" s="431">
        <f>(3.14/4)*(Trees[[#This Row],[Diam]]/100)^2</f>
        <v>0</v>
      </c>
      <c r="AC371" s="164">
        <f>Trees[[#This Row],[Volumen]]</f>
        <v>0</v>
      </c>
      <c r="AD371" s="165" t="str">
        <f t="shared" si="17"/>
        <v>D</v>
      </c>
      <c r="AE371" s="166">
        <f>Industrias!S374</f>
        <v>0</v>
      </c>
      <c r="AF371" s="167" cm="1">
        <f t="array" ref="AF371">NoteEcolo(U371)</f>
        <v>0</v>
      </c>
      <c r="AG371" s="167">
        <f>PI()*(Trees[[#This Row],[Diam]]/2)^2</f>
        <v>0</v>
      </c>
      <c r="AH371" s="167">
        <f>IF(ISNA(IF(VLOOKUP(Trees[[#This Row],[Arbol]],Equipos!C:F, 2, FALSE)="Cortar",1,0)),0, IF(VLOOKUP(Trees[[#This Row],[Arbol]],Equipos!C:F, 2, FALSE)="Cortar",1,0))</f>
        <v>0</v>
      </c>
      <c r="AI371" s="167">
        <f t="array" aca="1" ref="AI371" ca="1">SUM(1*(NumCoupes=B371))</f>
        <v>2</v>
      </c>
    </row>
    <row r="372" spans="2:35">
      <c r="B372" s="154"/>
      <c r="C372" s="155"/>
      <c r="D372" s="156"/>
      <c r="E372" s="157"/>
      <c r="F372" s="158"/>
      <c r="G372" s="159"/>
      <c r="H372" s="154"/>
      <c r="I372" s="155"/>
      <c r="J372" s="156"/>
      <c r="K372" s="156"/>
      <c r="L372" s="154"/>
      <c r="M372" s="154"/>
      <c r="N372" s="154"/>
      <c r="O372" s="155"/>
      <c r="P372" s="160"/>
      <c r="Q372" s="154"/>
      <c r="R372" s="154"/>
      <c r="S372" s="154"/>
      <c r="T372" s="158"/>
      <c r="U372" s="159"/>
      <c r="V372" s="161"/>
      <c r="W372" s="161"/>
      <c r="X372" s="161"/>
      <c r="Y372" s="161"/>
      <c r="Z372" s="162">
        <f t="shared" si="15"/>
        <v>0</v>
      </c>
      <c r="AA372" s="163">
        <f t="shared" si="16"/>
        <v>0</v>
      </c>
      <c r="AB372" s="431">
        <f>(3.14/4)*(Trees[[#This Row],[Diam]]/100)^2</f>
        <v>0</v>
      </c>
      <c r="AC372" s="164">
        <f>Trees[[#This Row],[Volumen]]</f>
        <v>0</v>
      </c>
      <c r="AD372" s="165" t="str">
        <f t="shared" si="17"/>
        <v>D</v>
      </c>
      <c r="AE372" s="166">
        <f>Industrias!S375</f>
        <v>0</v>
      </c>
      <c r="AF372" s="167" cm="1">
        <f t="array" ref="AF372">NoteEcolo(U372)</f>
        <v>0</v>
      </c>
      <c r="AG372" s="167">
        <f>PI()*(Trees[[#This Row],[Diam]]/2)^2</f>
        <v>0</v>
      </c>
      <c r="AH372" s="167">
        <f>IF(ISNA(IF(VLOOKUP(Trees[[#This Row],[Arbol]],Equipos!C:F, 2, FALSE)="Cortar",1,0)),0, IF(VLOOKUP(Trees[[#This Row],[Arbol]],Equipos!C:F, 2, FALSE)="Cortar",1,0))</f>
        <v>0</v>
      </c>
      <c r="AI372" s="167">
        <f t="array" aca="1" ref="AI372" ca="1">SUM(1*(NumCoupes=B372))</f>
        <v>2</v>
      </c>
    </row>
    <row r="373" spans="2:35">
      <c r="B373" s="154"/>
      <c r="C373" s="155"/>
      <c r="D373" s="156"/>
      <c r="E373" s="157"/>
      <c r="F373" s="158"/>
      <c r="G373" s="159"/>
      <c r="H373" s="154"/>
      <c r="I373" s="155"/>
      <c r="J373" s="156"/>
      <c r="K373" s="156"/>
      <c r="L373" s="154"/>
      <c r="M373" s="154"/>
      <c r="N373" s="154"/>
      <c r="O373" s="155"/>
      <c r="P373" s="160"/>
      <c r="Q373" s="154"/>
      <c r="R373" s="154"/>
      <c r="S373" s="154"/>
      <c r="T373" s="158"/>
      <c r="U373" s="159"/>
      <c r="V373" s="161"/>
      <c r="W373" s="161"/>
      <c r="X373" s="161"/>
      <c r="Y373" s="161"/>
      <c r="Z373" s="162">
        <f t="shared" si="15"/>
        <v>0</v>
      </c>
      <c r="AA373" s="163">
        <f t="shared" si="16"/>
        <v>0</v>
      </c>
      <c r="AB373" s="431">
        <f>(3.14/4)*(Trees[[#This Row],[Diam]]/100)^2</f>
        <v>0</v>
      </c>
      <c r="AC373" s="164">
        <f>Trees[[#This Row],[Volumen]]</f>
        <v>0</v>
      </c>
      <c r="AD373" s="165" t="str">
        <f t="shared" si="17"/>
        <v>D</v>
      </c>
      <c r="AE373" s="166">
        <f>Industrias!S376</f>
        <v>0</v>
      </c>
      <c r="AF373" s="167" cm="1">
        <f t="array" ref="AF373">NoteEcolo(U373)</f>
        <v>0</v>
      </c>
      <c r="AG373" s="167">
        <f>PI()*(Trees[[#This Row],[Diam]]/2)^2</f>
        <v>0</v>
      </c>
      <c r="AH373" s="167">
        <f>IF(ISNA(IF(VLOOKUP(Trees[[#This Row],[Arbol]],Equipos!C:F, 2, FALSE)="Cortar",1,0)),0, IF(VLOOKUP(Trees[[#This Row],[Arbol]],Equipos!C:F, 2, FALSE)="Cortar",1,0))</f>
        <v>0</v>
      </c>
      <c r="AI373" s="167">
        <f t="array" aca="1" ref="AI373" ca="1">SUM(1*(NumCoupes=B373))</f>
        <v>2</v>
      </c>
    </row>
    <row r="374" spans="2:35">
      <c r="B374" s="154"/>
      <c r="C374" s="155"/>
      <c r="D374" s="156"/>
      <c r="E374" s="157"/>
      <c r="F374" s="158"/>
      <c r="G374" s="159"/>
      <c r="H374" s="154"/>
      <c r="I374" s="155"/>
      <c r="J374" s="156"/>
      <c r="K374" s="156"/>
      <c r="L374" s="154"/>
      <c r="M374" s="154"/>
      <c r="N374" s="154"/>
      <c r="O374" s="155"/>
      <c r="P374" s="160"/>
      <c r="Q374" s="154"/>
      <c r="R374" s="154"/>
      <c r="S374" s="154"/>
      <c r="T374" s="158"/>
      <c r="U374" s="159"/>
      <c r="V374" s="161"/>
      <c r="W374" s="161"/>
      <c r="X374" s="161"/>
      <c r="Y374" s="161"/>
      <c r="Z374" s="162">
        <f t="shared" si="15"/>
        <v>0</v>
      </c>
      <c r="AA374" s="163">
        <f t="shared" si="16"/>
        <v>0</v>
      </c>
      <c r="AB374" s="431">
        <f>(3.14/4)*(Trees[[#This Row],[Diam]]/100)^2</f>
        <v>0</v>
      </c>
      <c r="AC374" s="164">
        <f>Trees[[#This Row],[Volumen]]</f>
        <v>0</v>
      </c>
      <c r="AD374" s="165" t="str">
        <f t="shared" si="17"/>
        <v>D</v>
      </c>
      <c r="AE374" s="166">
        <f>Industrias!S377</f>
        <v>0</v>
      </c>
      <c r="AF374" s="167" cm="1">
        <f t="array" ref="AF374">NoteEcolo(U374)</f>
        <v>0</v>
      </c>
      <c r="AG374" s="167">
        <f>PI()*(Trees[[#This Row],[Diam]]/2)^2</f>
        <v>0</v>
      </c>
      <c r="AH374" s="167">
        <f>IF(ISNA(IF(VLOOKUP(Trees[[#This Row],[Arbol]],Equipos!C:F, 2, FALSE)="Cortar",1,0)),0, IF(VLOOKUP(Trees[[#This Row],[Arbol]],Equipos!C:F, 2, FALSE)="Cortar",1,0))</f>
        <v>0</v>
      </c>
      <c r="AI374" s="167">
        <f t="array" aca="1" ref="AI374" ca="1">SUM(1*(NumCoupes=B374))</f>
        <v>2</v>
      </c>
    </row>
    <row r="375" spans="2:35">
      <c r="B375" s="154"/>
      <c r="C375" s="155"/>
      <c r="D375" s="156"/>
      <c r="E375" s="157"/>
      <c r="F375" s="158"/>
      <c r="G375" s="159"/>
      <c r="H375" s="154"/>
      <c r="I375" s="155"/>
      <c r="J375" s="156"/>
      <c r="K375" s="156"/>
      <c r="L375" s="154"/>
      <c r="M375" s="154"/>
      <c r="N375" s="154"/>
      <c r="O375" s="155"/>
      <c r="P375" s="160"/>
      <c r="Q375" s="154"/>
      <c r="R375" s="154"/>
      <c r="S375" s="154"/>
      <c r="T375" s="158"/>
      <c r="U375" s="159"/>
      <c r="V375" s="161"/>
      <c r="W375" s="161"/>
      <c r="X375" s="161"/>
      <c r="Y375" s="161"/>
      <c r="Z375" s="162">
        <f t="shared" si="15"/>
        <v>0</v>
      </c>
      <c r="AA375" s="163">
        <f t="shared" si="16"/>
        <v>0</v>
      </c>
      <c r="AB375" s="431">
        <f>(3.14/4)*(Trees[[#This Row],[Diam]]/100)^2</f>
        <v>0</v>
      </c>
      <c r="AC375" s="164">
        <f>Trees[[#This Row],[Volumen]]</f>
        <v>0</v>
      </c>
      <c r="AD375" s="165" t="str">
        <f t="shared" si="17"/>
        <v>D</v>
      </c>
      <c r="AE375" s="166">
        <f>Industrias!S378</f>
        <v>0</v>
      </c>
      <c r="AF375" s="167" cm="1">
        <f t="array" ref="AF375">NoteEcolo(U375)</f>
        <v>0</v>
      </c>
      <c r="AG375" s="167">
        <f>PI()*(Trees[[#This Row],[Diam]]/2)^2</f>
        <v>0</v>
      </c>
      <c r="AH375" s="167">
        <f>IF(ISNA(IF(VLOOKUP(Trees[[#This Row],[Arbol]],Equipos!C:F, 2, FALSE)="Cortar",1,0)),0, IF(VLOOKUP(Trees[[#This Row],[Arbol]],Equipos!C:F, 2, FALSE)="Cortar",1,0))</f>
        <v>0</v>
      </c>
      <c r="AI375" s="167">
        <f t="array" aca="1" ref="AI375" ca="1">SUM(1*(NumCoupes=B375))</f>
        <v>2</v>
      </c>
    </row>
    <row r="376" spans="2:35">
      <c r="B376" s="154"/>
      <c r="C376" s="155"/>
      <c r="D376" s="156"/>
      <c r="E376" s="157"/>
      <c r="F376" s="158"/>
      <c r="G376" s="159"/>
      <c r="H376" s="154"/>
      <c r="I376" s="155"/>
      <c r="J376" s="156"/>
      <c r="K376" s="156"/>
      <c r="L376" s="154"/>
      <c r="M376" s="154"/>
      <c r="N376" s="154"/>
      <c r="O376" s="155"/>
      <c r="P376" s="160"/>
      <c r="Q376" s="154"/>
      <c r="R376" s="154"/>
      <c r="S376" s="154"/>
      <c r="T376" s="158"/>
      <c r="U376" s="159"/>
      <c r="V376" s="161"/>
      <c r="W376" s="161"/>
      <c r="X376" s="161"/>
      <c r="Y376" s="161"/>
      <c r="Z376" s="162">
        <f t="shared" si="15"/>
        <v>0</v>
      </c>
      <c r="AA376" s="163">
        <f t="shared" si="16"/>
        <v>0</v>
      </c>
      <c r="AB376" s="431">
        <f>(3.14/4)*(Trees[[#This Row],[Diam]]/100)^2</f>
        <v>0</v>
      </c>
      <c r="AC376" s="164">
        <f>Trees[[#This Row],[Volumen]]</f>
        <v>0</v>
      </c>
      <c r="AD376" s="165" t="str">
        <f t="shared" si="17"/>
        <v>D</v>
      </c>
      <c r="AE376" s="166">
        <f>Industrias!S379</f>
        <v>0</v>
      </c>
      <c r="AF376" s="167" cm="1">
        <f t="array" ref="AF376">NoteEcolo(U376)</f>
        <v>0</v>
      </c>
      <c r="AG376" s="167">
        <f>PI()*(Trees[[#This Row],[Diam]]/2)^2</f>
        <v>0</v>
      </c>
      <c r="AH376" s="167">
        <f>IF(ISNA(IF(VLOOKUP(Trees[[#This Row],[Arbol]],Equipos!C:F, 2, FALSE)="Cortar",1,0)),0, IF(VLOOKUP(Trees[[#This Row],[Arbol]],Equipos!C:F, 2, FALSE)="Cortar",1,0))</f>
        <v>0</v>
      </c>
      <c r="AI376" s="167">
        <f t="array" aca="1" ref="AI376" ca="1">SUM(1*(NumCoupes=B376))</f>
        <v>2</v>
      </c>
    </row>
    <row r="377" spans="2:35">
      <c r="B377" s="154"/>
      <c r="C377" s="155"/>
      <c r="D377" s="156"/>
      <c r="E377" s="157"/>
      <c r="F377" s="158"/>
      <c r="G377" s="159"/>
      <c r="H377" s="154"/>
      <c r="I377" s="155"/>
      <c r="J377" s="156"/>
      <c r="K377" s="156"/>
      <c r="L377" s="154"/>
      <c r="M377" s="154"/>
      <c r="N377" s="154"/>
      <c r="O377" s="155"/>
      <c r="P377" s="160"/>
      <c r="Q377" s="154"/>
      <c r="R377" s="154"/>
      <c r="S377" s="154"/>
      <c r="T377" s="158"/>
      <c r="U377" s="159"/>
      <c r="V377" s="161"/>
      <c r="W377" s="161"/>
      <c r="X377" s="161"/>
      <c r="Y377" s="161"/>
      <c r="Z377" s="162">
        <f t="shared" si="15"/>
        <v>0</v>
      </c>
      <c r="AA377" s="163">
        <f t="shared" si="16"/>
        <v>0</v>
      </c>
      <c r="AB377" s="431">
        <f>(3.14/4)*(Trees[[#This Row],[Diam]]/100)^2</f>
        <v>0</v>
      </c>
      <c r="AC377" s="164">
        <f>Trees[[#This Row],[Volumen]]</f>
        <v>0</v>
      </c>
      <c r="AD377" s="165" t="str">
        <f t="shared" si="17"/>
        <v>D</v>
      </c>
      <c r="AE377" s="166">
        <f>Industrias!S380</f>
        <v>0</v>
      </c>
      <c r="AF377" s="167" cm="1">
        <f t="array" ref="AF377">NoteEcolo(U377)</f>
        <v>0</v>
      </c>
      <c r="AG377" s="167">
        <f>PI()*(Trees[[#This Row],[Diam]]/2)^2</f>
        <v>0</v>
      </c>
      <c r="AH377" s="167">
        <f>IF(ISNA(IF(VLOOKUP(Trees[[#This Row],[Arbol]],Equipos!C:F, 2, FALSE)="Cortar",1,0)),0, IF(VLOOKUP(Trees[[#This Row],[Arbol]],Equipos!C:F, 2, FALSE)="Cortar",1,0))</f>
        <v>0</v>
      </c>
      <c r="AI377" s="167">
        <f t="array" aca="1" ref="AI377" ca="1">SUM(1*(NumCoupes=B377))</f>
        <v>2</v>
      </c>
    </row>
    <row r="378" spans="2:35">
      <c r="B378" s="154"/>
      <c r="C378" s="155"/>
      <c r="D378" s="156"/>
      <c r="E378" s="157"/>
      <c r="F378" s="158"/>
      <c r="G378" s="159"/>
      <c r="H378" s="154"/>
      <c r="I378" s="155"/>
      <c r="J378" s="156"/>
      <c r="K378" s="156"/>
      <c r="L378" s="154"/>
      <c r="M378" s="154"/>
      <c r="N378" s="154"/>
      <c r="O378" s="155"/>
      <c r="P378" s="160"/>
      <c r="Q378" s="154"/>
      <c r="R378" s="154"/>
      <c r="S378" s="154"/>
      <c r="T378" s="158"/>
      <c r="U378" s="159"/>
      <c r="V378" s="161"/>
      <c r="W378" s="161"/>
      <c r="X378" s="161"/>
      <c r="Y378" s="161"/>
      <c r="Z378" s="162">
        <f t="shared" si="15"/>
        <v>0</v>
      </c>
      <c r="AA378" s="163">
        <f t="shared" si="16"/>
        <v>0</v>
      </c>
      <c r="AB378" s="431">
        <f>(3.14/4)*(Trees[[#This Row],[Diam]]/100)^2</f>
        <v>0</v>
      </c>
      <c r="AC378" s="164">
        <f>Trees[[#This Row],[Volumen]]</f>
        <v>0</v>
      </c>
      <c r="AD378" s="165" t="str">
        <f t="shared" si="17"/>
        <v>D</v>
      </c>
      <c r="AE378" s="166">
        <f>Industrias!S381</f>
        <v>0</v>
      </c>
      <c r="AF378" s="167" cm="1">
        <f t="array" ref="AF378">NoteEcolo(U378)</f>
        <v>0</v>
      </c>
      <c r="AG378" s="167">
        <f>PI()*(Trees[[#This Row],[Diam]]/2)^2</f>
        <v>0</v>
      </c>
      <c r="AH378" s="167">
        <f>IF(ISNA(IF(VLOOKUP(Trees[[#This Row],[Arbol]],Equipos!C:F, 2, FALSE)="Cortar",1,0)),0, IF(VLOOKUP(Trees[[#This Row],[Arbol]],Equipos!C:F, 2, FALSE)="Cortar",1,0))</f>
        <v>0</v>
      </c>
      <c r="AI378" s="167">
        <f t="array" aca="1" ref="AI378" ca="1">SUM(1*(NumCoupes=B378))</f>
        <v>2</v>
      </c>
    </row>
    <row r="379" spans="2:35">
      <c r="B379" s="154"/>
      <c r="C379" s="155"/>
      <c r="D379" s="156"/>
      <c r="E379" s="157"/>
      <c r="F379" s="158"/>
      <c r="G379" s="159"/>
      <c r="H379" s="154"/>
      <c r="I379" s="155"/>
      <c r="J379" s="156"/>
      <c r="K379" s="156"/>
      <c r="L379" s="154"/>
      <c r="M379" s="154"/>
      <c r="N379" s="154"/>
      <c r="O379" s="155"/>
      <c r="P379" s="160"/>
      <c r="Q379" s="154"/>
      <c r="R379" s="154"/>
      <c r="S379" s="154"/>
      <c r="T379" s="158"/>
      <c r="U379" s="159"/>
      <c r="V379" s="161"/>
      <c r="W379" s="161"/>
      <c r="X379" s="161"/>
      <c r="Y379" s="161"/>
      <c r="Z379" s="162">
        <f t="shared" si="15"/>
        <v>0</v>
      </c>
      <c r="AA379" s="163">
        <f t="shared" si="16"/>
        <v>0</v>
      </c>
      <c r="AB379" s="431">
        <f>(3.14/4)*(Trees[[#This Row],[Diam]]/100)^2</f>
        <v>0</v>
      </c>
      <c r="AC379" s="164">
        <f>Trees[[#This Row],[Volumen]]</f>
        <v>0</v>
      </c>
      <c r="AD379" s="165" t="str">
        <f t="shared" si="17"/>
        <v>D</v>
      </c>
      <c r="AE379" s="166">
        <f>Industrias!S382</f>
        <v>0</v>
      </c>
      <c r="AF379" s="167" cm="1">
        <f t="array" ref="AF379">NoteEcolo(U379)</f>
        <v>0</v>
      </c>
      <c r="AG379" s="167">
        <f>PI()*(Trees[[#This Row],[Diam]]/2)^2</f>
        <v>0</v>
      </c>
      <c r="AH379" s="167">
        <f>IF(ISNA(IF(VLOOKUP(Trees[[#This Row],[Arbol]],Equipos!C:F, 2, FALSE)="Cortar",1,0)),0, IF(VLOOKUP(Trees[[#This Row],[Arbol]],Equipos!C:F, 2, FALSE)="Cortar",1,0))</f>
        <v>0</v>
      </c>
      <c r="AI379" s="167">
        <f t="array" aca="1" ref="AI379" ca="1">SUM(1*(NumCoupes=B379))</f>
        <v>2</v>
      </c>
    </row>
    <row r="380" spans="2:35">
      <c r="B380" s="154"/>
      <c r="C380" s="155"/>
      <c r="D380" s="156"/>
      <c r="E380" s="157"/>
      <c r="F380" s="158"/>
      <c r="G380" s="159"/>
      <c r="H380" s="154"/>
      <c r="I380" s="155"/>
      <c r="J380" s="156"/>
      <c r="K380" s="156"/>
      <c r="L380" s="154"/>
      <c r="M380" s="154"/>
      <c r="N380" s="154"/>
      <c r="O380" s="155"/>
      <c r="P380" s="160"/>
      <c r="Q380" s="154"/>
      <c r="R380" s="154"/>
      <c r="S380" s="154"/>
      <c r="T380" s="158"/>
      <c r="U380" s="159"/>
      <c r="V380" s="161"/>
      <c r="W380" s="161"/>
      <c r="X380" s="161"/>
      <c r="Y380" s="161"/>
      <c r="Z380" s="162">
        <f t="shared" si="15"/>
        <v>0</v>
      </c>
      <c r="AA380" s="163">
        <f t="shared" si="16"/>
        <v>0</v>
      </c>
      <c r="AB380" s="431">
        <f>(3.14/4)*(Trees[[#This Row],[Diam]]/100)^2</f>
        <v>0</v>
      </c>
      <c r="AC380" s="164">
        <f>Trees[[#This Row],[Volumen]]</f>
        <v>0</v>
      </c>
      <c r="AD380" s="165" t="str">
        <f t="shared" si="17"/>
        <v>D</v>
      </c>
      <c r="AE380" s="166">
        <f>Industrias!S383</f>
        <v>0</v>
      </c>
      <c r="AF380" s="167" cm="1">
        <f t="array" ref="AF380">NoteEcolo(U380)</f>
        <v>0</v>
      </c>
      <c r="AG380" s="167">
        <f>PI()*(Trees[[#This Row],[Diam]]/2)^2</f>
        <v>0</v>
      </c>
      <c r="AH380" s="167">
        <f>IF(ISNA(IF(VLOOKUP(Trees[[#This Row],[Arbol]],Equipos!C:F, 2, FALSE)="Cortar",1,0)),0, IF(VLOOKUP(Trees[[#This Row],[Arbol]],Equipos!C:F, 2, FALSE)="Cortar",1,0))</f>
        <v>0</v>
      </c>
      <c r="AI380" s="167">
        <f t="array" aca="1" ref="AI380" ca="1">SUM(1*(NumCoupes=B380))</f>
        <v>2</v>
      </c>
    </row>
    <row r="381" spans="2:35">
      <c r="B381" s="154"/>
      <c r="C381" s="155"/>
      <c r="D381" s="156"/>
      <c r="E381" s="157"/>
      <c r="F381" s="158"/>
      <c r="G381" s="159"/>
      <c r="H381" s="154"/>
      <c r="I381" s="155"/>
      <c r="J381" s="156"/>
      <c r="K381" s="156"/>
      <c r="L381" s="154"/>
      <c r="M381" s="154"/>
      <c r="N381" s="154"/>
      <c r="O381" s="155"/>
      <c r="P381" s="160"/>
      <c r="Q381" s="154"/>
      <c r="R381" s="154"/>
      <c r="S381" s="154"/>
      <c r="T381" s="158"/>
      <c r="U381" s="159"/>
      <c r="V381" s="161"/>
      <c r="W381" s="161"/>
      <c r="X381" s="161"/>
      <c r="Y381" s="161"/>
      <c r="Z381" s="162">
        <f t="shared" si="15"/>
        <v>0</v>
      </c>
      <c r="AA381" s="163">
        <f t="shared" si="16"/>
        <v>0</v>
      </c>
      <c r="AB381" s="431">
        <f>(3.14/4)*(Trees[[#This Row],[Diam]]/100)^2</f>
        <v>0</v>
      </c>
      <c r="AC381" s="164">
        <f>Trees[[#This Row],[Volumen]]</f>
        <v>0</v>
      </c>
      <c r="AD381" s="165" t="str">
        <f t="shared" si="17"/>
        <v>D</v>
      </c>
      <c r="AE381" s="166">
        <f>Industrias!S384</f>
        <v>0</v>
      </c>
      <c r="AF381" s="167" cm="1">
        <f t="array" ref="AF381">NoteEcolo(U381)</f>
        <v>0</v>
      </c>
      <c r="AG381" s="167">
        <f>PI()*(Trees[[#This Row],[Diam]]/2)^2</f>
        <v>0</v>
      </c>
      <c r="AH381" s="167">
        <f>IF(ISNA(IF(VLOOKUP(Trees[[#This Row],[Arbol]],Equipos!C:F, 2, FALSE)="Cortar",1,0)),0, IF(VLOOKUP(Trees[[#This Row],[Arbol]],Equipos!C:F, 2, FALSE)="Cortar",1,0))</f>
        <v>0</v>
      </c>
      <c r="AI381" s="167">
        <f t="array" aca="1" ref="AI381" ca="1">SUM(1*(NumCoupes=B381))</f>
        <v>2</v>
      </c>
    </row>
    <row r="382" spans="2:35">
      <c r="B382" s="154"/>
      <c r="C382" s="155"/>
      <c r="D382" s="156"/>
      <c r="E382" s="157"/>
      <c r="F382" s="158"/>
      <c r="G382" s="159"/>
      <c r="H382" s="154"/>
      <c r="I382" s="155"/>
      <c r="J382" s="156"/>
      <c r="K382" s="156"/>
      <c r="L382" s="154"/>
      <c r="M382" s="154"/>
      <c r="N382" s="154"/>
      <c r="O382" s="155"/>
      <c r="P382" s="160"/>
      <c r="Q382" s="154"/>
      <c r="R382" s="154"/>
      <c r="S382" s="154"/>
      <c r="T382" s="158"/>
      <c r="U382" s="159"/>
      <c r="V382" s="161"/>
      <c r="W382" s="161"/>
      <c r="X382" s="161"/>
      <c r="Y382" s="161"/>
      <c r="Z382" s="162">
        <f t="shared" si="15"/>
        <v>0</v>
      </c>
      <c r="AA382" s="163">
        <f t="shared" si="16"/>
        <v>0</v>
      </c>
      <c r="AB382" s="431">
        <f>(3.14/4)*(Trees[[#This Row],[Diam]]/100)^2</f>
        <v>0</v>
      </c>
      <c r="AC382" s="164">
        <f>Trees[[#This Row],[Volumen]]</f>
        <v>0</v>
      </c>
      <c r="AD382" s="165" t="str">
        <f t="shared" si="17"/>
        <v>D</v>
      </c>
      <c r="AE382" s="166">
        <f>Industrias!S385</f>
        <v>0</v>
      </c>
      <c r="AF382" s="167" cm="1">
        <f t="array" ref="AF382">NoteEcolo(U382)</f>
        <v>0</v>
      </c>
      <c r="AG382" s="167">
        <f>PI()*(Trees[[#This Row],[Diam]]/2)^2</f>
        <v>0</v>
      </c>
      <c r="AH382" s="167">
        <f>IF(ISNA(IF(VLOOKUP(Trees[[#This Row],[Arbol]],Equipos!C:F, 2, FALSE)="Cortar",1,0)),0, IF(VLOOKUP(Trees[[#This Row],[Arbol]],Equipos!C:F, 2, FALSE)="Cortar",1,0))</f>
        <v>0</v>
      </c>
      <c r="AI382" s="167">
        <f t="array" aca="1" ref="AI382" ca="1">SUM(1*(NumCoupes=B382))</f>
        <v>2</v>
      </c>
    </row>
    <row r="383" spans="2:35">
      <c r="B383" s="154"/>
      <c r="C383" s="155"/>
      <c r="D383" s="156"/>
      <c r="E383" s="157"/>
      <c r="F383" s="158"/>
      <c r="G383" s="159"/>
      <c r="H383" s="154"/>
      <c r="I383" s="155"/>
      <c r="J383" s="156"/>
      <c r="K383" s="156"/>
      <c r="L383" s="154"/>
      <c r="M383" s="154"/>
      <c r="N383" s="154"/>
      <c r="O383" s="155"/>
      <c r="P383" s="160"/>
      <c r="Q383" s="154"/>
      <c r="R383" s="154"/>
      <c r="S383" s="154"/>
      <c r="T383" s="158"/>
      <c r="U383" s="159"/>
      <c r="V383" s="161"/>
      <c r="W383" s="161"/>
      <c r="X383" s="161"/>
      <c r="Y383" s="161"/>
      <c r="Z383" s="162">
        <f t="shared" si="15"/>
        <v>0</v>
      </c>
      <c r="AA383" s="163">
        <f t="shared" si="16"/>
        <v>0</v>
      </c>
      <c r="AB383" s="431">
        <f>(3.14/4)*(Trees[[#This Row],[Diam]]/100)^2</f>
        <v>0</v>
      </c>
      <c r="AC383" s="164">
        <f>Trees[[#This Row],[Volumen]]</f>
        <v>0</v>
      </c>
      <c r="AD383" s="165" t="str">
        <f t="shared" si="17"/>
        <v>D</v>
      </c>
      <c r="AE383" s="166">
        <f>Industrias!S386</f>
        <v>0</v>
      </c>
      <c r="AF383" s="167" cm="1">
        <f t="array" ref="AF383">NoteEcolo(U383)</f>
        <v>0</v>
      </c>
      <c r="AG383" s="167">
        <f>PI()*(Trees[[#This Row],[Diam]]/2)^2</f>
        <v>0</v>
      </c>
      <c r="AH383" s="167">
        <f>IF(ISNA(IF(VLOOKUP(Trees[[#This Row],[Arbol]],Equipos!C:F, 2, FALSE)="Cortar",1,0)),0, IF(VLOOKUP(Trees[[#This Row],[Arbol]],Equipos!C:F, 2, FALSE)="Cortar",1,0))</f>
        <v>0</v>
      </c>
      <c r="AI383" s="167">
        <f t="array" aca="1" ref="AI383" ca="1">SUM(1*(NumCoupes=B383))</f>
        <v>2</v>
      </c>
    </row>
    <row r="384" spans="2:35">
      <c r="B384" s="154"/>
      <c r="C384" s="155"/>
      <c r="D384" s="156"/>
      <c r="E384" s="157"/>
      <c r="F384" s="158"/>
      <c r="G384" s="159"/>
      <c r="H384" s="154"/>
      <c r="I384" s="155"/>
      <c r="J384" s="156"/>
      <c r="K384" s="156"/>
      <c r="L384" s="154"/>
      <c r="M384" s="154"/>
      <c r="N384" s="154"/>
      <c r="O384" s="155"/>
      <c r="P384" s="160"/>
      <c r="Q384" s="154"/>
      <c r="R384" s="154"/>
      <c r="S384" s="154"/>
      <c r="T384" s="158"/>
      <c r="U384" s="159"/>
      <c r="V384" s="161"/>
      <c r="W384" s="161"/>
      <c r="X384" s="161"/>
      <c r="Y384" s="161"/>
      <c r="Z384" s="162">
        <f t="shared" si="15"/>
        <v>0</v>
      </c>
      <c r="AA384" s="163">
        <f t="shared" si="16"/>
        <v>0</v>
      </c>
      <c r="AB384" s="431">
        <f>(3.14/4)*(Trees[[#This Row],[Diam]]/100)^2</f>
        <v>0</v>
      </c>
      <c r="AC384" s="164">
        <f>Trees[[#This Row],[Volumen]]</f>
        <v>0</v>
      </c>
      <c r="AD384" s="165" t="str">
        <f t="shared" si="17"/>
        <v>D</v>
      </c>
      <c r="AE384" s="166">
        <f>Industrias!S387</f>
        <v>0</v>
      </c>
      <c r="AF384" s="167" cm="1">
        <f t="array" ref="AF384">NoteEcolo(U384)</f>
        <v>0</v>
      </c>
      <c r="AG384" s="167">
        <f>PI()*(Trees[[#This Row],[Diam]]/2)^2</f>
        <v>0</v>
      </c>
      <c r="AH384" s="167">
        <f>IF(ISNA(IF(VLOOKUP(Trees[[#This Row],[Arbol]],Equipos!C:F, 2, FALSE)="Cortar",1,0)),0, IF(VLOOKUP(Trees[[#This Row],[Arbol]],Equipos!C:F, 2, FALSE)="Cortar",1,0))</f>
        <v>0</v>
      </c>
      <c r="AI384" s="167">
        <f t="array" aca="1" ref="AI384" ca="1">SUM(1*(NumCoupes=B384))</f>
        <v>2</v>
      </c>
    </row>
    <row r="385" spans="2:35">
      <c r="B385" s="154"/>
      <c r="C385" s="155"/>
      <c r="D385" s="156"/>
      <c r="E385" s="157"/>
      <c r="F385" s="158"/>
      <c r="G385" s="159"/>
      <c r="H385" s="154"/>
      <c r="I385" s="155"/>
      <c r="J385" s="156"/>
      <c r="K385" s="156"/>
      <c r="L385" s="154"/>
      <c r="M385" s="154"/>
      <c r="N385" s="154"/>
      <c r="O385" s="155"/>
      <c r="P385" s="160"/>
      <c r="Q385" s="154"/>
      <c r="R385" s="154"/>
      <c r="S385" s="154"/>
      <c r="T385" s="158"/>
      <c r="U385" s="159"/>
      <c r="V385" s="161"/>
      <c r="W385" s="161"/>
      <c r="X385" s="161"/>
      <c r="Y385" s="161"/>
      <c r="Z385" s="162">
        <f t="shared" si="15"/>
        <v>0</v>
      </c>
      <c r="AA385" s="163">
        <f t="shared" si="16"/>
        <v>0</v>
      </c>
      <c r="AB385" s="431">
        <f>(3.14/4)*(Trees[[#This Row],[Diam]]/100)^2</f>
        <v>0</v>
      </c>
      <c r="AC385" s="164">
        <f>Trees[[#This Row],[Volumen]]</f>
        <v>0</v>
      </c>
      <c r="AD385" s="165" t="str">
        <f t="shared" si="17"/>
        <v>D</v>
      </c>
      <c r="AE385" s="166">
        <f>Industrias!S388</f>
        <v>0</v>
      </c>
      <c r="AF385" s="167" cm="1">
        <f t="array" ref="AF385">NoteEcolo(U385)</f>
        <v>0</v>
      </c>
      <c r="AG385" s="167">
        <f>PI()*(Trees[[#This Row],[Diam]]/2)^2</f>
        <v>0</v>
      </c>
      <c r="AH385" s="167">
        <f>IF(ISNA(IF(VLOOKUP(Trees[[#This Row],[Arbol]],Equipos!C:F, 2, FALSE)="Cortar",1,0)),0, IF(VLOOKUP(Trees[[#This Row],[Arbol]],Equipos!C:F, 2, FALSE)="Cortar",1,0))</f>
        <v>0</v>
      </c>
      <c r="AI385" s="167">
        <f t="array" aca="1" ref="AI385" ca="1">SUM(1*(NumCoupes=B385))</f>
        <v>2</v>
      </c>
    </row>
    <row r="386" spans="2:35">
      <c r="B386" s="154"/>
      <c r="C386" s="155"/>
      <c r="D386" s="156"/>
      <c r="E386" s="157"/>
      <c r="F386" s="158"/>
      <c r="G386" s="159"/>
      <c r="H386" s="154"/>
      <c r="I386" s="155"/>
      <c r="J386" s="156"/>
      <c r="K386" s="156"/>
      <c r="L386" s="154"/>
      <c r="M386" s="154"/>
      <c r="N386" s="154"/>
      <c r="O386" s="155"/>
      <c r="P386" s="160"/>
      <c r="Q386" s="154"/>
      <c r="R386" s="154"/>
      <c r="S386" s="154"/>
      <c r="T386" s="158"/>
      <c r="U386" s="159"/>
      <c r="V386" s="161"/>
      <c r="W386" s="161"/>
      <c r="X386" s="161"/>
      <c r="Y386" s="161"/>
      <c r="Z386" s="162">
        <f t="shared" ref="Z386:Z449" si="18">(H386+I386)/2</f>
        <v>0</v>
      </c>
      <c r="AA386" s="163">
        <f t="shared" ref="AA386:AA449" si="19">INT(Z386/5+0.5)*5</f>
        <v>0</v>
      </c>
      <c r="AB386" s="431">
        <f>(3.14/4)*(Trees[[#This Row],[Diam]]/100)^2</f>
        <v>0</v>
      </c>
      <c r="AC386" s="164">
        <f>Trees[[#This Row],[Volumen]]</f>
        <v>0</v>
      </c>
      <c r="AD386" s="165" t="str">
        <f t="shared" ref="AD386:AD449" si="20">IF(L386&lt;&gt;0,"A",IF(M386&lt;&gt;0,"B",IF(N386&lt;&gt;0,"C","D")))</f>
        <v>D</v>
      </c>
      <c r="AE386" s="166">
        <f>Industrias!S389</f>
        <v>0</v>
      </c>
      <c r="AF386" s="167" cm="1">
        <f t="array" ref="AF386">NoteEcolo(U386)</f>
        <v>0</v>
      </c>
      <c r="AG386" s="167">
        <f>PI()*(Trees[[#This Row],[Diam]]/2)^2</f>
        <v>0</v>
      </c>
      <c r="AH386" s="167">
        <f>IF(ISNA(IF(VLOOKUP(Trees[[#This Row],[Arbol]],Equipos!C:F, 2, FALSE)="Cortar",1,0)),0, IF(VLOOKUP(Trees[[#This Row],[Arbol]],Equipos!C:F, 2, FALSE)="Cortar",1,0))</f>
        <v>0</v>
      </c>
      <c r="AI386" s="167">
        <f t="array" aca="1" ref="AI386" ca="1">SUM(1*(NumCoupes=B386))</f>
        <v>2</v>
      </c>
    </row>
    <row r="387" spans="2:35">
      <c r="B387" s="154"/>
      <c r="C387" s="155"/>
      <c r="D387" s="156"/>
      <c r="E387" s="157"/>
      <c r="F387" s="158"/>
      <c r="G387" s="159"/>
      <c r="H387" s="154"/>
      <c r="I387" s="155"/>
      <c r="J387" s="156"/>
      <c r="K387" s="156"/>
      <c r="L387" s="154"/>
      <c r="M387" s="154"/>
      <c r="N387" s="154"/>
      <c r="O387" s="155"/>
      <c r="P387" s="160"/>
      <c r="Q387" s="154"/>
      <c r="R387" s="154"/>
      <c r="S387" s="154"/>
      <c r="T387" s="158"/>
      <c r="U387" s="159"/>
      <c r="V387" s="161"/>
      <c r="W387" s="161"/>
      <c r="X387" s="161"/>
      <c r="Y387" s="161"/>
      <c r="Z387" s="162">
        <f t="shared" si="18"/>
        <v>0</v>
      </c>
      <c r="AA387" s="163">
        <f t="shared" si="19"/>
        <v>0</v>
      </c>
      <c r="AB387" s="431">
        <f>(3.14/4)*(Trees[[#This Row],[Diam]]/100)^2</f>
        <v>0</v>
      </c>
      <c r="AC387" s="164">
        <f>Trees[[#This Row],[Volumen]]</f>
        <v>0</v>
      </c>
      <c r="AD387" s="165" t="str">
        <f t="shared" si="20"/>
        <v>D</v>
      </c>
      <c r="AE387" s="166">
        <f>Industrias!S390</f>
        <v>0</v>
      </c>
      <c r="AF387" s="167" cm="1">
        <f t="array" ref="AF387">NoteEcolo(U387)</f>
        <v>0</v>
      </c>
      <c r="AG387" s="167">
        <f>PI()*(Trees[[#This Row],[Diam]]/2)^2</f>
        <v>0</v>
      </c>
      <c r="AH387" s="167">
        <f>IF(ISNA(IF(VLOOKUP(Trees[[#This Row],[Arbol]],Equipos!C:F, 2, FALSE)="Cortar",1,0)),0, IF(VLOOKUP(Trees[[#This Row],[Arbol]],Equipos!C:F, 2, FALSE)="Cortar",1,0))</f>
        <v>0</v>
      </c>
      <c r="AI387" s="167">
        <f t="array" aca="1" ref="AI387" ca="1">SUM(1*(NumCoupes=B387))</f>
        <v>2</v>
      </c>
    </row>
    <row r="388" spans="2:35">
      <c r="B388" s="154"/>
      <c r="C388" s="155"/>
      <c r="D388" s="156"/>
      <c r="E388" s="157"/>
      <c r="F388" s="158"/>
      <c r="G388" s="159"/>
      <c r="H388" s="154"/>
      <c r="I388" s="155"/>
      <c r="J388" s="156"/>
      <c r="K388" s="156"/>
      <c r="L388" s="154"/>
      <c r="M388" s="154"/>
      <c r="N388" s="154"/>
      <c r="O388" s="155"/>
      <c r="P388" s="160"/>
      <c r="Q388" s="154"/>
      <c r="R388" s="154"/>
      <c r="S388" s="154"/>
      <c r="T388" s="158"/>
      <c r="U388" s="159"/>
      <c r="V388" s="161"/>
      <c r="W388" s="161"/>
      <c r="X388" s="161"/>
      <c r="Y388" s="161"/>
      <c r="Z388" s="162">
        <f t="shared" si="18"/>
        <v>0</v>
      </c>
      <c r="AA388" s="163">
        <f t="shared" si="19"/>
        <v>0</v>
      </c>
      <c r="AB388" s="431">
        <f>(3.14/4)*(Trees[[#This Row],[Diam]]/100)^2</f>
        <v>0</v>
      </c>
      <c r="AC388" s="164">
        <f>Trees[[#This Row],[Volumen]]</f>
        <v>0</v>
      </c>
      <c r="AD388" s="165" t="str">
        <f t="shared" si="20"/>
        <v>D</v>
      </c>
      <c r="AE388" s="166">
        <f>Industrias!S391</f>
        <v>0</v>
      </c>
      <c r="AF388" s="167" cm="1">
        <f t="array" ref="AF388">NoteEcolo(U388)</f>
        <v>0</v>
      </c>
      <c r="AG388" s="167">
        <f>PI()*(Trees[[#This Row],[Diam]]/2)^2</f>
        <v>0</v>
      </c>
      <c r="AH388" s="167">
        <f>IF(ISNA(IF(VLOOKUP(Trees[[#This Row],[Arbol]],Equipos!C:F, 2, FALSE)="Cortar",1,0)),0, IF(VLOOKUP(Trees[[#This Row],[Arbol]],Equipos!C:F, 2, FALSE)="Cortar",1,0))</f>
        <v>0</v>
      </c>
      <c r="AI388" s="167">
        <f t="array" aca="1" ref="AI388" ca="1">SUM(1*(NumCoupes=B388))</f>
        <v>2</v>
      </c>
    </row>
    <row r="389" spans="2:35">
      <c r="B389" s="154"/>
      <c r="C389" s="155"/>
      <c r="D389" s="156"/>
      <c r="E389" s="157"/>
      <c r="F389" s="158"/>
      <c r="G389" s="159"/>
      <c r="H389" s="154"/>
      <c r="I389" s="155"/>
      <c r="J389" s="156"/>
      <c r="K389" s="156"/>
      <c r="L389" s="154"/>
      <c r="M389" s="154"/>
      <c r="N389" s="154"/>
      <c r="O389" s="155"/>
      <c r="P389" s="160"/>
      <c r="Q389" s="154"/>
      <c r="R389" s="154"/>
      <c r="S389" s="154"/>
      <c r="T389" s="158"/>
      <c r="U389" s="159"/>
      <c r="V389" s="161"/>
      <c r="W389" s="161"/>
      <c r="X389" s="161"/>
      <c r="Y389" s="161"/>
      <c r="Z389" s="162">
        <f t="shared" si="18"/>
        <v>0</v>
      </c>
      <c r="AA389" s="163">
        <f t="shared" si="19"/>
        <v>0</v>
      </c>
      <c r="AB389" s="431">
        <f>(3.14/4)*(Trees[[#This Row],[Diam]]/100)^2</f>
        <v>0</v>
      </c>
      <c r="AC389" s="164">
        <f>Trees[[#This Row],[Volumen]]</f>
        <v>0</v>
      </c>
      <c r="AD389" s="165" t="str">
        <f t="shared" si="20"/>
        <v>D</v>
      </c>
      <c r="AE389" s="166">
        <f>Industrias!S392</f>
        <v>0</v>
      </c>
      <c r="AF389" s="167" cm="1">
        <f t="array" ref="AF389">NoteEcolo(U389)</f>
        <v>0</v>
      </c>
      <c r="AG389" s="167">
        <f>PI()*(Trees[[#This Row],[Diam]]/2)^2</f>
        <v>0</v>
      </c>
      <c r="AH389" s="167">
        <f>IF(ISNA(IF(VLOOKUP(Trees[[#This Row],[Arbol]],Equipos!C:F, 2, FALSE)="Cortar",1,0)),0, IF(VLOOKUP(Trees[[#This Row],[Arbol]],Equipos!C:F, 2, FALSE)="Cortar",1,0))</f>
        <v>0</v>
      </c>
      <c r="AI389" s="167">
        <f t="array" aca="1" ref="AI389" ca="1">SUM(1*(NumCoupes=B389))</f>
        <v>2</v>
      </c>
    </row>
    <row r="390" spans="2:35">
      <c r="B390" s="154"/>
      <c r="C390" s="155"/>
      <c r="D390" s="156"/>
      <c r="E390" s="157"/>
      <c r="F390" s="158"/>
      <c r="G390" s="159"/>
      <c r="H390" s="154"/>
      <c r="I390" s="155"/>
      <c r="J390" s="156"/>
      <c r="K390" s="156"/>
      <c r="L390" s="154"/>
      <c r="M390" s="154"/>
      <c r="N390" s="154"/>
      <c r="O390" s="155"/>
      <c r="P390" s="160"/>
      <c r="Q390" s="154"/>
      <c r="R390" s="154"/>
      <c r="S390" s="154"/>
      <c r="T390" s="158"/>
      <c r="U390" s="159"/>
      <c r="V390" s="161"/>
      <c r="W390" s="161"/>
      <c r="X390" s="161"/>
      <c r="Y390" s="161"/>
      <c r="Z390" s="162">
        <f t="shared" si="18"/>
        <v>0</v>
      </c>
      <c r="AA390" s="163">
        <f t="shared" si="19"/>
        <v>0</v>
      </c>
      <c r="AB390" s="431">
        <f>(3.14/4)*(Trees[[#This Row],[Diam]]/100)^2</f>
        <v>0</v>
      </c>
      <c r="AC390" s="164">
        <f>Trees[[#This Row],[Volumen]]</f>
        <v>0</v>
      </c>
      <c r="AD390" s="165" t="str">
        <f t="shared" si="20"/>
        <v>D</v>
      </c>
      <c r="AE390" s="166">
        <f>Industrias!S393</f>
        <v>0</v>
      </c>
      <c r="AF390" s="167" cm="1">
        <f t="array" ref="AF390">NoteEcolo(U390)</f>
        <v>0</v>
      </c>
      <c r="AG390" s="167">
        <f>PI()*(Trees[[#This Row],[Diam]]/2)^2</f>
        <v>0</v>
      </c>
      <c r="AH390" s="167">
        <f>IF(ISNA(IF(VLOOKUP(Trees[[#This Row],[Arbol]],Equipos!C:F, 2, FALSE)="Cortar",1,0)),0, IF(VLOOKUP(Trees[[#This Row],[Arbol]],Equipos!C:F, 2, FALSE)="Cortar",1,0))</f>
        <v>0</v>
      </c>
      <c r="AI390" s="167">
        <f t="array" aca="1" ref="AI390" ca="1">SUM(1*(NumCoupes=B390))</f>
        <v>2</v>
      </c>
    </row>
    <row r="391" spans="2:35">
      <c r="B391" s="154"/>
      <c r="C391" s="155"/>
      <c r="D391" s="156"/>
      <c r="E391" s="157"/>
      <c r="F391" s="158"/>
      <c r="G391" s="159"/>
      <c r="H391" s="154"/>
      <c r="I391" s="155"/>
      <c r="J391" s="156"/>
      <c r="K391" s="156"/>
      <c r="L391" s="154"/>
      <c r="M391" s="154"/>
      <c r="N391" s="154"/>
      <c r="O391" s="155"/>
      <c r="P391" s="160"/>
      <c r="Q391" s="154"/>
      <c r="R391" s="154"/>
      <c r="S391" s="154"/>
      <c r="T391" s="158"/>
      <c r="U391" s="159"/>
      <c r="V391" s="161"/>
      <c r="W391" s="161"/>
      <c r="X391" s="161"/>
      <c r="Y391" s="161"/>
      <c r="Z391" s="162">
        <f t="shared" si="18"/>
        <v>0</v>
      </c>
      <c r="AA391" s="163">
        <f t="shared" si="19"/>
        <v>0</v>
      </c>
      <c r="AB391" s="431">
        <f>(3.14/4)*(Trees[[#This Row],[Diam]]/100)^2</f>
        <v>0</v>
      </c>
      <c r="AC391" s="164">
        <f>Trees[[#This Row],[Volumen]]</f>
        <v>0</v>
      </c>
      <c r="AD391" s="165" t="str">
        <f t="shared" si="20"/>
        <v>D</v>
      </c>
      <c r="AE391" s="166">
        <f>Industrias!S394</f>
        <v>0</v>
      </c>
      <c r="AF391" s="167" cm="1">
        <f t="array" ref="AF391">NoteEcolo(U391)</f>
        <v>0</v>
      </c>
      <c r="AG391" s="167">
        <f>PI()*(Trees[[#This Row],[Diam]]/2)^2</f>
        <v>0</v>
      </c>
      <c r="AH391" s="167">
        <f>IF(ISNA(IF(VLOOKUP(Trees[[#This Row],[Arbol]],Equipos!C:F, 2, FALSE)="Cortar",1,0)),0, IF(VLOOKUP(Trees[[#This Row],[Arbol]],Equipos!C:F, 2, FALSE)="Cortar",1,0))</f>
        <v>0</v>
      </c>
      <c r="AI391" s="167">
        <f t="array" aca="1" ref="AI391" ca="1">SUM(1*(NumCoupes=B391))</f>
        <v>2</v>
      </c>
    </row>
    <row r="392" spans="2:35">
      <c r="B392" s="154"/>
      <c r="C392" s="155"/>
      <c r="D392" s="156"/>
      <c r="E392" s="157"/>
      <c r="F392" s="158"/>
      <c r="G392" s="159"/>
      <c r="H392" s="154"/>
      <c r="I392" s="155"/>
      <c r="J392" s="156"/>
      <c r="K392" s="156"/>
      <c r="L392" s="154"/>
      <c r="M392" s="154"/>
      <c r="N392" s="154"/>
      <c r="O392" s="155"/>
      <c r="P392" s="160"/>
      <c r="Q392" s="154"/>
      <c r="R392" s="154"/>
      <c r="S392" s="154"/>
      <c r="T392" s="158"/>
      <c r="U392" s="159"/>
      <c r="V392" s="161"/>
      <c r="W392" s="161"/>
      <c r="X392" s="161"/>
      <c r="Y392" s="161"/>
      <c r="Z392" s="162">
        <f t="shared" si="18"/>
        <v>0</v>
      </c>
      <c r="AA392" s="163">
        <f t="shared" si="19"/>
        <v>0</v>
      </c>
      <c r="AB392" s="431">
        <f>(3.14/4)*(Trees[[#This Row],[Diam]]/100)^2</f>
        <v>0</v>
      </c>
      <c r="AC392" s="164">
        <f>Trees[[#This Row],[Volumen]]</f>
        <v>0</v>
      </c>
      <c r="AD392" s="165" t="str">
        <f t="shared" si="20"/>
        <v>D</v>
      </c>
      <c r="AE392" s="166">
        <f>Industrias!S395</f>
        <v>0</v>
      </c>
      <c r="AF392" s="167" cm="1">
        <f t="array" ref="AF392">NoteEcolo(U392)</f>
        <v>0</v>
      </c>
      <c r="AG392" s="167">
        <f>PI()*(Trees[[#This Row],[Diam]]/2)^2</f>
        <v>0</v>
      </c>
      <c r="AH392" s="167">
        <f>IF(ISNA(IF(VLOOKUP(Trees[[#This Row],[Arbol]],Equipos!C:F, 2, FALSE)="Cortar",1,0)),0, IF(VLOOKUP(Trees[[#This Row],[Arbol]],Equipos!C:F, 2, FALSE)="Cortar",1,0))</f>
        <v>0</v>
      </c>
      <c r="AI392" s="167">
        <f t="array" aca="1" ref="AI392" ca="1">SUM(1*(NumCoupes=B392))</f>
        <v>2</v>
      </c>
    </row>
    <row r="393" spans="2:35">
      <c r="B393" s="154"/>
      <c r="C393" s="155"/>
      <c r="D393" s="156"/>
      <c r="E393" s="157"/>
      <c r="F393" s="158"/>
      <c r="G393" s="159"/>
      <c r="H393" s="154"/>
      <c r="I393" s="155"/>
      <c r="J393" s="156"/>
      <c r="K393" s="156"/>
      <c r="L393" s="154"/>
      <c r="M393" s="154"/>
      <c r="N393" s="154"/>
      <c r="O393" s="155"/>
      <c r="P393" s="160"/>
      <c r="Q393" s="154"/>
      <c r="R393" s="154"/>
      <c r="S393" s="154"/>
      <c r="T393" s="158"/>
      <c r="U393" s="159"/>
      <c r="V393" s="161"/>
      <c r="W393" s="161"/>
      <c r="X393" s="161"/>
      <c r="Y393" s="161"/>
      <c r="Z393" s="162">
        <f t="shared" si="18"/>
        <v>0</v>
      </c>
      <c r="AA393" s="163">
        <f t="shared" si="19"/>
        <v>0</v>
      </c>
      <c r="AB393" s="431">
        <f>(3.14/4)*(Trees[[#This Row],[Diam]]/100)^2</f>
        <v>0</v>
      </c>
      <c r="AC393" s="164">
        <f>Trees[[#This Row],[Volumen]]</f>
        <v>0</v>
      </c>
      <c r="AD393" s="165" t="str">
        <f t="shared" si="20"/>
        <v>D</v>
      </c>
      <c r="AE393" s="166">
        <f>Industrias!S396</f>
        <v>0</v>
      </c>
      <c r="AF393" s="167" cm="1">
        <f t="array" ref="AF393">NoteEcolo(U393)</f>
        <v>0</v>
      </c>
      <c r="AG393" s="167">
        <f>PI()*(Trees[[#This Row],[Diam]]/2)^2</f>
        <v>0</v>
      </c>
      <c r="AH393" s="167">
        <f>IF(ISNA(IF(VLOOKUP(Trees[[#This Row],[Arbol]],Equipos!C:F, 2, FALSE)="Cortar",1,0)),0, IF(VLOOKUP(Trees[[#This Row],[Arbol]],Equipos!C:F, 2, FALSE)="Cortar",1,0))</f>
        <v>0</v>
      </c>
      <c r="AI393" s="167">
        <f t="array" aca="1" ref="AI393" ca="1">SUM(1*(NumCoupes=B393))</f>
        <v>2</v>
      </c>
    </row>
    <row r="394" spans="2:35">
      <c r="B394" s="154"/>
      <c r="C394" s="155"/>
      <c r="D394" s="156"/>
      <c r="E394" s="157"/>
      <c r="F394" s="158"/>
      <c r="G394" s="159"/>
      <c r="H394" s="154"/>
      <c r="I394" s="155"/>
      <c r="J394" s="156"/>
      <c r="K394" s="156"/>
      <c r="L394" s="154"/>
      <c r="M394" s="154"/>
      <c r="N394" s="154"/>
      <c r="O394" s="155"/>
      <c r="P394" s="160"/>
      <c r="Q394" s="154"/>
      <c r="R394" s="154"/>
      <c r="S394" s="154"/>
      <c r="T394" s="158"/>
      <c r="U394" s="159"/>
      <c r="V394" s="161"/>
      <c r="W394" s="161"/>
      <c r="X394" s="161"/>
      <c r="Y394" s="161"/>
      <c r="Z394" s="162">
        <f t="shared" si="18"/>
        <v>0</v>
      </c>
      <c r="AA394" s="163">
        <f t="shared" si="19"/>
        <v>0</v>
      </c>
      <c r="AB394" s="431">
        <f>(3.14/4)*(Trees[[#This Row],[Diam]]/100)^2</f>
        <v>0</v>
      </c>
      <c r="AC394" s="164">
        <f>Trees[[#This Row],[Volumen]]</f>
        <v>0</v>
      </c>
      <c r="AD394" s="165" t="str">
        <f t="shared" si="20"/>
        <v>D</v>
      </c>
      <c r="AE394" s="166">
        <f>Industrias!S397</f>
        <v>0</v>
      </c>
      <c r="AF394" s="167" cm="1">
        <f t="array" ref="AF394">NoteEcolo(U394)</f>
        <v>0</v>
      </c>
      <c r="AG394" s="167">
        <f>PI()*(Trees[[#This Row],[Diam]]/2)^2</f>
        <v>0</v>
      </c>
      <c r="AH394" s="167">
        <f>IF(ISNA(IF(VLOOKUP(Trees[[#This Row],[Arbol]],Equipos!C:F, 2, FALSE)="Cortar",1,0)),0, IF(VLOOKUP(Trees[[#This Row],[Arbol]],Equipos!C:F, 2, FALSE)="Cortar",1,0))</f>
        <v>0</v>
      </c>
      <c r="AI394" s="167">
        <f t="array" aca="1" ref="AI394" ca="1">SUM(1*(NumCoupes=B394))</f>
        <v>2</v>
      </c>
    </row>
    <row r="395" spans="2:35">
      <c r="B395" s="154"/>
      <c r="C395" s="155"/>
      <c r="D395" s="156"/>
      <c r="E395" s="157"/>
      <c r="F395" s="158"/>
      <c r="G395" s="159"/>
      <c r="H395" s="154"/>
      <c r="I395" s="155"/>
      <c r="J395" s="156"/>
      <c r="K395" s="156"/>
      <c r="L395" s="154"/>
      <c r="M395" s="154"/>
      <c r="N395" s="154"/>
      <c r="O395" s="155"/>
      <c r="P395" s="160"/>
      <c r="Q395" s="154"/>
      <c r="R395" s="154"/>
      <c r="S395" s="154"/>
      <c r="T395" s="158"/>
      <c r="U395" s="159"/>
      <c r="V395" s="161"/>
      <c r="W395" s="161"/>
      <c r="X395" s="161"/>
      <c r="Y395" s="161"/>
      <c r="Z395" s="162">
        <f t="shared" si="18"/>
        <v>0</v>
      </c>
      <c r="AA395" s="163">
        <f t="shared" si="19"/>
        <v>0</v>
      </c>
      <c r="AB395" s="431">
        <f>(3.14/4)*(Trees[[#This Row],[Diam]]/100)^2</f>
        <v>0</v>
      </c>
      <c r="AC395" s="164">
        <f>Trees[[#This Row],[Volumen]]</f>
        <v>0</v>
      </c>
      <c r="AD395" s="165" t="str">
        <f t="shared" si="20"/>
        <v>D</v>
      </c>
      <c r="AE395" s="166">
        <f>Industrias!S398</f>
        <v>0</v>
      </c>
      <c r="AF395" s="167" cm="1">
        <f t="array" ref="AF395">NoteEcolo(U395)</f>
        <v>0</v>
      </c>
      <c r="AG395" s="167">
        <f>PI()*(Trees[[#This Row],[Diam]]/2)^2</f>
        <v>0</v>
      </c>
      <c r="AH395" s="167">
        <f>IF(ISNA(IF(VLOOKUP(Trees[[#This Row],[Arbol]],Equipos!C:F, 2, FALSE)="Cortar",1,0)),0, IF(VLOOKUP(Trees[[#This Row],[Arbol]],Equipos!C:F, 2, FALSE)="Cortar",1,0))</f>
        <v>0</v>
      </c>
      <c r="AI395" s="167">
        <f t="array" aca="1" ref="AI395" ca="1">SUM(1*(NumCoupes=B395))</f>
        <v>2</v>
      </c>
    </row>
    <row r="396" spans="2:35">
      <c r="B396" s="154"/>
      <c r="C396" s="155"/>
      <c r="D396" s="156"/>
      <c r="E396" s="157"/>
      <c r="F396" s="158"/>
      <c r="G396" s="159"/>
      <c r="H396" s="154"/>
      <c r="I396" s="155"/>
      <c r="J396" s="156"/>
      <c r="K396" s="156"/>
      <c r="L396" s="154"/>
      <c r="M396" s="154"/>
      <c r="N396" s="154"/>
      <c r="O396" s="155"/>
      <c r="P396" s="160"/>
      <c r="Q396" s="154"/>
      <c r="R396" s="154"/>
      <c r="S396" s="154"/>
      <c r="T396" s="158"/>
      <c r="U396" s="159"/>
      <c r="V396" s="161"/>
      <c r="W396" s="161"/>
      <c r="X396" s="161"/>
      <c r="Y396" s="161"/>
      <c r="Z396" s="162">
        <f t="shared" si="18"/>
        <v>0</v>
      </c>
      <c r="AA396" s="163">
        <f t="shared" si="19"/>
        <v>0</v>
      </c>
      <c r="AB396" s="431">
        <f>(3.14/4)*(Trees[[#This Row],[Diam]]/100)^2</f>
        <v>0</v>
      </c>
      <c r="AC396" s="164">
        <f>Trees[[#This Row],[Volumen]]</f>
        <v>0</v>
      </c>
      <c r="AD396" s="165" t="str">
        <f t="shared" si="20"/>
        <v>D</v>
      </c>
      <c r="AE396" s="166">
        <f>Industrias!S399</f>
        <v>0</v>
      </c>
      <c r="AF396" s="167" cm="1">
        <f t="array" ref="AF396">NoteEcolo(U396)</f>
        <v>0</v>
      </c>
      <c r="AG396" s="167">
        <f>PI()*(Trees[[#This Row],[Diam]]/2)^2</f>
        <v>0</v>
      </c>
      <c r="AH396" s="167">
        <f>IF(ISNA(IF(VLOOKUP(Trees[[#This Row],[Arbol]],Equipos!C:F, 2, FALSE)="Cortar",1,0)),0, IF(VLOOKUP(Trees[[#This Row],[Arbol]],Equipos!C:F, 2, FALSE)="Cortar",1,0))</f>
        <v>0</v>
      </c>
      <c r="AI396" s="167">
        <f t="array" aca="1" ref="AI396" ca="1">SUM(1*(NumCoupes=B396))</f>
        <v>2</v>
      </c>
    </row>
    <row r="397" spans="2:35">
      <c r="B397" s="154"/>
      <c r="C397" s="155"/>
      <c r="D397" s="156"/>
      <c r="E397" s="157"/>
      <c r="F397" s="158"/>
      <c r="G397" s="159"/>
      <c r="H397" s="154"/>
      <c r="I397" s="155"/>
      <c r="J397" s="156"/>
      <c r="K397" s="156"/>
      <c r="L397" s="154"/>
      <c r="M397" s="154"/>
      <c r="N397" s="154"/>
      <c r="O397" s="155"/>
      <c r="P397" s="160"/>
      <c r="Q397" s="154"/>
      <c r="R397" s="154"/>
      <c r="S397" s="154"/>
      <c r="T397" s="158"/>
      <c r="U397" s="159"/>
      <c r="V397" s="161"/>
      <c r="W397" s="161"/>
      <c r="X397" s="161"/>
      <c r="Y397" s="161"/>
      <c r="Z397" s="162">
        <f t="shared" si="18"/>
        <v>0</v>
      </c>
      <c r="AA397" s="163">
        <f t="shared" si="19"/>
        <v>0</v>
      </c>
      <c r="AB397" s="431">
        <f>(3.14/4)*(Trees[[#This Row],[Diam]]/100)^2</f>
        <v>0</v>
      </c>
      <c r="AC397" s="164">
        <f>Trees[[#This Row],[Volumen]]</f>
        <v>0</v>
      </c>
      <c r="AD397" s="165" t="str">
        <f t="shared" si="20"/>
        <v>D</v>
      </c>
      <c r="AE397" s="166">
        <f>Industrias!S400</f>
        <v>0</v>
      </c>
      <c r="AF397" s="167" cm="1">
        <f t="array" ref="AF397">NoteEcolo(U397)</f>
        <v>0</v>
      </c>
      <c r="AG397" s="167">
        <f>PI()*(Trees[[#This Row],[Diam]]/2)^2</f>
        <v>0</v>
      </c>
      <c r="AH397" s="167">
        <f>IF(ISNA(IF(VLOOKUP(Trees[[#This Row],[Arbol]],Equipos!C:F, 2, FALSE)="Cortar",1,0)),0, IF(VLOOKUP(Trees[[#This Row],[Arbol]],Equipos!C:F, 2, FALSE)="Cortar",1,0))</f>
        <v>0</v>
      </c>
      <c r="AI397" s="167">
        <f t="array" aca="1" ref="AI397" ca="1">SUM(1*(NumCoupes=B397))</f>
        <v>2</v>
      </c>
    </row>
    <row r="398" spans="2:35">
      <c r="B398" s="154"/>
      <c r="C398" s="155"/>
      <c r="D398" s="156"/>
      <c r="E398" s="157"/>
      <c r="F398" s="158"/>
      <c r="G398" s="159"/>
      <c r="H398" s="154"/>
      <c r="I398" s="155"/>
      <c r="J398" s="156"/>
      <c r="K398" s="156"/>
      <c r="L398" s="154"/>
      <c r="M398" s="154"/>
      <c r="N398" s="154"/>
      <c r="O398" s="155"/>
      <c r="P398" s="160"/>
      <c r="Q398" s="154"/>
      <c r="R398" s="154"/>
      <c r="S398" s="154"/>
      <c r="T398" s="158"/>
      <c r="U398" s="159"/>
      <c r="V398" s="161"/>
      <c r="W398" s="161"/>
      <c r="X398" s="161"/>
      <c r="Y398" s="161"/>
      <c r="Z398" s="162">
        <f t="shared" si="18"/>
        <v>0</v>
      </c>
      <c r="AA398" s="163">
        <f t="shared" si="19"/>
        <v>0</v>
      </c>
      <c r="AB398" s="431">
        <f>(3.14/4)*(Trees[[#This Row],[Diam]]/100)^2</f>
        <v>0</v>
      </c>
      <c r="AC398" s="164">
        <f>Trees[[#This Row],[Volumen]]</f>
        <v>0</v>
      </c>
      <c r="AD398" s="165" t="str">
        <f t="shared" si="20"/>
        <v>D</v>
      </c>
      <c r="AE398" s="166">
        <f>Industrias!S401</f>
        <v>0</v>
      </c>
      <c r="AF398" s="167" cm="1">
        <f t="array" ref="AF398">NoteEcolo(U398)</f>
        <v>0</v>
      </c>
      <c r="AG398" s="167">
        <f>PI()*(Trees[[#This Row],[Diam]]/2)^2</f>
        <v>0</v>
      </c>
      <c r="AH398" s="167">
        <f>IF(ISNA(IF(VLOOKUP(Trees[[#This Row],[Arbol]],Equipos!C:F, 2, FALSE)="Cortar",1,0)),0, IF(VLOOKUP(Trees[[#This Row],[Arbol]],Equipos!C:F, 2, FALSE)="Cortar",1,0))</f>
        <v>0</v>
      </c>
      <c r="AI398" s="167">
        <f t="array" aca="1" ref="AI398" ca="1">SUM(1*(NumCoupes=B398))</f>
        <v>2</v>
      </c>
    </row>
    <row r="399" spans="2:35">
      <c r="B399" s="154"/>
      <c r="C399" s="155"/>
      <c r="D399" s="156"/>
      <c r="E399" s="157"/>
      <c r="F399" s="158"/>
      <c r="G399" s="159"/>
      <c r="H399" s="154"/>
      <c r="I399" s="155"/>
      <c r="J399" s="156"/>
      <c r="K399" s="156"/>
      <c r="L399" s="154"/>
      <c r="M399" s="154"/>
      <c r="N399" s="154"/>
      <c r="O399" s="155"/>
      <c r="P399" s="160"/>
      <c r="Q399" s="154"/>
      <c r="R399" s="154"/>
      <c r="S399" s="154"/>
      <c r="T399" s="158"/>
      <c r="U399" s="159"/>
      <c r="V399" s="161"/>
      <c r="W399" s="161"/>
      <c r="X399" s="161"/>
      <c r="Y399" s="161"/>
      <c r="Z399" s="162">
        <f t="shared" si="18"/>
        <v>0</v>
      </c>
      <c r="AA399" s="163">
        <f t="shared" si="19"/>
        <v>0</v>
      </c>
      <c r="AB399" s="431">
        <f>(3.14/4)*(Trees[[#This Row],[Diam]]/100)^2</f>
        <v>0</v>
      </c>
      <c r="AC399" s="164">
        <f>Trees[[#This Row],[Volumen]]</f>
        <v>0</v>
      </c>
      <c r="AD399" s="165" t="str">
        <f t="shared" si="20"/>
        <v>D</v>
      </c>
      <c r="AE399" s="166">
        <f>Industrias!S402</f>
        <v>0</v>
      </c>
      <c r="AF399" s="167" cm="1">
        <f t="array" ref="AF399">NoteEcolo(U399)</f>
        <v>0</v>
      </c>
      <c r="AG399" s="167">
        <f>PI()*(Trees[[#This Row],[Diam]]/2)^2</f>
        <v>0</v>
      </c>
      <c r="AH399" s="167">
        <f>IF(ISNA(IF(VLOOKUP(Trees[[#This Row],[Arbol]],Equipos!C:F, 2, FALSE)="Cortar",1,0)),0, IF(VLOOKUP(Trees[[#This Row],[Arbol]],Equipos!C:F, 2, FALSE)="Cortar",1,0))</f>
        <v>0</v>
      </c>
      <c r="AI399" s="167">
        <f t="array" aca="1" ref="AI399" ca="1">SUM(1*(NumCoupes=B399))</f>
        <v>2</v>
      </c>
    </row>
    <row r="400" spans="2:35">
      <c r="B400" s="154"/>
      <c r="C400" s="155"/>
      <c r="D400" s="156"/>
      <c r="E400" s="157"/>
      <c r="F400" s="158"/>
      <c r="G400" s="159"/>
      <c r="H400" s="154"/>
      <c r="I400" s="155"/>
      <c r="J400" s="156"/>
      <c r="K400" s="156"/>
      <c r="L400" s="154"/>
      <c r="M400" s="154"/>
      <c r="N400" s="154"/>
      <c r="O400" s="155"/>
      <c r="P400" s="160"/>
      <c r="Q400" s="154"/>
      <c r="R400" s="154"/>
      <c r="S400" s="154"/>
      <c r="T400" s="158"/>
      <c r="U400" s="159"/>
      <c r="V400" s="161"/>
      <c r="W400" s="161"/>
      <c r="X400" s="161"/>
      <c r="Y400" s="161"/>
      <c r="Z400" s="162">
        <f t="shared" si="18"/>
        <v>0</v>
      </c>
      <c r="AA400" s="163">
        <f t="shared" si="19"/>
        <v>0</v>
      </c>
      <c r="AB400" s="431">
        <f>(3.14/4)*(Trees[[#This Row],[Diam]]/100)^2</f>
        <v>0</v>
      </c>
      <c r="AC400" s="164">
        <f>Trees[[#This Row],[Volumen]]</f>
        <v>0</v>
      </c>
      <c r="AD400" s="165" t="str">
        <f t="shared" si="20"/>
        <v>D</v>
      </c>
      <c r="AE400" s="166">
        <f>Industrias!S403</f>
        <v>0</v>
      </c>
      <c r="AF400" s="167" cm="1">
        <f t="array" ref="AF400">NoteEcolo(U400)</f>
        <v>0</v>
      </c>
      <c r="AG400" s="167">
        <f>PI()*(Trees[[#This Row],[Diam]]/2)^2</f>
        <v>0</v>
      </c>
      <c r="AH400" s="167">
        <f>IF(ISNA(IF(VLOOKUP(Trees[[#This Row],[Arbol]],Equipos!C:F, 2, FALSE)="Cortar",1,0)),0, IF(VLOOKUP(Trees[[#This Row],[Arbol]],Equipos!C:F, 2, FALSE)="Cortar",1,0))</f>
        <v>0</v>
      </c>
      <c r="AI400" s="167">
        <f t="array" aca="1" ref="AI400" ca="1">SUM(1*(NumCoupes=B400))</f>
        <v>2</v>
      </c>
    </row>
    <row r="401" spans="2:35">
      <c r="B401" s="154"/>
      <c r="C401" s="155"/>
      <c r="D401" s="156"/>
      <c r="E401" s="157"/>
      <c r="F401" s="158"/>
      <c r="G401" s="159"/>
      <c r="H401" s="154"/>
      <c r="I401" s="155"/>
      <c r="J401" s="156"/>
      <c r="K401" s="156"/>
      <c r="L401" s="154"/>
      <c r="M401" s="154"/>
      <c r="N401" s="154"/>
      <c r="O401" s="155"/>
      <c r="P401" s="160"/>
      <c r="Q401" s="154"/>
      <c r="R401" s="154"/>
      <c r="S401" s="154"/>
      <c r="T401" s="158"/>
      <c r="U401" s="159"/>
      <c r="V401" s="161"/>
      <c r="W401" s="161"/>
      <c r="X401" s="161"/>
      <c r="Y401" s="161"/>
      <c r="Z401" s="162">
        <f t="shared" si="18"/>
        <v>0</v>
      </c>
      <c r="AA401" s="163">
        <f t="shared" si="19"/>
        <v>0</v>
      </c>
      <c r="AB401" s="431">
        <f>(3.14/4)*(Trees[[#This Row],[Diam]]/100)^2</f>
        <v>0</v>
      </c>
      <c r="AC401" s="164">
        <f>Trees[[#This Row],[Volumen]]</f>
        <v>0</v>
      </c>
      <c r="AD401" s="165" t="str">
        <f t="shared" si="20"/>
        <v>D</v>
      </c>
      <c r="AE401" s="166">
        <f>Industrias!S404</f>
        <v>0</v>
      </c>
      <c r="AF401" s="167" cm="1">
        <f t="array" ref="AF401">NoteEcolo(U401)</f>
        <v>0</v>
      </c>
      <c r="AG401" s="167">
        <f>PI()*(Trees[[#This Row],[Diam]]/2)^2</f>
        <v>0</v>
      </c>
      <c r="AH401" s="167">
        <f>IF(ISNA(IF(VLOOKUP(Trees[[#This Row],[Arbol]],Equipos!C:F, 2, FALSE)="Cortar",1,0)),0, IF(VLOOKUP(Trees[[#This Row],[Arbol]],Equipos!C:F, 2, FALSE)="Cortar",1,0))</f>
        <v>0</v>
      </c>
      <c r="AI401" s="167">
        <f t="array" aca="1" ref="AI401" ca="1">SUM(1*(NumCoupes=B401))</f>
        <v>2</v>
      </c>
    </row>
    <row r="402" spans="2:35">
      <c r="B402" s="154"/>
      <c r="C402" s="155"/>
      <c r="D402" s="156"/>
      <c r="E402" s="157"/>
      <c r="F402" s="158"/>
      <c r="G402" s="159"/>
      <c r="H402" s="154"/>
      <c r="I402" s="155"/>
      <c r="J402" s="156"/>
      <c r="K402" s="156"/>
      <c r="L402" s="154"/>
      <c r="M402" s="154"/>
      <c r="N402" s="154"/>
      <c r="O402" s="155"/>
      <c r="P402" s="160"/>
      <c r="Q402" s="154"/>
      <c r="R402" s="154"/>
      <c r="S402" s="154"/>
      <c r="T402" s="158"/>
      <c r="U402" s="159"/>
      <c r="V402" s="161"/>
      <c r="W402" s="161"/>
      <c r="X402" s="161"/>
      <c r="Y402" s="161"/>
      <c r="Z402" s="162">
        <f t="shared" si="18"/>
        <v>0</v>
      </c>
      <c r="AA402" s="163">
        <f t="shared" si="19"/>
        <v>0</v>
      </c>
      <c r="AB402" s="431">
        <f>(3.14/4)*(Trees[[#This Row],[Diam]]/100)^2</f>
        <v>0</v>
      </c>
      <c r="AC402" s="164">
        <f>Trees[[#This Row],[Volumen]]</f>
        <v>0</v>
      </c>
      <c r="AD402" s="165" t="str">
        <f t="shared" si="20"/>
        <v>D</v>
      </c>
      <c r="AE402" s="166">
        <f>Industrias!S405</f>
        <v>0</v>
      </c>
      <c r="AF402" s="167" cm="1">
        <f t="array" ref="AF402">NoteEcolo(U402)</f>
        <v>0</v>
      </c>
      <c r="AG402" s="167">
        <f>PI()*(Trees[[#This Row],[Diam]]/2)^2</f>
        <v>0</v>
      </c>
      <c r="AH402" s="167">
        <f>IF(ISNA(IF(VLOOKUP(Trees[[#This Row],[Arbol]],Equipos!C:F, 2, FALSE)="Cortar",1,0)),0, IF(VLOOKUP(Trees[[#This Row],[Arbol]],Equipos!C:F, 2, FALSE)="Cortar",1,0))</f>
        <v>0</v>
      </c>
      <c r="AI402" s="167">
        <f t="array" aca="1" ref="AI402" ca="1">SUM(1*(NumCoupes=B402))</f>
        <v>2</v>
      </c>
    </row>
    <row r="403" spans="2:35">
      <c r="B403" s="154"/>
      <c r="C403" s="155"/>
      <c r="D403" s="156"/>
      <c r="E403" s="157"/>
      <c r="F403" s="158"/>
      <c r="G403" s="159"/>
      <c r="H403" s="154"/>
      <c r="I403" s="155"/>
      <c r="J403" s="156"/>
      <c r="K403" s="156"/>
      <c r="L403" s="154"/>
      <c r="M403" s="154"/>
      <c r="N403" s="154"/>
      <c r="O403" s="155"/>
      <c r="P403" s="160"/>
      <c r="Q403" s="154"/>
      <c r="R403" s="154"/>
      <c r="S403" s="154"/>
      <c r="T403" s="158"/>
      <c r="U403" s="159"/>
      <c r="V403" s="161"/>
      <c r="W403" s="161"/>
      <c r="X403" s="161"/>
      <c r="Y403" s="161"/>
      <c r="Z403" s="162">
        <f t="shared" si="18"/>
        <v>0</v>
      </c>
      <c r="AA403" s="163">
        <f t="shared" si="19"/>
        <v>0</v>
      </c>
      <c r="AB403" s="431">
        <f>(3.14/4)*(Trees[[#This Row],[Diam]]/100)^2</f>
        <v>0</v>
      </c>
      <c r="AC403" s="164">
        <f>Trees[[#This Row],[Volumen]]</f>
        <v>0</v>
      </c>
      <c r="AD403" s="165" t="str">
        <f t="shared" si="20"/>
        <v>D</v>
      </c>
      <c r="AE403" s="166">
        <f>Industrias!S406</f>
        <v>0</v>
      </c>
      <c r="AF403" s="167" cm="1">
        <f t="array" ref="AF403">NoteEcolo(U403)</f>
        <v>0</v>
      </c>
      <c r="AG403" s="167">
        <f>PI()*(Trees[[#This Row],[Diam]]/2)^2</f>
        <v>0</v>
      </c>
      <c r="AH403" s="167">
        <f>IF(ISNA(IF(VLOOKUP(Trees[[#This Row],[Arbol]],Equipos!C:F, 2, FALSE)="Cortar",1,0)),0, IF(VLOOKUP(Trees[[#This Row],[Arbol]],Equipos!C:F, 2, FALSE)="Cortar",1,0))</f>
        <v>0</v>
      </c>
      <c r="AI403" s="167">
        <f t="array" aca="1" ref="AI403" ca="1">SUM(1*(NumCoupes=B403))</f>
        <v>2</v>
      </c>
    </row>
    <row r="404" spans="2:35">
      <c r="B404" s="154"/>
      <c r="C404" s="155"/>
      <c r="D404" s="156"/>
      <c r="E404" s="157"/>
      <c r="F404" s="158"/>
      <c r="G404" s="159"/>
      <c r="H404" s="154"/>
      <c r="I404" s="155"/>
      <c r="J404" s="156"/>
      <c r="K404" s="156"/>
      <c r="L404" s="154"/>
      <c r="M404" s="154"/>
      <c r="N404" s="154"/>
      <c r="O404" s="155"/>
      <c r="P404" s="160"/>
      <c r="Q404" s="154"/>
      <c r="R404" s="154"/>
      <c r="S404" s="154"/>
      <c r="T404" s="158"/>
      <c r="U404" s="159"/>
      <c r="V404" s="161"/>
      <c r="W404" s="161"/>
      <c r="X404" s="161"/>
      <c r="Y404" s="161"/>
      <c r="Z404" s="162">
        <f t="shared" si="18"/>
        <v>0</v>
      </c>
      <c r="AA404" s="163">
        <f t="shared" si="19"/>
        <v>0</v>
      </c>
      <c r="AB404" s="431">
        <f>(3.14/4)*(Trees[[#This Row],[Diam]]/100)^2</f>
        <v>0</v>
      </c>
      <c r="AC404" s="164">
        <f>Trees[[#This Row],[Volumen]]</f>
        <v>0</v>
      </c>
      <c r="AD404" s="165" t="str">
        <f t="shared" si="20"/>
        <v>D</v>
      </c>
      <c r="AE404" s="166">
        <f>Industrias!S407</f>
        <v>0</v>
      </c>
      <c r="AF404" s="167" cm="1">
        <f t="array" ref="AF404">NoteEcolo(U404)</f>
        <v>0</v>
      </c>
      <c r="AG404" s="167">
        <f>PI()*(Trees[[#This Row],[Diam]]/2)^2</f>
        <v>0</v>
      </c>
      <c r="AH404" s="167">
        <f>IF(ISNA(IF(VLOOKUP(Trees[[#This Row],[Arbol]],Equipos!C:F, 2, FALSE)="Cortar",1,0)),0, IF(VLOOKUP(Trees[[#This Row],[Arbol]],Equipos!C:F, 2, FALSE)="Cortar",1,0))</f>
        <v>0</v>
      </c>
      <c r="AI404" s="167">
        <f t="array" aca="1" ref="AI404" ca="1">SUM(1*(NumCoupes=B404))</f>
        <v>2</v>
      </c>
    </row>
    <row r="405" spans="2:35">
      <c r="B405" s="154"/>
      <c r="C405" s="155"/>
      <c r="D405" s="156"/>
      <c r="E405" s="157"/>
      <c r="F405" s="158"/>
      <c r="G405" s="159"/>
      <c r="H405" s="154"/>
      <c r="I405" s="155"/>
      <c r="J405" s="156"/>
      <c r="K405" s="156"/>
      <c r="L405" s="154"/>
      <c r="M405" s="154"/>
      <c r="N405" s="154"/>
      <c r="O405" s="155"/>
      <c r="P405" s="160"/>
      <c r="Q405" s="154"/>
      <c r="R405" s="154"/>
      <c r="S405" s="154"/>
      <c r="T405" s="158"/>
      <c r="U405" s="159"/>
      <c r="V405" s="161"/>
      <c r="W405" s="161"/>
      <c r="X405" s="161"/>
      <c r="Y405" s="161"/>
      <c r="Z405" s="162">
        <f t="shared" si="18"/>
        <v>0</v>
      </c>
      <c r="AA405" s="163">
        <f t="shared" si="19"/>
        <v>0</v>
      </c>
      <c r="AB405" s="431">
        <f>(3.14/4)*(Trees[[#This Row],[Diam]]/100)^2</f>
        <v>0</v>
      </c>
      <c r="AC405" s="164">
        <f>Trees[[#This Row],[Volumen]]</f>
        <v>0</v>
      </c>
      <c r="AD405" s="165" t="str">
        <f t="shared" si="20"/>
        <v>D</v>
      </c>
      <c r="AE405" s="166">
        <f>Industrias!S408</f>
        <v>0</v>
      </c>
      <c r="AF405" s="167" cm="1">
        <f t="array" ref="AF405">NoteEcolo(U405)</f>
        <v>0</v>
      </c>
      <c r="AG405" s="167">
        <f>PI()*(Trees[[#This Row],[Diam]]/2)^2</f>
        <v>0</v>
      </c>
      <c r="AH405" s="167">
        <f>IF(ISNA(IF(VLOOKUP(Trees[[#This Row],[Arbol]],Equipos!C:F, 2, FALSE)="Cortar",1,0)),0, IF(VLOOKUP(Trees[[#This Row],[Arbol]],Equipos!C:F, 2, FALSE)="Cortar",1,0))</f>
        <v>0</v>
      </c>
      <c r="AI405" s="167">
        <f t="array" aca="1" ref="AI405" ca="1">SUM(1*(NumCoupes=B405))</f>
        <v>2</v>
      </c>
    </row>
    <row r="406" spans="2:35">
      <c r="B406" s="154"/>
      <c r="C406" s="155"/>
      <c r="D406" s="156"/>
      <c r="E406" s="157"/>
      <c r="F406" s="158"/>
      <c r="G406" s="159"/>
      <c r="H406" s="154"/>
      <c r="I406" s="155"/>
      <c r="J406" s="156"/>
      <c r="K406" s="156"/>
      <c r="L406" s="154"/>
      <c r="M406" s="154"/>
      <c r="N406" s="154"/>
      <c r="O406" s="155"/>
      <c r="P406" s="160"/>
      <c r="Q406" s="154"/>
      <c r="R406" s="154"/>
      <c r="S406" s="154"/>
      <c r="T406" s="158"/>
      <c r="U406" s="159"/>
      <c r="V406" s="161"/>
      <c r="W406" s="161"/>
      <c r="X406" s="161"/>
      <c r="Y406" s="161"/>
      <c r="Z406" s="162">
        <f t="shared" si="18"/>
        <v>0</v>
      </c>
      <c r="AA406" s="163">
        <f t="shared" si="19"/>
        <v>0</v>
      </c>
      <c r="AB406" s="431">
        <f>(3.14/4)*(Trees[[#This Row],[Diam]]/100)^2</f>
        <v>0</v>
      </c>
      <c r="AC406" s="164">
        <f>Trees[[#This Row],[Volumen]]</f>
        <v>0</v>
      </c>
      <c r="AD406" s="165" t="str">
        <f t="shared" si="20"/>
        <v>D</v>
      </c>
      <c r="AE406" s="166">
        <f>Industrias!S409</f>
        <v>0</v>
      </c>
      <c r="AF406" s="167" cm="1">
        <f t="array" ref="AF406">NoteEcolo(U406)</f>
        <v>0</v>
      </c>
      <c r="AG406" s="167">
        <f>PI()*(Trees[[#This Row],[Diam]]/2)^2</f>
        <v>0</v>
      </c>
      <c r="AH406" s="167">
        <f>IF(ISNA(IF(VLOOKUP(Trees[[#This Row],[Arbol]],Equipos!C:F, 2, FALSE)="Cortar",1,0)),0, IF(VLOOKUP(Trees[[#This Row],[Arbol]],Equipos!C:F, 2, FALSE)="Cortar",1,0))</f>
        <v>0</v>
      </c>
      <c r="AI406" s="167">
        <f t="array" aca="1" ref="AI406" ca="1">SUM(1*(NumCoupes=B406))</f>
        <v>2</v>
      </c>
    </row>
    <row r="407" spans="2:35">
      <c r="B407" s="154"/>
      <c r="C407" s="155"/>
      <c r="D407" s="156"/>
      <c r="E407" s="157"/>
      <c r="F407" s="158"/>
      <c r="G407" s="159"/>
      <c r="H407" s="154"/>
      <c r="I407" s="155"/>
      <c r="J407" s="156"/>
      <c r="K407" s="156"/>
      <c r="L407" s="154"/>
      <c r="M407" s="154"/>
      <c r="N407" s="154"/>
      <c r="O407" s="155"/>
      <c r="P407" s="160"/>
      <c r="Q407" s="154"/>
      <c r="R407" s="154"/>
      <c r="S407" s="154"/>
      <c r="T407" s="158"/>
      <c r="U407" s="159"/>
      <c r="V407" s="161"/>
      <c r="W407" s="161"/>
      <c r="X407" s="161"/>
      <c r="Y407" s="161"/>
      <c r="Z407" s="162">
        <f t="shared" si="18"/>
        <v>0</v>
      </c>
      <c r="AA407" s="163">
        <f t="shared" si="19"/>
        <v>0</v>
      </c>
      <c r="AB407" s="431">
        <f>(3.14/4)*(Trees[[#This Row],[Diam]]/100)^2</f>
        <v>0</v>
      </c>
      <c r="AC407" s="164">
        <f>Trees[[#This Row],[Volumen]]</f>
        <v>0</v>
      </c>
      <c r="AD407" s="165" t="str">
        <f t="shared" si="20"/>
        <v>D</v>
      </c>
      <c r="AE407" s="166">
        <f>Industrias!S410</f>
        <v>0</v>
      </c>
      <c r="AF407" s="167" cm="1">
        <f t="array" ref="AF407">NoteEcolo(U407)</f>
        <v>0</v>
      </c>
      <c r="AG407" s="167">
        <f>PI()*(Trees[[#This Row],[Diam]]/2)^2</f>
        <v>0</v>
      </c>
      <c r="AH407" s="167">
        <f>IF(ISNA(IF(VLOOKUP(Trees[[#This Row],[Arbol]],Equipos!C:F, 2, FALSE)="Cortar",1,0)),0, IF(VLOOKUP(Trees[[#This Row],[Arbol]],Equipos!C:F, 2, FALSE)="Cortar",1,0))</f>
        <v>0</v>
      </c>
      <c r="AI407" s="167">
        <f t="array" aca="1" ref="AI407" ca="1">SUM(1*(NumCoupes=B407))</f>
        <v>2</v>
      </c>
    </row>
    <row r="408" spans="2:35">
      <c r="B408" s="154"/>
      <c r="C408" s="155"/>
      <c r="D408" s="156"/>
      <c r="E408" s="157"/>
      <c r="F408" s="158"/>
      <c r="G408" s="159"/>
      <c r="H408" s="154"/>
      <c r="I408" s="155"/>
      <c r="J408" s="156"/>
      <c r="K408" s="156"/>
      <c r="L408" s="154"/>
      <c r="M408" s="154"/>
      <c r="N408" s="154"/>
      <c r="O408" s="155"/>
      <c r="P408" s="160"/>
      <c r="Q408" s="154"/>
      <c r="R408" s="154"/>
      <c r="S408" s="154"/>
      <c r="T408" s="158"/>
      <c r="U408" s="159"/>
      <c r="V408" s="161"/>
      <c r="W408" s="161"/>
      <c r="X408" s="161"/>
      <c r="Y408" s="161"/>
      <c r="Z408" s="162">
        <f t="shared" si="18"/>
        <v>0</v>
      </c>
      <c r="AA408" s="163">
        <f t="shared" si="19"/>
        <v>0</v>
      </c>
      <c r="AB408" s="431">
        <f>(3.14/4)*(Trees[[#This Row],[Diam]]/100)^2</f>
        <v>0</v>
      </c>
      <c r="AC408" s="164">
        <f>Trees[[#This Row],[Volumen]]</f>
        <v>0</v>
      </c>
      <c r="AD408" s="165" t="str">
        <f t="shared" si="20"/>
        <v>D</v>
      </c>
      <c r="AE408" s="166">
        <f>Industrias!S411</f>
        <v>0</v>
      </c>
      <c r="AF408" s="167" cm="1">
        <f t="array" ref="AF408">NoteEcolo(U408)</f>
        <v>0</v>
      </c>
      <c r="AG408" s="167">
        <f>PI()*(Trees[[#This Row],[Diam]]/2)^2</f>
        <v>0</v>
      </c>
      <c r="AH408" s="167">
        <f>IF(ISNA(IF(VLOOKUP(Trees[[#This Row],[Arbol]],Equipos!C:F, 2, FALSE)="Cortar",1,0)),0, IF(VLOOKUP(Trees[[#This Row],[Arbol]],Equipos!C:F, 2, FALSE)="Cortar",1,0))</f>
        <v>0</v>
      </c>
      <c r="AI408" s="167">
        <f t="array" aca="1" ref="AI408" ca="1">SUM(1*(NumCoupes=B408))</f>
        <v>2</v>
      </c>
    </row>
    <row r="409" spans="2:35">
      <c r="B409" s="154"/>
      <c r="C409" s="155"/>
      <c r="D409" s="156"/>
      <c r="E409" s="157"/>
      <c r="F409" s="158"/>
      <c r="G409" s="159"/>
      <c r="H409" s="154"/>
      <c r="I409" s="155"/>
      <c r="J409" s="156"/>
      <c r="K409" s="156"/>
      <c r="L409" s="154"/>
      <c r="M409" s="154"/>
      <c r="N409" s="154"/>
      <c r="O409" s="155"/>
      <c r="P409" s="160"/>
      <c r="Q409" s="154"/>
      <c r="R409" s="154"/>
      <c r="S409" s="154"/>
      <c r="T409" s="158"/>
      <c r="U409" s="159"/>
      <c r="V409" s="161"/>
      <c r="W409" s="161"/>
      <c r="X409" s="161"/>
      <c r="Y409" s="161"/>
      <c r="Z409" s="162">
        <f t="shared" si="18"/>
        <v>0</v>
      </c>
      <c r="AA409" s="163">
        <f t="shared" si="19"/>
        <v>0</v>
      </c>
      <c r="AB409" s="431">
        <f>(3.14/4)*(Trees[[#This Row],[Diam]]/100)^2</f>
        <v>0</v>
      </c>
      <c r="AC409" s="164">
        <f>Trees[[#This Row],[Volumen]]</f>
        <v>0</v>
      </c>
      <c r="AD409" s="165" t="str">
        <f t="shared" si="20"/>
        <v>D</v>
      </c>
      <c r="AE409" s="166">
        <f>Industrias!S412</f>
        <v>0</v>
      </c>
      <c r="AF409" s="167" cm="1">
        <f t="array" ref="AF409">NoteEcolo(U409)</f>
        <v>0</v>
      </c>
      <c r="AG409" s="167">
        <f>PI()*(Trees[[#This Row],[Diam]]/2)^2</f>
        <v>0</v>
      </c>
      <c r="AH409" s="167">
        <f>IF(ISNA(IF(VLOOKUP(Trees[[#This Row],[Arbol]],Equipos!C:F, 2, FALSE)="Cortar",1,0)),0, IF(VLOOKUP(Trees[[#This Row],[Arbol]],Equipos!C:F, 2, FALSE)="Cortar",1,0))</f>
        <v>0</v>
      </c>
      <c r="AI409" s="167">
        <f t="array" aca="1" ref="AI409" ca="1">SUM(1*(NumCoupes=B409))</f>
        <v>2</v>
      </c>
    </row>
    <row r="410" spans="2:35">
      <c r="B410" s="154"/>
      <c r="C410" s="155"/>
      <c r="D410" s="156"/>
      <c r="E410" s="157"/>
      <c r="F410" s="158"/>
      <c r="G410" s="159"/>
      <c r="H410" s="154"/>
      <c r="I410" s="155"/>
      <c r="J410" s="156"/>
      <c r="K410" s="156"/>
      <c r="L410" s="154"/>
      <c r="M410" s="154"/>
      <c r="N410" s="154"/>
      <c r="O410" s="155"/>
      <c r="P410" s="160"/>
      <c r="Q410" s="154"/>
      <c r="R410" s="154"/>
      <c r="S410" s="154"/>
      <c r="T410" s="158"/>
      <c r="U410" s="159"/>
      <c r="V410" s="161"/>
      <c r="W410" s="161"/>
      <c r="X410" s="161"/>
      <c r="Y410" s="161"/>
      <c r="Z410" s="162">
        <f t="shared" si="18"/>
        <v>0</v>
      </c>
      <c r="AA410" s="163">
        <f t="shared" si="19"/>
        <v>0</v>
      </c>
      <c r="AB410" s="431">
        <f>(3.14/4)*(Trees[[#This Row],[Diam]]/100)^2</f>
        <v>0</v>
      </c>
      <c r="AC410" s="164">
        <f>Trees[[#This Row],[Volumen]]</f>
        <v>0</v>
      </c>
      <c r="AD410" s="165" t="str">
        <f t="shared" si="20"/>
        <v>D</v>
      </c>
      <c r="AE410" s="166">
        <f>Industrias!S413</f>
        <v>0</v>
      </c>
      <c r="AF410" s="167" cm="1">
        <f t="array" ref="AF410">NoteEcolo(U410)</f>
        <v>0</v>
      </c>
      <c r="AG410" s="167">
        <f>PI()*(Trees[[#This Row],[Diam]]/2)^2</f>
        <v>0</v>
      </c>
      <c r="AH410" s="167">
        <f>IF(ISNA(IF(VLOOKUP(Trees[[#This Row],[Arbol]],Equipos!C:F, 2, FALSE)="Cortar",1,0)),0, IF(VLOOKUP(Trees[[#This Row],[Arbol]],Equipos!C:F, 2, FALSE)="Cortar",1,0))</f>
        <v>0</v>
      </c>
      <c r="AI410" s="167">
        <f t="array" aca="1" ref="AI410" ca="1">SUM(1*(NumCoupes=B410))</f>
        <v>2</v>
      </c>
    </row>
    <row r="411" spans="2:35">
      <c r="B411" s="154"/>
      <c r="C411" s="155"/>
      <c r="D411" s="156"/>
      <c r="E411" s="157"/>
      <c r="F411" s="158"/>
      <c r="G411" s="159"/>
      <c r="H411" s="154"/>
      <c r="I411" s="155"/>
      <c r="J411" s="156"/>
      <c r="K411" s="156"/>
      <c r="L411" s="154"/>
      <c r="M411" s="154"/>
      <c r="N411" s="154"/>
      <c r="O411" s="155"/>
      <c r="P411" s="160"/>
      <c r="Q411" s="154"/>
      <c r="R411" s="154"/>
      <c r="S411" s="154"/>
      <c r="T411" s="158"/>
      <c r="U411" s="159"/>
      <c r="V411" s="161"/>
      <c r="W411" s="161"/>
      <c r="X411" s="161"/>
      <c r="Y411" s="161"/>
      <c r="Z411" s="162">
        <f t="shared" si="18"/>
        <v>0</v>
      </c>
      <c r="AA411" s="163">
        <f t="shared" si="19"/>
        <v>0</v>
      </c>
      <c r="AB411" s="431">
        <f>(3.14/4)*(Trees[[#This Row],[Diam]]/100)^2</f>
        <v>0</v>
      </c>
      <c r="AC411" s="164">
        <f>Trees[[#This Row],[Volumen]]</f>
        <v>0</v>
      </c>
      <c r="AD411" s="165" t="str">
        <f t="shared" si="20"/>
        <v>D</v>
      </c>
      <c r="AE411" s="166">
        <f>Industrias!S414</f>
        <v>0</v>
      </c>
      <c r="AF411" s="167" cm="1">
        <f t="array" ref="AF411">NoteEcolo(U411)</f>
        <v>0</v>
      </c>
      <c r="AG411" s="167">
        <f>PI()*(Trees[[#This Row],[Diam]]/2)^2</f>
        <v>0</v>
      </c>
      <c r="AH411" s="167">
        <f>IF(ISNA(IF(VLOOKUP(Trees[[#This Row],[Arbol]],Equipos!C:F, 2, FALSE)="Cortar",1,0)),0, IF(VLOOKUP(Trees[[#This Row],[Arbol]],Equipos!C:F, 2, FALSE)="Cortar",1,0))</f>
        <v>0</v>
      </c>
      <c r="AI411" s="167">
        <f t="array" aca="1" ref="AI411" ca="1">SUM(1*(NumCoupes=B411))</f>
        <v>2</v>
      </c>
    </row>
    <row r="412" spans="2:35">
      <c r="B412" s="154"/>
      <c r="C412" s="155"/>
      <c r="D412" s="156"/>
      <c r="E412" s="157"/>
      <c r="F412" s="158"/>
      <c r="G412" s="159"/>
      <c r="H412" s="154"/>
      <c r="I412" s="155"/>
      <c r="J412" s="156"/>
      <c r="K412" s="156"/>
      <c r="L412" s="154"/>
      <c r="M412" s="154"/>
      <c r="N412" s="154"/>
      <c r="O412" s="155"/>
      <c r="P412" s="160"/>
      <c r="Q412" s="154"/>
      <c r="R412" s="154"/>
      <c r="S412" s="154"/>
      <c r="T412" s="158"/>
      <c r="U412" s="159"/>
      <c r="V412" s="161"/>
      <c r="W412" s="161"/>
      <c r="X412" s="161"/>
      <c r="Y412" s="161"/>
      <c r="Z412" s="162">
        <f t="shared" si="18"/>
        <v>0</v>
      </c>
      <c r="AA412" s="163">
        <f t="shared" si="19"/>
        <v>0</v>
      </c>
      <c r="AB412" s="431">
        <f>(3.14/4)*(Trees[[#This Row],[Diam]]/100)^2</f>
        <v>0</v>
      </c>
      <c r="AC412" s="164">
        <f>Trees[[#This Row],[Volumen]]</f>
        <v>0</v>
      </c>
      <c r="AD412" s="165" t="str">
        <f t="shared" si="20"/>
        <v>D</v>
      </c>
      <c r="AE412" s="166">
        <f>Industrias!S415</f>
        <v>0</v>
      </c>
      <c r="AF412" s="167" cm="1">
        <f t="array" ref="AF412">NoteEcolo(U412)</f>
        <v>0</v>
      </c>
      <c r="AG412" s="167">
        <f>PI()*(Trees[[#This Row],[Diam]]/2)^2</f>
        <v>0</v>
      </c>
      <c r="AH412" s="167">
        <f>IF(ISNA(IF(VLOOKUP(Trees[[#This Row],[Arbol]],Equipos!C:F, 2, FALSE)="Cortar",1,0)),0, IF(VLOOKUP(Trees[[#This Row],[Arbol]],Equipos!C:F, 2, FALSE)="Cortar",1,0))</f>
        <v>0</v>
      </c>
      <c r="AI412" s="167">
        <f t="array" aca="1" ref="AI412" ca="1">SUM(1*(NumCoupes=B412))</f>
        <v>2</v>
      </c>
    </row>
    <row r="413" spans="2:35">
      <c r="B413" s="154"/>
      <c r="C413" s="155"/>
      <c r="D413" s="156"/>
      <c r="E413" s="157"/>
      <c r="F413" s="158"/>
      <c r="G413" s="159"/>
      <c r="H413" s="154"/>
      <c r="I413" s="155"/>
      <c r="J413" s="156"/>
      <c r="K413" s="156"/>
      <c r="L413" s="154"/>
      <c r="M413" s="154"/>
      <c r="N413" s="154"/>
      <c r="O413" s="155"/>
      <c r="P413" s="160"/>
      <c r="Q413" s="154"/>
      <c r="R413" s="154"/>
      <c r="S413" s="154"/>
      <c r="T413" s="158"/>
      <c r="U413" s="159"/>
      <c r="V413" s="161"/>
      <c r="W413" s="161"/>
      <c r="X413" s="161"/>
      <c r="Y413" s="161"/>
      <c r="Z413" s="162">
        <f t="shared" si="18"/>
        <v>0</v>
      </c>
      <c r="AA413" s="163">
        <f t="shared" si="19"/>
        <v>0</v>
      </c>
      <c r="AB413" s="431">
        <f>(3.14/4)*(Trees[[#This Row],[Diam]]/100)^2</f>
        <v>0</v>
      </c>
      <c r="AC413" s="164">
        <f>Trees[[#This Row],[Volumen]]</f>
        <v>0</v>
      </c>
      <c r="AD413" s="165" t="str">
        <f t="shared" si="20"/>
        <v>D</v>
      </c>
      <c r="AE413" s="166">
        <f>Industrias!S416</f>
        <v>0</v>
      </c>
      <c r="AF413" s="167" cm="1">
        <f t="array" ref="AF413">NoteEcolo(U413)</f>
        <v>0</v>
      </c>
      <c r="AG413" s="167">
        <f>PI()*(Trees[[#This Row],[Diam]]/2)^2</f>
        <v>0</v>
      </c>
      <c r="AH413" s="167">
        <f>IF(ISNA(IF(VLOOKUP(Trees[[#This Row],[Arbol]],Equipos!C:F, 2, FALSE)="Cortar",1,0)),0, IF(VLOOKUP(Trees[[#This Row],[Arbol]],Equipos!C:F, 2, FALSE)="Cortar",1,0))</f>
        <v>0</v>
      </c>
      <c r="AI413" s="167">
        <f t="array" aca="1" ref="AI413" ca="1">SUM(1*(NumCoupes=B413))</f>
        <v>2</v>
      </c>
    </row>
    <row r="414" spans="2:35">
      <c r="B414" s="154"/>
      <c r="C414" s="155"/>
      <c r="D414" s="156"/>
      <c r="E414" s="157"/>
      <c r="F414" s="158"/>
      <c r="G414" s="159"/>
      <c r="H414" s="154"/>
      <c r="I414" s="155"/>
      <c r="J414" s="156"/>
      <c r="K414" s="156"/>
      <c r="L414" s="154"/>
      <c r="M414" s="154"/>
      <c r="N414" s="154"/>
      <c r="O414" s="155"/>
      <c r="P414" s="160"/>
      <c r="Q414" s="154"/>
      <c r="R414" s="154"/>
      <c r="S414" s="154"/>
      <c r="T414" s="158"/>
      <c r="U414" s="159"/>
      <c r="V414" s="161"/>
      <c r="W414" s="161"/>
      <c r="X414" s="161"/>
      <c r="Y414" s="161"/>
      <c r="Z414" s="162">
        <f t="shared" si="18"/>
        <v>0</v>
      </c>
      <c r="AA414" s="163">
        <f t="shared" si="19"/>
        <v>0</v>
      </c>
      <c r="AB414" s="431">
        <f>(3.14/4)*(Trees[[#This Row],[Diam]]/100)^2</f>
        <v>0</v>
      </c>
      <c r="AC414" s="164">
        <f>Trees[[#This Row],[Volumen]]</f>
        <v>0</v>
      </c>
      <c r="AD414" s="165" t="str">
        <f t="shared" si="20"/>
        <v>D</v>
      </c>
      <c r="AE414" s="166">
        <f>Industrias!S417</f>
        <v>0</v>
      </c>
      <c r="AF414" s="167" cm="1">
        <f t="array" ref="AF414">NoteEcolo(U414)</f>
        <v>0</v>
      </c>
      <c r="AG414" s="167">
        <f>PI()*(Trees[[#This Row],[Diam]]/2)^2</f>
        <v>0</v>
      </c>
      <c r="AH414" s="167">
        <f>IF(ISNA(IF(VLOOKUP(Trees[[#This Row],[Arbol]],Equipos!C:F, 2, FALSE)="Cortar",1,0)),0, IF(VLOOKUP(Trees[[#This Row],[Arbol]],Equipos!C:F, 2, FALSE)="Cortar",1,0))</f>
        <v>0</v>
      </c>
      <c r="AI414" s="167">
        <f t="array" aca="1" ref="AI414" ca="1">SUM(1*(NumCoupes=B414))</f>
        <v>2</v>
      </c>
    </row>
    <row r="415" spans="2:35">
      <c r="B415" s="154"/>
      <c r="C415" s="155"/>
      <c r="D415" s="156"/>
      <c r="E415" s="157"/>
      <c r="F415" s="158"/>
      <c r="G415" s="159"/>
      <c r="H415" s="154"/>
      <c r="I415" s="155"/>
      <c r="J415" s="156"/>
      <c r="K415" s="156"/>
      <c r="L415" s="154"/>
      <c r="M415" s="154"/>
      <c r="N415" s="154"/>
      <c r="O415" s="155"/>
      <c r="P415" s="160"/>
      <c r="Q415" s="154"/>
      <c r="R415" s="154"/>
      <c r="S415" s="154"/>
      <c r="T415" s="158"/>
      <c r="U415" s="159"/>
      <c r="V415" s="161"/>
      <c r="W415" s="161"/>
      <c r="X415" s="161"/>
      <c r="Y415" s="161"/>
      <c r="Z415" s="162">
        <f t="shared" si="18"/>
        <v>0</v>
      </c>
      <c r="AA415" s="163">
        <f t="shared" si="19"/>
        <v>0</v>
      </c>
      <c r="AB415" s="431">
        <f>(3.14/4)*(Trees[[#This Row],[Diam]]/100)^2</f>
        <v>0</v>
      </c>
      <c r="AC415" s="164">
        <f>Trees[[#This Row],[Volumen]]</f>
        <v>0</v>
      </c>
      <c r="AD415" s="165" t="str">
        <f t="shared" si="20"/>
        <v>D</v>
      </c>
      <c r="AE415" s="166">
        <f>Industrias!S418</f>
        <v>0</v>
      </c>
      <c r="AF415" s="167" cm="1">
        <f t="array" ref="AF415">NoteEcolo(U415)</f>
        <v>0</v>
      </c>
      <c r="AG415" s="167">
        <f>PI()*(Trees[[#This Row],[Diam]]/2)^2</f>
        <v>0</v>
      </c>
      <c r="AH415" s="167">
        <f>IF(ISNA(IF(VLOOKUP(Trees[[#This Row],[Arbol]],Equipos!C:F, 2, FALSE)="Cortar",1,0)),0, IF(VLOOKUP(Trees[[#This Row],[Arbol]],Equipos!C:F, 2, FALSE)="Cortar",1,0))</f>
        <v>0</v>
      </c>
      <c r="AI415" s="167">
        <f t="array" aca="1" ref="AI415" ca="1">SUM(1*(NumCoupes=B415))</f>
        <v>2</v>
      </c>
    </row>
    <row r="416" spans="2:35">
      <c r="B416" s="154"/>
      <c r="C416" s="155"/>
      <c r="D416" s="156"/>
      <c r="E416" s="157"/>
      <c r="F416" s="158"/>
      <c r="G416" s="159"/>
      <c r="H416" s="154"/>
      <c r="I416" s="155"/>
      <c r="J416" s="156"/>
      <c r="K416" s="156"/>
      <c r="L416" s="154"/>
      <c r="M416" s="154"/>
      <c r="N416" s="154"/>
      <c r="O416" s="155"/>
      <c r="P416" s="160"/>
      <c r="Q416" s="154"/>
      <c r="R416" s="154"/>
      <c r="S416" s="154"/>
      <c r="T416" s="158"/>
      <c r="U416" s="159"/>
      <c r="V416" s="161"/>
      <c r="W416" s="161"/>
      <c r="X416" s="161"/>
      <c r="Y416" s="161"/>
      <c r="Z416" s="162">
        <f t="shared" si="18"/>
        <v>0</v>
      </c>
      <c r="AA416" s="163">
        <f t="shared" si="19"/>
        <v>0</v>
      </c>
      <c r="AB416" s="431">
        <f>(3.14/4)*(Trees[[#This Row],[Diam]]/100)^2</f>
        <v>0</v>
      </c>
      <c r="AC416" s="164">
        <f>Trees[[#This Row],[Volumen]]</f>
        <v>0</v>
      </c>
      <c r="AD416" s="165" t="str">
        <f t="shared" si="20"/>
        <v>D</v>
      </c>
      <c r="AE416" s="166">
        <f>Industrias!S419</f>
        <v>0</v>
      </c>
      <c r="AF416" s="167" cm="1">
        <f t="array" ref="AF416">NoteEcolo(U416)</f>
        <v>0</v>
      </c>
      <c r="AG416" s="167">
        <f>PI()*(Trees[[#This Row],[Diam]]/2)^2</f>
        <v>0</v>
      </c>
      <c r="AH416" s="167">
        <f>IF(ISNA(IF(VLOOKUP(Trees[[#This Row],[Arbol]],Equipos!C:F, 2, FALSE)="Cortar",1,0)),0, IF(VLOOKUP(Trees[[#This Row],[Arbol]],Equipos!C:F, 2, FALSE)="Cortar",1,0))</f>
        <v>0</v>
      </c>
      <c r="AI416" s="167">
        <f t="array" aca="1" ref="AI416" ca="1">SUM(1*(NumCoupes=B416))</f>
        <v>2</v>
      </c>
    </row>
    <row r="417" spans="2:35">
      <c r="B417" s="154"/>
      <c r="C417" s="155"/>
      <c r="D417" s="156"/>
      <c r="E417" s="157"/>
      <c r="F417" s="158"/>
      <c r="G417" s="159"/>
      <c r="H417" s="154"/>
      <c r="I417" s="155"/>
      <c r="J417" s="156"/>
      <c r="K417" s="156"/>
      <c r="L417" s="154"/>
      <c r="M417" s="154"/>
      <c r="N417" s="154"/>
      <c r="O417" s="155"/>
      <c r="P417" s="160"/>
      <c r="Q417" s="154"/>
      <c r="R417" s="154"/>
      <c r="S417" s="154"/>
      <c r="T417" s="158"/>
      <c r="U417" s="159"/>
      <c r="V417" s="161"/>
      <c r="W417" s="161"/>
      <c r="X417" s="161"/>
      <c r="Y417" s="161"/>
      <c r="Z417" s="162">
        <f t="shared" si="18"/>
        <v>0</v>
      </c>
      <c r="AA417" s="163">
        <f t="shared" si="19"/>
        <v>0</v>
      </c>
      <c r="AB417" s="431">
        <f>(3.14/4)*(Trees[[#This Row],[Diam]]/100)^2</f>
        <v>0</v>
      </c>
      <c r="AC417" s="164">
        <f>Trees[[#This Row],[Volumen]]</f>
        <v>0</v>
      </c>
      <c r="AD417" s="165" t="str">
        <f t="shared" si="20"/>
        <v>D</v>
      </c>
      <c r="AE417" s="166">
        <f>Industrias!S420</f>
        <v>0</v>
      </c>
      <c r="AF417" s="167" cm="1">
        <f t="array" ref="AF417">NoteEcolo(U417)</f>
        <v>0</v>
      </c>
      <c r="AG417" s="167">
        <f>PI()*(Trees[[#This Row],[Diam]]/2)^2</f>
        <v>0</v>
      </c>
      <c r="AH417" s="167">
        <f>IF(ISNA(IF(VLOOKUP(Trees[[#This Row],[Arbol]],Equipos!C:F, 2, FALSE)="Cortar",1,0)),0, IF(VLOOKUP(Trees[[#This Row],[Arbol]],Equipos!C:F, 2, FALSE)="Cortar",1,0))</f>
        <v>0</v>
      </c>
      <c r="AI417" s="167">
        <f t="array" aca="1" ref="AI417" ca="1">SUM(1*(NumCoupes=B417))</f>
        <v>2</v>
      </c>
    </row>
    <row r="418" spans="2:35">
      <c r="B418" s="154"/>
      <c r="C418" s="155"/>
      <c r="D418" s="156"/>
      <c r="E418" s="157"/>
      <c r="F418" s="158"/>
      <c r="G418" s="159"/>
      <c r="H418" s="154"/>
      <c r="I418" s="155"/>
      <c r="J418" s="156"/>
      <c r="K418" s="156"/>
      <c r="L418" s="154"/>
      <c r="M418" s="154"/>
      <c r="N418" s="154"/>
      <c r="O418" s="155"/>
      <c r="P418" s="160"/>
      <c r="Q418" s="154"/>
      <c r="R418" s="154"/>
      <c r="S418" s="154"/>
      <c r="T418" s="158"/>
      <c r="U418" s="159"/>
      <c r="V418" s="161"/>
      <c r="W418" s="161"/>
      <c r="X418" s="161"/>
      <c r="Y418" s="161"/>
      <c r="Z418" s="162">
        <f t="shared" si="18"/>
        <v>0</v>
      </c>
      <c r="AA418" s="163">
        <f t="shared" si="19"/>
        <v>0</v>
      </c>
      <c r="AB418" s="431">
        <f>(3.14/4)*(Trees[[#This Row],[Diam]]/100)^2</f>
        <v>0</v>
      </c>
      <c r="AC418" s="164">
        <f>Trees[[#This Row],[Volumen]]</f>
        <v>0</v>
      </c>
      <c r="AD418" s="165" t="str">
        <f t="shared" si="20"/>
        <v>D</v>
      </c>
      <c r="AE418" s="166">
        <f>Industrias!S421</f>
        <v>0</v>
      </c>
      <c r="AF418" s="167" cm="1">
        <f t="array" ref="AF418">NoteEcolo(U418)</f>
        <v>0</v>
      </c>
      <c r="AG418" s="167">
        <f>PI()*(Trees[[#This Row],[Diam]]/2)^2</f>
        <v>0</v>
      </c>
      <c r="AH418" s="167">
        <f>IF(ISNA(IF(VLOOKUP(Trees[[#This Row],[Arbol]],Equipos!C:F, 2, FALSE)="Cortar",1,0)),0, IF(VLOOKUP(Trees[[#This Row],[Arbol]],Equipos!C:F, 2, FALSE)="Cortar",1,0))</f>
        <v>0</v>
      </c>
      <c r="AI418" s="167">
        <f t="array" aca="1" ref="AI418" ca="1">SUM(1*(NumCoupes=B418))</f>
        <v>2</v>
      </c>
    </row>
    <row r="419" spans="2:35">
      <c r="B419" s="154"/>
      <c r="C419" s="155"/>
      <c r="D419" s="156"/>
      <c r="E419" s="157"/>
      <c r="F419" s="158"/>
      <c r="G419" s="159"/>
      <c r="H419" s="154"/>
      <c r="I419" s="155"/>
      <c r="J419" s="156"/>
      <c r="K419" s="156"/>
      <c r="L419" s="154"/>
      <c r="M419" s="154"/>
      <c r="N419" s="154"/>
      <c r="O419" s="155"/>
      <c r="P419" s="160"/>
      <c r="Q419" s="154"/>
      <c r="R419" s="154"/>
      <c r="S419" s="154"/>
      <c r="T419" s="158"/>
      <c r="U419" s="159"/>
      <c r="V419" s="161"/>
      <c r="W419" s="161"/>
      <c r="X419" s="161"/>
      <c r="Y419" s="161"/>
      <c r="Z419" s="162">
        <f t="shared" si="18"/>
        <v>0</v>
      </c>
      <c r="AA419" s="163">
        <f t="shared" si="19"/>
        <v>0</v>
      </c>
      <c r="AB419" s="431">
        <f>(3.14/4)*(Trees[[#This Row],[Diam]]/100)^2</f>
        <v>0</v>
      </c>
      <c r="AC419" s="164">
        <f>Trees[[#This Row],[Volumen]]</f>
        <v>0</v>
      </c>
      <c r="AD419" s="165" t="str">
        <f t="shared" si="20"/>
        <v>D</v>
      </c>
      <c r="AE419" s="166">
        <f>Industrias!S422</f>
        <v>0</v>
      </c>
      <c r="AF419" s="167" cm="1">
        <f t="array" ref="AF419">NoteEcolo(U419)</f>
        <v>0</v>
      </c>
      <c r="AG419" s="167">
        <f>PI()*(Trees[[#This Row],[Diam]]/2)^2</f>
        <v>0</v>
      </c>
      <c r="AH419" s="167">
        <f>IF(ISNA(IF(VLOOKUP(Trees[[#This Row],[Arbol]],Equipos!C:F, 2, FALSE)="Cortar",1,0)),0, IF(VLOOKUP(Trees[[#This Row],[Arbol]],Equipos!C:F, 2, FALSE)="Cortar",1,0))</f>
        <v>0</v>
      </c>
      <c r="AI419" s="167">
        <f t="array" aca="1" ref="AI419" ca="1">SUM(1*(NumCoupes=B419))</f>
        <v>2</v>
      </c>
    </row>
    <row r="420" spans="2:35">
      <c r="B420" s="154"/>
      <c r="C420" s="155"/>
      <c r="D420" s="156"/>
      <c r="E420" s="157"/>
      <c r="F420" s="158"/>
      <c r="G420" s="159"/>
      <c r="H420" s="154"/>
      <c r="I420" s="155"/>
      <c r="J420" s="156"/>
      <c r="K420" s="156"/>
      <c r="L420" s="154"/>
      <c r="M420" s="154"/>
      <c r="N420" s="154"/>
      <c r="O420" s="155"/>
      <c r="P420" s="160"/>
      <c r="Q420" s="154"/>
      <c r="R420" s="154"/>
      <c r="S420" s="154"/>
      <c r="T420" s="158"/>
      <c r="U420" s="159"/>
      <c r="V420" s="161"/>
      <c r="W420" s="161"/>
      <c r="X420" s="161"/>
      <c r="Y420" s="161"/>
      <c r="Z420" s="162">
        <f t="shared" si="18"/>
        <v>0</v>
      </c>
      <c r="AA420" s="163">
        <f t="shared" si="19"/>
        <v>0</v>
      </c>
      <c r="AB420" s="431">
        <f>(3.14/4)*(Trees[[#This Row],[Diam]]/100)^2</f>
        <v>0</v>
      </c>
      <c r="AC420" s="164">
        <f>Trees[[#This Row],[Volumen]]</f>
        <v>0</v>
      </c>
      <c r="AD420" s="165" t="str">
        <f t="shared" si="20"/>
        <v>D</v>
      </c>
      <c r="AE420" s="166">
        <f>Industrias!S423</f>
        <v>0</v>
      </c>
      <c r="AF420" s="167" cm="1">
        <f t="array" ref="AF420">NoteEcolo(U420)</f>
        <v>0</v>
      </c>
      <c r="AG420" s="167">
        <f>PI()*(Trees[[#This Row],[Diam]]/2)^2</f>
        <v>0</v>
      </c>
      <c r="AH420" s="167">
        <f>IF(ISNA(IF(VLOOKUP(Trees[[#This Row],[Arbol]],Equipos!C:F, 2, FALSE)="Cortar",1,0)),0, IF(VLOOKUP(Trees[[#This Row],[Arbol]],Equipos!C:F, 2, FALSE)="Cortar",1,0))</f>
        <v>0</v>
      </c>
      <c r="AI420" s="167">
        <f t="array" aca="1" ref="AI420" ca="1">SUM(1*(NumCoupes=B420))</f>
        <v>2</v>
      </c>
    </row>
    <row r="421" spans="2:35">
      <c r="B421" s="154"/>
      <c r="C421" s="155"/>
      <c r="D421" s="156"/>
      <c r="E421" s="157"/>
      <c r="F421" s="158"/>
      <c r="G421" s="159"/>
      <c r="H421" s="154"/>
      <c r="I421" s="155"/>
      <c r="J421" s="156"/>
      <c r="K421" s="156"/>
      <c r="L421" s="154"/>
      <c r="M421" s="154"/>
      <c r="N421" s="154"/>
      <c r="O421" s="155"/>
      <c r="P421" s="160"/>
      <c r="Q421" s="154"/>
      <c r="R421" s="154"/>
      <c r="S421" s="154"/>
      <c r="T421" s="158"/>
      <c r="U421" s="159"/>
      <c r="V421" s="161"/>
      <c r="W421" s="161"/>
      <c r="X421" s="161"/>
      <c r="Y421" s="161"/>
      <c r="Z421" s="162">
        <f t="shared" si="18"/>
        <v>0</v>
      </c>
      <c r="AA421" s="163">
        <f t="shared" si="19"/>
        <v>0</v>
      </c>
      <c r="AB421" s="431">
        <f>(3.14/4)*(Trees[[#This Row],[Diam]]/100)^2</f>
        <v>0</v>
      </c>
      <c r="AC421" s="164">
        <f>Trees[[#This Row],[Volumen]]</f>
        <v>0</v>
      </c>
      <c r="AD421" s="165" t="str">
        <f t="shared" si="20"/>
        <v>D</v>
      </c>
      <c r="AE421" s="166">
        <f>Industrias!S424</f>
        <v>0</v>
      </c>
      <c r="AF421" s="167" cm="1">
        <f t="array" ref="AF421">NoteEcolo(U421)</f>
        <v>0</v>
      </c>
      <c r="AG421" s="167">
        <f>PI()*(Trees[[#This Row],[Diam]]/2)^2</f>
        <v>0</v>
      </c>
      <c r="AH421" s="167">
        <f>IF(ISNA(IF(VLOOKUP(Trees[[#This Row],[Arbol]],Equipos!C:F, 2, FALSE)="Cortar",1,0)),0, IF(VLOOKUP(Trees[[#This Row],[Arbol]],Equipos!C:F, 2, FALSE)="Cortar",1,0))</f>
        <v>0</v>
      </c>
      <c r="AI421" s="167">
        <f t="array" aca="1" ref="AI421" ca="1">SUM(1*(NumCoupes=B421))</f>
        <v>2</v>
      </c>
    </row>
    <row r="422" spans="2:35">
      <c r="B422" s="154"/>
      <c r="C422" s="155"/>
      <c r="D422" s="156"/>
      <c r="E422" s="157"/>
      <c r="F422" s="158"/>
      <c r="G422" s="159"/>
      <c r="H422" s="154"/>
      <c r="I422" s="155"/>
      <c r="J422" s="156"/>
      <c r="K422" s="156"/>
      <c r="L422" s="154"/>
      <c r="M422" s="154"/>
      <c r="N422" s="154"/>
      <c r="O422" s="155"/>
      <c r="P422" s="160"/>
      <c r="Q422" s="154"/>
      <c r="R422" s="154"/>
      <c r="S422" s="154"/>
      <c r="T422" s="158"/>
      <c r="U422" s="159"/>
      <c r="V422" s="161"/>
      <c r="W422" s="161"/>
      <c r="X422" s="161"/>
      <c r="Y422" s="161"/>
      <c r="Z422" s="162">
        <f t="shared" si="18"/>
        <v>0</v>
      </c>
      <c r="AA422" s="163">
        <f t="shared" si="19"/>
        <v>0</v>
      </c>
      <c r="AB422" s="431">
        <f>(3.14/4)*(Trees[[#This Row],[Diam]]/100)^2</f>
        <v>0</v>
      </c>
      <c r="AC422" s="164">
        <f>Trees[[#This Row],[Volumen]]</f>
        <v>0</v>
      </c>
      <c r="AD422" s="165" t="str">
        <f t="shared" si="20"/>
        <v>D</v>
      </c>
      <c r="AE422" s="166">
        <f>Industrias!S425</f>
        <v>0</v>
      </c>
      <c r="AF422" s="167" cm="1">
        <f t="array" ref="AF422">NoteEcolo(U422)</f>
        <v>0</v>
      </c>
      <c r="AG422" s="167">
        <f>PI()*(Trees[[#This Row],[Diam]]/2)^2</f>
        <v>0</v>
      </c>
      <c r="AH422" s="167">
        <f>IF(ISNA(IF(VLOOKUP(Trees[[#This Row],[Arbol]],Equipos!C:F, 2, FALSE)="Cortar",1,0)),0, IF(VLOOKUP(Trees[[#This Row],[Arbol]],Equipos!C:F, 2, FALSE)="Cortar",1,0))</f>
        <v>0</v>
      </c>
      <c r="AI422" s="167">
        <f t="array" aca="1" ref="AI422" ca="1">SUM(1*(NumCoupes=B422))</f>
        <v>2</v>
      </c>
    </row>
    <row r="423" spans="2:35">
      <c r="B423" s="154"/>
      <c r="C423" s="155"/>
      <c r="D423" s="156"/>
      <c r="E423" s="157"/>
      <c r="F423" s="158"/>
      <c r="G423" s="159"/>
      <c r="H423" s="154"/>
      <c r="I423" s="155"/>
      <c r="J423" s="156"/>
      <c r="K423" s="156"/>
      <c r="L423" s="154"/>
      <c r="M423" s="154"/>
      <c r="N423" s="154"/>
      <c r="O423" s="155"/>
      <c r="P423" s="160"/>
      <c r="Q423" s="154"/>
      <c r="R423" s="154"/>
      <c r="S423" s="154"/>
      <c r="T423" s="158"/>
      <c r="U423" s="159"/>
      <c r="V423" s="161"/>
      <c r="W423" s="161"/>
      <c r="X423" s="161"/>
      <c r="Y423" s="161"/>
      <c r="Z423" s="162">
        <f t="shared" si="18"/>
        <v>0</v>
      </c>
      <c r="AA423" s="163">
        <f t="shared" si="19"/>
        <v>0</v>
      </c>
      <c r="AB423" s="431">
        <f>(3.14/4)*(Trees[[#This Row],[Diam]]/100)^2</f>
        <v>0</v>
      </c>
      <c r="AC423" s="164">
        <f>Trees[[#This Row],[Volumen]]</f>
        <v>0</v>
      </c>
      <c r="AD423" s="165" t="str">
        <f t="shared" si="20"/>
        <v>D</v>
      </c>
      <c r="AE423" s="166">
        <f>Industrias!S426</f>
        <v>0</v>
      </c>
      <c r="AF423" s="167" cm="1">
        <f t="array" ref="AF423">NoteEcolo(U423)</f>
        <v>0</v>
      </c>
      <c r="AG423" s="167">
        <f>PI()*(Trees[[#This Row],[Diam]]/2)^2</f>
        <v>0</v>
      </c>
      <c r="AH423" s="167">
        <f>IF(ISNA(IF(VLOOKUP(Trees[[#This Row],[Arbol]],Equipos!C:F, 2, FALSE)="Cortar",1,0)),0, IF(VLOOKUP(Trees[[#This Row],[Arbol]],Equipos!C:F, 2, FALSE)="Cortar",1,0))</f>
        <v>0</v>
      </c>
      <c r="AI423" s="167">
        <f t="array" aca="1" ref="AI423" ca="1">SUM(1*(NumCoupes=B423))</f>
        <v>2</v>
      </c>
    </row>
    <row r="424" spans="2:35">
      <c r="B424" s="154"/>
      <c r="C424" s="155"/>
      <c r="D424" s="156"/>
      <c r="E424" s="157"/>
      <c r="F424" s="158"/>
      <c r="G424" s="159"/>
      <c r="H424" s="154"/>
      <c r="I424" s="155"/>
      <c r="J424" s="156"/>
      <c r="K424" s="156"/>
      <c r="L424" s="154"/>
      <c r="M424" s="154"/>
      <c r="N424" s="154"/>
      <c r="O424" s="155"/>
      <c r="P424" s="160"/>
      <c r="Q424" s="154"/>
      <c r="R424" s="154"/>
      <c r="S424" s="154"/>
      <c r="T424" s="158"/>
      <c r="U424" s="159"/>
      <c r="V424" s="161"/>
      <c r="W424" s="161"/>
      <c r="X424" s="161"/>
      <c r="Y424" s="161"/>
      <c r="Z424" s="162">
        <f t="shared" si="18"/>
        <v>0</v>
      </c>
      <c r="AA424" s="163">
        <f t="shared" si="19"/>
        <v>0</v>
      </c>
      <c r="AB424" s="431">
        <f>(3.14/4)*(Trees[[#This Row],[Diam]]/100)^2</f>
        <v>0</v>
      </c>
      <c r="AC424" s="164">
        <f>Trees[[#This Row],[Volumen]]</f>
        <v>0</v>
      </c>
      <c r="AD424" s="165" t="str">
        <f t="shared" si="20"/>
        <v>D</v>
      </c>
      <c r="AE424" s="166">
        <f>Industrias!S427</f>
        <v>0</v>
      </c>
      <c r="AF424" s="167" cm="1">
        <f t="array" ref="AF424">NoteEcolo(U424)</f>
        <v>0</v>
      </c>
      <c r="AG424" s="167">
        <f>PI()*(Trees[[#This Row],[Diam]]/2)^2</f>
        <v>0</v>
      </c>
      <c r="AH424" s="167">
        <f>IF(ISNA(IF(VLOOKUP(Trees[[#This Row],[Arbol]],Equipos!C:F, 2, FALSE)="Cortar",1,0)),0, IF(VLOOKUP(Trees[[#This Row],[Arbol]],Equipos!C:F, 2, FALSE)="Cortar",1,0))</f>
        <v>0</v>
      </c>
      <c r="AI424" s="167">
        <f t="array" aca="1" ref="AI424" ca="1">SUM(1*(NumCoupes=B424))</f>
        <v>2</v>
      </c>
    </row>
    <row r="425" spans="2:35">
      <c r="B425" s="154"/>
      <c r="C425" s="155"/>
      <c r="D425" s="156"/>
      <c r="E425" s="157"/>
      <c r="F425" s="158"/>
      <c r="G425" s="159"/>
      <c r="H425" s="154"/>
      <c r="I425" s="155"/>
      <c r="J425" s="156"/>
      <c r="K425" s="156"/>
      <c r="L425" s="154"/>
      <c r="M425" s="154"/>
      <c r="N425" s="154"/>
      <c r="O425" s="155"/>
      <c r="P425" s="160"/>
      <c r="Q425" s="154"/>
      <c r="R425" s="154"/>
      <c r="S425" s="154"/>
      <c r="T425" s="158"/>
      <c r="U425" s="159"/>
      <c r="V425" s="161"/>
      <c r="W425" s="161"/>
      <c r="X425" s="161"/>
      <c r="Y425" s="161"/>
      <c r="Z425" s="162">
        <f t="shared" si="18"/>
        <v>0</v>
      </c>
      <c r="AA425" s="163">
        <f t="shared" si="19"/>
        <v>0</v>
      </c>
      <c r="AB425" s="431">
        <f>(3.14/4)*(Trees[[#This Row],[Diam]]/100)^2</f>
        <v>0</v>
      </c>
      <c r="AC425" s="164">
        <f>Trees[[#This Row],[Volumen]]</f>
        <v>0</v>
      </c>
      <c r="AD425" s="165" t="str">
        <f t="shared" si="20"/>
        <v>D</v>
      </c>
      <c r="AE425" s="166">
        <f>Industrias!S428</f>
        <v>0</v>
      </c>
      <c r="AF425" s="167" cm="1">
        <f t="array" ref="AF425">NoteEcolo(U425)</f>
        <v>0</v>
      </c>
      <c r="AG425" s="167">
        <f>PI()*(Trees[[#This Row],[Diam]]/2)^2</f>
        <v>0</v>
      </c>
      <c r="AH425" s="167">
        <f>IF(ISNA(IF(VLOOKUP(Trees[[#This Row],[Arbol]],Equipos!C:F, 2, FALSE)="Cortar",1,0)),0, IF(VLOOKUP(Trees[[#This Row],[Arbol]],Equipos!C:F, 2, FALSE)="Cortar",1,0))</f>
        <v>0</v>
      </c>
      <c r="AI425" s="167">
        <f t="array" aca="1" ref="AI425" ca="1">SUM(1*(NumCoupes=B425))</f>
        <v>2</v>
      </c>
    </row>
    <row r="426" spans="2:35">
      <c r="B426" s="154"/>
      <c r="C426" s="155"/>
      <c r="D426" s="156"/>
      <c r="E426" s="157"/>
      <c r="F426" s="158"/>
      <c r="G426" s="159"/>
      <c r="H426" s="154"/>
      <c r="I426" s="155"/>
      <c r="J426" s="156"/>
      <c r="K426" s="156"/>
      <c r="L426" s="154"/>
      <c r="M426" s="154"/>
      <c r="N426" s="154"/>
      <c r="O426" s="155"/>
      <c r="P426" s="160"/>
      <c r="Q426" s="154"/>
      <c r="R426" s="154"/>
      <c r="S426" s="154"/>
      <c r="T426" s="158"/>
      <c r="U426" s="159"/>
      <c r="V426" s="161"/>
      <c r="W426" s="161"/>
      <c r="X426" s="161"/>
      <c r="Y426" s="161"/>
      <c r="Z426" s="162">
        <f t="shared" si="18"/>
        <v>0</v>
      </c>
      <c r="AA426" s="163">
        <f t="shared" si="19"/>
        <v>0</v>
      </c>
      <c r="AB426" s="431">
        <f>(3.14/4)*(Trees[[#This Row],[Diam]]/100)^2</f>
        <v>0</v>
      </c>
      <c r="AC426" s="164">
        <f>Trees[[#This Row],[Volumen]]</f>
        <v>0</v>
      </c>
      <c r="AD426" s="165" t="str">
        <f t="shared" si="20"/>
        <v>D</v>
      </c>
      <c r="AE426" s="166">
        <f>Industrias!S429</f>
        <v>0</v>
      </c>
      <c r="AF426" s="167" cm="1">
        <f t="array" ref="AF426">NoteEcolo(U426)</f>
        <v>0</v>
      </c>
      <c r="AG426" s="167">
        <f>PI()*(Trees[[#This Row],[Diam]]/2)^2</f>
        <v>0</v>
      </c>
      <c r="AH426" s="167">
        <f>IF(ISNA(IF(VLOOKUP(Trees[[#This Row],[Arbol]],Equipos!C:F, 2, FALSE)="Cortar",1,0)),0, IF(VLOOKUP(Trees[[#This Row],[Arbol]],Equipos!C:F, 2, FALSE)="Cortar",1,0))</f>
        <v>0</v>
      </c>
      <c r="AI426" s="167">
        <f t="array" aca="1" ref="AI426" ca="1">SUM(1*(NumCoupes=B426))</f>
        <v>2</v>
      </c>
    </row>
    <row r="427" spans="2:35">
      <c r="B427" s="154"/>
      <c r="C427" s="155"/>
      <c r="D427" s="156"/>
      <c r="E427" s="157"/>
      <c r="F427" s="158"/>
      <c r="G427" s="159"/>
      <c r="H427" s="154"/>
      <c r="I427" s="155"/>
      <c r="J427" s="156"/>
      <c r="K427" s="156"/>
      <c r="L427" s="154"/>
      <c r="M427" s="154"/>
      <c r="N427" s="154"/>
      <c r="O427" s="155"/>
      <c r="P427" s="160"/>
      <c r="Q427" s="154"/>
      <c r="R427" s="154"/>
      <c r="S427" s="154"/>
      <c r="T427" s="158"/>
      <c r="U427" s="159"/>
      <c r="V427" s="161"/>
      <c r="W427" s="161"/>
      <c r="X427" s="161"/>
      <c r="Y427" s="161"/>
      <c r="Z427" s="162">
        <f t="shared" si="18"/>
        <v>0</v>
      </c>
      <c r="AA427" s="163">
        <f t="shared" si="19"/>
        <v>0</v>
      </c>
      <c r="AB427" s="431">
        <f>(3.14/4)*(Trees[[#This Row],[Diam]]/100)^2</f>
        <v>0</v>
      </c>
      <c r="AC427" s="164">
        <f>Trees[[#This Row],[Volumen]]</f>
        <v>0</v>
      </c>
      <c r="AD427" s="165" t="str">
        <f t="shared" si="20"/>
        <v>D</v>
      </c>
      <c r="AE427" s="166">
        <f>Industrias!S430</f>
        <v>0</v>
      </c>
      <c r="AF427" s="167" cm="1">
        <f t="array" ref="AF427">NoteEcolo(U427)</f>
        <v>0</v>
      </c>
      <c r="AG427" s="167">
        <f>PI()*(Trees[[#This Row],[Diam]]/2)^2</f>
        <v>0</v>
      </c>
      <c r="AH427" s="167">
        <f>IF(ISNA(IF(VLOOKUP(Trees[[#This Row],[Arbol]],Equipos!C:F, 2, FALSE)="Cortar",1,0)),0, IF(VLOOKUP(Trees[[#This Row],[Arbol]],Equipos!C:F, 2, FALSE)="Cortar",1,0))</f>
        <v>0</v>
      </c>
      <c r="AI427" s="167">
        <f t="array" aca="1" ref="AI427" ca="1">SUM(1*(NumCoupes=B427))</f>
        <v>2</v>
      </c>
    </row>
    <row r="428" spans="2:35">
      <c r="B428" s="154"/>
      <c r="C428" s="155"/>
      <c r="D428" s="156"/>
      <c r="E428" s="157"/>
      <c r="F428" s="158"/>
      <c r="G428" s="159"/>
      <c r="H428" s="154"/>
      <c r="I428" s="155"/>
      <c r="J428" s="156"/>
      <c r="K428" s="156"/>
      <c r="L428" s="154"/>
      <c r="M428" s="154"/>
      <c r="N428" s="154"/>
      <c r="O428" s="155"/>
      <c r="P428" s="160"/>
      <c r="Q428" s="154"/>
      <c r="R428" s="154"/>
      <c r="S428" s="154"/>
      <c r="T428" s="158"/>
      <c r="U428" s="159"/>
      <c r="V428" s="161"/>
      <c r="W428" s="161"/>
      <c r="X428" s="161"/>
      <c r="Y428" s="161"/>
      <c r="Z428" s="162">
        <f t="shared" si="18"/>
        <v>0</v>
      </c>
      <c r="AA428" s="163">
        <f t="shared" si="19"/>
        <v>0</v>
      </c>
      <c r="AB428" s="431">
        <f>(3.14/4)*(Trees[[#This Row],[Diam]]/100)^2</f>
        <v>0</v>
      </c>
      <c r="AC428" s="164">
        <f>Trees[[#This Row],[Volumen]]</f>
        <v>0</v>
      </c>
      <c r="AD428" s="165" t="str">
        <f t="shared" si="20"/>
        <v>D</v>
      </c>
      <c r="AE428" s="166">
        <f>Industrias!S431</f>
        <v>0</v>
      </c>
      <c r="AF428" s="167" cm="1">
        <f t="array" ref="AF428">NoteEcolo(U428)</f>
        <v>0</v>
      </c>
      <c r="AG428" s="167">
        <f>PI()*(Trees[[#This Row],[Diam]]/2)^2</f>
        <v>0</v>
      </c>
      <c r="AH428" s="167">
        <f>IF(ISNA(IF(VLOOKUP(Trees[[#This Row],[Arbol]],Equipos!C:F, 2, FALSE)="Cortar",1,0)),0, IF(VLOOKUP(Trees[[#This Row],[Arbol]],Equipos!C:F, 2, FALSE)="Cortar",1,0))</f>
        <v>0</v>
      </c>
      <c r="AI428" s="167">
        <f t="array" aca="1" ref="AI428" ca="1">SUM(1*(NumCoupes=B428))</f>
        <v>2</v>
      </c>
    </row>
    <row r="429" spans="2:35">
      <c r="B429" s="154"/>
      <c r="C429" s="155"/>
      <c r="D429" s="156"/>
      <c r="E429" s="157"/>
      <c r="F429" s="158"/>
      <c r="G429" s="159"/>
      <c r="H429" s="154"/>
      <c r="I429" s="155"/>
      <c r="J429" s="156"/>
      <c r="K429" s="156"/>
      <c r="L429" s="154"/>
      <c r="M429" s="154"/>
      <c r="N429" s="154"/>
      <c r="O429" s="155"/>
      <c r="P429" s="160"/>
      <c r="Q429" s="154"/>
      <c r="R429" s="154"/>
      <c r="S429" s="154"/>
      <c r="T429" s="158"/>
      <c r="U429" s="159"/>
      <c r="V429" s="161"/>
      <c r="W429" s="161"/>
      <c r="X429" s="161"/>
      <c r="Y429" s="161"/>
      <c r="Z429" s="162">
        <f t="shared" si="18"/>
        <v>0</v>
      </c>
      <c r="AA429" s="163">
        <f t="shared" si="19"/>
        <v>0</v>
      </c>
      <c r="AB429" s="431">
        <f>(3.14/4)*(Trees[[#This Row],[Diam]]/100)^2</f>
        <v>0</v>
      </c>
      <c r="AC429" s="164">
        <f>Trees[[#This Row],[Volumen]]</f>
        <v>0</v>
      </c>
      <c r="AD429" s="165" t="str">
        <f t="shared" si="20"/>
        <v>D</v>
      </c>
      <c r="AE429" s="166">
        <f>Industrias!S432</f>
        <v>0</v>
      </c>
      <c r="AF429" s="167" cm="1">
        <f t="array" ref="AF429">NoteEcolo(U429)</f>
        <v>0</v>
      </c>
      <c r="AG429" s="167">
        <f>PI()*(Trees[[#This Row],[Diam]]/2)^2</f>
        <v>0</v>
      </c>
      <c r="AH429" s="167">
        <f>IF(ISNA(IF(VLOOKUP(Trees[[#This Row],[Arbol]],Equipos!C:F, 2, FALSE)="Cortar",1,0)),0, IF(VLOOKUP(Trees[[#This Row],[Arbol]],Equipos!C:F, 2, FALSE)="Cortar",1,0))</f>
        <v>0</v>
      </c>
      <c r="AI429" s="167">
        <f t="array" aca="1" ref="AI429" ca="1">SUM(1*(NumCoupes=B429))</f>
        <v>2</v>
      </c>
    </row>
    <row r="430" spans="2:35">
      <c r="B430" s="154"/>
      <c r="C430" s="155"/>
      <c r="D430" s="156"/>
      <c r="E430" s="157"/>
      <c r="F430" s="158"/>
      <c r="G430" s="159"/>
      <c r="H430" s="154"/>
      <c r="I430" s="155"/>
      <c r="J430" s="156"/>
      <c r="K430" s="156"/>
      <c r="L430" s="154"/>
      <c r="M430" s="154"/>
      <c r="N430" s="154"/>
      <c r="O430" s="155"/>
      <c r="P430" s="160"/>
      <c r="Q430" s="154"/>
      <c r="R430" s="154"/>
      <c r="S430" s="154"/>
      <c r="T430" s="158"/>
      <c r="U430" s="159"/>
      <c r="V430" s="161"/>
      <c r="W430" s="161"/>
      <c r="X430" s="161"/>
      <c r="Y430" s="161"/>
      <c r="Z430" s="162">
        <f t="shared" si="18"/>
        <v>0</v>
      </c>
      <c r="AA430" s="163">
        <f t="shared" si="19"/>
        <v>0</v>
      </c>
      <c r="AB430" s="431">
        <f>(3.14/4)*(Trees[[#This Row],[Diam]]/100)^2</f>
        <v>0</v>
      </c>
      <c r="AC430" s="164">
        <f>Trees[[#This Row],[Volumen]]</f>
        <v>0</v>
      </c>
      <c r="AD430" s="165" t="str">
        <f t="shared" si="20"/>
        <v>D</v>
      </c>
      <c r="AE430" s="166">
        <f>Industrias!S433</f>
        <v>0</v>
      </c>
      <c r="AF430" s="167" cm="1">
        <f t="array" ref="AF430">NoteEcolo(U430)</f>
        <v>0</v>
      </c>
      <c r="AG430" s="167">
        <f>PI()*(Trees[[#This Row],[Diam]]/2)^2</f>
        <v>0</v>
      </c>
      <c r="AH430" s="167">
        <f>IF(ISNA(IF(VLOOKUP(Trees[[#This Row],[Arbol]],Equipos!C:F, 2, FALSE)="Cortar",1,0)),0, IF(VLOOKUP(Trees[[#This Row],[Arbol]],Equipos!C:F, 2, FALSE)="Cortar",1,0))</f>
        <v>0</v>
      </c>
      <c r="AI430" s="167">
        <f t="array" aca="1" ref="AI430" ca="1">SUM(1*(NumCoupes=B430))</f>
        <v>2</v>
      </c>
    </row>
    <row r="431" spans="2:35">
      <c r="B431" s="154"/>
      <c r="C431" s="155"/>
      <c r="D431" s="156"/>
      <c r="E431" s="157"/>
      <c r="F431" s="158"/>
      <c r="G431" s="159"/>
      <c r="H431" s="154"/>
      <c r="I431" s="155"/>
      <c r="J431" s="156"/>
      <c r="K431" s="156"/>
      <c r="L431" s="154"/>
      <c r="M431" s="154"/>
      <c r="N431" s="154"/>
      <c r="O431" s="155"/>
      <c r="P431" s="160"/>
      <c r="Q431" s="154"/>
      <c r="R431" s="154"/>
      <c r="S431" s="154"/>
      <c r="T431" s="158"/>
      <c r="U431" s="159"/>
      <c r="V431" s="161"/>
      <c r="W431" s="161"/>
      <c r="X431" s="161"/>
      <c r="Y431" s="161"/>
      <c r="Z431" s="162">
        <f t="shared" si="18"/>
        <v>0</v>
      </c>
      <c r="AA431" s="163">
        <f t="shared" si="19"/>
        <v>0</v>
      </c>
      <c r="AB431" s="431">
        <f>(3.14/4)*(Trees[[#This Row],[Diam]]/100)^2</f>
        <v>0</v>
      </c>
      <c r="AC431" s="164">
        <f>Trees[[#This Row],[Volumen]]</f>
        <v>0</v>
      </c>
      <c r="AD431" s="165" t="str">
        <f t="shared" si="20"/>
        <v>D</v>
      </c>
      <c r="AE431" s="166">
        <f>Industrias!S434</f>
        <v>0</v>
      </c>
      <c r="AF431" s="167" cm="1">
        <f t="array" ref="AF431">NoteEcolo(U431)</f>
        <v>0</v>
      </c>
      <c r="AG431" s="167">
        <f>PI()*(Trees[[#This Row],[Diam]]/2)^2</f>
        <v>0</v>
      </c>
      <c r="AH431" s="167">
        <f>IF(ISNA(IF(VLOOKUP(Trees[[#This Row],[Arbol]],Equipos!C:F, 2, FALSE)="Cortar",1,0)),0, IF(VLOOKUP(Trees[[#This Row],[Arbol]],Equipos!C:F, 2, FALSE)="Cortar",1,0))</f>
        <v>0</v>
      </c>
      <c r="AI431" s="167">
        <f t="array" aca="1" ref="AI431" ca="1">SUM(1*(NumCoupes=B431))</f>
        <v>2</v>
      </c>
    </row>
    <row r="432" spans="2:35">
      <c r="B432" s="154"/>
      <c r="C432" s="155"/>
      <c r="D432" s="156"/>
      <c r="E432" s="157"/>
      <c r="F432" s="158"/>
      <c r="G432" s="159"/>
      <c r="H432" s="154"/>
      <c r="I432" s="155"/>
      <c r="J432" s="156"/>
      <c r="K432" s="156"/>
      <c r="L432" s="154"/>
      <c r="M432" s="154"/>
      <c r="N432" s="154"/>
      <c r="O432" s="155"/>
      <c r="P432" s="160"/>
      <c r="Q432" s="154"/>
      <c r="R432" s="154"/>
      <c r="S432" s="154"/>
      <c r="T432" s="158"/>
      <c r="U432" s="159"/>
      <c r="V432" s="161"/>
      <c r="W432" s="161"/>
      <c r="X432" s="161"/>
      <c r="Y432" s="161"/>
      <c r="Z432" s="162">
        <f t="shared" si="18"/>
        <v>0</v>
      </c>
      <c r="AA432" s="163">
        <f t="shared" si="19"/>
        <v>0</v>
      </c>
      <c r="AB432" s="431">
        <f>(3.14/4)*(Trees[[#This Row],[Diam]]/100)^2</f>
        <v>0</v>
      </c>
      <c r="AC432" s="164">
        <f>Trees[[#This Row],[Volumen]]</f>
        <v>0</v>
      </c>
      <c r="AD432" s="165" t="str">
        <f t="shared" si="20"/>
        <v>D</v>
      </c>
      <c r="AE432" s="166">
        <f>Industrias!S435</f>
        <v>0</v>
      </c>
      <c r="AF432" s="167" cm="1">
        <f t="array" ref="AF432">NoteEcolo(U432)</f>
        <v>0</v>
      </c>
      <c r="AG432" s="167">
        <f>PI()*(Trees[[#This Row],[Diam]]/2)^2</f>
        <v>0</v>
      </c>
      <c r="AH432" s="167">
        <f>IF(ISNA(IF(VLOOKUP(Trees[[#This Row],[Arbol]],Equipos!C:F, 2, FALSE)="Cortar",1,0)),0, IF(VLOOKUP(Trees[[#This Row],[Arbol]],Equipos!C:F, 2, FALSE)="Cortar",1,0))</f>
        <v>0</v>
      </c>
      <c r="AI432" s="167">
        <f t="array" aca="1" ref="AI432" ca="1">SUM(1*(NumCoupes=B432))</f>
        <v>2</v>
      </c>
    </row>
    <row r="433" spans="2:35">
      <c r="B433" s="154"/>
      <c r="C433" s="155"/>
      <c r="D433" s="156"/>
      <c r="E433" s="157"/>
      <c r="F433" s="158"/>
      <c r="G433" s="159"/>
      <c r="H433" s="154"/>
      <c r="I433" s="155"/>
      <c r="J433" s="156"/>
      <c r="K433" s="156"/>
      <c r="L433" s="154"/>
      <c r="M433" s="154"/>
      <c r="N433" s="154"/>
      <c r="O433" s="155"/>
      <c r="P433" s="160"/>
      <c r="Q433" s="154"/>
      <c r="R433" s="154"/>
      <c r="S433" s="154"/>
      <c r="T433" s="158"/>
      <c r="U433" s="159"/>
      <c r="V433" s="161"/>
      <c r="W433" s="161"/>
      <c r="X433" s="161"/>
      <c r="Y433" s="161"/>
      <c r="Z433" s="162">
        <f t="shared" si="18"/>
        <v>0</v>
      </c>
      <c r="AA433" s="163">
        <f t="shared" si="19"/>
        <v>0</v>
      </c>
      <c r="AB433" s="431">
        <f>(3.14/4)*(Trees[[#This Row],[Diam]]/100)^2</f>
        <v>0</v>
      </c>
      <c r="AC433" s="164">
        <f>Trees[[#This Row],[Volumen]]</f>
        <v>0</v>
      </c>
      <c r="AD433" s="165" t="str">
        <f t="shared" si="20"/>
        <v>D</v>
      </c>
      <c r="AE433" s="166">
        <f>Industrias!S436</f>
        <v>0</v>
      </c>
      <c r="AF433" s="167" cm="1">
        <f t="array" ref="AF433">NoteEcolo(U433)</f>
        <v>0</v>
      </c>
      <c r="AG433" s="167">
        <f>PI()*(Trees[[#This Row],[Diam]]/2)^2</f>
        <v>0</v>
      </c>
      <c r="AH433" s="167">
        <f>IF(ISNA(IF(VLOOKUP(Trees[[#This Row],[Arbol]],Equipos!C:F, 2, FALSE)="Cortar",1,0)),0, IF(VLOOKUP(Trees[[#This Row],[Arbol]],Equipos!C:F, 2, FALSE)="Cortar",1,0))</f>
        <v>0</v>
      </c>
      <c r="AI433" s="167">
        <f t="array" aca="1" ref="AI433" ca="1">SUM(1*(NumCoupes=B433))</f>
        <v>2</v>
      </c>
    </row>
    <row r="434" spans="2:35">
      <c r="B434" s="154"/>
      <c r="C434" s="155"/>
      <c r="D434" s="156"/>
      <c r="E434" s="157"/>
      <c r="F434" s="158"/>
      <c r="G434" s="159"/>
      <c r="H434" s="154"/>
      <c r="I434" s="155"/>
      <c r="J434" s="156"/>
      <c r="K434" s="156"/>
      <c r="L434" s="154"/>
      <c r="M434" s="154"/>
      <c r="N434" s="154"/>
      <c r="O434" s="155"/>
      <c r="P434" s="160"/>
      <c r="Q434" s="154"/>
      <c r="R434" s="154"/>
      <c r="S434" s="154"/>
      <c r="T434" s="158"/>
      <c r="U434" s="159"/>
      <c r="V434" s="161"/>
      <c r="W434" s="161"/>
      <c r="X434" s="161"/>
      <c r="Y434" s="161"/>
      <c r="Z434" s="162">
        <f t="shared" si="18"/>
        <v>0</v>
      </c>
      <c r="AA434" s="163">
        <f t="shared" si="19"/>
        <v>0</v>
      </c>
      <c r="AB434" s="431">
        <f>(3.14/4)*(Trees[[#This Row],[Diam]]/100)^2</f>
        <v>0</v>
      </c>
      <c r="AC434" s="164">
        <f>Trees[[#This Row],[Volumen]]</f>
        <v>0</v>
      </c>
      <c r="AD434" s="165" t="str">
        <f t="shared" si="20"/>
        <v>D</v>
      </c>
      <c r="AE434" s="166">
        <f>Industrias!S437</f>
        <v>0</v>
      </c>
      <c r="AF434" s="167" cm="1">
        <f t="array" ref="AF434">NoteEcolo(U434)</f>
        <v>0</v>
      </c>
      <c r="AG434" s="167">
        <f>PI()*(Trees[[#This Row],[Diam]]/2)^2</f>
        <v>0</v>
      </c>
      <c r="AH434" s="167">
        <f>IF(ISNA(IF(VLOOKUP(Trees[[#This Row],[Arbol]],Equipos!C:F, 2, FALSE)="Cortar",1,0)),0, IF(VLOOKUP(Trees[[#This Row],[Arbol]],Equipos!C:F, 2, FALSE)="Cortar",1,0))</f>
        <v>0</v>
      </c>
      <c r="AI434" s="167">
        <f t="array" aca="1" ref="AI434" ca="1">SUM(1*(NumCoupes=B434))</f>
        <v>2</v>
      </c>
    </row>
    <row r="435" spans="2:35">
      <c r="B435" s="154"/>
      <c r="C435" s="155"/>
      <c r="D435" s="156"/>
      <c r="E435" s="157"/>
      <c r="F435" s="158"/>
      <c r="G435" s="159"/>
      <c r="H435" s="154"/>
      <c r="I435" s="155"/>
      <c r="J435" s="156"/>
      <c r="K435" s="156"/>
      <c r="L435" s="154"/>
      <c r="M435" s="154"/>
      <c r="N435" s="154"/>
      <c r="O435" s="155"/>
      <c r="P435" s="160"/>
      <c r="Q435" s="154"/>
      <c r="R435" s="154"/>
      <c r="S435" s="154"/>
      <c r="T435" s="158"/>
      <c r="U435" s="159"/>
      <c r="V435" s="161"/>
      <c r="W435" s="161"/>
      <c r="X435" s="161"/>
      <c r="Y435" s="161"/>
      <c r="Z435" s="162">
        <f t="shared" si="18"/>
        <v>0</v>
      </c>
      <c r="AA435" s="163">
        <f t="shared" si="19"/>
        <v>0</v>
      </c>
      <c r="AB435" s="431">
        <f>(3.14/4)*(Trees[[#This Row],[Diam]]/100)^2</f>
        <v>0</v>
      </c>
      <c r="AC435" s="164">
        <f>Trees[[#This Row],[Volumen]]</f>
        <v>0</v>
      </c>
      <c r="AD435" s="165" t="str">
        <f t="shared" si="20"/>
        <v>D</v>
      </c>
      <c r="AE435" s="166">
        <f>Industrias!S438</f>
        <v>0</v>
      </c>
      <c r="AF435" s="167" cm="1">
        <f t="array" ref="AF435">NoteEcolo(U435)</f>
        <v>0</v>
      </c>
      <c r="AG435" s="167">
        <f>PI()*(Trees[[#This Row],[Diam]]/2)^2</f>
        <v>0</v>
      </c>
      <c r="AH435" s="167">
        <f>IF(ISNA(IF(VLOOKUP(Trees[[#This Row],[Arbol]],Equipos!C:F, 2, FALSE)="Cortar",1,0)),0, IF(VLOOKUP(Trees[[#This Row],[Arbol]],Equipos!C:F, 2, FALSE)="Cortar",1,0))</f>
        <v>0</v>
      </c>
      <c r="AI435" s="167">
        <f t="array" aca="1" ref="AI435" ca="1">SUM(1*(NumCoupes=B435))</f>
        <v>2</v>
      </c>
    </row>
    <row r="436" spans="2:35">
      <c r="B436" s="154"/>
      <c r="C436" s="155"/>
      <c r="D436" s="156"/>
      <c r="E436" s="157"/>
      <c r="F436" s="158"/>
      <c r="G436" s="159"/>
      <c r="H436" s="154"/>
      <c r="I436" s="155"/>
      <c r="J436" s="156"/>
      <c r="K436" s="156"/>
      <c r="L436" s="154"/>
      <c r="M436" s="154"/>
      <c r="N436" s="154"/>
      <c r="O436" s="155"/>
      <c r="P436" s="160"/>
      <c r="Q436" s="154"/>
      <c r="R436" s="154"/>
      <c r="S436" s="154"/>
      <c r="T436" s="158"/>
      <c r="U436" s="159"/>
      <c r="V436" s="161"/>
      <c r="W436" s="161"/>
      <c r="X436" s="161"/>
      <c r="Y436" s="161"/>
      <c r="Z436" s="162">
        <f t="shared" si="18"/>
        <v>0</v>
      </c>
      <c r="AA436" s="163">
        <f t="shared" si="19"/>
        <v>0</v>
      </c>
      <c r="AB436" s="431">
        <f>(3.14/4)*(Trees[[#This Row],[Diam]]/100)^2</f>
        <v>0</v>
      </c>
      <c r="AC436" s="164">
        <f>Trees[[#This Row],[Volumen]]</f>
        <v>0</v>
      </c>
      <c r="AD436" s="165" t="str">
        <f t="shared" si="20"/>
        <v>D</v>
      </c>
      <c r="AE436" s="166">
        <f>Industrias!S439</f>
        <v>0</v>
      </c>
      <c r="AF436" s="167" cm="1">
        <f t="array" ref="AF436">NoteEcolo(U436)</f>
        <v>0</v>
      </c>
      <c r="AG436" s="167">
        <f>PI()*(Trees[[#This Row],[Diam]]/2)^2</f>
        <v>0</v>
      </c>
      <c r="AH436" s="167">
        <f>IF(ISNA(IF(VLOOKUP(Trees[[#This Row],[Arbol]],Equipos!C:F, 2, FALSE)="Cortar",1,0)),0, IF(VLOOKUP(Trees[[#This Row],[Arbol]],Equipos!C:F, 2, FALSE)="Cortar",1,0))</f>
        <v>0</v>
      </c>
      <c r="AI436" s="167">
        <f t="array" aca="1" ref="AI436" ca="1">SUM(1*(NumCoupes=B436))</f>
        <v>2</v>
      </c>
    </row>
    <row r="437" spans="2:35">
      <c r="B437" s="154"/>
      <c r="C437" s="155"/>
      <c r="D437" s="156"/>
      <c r="E437" s="157"/>
      <c r="F437" s="158"/>
      <c r="G437" s="159"/>
      <c r="H437" s="154"/>
      <c r="I437" s="155"/>
      <c r="J437" s="156"/>
      <c r="K437" s="156"/>
      <c r="L437" s="154"/>
      <c r="M437" s="154"/>
      <c r="N437" s="154"/>
      <c r="O437" s="155"/>
      <c r="P437" s="160"/>
      <c r="Q437" s="154"/>
      <c r="R437" s="154"/>
      <c r="S437" s="154"/>
      <c r="T437" s="158"/>
      <c r="U437" s="159"/>
      <c r="V437" s="161"/>
      <c r="W437" s="161"/>
      <c r="X437" s="161"/>
      <c r="Y437" s="161"/>
      <c r="Z437" s="162">
        <f t="shared" si="18"/>
        <v>0</v>
      </c>
      <c r="AA437" s="163">
        <f t="shared" si="19"/>
        <v>0</v>
      </c>
      <c r="AB437" s="431">
        <f>(3.14/4)*(Trees[[#This Row],[Diam]]/100)^2</f>
        <v>0</v>
      </c>
      <c r="AC437" s="164">
        <f>Trees[[#This Row],[Volumen]]</f>
        <v>0</v>
      </c>
      <c r="AD437" s="165" t="str">
        <f t="shared" si="20"/>
        <v>D</v>
      </c>
      <c r="AE437" s="166">
        <f>Industrias!S440</f>
        <v>0</v>
      </c>
      <c r="AF437" s="167" cm="1">
        <f t="array" ref="AF437">NoteEcolo(U437)</f>
        <v>0</v>
      </c>
      <c r="AG437" s="167">
        <f>PI()*(Trees[[#This Row],[Diam]]/2)^2</f>
        <v>0</v>
      </c>
      <c r="AH437" s="167">
        <f>IF(ISNA(IF(VLOOKUP(Trees[[#This Row],[Arbol]],Equipos!C:F, 2, FALSE)="Cortar",1,0)),0, IF(VLOOKUP(Trees[[#This Row],[Arbol]],Equipos!C:F, 2, FALSE)="Cortar",1,0))</f>
        <v>0</v>
      </c>
      <c r="AI437" s="167">
        <f t="array" aca="1" ref="AI437" ca="1">SUM(1*(NumCoupes=B437))</f>
        <v>2</v>
      </c>
    </row>
    <row r="438" spans="2:35">
      <c r="B438" s="154"/>
      <c r="C438" s="155"/>
      <c r="D438" s="156"/>
      <c r="E438" s="157"/>
      <c r="F438" s="158"/>
      <c r="G438" s="159"/>
      <c r="H438" s="154"/>
      <c r="I438" s="155"/>
      <c r="J438" s="156"/>
      <c r="K438" s="156"/>
      <c r="L438" s="154"/>
      <c r="M438" s="154"/>
      <c r="N438" s="154"/>
      <c r="O438" s="155"/>
      <c r="P438" s="160"/>
      <c r="Q438" s="154"/>
      <c r="R438" s="154"/>
      <c r="S438" s="154"/>
      <c r="T438" s="158"/>
      <c r="U438" s="159"/>
      <c r="V438" s="161"/>
      <c r="W438" s="161"/>
      <c r="X438" s="161"/>
      <c r="Y438" s="161"/>
      <c r="Z438" s="162">
        <f t="shared" si="18"/>
        <v>0</v>
      </c>
      <c r="AA438" s="163">
        <f t="shared" si="19"/>
        <v>0</v>
      </c>
      <c r="AB438" s="431">
        <f>(3.14/4)*(Trees[[#This Row],[Diam]]/100)^2</f>
        <v>0</v>
      </c>
      <c r="AC438" s="164">
        <f>Trees[[#This Row],[Volumen]]</f>
        <v>0</v>
      </c>
      <c r="AD438" s="165" t="str">
        <f t="shared" si="20"/>
        <v>D</v>
      </c>
      <c r="AE438" s="166">
        <f>Industrias!S441</f>
        <v>0</v>
      </c>
      <c r="AF438" s="167" cm="1">
        <f t="array" ref="AF438">NoteEcolo(U438)</f>
        <v>0</v>
      </c>
      <c r="AG438" s="167">
        <f>PI()*(Trees[[#This Row],[Diam]]/2)^2</f>
        <v>0</v>
      </c>
      <c r="AH438" s="167">
        <f>IF(ISNA(IF(VLOOKUP(Trees[[#This Row],[Arbol]],Equipos!C:F, 2, FALSE)="Cortar",1,0)),0, IF(VLOOKUP(Trees[[#This Row],[Arbol]],Equipos!C:F, 2, FALSE)="Cortar",1,0))</f>
        <v>0</v>
      </c>
      <c r="AI438" s="167">
        <f t="array" aca="1" ref="AI438" ca="1">SUM(1*(NumCoupes=B438))</f>
        <v>2</v>
      </c>
    </row>
    <row r="439" spans="2:35">
      <c r="B439" s="154"/>
      <c r="C439" s="155"/>
      <c r="D439" s="156"/>
      <c r="E439" s="157"/>
      <c r="F439" s="158"/>
      <c r="G439" s="159"/>
      <c r="H439" s="154"/>
      <c r="I439" s="155"/>
      <c r="J439" s="156"/>
      <c r="K439" s="156"/>
      <c r="L439" s="154"/>
      <c r="M439" s="154"/>
      <c r="N439" s="154"/>
      <c r="O439" s="155"/>
      <c r="P439" s="160"/>
      <c r="Q439" s="154"/>
      <c r="R439" s="154"/>
      <c r="S439" s="154"/>
      <c r="T439" s="158"/>
      <c r="U439" s="159"/>
      <c r="V439" s="161"/>
      <c r="W439" s="161"/>
      <c r="X439" s="161"/>
      <c r="Y439" s="161"/>
      <c r="Z439" s="162">
        <f t="shared" si="18"/>
        <v>0</v>
      </c>
      <c r="AA439" s="163">
        <f t="shared" si="19"/>
        <v>0</v>
      </c>
      <c r="AB439" s="431">
        <f>(3.14/4)*(Trees[[#This Row],[Diam]]/100)^2</f>
        <v>0</v>
      </c>
      <c r="AC439" s="164">
        <f>Trees[[#This Row],[Volumen]]</f>
        <v>0</v>
      </c>
      <c r="AD439" s="165" t="str">
        <f t="shared" si="20"/>
        <v>D</v>
      </c>
      <c r="AE439" s="166">
        <f>Industrias!S442</f>
        <v>0</v>
      </c>
      <c r="AF439" s="167" cm="1">
        <f t="array" ref="AF439">NoteEcolo(U439)</f>
        <v>0</v>
      </c>
      <c r="AG439" s="167">
        <f>PI()*(Trees[[#This Row],[Diam]]/2)^2</f>
        <v>0</v>
      </c>
      <c r="AH439" s="167">
        <f>IF(ISNA(IF(VLOOKUP(Trees[[#This Row],[Arbol]],Equipos!C:F, 2, FALSE)="Cortar",1,0)),0, IF(VLOOKUP(Trees[[#This Row],[Arbol]],Equipos!C:F, 2, FALSE)="Cortar",1,0))</f>
        <v>0</v>
      </c>
      <c r="AI439" s="167">
        <f t="array" aca="1" ref="AI439" ca="1">SUM(1*(NumCoupes=B439))</f>
        <v>2</v>
      </c>
    </row>
    <row r="440" spans="2:35">
      <c r="B440" s="154"/>
      <c r="C440" s="155"/>
      <c r="D440" s="156"/>
      <c r="E440" s="157"/>
      <c r="F440" s="158"/>
      <c r="G440" s="159"/>
      <c r="H440" s="154"/>
      <c r="I440" s="155"/>
      <c r="J440" s="156"/>
      <c r="K440" s="156"/>
      <c r="L440" s="154"/>
      <c r="M440" s="154"/>
      <c r="N440" s="154"/>
      <c r="O440" s="155"/>
      <c r="P440" s="160"/>
      <c r="Q440" s="154"/>
      <c r="R440" s="154"/>
      <c r="S440" s="154"/>
      <c r="T440" s="158"/>
      <c r="U440" s="159"/>
      <c r="V440" s="161"/>
      <c r="W440" s="161"/>
      <c r="X440" s="161"/>
      <c r="Y440" s="161"/>
      <c r="Z440" s="162">
        <f t="shared" si="18"/>
        <v>0</v>
      </c>
      <c r="AA440" s="163">
        <f t="shared" si="19"/>
        <v>0</v>
      </c>
      <c r="AB440" s="431">
        <f>(3.14/4)*(Trees[[#This Row],[Diam]]/100)^2</f>
        <v>0</v>
      </c>
      <c r="AC440" s="164">
        <f>Trees[[#This Row],[Volumen]]</f>
        <v>0</v>
      </c>
      <c r="AD440" s="165" t="str">
        <f t="shared" si="20"/>
        <v>D</v>
      </c>
      <c r="AE440" s="166">
        <f>Industrias!S443</f>
        <v>0</v>
      </c>
      <c r="AF440" s="167" cm="1">
        <f t="array" ref="AF440">NoteEcolo(U440)</f>
        <v>0</v>
      </c>
      <c r="AG440" s="167">
        <f>PI()*(Trees[[#This Row],[Diam]]/2)^2</f>
        <v>0</v>
      </c>
      <c r="AH440" s="167">
        <f>IF(ISNA(IF(VLOOKUP(Trees[[#This Row],[Arbol]],Equipos!C:F, 2, FALSE)="Cortar",1,0)),0, IF(VLOOKUP(Trees[[#This Row],[Arbol]],Equipos!C:F, 2, FALSE)="Cortar",1,0))</f>
        <v>0</v>
      </c>
      <c r="AI440" s="167">
        <f t="array" aca="1" ref="AI440" ca="1">SUM(1*(NumCoupes=B440))</f>
        <v>2</v>
      </c>
    </row>
    <row r="441" spans="2:35">
      <c r="B441" s="154"/>
      <c r="C441" s="155"/>
      <c r="D441" s="156"/>
      <c r="E441" s="157"/>
      <c r="F441" s="158"/>
      <c r="G441" s="159"/>
      <c r="H441" s="154"/>
      <c r="I441" s="155"/>
      <c r="J441" s="156"/>
      <c r="K441" s="156"/>
      <c r="L441" s="154"/>
      <c r="M441" s="154"/>
      <c r="N441" s="154"/>
      <c r="O441" s="155"/>
      <c r="P441" s="160"/>
      <c r="Q441" s="154"/>
      <c r="R441" s="154"/>
      <c r="S441" s="154"/>
      <c r="T441" s="158"/>
      <c r="U441" s="159"/>
      <c r="V441" s="161"/>
      <c r="W441" s="161"/>
      <c r="X441" s="161"/>
      <c r="Y441" s="161"/>
      <c r="Z441" s="162">
        <f t="shared" si="18"/>
        <v>0</v>
      </c>
      <c r="AA441" s="163">
        <f t="shared" si="19"/>
        <v>0</v>
      </c>
      <c r="AB441" s="431">
        <f>(3.14/4)*(Trees[[#This Row],[Diam]]/100)^2</f>
        <v>0</v>
      </c>
      <c r="AC441" s="164">
        <f>Trees[[#This Row],[Volumen]]</f>
        <v>0</v>
      </c>
      <c r="AD441" s="165" t="str">
        <f t="shared" si="20"/>
        <v>D</v>
      </c>
      <c r="AE441" s="166">
        <f>Industrias!S444</f>
        <v>0</v>
      </c>
      <c r="AF441" s="167" cm="1">
        <f t="array" ref="AF441">NoteEcolo(U441)</f>
        <v>0</v>
      </c>
      <c r="AG441" s="167">
        <f>PI()*(Trees[[#This Row],[Diam]]/2)^2</f>
        <v>0</v>
      </c>
      <c r="AH441" s="167">
        <f>IF(ISNA(IF(VLOOKUP(Trees[[#This Row],[Arbol]],Equipos!C:F, 2, FALSE)="Cortar",1,0)),0, IF(VLOOKUP(Trees[[#This Row],[Arbol]],Equipos!C:F, 2, FALSE)="Cortar",1,0))</f>
        <v>0</v>
      </c>
      <c r="AI441" s="167">
        <f t="array" aca="1" ref="AI441" ca="1">SUM(1*(NumCoupes=B441))</f>
        <v>2</v>
      </c>
    </row>
    <row r="442" spans="2:35">
      <c r="B442" s="154"/>
      <c r="C442" s="155"/>
      <c r="D442" s="156"/>
      <c r="E442" s="157"/>
      <c r="F442" s="158"/>
      <c r="G442" s="159"/>
      <c r="H442" s="154"/>
      <c r="I442" s="155"/>
      <c r="J442" s="156"/>
      <c r="K442" s="156"/>
      <c r="L442" s="154"/>
      <c r="M442" s="154"/>
      <c r="N442" s="154"/>
      <c r="O442" s="155"/>
      <c r="P442" s="160"/>
      <c r="Q442" s="154"/>
      <c r="R442" s="154"/>
      <c r="S442" s="154"/>
      <c r="T442" s="158"/>
      <c r="U442" s="159"/>
      <c r="V442" s="161"/>
      <c r="W442" s="161"/>
      <c r="X442" s="161"/>
      <c r="Y442" s="161"/>
      <c r="Z442" s="162">
        <f t="shared" si="18"/>
        <v>0</v>
      </c>
      <c r="AA442" s="163">
        <f t="shared" si="19"/>
        <v>0</v>
      </c>
      <c r="AB442" s="431">
        <f>(3.14/4)*(Trees[[#This Row],[Diam]]/100)^2</f>
        <v>0</v>
      </c>
      <c r="AC442" s="164">
        <f>Trees[[#This Row],[Volumen]]</f>
        <v>0</v>
      </c>
      <c r="AD442" s="165" t="str">
        <f t="shared" si="20"/>
        <v>D</v>
      </c>
      <c r="AE442" s="166">
        <f>Industrias!S445</f>
        <v>0</v>
      </c>
      <c r="AF442" s="167" cm="1">
        <f t="array" ref="AF442">NoteEcolo(U442)</f>
        <v>0</v>
      </c>
      <c r="AG442" s="167">
        <f>PI()*(Trees[[#This Row],[Diam]]/2)^2</f>
        <v>0</v>
      </c>
      <c r="AH442" s="167">
        <f>IF(ISNA(IF(VLOOKUP(Trees[[#This Row],[Arbol]],Equipos!C:F, 2, FALSE)="Cortar",1,0)),0, IF(VLOOKUP(Trees[[#This Row],[Arbol]],Equipos!C:F, 2, FALSE)="Cortar",1,0))</f>
        <v>0</v>
      </c>
      <c r="AI442" s="167">
        <f t="array" aca="1" ref="AI442" ca="1">SUM(1*(NumCoupes=B442))</f>
        <v>2</v>
      </c>
    </row>
    <row r="443" spans="2:35">
      <c r="B443" s="154"/>
      <c r="C443" s="155"/>
      <c r="D443" s="156"/>
      <c r="E443" s="157"/>
      <c r="F443" s="158"/>
      <c r="G443" s="159"/>
      <c r="H443" s="154"/>
      <c r="I443" s="155"/>
      <c r="J443" s="156"/>
      <c r="K443" s="156"/>
      <c r="L443" s="154"/>
      <c r="M443" s="154"/>
      <c r="N443" s="154"/>
      <c r="O443" s="155"/>
      <c r="P443" s="160"/>
      <c r="Q443" s="154"/>
      <c r="R443" s="154"/>
      <c r="S443" s="154"/>
      <c r="T443" s="158"/>
      <c r="U443" s="159"/>
      <c r="V443" s="161"/>
      <c r="W443" s="161"/>
      <c r="X443" s="161"/>
      <c r="Y443" s="161"/>
      <c r="Z443" s="162">
        <f t="shared" si="18"/>
        <v>0</v>
      </c>
      <c r="AA443" s="163">
        <f t="shared" si="19"/>
        <v>0</v>
      </c>
      <c r="AB443" s="431">
        <f>(3.14/4)*(Trees[[#This Row],[Diam]]/100)^2</f>
        <v>0</v>
      </c>
      <c r="AC443" s="164">
        <f>Trees[[#This Row],[Volumen]]</f>
        <v>0</v>
      </c>
      <c r="AD443" s="165" t="str">
        <f t="shared" si="20"/>
        <v>D</v>
      </c>
      <c r="AE443" s="166">
        <f>Industrias!S446</f>
        <v>0</v>
      </c>
      <c r="AF443" s="167" cm="1">
        <f t="array" ref="AF443">NoteEcolo(U443)</f>
        <v>0</v>
      </c>
      <c r="AG443" s="167">
        <f>PI()*(Trees[[#This Row],[Diam]]/2)^2</f>
        <v>0</v>
      </c>
      <c r="AH443" s="167">
        <f>IF(ISNA(IF(VLOOKUP(Trees[[#This Row],[Arbol]],Equipos!C:F, 2, FALSE)="Cortar",1,0)),0, IF(VLOOKUP(Trees[[#This Row],[Arbol]],Equipos!C:F, 2, FALSE)="Cortar",1,0))</f>
        <v>0</v>
      </c>
      <c r="AI443" s="167">
        <f t="array" aca="1" ref="AI443" ca="1">SUM(1*(NumCoupes=B443))</f>
        <v>2</v>
      </c>
    </row>
    <row r="444" spans="2:35">
      <c r="B444" s="154"/>
      <c r="C444" s="155"/>
      <c r="D444" s="156"/>
      <c r="E444" s="157"/>
      <c r="F444" s="158"/>
      <c r="G444" s="159"/>
      <c r="H444" s="154"/>
      <c r="I444" s="155"/>
      <c r="J444" s="156"/>
      <c r="K444" s="156"/>
      <c r="L444" s="154"/>
      <c r="M444" s="154"/>
      <c r="N444" s="154"/>
      <c r="O444" s="155"/>
      <c r="P444" s="160"/>
      <c r="Q444" s="154"/>
      <c r="R444" s="154"/>
      <c r="S444" s="154"/>
      <c r="T444" s="158"/>
      <c r="U444" s="159"/>
      <c r="V444" s="161"/>
      <c r="W444" s="161"/>
      <c r="X444" s="161"/>
      <c r="Y444" s="161"/>
      <c r="Z444" s="162">
        <f t="shared" si="18"/>
        <v>0</v>
      </c>
      <c r="AA444" s="163">
        <f t="shared" si="19"/>
        <v>0</v>
      </c>
      <c r="AB444" s="431">
        <f>(3.14/4)*(Trees[[#This Row],[Diam]]/100)^2</f>
        <v>0</v>
      </c>
      <c r="AC444" s="164">
        <f>Trees[[#This Row],[Volumen]]</f>
        <v>0</v>
      </c>
      <c r="AD444" s="165" t="str">
        <f t="shared" si="20"/>
        <v>D</v>
      </c>
      <c r="AE444" s="166">
        <f>Industrias!S447</f>
        <v>0</v>
      </c>
      <c r="AF444" s="167" cm="1">
        <f t="array" ref="AF444">NoteEcolo(U444)</f>
        <v>0</v>
      </c>
      <c r="AG444" s="167">
        <f>PI()*(Trees[[#This Row],[Diam]]/2)^2</f>
        <v>0</v>
      </c>
      <c r="AH444" s="167">
        <f>IF(ISNA(IF(VLOOKUP(Trees[[#This Row],[Arbol]],Equipos!C:F, 2, FALSE)="Cortar",1,0)),0, IF(VLOOKUP(Trees[[#This Row],[Arbol]],Equipos!C:F, 2, FALSE)="Cortar",1,0))</f>
        <v>0</v>
      </c>
      <c r="AI444" s="167">
        <f t="array" aca="1" ref="AI444" ca="1">SUM(1*(NumCoupes=B444))</f>
        <v>2</v>
      </c>
    </row>
    <row r="445" spans="2:35">
      <c r="B445" s="154"/>
      <c r="C445" s="155"/>
      <c r="D445" s="156"/>
      <c r="E445" s="157"/>
      <c r="F445" s="158"/>
      <c r="G445" s="159"/>
      <c r="H445" s="154"/>
      <c r="I445" s="155"/>
      <c r="J445" s="156"/>
      <c r="K445" s="156"/>
      <c r="L445" s="154"/>
      <c r="M445" s="154"/>
      <c r="N445" s="154"/>
      <c r="O445" s="155"/>
      <c r="P445" s="160"/>
      <c r="Q445" s="154"/>
      <c r="R445" s="154"/>
      <c r="S445" s="154"/>
      <c r="T445" s="158"/>
      <c r="U445" s="159"/>
      <c r="V445" s="161"/>
      <c r="W445" s="161"/>
      <c r="X445" s="161"/>
      <c r="Y445" s="161"/>
      <c r="Z445" s="162">
        <f t="shared" si="18"/>
        <v>0</v>
      </c>
      <c r="AA445" s="163">
        <f t="shared" si="19"/>
        <v>0</v>
      </c>
      <c r="AB445" s="431">
        <f>(3.14/4)*(Trees[[#This Row],[Diam]]/100)^2</f>
        <v>0</v>
      </c>
      <c r="AC445" s="164">
        <f>Trees[[#This Row],[Volumen]]</f>
        <v>0</v>
      </c>
      <c r="AD445" s="165" t="str">
        <f t="shared" si="20"/>
        <v>D</v>
      </c>
      <c r="AE445" s="166">
        <f>Industrias!S448</f>
        <v>0</v>
      </c>
      <c r="AF445" s="167" cm="1">
        <f t="array" ref="AF445">NoteEcolo(U445)</f>
        <v>0</v>
      </c>
      <c r="AG445" s="167">
        <f>PI()*(Trees[[#This Row],[Diam]]/2)^2</f>
        <v>0</v>
      </c>
      <c r="AH445" s="167">
        <f>IF(ISNA(IF(VLOOKUP(Trees[[#This Row],[Arbol]],Equipos!C:F, 2, FALSE)="Cortar",1,0)),0, IF(VLOOKUP(Trees[[#This Row],[Arbol]],Equipos!C:F, 2, FALSE)="Cortar",1,0))</f>
        <v>0</v>
      </c>
      <c r="AI445" s="167">
        <f t="array" aca="1" ref="AI445" ca="1">SUM(1*(NumCoupes=B445))</f>
        <v>2</v>
      </c>
    </row>
    <row r="446" spans="2:35">
      <c r="B446" s="154"/>
      <c r="C446" s="155"/>
      <c r="D446" s="156"/>
      <c r="E446" s="157"/>
      <c r="F446" s="158"/>
      <c r="G446" s="159"/>
      <c r="H446" s="154"/>
      <c r="I446" s="155"/>
      <c r="J446" s="156"/>
      <c r="K446" s="156"/>
      <c r="L446" s="154"/>
      <c r="M446" s="154"/>
      <c r="N446" s="154"/>
      <c r="O446" s="155"/>
      <c r="P446" s="160"/>
      <c r="Q446" s="154"/>
      <c r="R446" s="154"/>
      <c r="S446" s="154"/>
      <c r="T446" s="158"/>
      <c r="U446" s="159"/>
      <c r="V446" s="161"/>
      <c r="W446" s="161"/>
      <c r="X446" s="161"/>
      <c r="Y446" s="161"/>
      <c r="Z446" s="162">
        <f t="shared" si="18"/>
        <v>0</v>
      </c>
      <c r="AA446" s="163">
        <f t="shared" si="19"/>
        <v>0</v>
      </c>
      <c r="AB446" s="431">
        <f>(3.14/4)*(Trees[[#This Row],[Diam]]/100)^2</f>
        <v>0</v>
      </c>
      <c r="AC446" s="164">
        <f>Trees[[#This Row],[Volumen]]</f>
        <v>0</v>
      </c>
      <c r="AD446" s="165" t="str">
        <f t="shared" si="20"/>
        <v>D</v>
      </c>
      <c r="AE446" s="166">
        <f>Industrias!S449</f>
        <v>0</v>
      </c>
      <c r="AF446" s="167" cm="1">
        <f t="array" ref="AF446">NoteEcolo(U446)</f>
        <v>0</v>
      </c>
      <c r="AG446" s="167">
        <f>PI()*(Trees[[#This Row],[Diam]]/2)^2</f>
        <v>0</v>
      </c>
      <c r="AH446" s="167">
        <f>IF(ISNA(IF(VLOOKUP(Trees[[#This Row],[Arbol]],Equipos!C:F, 2, FALSE)="Cortar",1,0)),0, IF(VLOOKUP(Trees[[#This Row],[Arbol]],Equipos!C:F, 2, FALSE)="Cortar",1,0))</f>
        <v>0</v>
      </c>
      <c r="AI446" s="167">
        <f t="array" aca="1" ref="AI446" ca="1">SUM(1*(NumCoupes=B446))</f>
        <v>2</v>
      </c>
    </row>
    <row r="447" spans="2:35">
      <c r="B447" s="154"/>
      <c r="C447" s="155"/>
      <c r="D447" s="156"/>
      <c r="E447" s="157"/>
      <c r="F447" s="158"/>
      <c r="G447" s="159"/>
      <c r="H447" s="154"/>
      <c r="I447" s="155"/>
      <c r="J447" s="156"/>
      <c r="K447" s="156"/>
      <c r="L447" s="154"/>
      <c r="M447" s="154"/>
      <c r="N447" s="154"/>
      <c r="O447" s="155"/>
      <c r="P447" s="160"/>
      <c r="Q447" s="154"/>
      <c r="R447" s="154"/>
      <c r="S447" s="154"/>
      <c r="T447" s="158"/>
      <c r="U447" s="159"/>
      <c r="V447" s="161"/>
      <c r="W447" s="161"/>
      <c r="X447" s="161"/>
      <c r="Y447" s="161"/>
      <c r="Z447" s="162">
        <f t="shared" si="18"/>
        <v>0</v>
      </c>
      <c r="AA447" s="163">
        <f t="shared" si="19"/>
        <v>0</v>
      </c>
      <c r="AB447" s="431">
        <f>(3.14/4)*(Trees[[#This Row],[Diam]]/100)^2</f>
        <v>0</v>
      </c>
      <c r="AC447" s="164">
        <f>Trees[[#This Row],[Volumen]]</f>
        <v>0</v>
      </c>
      <c r="AD447" s="165" t="str">
        <f t="shared" si="20"/>
        <v>D</v>
      </c>
      <c r="AE447" s="166">
        <f>Industrias!S450</f>
        <v>0</v>
      </c>
      <c r="AF447" s="167" cm="1">
        <f t="array" ref="AF447">NoteEcolo(U447)</f>
        <v>0</v>
      </c>
      <c r="AG447" s="167">
        <f>PI()*(Trees[[#This Row],[Diam]]/2)^2</f>
        <v>0</v>
      </c>
      <c r="AH447" s="167">
        <f>IF(ISNA(IF(VLOOKUP(Trees[[#This Row],[Arbol]],Equipos!C:F, 2, FALSE)="Cortar",1,0)),0, IF(VLOOKUP(Trees[[#This Row],[Arbol]],Equipos!C:F, 2, FALSE)="Cortar",1,0))</f>
        <v>0</v>
      </c>
      <c r="AI447" s="167">
        <f t="array" aca="1" ref="AI447" ca="1">SUM(1*(NumCoupes=B447))</f>
        <v>2</v>
      </c>
    </row>
    <row r="448" spans="2:35">
      <c r="B448" s="154"/>
      <c r="C448" s="155"/>
      <c r="D448" s="156"/>
      <c r="E448" s="157"/>
      <c r="F448" s="158"/>
      <c r="G448" s="159"/>
      <c r="H448" s="154"/>
      <c r="I448" s="155"/>
      <c r="J448" s="156"/>
      <c r="K448" s="156"/>
      <c r="L448" s="154"/>
      <c r="M448" s="154"/>
      <c r="N448" s="154"/>
      <c r="O448" s="155"/>
      <c r="P448" s="160"/>
      <c r="Q448" s="154"/>
      <c r="R448" s="154"/>
      <c r="S448" s="154"/>
      <c r="T448" s="158"/>
      <c r="U448" s="159"/>
      <c r="V448" s="161"/>
      <c r="W448" s="161"/>
      <c r="X448" s="161"/>
      <c r="Y448" s="161"/>
      <c r="Z448" s="162">
        <f t="shared" si="18"/>
        <v>0</v>
      </c>
      <c r="AA448" s="163">
        <f t="shared" si="19"/>
        <v>0</v>
      </c>
      <c r="AB448" s="431">
        <f>(3.14/4)*(Trees[[#This Row],[Diam]]/100)^2</f>
        <v>0</v>
      </c>
      <c r="AC448" s="164">
        <f>Trees[[#This Row],[Volumen]]</f>
        <v>0</v>
      </c>
      <c r="AD448" s="165" t="str">
        <f t="shared" si="20"/>
        <v>D</v>
      </c>
      <c r="AE448" s="166">
        <f>Industrias!S451</f>
        <v>0</v>
      </c>
      <c r="AF448" s="167" cm="1">
        <f t="array" ref="AF448">NoteEcolo(U448)</f>
        <v>0</v>
      </c>
      <c r="AG448" s="167">
        <f>PI()*(Trees[[#This Row],[Diam]]/2)^2</f>
        <v>0</v>
      </c>
      <c r="AH448" s="167">
        <f>IF(ISNA(IF(VLOOKUP(Trees[[#This Row],[Arbol]],Equipos!C:F, 2, FALSE)="Cortar",1,0)),0, IF(VLOOKUP(Trees[[#This Row],[Arbol]],Equipos!C:F, 2, FALSE)="Cortar",1,0))</f>
        <v>0</v>
      </c>
      <c r="AI448" s="167">
        <f t="array" aca="1" ref="AI448" ca="1">SUM(1*(NumCoupes=B448))</f>
        <v>2</v>
      </c>
    </row>
    <row r="449" spans="2:35">
      <c r="B449" s="154"/>
      <c r="C449" s="155"/>
      <c r="D449" s="156"/>
      <c r="E449" s="157"/>
      <c r="F449" s="158"/>
      <c r="G449" s="159"/>
      <c r="H449" s="154"/>
      <c r="I449" s="155"/>
      <c r="J449" s="156"/>
      <c r="K449" s="156"/>
      <c r="L449" s="154"/>
      <c r="M449" s="154"/>
      <c r="N449" s="154"/>
      <c r="O449" s="155"/>
      <c r="P449" s="160"/>
      <c r="Q449" s="154"/>
      <c r="R449" s="154"/>
      <c r="S449" s="154"/>
      <c r="T449" s="158"/>
      <c r="U449" s="159"/>
      <c r="V449" s="161"/>
      <c r="W449" s="161"/>
      <c r="X449" s="161"/>
      <c r="Y449" s="161"/>
      <c r="Z449" s="162">
        <f t="shared" si="18"/>
        <v>0</v>
      </c>
      <c r="AA449" s="163">
        <f t="shared" si="19"/>
        <v>0</v>
      </c>
      <c r="AB449" s="431">
        <f>(3.14/4)*(Trees[[#This Row],[Diam]]/100)^2</f>
        <v>0</v>
      </c>
      <c r="AC449" s="164">
        <f>Trees[[#This Row],[Volumen]]</f>
        <v>0</v>
      </c>
      <c r="AD449" s="165" t="str">
        <f t="shared" si="20"/>
        <v>D</v>
      </c>
      <c r="AE449" s="166">
        <f>Industrias!S452</f>
        <v>0</v>
      </c>
      <c r="AF449" s="167" cm="1">
        <f t="array" ref="AF449">NoteEcolo(U449)</f>
        <v>0</v>
      </c>
      <c r="AG449" s="167">
        <f>PI()*(Trees[[#This Row],[Diam]]/2)^2</f>
        <v>0</v>
      </c>
      <c r="AH449" s="167">
        <f>IF(ISNA(IF(VLOOKUP(Trees[[#This Row],[Arbol]],Equipos!C:F, 2, FALSE)="Cortar",1,0)),0, IF(VLOOKUP(Trees[[#This Row],[Arbol]],Equipos!C:F, 2, FALSE)="Cortar",1,0))</f>
        <v>0</v>
      </c>
      <c r="AI449" s="167">
        <f t="array" aca="1" ref="AI449" ca="1">SUM(1*(NumCoupes=B449))</f>
        <v>2</v>
      </c>
    </row>
    <row r="450" spans="2:35">
      <c r="B450" s="154"/>
      <c r="C450" s="155"/>
      <c r="D450" s="156"/>
      <c r="E450" s="157"/>
      <c r="F450" s="158"/>
      <c r="G450" s="159"/>
      <c r="H450" s="154"/>
      <c r="I450" s="155"/>
      <c r="J450" s="156"/>
      <c r="K450" s="156"/>
      <c r="L450" s="154"/>
      <c r="M450" s="154"/>
      <c r="N450" s="154"/>
      <c r="O450" s="155"/>
      <c r="P450" s="160"/>
      <c r="Q450" s="154"/>
      <c r="R450" s="154"/>
      <c r="S450" s="154"/>
      <c r="T450" s="158"/>
      <c r="U450" s="159"/>
      <c r="V450" s="161"/>
      <c r="W450" s="161"/>
      <c r="X450" s="161"/>
      <c r="Y450" s="161"/>
      <c r="Z450" s="162">
        <f t="shared" ref="Z450:Z513" si="21">(H450+I450)/2</f>
        <v>0</v>
      </c>
      <c r="AA450" s="163">
        <f t="shared" ref="AA450:AA513" si="22">INT(Z450/5+0.5)*5</f>
        <v>0</v>
      </c>
      <c r="AB450" s="431">
        <f>(3.14/4)*(Trees[[#This Row],[Diam]]/100)^2</f>
        <v>0</v>
      </c>
      <c r="AC450" s="164">
        <f>Trees[[#This Row],[Volumen]]</f>
        <v>0</v>
      </c>
      <c r="AD450" s="165" t="str">
        <f t="shared" ref="AD450:AD513" si="23">IF(L450&lt;&gt;0,"A",IF(M450&lt;&gt;0,"B",IF(N450&lt;&gt;0,"C","D")))</f>
        <v>D</v>
      </c>
      <c r="AE450" s="166">
        <f>Industrias!S453</f>
        <v>0</v>
      </c>
      <c r="AF450" s="167" cm="1">
        <f t="array" ref="AF450">NoteEcolo(U450)</f>
        <v>0</v>
      </c>
      <c r="AG450" s="167">
        <f>PI()*(Trees[[#This Row],[Diam]]/2)^2</f>
        <v>0</v>
      </c>
      <c r="AH450" s="167">
        <f>IF(ISNA(IF(VLOOKUP(Trees[[#This Row],[Arbol]],Equipos!C:F, 2, FALSE)="Cortar",1,0)),0, IF(VLOOKUP(Trees[[#This Row],[Arbol]],Equipos!C:F, 2, FALSE)="Cortar",1,0))</f>
        <v>0</v>
      </c>
      <c r="AI450" s="167">
        <f t="array" aca="1" ref="AI450" ca="1">SUM(1*(NumCoupes=B450))</f>
        <v>2</v>
      </c>
    </row>
    <row r="451" spans="2:35">
      <c r="B451" s="154"/>
      <c r="C451" s="155"/>
      <c r="D451" s="156"/>
      <c r="E451" s="157"/>
      <c r="F451" s="158"/>
      <c r="G451" s="159"/>
      <c r="H451" s="154"/>
      <c r="I451" s="155"/>
      <c r="J451" s="156"/>
      <c r="K451" s="156"/>
      <c r="L451" s="154"/>
      <c r="M451" s="154"/>
      <c r="N451" s="154"/>
      <c r="O451" s="155"/>
      <c r="P451" s="160"/>
      <c r="Q451" s="154"/>
      <c r="R451" s="154"/>
      <c r="S451" s="154"/>
      <c r="T451" s="158"/>
      <c r="U451" s="159"/>
      <c r="V451" s="161"/>
      <c r="W451" s="161"/>
      <c r="X451" s="161"/>
      <c r="Y451" s="161"/>
      <c r="Z451" s="162">
        <f t="shared" si="21"/>
        <v>0</v>
      </c>
      <c r="AA451" s="163">
        <f t="shared" si="22"/>
        <v>0</v>
      </c>
      <c r="AB451" s="431">
        <f>(3.14/4)*(Trees[[#This Row],[Diam]]/100)^2</f>
        <v>0</v>
      </c>
      <c r="AC451" s="164">
        <f>Trees[[#This Row],[Volumen]]</f>
        <v>0</v>
      </c>
      <c r="AD451" s="165" t="str">
        <f t="shared" si="23"/>
        <v>D</v>
      </c>
      <c r="AE451" s="166">
        <f>Industrias!S454</f>
        <v>0</v>
      </c>
      <c r="AF451" s="167" cm="1">
        <f t="array" ref="AF451">NoteEcolo(U451)</f>
        <v>0</v>
      </c>
      <c r="AG451" s="167">
        <f>PI()*(Trees[[#This Row],[Diam]]/2)^2</f>
        <v>0</v>
      </c>
      <c r="AH451" s="167">
        <f>IF(ISNA(IF(VLOOKUP(Trees[[#This Row],[Arbol]],Equipos!C:F, 2, FALSE)="Cortar",1,0)),0, IF(VLOOKUP(Trees[[#This Row],[Arbol]],Equipos!C:F, 2, FALSE)="Cortar",1,0))</f>
        <v>0</v>
      </c>
      <c r="AI451" s="167">
        <f t="array" aca="1" ref="AI451" ca="1">SUM(1*(NumCoupes=B451))</f>
        <v>2</v>
      </c>
    </row>
    <row r="452" spans="2:35">
      <c r="B452" s="154"/>
      <c r="C452" s="155"/>
      <c r="D452" s="156"/>
      <c r="E452" s="157"/>
      <c r="F452" s="158"/>
      <c r="G452" s="159"/>
      <c r="H452" s="154"/>
      <c r="I452" s="155"/>
      <c r="J452" s="156"/>
      <c r="K452" s="156"/>
      <c r="L452" s="154"/>
      <c r="M452" s="154"/>
      <c r="N452" s="154"/>
      <c r="O452" s="155"/>
      <c r="P452" s="160"/>
      <c r="Q452" s="154"/>
      <c r="R452" s="154"/>
      <c r="S452" s="154"/>
      <c r="T452" s="158"/>
      <c r="U452" s="159"/>
      <c r="V452" s="161"/>
      <c r="W452" s="161"/>
      <c r="X452" s="161"/>
      <c r="Y452" s="161"/>
      <c r="Z452" s="162">
        <f t="shared" si="21"/>
        <v>0</v>
      </c>
      <c r="AA452" s="163">
        <f t="shared" si="22"/>
        <v>0</v>
      </c>
      <c r="AB452" s="431">
        <f>(3.14/4)*(Trees[[#This Row],[Diam]]/100)^2</f>
        <v>0</v>
      </c>
      <c r="AC452" s="164">
        <f>Trees[[#This Row],[Volumen]]</f>
        <v>0</v>
      </c>
      <c r="AD452" s="165" t="str">
        <f t="shared" si="23"/>
        <v>D</v>
      </c>
      <c r="AE452" s="166">
        <f>Industrias!S455</f>
        <v>0</v>
      </c>
      <c r="AF452" s="167" cm="1">
        <f t="array" ref="AF452">NoteEcolo(U452)</f>
        <v>0</v>
      </c>
      <c r="AG452" s="167">
        <f>PI()*(Trees[[#This Row],[Diam]]/2)^2</f>
        <v>0</v>
      </c>
      <c r="AH452" s="167">
        <f>IF(ISNA(IF(VLOOKUP(Trees[[#This Row],[Arbol]],Equipos!C:F, 2, FALSE)="Cortar",1,0)),0, IF(VLOOKUP(Trees[[#This Row],[Arbol]],Equipos!C:F, 2, FALSE)="Cortar",1,0))</f>
        <v>0</v>
      </c>
      <c r="AI452" s="167">
        <f t="array" aca="1" ref="AI452" ca="1">SUM(1*(NumCoupes=B452))</f>
        <v>2</v>
      </c>
    </row>
    <row r="453" spans="2:35">
      <c r="B453" s="154"/>
      <c r="C453" s="155"/>
      <c r="D453" s="156"/>
      <c r="E453" s="157"/>
      <c r="F453" s="158"/>
      <c r="G453" s="159"/>
      <c r="H453" s="154"/>
      <c r="I453" s="155"/>
      <c r="J453" s="156"/>
      <c r="K453" s="156"/>
      <c r="L453" s="154"/>
      <c r="M453" s="154"/>
      <c r="N453" s="154"/>
      <c r="O453" s="155"/>
      <c r="P453" s="160"/>
      <c r="Q453" s="154"/>
      <c r="R453" s="154"/>
      <c r="S453" s="154"/>
      <c r="T453" s="158"/>
      <c r="U453" s="159"/>
      <c r="V453" s="161"/>
      <c r="W453" s="161"/>
      <c r="X453" s="161"/>
      <c r="Y453" s="161"/>
      <c r="Z453" s="162">
        <f t="shared" si="21"/>
        <v>0</v>
      </c>
      <c r="AA453" s="163">
        <f t="shared" si="22"/>
        <v>0</v>
      </c>
      <c r="AB453" s="431">
        <f>(3.14/4)*(Trees[[#This Row],[Diam]]/100)^2</f>
        <v>0</v>
      </c>
      <c r="AC453" s="164">
        <f>Trees[[#This Row],[Volumen]]</f>
        <v>0</v>
      </c>
      <c r="AD453" s="165" t="str">
        <f t="shared" si="23"/>
        <v>D</v>
      </c>
      <c r="AE453" s="166">
        <f>Industrias!S456</f>
        <v>0</v>
      </c>
      <c r="AF453" s="167" cm="1">
        <f t="array" ref="AF453">NoteEcolo(U453)</f>
        <v>0</v>
      </c>
      <c r="AG453" s="167">
        <f>PI()*(Trees[[#This Row],[Diam]]/2)^2</f>
        <v>0</v>
      </c>
      <c r="AH453" s="167">
        <f>IF(ISNA(IF(VLOOKUP(Trees[[#This Row],[Arbol]],Equipos!C:F, 2, FALSE)="Cortar",1,0)),0, IF(VLOOKUP(Trees[[#This Row],[Arbol]],Equipos!C:F, 2, FALSE)="Cortar",1,0))</f>
        <v>0</v>
      </c>
      <c r="AI453" s="167">
        <f t="array" aca="1" ref="AI453" ca="1">SUM(1*(NumCoupes=B453))</f>
        <v>2</v>
      </c>
    </row>
    <row r="454" spans="2:35">
      <c r="B454" s="154"/>
      <c r="C454" s="155"/>
      <c r="D454" s="156"/>
      <c r="E454" s="157"/>
      <c r="F454" s="158"/>
      <c r="G454" s="159"/>
      <c r="H454" s="154"/>
      <c r="I454" s="155"/>
      <c r="J454" s="156"/>
      <c r="K454" s="156"/>
      <c r="L454" s="154"/>
      <c r="M454" s="154"/>
      <c r="N454" s="154"/>
      <c r="O454" s="155"/>
      <c r="P454" s="160"/>
      <c r="Q454" s="154"/>
      <c r="R454" s="154"/>
      <c r="S454" s="154"/>
      <c r="T454" s="158"/>
      <c r="U454" s="159"/>
      <c r="V454" s="161"/>
      <c r="W454" s="161"/>
      <c r="X454" s="161"/>
      <c r="Y454" s="161"/>
      <c r="Z454" s="162">
        <f t="shared" si="21"/>
        <v>0</v>
      </c>
      <c r="AA454" s="163">
        <f t="shared" si="22"/>
        <v>0</v>
      </c>
      <c r="AB454" s="431">
        <f>(3.14/4)*(Trees[[#This Row],[Diam]]/100)^2</f>
        <v>0</v>
      </c>
      <c r="AC454" s="164">
        <f>Trees[[#This Row],[Volumen]]</f>
        <v>0</v>
      </c>
      <c r="AD454" s="165" t="str">
        <f t="shared" si="23"/>
        <v>D</v>
      </c>
      <c r="AE454" s="166">
        <f>Industrias!S457</f>
        <v>0</v>
      </c>
      <c r="AF454" s="167" cm="1">
        <f t="array" ref="AF454">NoteEcolo(U454)</f>
        <v>0</v>
      </c>
      <c r="AG454" s="167">
        <f>PI()*(Trees[[#This Row],[Diam]]/2)^2</f>
        <v>0</v>
      </c>
      <c r="AH454" s="167">
        <f>IF(ISNA(IF(VLOOKUP(Trees[[#This Row],[Arbol]],Equipos!C:F, 2, FALSE)="Cortar",1,0)),0, IF(VLOOKUP(Trees[[#This Row],[Arbol]],Equipos!C:F, 2, FALSE)="Cortar",1,0))</f>
        <v>0</v>
      </c>
      <c r="AI454" s="167">
        <f t="array" aca="1" ref="AI454" ca="1">SUM(1*(NumCoupes=B454))</f>
        <v>2</v>
      </c>
    </row>
    <row r="455" spans="2:35">
      <c r="B455" s="154"/>
      <c r="C455" s="155"/>
      <c r="D455" s="156"/>
      <c r="E455" s="157"/>
      <c r="F455" s="158"/>
      <c r="G455" s="159"/>
      <c r="H455" s="154"/>
      <c r="I455" s="155"/>
      <c r="J455" s="156"/>
      <c r="K455" s="156"/>
      <c r="L455" s="154"/>
      <c r="M455" s="154"/>
      <c r="N455" s="154"/>
      <c r="O455" s="155"/>
      <c r="P455" s="160"/>
      <c r="Q455" s="154"/>
      <c r="R455" s="154"/>
      <c r="S455" s="154"/>
      <c r="T455" s="158"/>
      <c r="U455" s="159"/>
      <c r="V455" s="161"/>
      <c r="W455" s="161"/>
      <c r="X455" s="161"/>
      <c r="Y455" s="161"/>
      <c r="Z455" s="162">
        <f t="shared" si="21"/>
        <v>0</v>
      </c>
      <c r="AA455" s="163">
        <f t="shared" si="22"/>
        <v>0</v>
      </c>
      <c r="AB455" s="431">
        <f>(3.14/4)*(Trees[[#This Row],[Diam]]/100)^2</f>
        <v>0</v>
      </c>
      <c r="AC455" s="164">
        <f>Trees[[#This Row],[Volumen]]</f>
        <v>0</v>
      </c>
      <c r="AD455" s="165" t="str">
        <f t="shared" si="23"/>
        <v>D</v>
      </c>
      <c r="AE455" s="166">
        <f>Industrias!S458</f>
        <v>0</v>
      </c>
      <c r="AF455" s="167" cm="1">
        <f t="array" ref="AF455">NoteEcolo(U455)</f>
        <v>0</v>
      </c>
      <c r="AG455" s="167">
        <f>PI()*(Trees[[#This Row],[Diam]]/2)^2</f>
        <v>0</v>
      </c>
      <c r="AH455" s="167">
        <f>IF(ISNA(IF(VLOOKUP(Trees[[#This Row],[Arbol]],Equipos!C:F, 2, FALSE)="Cortar",1,0)),0, IF(VLOOKUP(Trees[[#This Row],[Arbol]],Equipos!C:F, 2, FALSE)="Cortar",1,0))</f>
        <v>0</v>
      </c>
      <c r="AI455" s="167">
        <f t="array" aca="1" ref="AI455" ca="1">SUM(1*(NumCoupes=B455))</f>
        <v>2</v>
      </c>
    </row>
    <row r="456" spans="2:35">
      <c r="B456" s="154"/>
      <c r="C456" s="155"/>
      <c r="D456" s="156"/>
      <c r="E456" s="157"/>
      <c r="F456" s="158"/>
      <c r="G456" s="159"/>
      <c r="H456" s="154"/>
      <c r="I456" s="155"/>
      <c r="J456" s="156"/>
      <c r="K456" s="156"/>
      <c r="L456" s="154"/>
      <c r="M456" s="154"/>
      <c r="N456" s="154"/>
      <c r="O456" s="155"/>
      <c r="P456" s="160"/>
      <c r="Q456" s="154"/>
      <c r="R456" s="154"/>
      <c r="S456" s="154"/>
      <c r="T456" s="158"/>
      <c r="U456" s="159"/>
      <c r="V456" s="161"/>
      <c r="W456" s="161"/>
      <c r="X456" s="161"/>
      <c r="Y456" s="161"/>
      <c r="Z456" s="162">
        <f t="shared" si="21"/>
        <v>0</v>
      </c>
      <c r="AA456" s="163">
        <f t="shared" si="22"/>
        <v>0</v>
      </c>
      <c r="AB456" s="431">
        <f>(3.14/4)*(Trees[[#This Row],[Diam]]/100)^2</f>
        <v>0</v>
      </c>
      <c r="AC456" s="164">
        <f>Trees[[#This Row],[Volumen]]</f>
        <v>0</v>
      </c>
      <c r="AD456" s="165" t="str">
        <f t="shared" si="23"/>
        <v>D</v>
      </c>
      <c r="AE456" s="166">
        <f>Industrias!S459</f>
        <v>0</v>
      </c>
      <c r="AF456" s="167" cm="1">
        <f t="array" ref="AF456">NoteEcolo(U456)</f>
        <v>0</v>
      </c>
      <c r="AG456" s="167">
        <f>PI()*(Trees[[#This Row],[Diam]]/2)^2</f>
        <v>0</v>
      </c>
      <c r="AH456" s="167">
        <f>IF(ISNA(IF(VLOOKUP(Trees[[#This Row],[Arbol]],Equipos!C:F, 2, FALSE)="Cortar",1,0)),0, IF(VLOOKUP(Trees[[#This Row],[Arbol]],Equipos!C:F, 2, FALSE)="Cortar",1,0))</f>
        <v>0</v>
      </c>
      <c r="AI456" s="167">
        <f t="array" aca="1" ref="AI456" ca="1">SUM(1*(NumCoupes=B456))</f>
        <v>2</v>
      </c>
    </row>
    <row r="457" spans="2:35">
      <c r="B457" s="154"/>
      <c r="C457" s="155"/>
      <c r="D457" s="156"/>
      <c r="E457" s="157"/>
      <c r="F457" s="158"/>
      <c r="G457" s="159"/>
      <c r="H457" s="154"/>
      <c r="I457" s="155"/>
      <c r="J457" s="156"/>
      <c r="K457" s="156"/>
      <c r="L457" s="154"/>
      <c r="M457" s="154"/>
      <c r="N457" s="154"/>
      <c r="O457" s="155"/>
      <c r="P457" s="160"/>
      <c r="Q457" s="154"/>
      <c r="R457" s="154"/>
      <c r="S457" s="154"/>
      <c r="T457" s="158"/>
      <c r="U457" s="159"/>
      <c r="V457" s="161"/>
      <c r="W457" s="161"/>
      <c r="X457" s="161"/>
      <c r="Y457" s="161"/>
      <c r="Z457" s="162">
        <f t="shared" si="21"/>
        <v>0</v>
      </c>
      <c r="AA457" s="163">
        <f t="shared" si="22"/>
        <v>0</v>
      </c>
      <c r="AB457" s="431">
        <f>(3.14/4)*(Trees[[#This Row],[Diam]]/100)^2</f>
        <v>0</v>
      </c>
      <c r="AC457" s="164">
        <f>Trees[[#This Row],[Volumen]]</f>
        <v>0</v>
      </c>
      <c r="AD457" s="165" t="str">
        <f t="shared" si="23"/>
        <v>D</v>
      </c>
      <c r="AE457" s="166">
        <f>Industrias!S460</f>
        <v>0</v>
      </c>
      <c r="AF457" s="167" cm="1">
        <f t="array" ref="AF457">NoteEcolo(U457)</f>
        <v>0</v>
      </c>
      <c r="AG457" s="167">
        <f>PI()*(Trees[[#This Row],[Diam]]/2)^2</f>
        <v>0</v>
      </c>
      <c r="AH457" s="167">
        <f>IF(ISNA(IF(VLOOKUP(Trees[[#This Row],[Arbol]],Equipos!C:F, 2, FALSE)="Cortar",1,0)),0, IF(VLOOKUP(Trees[[#This Row],[Arbol]],Equipos!C:F, 2, FALSE)="Cortar",1,0))</f>
        <v>0</v>
      </c>
      <c r="AI457" s="167">
        <f t="array" aca="1" ref="AI457" ca="1">SUM(1*(NumCoupes=B457))</f>
        <v>2</v>
      </c>
    </row>
    <row r="458" spans="2:35">
      <c r="B458" s="154"/>
      <c r="C458" s="155"/>
      <c r="D458" s="156"/>
      <c r="E458" s="157"/>
      <c r="F458" s="158"/>
      <c r="G458" s="159"/>
      <c r="H458" s="154"/>
      <c r="I458" s="155"/>
      <c r="J458" s="156"/>
      <c r="K458" s="156"/>
      <c r="L458" s="154"/>
      <c r="M458" s="154"/>
      <c r="N458" s="154"/>
      <c r="O458" s="155"/>
      <c r="P458" s="160"/>
      <c r="Q458" s="154"/>
      <c r="R458" s="154"/>
      <c r="S458" s="154"/>
      <c r="T458" s="158"/>
      <c r="U458" s="159"/>
      <c r="V458" s="161"/>
      <c r="W458" s="161"/>
      <c r="X458" s="161"/>
      <c r="Y458" s="161"/>
      <c r="Z458" s="162">
        <f t="shared" si="21"/>
        <v>0</v>
      </c>
      <c r="AA458" s="163">
        <f t="shared" si="22"/>
        <v>0</v>
      </c>
      <c r="AB458" s="431">
        <f>(3.14/4)*(Trees[[#This Row],[Diam]]/100)^2</f>
        <v>0</v>
      </c>
      <c r="AC458" s="164">
        <f>Trees[[#This Row],[Volumen]]</f>
        <v>0</v>
      </c>
      <c r="AD458" s="165" t="str">
        <f t="shared" si="23"/>
        <v>D</v>
      </c>
      <c r="AE458" s="166">
        <f>Industrias!S461</f>
        <v>0</v>
      </c>
      <c r="AF458" s="167" cm="1">
        <f t="array" ref="AF458">NoteEcolo(U458)</f>
        <v>0</v>
      </c>
      <c r="AG458" s="167">
        <f>PI()*(Trees[[#This Row],[Diam]]/2)^2</f>
        <v>0</v>
      </c>
      <c r="AH458" s="167">
        <f>IF(ISNA(IF(VLOOKUP(Trees[[#This Row],[Arbol]],Equipos!C:F, 2, FALSE)="Cortar",1,0)),0, IF(VLOOKUP(Trees[[#This Row],[Arbol]],Equipos!C:F, 2, FALSE)="Cortar",1,0))</f>
        <v>0</v>
      </c>
      <c r="AI458" s="167">
        <f t="array" aca="1" ref="AI458" ca="1">SUM(1*(NumCoupes=B458))</f>
        <v>2</v>
      </c>
    </row>
    <row r="459" spans="2:35">
      <c r="B459" s="154"/>
      <c r="C459" s="155"/>
      <c r="D459" s="156"/>
      <c r="E459" s="157"/>
      <c r="F459" s="158"/>
      <c r="G459" s="159"/>
      <c r="H459" s="154"/>
      <c r="I459" s="155"/>
      <c r="J459" s="156"/>
      <c r="K459" s="156"/>
      <c r="L459" s="154"/>
      <c r="M459" s="154"/>
      <c r="N459" s="154"/>
      <c r="O459" s="155"/>
      <c r="P459" s="160"/>
      <c r="Q459" s="154"/>
      <c r="R459" s="154"/>
      <c r="S459" s="154"/>
      <c r="T459" s="158"/>
      <c r="U459" s="159"/>
      <c r="V459" s="161"/>
      <c r="W459" s="161"/>
      <c r="X459" s="161"/>
      <c r="Y459" s="161"/>
      <c r="Z459" s="162">
        <f t="shared" si="21"/>
        <v>0</v>
      </c>
      <c r="AA459" s="163">
        <f t="shared" si="22"/>
        <v>0</v>
      </c>
      <c r="AB459" s="431">
        <f>(3.14/4)*(Trees[[#This Row],[Diam]]/100)^2</f>
        <v>0</v>
      </c>
      <c r="AC459" s="164">
        <f>Trees[[#This Row],[Volumen]]</f>
        <v>0</v>
      </c>
      <c r="AD459" s="165" t="str">
        <f t="shared" si="23"/>
        <v>D</v>
      </c>
      <c r="AE459" s="166">
        <f>Industrias!S462</f>
        <v>0</v>
      </c>
      <c r="AF459" s="167" cm="1">
        <f t="array" ref="AF459">NoteEcolo(U459)</f>
        <v>0</v>
      </c>
      <c r="AG459" s="167">
        <f>PI()*(Trees[[#This Row],[Diam]]/2)^2</f>
        <v>0</v>
      </c>
      <c r="AH459" s="167">
        <f>IF(ISNA(IF(VLOOKUP(Trees[[#This Row],[Arbol]],Equipos!C:F, 2, FALSE)="Cortar",1,0)),0, IF(VLOOKUP(Trees[[#This Row],[Arbol]],Equipos!C:F, 2, FALSE)="Cortar",1,0))</f>
        <v>0</v>
      </c>
      <c r="AI459" s="167">
        <f t="array" aca="1" ref="AI459" ca="1">SUM(1*(NumCoupes=B459))</f>
        <v>2</v>
      </c>
    </row>
    <row r="460" spans="2:35">
      <c r="B460" s="154"/>
      <c r="C460" s="155"/>
      <c r="D460" s="156"/>
      <c r="E460" s="157"/>
      <c r="F460" s="158"/>
      <c r="G460" s="159"/>
      <c r="H460" s="154"/>
      <c r="I460" s="155"/>
      <c r="J460" s="156"/>
      <c r="K460" s="156"/>
      <c r="L460" s="154"/>
      <c r="M460" s="154"/>
      <c r="N460" s="154"/>
      <c r="O460" s="155"/>
      <c r="P460" s="160"/>
      <c r="Q460" s="154"/>
      <c r="R460" s="154"/>
      <c r="S460" s="154"/>
      <c r="T460" s="158"/>
      <c r="U460" s="159"/>
      <c r="V460" s="161"/>
      <c r="W460" s="161"/>
      <c r="X460" s="161"/>
      <c r="Y460" s="161"/>
      <c r="Z460" s="162">
        <f t="shared" si="21"/>
        <v>0</v>
      </c>
      <c r="AA460" s="163">
        <f t="shared" si="22"/>
        <v>0</v>
      </c>
      <c r="AB460" s="431">
        <f>(3.14/4)*(Trees[[#This Row],[Diam]]/100)^2</f>
        <v>0</v>
      </c>
      <c r="AC460" s="164">
        <f>Trees[[#This Row],[Volumen]]</f>
        <v>0</v>
      </c>
      <c r="AD460" s="165" t="str">
        <f t="shared" si="23"/>
        <v>D</v>
      </c>
      <c r="AE460" s="166">
        <f>Industrias!S463</f>
        <v>0</v>
      </c>
      <c r="AF460" s="167" cm="1">
        <f t="array" ref="AF460">NoteEcolo(U460)</f>
        <v>0</v>
      </c>
      <c r="AG460" s="167">
        <f>PI()*(Trees[[#This Row],[Diam]]/2)^2</f>
        <v>0</v>
      </c>
      <c r="AH460" s="167">
        <f>IF(ISNA(IF(VLOOKUP(Trees[[#This Row],[Arbol]],Equipos!C:F, 2, FALSE)="Cortar",1,0)),0, IF(VLOOKUP(Trees[[#This Row],[Arbol]],Equipos!C:F, 2, FALSE)="Cortar",1,0))</f>
        <v>0</v>
      </c>
      <c r="AI460" s="167">
        <f t="array" aca="1" ref="AI460" ca="1">SUM(1*(NumCoupes=B460))</f>
        <v>2</v>
      </c>
    </row>
    <row r="461" spans="2:35">
      <c r="B461" s="154"/>
      <c r="C461" s="155"/>
      <c r="D461" s="156"/>
      <c r="E461" s="157"/>
      <c r="F461" s="158"/>
      <c r="G461" s="159"/>
      <c r="H461" s="154"/>
      <c r="I461" s="155"/>
      <c r="J461" s="156"/>
      <c r="K461" s="156"/>
      <c r="L461" s="154"/>
      <c r="M461" s="154"/>
      <c r="N461" s="154"/>
      <c r="O461" s="155"/>
      <c r="P461" s="160"/>
      <c r="Q461" s="154"/>
      <c r="R461" s="154"/>
      <c r="S461" s="154"/>
      <c r="T461" s="158"/>
      <c r="U461" s="159"/>
      <c r="V461" s="161"/>
      <c r="W461" s="161"/>
      <c r="X461" s="161"/>
      <c r="Y461" s="161"/>
      <c r="Z461" s="162">
        <f t="shared" si="21"/>
        <v>0</v>
      </c>
      <c r="AA461" s="163">
        <f t="shared" si="22"/>
        <v>0</v>
      </c>
      <c r="AB461" s="431">
        <f>(3.14/4)*(Trees[[#This Row],[Diam]]/100)^2</f>
        <v>0</v>
      </c>
      <c r="AC461" s="164">
        <f>Trees[[#This Row],[Volumen]]</f>
        <v>0</v>
      </c>
      <c r="AD461" s="165" t="str">
        <f t="shared" si="23"/>
        <v>D</v>
      </c>
      <c r="AE461" s="166">
        <f>Industrias!S464</f>
        <v>0</v>
      </c>
      <c r="AF461" s="167" cm="1">
        <f t="array" ref="AF461">NoteEcolo(U461)</f>
        <v>0</v>
      </c>
      <c r="AG461" s="167">
        <f>PI()*(Trees[[#This Row],[Diam]]/2)^2</f>
        <v>0</v>
      </c>
      <c r="AH461" s="167">
        <f>IF(ISNA(IF(VLOOKUP(Trees[[#This Row],[Arbol]],Equipos!C:F, 2, FALSE)="Cortar",1,0)),0, IF(VLOOKUP(Trees[[#This Row],[Arbol]],Equipos!C:F, 2, FALSE)="Cortar",1,0))</f>
        <v>0</v>
      </c>
      <c r="AI461" s="167">
        <f t="array" aca="1" ref="AI461" ca="1">SUM(1*(NumCoupes=B461))</f>
        <v>2</v>
      </c>
    </row>
    <row r="462" spans="2:35">
      <c r="B462" s="154"/>
      <c r="C462" s="155"/>
      <c r="D462" s="156"/>
      <c r="E462" s="157"/>
      <c r="F462" s="158"/>
      <c r="G462" s="159"/>
      <c r="H462" s="154"/>
      <c r="I462" s="155"/>
      <c r="J462" s="156"/>
      <c r="K462" s="156"/>
      <c r="L462" s="154"/>
      <c r="M462" s="154"/>
      <c r="N462" s="154"/>
      <c r="O462" s="155"/>
      <c r="P462" s="160"/>
      <c r="Q462" s="154"/>
      <c r="R462" s="154"/>
      <c r="S462" s="154"/>
      <c r="T462" s="158"/>
      <c r="U462" s="159"/>
      <c r="V462" s="161"/>
      <c r="W462" s="161"/>
      <c r="X462" s="161"/>
      <c r="Y462" s="161"/>
      <c r="Z462" s="162">
        <f t="shared" si="21"/>
        <v>0</v>
      </c>
      <c r="AA462" s="163">
        <f t="shared" si="22"/>
        <v>0</v>
      </c>
      <c r="AB462" s="431">
        <f>(3.14/4)*(Trees[[#This Row],[Diam]]/100)^2</f>
        <v>0</v>
      </c>
      <c r="AC462" s="164">
        <f>Trees[[#This Row],[Volumen]]</f>
        <v>0</v>
      </c>
      <c r="AD462" s="165" t="str">
        <f t="shared" si="23"/>
        <v>D</v>
      </c>
      <c r="AE462" s="166">
        <f>Industrias!S465</f>
        <v>0</v>
      </c>
      <c r="AF462" s="167" cm="1">
        <f t="array" ref="AF462">NoteEcolo(U462)</f>
        <v>0</v>
      </c>
      <c r="AG462" s="167">
        <f>PI()*(Trees[[#This Row],[Diam]]/2)^2</f>
        <v>0</v>
      </c>
      <c r="AH462" s="167">
        <f>IF(ISNA(IF(VLOOKUP(Trees[[#This Row],[Arbol]],Equipos!C:F, 2, FALSE)="Cortar",1,0)),0, IF(VLOOKUP(Trees[[#This Row],[Arbol]],Equipos!C:F, 2, FALSE)="Cortar",1,0))</f>
        <v>0</v>
      </c>
      <c r="AI462" s="167">
        <f t="array" aca="1" ref="AI462" ca="1">SUM(1*(NumCoupes=B462))</f>
        <v>2</v>
      </c>
    </row>
    <row r="463" spans="2:35">
      <c r="B463" s="154"/>
      <c r="C463" s="155"/>
      <c r="D463" s="156"/>
      <c r="E463" s="157"/>
      <c r="F463" s="158"/>
      <c r="G463" s="159"/>
      <c r="H463" s="154"/>
      <c r="I463" s="155"/>
      <c r="J463" s="156"/>
      <c r="K463" s="156"/>
      <c r="L463" s="154"/>
      <c r="M463" s="154"/>
      <c r="N463" s="154"/>
      <c r="O463" s="155"/>
      <c r="P463" s="160"/>
      <c r="Q463" s="154"/>
      <c r="R463" s="154"/>
      <c r="S463" s="154"/>
      <c r="T463" s="158"/>
      <c r="U463" s="159"/>
      <c r="V463" s="161"/>
      <c r="W463" s="161"/>
      <c r="X463" s="161"/>
      <c r="Y463" s="161"/>
      <c r="Z463" s="162">
        <f t="shared" si="21"/>
        <v>0</v>
      </c>
      <c r="AA463" s="163">
        <f t="shared" si="22"/>
        <v>0</v>
      </c>
      <c r="AB463" s="431">
        <f>(3.14/4)*(Trees[[#This Row],[Diam]]/100)^2</f>
        <v>0</v>
      </c>
      <c r="AC463" s="164">
        <f>Trees[[#This Row],[Volumen]]</f>
        <v>0</v>
      </c>
      <c r="AD463" s="165" t="str">
        <f t="shared" si="23"/>
        <v>D</v>
      </c>
      <c r="AE463" s="166">
        <f>Industrias!S466</f>
        <v>0</v>
      </c>
      <c r="AF463" s="167" cm="1">
        <f t="array" ref="AF463">NoteEcolo(U463)</f>
        <v>0</v>
      </c>
      <c r="AG463" s="167">
        <f>PI()*(Trees[[#This Row],[Diam]]/2)^2</f>
        <v>0</v>
      </c>
      <c r="AH463" s="167">
        <f>IF(ISNA(IF(VLOOKUP(Trees[[#This Row],[Arbol]],Equipos!C:F, 2, FALSE)="Cortar",1,0)),0, IF(VLOOKUP(Trees[[#This Row],[Arbol]],Equipos!C:F, 2, FALSE)="Cortar",1,0))</f>
        <v>0</v>
      </c>
      <c r="AI463" s="167">
        <f t="array" aca="1" ref="AI463" ca="1">SUM(1*(NumCoupes=B463))</f>
        <v>2</v>
      </c>
    </row>
    <row r="464" spans="2:35">
      <c r="B464" s="154"/>
      <c r="C464" s="155"/>
      <c r="D464" s="156"/>
      <c r="E464" s="157"/>
      <c r="F464" s="158"/>
      <c r="G464" s="159"/>
      <c r="H464" s="154"/>
      <c r="I464" s="155"/>
      <c r="J464" s="156"/>
      <c r="K464" s="156"/>
      <c r="L464" s="154"/>
      <c r="M464" s="154"/>
      <c r="N464" s="154"/>
      <c r="O464" s="155"/>
      <c r="P464" s="160"/>
      <c r="Q464" s="154"/>
      <c r="R464" s="154"/>
      <c r="S464" s="154"/>
      <c r="T464" s="158"/>
      <c r="U464" s="159"/>
      <c r="V464" s="161"/>
      <c r="W464" s="161"/>
      <c r="X464" s="161"/>
      <c r="Y464" s="161"/>
      <c r="Z464" s="162">
        <f t="shared" si="21"/>
        <v>0</v>
      </c>
      <c r="AA464" s="163">
        <f t="shared" si="22"/>
        <v>0</v>
      </c>
      <c r="AB464" s="431">
        <f>(3.14/4)*(Trees[[#This Row],[Diam]]/100)^2</f>
        <v>0</v>
      </c>
      <c r="AC464" s="164">
        <f>Trees[[#This Row],[Volumen]]</f>
        <v>0</v>
      </c>
      <c r="AD464" s="165" t="str">
        <f t="shared" si="23"/>
        <v>D</v>
      </c>
      <c r="AE464" s="166">
        <f>Industrias!S467</f>
        <v>0</v>
      </c>
      <c r="AF464" s="167" cm="1">
        <f t="array" ref="AF464">NoteEcolo(U464)</f>
        <v>0</v>
      </c>
      <c r="AG464" s="167">
        <f>PI()*(Trees[[#This Row],[Diam]]/2)^2</f>
        <v>0</v>
      </c>
      <c r="AH464" s="167">
        <f>IF(ISNA(IF(VLOOKUP(Trees[[#This Row],[Arbol]],Equipos!C:F, 2, FALSE)="Cortar",1,0)),0, IF(VLOOKUP(Trees[[#This Row],[Arbol]],Equipos!C:F, 2, FALSE)="Cortar",1,0))</f>
        <v>0</v>
      </c>
      <c r="AI464" s="167">
        <f t="array" aca="1" ref="AI464" ca="1">SUM(1*(NumCoupes=B464))</f>
        <v>2</v>
      </c>
    </row>
    <row r="465" spans="2:35">
      <c r="B465" s="154"/>
      <c r="C465" s="155"/>
      <c r="D465" s="156"/>
      <c r="E465" s="157"/>
      <c r="F465" s="158"/>
      <c r="G465" s="159"/>
      <c r="H465" s="154"/>
      <c r="I465" s="155"/>
      <c r="J465" s="156"/>
      <c r="K465" s="156"/>
      <c r="L465" s="154"/>
      <c r="M465" s="154"/>
      <c r="N465" s="154"/>
      <c r="O465" s="155"/>
      <c r="P465" s="160"/>
      <c r="Q465" s="154"/>
      <c r="R465" s="154"/>
      <c r="S465" s="154"/>
      <c r="T465" s="158"/>
      <c r="U465" s="159"/>
      <c r="V465" s="161"/>
      <c r="W465" s="161"/>
      <c r="X465" s="161"/>
      <c r="Y465" s="161"/>
      <c r="Z465" s="162">
        <f t="shared" si="21"/>
        <v>0</v>
      </c>
      <c r="AA465" s="163">
        <f t="shared" si="22"/>
        <v>0</v>
      </c>
      <c r="AB465" s="431">
        <f>(3.14/4)*(Trees[[#This Row],[Diam]]/100)^2</f>
        <v>0</v>
      </c>
      <c r="AC465" s="164">
        <f>Trees[[#This Row],[Volumen]]</f>
        <v>0</v>
      </c>
      <c r="AD465" s="165" t="str">
        <f t="shared" si="23"/>
        <v>D</v>
      </c>
      <c r="AE465" s="166">
        <f>Industrias!S468</f>
        <v>0</v>
      </c>
      <c r="AF465" s="167" cm="1">
        <f t="array" ref="AF465">NoteEcolo(U465)</f>
        <v>0</v>
      </c>
      <c r="AG465" s="167">
        <f>PI()*(Trees[[#This Row],[Diam]]/2)^2</f>
        <v>0</v>
      </c>
      <c r="AH465" s="167">
        <f>IF(ISNA(IF(VLOOKUP(Trees[[#This Row],[Arbol]],Equipos!C:F, 2, FALSE)="Cortar",1,0)),0, IF(VLOOKUP(Trees[[#This Row],[Arbol]],Equipos!C:F, 2, FALSE)="Cortar",1,0))</f>
        <v>0</v>
      </c>
      <c r="AI465" s="167">
        <f t="array" aca="1" ref="AI465" ca="1">SUM(1*(NumCoupes=B465))</f>
        <v>2</v>
      </c>
    </row>
    <row r="466" spans="2:35">
      <c r="B466" s="154"/>
      <c r="C466" s="155"/>
      <c r="D466" s="156"/>
      <c r="E466" s="157"/>
      <c r="F466" s="158"/>
      <c r="G466" s="159"/>
      <c r="H466" s="154"/>
      <c r="I466" s="155"/>
      <c r="J466" s="156"/>
      <c r="K466" s="156"/>
      <c r="L466" s="154"/>
      <c r="M466" s="154"/>
      <c r="N466" s="154"/>
      <c r="O466" s="155"/>
      <c r="P466" s="160"/>
      <c r="Q466" s="154"/>
      <c r="R466" s="154"/>
      <c r="S466" s="154"/>
      <c r="T466" s="158"/>
      <c r="U466" s="159"/>
      <c r="V466" s="161"/>
      <c r="W466" s="161"/>
      <c r="X466" s="161"/>
      <c r="Y466" s="161"/>
      <c r="Z466" s="162">
        <f t="shared" si="21"/>
        <v>0</v>
      </c>
      <c r="AA466" s="163">
        <f t="shared" si="22"/>
        <v>0</v>
      </c>
      <c r="AB466" s="431">
        <f>(3.14/4)*(Trees[[#This Row],[Diam]]/100)^2</f>
        <v>0</v>
      </c>
      <c r="AC466" s="164">
        <f>Trees[[#This Row],[Volumen]]</f>
        <v>0</v>
      </c>
      <c r="AD466" s="165" t="str">
        <f t="shared" si="23"/>
        <v>D</v>
      </c>
      <c r="AE466" s="166">
        <f>Industrias!S469</f>
        <v>0</v>
      </c>
      <c r="AF466" s="167" cm="1">
        <f t="array" ref="AF466">NoteEcolo(U466)</f>
        <v>0</v>
      </c>
      <c r="AG466" s="167">
        <f>PI()*(Trees[[#This Row],[Diam]]/2)^2</f>
        <v>0</v>
      </c>
      <c r="AH466" s="167">
        <f>IF(ISNA(IF(VLOOKUP(Trees[[#This Row],[Arbol]],Equipos!C:F, 2, FALSE)="Cortar",1,0)),0, IF(VLOOKUP(Trees[[#This Row],[Arbol]],Equipos!C:F, 2, FALSE)="Cortar",1,0))</f>
        <v>0</v>
      </c>
      <c r="AI466" s="167">
        <f t="array" aca="1" ref="AI466" ca="1">SUM(1*(NumCoupes=B466))</f>
        <v>2</v>
      </c>
    </row>
    <row r="467" spans="2:35">
      <c r="B467" s="154"/>
      <c r="C467" s="155"/>
      <c r="D467" s="156"/>
      <c r="E467" s="157"/>
      <c r="F467" s="158"/>
      <c r="G467" s="159"/>
      <c r="H467" s="154"/>
      <c r="I467" s="155"/>
      <c r="J467" s="156"/>
      <c r="K467" s="156"/>
      <c r="L467" s="154"/>
      <c r="M467" s="154"/>
      <c r="N467" s="154"/>
      <c r="O467" s="155"/>
      <c r="P467" s="160"/>
      <c r="Q467" s="154"/>
      <c r="R467" s="154"/>
      <c r="S467" s="154"/>
      <c r="T467" s="158"/>
      <c r="U467" s="159"/>
      <c r="V467" s="161"/>
      <c r="W467" s="161"/>
      <c r="X467" s="161"/>
      <c r="Y467" s="161"/>
      <c r="Z467" s="162">
        <f t="shared" si="21"/>
        <v>0</v>
      </c>
      <c r="AA467" s="163">
        <f t="shared" si="22"/>
        <v>0</v>
      </c>
      <c r="AB467" s="431">
        <f>(3.14/4)*(Trees[[#This Row],[Diam]]/100)^2</f>
        <v>0</v>
      </c>
      <c r="AC467" s="164">
        <f>Trees[[#This Row],[Volumen]]</f>
        <v>0</v>
      </c>
      <c r="AD467" s="165" t="str">
        <f t="shared" si="23"/>
        <v>D</v>
      </c>
      <c r="AE467" s="166">
        <f>Industrias!S470</f>
        <v>0</v>
      </c>
      <c r="AF467" s="167" cm="1">
        <f t="array" ref="AF467">NoteEcolo(U467)</f>
        <v>0</v>
      </c>
      <c r="AG467" s="167">
        <f>PI()*(Trees[[#This Row],[Diam]]/2)^2</f>
        <v>0</v>
      </c>
      <c r="AH467" s="167">
        <f>IF(ISNA(IF(VLOOKUP(Trees[[#This Row],[Arbol]],Equipos!C:F, 2, FALSE)="Cortar",1,0)),0, IF(VLOOKUP(Trees[[#This Row],[Arbol]],Equipos!C:F, 2, FALSE)="Cortar",1,0))</f>
        <v>0</v>
      </c>
      <c r="AI467" s="167">
        <f t="array" aca="1" ref="AI467" ca="1">SUM(1*(NumCoupes=B467))</f>
        <v>2</v>
      </c>
    </row>
    <row r="468" spans="2:35">
      <c r="B468" s="154"/>
      <c r="C468" s="155"/>
      <c r="D468" s="156"/>
      <c r="E468" s="157"/>
      <c r="F468" s="158"/>
      <c r="G468" s="159"/>
      <c r="H468" s="154"/>
      <c r="I468" s="155"/>
      <c r="J468" s="156"/>
      <c r="K468" s="156"/>
      <c r="L468" s="154"/>
      <c r="M468" s="154"/>
      <c r="N468" s="154"/>
      <c r="O468" s="155"/>
      <c r="P468" s="160"/>
      <c r="Q468" s="154"/>
      <c r="R468" s="154"/>
      <c r="S468" s="154"/>
      <c r="T468" s="158"/>
      <c r="U468" s="159"/>
      <c r="V468" s="161"/>
      <c r="W468" s="161"/>
      <c r="X468" s="161"/>
      <c r="Y468" s="161"/>
      <c r="Z468" s="162">
        <f t="shared" si="21"/>
        <v>0</v>
      </c>
      <c r="AA468" s="163">
        <f t="shared" si="22"/>
        <v>0</v>
      </c>
      <c r="AB468" s="431">
        <f>(3.14/4)*(Trees[[#This Row],[Diam]]/100)^2</f>
        <v>0</v>
      </c>
      <c r="AC468" s="164">
        <f>Trees[[#This Row],[Volumen]]</f>
        <v>0</v>
      </c>
      <c r="AD468" s="165" t="str">
        <f t="shared" si="23"/>
        <v>D</v>
      </c>
      <c r="AE468" s="166">
        <f>Industrias!S471</f>
        <v>0</v>
      </c>
      <c r="AF468" s="167" cm="1">
        <f t="array" ref="AF468">NoteEcolo(U468)</f>
        <v>0</v>
      </c>
      <c r="AG468" s="167">
        <f>PI()*(Trees[[#This Row],[Diam]]/2)^2</f>
        <v>0</v>
      </c>
      <c r="AH468" s="167">
        <f>IF(ISNA(IF(VLOOKUP(Trees[[#This Row],[Arbol]],Equipos!C:F, 2, FALSE)="Cortar",1,0)),0, IF(VLOOKUP(Trees[[#This Row],[Arbol]],Equipos!C:F, 2, FALSE)="Cortar",1,0))</f>
        <v>0</v>
      </c>
      <c r="AI468" s="167">
        <f t="array" aca="1" ref="AI468" ca="1">SUM(1*(NumCoupes=B468))</f>
        <v>2</v>
      </c>
    </row>
    <row r="469" spans="2:35">
      <c r="B469" s="154"/>
      <c r="C469" s="155"/>
      <c r="D469" s="156"/>
      <c r="E469" s="157"/>
      <c r="F469" s="158"/>
      <c r="G469" s="159"/>
      <c r="H469" s="154"/>
      <c r="I469" s="155"/>
      <c r="J469" s="156"/>
      <c r="K469" s="156"/>
      <c r="L469" s="154"/>
      <c r="M469" s="154"/>
      <c r="N469" s="154"/>
      <c r="O469" s="155"/>
      <c r="P469" s="160"/>
      <c r="Q469" s="154"/>
      <c r="R469" s="154"/>
      <c r="S469" s="154"/>
      <c r="T469" s="158"/>
      <c r="U469" s="159"/>
      <c r="V469" s="161"/>
      <c r="W469" s="161"/>
      <c r="X469" s="161"/>
      <c r="Y469" s="161"/>
      <c r="Z469" s="162">
        <f t="shared" si="21"/>
        <v>0</v>
      </c>
      <c r="AA469" s="163">
        <f t="shared" si="22"/>
        <v>0</v>
      </c>
      <c r="AB469" s="431">
        <f>(3.14/4)*(Trees[[#This Row],[Diam]]/100)^2</f>
        <v>0</v>
      </c>
      <c r="AC469" s="164">
        <f>Trees[[#This Row],[Volumen]]</f>
        <v>0</v>
      </c>
      <c r="AD469" s="165" t="str">
        <f t="shared" si="23"/>
        <v>D</v>
      </c>
      <c r="AE469" s="166">
        <f>Industrias!S472</f>
        <v>0</v>
      </c>
      <c r="AF469" s="167" cm="1">
        <f t="array" ref="AF469">NoteEcolo(U469)</f>
        <v>0</v>
      </c>
      <c r="AG469" s="167">
        <f>PI()*(Trees[[#This Row],[Diam]]/2)^2</f>
        <v>0</v>
      </c>
      <c r="AH469" s="167">
        <f>IF(ISNA(IF(VLOOKUP(Trees[[#This Row],[Arbol]],Equipos!C:F, 2, FALSE)="Cortar",1,0)),0, IF(VLOOKUP(Trees[[#This Row],[Arbol]],Equipos!C:F, 2, FALSE)="Cortar",1,0))</f>
        <v>0</v>
      </c>
      <c r="AI469" s="167">
        <f t="array" aca="1" ref="AI469" ca="1">SUM(1*(NumCoupes=B469))</f>
        <v>2</v>
      </c>
    </row>
    <row r="470" spans="2:35">
      <c r="B470" s="154"/>
      <c r="C470" s="155"/>
      <c r="D470" s="156"/>
      <c r="E470" s="157"/>
      <c r="F470" s="158"/>
      <c r="G470" s="159"/>
      <c r="H470" s="154"/>
      <c r="I470" s="155"/>
      <c r="J470" s="156"/>
      <c r="K470" s="156"/>
      <c r="L470" s="154"/>
      <c r="M470" s="154"/>
      <c r="N470" s="154"/>
      <c r="O470" s="155"/>
      <c r="P470" s="160"/>
      <c r="Q470" s="154"/>
      <c r="R470" s="154"/>
      <c r="S470" s="154"/>
      <c r="T470" s="158"/>
      <c r="U470" s="159"/>
      <c r="V470" s="161"/>
      <c r="W470" s="161"/>
      <c r="X470" s="161"/>
      <c r="Y470" s="161"/>
      <c r="Z470" s="162">
        <f t="shared" si="21"/>
        <v>0</v>
      </c>
      <c r="AA470" s="163">
        <f t="shared" si="22"/>
        <v>0</v>
      </c>
      <c r="AB470" s="431">
        <f>(3.14/4)*(Trees[[#This Row],[Diam]]/100)^2</f>
        <v>0</v>
      </c>
      <c r="AC470" s="164">
        <f>Trees[[#This Row],[Volumen]]</f>
        <v>0</v>
      </c>
      <c r="AD470" s="165" t="str">
        <f t="shared" si="23"/>
        <v>D</v>
      </c>
      <c r="AE470" s="166">
        <f>Industrias!S473</f>
        <v>0</v>
      </c>
      <c r="AF470" s="167" cm="1">
        <f t="array" ref="AF470">NoteEcolo(U470)</f>
        <v>0</v>
      </c>
      <c r="AG470" s="167">
        <f>PI()*(Trees[[#This Row],[Diam]]/2)^2</f>
        <v>0</v>
      </c>
      <c r="AH470" s="167">
        <f>IF(ISNA(IF(VLOOKUP(Trees[[#This Row],[Arbol]],Equipos!C:F, 2, FALSE)="Cortar",1,0)),0, IF(VLOOKUP(Trees[[#This Row],[Arbol]],Equipos!C:F, 2, FALSE)="Cortar",1,0))</f>
        <v>0</v>
      </c>
      <c r="AI470" s="167">
        <f t="array" aca="1" ref="AI470" ca="1">SUM(1*(NumCoupes=B470))</f>
        <v>2</v>
      </c>
    </row>
    <row r="471" spans="2:35">
      <c r="B471" s="154"/>
      <c r="C471" s="155"/>
      <c r="D471" s="156"/>
      <c r="E471" s="157"/>
      <c r="F471" s="158"/>
      <c r="G471" s="159"/>
      <c r="H471" s="154"/>
      <c r="I471" s="155"/>
      <c r="J471" s="156"/>
      <c r="K471" s="156"/>
      <c r="L471" s="154"/>
      <c r="M471" s="154"/>
      <c r="N471" s="154"/>
      <c r="O471" s="155"/>
      <c r="P471" s="160"/>
      <c r="Q471" s="154"/>
      <c r="R471" s="154"/>
      <c r="S471" s="154"/>
      <c r="T471" s="158"/>
      <c r="U471" s="159"/>
      <c r="V471" s="161"/>
      <c r="W471" s="161"/>
      <c r="X471" s="161"/>
      <c r="Y471" s="161"/>
      <c r="Z471" s="162">
        <f t="shared" si="21"/>
        <v>0</v>
      </c>
      <c r="AA471" s="163">
        <f t="shared" si="22"/>
        <v>0</v>
      </c>
      <c r="AB471" s="431">
        <f>(3.14/4)*(Trees[[#This Row],[Diam]]/100)^2</f>
        <v>0</v>
      </c>
      <c r="AC471" s="164">
        <f>Trees[[#This Row],[Volumen]]</f>
        <v>0</v>
      </c>
      <c r="AD471" s="165" t="str">
        <f t="shared" si="23"/>
        <v>D</v>
      </c>
      <c r="AE471" s="166">
        <f>Industrias!S474</f>
        <v>0</v>
      </c>
      <c r="AF471" s="167" cm="1">
        <f t="array" ref="AF471">NoteEcolo(U471)</f>
        <v>0</v>
      </c>
      <c r="AG471" s="167">
        <f>PI()*(Trees[[#This Row],[Diam]]/2)^2</f>
        <v>0</v>
      </c>
      <c r="AH471" s="167">
        <f>IF(ISNA(IF(VLOOKUP(Trees[[#This Row],[Arbol]],Equipos!C:F, 2, FALSE)="Cortar",1,0)),0, IF(VLOOKUP(Trees[[#This Row],[Arbol]],Equipos!C:F, 2, FALSE)="Cortar",1,0))</f>
        <v>0</v>
      </c>
      <c r="AI471" s="167">
        <f t="array" aca="1" ref="AI471" ca="1">SUM(1*(NumCoupes=B471))</f>
        <v>2</v>
      </c>
    </row>
    <row r="472" spans="2:35">
      <c r="B472" s="154"/>
      <c r="C472" s="155"/>
      <c r="D472" s="156"/>
      <c r="E472" s="157"/>
      <c r="F472" s="158"/>
      <c r="G472" s="159"/>
      <c r="H472" s="154"/>
      <c r="I472" s="155"/>
      <c r="J472" s="156"/>
      <c r="K472" s="156"/>
      <c r="L472" s="154"/>
      <c r="M472" s="154"/>
      <c r="N472" s="154"/>
      <c r="O472" s="155"/>
      <c r="P472" s="160"/>
      <c r="Q472" s="154"/>
      <c r="R472" s="154"/>
      <c r="S472" s="154"/>
      <c r="T472" s="158"/>
      <c r="U472" s="159"/>
      <c r="V472" s="161"/>
      <c r="W472" s="161"/>
      <c r="X472" s="161"/>
      <c r="Y472" s="161"/>
      <c r="Z472" s="162">
        <f t="shared" si="21"/>
        <v>0</v>
      </c>
      <c r="AA472" s="163">
        <f t="shared" si="22"/>
        <v>0</v>
      </c>
      <c r="AB472" s="431">
        <f>(3.14/4)*(Trees[[#This Row],[Diam]]/100)^2</f>
        <v>0</v>
      </c>
      <c r="AC472" s="164">
        <f>Trees[[#This Row],[Volumen]]</f>
        <v>0</v>
      </c>
      <c r="AD472" s="165" t="str">
        <f t="shared" si="23"/>
        <v>D</v>
      </c>
      <c r="AE472" s="166">
        <f>Industrias!S475</f>
        <v>0</v>
      </c>
      <c r="AF472" s="167" cm="1">
        <f t="array" ref="AF472">NoteEcolo(U472)</f>
        <v>0</v>
      </c>
      <c r="AG472" s="167">
        <f>PI()*(Trees[[#This Row],[Diam]]/2)^2</f>
        <v>0</v>
      </c>
      <c r="AH472" s="167">
        <f>IF(ISNA(IF(VLOOKUP(Trees[[#This Row],[Arbol]],Equipos!C:F, 2, FALSE)="Cortar",1,0)),0, IF(VLOOKUP(Trees[[#This Row],[Arbol]],Equipos!C:F, 2, FALSE)="Cortar",1,0))</f>
        <v>0</v>
      </c>
      <c r="AI472" s="167">
        <f t="array" aca="1" ref="AI472" ca="1">SUM(1*(NumCoupes=B472))</f>
        <v>2</v>
      </c>
    </row>
    <row r="473" spans="2:35">
      <c r="B473" s="154"/>
      <c r="C473" s="155"/>
      <c r="D473" s="156"/>
      <c r="E473" s="157"/>
      <c r="F473" s="158"/>
      <c r="G473" s="159"/>
      <c r="H473" s="154"/>
      <c r="I473" s="155"/>
      <c r="J473" s="156"/>
      <c r="K473" s="156"/>
      <c r="L473" s="154"/>
      <c r="M473" s="154"/>
      <c r="N473" s="154"/>
      <c r="O473" s="155"/>
      <c r="P473" s="160"/>
      <c r="Q473" s="154"/>
      <c r="R473" s="154"/>
      <c r="S473" s="154"/>
      <c r="T473" s="158"/>
      <c r="U473" s="159"/>
      <c r="V473" s="161"/>
      <c r="W473" s="161"/>
      <c r="X473" s="161"/>
      <c r="Y473" s="161"/>
      <c r="Z473" s="162">
        <f t="shared" si="21"/>
        <v>0</v>
      </c>
      <c r="AA473" s="163">
        <f t="shared" si="22"/>
        <v>0</v>
      </c>
      <c r="AB473" s="431">
        <f>(3.14/4)*(Trees[[#This Row],[Diam]]/100)^2</f>
        <v>0</v>
      </c>
      <c r="AC473" s="164">
        <f>Trees[[#This Row],[Volumen]]</f>
        <v>0</v>
      </c>
      <c r="AD473" s="165" t="str">
        <f t="shared" si="23"/>
        <v>D</v>
      </c>
      <c r="AE473" s="166">
        <f>Industrias!S476</f>
        <v>0</v>
      </c>
      <c r="AF473" s="167" cm="1">
        <f t="array" ref="AF473">NoteEcolo(U473)</f>
        <v>0</v>
      </c>
      <c r="AG473" s="167">
        <f>PI()*(Trees[[#This Row],[Diam]]/2)^2</f>
        <v>0</v>
      </c>
      <c r="AH473" s="167">
        <f>IF(ISNA(IF(VLOOKUP(Trees[[#This Row],[Arbol]],Equipos!C:F, 2, FALSE)="Cortar",1,0)),0, IF(VLOOKUP(Trees[[#This Row],[Arbol]],Equipos!C:F, 2, FALSE)="Cortar",1,0))</f>
        <v>0</v>
      </c>
      <c r="AI473" s="167">
        <f t="array" aca="1" ref="AI473" ca="1">SUM(1*(NumCoupes=B473))</f>
        <v>2</v>
      </c>
    </row>
    <row r="474" spans="2:35">
      <c r="B474" s="154"/>
      <c r="C474" s="155"/>
      <c r="D474" s="156"/>
      <c r="E474" s="157"/>
      <c r="F474" s="158"/>
      <c r="G474" s="159"/>
      <c r="H474" s="154"/>
      <c r="I474" s="155"/>
      <c r="J474" s="156"/>
      <c r="K474" s="156"/>
      <c r="L474" s="154"/>
      <c r="M474" s="154"/>
      <c r="N474" s="154"/>
      <c r="O474" s="155"/>
      <c r="P474" s="160"/>
      <c r="Q474" s="154"/>
      <c r="R474" s="154"/>
      <c r="S474" s="154"/>
      <c r="T474" s="158"/>
      <c r="U474" s="159"/>
      <c r="V474" s="161"/>
      <c r="W474" s="161"/>
      <c r="X474" s="161"/>
      <c r="Y474" s="161"/>
      <c r="Z474" s="162">
        <f t="shared" si="21"/>
        <v>0</v>
      </c>
      <c r="AA474" s="163">
        <f t="shared" si="22"/>
        <v>0</v>
      </c>
      <c r="AB474" s="431">
        <f>(3.14/4)*(Trees[[#This Row],[Diam]]/100)^2</f>
        <v>0</v>
      </c>
      <c r="AC474" s="164">
        <f>Trees[[#This Row],[Volumen]]</f>
        <v>0</v>
      </c>
      <c r="AD474" s="165" t="str">
        <f t="shared" si="23"/>
        <v>D</v>
      </c>
      <c r="AE474" s="166">
        <f>Industrias!S477</f>
        <v>0</v>
      </c>
      <c r="AF474" s="167" cm="1">
        <f t="array" ref="AF474">NoteEcolo(U474)</f>
        <v>0</v>
      </c>
      <c r="AG474" s="167">
        <f>PI()*(Trees[[#This Row],[Diam]]/2)^2</f>
        <v>0</v>
      </c>
      <c r="AH474" s="167">
        <f>IF(ISNA(IF(VLOOKUP(Trees[[#This Row],[Arbol]],Equipos!C:F, 2, FALSE)="Cortar",1,0)),0, IF(VLOOKUP(Trees[[#This Row],[Arbol]],Equipos!C:F, 2, FALSE)="Cortar",1,0))</f>
        <v>0</v>
      </c>
      <c r="AI474" s="167">
        <f t="array" aca="1" ref="AI474" ca="1">SUM(1*(NumCoupes=B474))</f>
        <v>2</v>
      </c>
    </row>
    <row r="475" spans="2:35">
      <c r="B475" s="154"/>
      <c r="C475" s="155"/>
      <c r="D475" s="156"/>
      <c r="E475" s="157"/>
      <c r="F475" s="158"/>
      <c r="G475" s="159"/>
      <c r="H475" s="154"/>
      <c r="I475" s="155"/>
      <c r="J475" s="156"/>
      <c r="K475" s="156"/>
      <c r="L475" s="154"/>
      <c r="M475" s="154"/>
      <c r="N475" s="154"/>
      <c r="O475" s="155"/>
      <c r="P475" s="160"/>
      <c r="Q475" s="154"/>
      <c r="R475" s="154"/>
      <c r="S475" s="154"/>
      <c r="T475" s="158"/>
      <c r="U475" s="159"/>
      <c r="V475" s="161"/>
      <c r="W475" s="161"/>
      <c r="X475" s="161"/>
      <c r="Y475" s="161"/>
      <c r="Z475" s="162">
        <f t="shared" si="21"/>
        <v>0</v>
      </c>
      <c r="AA475" s="163">
        <f t="shared" si="22"/>
        <v>0</v>
      </c>
      <c r="AB475" s="431">
        <f>(3.14/4)*(Trees[[#This Row],[Diam]]/100)^2</f>
        <v>0</v>
      </c>
      <c r="AC475" s="164">
        <f>Trees[[#This Row],[Volumen]]</f>
        <v>0</v>
      </c>
      <c r="AD475" s="165" t="str">
        <f t="shared" si="23"/>
        <v>D</v>
      </c>
      <c r="AE475" s="166">
        <f>Industrias!S478</f>
        <v>0</v>
      </c>
      <c r="AF475" s="167" cm="1">
        <f t="array" ref="AF475">NoteEcolo(U475)</f>
        <v>0</v>
      </c>
      <c r="AG475" s="167">
        <f>PI()*(Trees[[#This Row],[Diam]]/2)^2</f>
        <v>0</v>
      </c>
      <c r="AH475" s="167">
        <f>IF(ISNA(IF(VLOOKUP(Trees[[#This Row],[Arbol]],Equipos!C:F, 2, FALSE)="Cortar",1,0)),0, IF(VLOOKUP(Trees[[#This Row],[Arbol]],Equipos!C:F, 2, FALSE)="Cortar",1,0))</f>
        <v>0</v>
      </c>
      <c r="AI475" s="167">
        <f t="array" aca="1" ref="AI475" ca="1">SUM(1*(NumCoupes=B475))</f>
        <v>2</v>
      </c>
    </row>
    <row r="476" spans="2:35">
      <c r="B476" s="154"/>
      <c r="C476" s="155"/>
      <c r="D476" s="156"/>
      <c r="E476" s="157"/>
      <c r="F476" s="158"/>
      <c r="G476" s="159"/>
      <c r="H476" s="154"/>
      <c r="I476" s="155"/>
      <c r="J476" s="156"/>
      <c r="K476" s="156"/>
      <c r="L476" s="154"/>
      <c r="M476" s="154"/>
      <c r="N476" s="154"/>
      <c r="O476" s="155"/>
      <c r="P476" s="160"/>
      <c r="Q476" s="154"/>
      <c r="R476" s="154"/>
      <c r="S476" s="154"/>
      <c r="T476" s="158"/>
      <c r="U476" s="159"/>
      <c r="V476" s="161"/>
      <c r="W476" s="161"/>
      <c r="X476" s="161"/>
      <c r="Y476" s="161"/>
      <c r="Z476" s="162">
        <f t="shared" si="21"/>
        <v>0</v>
      </c>
      <c r="AA476" s="163">
        <f t="shared" si="22"/>
        <v>0</v>
      </c>
      <c r="AB476" s="431">
        <f>(3.14/4)*(Trees[[#This Row],[Diam]]/100)^2</f>
        <v>0</v>
      </c>
      <c r="AC476" s="164">
        <f>Trees[[#This Row],[Volumen]]</f>
        <v>0</v>
      </c>
      <c r="AD476" s="165" t="str">
        <f t="shared" si="23"/>
        <v>D</v>
      </c>
      <c r="AE476" s="166">
        <f>Industrias!S479</f>
        <v>0</v>
      </c>
      <c r="AF476" s="167" cm="1">
        <f t="array" ref="AF476">NoteEcolo(U476)</f>
        <v>0</v>
      </c>
      <c r="AG476" s="167">
        <f>PI()*(Trees[[#This Row],[Diam]]/2)^2</f>
        <v>0</v>
      </c>
      <c r="AH476" s="167">
        <f>IF(ISNA(IF(VLOOKUP(Trees[[#This Row],[Arbol]],Equipos!C:F, 2, FALSE)="Cortar",1,0)),0, IF(VLOOKUP(Trees[[#This Row],[Arbol]],Equipos!C:F, 2, FALSE)="Cortar",1,0))</f>
        <v>0</v>
      </c>
      <c r="AI476" s="167">
        <f t="array" aca="1" ref="AI476" ca="1">SUM(1*(NumCoupes=B476))</f>
        <v>2</v>
      </c>
    </row>
    <row r="477" spans="2:35">
      <c r="B477" s="154"/>
      <c r="C477" s="155"/>
      <c r="D477" s="156"/>
      <c r="E477" s="157"/>
      <c r="F477" s="158"/>
      <c r="G477" s="159"/>
      <c r="H477" s="154"/>
      <c r="I477" s="155"/>
      <c r="J477" s="156"/>
      <c r="K477" s="156"/>
      <c r="L477" s="154"/>
      <c r="M477" s="154"/>
      <c r="N477" s="154"/>
      <c r="O477" s="155"/>
      <c r="P477" s="160"/>
      <c r="Q477" s="154"/>
      <c r="R477" s="154"/>
      <c r="S477" s="154"/>
      <c r="T477" s="158"/>
      <c r="U477" s="159"/>
      <c r="V477" s="161"/>
      <c r="W477" s="161"/>
      <c r="X477" s="161"/>
      <c r="Y477" s="161"/>
      <c r="Z477" s="162">
        <f t="shared" si="21"/>
        <v>0</v>
      </c>
      <c r="AA477" s="163">
        <f t="shared" si="22"/>
        <v>0</v>
      </c>
      <c r="AB477" s="431">
        <f>(3.14/4)*(Trees[[#This Row],[Diam]]/100)^2</f>
        <v>0</v>
      </c>
      <c r="AC477" s="164">
        <f>Trees[[#This Row],[Volumen]]</f>
        <v>0</v>
      </c>
      <c r="AD477" s="165" t="str">
        <f t="shared" si="23"/>
        <v>D</v>
      </c>
      <c r="AE477" s="166">
        <f>Industrias!S480</f>
        <v>0</v>
      </c>
      <c r="AF477" s="167" cm="1">
        <f t="array" ref="AF477">NoteEcolo(U477)</f>
        <v>0</v>
      </c>
      <c r="AG477" s="167">
        <f>PI()*(Trees[[#This Row],[Diam]]/2)^2</f>
        <v>0</v>
      </c>
      <c r="AH477" s="167">
        <f>IF(ISNA(IF(VLOOKUP(Trees[[#This Row],[Arbol]],Equipos!C:F, 2, FALSE)="Cortar",1,0)),0, IF(VLOOKUP(Trees[[#This Row],[Arbol]],Equipos!C:F, 2, FALSE)="Cortar",1,0))</f>
        <v>0</v>
      </c>
      <c r="AI477" s="167">
        <f t="array" aca="1" ref="AI477" ca="1">SUM(1*(NumCoupes=B477))</f>
        <v>2</v>
      </c>
    </row>
    <row r="478" spans="2:35">
      <c r="B478" s="154"/>
      <c r="C478" s="155"/>
      <c r="D478" s="156"/>
      <c r="E478" s="157"/>
      <c r="F478" s="158"/>
      <c r="G478" s="159"/>
      <c r="H478" s="154"/>
      <c r="I478" s="155"/>
      <c r="J478" s="156"/>
      <c r="K478" s="156"/>
      <c r="L478" s="154"/>
      <c r="M478" s="154"/>
      <c r="N478" s="154"/>
      <c r="O478" s="155"/>
      <c r="P478" s="160"/>
      <c r="Q478" s="154"/>
      <c r="R478" s="154"/>
      <c r="S478" s="154"/>
      <c r="T478" s="158"/>
      <c r="U478" s="159"/>
      <c r="V478" s="161"/>
      <c r="W478" s="161"/>
      <c r="X478" s="161"/>
      <c r="Y478" s="161"/>
      <c r="Z478" s="162">
        <f t="shared" si="21"/>
        <v>0</v>
      </c>
      <c r="AA478" s="163">
        <f t="shared" si="22"/>
        <v>0</v>
      </c>
      <c r="AB478" s="431">
        <f>(3.14/4)*(Trees[[#This Row],[Diam]]/100)^2</f>
        <v>0</v>
      </c>
      <c r="AC478" s="164">
        <f>Trees[[#This Row],[Volumen]]</f>
        <v>0</v>
      </c>
      <c r="AD478" s="165" t="str">
        <f t="shared" si="23"/>
        <v>D</v>
      </c>
      <c r="AE478" s="166">
        <f>Industrias!S481</f>
        <v>0</v>
      </c>
      <c r="AF478" s="167" cm="1">
        <f t="array" ref="AF478">NoteEcolo(U478)</f>
        <v>0</v>
      </c>
      <c r="AG478" s="167">
        <f>PI()*(Trees[[#This Row],[Diam]]/2)^2</f>
        <v>0</v>
      </c>
      <c r="AH478" s="167">
        <f>IF(ISNA(IF(VLOOKUP(Trees[[#This Row],[Arbol]],Equipos!C:F, 2, FALSE)="Cortar",1,0)),0, IF(VLOOKUP(Trees[[#This Row],[Arbol]],Equipos!C:F, 2, FALSE)="Cortar",1,0))</f>
        <v>0</v>
      </c>
      <c r="AI478" s="167">
        <f t="array" aca="1" ref="AI478" ca="1">SUM(1*(NumCoupes=B478))</f>
        <v>2</v>
      </c>
    </row>
    <row r="479" spans="2:35">
      <c r="B479" s="154"/>
      <c r="C479" s="155"/>
      <c r="D479" s="156"/>
      <c r="E479" s="157"/>
      <c r="F479" s="158"/>
      <c r="G479" s="159"/>
      <c r="H479" s="154"/>
      <c r="I479" s="155"/>
      <c r="J479" s="156"/>
      <c r="K479" s="156"/>
      <c r="L479" s="154"/>
      <c r="M479" s="154"/>
      <c r="N479" s="154"/>
      <c r="O479" s="155"/>
      <c r="P479" s="160"/>
      <c r="Q479" s="154"/>
      <c r="R479" s="154"/>
      <c r="S479" s="154"/>
      <c r="T479" s="158"/>
      <c r="U479" s="159"/>
      <c r="V479" s="161"/>
      <c r="W479" s="161"/>
      <c r="X479" s="161"/>
      <c r="Y479" s="161"/>
      <c r="Z479" s="162">
        <f t="shared" si="21"/>
        <v>0</v>
      </c>
      <c r="AA479" s="163">
        <f t="shared" si="22"/>
        <v>0</v>
      </c>
      <c r="AB479" s="431">
        <f>(3.14/4)*(Trees[[#This Row],[Diam]]/100)^2</f>
        <v>0</v>
      </c>
      <c r="AC479" s="164">
        <f>Trees[[#This Row],[Volumen]]</f>
        <v>0</v>
      </c>
      <c r="AD479" s="165" t="str">
        <f t="shared" si="23"/>
        <v>D</v>
      </c>
      <c r="AE479" s="166">
        <f>Industrias!S482</f>
        <v>0</v>
      </c>
      <c r="AF479" s="167" cm="1">
        <f t="array" ref="AF479">NoteEcolo(U479)</f>
        <v>0</v>
      </c>
      <c r="AG479" s="167">
        <f>PI()*(Trees[[#This Row],[Diam]]/2)^2</f>
        <v>0</v>
      </c>
      <c r="AH479" s="167">
        <f>IF(ISNA(IF(VLOOKUP(Trees[[#This Row],[Arbol]],Equipos!C:F, 2, FALSE)="Cortar",1,0)),0, IF(VLOOKUP(Trees[[#This Row],[Arbol]],Equipos!C:F, 2, FALSE)="Cortar",1,0))</f>
        <v>0</v>
      </c>
      <c r="AI479" s="167">
        <f t="array" aca="1" ref="AI479" ca="1">SUM(1*(NumCoupes=B479))</f>
        <v>2</v>
      </c>
    </row>
    <row r="480" spans="2:35">
      <c r="B480" s="154"/>
      <c r="C480" s="155"/>
      <c r="D480" s="156"/>
      <c r="E480" s="157"/>
      <c r="F480" s="158"/>
      <c r="G480" s="159"/>
      <c r="H480" s="154"/>
      <c r="I480" s="155"/>
      <c r="J480" s="156"/>
      <c r="K480" s="156"/>
      <c r="L480" s="154"/>
      <c r="M480" s="154"/>
      <c r="N480" s="154"/>
      <c r="O480" s="155"/>
      <c r="P480" s="160"/>
      <c r="Q480" s="154"/>
      <c r="R480" s="154"/>
      <c r="S480" s="154"/>
      <c r="T480" s="158"/>
      <c r="U480" s="159"/>
      <c r="V480" s="161"/>
      <c r="W480" s="161"/>
      <c r="X480" s="161"/>
      <c r="Y480" s="161"/>
      <c r="Z480" s="162">
        <f t="shared" si="21"/>
        <v>0</v>
      </c>
      <c r="AA480" s="163">
        <f t="shared" si="22"/>
        <v>0</v>
      </c>
      <c r="AB480" s="431">
        <f>(3.14/4)*(Trees[[#This Row],[Diam]]/100)^2</f>
        <v>0</v>
      </c>
      <c r="AC480" s="164">
        <f>Trees[[#This Row],[Volumen]]</f>
        <v>0</v>
      </c>
      <c r="AD480" s="165" t="str">
        <f t="shared" si="23"/>
        <v>D</v>
      </c>
      <c r="AE480" s="166">
        <f>Industrias!S483</f>
        <v>0</v>
      </c>
      <c r="AF480" s="167" cm="1">
        <f t="array" ref="AF480">NoteEcolo(U480)</f>
        <v>0</v>
      </c>
      <c r="AG480" s="167">
        <f>PI()*(Trees[[#This Row],[Diam]]/2)^2</f>
        <v>0</v>
      </c>
      <c r="AH480" s="167">
        <f>IF(ISNA(IF(VLOOKUP(Trees[[#This Row],[Arbol]],Equipos!C:F, 2, FALSE)="Cortar",1,0)),0, IF(VLOOKUP(Trees[[#This Row],[Arbol]],Equipos!C:F, 2, FALSE)="Cortar",1,0))</f>
        <v>0</v>
      </c>
      <c r="AI480" s="167">
        <f t="array" aca="1" ref="AI480" ca="1">SUM(1*(NumCoupes=B480))</f>
        <v>2</v>
      </c>
    </row>
    <row r="481" spans="2:35">
      <c r="B481" s="154"/>
      <c r="C481" s="155"/>
      <c r="D481" s="156"/>
      <c r="E481" s="157"/>
      <c r="F481" s="158"/>
      <c r="G481" s="159"/>
      <c r="H481" s="154"/>
      <c r="I481" s="155"/>
      <c r="J481" s="156"/>
      <c r="K481" s="156"/>
      <c r="L481" s="154"/>
      <c r="M481" s="154"/>
      <c r="N481" s="154"/>
      <c r="O481" s="155"/>
      <c r="P481" s="160"/>
      <c r="Q481" s="154"/>
      <c r="R481" s="154"/>
      <c r="S481" s="154"/>
      <c r="T481" s="158"/>
      <c r="U481" s="159"/>
      <c r="V481" s="161"/>
      <c r="W481" s="161"/>
      <c r="X481" s="161"/>
      <c r="Y481" s="161"/>
      <c r="Z481" s="162">
        <f t="shared" si="21"/>
        <v>0</v>
      </c>
      <c r="AA481" s="163">
        <f t="shared" si="22"/>
        <v>0</v>
      </c>
      <c r="AB481" s="431">
        <f>(3.14/4)*(Trees[[#This Row],[Diam]]/100)^2</f>
        <v>0</v>
      </c>
      <c r="AC481" s="164">
        <f>Trees[[#This Row],[Volumen]]</f>
        <v>0</v>
      </c>
      <c r="AD481" s="165" t="str">
        <f t="shared" si="23"/>
        <v>D</v>
      </c>
      <c r="AE481" s="166">
        <f>Industrias!S484</f>
        <v>0</v>
      </c>
      <c r="AF481" s="167" cm="1">
        <f t="array" ref="AF481">NoteEcolo(U481)</f>
        <v>0</v>
      </c>
      <c r="AG481" s="167">
        <f>PI()*(Trees[[#This Row],[Diam]]/2)^2</f>
        <v>0</v>
      </c>
      <c r="AH481" s="167">
        <f>IF(ISNA(IF(VLOOKUP(Trees[[#This Row],[Arbol]],Equipos!C:F, 2, FALSE)="Cortar",1,0)),0, IF(VLOOKUP(Trees[[#This Row],[Arbol]],Equipos!C:F, 2, FALSE)="Cortar",1,0))</f>
        <v>0</v>
      </c>
      <c r="AI481" s="167">
        <f t="array" aca="1" ref="AI481" ca="1">SUM(1*(NumCoupes=B481))</f>
        <v>2</v>
      </c>
    </row>
    <row r="482" spans="2:35">
      <c r="B482" s="154"/>
      <c r="C482" s="155"/>
      <c r="D482" s="156"/>
      <c r="E482" s="157"/>
      <c r="F482" s="158"/>
      <c r="G482" s="159"/>
      <c r="H482" s="154"/>
      <c r="I482" s="155"/>
      <c r="J482" s="156"/>
      <c r="K482" s="156"/>
      <c r="L482" s="154"/>
      <c r="M482" s="154"/>
      <c r="N482" s="154"/>
      <c r="O482" s="155"/>
      <c r="P482" s="160"/>
      <c r="Q482" s="154"/>
      <c r="R482" s="154"/>
      <c r="S482" s="154"/>
      <c r="T482" s="158"/>
      <c r="U482" s="159"/>
      <c r="V482" s="161"/>
      <c r="W482" s="161"/>
      <c r="X482" s="161"/>
      <c r="Y482" s="161"/>
      <c r="Z482" s="162">
        <f t="shared" si="21"/>
        <v>0</v>
      </c>
      <c r="AA482" s="163">
        <f t="shared" si="22"/>
        <v>0</v>
      </c>
      <c r="AB482" s="431">
        <f>(3.14/4)*(Trees[[#This Row],[Diam]]/100)^2</f>
        <v>0</v>
      </c>
      <c r="AC482" s="164">
        <f>Trees[[#This Row],[Volumen]]</f>
        <v>0</v>
      </c>
      <c r="AD482" s="165" t="str">
        <f t="shared" si="23"/>
        <v>D</v>
      </c>
      <c r="AE482" s="166">
        <f>Industrias!S485</f>
        <v>0</v>
      </c>
      <c r="AF482" s="167" cm="1">
        <f t="array" ref="AF482">NoteEcolo(U482)</f>
        <v>0</v>
      </c>
      <c r="AG482" s="167">
        <f>PI()*(Trees[[#This Row],[Diam]]/2)^2</f>
        <v>0</v>
      </c>
      <c r="AH482" s="167">
        <f>IF(ISNA(IF(VLOOKUP(Trees[[#This Row],[Arbol]],Equipos!C:F, 2, FALSE)="Cortar",1,0)),0, IF(VLOOKUP(Trees[[#This Row],[Arbol]],Equipos!C:F, 2, FALSE)="Cortar",1,0))</f>
        <v>0</v>
      </c>
      <c r="AI482" s="167">
        <f t="array" aca="1" ref="AI482" ca="1">SUM(1*(NumCoupes=B482))</f>
        <v>2</v>
      </c>
    </row>
    <row r="483" spans="2:35">
      <c r="B483" s="154"/>
      <c r="C483" s="155"/>
      <c r="D483" s="156"/>
      <c r="E483" s="157"/>
      <c r="F483" s="158"/>
      <c r="G483" s="159"/>
      <c r="H483" s="154"/>
      <c r="I483" s="155"/>
      <c r="J483" s="156"/>
      <c r="K483" s="156"/>
      <c r="L483" s="154"/>
      <c r="M483" s="154"/>
      <c r="N483" s="154"/>
      <c r="O483" s="155"/>
      <c r="P483" s="160"/>
      <c r="Q483" s="154"/>
      <c r="R483" s="154"/>
      <c r="S483" s="154"/>
      <c r="T483" s="158"/>
      <c r="U483" s="159"/>
      <c r="V483" s="161"/>
      <c r="W483" s="161"/>
      <c r="X483" s="161"/>
      <c r="Y483" s="161"/>
      <c r="Z483" s="162">
        <f t="shared" si="21"/>
        <v>0</v>
      </c>
      <c r="AA483" s="163">
        <f t="shared" si="22"/>
        <v>0</v>
      </c>
      <c r="AB483" s="431">
        <f>(3.14/4)*(Trees[[#This Row],[Diam]]/100)^2</f>
        <v>0</v>
      </c>
      <c r="AC483" s="164">
        <f>Trees[[#This Row],[Volumen]]</f>
        <v>0</v>
      </c>
      <c r="AD483" s="165" t="str">
        <f t="shared" si="23"/>
        <v>D</v>
      </c>
      <c r="AE483" s="166">
        <f>Industrias!S486</f>
        <v>0</v>
      </c>
      <c r="AF483" s="167" cm="1">
        <f t="array" ref="AF483">NoteEcolo(U483)</f>
        <v>0</v>
      </c>
      <c r="AG483" s="167">
        <f>PI()*(Trees[[#This Row],[Diam]]/2)^2</f>
        <v>0</v>
      </c>
      <c r="AH483" s="167">
        <f>IF(ISNA(IF(VLOOKUP(Trees[[#This Row],[Arbol]],Equipos!C:F, 2, FALSE)="Cortar",1,0)),0, IF(VLOOKUP(Trees[[#This Row],[Arbol]],Equipos!C:F, 2, FALSE)="Cortar",1,0))</f>
        <v>0</v>
      </c>
      <c r="AI483" s="167">
        <f t="array" aca="1" ref="AI483" ca="1">SUM(1*(NumCoupes=B483))</f>
        <v>2</v>
      </c>
    </row>
    <row r="484" spans="2:35">
      <c r="B484" s="154"/>
      <c r="C484" s="155"/>
      <c r="D484" s="156"/>
      <c r="E484" s="157"/>
      <c r="F484" s="158"/>
      <c r="G484" s="159"/>
      <c r="H484" s="154"/>
      <c r="I484" s="155"/>
      <c r="J484" s="156"/>
      <c r="K484" s="156"/>
      <c r="L484" s="154"/>
      <c r="M484" s="154"/>
      <c r="N484" s="154"/>
      <c r="O484" s="155"/>
      <c r="P484" s="160"/>
      <c r="Q484" s="154"/>
      <c r="R484" s="154"/>
      <c r="S484" s="154"/>
      <c r="T484" s="158"/>
      <c r="U484" s="159"/>
      <c r="V484" s="161"/>
      <c r="W484" s="161"/>
      <c r="X484" s="161"/>
      <c r="Y484" s="161"/>
      <c r="Z484" s="162">
        <f t="shared" si="21"/>
        <v>0</v>
      </c>
      <c r="AA484" s="163">
        <f t="shared" si="22"/>
        <v>0</v>
      </c>
      <c r="AB484" s="431">
        <f>(3.14/4)*(Trees[[#This Row],[Diam]]/100)^2</f>
        <v>0</v>
      </c>
      <c r="AC484" s="164">
        <f>Trees[[#This Row],[Volumen]]</f>
        <v>0</v>
      </c>
      <c r="AD484" s="165" t="str">
        <f t="shared" si="23"/>
        <v>D</v>
      </c>
      <c r="AE484" s="166">
        <f>Industrias!S487</f>
        <v>0</v>
      </c>
      <c r="AF484" s="167" cm="1">
        <f t="array" ref="AF484">NoteEcolo(U484)</f>
        <v>0</v>
      </c>
      <c r="AG484" s="167">
        <f>PI()*(Trees[[#This Row],[Diam]]/2)^2</f>
        <v>0</v>
      </c>
      <c r="AH484" s="167">
        <f>IF(ISNA(IF(VLOOKUP(Trees[[#This Row],[Arbol]],Equipos!C:F, 2, FALSE)="Cortar",1,0)),0, IF(VLOOKUP(Trees[[#This Row],[Arbol]],Equipos!C:F, 2, FALSE)="Cortar",1,0))</f>
        <v>0</v>
      </c>
      <c r="AI484" s="167">
        <f t="array" aca="1" ref="AI484" ca="1">SUM(1*(NumCoupes=B484))</f>
        <v>2</v>
      </c>
    </row>
    <row r="485" spans="2:35">
      <c r="B485" s="154"/>
      <c r="C485" s="155"/>
      <c r="D485" s="156"/>
      <c r="E485" s="157"/>
      <c r="F485" s="158"/>
      <c r="G485" s="159"/>
      <c r="H485" s="154"/>
      <c r="I485" s="155"/>
      <c r="J485" s="156"/>
      <c r="K485" s="156"/>
      <c r="L485" s="154"/>
      <c r="M485" s="154"/>
      <c r="N485" s="154"/>
      <c r="O485" s="155"/>
      <c r="P485" s="160"/>
      <c r="Q485" s="154"/>
      <c r="R485" s="154"/>
      <c r="S485" s="154"/>
      <c r="T485" s="158"/>
      <c r="U485" s="159"/>
      <c r="V485" s="161"/>
      <c r="W485" s="161"/>
      <c r="X485" s="161"/>
      <c r="Y485" s="161"/>
      <c r="Z485" s="162">
        <f t="shared" si="21"/>
        <v>0</v>
      </c>
      <c r="AA485" s="163">
        <f t="shared" si="22"/>
        <v>0</v>
      </c>
      <c r="AB485" s="431">
        <f>(3.14/4)*(Trees[[#This Row],[Diam]]/100)^2</f>
        <v>0</v>
      </c>
      <c r="AC485" s="164">
        <f>Trees[[#This Row],[Volumen]]</f>
        <v>0</v>
      </c>
      <c r="AD485" s="165" t="str">
        <f t="shared" si="23"/>
        <v>D</v>
      </c>
      <c r="AE485" s="166">
        <f>Industrias!S488</f>
        <v>0</v>
      </c>
      <c r="AF485" s="167" cm="1">
        <f t="array" ref="AF485">NoteEcolo(U485)</f>
        <v>0</v>
      </c>
      <c r="AG485" s="167">
        <f>PI()*(Trees[[#This Row],[Diam]]/2)^2</f>
        <v>0</v>
      </c>
      <c r="AH485" s="167">
        <f>IF(ISNA(IF(VLOOKUP(Trees[[#This Row],[Arbol]],Equipos!C:F, 2, FALSE)="Cortar",1,0)),0, IF(VLOOKUP(Trees[[#This Row],[Arbol]],Equipos!C:F, 2, FALSE)="Cortar",1,0))</f>
        <v>0</v>
      </c>
      <c r="AI485" s="167">
        <f t="array" aca="1" ref="AI485" ca="1">SUM(1*(NumCoupes=B485))</f>
        <v>2</v>
      </c>
    </row>
    <row r="486" spans="2:35">
      <c r="B486" s="154"/>
      <c r="C486" s="155"/>
      <c r="D486" s="156"/>
      <c r="E486" s="157"/>
      <c r="F486" s="158"/>
      <c r="G486" s="159"/>
      <c r="H486" s="154"/>
      <c r="I486" s="155"/>
      <c r="J486" s="156"/>
      <c r="K486" s="156"/>
      <c r="L486" s="154"/>
      <c r="M486" s="154"/>
      <c r="N486" s="154"/>
      <c r="O486" s="155"/>
      <c r="P486" s="160"/>
      <c r="Q486" s="154"/>
      <c r="R486" s="154"/>
      <c r="S486" s="154"/>
      <c r="T486" s="158"/>
      <c r="U486" s="159"/>
      <c r="V486" s="161"/>
      <c r="W486" s="161"/>
      <c r="X486" s="161"/>
      <c r="Y486" s="161"/>
      <c r="Z486" s="162">
        <f t="shared" si="21"/>
        <v>0</v>
      </c>
      <c r="AA486" s="163">
        <f t="shared" si="22"/>
        <v>0</v>
      </c>
      <c r="AB486" s="431">
        <f>(3.14/4)*(Trees[[#This Row],[Diam]]/100)^2</f>
        <v>0</v>
      </c>
      <c r="AC486" s="164">
        <f>Trees[[#This Row],[Volumen]]</f>
        <v>0</v>
      </c>
      <c r="AD486" s="165" t="str">
        <f t="shared" si="23"/>
        <v>D</v>
      </c>
      <c r="AE486" s="166">
        <f>Industrias!S489</f>
        <v>0</v>
      </c>
      <c r="AF486" s="167" cm="1">
        <f t="array" ref="AF486">NoteEcolo(U486)</f>
        <v>0</v>
      </c>
      <c r="AG486" s="167">
        <f>PI()*(Trees[[#This Row],[Diam]]/2)^2</f>
        <v>0</v>
      </c>
      <c r="AH486" s="167">
        <f>IF(ISNA(IF(VLOOKUP(Trees[[#This Row],[Arbol]],Equipos!C:F, 2, FALSE)="Cortar",1,0)),0, IF(VLOOKUP(Trees[[#This Row],[Arbol]],Equipos!C:F, 2, FALSE)="Cortar",1,0))</f>
        <v>0</v>
      </c>
      <c r="AI486" s="167">
        <f t="array" aca="1" ref="AI486" ca="1">SUM(1*(NumCoupes=B486))</f>
        <v>2</v>
      </c>
    </row>
    <row r="487" spans="2:35">
      <c r="B487" s="154"/>
      <c r="C487" s="155"/>
      <c r="D487" s="156"/>
      <c r="E487" s="157"/>
      <c r="F487" s="158"/>
      <c r="G487" s="159"/>
      <c r="H487" s="154"/>
      <c r="I487" s="155"/>
      <c r="J487" s="156"/>
      <c r="K487" s="156"/>
      <c r="L487" s="154"/>
      <c r="M487" s="154"/>
      <c r="N487" s="154"/>
      <c r="O487" s="155"/>
      <c r="P487" s="160"/>
      <c r="Q487" s="154"/>
      <c r="R487" s="154"/>
      <c r="S487" s="154"/>
      <c r="T487" s="158"/>
      <c r="U487" s="159"/>
      <c r="V487" s="161"/>
      <c r="W487" s="161"/>
      <c r="X487" s="161"/>
      <c r="Y487" s="161"/>
      <c r="Z487" s="162">
        <f t="shared" si="21"/>
        <v>0</v>
      </c>
      <c r="AA487" s="163">
        <f t="shared" si="22"/>
        <v>0</v>
      </c>
      <c r="AB487" s="431">
        <f>(3.14/4)*(Trees[[#This Row],[Diam]]/100)^2</f>
        <v>0</v>
      </c>
      <c r="AC487" s="164">
        <f>Trees[[#This Row],[Volumen]]</f>
        <v>0</v>
      </c>
      <c r="AD487" s="165" t="str">
        <f t="shared" si="23"/>
        <v>D</v>
      </c>
      <c r="AE487" s="166">
        <f>Industrias!S490</f>
        <v>0</v>
      </c>
      <c r="AF487" s="167" cm="1">
        <f t="array" ref="AF487">NoteEcolo(U487)</f>
        <v>0</v>
      </c>
      <c r="AG487" s="167">
        <f>PI()*(Trees[[#This Row],[Diam]]/2)^2</f>
        <v>0</v>
      </c>
      <c r="AH487" s="167">
        <f>IF(ISNA(IF(VLOOKUP(Trees[[#This Row],[Arbol]],Equipos!C:F, 2, FALSE)="Cortar",1,0)),0, IF(VLOOKUP(Trees[[#This Row],[Arbol]],Equipos!C:F, 2, FALSE)="Cortar",1,0))</f>
        <v>0</v>
      </c>
      <c r="AI487" s="167">
        <f t="array" aca="1" ref="AI487" ca="1">SUM(1*(NumCoupes=B487))</f>
        <v>2</v>
      </c>
    </row>
    <row r="488" spans="2:35">
      <c r="B488" s="154"/>
      <c r="C488" s="155"/>
      <c r="D488" s="156"/>
      <c r="E488" s="157"/>
      <c r="F488" s="158"/>
      <c r="G488" s="159"/>
      <c r="H488" s="154"/>
      <c r="I488" s="155"/>
      <c r="J488" s="156"/>
      <c r="K488" s="156"/>
      <c r="L488" s="154"/>
      <c r="M488" s="154"/>
      <c r="N488" s="154"/>
      <c r="O488" s="155"/>
      <c r="P488" s="160"/>
      <c r="Q488" s="154"/>
      <c r="R488" s="154"/>
      <c r="S488" s="154"/>
      <c r="T488" s="158"/>
      <c r="U488" s="159"/>
      <c r="V488" s="161"/>
      <c r="W488" s="161"/>
      <c r="X488" s="161"/>
      <c r="Y488" s="161"/>
      <c r="Z488" s="162">
        <f t="shared" si="21"/>
        <v>0</v>
      </c>
      <c r="AA488" s="163">
        <f t="shared" si="22"/>
        <v>0</v>
      </c>
      <c r="AB488" s="431">
        <f>(3.14/4)*(Trees[[#This Row],[Diam]]/100)^2</f>
        <v>0</v>
      </c>
      <c r="AC488" s="164">
        <f>Trees[[#This Row],[Volumen]]</f>
        <v>0</v>
      </c>
      <c r="AD488" s="165" t="str">
        <f t="shared" si="23"/>
        <v>D</v>
      </c>
      <c r="AE488" s="166">
        <f>Industrias!S491</f>
        <v>0</v>
      </c>
      <c r="AF488" s="167" cm="1">
        <f t="array" ref="AF488">NoteEcolo(U488)</f>
        <v>0</v>
      </c>
      <c r="AG488" s="167">
        <f>PI()*(Trees[[#This Row],[Diam]]/2)^2</f>
        <v>0</v>
      </c>
      <c r="AH488" s="167">
        <f>IF(ISNA(IF(VLOOKUP(Trees[[#This Row],[Arbol]],Equipos!C:F, 2, FALSE)="Cortar",1,0)),0, IF(VLOOKUP(Trees[[#This Row],[Arbol]],Equipos!C:F, 2, FALSE)="Cortar",1,0))</f>
        <v>0</v>
      </c>
      <c r="AI488" s="167">
        <f t="array" aca="1" ref="AI488" ca="1">SUM(1*(NumCoupes=B488))</f>
        <v>2</v>
      </c>
    </row>
    <row r="489" spans="2:35">
      <c r="B489" s="154"/>
      <c r="C489" s="155"/>
      <c r="D489" s="156"/>
      <c r="E489" s="157"/>
      <c r="F489" s="158"/>
      <c r="G489" s="159"/>
      <c r="H489" s="154"/>
      <c r="I489" s="155"/>
      <c r="J489" s="156"/>
      <c r="K489" s="156"/>
      <c r="L489" s="154"/>
      <c r="M489" s="154"/>
      <c r="N489" s="154"/>
      <c r="O489" s="155"/>
      <c r="P489" s="160"/>
      <c r="Q489" s="154"/>
      <c r="R489" s="154"/>
      <c r="S489" s="154"/>
      <c r="T489" s="158"/>
      <c r="U489" s="159"/>
      <c r="V489" s="161"/>
      <c r="W489" s="161"/>
      <c r="X489" s="161"/>
      <c r="Y489" s="161"/>
      <c r="Z489" s="162">
        <f t="shared" si="21"/>
        <v>0</v>
      </c>
      <c r="AA489" s="163">
        <f t="shared" si="22"/>
        <v>0</v>
      </c>
      <c r="AB489" s="431">
        <f>(3.14/4)*(Trees[[#This Row],[Diam]]/100)^2</f>
        <v>0</v>
      </c>
      <c r="AC489" s="164">
        <f>Trees[[#This Row],[Volumen]]</f>
        <v>0</v>
      </c>
      <c r="AD489" s="165" t="str">
        <f t="shared" si="23"/>
        <v>D</v>
      </c>
      <c r="AE489" s="166">
        <f>Industrias!S492</f>
        <v>0</v>
      </c>
      <c r="AF489" s="167" cm="1">
        <f t="array" ref="AF489">NoteEcolo(U489)</f>
        <v>0</v>
      </c>
      <c r="AG489" s="167">
        <f>PI()*(Trees[[#This Row],[Diam]]/2)^2</f>
        <v>0</v>
      </c>
      <c r="AH489" s="167">
        <f>IF(ISNA(IF(VLOOKUP(Trees[[#This Row],[Arbol]],Equipos!C:F, 2, FALSE)="Cortar",1,0)),0, IF(VLOOKUP(Trees[[#This Row],[Arbol]],Equipos!C:F, 2, FALSE)="Cortar",1,0))</f>
        <v>0</v>
      </c>
      <c r="AI489" s="167">
        <f t="array" aca="1" ref="AI489" ca="1">SUM(1*(NumCoupes=B489))</f>
        <v>2</v>
      </c>
    </row>
    <row r="490" spans="2:35">
      <c r="B490" s="154"/>
      <c r="C490" s="155"/>
      <c r="D490" s="156"/>
      <c r="E490" s="157"/>
      <c r="F490" s="158"/>
      <c r="G490" s="159"/>
      <c r="H490" s="154"/>
      <c r="I490" s="155"/>
      <c r="J490" s="156"/>
      <c r="K490" s="156"/>
      <c r="L490" s="154"/>
      <c r="M490" s="154"/>
      <c r="N490" s="154"/>
      <c r="O490" s="155"/>
      <c r="P490" s="160"/>
      <c r="Q490" s="154"/>
      <c r="R490" s="154"/>
      <c r="S490" s="154"/>
      <c r="T490" s="158"/>
      <c r="U490" s="159"/>
      <c r="V490" s="161"/>
      <c r="W490" s="161"/>
      <c r="X490" s="161"/>
      <c r="Y490" s="161"/>
      <c r="Z490" s="162">
        <f t="shared" si="21"/>
        <v>0</v>
      </c>
      <c r="AA490" s="163">
        <f t="shared" si="22"/>
        <v>0</v>
      </c>
      <c r="AB490" s="431">
        <f>(3.14/4)*(Trees[[#This Row],[Diam]]/100)^2</f>
        <v>0</v>
      </c>
      <c r="AC490" s="164">
        <f>Trees[[#This Row],[Volumen]]</f>
        <v>0</v>
      </c>
      <c r="AD490" s="165" t="str">
        <f t="shared" si="23"/>
        <v>D</v>
      </c>
      <c r="AE490" s="166">
        <f>Industrias!S493</f>
        <v>0</v>
      </c>
      <c r="AF490" s="167" cm="1">
        <f t="array" ref="AF490">NoteEcolo(U490)</f>
        <v>0</v>
      </c>
      <c r="AG490" s="167">
        <f>PI()*(Trees[[#This Row],[Diam]]/2)^2</f>
        <v>0</v>
      </c>
      <c r="AH490" s="167">
        <f>IF(ISNA(IF(VLOOKUP(Trees[[#This Row],[Arbol]],Equipos!C:F, 2, FALSE)="Cortar",1,0)),0, IF(VLOOKUP(Trees[[#This Row],[Arbol]],Equipos!C:F, 2, FALSE)="Cortar",1,0))</f>
        <v>0</v>
      </c>
      <c r="AI490" s="167">
        <f t="array" aca="1" ref="AI490" ca="1">SUM(1*(NumCoupes=B490))</f>
        <v>2</v>
      </c>
    </row>
    <row r="491" spans="2:35">
      <c r="B491" s="154"/>
      <c r="C491" s="155"/>
      <c r="D491" s="156"/>
      <c r="E491" s="157"/>
      <c r="F491" s="158"/>
      <c r="G491" s="159"/>
      <c r="H491" s="154"/>
      <c r="I491" s="155"/>
      <c r="J491" s="156"/>
      <c r="K491" s="156"/>
      <c r="L491" s="154"/>
      <c r="M491" s="154"/>
      <c r="N491" s="154"/>
      <c r="O491" s="155"/>
      <c r="P491" s="160"/>
      <c r="Q491" s="154"/>
      <c r="R491" s="154"/>
      <c r="S491" s="154"/>
      <c r="T491" s="158"/>
      <c r="U491" s="159"/>
      <c r="V491" s="161"/>
      <c r="W491" s="161"/>
      <c r="X491" s="161"/>
      <c r="Y491" s="161"/>
      <c r="Z491" s="162">
        <f t="shared" si="21"/>
        <v>0</v>
      </c>
      <c r="AA491" s="163">
        <f t="shared" si="22"/>
        <v>0</v>
      </c>
      <c r="AB491" s="431">
        <f>(3.14/4)*(Trees[[#This Row],[Diam]]/100)^2</f>
        <v>0</v>
      </c>
      <c r="AC491" s="164">
        <f>Trees[[#This Row],[Volumen]]</f>
        <v>0</v>
      </c>
      <c r="AD491" s="165" t="str">
        <f t="shared" si="23"/>
        <v>D</v>
      </c>
      <c r="AE491" s="166">
        <f>Industrias!S494</f>
        <v>0</v>
      </c>
      <c r="AF491" s="167" cm="1">
        <f t="array" ref="AF491">NoteEcolo(U491)</f>
        <v>0</v>
      </c>
      <c r="AG491" s="167">
        <f>PI()*(Trees[[#This Row],[Diam]]/2)^2</f>
        <v>0</v>
      </c>
      <c r="AH491" s="167">
        <f>IF(ISNA(IF(VLOOKUP(Trees[[#This Row],[Arbol]],Equipos!C:F, 2, FALSE)="Cortar",1,0)),0, IF(VLOOKUP(Trees[[#This Row],[Arbol]],Equipos!C:F, 2, FALSE)="Cortar",1,0))</f>
        <v>0</v>
      </c>
      <c r="AI491" s="167">
        <f t="array" aca="1" ref="AI491" ca="1">SUM(1*(NumCoupes=B491))</f>
        <v>2</v>
      </c>
    </row>
    <row r="492" spans="2:35">
      <c r="B492" s="154"/>
      <c r="C492" s="155"/>
      <c r="D492" s="156"/>
      <c r="E492" s="157"/>
      <c r="F492" s="158"/>
      <c r="G492" s="159"/>
      <c r="H492" s="154"/>
      <c r="I492" s="155"/>
      <c r="J492" s="156"/>
      <c r="K492" s="156"/>
      <c r="L492" s="154"/>
      <c r="M492" s="154"/>
      <c r="N492" s="154"/>
      <c r="O492" s="155"/>
      <c r="P492" s="160"/>
      <c r="Q492" s="154"/>
      <c r="R492" s="154"/>
      <c r="S492" s="154"/>
      <c r="T492" s="158"/>
      <c r="U492" s="159"/>
      <c r="V492" s="161"/>
      <c r="W492" s="161"/>
      <c r="X492" s="161"/>
      <c r="Y492" s="161"/>
      <c r="Z492" s="162">
        <f t="shared" si="21"/>
        <v>0</v>
      </c>
      <c r="AA492" s="163">
        <f t="shared" si="22"/>
        <v>0</v>
      </c>
      <c r="AB492" s="431">
        <f>(3.14/4)*(Trees[[#This Row],[Diam]]/100)^2</f>
        <v>0</v>
      </c>
      <c r="AC492" s="164">
        <f>Trees[[#This Row],[Volumen]]</f>
        <v>0</v>
      </c>
      <c r="AD492" s="165" t="str">
        <f t="shared" si="23"/>
        <v>D</v>
      </c>
      <c r="AE492" s="166">
        <f>Industrias!S495</f>
        <v>0</v>
      </c>
      <c r="AF492" s="167" cm="1">
        <f t="array" ref="AF492">NoteEcolo(U492)</f>
        <v>0</v>
      </c>
      <c r="AG492" s="167">
        <f>PI()*(Trees[[#This Row],[Diam]]/2)^2</f>
        <v>0</v>
      </c>
      <c r="AH492" s="167">
        <f>IF(ISNA(IF(VLOOKUP(Trees[[#This Row],[Arbol]],Equipos!C:F, 2, FALSE)="Cortar",1,0)),0, IF(VLOOKUP(Trees[[#This Row],[Arbol]],Equipos!C:F, 2, FALSE)="Cortar",1,0))</f>
        <v>0</v>
      </c>
      <c r="AI492" s="167">
        <f t="array" aca="1" ref="AI492" ca="1">SUM(1*(NumCoupes=B492))</f>
        <v>2</v>
      </c>
    </row>
    <row r="493" spans="2:35">
      <c r="B493" s="154"/>
      <c r="C493" s="155"/>
      <c r="D493" s="156"/>
      <c r="E493" s="157"/>
      <c r="F493" s="158"/>
      <c r="G493" s="159"/>
      <c r="H493" s="154"/>
      <c r="I493" s="155"/>
      <c r="J493" s="156"/>
      <c r="K493" s="156"/>
      <c r="L493" s="154"/>
      <c r="M493" s="154"/>
      <c r="N493" s="154"/>
      <c r="O493" s="155"/>
      <c r="P493" s="160"/>
      <c r="Q493" s="154"/>
      <c r="R493" s="154"/>
      <c r="S493" s="154"/>
      <c r="T493" s="158"/>
      <c r="U493" s="159"/>
      <c r="V493" s="161"/>
      <c r="W493" s="161"/>
      <c r="X493" s="161"/>
      <c r="Y493" s="161"/>
      <c r="Z493" s="162">
        <f t="shared" si="21"/>
        <v>0</v>
      </c>
      <c r="AA493" s="163">
        <f t="shared" si="22"/>
        <v>0</v>
      </c>
      <c r="AB493" s="431">
        <f>(3.14/4)*(Trees[[#This Row],[Diam]]/100)^2</f>
        <v>0</v>
      </c>
      <c r="AC493" s="164">
        <f>Trees[[#This Row],[Volumen]]</f>
        <v>0</v>
      </c>
      <c r="AD493" s="165" t="str">
        <f t="shared" si="23"/>
        <v>D</v>
      </c>
      <c r="AE493" s="166">
        <f>Industrias!S496</f>
        <v>0</v>
      </c>
      <c r="AF493" s="167" cm="1">
        <f t="array" ref="AF493">NoteEcolo(U493)</f>
        <v>0</v>
      </c>
      <c r="AG493" s="167">
        <f>PI()*(Trees[[#This Row],[Diam]]/2)^2</f>
        <v>0</v>
      </c>
      <c r="AH493" s="167">
        <f>IF(ISNA(IF(VLOOKUP(Trees[[#This Row],[Arbol]],Equipos!C:F, 2, FALSE)="Cortar",1,0)),0, IF(VLOOKUP(Trees[[#This Row],[Arbol]],Equipos!C:F, 2, FALSE)="Cortar",1,0))</f>
        <v>0</v>
      </c>
      <c r="AI493" s="167">
        <f t="array" aca="1" ref="AI493" ca="1">SUM(1*(NumCoupes=B493))</f>
        <v>2</v>
      </c>
    </row>
    <row r="494" spans="2:35">
      <c r="B494" s="154"/>
      <c r="C494" s="155"/>
      <c r="D494" s="156"/>
      <c r="E494" s="157"/>
      <c r="F494" s="158"/>
      <c r="G494" s="159"/>
      <c r="H494" s="154"/>
      <c r="I494" s="155"/>
      <c r="J494" s="156"/>
      <c r="K494" s="156"/>
      <c r="L494" s="154"/>
      <c r="M494" s="154"/>
      <c r="N494" s="154"/>
      <c r="O494" s="155"/>
      <c r="P494" s="160"/>
      <c r="Q494" s="154"/>
      <c r="R494" s="154"/>
      <c r="S494" s="154"/>
      <c r="T494" s="158"/>
      <c r="U494" s="159"/>
      <c r="V494" s="161"/>
      <c r="W494" s="161"/>
      <c r="X494" s="161"/>
      <c r="Y494" s="161"/>
      <c r="Z494" s="162">
        <f t="shared" si="21"/>
        <v>0</v>
      </c>
      <c r="AA494" s="163">
        <f t="shared" si="22"/>
        <v>0</v>
      </c>
      <c r="AB494" s="431">
        <f>(3.14/4)*(Trees[[#This Row],[Diam]]/100)^2</f>
        <v>0</v>
      </c>
      <c r="AC494" s="164">
        <f>Trees[[#This Row],[Volumen]]</f>
        <v>0</v>
      </c>
      <c r="AD494" s="165" t="str">
        <f t="shared" si="23"/>
        <v>D</v>
      </c>
      <c r="AE494" s="166">
        <f>Industrias!S497</f>
        <v>0</v>
      </c>
      <c r="AF494" s="167" cm="1">
        <f t="array" ref="AF494">NoteEcolo(U494)</f>
        <v>0</v>
      </c>
      <c r="AG494" s="167">
        <f>PI()*(Trees[[#This Row],[Diam]]/2)^2</f>
        <v>0</v>
      </c>
      <c r="AH494" s="167">
        <f>IF(ISNA(IF(VLOOKUP(Trees[[#This Row],[Arbol]],Equipos!C:F, 2, FALSE)="Cortar",1,0)),0, IF(VLOOKUP(Trees[[#This Row],[Arbol]],Equipos!C:F, 2, FALSE)="Cortar",1,0))</f>
        <v>0</v>
      </c>
      <c r="AI494" s="167">
        <f t="array" aca="1" ref="AI494" ca="1">SUM(1*(NumCoupes=B494))</f>
        <v>2</v>
      </c>
    </row>
    <row r="495" spans="2:35">
      <c r="B495" s="154"/>
      <c r="C495" s="155"/>
      <c r="D495" s="156"/>
      <c r="E495" s="157"/>
      <c r="F495" s="158"/>
      <c r="G495" s="159"/>
      <c r="H495" s="154"/>
      <c r="I495" s="155"/>
      <c r="J495" s="156"/>
      <c r="K495" s="156"/>
      <c r="L495" s="154"/>
      <c r="M495" s="154"/>
      <c r="N495" s="154"/>
      <c r="O495" s="155"/>
      <c r="P495" s="160"/>
      <c r="Q495" s="154"/>
      <c r="R495" s="154"/>
      <c r="S495" s="154"/>
      <c r="T495" s="158"/>
      <c r="U495" s="159"/>
      <c r="V495" s="161"/>
      <c r="W495" s="161"/>
      <c r="X495" s="161"/>
      <c r="Y495" s="161"/>
      <c r="Z495" s="162">
        <f t="shared" si="21"/>
        <v>0</v>
      </c>
      <c r="AA495" s="163">
        <f t="shared" si="22"/>
        <v>0</v>
      </c>
      <c r="AB495" s="431">
        <f>(3.14/4)*(Trees[[#This Row],[Diam]]/100)^2</f>
        <v>0</v>
      </c>
      <c r="AC495" s="164">
        <f>Trees[[#This Row],[Volumen]]</f>
        <v>0</v>
      </c>
      <c r="AD495" s="165" t="str">
        <f t="shared" si="23"/>
        <v>D</v>
      </c>
      <c r="AE495" s="166">
        <f>Industrias!S498</f>
        <v>0</v>
      </c>
      <c r="AF495" s="167" cm="1">
        <f t="array" ref="AF495">NoteEcolo(U495)</f>
        <v>0</v>
      </c>
      <c r="AG495" s="167">
        <f>PI()*(Trees[[#This Row],[Diam]]/2)^2</f>
        <v>0</v>
      </c>
      <c r="AH495" s="167">
        <f>IF(ISNA(IF(VLOOKUP(Trees[[#This Row],[Arbol]],Equipos!C:F, 2, FALSE)="Cortar",1,0)),0, IF(VLOOKUP(Trees[[#This Row],[Arbol]],Equipos!C:F, 2, FALSE)="Cortar",1,0))</f>
        <v>0</v>
      </c>
      <c r="AI495" s="167">
        <f t="array" aca="1" ref="AI495" ca="1">SUM(1*(NumCoupes=B495))</f>
        <v>2</v>
      </c>
    </row>
    <row r="496" spans="2:35">
      <c r="B496" s="154"/>
      <c r="C496" s="155"/>
      <c r="D496" s="156"/>
      <c r="E496" s="157"/>
      <c r="F496" s="158"/>
      <c r="G496" s="159"/>
      <c r="H496" s="154"/>
      <c r="I496" s="155"/>
      <c r="J496" s="156"/>
      <c r="K496" s="156"/>
      <c r="L496" s="154"/>
      <c r="M496" s="154"/>
      <c r="N496" s="154"/>
      <c r="O496" s="155"/>
      <c r="P496" s="160"/>
      <c r="Q496" s="154"/>
      <c r="R496" s="154"/>
      <c r="S496" s="154"/>
      <c r="T496" s="158"/>
      <c r="U496" s="159"/>
      <c r="V496" s="161"/>
      <c r="W496" s="161"/>
      <c r="X496" s="161"/>
      <c r="Y496" s="161"/>
      <c r="Z496" s="162">
        <f t="shared" si="21"/>
        <v>0</v>
      </c>
      <c r="AA496" s="163">
        <f t="shared" si="22"/>
        <v>0</v>
      </c>
      <c r="AB496" s="431">
        <f>(3.14/4)*(Trees[[#This Row],[Diam]]/100)^2</f>
        <v>0</v>
      </c>
      <c r="AC496" s="164">
        <f>Trees[[#This Row],[Volumen]]</f>
        <v>0</v>
      </c>
      <c r="AD496" s="165" t="str">
        <f t="shared" si="23"/>
        <v>D</v>
      </c>
      <c r="AE496" s="166">
        <f>Industrias!S499</f>
        <v>0</v>
      </c>
      <c r="AF496" s="167" cm="1">
        <f t="array" ref="AF496">NoteEcolo(U496)</f>
        <v>0</v>
      </c>
      <c r="AG496" s="167">
        <f>PI()*(Trees[[#This Row],[Diam]]/2)^2</f>
        <v>0</v>
      </c>
      <c r="AH496" s="167">
        <f>IF(ISNA(IF(VLOOKUP(Trees[[#This Row],[Arbol]],Equipos!C:F, 2, FALSE)="Cortar",1,0)),0, IF(VLOOKUP(Trees[[#This Row],[Arbol]],Equipos!C:F, 2, FALSE)="Cortar",1,0))</f>
        <v>0</v>
      </c>
      <c r="AI496" s="167">
        <f t="array" aca="1" ref="AI496" ca="1">SUM(1*(NumCoupes=B496))</f>
        <v>2</v>
      </c>
    </row>
    <row r="497" spans="2:35">
      <c r="B497" s="154"/>
      <c r="C497" s="155"/>
      <c r="D497" s="156"/>
      <c r="E497" s="157"/>
      <c r="F497" s="158"/>
      <c r="G497" s="159"/>
      <c r="H497" s="154"/>
      <c r="I497" s="155"/>
      <c r="J497" s="156"/>
      <c r="K497" s="156"/>
      <c r="L497" s="154"/>
      <c r="M497" s="154"/>
      <c r="N497" s="154"/>
      <c r="O497" s="155"/>
      <c r="P497" s="160"/>
      <c r="Q497" s="154"/>
      <c r="R497" s="154"/>
      <c r="S497" s="154"/>
      <c r="T497" s="158"/>
      <c r="U497" s="159"/>
      <c r="V497" s="161"/>
      <c r="W497" s="161"/>
      <c r="X497" s="161"/>
      <c r="Y497" s="161"/>
      <c r="Z497" s="162">
        <f t="shared" si="21"/>
        <v>0</v>
      </c>
      <c r="AA497" s="163">
        <f t="shared" si="22"/>
        <v>0</v>
      </c>
      <c r="AB497" s="431">
        <f>(3.14/4)*(Trees[[#This Row],[Diam]]/100)^2</f>
        <v>0</v>
      </c>
      <c r="AC497" s="164">
        <f>Trees[[#This Row],[Volumen]]</f>
        <v>0</v>
      </c>
      <c r="AD497" s="165" t="str">
        <f t="shared" si="23"/>
        <v>D</v>
      </c>
      <c r="AE497" s="166">
        <f>Industrias!S500</f>
        <v>0</v>
      </c>
      <c r="AF497" s="167" cm="1">
        <f t="array" ref="AF497">NoteEcolo(U497)</f>
        <v>0</v>
      </c>
      <c r="AG497" s="167">
        <f>PI()*(Trees[[#This Row],[Diam]]/2)^2</f>
        <v>0</v>
      </c>
      <c r="AH497" s="167">
        <f>IF(ISNA(IF(VLOOKUP(Trees[[#This Row],[Arbol]],Equipos!C:F, 2, FALSE)="Cortar",1,0)),0, IF(VLOOKUP(Trees[[#This Row],[Arbol]],Equipos!C:F, 2, FALSE)="Cortar",1,0))</f>
        <v>0</v>
      </c>
      <c r="AI497" s="167">
        <f t="array" aca="1" ref="AI497" ca="1">SUM(1*(NumCoupes=B497))</f>
        <v>2</v>
      </c>
    </row>
    <row r="498" spans="2:35">
      <c r="B498" s="154"/>
      <c r="C498" s="155"/>
      <c r="D498" s="156"/>
      <c r="E498" s="157"/>
      <c r="F498" s="158"/>
      <c r="G498" s="159"/>
      <c r="H498" s="154"/>
      <c r="I498" s="155"/>
      <c r="J498" s="156"/>
      <c r="K498" s="156"/>
      <c r="L498" s="154"/>
      <c r="M498" s="154"/>
      <c r="N498" s="154"/>
      <c r="O498" s="155"/>
      <c r="P498" s="160"/>
      <c r="Q498" s="154"/>
      <c r="R498" s="154"/>
      <c r="S498" s="154"/>
      <c r="T498" s="158"/>
      <c r="U498" s="159"/>
      <c r="V498" s="161"/>
      <c r="W498" s="161"/>
      <c r="X498" s="161"/>
      <c r="Y498" s="161"/>
      <c r="Z498" s="162">
        <f t="shared" si="21"/>
        <v>0</v>
      </c>
      <c r="AA498" s="163">
        <f t="shared" si="22"/>
        <v>0</v>
      </c>
      <c r="AB498" s="431">
        <f>(3.14/4)*(Trees[[#This Row],[Diam]]/100)^2</f>
        <v>0</v>
      </c>
      <c r="AC498" s="164">
        <f>Trees[[#This Row],[Volumen]]</f>
        <v>0</v>
      </c>
      <c r="AD498" s="165" t="str">
        <f t="shared" si="23"/>
        <v>D</v>
      </c>
      <c r="AE498" s="166">
        <f>Industrias!S501</f>
        <v>0</v>
      </c>
      <c r="AF498" s="167" cm="1">
        <f t="array" ref="AF498">NoteEcolo(U498)</f>
        <v>0</v>
      </c>
      <c r="AG498" s="167">
        <f>PI()*(Trees[[#This Row],[Diam]]/2)^2</f>
        <v>0</v>
      </c>
      <c r="AH498" s="167">
        <f>IF(ISNA(IF(VLOOKUP(Trees[[#This Row],[Arbol]],Equipos!C:F, 2, FALSE)="Cortar",1,0)),0, IF(VLOOKUP(Trees[[#This Row],[Arbol]],Equipos!C:F, 2, FALSE)="Cortar",1,0))</f>
        <v>0</v>
      </c>
      <c r="AI498" s="167">
        <f t="array" aca="1" ref="AI498" ca="1">SUM(1*(NumCoupes=B498))</f>
        <v>2</v>
      </c>
    </row>
    <row r="499" spans="2:35">
      <c r="B499" s="154"/>
      <c r="C499" s="155"/>
      <c r="D499" s="156"/>
      <c r="E499" s="157"/>
      <c r="F499" s="158"/>
      <c r="G499" s="159"/>
      <c r="H499" s="154"/>
      <c r="I499" s="155"/>
      <c r="J499" s="156"/>
      <c r="K499" s="156"/>
      <c r="L499" s="154"/>
      <c r="M499" s="154"/>
      <c r="N499" s="154"/>
      <c r="O499" s="155"/>
      <c r="P499" s="160"/>
      <c r="Q499" s="154"/>
      <c r="R499" s="154"/>
      <c r="S499" s="154"/>
      <c r="T499" s="158"/>
      <c r="U499" s="159"/>
      <c r="V499" s="161"/>
      <c r="W499" s="161"/>
      <c r="X499" s="161"/>
      <c r="Y499" s="161"/>
      <c r="Z499" s="162">
        <f t="shared" si="21"/>
        <v>0</v>
      </c>
      <c r="AA499" s="163">
        <f t="shared" si="22"/>
        <v>0</v>
      </c>
      <c r="AB499" s="431">
        <f>(3.14/4)*(Trees[[#This Row],[Diam]]/100)^2</f>
        <v>0</v>
      </c>
      <c r="AC499" s="164">
        <f>Trees[[#This Row],[Volumen]]</f>
        <v>0</v>
      </c>
      <c r="AD499" s="165" t="str">
        <f t="shared" si="23"/>
        <v>D</v>
      </c>
      <c r="AE499" s="166">
        <f>Industrias!S502</f>
        <v>0</v>
      </c>
      <c r="AF499" s="167" cm="1">
        <f t="array" ref="AF499">NoteEcolo(U499)</f>
        <v>0</v>
      </c>
      <c r="AG499" s="167">
        <f>PI()*(Trees[[#This Row],[Diam]]/2)^2</f>
        <v>0</v>
      </c>
      <c r="AH499" s="167">
        <f>IF(ISNA(IF(VLOOKUP(Trees[[#This Row],[Arbol]],Equipos!C:F, 2, FALSE)="Cortar",1,0)),0, IF(VLOOKUP(Trees[[#This Row],[Arbol]],Equipos!C:F, 2, FALSE)="Cortar",1,0))</f>
        <v>0</v>
      </c>
      <c r="AI499" s="167">
        <f t="array" aca="1" ref="AI499" ca="1">SUM(1*(NumCoupes=B499))</f>
        <v>2</v>
      </c>
    </row>
    <row r="500" spans="2:35">
      <c r="B500" s="154"/>
      <c r="C500" s="155"/>
      <c r="D500" s="156"/>
      <c r="E500" s="157"/>
      <c r="F500" s="158"/>
      <c r="G500" s="159"/>
      <c r="H500" s="154"/>
      <c r="I500" s="155"/>
      <c r="J500" s="156"/>
      <c r="K500" s="156"/>
      <c r="L500" s="154"/>
      <c r="M500" s="154"/>
      <c r="N500" s="154"/>
      <c r="O500" s="155"/>
      <c r="P500" s="160"/>
      <c r="Q500" s="154"/>
      <c r="R500" s="154"/>
      <c r="S500" s="154"/>
      <c r="T500" s="158"/>
      <c r="U500" s="159"/>
      <c r="V500" s="161"/>
      <c r="W500" s="161"/>
      <c r="X500" s="161"/>
      <c r="Y500" s="161"/>
      <c r="Z500" s="162">
        <f t="shared" si="21"/>
        <v>0</v>
      </c>
      <c r="AA500" s="163">
        <f t="shared" si="22"/>
        <v>0</v>
      </c>
      <c r="AB500" s="431">
        <f>(3.14/4)*(Trees[[#This Row],[Diam]]/100)^2</f>
        <v>0</v>
      </c>
      <c r="AC500" s="164">
        <f>Trees[[#This Row],[Volumen]]</f>
        <v>0</v>
      </c>
      <c r="AD500" s="165" t="str">
        <f t="shared" si="23"/>
        <v>D</v>
      </c>
      <c r="AE500" s="166">
        <f>Industrias!S503</f>
        <v>0</v>
      </c>
      <c r="AF500" s="167" cm="1">
        <f t="array" ref="AF500">NoteEcolo(U500)</f>
        <v>0</v>
      </c>
      <c r="AG500" s="167">
        <f>PI()*(Trees[[#This Row],[Diam]]/2)^2</f>
        <v>0</v>
      </c>
      <c r="AH500" s="167">
        <f>IF(ISNA(IF(VLOOKUP(Trees[[#This Row],[Arbol]],Equipos!C:F, 2, FALSE)="Cortar",1,0)),0, IF(VLOOKUP(Trees[[#This Row],[Arbol]],Equipos!C:F, 2, FALSE)="Cortar",1,0))</f>
        <v>0</v>
      </c>
      <c r="AI500" s="167">
        <f t="array" aca="1" ref="AI500" ca="1">SUM(1*(NumCoupes=B500))</f>
        <v>2</v>
      </c>
    </row>
    <row r="501" spans="2:35">
      <c r="B501" s="154"/>
      <c r="C501" s="155"/>
      <c r="D501" s="156"/>
      <c r="E501" s="157"/>
      <c r="F501" s="158"/>
      <c r="G501" s="159"/>
      <c r="H501" s="154"/>
      <c r="I501" s="155"/>
      <c r="J501" s="156"/>
      <c r="K501" s="156"/>
      <c r="L501" s="154"/>
      <c r="M501" s="154"/>
      <c r="N501" s="154"/>
      <c r="O501" s="155"/>
      <c r="P501" s="160"/>
      <c r="Q501" s="154"/>
      <c r="R501" s="154"/>
      <c r="S501" s="154"/>
      <c r="T501" s="158"/>
      <c r="U501" s="159"/>
      <c r="V501" s="161"/>
      <c r="W501" s="161"/>
      <c r="X501" s="161"/>
      <c r="Y501" s="161"/>
      <c r="Z501" s="162">
        <f t="shared" si="21"/>
        <v>0</v>
      </c>
      <c r="AA501" s="163">
        <f t="shared" si="22"/>
        <v>0</v>
      </c>
      <c r="AB501" s="431">
        <f>(3.14/4)*(Trees[[#This Row],[Diam]]/100)^2</f>
        <v>0</v>
      </c>
      <c r="AC501" s="164">
        <f>Trees[[#This Row],[Volumen]]</f>
        <v>0</v>
      </c>
      <c r="AD501" s="165" t="str">
        <f t="shared" si="23"/>
        <v>D</v>
      </c>
      <c r="AE501" s="166">
        <f>Industrias!S504</f>
        <v>0</v>
      </c>
      <c r="AF501" s="167" cm="1">
        <f t="array" ref="AF501">NoteEcolo(U501)</f>
        <v>0</v>
      </c>
      <c r="AG501" s="167">
        <f>PI()*(Trees[[#This Row],[Diam]]/2)^2</f>
        <v>0</v>
      </c>
      <c r="AH501" s="167">
        <f>IF(ISNA(IF(VLOOKUP(Trees[[#This Row],[Arbol]],Equipos!C:F, 2, FALSE)="Cortar",1,0)),0, IF(VLOOKUP(Trees[[#This Row],[Arbol]],Equipos!C:F, 2, FALSE)="Cortar",1,0))</f>
        <v>0</v>
      </c>
      <c r="AI501" s="167">
        <f t="array" aca="1" ref="AI501" ca="1">SUM(1*(NumCoupes=B501))</f>
        <v>2</v>
      </c>
    </row>
    <row r="502" spans="2:35">
      <c r="B502" s="154"/>
      <c r="C502" s="155"/>
      <c r="D502" s="156"/>
      <c r="E502" s="157"/>
      <c r="F502" s="158"/>
      <c r="G502" s="159"/>
      <c r="H502" s="154"/>
      <c r="I502" s="155"/>
      <c r="J502" s="156"/>
      <c r="K502" s="156"/>
      <c r="L502" s="154"/>
      <c r="M502" s="154"/>
      <c r="N502" s="154"/>
      <c r="O502" s="155"/>
      <c r="P502" s="160"/>
      <c r="Q502" s="154"/>
      <c r="R502" s="154"/>
      <c r="S502" s="154"/>
      <c r="T502" s="158"/>
      <c r="U502" s="159"/>
      <c r="V502" s="161"/>
      <c r="W502" s="161"/>
      <c r="X502" s="161"/>
      <c r="Y502" s="161"/>
      <c r="Z502" s="162">
        <f t="shared" si="21"/>
        <v>0</v>
      </c>
      <c r="AA502" s="163">
        <f t="shared" si="22"/>
        <v>0</v>
      </c>
      <c r="AB502" s="431">
        <f>(3.14/4)*(Trees[[#This Row],[Diam]]/100)^2</f>
        <v>0</v>
      </c>
      <c r="AC502" s="164">
        <f>Trees[[#This Row],[Volumen]]</f>
        <v>0</v>
      </c>
      <c r="AD502" s="165" t="str">
        <f t="shared" si="23"/>
        <v>D</v>
      </c>
      <c r="AE502" s="166">
        <f>Industrias!S505</f>
        <v>0</v>
      </c>
      <c r="AF502" s="167" cm="1">
        <f t="array" ref="AF502">NoteEcolo(U502)</f>
        <v>0</v>
      </c>
      <c r="AG502" s="167">
        <f>PI()*(Trees[[#This Row],[Diam]]/2)^2</f>
        <v>0</v>
      </c>
      <c r="AH502" s="167">
        <f>IF(ISNA(IF(VLOOKUP(Trees[[#This Row],[Arbol]],Equipos!C:F, 2, FALSE)="Cortar",1,0)),0, IF(VLOOKUP(Trees[[#This Row],[Arbol]],Equipos!C:F, 2, FALSE)="Cortar",1,0))</f>
        <v>0</v>
      </c>
      <c r="AI502" s="167">
        <f t="array" aca="1" ref="AI502" ca="1">SUM(1*(NumCoupes=B502))</f>
        <v>2</v>
      </c>
    </row>
    <row r="503" spans="2:35">
      <c r="B503" s="154"/>
      <c r="C503" s="155"/>
      <c r="D503" s="156"/>
      <c r="E503" s="157"/>
      <c r="F503" s="158"/>
      <c r="G503" s="159"/>
      <c r="H503" s="154"/>
      <c r="I503" s="155"/>
      <c r="J503" s="156"/>
      <c r="K503" s="156"/>
      <c r="L503" s="154"/>
      <c r="M503" s="154"/>
      <c r="N503" s="154"/>
      <c r="O503" s="155"/>
      <c r="P503" s="160"/>
      <c r="Q503" s="154"/>
      <c r="R503" s="154"/>
      <c r="S503" s="154"/>
      <c r="T503" s="158"/>
      <c r="U503" s="159"/>
      <c r="V503" s="161"/>
      <c r="W503" s="161"/>
      <c r="X503" s="161"/>
      <c r="Y503" s="161"/>
      <c r="Z503" s="162">
        <f t="shared" si="21"/>
        <v>0</v>
      </c>
      <c r="AA503" s="163">
        <f t="shared" si="22"/>
        <v>0</v>
      </c>
      <c r="AB503" s="431">
        <f>(3.14/4)*(Trees[[#This Row],[Diam]]/100)^2</f>
        <v>0</v>
      </c>
      <c r="AC503" s="164">
        <f>Trees[[#This Row],[Volumen]]</f>
        <v>0</v>
      </c>
      <c r="AD503" s="165" t="str">
        <f t="shared" si="23"/>
        <v>D</v>
      </c>
      <c r="AE503" s="166">
        <f>Industrias!S506</f>
        <v>0</v>
      </c>
      <c r="AF503" s="167" cm="1">
        <f t="array" ref="AF503">NoteEcolo(U503)</f>
        <v>0</v>
      </c>
      <c r="AG503" s="167">
        <f>PI()*(Trees[[#This Row],[Diam]]/2)^2</f>
        <v>0</v>
      </c>
      <c r="AH503" s="167">
        <f>IF(ISNA(IF(VLOOKUP(Trees[[#This Row],[Arbol]],Equipos!C:F, 2, FALSE)="Cortar",1,0)),0, IF(VLOOKUP(Trees[[#This Row],[Arbol]],Equipos!C:F, 2, FALSE)="Cortar",1,0))</f>
        <v>0</v>
      </c>
      <c r="AI503" s="167">
        <f t="array" aca="1" ref="AI503" ca="1">SUM(1*(NumCoupes=B503))</f>
        <v>2</v>
      </c>
    </row>
    <row r="504" spans="2:35">
      <c r="B504" s="154"/>
      <c r="C504" s="155"/>
      <c r="D504" s="156"/>
      <c r="E504" s="157"/>
      <c r="F504" s="158"/>
      <c r="G504" s="159"/>
      <c r="H504" s="154"/>
      <c r="I504" s="155"/>
      <c r="J504" s="156"/>
      <c r="K504" s="156"/>
      <c r="L504" s="154"/>
      <c r="M504" s="154"/>
      <c r="N504" s="154"/>
      <c r="O504" s="155"/>
      <c r="P504" s="160"/>
      <c r="Q504" s="154"/>
      <c r="R504" s="154"/>
      <c r="S504" s="154"/>
      <c r="T504" s="158"/>
      <c r="U504" s="159"/>
      <c r="V504" s="161"/>
      <c r="W504" s="161"/>
      <c r="X504" s="161"/>
      <c r="Y504" s="161"/>
      <c r="Z504" s="162">
        <f t="shared" si="21"/>
        <v>0</v>
      </c>
      <c r="AA504" s="163">
        <f t="shared" si="22"/>
        <v>0</v>
      </c>
      <c r="AB504" s="431">
        <f>(3.14/4)*(Trees[[#This Row],[Diam]]/100)^2</f>
        <v>0</v>
      </c>
      <c r="AC504" s="164">
        <f>Trees[[#This Row],[Volumen]]</f>
        <v>0</v>
      </c>
      <c r="AD504" s="165" t="str">
        <f t="shared" si="23"/>
        <v>D</v>
      </c>
      <c r="AE504" s="166">
        <f>Industrias!S507</f>
        <v>0</v>
      </c>
      <c r="AF504" s="167" cm="1">
        <f t="array" ref="AF504">NoteEcolo(U504)</f>
        <v>0</v>
      </c>
      <c r="AG504" s="167">
        <f>PI()*(Trees[[#This Row],[Diam]]/2)^2</f>
        <v>0</v>
      </c>
      <c r="AH504" s="167">
        <f>IF(ISNA(IF(VLOOKUP(Trees[[#This Row],[Arbol]],Equipos!C:F, 2, FALSE)="Cortar",1,0)),0, IF(VLOOKUP(Trees[[#This Row],[Arbol]],Equipos!C:F, 2, FALSE)="Cortar",1,0))</f>
        <v>0</v>
      </c>
      <c r="AI504" s="167">
        <f t="array" aca="1" ref="AI504" ca="1">SUM(1*(NumCoupes=B504))</f>
        <v>2</v>
      </c>
    </row>
    <row r="505" spans="2:35">
      <c r="B505" s="154"/>
      <c r="C505" s="155"/>
      <c r="D505" s="156"/>
      <c r="E505" s="157"/>
      <c r="F505" s="158"/>
      <c r="G505" s="159"/>
      <c r="H505" s="154"/>
      <c r="I505" s="155"/>
      <c r="J505" s="156"/>
      <c r="K505" s="156"/>
      <c r="L505" s="154"/>
      <c r="M505" s="154"/>
      <c r="N505" s="154"/>
      <c r="O505" s="155"/>
      <c r="P505" s="160"/>
      <c r="Q505" s="154"/>
      <c r="R505" s="154"/>
      <c r="S505" s="154"/>
      <c r="T505" s="158"/>
      <c r="U505" s="159"/>
      <c r="V505" s="161"/>
      <c r="W505" s="161"/>
      <c r="X505" s="161"/>
      <c r="Y505" s="161"/>
      <c r="Z505" s="162">
        <f t="shared" si="21"/>
        <v>0</v>
      </c>
      <c r="AA505" s="163">
        <f t="shared" si="22"/>
        <v>0</v>
      </c>
      <c r="AB505" s="431">
        <f>(3.14/4)*(Trees[[#This Row],[Diam]]/100)^2</f>
        <v>0</v>
      </c>
      <c r="AC505" s="164">
        <f>Trees[[#This Row],[Volumen]]</f>
        <v>0</v>
      </c>
      <c r="AD505" s="165" t="str">
        <f t="shared" si="23"/>
        <v>D</v>
      </c>
      <c r="AE505" s="166">
        <f>Industrias!S508</f>
        <v>0</v>
      </c>
      <c r="AF505" s="167" cm="1">
        <f t="array" ref="AF505">NoteEcolo(U505)</f>
        <v>0</v>
      </c>
      <c r="AG505" s="167">
        <f>PI()*(Trees[[#This Row],[Diam]]/2)^2</f>
        <v>0</v>
      </c>
      <c r="AH505" s="167">
        <f>IF(ISNA(IF(VLOOKUP(Trees[[#This Row],[Arbol]],Equipos!C:F, 2, FALSE)="Cortar",1,0)),0, IF(VLOOKUP(Trees[[#This Row],[Arbol]],Equipos!C:F, 2, FALSE)="Cortar",1,0))</f>
        <v>0</v>
      </c>
      <c r="AI505" s="167">
        <f t="array" aca="1" ref="AI505" ca="1">SUM(1*(NumCoupes=B505))</f>
        <v>2</v>
      </c>
    </row>
    <row r="506" spans="2:35">
      <c r="B506" s="154"/>
      <c r="C506" s="155"/>
      <c r="D506" s="156"/>
      <c r="E506" s="157"/>
      <c r="F506" s="158"/>
      <c r="G506" s="159"/>
      <c r="H506" s="154"/>
      <c r="I506" s="155"/>
      <c r="J506" s="156"/>
      <c r="K506" s="156"/>
      <c r="L506" s="154"/>
      <c r="M506" s="154"/>
      <c r="N506" s="154"/>
      <c r="O506" s="155"/>
      <c r="P506" s="160"/>
      <c r="Q506" s="154"/>
      <c r="R506" s="154"/>
      <c r="S506" s="154"/>
      <c r="T506" s="158"/>
      <c r="U506" s="159"/>
      <c r="V506" s="161"/>
      <c r="W506" s="161"/>
      <c r="X506" s="161"/>
      <c r="Y506" s="161"/>
      <c r="Z506" s="162">
        <f t="shared" si="21"/>
        <v>0</v>
      </c>
      <c r="AA506" s="163">
        <f t="shared" si="22"/>
        <v>0</v>
      </c>
      <c r="AB506" s="431">
        <f>(3.14/4)*(Trees[[#This Row],[Diam]]/100)^2</f>
        <v>0</v>
      </c>
      <c r="AC506" s="164">
        <f>Trees[[#This Row],[Volumen]]</f>
        <v>0</v>
      </c>
      <c r="AD506" s="165" t="str">
        <f t="shared" si="23"/>
        <v>D</v>
      </c>
      <c r="AE506" s="166">
        <f>Industrias!S509</f>
        <v>0</v>
      </c>
      <c r="AF506" s="167" cm="1">
        <f t="array" ref="AF506">NoteEcolo(U506)</f>
        <v>0</v>
      </c>
      <c r="AG506" s="167">
        <f>PI()*(Trees[[#This Row],[Diam]]/2)^2</f>
        <v>0</v>
      </c>
      <c r="AH506" s="167">
        <f>IF(ISNA(IF(VLOOKUP(Trees[[#This Row],[Arbol]],Equipos!C:F, 2, FALSE)="Cortar",1,0)),0, IF(VLOOKUP(Trees[[#This Row],[Arbol]],Equipos!C:F, 2, FALSE)="Cortar",1,0))</f>
        <v>0</v>
      </c>
      <c r="AI506" s="167">
        <f t="array" aca="1" ref="AI506" ca="1">SUM(1*(NumCoupes=B506))</f>
        <v>2</v>
      </c>
    </row>
    <row r="507" spans="2:35">
      <c r="B507" s="154"/>
      <c r="C507" s="155"/>
      <c r="D507" s="156"/>
      <c r="E507" s="157"/>
      <c r="F507" s="158"/>
      <c r="G507" s="159"/>
      <c r="H507" s="154"/>
      <c r="I507" s="155"/>
      <c r="J507" s="156"/>
      <c r="K507" s="156"/>
      <c r="L507" s="154"/>
      <c r="M507" s="154"/>
      <c r="N507" s="154"/>
      <c r="O507" s="155"/>
      <c r="P507" s="160"/>
      <c r="Q507" s="154"/>
      <c r="R507" s="154"/>
      <c r="S507" s="154"/>
      <c r="T507" s="158"/>
      <c r="U507" s="159"/>
      <c r="V507" s="161"/>
      <c r="W507" s="161"/>
      <c r="X507" s="161"/>
      <c r="Y507" s="161"/>
      <c r="Z507" s="162">
        <f t="shared" si="21"/>
        <v>0</v>
      </c>
      <c r="AA507" s="163">
        <f t="shared" si="22"/>
        <v>0</v>
      </c>
      <c r="AB507" s="431">
        <f>(3.14/4)*(Trees[[#This Row],[Diam]]/100)^2</f>
        <v>0</v>
      </c>
      <c r="AC507" s="164">
        <f>Trees[[#This Row],[Volumen]]</f>
        <v>0</v>
      </c>
      <c r="AD507" s="165" t="str">
        <f t="shared" si="23"/>
        <v>D</v>
      </c>
      <c r="AE507" s="166">
        <f>Industrias!S510</f>
        <v>0</v>
      </c>
      <c r="AF507" s="167" cm="1">
        <f t="array" ref="AF507">NoteEcolo(U507)</f>
        <v>0</v>
      </c>
      <c r="AG507" s="167">
        <f>PI()*(Trees[[#This Row],[Diam]]/2)^2</f>
        <v>0</v>
      </c>
      <c r="AH507" s="167">
        <f>IF(ISNA(IF(VLOOKUP(Trees[[#This Row],[Arbol]],Equipos!C:F, 2, FALSE)="Cortar",1,0)),0, IF(VLOOKUP(Trees[[#This Row],[Arbol]],Equipos!C:F, 2, FALSE)="Cortar",1,0))</f>
        <v>0</v>
      </c>
      <c r="AI507" s="167">
        <f t="array" aca="1" ref="AI507" ca="1">SUM(1*(NumCoupes=B507))</f>
        <v>2</v>
      </c>
    </row>
    <row r="508" spans="2:35">
      <c r="B508" s="154"/>
      <c r="C508" s="155"/>
      <c r="D508" s="156"/>
      <c r="E508" s="157"/>
      <c r="F508" s="158"/>
      <c r="G508" s="159"/>
      <c r="H508" s="154"/>
      <c r="I508" s="155"/>
      <c r="J508" s="156"/>
      <c r="K508" s="156"/>
      <c r="L508" s="154"/>
      <c r="M508" s="154"/>
      <c r="N508" s="154"/>
      <c r="O508" s="155"/>
      <c r="P508" s="160"/>
      <c r="Q508" s="154"/>
      <c r="R508" s="154"/>
      <c r="S508" s="154"/>
      <c r="T508" s="158"/>
      <c r="U508" s="159"/>
      <c r="V508" s="161"/>
      <c r="W508" s="161"/>
      <c r="X508" s="161"/>
      <c r="Y508" s="161"/>
      <c r="Z508" s="162">
        <f t="shared" si="21"/>
        <v>0</v>
      </c>
      <c r="AA508" s="163">
        <f t="shared" si="22"/>
        <v>0</v>
      </c>
      <c r="AB508" s="431">
        <f>(3.14/4)*(Trees[[#This Row],[Diam]]/100)^2</f>
        <v>0</v>
      </c>
      <c r="AC508" s="164">
        <f>Trees[[#This Row],[Volumen]]</f>
        <v>0</v>
      </c>
      <c r="AD508" s="165" t="str">
        <f t="shared" si="23"/>
        <v>D</v>
      </c>
      <c r="AE508" s="166">
        <f>Industrias!S511</f>
        <v>0</v>
      </c>
      <c r="AF508" s="167" cm="1">
        <f t="array" ref="AF508">NoteEcolo(U508)</f>
        <v>0</v>
      </c>
      <c r="AG508" s="167">
        <f>PI()*(Trees[[#This Row],[Diam]]/2)^2</f>
        <v>0</v>
      </c>
      <c r="AH508" s="167">
        <f>IF(ISNA(IF(VLOOKUP(Trees[[#This Row],[Arbol]],Equipos!C:F, 2, FALSE)="Cortar",1,0)),0, IF(VLOOKUP(Trees[[#This Row],[Arbol]],Equipos!C:F, 2, FALSE)="Cortar",1,0))</f>
        <v>0</v>
      </c>
      <c r="AI508" s="167">
        <f t="array" aca="1" ref="AI508" ca="1">SUM(1*(NumCoupes=B508))</f>
        <v>2</v>
      </c>
    </row>
    <row r="509" spans="2:35">
      <c r="B509" s="154"/>
      <c r="C509" s="155"/>
      <c r="D509" s="156"/>
      <c r="E509" s="157"/>
      <c r="F509" s="158"/>
      <c r="G509" s="159"/>
      <c r="H509" s="154"/>
      <c r="I509" s="155"/>
      <c r="J509" s="156"/>
      <c r="K509" s="156"/>
      <c r="L509" s="154"/>
      <c r="M509" s="154"/>
      <c r="N509" s="154"/>
      <c r="O509" s="155"/>
      <c r="P509" s="160"/>
      <c r="Q509" s="154"/>
      <c r="R509" s="154"/>
      <c r="S509" s="154"/>
      <c r="T509" s="158"/>
      <c r="U509" s="159"/>
      <c r="V509" s="161"/>
      <c r="W509" s="161"/>
      <c r="X509" s="161"/>
      <c r="Y509" s="161"/>
      <c r="Z509" s="162">
        <f t="shared" si="21"/>
        <v>0</v>
      </c>
      <c r="AA509" s="163">
        <f t="shared" si="22"/>
        <v>0</v>
      </c>
      <c r="AB509" s="431">
        <f>(3.14/4)*(Trees[[#This Row],[Diam]]/100)^2</f>
        <v>0</v>
      </c>
      <c r="AC509" s="164">
        <f>Trees[[#This Row],[Volumen]]</f>
        <v>0</v>
      </c>
      <c r="AD509" s="165" t="str">
        <f t="shared" si="23"/>
        <v>D</v>
      </c>
      <c r="AE509" s="166">
        <f>Industrias!S512</f>
        <v>0</v>
      </c>
      <c r="AF509" s="167" cm="1">
        <f t="array" ref="AF509">NoteEcolo(U509)</f>
        <v>0</v>
      </c>
      <c r="AG509" s="167">
        <f>PI()*(Trees[[#This Row],[Diam]]/2)^2</f>
        <v>0</v>
      </c>
      <c r="AH509" s="167">
        <f>IF(ISNA(IF(VLOOKUP(Trees[[#This Row],[Arbol]],Equipos!C:F, 2, FALSE)="Cortar",1,0)),0, IF(VLOOKUP(Trees[[#This Row],[Arbol]],Equipos!C:F, 2, FALSE)="Cortar",1,0))</f>
        <v>0</v>
      </c>
      <c r="AI509" s="167">
        <f t="array" aca="1" ref="AI509" ca="1">SUM(1*(NumCoupes=B509))</f>
        <v>2</v>
      </c>
    </row>
    <row r="510" spans="2:35">
      <c r="B510" s="154"/>
      <c r="C510" s="155"/>
      <c r="D510" s="156"/>
      <c r="E510" s="157"/>
      <c r="F510" s="158"/>
      <c r="G510" s="159"/>
      <c r="H510" s="154"/>
      <c r="I510" s="155"/>
      <c r="J510" s="156"/>
      <c r="K510" s="156"/>
      <c r="L510" s="154"/>
      <c r="M510" s="154"/>
      <c r="N510" s="154"/>
      <c r="O510" s="155"/>
      <c r="P510" s="160"/>
      <c r="Q510" s="154"/>
      <c r="R510" s="154"/>
      <c r="S510" s="154"/>
      <c r="T510" s="158"/>
      <c r="U510" s="159"/>
      <c r="V510" s="161"/>
      <c r="W510" s="161"/>
      <c r="X510" s="161"/>
      <c r="Y510" s="161"/>
      <c r="Z510" s="162">
        <f t="shared" si="21"/>
        <v>0</v>
      </c>
      <c r="AA510" s="163">
        <f t="shared" si="22"/>
        <v>0</v>
      </c>
      <c r="AB510" s="431">
        <f>(3.14/4)*(Trees[[#This Row],[Diam]]/100)^2</f>
        <v>0</v>
      </c>
      <c r="AC510" s="164">
        <f>Trees[[#This Row],[Volumen]]</f>
        <v>0</v>
      </c>
      <c r="AD510" s="165" t="str">
        <f t="shared" si="23"/>
        <v>D</v>
      </c>
      <c r="AE510" s="166">
        <f>Industrias!S513</f>
        <v>0</v>
      </c>
      <c r="AF510" s="167" cm="1">
        <f t="array" ref="AF510">NoteEcolo(U510)</f>
        <v>0</v>
      </c>
      <c r="AG510" s="167">
        <f>PI()*(Trees[[#This Row],[Diam]]/2)^2</f>
        <v>0</v>
      </c>
      <c r="AH510" s="167">
        <f>IF(ISNA(IF(VLOOKUP(Trees[[#This Row],[Arbol]],Equipos!C:F, 2, FALSE)="Cortar",1,0)),0, IF(VLOOKUP(Trees[[#This Row],[Arbol]],Equipos!C:F, 2, FALSE)="Cortar",1,0))</f>
        <v>0</v>
      </c>
      <c r="AI510" s="167">
        <f t="array" aca="1" ref="AI510" ca="1">SUM(1*(NumCoupes=B510))</f>
        <v>2</v>
      </c>
    </row>
    <row r="511" spans="2:35">
      <c r="B511" s="154"/>
      <c r="C511" s="155"/>
      <c r="D511" s="156"/>
      <c r="E511" s="157"/>
      <c r="F511" s="158"/>
      <c r="G511" s="159"/>
      <c r="H511" s="154"/>
      <c r="I511" s="155"/>
      <c r="J511" s="156"/>
      <c r="K511" s="156"/>
      <c r="L511" s="154"/>
      <c r="M511" s="154"/>
      <c r="N511" s="154"/>
      <c r="O511" s="155"/>
      <c r="P511" s="160"/>
      <c r="Q511" s="154"/>
      <c r="R511" s="154"/>
      <c r="S511" s="154"/>
      <c r="T511" s="158"/>
      <c r="U511" s="159"/>
      <c r="V511" s="161"/>
      <c r="W511" s="161"/>
      <c r="X511" s="161"/>
      <c r="Y511" s="161"/>
      <c r="Z511" s="162">
        <f t="shared" si="21"/>
        <v>0</v>
      </c>
      <c r="AA511" s="163">
        <f t="shared" si="22"/>
        <v>0</v>
      </c>
      <c r="AB511" s="431">
        <f>(3.14/4)*(Trees[[#This Row],[Diam]]/100)^2</f>
        <v>0</v>
      </c>
      <c r="AC511" s="164">
        <f>Trees[[#This Row],[Volumen]]</f>
        <v>0</v>
      </c>
      <c r="AD511" s="165" t="str">
        <f t="shared" si="23"/>
        <v>D</v>
      </c>
      <c r="AE511" s="166">
        <f>Industrias!S514</f>
        <v>0</v>
      </c>
      <c r="AF511" s="167" cm="1">
        <f t="array" ref="AF511">NoteEcolo(U511)</f>
        <v>0</v>
      </c>
      <c r="AG511" s="167">
        <f>PI()*(Trees[[#This Row],[Diam]]/2)^2</f>
        <v>0</v>
      </c>
      <c r="AH511" s="167">
        <f>IF(ISNA(IF(VLOOKUP(Trees[[#This Row],[Arbol]],Equipos!C:F, 2, FALSE)="Cortar",1,0)),0, IF(VLOOKUP(Trees[[#This Row],[Arbol]],Equipos!C:F, 2, FALSE)="Cortar",1,0))</f>
        <v>0</v>
      </c>
      <c r="AI511" s="167">
        <f t="array" aca="1" ref="AI511" ca="1">SUM(1*(NumCoupes=B511))</f>
        <v>2</v>
      </c>
    </row>
    <row r="512" spans="2:35">
      <c r="B512" s="154"/>
      <c r="C512" s="155"/>
      <c r="D512" s="156"/>
      <c r="E512" s="157"/>
      <c r="F512" s="158"/>
      <c r="G512" s="159"/>
      <c r="H512" s="154"/>
      <c r="I512" s="155"/>
      <c r="J512" s="156"/>
      <c r="K512" s="156"/>
      <c r="L512" s="154"/>
      <c r="M512" s="154"/>
      <c r="N512" s="154"/>
      <c r="O512" s="155"/>
      <c r="P512" s="160"/>
      <c r="Q512" s="154"/>
      <c r="R512" s="154"/>
      <c r="S512" s="154"/>
      <c r="T512" s="158"/>
      <c r="U512" s="159"/>
      <c r="V512" s="161"/>
      <c r="W512" s="161"/>
      <c r="X512" s="161"/>
      <c r="Y512" s="161"/>
      <c r="Z512" s="162">
        <f t="shared" si="21"/>
        <v>0</v>
      </c>
      <c r="AA512" s="163">
        <f t="shared" si="22"/>
        <v>0</v>
      </c>
      <c r="AB512" s="431">
        <f>(3.14/4)*(Trees[[#This Row],[Diam]]/100)^2</f>
        <v>0</v>
      </c>
      <c r="AC512" s="164">
        <f>Trees[[#This Row],[Volumen]]</f>
        <v>0</v>
      </c>
      <c r="AD512" s="165" t="str">
        <f t="shared" si="23"/>
        <v>D</v>
      </c>
      <c r="AE512" s="166">
        <f>Industrias!S515</f>
        <v>0</v>
      </c>
      <c r="AF512" s="167" cm="1">
        <f t="array" ref="AF512">NoteEcolo(U512)</f>
        <v>0</v>
      </c>
      <c r="AG512" s="167">
        <f>PI()*(Trees[[#This Row],[Diam]]/2)^2</f>
        <v>0</v>
      </c>
      <c r="AH512" s="167">
        <f>IF(ISNA(IF(VLOOKUP(Trees[[#This Row],[Arbol]],Equipos!C:F, 2, FALSE)="Cortar",1,0)),0, IF(VLOOKUP(Trees[[#This Row],[Arbol]],Equipos!C:F, 2, FALSE)="Cortar",1,0))</f>
        <v>0</v>
      </c>
      <c r="AI512" s="167">
        <f t="array" aca="1" ref="AI512" ca="1">SUM(1*(NumCoupes=B512))</f>
        <v>2</v>
      </c>
    </row>
    <row r="513" spans="2:35">
      <c r="B513" s="154"/>
      <c r="C513" s="155"/>
      <c r="D513" s="156"/>
      <c r="E513" s="157"/>
      <c r="F513" s="158"/>
      <c r="G513" s="159"/>
      <c r="H513" s="154"/>
      <c r="I513" s="155"/>
      <c r="J513" s="156"/>
      <c r="K513" s="156"/>
      <c r="L513" s="154"/>
      <c r="M513" s="154"/>
      <c r="N513" s="154"/>
      <c r="O513" s="155"/>
      <c r="P513" s="160"/>
      <c r="Q513" s="154"/>
      <c r="R513" s="154"/>
      <c r="S513" s="154"/>
      <c r="T513" s="158"/>
      <c r="U513" s="159"/>
      <c r="V513" s="161"/>
      <c r="W513" s="161"/>
      <c r="X513" s="161"/>
      <c r="Y513" s="161"/>
      <c r="Z513" s="162">
        <f t="shared" si="21"/>
        <v>0</v>
      </c>
      <c r="AA513" s="163">
        <f t="shared" si="22"/>
        <v>0</v>
      </c>
      <c r="AB513" s="431">
        <f>(3.14/4)*(Trees[[#This Row],[Diam]]/100)^2</f>
        <v>0</v>
      </c>
      <c r="AC513" s="164">
        <f>Trees[[#This Row],[Volumen]]</f>
        <v>0</v>
      </c>
      <c r="AD513" s="165" t="str">
        <f t="shared" si="23"/>
        <v>D</v>
      </c>
      <c r="AE513" s="166">
        <f>Industrias!S516</f>
        <v>0</v>
      </c>
      <c r="AF513" s="167" cm="1">
        <f t="array" ref="AF513">NoteEcolo(U513)</f>
        <v>0</v>
      </c>
      <c r="AG513" s="167">
        <f>PI()*(Trees[[#This Row],[Diam]]/2)^2</f>
        <v>0</v>
      </c>
      <c r="AH513" s="167">
        <f>IF(ISNA(IF(VLOOKUP(Trees[[#This Row],[Arbol]],Equipos!C:F, 2, FALSE)="Cortar",1,0)),0, IF(VLOOKUP(Trees[[#This Row],[Arbol]],Equipos!C:F, 2, FALSE)="Cortar",1,0))</f>
        <v>0</v>
      </c>
      <c r="AI513" s="167">
        <f t="array" aca="1" ref="AI513" ca="1">SUM(1*(NumCoupes=B513))</f>
        <v>2</v>
      </c>
    </row>
    <row r="514" spans="2:35">
      <c r="B514" s="154"/>
      <c r="C514" s="155"/>
      <c r="D514" s="156"/>
      <c r="E514" s="157"/>
      <c r="F514" s="158"/>
      <c r="G514" s="159"/>
      <c r="H514" s="154"/>
      <c r="I514" s="155"/>
      <c r="J514" s="156"/>
      <c r="K514" s="156"/>
      <c r="L514" s="154"/>
      <c r="M514" s="154"/>
      <c r="N514" s="154"/>
      <c r="O514" s="155"/>
      <c r="P514" s="160"/>
      <c r="Q514" s="154"/>
      <c r="R514" s="154"/>
      <c r="S514" s="154"/>
      <c r="T514" s="158"/>
      <c r="U514" s="159"/>
      <c r="V514" s="161"/>
      <c r="W514" s="161"/>
      <c r="X514" s="161"/>
      <c r="Y514" s="161"/>
      <c r="Z514" s="162">
        <f t="shared" ref="Z514:Z577" si="24">(H514+I514)/2</f>
        <v>0</v>
      </c>
      <c r="AA514" s="163">
        <f t="shared" ref="AA514:AA577" si="25">INT(Z514/5+0.5)*5</f>
        <v>0</v>
      </c>
      <c r="AB514" s="431">
        <f>(3.14/4)*(Trees[[#This Row],[Diam]]/100)^2</f>
        <v>0</v>
      </c>
      <c r="AC514" s="164">
        <f>Trees[[#This Row],[Volumen]]</f>
        <v>0</v>
      </c>
      <c r="AD514" s="165" t="str">
        <f t="shared" ref="AD514:AD577" si="26">IF(L514&lt;&gt;0,"A",IF(M514&lt;&gt;0,"B",IF(N514&lt;&gt;0,"C","D")))</f>
        <v>D</v>
      </c>
      <c r="AE514" s="166">
        <f>Industrias!S517</f>
        <v>0</v>
      </c>
      <c r="AF514" s="167" cm="1">
        <f t="array" ref="AF514">NoteEcolo(U514)</f>
        <v>0</v>
      </c>
      <c r="AG514" s="167">
        <f>PI()*(Trees[[#This Row],[Diam]]/2)^2</f>
        <v>0</v>
      </c>
      <c r="AH514" s="167">
        <f>IF(ISNA(IF(VLOOKUP(Trees[[#This Row],[Arbol]],Equipos!C:F, 2, FALSE)="Cortar",1,0)),0, IF(VLOOKUP(Trees[[#This Row],[Arbol]],Equipos!C:F, 2, FALSE)="Cortar",1,0))</f>
        <v>0</v>
      </c>
      <c r="AI514" s="167">
        <f t="array" aca="1" ref="AI514" ca="1">SUM(1*(NumCoupes=B514))</f>
        <v>2</v>
      </c>
    </row>
    <row r="515" spans="2:35">
      <c r="B515" s="154"/>
      <c r="C515" s="155"/>
      <c r="D515" s="156"/>
      <c r="E515" s="157"/>
      <c r="F515" s="158"/>
      <c r="G515" s="159"/>
      <c r="H515" s="154"/>
      <c r="I515" s="155"/>
      <c r="J515" s="156"/>
      <c r="K515" s="156"/>
      <c r="L515" s="154"/>
      <c r="M515" s="154"/>
      <c r="N515" s="154"/>
      <c r="O515" s="155"/>
      <c r="P515" s="160"/>
      <c r="Q515" s="154"/>
      <c r="R515" s="154"/>
      <c r="S515" s="154"/>
      <c r="T515" s="158"/>
      <c r="U515" s="159"/>
      <c r="V515" s="161"/>
      <c r="W515" s="161"/>
      <c r="X515" s="161"/>
      <c r="Y515" s="161"/>
      <c r="Z515" s="162">
        <f t="shared" si="24"/>
        <v>0</v>
      </c>
      <c r="AA515" s="163">
        <f t="shared" si="25"/>
        <v>0</v>
      </c>
      <c r="AB515" s="431">
        <f>(3.14/4)*(Trees[[#This Row],[Diam]]/100)^2</f>
        <v>0</v>
      </c>
      <c r="AC515" s="164">
        <f>Trees[[#This Row],[Volumen]]</f>
        <v>0</v>
      </c>
      <c r="AD515" s="165" t="str">
        <f t="shared" si="26"/>
        <v>D</v>
      </c>
      <c r="AE515" s="166">
        <f>Industrias!S518</f>
        <v>0</v>
      </c>
      <c r="AF515" s="167" cm="1">
        <f t="array" ref="AF515">NoteEcolo(U515)</f>
        <v>0</v>
      </c>
      <c r="AG515" s="167">
        <f>PI()*(Trees[[#This Row],[Diam]]/2)^2</f>
        <v>0</v>
      </c>
      <c r="AH515" s="167">
        <f>IF(ISNA(IF(VLOOKUP(Trees[[#This Row],[Arbol]],Equipos!C:F, 2, FALSE)="Cortar",1,0)),0, IF(VLOOKUP(Trees[[#This Row],[Arbol]],Equipos!C:F, 2, FALSE)="Cortar",1,0))</f>
        <v>0</v>
      </c>
      <c r="AI515" s="167">
        <f t="array" aca="1" ref="AI515" ca="1">SUM(1*(NumCoupes=B515))</f>
        <v>2</v>
      </c>
    </row>
    <row r="516" spans="2:35">
      <c r="B516" s="154"/>
      <c r="C516" s="155"/>
      <c r="D516" s="156"/>
      <c r="E516" s="157"/>
      <c r="F516" s="158"/>
      <c r="G516" s="159"/>
      <c r="H516" s="154"/>
      <c r="I516" s="155"/>
      <c r="J516" s="156"/>
      <c r="K516" s="156"/>
      <c r="L516" s="154"/>
      <c r="M516" s="154"/>
      <c r="N516" s="154"/>
      <c r="O516" s="155"/>
      <c r="P516" s="160"/>
      <c r="Q516" s="154"/>
      <c r="R516" s="154"/>
      <c r="S516" s="154"/>
      <c r="T516" s="158"/>
      <c r="U516" s="159"/>
      <c r="V516" s="161"/>
      <c r="W516" s="161"/>
      <c r="X516" s="161"/>
      <c r="Y516" s="161"/>
      <c r="Z516" s="162">
        <f t="shared" si="24"/>
        <v>0</v>
      </c>
      <c r="AA516" s="163">
        <f t="shared" si="25"/>
        <v>0</v>
      </c>
      <c r="AB516" s="431">
        <f>(3.14/4)*(Trees[[#This Row],[Diam]]/100)^2</f>
        <v>0</v>
      </c>
      <c r="AC516" s="164">
        <f>Trees[[#This Row],[Volumen]]</f>
        <v>0</v>
      </c>
      <c r="AD516" s="165" t="str">
        <f t="shared" si="26"/>
        <v>D</v>
      </c>
      <c r="AE516" s="166">
        <f>Industrias!S519</f>
        <v>0</v>
      </c>
      <c r="AF516" s="167" cm="1">
        <f t="array" ref="AF516">NoteEcolo(U516)</f>
        <v>0</v>
      </c>
      <c r="AG516" s="167">
        <f>PI()*(Trees[[#This Row],[Diam]]/2)^2</f>
        <v>0</v>
      </c>
      <c r="AH516" s="167">
        <f>IF(ISNA(IF(VLOOKUP(Trees[[#This Row],[Arbol]],Equipos!C:F, 2, FALSE)="Cortar",1,0)),0, IF(VLOOKUP(Trees[[#This Row],[Arbol]],Equipos!C:F, 2, FALSE)="Cortar",1,0))</f>
        <v>0</v>
      </c>
      <c r="AI516" s="167">
        <f t="array" aca="1" ref="AI516" ca="1">SUM(1*(NumCoupes=B516))</f>
        <v>2</v>
      </c>
    </row>
    <row r="517" spans="2:35">
      <c r="B517" s="154"/>
      <c r="C517" s="155"/>
      <c r="D517" s="156"/>
      <c r="E517" s="157"/>
      <c r="F517" s="158"/>
      <c r="G517" s="159"/>
      <c r="H517" s="154"/>
      <c r="I517" s="155"/>
      <c r="J517" s="156"/>
      <c r="K517" s="156"/>
      <c r="L517" s="154"/>
      <c r="M517" s="154"/>
      <c r="N517" s="154"/>
      <c r="O517" s="155"/>
      <c r="P517" s="160"/>
      <c r="Q517" s="154"/>
      <c r="R517" s="154"/>
      <c r="S517" s="154"/>
      <c r="T517" s="158"/>
      <c r="U517" s="159"/>
      <c r="V517" s="161"/>
      <c r="W517" s="161"/>
      <c r="X517" s="161"/>
      <c r="Y517" s="161"/>
      <c r="Z517" s="162">
        <f t="shared" si="24"/>
        <v>0</v>
      </c>
      <c r="AA517" s="163">
        <f t="shared" si="25"/>
        <v>0</v>
      </c>
      <c r="AB517" s="431">
        <f>(3.14/4)*(Trees[[#This Row],[Diam]]/100)^2</f>
        <v>0</v>
      </c>
      <c r="AC517" s="164">
        <f>Trees[[#This Row],[Volumen]]</f>
        <v>0</v>
      </c>
      <c r="AD517" s="165" t="str">
        <f t="shared" si="26"/>
        <v>D</v>
      </c>
      <c r="AE517" s="166">
        <f>Industrias!S520</f>
        <v>0</v>
      </c>
      <c r="AF517" s="167" cm="1">
        <f t="array" ref="AF517">NoteEcolo(U517)</f>
        <v>0</v>
      </c>
      <c r="AG517" s="167">
        <f>PI()*(Trees[[#This Row],[Diam]]/2)^2</f>
        <v>0</v>
      </c>
      <c r="AH517" s="167">
        <f>IF(ISNA(IF(VLOOKUP(Trees[[#This Row],[Arbol]],Equipos!C:F, 2, FALSE)="Cortar",1,0)),0, IF(VLOOKUP(Trees[[#This Row],[Arbol]],Equipos!C:F, 2, FALSE)="Cortar",1,0))</f>
        <v>0</v>
      </c>
      <c r="AI517" s="167">
        <f t="array" aca="1" ref="AI517" ca="1">SUM(1*(NumCoupes=B517))</f>
        <v>2</v>
      </c>
    </row>
    <row r="518" spans="2:35">
      <c r="B518" s="154"/>
      <c r="C518" s="155"/>
      <c r="D518" s="156"/>
      <c r="E518" s="157"/>
      <c r="F518" s="158"/>
      <c r="G518" s="159"/>
      <c r="H518" s="154"/>
      <c r="I518" s="155"/>
      <c r="J518" s="156"/>
      <c r="K518" s="156"/>
      <c r="L518" s="154"/>
      <c r="M518" s="154"/>
      <c r="N518" s="154"/>
      <c r="O518" s="155"/>
      <c r="P518" s="160"/>
      <c r="Q518" s="154"/>
      <c r="R518" s="154"/>
      <c r="S518" s="154"/>
      <c r="T518" s="158"/>
      <c r="U518" s="159"/>
      <c r="V518" s="161"/>
      <c r="W518" s="161"/>
      <c r="X518" s="161"/>
      <c r="Y518" s="161"/>
      <c r="Z518" s="162">
        <f t="shared" si="24"/>
        <v>0</v>
      </c>
      <c r="AA518" s="163">
        <f t="shared" si="25"/>
        <v>0</v>
      </c>
      <c r="AB518" s="431">
        <f>(3.14/4)*(Trees[[#This Row],[Diam]]/100)^2</f>
        <v>0</v>
      </c>
      <c r="AC518" s="164">
        <f>Trees[[#This Row],[Volumen]]</f>
        <v>0</v>
      </c>
      <c r="AD518" s="165" t="str">
        <f t="shared" si="26"/>
        <v>D</v>
      </c>
      <c r="AE518" s="166">
        <f>Industrias!S521</f>
        <v>0</v>
      </c>
      <c r="AF518" s="167" cm="1">
        <f t="array" ref="AF518">NoteEcolo(U518)</f>
        <v>0</v>
      </c>
      <c r="AG518" s="167">
        <f>PI()*(Trees[[#This Row],[Diam]]/2)^2</f>
        <v>0</v>
      </c>
      <c r="AH518" s="167">
        <f>IF(ISNA(IF(VLOOKUP(Trees[[#This Row],[Arbol]],Equipos!C:F, 2, FALSE)="Cortar",1,0)),0, IF(VLOOKUP(Trees[[#This Row],[Arbol]],Equipos!C:F, 2, FALSE)="Cortar",1,0))</f>
        <v>0</v>
      </c>
      <c r="AI518" s="167">
        <f t="array" aca="1" ref="AI518" ca="1">SUM(1*(NumCoupes=B518))</f>
        <v>2</v>
      </c>
    </row>
    <row r="519" spans="2:35">
      <c r="B519" s="154"/>
      <c r="C519" s="155"/>
      <c r="D519" s="156"/>
      <c r="E519" s="157"/>
      <c r="F519" s="158"/>
      <c r="G519" s="159"/>
      <c r="H519" s="154"/>
      <c r="I519" s="155"/>
      <c r="J519" s="156"/>
      <c r="K519" s="156"/>
      <c r="L519" s="154"/>
      <c r="M519" s="154"/>
      <c r="N519" s="154"/>
      <c r="O519" s="155"/>
      <c r="P519" s="160"/>
      <c r="Q519" s="154"/>
      <c r="R519" s="154"/>
      <c r="S519" s="154"/>
      <c r="T519" s="158"/>
      <c r="U519" s="159"/>
      <c r="V519" s="161"/>
      <c r="W519" s="161"/>
      <c r="X519" s="161"/>
      <c r="Y519" s="161"/>
      <c r="Z519" s="162">
        <f t="shared" si="24"/>
        <v>0</v>
      </c>
      <c r="AA519" s="163">
        <f t="shared" si="25"/>
        <v>0</v>
      </c>
      <c r="AB519" s="431">
        <f>(3.14/4)*(Trees[[#This Row],[Diam]]/100)^2</f>
        <v>0</v>
      </c>
      <c r="AC519" s="164">
        <f>Trees[[#This Row],[Volumen]]</f>
        <v>0</v>
      </c>
      <c r="AD519" s="165" t="str">
        <f t="shared" si="26"/>
        <v>D</v>
      </c>
      <c r="AE519" s="166">
        <f>Industrias!S522</f>
        <v>0</v>
      </c>
      <c r="AF519" s="167" cm="1">
        <f t="array" ref="AF519">NoteEcolo(U519)</f>
        <v>0</v>
      </c>
      <c r="AG519" s="167">
        <f>PI()*(Trees[[#This Row],[Diam]]/2)^2</f>
        <v>0</v>
      </c>
      <c r="AH519" s="167">
        <f>IF(ISNA(IF(VLOOKUP(Trees[[#This Row],[Arbol]],Equipos!C:F, 2, FALSE)="Cortar",1,0)),0, IF(VLOOKUP(Trees[[#This Row],[Arbol]],Equipos!C:F, 2, FALSE)="Cortar",1,0))</f>
        <v>0</v>
      </c>
      <c r="AI519" s="167">
        <f t="array" aca="1" ref="AI519" ca="1">SUM(1*(NumCoupes=B519))</f>
        <v>2</v>
      </c>
    </row>
    <row r="520" spans="2:35">
      <c r="B520" s="154"/>
      <c r="C520" s="155"/>
      <c r="D520" s="156"/>
      <c r="E520" s="157"/>
      <c r="F520" s="158"/>
      <c r="G520" s="159"/>
      <c r="H520" s="154"/>
      <c r="I520" s="155"/>
      <c r="J520" s="156"/>
      <c r="K520" s="156"/>
      <c r="L520" s="154"/>
      <c r="M520" s="154"/>
      <c r="N520" s="154"/>
      <c r="O520" s="155"/>
      <c r="P520" s="160"/>
      <c r="Q520" s="154"/>
      <c r="R520" s="154"/>
      <c r="S520" s="154"/>
      <c r="T520" s="158"/>
      <c r="U520" s="159"/>
      <c r="V520" s="161"/>
      <c r="W520" s="161"/>
      <c r="X520" s="161"/>
      <c r="Y520" s="161"/>
      <c r="Z520" s="162">
        <f t="shared" si="24"/>
        <v>0</v>
      </c>
      <c r="AA520" s="163">
        <f t="shared" si="25"/>
        <v>0</v>
      </c>
      <c r="AB520" s="431">
        <f>(3.14/4)*(Trees[[#This Row],[Diam]]/100)^2</f>
        <v>0</v>
      </c>
      <c r="AC520" s="164">
        <f>Trees[[#This Row],[Volumen]]</f>
        <v>0</v>
      </c>
      <c r="AD520" s="165" t="str">
        <f t="shared" si="26"/>
        <v>D</v>
      </c>
      <c r="AE520" s="166">
        <f>Industrias!S523</f>
        <v>0</v>
      </c>
      <c r="AF520" s="167" cm="1">
        <f t="array" ref="AF520">NoteEcolo(U520)</f>
        <v>0</v>
      </c>
      <c r="AG520" s="167">
        <f>PI()*(Trees[[#This Row],[Diam]]/2)^2</f>
        <v>0</v>
      </c>
      <c r="AH520" s="167">
        <f>IF(ISNA(IF(VLOOKUP(Trees[[#This Row],[Arbol]],Equipos!C:F, 2, FALSE)="Cortar",1,0)),0, IF(VLOOKUP(Trees[[#This Row],[Arbol]],Equipos!C:F, 2, FALSE)="Cortar",1,0))</f>
        <v>0</v>
      </c>
      <c r="AI520" s="167">
        <f t="array" aca="1" ref="AI520" ca="1">SUM(1*(NumCoupes=B520))</f>
        <v>2</v>
      </c>
    </row>
    <row r="521" spans="2:35">
      <c r="B521" s="154"/>
      <c r="C521" s="155"/>
      <c r="D521" s="156"/>
      <c r="E521" s="157"/>
      <c r="F521" s="158"/>
      <c r="G521" s="159"/>
      <c r="H521" s="154"/>
      <c r="I521" s="155"/>
      <c r="J521" s="156"/>
      <c r="K521" s="156"/>
      <c r="L521" s="154"/>
      <c r="M521" s="154"/>
      <c r="N521" s="154"/>
      <c r="O521" s="155"/>
      <c r="P521" s="160"/>
      <c r="Q521" s="154"/>
      <c r="R521" s="154"/>
      <c r="S521" s="154"/>
      <c r="T521" s="158"/>
      <c r="U521" s="159"/>
      <c r="V521" s="161"/>
      <c r="W521" s="161"/>
      <c r="X521" s="161"/>
      <c r="Y521" s="161"/>
      <c r="Z521" s="162">
        <f t="shared" si="24"/>
        <v>0</v>
      </c>
      <c r="AA521" s="163">
        <f t="shared" si="25"/>
        <v>0</v>
      </c>
      <c r="AB521" s="431">
        <f>(3.14/4)*(Trees[[#This Row],[Diam]]/100)^2</f>
        <v>0</v>
      </c>
      <c r="AC521" s="164">
        <f>Trees[[#This Row],[Volumen]]</f>
        <v>0</v>
      </c>
      <c r="AD521" s="165" t="str">
        <f t="shared" si="26"/>
        <v>D</v>
      </c>
      <c r="AE521" s="166">
        <f>Industrias!S524</f>
        <v>0</v>
      </c>
      <c r="AF521" s="167" cm="1">
        <f t="array" ref="AF521">NoteEcolo(U521)</f>
        <v>0</v>
      </c>
      <c r="AG521" s="167">
        <f>PI()*(Trees[[#This Row],[Diam]]/2)^2</f>
        <v>0</v>
      </c>
      <c r="AH521" s="167">
        <f>IF(ISNA(IF(VLOOKUP(Trees[[#This Row],[Arbol]],Equipos!C:F, 2, FALSE)="Cortar",1,0)),0, IF(VLOOKUP(Trees[[#This Row],[Arbol]],Equipos!C:F, 2, FALSE)="Cortar",1,0))</f>
        <v>0</v>
      </c>
      <c r="AI521" s="167">
        <f t="array" aca="1" ref="AI521" ca="1">SUM(1*(NumCoupes=B521))</f>
        <v>2</v>
      </c>
    </row>
    <row r="522" spans="2:35">
      <c r="B522" s="154"/>
      <c r="C522" s="155"/>
      <c r="D522" s="156"/>
      <c r="E522" s="157"/>
      <c r="F522" s="158"/>
      <c r="G522" s="159"/>
      <c r="H522" s="154"/>
      <c r="I522" s="155"/>
      <c r="J522" s="156"/>
      <c r="K522" s="156"/>
      <c r="L522" s="154"/>
      <c r="M522" s="154"/>
      <c r="N522" s="154"/>
      <c r="O522" s="155"/>
      <c r="P522" s="160"/>
      <c r="Q522" s="154"/>
      <c r="R522" s="154"/>
      <c r="S522" s="154"/>
      <c r="T522" s="158"/>
      <c r="U522" s="159"/>
      <c r="V522" s="161"/>
      <c r="W522" s="161"/>
      <c r="X522" s="161"/>
      <c r="Y522" s="161"/>
      <c r="Z522" s="162">
        <f t="shared" si="24"/>
        <v>0</v>
      </c>
      <c r="AA522" s="163">
        <f t="shared" si="25"/>
        <v>0</v>
      </c>
      <c r="AB522" s="431">
        <f>(3.14/4)*(Trees[[#This Row],[Diam]]/100)^2</f>
        <v>0</v>
      </c>
      <c r="AC522" s="164">
        <f>Trees[[#This Row],[Volumen]]</f>
        <v>0</v>
      </c>
      <c r="AD522" s="165" t="str">
        <f t="shared" si="26"/>
        <v>D</v>
      </c>
      <c r="AE522" s="166">
        <f>Industrias!S525</f>
        <v>0</v>
      </c>
      <c r="AF522" s="167" cm="1">
        <f t="array" ref="AF522">NoteEcolo(U522)</f>
        <v>0</v>
      </c>
      <c r="AG522" s="167">
        <f>PI()*(Trees[[#This Row],[Diam]]/2)^2</f>
        <v>0</v>
      </c>
      <c r="AH522" s="167">
        <f>IF(ISNA(IF(VLOOKUP(Trees[[#This Row],[Arbol]],Equipos!C:F, 2, FALSE)="Cortar",1,0)),0, IF(VLOOKUP(Trees[[#This Row],[Arbol]],Equipos!C:F, 2, FALSE)="Cortar",1,0))</f>
        <v>0</v>
      </c>
      <c r="AI522" s="167">
        <f t="array" aca="1" ref="AI522" ca="1">SUM(1*(NumCoupes=B522))</f>
        <v>2</v>
      </c>
    </row>
    <row r="523" spans="2:35">
      <c r="B523" s="154"/>
      <c r="C523" s="155"/>
      <c r="D523" s="156"/>
      <c r="E523" s="157"/>
      <c r="F523" s="158"/>
      <c r="G523" s="159"/>
      <c r="H523" s="154"/>
      <c r="I523" s="155"/>
      <c r="J523" s="156"/>
      <c r="K523" s="156"/>
      <c r="L523" s="154"/>
      <c r="M523" s="154"/>
      <c r="N523" s="154"/>
      <c r="O523" s="155"/>
      <c r="P523" s="160"/>
      <c r="Q523" s="154"/>
      <c r="R523" s="154"/>
      <c r="S523" s="154"/>
      <c r="T523" s="158"/>
      <c r="U523" s="159"/>
      <c r="V523" s="161"/>
      <c r="W523" s="161"/>
      <c r="X523" s="161"/>
      <c r="Y523" s="161"/>
      <c r="Z523" s="162">
        <f t="shared" si="24"/>
        <v>0</v>
      </c>
      <c r="AA523" s="163">
        <f t="shared" si="25"/>
        <v>0</v>
      </c>
      <c r="AB523" s="431">
        <f>(3.14/4)*(Trees[[#This Row],[Diam]]/100)^2</f>
        <v>0</v>
      </c>
      <c r="AC523" s="164">
        <f>Trees[[#This Row],[Volumen]]</f>
        <v>0</v>
      </c>
      <c r="AD523" s="165" t="str">
        <f t="shared" si="26"/>
        <v>D</v>
      </c>
      <c r="AE523" s="166">
        <f>Industrias!S526</f>
        <v>0</v>
      </c>
      <c r="AF523" s="167" cm="1">
        <f t="array" ref="AF523">NoteEcolo(U523)</f>
        <v>0</v>
      </c>
      <c r="AG523" s="167">
        <f>PI()*(Trees[[#This Row],[Diam]]/2)^2</f>
        <v>0</v>
      </c>
      <c r="AH523" s="167">
        <f>IF(ISNA(IF(VLOOKUP(Trees[[#This Row],[Arbol]],Equipos!C:F, 2, FALSE)="Cortar",1,0)),0, IF(VLOOKUP(Trees[[#This Row],[Arbol]],Equipos!C:F, 2, FALSE)="Cortar",1,0))</f>
        <v>0</v>
      </c>
      <c r="AI523" s="167">
        <f t="array" aca="1" ref="AI523" ca="1">SUM(1*(NumCoupes=B523))</f>
        <v>2</v>
      </c>
    </row>
    <row r="524" spans="2:35">
      <c r="B524" s="154"/>
      <c r="C524" s="155"/>
      <c r="D524" s="156"/>
      <c r="E524" s="157"/>
      <c r="F524" s="158"/>
      <c r="G524" s="159"/>
      <c r="H524" s="154"/>
      <c r="I524" s="155"/>
      <c r="J524" s="156"/>
      <c r="K524" s="156"/>
      <c r="L524" s="154"/>
      <c r="M524" s="154"/>
      <c r="N524" s="154"/>
      <c r="O524" s="155"/>
      <c r="P524" s="160"/>
      <c r="Q524" s="154"/>
      <c r="R524" s="154"/>
      <c r="S524" s="154"/>
      <c r="T524" s="158"/>
      <c r="U524" s="159"/>
      <c r="V524" s="161"/>
      <c r="W524" s="161"/>
      <c r="X524" s="161"/>
      <c r="Y524" s="161"/>
      <c r="Z524" s="162">
        <f t="shared" si="24"/>
        <v>0</v>
      </c>
      <c r="AA524" s="163">
        <f t="shared" si="25"/>
        <v>0</v>
      </c>
      <c r="AB524" s="431">
        <f>(3.14/4)*(Trees[[#This Row],[Diam]]/100)^2</f>
        <v>0</v>
      </c>
      <c r="AC524" s="164">
        <f>Trees[[#This Row],[Volumen]]</f>
        <v>0</v>
      </c>
      <c r="AD524" s="165" t="str">
        <f t="shared" si="26"/>
        <v>D</v>
      </c>
      <c r="AE524" s="166">
        <f>Industrias!S527</f>
        <v>0</v>
      </c>
      <c r="AF524" s="167" cm="1">
        <f t="array" ref="AF524">NoteEcolo(U524)</f>
        <v>0</v>
      </c>
      <c r="AG524" s="167">
        <f>PI()*(Trees[[#This Row],[Diam]]/2)^2</f>
        <v>0</v>
      </c>
      <c r="AH524" s="167">
        <f>IF(ISNA(IF(VLOOKUP(Trees[[#This Row],[Arbol]],Equipos!C:F, 2, FALSE)="Cortar",1,0)),0, IF(VLOOKUP(Trees[[#This Row],[Arbol]],Equipos!C:F, 2, FALSE)="Cortar",1,0))</f>
        <v>0</v>
      </c>
      <c r="AI524" s="167">
        <f t="array" aca="1" ref="AI524" ca="1">SUM(1*(NumCoupes=B524))</f>
        <v>2</v>
      </c>
    </row>
    <row r="525" spans="2:35">
      <c r="B525" s="154"/>
      <c r="C525" s="155"/>
      <c r="D525" s="156"/>
      <c r="E525" s="157"/>
      <c r="F525" s="158"/>
      <c r="G525" s="159"/>
      <c r="H525" s="154"/>
      <c r="I525" s="155"/>
      <c r="J525" s="156"/>
      <c r="K525" s="156"/>
      <c r="L525" s="154"/>
      <c r="M525" s="154"/>
      <c r="N525" s="154"/>
      <c r="O525" s="155"/>
      <c r="P525" s="160"/>
      <c r="Q525" s="154"/>
      <c r="R525" s="154"/>
      <c r="S525" s="154"/>
      <c r="T525" s="158"/>
      <c r="U525" s="159"/>
      <c r="V525" s="161"/>
      <c r="W525" s="161"/>
      <c r="X525" s="161"/>
      <c r="Y525" s="161"/>
      <c r="Z525" s="162">
        <f t="shared" si="24"/>
        <v>0</v>
      </c>
      <c r="AA525" s="163">
        <f t="shared" si="25"/>
        <v>0</v>
      </c>
      <c r="AB525" s="431">
        <f>(3.14/4)*(Trees[[#This Row],[Diam]]/100)^2</f>
        <v>0</v>
      </c>
      <c r="AC525" s="164">
        <f>Trees[[#This Row],[Volumen]]</f>
        <v>0</v>
      </c>
      <c r="AD525" s="165" t="str">
        <f t="shared" si="26"/>
        <v>D</v>
      </c>
      <c r="AE525" s="166">
        <f>Industrias!S528</f>
        <v>0</v>
      </c>
      <c r="AF525" s="167" cm="1">
        <f t="array" ref="AF525">NoteEcolo(U525)</f>
        <v>0</v>
      </c>
      <c r="AG525" s="167">
        <f>PI()*(Trees[[#This Row],[Diam]]/2)^2</f>
        <v>0</v>
      </c>
      <c r="AH525" s="167">
        <f>IF(ISNA(IF(VLOOKUP(Trees[[#This Row],[Arbol]],Equipos!C:F, 2, FALSE)="Cortar",1,0)),0, IF(VLOOKUP(Trees[[#This Row],[Arbol]],Equipos!C:F, 2, FALSE)="Cortar",1,0))</f>
        <v>0</v>
      </c>
      <c r="AI525" s="167">
        <f t="array" aca="1" ref="AI525" ca="1">SUM(1*(NumCoupes=B525))</f>
        <v>2</v>
      </c>
    </row>
    <row r="526" spans="2:35">
      <c r="B526" s="154"/>
      <c r="C526" s="155"/>
      <c r="D526" s="156"/>
      <c r="E526" s="157"/>
      <c r="F526" s="158"/>
      <c r="G526" s="159"/>
      <c r="H526" s="154"/>
      <c r="I526" s="155"/>
      <c r="J526" s="156"/>
      <c r="K526" s="156"/>
      <c r="L526" s="154"/>
      <c r="M526" s="154"/>
      <c r="N526" s="154"/>
      <c r="O526" s="155"/>
      <c r="P526" s="160"/>
      <c r="Q526" s="154"/>
      <c r="R526" s="154"/>
      <c r="S526" s="154"/>
      <c r="T526" s="158"/>
      <c r="U526" s="159"/>
      <c r="V526" s="161"/>
      <c r="W526" s="161"/>
      <c r="X526" s="161"/>
      <c r="Y526" s="161"/>
      <c r="Z526" s="162">
        <f t="shared" si="24"/>
        <v>0</v>
      </c>
      <c r="AA526" s="163">
        <f t="shared" si="25"/>
        <v>0</v>
      </c>
      <c r="AB526" s="431">
        <f>(3.14/4)*(Trees[[#This Row],[Diam]]/100)^2</f>
        <v>0</v>
      </c>
      <c r="AC526" s="164">
        <f>Trees[[#This Row],[Volumen]]</f>
        <v>0</v>
      </c>
      <c r="AD526" s="165" t="str">
        <f t="shared" si="26"/>
        <v>D</v>
      </c>
      <c r="AE526" s="166">
        <f>Industrias!S529</f>
        <v>0</v>
      </c>
      <c r="AF526" s="167" cm="1">
        <f t="array" ref="AF526">NoteEcolo(U526)</f>
        <v>0</v>
      </c>
      <c r="AG526" s="167">
        <f>PI()*(Trees[[#This Row],[Diam]]/2)^2</f>
        <v>0</v>
      </c>
      <c r="AH526" s="167">
        <f>IF(ISNA(IF(VLOOKUP(Trees[[#This Row],[Arbol]],Equipos!C:F, 2, FALSE)="Cortar",1,0)),0, IF(VLOOKUP(Trees[[#This Row],[Arbol]],Equipos!C:F, 2, FALSE)="Cortar",1,0))</f>
        <v>0</v>
      </c>
      <c r="AI526" s="167">
        <f t="array" aca="1" ref="AI526" ca="1">SUM(1*(NumCoupes=B526))</f>
        <v>2</v>
      </c>
    </row>
    <row r="527" spans="2:35">
      <c r="B527" s="154"/>
      <c r="C527" s="155"/>
      <c r="D527" s="156"/>
      <c r="E527" s="157"/>
      <c r="F527" s="158"/>
      <c r="G527" s="159"/>
      <c r="H527" s="154"/>
      <c r="I527" s="155"/>
      <c r="J527" s="156"/>
      <c r="K527" s="156"/>
      <c r="L527" s="154"/>
      <c r="M527" s="154"/>
      <c r="N527" s="154"/>
      <c r="O527" s="155"/>
      <c r="P527" s="160"/>
      <c r="Q527" s="154"/>
      <c r="R527" s="154"/>
      <c r="S527" s="154"/>
      <c r="T527" s="158"/>
      <c r="U527" s="159"/>
      <c r="V527" s="161"/>
      <c r="W527" s="161"/>
      <c r="X527" s="161"/>
      <c r="Y527" s="161"/>
      <c r="Z527" s="162">
        <f t="shared" si="24"/>
        <v>0</v>
      </c>
      <c r="AA527" s="163">
        <f t="shared" si="25"/>
        <v>0</v>
      </c>
      <c r="AB527" s="431">
        <f>(3.14/4)*(Trees[[#This Row],[Diam]]/100)^2</f>
        <v>0</v>
      </c>
      <c r="AC527" s="164">
        <f>Trees[[#This Row],[Volumen]]</f>
        <v>0</v>
      </c>
      <c r="AD527" s="165" t="str">
        <f t="shared" si="26"/>
        <v>D</v>
      </c>
      <c r="AE527" s="166">
        <f>Industrias!S530</f>
        <v>0</v>
      </c>
      <c r="AF527" s="167" cm="1">
        <f t="array" ref="AF527">NoteEcolo(U527)</f>
        <v>0</v>
      </c>
      <c r="AG527" s="167">
        <f>PI()*(Trees[[#This Row],[Diam]]/2)^2</f>
        <v>0</v>
      </c>
      <c r="AH527" s="167">
        <f>IF(ISNA(IF(VLOOKUP(Trees[[#This Row],[Arbol]],Equipos!C:F, 2, FALSE)="Cortar",1,0)),0, IF(VLOOKUP(Trees[[#This Row],[Arbol]],Equipos!C:F, 2, FALSE)="Cortar",1,0))</f>
        <v>0</v>
      </c>
      <c r="AI527" s="167">
        <f t="array" aca="1" ref="AI527" ca="1">SUM(1*(NumCoupes=B527))</f>
        <v>2</v>
      </c>
    </row>
    <row r="528" spans="2:35">
      <c r="B528" s="154"/>
      <c r="C528" s="155"/>
      <c r="D528" s="156"/>
      <c r="E528" s="157"/>
      <c r="F528" s="158"/>
      <c r="G528" s="159"/>
      <c r="H528" s="154"/>
      <c r="I528" s="155"/>
      <c r="J528" s="156"/>
      <c r="K528" s="156"/>
      <c r="L528" s="154"/>
      <c r="M528" s="154"/>
      <c r="N528" s="154"/>
      <c r="O528" s="155"/>
      <c r="P528" s="160"/>
      <c r="Q528" s="154"/>
      <c r="R528" s="154"/>
      <c r="S528" s="154"/>
      <c r="T528" s="158"/>
      <c r="U528" s="159"/>
      <c r="V528" s="161"/>
      <c r="W528" s="161"/>
      <c r="X528" s="161"/>
      <c r="Y528" s="161"/>
      <c r="Z528" s="162">
        <f t="shared" si="24"/>
        <v>0</v>
      </c>
      <c r="AA528" s="163">
        <f t="shared" si="25"/>
        <v>0</v>
      </c>
      <c r="AB528" s="431">
        <f>(3.14/4)*(Trees[[#This Row],[Diam]]/100)^2</f>
        <v>0</v>
      </c>
      <c r="AC528" s="164">
        <f>Trees[[#This Row],[Volumen]]</f>
        <v>0</v>
      </c>
      <c r="AD528" s="165" t="str">
        <f t="shared" si="26"/>
        <v>D</v>
      </c>
      <c r="AE528" s="166">
        <f>Industrias!S531</f>
        <v>0</v>
      </c>
      <c r="AF528" s="167" cm="1">
        <f t="array" ref="AF528">NoteEcolo(U528)</f>
        <v>0</v>
      </c>
      <c r="AG528" s="167">
        <f>PI()*(Trees[[#This Row],[Diam]]/2)^2</f>
        <v>0</v>
      </c>
      <c r="AH528" s="167">
        <f>IF(ISNA(IF(VLOOKUP(Trees[[#This Row],[Arbol]],Equipos!C:F, 2, FALSE)="Cortar",1,0)),0, IF(VLOOKUP(Trees[[#This Row],[Arbol]],Equipos!C:F, 2, FALSE)="Cortar",1,0))</f>
        <v>0</v>
      </c>
      <c r="AI528" s="167">
        <f t="array" aca="1" ref="AI528" ca="1">SUM(1*(NumCoupes=B528))</f>
        <v>2</v>
      </c>
    </row>
    <row r="529" spans="2:35">
      <c r="B529" s="154"/>
      <c r="C529" s="155"/>
      <c r="D529" s="156"/>
      <c r="E529" s="157"/>
      <c r="F529" s="158"/>
      <c r="G529" s="159"/>
      <c r="H529" s="154"/>
      <c r="I529" s="155"/>
      <c r="J529" s="156"/>
      <c r="K529" s="156"/>
      <c r="L529" s="154"/>
      <c r="M529" s="154"/>
      <c r="N529" s="154"/>
      <c r="O529" s="155"/>
      <c r="P529" s="160"/>
      <c r="Q529" s="154"/>
      <c r="R529" s="154"/>
      <c r="S529" s="154"/>
      <c r="T529" s="158"/>
      <c r="U529" s="159"/>
      <c r="V529" s="161"/>
      <c r="W529" s="161"/>
      <c r="X529" s="161"/>
      <c r="Y529" s="161"/>
      <c r="Z529" s="162">
        <f t="shared" si="24"/>
        <v>0</v>
      </c>
      <c r="AA529" s="163">
        <f t="shared" si="25"/>
        <v>0</v>
      </c>
      <c r="AB529" s="431">
        <f>(3.14/4)*(Trees[[#This Row],[Diam]]/100)^2</f>
        <v>0</v>
      </c>
      <c r="AC529" s="164">
        <f>Trees[[#This Row],[Volumen]]</f>
        <v>0</v>
      </c>
      <c r="AD529" s="165" t="str">
        <f t="shared" si="26"/>
        <v>D</v>
      </c>
      <c r="AE529" s="166">
        <f>Industrias!S532</f>
        <v>0</v>
      </c>
      <c r="AF529" s="167" cm="1">
        <f t="array" ref="AF529">NoteEcolo(U529)</f>
        <v>0</v>
      </c>
      <c r="AG529" s="167">
        <f>PI()*(Trees[[#This Row],[Diam]]/2)^2</f>
        <v>0</v>
      </c>
      <c r="AH529" s="167">
        <f>IF(ISNA(IF(VLOOKUP(Trees[[#This Row],[Arbol]],Equipos!C:F, 2, FALSE)="Cortar",1,0)),0, IF(VLOOKUP(Trees[[#This Row],[Arbol]],Equipos!C:F, 2, FALSE)="Cortar",1,0))</f>
        <v>0</v>
      </c>
      <c r="AI529" s="167">
        <f t="array" aca="1" ref="AI529" ca="1">SUM(1*(NumCoupes=B529))</f>
        <v>2</v>
      </c>
    </row>
    <row r="530" spans="2:35">
      <c r="B530" s="154"/>
      <c r="C530" s="155"/>
      <c r="D530" s="156"/>
      <c r="E530" s="157"/>
      <c r="F530" s="158"/>
      <c r="G530" s="159"/>
      <c r="H530" s="154"/>
      <c r="I530" s="155"/>
      <c r="J530" s="156"/>
      <c r="K530" s="156"/>
      <c r="L530" s="154"/>
      <c r="M530" s="154"/>
      <c r="N530" s="154"/>
      <c r="O530" s="155"/>
      <c r="P530" s="160"/>
      <c r="Q530" s="154"/>
      <c r="R530" s="154"/>
      <c r="S530" s="154"/>
      <c r="T530" s="158"/>
      <c r="U530" s="159"/>
      <c r="V530" s="161"/>
      <c r="W530" s="161"/>
      <c r="X530" s="161"/>
      <c r="Y530" s="161"/>
      <c r="Z530" s="162">
        <f t="shared" si="24"/>
        <v>0</v>
      </c>
      <c r="AA530" s="163">
        <f t="shared" si="25"/>
        <v>0</v>
      </c>
      <c r="AB530" s="431">
        <f>(3.14/4)*(Trees[[#This Row],[Diam]]/100)^2</f>
        <v>0</v>
      </c>
      <c r="AC530" s="164">
        <f>Trees[[#This Row],[Volumen]]</f>
        <v>0</v>
      </c>
      <c r="AD530" s="165" t="str">
        <f t="shared" si="26"/>
        <v>D</v>
      </c>
      <c r="AE530" s="166">
        <f>Industrias!S533</f>
        <v>0</v>
      </c>
      <c r="AF530" s="167" cm="1">
        <f t="array" ref="AF530">NoteEcolo(U530)</f>
        <v>0</v>
      </c>
      <c r="AG530" s="167">
        <f>PI()*(Trees[[#This Row],[Diam]]/2)^2</f>
        <v>0</v>
      </c>
      <c r="AH530" s="167">
        <f>IF(ISNA(IF(VLOOKUP(Trees[[#This Row],[Arbol]],Equipos!C:F, 2, FALSE)="Cortar",1,0)),0, IF(VLOOKUP(Trees[[#This Row],[Arbol]],Equipos!C:F, 2, FALSE)="Cortar",1,0))</f>
        <v>0</v>
      </c>
      <c r="AI530" s="167">
        <f t="array" aca="1" ref="AI530" ca="1">SUM(1*(NumCoupes=B530))</f>
        <v>2</v>
      </c>
    </row>
    <row r="531" spans="2:35">
      <c r="B531" s="154"/>
      <c r="C531" s="155"/>
      <c r="D531" s="156"/>
      <c r="E531" s="157"/>
      <c r="F531" s="158"/>
      <c r="G531" s="159"/>
      <c r="H531" s="154"/>
      <c r="I531" s="155"/>
      <c r="J531" s="156"/>
      <c r="K531" s="156"/>
      <c r="L531" s="154"/>
      <c r="M531" s="154"/>
      <c r="N531" s="154"/>
      <c r="O531" s="155"/>
      <c r="P531" s="160"/>
      <c r="Q531" s="154"/>
      <c r="R531" s="154"/>
      <c r="S531" s="154"/>
      <c r="T531" s="158"/>
      <c r="U531" s="159"/>
      <c r="V531" s="161"/>
      <c r="W531" s="161"/>
      <c r="X531" s="161"/>
      <c r="Y531" s="161"/>
      <c r="Z531" s="162">
        <f t="shared" si="24"/>
        <v>0</v>
      </c>
      <c r="AA531" s="163">
        <f t="shared" si="25"/>
        <v>0</v>
      </c>
      <c r="AB531" s="431">
        <f>(3.14/4)*(Trees[[#This Row],[Diam]]/100)^2</f>
        <v>0</v>
      </c>
      <c r="AC531" s="164">
        <f>Trees[[#This Row],[Volumen]]</f>
        <v>0</v>
      </c>
      <c r="AD531" s="165" t="str">
        <f t="shared" si="26"/>
        <v>D</v>
      </c>
      <c r="AE531" s="166">
        <f>Industrias!S534</f>
        <v>0</v>
      </c>
      <c r="AF531" s="167" cm="1">
        <f t="array" ref="AF531">NoteEcolo(U531)</f>
        <v>0</v>
      </c>
      <c r="AG531" s="167">
        <f>PI()*(Trees[[#This Row],[Diam]]/2)^2</f>
        <v>0</v>
      </c>
      <c r="AH531" s="167">
        <f>IF(ISNA(IF(VLOOKUP(Trees[[#This Row],[Arbol]],Equipos!C:F, 2, FALSE)="Cortar",1,0)),0, IF(VLOOKUP(Trees[[#This Row],[Arbol]],Equipos!C:F, 2, FALSE)="Cortar",1,0))</f>
        <v>0</v>
      </c>
      <c r="AI531" s="167">
        <f t="array" aca="1" ref="AI531" ca="1">SUM(1*(NumCoupes=B531))</f>
        <v>2</v>
      </c>
    </row>
    <row r="532" spans="2:35">
      <c r="B532" s="154"/>
      <c r="C532" s="155"/>
      <c r="D532" s="156"/>
      <c r="E532" s="157"/>
      <c r="F532" s="158"/>
      <c r="G532" s="159"/>
      <c r="H532" s="154"/>
      <c r="I532" s="155"/>
      <c r="J532" s="156"/>
      <c r="K532" s="156"/>
      <c r="L532" s="154"/>
      <c r="M532" s="154"/>
      <c r="N532" s="154"/>
      <c r="O532" s="155"/>
      <c r="P532" s="160"/>
      <c r="Q532" s="154"/>
      <c r="R532" s="154"/>
      <c r="S532" s="154"/>
      <c r="T532" s="158"/>
      <c r="U532" s="159"/>
      <c r="V532" s="161"/>
      <c r="W532" s="161"/>
      <c r="X532" s="161"/>
      <c r="Y532" s="161"/>
      <c r="Z532" s="162">
        <f t="shared" si="24"/>
        <v>0</v>
      </c>
      <c r="AA532" s="163">
        <f t="shared" si="25"/>
        <v>0</v>
      </c>
      <c r="AB532" s="431">
        <f>(3.14/4)*(Trees[[#This Row],[Diam]]/100)^2</f>
        <v>0</v>
      </c>
      <c r="AC532" s="164">
        <f>Trees[[#This Row],[Volumen]]</f>
        <v>0</v>
      </c>
      <c r="AD532" s="165" t="str">
        <f t="shared" si="26"/>
        <v>D</v>
      </c>
      <c r="AE532" s="166">
        <f>Industrias!S535</f>
        <v>0</v>
      </c>
      <c r="AF532" s="167" cm="1">
        <f t="array" ref="AF532">NoteEcolo(U532)</f>
        <v>0</v>
      </c>
      <c r="AG532" s="167">
        <f>PI()*(Trees[[#This Row],[Diam]]/2)^2</f>
        <v>0</v>
      </c>
      <c r="AH532" s="167">
        <f>IF(ISNA(IF(VLOOKUP(Trees[[#This Row],[Arbol]],Equipos!C:F, 2, FALSE)="Cortar",1,0)),0, IF(VLOOKUP(Trees[[#This Row],[Arbol]],Equipos!C:F, 2, FALSE)="Cortar",1,0))</f>
        <v>0</v>
      </c>
      <c r="AI532" s="167">
        <f t="array" aca="1" ref="AI532" ca="1">SUM(1*(NumCoupes=B532))</f>
        <v>2</v>
      </c>
    </row>
    <row r="533" spans="2:35">
      <c r="B533" s="154"/>
      <c r="C533" s="155"/>
      <c r="D533" s="156"/>
      <c r="E533" s="157"/>
      <c r="F533" s="158"/>
      <c r="G533" s="159"/>
      <c r="H533" s="154"/>
      <c r="I533" s="155"/>
      <c r="J533" s="156"/>
      <c r="K533" s="156"/>
      <c r="L533" s="154"/>
      <c r="M533" s="154"/>
      <c r="N533" s="154"/>
      <c r="O533" s="155"/>
      <c r="P533" s="160"/>
      <c r="Q533" s="154"/>
      <c r="R533" s="154"/>
      <c r="S533" s="154"/>
      <c r="T533" s="158"/>
      <c r="U533" s="159"/>
      <c r="V533" s="161"/>
      <c r="W533" s="161"/>
      <c r="X533" s="161"/>
      <c r="Y533" s="161"/>
      <c r="Z533" s="162">
        <f t="shared" si="24"/>
        <v>0</v>
      </c>
      <c r="AA533" s="163">
        <f t="shared" si="25"/>
        <v>0</v>
      </c>
      <c r="AB533" s="431">
        <f>(3.14/4)*(Trees[[#This Row],[Diam]]/100)^2</f>
        <v>0</v>
      </c>
      <c r="AC533" s="164">
        <f>Trees[[#This Row],[Volumen]]</f>
        <v>0</v>
      </c>
      <c r="AD533" s="165" t="str">
        <f t="shared" si="26"/>
        <v>D</v>
      </c>
      <c r="AE533" s="166">
        <f>Industrias!S536</f>
        <v>0</v>
      </c>
      <c r="AF533" s="167" cm="1">
        <f t="array" ref="AF533">NoteEcolo(U533)</f>
        <v>0</v>
      </c>
      <c r="AG533" s="167">
        <f>PI()*(Trees[[#This Row],[Diam]]/2)^2</f>
        <v>0</v>
      </c>
      <c r="AH533" s="167">
        <f>IF(ISNA(IF(VLOOKUP(Trees[[#This Row],[Arbol]],Equipos!C:F, 2, FALSE)="Cortar",1,0)),0, IF(VLOOKUP(Trees[[#This Row],[Arbol]],Equipos!C:F, 2, FALSE)="Cortar",1,0))</f>
        <v>0</v>
      </c>
      <c r="AI533" s="167">
        <f t="array" aca="1" ref="AI533" ca="1">SUM(1*(NumCoupes=B533))</f>
        <v>2</v>
      </c>
    </row>
    <row r="534" spans="2:35">
      <c r="B534" s="154"/>
      <c r="C534" s="155"/>
      <c r="D534" s="156"/>
      <c r="E534" s="157"/>
      <c r="F534" s="158"/>
      <c r="G534" s="159"/>
      <c r="H534" s="154"/>
      <c r="I534" s="155"/>
      <c r="J534" s="156"/>
      <c r="K534" s="156"/>
      <c r="L534" s="154"/>
      <c r="M534" s="154"/>
      <c r="N534" s="154"/>
      <c r="O534" s="155"/>
      <c r="P534" s="160"/>
      <c r="Q534" s="154"/>
      <c r="R534" s="154"/>
      <c r="S534" s="154"/>
      <c r="T534" s="158"/>
      <c r="U534" s="159"/>
      <c r="V534" s="161"/>
      <c r="W534" s="161"/>
      <c r="X534" s="161"/>
      <c r="Y534" s="161"/>
      <c r="Z534" s="162">
        <f t="shared" si="24"/>
        <v>0</v>
      </c>
      <c r="AA534" s="163">
        <f t="shared" si="25"/>
        <v>0</v>
      </c>
      <c r="AB534" s="431">
        <f>(3.14/4)*(Trees[[#This Row],[Diam]]/100)^2</f>
        <v>0</v>
      </c>
      <c r="AC534" s="164">
        <f>Trees[[#This Row],[Volumen]]</f>
        <v>0</v>
      </c>
      <c r="AD534" s="165" t="str">
        <f t="shared" si="26"/>
        <v>D</v>
      </c>
      <c r="AE534" s="166">
        <f>Industrias!S537</f>
        <v>0</v>
      </c>
      <c r="AF534" s="167" cm="1">
        <f t="array" ref="AF534">NoteEcolo(U534)</f>
        <v>0</v>
      </c>
      <c r="AG534" s="167">
        <f>PI()*(Trees[[#This Row],[Diam]]/2)^2</f>
        <v>0</v>
      </c>
      <c r="AH534" s="167">
        <f>IF(ISNA(IF(VLOOKUP(Trees[[#This Row],[Arbol]],Equipos!C:F, 2, FALSE)="Cortar",1,0)),0, IF(VLOOKUP(Trees[[#This Row],[Arbol]],Equipos!C:F, 2, FALSE)="Cortar",1,0))</f>
        <v>0</v>
      </c>
      <c r="AI534" s="167">
        <f t="array" aca="1" ref="AI534" ca="1">SUM(1*(NumCoupes=B534))</f>
        <v>2</v>
      </c>
    </row>
    <row r="535" spans="2:35">
      <c r="B535" s="154"/>
      <c r="C535" s="155"/>
      <c r="D535" s="156"/>
      <c r="E535" s="157"/>
      <c r="F535" s="158"/>
      <c r="G535" s="159"/>
      <c r="H535" s="154"/>
      <c r="I535" s="155"/>
      <c r="J535" s="156"/>
      <c r="K535" s="156"/>
      <c r="L535" s="154"/>
      <c r="M535" s="154"/>
      <c r="N535" s="154"/>
      <c r="O535" s="155"/>
      <c r="P535" s="160"/>
      <c r="Q535" s="154"/>
      <c r="R535" s="154"/>
      <c r="S535" s="154"/>
      <c r="T535" s="158"/>
      <c r="U535" s="159"/>
      <c r="V535" s="161"/>
      <c r="W535" s="161"/>
      <c r="X535" s="161"/>
      <c r="Y535" s="161"/>
      <c r="Z535" s="162">
        <f t="shared" si="24"/>
        <v>0</v>
      </c>
      <c r="AA535" s="163">
        <f t="shared" si="25"/>
        <v>0</v>
      </c>
      <c r="AB535" s="431">
        <f>(3.14/4)*(Trees[[#This Row],[Diam]]/100)^2</f>
        <v>0</v>
      </c>
      <c r="AC535" s="164">
        <f>Trees[[#This Row],[Volumen]]</f>
        <v>0</v>
      </c>
      <c r="AD535" s="165" t="str">
        <f t="shared" si="26"/>
        <v>D</v>
      </c>
      <c r="AE535" s="166">
        <f>Industrias!S538</f>
        <v>0</v>
      </c>
      <c r="AF535" s="167" cm="1">
        <f t="array" ref="AF535">NoteEcolo(U535)</f>
        <v>0</v>
      </c>
      <c r="AG535" s="167">
        <f>PI()*(Trees[[#This Row],[Diam]]/2)^2</f>
        <v>0</v>
      </c>
      <c r="AH535" s="167">
        <f>IF(ISNA(IF(VLOOKUP(Trees[[#This Row],[Arbol]],Equipos!C:F, 2, FALSE)="Cortar",1,0)),0, IF(VLOOKUP(Trees[[#This Row],[Arbol]],Equipos!C:F, 2, FALSE)="Cortar",1,0))</f>
        <v>0</v>
      </c>
      <c r="AI535" s="167">
        <f t="array" aca="1" ref="AI535" ca="1">SUM(1*(NumCoupes=B535))</f>
        <v>2</v>
      </c>
    </row>
    <row r="536" spans="2:35">
      <c r="B536" s="154"/>
      <c r="C536" s="155"/>
      <c r="D536" s="156"/>
      <c r="E536" s="157"/>
      <c r="F536" s="158"/>
      <c r="G536" s="159"/>
      <c r="H536" s="154"/>
      <c r="I536" s="155"/>
      <c r="J536" s="156"/>
      <c r="K536" s="156"/>
      <c r="L536" s="154"/>
      <c r="M536" s="154"/>
      <c r="N536" s="154"/>
      <c r="O536" s="155"/>
      <c r="P536" s="160"/>
      <c r="Q536" s="154"/>
      <c r="R536" s="154"/>
      <c r="S536" s="154"/>
      <c r="T536" s="158"/>
      <c r="U536" s="159"/>
      <c r="V536" s="161"/>
      <c r="W536" s="161"/>
      <c r="X536" s="161"/>
      <c r="Y536" s="161"/>
      <c r="Z536" s="162">
        <f t="shared" si="24"/>
        <v>0</v>
      </c>
      <c r="AA536" s="163">
        <f t="shared" si="25"/>
        <v>0</v>
      </c>
      <c r="AB536" s="431">
        <f>(3.14/4)*(Trees[[#This Row],[Diam]]/100)^2</f>
        <v>0</v>
      </c>
      <c r="AC536" s="164">
        <f>Trees[[#This Row],[Volumen]]</f>
        <v>0</v>
      </c>
      <c r="AD536" s="165" t="str">
        <f t="shared" si="26"/>
        <v>D</v>
      </c>
      <c r="AE536" s="166">
        <f>Industrias!S539</f>
        <v>0</v>
      </c>
      <c r="AF536" s="167" cm="1">
        <f t="array" ref="AF536">NoteEcolo(U536)</f>
        <v>0</v>
      </c>
      <c r="AG536" s="167">
        <f>PI()*(Trees[[#This Row],[Diam]]/2)^2</f>
        <v>0</v>
      </c>
      <c r="AH536" s="167">
        <f>IF(ISNA(IF(VLOOKUP(Trees[[#This Row],[Arbol]],Equipos!C:F, 2, FALSE)="Cortar",1,0)),0, IF(VLOOKUP(Trees[[#This Row],[Arbol]],Equipos!C:F, 2, FALSE)="Cortar",1,0))</f>
        <v>0</v>
      </c>
      <c r="AI536" s="167">
        <f t="array" aca="1" ref="AI536" ca="1">SUM(1*(NumCoupes=B536))</f>
        <v>2</v>
      </c>
    </row>
    <row r="537" spans="2:35">
      <c r="B537" s="154"/>
      <c r="C537" s="155"/>
      <c r="D537" s="156"/>
      <c r="E537" s="157"/>
      <c r="F537" s="158"/>
      <c r="G537" s="159"/>
      <c r="H537" s="154"/>
      <c r="I537" s="155"/>
      <c r="J537" s="156"/>
      <c r="K537" s="156"/>
      <c r="L537" s="154"/>
      <c r="M537" s="154"/>
      <c r="N537" s="154"/>
      <c r="O537" s="155"/>
      <c r="P537" s="160"/>
      <c r="Q537" s="154"/>
      <c r="R537" s="154"/>
      <c r="S537" s="154"/>
      <c r="T537" s="158"/>
      <c r="U537" s="159"/>
      <c r="V537" s="161"/>
      <c r="W537" s="161"/>
      <c r="X537" s="161"/>
      <c r="Y537" s="161"/>
      <c r="Z537" s="162">
        <f t="shared" si="24"/>
        <v>0</v>
      </c>
      <c r="AA537" s="163">
        <f t="shared" si="25"/>
        <v>0</v>
      </c>
      <c r="AB537" s="431">
        <f>(3.14/4)*(Trees[[#This Row],[Diam]]/100)^2</f>
        <v>0</v>
      </c>
      <c r="AC537" s="164">
        <f>Trees[[#This Row],[Volumen]]</f>
        <v>0</v>
      </c>
      <c r="AD537" s="165" t="str">
        <f t="shared" si="26"/>
        <v>D</v>
      </c>
      <c r="AE537" s="166">
        <f>Industrias!S540</f>
        <v>0</v>
      </c>
      <c r="AF537" s="167" cm="1">
        <f t="array" ref="AF537">NoteEcolo(U537)</f>
        <v>0</v>
      </c>
      <c r="AG537" s="167">
        <f>PI()*(Trees[[#This Row],[Diam]]/2)^2</f>
        <v>0</v>
      </c>
      <c r="AH537" s="167">
        <f>IF(ISNA(IF(VLOOKUP(Trees[[#This Row],[Arbol]],Equipos!C:F, 2, FALSE)="Cortar",1,0)),0, IF(VLOOKUP(Trees[[#This Row],[Arbol]],Equipos!C:F, 2, FALSE)="Cortar",1,0))</f>
        <v>0</v>
      </c>
      <c r="AI537" s="167">
        <f t="array" aca="1" ref="AI537" ca="1">SUM(1*(NumCoupes=B537))</f>
        <v>2</v>
      </c>
    </row>
    <row r="538" spans="2:35">
      <c r="B538" s="154"/>
      <c r="C538" s="155"/>
      <c r="D538" s="156"/>
      <c r="E538" s="157"/>
      <c r="F538" s="158"/>
      <c r="G538" s="159"/>
      <c r="H538" s="154"/>
      <c r="I538" s="155"/>
      <c r="J538" s="156"/>
      <c r="K538" s="156"/>
      <c r="L538" s="154"/>
      <c r="M538" s="154"/>
      <c r="N538" s="154"/>
      <c r="O538" s="155"/>
      <c r="P538" s="160"/>
      <c r="Q538" s="154"/>
      <c r="R538" s="154"/>
      <c r="S538" s="154"/>
      <c r="T538" s="158"/>
      <c r="U538" s="159"/>
      <c r="V538" s="161"/>
      <c r="W538" s="161"/>
      <c r="X538" s="161"/>
      <c r="Y538" s="161"/>
      <c r="Z538" s="162">
        <f t="shared" si="24"/>
        <v>0</v>
      </c>
      <c r="AA538" s="163">
        <f t="shared" si="25"/>
        <v>0</v>
      </c>
      <c r="AB538" s="431">
        <f>(3.14/4)*(Trees[[#This Row],[Diam]]/100)^2</f>
        <v>0</v>
      </c>
      <c r="AC538" s="164">
        <f>Trees[[#This Row],[Volumen]]</f>
        <v>0</v>
      </c>
      <c r="AD538" s="165" t="str">
        <f t="shared" si="26"/>
        <v>D</v>
      </c>
      <c r="AE538" s="166">
        <f>Industrias!S541</f>
        <v>0</v>
      </c>
      <c r="AF538" s="167" cm="1">
        <f t="array" ref="AF538">NoteEcolo(U538)</f>
        <v>0</v>
      </c>
      <c r="AG538" s="167">
        <f>PI()*(Trees[[#This Row],[Diam]]/2)^2</f>
        <v>0</v>
      </c>
      <c r="AH538" s="167">
        <f>IF(ISNA(IF(VLOOKUP(Trees[[#This Row],[Arbol]],Equipos!C:F, 2, FALSE)="Cortar",1,0)),0, IF(VLOOKUP(Trees[[#This Row],[Arbol]],Equipos!C:F, 2, FALSE)="Cortar",1,0))</f>
        <v>0</v>
      </c>
      <c r="AI538" s="167">
        <f t="array" aca="1" ref="AI538" ca="1">SUM(1*(NumCoupes=B538))</f>
        <v>2</v>
      </c>
    </row>
    <row r="539" spans="2:35">
      <c r="B539" s="154"/>
      <c r="C539" s="155"/>
      <c r="D539" s="156"/>
      <c r="E539" s="157"/>
      <c r="F539" s="158"/>
      <c r="G539" s="159"/>
      <c r="H539" s="154"/>
      <c r="I539" s="155"/>
      <c r="J539" s="156"/>
      <c r="K539" s="156"/>
      <c r="L539" s="154"/>
      <c r="M539" s="154"/>
      <c r="N539" s="154"/>
      <c r="O539" s="155"/>
      <c r="P539" s="160"/>
      <c r="Q539" s="154"/>
      <c r="R539" s="154"/>
      <c r="S539" s="154"/>
      <c r="T539" s="158"/>
      <c r="U539" s="159"/>
      <c r="V539" s="161"/>
      <c r="W539" s="161"/>
      <c r="X539" s="161"/>
      <c r="Y539" s="161"/>
      <c r="Z539" s="162">
        <f t="shared" si="24"/>
        <v>0</v>
      </c>
      <c r="AA539" s="163">
        <f t="shared" si="25"/>
        <v>0</v>
      </c>
      <c r="AB539" s="431">
        <f>(3.14/4)*(Trees[[#This Row],[Diam]]/100)^2</f>
        <v>0</v>
      </c>
      <c r="AC539" s="164">
        <f>Trees[[#This Row],[Volumen]]</f>
        <v>0</v>
      </c>
      <c r="AD539" s="165" t="str">
        <f t="shared" si="26"/>
        <v>D</v>
      </c>
      <c r="AE539" s="166">
        <f>Industrias!S542</f>
        <v>0</v>
      </c>
      <c r="AF539" s="167" cm="1">
        <f t="array" ref="AF539">NoteEcolo(U539)</f>
        <v>0</v>
      </c>
      <c r="AG539" s="167">
        <f>PI()*(Trees[[#This Row],[Diam]]/2)^2</f>
        <v>0</v>
      </c>
      <c r="AH539" s="167">
        <f>IF(ISNA(IF(VLOOKUP(Trees[[#This Row],[Arbol]],Equipos!C:F, 2, FALSE)="Cortar",1,0)),0, IF(VLOOKUP(Trees[[#This Row],[Arbol]],Equipos!C:F, 2, FALSE)="Cortar",1,0))</f>
        <v>0</v>
      </c>
      <c r="AI539" s="167">
        <f t="array" aca="1" ref="AI539" ca="1">SUM(1*(NumCoupes=B539))</f>
        <v>2</v>
      </c>
    </row>
    <row r="540" spans="2:35">
      <c r="B540" s="154"/>
      <c r="C540" s="155"/>
      <c r="D540" s="156"/>
      <c r="E540" s="157"/>
      <c r="F540" s="158"/>
      <c r="G540" s="159"/>
      <c r="H540" s="154"/>
      <c r="I540" s="155"/>
      <c r="J540" s="156"/>
      <c r="K540" s="156"/>
      <c r="L540" s="154"/>
      <c r="M540" s="154"/>
      <c r="N540" s="154"/>
      <c r="O540" s="155"/>
      <c r="P540" s="160"/>
      <c r="Q540" s="154"/>
      <c r="R540" s="154"/>
      <c r="S540" s="154"/>
      <c r="T540" s="158"/>
      <c r="U540" s="159"/>
      <c r="V540" s="161"/>
      <c r="W540" s="161"/>
      <c r="X540" s="161"/>
      <c r="Y540" s="161"/>
      <c r="Z540" s="162">
        <f t="shared" si="24"/>
        <v>0</v>
      </c>
      <c r="AA540" s="163">
        <f t="shared" si="25"/>
        <v>0</v>
      </c>
      <c r="AB540" s="431">
        <f>(3.14/4)*(Trees[[#This Row],[Diam]]/100)^2</f>
        <v>0</v>
      </c>
      <c r="AC540" s="164">
        <f>Trees[[#This Row],[Volumen]]</f>
        <v>0</v>
      </c>
      <c r="AD540" s="165" t="str">
        <f t="shared" si="26"/>
        <v>D</v>
      </c>
      <c r="AE540" s="166">
        <f>Industrias!S543</f>
        <v>0</v>
      </c>
      <c r="AF540" s="167" cm="1">
        <f t="array" ref="AF540">NoteEcolo(U540)</f>
        <v>0</v>
      </c>
      <c r="AG540" s="167">
        <f>PI()*(Trees[[#This Row],[Diam]]/2)^2</f>
        <v>0</v>
      </c>
      <c r="AH540" s="167">
        <f>IF(ISNA(IF(VLOOKUP(Trees[[#This Row],[Arbol]],Equipos!C:F, 2, FALSE)="Cortar",1,0)),0, IF(VLOOKUP(Trees[[#This Row],[Arbol]],Equipos!C:F, 2, FALSE)="Cortar",1,0))</f>
        <v>0</v>
      </c>
      <c r="AI540" s="167">
        <f t="array" aca="1" ref="AI540" ca="1">SUM(1*(NumCoupes=B540))</f>
        <v>2</v>
      </c>
    </row>
    <row r="541" spans="2:35">
      <c r="B541" s="154"/>
      <c r="C541" s="155"/>
      <c r="D541" s="156"/>
      <c r="E541" s="157"/>
      <c r="F541" s="158"/>
      <c r="G541" s="159"/>
      <c r="H541" s="154"/>
      <c r="I541" s="155"/>
      <c r="J541" s="156"/>
      <c r="K541" s="156"/>
      <c r="L541" s="154"/>
      <c r="M541" s="154"/>
      <c r="N541" s="154"/>
      <c r="O541" s="155"/>
      <c r="P541" s="160"/>
      <c r="Q541" s="154"/>
      <c r="R541" s="154"/>
      <c r="S541" s="154"/>
      <c r="T541" s="158"/>
      <c r="U541" s="159"/>
      <c r="V541" s="161"/>
      <c r="W541" s="161"/>
      <c r="X541" s="161"/>
      <c r="Y541" s="161"/>
      <c r="Z541" s="162">
        <f t="shared" si="24"/>
        <v>0</v>
      </c>
      <c r="AA541" s="163">
        <f t="shared" si="25"/>
        <v>0</v>
      </c>
      <c r="AB541" s="431">
        <f>(3.14/4)*(Trees[[#This Row],[Diam]]/100)^2</f>
        <v>0</v>
      </c>
      <c r="AC541" s="164">
        <f>Trees[[#This Row],[Volumen]]</f>
        <v>0</v>
      </c>
      <c r="AD541" s="165" t="str">
        <f t="shared" si="26"/>
        <v>D</v>
      </c>
      <c r="AE541" s="166">
        <f>Industrias!S544</f>
        <v>0</v>
      </c>
      <c r="AF541" s="167" cm="1">
        <f t="array" ref="AF541">NoteEcolo(U541)</f>
        <v>0</v>
      </c>
      <c r="AG541" s="167">
        <f>PI()*(Trees[[#This Row],[Diam]]/2)^2</f>
        <v>0</v>
      </c>
      <c r="AH541" s="167">
        <f>IF(ISNA(IF(VLOOKUP(Trees[[#This Row],[Arbol]],Equipos!C:F, 2, FALSE)="Cortar",1,0)),0, IF(VLOOKUP(Trees[[#This Row],[Arbol]],Equipos!C:F, 2, FALSE)="Cortar",1,0))</f>
        <v>0</v>
      </c>
      <c r="AI541" s="167">
        <f t="array" aca="1" ref="AI541" ca="1">SUM(1*(NumCoupes=B541))</f>
        <v>2</v>
      </c>
    </row>
    <row r="542" spans="2:35">
      <c r="B542" s="154"/>
      <c r="C542" s="155"/>
      <c r="D542" s="156"/>
      <c r="E542" s="157"/>
      <c r="F542" s="158"/>
      <c r="G542" s="159"/>
      <c r="H542" s="154"/>
      <c r="I542" s="155"/>
      <c r="J542" s="156"/>
      <c r="K542" s="156"/>
      <c r="L542" s="154"/>
      <c r="M542" s="154"/>
      <c r="N542" s="154"/>
      <c r="O542" s="155"/>
      <c r="P542" s="160"/>
      <c r="Q542" s="154"/>
      <c r="R542" s="154"/>
      <c r="S542" s="154"/>
      <c r="T542" s="158"/>
      <c r="U542" s="159"/>
      <c r="V542" s="161"/>
      <c r="W542" s="161"/>
      <c r="X542" s="161"/>
      <c r="Y542" s="161"/>
      <c r="Z542" s="162">
        <f t="shared" si="24"/>
        <v>0</v>
      </c>
      <c r="AA542" s="163">
        <f t="shared" si="25"/>
        <v>0</v>
      </c>
      <c r="AB542" s="431">
        <f>(3.14/4)*(Trees[[#This Row],[Diam]]/100)^2</f>
        <v>0</v>
      </c>
      <c r="AC542" s="164">
        <f>Trees[[#This Row],[Volumen]]</f>
        <v>0</v>
      </c>
      <c r="AD542" s="165" t="str">
        <f t="shared" si="26"/>
        <v>D</v>
      </c>
      <c r="AE542" s="166">
        <f>Industrias!S545</f>
        <v>0</v>
      </c>
      <c r="AF542" s="167" cm="1">
        <f t="array" ref="AF542">NoteEcolo(U542)</f>
        <v>0</v>
      </c>
      <c r="AG542" s="167">
        <f>PI()*(Trees[[#This Row],[Diam]]/2)^2</f>
        <v>0</v>
      </c>
      <c r="AH542" s="167">
        <f>IF(ISNA(IF(VLOOKUP(Trees[[#This Row],[Arbol]],Equipos!C:F, 2, FALSE)="Cortar",1,0)),0, IF(VLOOKUP(Trees[[#This Row],[Arbol]],Equipos!C:F, 2, FALSE)="Cortar",1,0))</f>
        <v>0</v>
      </c>
      <c r="AI542" s="167">
        <f t="array" aca="1" ref="AI542" ca="1">SUM(1*(NumCoupes=B542))</f>
        <v>2</v>
      </c>
    </row>
    <row r="543" spans="2:35">
      <c r="B543" s="154"/>
      <c r="C543" s="155"/>
      <c r="D543" s="156"/>
      <c r="E543" s="157"/>
      <c r="F543" s="158"/>
      <c r="G543" s="159"/>
      <c r="H543" s="154"/>
      <c r="I543" s="155"/>
      <c r="J543" s="156"/>
      <c r="K543" s="156"/>
      <c r="L543" s="154"/>
      <c r="M543" s="154"/>
      <c r="N543" s="154"/>
      <c r="O543" s="155"/>
      <c r="P543" s="160"/>
      <c r="Q543" s="154"/>
      <c r="R543" s="154"/>
      <c r="S543" s="154"/>
      <c r="T543" s="158"/>
      <c r="U543" s="159"/>
      <c r="V543" s="161"/>
      <c r="W543" s="161"/>
      <c r="X543" s="161"/>
      <c r="Y543" s="161"/>
      <c r="Z543" s="162">
        <f t="shared" si="24"/>
        <v>0</v>
      </c>
      <c r="AA543" s="163">
        <f t="shared" si="25"/>
        <v>0</v>
      </c>
      <c r="AB543" s="431">
        <f>(3.14/4)*(Trees[[#This Row],[Diam]]/100)^2</f>
        <v>0</v>
      </c>
      <c r="AC543" s="164">
        <f>Trees[[#This Row],[Volumen]]</f>
        <v>0</v>
      </c>
      <c r="AD543" s="165" t="str">
        <f t="shared" si="26"/>
        <v>D</v>
      </c>
      <c r="AE543" s="166">
        <f>Industrias!S546</f>
        <v>0</v>
      </c>
      <c r="AF543" s="167" cm="1">
        <f t="array" ref="AF543">NoteEcolo(U543)</f>
        <v>0</v>
      </c>
      <c r="AG543" s="167">
        <f>PI()*(Trees[[#This Row],[Diam]]/2)^2</f>
        <v>0</v>
      </c>
      <c r="AH543" s="167">
        <f>IF(ISNA(IF(VLOOKUP(Trees[[#This Row],[Arbol]],Equipos!C:F, 2, FALSE)="Cortar",1,0)),0, IF(VLOOKUP(Trees[[#This Row],[Arbol]],Equipos!C:F, 2, FALSE)="Cortar",1,0))</f>
        <v>0</v>
      </c>
      <c r="AI543" s="167">
        <f t="array" aca="1" ref="AI543" ca="1">SUM(1*(NumCoupes=B543))</f>
        <v>2</v>
      </c>
    </row>
    <row r="544" spans="2:35">
      <c r="B544" s="154"/>
      <c r="C544" s="155"/>
      <c r="D544" s="156"/>
      <c r="E544" s="157"/>
      <c r="F544" s="158"/>
      <c r="G544" s="159"/>
      <c r="H544" s="154"/>
      <c r="I544" s="155"/>
      <c r="J544" s="156"/>
      <c r="K544" s="156"/>
      <c r="L544" s="154"/>
      <c r="M544" s="154"/>
      <c r="N544" s="154"/>
      <c r="O544" s="155"/>
      <c r="P544" s="160"/>
      <c r="Q544" s="154"/>
      <c r="R544" s="154"/>
      <c r="S544" s="154"/>
      <c r="T544" s="158"/>
      <c r="U544" s="159"/>
      <c r="V544" s="161"/>
      <c r="W544" s="161"/>
      <c r="X544" s="161"/>
      <c r="Y544" s="161"/>
      <c r="Z544" s="162">
        <f t="shared" si="24"/>
        <v>0</v>
      </c>
      <c r="AA544" s="163">
        <f t="shared" si="25"/>
        <v>0</v>
      </c>
      <c r="AB544" s="431">
        <f>(3.14/4)*(Trees[[#This Row],[Diam]]/100)^2</f>
        <v>0</v>
      </c>
      <c r="AC544" s="164">
        <f>Trees[[#This Row],[Volumen]]</f>
        <v>0</v>
      </c>
      <c r="AD544" s="165" t="str">
        <f t="shared" si="26"/>
        <v>D</v>
      </c>
      <c r="AE544" s="166">
        <f>Industrias!S547</f>
        <v>0</v>
      </c>
      <c r="AF544" s="167" cm="1">
        <f t="array" ref="AF544">NoteEcolo(U544)</f>
        <v>0</v>
      </c>
      <c r="AG544" s="167">
        <f>PI()*(Trees[[#This Row],[Diam]]/2)^2</f>
        <v>0</v>
      </c>
      <c r="AH544" s="167">
        <f>IF(ISNA(IF(VLOOKUP(Trees[[#This Row],[Arbol]],Equipos!C:F, 2, FALSE)="Cortar",1,0)),0, IF(VLOOKUP(Trees[[#This Row],[Arbol]],Equipos!C:F, 2, FALSE)="Cortar",1,0))</f>
        <v>0</v>
      </c>
      <c r="AI544" s="167">
        <f t="array" aca="1" ref="AI544" ca="1">SUM(1*(NumCoupes=B544))</f>
        <v>2</v>
      </c>
    </row>
    <row r="545" spans="2:35">
      <c r="B545" s="154"/>
      <c r="C545" s="155"/>
      <c r="D545" s="156"/>
      <c r="E545" s="157"/>
      <c r="F545" s="158"/>
      <c r="G545" s="159"/>
      <c r="H545" s="154"/>
      <c r="I545" s="155"/>
      <c r="J545" s="156"/>
      <c r="K545" s="156"/>
      <c r="L545" s="154"/>
      <c r="M545" s="154"/>
      <c r="N545" s="154"/>
      <c r="O545" s="155"/>
      <c r="P545" s="160"/>
      <c r="Q545" s="154"/>
      <c r="R545" s="154"/>
      <c r="S545" s="154"/>
      <c r="T545" s="158"/>
      <c r="U545" s="159"/>
      <c r="V545" s="161"/>
      <c r="W545" s="161"/>
      <c r="X545" s="161"/>
      <c r="Y545" s="161"/>
      <c r="Z545" s="162">
        <f t="shared" si="24"/>
        <v>0</v>
      </c>
      <c r="AA545" s="163">
        <f t="shared" si="25"/>
        <v>0</v>
      </c>
      <c r="AB545" s="431">
        <f>(3.14/4)*(Trees[[#This Row],[Diam]]/100)^2</f>
        <v>0</v>
      </c>
      <c r="AC545" s="164">
        <f>Trees[[#This Row],[Volumen]]</f>
        <v>0</v>
      </c>
      <c r="AD545" s="165" t="str">
        <f t="shared" si="26"/>
        <v>D</v>
      </c>
      <c r="AE545" s="166">
        <f>Industrias!S548</f>
        <v>0</v>
      </c>
      <c r="AF545" s="167" cm="1">
        <f t="array" ref="AF545">NoteEcolo(U545)</f>
        <v>0</v>
      </c>
      <c r="AG545" s="167">
        <f>PI()*(Trees[[#This Row],[Diam]]/2)^2</f>
        <v>0</v>
      </c>
      <c r="AH545" s="167">
        <f>IF(ISNA(IF(VLOOKUP(Trees[[#This Row],[Arbol]],Equipos!C:F, 2, FALSE)="Cortar",1,0)),0, IF(VLOOKUP(Trees[[#This Row],[Arbol]],Equipos!C:F, 2, FALSE)="Cortar",1,0))</f>
        <v>0</v>
      </c>
      <c r="AI545" s="167">
        <f t="array" aca="1" ref="AI545" ca="1">SUM(1*(NumCoupes=B545))</f>
        <v>2</v>
      </c>
    </row>
    <row r="546" spans="2:35">
      <c r="B546" s="154"/>
      <c r="C546" s="155"/>
      <c r="D546" s="156"/>
      <c r="E546" s="157"/>
      <c r="F546" s="158"/>
      <c r="G546" s="159"/>
      <c r="H546" s="154"/>
      <c r="I546" s="155"/>
      <c r="J546" s="156"/>
      <c r="K546" s="156"/>
      <c r="L546" s="154"/>
      <c r="M546" s="154"/>
      <c r="N546" s="154"/>
      <c r="O546" s="155"/>
      <c r="P546" s="160"/>
      <c r="Q546" s="154"/>
      <c r="R546" s="154"/>
      <c r="S546" s="154"/>
      <c r="T546" s="158"/>
      <c r="U546" s="159"/>
      <c r="V546" s="161"/>
      <c r="W546" s="161"/>
      <c r="X546" s="161"/>
      <c r="Y546" s="161"/>
      <c r="Z546" s="162">
        <f t="shared" si="24"/>
        <v>0</v>
      </c>
      <c r="AA546" s="163">
        <f t="shared" si="25"/>
        <v>0</v>
      </c>
      <c r="AB546" s="431">
        <f>(3.14/4)*(Trees[[#This Row],[Diam]]/100)^2</f>
        <v>0</v>
      </c>
      <c r="AC546" s="164">
        <f>Trees[[#This Row],[Volumen]]</f>
        <v>0</v>
      </c>
      <c r="AD546" s="165" t="str">
        <f t="shared" si="26"/>
        <v>D</v>
      </c>
      <c r="AE546" s="166">
        <f>Industrias!S549</f>
        <v>0</v>
      </c>
      <c r="AF546" s="167" cm="1">
        <f t="array" ref="AF546">NoteEcolo(U546)</f>
        <v>0</v>
      </c>
      <c r="AG546" s="167">
        <f>PI()*(Trees[[#This Row],[Diam]]/2)^2</f>
        <v>0</v>
      </c>
      <c r="AH546" s="167">
        <f>IF(ISNA(IF(VLOOKUP(Trees[[#This Row],[Arbol]],Equipos!C:F, 2, FALSE)="Cortar",1,0)),0, IF(VLOOKUP(Trees[[#This Row],[Arbol]],Equipos!C:F, 2, FALSE)="Cortar",1,0))</f>
        <v>0</v>
      </c>
      <c r="AI546" s="167">
        <f t="array" aca="1" ref="AI546" ca="1">SUM(1*(NumCoupes=B546))</f>
        <v>2</v>
      </c>
    </row>
    <row r="547" spans="2:35">
      <c r="B547" s="154"/>
      <c r="C547" s="155"/>
      <c r="D547" s="156"/>
      <c r="E547" s="157"/>
      <c r="F547" s="158"/>
      <c r="G547" s="159"/>
      <c r="H547" s="154"/>
      <c r="I547" s="155"/>
      <c r="J547" s="156"/>
      <c r="K547" s="156"/>
      <c r="L547" s="154"/>
      <c r="M547" s="154"/>
      <c r="N547" s="154"/>
      <c r="O547" s="155"/>
      <c r="P547" s="160"/>
      <c r="Q547" s="154"/>
      <c r="R547" s="154"/>
      <c r="S547" s="154"/>
      <c r="T547" s="158"/>
      <c r="U547" s="159"/>
      <c r="V547" s="161"/>
      <c r="W547" s="161"/>
      <c r="X547" s="161"/>
      <c r="Y547" s="161"/>
      <c r="Z547" s="162">
        <f t="shared" si="24"/>
        <v>0</v>
      </c>
      <c r="AA547" s="163">
        <f t="shared" si="25"/>
        <v>0</v>
      </c>
      <c r="AB547" s="431">
        <f>(3.14/4)*(Trees[[#This Row],[Diam]]/100)^2</f>
        <v>0</v>
      </c>
      <c r="AC547" s="164">
        <f>Trees[[#This Row],[Volumen]]</f>
        <v>0</v>
      </c>
      <c r="AD547" s="165" t="str">
        <f t="shared" si="26"/>
        <v>D</v>
      </c>
      <c r="AE547" s="166">
        <f>Industrias!S550</f>
        <v>0</v>
      </c>
      <c r="AF547" s="167" cm="1">
        <f t="array" ref="AF547">NoteEcolo(U547)</f>
        <v>0</v>
      </c>
      <c r="AG547" s="167">
        <f>PI()*(Trees[[#This Row],[Diam]]/2)^2</f>
        <v>0</v>
      </c>
      <c r="AH547" s="167">
        <f>IF(ISNA(IF(VLOOKUP(Trees[[#This Row],[Arbol]],Equipos!C:F, 2, FALSE)="Cortar",1,0)),0, IF(VLOOKUP(Trees[[#This Row],[Arbol]],Equipos!C:F, 2, FALSE)="Cortar",1,0))</f>
        <v>0</v>
      </c>
      <c r="AI547" s="167">
        <f t="array" aca="1" ref="AI547" ca="1">SUM(1*(NumCoupes=B547))</f>
        <v>2</v>
      </c>
    </row>
    <row r="548" spans="2:35">
      <c r="B548" s="154"/>
      <c r="C548" s="155"/>
      <c r="D548" s="156"/>
      <c r="E548" s="157"/>
      <c r="F548" s="158"/>
      <c r="G548" s="159"/>
      <c r="H548" s="154"/>
      <c r="I548" s="155"/>
      <c r="J548" s="156"/>
      <c r="K548" s="156"/>
      <c r="L548" s="154"/>
      <c r="M548" s="154"/>
      <c r="N548" s="154"/>
      <c r="O548" s="155"/>
      <c r="P548" s="160"/>
      <c r="Q548" s="154"/>
      <c r="R548" s="154"/>
      <c r="S548" s="154"/>
      <c r="T548" s="158"/>
      <c r="U548" s="159"/>
      <c r="V548" s="161"/>
      <c r="W548" s="161"/>
      <c r="X548" s="161"/>
      <c r="Y548" s="161"/>
      <c r="Z548" s="162">
        <f t="shared" si="24"/>
        <v>0</v>
      </c>
      <c r="AA548" s="163">
        <f t="shared" si="25"/>
        <v>0</v>
      </c>
      <c r="AB548" s="431">
        <f>(3.14/4)*(Trees[[#This Row],[Diam]]/100)^2</f>
        <v>0</v>
      </c>
      <c r="AC548" s="164">
        <f>Trees[[#This Row],[Volumen]]</f>
        <v>0</v>
      </c>
      <c r="AD548" s="165" t="str">
        <f t="shared" si="26"/>
        <v>D</v>
      </c>
      <c r="AE548" s="166">
        <f>Industrias!S551</f>
        <v>0</v>
      </c>
      <c r="AF548" s="167" cm="1">
        <f t="array" ref="AF548">NoteEcolo(U548)</f>
        <v>0</v>
      </c>
      <c r="AG548" s="167">
        <f>PI()*(Trees[[#This Row],[Diam]]/2)^2</f>
        <v>0</v>
      </c>
      <c r="AH548" s="167">
        <f>IF(ISNA(IF(VLOOKUP(Trees[[#This Row],[Arbol]],Equipos!C:F, 2, FALSE)="Cortar",1,0)),0, IF(VLOOKUP(Trees[[#This Row],[Arbol]],Equipos!C:F, 2, FALSE)="Cortar",1,0))</f>
        <v>0</v>
      </c>
      <c r="AI548" s="167">
        <f t="array" aca="1" ref="AI548" ca="1">SUM(1*(NumCoupes=B548))</f>
        <v>2</v>
      </c>
    </row>
    <row r="549" spans="2:35">
      <c r="B549" s="154"/>
      <c r="C549" s="155"/>
      <c r="D549" s="156"/>
      <c r="E549" s="157"/>
      <c r="F549" s="158"/>
      <c r="G549" s="159"/>
      <c r="H549" s="154"/>
      <c r="I549" s="155"/>
      <c r="J549" s="156"/>
      <c r="K549" s="156"/>
      <c r="L549" s="154"/>
      <c r="M549" s="154"/>
      <c r="N549" s="154"/>
      <c r="O549" s="155"/>
      <c r="P549" s="160"/>
      <c r="Q549" s="154"/>
      <c r="R549" s="154"/>
      <c r="S549" s="154"/>
      <c r="T549" s="158"/>
      <c r="U549" s="159"/>
      <c r="V549" s="161"/>
      <c r="W549" s="161"/>
      <c r="X549" s="161"/>
      <c r="Y549" s="161"/>
      <c r="Z549" s="162">
        <f t="shared" si="24"/>
        <v>0</v>
      </c>
      <c r="AA549" s="163">
        <f t="shared" si="25"/>
        <v>0</v>
      </c>
      <c r="AB549" s="431">
        <f>(3.14/4)*(Trees[[#This Row],[Diam]]/100)^2</f>
        <v>0</v>
      </c>
      <c r="AC549" s="164">
        <f>Trees[[#This Row],[Volumen]]</f>
        <v>0</v>
      </c>
      <c r="AD549" s="165" t="str">
        <f t="shared" si="26"/>
        <v>D</v>
      </c>
      <c r="AE549" s="166">
        <f>Industrias!S552</f>
        <v>0</v>
      </c>
      <c r="AF549" s="167" cm="1">
        <f t="array" ref="AF549">NoteEcolo(U549)</f>
        <v>0</v>
      </c>
      <c r="AG549" s="167">
        <f>PI()*(Trees[[#This Row],[Diam]]/2)^2</f>
        <v>0</v>
      </c>
      <c r="AH549" s="167">
        <f>IF(ISNA(IF(VLOOKUP(Trees[[#This Row],[Arbol]],Equipos!C:F, 2, FALSE)="Cortar",1,0)),0, IF(VLOOKUP(Trees[[#This Row],[Arbol]],Equipos!C:F, 2, FALSE)="Cortar",1,0))</f>
        <v>0</v>
      </c>
      <c r="AI549" s="167">
        <f t="array" aca="1" ref="AI549" ca="1">SUM(1*(NumCoupes=B549))</f>
        <v>2</v>
      </c>
    </row>
    <row r="550" spans="2:35">
      <c r="B550" s="154"/>
      <c r="C550" s="155"/>
      <c r="D550" s="156"/>
      <c r="E550" s="157"/>
      <c r="F550" s="158"/>
      <c r="G550" s="159"/>
      <c r="H550" s="154"/>
      <c r="I550" s="155"/>
      <c r="J550" s="156"/>
      <c r="K550" s="156"/>
      <c r="L550" s="154"/>
      <c r="M550" s="154"/>
      <c r="N550" s="154"/>
      <c r="O550" s="155"/>
      <c r="P550" s="160"/>
      <c r="Q550" s="154"/>
      <c r="R550" s="154"/>
      <c r="S550" s="154"/>
      <c r="T550" s="158"/>
      <c r="U550" s="159"/>
      <c r="V550" s="161"/>
      <c r="W550" s="161"/>
      <c r="X550" s="161"/>
      <c r="Y550" s="161"/>
      <c r="Z550" s="162">
        <f t="shared" si="24"/>
        <v>0</v>
      </c>
      <c r="AA550" s="163">
        <f t="shared" si="25"/>
        <v>0</v>
      </c>
      <c r="AB550" s="431">
        <f>(3.14/4)*(Trees[[#This Row],[Diam]]/100)^2</f>
        <v>0</v>
      </c>
      <c r="AC550" s="164">
        <f>Trees[[#This Row],[Volumen]]</f>
        <v>0</v>
      </c>
      <c r="AD550" s="165" t="str">
        <f t="shared" si="26"/>
        <v>D</v>
      </c>
      <c r="AE550" s="166">
        <f>Industrias!S553</f>
        <v>0</v>
      </c>
      <c r="AF550" s="167" cm="1">
        <f t="array" ref="AF550">NoteEcolo(U550)</f>
        <v>0</v>
      </c>
      <c r="AG550" s="167">
        <f>PI()*(Trees[[#This Row],[Diam]]/2)^2</f>
        <v>0</v>
      </c>
      <c r="AH550" s="167">
        <f>IF(ISNA(IF(VLOOKUP(Trees[[#This Row],[Arbol]],Equipos!C:F, 2, FALSE)="Cortar",1,0)),0, IF(VLOOKUP(Trees[[#This Row],[Arbol]],Equipos!C:F, 2, FALSE)="Cortar",1,0))</f>
        <v>0</v>
      </c>
      <c r="AI550" s="167">
        <f t="array" aca="1" ref="AI550" ca="1">SUM(1*(NumCoupes=B550))</f>
        <v>2</v>
      </c>
    </row>
    <row r="551" spans="2:35">
      <c r="B551" s="154"/>
      <c r="C551" s="155"/>
      <c r="D551" s="156"/>
      <c r="E551" s="157"/>
      <c r="F551" s="158"/>
      <c r="G551" s="159"/>
      <c r="H551" s="154"/>
      <c r="I551" s="155"/>
      <c r="J551" s="156"/>
      <c r="K551" s="156"/>
      <c r="L551" s="154"/>
      <c r="M551" s="154"/>
      <c r="N551" s="154"/>
      <c r="O551" s="155"/>
      <c r="P551" s="160"/>
      <c r="Q551" s="154"/>
      <c r="R551" s="154"/>
      <c r="S551" s="154"/>
      <c r="T551" s="158"/>
      <c r="U551" s="159"/>
      <c r="V551" s="161"/>
      <c r="W551" s="161"/>
      <c r="X551" s="161"/>
      <c r="Y551" s="161"/>
      <c r="Z551" s="162">
        <f t="shared" si="24"/>
        <v>0</v>
      </c>
      <c r="AA551" s="163">
        <f t="shared" si="25"/>
        <v>0</v>
      </c>
      <c r="AB551" s="431">
        <f>(3.14/4)*(Trees[[#This Row],[Diam]]/100)^2</f>
        <v>0</v>
      </c>
      <c r="AC551" s="164">
        <f>Trees[[#This Row],[Volumen]]</f>
        <v>0</v>
      </c>
      <c r="AD551" s="165" t="str">
        <f t="shared" si="26"/>
        <v>D</v>
      </c>
      <c r="AE551" s="166">
        <f>Industrias!S554</f>
        <v>0</v>
      </c>
      <c r="AF551" s="167" cm="1">
        <f t="array" ref="AF551">NoteEcolo(U551)</f>
        <v>0</v>
      </c>
      <c r="AG551" s="167">
        <f>PI()*(Trees[[#This Row],[Diam]]/2)^2</f>
        <v>0</v>
      </c>
      <c r="AH551" s="167">
        <f>IF(ISNA(IF(VLOOKUP(Trees[[#This Row],[Arbol]],Equipos!C:F, 2, FALSE)="Cortar",1,0)),0, IF(VLOOKUP(Trees[[#This Row],[Arbol]],Equipos!C:F, 2, FALSE)="Cortar",1,0))</f>
        <v>0</v>
      </c>
      <c r="AI551" s="167">
        <f t="array" aca="1" ref="AI551" ca="1">SUM(1*(NumCoupes=B551))</f>
        <v>2</v>
      </c>
    </row>
    <row r="552" spans="2:35">
      <c r="B552" s="154"/>
      <c r="C552" s="155"/>
      <c r="D552" s="156"/>
      <c r="E552" s="157"/>
      <c r="F552" s="158"/>
      <c r="G552" s="159"/>
      <c r="H552" s="154"/>
      <c r="I552" s="155"/>
      <c r="J552" s="156"/>
      <c r="K552" s="156"/>
      <c r="L552" s="154"/>
      <c r="M552" s="154"/>
      <c r="N552" s="154"/>
      <c r="O552" s="155"/>
      <c r="P552" s="160"/>
      <c r="Q552" s="154"/>
      <c r="R552" s="154"/>
      <c r="S552" s="154"/>
      <c r="T552" s="158"/>
      <c r="U552" s="159"/>
      <c r="V552" s="161"/>
      <c r="W552" s="161"/>
      <c r="X552" s="161"/>
      <c r="Y552" s="161"/>
      <c r="Z552" s="162">
        <f t="shared" si="24"/>
        <v>0</v>
      </c>
      <c r="AA552" s="163">
        <f t="shared" si="25"/>
        <v>0</v>
      </c>
      <c r="AB552" s="431">
        <f>(3.14/4)*(Trees[[#This Row],[Diam]]/100)^2</f>
        <v>0</v>
      </c>
      <c r="AC552" s="164">
        <f>Trees[[#This Row],[Volumen]]</f>
        <v>0</v>
      </c>
      <c r="AD552" s="165" t="str">
        <f t="shared" si="26"/>
        <v>D</v>
      </c>
      <c r="AE552" s="166">
        <f>Industrias!S555</f>
        <v>0</v>
      </c>
      <c r="AF552" s="167" cm="1">
        <f t="array" ref="AF552">NoteEcolo(U552)</f>
        <v>0</v>
      </c>
      <c r="AG552" s="167">
        <f>PI()*(Trees[[#This Row],[Diam]]/2)^2</f>
        <v>0</v>
      </c>
      <c r="AH552" s="167">
        <f>IF(ISNA(IF(VLOOKUP(Trees[[#This Row],[Arbol]],Equipos!C:F, 2, FALSE)="Cortar",1,0)),0, IF(VLOOKUP(Trees[[#This Row],[Arbol]],Equipos!C:F, 2, FALSE)="Cortar",1,0))</f>
        <v>0</v>
      </c>
      <c r="AI552" s="167">
        <f t="array" aca="1" ref="AI552" ca="1">SUM(1*(NumCoupes=B552))</f>
        <v>2</v>
      </c>
    </row>
    <row r="553" spans="2:35">
      <c r="B553" s="154"/>
      <c r="C553" s="155"/>
      <c r="D553" s="156"/>
      <c r="E553" s="157"/>
      <c r="F553" s="158"/>
      <c r="G553" s="159"/>
      <c r="H553" s="154"/>
      <c r="I553" s="155"/>
      <c r="J553" s="156"/>
      <c r="K553" s="156"/>
      <c r="L553" s="154"/>
      <c r="M553" s="154"/>
      <c r="N553" s="154"/>
      <c r="O553" s="155"/>
      <c r="P553" s="160"/>
      <c r="Q553" s="154"/>
      <c r="R553" s="154"/>
      <c r="S553" s="154"/>
      <c r="T553" s="158"/>
      <c r="U553" s="159"/>
      <c r="V553" s="161"/>
      <c r="W553" s="161"/>
      <c r="X553" s="161"/>
      <c r="Y553" s="161"/>
      <c r="Z553" s="162">
        <f t="shared" si="24"/>
        <v>0</v>
      </c>
      <c r="AA553" s="163">
        <f t="shared" si="25"/>
        <v>0</v>
      </c>
      <c r="AB553" s="431">
        <f>(3.14/4)*(Trees[[#This Row],[Diam]]/100)^2</f>
        <v>0</v>
      </c>
      <c r="AC553" s="164">
        <f>Trees[[#This Row],[Volumen]]</f>
        <v>0</v>
      </c>
      <c r="AD553" s="165" t="str">
        <f t="shared" si="26"/>
        <v>D</v>
      </c>
      <c r="AE553" s="166">
        <f>Industrias!S556</f>
        <v>0</v>
      </c>
      <c r="AF553" s="167" cm="1">
        <f t="array" ref="AF553">NoteEcolo(U553)</f>
        <v>0</v>
      </c>
      <c r="AG553" s="167">
        <f>PI()*(Trees[[#This Row],[Diam]]/2)^2</f>
        <v>0</v>
      </c>
      <c r="AH553" s="167">
        <f>IF(ISNA(IF(VLOOKUP(Trees[[#This Row],[Arbol]],Equipos!C:F, 2, FALSE)="Cortar",1,0)),0, IF(VLOOKUP(Trees[[#This Row],[Arbol]],Equipos!C:F, 2, FALSE)="Cortar",1,0))</f>
        <v>0</v>
      </c>
      <c r="AI553" s="167">
        <f t="array" aca="1" ref="AI553" ca="1">SUM(1*(NumCoupes=B553))</f>
        <v>2</v>
      </c>
    </row>
    <row r="554" spans="2:35">
      <c r="B554" s="154"/>
      <c r="C554" s="155"/>
      <c r="D554" s="156"/>
      <c r="E554" s="157"/>
      <c r="F554" s="158"/>
      <c r="G554" s="159"/>
      <c r="H554" s="154"/>
      <c r="I554" s="155"/>
      <c r="J554" s="156"/>
      <c r="K554" s="156"/>
      <c r="L554" s="154"/>
      <c r="M554" s="154"/>
      <c r="N554" s="154"/>
      <c r="O554" s="155"/>
      <c r="P554" s="160"/>
      <c r="Q554" s="154"/>
      <c r="R554" s="154"/>
      <c r="S554" s="154"/>
      <c r="T554" s="158"/>
      <c r="U554" s="159"/>
      <c r="V554" s="161"/>
      <c r="W554" s="161"/>
      <c r="X554" s="161"/>
      <c r="Y554" s="161"/>
      <c r="Z554" s="162">
        <f t="shared" si="24"/>
        <v>0</v>
      </c>
      <c r="AA554" s="163">
        <f t="shared" si="25"/>
        <v>0</v>
      </c>
      <c r="AB554" s="431">
        <f>(3.14/4)*(Trees[[#This Row],[Diam]]/100)^2</f>
        <v>0</v>
      </c>
      <c r="AC554" s="164">
        <f>Trees[[#This Row],[Volumen]]</f>
        <v>0</v>
      </c>
      <c r="AD554" s="165" t="str">
        <f t="shared" si="26"/>
        <v>D</v>
      </c>
      <c r="AE554" s="166">
        <f>Industrias!S557</f>
        <v>0</v>
      </c>
      <c r="AF554" s="167" cm="1">
        <f t="array" ref="AF554">NoteEcolo(U554)</f>
        <v>0</v>
      </c>
      <c r="AG554" s="167">
        <f>PI()*(Trees[[#This Row],[Diam]]/2)^2</f>
        <v>0</v>
      </c>
      <c r="AH554" s="167">
        <f>IF(ISNA(IF(VLOOKUP(Trees[[#This Row],[Arbol]],Equipos!C:F, 2, FALSE)="Cortar",1,0)),0, IF(VLOOKUP(Trees[[#This Row],[Arbol]],Equipos!C:F, 2, FALSE)="Cortar",1,0))</f>
        <v>0</v>
      </c>
      <c r="AI554" s="167">
        <f t="array" aca="1" ref="AI554" ca="1">SUM(1*(NumCoupes=B554))</f>
        <v>2</v>
      </c>
    </row>
    <row r="555" spans="2:35">
      <c r="B555" s="154"/>
      <c r="C555" s="155"/>
      <c r="D555" s="156"/>
      <c r="E555" s="157"/>
      <c r="F555" s="158"/>
      <c r="G555" s="159"/>
      <c r="H555" s="154"/>
      <c r="I555" s="155"/>
      <c r="J555" s="156"/>
      <c r="K555" s="156"/>
      <c r="L555" s="154"/>
      <c r="M555" s="154"/>
      <c r="N555" s="154"/>
      <c r="O555" s="155"/>
      <c r="P555" s="160"/>
      <c r="Q555" s="154"/>
      <c r="R555" s="154"/>
      <c r="S555" s="154"/>
      <c r="T555" s="158"/>
      <c r="U555" s="159"/>
      <c r="V555" s="161"/>
      <c r="W555" s="161"/>
      <c r="X555" s="161"/>
      <c r="Y555" s="161"/>
      <c r="Z555" s="162">
        <f t="shared" si="24"/>
        <v>0</v>
      </c>
      <c r="AA555" s="163">
        <f t="shared" si="25"/>
        <v>0</v>
      </c>
      <c r="AB555" s="431">
        <f>(3.14/4)*(Trees[[#This Row],[Diam]]/100)^2</f>
        <v>0</v>
      </c>
      <c r="AC555" s="164">
        <f>Trees[[#This Row],[Volumen]]</f>
        <v>0</v>
      </c>
      <c r="AD555" s="165" t="str">
        <f t="shared" si="26"/>
        <v>D</v>
      </c>
      <c r="AE555" s="166">
        <f>Industrias!S558</f>
        <v>0</v>
      </c>
      <c r="AF555" s="167" cm="1">
        <f t="array" ref="AF555">NoteEcolo(U555)</f>
        <v>0</v>
      </c>
      <c r="AG555" s="167">
        <f>PI()*(Trees[[#This Row],[Diam]]/2)^2</f>
        <v>0</v>
      </c>
      <c r="AH555" s="167">
        <f>IF(ISNA(IF(VLOOKUP(Trees[[#This Row],[Arbol]],Equipos!C:F, 2, FALSE)="Cortar",1,0)),0, IF(VLOOKUP(Trees[[#This Row],[Arbol]],Equipos!C:F, 2, FALSE)="Cortar",1,0))</f>
        <v>0</v>
      </c>
      <c r="AI555" s="167">
        <f t="array" aca="1" ref="AI555" ca="1">SUM(1*(NumCoupes=B555))</f>
        <v>2</v>
      </c>
    </row>
    <row r="556" spans="2:35">
      <c r="B556" s="154"/>
      <c r="C556" s="155"/>
      <c r="D556" s="156"/>
      <c r="E556" s="157"/>
      <c r="F556" s="158"/>
      <c r="G556" s="159"/>
      <c r="H556" s="154"/>
      <c r="I556" s="155"/>
      <c r="J556" s="156"/>
      <c r="K556" s="156"/>
      <c r="L556" s="154"/>
      <c r="M556" s="154"/>
      <c r="N556" s="154"/>
      <c r="O556" s="155"/>
      <c r="P556" s="160"/>
      <c r="Q556" s="154"/>
      <c r="R556" s="154"/>
      <c r="S556" s="154"/>
      <c r="T556" s="158"/>
      <c r="U556" s="159"/>
      <c r="V556" s="161"/>
      <c r="W556" s="161"/>
      <c r="X556" s="161"/>
      <c r="Y556" s="161"/>
      <c r="Z556" s="162">
        <f t="shared" si="24"/>
        <v>0</v>
      </c>
      <c r="AA556" s="163">
        <f t="shared" si="25"/>
        <v>0</v>
      </c>
      <c r="AB556" s="431">
        <f>(3.14/4)*(Trees[[#This Row],[Diam]]/100)^2</f>
        <v>0</v>
      </c>
      <c r="AC556" s="164">
        <f>Trees[[#This Row],[Volumen]]</f>
        <v>0</v>
      </c>
      <c r="AD556" s="165" t="str">
        <f t="shared" si="26"/>
        <v>D</v>
      </c>
      <c r="AE556" s="166">
        <f>Industrias!S559</f>
        <v>0</v>
      </c>
      <c r="AF556" s="167" cm="1">
        <f t="array" ref="AF556">NoteEcolo(U556)</f>
        <v>0</v>
      </c>
      <c r="AG556" s="167">
        <f>PI()*(Trees[[#This Row],[Diam]]/2)^2</f>
        <v>0</v>
      </c>
      <c r="AH556" s="167">
        <f>IF(ISNA(IF(VLOOKUP(Trees[[#This Row],[Arbol]],Equipos!C:F, 2, FALSE)="Cortar",1,0)),0, IF(VLOOKUP(Trees[[#This Row],[Arbol]],Equipos!C:F, 2, FALSE)="Cortar",1,0))</f>
        <v>0</v>
      </c>
      <c r="AI556" s="167">
        <f t="array" aca="1" ref="AI556" ca="1">SUM(1*(NumCoupes=B556))</f>
        <v>2</v>
      </c>
    </row>
    <row r="557" spans="2:35">
      <c r="B557" s="154"/>
      <c r="C557" s="155"/>
      <c r="D557" s="156"/>
      <c r="E557" s="157"/>
      <c r="F557" s="158"/>
      <c r="G557" s="159"/>
      <c r="H557" s="154"/>
      <c r="I557" s="155"/>
      <c r="J557" s="156"/>
      <c r="K557" s="156"/>
      <c r="L557" s="154"/>
      <c r="M557" s="154"/>
      <c r="N557" s="154"/>
      <c r="O557" s="155"/>
      <c r="P557" s="160"/>
      <c r="Q557" s="154"/>
      <c r="R557" s="154"/>
      <c r="S557" s="154"/>
      <c r="T557" s="158"/>
      <c r="U557" s="159"/>
      <c r="V557" s="161"/>
      <c r="W557" s="161"/>
      <c r="X557" s="161"/>
      <c r="Y557" s="161"/>
      <c r="Z557" s="162">
        <f t="shared" si="24"/>
        <v>0</v>
      </c>
      <c r="AA557" s="163">
        <f t="shared" si="25"/>
        <v>0</v>
      </c>
      <c r="AB557" s="431">
        <f>(3.14/4)*(Trees[[#This Row],[Diam]]/100)^2</f>
        <v>0</v>
      </c>
      <c r="AC557" s="164">
        <f>Trees[[#This Row],[Volumen]]</f>
        <v>0</v>
      </c>
      <c r="AD557" s="165" t="str">
        <f t="shared" si="26"/>
        <v>D</v>
      </c>
      <c r="AE557" s="166">
        <f>Industrias!S560</f>
        <v>0</v>
      </c>
      <c r="AF557" s="167" cm="1">
        <f t="array" ref="AF557">NoteEcolo(U557)</f>
        <v>0</v>
      </c>
      <c r="AG557" s="167">
        <f>PI()*(Trees[[#This Row],[Diam]]/2)^2</f>
        <v>0</v>
      </c>
      <c r="AH557" s="167">
        <f>IF(ISNA(IF(VLOOKUP(Trees[[#This Row],[Arbol]],Equipos!C:F, 2, FALSE)="Cortar",1,0)),0, IF(VLOOKUP(Trees[[#This Row],[Arbol]],Equipos!C:F, 2, FALSE)="Cortar",1,0))</f>
        <v>0</v>
      </c>
      <c r="AI557" s="167">
        <f t="array" aca="1" ref="AI557" ca="1">SUM(1*(NumCoupes=B557))</f>
        <v>2</v>
      </c>
    </row>
    <row r="558" spans="2:35">
      <c r="B558" s="154"/>
      <c r="C558" s="155"/>
      <c r="D558" s="156"/>
      <c r="E558" s="157"/>
      <c r="F558" s="158"/>
      <c r="G558" s="159"/>
      <c r="H558" s="154"/>
      <c r="I558" s="155"/>
      <c r="J558" s="156"/>
      <c r="K558" s="156"/>
      <c r="L558" s="154"/>
      <c r="M558" s="154"/>
      <c r="N558" s="154"/>
      <c r="O558" s="155"/>
      <c r="P558" s="160"/>
      <c r="Q558" s="154"/>
      <c r="R558" s="154"/>
      <c r="S558" s="154"/>
      <c r="T558" s="158"/>
      <c r="U558" s="159"/>
      <c r="V558" s="161"/>
      <c r="W558" s="161"/>
      <c r="X558" s="161"/>
      <c r="Y558" s="161"/>
      <c r="Z558" s="162">
        <f t="shared" si="24"/>
        <v>0</v>
      </c>
      <c r="AA558" s="163">
        <f t="shared" si="25"/>
        <v>0</v>
      </c>
      <c r="AB558" s="431">
        <f>(3.14/4)*(Trees[[#This Row],[Diam]]/100)^2</f>
        <v>0</v>
      </c>
      <c r="AC558" s="164">
        <f>Trees[[#This Row],[Volumen]]</f>
        <v>0</v>
      </c>
      <c r="AD558" s="165" t="str">
        <f t="shared" si="26"/>
        <v>D</v>
      </c>
      <c r="AE558" s="166">
        <f>Industrias!S561</f>
        <v>0</v>
      </c>
      <c r="AF558" s="167" cm="1">
        <f t="array" ref="AF558">NoteEcolo(U558)</f>
        <v>0</v>
      </c>
      <c r="AG558" s="167">
        <f>PI()*(Trees[[#This Row],[Diam]]/2)^2</f>
        <v>0</v>
      </c>
      <c r="AH558" s="167">
        <f>IF(ISNA(IF(VLOOKUP(Trees[[#This Row],[Arbol]],Equipos!C:F, 2, FALSE)="Cortar",1,0)),0, IF(VLOOKUP(Trees[[#This Row],[Arbol]],Equipos!C:F, 2, FALSE)="Cortar",1,0))</f>
        <v>0</v>
      </c>
      <c r="AI558" s="167">
        <f t="array" aca="1" ref="AI558" ca="1">SUM(1*(NumCoupes=B558))</f>
        <v>2</v>
      </c>
    </row>
    <row r="559" spans="2:35">
      <c r="B559" s="154"/>
      <c r="C559" s="155"/>
      <c r="D559" s="156"/>
      <c r="E559" s="157"/>
      <c r="F559" s="158"/>
      <c r="G559" s="159"/>
      <c r="H559" s="154"/>
      <c r="I559" s="155"/>
      <c r="J559" s="156"/>
      <c r="K559" s="156"/>
      <c r="L559" s="154"/>
      <c r="M559" s="154"/>
      <c r="N559" s="154"/>
      <c r="O559" s="155"/>
      <c r="P559" s="160"/>
      <c r="Q559" s="154"/>
      <c r="R559" s="154"/>
      <c r="S559" s="154"/>
      <c r="T559" s="158"/>
      <c r="U559" s="159"/>
      <c r="V559" s="161"/>
      <c r="W559" s="161"/>
      <c r="X559" s="161"/>
      <c r="Y559" s="161"/>
      <c r="Z559" s="162">
        <f t="shared" si="24"/>
        <v>0</v>
      </c>
      <c r="AA559" s="163">
        <f t="shared" si="25"/>
        <v>0</v>
      </c>
      <c r="AB559" s="431">
        <f>(3.14/4)*(Trees[[#This Row],[Diam]]/100)^2</f>
        <v>0</v>
      </c>
      <c r="AC559" s="164">
        <f>Trees[[#This Row],[Volumen]]</f>
        <v>0</v>
      </c>
      <c r="AD559" s="165" t="str">
        <f t="shared" si="26"/>
        <v>D</v>
      </c>
      <c r="AE559" s="166">
        <f>Industrias!S562</f>
        <v>0</v>
      </c>
      <c r="AF559" s="167" cm="1">
        <f t="array" ref="AF559">NoteEcolo(U559)</f>
        <v>0</v>
      </c>
      <c r="AG559" s="167">
        <f>PI()*(Trees[[#This Row],[Diam]]/2)^2</f>
        <v>0</v>
      </c>
      <c r="AH559" s="167">
        <f>IF(ISNA(IF(VLOOKUP(Trees[[#This Row],[Arbol]],Equipos!C:F, 2, FALSE)="Cortar",1,0)),0, IF(VLOOKUP(Trees[[#This Row],[Arbol]],Equipos!C:F, 2, FALSE)="Cortar",1,0))</f>
        <v>0</v>
      </c>
      <c r="AI559" s="167">
        <f t="array" aca="1" ref="AI559" ca="1">SUM(1*(NumCoupes=B559))</f>
        <v>2</v>
      </c>
    </row>
    <row r="560" spans="2:35">
      <c r="B560" s="154"/>
      <c r="C560" s="155"/>
      <c r="D560" s="156"/>
      <c r="E560" s="157"/>
      <c r="F560" s="158"/>
      <c r="G560" s="159"/>
      <c r="H560" s="154"/>
      <c r="I560" s="155"/>
      <c r="J560" s="156"/>
      <c r="K560" s="156"/>
      <c r="L560" s="154"/>
      <c r="M560" s="154"/>
      <c r="N560" s="154"/>
      <c r="O560" s="155"/>
      <c r="P560" s="160"/>
      <c r="Q560" s="154"/>
      <c r="R560" s="154"/>
      <c r="S560" s="154"/>
      <c r="T560" s="158"/>
      <c r="U560" s="159"/>
      <c r="V560" s="161"/>
      <c r="W560" s="161"/>
      <c r="X560" s="161"/>
      <c r="Y560" s="161"/>
      <c r="Z560" s="162">
        <f t="shared" si="24"/>
        <v>0</v>
      </c>
      <c r="AA560" s="163">
        <f t="shared" si="25"/>
        <v>0</v>
      </c>
      <c r="AB560" s="431">
        <f>(3.14/4)*(Trees[[#This Row],[Diam]]/100)^2</f>
        <v>0</v>
      </c>
      <c r="AC560" s="164">
        <f>Trees[[#This Row],[Volumen]]</f>
        <v>0</v>
      </c>
      <c r="AD560" s="165" t="str">
        <f t="shared" si="26"/>
        <v>D</v>
      </c>
      <c r="AE560" s="166">
        <f>Industrias!S563</f>
        <v>0</v>
      </c>
      <c r="AF560" s="167" cm="1">
        <f t="array" ref="AF560">NoteEcolo(U560)</f>
        <v>0</v>
      </c>
      <c r="AG560" s="167">
        <f>PI()*(Trees[[#This Row],[Diam]]/2)^2</f>
        <v>0</v>
      </c>
      <c r="AH560" s="167">
        <f>IF(ISNA(IF(VLOOKUP(Trees[[#This Row],[Arbol]],Equipos!C:F, 2, FALSE)="Cortar",1,0)),0, IF(VLOOKUP(Trees[[#This Row],[Arbol]],Equipos!C:F, 2, FALSE)="Cortar",1,0))</f>
        <v>0</v>
      </c>
      <c r="AI560" s="167">
        <f t="array" aca="1" ref="AI560" ca="1">SUM(1*(NumCoupes=B560))</f>
        <v>2</v>
      </c>
    </row>
    <row r="561" spans="2:35">
      <c r="B561" s="154"/>
      <c r="C561" s="155"/>
      <c r="D561" s="156"/>
      <c r="E561" s="157"/>
      <c r="F561" s="158"/>
      <c r="G561" s="159"/>
      <c r="H561" s="154"/>
      <c r="I561" s="155"/>
      <c r="J561" s="156"/>
      <c r="K561" s="156"/>
      <c r="L561" s="154"/>
      <c r="M561" s="154"/>
      <c r="N561" s="154"/>
      <c r="O561" s="155"/>
      <c r="P561" s="160"/>
      <c r="Q561" s="154"/>
      <c r="R561" s="154"/>
      <c r="S561" s="154"/>
      <c r="T561" s="158"/>
      <c r="U561" s="159"/>
      <c r="V561" s="161"/>
      <c r="W561" s="161"/>
      <c r="X561" s="161"/>
      <c r="Y561" s="161"/>
      <c r="Z561" s="162">
        <f t="shared" si="24"/>
        <v>0</v>
      </c>
      <c r="AA561" s="163">
        <f t="shared" si="25"/>
        <v>0</v>
      </c>
      <c r="AB561" s="431">
        <f>(3.14/4)*(Trees[[#This Row],[Diam]]/100)^2</f>
        <v>0</v>
      </c>
      <c r="AC561" s="164">
        <f>Trees[[#This Row],[Volumen]]</f>
        <v>0</v>
      </c>
      <c r="AD561" s="165" t="str">
        <f t="shared" si="26"/>
        <v>D</v>
      </c>
      <c r="AE561" s="166">
        <f>Industrias!S564</f>
        <v>0</v>
      </c>
      <c r="AF561" s="167" cm="1">
        <f t="array" ref="AF561">NoteEcolo(U561)</f>
        <v>0</v>
      </c>
      <c r="AG561" s="167">
        <f>PI()*(Trees[[#This Row],[Diam]]/2)^2</f>
        <v>0</v>
      </c>
      <c r="AH561" s="167">
        <f>IF(ISNA(IF(VLOOKUP(Trees[[#This Row],[Arbol]],Equipos!C:F, 2, FALSE)="Cortar",1,0)),0, IF(VLOOKUP(Trees[[#This Row],[Arbol]],Equipos!C:F, 2, FALSE)="Cortar",1,0))</f>
        <v>0</v>
      </c>
      <c r="AI561" s="167">
        <f t="array" aca="1" ref="AI561" ca="1">SUM(1*(NumCoupes=B561))</f>
        <v>2</v>
      </c>
    </row>
    <row r="562" spans="2:35">
      <c r="B562" s="154"/>
      <c r="C562" s="155"/>
      <c r="D562" s="156"/>
      <c r="E562" s="157"/>
      <c r="F562" s="158"/>
      <c r="G562" s="159"/>
      <c r="H562" s="154"/>
      <c r="I562" s="155"/>
      <c r="J562" s="156"/>
      <c r="K562" s="156"/>
      <c r="L562" s="154"/>
      <c r="M562" s="154"/>
      <c r="N562" s="154"/>
      <c r="O562" s="155"/>
      <c r="P562" s="160"/>
      <c r="Q562" s="154"/>
      <c r="R562" s="154"/>
      <c r="S562" s="154"/>
      <c r="T562" s="158"/>
      <c r="U562" s="159"/>
      <c r="V562" s="161"/>
      <c r="W562" s="161"/>
      <c r="X562" s="161"/>
      <c r="Y562" s="161"/>
      <c r="Z562" s="162">
        <f t="shared" si="24"/>
        <v>0</v>
      </c>
      <c r="AA562" s="163">
        <f t="shared" si="25"/>
        <v>0</v>
      </c>
      <c r="AB562" s="431">
        <f>(3.14/4)*(Trees[[#This Row],[Diam]]/100)^2</f>
        <v>0</v>
      </c>
      <c r="AC562" s="164">
        <f>Trees[[#This Row],[Volumen]]</f>
        <v>0</v>
      </c>
      <c r="AD562" s="165" t="str">
        <f t="shared" si="26"/>
        <v>D</v>
      </c>
      <c r="AE562" s="166">
        <f>Industrias!S565</f>
        <v>0</v>
      </c>
      <c r="AF562" s="167" cm="1">
        <f t="array" ref="AF562">NoteEcolo(U562)</f>
        <v>0</v>
      </c>
      <c r="AG562" s="167">
        <f>PI()*(Trees[[#This Row],[Diam]]/2)^2</f>
        <v>0</v>
      </c>
      <c r="AH562" s="167">
        <f>IF(ISNA(IF(VLOOKUP(Trees[[#This Row],[Arbol]],Equipos!C:F, 2, FALSE)="Cortar",1,0)),0, IF(VLOOKUP(Trees[[#This Row],[Arbol]],Equipos!C:F, 2, FALSE)="Cortar",1,0))</f>
        <v>0</v>
      </c>
      <c r="AI562" s="167">
        <f t="array" aca="1" ref="AI562" ca="1">SUM(1*(NumCoupes=B562))</f>
        <v>2</v>
      </c>
    </row>
    <row r="563" spans="2:35">
      <c r="B563" s="154"/>
      <c r="C563" s="155"/>
      <c r="D563" s="156"/>
      <c r="E563" s="157"/>
      <c r="F563" s="158"/>
      <c r="G563" s="159"/>
      <c r="H563" s="154"/>
      <c r="I563" s="155"/>
      <c r="J563" s="156"/>
      <c r="K563" s="156"/>
      <c r="L563" s="154"/>
      <c r="M563" s="154"/>
      <c r="N563" s="154"/>
      <c r="O563" s="155"/>
      <c r="P563" s="160"/>
      <c r="Q563" s="154"/>
      <c r="R563" s="154"/>
      <c r="S563" s="154"/>
      <c r="T563" s="158"/>
      <c r="U563" s="159"/>
      <c r="V563" s="161"/>
      <c r="W563" s="161"/>
      <c r="X563" s="161"/>
      <c r="Y563" s="161"/>
      <c r="Z563" s="162">
        <f t="shared" si="24"/>
        <v>0</v>
      </c>
      <c r="AA563" s="163">
        <f t="shared" si="25"/>
        <v>0</v>
      </c>
      <c r="AB563" s="431">
        <f>(3.14/4)*(Trees[[#This Row],[Diam]]/100)^2</f>
        <v>0</v>
      </c>
      <c r="AC563" s="164">
        <f>Trees[[#This Row],[Volumen]]</f>
        <v>0</v>
      </c>
      <c r="AD563" s="165" t="str">
        <f t="shared" si="26"/>
        <v>D</v>
      </c>
      <c r="AE563" s="166">
        <f>Industrias!S566</f>
        <v>0</v>
      </c>
      <c r="AF563" s="167" cm="1">
        <f t="array" ref="AF563">NoteEcolo(U563)</f>
        <v>0</v>
      </c>
      <c r="AG563" s="167">
        <f>PI()*(Trees[[#This Row],[Diam]]/2)^2</f>
        <v>0</v>
      </c>
      <c r="AH563" s="167">
        <f>IF(ISNA(IF(VLOOKUP(Trees[[#This Row],[Arbol]],Equipos!C:F, 2, FALSE)="Cortar",1,0)),0, IF(VLOOKUP(Trees[[#This Row],[Arbol]],Equipos!C:F, 2, FALSE)="Cortar",1,0))</f>
        <v>0</v>
      </c>
      <c r="AI563" s="167">
        <f t="array" aca="1" ref="AI563" ca="1">SUM(1*(NumCoupes=B563))</f>
        <v>2</v>
      </c>
    </row>
    <row r="564" spans="2:35">
      <c r="B564" s="154"/>
      <c r="C564" s="155"/>
      <c r="D564" s="156"/>
      <c r="E564" s="157"/>
      <c r="F564" s="158"/>
      <c r="G564" s="159"/>
      <c r="H564" s="154"/>
      <c r="I564" s="155"/>
      <c r="J564" s="156"/>
      <c r="K564" s="156"/>
      <c r="L564" s="154"/>
      <c r="M564" s="154"/>
      <c r="N564" s="154"/>
      <c r="O564" s="155"/>
      <c r="P564" s="160"/>
      <c r="Q564" s="154"/>
      <c r="R564" s="154"/>
      <c r="S564" s="154"/>
      <c r="T564" s="158"/>
      <c r="U564" s="159"/>
      <c r="V564" s="161"/>
      <c r="W564" s="161"/>
      <c r="X564" s="161"/>
      <c r="Y564" s="161"/>
      <c r="Z564" s="162">
        <f t="shared" si="24"/>
        <v>0</v>
      </c>
      <c r="AA564" s="163">
        <f t="shared" si="25"/>
        <v>0</v>
      </c>
      <c r="AB564" s="431">
        <f>(3.14/4)*(Trees[[#This Row],[Diam]]/100)^2</f>
        <v>0</v>
      </c>
      <c r="AC564" s="164">
        <f>Trees[[#This Row],[Volumen]]</f>
        <v>0</v>
      </c>
      <c r="AD564" s="165" t="str">
        <f t="shared" si="26"/>
        <v>D</v>
      </c>
      <c r="AE564" s="166">
        <f>Industrias!S567</f>
        <v>0</v>
      </c>
      <c r="AF564" s="167" cm="1">
        <f t="array" ref="AF564">NoteEcolo(U564)</f>
        <v>0</v>
      </c>
      <c r="AG564" s="167">
        <f>PI()*(Trees[[#This Row],[Diam]]/2)^2</f>
        <v>0</v>
      </c>
      <c r="AH564" s="167">
        <f>IF(ISNA(IF(VLOOKUP(Trees[[#This Row],[Arbol]],Equipos!C:F, 2, FALSE)="Cortar",1,0)),0, IF(VLOOKUP(Trees[[#This Row],[Arbol]],Equipos!C:F, 2, FALSE)="Cortar",1,0))</f>
        <v>0</v>
      </c>
      <c r="AI564" s="167">
        <f t="array" aca="1" ref="AI564" ca="1">SUM(1*(NumCoupes=B564))</f>
        <v>2</v>
      </c>
    </row>
    <row r="565" spans="2:35">
      <c r="B565" s="154"/>
      <c r="C565" s="155"/>
      <c r="D565" s="156"/>
      <c r="E565" s="157"/>
      <c r="F565" s="158"/>
      <c r="G565" s="159"/>
      <c r="H565" s="154"/>
      <c r="I565" s="155"/>
      <c r="J565" s="156"/>
      <c r="K565" s="156"/>
      <c r="L565" s="154"/>
      <c r="M565" s="154"/>
      <c r="N565" s="154"/>
      <c r="O565" s="155"/>
      <c r="P565" s="160"/>
      <c r="Q565" s="154"/>
      <c r="R565" s="154"/>
      <c r="S565" s="154"/>
      <c r="T565" s="158"/>
      <c r="U565" s="159"/>
      <c r="V565" s="161"/>
      <c r="W565" s="161"/>
      <c r="X565" s="161"/>
      <c r="Y565" s="161"/>
      <c r="Z565" s="162">
        <f t="shared" si="24"/>
        <v>0</v>
      </c>
      <c r="AA565" s="163">
        <f t="shared" si="25"/>
        <v>0</v>
      </c>
      <c r="AB565" s="431">
        <f>(3.14/4)*(Trees[[#This Row],[Diam]]/100)^2</f>
        <v>0</v>
      </c>
      <c r="AC565" s="164">
        <f>Trees[[#This Row],[Volumen]]</f>
        <v>0</v>
      </c>
      <c r="AD565" s="165" t="str">
        <f t="shared" si="26"/>
        <v>D</v>
      </c>
      <c r="AE565" s="166">
        <f>Industrias!S568</f>
        <v>0</v>
      </c>
      <c r="AF565" s="167" cm="1">
        <f t="array" ref="AF565">NoteEcolo(U565)</f>
        <v>0</v>
      </c>
      <c r="AG565" s="167">
        <f>PI()*(Trees[[#This Row],[Diam]]/2)^2</f>
        <v>0</v>
      </c>
      <c r="AH565" s="167">
        <f>IF(ISNA(IF(VLOOKUP(Trees[[#This Row],[Arbol]],Equipos!C:F, 2, FALSE)="Cortar",1,0)),0, IF(VLOOKUP(Trees[[#This Row],[Arbol]],Equipos!C:F, 2, FALSE)="Cortar",1,0))</f>
        <v>0</v>
      </c>
      <c r="AI565" s="167">
        <f t="array" aca="1" ref="AI565" ca="1">SUM(1*(NumCoupes=B565))</f>
        <v>2</v>
      </c>
    </row>
    <row r="566" spans="2:35">
      <c r="B566" s="154"/>
      <c r="C566" s="155"/>
      <c r="D566" s="156"/>
      <c r="E566" s="157"/>
      <c r="F566" s="158"/>
      <c r="G566" s="159"/>
      <c r="H566" s="154"/>
      <c r="I566" s="155"/>
      <c r="J566" s="156"/>
      <c r="K566" s="156"/>
      <c r="L566" s="154"/>
      <c r="M566" s="154"/>
      <c r="N566" s="154"/>
      <c r="O566" s="155"/>
      <c r="P566" s="160"/>
      <c r="Q566" s="154"/>
      <c r="R566" s="154"/>
      <c r="S566" s="154"/>
      <c r="T566" s="158"/>
      <c r="U566" s="159"/>
      <c r="V566" s="161"/>
      <c r="W566" s="161"/>
      <c r="X566" s="161"/>
      <c r="Y566" s="161"/>
      <c r="Z566" s="162">
        <f t="shared" si="24"/>
        <v>0</v>
      </c>
      <c r="AA566" s="163">
        <f t="shared" si="25"/>
        <v>0</v>
      </c>
      <c r="AB566" s="431">
        <f>(3.14/4)*(Trees[[#This Row],[Diam]]/100)^2</f>
        <v>0</v>
      </c>
      <c r="AC566" s="164">
        <f>Trees[[#This Row],[Volumen]]</f>
        <v>0</v>
      </c>
      <c r="AD566" s="165" t="str">
        <f t="shared" si="26"/>
        <v>D</v>
      </c>
      <c r="AE566" s="166">
        <f>Industrias!S569</f>
        <v>0</v>
      </c>
      <c r="AF566" s="167" cm="1">
        <f t="array" ref="AF566">NoteEcolo(U566)</f>
        <v>0</v>
      </c>
      <c r="AG566" s="167">
        <f>PI()*(Trees[[#This Row],[Diam]]/2)^2</f>
        <v>0</v>
      </c>
      <c r="AH566" s="167">
        <f>IF(ISNA(IF(VLOOKUP(Trees[[#This Row],[Arbol]],Equipos!C:F, 2, FALSE)="Cortar",1,0)),0, IF(VLOOKUP(Trees[[#This Row],[Arbol]],Equipos!C:F, 2, FALSE)="Cortar",1,0))</f>
        <v>0</v>
      </c>
      <c r="AI566" s="167">
        <f t="array" aca="1" ref="AI566" ca="1">SUM(1*(NumCoupes=B566))</f>
        <v>2</v>
      </c>
    </row>
    <row r="567" spans="2:35">
      <c r="B567" s="154"/>
      <c r="C567" s="155"/>
      <c r="D567" s="156"/>
      <c r="E567" s="157"/>
      <c r="F567" s="158"/>
      <c r="G567" s="159"/>
      <c r="H567" s="154"/>
      <c r="I567" s="155"/>
      <c r="J567" s="156"/>
      <c r="K567" s="156"/>
      <c r="L567" s="154"/>
      <c r="M567" s="154"/>
      <c r="N567" s="154"/>
      <c r="O567" s="155"/>
      <c r="P567" s="160"/>
      <c r="Q567" s="154"/>
      <c r="R567" s="154"/>
      <c r="S567" s="154"/>
      <c r="T567" s="158"/>
      <c r="U567" s="159"/>
      <c r="V567" s="161"/>
      <c r="W567" s="161"/>
      <c r="X567" s="161"/>
      <c r="Y567" s="161"/>
      <c r="Z567" s="162">
        <f t="shared" si="24"/>
        <v>0</v>
      </c>
      <c r="AA567" s="163">
        <f t="shared" si="25"/>
        <v>0</v>
      </c>
      <c r="AB567" s="431">
        <f>(3.14/4)*(Trees[[#This Row],[Diam]]/100)^2</f>
        <v>0</v>
      </c>
      <c r="AC567" s="164">
        <f>Trees[[#This Row],[Volumen]]</f>
        <v>0</v>
      </c>
      <c r="AD567" s="165" t="str">
        <f t="shared" si="26"/>
        <v>D</v>
      </c>
      <c r="AE567" s="166">
        <f>Industrias!S570</f>
        <v>0</v>
      </c>
      <c r="AF567" s="167" cm="1">
        <f t="array" ref="AF567">NoteEcolo(U567)</f>
        <v>0</v>
      </c>
      <c r="AG567" s="167">
        <f>PI()*(Trees[[#This Row],[Diam]]/2)^2</f>
        <v>0</v>
      </c>
      <c r="AH567" s="167">
        <f>IF(ISNA(IF(VLOOKUP(Trees[[#This Row],[Arbol]],Equipos!C:F, 2, FALSE)="Cortar",1,0)),0, IF(VLOOKUP(Trees[[#This Row],[Arbol]],Equipos!C:F, 2, FALSE)="Cortar",1,0))</f>
        <v>0</v>
      </c>
      <c r="AI567" s="167">
        <f t="array" aca="1" ref="AI567" ca="1">SUM(1*(NumCoupes=B567))</f>
        <v>2</v>
      </c>
    </row>
    <row r="568" spans="2:35">
      <c r="B568" s="154"/>
      <c r="C568" s="155"/>
      <c r="D568" s="156"/>
      <c r="E568" s="157"/>
      <c r="F568" s="158"/>
      <c r="G568" s="159"/>
      <c r="H568" s="154"/>
      <c r="I568" s="155"/>
      <c r="J568" s="156"/>
      <c r="K568" s="156"/>
      <c r="L568" s="154"/>
      <c r="M568" s="154"/>
      <c r="N568" s="154"/>
      <c r="O568" s="155"/>
      <c r="P568" s="160"/>
      <c r="Q568" s="154"/>
      <c r="R568" s="154"/>
      <c r="S568" s="154"/>
      <c r="T568" s="158"/>
      <c r="U568" s="159"/>
      <c r="V568" s="161"/>
      <c r="W568" s="161"/>
      <c r="X568" s="161"/>
      <c r="Y568" s="161"/>
      <c r="Z568" s="162">
        <f t="shared" si="24"/>
        <v>0</v>
      </c>
      <c r="AA568" s="163">
        <f t="shared" si="25"/>
        <v>0</v>
      </c>
      <c r="AB568" s="431">
        <f>(3.14/4)*(Trees[[#This Row],[Diam]]/100)^2</f>
        <v>0</v>
      </c>
      <c r="AC568" s="164">
        <f>Trees[[#This Row],[Volumen]]</f>
        <v>0</v>
      </c>
      <c r="AD568" s="165" t="str">
        <f t="shared" si="26"/>
        <v>D</v>
      </c>
      <c r="AE568" s="166">
        <f>Industrias!S571</f>
        <v>0</v>
      </c>
      <c r="AF568" s="167" cm="1">
        <f t="array" ref="AF568">NoteEcolo(U568)</f>
        <v>0</v>
      </c>
      <c r="AG568" s="167">
        <f>PI()*(Trees[[#This Row],[Diam]]/2)^2</f>
        <v>0</v>
      </c>
      <c r="AH568" s="167">
        <f>IF(ISNA(IF(VLOOKUP(Trees[[#This Row],[Arbol]],Equipos!C:F, 2, FALSE)="Cortar",1,0)),0, IF(VLOOKUP(Trees[[#This Row],[Arbol]],Equipos!C:F, 2, FALSE)="Cortar",1,0))</f>
        <v>0</v>
      </c>
      <c r="AI568" s="167">
        <f t="array" aca="1" ref="AI568" ca="1">SUM(1*(NumCoupes=B568))</f>
        <v>2</v>
      </c>
    </row>
    <row r="569" spans="2:35">
      <c r="B569" s="154"/>
      <c r="C569" s="155"/>
      <c r="D569" s="156"/>
      <c r="E569" s="157"/>
      <c r="F569" s="158"/>
      <c r="G569" s="159"/>
      <c r="H569" s="154"/>
      <c r="I569" s="155"/>
      <c r="J569" s="156"/>
      <c r="K569" s="156"/>
      <c r="L569" s="154"/>
      <c r="M569" s="154"/>
      <c r="N569" s="154"/>
      <c r="O569" s="155"/>
      <c r="P569" s="160"/>
      <c r="Q569" s="154"/>
      <c r="R569" s="154"/>
      <c r="S569" s="154"/>
      <c r="T569" s="158"/>
      <c r="U569" s="159"/>
      <c r="V569" s="161"/>
      <c r="W569" s="161"/>
      <c r="X569" s="161"/>
      <c r="Y569" s="161"/>
      <c r="Z569" s="162">
        <f t="shared" si="24"/>
        <v>0</v>
      </c>
      <c r="AA569" s="163">
        <f t="shared" si="25"/>
        <v>0</v>
      </c>
      <c r="AB569" s="431">
        <f>(3.14/4)*(Trees[[#This Row],[Diam]]/100)^2</f>
        <v>0</v>
      </c>
      <c r="AC569" s="164">
        <f>Trees[[#This Row],[Volumen]]</f>
        <v>0</v>
      </c>
      <c r="AD569" s="165" t="str">
        <f t="shared" si="26"/>
        <v>D</v>
      </c>
      <c r="AE569" s="166">
        <f>Industrias!S572</f>
        <v>0</v>
      </c>
      <c r="AF569" s="167" cm="1">
        <f t="array" ref="AF569">NoteEcolo(U569)</f>
        <v>0</v>
      </c>
      <c r="AG569" s="167">
        <f>PI()*(Trees[[#This Row],[Diam]]/2)^2</f>
        <v>0</v>
      </c>
      <c r="AH569" s="167">
        <f>IF(ISNA(IF(VLOOKUP(Trees[[#This Row],[Arbol]],Equipos!C:F, 2, FALSE)="Cortar",1,0)),0, IF(VLOOKUP(Trees[[#This Row],[Arbol]],Equipos!C:F, 2, FALSE)="Cortar",1,0))</f>
        <v>0</v>
      </c>
      <c r="AI569" s="167">
        <f t="array" aca="1" ref="AI569" ca="1">SUM(1*(NumCoupes=B569))</f>
        <v>2</v>
      </c>
    </row>
    <row r="570" spans="2:35">
      <c r="B570" s="154"/>
      <c r="C570" s="155"/>
      <c r="D570" s="156"/>
      <c r="E570" s="157"/>
      <c r="F570" s="158"/>
      <c r="G570" s="159"/>
      <c r="H570" s="154"/>
      <c r="I570" s="155"/>
      <c r="J570" s="156"/>
      <c r="K570" s="156"/>
      <c r="L570" s="154"/>
      <c r="M570" s="154"/>
      <c r="N570" s="154"/>
      <c r="O570" s="155"/>
      <c r="P570" s="160"/>
      <c r="Q570" s="154"/>
      <c r="R570" s="154"/>
      <c r="S570" s="154"/>
      <c r="T570" s="158"/>
      <c r="U570" s="159"/>
      <c r="V570" s="161"/>
      <c r="W570" s="161"/>
      <c r="X570" s="161"/>
      <c r="Y570" s="161"/>
      <c r="Z570" s="162">
        <f t="shared" si="24"/>
        <v>0</v>
      </c>
      <c r="AA570" s="163">
        <f t="shared" si="25"/>
        <v>0</v>
      </c>
      <c r="AB570" s="431">
        <f>(3.14/4)*(Trees[[#This Row],[Diam]]/100)^2</f>
        <v>0</v>
      </c>
      <c r="AC570" s="164">
        <f>Trees[[#This Row],[Volumen]]</f>
        <v>0</v>
      </c>
      <c r="AD570" s="165" t="str">
        <f t="shared" si="26"/>
        <v>D</v>
      </c>
      <c r="AE570" s="166">
        <f>Industrias!S573</f>
        <v>0</v>
      </c>
      <c r="AF570" s="167" cm="1">
        <f t="array" ref="AF570">NoteEcolo(U570)</f>
        <v>0</v>
      </c>
      <c r="AG570" s="167">
        <f>PI()*(Trees[[#This Row],[Diam]]/2)^2</f>
        <v>0</v>
      </c>
      <c r="AH570" s="167">
        <f>IF(ISNA(IF(VLOOKUP(Trees[[#This Row],[Arbol]],Equipos!C:F, 2, FALSE)="Cortar",1,0)),0, IF(VLOOKUP(Trees[[#This Row],[Arbol]],Equipos!C:F, 2, FALSE)="Cortar",1,0))</f>
        <v>0</v>
      </c>
      <c r="AI570" s="167">
        <f t="array" aca="1" ref="AI570" ca="1">SUM(1*(NumCoupes=B570))</f>
        <v>2</v>
      </c>
    </row>
    <row r="571" spans="2:35">
      <c r="B571" s="154"/>
      <c r="C571" s="155"/>
      <c r="D571" s="156"/>
      <c r="E571" s="157"/>
      <c r="F571" s="158"/>
      <c r="G571" s="159"/>
      <c r="H571" s="154"/>
      <c r="I571" s="155"/>
      <c r="J571" s="156"/>
      <c r="K571" s="156"/>
      <c r="L571" s="154"/>
      <c r="M571" s="154"/>
      <c r="N571" s="154"/>
      <c r="O571" s="155"/>
      <c r="P571" s="160"/>
      <c r="Q571" s="154"/>
      <c r="R571" s="154"/>
      <c r="S571" s="154"/>
      <c r="T571" s="158"/>
      <c r="U571" s="159"/>
      <c r="V571" s="161"/>
      <c r="W571" s="161"/>
      <c r="X571" s="161"/>
      <c r="Y571" s="161"/>
      <c r="Z571" s="162">
        <f t="shared" si="24"/>
        <v>0</v>
      </c>
      <c r="AA571" s="163">
        <f t="shared" si="25"/>
        <v>0</v>
      </c>
      <c r="AB571" s="431">
        <f>(3.14/4)*(Trees[[#This Row],[Diam]]/100)^2</f>
        <v>0</v>
      </c>
      <c r="AC571" s="164">
        <f>Trees[[#This Row],[Volumen]]</f>
        <v>0</v>
      </c>
      <c r="AD571" s="165" t="str">
        <f t="shared" si="26"/>
        <v>D</v>
      </c>
      <c r="AE571" s="166">
        <f>Industrias!S574</f>
        <v>0</v>
      </c>
      <c r="AF571" s="167" cm="1">
        <f t="array" ref="AF571">NoteEcolo(U571)</f>
        <v>0</v>
      </c>
      <c r="AG571" s="167">
        <f>PI()*(Trees[[#This Row],[Diam]]/2)^2</f>
        <v>0</v>
      </c>
      <c r="AH571" s="167">
        <f>IF(ISNA(IF(VLOOKUP(Trees[[#This Row],[Arbol]],Equipos!C:F, 2, FALSE)="Cortar",1,0)),0, IF(VLOOKUP(Trees[[#This Row],[Arbol]],Equipos!C:F, 2, FALSE)="Cortar",1,0))</f>
        <v>0</v>
      </c>
      <c r="AI571" s="167">
        <f t="array" aca="1" ref="AI571" ca="1">SUM(1*(NumCoupes=B571))</f>
        <v>2</v>
      </c>
    </row>
    <row r="572" spans="2:35">
      <c r="B572" s="154"/>
      <c r="C572" s="155"/>
      <c r="D572" s="156"/>
      <c r="E572" s="157"/>
      <c r="F572" s="158"/>
      <c r="G572" s="159"/>
      <c r="H572" s="154"/>
      <c r="I572" s="155"/>
      <c r="J572" s="156"/>
      <c r="K572" s="156"/>
      <c r="L572" s="154"/>
      <c r="M572" s="154"/>
      <c r="N572" s="154"/>
      <c r="O572" s="155"/>
      <c r="P572" s="160"/>
      <c r="Q572" s="154"/>
      <c r="R572" s="154"/>
      <c r="S572" s="154"/>
      <c r="T572" s="158"/>
      <c r="U572" s="159"/>
      <c r="V572" s="161"/>
      <c r="W572" s="161"/>
      <c r="X572" s="161"/>
      <c r="Y572" s="161"/>
      <c r="Z572" s="162">
        <f t="shared" si="24"/>
        <v>0</v>
      </c>
      <c r="AA572" s="163">
        <f t="shared" si="25"/>
        <v>0</v>
      </c>
      <c r="AB572" s="431">
        <f>(3.14/4)*(Trees[[#This Row],[Diam]]/100)^2</f>
        <v>0</v>
      </c>
      <c r="AC572" s="164">
        <f>Trees[[#This Row],[Volumen]]</f>
        <v>0</v>
      </c>
      <c r="AD572" s="165" t="str">
        <f t="shared" si="26"/>
        <v>D</v>
      </c>
      <c r="AE572" s="166">
        <f>Industrias!S575</f>
        <v>0</v>
      </c>
      <c r="AF572" s="167" cm="1">
        <f t="array" ref="AF572">NoteEcolo(U572)</f>
        <v>0</v>
      </c>
      <c r="AG572" s="167">
        <f>PI()*(Trees[[#This Row],[Diam]]/2)^2</f>
        <v>0</v>
      </c>
      <c r="AH572" s="167">
        <f>IF(ISNA(IF(VLOOKUP(Trees[[#This Row],[Arbol]],Equipos!C:F, 2, FALSE)="Cortar",1,0)),0, IF(VLOOKUP(Trees[[#This Row],[Arbol]],Equipos!C:F, 2, FALSE)="Cortar",1,0))</f>
        <v>0</v>
      </c>
      <c r="AI572" s="167">
        <f t="array" aca="1" ref="AI572" ca="1">SUM(1*(NumCoupes=B572))</f>
        <v>2</v>
      </c>
    </row>
    <row r="573" spans="2:35">
      <c r="B573" s="154"/>
      <c r="C573" s="155"/>
      <c r="D573" s="156"/>
      <c r="E573" s="157"/>
      <c r="F573" s="158"/>
      <c r="G573" s="159"/>
      <c r="H573" s="154"/>
      <c r="I573" s="155"/>
      <c r="J573" s="156"/>
      <c r="K573" s="156"/>
      <c r="L573" s="154"/>
      <c r="M573" s="154"/>
      <c r="N573" s="154"/>
      <c r="O573" s="155"/>
      <c r="P573" s="160"/>
      <c r="Q573" s="154"/>
      <c r="R573" s="154"/>
      <c r="S573" s="154"/>
      <c r="T573" s="158"/>
      <c r="U573" s="159"/>
      <c r="V573" s="161"/>
      <c r="W573" s="161"/>
      <c r="X573" s="161"/>
      <c r="Y573" s="161"/>
      <c r="Z573" s="162">
        <f t="shared" si="24"/>
        <v>0</v>
      </c>
      <c r="AA573" s="163">
        <f t="shared" si="25"/>
        <v>0</v>
      </c>
      <c r="AB573" s="431">
        <f>(3.14/4)*(Trees[[#This Row],[Diam]]/100)^2</f>
        <v>0</v>
      </c>
      <c r="AC573" s="164">
        <f>Trees[[#This Row],[Volumen]]</f>
        <v>0</v>
      </c>
      <c r="AD573" s="165" t="str">
        <f t="shared" si="26"/>
        <v>D</v>
      </c>
      <c r="AE573" s="166">
        <f>Industrias!S576</f>
        <v>0</v>
      </c>
      <c r="AF573" s="167" cm="1">
        <f t="array" ref="AF573">NoteEcolo(U573)</f>
        <v>0</v>
      </c>
      <c r="AG573" s="167">
        <f>PI()*(Trees[[#This Row],[Diam]]/2)^2</f>
        <v>0</v>
      </c>
      <c r="AH573" s="167">
        <f>IF(ISNA(IF(VLOOKUP(Trees[[#This Row],[Arbol]],Equipos!C:F, 2, FALSE)="Cortar",1,0)),0, IF(VLOOKUP(Trees[[#This Row],[Arbol]],Equipos!C:F, 2, FALSE)="Cortar",1,0))</f>
        <v>0</v>
      </c>
      <c r="AI573" s="167">
        <f t="array" aca="1" ref="AI573" ca="1">SUM(1*(NumCoupes=B573))</f>
        <v>2</v>
      </c>
    </row>
    <row r="574" spans="2:35">
      <c r="B574" s="154"/>
      <c r="C574" s="155"/>
      <c r="D574" s="156"/>
      <c r="E574" s="157"/>
      <c r="F574" s="158"/>
      <c r="G574" s="159"/>
      <c r="H574" s="154"/>
      <c r="I574" s="155"/>
      <c r="J574" s="156"/>
      <c r="K574" s="156"/>
      <c r="L574" s="154"/>
      <c r="M574" s="154"/>
      <c r="N574" s="154"/>
      <c r="O574" s="155"/>
      <c r="P574" s="160"/>
      <c r="Q574" s="154"/>
      <c r="R574" s="154"/>
      <c r="S574" s="154"/>
      <c r="T574" s="158"/>
      <c r="U574" s="159"/>
      <c r="V574" s="161"/>
      <c r="W574" s="161"/>
      <c r="X574" s="161"/>
      <c r="Y574" s="161"/>
      <c r="Z574" s="162">
        <f t="shared" si="24"/>
        <v>0</v>
      </c>
      <c r="AA574" s="163">
        <f t="shared" si="25"/>
        <v>0</v>
      </c>
      <c r="AB574" s="431">
        <f>(3.14/4)*(Trees[[#This Row],[Diam]]/100)^2</f>
        <v>0</v>
      </c>
      <c r="AC574" s="164">
        <f>Trees[[#This Row],[Volumen]]</f>
        <v>0</v>
      </c>
      <c r="AD574" s="165" t="str">
        <f t="shared" si="26"/>
        <v>D</v>
      </c>
      <c r="AE574" s="166">
        <f>Industrias!S577</f>
        <v>0</v>
      </c>
      <c r="AF574" s="167" cm="1">
        <f t="array" ref="AF574">NoteEcolo(U574)</f>
        <v>0</v>
      </c>
      <c r="AG574" s="167">
        <f>PI()*(Trees[[#This Row],[Diam]]/2)^2</f>
        <v>0</v>
      </c>
      <c r="AH574" s="167">
        <f>IF(ISNA(IF(VLOOKUP(Trees[[#This Row],[Arbol]],Equipos!C:F, 2, FALSE)="Cortar",1,0)),0, IF(VLOOKUP(Trees[[#This Row],[Arbol]],Equipos!C:F, 2, FALSE)="Cortar",1,0))</f>
        <v>0</v>
      </c>
      <c r="AI574" s="167">
        <f t="array" aca="1" ref="AI574" ca="1">SUM(1*(NumCoupes=B574))</f>
        <v>2</v>
      </c>
    </row>
    <row r="575" spans="2:35">
      <c r="B575" s="154"/>
      <c r="C575" s="155"/>
      <c r="D575" s="156"/>
      <c r="E575" s="157"/>
      <c r="F575" s="158"/>
      <c r="G575" s="159"/>
      <c r="H575" s="154"/>
      <c r="I575" s="155"/>
      <c r="J575" s="156"/>
      <c r="K575" s="156"/>
      <c r="L575" s="154"/>
      <c r="M575" s="154"/>
      <c r="N575" s="154"/>
      <c r="O575" s="155"/>
      <c r="P575" s="160"/>
      <c r="Q575" s="154"/>
      <c r="R575" s="154"/>
      <c r="S575" s="154"/>
      <c r="T575" s="158"/>
      <c r="U575" s="159"/>
      <c r="V575" s="161"/>
      <c r="W575" s="161"/>
      <c r="X575" s="161"/>
      <c r="Y575" s="161"/>
      <c r="Z575" s="162">
        <f t="shared" si="24"/>
        <v>0</v>
      </c>
      <c r="AA575" s="163">
        <f t="shared" si="25"/>
        <v>0</v>
      </c>
      <c r="AB575" s="431">
        <f>(3.14/4)*(Trees[[#This Row],[Diam]]/100)^2</f>
        <v>0</v>
      </c>
      <c r="AC575" s="164">
        <f>Trees[[#This Row],[Volumen]]</f>
        <v>0</v>
      </c>
      <c r="AD575" s="165" t="str">
        <f t="shared" si="26"/>
        <v>D</v>
      </c>
      <c r="AE575" s="166">
        <f>Industrias!S578</f>
        <v>0</v>
      </c>
      <c r="AF575" s="167" cm="1">
        <f t="array" ref="AF575">NoteEcolo(U575)</f>
        <v>0</v>
      </c>
      <c r="AG575" s="167">
        <f>PI()*(Trees[[#This Row],[Diam]]/2)^2</f>
        <v>0</v>
      </c>
      <c r="AH575" s="167">
        <f>IF(ISNA(IF(VLOOKUP(Trees[[#This Row],[Arbol]],Equipos!C:F, 2, FALSE)="Cortar",1,0)),0, IF(VLOOKUP(Trees[[#This Row],[Arbol]],Equipos!C:F, 2, FALSE)="Cortar",1,0))</f>
        <v>0</v>
      </c>
      <c r="AI575" s="167">
        <f t="array" aca="1" ref="AI575" ca="1">SUM(1*(NumCoupes=B575))</f>
        <v>2</v>
      </c>
    </row>
    <row r="576" spans="2:35">
      <c r="B576" s="154"/>
      <c r="C576" s="155"/>
      <c r="D576" s="156"/>
      <c r="E576" s="157"/>
      <c r="F576" s="158"/>
      <c r="G576" s="159"/>
      <c r="H576" s="154"/>
      <c r="I576" s="155"/>
      <c r="J576" s="156"/>
      <c r="K576" s="156"/>
      <c r="L576" s="154"/>
      <c r="M576" s="154"/>
      <c r="N576" s="154"/>
      <c r="O576" s="155"/>
      <c r="P576" s="160"/>
      <c r="Q576" s="154"/>
      <c r="R576" s="154"/>
      <c r="S576" s="154"/>
      <c r="T576" s="158"/>
      <c r="U576" s="159"/>
      <c r="V576" s="161"/>
      <c r="W576" s="161"/>
      <c r="X576" s="161"/>
      <c r="Y576" s="161"/>
      <c r="Z576" s="162">
        <f t="shared" si="24"/>
        <v>0</v>
      </c>
      <c r="AA576" s="163">
        <f t="shared" si="25"/>
        <v>0</v>
      </c>
      <c r="AB576" s="431">
        <f>(3.14/4)*(Trees[[#This Row],[Diam]]/100)^2</f>
        <v>0</v>
      </c>
      <c r="AC576" s="164">
        <f>Trees[[#This Row],[Volumen]]</f>
        <v>0</v>
      </c>
      <c r="AD576" s="165" t="str">
        <f t="shared" si="26"/>
        <v>D</v>
      </c>
      <c r="AE576" s="166">
        <f>Industrias!S579</f>
        <v>0</v>
      </c>
      <c r="AF576" s="167" cm="1">
        <f t="array" ref="AF576">NoteEcolo(U576)</f>
        <v>0</v>
      </c>
      <c r="AG576" s="167">
        <f>PI()*(Trees[[#This Row],[Diam]]/2)^2</f>
        <v>0</v>
      </c>
      <c r="AH576" s="167">
        <f>IF(ISNA(IF(VLOOKUP(Trees[[#This Row],[Arbol]],Equipos!C:F, 2, FALSE)="Cortar",1,0)),0, IF(VLOOKUP(Trees[[#This Row],[Arbol]],Equipos!C:F, 2, FALSE)="Cortar",1,0))</f>
        <v>0</v>
      </c>
      <c r="AI576" s="167">
        <f t="array" aca="1" ref="AI576" ca="1">SUM(1*(NumCoupes=B576))</f>
        <v>2</v>
      </c>
    </row>
    <row r="577" spans="2:35">
      <c r="B577" s="154"/>
      <c r="C577" s="155"/>
      <c r="D577" s="156"/>
      <c r="E577" s="157"/>
      <c r="F577" s="158"/>
      <c r="G577" s="159"/>
      <c r="H577" s="154"/>
      <c r="I577" s="155"/>
      <c r="J577" s="156"/>
      <c r="K577" s="156"/>
      <c r="L577" s="154"/>
      <c r="M577" s="154"/>
      <c r="N577" s="154"/>
      <c r="O577" s="155"/>
      <c r="P577" s="160"/>
      <c r="Q577" s="154"/>
      <c r="R577" s="154"/>
      <c r="S577" s="154"/>
      <c r="T577" s="158"/>
      <c r="U577" s="159"/>
      <c r="V577" s="161"/>
      <c r="W577" s="161"/>
      <c r="X577" s="161"/>
      <c r="Y577" s="161"/>
      <c r="Z577" s="162">
        <f t="shared" si="24"/>
        <v>0</v>
      </c>
      <c r="AA577" s="163">
        <f t="shared" si="25"/>
        <v>0</v>
      </c>
      <c r="AB577" s="431">
        <f>(3.14/4)*(Trees[[#This Row],[Diam]]/100)^2</f>
        <v>0</v>
      </c>
      <c r="AC577" s="164">
        <f>Trees[[#This Row],[Volumen]]</f>
        <v>0</v>
      </c>
      <c r="AD577" s="165" t="str">
        <f t="shared" si="26"/>
        <v>D</v>
      </c>
      <c r="AE577" s="166">
        <f>Industrias!S580</f>
        <v>0</v>
      </c>
      <c r="AF577" s="167" cm="1">
        <f t="array" ref="AF577">NoteEcolo(U577)</f>
        <v>0</v>
      </c>
      <c r="AG577" s="167">
        <f>PI()*(Trees[[#This Row],[Diam]]/2)^2</f>
        <v>0</v>
      </c>
      <c r="AH577" s="167">
        <f>IF(ISNA(IF(VLOOKUP(Trees[[#This Row],[Arbol]],Equipos!C:F, 2, FALSE)="Cortar",1,0)),0, IF(VLOOKUP(Trees[[#This Row],[Arbol]],Equipos!C:F, 2, FALSE)="Cortar",1,0))</f>
        <v>0</v>
      </c>
      <c r="AI577" s="167">
        <f t="array" aca="1" ref="AI577" ca="1">SUM(1*(NumCoupes=B577))</f>
        <v>2</v>
      </c>
    </row>
    <row r="578" spans="2:35">
      <c r="B578" s="154"/>
      <c r="C578" s="155"/>
      <c r="D578" s="156"/>
      <c r="E578" s="157"/>
      <c r="F578" s="158"/>
      <c r="G578" s="159"/>
      <c r="H578" s="154"/>
      <c r="I578" s="155"/>
      <c r="J578" s="156"/>
      <c r="K578" s="156"/>
      <c r="L578" s="154"/>
      <c r="M578" s="154"/>
      <c r="N578" s="154"/>
      <c r="O578" s="155"/>
      <c r="P578" s="160"/>
      <c r="Q578" s="154"/>
      <c r="R578" s="154"/>
      <c r="S578" s="154"/>
      <c r="T578" s="158"/>
      <c r="U578" s="159"/>
      <c r="V578" s="161"/>
      <c r="W578" s="161"/>
      <c r="X578" s="161"/>
      <c r="Y578" s="161"/>
      <c r="Z578" s="162">
        <f t="shared" ref="Z578:Z641" si="27">(H578+I578)/2</f>
        <v>0</v>
      </c>
      <c r="AA578" s="163">
        <f t="shared" ref="AA578:AA641" si="28">INT(Z578/5+0.5)*5</f>
        <v>0</v>
      </c>
      <c r="AB578" s="431">
        <f>(3.14/4)*(Trees[[#This Row],[Diam]]/100)^2</f>
        <v>0</v>
      </c>
      <c r="AC578" s="164">
        <f>Trees[[#This Row],[Volumen]]</f>
        <v>0</v>
      </c>
      <c r="AD578" s="165" t="str">
        <f t="shared" ref="AD578:AD641" si="29">IF(L578&lt;&gt;0,"A",IF(M578&lt;&gt;0,"B",IF(N578&lt;&gt;0,"C","D")))</f>
        <v>D</v>
      </c>
      <c r="AE578" s="166">
        <f>Industrias!S581</f>
        <v>0</v>
      </c>
      <c r="AF578" s="167" cm="1">
        <f t="array" ref="AF578">NoteEcolo(U578)</f>
        <v>0</v>
      </c>
      <c r="AG578" s="167">
        <f>PI()*(Trees[[#This Row],[Diam]]/2)^2</f>
        <v>0</v>
      </c>
      <c r="AH578" s="167">
        <f>IF(ISNA(IF(VLOOKUP(Trees[[#This Row],[Arbol]],Equipos!C:F, 2, FALSE)="Cortar",1,0)),0, IF(VLOOKUP(Trees[[#This Row],[Arbol]],Equipos!C:F, 2, FALSE)="Cortar",1,0))</f>
        <v>0</v>
      </c>
      <c r="AI578" s="167">
        <f t="array" aca="1" ref="AI578" ca="1">SUM(1*(NumCoupes=B578))</f>
        <v>2</v>
      </c>
    </row>
    <row r="579" spans="2:35">
      <c r="B579" s="154"/>
      <c r="C579" s="155"/>
      <c r="D579" s="156"/>
      <c r="E579" s="157"/>
      <c r="F579" s="158"/>
      <c r="G579" s="159"/>
      <c r="H579" s="154"/>
      <c r="I579" s="155"/>
      <c r="J579" s="156"/>
      <c r="K579" s="156"/>
      <c r="L579" s="154"/>
      <c r="M579" s="154"/>
      <c r="N579" s="154"/>
      <c r="O579" s="155"/>
      <c r="P579" s="160"/>
      <c r="Q579" s="154"/>
      <c r="R579" s="154"/>
      <c r="S579" s="154"/>
      <c r="T579" s="158"/>
      <c r="U579" s="159"/>
      <c r="V579" s="161"/>
      <c r="W579" s="161"/>
      <c r="X579" s="161"/>
      <c r="Y579" s="161"/>
      <c r="Z579" s="162">
        <f t="shared" si="27"/>
        <v>0</v>
      </c>
      <c r="AA579" s="163">
        <f t="shared" si="28"/>
        <v>0</v>
      </c>
      <c r="AB579" s="431">
        <f>(3.14/4)*(Trees[[#This Row],[Diam]]/100)^2</f>
        <v>0</v>
      </c>
      <c r="AC579" s="164">
        <f>Trees[[#This Row],[Volumen]]</f>
        <v>0</v>
      </c>
      <c r="AD579" s="165" t="str">
        <f t="shared" si="29"/>
        <v>D</v>
      </c>
      <c r="AE579" s="166">
        <f>Industrias!S582</f>
        <v>0</v>
      </c>
      <c r="AF579" s="167" cm="1">
        <f t="array" ref="AF579">NoteEcolo(U579)</f>
        <v>0</v>
      </c>
      <c r="AG579" s="167">
        <f>PI()*(Trees[[#This Row],[Diam]]/2)^2</f>
        <v>0</v>
      </c>
      <c r="AH579" s="167">
        <f>IF(ISNA(IF(VLOOKUP(Trees[[#This Row],[Arbol]],Equipos!C:F, 2, FALSE)="Cortar",1,0)),0, IF(VLOOKUP(Trees[[#This Row],[Arbol]],Equipos!C:F, 2, FALSE)="Cortar",1,0))</f>
        <v>0</v>
      </c>
      <c r="AI579" s="167">
        <f t="array" aca="1" ref="AI579" ca="1">SUM(1*(NumCoupes=B579))</f>
        <v>2</v>
      </c>
    </row>
    <row r="580" spans="2:35">
      <c r="B580" s="154"/>
      <c r="C580" s="155"/>
      <c r="D580" s="156"/>
      <c r="E580" s="157"/>
      <c r="F580" s="158"/>
      <c r="G580" s="159"/>
      <c r="H580" s="154"/>
      <c r="I580" s="155"/>
      <c r="J580" s="156"/>
      <c r="K580" s="156"/>
      <c r="L580" s="154"/>
      <c r="M580" s="154"/>
      <c r="N580" s="154"/>
      <c r="O580" s="155"/>
      <c r="P580" s="160"/>
      <c r="Q580" s="154"/>
      <c r="R580" s="154"/>
      <c r="S580" s="154"/>
      <c r="T580" s="158"/>
      <c r="U580" s="159"/>
      <c r="V580" s="161"/>
      <c r="W580" s="161"/>
      <c r="X580" s="161"/>
      <c r="Y580" s="161"/>
      <c r="Z580" s="162">
        <f t="shared" si="27"/>
        <v>0</v>
      </c>
      <c r="AA580" s="163">
        <f t="shared" si="28"/>
        <v>0</v>
      </c>
      <c r="AB580" s="431">
        <f>(3.14/4)*(Trees[[#This Row],[Diam]]/100)^2</f>
        <v>0</v>
      </c>
      <c r="AC580" s="164">
        <f>Trees[[#This Row],[Volumen]]</f>
        <v>0</v>
      </c>
      <c r="AD580" s="165" t="str">
        <f t="shared" si="29"/>
        <v>D</v>
      </c>
      <c r="AE580" s="166">
        <f>Industrias!S583</f>
        <v>0</v>
      </c>
      <c r="AF580" s="167" cm="1">
        <f t="array" ref="AF580">NoteEcolo(U580)</f>
        <v>0</v>
      </c>
      <c r="AG580" s="167">
        <f>PI()*(Trees[[#This Row],[Diam]]/2)^2</f>
        <v>0</v>
      </c>
      <c r="AH580" s="167">
        <f>IF(ISNA(IF(VLOOKUP(Trees[[#This Row],[Arbol]],Equipos!C:F, 2, FALSE)="Cortar",1,0)),0, IF(VLOOKUP(Trees[[#This Row],[Arbol]],Equipos!C:F, 2, FALSE)="Cortar",1,0))</f>
        <v>0</v>
      </c>
      <c r="AI580" s="167">
        <f t="array" aca="1" ref="AI580" ca="1">SUM(1*(NumCoupes=B580))</f>
        <v>2</v>
      </c>
    </row>
    <row r="581" spans="2:35">
      <c r="B581" s="154"/>
      <c r="C581" s="155"/>
      <c r="D581" s="156"/>
      <c r="E581" s="157"/>
      <c r="F581" s="158"/>
      <c r="G581" s="159"/>
      <c r="H581" s="154"/>
      <c r="I581" s="155"/>
      <c r="J581" s="156"/>
      <c r="K581" s="156"/>
      <c r="L581" s="154"/>
      <c r="M581" s="154"/>
      <c r="N581" s="154"/>
      <c r="O581" s="155"/>
      <c r="P581" s="160"/>
      <c r="Q581" s="154"/>
      <c r="R581" s="154"/>
      <c r="S581" s="154"/>
      <c r="T581" s="158"/>
      <c r="U581" s="159"/>
      <c r="V581" s="161"/>
      <c r="W581" s="161"/>
      <c r="X581" s="161"/>
      <c r="Y581" s="161"/>
      <c r="Z581" s="162">
        <f t="shared" si="27"/>
        <v>0</v>
      </c>
      <c r="AA581" s="163">
        <f t="shared" si="28"/>
        <v>0</v>
      </c>
      <c r="AB581" s="431">
        <f>(3.14/4)*(Trees[[#This Row],[Diam]]/100)^2</f>
        <v>0</v>
      </c>
      <c r="AC581" s="164">
        <f>Trees[[#This Row],[Volumen]]</f>
        <v>0</v>
      </c>
      <c r="AD581" s="165" t="str">
        <f t="shared" si="29"/>
        <v>D</v>
      </c>
      <c r="AE581" s="166">
        <f>Industrias!S584</f>
        <v>0</v>
      </c>
      <c r="AF581" s="167" cm="1">
        <f t="array" ref="AF581">NoteEcolo(U581)</f>
        <v>0</v>
      </c>
      <c r="AG581" s="167">
        <f>PI()*(Trees[[#This Row],[Diam]]/2)^2</f>
        <v>0</v>
      </c>
      <c r="AH581" s="167">
        <f>IF(ISNA(IF(VLOOKUP(Trees[[#This Row],[Arbol]],Equipos!C:F, 2, FALSE)="Cortar",1,0)),0, IF(VLOOKUP(Trees[[#This Row],[Arbol]],Equipos!C:F, 2, FALSE)="Cortar",1,0))</f>
        <v>0</v>
      </c>
      <c r="AI581" s="167">
        <f t="array" aca="1" ref="AI581" ca="1">SUM(1*(NumCoupes=B581))</f>
        <v>2</v>
      </c>
    </row>
    <row r="582" spans="2:35">
      <c r="B582" s="154"/>
      <c r="C582" s="155"/>
      <c r="D582" s="156"/>
      <c r="E582" s="157"/>
      <c r="F582" s="158"/>
      <c r="G582" s="159"/>
      <c r="H582" s="154"/>
      <c r="I582" s="155"/>
      <c r="J582" s="156"/>
      <c r="K582" s="156"/>
      <c r="L582" s="154"/>
      <c r="M582" s="154"/>
      <c r="N582" s="154"/>
      <c r="O582" s="155"/>
      <c r="P582" s="160"/>
      <c r="Q582" s="154"/>
      <c r="R582" s="154"/>
      <c r="S582" s="154"/>
      <c r="T582" s="158"/>
      <c r="U582" s="159"/>
      <c r="V582" s="161"/>
      <c r="W582" s="161"/>
      <c r="X582" s="161"/>
      <c r="Y582" s="161"/>
      <c r="Z582" s="162">
        <f t="shared" si="27"/>
        <v>0</v>
      </c>
      <c r="AA582" s="163">
        <f t="shared" si="28"/>
        <v>0</v>
      </c>
      <c r="AB582" s="431">
        <f>(3.14/4)*(Trees[[#This Row],[Diam]]/100)^2</f>
        <v>0</v>
      </c>
      <c r="AC582" s="164">
        <f>Trees[[#This Row],[Volumen]]</f>
        <v>0</v>
      </c>
      <c r="AD582" s="165" t="str">
        <f t="shared" si="29"/>
        <v>D</v>
      </c>
      <c r="AE582" s="166">
        <f>Industrias!S585</f>
        <v>0</v>
      </c>
      <c r="AF582" s="167" cm="1">
        <f t="array" ref="AF582">NoteEcolo(U582)</f>
        <v>0</v>
      </c>
      <c r="AG582" s="167">
        <f>PI()*(Trees[[#This Row],[Diam]]/2)^2</f>
        <v>0</v>
      </c>
      <c r="AH582" s="167">
        <f>IF(ISNA(IF(VLOOKUP(Trees[[#This Row],[Arbol]],Equipos!C:F, 2, FALSE)="Cortar",1,0)),0, IF(VLOOKUP(Trees[[#This Row],[Arbol]],Equipos!C:F, 2, FALSE)="Cortar",1,0))</f>
        <v>0</v>
      </c>
      <c r="AI582" s="167">
        <f t="array" aca="1" ref="AI582" ca="1">SUM(1*(NumCoupes=B582))</f>
        <v>2</v>
      </c>
    </row>
    <row r="583" spans="2:35">
      <c r="B583" s="154"/>
      <c r="C583" s="155"/>
      <c r="D583" s="156"/>
      <c r="E583" s="157"/>
      <c r="F583" s="158"/>
      <c r="G583" s="159"/>
      <c r="H583" s="154"/>
      <c r="I583" s="155"/>
      <c r="J583" s="156"/>
      <c r="K583" s="156"/>
      <c r="L583" s="154"/>
      <c r="M583" s="154"/>
      <c r="N583" s="154"/>
      <c r="O583" s="155"/>
      <c r="P583" s="160"/>
      <c r="Q583" s="154"/>
      <c r="R583" s="154"/>
      <c r="S583" s="154"/>
      <c r="T583" s="158"/>
      <c r="U583" s="159"/>
      <c r="V583" s="161"/>
      <c r="W583" s="161"/>
      <c r="X583" s="161"/>
      <c r="Y583" s="161"/>
      <c r="Z583" s="162">
        <f t="shared" si="27"/>
        <v>0</v>
      </c>
      <c r="AA583" s="163">
        <f t="shared" si="28"/>
        <v>0</v>
      </c>
      <c r="AB583" s="431">
        <f>(3.14/4)*(Trees[[#This Row],[Diam]]/100)^2</f>
        <v>0</v>
      </c>
      <c r="AC583" s="164">
        <f>Trees[[#This Row],[Volumen]]</f>
        <v>0</v>
      </c>
      <c r="AD583" s="165" t="str">
        <f t="shared" si="29"/>
        <v>D</v>
      </c>
      <c r="AE583" s="166">
        <f>Industrias!S586</f>
        <v>0</v>
      </c>
      <c r="AF583" s="167" cm="1">
        <f t="array" ref="AF583">NoteEcolo(U583)</f>
        <v>0</v>
      </c>
      <c r="AG583" s="167">
        <f>PI()*(Trees[[#This Row],[Diam]]/2)^2</f>
        <v>0</v>
      </c>
      <c r="AH583" s="167">
        <f>IF(ISNA(IF(VLOOKUP(Trees[[#This Row],[Arbol]],Equipos!C:F, 2, FALSE)="Cortar",1,0)),0, IF(VLOOKUP(Trees[[#This Row],[Arbol]],Equipos!C:F, 2, FALSE)="Cortar",1,0))</f>
        <v>0</v>
      </c>
      <c r="AI583" s="167">
        <f t="array" aca="1" ref="AI583" ca="1">SUM(1*(NumCoupes=B583))</f>
        <v>2</v>
      </c>
    </row>
    <row r="584" spans="2:35">
      <c r="B584" s="154"/>
      <c r="C584" s="155"/>
      <c r="D584" s="156"/>
      <c r="E584" s="157"/>
      <c r="F584" s="158"/>
      <c r="G584" s="159"/>
      <c r="H584" s="154"/>
      <c r="I584" s="155"/>
      <c r="J584" s="156"/>
      <c r="K584" s="156"/>
      <c r="L584" s="154"/>
      <c r="M584" s="154"/>
      <c r="N584" s="154"/>
      <c r="O584" s="155"/>
      <c r="P584" s="160"/>
      <c r="Q584" s="154"/>
      <c r="R584" s="154"/>
      <c r="S584" s="154"/>
      <c r="T584" s="158"/>
      <c r="U584" s="159"/>
      <c r="V584" s="161"/>
      <c r="W584" s="161"/>
      <c r="X584" s="161"/>
      <c r="Y584" s="161"/>
      <c r="Z584" s="162">
        <f t="shared" si="27"/>
        <v>0</v>
      </c>
      <c r="AA584" s="163">
        <f t="shared" si="28"/>
        <v>0</v>
      </c>
      <c r="AB584" s="431">
        <f>(3.14/4)*(Trees[[#This Row],[Diam]]/100)^2</f>
        <v>0</v>
      </c>
      <c r="AC584" s="164">
        <f>Trees[[#This Row],[Volumen]]</f>
        <v>0</v>
      </c>
      <c r="AD584" s="165" t="str">
        <f t="shared" si="29"/>
        <v>D</v>
      </c>
      <c r="AE584" s="166">
        <f>Industrias!S587</f>
        <v>0</v>
      </c>
      <c r="AF584" s="167" cm="1">
        <f t="array" ref="AF584">NoteEcolo(U584)</f>
        <v>0</v>
      </c>
      <c r="AG584" s="167">
        <f>PI()*(Trees[[#This Row],[Diam]]/2)^2</f>
        <v>0</v>
      </c>
      <c r="AH584" s="167">
        <f>IF(ISNA(IF(VLOOKUP(Trees[[#This Row],[Arbol]],Equipos!C:F, 2, FALSE)="Cortar",1,0)),0, IF(VLOOKUP(Trees[[#This Row],[Arbol]],Equipos!C:F, 2, FALSE)="Cortar",1,0))</f>
        <v>0</v>
      </c>
      <c r="AI584" s="167">
        <f t="array" aca="1" ref="AI584" ca="1">SUM(1*(NumCoupes=B584))</f>
        <v>2</v>
      </c>
    </row>
    <row r="585" spans="2:35">
      <c r="B585" s="154"/>
      <c r="C585" s="155"/>
      <c r="D585" s="156"/>
      <c r="E585" s="157"/>
      <c r="F585" s="158"/>
      <c r="G585" s="159"/>
      <c r="H585" s="154"/>
      <c r="I585" s="155"/>
      <c r="J585" s="156"/>
      <c r="K585" s="156"/>
      <c r="L585" s="154"/>
      <c r="M585" s="154"/>
      <c r="N585" s="154"/>
      <c r="O585" s="155"/>
      <c r="P585" s="160"/>
      <c r="Q585" s="154"/>
      <c r="R585" s="154"/>
      <c r="S585" s="154"/>
      <c r="T585" s="158"/>
      <c r="U585" s="159"/>
      <c r="V585" s="161"/>
      <c r="W585" s="161"/>
      <c r="X585" s="161"/>
      <c r="Y585" s="161"/>
      <c r="Z585" s="162">
        <f t="shared" si="27"/>
        <v>0</v>
      </c>
      <c r="AA585" s="163">
        <f t="shared" si="28"/>
        <v>0</v>
      </c>
      <c r="AB585" s="431">
        <f>(3.14/4)*(Trees[[#This Row],[Diam]]/100)^2</f>
        <v>0</v>
      </c>
      <c r="AC585" s="164">
        <f>Trees[[#This Row],[Volumen]]</f>
        <v>0</v>
      </c>
      <c r="AD585" s="165" t="str">
        <f t="shared" si="29"/>
        <v>D</v>
      </c>
      <c r="AE585" s="166">
        <f>Industrias!S588</f>
        <v>0</v>
      </c>
      <c r="AF585" s="167" cm="1">
        <f t="array" ref="AF585">NoteEcolo(U585)</f>
        <v>0</v>
      </c>
      <c r="AG585" s="167">
        <f>PI()*(Trees[[#This Row],[Diam]]/2)^2</f>
        <v>0</v>
      </c>
      <c r="AH585" s="167">
        <f>IF(ISNA(IF(VLOOKUP(Trees[[#This Row],[Arbol]],Equipos!C:F, 2, FALSE)="Cortar",1,0)),0, IF(VLOOKUP(Trees[[#This Row],[Arbol]],Equipos!C:F, 2, FALSE)="Cortar",1,0))</f>
        <v>0</v>
      </c>
      <c r="AI585" s="167">
        <f t="array" aca="1" ref="AI585" ca="1">SUM(1*(NumCoupes=B585))</f>
        <v>2</v>
      </c>
    </row>
    <row r="586" spans="2:35">
      <c r="B586" s="154"/>
      <c r="C586" s="155"/>
      <c r="D586" s="156"/>
      <c r="E586" s="157"/>
      <c r="F586" s="158"/>
      <c r="G586" s="159"/>
      <c r="H586" s="154"/>
      <c r="I586" s="155"/>
      <c r="J586" s="156"/>
      <c r="K586" s="156"/>
      <c r="L586" s="154"/>
      <c r="M586" s="154"/>
      <c r="N586" s="154"/>
      <c r="O586" s="155"/>
      <c r="P586" s="160"/>
      <c r="Q586" s="154"/>
      <c r="R586" s="154"/>
      <c r="S586" s="154"/>
      <c r="T586" s="158"/>
      <c r="U586" s="159"/>
      <c r="V586" s="161"/>
      <c r="W586" s="161"/>
      <c r="X586" s="161"/>
      <c r="Y586" s="161"/>
      <c r="Z586" s="162">
        <f t="shared" si="27"/>
        <v>0</v>
      </c>
      <c r="AA586" s="163">
        <f t="shared" si="28"/>
        <v>0</v>
      </c>
      <c r="AB586" s="431">
        <f>(3.14/4)*(Trees[[#This Row],[Diam]]/100)^2</f>
        <v>0</v>
      </c>
      <c r="AC586" s="164">
        <f>Trees[[#This Row],[Volumen]]</f>
        <v>0</v>
      </c>
      <c r="AD586" s="165" t="str">
        <f t="shared" si="29"/>
        <v>D</v>
      </c>
      <c r="AE586" s="166">
        <f>Industrias!S589</f>
        <v>0</v>
      </c>
      <c r="AF586" s="167" cm="1">
        <f t="array" ref="AF586">NoteEcolo(U586)</f>
        <v>0</v>
      </c>
      <c r="AG586" s="167">
        <f>PI()*(Trees[[#This Row],[Diam]]/2)^2</f>
        <v>0</v>
      </c>
      <c r="AH586" s="167">
        <f>IF(ISNA(IF(VLOOKUP(Trees[[#This Row],[Arbol]],Equipos!C:F, 2, FALSE)="Cortar",1,0)),0, IF(VLOOKUP(Trees[[#This Row],[Arbol]],Equipos!C:F, 2, FALSE)="Cortar",1,0))</f>
        <v>0</v>
      </c>
      <c r="AI586" s="167">
        <f t="array" aca="1" ref="AI586" ca="1">SUM(1*(NumCoupes=B586))</f>
        <v>2</v>
      </c>
    </row>
    <row r="587" spans="2:35">
      <c r="B587" s="154"/>
      <c r="C587" s="155"/>
      <c r="D587" s="156"/>
      <c r="E587" s="157"/>
      <c r="F587" s="158"/>
      <c r="G587" s="159"/>
      <c r="H587" s="154"/>
      <c r="I587" s="155"/>
      <c r="J587" s="156"/>
      <c r="K587" s="156"/>
      <c r="L587" s="154"/>
      <c r="M587" s="154"/>
      <c r="N587" s="154"/>
      <c r="O587" s="155"/>
      <c r="P587" s="160"/>
      <c r="Q587" s="154"/>
      <c r="R587" s="154"/>
      <c r="S587" s="154"/>
      <c r="T587" s="158"/>
      <c r="U587" s="159"/>
      <c r="V587" s="161"/>
      <c r="W587" s="161"/>
      <c r="X587" s="161"/>
      <c r="Y587" s="161"/>
      <c r="Z587" s="162">
        <f t="shared" si="27"/>
        <v>0</v>
      </c>
      <c r="AA587" s="163">
        <f t="shared" si="28"/>
        <v>0</v>
      </c>
      <c r="AB587" s="431">
        <f>(3.14/4)*(Trees[[#This Row],[Diam]]/100)^2</f>
        <v>0</v>
      </c>
      <c r="AC587" s="164">
        <f>Trees[[#This Row],[Volumen]]</f>
        <v>0</v>
      </c>
      <c r="AD587" s="165" t="str">
        <f t="shared" si="29"/>
        <v>D</v>
      </c>
      <c r="AE587" s="166">
        <f>Industrias!S590</f>
        <v>0</v>
      </c>
      <c r="AF587" s="167" cm="1">
        <f t="array" ref="AF587">NoteEcolo(U587)</f>
        <v>0</v>
      </c>
      <c r="AG587" s="167">
        <f>PI()*(Trees[[#This Row],[Diam]]/2)^2</f>
        <v>0</v>
      </c>
      <c r="AH587" s="167">
        <f>IF(ISNA(IF(VLOOKUP(Trees[[#This Row],[Arbol]],Equipos!C:F, 2, FALSE)="Cortar",1,0)),0, IF(VLOOKUP(Trees[[#This Row],[Arbol]],Equipos!C:F, 2, FALSE)="Cortar",1,0))</f>
        <v>0</v>
      </c>
      <c r="AI587" s="167">
        <f t="array" aca="1" ref="AI587" ca="1">SUM(1*(NumCoupes=B587))</f>
        <v>2</v>
      </c>
    </row>
    <row r="588" spans="2:35">
      <c r="B588" s="154"/>
      <c r="C588" s="155"/>
      <c r="D588" s="156"/>
      <c r="E588" s="157"/>
      <c r="F588" s="158"/>
      <c r="G588" s="159"/>
      <c r="H588" s="154"/>
      <c r="I588" s="155"/>
      <c r="J588" s="156"/>
      <c r="K588" s="156"/>
      <c r="L588" s="154"/>
      <c r="M588" s="154"/>
      <c r="N588" s="154"/>
      <c r="O588" s="155"/>
      <c r="P588" s="160"/>
      <c r="Q588" s="154"/>
      <c r="R588" s="154"/>
      <c r="S588" s="154"/>
      <c r="T588" s="158"/>
      <c r="U588" s="159"/>
      <c r="V588" s="161"/>
      <c r="W588" s="161"/>
      <c r="X588" s="161"/>
      <c r="Y588" s="161"/>
      <c r="Z588" s="162">
        <f t="shared" si="27"/>
        <v>0</v>
      </c>
      <c r="AA588" s="163">
        <f t="shared" si="28"/>
        <v>0</v>
      </c>
      <c r="AB588" s="431">
        <f>(3.14/4)*(Trees[[#This Row],[Diam]]/100)^2</f>
        <v>0</v>
      </c>
      <c r="AC588" s="164">
        <f>Trees[[#This Row],[Volumen]]</f>
        <v>0</v>
      </c>
      <c r="AD588" s="165" t="str">
        <f t="shared" si="29"/>
        <v>D</v>
      </c>
      <c r="AE588" s="166">
        <f>Industrias!S591</f>
        <v>0</v>
      </c>
      <c r="AF588" s="167" cm="1">
        <f t="array" ref="AF588">NoteEcolo(U588)</f>
        <v>0</v>
      </c>
      <c r="AG588" s="167">
        <f>PI()*(Trees[[#This Row],[Diam]]/2)^2</f>
        <v>0</v>
      </c>
      <c r="AH588" s="167">
        <f>IF(ISNA(IF(VLOOKUP(Trees[[#This Row],[Arbol]],Equipos!C:F, 2, FALSE)="Cortar",1,0)),0, IF(VLOOKUP(Trees[[#This Row],[Arbol]],Equipos!C:F, 2, FALSE)="Cortar",1,0))</f>
        <v>0</v>
      </c>
      <c r="AI588" s="167">
        <f t="array" aca="1" ref="AI588" ca="1">SUM(1*(NumCoupes=B588))</f>
        <v>2</v>
      </c>
    </row>
    <row r="589" spans="2:35">
      <c r="B589" s="154"/>
      <c r="C589" s="155"/>
      <c r="D589" s="156"/>
      <c r="E589" s="157"/>
      <c r="F589" s="158"/>
      <c r="G589" s="159"/>
      <c r="H589" s="154"/>
      <c r="I589" s="155"/>
      <c r="J589" s="156"/>
      <c r="K589" s="156"/>
      <c r="L589" s="154"/>
      <c r="M589" s="154"/>
      <c r="N589" s="154"/>
      <c r="O589" s="155"/>
      <c r="P589" s="160"/>
      <c r="Q589" s="154"/>
      <c r="R589" s="154"/>
      <c r="S589" s="154"/>
      <c r="T589" s="158"/>
      <c r="U589" s="159"/>
      <c r="V589" s="161"/>
      <c r="W589" s="161"/>
      <c r="X589" s="161"/>
      <c r="Y589" s="161"/>
      <c r="Z589" s="162">
        <f t="shared" si="27"/>
        <v>0</v>
      </c>
      <c r="AA589" s="163">
        <f t="shared" si="28"/>
        <v>0</v>
      </c>
      <c r="AB589" s="431">
        <f>(3.14/4)*(Trees[[#This Row],[Diam]]/100)^2</f>
        <v>0</v>
      </c>
      <c r="AC589" s="164">
        <f>Trees[[#This Row],[Volumen]]</f>
        <v>0</v>
      </c>
      <c r="AD589" s="165" t="str">
        <f t="shared" si="29"/>
        <v>D</v>
      </c>
      <c r="AE589" s="166">
        <f>Industrias!S592</f>
        <v>0</v>
      </c>
      <c r="AF589" s="167" cm="1">
        <f t="array" ref="AF589">NoteEcolo(U589)</f>
        <v>0</v>
      </c>
      <c r="AG589" s="167">
        <f>PI()*(Trees[[#This Row],[Diam]]/2)^2</f>
        <v>0</v>
      </c>
      <c r="AH589" s="167">
        <f>IF(ISNA(IF(VLOOKUP(Trees[[#This Row],[Arbol]],Equipos!C:F, 2, FALSE)="Cortar",1,0)),0, IF(VLOOKUP(Trees[[#This Row],[Arbol]],Equipos!C:F, 2, FALSE)="Cortar",1,0))</f>
        <v>0</v>
      </c>
      <c r="AI589" s="167">
        <f t="array" aca="1" ref="AI589" ca="1">SUM(1*(NumCoupes=B589))</f>
        <v>2</v>
      </c>
    </row>
    <row r="590" spans="2:35">
      <c r="B590" s="154"/>
      <c r="C590" s="155"/>
      <c r="D590" s="156"/>
      <c r="E590" s="157"/>
      <c r="F590" s="158"/>
      <c r="G590" s="159"/>
      <c r="H590" s="154"/>
      <c r="I590" s="155"/>
      <c r="J590" s="156"/>
      <c r="K590" s="156"/>
      <c r="L590" s="154"/>
      <c r="M590" s="154"/>
      <c r="N590" s="154"/>
      <c r="O590" s="155"/>
      <c r="P590" s="160"/>
      <c r="Q590" s="154"/>
      <c r="R590" s="154"/>
      <c r="S590" s="154"/>
      <c r="T590" s="158"/>
      <c r="U590" s="159"/>
      <c r="V590" s="161"/>
      <c r="W590" s="161"/>
      <c r="X590" s="161"/>
      <c r="Y590" s="161"/>
      <c r="Z590" s="162">
        <f t="shared" si="27"/>
        <v>0</v>
      </c>
      <c r="AA590" s="163">
        <f t="shared" si="28"/>
        <v>0</v>
      </c>
      <c r="AB590" s="431">
        <f>(3.14/4)*(Trees[[#This Row],[Diam]]/100)^2</f>
        <v>0</v>
      </c>
      <c r="AC590" s="164">
        <f>Trees[[#This Row],[Volumen]]</f>
        <v>0</v>
      </c>
      <c r="AD590" s="165" t="str">
        <f t="shared" si="29"/>
        <v>D</v>
      </c>
      <c r="AE590" s="166">
        <f>Industrias!S593</f>
        <v>0</v>
      </c>
      <c r="AF590" s="167" cm="1">
        <f t="array" ref="AF590">NoteEcolo(U590)</f>
        <v>0</v>
      </c>
      <c r="AG590" s="167">
        <f>PI()*(Trees[[#This Row],[Diam]]/2)^2</f>
        <v>0</v>
      </c>
      <c r="AH590" s="167">
        <f>IF(ISNA(IF(VLOOKUP(Trees[[#This Row],[Arbol]],Equipos!C:F, 2, FALSE)="Cortar",1,0)),0, IF(VLOOKUP(Trees[[#This Row],[Arbol]],Equipos!C:F, 2, FALSE)="Cortar",1,0))</f>
        <v>0</v>
      </c>
      <c r="AI590" s="167">
        <f t="array" aca="1" ref="AI590" ca="1">SUM(1*(NumCoupes=B590))</f>
        <v>2</v>
      </c>
    </row>
    <row r="591" spans="2:35">
      <c r="B591" s="154"/>
      <c r="C591" s="155"/>
      <c r="D591" s="156"/>
      <c r="E591" s="157"/>
      <c r="F591" s="158"/>
      <c r="G591" s="159"/>
      <c r="H591" s="154"/>
      <c r="I591" s="155"/>
      <c r="J591" s="156"/>
      <c r="K591" s="156"/>
      <c r="L591" s="154"/>
      <c r="M591" s="154"/>
      <c r="N591" s="154"/>
      <c r="O591" s="155"/>
      <c r="P591" s="160"/>
      <c r="Q591" s="154"/>
      <c r="R591" s="154"/>
      <c r="S591" s="154"/>
      <c r="T591" s="158"/>
      <c r="U591" s="159"/>
      <c r="V591" s="161"/>
      <c r="W591" s="161"/>
      <c r="X591" s="161"/>
      <c r="Y591" s="161"/>
      <c r="Z591" s="162">
        <f t="shared" si="27"/>
        <v>0</v>
      </c>
      <c r="AA591" s="163">
        <f t="shared" si="28"/>
        <v>0</v>
      </c>
      <c r="AB591" s="431">
        <f>(3.14/4)*(Trees[[#This Row],[Diam]]/100)^2</f>
        <v>0</v>
      </c>
      <c r="AC591" s="164">
        <f>Trees[[#This Row],[Volumen]]</f>
        <v>0</v>
      </c>
      <c r="AD591" s="165" t="str">
        <f t="shared" si="29"/>
        <v>D</v>
      </c>
      <c r="AE591" s="166">
        <f>Industrias!S594</f>
        <v>0</v>
      </c>
      <c r="AF591" s="167" cm="1">
        <f t="array" ref="AF591">NoteEcolo(U591)</f>
        <v>0</v>
      </c>
      <c r="AG591" s="167">
        <f>PI()*(Trees[[#This Row],[Diam]]/2)^2</f>
        <v>0</v>
      </c>
      <c r="AH591" s="167">
        <f>IF(ISNA(IF(VLOOKUP(Trees[[#This Row],[Arbol]],Equipos!C:F, 2, FALSE)="Cortar",1,0)),0, IF(VLOOKUP(Trees[[#This Row],[Arbol]],Equipos!C:F, 2, FALSE)="Cortar",1,0))</f>
        <v>0</v>
      </c>
      <c r="AI591" s="167">
        <f t="array" aca="1" ref="AI591" ca="1">SUM(1*(NumCoupes=B591))</f>
        <v>2</v>
      </c>
    </row>
    <row r="592" spans="2:35">
      <c r="B592" s="154"/>
      <c r="C592" s="155"/>
      <c r="D592" s="156"/>
      <c r="E592" s="157"/>
      <c r="F592" s="158"/>
      <c r="G592" s="159"/>
      <c r="H592" s="154"/>
      <c r="I592" s="155"/>
      <c r="J592" s="156"/>
      <c r="K592" s="156"/>
      <c r="L592" s="154"/>
      <c r="M592" s="154"/>
      <c r="N592" s="154"/>
      <c r="O592" s="155"/>
      <c r="P592" s="160"/>
      <c r="Q592" s="154"/>
      <c r="R592" s="154"/>
      <c r="S592" s="154"/>
      <c r="T592" s="158"/>
      <c r="U592" s="159"/>
      <c r="V592" s="161"/>
      <c r="W592" s="161"/>
      <c r="X592" s="161"/>
      <c r="Y592" s="161"/>
      <c r="Z592" s="162">
        <f t="shared" si="27"/>
        <v>0</v>
      </c>
      <c r="AA592" s="163">
        <f t="shared" si="28"/>
        <v>0</v>
      </c>
      <c r="AB592" s="431">
        <f>(3.14/4)*(Trees[[#This Row],[Diam]]/100)^2</f>
        <v>0</v>
      </c>
      <c r="AC592" s="164">
        <f>Trees[[#This Row],[Volumen]]</f>
        <v>0</v>
      </c>
      <c r="AD592" s="165" t="str">
        <f t="shared" si="29"/>
        <v>D</v>
      </c>
      <c r="AE592" s="166">
        <f>Industrias!S595</f>
        <v>0</v>
      </c>
      <c r="AF592" s="167" cm="1">
        <f t="array" ref="AF592">NoteEcolo(U592)</f>
        <v>0</v>
      </c>
      <c r="AG592" s="167">
        <f>PI()*(Trees[[#This Row],[Diam]]/2)^2</f>
        <v>0</v>
      </c>
      <c r="AH592" s="167">
        <f>IF(ISNA(IF(VLOOKUP(Trees[[#This Row],[Arbol]],Equipos!C:F, 2, FALSE)="Cortar",1,0)),0, IF(VLOOKUP(Trees[[#This Row],[Arbol]],Equipos!C:F, 2, FALSE)="Cortar",1,0))</f>
        <v>0</v>
      </c>
      <c r="AI592" s="167">
        <f t="array" aca="1" ref="AI592" ca="1">SUM(1*(NumCoupes=B592))</f>
        <v>2</v>
      </c>
    </row>
    <row r="593" spans="2:35">
      <c r="B593" s="154"/>
      <c r="C593" s="155"/>
      <c r="D593" s="156"/>
      <c r="E593" s="157"/>
      <c r="F593" s="158"/>
      <c r="G593" s="159"/>
      <c r="H593" s="154"/>
      <c r="I593" s="155"/>
      <c r="J593" s="156"/>
      <c r="K593" s="156"/>
      <c r="L593" s="154"/>
      <c r="M593" s="154"/>
      <c r="N593" s="154"/>
      <c r="O593" s="155"/>
      <c r="P593" s="160"/>
      <c r="Q593" s="154"/>
      <c r="R593" s="154"/>
      <c r="S593" s="154"/>
      <c r="T593" s="158"/>
      <c r="U593" s="159"/>
      <c r="V593" s="161"/>
      <c r="W593" s="161"/>
      <c r="X593" s="161"/>
      <c r="Y593" s="161"/>
      <c r="Z593" s="162">
        <f t="shared" si="27"/>
        <v>0</v>
      </c>
      <c r="AA593" s="163">
        <f t="shared" si="28"/>
        <v>0</v>
      </c>
      <c r="AB593" s="431">
        <f>(3.14/4)*(Trees[[#This Row],[Diam]]/100)^2</f>
        <v>0</v>
      </c>
      <c r="AC593" s="164">
        <f>Trees[[#This Row],[Volumen]]</f>
        <v>0</v>
      </c>
      <c r="AD593" s="165" t="str">
        <f t="shared" si="29"/>
        <v>D</v>
      </c>
      <c r="AE593" s="166">
        <f>Industrias!S596</f>
        <v>0</v>
      </c>
      <c r="AF593" s="167" cm="1">
        <f t="array" ref="AF593">NoteEcolo(U593)</f>
        <v>0</v>
      </c>
      <c r="AG593" s="167">
        <f>PI()*(Trees[[#This Row],[Diam]]/2)^2</f>
        <v>0</v>
      </c>
      <c r="AH593" s="167">
        <f>IF(ISNA(IF(VLOOKUP(Trees[[#This Row],[Arbol]],Equipos!C:F, 2, FALSE)="Cortar",1,0)),0, IF(VLOOKUP(Trees[[#This Row],[Arbol]],Equipos!C:F, 2, FALSE)="Cortar",1,0))</f>
        <v>0</v>
      </c>
      <c r="AI593" s="167">
        <f t="array" aca="1" ref="AI593" ca="1">SUM(1*(NumCoupes=B593))</f>
        <v>2</v>
      </c>
    </row>
    <row r="594" spans="2:35">
      <c r="B594" s="154"/>
      <c r="C594" s="155"/>
      <c r="D594" s="156"/>
      <c r="E594" s="157"/>
      <c r="F594" s="158"/>
      <c r="G594" s="159"/>
      <c r="H594" s="154"/>
      <c r="I594" s="155"/>
      <c r="J594" s="156"/>
      <c r="K594" s="156"/>
      <c r="L594" s="154"/>
      <c r="M594" s="154"/>
      <c r="N594" s="154"/>
      <c r="O594" s="155"/>
      <c r="P594" s="160"/>
      <c r="Q594" s="154"/>
      <c r="R594" s="154"/>
      <c r="S594" s="154"/>
      <c r="T594" s="158"/>
      <c r="U594" s="159"/>
      <c r="V594" s="161"/>
      <c r="W594" s="161"/>
      <c r="X594" s="161"/>
      <c r="Y594" s="161"/>
      <c r="Z594" s="162">
        <f t="shared" si="27"/>
        <v>0</v>
      </c>
      <c r="AA594" s="163">
        <f t="shared" si="28"/>
        <v>0</v>
      </c>
      <c r="AB594" s="431">
        <f>(3.14/4)*(Trees[[#This Row],[Diam]]/100)^2</f>
        <v>0</v>
      </c>
      <c r="AC594" s="164">
        <f>Trees[[#This Row],[Volumen]]</f>
        <v>0</v>
      </c>
      <c r="AD594" s="165" t="str">
        <f t="shared" si="29"/>
        <v>D</v>
      </c>
      <c r="AE594" s="166">
        <f>Industrias!S597</f>
        <v>0</v>
      </c>
      <c r="AF594" s="167" cm="1">
        <f t="array" ref="AF594">NoteEcolo(U594)</f>
        <v>0</v>
      </c>
      <c r="AG594" s="167">
        <f>PI()*(Trees[[#This Row],[Diam]]/2)^2</f>
        <v>0</v>
      </c>
      <c r="AH594" s="167">
        <f>IF(ISNA(IF(VLOOKUP(Trees[[#This Row],[Arbol]],Equipos!C:F, 2, FALSE)="Cortar",1,0)),0, IF(VLOOKUP(Trees[[#This Row],[Arbol]],Equipos!C:F, 2, FALSE)="Cortar",1,0))</f>
        <v>0</v>
      </c>
      <c r="AI594" s="167">
        <f t="array" aca="1" ref="AI594" ca="1">SUM(1*(NumCoupes=B594))</f>
        <v>2</v>
      </c>
    </row>
    <row r="595" spans="2:35">
      <c r="B595" s="154"/>
      <c r="C595" s="155"/>
      <c r="D595" s="156"/>
      <c r="E595" s="157"/>
      <c r="F595" s="158"/>
      <c r="G595" s="159"/>
      <c r="H595" s="154"/>
      <c r="I595" s="155"/>
      <c r="J595" s="156"/>
      <c r="K595" s="156"/>
      <c r="L595" s="154"/>
      <c r="M595" s="154"/>
      <c r="N595" s="154"/>
      <c r="O595" s="155"/>
      <c r="P595" s="160"/>
      <c r="Q595" s="154"/>
      <c r="R595" s="154"/>
      <c r="S595" s="154"/>
      <c r="T595" s="158"/>
      <c r="U595" s="159"/>
      <c r="V595" s="161"/>
      <c r="W595" s="161"/>
      <c r="X595" s="161"/>
      <c r="Y595" s="161"/>
      <c r="Z595" s="162">
        <f t="shared" si="27"/>
        <v>0</v>
      </c>
      <c r="AA595" s="163">
        <f t="shared" si="28"/>
        <v>0</v>
      </c>
      <c r="AB595" s="431">
        <f>(3.14/4)*(Trees[[#This Row],[Diam]]/100)^2</f>
        <v>0</v>
      </c>
      <c r="AC595" s="164">
        <f>Trees[[#This Row],[Volumen]]</f>
        <v>0</v>
      </c>
      <c r="AD595" s="165" t="str">
        <f t="shared" si="29"/>
        <v>D</v>
      </c>
      <c r="AE595" s="166">
        <f>Industrias!S598</f>
        <v>0</v>
      </c>
      <c r="AF595" s="167" cm="1">
        <f t="array" ref="AF595">NoteEcolo(U595)</f>
        <v>0</v>
      </c>
      <c r="AG595" s="167">
        <f>PI()*(Trees[[#This Row],[Diam]]/2)^2</f>
        <v>0</v>
      </c>
      <c r="AH595" s="167">
        <f>IF(ISNA(IF(VLOOKUP(Trees[[#This Row],[Arbol]],Equipos!C:F, 2, FALSE)="Cortar",1,0)),0, IF(VLOOKUP(Trees[[#This Row],[Arbol]],Equipos!C:F, 2, FALSE)="Cortar",1,0))</f>
        <v>0</v>
      </c>
      <c r="AI595" s="167">
        <f t="array" aca="1" ref="AI595" ca="1">SUM(1*(NumCoupes=B595))</f>
        <v>2</v>
      </c>
    </row>
    <row r="596" spans="2:35">
      <c r="B596" s="154"/>
      <c r="C596" s="155"/>
      <c r="D596" s="156"/>
      <c r="E596" s="157"/>
      <c r="F596" s="158"/>
      <c r="G596" s="159"/>
      <c r="H596" s="154"/>
      <c r="I596" s="155"/>
      <c r="J596" s="156"/>
      <c r="K596" s="156"/>
      <c r="L596" s="154"/>
      <c r="M596" s="154"/>
      <c r="N596" s="154"/>
      <c r="O596" s="155"/>
      <c r="P596" s="160"/>
      <c r="Q596" s="154"/>
      <c r="R596" s="154"/>
      <c r="S596" s="154"/>
      <c r="T596" s="158"/>
      <c r="U596" s="159"/>
      <c r="V596" s="161"/>
      <c r="W596" s="161"/>
      <c r="X596" s="161"/>
      <c r="Y596" s="161"/>
      <c r="Z596" s="162">
        <f t="shared" si="27"/>
        <v>0</v>
      </c>
      <c r="AA596" s="163">
        <f t="shared" si="28"/>
        <v>0</v>
      </c>
      <c r="AB596" s="431">
        <f>(3.14/4)*(Trees[[#This Row],[Diam]]/100)^2</f>
        <v>0</v>
      </c>
      <c r="AC596" s="164">
        <f>Trees[[#This Row],[Volumen]]</f>
        <v>0</v>
      </c>
      <c r="AD596" s="165" t="str">
        <f t="shared" si="29"/>
        <v>D</v>
      </c>
      <c r="AE596" s="166">
        <f>Industrias!S599</f>
        <v>0</v>
      </c>
      <c r="AF596" s="167" cm="1">
        <f t="array" ref="AF596">NoteEcolo(U596)</f>
        <v>0</v>
      </c>
      <c r="AG596" s="167">
        <f>PI()*(Trees[[#This Row],[Diam]]/2)^2</f>
        <v>0</v>
      </c>
      <c r="AH596" s="167">
        <f>IF(ISNA(IF(VLOOKUP(Trees[[#This Row],[Arbol]],Equipos!C:F, 2, FALSE)="Cortar",1,0)),0, IF(VLOOKUP(Trees[[#This Row],[Arbol]],Equipos!C:F, 2, FALSE)="Cortar",1,0))</f>
        <v>0</v>
      </c>
      <c r="AI596" s="167">
        <f t="array" aca="1" ref="AI596" ca="1">SUM(1*(NumCoupes=B596))</f>
        <v>2</v>
      </c>
    </row>
    <row r="597" spans="2:35">
      <c r="B597" s="154"/>
      <c r="C597" s="155"/>
      <c r="D597" s="156"/>
      <c r="E597" s="157"/>
      <c r="F597" s="158"/>
      <c r="G597" s="159"/>
      <c r="H597" s="154"/>
      <c r="I597" s="155"/>
      <c r="J597" s="156"/>
      <c r="K597" s="156"/>
      <c r="L597" s="154"/>
      <c r="M597" s="154"/>
      <c r="N597" s="154"/>
      <c r="O597" s="155"/>
      <c r="P597" s="160"/>
      <c r="Q597" s="154"/>
      <c r="R597" s="154"/>
      <c r="S597" s="154"/>
      <c r="T597" s="158"/>
      <c r="U597" s="159"/>
      <c r="V597" s="161"/>
      <c r="W597" s="161"/>
      <c r="X597" s="161"/>
      <c r="Y597" s="161"/>
      <c r="Z597" s="162">
        <f t="shared" si="27"/>
        <v>0</v>
      </c>
      <c r="AA597" s="163">
        <f t="shared" si="28"/>
        <v>0</v>
      </c>
      <c r="AB597" s="431">
        <f>(3.14/4)*(Trees[[#This Row],[Diam]]/100)^2</f>
        <v>0</v>
      </c>
      <c r="AC597" s="164">
        <f>Trees[[#This Row],[Volumen]]</f>
        <v>0</v>
      </c>
      <c r="AD597" s="165" t="str">
        <f t="shared" si="29"/>
        <v>D</v>
      </c>
      <c r="AE597" s="166">
        <f>Industrias!S600</f>
        <v>0</v>
      </c>
      <c r="AF597" s="167" cm="1">
        <f t="array" ref="AF597">NoteEcolo(U597)</f>
        <v>0</v>
      </c>
      <c r="AG597" s="167">
        <f>PI()*(Trees[[#This Row],[Diam]]/2)^2</f>
        <v>0</v>
      </c>
      <c r="AH597" s="167">
        <f>IF(ISNA(IF(VLOOKUP(Trees[[#This Row],[Arbol]],Equipos!C:F, 2, FALSE)="Cortar",1,0)),0, IF(VLOOKUP(Trees[[#This Row],[Arbol]],Equipos!C:F, 2, FALSE)="Cortar",1,0))</f>
        <v>0</v>
      </c>
      <c r="AI597" s="167">
        <f t="array" aca="1" ref="AI597" ca="1">SUM(1*(NumCoupes=B597))</f>
        <v>2</v>
      </c>
    </row>
    <row r="598" spans="2:35">
      <c r="B598" s="154"/>
      <c r="C598" s="155"/>
      <c r="D598" s="156"/>
      <c r="E598" s="157"/>
      <c r="F598" s="158"/>
      <c r="G598" s="159"/>
      <c r="H598" s="154"/>
      <c r="I598" s="155"/>
      <c r="J598" s="156"/>
      <c r="K598" s="156"/>
      <c r="L598" s="154"/>
      <c r="M598" s="154"/>
      <c r="N598" s="154"/>
      <c r="O598" s="155"/>
      <c r="P598" s="160"/>
      <c r="Q598" s="154"/>
      <c r="R598" s="154"/>
      <c r="S598" s="154"/>
      <c r="T598" s="158"/>
      <c r="U598" s="159"/>
      <c r="V598" s="161"/>
      <c r="W598" s="161"/>
      <c r="X598" s="161"/>
      <c r="Y598" s="161"/>
      <c r="Z598" s="162">
        <f t="shared" si="27"/>
        <v>0</v>
      </c>
      <c r="AA598" s="163">
        <f t="shared" si="28"/>
        <v>0</v>
      </c>
      <c r="AB598" s="431">
        <f>(3.14/4)*(Trees[[#This Row],[Diam]]/100)^2</f>
        <v>0</v>
      </c>
      <c r="AC598" s="164">
        <f>Trees[[#This Row],[Volumen]]</f>
        <v>0</v>
      </c>
      <c r="AD598" s="165" t="str">
        <f t="shared" si="29"/>
        <v>D</v>
      </c>
      <c r="AE598" s="166">
        <f>Industrias!S601</f>
        <v>0</v>
      </c>
      <c r="AF598" s="167" cm="1">
        <f t="array" ref="AF598">NoteEcolo(U598)</f>
        <v>0</v>
      </c>
      <c r="AG598" s="167">
        <f>PI()*(Trees[[#This Row],[Diam]]/2)^2</f>
        <v>0</v>
      </c>
      <c r="AH598" s="167">
        <f>IF(ISNA(IF(VLOOKUP(Trees[[#This Row],[Arbol]],Equipos!C:F, 2, FALSE)="Cortar",1,0)),0, IF(VLOOKUP(Trees[[#This Row],[Arbol]],Equipos!C:F, 2, FALSE)="Cortar",1,0))</f>
        <v>0</v>
      </c>
      <c r="AI598" s="167">
        <f t="array" aca="1" ref="AI598" ca="1">SUM(1*(NumCoupes=B598))</f>
        <v>2</v>
      </c>
    </row>
    <row r="599" spans="2:35">
      <c r="B599" s="154"/>
      <c r="C599" s="155"/>
      <c r="D599" s="156"/>
      <c r="E599" s="157"/>
      <c r="F599" s="158"/>
      <c r="G599" s="159"/>
      <c r="H599" s="154"/>
      <c r="I599" s="155"/>
      <c r="J599" s="156"/>
      <c r="K599" s="156"/>
      <c r="L599" s="154"/>
      <c r="M599" s="154"/>
      <c r="N599" s="154"/>
      <c r="O599" s="155"/>
      <c r="P599" s="160"/>
      <c r="Q599" s="154"/>
      <c r="R599" s="154"/>
      <c r="S599" s="154"/>
      <c r="T599" s="158"/>
      <c r="U599" s="159"/>
      <c r="V599" s="161"/>
      <c r="W599" s="161"/>
      <c r="X599" s="161"/>
      <c r="Y599" s="161"/>
      <c r="Z599" s="162">
        <f t="shared" si="27"/>
        <v>0</v>
      </c>
      <c r="AA599" s="163">
        <f t="shared" si="28"/>
        <v>0</v>
      </c>
      <c r="AB599" s="431">
        <f>(3.14/4)*(Trees[[#This Row],[Diam]]/100)^2</f>
        <v>0</v>
      </c>
      <c r="AC599" s="164">
        <f>Trees[[#This Row],[Volumen]]</f>
        <v>0</v>
      </c>
      <c r="AD599" s="165" t="str">
        <f t="shared" si="29"/>
        <v>D</v>
      </c>
      <c r="AE599" s="166">
        <f>Industrias!S602</f>
        <v>0</v>
      </c>
      <c r="AF599" s="167" cm="1">
        <f t="array" ref="AF599">NoteEcolo(U599)</f>
        <v>0</v>
      </c>
      <c r="AG599" s="167">
        <f>PI()*(Trees[[#This Row],[Diam]]/2)^2</f>
        <v>0</v>
      </c>
      <c r="AH599" s="167">
        <f>IF(ISNA(IF(VLOOKUP(Trees[[#This Row],[Arbol]],Equipos!C:F, 2, FALSE)="Cortar",1,0)),0, IF(VLOOKUP(Trees[[#This Row],[Arbol]],Equipos!C:F, 2, FALSE)="Cortar",1,0))</f>
        <v>0</v>
      </c>
      <c r="AI599" s="167">
        <f t="array" aca="1" ref="AI599" ca="1">SUM(1*(NumCoupes=B599))</f>
        <v>2</v>
      </c>
    </row>
    <row r="600" spans="2:35">
      <c r="B600" s="154"/>
      <c r="C600" s="155"/>
      <c r="D600" s="156"/>
      <c r="E600" s="157"/>
      <c r="F600" s="158"/>
      <c r="G600" s="159"/>
      <c r="H600" s="154"/>
      <c r="I600" s="155"/>
      <c r="J600" s="156"/>
      <c r="K600" s="156"/>
      <c r="L600" s="154"/>
      <c r="M600" s="154"/>
      <c r="N600" s="154"/>
      <c r="O600" s="155"/>
      <c r="P600" s="160"/>
      <c r="Q600" s="154"/>
      <c r="R600" s="154"/>
      <c r="S600" s="154"/>
      <c r="T600" s="158"/>
      <c r="U600" s="159"/>
      <c r="V600" s="161"/>
      <c r="W600" s="161"/>
      <c r="X600" s="161"/>
      <c r="Y600" s="161"/>
      <c r="Z600" s="162">
        <f t="shared" si="27"/>
        <v>0</v>
      </c>
      <c r="AA600" s="163">
        <f t="shared" si="28"/>
        <v>0</v>
      </c>
      <c r="AB600" s="431">
        <f>(3.14/4)*(Trees[[#This Row],[Diam]]/100)^2</f>
        <v>0</v>
      </c>
      <c r="AC600" s="164">
        <f>Trees[[#This Row],[Volumen]]</f>
        <v>0</v>
      </c>
      <c r="AD600" s="165" t="str">
        <f t="shared" si="29"/>
        <v>D</v>
      </c>
      <c r="AE600" s="166">
        <f>Industrias!S603</f>
        <v>0</v>
      </c>
      <c r="AF600" s="167" cm="1">
        <f t="array" ref="AF600">NoteEcolo(U600)</f>
        <v>0</v>
      </c>
      <c r="AG600" s="167">
        <f>PI()*(Trees[[#This Row],[Diam]]/2)^2</f>
        <v>0</v>
      </c>
      <c r="AH600" s="167">
        <f>IF(ISNA(IF(VLOOKUP(Trees[[#This Row],[Arbol]],Equipos!C:F, 2, FALSE)="Cortar",1,0)),0, IF(VLOOKUP(Trees[[#This Row],[Arbol]],Equipos!C:F, 2, FALSE)="Cortar",1,0))</f>
        <v>0</v>
      </c>
      <c r="AI600" s="167">
        <f t="array" aca="1" ref="AI600" ca="1">SUM(1*(NumCoupes=B600))</f>
        <v>2</v>
      </c>
    </row>
    <row r="601" spans="2:35">
      <c r="B601" s="154"/>
      <c r="C601" s="155"/>
      <c r="D601" s="156"/>
      <c r="E601" s="157"/>
      <c r="F601" s="158"/>
      <c r="G601" s="159"/>
      <c r="H601" s="154"/>
      <c r="I601" s="155"/>
      <c r="J601" s="156"/>
      <c r="K601" s="156"/>
      <c r="L601" s="154"/>
      <c r="M601" s="154"/>
      <c r="N601" s="154"/>
      <c r="O601" s="155"/>
      <c r="P601" s="160"/>
      <c r="Q601" s="154"/>
      <c r="R601" s="154"/>
      <c r="S601" s="154"/>
      <c r="T601" s="158"/>
      <c r="U601" s="159"/>
      <c r="V601" s="161"/>
      <c r="W601" s="161"/>
      <c r="X601" s="161"/>
      <c r="Y601" s="161"/>
      <c r="Z601" s="162">
        <f t="shared" si="27"/>
        <v>0</v>
      </c>
      <c r="AA601" s="163">
        <f t="shared" si="28"/>
        <v>0</v>
      </c>
      <c r="AB601" s="431">
        <f>(3.14/4)*(Trees[[#This Row],[Diam]]/100)^2</f>
        <v>0</v>
      </c>
      <c r="AC601" s="164">
        <f>Trees[[#This Row],[Volumen]]</f>
        <v>0</v>
      </c>
      <c r="AD601" s="165" t="str">
        <f t="shared" si="29"/>
        <v>D</v>
      </c>
      <c r="AE601" s="166">
        <f>Industrias!S604</f>
        <v>0</v>
      </c>
      <c r="AF601" s="167" cm="1">
        <f t="array" ref="AF601">NoteEcolo(U601)</f>
        <v>0</v>
      </c>
      <c r="AG601" s="167">
        <f>PI()*(Trees[[#This Row],[Diam]]/2)^2</f>
        <v>0</v>
      </c>
      <c r="AH601" s="167">
        <f>IF(ISNA(IF(VLOOKUP(Trees[[#This Row],[Arbol]],Equipos!C:F, 2, FALSE)="Cortar",1,0)),0, IF(VLOOKUP(Trees[[#This Row],[Arbol]],Equipos!C:F, 2, FALSE)="Cortar",1,0))</f>
        <v>0</v>
      </c>
      <c r="AI601" s="167">
        <f t="array" aca="1" ref="AI601" ca="1">SUM(1*(NumCoupes=B601))</f>
        <v>2</v>
      </c>
    </row>
    <row r="602" spans="2:35">
      <c r="B602" s="154"/>
      <c r="C602" s="155"/>
      <c r="D602" s="156"/>
      <c r="E602" s="157"/>
      <c r="F602" s="158"/>
      <c r="G602" s="159"/>
      <c r="H602" s="154"/>
      <c r="I602" s="155"/>
      <c r="J602" s="156"/>
      <c r="K602" s="156"/>
      <c r="L602" s="154"/>
      <c r="M602" s="154"/>
      <c r="N602" s="154"/>
      <c r="O602" s="155"/>
      <c r="P602" s="160"/>
      <c r="Q602" s="154"/>
      <c r="R602" s="154"/>
      <c r="S602" s="154"/>
      <c r="T602" s="158"/>
      <c r="U602" s="159"/>
      <c r="V602" s="161"/>
      <c r="W602" s="161"/>
      <c r="X602" s="161"/>
      <c r="Y602" s="161"/>
      <c r="Z602" s="162">
        <f t="shared" si="27"/>
        <v>0</v>
      </c>
      <c r="AA602" s="163">
        <f t="shared" si="28"/>
        <v>0</v>
      </c>
      <c r="AB602" s="431">
        <f>(3.14/4)*(Trees[[#This Row],[Diam]]/100)^2</f>
        <v>0</v>
      </c>
      <c r="AC602" s="164">
        <f>Trees[[#This Row],[Volumen]]</f>
        <v>0</v>
      </c>
      <c r="AD602" s="165" t="str">
        <f t="shared" si="29"/>
        <v>D</v>
      </c>
      <c r="AE602" s="166">
        <f>Industrias!S605</f>
        <v>0</v>
      </c>
      <c r="AF602" s="167" cm="1">
        <f t="array" ref="AF602">NoteEcolo(U602)</f>
        <v>0</v>
      </c>
      <c r="AG602" s="167">
        <f>PI()*(Trees[[#This Row],[Diam]]/2)^2</f>
        <v>0</v>
      </c>
      <c r="AH602" s="167">
        <f>IF(ISNA(IF(VLOOKUP(Trees[[#This Row],[Arbol]],Equipos!C:F, 2, FALSE)="Cortar",1,0)),0, IF(VLOOKUP(Trees[[#This Row],[Arbol]],Equipos!C:F, 2, FALSE)="Cortar",1,0))</f>
        <v>0</v>
      </c>
      <c r="AI602" s="167">
        <f t="array" aca="1" ref="AI602" ca="1">SUM(1*(NumCoupes=B602))</f>
        <v>2</v>
      </c>
    </row>
    <row r="603" spans="2:35">
      <c r="B603" s="154"/>
      <c r="C603" s="155"/>
      <c r="D603" s="156"/>
      <c r="E603" s="157"/>
      <c r="F603" s="158"/>
      <c r="G603" s="159"/>
      <c r="H603" s="154"/>
      <c r="I603" s="155"/>
      <c r="J603" s="156"/>
      <c r="K603" s="156"/>
      <c r="L603" s="154"/>
      <c r="M603" s="154"/>
      <c r="N603" s="154"/>
      <c r="O603" s="155"/>
      <c r="P603" s="160"/>
      <c r="Q603" s="154"/>
      <c r="R603" s="154"/>
      <c r="S603" s="154"/>
      <c r="T603" s="158"/>
      <c r="U603" s="159"/>
      <c r="V603" s="161"/>
      <c r="W603" s="161"/>
      <c r="X603" s="161"/>
      <c r="Y603" s="161"/>
      <c r="Z603" s="162">
        <f t="shared" si="27"/>
        <v>0</v>
      </c>
      <c r="AA603" s="163">
        <f t="shared" si="28"/>
        <v>0</v>
      </c>
      <c r="AB603" s="431">
        <f>(3.14/4)*(Trees[[#This Row],[Diam]]/100)^2</f>
        <v>0</v>
      </c>
      <c r="AC603" s="164">
        <f>Trees[[#This Row],[Volumen]]</f>
        <v>0</v>
      </c>
      <c r="AD603" s="165" t="str">
        <f t="shared" si="29"/>
        <v>D</v>
      </c>
      <c r="AE603" s="166">
        <f>Industrias!S606</f>
        <v>0</v>
      </c>
      <c r="AF603" s="167" cm="1">
        <f t="array" ref="AF603">NoteEcolo(U603)</f>
        <v>0</v>
      </c>
      <c r="AG603" s="167">
        <f>PI()*(Trees[[#This Row],[Diam]]/2)^2</f>
        <v>0</v>
      </c>
      <c r="AH603" s="167">
        <f>IF(ISNA(IF(VLOOKUP(Trees[[#This Row],[Arbol]],Equipos!C:F, 2, FALSE)="Cortar",1,0)),0, IF(VLOOKUP(Trees[[#This Row],[Arbol]],Equipos!C:F, 2, FALSE)="Cortar",1,0))</f>
        <v>0</v>
      </c>
      <c r="AI603" s="167">
        <f t="array" aca="1" ref="AI603" ca="1">SUM(1*(NumCoupes=B603))</f>
        <v>2</v>
      </c>
    </row>
    <row r="604" spans="2:35">
      <c r="B604" s="154"/>
      <c r="C604" s="155"/>
      <c r="D604" s="156"/>
      <c r="E604" s="157"/>
      <c r="F604" s="158"/>
      <c r="G604" s="159"/>
      <c r="H604" s="154"/>
      <c r="I604" s="155"/>
      <c r="J604" s="156"/>
      <c r="K604" s="156"/>
      <c r="L604" s="154"/>
      <c r="M604" s="154"/>
      <c r="N604" s="154"/>
      <c r="O604" s="155"/>
      <c r="P604" s="160"/>
      <c r="Q604" s="154"/>
      <c r="R604" s="154"/>
      <c r="S604" s="154"/>
      <c r="T604" s="158"/>
      <c r="U604" s="159"/>
      <c r="V604" s="161"/>
      <c r="W604" s="161"/>
      <c r="X604" s="161"/>
      <c r="Y604" s="161"/>
      <c r="Z604" s="162">
        <f t="shared" si="27"/>
        <v>0</v>
      </c>
      <c r="AA604" s="163">
        <f t="shared" si="28"/>
        <v>0</v>
      </c>
      <c r="AB604" s="431">
        <f>(3.14/4)*(Trees[[#This Row],[Diam]]/100)^2</f>
        <v>0</v>
      </c>
      <c r="AC604" s="164">
        <f>Trees[[#This Row],[Volumen]]</f>
        <v>0</v>
      </c>
      <c r="AD604" s="165" t="str">
        <f t="shared" si="29"/>
        <v>D</v>
      </c>
      <c r="AE604" s="166">
        <f>Industrias!S607</f>
        <v>0</v>
      </c>
      <c r="AF604" s="167" cm="1">
        <f t="array" ref="AF604">NoteEcolo(U604)</f>
        <v>0</v>
      </c>
      <c r="AG604" s="167">
        <f>PI()*(Trees[[#This Row],[Diam]]/2)^2</f>
        <v>0</v>
      </c>
      <c r="AH604" s="167">
        <f>IF(ISNA(IF(VLOOKUP(Trees[[#This Row],[Arbol]],Equipos!C:F, 2, FALSE)="Cortar",1,0)),0, IF(VLOOKUP(Trees[[#This Row],[Arbol]],Equipos!C:F, 2, FALSE)="Cortar",1,0))</f>
        <v>0</v>
      </c>
      <c r="AI604" s="167">
        <f t="array" aca="1" ref="AI604" ca="1">SUM(1*(NumCoupes=B604))</f>
        <v>2</v>
      </c>
    </row>
    <row r="605" spans="2:35">
      <c r="B605" s="154"/>
      <c r="C605" s="155"/>
      <c r="D605" s="156"/>
      <c r="E605" s="157"/>
      <c r="F605" s="158"/>
      <c r="G605" s="159"/>
      <c r="H605" s="154"/>
      <c r="I605" s="155"/>
      <c r="J605" s="156"/>
      <c r="K605" s="156"/>
      <c r="L605" s="154"/>
      <c r="M605" s="154"/>
      <c r="N605" s="154"/>
      <c r="O605" s="155"/>
      <c r="P605" s="160"/>
      <c r="Q605" s="154"/>
      <c r="R605" s="154"/>
      <c r="S605" s="154"/>
      <c r="T605" s="158"/>
      <c r="U605" s="159"/>
      <c r="V605" s="161"/>
      <c r="W605" s="161"/>
      <c r="X605" s="161"/>
      <c r="Y605" s="161"/>
      <c r="Z605" s="162">
        <f t="shared" si="27"/>
        <v>0</v>
      </c>
      <c r="AA605" s="163">
        <f t="shared" si="28"/>
        <v>0</v>
      </c>
      <c r="AB605" s="431">
        <f>(3.14/4)*(Trees[[#This Row],[Diam]]/100)^2</f>
        <v>0</v>
      </c>
      <c r="AC605" s="164">
        <f>Trees[[#This Row],[Volumen]]</f>
        <v>0</v>
      </c>
      <c r="AD605" s="165" t="str">
        <f t="shared" si="29"/>
        <v>D</v>
      </c>
      <c r="AE605" s="166">
        <f>Industrias!S608</f>
        <v>0</v>
      </c>
      <c r="AF605" s="167" cm="1">
        <f t="array" ref="AF605">NoteEcolo(U605)</f>
        <v>0</v>
      </c>
      <c r="AG605" s="167">
        <f>PI()*(Trees[[#This Row],[Diam]]/2)^2</f>
        <v>0</v>
      </c>
      <c r="AH605" s="167">
        <f>IF(ISNA(IF(VLOOKUP(Trees[[#This Row],[Arbol]],Equipos!C:F, 2, FALSE)="Cortar",1,0)),0, IF(VLOOKUP(Trees[[#This Row],[Arbol]],Equipos!C:F, 2, FALSE)="Cortar",1,0))</f>
        <v>0</v>
      </c>
      <c r="AI605" s="167">
        <f t="array" aca="1" ref="AI605" ca="1">SUM(1*(NumCoupes=B605))</f>
        <v>2</v>
      </c>
    </row>
    <row r="606" spans="2:35">
      <c r="B606" s="154"/>
      <c r="C606" s="155"/>
      <c r="D606" s="156"/>
      <c r="E606" s="157"/>
      <c r="F606" s="158"/>
      <c r="G606" s="159"/>
      <c r="H606" s="154"/>
      <c r="I606" s="155"/>
      <c r="J606" s="156"/>
      <c r="K606" s="156"/>
      <c r="L606" s="154"/>
      <c r="M606" s="154"/>
      <c r="N606" s="154"/>
      <c r="O606" s="155"/>
      <c r="P606" s="160"/>
      <c r="Q606" s="154"/>
      <c r="R606" s="154"/>
      <c r="S606" s="154"/>
      <c r="T606" s="158"/>
      <c r="U606" s="159"/>
      <c r="V606" s="161"/>
      <c r="W606" s="161"/>
      <c r="X606" s="161"/>
      <c r="Y606" s="161"/>
      <c r="Z606" s="162">
        <f t="shared" si="27"/>
        <v>0</v>
      </c>
      <c r="AA606" s="163">
        <f t="shared" si="28"/>
        <v>0</v>
      </c>
      <c r="AB606" s="431">
        <f>(3.14/4)*(Trees[[#This Row],[Diam]]/100)^2</f>
        <v>0</v>
      </c>
      <c r="AC606" s="164">
        <f>Trees[[#This Row],[Volumen]]</f>
        <v>0</v>
      </c>
      <c r="AD606" s="165" t="str">
        <f t="shared" si="29"/>
        <v>D</v>
      </c>
      <c r="AE606" s="166">
        <f>Industrias!S609</f>
        <v>0</v>
      </c>
      <c r="AF606" s="167" cm="1">
        <f t="array" ref="AF606">NoteEcolo(U606)</f>
        <v>0</v>
      </c>
      <c r="AG606" s="167">
        <f>PI()*(Trees[[#This Row],[Diam]]/2)^2</f>
        <v>0</v>
      </c>
      <c r="AH606" s="167">
        <f>IF(ISNA(IF(VLOOKUP(Trees[[#This Row],[Arbol]],Equipos!C:F, 2, FALSE)="Cortar",1,0)),0, IF(VLOOKUP(Trees[[#This Row],[Arbol]],Equipos!C:F, 2, FALSE)="Cortar",1,0))</f>
        <v>0</v>
      </c>
      <c r="AI606" s="167">
        <f t="array" aca="1" ref="AI606" ca="1">SUM(1*(NumCoupes=B606))</f>
        <v>2</v>
      </c>
    </row>
    <row r="607" spans="2:35">
      <c r="B607" s="154"/>
      <c r="C607" s="155"/>
      <c r="D607" s="156"/>
      <c r="E607" s="157"/>
      <c r="F607" s="158"/>
      <c r="G607" s="159"/>
      <c r="H607" s="154"/>
      <c r="I607" s="155"/>
      <c r="J607" s="156"/>
      <c r="K607" s="156"/>
      <c r="L607" s="154"/>
      <c r="M607" s="154"/>
      <c r="N607" s="154"/>
      <c r="O607" s="155"/>
      <c r="P607" s="160"/>
      <c r="Q607" s="154"/>
      <c r="R607" s="154"/>
      <c r="S607" s="154"/>
      <c r="T607" s="158"/>
      <c r="U607" s="159"/>
      <c r="V607" s="161"/>
      <c r="W607" s="161"/>
      <c r="X607" s="161"/>
      <c r="Y607" s="161"/>
      <c r="Z607" s="162">
        <f t="shared" si="27"/>
        <v>0</v>
      </c>
      <c r="AA607" s="163">
        <f t="shared" si="28"/>
        <v>0</v>
      </c>
      <c r="AB607" s="431">
        <f>(3.14/4)*(Trees[[#This Row],[Diam]]/100)^2</f>
        <v>0</v>
      </c>
      <c r="AC607" s="164">
        <f>Trees[[#This Row],[Volumen]]</f>
        <v>0</v>
      </c>
      <c r="AD607" s="165" t="str">
        <f t="shared" si="29"/>
        <v>D</v>
      </c>
      <c r="AE607" s="166">
        <f>Industrias!S610</f>
        <v>0</v>
      </c>
      <c r="AF607" s="167" cm="1">
        <f t="array" ref="AF607">NoteEcolo(U607)</f>
        <v>0</v>
      </c>
      <c r="AG607" s="167">
        <f>PI()*(Trees[[#This Row],[Diam]]/2)^2</f>
        <v>0</v>
      </c>
      <c r="AH607" s="167">
        <f>IF(ISNA(IF(VLOOKUP(Trees[[#This Row],[Arbol]],Equipos!C:F, 2, FALSE)="Cortar",1,0)),0, IF(VLOOKUP(Trees[[#This Row],[Arbol]],Equipos!C:F, 2, FALSE)="Cortar",1,0))</f>
        <v>0</v>
      </c>
      <c r="AI607" s="167">
        <f t="array" aca="1" ref="AI607" ca="1">SUM(1*(NumCoupes=B607))</f>
        <v>2</v>
      </c>
    </row>
    <row r="608" spans="2:35">
      <c r="B608" s="154"/>
      <c r="C608" s="155"/>
      <c r="D608" s="156"/>
      <c r="E608" s="157"/>
      <c r="F608" s="158"/>
      <c r="G608" s="159"/>
      <c r="H608" s="154"/>
      <c r="I608" s="155"/>
      <c r="J608" s="156"/>
      <c r="K608" s="156"/>
      <c r="L608" s="154"/>
      <c r="M608" s="154"/>
      <c r="N608" s="154"/>
      <c r="O608" s="155"/>
      <c r="P608" s="160"/>
      <c r="Q608" s="154"/>
      <c r="R608" s="154"/>
      <c r="S608" s="154"/>
      <c r="T608" s="158"/>
      <c r="U608" s="159"/>
      <c r="V608" s="161"/>
      <c r="W608" s="161"/>
      <c r="X608" s="161"/>
      <c r="Y608" s="161"/>
      <c r="Z608" s="162">
        <f t="shared" si="27"/>
        <v>0</v>
      </c>
      <c r="AA608" s="163">
        <f t="shared" si="28"/>
        <v>0</v>
      </c>
      <c r="AB608" s="431">
        <f>(3.14/4)*(Trees[[#This Row],[Diam]]/100)^2</f>
        <v>0</v>
      </c>
      <c r="AC608" s="164">
        <f>Trees[[#This Row],[Volumen]]</f>
        <v>0</v>
      </c>
      <c r="AD608" s="165" t="str">
        <f t="shared" si="29"/>
        <v>D</v>
      </c>
      <c r="AE608" s="166">
        <f>Industrias!S611</f>
        <v>0</v>
      </c>
      <c r="AF608" s="167" cm="1">
        <f t="array" ref="AF608">NoteEcolo(U608)</f>
        <v>0</v>
      </c>
      <c r="AG608" s="167">
        <f>PI()*(Trees[[#This Row],[Diam]]/2)^2</f>
        <v>0</v>
      </c>
      <c r="AH608" s="167">
        <f>IF(ISNA(IF(VLOOKUP(Trees[[#This Row],[Arbol]],Equipos!C:F, 2, FALSE)="Cortar",1,0)),0, IF(VLOOKUP(Trees[[#This Row],[Arbol]],Equipos!C:F, 2, FALSE)="Cortar",1,0))</f>
        <v>0</v>
      </c>
      <c r="AI608" s="167">
        <f t="array" aca="1" ref="AI608" ca="1">SUM(1*(NumCoupes=B608))</f>
        <v>2</v>
      </c>
    </row>
    <row r="609" spans="2:35">
      <c r="B609" s="154"/>
      <c r="C609" s="155"/>
      <c r="D609" s="156"/>
      <c r="E609" s="157"/>
      <c r="F609" s="158"/>
      <c r="G609" s="159"/>
      <c r="H609" s="154"/>
      <c r="I609" s="155"/>
      <c r="J609" s="156"/>
      <c r="K609" s="156"/>
      <c r="L609" s="154"/>
      <c r="M609" s="154"/>
      <c r="N609" s="154"/>
      <c r="O609" s="155"/>
      <c r="P609" s="160"/>
      <c r="Q609" s="154"/>
      <c r="R609" s="154"/>
      <c r="S609" s="154"/>
      <c r="T609" s="158"/>
      <c r="U609" s="159"/>
      <c r="V609" s="161"/>
      <c r="W609" s="161"/>
      <c r="X609" s="161"/>
      <c r="Y609" s="161"/>
      <c r="Z609" s="162">
        <f t="shared" si="27"/>
        <v>0</v>
      </c>
      <c r="AA609" s="163">
        <f t="shared" si="28"/>
        <v>0</v>
      </c>
      <c r="AB609" s="431">
        <f>(3.14/4)*(Trees[[#This Row],[Diam]]/100)^2</f>
        <v>0</v>
      </c>
      <c r="AC609" s="164">
        <f>Trees[[#This Row],[Volumen]]</f>
        <v>0</v>
      </c>
      <c r="AD609" s="165" t="str">
        <f t="shared" si="29"/>
        <v>D</v>
      </c>
      <c r="AE609" s="166">
        <f>Industrias!S612</f>
        <v>0</v>
      </c>
      <c r="AF609" s="167" cm="1">
        <f t="array" ref="AF609">NoteEcolo(U609)</f>
        <v>0</v>
      </c>
      <c r="AG609" s="167">
        <f>PI()*(Trees[[#This Row],[Diam]]/2)^2</f>
        <v>0</v>
      </c>
      <c r="AH609" s="167">
        <f>IF(ISNA(IF(VLOOKUP(Trees[[#This Row],[Arbol]],Equipos!C:F, 2, FALSE)="Cortar",1,0)),0, IF(VLOOKUP(Trees[[#This Row],[Arbol]],Equipos!C:F, 2, FALSE)="Cortar",1,0))</f>
        <v>0</v>
      </c>
      <c r="AI609" s="167">
        <f t="array" aca="1" ref="AI609" ca="1">SUM(1*(NumCoupes=B609))</f>
        <v>2</v>
      </c>
    </row>
    <row r="610" spans="2:35">
      <c r="B610" s="154"/>
      <c r="C610" s="155"/>
      <c r="D610" s="156"/>
      <c r="E610" s="157"/>
      <c r="F610" s="158"/>
      <c r="G610" s="159"/>
      <c r="H610" s="154"/>
      <c r="I610" s="155"/>
      <c r="J610" s="156"/>
      <c r="K610" s="156"/>
      <c r="L610" s="154"/>
      <c r="M610" s="154"/>
      <c r="N610" s="154"/>
      <c r="O610" s="155"/>
      <c r="P610" s="160"/>
      <c r="Q610" s="154"/>
      <c r="R610" s="154"/>
      <c r="S610" s="154"/>
      <c r="T610" s="158"/>
      <c r="U610" s="159"/>
      <c r="V610" s="161"/>
      <c r="W610" s="161"/>
      <c r="X610" s="161"/>
      <c r="Y610" s="161"/>
      <c r="Z610" s="162">
        <f t="shared" si="27"/>
        <v>0</v>
      </c>
      <c r="AA610" s="163">
        <f t="shared" si="28"/>
        <v>0</v>
      </c>
      <c r="AB610" s="431">
        <f>(3.14/4)*(Trees[[#This Row],[Diam]]/100)^2</f>
        <v>0</v>
      </c>
      <c r="AC610" s="164">
        <f>Trees[[#This Row],[Volumen]]</f>
        <v>0</v>
      </c>
      <c r="AD610" s="165" t="str">
        <f t="shared" si="29"/>
        <v>D</v>
      </c>
      <c r="AE610" s="166">
        <f>Industrias!S613</f>
        <v>0</v>
      </c>
      <c r="AF610" s="167" cm="1">
        <f t="array" ref="AF610">NoteEcolo(U610)</f>
        <v>0</v>
      </c>
      <c r="AG610" s="167">
        <f>PI()*(Trees[[#This Row],[Diam]]/2)^2</f>
        <v>0</v>
      </c>
      <c r="AH610" s="167">
        <f>IF(ISNA(IF(VLOOKUP(Trees[[#This Row],[Arbol]],Equipos!C:F, 2, FALSE)="Cortar",1,0)),0, IF(VLOOKUP(Trees[[#This Row],[Arbol]],Equipos!C:F, 2, FALSE)="Cortar",1,0))</f>
        <v>0</v>
      </c>
      <c r="AI610" s="167">
        <f t="array" aca="1" ref="AI610" ca="1">SUM(1*(NumCoupes=B610))</f>
        <v>2</v>
      </c>
    </row>
    <row r="611" spans="2:35">
      <c r="B611" s="154"/>
      <c r="C611" s="155"/>
      <c r="D611" s="156"/>
      <c r="E611" s="157"/>
      <c r="F611" s="158"/>
      <c r="G611" s="159"/>
      <c r="H611" s="154"/>
      <c r="I611" s="155"/>
      <c r="J611" s="156"/>
      <c r="K611" s="156"/>
      <c r="L611" s="154"/>
      <c r="M611" s="154"/>
      <c r="N611" s="154"/>
      <c r="O611" s="155"/>
      <c r="P611" s="160"/>
      <c r="Q611" s="154"/>
      <c r="R611" s="154"/>
      <c r="S611" s="154"/>
      <c r="T611" s="158"/>
      <c r="U611" s="159"/>
      <c r="V611" s="161"/>
      <c r="W611" s="161"/>
      <c r="X611" s="161"/>
      <c r="Y611" s="161"/>
      <c r="Z611" s="162">
        <f t="shared" si="27"/>
        <v>0</v>
      </c>
      <c r="AA611" s="163">
        <f t="shared" si="28"/>
        <v>0</v>
      </c>
      <c r="AB611" s="431">
        <f>(3.14/4)*(Trees[[#This Row],[Diam]]/100)^2</f>
        <v>0</v>
      </c>
      <c r="AC611" s="164">
        <f>Trees[[#This Row],[Volumen]]</f>
        <v>0</v>
      </c>
      <c r="AD611" s="165" t="str">
        <f t="shared" si="29"/>
        <v>D</v>
      </c>
      <c r="AE611" s="166">
        <f>Industrias!S614</f>
        <v>0</v>
      </c>
      <c r="AF611" s="167" cm="1">
        <f t="array" ref="AF611">NoteEcolo(U611)</f>
        <v>0</v>
      </c>
      <c r="AG611" s="167">
        <f>PI()*(Trees[[#This Row],[Diam]]/2)^2</f>
        <v>0</v>
      </c>
      <c r="AH611" s="167">
        <f>IF(ISNA(IF(VLOOKUP(Trees[[#This Row],[Arbol]],Equipos!C:F, 2, FALSE)="Cortar",1,0)),0, IF(VLOOKUP(Trees[[#This Row],[Arbol]],Equipos!C:F, 2, FALSE)="Cortar",1,0))</f>
        <v>0</v>
      </c>
      <c r="AI611" s="167">
        <f t="array" aca="1" ref="AI611" ca="1">SUM(1*(NumCoupes=B611))</f>
        <v>2</v>
      </c>
    </row>
    <row r="612" spans="2:35">
      <c r="B612" s="154"/>
      <c r="C612" s="155"/>
      <c r="D612" s="156"/>
      <c r="E612" s="157"/>
      <c r="F612" s="158"/>
      <c r="G612" s="159"/>
      <c r="H612" s="154"/>
      <c r="I612" s="155"/>
      <c r="J612" s="156"/>
      <c r="K612" s="156"/>
      <c r="L612" s="154"/>
      <c r="M612" s="154"/>
      <c r="N612" s="154"/>
      <c r="O612" s="155"/>
      <c r="P612" s="160"/>
      <c r="Q612" s="154"/>
      <c r="R612" s="154"/>
      <c r="S612" s="154"/>
      <c r="T612" s="158"/>
      <c r="U612" s="159"/>
      <c r="V612" s="161"/>
      <c r="W612" s="161"/>
      <c r="X612" s="161"/>
      <c r="Y612" s="161"/>
      <c r="Z612" s="162">
        <f t="shared" si="27"/>
        <v>0</v>
      </c>
      <c r="AA612" s="163">
        <f t="shared" si="28"/>
        <v>0</v>
      </c>
      <c r="AB612" s="431">
        <f>(3.14/4)*(Trees[[#This Row],[Diam]]/100)^2</f>
        <v>0</v>
      </c>
      <c r="AC612" s="164">
        <f>Trees[[#This Row],[Volumen]]</f>
        <v>0</v>
      </c>
      <c r="AD612" s="165" t="str">
        <f t="shared" si="29"/>
        <v>D</v>
      </c>
      <c r="AE612" s="166">
        <f>Industrias!S615</f>
        <v>0</v>
      </c>
      <c r="AF612" s="167" cm="1">
        <f t="array" ref="AF612">NoteEcolo(U612)</f>
        <v>0</v>
      </c>
      <c r="AG612" s="167">
        <f>PI()*(Trees[[#This Row],[Diam]]/2)^2</f>
        <v>0</v>
      </c>
      <c r="AH612" s="167">
        <f>IF(ISNA(IF(VLOOKUP(Trees[[#This Row],[Arbol]],Equipos!C:F, 2, FALSE)="Cortar",1,0)),0, IF(VLOOKUP(Trees[[#This Row],[Arbol]],Equipos!C:F, 2, FALSE)="Cortar",1,0))</f>
        <v>0</v>
      </c>
      <c r="AI612" s="167">
        <f t="array" aca="1" ref="AI612" ca="1">SUM(1*(NumCoupes=B612))</f>
        <v>2</v>
      </c>
    </row>
    <row r="613" spans="2:35">
      <c r="B613" s="154"/>
      <c r="C613" s="155"/>
      <c r="D613" s="156"/>
      <c r="E613" s="157"/>
      <c r="F613" s="158"/>
      <c r="G613" s="159"/>
      <c r="H613" s="154"/>
      <c r="I613" s="155"/>
      <c r="J613" s="156"/>
      <c r="K613" s="156"/>
      <c r="L613" s="154"/>
      <c r="M613" s="154"/>
      <c r="N613" s="154"/>
      <c r="O613" s="155"/>
      <c r="P613" s="160"/>
      <c r="Q613" s="154"/>
      <c r="R613" s="154"/>
      <c r="S613" s="154"/>
      <c r="T613" s="158"/>
      <c r="U613" s="159"/>
      <c r="V613" s="161"/>
      <c r="W613" s="161"/>
      <c r="X613" s="161"/>
      <c r="Y613" s="161"/>
      <c r="Z613" s="162">
        <f t="shared" si="27"/>
        <v>0</v>
      </c>
      <c r="AA613" s="163">
        <f t="shared" si="28"/>
        <v>0</v>
      </c>
      <c r="AB613" s="431">
        <f>(3.14/4)*(Trees[[#This Row],[Diam]]/100)^2</f>
        <v>0</v>
      </c>
      <c r="AC613" s="164">
        <f>Trees[[#This Row],[Volumen]]</f>
        <v>0</v>
      </c>
      <c r="AD613" s="165" t="str">
        <f t="shared" si="29"/>
        <v>D</v>
      </c>
      <c r="AE613" s="166">
        <f>Industrias!S616</f>
        <v>0</v>
      </c>
      <c r="AF613" s="167" cm="1">
        <f t="array" ref="AF613">NoteEcolo(U613)</f>
        <v>0</v>
      </c>
      <c r="AG613" s="167">
        <f>PI()*(Trees[[#This Row],[Diam]]/2)^2</f>
        <v>0</v>
      </c>
      <c r="AH613" s="167">
        <f>IF(ISNA(IF(VLOOKUP(Trees[[#This Row],[Arbol]],Equipos!C:F, 2, FALSE)="Cortar",1,0)),0, IF(VLOOKUP(Trees[[#This Row],[Arbol]],Equipos!C:F, 2, FALSE)="Cortar",1,0))</f>
        <v>0</v>
      </c>
      <c r="AI613" s="167">
        <f t="array" aca="1" ref="AI613" ca="1">SUM(1*(NumCoupes=B613))</f>
        <v>2</v>
      </c>
    </row>
    <row r="614" spans="2:35">
      <c r="B614" s="154"/>
      <c r="C614" s="155"/>
      <c r="D614" s="156"/>
      <c r="E614" s="157"/>
      <c r="F614" s="158"/>
      <c r="G614" s="159"/>
      <c r="H614" s="154"/>
      <c r="I614" s="155"/>
      <c r="J614" s="156"/>
      <c r="K614" s="156"/>
      <c r="L614" s="154"/>
      <c r="M614" s="154"/>
      <c r="N614" s="154"/>
      <c r="O614" s="155"/>
      <c r="P614" s="160"/>
      <c r="Q614" s="154"/>
      <c r="R614" s="154"/>
      <c r="S614" s="154"/>
      <c r="T614" s="158"/>
      <c r="U614" s="159"/>
      <c r="V614" s="161"/>
      <c r="W614" s="161"/>
      <c r="X614" s="161"/>
      <c r="Y614" s="161"/>
      <c r="Z614" s="162">
        <f t="shared" si="27"/>
        <v>0</v>
      </c>
      <c r="AA614" s="163">
        <f t="shared" si="28"/>
        <v>0</v>
      </c>
      <c r="AB614" s="431">
        <f>(3.14/4)*(Trees[[#This Row],[Diam]]/100)^2</f>
        <v>0</v>
      </c>
      <c r="AC614" s="164">
        <f>Trees[[#This Row],[Volumen]]</f>
        <v>0</v>
      </c>
      <c r="AD614" s="165" t="str">
        <f t="shared" si="29"/>
        <v>D</v>
      </c>
      <c r="AE614" s="166">
        <f>Industrias!S617</f>
        <v>0</v>
      </c>
      <c r="AF614" s="167" cm="1">
        <f t="array" ref="AF614">NoteEcolo(U614)</f>
        <v>0</v>
      </c>
      <c r="AG614" s="167">
        <f>PI()*(Trees[[#This Row],[Diam]]/2)^2</f>
        <v>0</v>
      </c>
      <c r="AH614" s="167">
        <f>IF(ISNA(IF(VLOOKUP(Trees[[#This Row],[Arbol]],Equipos!C:F, 2, FALSE)="Cortar",1,0)),0, IF(VLOOKUP(Trees[[#This Row],[Arbol]],Equipos!C:F, 2, FALSE)="Cortar",1,0))</f>
        <v>0</v>
      </c>
      <c r="AI614" s="167">
        <f t="array" aca="1" ref="AI614" ca="1">SUM(1*(NumCoupes=B614))</f>
        <v>2</v>
      </c>
    </row>
    <row r="615" spans="2:35">
      <c r="B615" s="154"/>
      <c r="C615" s="155"/>
      <c r="D615" s="156"/>
      <c r="E615" s="157"/>
      <c r="F615" s="158"/>
      <c r="G615" s="159"/>
      <c r="H615" s="154"/>
      <c r="I615" s="155"/>
      <c r="J615" s="156"/>
      <c r="K615" s="156"/>
      <c r="L615" s="154"/>
      <c r="M615" s="154"/>
      <c r="N615" s="154"/>
      <c r="O615" s="155"/>
      <c r="P615" s="160"/>
      <c r="Q615" s="154"/>
      <c r="R615" s="154"/>
      <c r="S615" s="154"/>
      <c r="T615" s="158"/>
      <c r="U615" s="159"/>
      <c r="V615" s="161"/>
      <c r="W615" s="161"/>
      <c r="X615" s="161"/>
      <c r="Y615" s="161"/>
      <c r="Z615" s="162">
        <f t="shared" si="27"/>
        <v>0</v>
      </c>
      <c r="AA615" s="163">
        <f t="shared" si="28"/>
        <v>0</v>
      </c>
      <c r="AB615" s="431">
        <f>(3.14/4)*(Trees[[#This Row],[Diam]]/100)^2</f>
        <v>0</v>
      </c>
      <c r="AC615" s="164">
        <f>Trees[[#This Row],[Volumen]]</f>
        <v>0</v>
      </c>
      <c r="AD615" s="165" t="str">
        <f t="shared" si="29"/>
        <v>D</v>
      </c>
      <c r="AE615" s="166">
        <f>Industrias!S618</f>
        <v>0</v>
      </c>
      <c r="AF615" s="167" cm="1">
        <f t="array" ref="AF615">NoteEcolo(U615)</f>
        <v>0</v>
      </c>
      <c r="AG615" s="167">
        <f>PI()*(Trees[[#This Row],[Diam]]/2)^2</f>
        <v>0</v>
      </c>
      <c r="AH615" s="167">
        <f>IF(ISNA(IF(VLOOKUP(Trees[[#This Row],[Arbol]],Equipos!C:F, 2, FALSE)="Cortar",1,0)),0, IF(VLOOKUP(Trees[[#This Row],[Arbol]],Equipos!C:F, 2, FALSE)="Cortar",1,0))</f>
        <v>0</v>
      </c>
      <c r="AI615" s="167">
        <f t="array" aca="1" ref="AI615" ca="1">SUM(1*(NumCoupes=B615))</f>
        <v>2</v>
      </c>
    </row>
    <row r="616" spans="2:35">
      <c r="B616" s="154"/>
      <c r="C616" s="155"/>
      <c r="D616" s="156"/>
      <c r="E616" s="157"/>
      <c r="F616" s="158"/>
      <c r="G616" s="159"/>
      <c r="H616" s="154"/>
      <c r="I616" s="155"/>
      <c r="J616" s="156"/>
      <c r="K616" s="156"/>
      <c r="L616" s="154"/>
      <c r="M616" s="154"/>
      <c r="N616" s="154"/>
      <c r="O616" s="155"/>
      <c r="P616" s="160"/>
      <c r="Q616" s="154"/>
      <c r="R616" s="154"/>
      <c r="S616" s="154"/>
      <c r="T616" s="158"/>
      <c r="U616" s="159"/>
      <c r="V616" s="161"/>
      <c r="W616" s="161"/>
      <c r="X616" s="161"/>
      <c r="Y616" s="161"/>
      <c r="Z616" s="162">
        <f t="shared" si="27"/>
        <v>0</v>
      </c>
      <c r="AA616" s="163">
        <f t="shared" si="28"/>
        <v>0</v>
      </c>
      <c r="AB616" s="431">
        <f>(3.14/4)*(Trees[[#This Row],[Diam]]/100)^2</f>
        <v>0</v>
      </c>
      <c r="AC616" s="164">
        <f>Trees[[#This Row],[Volumen]]</f>
        <v>0</v>
      </c>
      <c r="AD616" s="165" t="str">
        <f t="shared" si="29"/>
        <v>D</v>
      </c>
      <c r="AE616" s="166">
        <f>Industrias!S619</f>
        <v>0</v>
      </c>
      <c r="AF616" s="167" cm="1">
        <f t="array" ref="AF616">NoteEcolo(U616)</f>
        <v>0</v>
      </c>
      <c r="AG616" s="167">
        <f>PI()*(Trees[[#This Row],[Diam]]/2)^2</f>
        <v>0</v>
      </c>
      <c r="AH616" s="167">
        <f>IF(ISNA(IF(VLOOKUP(Trees[[#This Row],[Arbol]],Equipos!C:F, 2, FALSE)="Cortar",1,0)),0, IF(VLOOKUP(Trees[[#This Row],[Arbol]],Equipos!C:F, 2, FALSE)="Cortar",1,0))</f>
        <v>0</v>
      </c>
      <c r="AI616" s="167">
        <f t="array" aca="1" ref="AI616" ca="1">SUM(1*(NumCoupes=B616))</f>
        <v>2</v>
      </c>
    </row>
    <row r="617" spans="2:35">
      <c r="B617" s="154"/>
      <c r="C617" s="155"/>
      <c r="D617" s="156"/>
      <c r="E617" s="157"/>
      <c r="F617" s="158"/>
      <c r="G617" s="159"/>
      <c r="H617" s="154"/>
      <c r="I617" s="155"/>
      <c r="J617" s="156"/>
      <c r="K617" s="156"/>
      <c r="L617" s="154"/>
      <c r="M617" s="154"/>
      <c r="N617" s="154"/>
      <c r="O617" s="155"/>
      <c r="P617" s="160"/>
      <c r="Q617" s="154"/>
      <c r="R617" s="154"/>
      <c r="S617" s="154"/>
      <c r="T617" s="158"/>
      <c r="U617" s="159"/>
      <c r="V617" s="161"/>
      <c r="W617" s="161"/>
      <c r="X617" s="161"/>
      <c r="Y617" s="161"/>
      <c r="Z617" s="162">
        <f t="shared" si="27"/>
        <v>0</v>
      </c>
      <c r="AA617" s="163">
        <f t="shared" si="28"/>
        <v>0</v>
      </c>
      <c r="AB617" s="431">
        <f>(3.14/4)*(Trees[[#This Row],[Diam]]/100)^2</f>
        <v>0</v>
      </c>
      <c r="AC617" s="164">
        <f>Trees[[#This Row],[Volumen]]</f>
        <v>0</v>
      </c>
      <c r="AD617" s="165" t="str">
        <f t="shared" si="29"/>
        <v>D</v>
      </c>
      <c r="AE617" s="166">
        <f>Industrias!S620</f>
        <v>0</v>
      </c>
      <c r="AF617" s="167" cm="1">
        <f t="array" ref="AF617">NoteEcolo(U617)</f>
        <v>0</v>
      </c>
      <c r="AG617" s="167">
        <f>PI()*(Trees[[#This Row],[Diam]]/2)^2</f>
        <v>0</v>
      </c>
      <c r="AH617" s="167">
        <f>IF(ISNA(IF(VLOOKUP(Trees[[#This Row],[Arbol]],Equipos!C:F, 2, FALSE)="Cortar",1,0)),0, IF(VLOOKUP(Trees[[#This Row],[Arbol]],Equipos!C:F, 2, FALSE)="Cortar",1,0))</f>
        <v>0</v>
      </c>
      <c r="AI617" s="167">
        <f t="array" aca="1" ref="AI617" ca="1">SUM(1*(NumCoupes=B617))</f>
        <v>2</v>
      </c>
    </row>
    <row r="618" spans="2:35">
      <c r="B618" s="154"/>
      <c r="C618" s="155"/>
      <c r="D618" s="156"/>
      <c r="E618" s="157"/>
      <c r="F618" s="158"/>
      <c r="G618" s="159"/>
      <c r="H618" s="154"/>
      <c r="I618" s="155"/>
      <c r="J618" s="156"/>
      <c r="K618" s="156"/>
      <c r="L618" s="154"/>
      <c r="M618" s="154"/>
      <c r="N618" s="154"/>
      <c r="O618" s="155"/>
      <c r="P618" s="160"/>
      <c r="Q618" s="154"/>
      <c r="R618" s="154"/>
      <c r="S618" s="154"/>
      <c r="T618" s="158"/>
      <c r="U618" s="159"/>
      <c r="V618" s="161"/>
      <c r="W618" s="161"/>
      <c r="X618" s="161"/>
      <c r="Y618" s="161"/>
      <c r="Z618" s="162">
        <f t="shared" si="27"/>
        <v>0</v>
      </c>
      <c r="AA618" s="163">
        <f t="shared" si="28"/>
        <v>0</v>
      </c>
      <c r="AB618" s="431">
        <f>(3.14/4)*(Trees[[#This Row],[Diam]]/100)^2</f>
        <v>0</v>
      </c>
      <c r="AC618" s="164">
        <f>Trees[[#This Row],[Volumen]]</f>
        <v>0</v>
      </c>
      <c r="AD618" s="165" t="str">
        <f t="shared" si="29"/>
        <v>D</v>
      </c>
      <c r="AE618" s="166">
        <f>Industrias!S621</f>
        <v>0</v>
      </c>
      <c r="AF618" s="167" cm="1">
        <f t="array" ref="AF618">NoteEcolo(U618)</f>
        <v>0</v>
      </c>
      <c r="AG618" s="167">
        <f>PI()*(Trees[[#This Row],[Diam]]/2)^2</f>
        <v>0</v>
      </c>
      <c r="AH618" s="167">
        <f>IF(ISNA(IF(VLOOKUP(Trees[[#This Row],[Arbol]],Equipos!C:F, 2, FALSE)="Cortar",1,0)),0, IF(VLOOKUP(Trees[[#This Row],[Arbol]],Equipos!C:F, 2, FALSE)="Cortar",1,0))</f>
        <v>0</v>
      </c>
      <c r="AI618" s="167">
        <f t="array" aca="1" ref="AI618" ca="1">SUM(1*(NumCoupes=B618))</f>
        <v>2</v>
      </c>
    </row>
    <row r="619" spans="2:35">
      <c r="B619" s="154"/>
      <c r="C619" s="155"/>
      <c r="D619" s="156"/>
      <c r="E619" s="157"/>
      <c r="F619" s="158"/>
      <c r="G619" s="159"/>
      <c r="H619" s="154"/>
      <c r="I619" s="155"/>
      <c r="J619" s="156"/>
      <c r="K619" s="156"/>
      <c r="L619" s="154"/>
      <c r="M619" s="154"/>
      <c r="N619" s="154"/>
      <c r="O619" s="155"/>
      <c r="P619" s="160"/>
      <c r="Q619" s="154"/>
      <c r="R619" s="154"/>
      <c r="S619" s="154"/>
      <c r="T619" s="158"/>
      <c r="U619" s="159"/>
      <c r="V619" s="161"/>
      <c r="W619" s="161"/>
      <c r="X619" s="161"/>
      <c r="Y619" s="161"/>
      <c r="Z619" s="162">
        <f t="shared" si="27"/>
        <v>0</v>
      </c>
      <c r="AA619" s="163">
        <f t="shared" si="28"/>
        <v>0</v>
      </c>
      <c r="AB619" s="431">
        <f>(3.14/4)*(Trees[[#This Row],[Diam]]/100)^2</f>
        <v>0</v>
      </c>
      <c r="AC619" s="164">
        <f>Trees[[#This Row],[Volumen]]</f>
        <v>0</v>
      </c>
      <c r="AD619" s="165" t="str">
        <f t="shared" si="29"/>
        <v>D</v>
      </c>
      <c r="AE619" s="166">
        <f>Industrias!S622</f>
        <v>0</v>
      </c>
      <c r="AF619" s="167" cm="1">
        <f t="array" ref="AF619">NoteEcolo(U619)</f>
        <v>0</v>
      </c>
      <c r="AG619" s="167">
        <f>PI()*(Trees[[#This Row],[Diam]]/2)^2</f>
        <v>0</v>
      </c>
      <c r="AH619" s="167">
        <f>IF(ISNA(IF(VLOOKUP(Trees[[#This Row],[Arbol]],Equipos!C:F, 2, FALSE)="Cortar",1,0)),0, IF(VLOOKUP(Trees[[#This Row],[Arbol]],Equipos!C:F, 2, FALSE)="Cortar",1,0))</f>
        <v>0</v>
      </c>
      <c r="AI619" s="167">
        <f t="array" aca="1" ref="AI619" ca="1">SUM(1*(NumCoupes=B619))</f>
        <v>2</v>
      </c>
    </row>
    <row r="620" spans="2:35">
      <c r="B620" s="154"/>
      <c r="C620" s="155"/>
      <c r="D620" s="156"/>
      <c r="E620" s="157"/>
      <c r="F620" s="158"/>
      <c r="G620" s="159"/>
      <c r="H620" s="154"/>
      <c r="I620" s="155"/>
      <c r="J620" s="156"/>
      <c r="K620" s="156"/>
      <c r="L620" s="154"/>
      <c r="M620" s="154"/>
      <c r="N620" s="154"/>
      <c r="O620" s="155"/>
      <c r="P620" s="160"/>
      <c r="Q620" s="154"/>
      <c r="R620" s="154"/>
      <c r="S620" s="154"/>
      <c r="T620" s="158"/>
      <c r="U620" s="159"/>
      <c r="V620" s="161"/>
      <c r="W620" s="161"/>
      <c r="X620" s="161"/>
      <c r="Y620" s="161"/>
      <c r="Z620" s="162">
        <f t="shared" si="27"/>
        <v>0</v>
      </c>
      <c r="AA620" s="163">
        <f t="shared" si="28"/>
        <v>0</v>
      </c>
      <c r="AB620" s="431">
        <f>(3.14/4)*(Trees[[#This Row],[Diam]]/100)^2</f>
        <v>0</v>
      </c>
      <c r="AC620" s="164">
        <f>Trees[[#This Row],[Volumen]]</f>
        <v>0</v>
      </c>
      <c r="AD620" s="165" t="str">
        <f t="shared" si="29"/>
        <v>D</v>
      </c>
      <c r="AE620" s="166">
        <f>Industrias!S623</f>
        <v>0</v>
      </c>
      <c r="AF620" s="167" cm="1">
        <f t="array" ref="AF620">NoteEcolo(U620)</f>
        <v>0</v>
      </c>
      <c r="AG620" s="167">
        <f>PI()*(Trees[[#This Row],[Diam]]/2)^2</f>
        <v>0</v>
      </c>
      <c r="AH620" s="167">
        <f>IF(ISNA(IF(VLOOKUP(Trees[[#This Row],[Arbol]],Equipos!C:F, 2, FALSE)="Cortar",1,0)),0, IF(VLOOKUP(Trees[[#This Row],[Arbol]],Equipos!C:F, 2, FALSE)="Cortar",1,0))</f>
        <v>0</v>
      </c>
      <c r="AI620" s="167">
        <f t="array" aca="1" ref="AI620" ca="1">SUM(1*(NumCoupes=B620))</f>
        <v>2</v>
      </c>
    </row>
    <row r="621" spans="2:35">
      <c r="B621" s="154"/>
      <c r="C621" s="155"/>
      <c r="D621" s="156"/>
      <c r="E621" s="157"/>
      <c r="F621" s="158"/>
      <c r="G621" s="159"/>
      <c r="H621" s="154"/>
      <c r="I621" s="155"/>
      <c r="J621" s="156"/>
      <c r="K621" s="156"/>
      <c r="L621" s="154"/>
      <c r="M621" s="154"/>
      <c r="N621" s="154"/>
      <c r="O621" s="155"/>
      <c r="P621" s="160"/>
      <c r="Q621" s="154"/>
      <c r="R621" s="154"/>
      <c r="S621" s="154"/>
      <c r="T621" s="158"/>
      <c r="U621" s="159"/>
      <c r="V621" s="161"/>
      <c r="W621" s="161"/>
      <c r="X621" s="161"/>
      <c r="Y621" s="161"/>
      <c r="Z621" s="162">
        <f t="shared" si="27"/>
        <v>0</v>
      </c>
      <c r="AA621" s="163">
        <f t="shared" si="28"/>
        <v>0</v>
      </c>
      <c r="AB621" s="431">
        <f>(3.14/4)*(Trees[[#This Row],[Diam]]/100)^2</f>
        <v>0</v>
      </c>
      <c r="AC621" s="164">
        <f>Trees[[#This Row],[Volumen]]</f>
        <v>0</v>
      </c>
      <c r="AD621" s="165" t="str">
        <f t="shared" si="29"/>
        <v>D</v>
      </c>
      <c r="AE621" s="166">
        <f>Industrias!S624</f>
        <v>0</v>
      </c>
      <c r="AF621" s="167" cm="1">
        <f t="array" ref="AF621">NoteEcolo(U621)</f>
        <v>0</v>
      </c>
      <c r="AG621" s="167">
        <f>PI()*(Trees[[#This Row],[Diam]]/2)^2</f>
        <v>0</v>
      </c>
      <c r="AH621" s="167">
        <f>IF(ISNA(IF(VLOOKUP(Trees[[#This Row],[Arbol]],Equipos!C:F, 2, FALSE)="Cortar",1,0)),0, IF(VLOOKUP(Trees[[#This Row],[Arbol]],Equipos!C:F, 2, FALSE)="Cortar",1,0))</f>
        <v>0</v>
      </c>
      <c r="AI621" s="167">
        <f t="array" aca="1" ref="AI621" ca="1">SUM(1*(NumCoupes=B621))</f>
        <v>2</v>
      </c>
    </row>
    <row r="622" spans="2:35">
      <c r="B622" s="154"/>
      <c r="C622" s="155"/>
      <c r="D622" s="156"/>
      <c r="E622" s="157"/>
      <c r="F622" s="158"/>
      <c r="G622" s="159"/>
      <c r="H622" s="154"/>
      <c r="I622" s="155"/>
      <c r="J622" s="156"/>
      <c r="K622" s="156"/>
      <c r="L622" s="154"/>
      <c r="M622" s="154"/>
      <c r="N622" s="154"/>
      <c r="O622" s="155"/>
      <c r="P622" s="160"/>
      <c r="Q622" s="154"/>
      <c r="R622" s="154"/>
      <c r="S622" s="154"/>
      <c r="T622" s="158"/>
      <c r="U622" s="159"/>
      <c r="V622" s="161"/>
      <c r="W622" s="161"/>
      <c r="X622" s="161"/>
      <c r="Y622" s="161"/>
      <c r="Z622" s="162">
        <f t="shared" si="27"/>
        <v>0</v>
      </c>
      <c r="AA622" s="163">
        <f t="shared" si="28"/>
        <v>0</v>
      </c>
      <c r="AB622" s="431">
        <f>(3.14/4)*(Trees[[#This Row],[Diam]]/100)^2</f>
        <v>0</v>
      </c>
      <c r="AC622" s="164">
        <f>Trees[[#This Row],[Volumen]]</f>
        <v>0</v>
      </c>
      <c r="AD622" s="165" t="str">
        <f t="shared" si="29"/>
        <v>D</v>
      </c>
      <c r="AE622" s="166">
        <f>Industrias!S625</f>
        <v>0</v>
      </c>
      <c r="AF622" s="167" cm="1">
        <f t="array" ref="AF622">NoteEcolo(U622)</f>
        <v>0</v>
      </c>
      <c r="AG622" s="167">
        <f>PI()*(Trees[[#This Row],[Diam]]/2)^2</f>
        <v>0</v>
      </c>
      <c r="AH622" s="167">
        <f>IF(ISNA(IF(VLOOKUP(Trees[[#This Row],[Arbol]],Equipos!C:F, 2, FALSE)="Cortar",1,0)),0, IF(VLOOKUP(Trees[[#This Row],[Arbol]],Equipos!C:F, 2, FALSE)="Cortar",1,0))</f>
        <v>0</v>
      </c>
      <c r="AI622" s="167">
        <f t="array" aca="1" ref="AI622" ca="1">SUM(1*(NumCoupes=B622))</f>
        <v>2</v>
      </c>
    </row>
    <row r="623" spans="2:35">
      <c r="B623" s="154"/>
      <c r="C623" s="155"/>
      <c r="D623" s="156"/>
      <c r="E623" s="157"/>
      <c r="F623" s="158"/>
      <c r="G623" s="159"/>
      <c r="H623" s="154"/>
      <c r="I623" s="155"/>
      <c r="J623" s="156"/>
      <c r="K623" s="156"/>
      <c r="L623" s="154"/>
      <c r="M623" s="154"/>
      <c r="N623" s="154"/>
      <c r="O623" s="155"/>
      <c r="P623" s="160"/>
      <c r="Q623" s="154"/>
      <c r="R623" s="154"/>
      <c r="S623" s="154"/>
      <c r="T623" s="158"/>
      <c r="U623" s="159"/>
      <c r="V623" s="161"/>
      <c r="W623" s="161"/>
      <c r="X623" s="161"/>
      <c r="Y623" s="161"/>
      <c r="Z623" s="162">
        <f t="shared" si="27"/>
        <v>0</v>
      </c>
      <c r="AA623" s="163">
        <f t="shared" si="28"/>
        <v>0</v>
      </c>
      <c r="AB623" s="431">
        <f>(3.14/4)*(Trees[[#This Row],[Diam]]/100)^2</f>
        <v>0</v>
      </c>
      <c r="AC623" s="164">
        <f>Trees[[#This Row],[Volumen]]</f>
        <v>0</v>
      </c>
      <c r="AD623" s="165" t="str">
        <f t="shared" si="29"/>
        <v>D</v>
      </c>
      <c r="AE623" s="166">
        <f>Industrias!S626</f>
        <v>0</v>
      </c>
      <c r="AF623" s="167" cm="1">
        <f t="array" ref="AF623">NoteEcolo(U623)</f>
        <v>0</v>
      </c>
      <c r="AG623" s="167">
        <f>PI()*(Trees[[#This Row],[Diam]]/2)^2</f>
        <v>0</v>
      </c>
      <c r="AH623" s="167">
        <f>IF(ISNA(IF(VLOOKUP(Trees[[#This Row],[Arbol]],Equipos!C:F, 2, FALSE)="Cortar",1,0)),0, IF(VLOOKUP(Trees[[#This Row],[Arbol]],Equipos!C:F, 2, FALSE)="Cortar",1,0))</f>
        <v>0</v>
      </c>
      <c r="AI623" s="167">
        <f t="array" aca="1" ref="AI623" ca="1">SUM(1*(NumCoupes=B623))</f>
        <v>2</v>
      </c>
    </row>
    <row r="624" spans="2:35">
      <c r="B624" s="154"/>
      <c r="C624" s="155"/>
      <c r="D624" s="156"/>
      <c r="E624" s="157"/>
      <c r="F624" s="158"/>
      <c r="G624" s="159"/>
      <c r="H624" s="154"/>
      <c r="I624" s="155"/>
      <c r="J624" s="156"/>
      <c r="K624" s="156"/>
      <c r="L624" s="154"/>
      <c r="M624" s="154"/>
      <c r="N624" s="154"/>
      <c r="O624" s="155"/>
      <c r="P624" s="160"/>
      <c r="Q624" s="154"/>
      <c r="R624" s="154"/>
      <c r="S624" s="154"/>
      <c r="T624" s="158"/>
      <c r="U624" s="159"/>
      <c r="V624" s="161"/>
      <c r="W624" s="161"/>
      <c r="X624" s="161"/>
      <c r="Y624" s="161"/>
      <c r="Z624" s="162">
        <f t="shared" si="27"/>
        <v>0</v>
      </c>
      <c r="AA624" s="163">
        <f t="shared" si="28"/>
        <v>0</v>
      </c>
      <c r="AB624" s="431">
        <f>(3.14/4)*(Trees[[#This Row],[Diam]]/100)^2</f>
        <v>0</v>
      </c>
      <c r="AC624" s="164">
        <f>Trees[[#This Row],[Volumen]]</f>
        <v>0</v>
      </c>
      <c r="AD624" s="165" t="str">
        <f t="shared" si="29"/>
        <v>D</v>
      </c>
      <c r="AE624" s="166">
        <f>Industrias!S627</f>
        <v>0</v>
      </c>
      <c r="AF624" s="167" cm="1">
        <f t="array" ref="AF624">NoteEcolo(U624)</f>
        <v>0</v>
      </c>
      <c r="AG624" s="167">
        <f>PI()*(Trees[[#This Row],[Diam]]/2)^2</f>
        <v>0</v>
      </c>
      <c r="AH624" s="167">
        <f>IF(ISNA(IF(VLOOKUP(Trees[[#This Row],[Arbol]],Equipos!C:F, 2, FALSE)="Cortar",1,0)),0, IF(VLOOKUP(Trees[[#This Row],[Arbol]],Equipos!C:F, 2, FALSE)="Cortar",1,0))</f>
        <v>0</v>
      </c>
      <c r="AI624" s="167">
        <f t="array" aca="1" ref="AI624" ca="1">SUM(1*(NumCoupes=B624))</f>
        <v>2</v>
      </c>
    </row>
    <row r="625" spans="2:35">
      <c r="B625" s="154"/>
      <c r="C625" s="155"/>
      <c r="D625" s="156"/>
      <c r="E625" s="157"/>
      <c r="F625" s="158"/>
      <c r="G625" s="159"/>
      <c r="H625" s="154"/>
      <c r="I625" s="155"/>
      <c r="J625" s="156"/>
      <c r="K625" s="156"/>
      <c r="L625" s="154"/>
      <c r="M625" s="154"/>
      <c r="N625" s="154"/>
      <c r="O625" s="155"/>
      <c r="P625" s="160"/>
      <c r="Q625" s="154"/>
      <c r="R625" s="154"/>
      <c r="S625" s="154"/>
      <c r="T625" s="158"/>
      <c r="U625" s="159"/>
      <c r="V625" s="161"/>
      <c r="W625" s="161"/>
      <c r="X625" s="161"/>
      <c r="Y625" s="161"/>
      <c r="Z625" s="162">
        <f t="shared" si="27"/>
        <v>0</v>
      </c>
      <c r="AA625" s="163">
        <f t="shared" si="28"/>
        <v>0</v>
      </c>
      <c r="AB625" s="431">
        <f>(3.14/4)*(Trees[[#This Row],[Diam]]/100)^2</f>
        <v>0</v>
      </c>
      <c r="AC625" s="164">
        <f>Trees[[#This Row],[Volumen]]</f>
        <v>0</v>
      </c>
      <c r="AD625" s="165" t="str">
        <f t="shared" si="29"/>
        <v>D</v>
      </c>
      <c r="AE625" s="166">
        <f>Industrias!S628</f>
        <v>0</v>
      </c>
      <c r="AF625" s="167" cm="1">
        <f t="array" ref="AF625">NoteEcolo(U625)</f>
        <v>0</v>
      </c>
      <c r="AG625" s="167">
        <f>PI()*(Trees[[#This Row],[Diam]]/2)^2</f>
        <v>0</v>
      </c>
      <c r="AH625" s="167">
        <f>IF(ISNA(IF(VLOOKUP(Trees[[#This Row],[Arbol]],Equipos!C:F, 2, FALSE)="Cortar",1,0)),0, IF(VLOOKUP(Trees[[#This Row],[Arbol]],Equipos!C:F, 2, FALSE)="Cortar",1,0))</f>
        <v>0</v>
      </c>
      <c r="AI625" s="167">
        <f t="array" aca="1" ref="AI625" ca="1">SUM(1*(NumCoupes=B625))</f>
        <v>2</v>
      </c>
    </row>
    <row r="626" spans="2:35">
      <c r="B626" s="154"/>
      <c r="C626" s="155"/>
      <c r="D626" s="156"/>
      <c r="E626" s="157"/>
      <c r="F626" s="158"/>
      <c r="G626" s="159"/>
      <c r="H626" s="154"/>
      <c r="I626" s="155"/>
      <c r="J626" s="156"/>
      <c r="K626" s="156"/>
      <c r="L626" s="154"/>
      <c r="M626" s="154"/>
      <c r="N626" s="154"/>
      <c r="O626" s="155"/>
      <c r="P626" s="160"/>
      <c r="Q626" s="154"/>
      <c r="R626" s="154"/>
      <c r="S626" s="154"/>
      <c r="T626" s="158"/>
      <c r="U626" s="159"/>
      <c r="V626" s="161"/>
      <c r="W626" s="161"/>
      <c r="X626" s="161"/>
      <c r="Y626" s="161"/>
      <c r="Z626" s="162">
        <f t="shared" si="27"/>
        <v>0</v>
      </c>
      <c r="AA626" s="163">
        <f t="shared" si="28"/>
        <v>0</v>
      </c>
      <c r="AB626" s="431">
        <f>(3.14/4)*(Trees[[#This Row],[Diam]]/100)^2</f>
        <v>0</v>
      </c>
      <c r="AC626" s="164">
        <f>Trees[[#This Row],[Volumen]]</f>
        <v>0</v>
      </c>
      <c r="AD626" s="165" t="str">
        <f t="shared" si="29"/>
        <v>D</v>
      </c>
      <c r="AE626" s="166">
        <f>Industrias!S629</f>
        <v>0</v>
      </c>
      <c r="AF626" s="167" cm="1">
        <f t="array" ref="AF626">NoteEcolo(U626)</f>
        <v>0</v>
      </c>
      <c r="AG626" s="167">
        <f>PI()*(Trees[[#This Row],[Diam]]/2)^2</f>
        <v>0</v>
      </c>
      <c r="AH626" s="167">
        <f>IF(ISNA(IF(VLOOKUP(Trees[[#This Row],[Arbol]],Equipos!C:F, 2, FALSE)="Cortar",1,0)),0, IF(VLOOKUP(Trees[[#This Row],[Arbol]],Equipos!C:F, 2, FALSE)="Cortar",1,0))</f>
        <v>0</v>
      </c>
      <c r="AI626" s="167">
        <f t="array" aca="1" ref="AI626" ca="1">SUM(1*(NumCoupes=B626))</f>
        <v>2</v>
      </c>
    </row>
    <row r="627" spans="2:35">
      <c r="B627" s="154"/>
      <c r="C627" s="155"/>
      <c r="D627" s="156"/>
      <c r="E627" s="157"/>
      <c r="F627" s="158"/>
      <c r="G627" s="159"/>
      <c r="H627" s="154"/>
      <c r="I627" s="155"/>
      <c r="J627" s="156"/>
      <c r="K627" s="156"/>
      <c r="L627" s="154"/>
      <c r="M627" s="154"/>
      <c r="N627" s="154"/>
      <c r="O627" s="155"/>
      <c r="P627" s="160"/>
      <c r="Q627" s="154"/>
      <c r="R627" s="154"/>
      <c r="S627" s="154"/>
      <c r="T627" s="158"/>
      <c r="U627" s="159"/>
      <c r="V627" s="161"/>
      <c r="W627" s="161"/>
      <c r="X627" s="161"/>
      <c r="Y627" s="161"/>
      <c r="Z627" s="162">
        <f t="shared" si="27"/>
        <v>0</v>
      </c>
      <c r="AA627" s="163">
        <f t="shared" si="28"/>
        <v>0</v>
      </c>
      <c r="AB627" s="431">
        <f>(3.14/4)*(Trees[[#This Row],[Diam]]/100)^2</f>
        <v>0</v>
      </c>
      <c r="AC627" s="164">
        <f>Trees[[#This Row],[Volumen]]</f>
        <v>0</v>
      </c>
      <c r="AD627" s="165" t="str">
        <f t="shared" si="29"/>
        <v>D</v>
      </c>
      <c r="AE627" s="166">
        <f>Industrias!S630</f>
        <v>0</v>
      </c>
      <c r="AF627" s="167" cm="1">
        <f t="array" ref="AF627">NoteEcolo(U627)</f>
        <v>0</v>
      </c>
      <c r="AG627" s="167">
        <f>PI()*(Trees[[#This Row],[Diam]]/2)^2</f>
        <v>0</v>
      </c>
      <c r="AH627" s="167">
        <f>IF(ISNA(IF(VLOOKUP(Trees[[#This Row],[Arbol]],Equipos!C:F, 2, FALSE)="Cortar",1,0)),0, IF(VLOOKUP(Trees[[#This Row],[Arbol]],Equipos!C:F, 2, FALSE)="Cortar",1,0))</f>
        <v>0</v>
      </c>
      <c r="AI627" s="167">
        <f t="array" aca="1" ref="AI627" ca="1">SUM(1*(NumCoupes=B627))</f>
        <v>2</v>
      </c>
    </row>
    <row r="628" spans="2:35">
      <c r="B628" s="154"/>
      <c r="C628" s="155"/>
      <c r="D628" s="156"/>
      <c r="E628" s="157"/>
      <c r="F628" s="158"/>
      <c r="G628" s="159"/>
      <c r="H628" s="154"/>
      <c r="I628" s="155"/>
      <c r="J628" s="156"/>
      <c r="K628" s="156"/>
      <c r="L628" s="154"/>
      <c r="M628" s="154"/>
      <c r="N628" s="154"/>
      <c r="O628" s="155"/>
      <c r="P628" s="160"/>
      <c r="Q628" s="154"/>
      <c r="R628" s="154"/>
      <c r="S628" s="154"/>
      <c r="T628" s="158"/>
      <c r="U628" s="159"/>
      <c r="V628" s="161"/>
      <c r="W628" s="161"/>
      <c r="X628" s="161"/>
      <c r="Y628" s="161"/>
      <c r="Z628" s="162">
        <f t="shared" si="27"/>
        <v>0</v>
      </c>
      <c r="AA628" s="163">
        <f t="shared" si="28"/>
        <v>0</v>
      </c>
      <c r="AB628" s="431">
        <f>(3.14/4)*(Trees[[#This Row],[Diam]]/100)^2</f>
        <v>0</v>
      </c>
      <c r="AC628" s="164">
        <f>Trees[[#This Row],[Volumen]]</f>
        <v>0</v>
      </c>
      <c r="AD628" s="165" t="str">
        <f t="shared" si="29"/>
        <v>D</v>
      </c>
      <c r="AE628" s="166">
        <f>Industrias!S631</f>
        <v>0</v>
      </c>
      <c r="AF628" s="167" cm="1">
        <f t="array" ref="AF628">NoteEcolo(U628)</f>
        <v>0</v>
      </c>
      <c r="AG628" s="167">
        <f>PI()*(Trees[[#This Row],[Diam]]/2)^2</f>
        <v>0</v>
      </c>
      <c r="AH628" s="167">
        <f>IF(ISNA(IF(VLOOKUP(Trees[[#This Row],[Arbol]],Equipos!C:F, 2, FALSE)="Cortar",1,0)),0, IF(VLOOKUP(Trees[[#This Row],[Arbol]],Equipos!C:F, 2, FALSE)="Cortar",1,0))</f>
        <v>0</v>
      </c>
      <c r="AI628" s="167">
        <f t="array" aca="1" ref="AI628" ca="1">SUM(1*(NumCoupes=B628))</f>
        <v>2</v>
      </c>
    </row>
    <row r="629" spans="2:35">
      <c r="B629" s="154"/>
      <c r="C629" s="155"/>
      <c r="D629" s="156"/>
      <c r="E629" s="157"/>
      <c r="F629" s="158"/>
      <c r="G629" s="159"/>
      <c r="H629" s="154"/>
      <c r="I629" s="155"/>
      <c r="J629" s="156"/>
      <c r="K629" s="156"/>
      <c r="L629" s="154"/>
      <c r="M629" s="154"/>
      <c r="N629" s="154"/>
      <c r="O629" s="155"/>
      <c r="P629" s="160"/>
      <c r="Q629" s="154"/>
      <c r="R629" s="154"/>
      <c r="S629" s="154"/>
      <c r="T629" s="158"/>
      <c r="U629" s="159"/>
      <c r="V629" s="161"/>
      <c r="W629" s="161"/>
      <c r="X629" s="161"/>
      <c r="Y629" s="161"/>
      <c r="Z629" s="162">
        <f t="shared" si="27"/>
        <v>0</v>
      </c>
      <c r="AA629" s="163">
        <f t="shared" si="28"/>
        <v>0</v>
      </c>
      <c r="AB629" s="431">
        <f>(3.14/4)*(Trees[[#This Row],[Diam]]/100)^2</f>
        <v>0</v>
      </c>
      <c r="AC629" s="164">
        <f>Trees[[#This Row],[Volumen]]</f>
        <v>0</v>
      </c>
      <c r="AD629" s="165" t="str">
        <f t="shared" si="29"/>
        <v>D</v>
      </c>
      <c r="AE629" s="166">
        <f>Industrias!S632</f>
        <v>0</v>
      </c>
      <c r="AF629" s="167" cm="1">
        <f t="array" ref="AF629">NoteEcolo(U629)</f>
        <v>0</v>
      </c>
      <c r="AG629" s="167">
        <f>PI()*(Trees[[#This Row],[Diam]]/2)^2</f>
        <v>0</v>
      </c>
      <c r="AH629" s="167">
        <f>IF(ISNA(IF(VLOOKUP(Trees[[#This Row],[Arbol]],Equipos!C:F, 2, FALSE)="Cortar",1,0)),0, IF(VLOOKUP(Trees[[#This Row],[Arbol]],Equipos!C:F, 2, FALSE)="Cortar",1,0))</f>
        <v>0</v>
      </c>
      <c r="AI629" s="167">
        <f t="array" aca="1" ref="AI629" ca="1">SUM(1*(NumCoupes=B629))</f>
        <v>2</v>
      </c>
    </row>
    <row r="630" spans="2:35">
      <c r="B630" s="154"/>
      <c r="C630" s="155"/>
      <c r="D630" s="156"/>
      <c r="E630" s="157"/>
      <c r="F630" s="158"/>
      <c r="G630" s="159"/>
      <c r="H630" s="154"/>
      <c r="I630" s="155"/>
      <c r="J630" s="156"/>
      <c r="K630" s="156"/>
      <c r="L630" s="154"/>
      <c r="M630" s="154"/>
      <c r="N630" s="154"/>
      <c r="O630" s="155"/>
      <c r="P630" s="160"/>
      <c r="Q630" s="154"/>
      <c r="R630" s="154"/>
      <c r="S630" s="154"/>
      <c r="T630" s="158"/>
      <c r="U630" s="159"/>
      <c r="V630" s="161"/>
      <c r="W630" s="161"/>
      <c r="X630" s="161"/>
      <c r="Y630" s="161"/>
      <c r="Z630" s="162">
        <f t="shared" si="27"/>
        <v>0</v>
      </c>
      <c r="AA630" s="163">
        <f t="shared" si="28"/>
        <v>0</v>
      </c>
      <c r="AB630" s="431">
        <f>(3.14/4)*(Trees[[#This Row],[Diam]]/100)^2</f>
        <v>0</v>
      </c>
      <c r="AC630" s="164">
        <f>Trees[[#This Row],[Volumen]]</f>
        <v>0</v>
      </c>
      <c r="AD630" s="165" t="str">
        <f t="shared" si="29"/>
        <v>D</v>
      </c>
      <c r="AE630" s="166">
        <f>Industrias!S633</f>
        <v>0</v>
      </c>
      <c r="AF630" s="167" cm="1">
        <f t="array" ref="AF630">NoteEcolo(U630)</f>
        <v>0</v>
      </c>
      <c r="AG630" s="167">
        <f>PI()*(Trees[[#This Row],[Diam]]/2)^2</f>
        <v>0</v>
      </c>
      <c r="AH630" s="167">
        <f>IF(ISNA(IF(VLOOKUP(Trees[[#This Row],[Arbol]],Equipos!C:F, 2, FALSE)="Cortar",1,0)),0, IF(VLOOKUP(Trees[[#This Row],[Arbol]],Equipos!C:F, 2, FALSE)="Cortar",1,0))</f>
        <v>0</v>
      </c>
      <c r="AI630" s="167">
        <f t="array" aca="1" ref="AI630" ca="1">SUM(1*(NumCoupes=B630))</f>
        <v>2</v>
      </c>
    </row>
    <row r="631" spans="2:35">
      <c r="B631" s="154"/>
      <c r="C631" s="155"/>
      <c r="D631" s="156"/>
      <c r="E631" s="157"/>
      <c r="F631" s="158"/>
      <c r="G631" s="159"/>
      <c r="H631" s="154"/>
      <c r="I631" s="155"/>
      <c r="J631" s="156"/>
      <c r="K631" s="156"/>
      <c r="L631" s="154"/>
      <c r="M631" s="154"/>
      <c r="N631" s="154"/>
      <c r="O631" s="155"/>
      <c r="P631" s="160"/>
      <c r="Q631" s="154"/>
      <c r="R631" s="154"/>
      <c r="S631" s="154"/>
      <c r="T631" s="158"/>
      <c r="U631" s="159"/>
      <c r="V631" s="161"/>
      <c r="W631" s="161"/>
      <c r="X631" s="161"/>
      <c r="Y631" s="161"/>
      <c r="Z631" s="162">
        <f t="shared" si="27"/>
        <v>0</v>
      </c>
      <c r="AA631" s="163">
        <f t="shared" si="28"/>
        <v>0</v>
      </c>
      <c r="AB631" s="431">
        <f>(3.14/4)*(Trees[[#This Row],[Diam]]/100)^2</f>
        <v>0</v>
      </c>
      <c r="AC631" s="164">
        <f>Trees[[#This Row],[Volumen]]</f>
        <v>0</v>
      </c>
      <c r="AD631" s="165" t="str">
        <f t="shared" si="29"/>
        <v>D</v>
      </c>
      <c r="AE631" s="166">
        <f>Industrias!S634</f>
        <v>0</v>
      </c>
      <c r="AF631" s="167" cm="1">
        <f t="array" ref="AF631">NoteEcolo(U631)</f>
        <v>0</v>
      </c>
      <c r="AG631" s="167">
        <f>PI()*(Trees[[#This Row],[Diam]]/2)^2</f>
        <v>0</v>
      </c>
      <c r="AH631" s="167">
        <f>IF(ISNA(IF(VLOOKUP(Trees[[#This Row],[Arbol]],Equipos!C:F, 2, FALSE)="Cortar",1,0)),0, IF(VLOOKUP(Trees[[#This Row],[Arbol]],Equipos!C:F, 2, FALSE)="Cortar",1,0))</f>
        <v>0</v>
      </c>
      <c r="AI631" s="167">
        <f t="array" aca="1" ref="AI631" ca="1">SUM(1*(NumCoupes=B631))</f>
        <v>2</v>
      </c>
    </row>
    <row r="632" spans="2:35">
      <c r="B632" s="154"/>
      <c r="C632" s="155"/>
      <c r="D632" s="156"/>
      <c r="E632" s="157"/>
      <c r="F632" s="158"/>
      <c r="G632" s="159"/>
      <c r="H632" s="154"/>
      <c r="I632" s="155"/>
      <c r="J632" s="156"/>
      <c r="K632" s="156"/>
      <c r="L632" s="154"/>
      <c r="M632" s="154"/>
      <c r="N632" s="154"/>
      <c r="O632" s="155"/>
      <c r="P632" s="160"/>
      <c r="Q632" s="154"/>
      <c r="R632" s="154"/>
      <c r="S632" s="154"/>
      <c r="T632" s="158"/>
      <c r="U632" s="159"/>
      <c r="V632" s="161"/>
      <c r="W632" s="161"/>
      <c r="X632" s="161"/>
      <c r="Y632" s="161"/>
      <c r="Z632" s="162">
        <f t="shared" si="27"/>
        <v>0</v>
      </c>
      <c r="AA632" s="163">
        <f t="shared" si="28"/>
        <v>0</v>
      </c>
      <c r="AB632" s="431">
        <f>(3.14/4)*(Trees[[#This Row],[Diam]]/100)^2</f>
        <v>0</v>
      </c>
      <c r="AC632" s="164">
        <f>Trees[[#This Row],[Volumen]]</f>
        <v>0</v>
      </c>
      <c r="AD632" s="165" t="str">
        <f t="shared" si="29"/>
        <v>D</v>
      </c>
      <c r="AE632" s="166">
        <f>Industrias!S635</f>
        <v>0</v>
      </c>
      <c r="AF632" s="167" cm="1">
        <f t="array" ref="AF632">NoteEcolo(U632)</f>
        <v>0</v>
      </c>
      <c r="AG632" s="167">
        <f>PI()*(Trees[[#This Row],[Diam]]/2)^2</f>
        <v>0</v>
      </c>
      <c r="AH632" s="167">
        <f>IF(ISNA(IF(VLOOKUP(Trees[[#This Row],[Arbol]],Equipos!C:F, 2, FALSE)="Cortar",1,0)),0, IF(VLOOKUP(Trees[[#This Row],[Arbol]],Equipos!C:F, 2, FALSE)="Cortar",1,0))</f>
        <v>0</v>
      </c>
      <c r="AI632" s="167">
        <f t="array" aca="1" ref="AI632" ca="1">SUM(1*(NumCoupes=B632))</f>
        <v>2</v>
      </c>
    </row>
    <row r="633" spans="2:35">
      <c r="B633" s="154"/>
      <c r="C633" s="155"/>
      <c r="D633" s="156"/>
      <c r="E633" s="157"/>
      <c r="F633" s="158"/>
      <c r="G633" s="159"/>
      <c r="H633" s="154"/>
      <c r="I633" s="155"/>
      <c r="J633" s="156"/>
      <c r="K633" s="156"/>
      <c r="L633" s="154"/>
      <c r="M633" s="154"/>
      <c r="N633" s="154"/>
      <c r="O633" s="155"/>
      <c r="P633" s="160"/>
      <c r="Q633" s="154"/>
      <c r="R633" s="154"/>
      <c r="S633" s="154"/>
      <c r="T633" s="158"/>
      <c r="U633" s="159"/>
      <c r="V633" s="161"/>
      <c r="W633" s="161"/>
      <c r="X633" s="161"/>
      <c r="Y633" s="161"/>
      <c r="Z633" s="162">
        <f t="shared" si="27"/>
        <v>0</v>
      </c>
      <c r="AA633" s="163">
        <f t="shared" si="28"/>
        <v>0</v>
      </c>
      <c r="AB633" s="431">
        <f>(3.14/4)*(Trees[[#This Row],[Diam]]/100)^2</f>
        <v>0</v>
      </c>
      <c r="AC633" s="164">
        <f>Trees[[#This Row],[Volumen]]</f>
        <v>0</v>
      </c>
      <c r="AD633" s="165" t="str">
        <f t="shared" si="29"/>
        <v>D</v>
      </c>
      <c r="AE633" s="166">
        <f>Industrias!S636</f>
        <v>0</v>
      </c>
      <c r="AF633" s="167" cm="1">
        <f t="array" ref="AF633">NoteEcolo(U633)</f>
        <v>0</v>
      </c>
      <c r="AG633" s="167">
        <f>PI()*(Trees[[#This Row],[Diam]]/2)^2</f>
        <v>0</v>
      </c>
      <c r="AH633" s="167">
        <f>IF(ISNA(IF(VLOOKUP(Trees[[#This Row],[Arbol]],Equipos!C:F, 2, FALSE)="Cortar",1,0)),0, IF(VLOOKUP(Trees[[#This Row],[Arbol]],Equipos!C:F, 2, FALSE)="Cortar",1,0))</f>
        <v>0</v>
      </c>
      <c r="AI633" s="167">
        <f t="array" aca="1" ref="AI633" ca="1">SUM(1*(NumCoupes=B633))</f>
        <v>2</v>
      </c>
    </row>
    <row r="634" spans="2:35">
      <c r="B634" s="154"/>
      <c r="C634" s="155"/>
      <c r="D634" s="156"/>
      <c r="E634" s="157"/>
      <c r="F634" s="158"/>
      <c r="G634" s="159"/>
      <c r="H634" s="154"/>
      <c r="I634" s="155"/>
      <c r="J634" s="156"/>
      <c r="K634" s="156"/>
      <c r="L634" s="154"/>
      <c r="M634" s="154"/>
      <c r="N634" s="154"/>
      <c r="O634" s="155"/>
      <c r="P634" s="160"/>
      <c r="Q634" s="154"/>
      <c r="R634" s="154"/>
      <c r="S634" s="154"/>
      <c r="T634" s="158"/>
      <c r="U634" s="159"/>
      <c r="V634" s="161"/>
      <c r="W634" s="161"/>
      <c r="X634" s="161"/>
      <c r="Y634" s="161"/>
      <c r="Z634" s="162">
        <f t="shared" si="27"/>
        <v>0</v>
      </c>
      <c r="AA634" s="163">
        <f t="shared" si="28"/>
        <v>0</v>
      </c>
      <c r="AB634" s="431">
        <f>(3.14/4)*(Trees[[#This Row],[Diam]]/100)^2</f>
        <v>0</v>
      </c>
      <c r="AC634" s="164">
        <f>Trees[[#This Row],[Volumen]]</f>
        <v>0</v>
      </c>
      <c r="AD634" s="165" t="str">
        <f t="shared" si="29"/>
        <v>D</v>
      </c>
      <c r="AE634" s="166">
        <f>Industrias!S637</f>
        <v>0</v>
      </c>
      <c r="AF634" s="167" cm="1">
        <f t="array" ref="AF634">NoteEcolo(U634)</f>
        <v>0</v>
      </c>
      <c r="AG634" s="167">
        <f>PI()*(Trees[[#This Row],[Diam]]/2)^2</f>
        <v>0</v>
      </c>
      <c r="AH634" s="167">
        <f>IF(ISNA(IF(VLOOKUP(Trees[[#This Row],[Arbol]],Equipos!C:F, 2, FALSE)="Cortar",1,0)),0, IF(VLOOKUP(Trees[[#This Row],[Arbol]],Equipos!C:F, 2, FALSE)="Cortar",1,0))</f>
        <v>0</v>
      </c>
      <c r="AI634" s="167">
        <f t="array" aca="1" ref="AI634" ca="1">SUM(1*(NumCoupes=B634))</f>
        <v>2</v>
      </c>
    </row>
    <row r="635" spans="2:35">
      <c r="B635" s="154"/>
      <c r="C635" s="155"/>
      <c r="D635" s="156"/>
      <c r="E635" s="157"/>
      <c r="F635" s="158"/>
      <c r="G635" s="159"/>
      <c r="H635" s="154"/>
      <c r="I635" s="155"/>
      <c r="J635" s="156"/>
      <c r="K635" s="156"/>
      <c r="L635" s="154"/>
      <c r="M635" s="154"/>
      <c r="N635" s="154"/>
      <c r="O635" s="155"/>
      <c r="P635" s="160"/>
      <c r="Q635" s="154"/>
      <c r="R635" s="154"/>
      <c r="S635" s="154"/>
      <c r="T635" s="158"/>
      <c r="U635" s="159"/>
      <c r="V635" s="161"/>
      <c r="W635" s="161"/>
      <c r="X635" s="161"/>
      <c r="Y635" s="161"/>
      <c r="Z635" s="162">
        <f t="shared" si="27"/>
        <v>0</v>
      </c>
      <c r="AA635" s="163">
        <f t="shared" si="28"/>
        <v>0</v>
      </c>
      <c r="AB635" s="431">
        <f>(3.14/4)*(Trees[[#This Row],[Diam]]/100)^2</f>
        <v>0</v>
      </c>
      <c r="AC635" s="164">
        <f>Trees[[#This Row],[Volumen]]</f>
        <v>0</v>
      </c>
      <c r="AD635" s="165" t="str">
        <f t="shared" si="29"/>
        <v>D</v>
      </c>
      <c r="AE635" s="166">
        <f>Industrias!S638</f>
        <v>0</v>
      </c>
      <c r="AF635" s="167" cm="1">
        <f t="array" ref="AF635">NoteEcolo(U635)</f>
        <v>0</v>
      </c>
      <c r="AG635" s="167">
        <f>PI()*(Trees[[#This Row],[Diam]]/2)^2</f>
        <v>0</v>
      </c>
      <c r="AH635" s="167">
        <f>IF(ISNA(IF(VLOOKUP(Trees[[#This Row],[Arbol]],Equipos!C:F, 2, FALSE)="Cortar",1,0)),0, IF(VLOOKUP(Trees[[#This Row],[Arbol]],Equipos!C:F, 2, FALSE)="Cortar",1,0))</f>
        <v>0</v>
      </c>
      <c r="AI635" s="167">
        <f t="array" aca="1" ref="AI635" ca="1">SUM(1*(NumCoupes=B635))</f>
        <v>2</v>
      </c>
    </row>
    <row r="636" spans="2:35">
      <c r="B636" s="154"/>
      <c r="C636" s="155"/>
      <c r="D636" s="156"/>
      <c r="E636" s="157"/>
      <c r="F636" s="158"/>
      <c r="G636" s="159"/>
      <c r="H636" s="154"/>
      <c r="I636" s="155"/>
      <c r="J636" s="156"/>
      <c r="K636" s="156"/>
      <c r="L636" s="154"/>
      <c r="M636" s="154"/>
      <c r="N636" s="154"/>
      <c r="O636" s="155"/>
      <c r="P636" s="160"/>
      <c r="Q636" s="154"/>
      <c r="R636" s="154"/>
      <c r="S636" s="154"/>
      <c r="T636" s="158"/>
      <c r="U636" s="159"/>
      <c r="V636" s="161"/>
      <c r="W636" s="161"/>
      <c r="X636" s="161"/>
      <c r="Y636" s="161"/>
      <c r="Z636" s="162">
        <f t="shared" si="27"/>
        <v>0</v>
      </c>
      <c r="AA636" s="163">
        <f t="shared" si="28"/>
        <v>0</v>
      </c>
      <c r="AB636" s="431">
        <f>(3.14/4)*(Trees[[#This Row],[Diam]]/100)^2</f>
        <v>0</v>
      </c>
      <c r="AC636" s="164">
        <f>Trees[[#This Row],[Volumen]]</f>
        <v>0</v>
      </c>
      <c r="AD636" s="165" t="str">
        <f t="shared" si="29"/>
        <v>D</v>
      </c>
      <c r="AE636" s="166">
        <f>Industrias!S639</f>
        <v>0</v>
      </c>
      <c r="AF636" s="167" cm="1">
        <f t="array" ref="AF636">NoteEcolo(U636)</f>
        <v>0</v>
      </c>
      <c r="AG636" s="167">
        <f>PI()*(Trees[[#This Row],[Diam]]/2)^2</f>
        <v>0</v>
      </c>
      <c r="AH636" s="167">
        <f>IF(ISNA(IF(VLOOKUP(Trees[[#This Row],[Arbol]],Equipos!C:F, 2, FALSE)="Cortar",1,0)),0, IF(VLOOKUP(Trees[[#This Row],[Arbol]],Equipos!C:F, 2, FALSE)="Cortar",1,0))</f>
        <v>0</v>
      </c>
      <c r="AI636" s="167">
        <f t="array" aca="1" ref="AI636" ca="1">SUM(1*(NumCoupes=B636))</f>
        <v>2</v>
      </c>
    </row>
    <row r="637" spans="2:35">
      <c r="B637" s="154"/>
      <c r="C637" s="155"/>
      <c r="D637" s="156"/>
      <c r="E637" s="157"/>
      <c r="F637" s="158"/>
      <c r="G637" s="159"/>
      <c r="H637" s="154"/>
      <c r="I637" s="155"/>
      <c r="J637" s="156"/>
      <c r="K637" s="156"/>
      <c r="L637" s="154"/>
      <c r="M637" s="154"/>
      <c r="N637" s="154"/>
      <c r="O637" s="155"/>
      <c r="P637" s="160"/>
      <c r="Q637" s="154"/>
      <c r="R637" s="154"/>
      <c r="S637" s="154"/>
      <c r="T637" s="158"/>
      <c r="U637" s="159"/>
      <c r="V637" s="161"/>
      <c r="W637" s="161"/>
      <c r="X637" s="161"/>
      <c r="Y637" s="161"/>
      <c r="Z637" s="162">
        <f t="shared" si="27"/>
        <v>0</v>
      </c>
      <c r="AA637" s="163">
        <f t="shared" si="28"/>
        <v>0</v>
      </c>
      <c r="AB637" s="431">
        <f>(3.14/4)*(Trees[[#This Row],[Diam]]/100)^2</f>
        <v>0</v>
      </c>
      <c r="AC637" s="164">
        <f>Trees[[#This Row],[Volumen]]</f>
        <v>0</v>
      </c>
      <c r="AD637" s="165" t="str">
        <f t="shared" si="29"/>
        <v>D</v>
      </c>
      <c r="AE637" s="166">
        <f>Industrias!S640</f>
        <v>0</v>
      </c>
      <c r="AF637" s="167" cm="1">
        <f t="array" ref="AF637">NoteEcolo(U637)</f>
        <v>0</v>
      </c>
      <c r="AG637" s="167">
        <f>PI()*(Trees[[#This Row],[Diam]]/2)^2</f>
        <v>0</v>
      </c>
      <c r="AH637" s="167">
        <f>IF(ISNA(IF(VLOOKUP(Trees[[#This Row],[Arbol]],Equipos!C:F, 2, FALSE)="Cortar",1,0)),0, IF(VLOOKUP(Trees[[#This Row],[Arbol]],Equipos!C:F, 2, FALSE)="Cortar",1,0))</f>
        <v>0</v>
      </c>
      <c r="AI637" s="167">
        <f t="array" aca="1" ref="AI637" ca="1">SUM(1*(NumCoupes=B637))</f>
        <v>2</v>
      </c>
    </row>
    <row r="638" spans="2:35">
      <c r="B638" s="154"/>
      <c r="C638" s="155"/>
      <c r="D638" s="156"/>
      <c r="E638" s="157"/>
      <c r="F638" s="158"/>
      <c r="G638" s="159"/>
      <c r="H638" s="154"/>
      <c r="I638" s="155"/>
      <c r="J638" s="156"/>
      <c r="K638" s="156"/>
      <c r="L638" s="154"/>
      <c r="M638" s="154"/>
      <c r="N638" s="154"/>
      <c r="O638" s="155"/>
      <c r="P638" s="160"/>
      <c r="Q638" s="154"/>
      <c r="R638" s="154"/>
      <c r="S638" s="154"/>
      <c r="T638" s="158"/>
      <c r="U638" s="159"/>
      <c r="V638" s="161"/>
      <c r="W638" s="161"/>
      <c r="X638" s="161"/>
      <c r="Y638" s="161"/>
      <c r="Z638" s="162">
        <f t="shared" si="27"/>
        <v>0</v>
      </c>
      <c r="AA638" s="163">
        <f t="shared" si="28"/>
        <v>0</v>
      </c>
      <c r="AB638" s="431">
        <f>(3.14/4)*(Trees[[#This Row],[Diam]]/100)^2</f>
        <v>0</v>
      </c>
      <c r="AC638" s="164">
        <f>Trees[[#This Row],[Volumen]]</f>
        <v>0</v>
      </c>
      <c r="AD638" s="165" t="str">
        <f t="shared" si="29"/>
        <v>D</v>
      </c>
      <c r="AE638" s="166">
        <f>Industrias!S641</f>
        <v>0</v>
      </c>
      <c r="AF638" s="167" cm="1">
        <f t="array" ref="AF638">NoteEcolo(U638)</f>
        <v>0</v>
      </c>
      <c r="AG638" s="167">
        <f>PI()*(Trees[[#This Row],[Diam]]/2)^2</f>
        <v>0</v>
      </c>
      <c r="AH638" s="167">
        <f>IF(ISNA(IF(VLOOKUP(Trees[[#This Row],[Arbol]],Equipos!C:F, 2, FALSE)="Cortar",1,0)),0, IF(VLOOKUP(Trees[[#This Row],[Arbol]],Equipos!C:F, 2, FALSE)="Cortar",1,0))</f>
        <v>0</v>
      </c>
      <c r="AI638" s="167">
        <f t="array" aca="1" ref="AI638" ca="1">SUM(1*(NumCoupes=B638))</f>
        <v>2</v>
      </c>
    </row>
    <row r="639" spans="2:35">
      <c r="B639" s="154"/>
      <c r="C639" s="155"/>
      <c r="D639" s="156"/>
      <c r="E639" s="157"/>
      <c r="F639" s="158"/>
      <c r="G639" s="159"/>
      <c r="H639" s="154"/>
      <c r="I639" s="155"/>
      <c r="J639" s="156"/>
      <c r="K639" s="156"/>
      <c r="L639" s="154"/>
      <c r="M639" s="154"/>
      <c r="N639" s="154"/>
      <c r="O639" s="155"/>
      <c r="P639" s="160"/>
      <c r="Q639" s="154"/>
      <c r="R639" s="154"/>
      <c r="S639" s="154"/>
      <c r="T639" s="158"/>
      <c r="U639" s="159"/>
      <c r="V639" s="161"/>
      <c r="W639" s="161"/>
      <c r="X639" s="161"/>
      <c r="Y639" s="161"/>
      <c r="Z639" s="162">
        <f t="shared" si="27"/>
        <v>0</v>
      </c>
      <c r="AA639" s="163">
        <f t="shared" si="28"/>
        <v>0</v>
      </c>
      <c r="AB639" s="431">
        <f>(3.14/4)*(Trees[[#This Row],[Diam]]/100)^2</f>
        <v>0</v>
      </c>
      <c r="AC639" s="164">
        <f>Trees[[#This Row],[Volumen]]</f>
        <v>0</v>
      </c>
      <c r="AD639" s="165" t="str">
        <f t="shared" si="29"/>
        <v>D</v>
      </c>
      <c r="AE639" s="166">
        <f>Industrias!S642</f>
        <v>0</v>
      </c>
      <c r="AF639" s="167" cm="1">
        <f t="array" ref="AF639">NoteEcolo(U639)</f>
        <v>0</v>
      </c>
      <c r="AG639" s="167">
        <f>PI()*(Trees[[#This Row],[Diam]]/2)^2</f>
        <v>0</v>
      </c>
      <c r="AH639" s="167">
        <f>IF(ISNA(IF(VLOOKUP(Trees[[#This Row],[Arbol]],Equipos!C:F, 2, FALSE)="Cortar",1,0)),0, IF(VLOOKUP(Trees[[#This Row],[Arbol]],Equipos!C:F, 2, FALSE)="Cortar",1,0))</f>
        <v>0</v>
      </c>
      <c r="AI639" s="167">
        <f t="array" aca="1" ref="AI639" ca="1">SUM(1*(NumCoupes=B639))</f>
        <v>2</v>
      </c>
    </row>
    <row r="640" spans="2:35">
      <c r="B640" s="154"/>
      <c r="C640" s="155"/>
      <c r="D640" s="156"/>
      <c r="E640" s="157"/>
      <c r="F640" s="158"/>
      <c r="G640" s="159"/>
      <c r="H640" s="154"/>
      <c r="I640" s="155"/>
      <c r="J640" s="156"/>
      <c r="K640" s="156"/>
      <c r="L640" s="154"/>
      <c r="M640" s="154"/>
      <c r="N640" s="154"/>
      <c r="O640" s="155"/>
      <c r="P640" s="160"/>
      <c r="Q640" s="154"/>
      <c r="R640" s="154"/>
      <c r="S640" s="154"/>
      <c r="T640" s="158"/>
      <c r="U640" s="159"/>
      <c r="V640" s="161"/>
      <c r="W640" s="161"/>
      <c r="X640" s="161"/>
      <c r="Y640" s="161"/>
      <c r="Z640" s="162">
        <f t="shared" si="27"/>
        <v>0</v>
      </c>
      <c r="AA640" s="163">
        <f t="shared" si="28"/>
        <v>0</v>
      </c>
      <c r="AB640" s="431">
        <f>(3.14/4)*(Trees[[#This Row],[Diam]]/100)^2</f>
        <v>0</v>
      </c>
      <c r="AC640" s="164">
        <f>Trees[[#This Row],[Volumen]]</f>
        <v>0</v>
      </c>
      <c r="AD640" s="165" t="str">
        <f t="shared" si="29"/>
        <v>D</v>
      </c>
      <c r="AE640" s="166">
        <f>Industrias!S643</f>
        <v>0</v>
      </c>
      <c r="AF640" s="167" cm="1">
        <f t="array" ref="AF640">NoteEcolo(U640)</f>
        <v>0</v>
      </c>
      <c r="AG640" s="167">
        <f>PI()*(Trees[[#This Row],[Diam]]/2)^2</f>
        <v>0</v>
      </c>
      <c r="AH640" s="167">
        <f>IF(ISNA(IF(VLOOKUP(Trees[[#This Row],[Arbol]],Equipos!C:F, 2, FALSE)="Cortar",1,0)),0, IF(VLOOKUP(Trees[[#This Row],[Arbol]],Equipos!C:F, 2, FALSE)="Cortar",1,0))</f>
        <v>0</v>
      </c>
      <c r="AI640" s="167">
        <f t="array" aca="1" ref="AI640" ca="1">SUM(1*(NumCoupes=B640))</f>
        <v>2</v>
      </c>
    </row>
    <row r="641" spans="2:35">
      <c r="B641" s="154"/>
      <c r="C641" s="155"/>
      <c r="D641" s="156"/>
      <c r="E641" s="157"/>
      <c r="F641" s="158"/>
      <c r="G641" s="159"/>
      <c r="H641" s="154"/>
      <c r="I641" s="155"/>
      <c r="J641" s="156"/>
      <c r="K641" s="156"/>
      <c r="L641" s="154"/>
      <c r="M641" s="154"/>
      <c r="N641" s="154"/>
      <c r="O641" s="155"/>
      <c r="P641" s="160"/>
      <c r="Q641" s="154"/>
      <c r="R641" s="154"/>
      <c r="S641" s="154"/>
      <c r="T641" s="158"/>
      <c r="U641" s="159"/>
      <c r="V641" s="161"/>
      <c r="W641" s="161"/>
      <c r="X641" s="161"/>
      <c r="Y641" s="161"/>
      <c r="Z641" s="162">
        <f t="shared" si="27"/>
        <v>0</v>
      </c>
      <c r="AA641" s="163">
        <f t="shared" si="28"/>
        <v>0</v>
      </c>
      <c r="AB641" s="431">
        <f>(3.14/4)*(Trees[[#This Row],[Diam]]/100)^2</f>
        <v>0</v>
      </c>
      <c r="AC641" s="164">
        <f>Trees[[#This Row],[Volumen]]</f>
        <v>0</v>
      </c>
      <c r="AD641" s="165" t="str">
        <f t="shared" si="29"/>
        <v>D</v>
      </c>
      <c r="AE641" s="166">
        <f>Industrias!S644</f>
        <v>0</v>
      </c>
      <c r="AF641" s="167" cm="1">
        <f t="array" ref="AF641">NoteEcolo(U641)</f>
        <v>0</v>
      </c>
      <c r="AG641" s="167">
        <f>PI()*(Trees[[#This Row],[Diam]]/2)^2</f>
        <v>0</v>
      </c>
      <c r="AH641" s="167">
        <f>IF(ISNA(IF(VLOOKUP(Trees[[#This Row],[Arbol]],Equipos!C:F, 2, FALSE)="Cortar",1,0)),0, IF(VLOOKUP(Trees[[#This Row],[Arbol]],Equipos!C:F, 2, FALSE)="Cortar",1,0))</f>
        <v>0</v>
      </c>
      <c r="AI641" s="167">
        <f t="array" aca="1" ref="AI641" ca="1">SUM(1*(NumCoupes=B641))</f>
        <v>2</v>
      </c>
    </row>
    <row r="642" spans="2:35">
      <c r="B642" s="154"/>
      <c r="C642" s="155"/>
      <c r="D642" s="156"/>
      <c r="E642" s="157"/>
      <c r="F642" s="158"/>
      <c r="G642" s="159"/>
      <c r="H642" s="154"/>
      <c r="I642" s="155"/>
      <c r="J642" s="156"/>
      <c r="K642" s="156"/>
      <c r="L642" s="154"/>
      <c r="M642" s="154"/>
      <c r="N642" s="154"/>
      <c r="O642" s="155"/>
      <c r="P642" s="160"/>
      <c r="Q642" s="154"/>
      <c r="R642" s="154"/>
      <c r="S642" s="154"/>
      <c r="T642" s="158"/>
      <c r="U642" s="159"/>
      <c r="V642" s="161"/>
      <c r="W642" s="161"/>
      <c r="X642" s="161"/>
      <c r="Y642" s="161"/>
      <c r="Z642" s="162">
        <f t="shared" ref="Z642:Z705" si="30">(H642+I642)/2</f>
        <v>0</v>
      </c>
      <c r="AA642" s="163">
        <f t="shared" ref="AA642:AA705" si="31">INT(Z642/5+0.5)*5</f>
        <v>0</v>
      </c>
      <c r="AB642" s="431">
        <f>(3.14/4)*(Trees[[#This Row],[Diam]]/100)^2</f>
        <v>0</v>
      </c>
      <c r="AC642" s="164">
        <f>Trees[[#This Row],[Volumen]]</f>
        <v>0</v>
      </c>
      <c r="AD642" s="165" t="str">
        <f t="shared" ref="AD642:AD705" si="32">IF(L642&lt;&gt;0,"A",IF(M642&lt;&gt;0,"B",IF(N642&lt;&gt;0,"C","D")))</f>
        <v>D</v>
      </c>
      <c r="AE642" s="166">
        <f>Industrias!S645</f>
        <v>0</v>
      </c>
      <c r="AF642" s="167" cm="1">
        <f t="array" ref="AF642">NoteEcolo(U642)</f>
        <v>0</v>
      </c>
      <c r="AG642" s="167">
        <f>PI()*(Trees[[#This Row],[Diam]]/2)^2</f>
        <v>0</v>
      </c>
      <c r="AH642" s="167">
        <f>IF(ISNA(IF(VLOOKUP(Trees[[#This Row],[Arbol]],Equipos!C:F, 2, FALSE)="Cortar",1,0)),0, IF(VLOOKUP(Trees[[#This Row],[Arbol]],Equipos!C:F, 2, FALSE)="Cortar",1,0))</f>
        <v>0</v>
      </c>
      <c r="AI642" s="167">
        <f t="array" aca="1" ref="AI642" ca="1">SUM(1*(NumCoupes=B642))</f>
        <v>2</v>
      </c>
    </row>
    <row r="643" spans="2:35">
      <c r="B643" s="154"/>
      <c r="C643" s="155"/>
      <c r="D643" s="156"/>
      <c r="E643" s="157"/>
      <c r="F643" s="158"/>
      <c r="G643" s="159"/>
      <c r="H643" s="154"/>
      <c r="I643" s="155"/>
      <c r="J643" s="156"/>
      <c r="K643" s="156"/>
      <c r="L643" s="154"/>
      <c r="M643" s="154"/>
      <c r="N643" s="154"/>
      <c r="O643" s="155"/>
      <c r="P643" s="160"/>
      <c r="Q643" s="154"/>
      <c r="R643" s="154"/>
      <c r="S643" s="154"/>
      <c r="T643" s="158"/>
      <c r="U643" s="159"/>
      <c r="V643" s="161"/>
      <c r="W643" s="161"/>
      <c r="X643" s="161"/>
      <c r="Y643" s="161"/>
      <c r="Z643" s="162">
        <f t="shared" si="30"/>
        <v>0</v>
      </c>
      <c r="AA643" s="163">
        <f t="shared" si="31"/>
        <v>0</v>
      </c>
      <c r="AB643" s="431">
        <f>(3.14/4)*(Trees[[#This Row],[Diam]]/100)^2</f>
        <v>0</v>
      </c>
      <c r="AC643" s="164">
        <f>Trees[[#This Row],[Volumen]]</f>
        <v>0</v>
      </c>
      <c r="AD643" s="165" t="str">
        <f t="shared" si="32"/>
        <v>D</v>
      </c>
      <c r="AE643" s="166">
        <f>Industrias!S646</f>
        <v>0</v>
      </c>
      <c r="AF643" s="167" cm="1">
        <f t="array" ref="AF643">NoteEcolo(U643)</f>
        <v>0</v>
      </c>
      <c r="AG643" s="167">
        <f>PI()*(Trees[[#This Row],[Diam]]/2)^2</f>
        <v>0</v>
      </c>
      <c r="AH643" s="167">
        <f>IF(ISNA(IF(VLOOKUP(Trees[[#This Row],[Arbol]],Equipos!C:F, 2, FALSE)="Cortar",1,0)),0, IF(VLOOKUP(Trees[[#This Row],[Arbol]],Equipos!C:F, 2, FALSE)="Cortar",1,0))</f>
        <v>0</v>
      </c>
      <c r="AI643" s="167">
        <f t="array" aca="1" ref="AI643" ca="1">SUM(1*(NumCoupes=B643))</f>
        <v>2</v>
      </c>
    </row>
    <row r="644" spans="2:35">
      <c r="B644" s="154"/>
      <c r="C644" s="155"/>
      <c r="D644" s="156"/>
      <c r="E644" s="157"/>
      <c r="F644" s="158"/>
      <c r="G644" s="159"/>
      <c r="H644" s="154"/>
      <c r="I644" s="155"/>
      <c r="J644" s="156"/>
      <c r="K644" s="156"/>
      <c r="L644" s="154"/>
      <c r="M644" s="154"/>
      <c r="N644" s="154"/>
      <c r="O644" s="155"/>
      <c r="P644" s="160"/>
      <c r="Q644" s="154"/>
      <c r="R644" s="154"/>
      <c r="S644" s="154"/>
      <c r="T644" s="158"/>
      <c r="U644" s="159"/>
      <c r="V644" s="161"/>
      <c r="W644" s="161"/>
      <c r="X644" s="161"/>
      <c r="Y644" s="161"/>
      <c r="Z644" s="162">
        <f t="shared" si="30"/>
        <v>0</v>
      </c>
      <c r="AA644" s="163">
        <f t="shared" si="31"/>
        <v>0</v>
      </c>
      <c r="AB644" s="431">
        <f>(3.14/4)*(Trees[[#This Row],[Diam]]/100)^2</f>
        <v>0</v>
      </c>
      <c r="AC644" s="164">
        <f>Trees[[#This Row],[Volumen]]</f>
        <v>0</v>
      </c>
      <c r="AD644" s="165" t="str">
        <f t="shared" si="32"/>
        <v>D</v>
      </c>
      <c r="AE644" s="166">
        <f>Industrias!S647</f>
        <v>0</v>
      </c>
      <c r="AF644" s="167" cm="1">
        <f t="array" ref="AF644">NoteEcolo(U644)</f>
        <v>0</v>
      </c>
      <c r="AG644" s="167">
        <f>PI()*(Trees[[#This Row],[Diam]]/2)^2</f>
        <v>0</v>
      </c>
      <c r="AH644" s="167">
        <f>IF(ISNA(IF(VLOOKUP(Trees[[#This Row],[Arbol]],Equipos!C:F, 2, FALSE)="Cortar",1,0)),0, IF(VLOOKUP(Trees[[#This Row],[Arbol]],Equipos!C:F, 2, FALSE)="Cortar",1,0))</f>
        <v>0</v>
      </c>
      <c r="AI644" s="167">
        <f t="array" aca="1" ref="AI644" ca="1">SUM(1*(NumCoupes=B644))</f>
        <v>2</v>
      </c>
    </row>
    <row r="645" spans="2:35">
      <c r="B645" s="154"/>
      <c r="C645" s="155"/>
      <c r="D645" s="156"/>
      <c r="E645" s="157"/>
      <c r="F645" s="158"/>
      <c r="G645" s="159"/>
      <c r="H645" s="154"/>
      <c r="I645" s="155"/>
      <c r="J645" s="156"/>
      <c r="K645" s="156"/>
      <c r="L645" s="154"/>
      <c r="M645" s="154"/>
      <c r="N645" s="154"/>
      <c r="O645" s="155"/>
      <c r="P645" s="160"/>
      <c r="Q645" s="154"/>
      <c r="R645" s="154"/>
      <c r="S645" s="154"/>
      <c r="T645" s="158"/>
      <c r="U645" s="159"/>
      <c r="V645" s="161"/>
      <c r="W645" s="161"/>
      <c r="X645" s="161"/>
      <c r="Y645" s="161"/>
      <c r="Z645" s="162">
        <f t="shared" si="30"/>
        <v>0</v>
      </c>
      <c r="AA645" s="163">
        <f t="shared" si="31"/>
        <v>0</v>
      </c>
      <c r="AB645" s="431">
        <f>(3.14/4)*(Trees[[#This Row],[Diam]]/100)^2</f>
        <v>0</v>
      </c>
      <c r="AC645" s="164">
        <f>Trees[[#This Row],[Volumen]]</f>
        <v>0</v>
      </c>
      <c r="AD645" s="165" t="str">
        <f t="shared" si="32"/>
        <v>D</v>
      </c>
      <c r="AE645" s="166">
        <f>Industrias!S648</f>
        <v>0</v>
      </c>
      <c r="AF645" s="167" cm="1">
        <f t="array" ref="AF645">NoteEcolo(U645)</f>
        <v>0</v>
      </c>
      <c r="AG645" s="167">
        <f>PI()*(Trees[[#This Row],[Diam]]/2)^2</f>
        <v>0</v>
      </c>
      <c r="AH645" s="167">
        <f>IF(ISNA(IF(VLOOKUP(Trees[[#This Row],[Arbol]],Equipos!C:F, 2, FALSE)="Cortar",1,0)),0, IF(VLOOKUP(Trees[[#This Row],[Arbol]],Equipos!C:F, 2, FALSE)="Cortar",1,0))</f>
        <v>0</v>
      </c>
      <c r="AI645" s="167">
        <f t="array" aca="1" ref="AI645" ca="1">SUM(1*(NumCoupes=B645))</f>
        <v>2</v>
      </c>
    </row>
    <row r="646" spans="2:35">
      <c r="B646" s="154"/>
      <c r="C646" s="155"/>
      <c r="D646" s="156"/>
      <c r="E646" s="157"/>
      <c r="F646" s="158"/>
      <c r="G646" s="159"/>
      <c r="H646" s="154"/>
      <c r="I646" s="155"/>
      <c r="J646" s="156"/>
      <c r="K646" s="156"/>
      <c r="L646" s="154"/>
      <c r="M646" s="154"/>
      <c r="N646" s="154"/>
      <c r="O646" s="155"/>
      <c r="P646" s="160"/>
      <c r="Q646" s="154"/>
      <c r="R646" s="154"/>
      <c r="S646" s="154"/>
      <c r="T646" s="158"/>
      <c r="U646" s="159"/>
      <c r="V646" s="161"/>
      <c r="W646" s="161"/>
      <c r="X646" s="161"/>
      <c r="Y646" s="161"/>
      <c r="Z646" s="162">
        <f t="shared" si="30"/>
        <v>0</v>
      </c>
      <c r="AA646" s="163">
        <f t="shared" si="31"/>
        <v>0</v>
      </c>
      <c r="AB646" s="431">
        <f>(3.14/4)*(Trees[[#This Row],[Diam]]/100)^2</f>
        <v>0</v>
      </c>
      <c r="AC646" s="164">
        <f>Trees[[#This Row],[Volumen]]</f>
        <v>0</v>
      </c>
      <c r="AD646" s="165" t="str">
        <f t="shared" si="32"/>
        <v>D</v>
      </c>
      <c r="AE646" s="166">
        <f>Industrias!S649</f>
        <v>0</v>
      </c>
      <c r="AF646" s="167" cm="1">
        <f t="array" ref="AF646">NoteEcolo(U646)</f>
        <v>0</v>
      </c>
      <c r="AG646" s="167">
        <f>PI()*(Trees[[#This Row],[Diam]]/2)^2</f>
        <v>0</v>
      </c>
      <c r="AH646" s="167">
        <f>IF(ISNA(IF(VLOOKUP(Trees[[#This Row],[Arbol]],Equipos!C:F, 2, FALSE)="Cortar",1,0)),0, IF(VLOOKUP(Trees[[#This Row],[Arbol]],Equipos!C:F, 2, FALSE)="Cortar",1,0))</f>
        <v>0</v>
      </c>
      <c r="AI646" s="167">
        <f t="array" aca="1" ref="AI646" ca="1">SUM(1*(NumCoupes=B646))</f>
        <v>2</v>
      </c>
    </row>
    <row r="647" spans="2:35">
      <c r="B647" s="154"/>
      <c r="C647" s="155"/>
      <c r="D647" s="156"/>
      <c r="E647" s="157"/>
      <c r="F647" s="158"/>
      <c r="G647" s="159"/>
      <c r="H647" s="154"/>
      <c r="I647" s="155"/>
      <c r="J647" s="156"/>
      <c r="K647" s="156"/>
      <c r="L647" s="154"/>
      <c r="M647" s="154"/>
      <c r="N647" s="154"/>
      <c r="O647" s="155"/>
      <c r="P647" s="160"/>
      <c r="Q647" s="154"/>
      <c r="R647" s="154"/>
      <c r="S647" s="154"/>
      <c r="T647" s="158"/>
      <c r="U647" s="159"/>
      <c r="V647" s="161"/>
      <c r="W647" s="161"/>
      <c r="X647" s="161"/>
      <c r="Y647" s="161"/>
      <c r="Z647" s="162">
        <f t="shared" si="30"/>
        <v>0</v>
      </c>
      <c r="AA647" s="163">
        <f t="shared" si="31"/>
        <v>0</v>
      </c>
      <c r="AB647" s="431">
        <f>(3.14/4)*(Trees[[#This Row],[Diam]]/100)^2</f>
        <v>0</v>
      </c>
      <c r="AC647" s="164">
        <f>Trees[[#This Row],[Volumen]]</f>
        <v>0</v>
      </c>
      <c r="AD647" s="165" t="str">
        <f t="shared" si="32"/>
        <v>D</v>
      </c>
      <c r="AE647" s="166">
        <f>Industrias!S650</f>
        <v>0</v>
      </c>
      <c r="AF647" s="167" cm="1">
        <f t="array" ref="AF647">NoteEcolo(U647)</f>
        <v>0</v>
      </c>
      <c r="AG647" s="167">
        <f>PI()*(Trees[[#This Row],[Diam]]/2)^2</f>
        <v>0</v>
      </c>
      <c r="AH647" s="167">
        <f>IF(ISNA(IF(VLOOKUP(Trees[[#This Row],[Arbol]],Equipos!C:F, 2, FALSE)="Cortar",1,0)),0, IF(VLOOKUP(Trees[[#This Row],[Arbol]],Equipos!C:F, 2, FALSE)="Cortar",1,0))</f>
        <v>0</v>
      </c>
      <c r="AI647" s="167">
        <f t="array" aca="1" ref="AI647" ca="1">SUM(1*(NumCoupes=B647))</f>
        <v>2</v>
      </c>
    </row>
    <row r="648" spans="2:35">
      <c r="B648" s="154"/>
      <c r="C648" s="155"/>
      <c r="D648" s="156"/>
      <c r="E648" s="157"/>
      <c r="F648" s="158"/>
      <c r="G648" s="159"/>
      <c r="H648" s="154"/>
      <c r="I648" s="155"/>
      <c r="J648" s="156"/>
      <c r="K648" s="156"/>
      <c r="L648" s="154"/>
      <c r="M648" s="154"/>
      <c r="N648" s="154"/>
      <c r="O648" s="155"/>
      <c r="P648" s="160"/>
      <c r="Q648" s="154"/>
      <c r="R648" s="154"/>
      <c r="S648" s="154"/>
      <c r="T648" s="158"/>
      <c r="U648" s="159"/>
      <c r="V648" s="161"/>
      <c r="W648" s="161"/>
      <c r="X648" s="161"/>
      <c r="Y648" s="161"/>
      <c r="Z648" s="162">
        <f t="shared" si="30"/>
        <v>0</v>
      </c>
      <c r="AA648" s="163">
        <f t="shared" si="31"/>
        <v>0</v>
      </c>
      <c r="AB648" s="431">
        <f>(3.14/4)*(Trees[[#This Row],[Diam]]/100)^2</f>
        <v>0</v>
      </c>
      <c r="AC648" s="164">
        <f>Trees[[#This Row],[Volumen]]</f>
        <v>0</v>
      </c>
      <c r="AD648" s="165" t="str">
        <f t="shared" si="32"/>
        <v>D</v>
      </c>
      <c r="AE648" s="166">
        <f>Industrias!S651</f>
        <v>0</v>
      </c>
      <c r="AF648" s="167" cm="1">
        <f t="array" ref="AF648">NoteEcolo(U648)</f>
        <v>0</v>
      </c>
      <c r="AG648" s="167">
        <f>PI()*(Trees[[#This Row],[Diam]]/2)^2</f>
        <v>0</v>
      </c>
      <c r="AH648" s="167">
        <f>IF(ISNA(IF(VLOOKUP(Trees[[#This Row],[Arbol]],Equipos!C:F, 2, FALSE)="Cortar",1,0)),0, IF(VLOOKUP(Trees[[#This Row],[Arbol]],Equipos!C:F, 2, FALSE)="Cortar",1,0))</f>
        <v>0</v>
      </c>
      <c r="AI648" s="167">
        <f t="array" aca="1" ref="AI648" ca="1">SUM(1*(NumCoupes=B648))</f>
        <v>2</v>
      </c>
    </row>
    <row r="649" spans="2:35">
      <c r="B649" s="154"/>
      <c r="C649" s="155"/>
      <c r="D649" s="156"/>
      <c r="E649" s="157"/>
      <c r="F649" s="158"/>
      <c r="G649" s="159"/>
      <c r="H649" s="154"/>
      <c r="I649" s="155"/>
      <c r="J649" s="156"/>
      <c r="K649" s="156"/>
      <c r="L649" s="154"/>
      <c r="M649" s="154"/>
      <c r="N649" s="154"/>
      <c r="O649" s="155"/>
      <c r="P649" s="160"/>
      <c r="Q649" s="154"/>
      <c r="R649" s="154"/>
      <c r="S649" s="154"/>
      <c r="T649" s="158"/>
      <c r="U649" s="159"/>
      <c r="V649" s="161"/>
      <c r="W649" s="161"/>
      <c r="X649" s="161"/>
      <c r="Y649" s="161"/>
      <c r="Z649" s="162">
        <f t="shared" si="30"/>
        <v>0</v>
      </c>
      <c r="AA649" s="163">
        <f t="shared" si="31"/>
        <v>0</v>
      </c>
      <c r="AB649" s="431">
        <f>(3.14/4)*(Trees[[#This Row],[Diam]]/100)^2</f>
        <v>0</v>
      </c>
      <c r="AC649" s="164">
        <f>Trees[[#This Row],[Volumen]]</f>
        <v>0</v>
      </c>
      <c r="AD649" s="165" t="str">
        <f t="shared" si="32"/>
        <v>D</v>
      </c>
      <c r="AE649" s="166">
        <f>Industrias!S652</f>
        <v>0</v>
      </c>
      <c r="AF649" s="167" cm="1">
        <f t="array" ref="AF649">NoteEcolo(U649)</f>
        <v>0</v>
      </c>
      <c r="AG649" s="167">
        <f>PI()*(Trees[[#This Row],[Diam]]/2)^2</f>
        <v>0</v>
      </c>
      <c r="AH649" s="167">
        <f>IF(ISNA(IF(VLOOKUP(Trees[[#This Row],[Arbol]],Equipos!C:F, 2, FALSE)="Cortar",1,0)),0, IF(VLOOKUP(Trees[[#This Row],[Arbol]],Equipos!C:F, 2, FALSE)="Cortar",1,0))</f>
        <v>0</v>
      </c>
      <c r="AI649" s="167">
        <f t="array" aca="1" ref="AI649" ca="1">SUM(1*(NumCoupes=B649))</f>
        <v>2</v>
      </c>
    </row>
    <row r="650" spans="2:35">
      <c r="B650" s="154"/>
      <c r="C650" s="155"/>
      <c r="D650" s="156"/>
      <c r="E650" s="157"/>
      <c r="F650" s="158"/>
      <c r="G650" s="159"/>
      <c r="H650" s="154"/>
      <c r="I650" s="155"/>
      <c r="J650" s="156"/>
      <c r="K650" s="156"/>
      <c r="L650" s="154"/>
      <c r="M650" s="154"/>
      <c r="N650" s="154"/>
      <c r="O650" s="155"/>
      <c r="P650" s="160"/>
      <c r="Q650" s="154"/>
      <c r="R650" s="154"/>
      <c r="S650" s="154"/>
      <c r="T650" s="158"/>
      <c r="U650" s="159"/>
      <c r="V650" s="161"/>
      <c r="W650" s="161"/>
      <c r="X650" s="161"/>
      <c r="Y650" s="161"/>
      <c r="Z650" s="162">
        <f t="shared" si="30"/>
        <v>0</v>
      </c>
      <c r="AA650" s="163">
        <f t="shared" si="31"/>
        <v>0</v>
      </c>
      <c r="AB650" s="431">
        <f>(3.14/4)*(Trees[[#This Row],[Diam]]/100)^2</f>
        <v>0</v>
      </c>
      <c r="AC650" s="164">
        <f>Trees[[#This Row],[Volumen]]</f>
        <v>0</v>
      </c>
      <c r="AD650" s="165" t="str">
        <f t="shared" si="32"/>
        <v>D</v>
      </c>
      <c r="AE650" s="166">
        <f>Industrias!S653</f>
        <v>0</v>
      </c>
      <c r="AF650" s="167" cm="1">
        <f t="array" ref="AF650">NoteEcolo(U650)</f>
        <v>0</v>
      </c>
      <c r="AG650" s="167">
        <f>PI()*(Trees[[#This Row],[Diam]]/2)^2</f>
        <v>0</v>
      </c>
      <c r="AH650" s="167">
        <f>IF(ISNA(IF(VLOOKUP(Trees[[#This Row],[Arbol]],Equipos!C:F, 2, FALSE)="Cortar",1,0)),0, IF(VLOOKUP(Trees[[#This Row],[Arbol]],Equipos!C:F, 2, FALSE)="Cortar",1,0))</f>
        <v>0</v>
      </c>
      <c r="AI650" s="167">
        <f t="array" aca="1" ref="AI650" ca="1">SUM(1*(NumCoupes=B650))</f>
        <v>2</v>
      </c>
    </row>
    <row r="651" spans="2:35">
      <c r="B651" s="154"/>
      <c r="C651" s="155"/>
      <c r="D651" s="156"/>
      <c r="E651" s="157"/>
      <c r="F651" s="158"/>
      <c r="G651" s="159"/>
      <c r="H651" s="154"/>
      <c r="I651" s="155"/>
      <c r="J651" s="156"/>
      <c r="K651" s="156"/>
      <c r="L651" s="154"/>
      <c r="M651" s="154"/>
      <c r="N651" s="154"/>
      <c r="O651" s="155"/>
      <c r="P651" s="160"/>
      <c r="Q651" s="154"/>
      <c r="R651" s="154"/>
      <c r="S651" s="154"/>
      <c r="T651" s="158"/>
      <c r="U651" s="159"/>
      <c r="V651" s="161"/>
      <c r="W651" s="161"/>
      <c r="X651" s="161"/>
      <c r="Y651" s="161"/>
      <c r="Z651" s="162">
        <f t="shared" si="30"/>
        <v>0</v>
      </c>
      <c r="AA651" s="163">
        <f t="shared" si="31"/>
        <v>0</v>
      </c>
      <c r="AB651" s="431">
        <f>(3.14/4)*(Trees[[#This Row],[Diam]]/100)^2</f>
        <v>0</v>
      </c>
      <c r="AC651" s="164">
        <f>Trees[[#This Row],[Volumen]]</f>
        <v>0</v>
      </c>
      <c r="AD651" s="165" t="str">
        <f t="shared" si="32"/>
        <v>D</v>
      </c>
      <c r="AE651" s="166">
        <f>Industrias!S654</f>
        <v>0</v>
      </c>
      <c r="AF651" s="167" cm="1">
        <f t="array" ref="AF651">NoteEcolo(U651)</f>
        <v>0</v>
      </c>
      <c r="AG651" s="167">
        <f>PI()*(Trees[[#This Row],[Diam]]/2)^2</f>
        <v>0</v>
      </c>
      <c r="AH651" s="167">
        <f>IF(ISNA(IF(VLOOKUP(Trees[[#This Row],[Arbol]],Equipos!C:F, 2, FALSE)="Cortar",1,0)),0, IF(VLOOKUP(Trees[[#This Row],[Arbol]],Equipos!C:F, 2, FALSE)="Cortar",1,0))</f>
        <v>0</v>
      </c>
      <c r="AI651" s="167">
        <f t="array" aca="1" ref="AI651" ca="1">SUM(1*(NumCoupes=B651))</f>
        <v>2</v>
      </c>
    </row>
    <row r="652" spans="2:35">
      <c r="B652" s="154"/>
      <c r="C652" s="155"/>
      <c r="D652" s="156"/>
      <c r="E652" s="157"/>
      <c r="F652" s="158"/>
      <c r="G652" s="159"/>
      <c r="H652" s="154"/>
      <c r="I652" s="155"/>
      <c r="J652" s="156"/>
      <c r="K652" s="156"/>
      <c r="L652" s="154"/>
      <c r="M652" s="154"/>
      <c r="N652" s="154"/>
      <c r="O652" s="155"/>
      <c r="P652" s="160"/>
      <c r="Q652" s="154"/>
      <c r="R652" s="154"/>
      <c r="S652" s="154"/>
      <c r="T652" s="158"/>
      <c r="U652" s="159"/>
      <c r="V652" s="161"/>
      <c r="W652" s="161"/>
      <c r="X652" s="161"/>
      <c r="Y652" s="161"/>
      <c r="Z652" s="162">
        <f t="shared" si="30"/>
        <v>0</v>
      </c>
      <c r="AA652" s="163">
        <f t="shared" si="31"/>
        <v>0</v>
      </c>
      <c r="AB652" s="431">
        <f>(3.14/4)*(Trees[[#This Row],[Diam]]/100)^2</f>
        <v>0</v>
      </c>
      <c r="AC652" s="164">
        <f>Trees[[#This Row],[Volumen]]</f>
        <v>0</v>
      </c>
      <c r="AD652" s="165" t="str">
        <f t="shared" si="32"/>
        <v>D</v>
      </c>
      <c r="AE652" s="166">
        <f>Industrias!S655</f>
        <v>0</v>
      </c>
      <c r="AF652" s="167" cm="1">
        <f t="array" ref="AF652">NoteEcolo(U652)</f>
        <v>0</v>
      </c>
      <c r="AG652" s="167">
        <f>PI()*(Trees[[#This Row],[Diam]]/2)^2</f>
        <v>0</v>
      </c>
      <c r="AH652" s="167">
        <f>IF(ISNA(IF(VLOOKUP(Trees[[#This Row],[Arbol]],Equipos!C:F, 2, FALSE)="Cortar",1,0)),0, IF(VLOOKUP(Trees[[#This Row],[Arbol]],Equipos!C:F, 2, FALSE)="Cortar",1,0))</f>
        <v>0</v>
      </c>
      <c r="AI652" s="167">
        <f t="array" aca="1" ref="AI652" ca="1">SUM(1*(NumCoupes=B652))</f>
        <v>2</v>
      </c>
    </row>
    <row r="653" spans="2:35">
      <c r="B653" s="154"/>
      <c r="C653" s="155"/>
      <c r="D653" s="156"/>
      <c r="E653" s="157"/>
      <c r="F653" s="158"/>
      <c r="G653" s="159"/>
      <c r="H653" s="154"/>
      <c r="I653" s="155"/>
      <c r="J653" s="156"/>
      <c r="K653" s="156"/>
      <c r="L653" s="154"/>
      <c r="M653" s="154"/>
      <c r="N653" s="154"/>
      <c r="O653" s="155"/>
      <c r="P653" s="160"/>
      <c r="Q653" s="154"/>
      <c r="R653" s="154"/>
      <c r="S653" s="154"/>
      <c r="T653" s="158"/>
      <c r="U653" s="159"/>
      <c r="V653" s="161"/>
      <c r="W653" s="161"/>
      <c r="X653" s="161"/>
      <c r="Y653" s="161"/>
      <c r="Z653" s="162">
        <f t="shared" si="30"/>
        <v>0</v>
      </c>
      <c r="AA653" s="163">
        <f t="shared" si="31"/>
        <v>0</v>
      </c>
      <c r="AB653" s="431">
        <f>(3.14/4)*(Trees[[#This Row],[Diam]]/100)^2</f>
        <v>0</v>
      </c>
      <c r="AC653" s="164">
        <f>Trees[[#This Row],[Volumen]]</f>
        <v>0</v>
      </c>
      <c r="AD653" s="165" t="str">
        <f t="shared" si="32"/>
        <v>D</v>
      </c>
      <c r="AE653" s="166">
        <f>Industrias!S656</f>
        <v>0</v>
      </c>
      <c r="AF653" s="167" cm="1">
        <f t="array" ref="AF653">NoteEcolo(U653)</f>
        <v>0</v>
      </c>
      <c r="AG653" s="167">
        <f>PI()*(Trees[[#This Row],[Diam]]/2)^2</f>
        <v>0</v>
      </c>
      <c r="AH653" s="167">
        <f>IF(ISNA(IF(VLOOKUP(Trees[[#This Row],[Arbol]],Equipos!C:F, 2, FALSE)="Cortar",1,0)),0, IF(VLOOKUP(Trees[[#This Row],[Arbol]],Equipos!C:F, 2, FALSE)="Cortar",1,0))</f>
        <v>0</v>
      </c>
      <c r="AI653" s="167">
        <f t="array" aca="1" ref="AI653" ca="1">SUM(1*(NumCoupes=B653))</f>
        <v>2</v>
      </c>
    </row>
    <row r="654" spans="2:35">
      <c r="B654" s="154"/>
      <c r="C654" s="155"/>
      <c r="D654" s="156"/>
      <c r="E654" s="157"/>
      <c r="F654" s="158"/>
      <c r="G654" s="159"/>
      <c r="H654" s="154"/>
      <c r="I654" s="155"/>
      <c r="J654" s="156"/>
      <c r="K654" s="156"/>
      <c r="L654" s="154"/>
      <c r="M654" s="154"/>
      <c r="N654" s="154"/>
      <c r="O654" s="155"/>
      <c r="P654" s="160"/>
      <c r="Q654" s="154"/>
      <c r="R654" s="154"/>
      <c r="S654" s="154"/>
      <c r="T654" s="158"/>
      <c r="U654" s="159"/>
      <c r="V654" s="161"/>
      <c r="W654" s="161"/>
      <c r="X654" s="161"/>
      <c r="Y654" s="161"/>
      <c r="Z654" s="162">
        <f t="shared" si="30"/>
        <v>0</v>
      </c>
      <c r="AA654" s="163">
        <f t="shared" si="31"/>
        <v>0</v>
      </c>
      <c r="AB654" s="431">
        <f>(3.14/4)*(Trees[[#This Row],[Diam]]/100)^2</f>
        <v>0</v>
      </c>
      <c r="AC654" s="164">
        <f>Trees[[#This Row],[Volumen]]</f>
        <v>0</v>
      </c>
      <c r="AD654" s="165" t="str">
        <f t="shared" si="32"/>
        <v>D</v>
      </c>
      <c r="AE654" s="166">
        <f>Industrias!S657</f>
        <v>0</v>
      </c>
      <c r="AF654" s="167" cm="1">
        <f t="array" ref="AF654">NoteEcolo(U654)</f>
        <v>0</v>
      </c>
      <c r="AG654" s="167">
        <f>PI()*(Trees[[#This Row],[Diam]]/2)^2</f>
        <v>0</v>
      </c>
      <c r="AH654" s="167">
        <f>IF(ISNA(IF(VLOOKUP(Trees[[#This Row],[Arbol]],Equipos!C:F, 2, FALSE)="Cortar",1,0)),0, IF(VLOOKUP(Trees[[#This Row],[Arbol]],Equipos!C:F, 2, FALSE)="Cortar",1,0))</f>
        <v>0</v>
      </c>
      <c r="AI654" s="167">
        <f t="array" aca="1" ref="AI654" ca="1">SUM(1*(NumCoupes=B654))</f>
        <v>2</v>
      </c>
    </row>
    <row r="655" spans="2:35">
      <c r="B655" s="154"/>
      <c r="C655" s="155"/>
      <c r="D655" s="156"/>
      <c r="E655" s="157"/>
      <c r="F655" s="158"/>
      <c r="G655" s="159"/>
      <c r="H655" s="154"/>
      <c r="I655" s="155"/>
      <c r="J655" s="156"/>
      <c r="K655" s="156"/>
      <c r="L655" s="154"/>
      <c r="M655" s="154"/>
      <c r="N655" s="154"/>
      <c r="O655" s="155"/>
      <c r="P655" s="160"/>
      <c r="Q655" s="154"/>
      <c r="R655" s="154"/>
      <c r="S655" s="154"/>
      <c r="T655" s="158"/>
      <c r="U655" s="159"/>
      <c r="V655" s="161"/>
      <c r="W655" s="161"/>
      <c r="X655" s="161"/>
      <c r="Y655" s="161"/>
      <c r="Z655" s="162">
        <f t="shared" si="30"/>
        <v>0</v>
      </c>
      <c r="AA655" s="163">
        <f t="shared" si="31"/>
        <v>0</v>
      </c>
      <c r="AB655" s="431">
        <f>(3.14/4)*(Trees[[#This Row],[Diam]]/100)^2</f>
        <v>0</v>
      </c>
      <c r="AC655" s="164">
        <f>Trees[[#This Row],[Volumen]]</f>
        <v>0</v>
      </c>
      <c r="AD655" s="165" t="str">
        <f t="shared" si="32"/>
        <v>D</v>
      </c>
      <c r="AE655" s="166">
        <f>Industrias!S658</f>
        <v>0</v>
      </c>
      <c r="AF655" s="167" cm="1">
        <f t="array" ref="AF655">NoteEcolo(U655)</f>
        <v>0</v>
      </c>
      <c r="AG655" s="167">
        <f>PI()*(Trees[[#This Row],[Diam]]/2)^2</f>
        <v>0</v>
      </c>
      <c r="AH655" s="167">
        <f>IF(ISNA(IF(VLOOKUP(Trees[[#This Row],[Arbol]],Equipos!C:F, 2, FALSE)="Cortar",1,0)),0, IF(VLOOKUP(Trees[[#This Row],[Arbol]],Equipos!C:F, 2, FALSE)="Cortar",1,0))</f>
        <v>0</v>
      </c>
      <c r="AI655" s="167">
        <f t="array" aca="1" ref="AI655" ca="1">SUM(1*(NumCoupes=B655))</f>
        <v>2</v>
      </c>
    </row>
    <row r="656" spans="2:35">
      <c r="B656" s="154"/>
      <c r="C656" s="155"/>
      <c r="D656" s="156"/>
      <c r="E656" s="157"/>
      <c r="F656" s="158"/>
      <c r="G656" s="159"/>
      <c r="H656" s="154"/>
      <c r="I656" s="155"/>
      <c r="J656" s="156"/>
      <c r="K656" s="156"/>
      <c r="L656" s="154"/>
      <c r="M656" s="154"/>
      <c r="N656" s="154"/>
      <c r="O656" s="155"/>
      <c r="P656" s="160"/>
      <c r="Q656" s="154"/>
      <c r="R656" s="154"/>
      <c r="S656" s="154"/>
      <c r="T656" s="158"/>
      <c r="U656" s="159"/>
      <c r="V656" s="161"/>
      <c r="W656" s="161"/>
      <c r="X656" s="161"/>
      <c r="Y656" s="161"/>
      <c r="Z656" s="162">
        <f t="shared" si="30"/>
        <v>0</v>
      </c>
      <c r="AA656" s="163">
        <f t="shared" si="31"/>
        <v>0</v>
      </c>
      <c r="AB656" s="431">
        <f>(3.14/4)*(Trees[[#This Row],[Diam]]/100)^2</f>
        <v>0</v>
      </c>
      <c r="AC656" s="164">
        <f>Trees[[#This Row],[Volumen]]</f>
        <v>0</v>
      </c>
      <c r="AD656" s="165" t="str">
        <f t="shared" si="32"/>
        <v>D</v>
      </c>
      <c r="AE656" s="166">
        <f>Industrias!S659</f>
        <v>0</v>
      </c>
      <c r="AF656" s="167" cm="1">
        <f t="array" ref="AF656">NoteEcolo(U656)</f>
        <v>0</v>
      </c>
      <c r="AG656" s="167">
        <f>PI()*(Trees[[#This Row],[Diam]]/2)^2</f>
        <v>0</v>
      </c>
      <c r="AH656" s="167">
        <f>IF(ISNA(IF(VLOOKUP(Trees[[#This Row],[Arbol]],Equipos!C:F, 2, FALSE)="Cortar",1,0)),0, IF(VLOOKUP(Trees[[#This Row],[Arbol]],Equipos!C:F, 2, FALSE)="Cortar",1,0))</f>
        <v>0</v>
      </c>
      <c r="AI656" s="167">
        <f t="array" aca="1" ref="AI656" ca="1">SUM(1*(NumCoupes=B656))</f>
        <v>2</v>
      </c>
    </row>
    <row r="657" spans="2:35">
      <c r="B657" s="154"/>
      <c r="C657" s="155"/>
      <c r="D657" s="156"/>
      <c r="E657" s="157"/>
      <c r="F657" s="158"/>
      <c r="G657" s="159"/>
      <c r="H657" s="154"/>
      <c r="I657" s="155"/>
      <c r="J657" s="156"/>
      <c r="K657" s="156"/>
      <c r="L657" s="154"/>
      <c r="M657" s="154"/>
      <c r="N657" s="154"/>
      <c r="O657" s="155"/>
      <c r="P657" s="160"/>
      <c r="Q657" s="154"/>
      <c r="R657" s="154"/>
      <c r="S657" s="154"/>
      <c r="T657" s="158"/>
      <c r="U657" s="159"/>
      <c r="V657" s="161"/>
      <c r="W657" s="161"/>
      <c r="X657" s="161"/>
      <c r="Y657" s="161"/>
      <c r="Z657" s="162">
        <f t="shared" si="30"/>
        <v>0</v>
      </c>
      <c r="AA657" s="163">
        <f t="shared" si="31"/>
        <v>0</v>
      </c>
      <c r="AB657" s="431">
        <f>(3.14/4)*(Trees[[#This Row],[Diam]]/100)^2</f>
        <v>0</v>
      </c>
      <c r="AC657" s="164">
        <f>Trees[[#This Row],[Volumen]]</f>
        <v>0</v>
      </c>
      <c r="AD657" s="165" t="str">
        <f t="shared" si="32"/>
        <v>D</v>
      </c>
      <c r="AE657" s="166">
        <f>Industrias!S660</f>
        <v>0</v>
      </c>
      <c r="AF657" s="167" cm="1">
        <f t="array" ref="AF657">NoteEcolo(U657)</f>
        <v>0</v>
      </c>
      <c r="AG657" s="167">
        <f>PI()*(Trees[[#This Row],[Diam]]/2)^2</f>
        <v>0</v>
      </c>
      <c r="AH657" s="167">
        <f>IF(ISNA(IF(VLOOKUP(Trees[[#This Row],[Arbol]],Equipos!C:F, 2, FALSE)="Cortar",1,0)),0, IF(VLOOKUP(Trees[[#This Row],[Arbol]],Equipos!C:F, 2, FALSE)="Cortar",1,0))</f>
        <v>0</v>
      </c>
      <c r="AI657" s="167">
        <f t="array" aca="1" ref="AI657" ca="1">SUM(1*(NumCoupes=B657))</f>
        <v>2</v>
      </c>
    </row>
    <row r="658" spans="2:35">
      <c r="B658" s="154"/>
      <c r="C658" s="155"/>
      <c r="D658" s="156"/>
      <c r="E658" s="157"/>
      <c r="F658" s="158"/>
      <c r="G658" s="159"/>
      <c r="H658" s="154"/>
      <c r="I658" s="155"/>
      <c r="J658" s="156"/>
      <c r="K658" s="156"/>
      <c r="L658" s="154"/>
      <c r="M658" s="154"/>
      <c r="N658" s="154"/>
      <c r="O658" s="155"/>
      <c r="P658" s="160"/>
      <c r="Q658" s="154"/>
      <c r="R658" s="154"/>
      <c r="S658" s="154"/>
      <c r="T658" s="158"/>
      <c r="U658" s="159"/>
      <c r="V658" s="161"/>
      <c r="W658" s="161"/>
      <c r="X658" s="161"/>
      <c r="Y658" s="161"/>
      <c r="Z658" s="162">
        <f t="shared" si="30"/>
        <v>0</v>
      </c>
      <c r="AA658" s="163">
        <f t="shared" si="31"/>
        <v>0</v>
      </c>
      <c r="AB658" s="431">
        <f>(3.14/4)*(Trees[[#This Row],[Diam]]/100)^2</f>
        <v>0</v>
      </c>
      <c r="AC658" s="164">
        <f>Trees[[#This Row],[Volumen]]</f>
        <v>0</v>
      </c>
      <c r="AD658" s="165" t="str">
        <f t="shared" si="32"/>
        <v>D</v>
      </c>
      <c r="AE658" s="166">
        <f>Industrias!S661</f>
        <v>0</v>
      </c>
      <c r="AF658" s="167" cm="1">
        <f t="array" ref="AF658">NoteEcolo(U658)</f>
        <v>0</v>
      </c>
      <c r="AG658" s="167">
        <f>PI()*(Trees[[#This Row],[Diam]]/2)^2</f>
        <v>0</v>
      </c>
      <c r="AH658" s="167">
        <f>IF(ISNA(IF(VLOOKUP(Trees[[#This Row],[Arbol]],Equipos!C:F, 2, FALSE)="Cortar",1,0)),0, IF(VLOOKUP(Trees[[#This Row],[Arbol]],Equipos!C:F, 2, FALSE)="Cortar",1,0))</f>
        <v>0</v>
      </c>
      <c r="AI658" s="167">
        <f t="array" aca="1" ref="AI658" ca="1">SUM(1*(NumCoupes=B658))</f>
        <v>2</v>
      </c>
    </row>
    <row r="659" spans="2:35">
      <c r="B659" s="154"/>
      <c r="C659" s="155"/>
      <c r="D659" s="156"/>
      <c r="E659" s="157"/>
      <c r="F659" s="158"/>
      <c r="G659" s="159"/>
      <c r="H659" s="154"/>
      <c r="I659" s="155"/>
      <c r="J659" s="156"/>
      <c r="K659" s="156"/>
      <c r="L659" s="154"/>
      <c r="M659" s="154"/>
      <c r="N659" s="154"/>
      <c r="O659" s="155"/>
      <c r="P659" s="160"/>
      <c r="Q659" s="154"/>
      <c r="R659" s="154"/>
      <c r="S659" s="154"/>
      <c r="T659" s="158"/>
      <c r="U659" s="159"/>
      <c r="V659" s="161"/>
      <c r="W659" s="161"/>
      <c r="X659" s="161"/>
      <c r="Y659" s="161"/>
      <c r="Z659" s="162">
        <f t="shared" si="30"/>
        <v>0</v>
      </c>
      <c r="AA659" s="163">
        <f t="shared" si="31"/>
        <v>0</v>
      </c>
      <c r="AB659" s="431">
        <f>(3.14/4)*(Trees[[#This Row],[Diam]]/100)^2</f>
        <v>0</v>
      </c>
      <c r="AC659" s="164">
        <f>Trees[[#This Row],[Volumen]]</f>
        <v>0</v>
      </c>
      <c r="AD659" s="165" t="str">
        <f t="shared" si="32"/>
        <v>D</v>
      </c>
      <c r="AE659" s="166">
        <f>Industrias!S662</f>
        <v>0</v>
      </c>
      <c r="AF659" s="167" cm="1">
        <f t="array" ref="AF659">NoteEcolo(U659)</f>
        <v>0</v>
      </c>
      <c r="AG659" s="167">
        <f>PI()*(Trees[[#This Row],[Diam]]/2)^2</f>
        <v>0</v>
      </c>
      <c r="AH659" s="167">
        <f>IF(ISNA(IF(VLOOKUP(Trees[[#This Row],[Arbol]],Equipos!C:F, 2, FALSE)="Cortar",1,0)),0, IF(VLOOKUP(Trees[[#This Row],[Arbol]],Equipos!C:F, 2, FALSE)="Cortar",1,0))</f>
        <v>0</v>
      </c>
      <c r="AI659" s="167">
        <f t="array" aca="1" ref="AI659" ca="1">SUM(1*(NumCoupes=B659))</f>
        <v>2</v>
      </c>
    </row>
    <row r="660" spans="2:35">
      <c r="B660" s="154"/>
      <c r="C660" s="155"/>
      <c r="D660" s="156"/>
      <c r="E660" s="157"/>
      <c r="F660" s="158"/>
      <c r="G660" s="159"/>
      <c r="H660" s="154"/>
      <c r="I660" s="155"/>
      <c r="J660" s="156"/>
      <c r="K660" s="156"/>
      <c r="L660" s="154"/>
      <c r="M660" s="154"/>
      <c r="N660" s="154"/>
      <c r="O660" s="155"/>
      <c r="P660" s="160"/>
      <c r="Q660" s="154"/>
      <c r="R660" s="154"/>
      <c r="S660" s="154"/>
      <c r="T660" s="158"/>
      <c r="U660" s="159"/>
      <c r="V660" s="161"/>
      <c r="W660" s="161"/>
      <c r="X660" s="161"/>
      <c r="Y660" s="161"/>
      <c r="Z660" s="162">
        <f t="shared" si="30"/>
        <v>0</v>
      </c>
      <c r="AA660" s="163">
        <f t="shared" si="31"/>
        <v>0</v>
      </c>
      <c r="AB660" s="431">
        <f>(3.14/4)*(Trees[[#This Row],[Diam]]/100)^2</f>
        <v>0</v>
      </c>
      <c r="AC660" s="164">
        <f>Trees[[#This Row],[Volumen]]</f>
        <v>0</v>
      </c>
      <c r="AD660" s="165" t="str">
        <f t="shared" si="32"/>
        <v>D</v>
      </c>
      <c r="AE660" s="166">
        <f>Industrias!S663</f>
        <v>0</v>
      </c>
      <c r="AF660" s="167" cm="1">
        <f t="array" ref="AF660">NoteEcolo(U660)</f>
        <v>0</v>
      </c>
      <c r="AG660" s="167">
        <f>PI()*(Trees[[#This Row],[Diam]]/2)^2</f>
        <v>0</v>
      </c>
      <c r="AH660" s="167">
        <f>IF(ISNA(IF(VLOOKUP(Trees[[#This Row],[Arbol]],Equipos!C:F, 2, FALSE)="Cortar",1,0)),0, IF(VLOOKUP(Trees[[#This Row],[Arbol]],Equipos!C:F, 2, FALSE)="Cortar",1,0))</f>
        <v>0</v>
      </c>
      <c r="AI660" s="167">
        <f t="array" aca="1" ref="AI660" ca="1">SUM(1*(NumCoupes=B660))</f>
        <v>2</v>
      </c>
    </row>
    <row r="661" spans="2:35">
      <c r="B661" s="154"/>
      <c r="C661" s="155"/>
      <c r="D661" s="156"/>
      <c r="E661" s="157"/>
      <c r="F661" s="158"/>
      <c r="G661" s="159"/>
      <c r="H661" s="154"/>
      <c r="I661" s="155"/>
      <c r="J661" s="156"/>
      <c r="K661" s="156"/>
      <c r="L661" s="154"/>
      <c r="M661" s="154"/>
      <c r="N661" s="154"/>
      <c r="O661" s="155"/>
      <c r="P661" s="160"/>
      <c r="Q661" s="154"/>
      <c r="R661" s="154"/>
      <c r="S661" s="154"/>
      <c r="T661" s="158"/>
      <c r="U661" s="159"/>
      <c r="V661" s="161"/>
      <c r="W661" s="161"/>
      <c r="X661" s="161"/>
      <c r="Y661" s="161"/>
      <c r="Z661" s="162">
        <f t="shared" si="30"/>
        <v>0</v>
      </c>
      <c r="AA661" s="163">
        <f t="shared" si="31"/>
        <v>0</v>
      </c>
      <c r="AB661" s="431">
        <f>(3.14/4)*(Trees[[#This Row],[Diam]]/100)^2</f>
        <v>0</v>
      </c>
      <c r="AC661" s="164">
        <f>Trees[[#This Row],[Volumen]]</f>
        <v>0</v>
      </c>
      <c r="AD661" s="165" t="str">
        <f t="shared" si="32"/>
        <v>D</v>
      </c>
      <c r="AE661" s="166">
        <f>Industrias!S664</f>
        <v>0</v>
      </c>
      <c r="AF661" s="167" cm="1">
        <f t="array" ref="AF661">NoteEcolo(U661)</f>
        <v>0</v>
      </c>
      <c r="AG661" s="167">
        <f>PI()*(Trees[[#This Row],[Diam]]/2)^2</f>
        <v>0</v>
      </c>
      <c r="AH661" s="167">
        <f>IF(ISNA(IF(VLOOKUP(Trees[[#This Row],[Arbol]],Equipos!C:F, 2, FALSE)="Cortar",1,0)),0, IF(VLOOKUP(Trees[[#This Row],[Arbol]],Equipos!C:F, 2, FALSE)="Cortar",1,0))</f>
        <v>0</v>
      </c>
      <c r="AI661" s="167">
        <f t="array" aca="1" ref="AI661" ca="1">SUM(1*(NumCoupes=B661))</f>
        <v>2</v>
      </c>
    </row>
    <row r="662" spans="2:35">
      <c r="B662" s="154"/>
      <c r="C662" s="155"/>
      <c r="D662" s="156"/>
      <c r="E662" s="157"/>
      <c r="F662" s="158"/>
      <c r="G662" s="159"/>
      <c r="H662" s="154"/>
      <c r="I662" s="155"/>
      <c r="J662" s="156"/>
      <c r="K662" s="156"/>
      <c r="L662" s="154"/>
      <c r="M662" s="154"/>
      <c r="N662" s="154"/>
      <c r="O662" s="155"/>
      <c r="P662" s="160"/>
      <c r="Q662" s="154"/>
      <c r="R662" s="154"/>
      <c r="S662" s="154"/>
      <c r="T662" s="158"/>
      <c r="U662" s="159"/>
      <c r="V662" s="161"/>
      <c r="W662" s="161"/>
      <c r="X662" s="161"/>
      <c r="Y662" s="161"/>
      <c r="Z662" s="162">
        <f t="shared" si="30"/>
        <v>0</v>
      </c>
      <c r="AA662" s="163">
        <f t="shared" si="31"/>
        <v>0</v>
      </c>
      <c r="AB662" s="431">
        <f>(3.14/4)*(Trees[[#This Row],[Diam]]/100)^2</f>
        <v>0</v>
      </c>
      <c r="AC662" s="164">
        <f>Trees[[#This Row],[Volumen]]</f>
        <v>0</v>
      </c>
      <c r="AD662" s="165" t="str">
        <f t="shared" si="32"/>
        <v>D</v>
      </c>
      <c r="AE662" s="166">
        <f>Industrias!S665</f>
        <v>0</v>
      </c>
      <c r="AF662" s="167" cm="1">
        <f t="array" ref="AF662">NoteEcolo(U662)</f>
        <v>0</v>
      </c>
      <c r="AG662" s="167">
        <f>PI()*(Trees[[#This Row],[Diam]]/2)^2</f>
        <v>0</v>
      </c>
      <c r="AH662" s="167">
        <f>IF(ISNA(IF(VLOOKUP(Trees[[#This Row],[Arbol]],Equipos!C:F, 2, FALSE)="Cortar",1,0)),0, IF(VLOOKUP(Trees[[#This Row],[Arbol]],Equipos!C:F, 2, FALSE)="Cortar",1,0))</f>
        <v>0</v>
      </c>
      <c r="AI662" s="167">
        <f t="array" aca="1" ref="AI662" ca="1">SUM(1*(NumCoupes=B662))</f>
        <v>2</v>
      </c>
    </row>
    <row r="663" spans="2:35">
      <c r="B663" s="154"/>
      <c r="C663" s="155"/>
      <c r="D663" s="156"/>
      <c r="E663" s="157"/>
      <c r="F663" s="158"/>
      <c r="G663" s="159"/>
      <c r="H663" s="154"/>
      <c r="I663" s="155"/>
      <c r="J663" s="156"/>
      <c r="K663" s="156"/>
      <c r="L663" s="154"/>
      <c r="M663" s="154"/>
      <c r="N663" s="154"/>
      <c r="O663" s="155"/>
      <c r="P663" s="160"/>
      <c r="Q663" s="154"/>
      <c r="R663" s="154"/>
      <c r="S663" s="154"/>
      <c r="T663" s="158"/>
      <c r="U663" s="159"/>
      <c r="V663" s="161"/>
      <c r="W663" s="161"/>
      <c r="X663" s="161"/>
      <c r="Y663" s="161"/>
      <c r="Z663" s="162">
        <f t="shared" si="30"/>
        <v>0</v>
      </c>
      <c r="AA663" s="163">
        <f t="shared" si="31"/>
        <v>0</v>
      </c>
      <c r="AB663" s="431">
        <f>(3.14/4)*(Trees[[#This Row],[Diam]]/100)^2</f>
        <v>0</v>
      </c>
      <c r="AC663" s="164">
        <f>Trees[[#This Row],[Volumen]]</f>
        <v>0</v>
      </c>
      <c r="AD663" s="165" t="str">
        <f t="shared" si="32"/>
        <v>D</v>
      </c>
      <c r="AE663" s="166">
        <f>Industrias!S666</f>
        <v>0</v>
      </c>
      <c r="AF663" s="167" cm="1">
        <f t="array" ref="AF663">NoteEcolo(U663)</f>
        <v>0</v>
      </c>
      <c r="AG663" s="167">
        <f>PI()*(Trees[[#This Row],[Diam]]/2)^2</f>
        <v>0</v>
      </c>
      <c r="AH663" s="167">
        <f>IF(ISNA(IF(VLOOKUP(Trees[[#This Row],[Arbol]],Equipos!C:F, 2, FALSE)="Cortar",1,0)),0, IF(VLOOKUP(Trees[[#This Row],[Arbol]],Equipos!C:F, 2, FALSE)="Cortar",1,0))</f>
        <v>0</v>
      </c>
      <c r="AI663" s="167">
        <f t="array" aca="1" ref="AI663" ca="1">SUM(1*(NumCoupes=B663))</f>
        <v>2</v>
      </c>
    </row>
    <row r="664" spans="2:35">
      <c r="B664" s="154"/>
      <c r="C664" s="155"/>
      <c r="D664" s="156"/>
      <c r="E664" s="157"/>
      <c r="F664" s="158"/>
      <c r="G664" s="159"/>
      <c r="H664" s="154"/>
      <c r="I664" s="155"/>
      <c r="J664" s="156"/>
      <c r="K664" s="156"/>
      <c r="L664" s="154"/>
      <c r="M664" s="154"/>
      <c r="N664" s="154"/>
      <c r="O664" s="155"/>
      <c r="P664" s="160"/>
      <c r="Q664" s="154"/>
      <c r="R664" s="154"/>
      <c r="S664" s="154"/>
      <c r="T664" s="158"/>
      <c r="U664" s="159"/>
      <c r="V664" s="161"/>
      <c r="W664" s="161"/>
      <c r="X664" s="161"/>
      <c r="Y664" s="161"/>
      <c r="Z664" s="162">
        <f t="shared" si="30"/>
        <v>0</v>
      </c>
      <c r="AA664" s="163">
        <f t="shared" si="31"/>
        <v>0</v>
      </c>
      <c r="AB664" s="431">
        <f>(3.14/4)*(Trees[[#This Row],[Diam]]/100)^2</f>
        <v>0</v>
      </c>
      <c r="AC664" s="164">
        <f>Trees[[#This Row],[Volumen]]</f>
        <v>0</v>
      </c>
      <c r="AD664" s="165" t="str">
        <f t="shared" si="32"/>
        <v>D</v>
      </c>
      <c r="AE664" s="166">
        <f>Industrias!S667</f>
        <v>0</v>
      </c>
      <c r="AF664" s="167" cm="1">
        <f t="array" ref="AF664">NoteEcolo(U664)</f>
        <v>0</v>
      </c>
      <c r="AG664" s="167">
        <f>PI()*(Trees[[#This Row],[Diam]]/2)^2</f>
        <v>0</v>
      </c>
      <c r="AH664" s="167">
        <f>IF(ISNA(IF(VLOOKUP(Trees[[#This Row],[Arbol]],Equipos!C:F, 2, FALSE)="Cortar",1,0)),0, IF(VLOOKUP(Trees[[#This Row],[Arbol]],Equipos!C:F, 2, FALSE)="Cortar",1,0))</f>
        <v>0</v>
      </c>
      <c r="AI664" s="167">
        <f t="array" aca="1" ref="AI664" ca="1">SUM(1*(NumCoupes=B664))</f>
        <v>2</v>
      </c>
    </row>
    <row r="665" spans="2:35">
      <c r="B665" s="154"/>
      <c r="C665" s="155"/>
      <c r="D665" s="156"/>
      <c r="E665" s="157"/>
      <c r="F665" s="158"/>
      <c r="G665" s="159"/>
      <c r="H665" s="154"/>
      <c r="I665" s="155"/>
      <c r="J665" s="156"/>
      <c r="K665" s="156"/>
      <c r="L665" s="154"/>
      <c r="M665" s="154"/>
      <c r="N665" s="154"/>
      <c r="O665" s="155"/>
      <c r="P665" s="160"/>
      <c r="Q665" s="154"/>
      <c r="R665" s="154"/>
      <c r="S665" s="154"/>
      <c r="T665" s="158"/>
      <c r="U665" s="159"/>
      <c r="V665" s="161"/>
      <c r="W665" s="161"/>
      <c r="X665" s="161"/>
      <c r="Y665" s="161"/>
      <c r="Z665" s="162">
        <f t="shared" si="30"/>
        <v>0</v>
      </c>
      <c r="AA665" s="163">
        <f t="shared" si="31"/>
        <v>0</v>
      </c>
      <c r="AB665" s="431">
        <f>(3.14/4)*(Trees[[#This Row],[Diam]]/100)^2</f>
        <v>0</v>
      </c>
      <c r="AC665" s="164">
        <f>Trees[[#This Row],[Volumen]]</f>
        <v>0</v>
      </c>
      <c r="AD665" s="165" t="str">
        <f t="shared" si="32"/>
        <v>D</v>
      </c>
      <c r="AE665" s="166">
        <f>Industrias!S668</f>
        <v>0</v>
      </c>
      <c r="AF665" s="167" cm="1">
        <f t="array" ref="AF665">NoteEcolo(U665)</f>
        <v>0</v>
      </c>
      <c r="AG665" s="167">
        <f>PI()*(Trees[[#This Row],[Diam]]/2)^2</f>
        <v>0</v>
      </c>
      <c r="AH665" s="167">
        <f>IF(ISNA(IF(VLOOKUP(Trees[[#This Row],[Arbol]],Equipos!C:F, 2, FALSE)="Cortar",1,0)),0, IF(VLOOKUP(Trees[[#This Row],[Arbol]],Equipos!C:F, 2, FALSE)="Cortar",1,0))</f>
        <v>0</v>
      </c>
      <c r="AI665" s="167">
        <f t="array" aca="1" ref="AI665" ca="1">SUM(1*(NumCoupes=B665))</f>
        <v>2</v>
      </c>
    </row>
    <row r="666" spans="2:35">
      <c r="B666" s="154"/>
      <c r="C666" s="155"/>
      <c r="D666" s="156"/>
      <c r="E666" s="157"/>
      <c r="F666" s="158"/>
      <c r="G666" s="159"/>
      <c r="H666" s="154"/>
      <c r="I666" s="155"/>
      <c r="J666" s="156"/>
      <c r="K666" s="156"/>
      <c r="L666" s="154"/>
      <c r="M666" s="154"/>
      <c r="N666" s="154"/>
      <c r="O666" s="155"/>
      <c r="P666" s="160"/>
      <c r="Q666" s="154"/>
      <c r="R666" s="154"/>
      <c r="S666" s="154"/>
      <c r="T666" s="158"/>
      <c r="U666" s="159"/>
      <c r="V666" s="161"/>
      <c r="W666" s="161"/>
      <c r="X666" s="161"/>
      <c r="Y666" s="161"/>
      <c r="Z666" s="162">
        <f t="shared" si="30"/>
        <v>0</v>
      </c>
      <c r="AA666" s="163">
        <f t="shared" si="31"/>
        <v>0</v>
      </c>
      <c r="AB666" s="431">
        <f>(3.14/4)*(Trees[[#This Row],[Diam]]/100)^2</f>
        <v>0</v>
      </c>
      <c r="AC666" s="164">
        <f>Trees[[#This Row],[Volumen]]</f>
        <v>0</v>
      </c>
      <c r="AD666" s="165" t="str">
        <f t="shared" si="32"/>
        <v>D</v>
      </c>
      <c r="AE666" s="166">
        <f>Industrias!S669</f>
        <v>0</v>
      </c>
      <c r="AF666" s="167" cm="1">
        <f t="array" ref="AF666">NoteEcolo(U666)</f>
        <v>0</v>
      </c>
      <c r="AG666" s="167">
        <f>PI()*(Trees[[#This Row],[Diam]]/2)^2</f>
        <v>0</v>
      </c>
      <c r="AH666" s="167">
        <f>IF(ISNA(IF(VLOOKUP(Trees[[#This Row],[Arbol]],Equipos!C:F, 2, FALSE)="Cortar",1,0)),0, IF(VLOOKUP(Trees[[#This Row],[Arbol]],Equipos!C:F, 2, FALSE)="Cortar",1,0))</f>
        <v>0</v>
      </c>
      <c r="AI666" s="167">
        <f t="array" aca="1" ref="AI666" ca="1">SUM(1*(NumCoupes=B666))</f>
        <v>2</v>
      </c>
    </row>
    <row r="667" spans="2:35">
      <c r="B667" s="154"/>
      <c r="C667" s="155"/>
      <c r="D667" s="156"/>
      <c r="E667" s="157"/>
      <c r="F667" s="158"/>
      <c r="G667" s="159"/>
      <c r="H667" s="154"/>
      <c r="I667" s="155"/>
      <c r="J667" s="156"/>
      <c r="K667" s="156"/>
      <c r="L667" s="154"/>
      <c r="M667" s="154"/>
      <c r="N667" s="154"/>
      <c r="O667" s="155"/>
      <c r="P667" s="160"/>
      <c r="Q667" s="154"/>
      <c r="R667" s="154"/>
      <c r="S667" s="154"/>
      <c r="T667" s="158"/>
      <c r="U667" s="159"/>
      <c r="V667" s="161"/>
      <c r="W667" s="161"/>
      <c r="X667" s="161"/>
      <c r="Y667" s="161"/>
      <c r="Z667" s="162">
        <f t="shared" si="30"/>
        <v>0</v>
      </c>
      <c r="AA667" s="163">
        <f t="shared" si="31"/>
        <v>0</v>
      </c>
      <c r="AB667" s="431">
        <f>(3.14/4)*(Trees[[#This Row],[Diam]]/100)^2</f>
        <v>0</v>
      </c>
      <c r="AC667" s="164">
        <f>Trees[[#This Row],[Volumen]]</f>
        <v>0</v>
      </c>
      <c r="AD667" s="165" t="str">
        <f t="shared" si="32"/>
        <v>D</v>
      </c>
      <c r="AE667" s="166">
        <f>Industrias!S670</f>
        <v>0</v>
      </c>
      <c r="AF667" s="167" cm="1">
        <f t="array" ref="AF667">NoteEcolo(U667)</f>
        <v>0</v>
      </c>
      <c r="AG667" s="167">
        <f>PI()*(Trees[[#This Row],[Diam]]/2)^2</f>
        <v>0</v>
      </c>
      <c r="AH667" s="167">
        <f>IF(ISNA(IF(VLOOKUP(Trees[[#This Row],[Arbol]],Equipos!C:F, 2, FALSE)="Cortar",1,0)),0, IF(VLOOKUP(Trees[[#This Row],[Arbol]],Equipos!C:F, 2, FALSE)="Cortar",1,0))</f>
        <v>0</v>
      </c>
      <c r="AI667" s="167">
        <f t="array" aca="1" ref="AI667" ca="1">SUM(1*(NumCoupes=B667))</f>
        <v>2</v>
      </c>
    </row>
    <row r="668" spans="2:35">
      <c r="B668" s="154"/>
      <c r="C668" s="155"/>
      <c r="D668" s="156"/>
      <c r="E668" s="157"/>
      <c r="F668" s="158"/>
      <c r="G668" s="159"/>
      <c r="H668" s="154"/>
      <c r="I668" s="155"/>
      <c r="J668" s="156"/>
      <c r="K668" s="156"/>
      <c r="L668" s="154"/>
      <c r="M668" s="154"/>
      <c r="N668" s="154"/>
      <c r="O668" s="155"/>
      <c r="P668" s="160"/>
      <c r="Q668" s="154"/>
      <c r="R668" s="154"/>
      <c r="S668" s="154"/>
      <c r="T668" s="158"/>
      <c r="U668" s="159"/>
      <c r="V668" s="161"/>
      <c r="W668" s="161"/>
      <c r="X668" s="161"/>
      <c r="Y668" s="161"/>
      <c r="Z668" s="162">
        <f t="shared" si="30"/>
        <v>0</v>
      </c>
      <c r="AA668" s="163">
        <f t="shared" si="31"/>
        <v>0</v>
      </c>
      <c r="AB668" s="431">
        <f>(3.14/4)*(Trees[[#This Row],[Diam]]/100)^2</f>
        <v>0</v>
      </c>
      <c r="AC668" s="164">
        <f>Trees[[#This Row],[Volumen]]</f>
        <v>0</v>
      </c>
      <c r="AD668" s="165" t="str">
        <f t="shared" si="32"/>
        <v>D</v>
      </c>
      <c r="AE668" s="166">
        <f>Industrias!S671</f>
        <v>0</v>
      </c>
      <c r="AF668" s="167" cm="1">
        <f t="array" ref="AF668">NoteEcolo(U668)</f>
        <v>0</v>
      </c>
      <c r="AG668" s="167">
        <f>PI()*(Trees[[#This Row],[Diam]]/2)^2</f>
        <v>0</v>
      </c>
      <c r="AH668" s="167">
        <f>IF(ISNA(IF(VLOOKUP(Trees[[#This Row],[Arbol]],Equipos!C:F, 2, FALSE)="Cortar",1,0)),0, IF(VLOOKUP(Trees[[#This Row],[Arbol]],Equipos!C:F, 2, FALSE)="Cortar",1,0))</f>
        <v>0</v>
      </c>
      <c r="AI668" s="167">
        <f t="array" aca="1" ref="AI668" ca="1">SUM(1*(NumCoupes=B668))</f>
        <v>2</v>
      </c>
    </row>
    <row r="669" spans="2:35">
      <c r="B669" s="154"/>
      <c r="C669" s="155"/>
      <c r="D669" s="156"/>
      <c r="E669" s="157"/>
      <c r="F669" s="158"/>
      <c r="G669" s="159"/>
      <c r="H669" s="154"/>
      <c r="I669" s="155"/>
      <c r="J669" s="156"/>
      <c r="K669" s="156"/>
      <c r="L669" s="154"/>
      <c r="M669" s="154"/>
      <c r="N669" s="154"/>
      <c r="O669" s="155"/>
      <c r="P669" s="160"/>
      <c r="Q669" s="154"/>
      <c r="R669" s="154"/>
      <c r="S669" s="154"/>
      <c r="T669" s="158"/>
      <c r="U669" s="159"/>
      <c r="V669" s="161"/>
      <c r="W669" s="161"/>
      <c r="X669" s="161"/>
      <c r="Y669" s="161"/>
      <c r="Z669" s="162">
        <f t="shared" si="30"/>
        <v>0</v>
      </c>
      <c r="AA669" s="163">
        <f t="shared" si="31"/>
        <v>0</v>
      </c>
      <c r="AB669" s="431">
        <f>(3.14/4)*(Trees[[#This Row],[Diam]]/100)^2</f>
        <v>0</v>
      </c>
      <c r="AC669" s="164">
        <f>Trees[[#This Row],[Volumen]]</f>
        <v>0</v>
      </c>
      <c r="AD669" s="165" t="str">
        <f t="shared" si="32"/>
        <v>D</v>
      </c>
      <c r="AE669" s="166">
        <f>Industrias!S672</f>
        <v>0</v>
      </c>
      <c r="AF669" s="167" cm="1">
        <f t="array" ref="AF669">NoteEcolo(U669)</f>
        <v>0</v>
      </c>
      <c r="AG669" s="167">
        <f>PI()*(Trees[[#This Row],[Diam]]/2)^2</f>
        <v>0</v>
      </c>
      <c r="AH669" s="167">
        <f>IF(ISNA(IF(VLOOKUP(Trees[[#This Row],[Arbol]],Equipos!C:F, 2, FALSE)="Cortar",1,0)),0, IF(VLOOKUP(Trees[[#This Row],[Arbol]],Equipos!C:F, 2, FALSE)="Cortar",1,0))</f>
        <v>0</v>
      </c>
      <c r="AI669" s="167">
        <f t="array" aca="1" ref="AI669" ca="1">SUM(1*(NumCoupes=B669))</f>
        <v>2</v>
      </c>
    </row>
    <row r="670" spans="2:35">
      <c r="B670" s="154"/>
      <c r="C670" s="155"/>
      <c r="D670" s="156"/>
      <c r="E670" s="157"/>
      <c r="F670" s="158"/>
      <c r="G670" s="159"/>
      <c r="H670" s="154"/>
      <c r="I670" s="155"/>
      <c r="J670" s="156"/>
      <c r="K670" s="156"/>
      <c r="L670" s="154"/>
      <c r="M670" s="154"/>
      <c r="N670" s="154"/>
      <c r="O670" s="155"/>
      <c r="P670" s="160"/>
      <c r="Q670" s="154"/>
      <c r="R670" s="154"/>
      <c r="S670" s="154"/>
      <c r="T670" s="158"/>
      <c r="U670" s="159"/>
      <c r="V670" s="161"/>
      <c r="W670" s="161"/>
      <c r="X670" s="161"/>
      <c r="Y670" s="161"/>
      <c r="Z670" s="162">
        <f t="shared" si="30"/>
        <v>0</v>
      </c>
      <c r="AA670" s="163">
        <f t="shared" si="31"/>
        <v>0</v>
      </c>
      <c r="AB670" s="431">
        <f>(3.14/4)*(Trees[[#This Row],[Diam]]/100)^2</f>
        <v>0</v>
      </c>
      <c r="AC670" s="164">
        <f>Trees[[#This Row],[Volumen]]</f>
        <v>0</v>
      </c>
      <c r="AD670" s="165" t="str">
        <f t="shared" si="32"/>
        <v>D</v>
      </c>
      <c r="AE670" s="166">
        <f>Industrias!S673</f>
        <v>0</v>
      </c>
      <c r="AF670" s="167" cm="1">
        <f t="array" ref="AF670">NoteEcolo(U670)</f>
        <v>0</v>
      </c>
      <c r="AG670" s="167">
        <f>PI()*(Trees[[#This Row],[Diam]]/2)^2</f>
        <v>0</v>
      </c>
      <c r="AH670" s="167">
        <f>IF(ISNA(IF(VLOOKUP(Trees[[#This Row],[Arbol]],Equipos!C:F, 2, FALSE)="Cortar",1,0)),0, IF(VLOOKUP(Trees[[#This Row],[Arbol]],Equipos!C:F, 2, FALSE)="Cortar",1,0))</f>
        <v>0</v>
      </c>
      <c r="AI670" s="167">
        <f t="array" aca="1" ref="AI670" ca="1">SUM(1*(NumCoupes=B670))</f>
        <v>2</v>
      </c>
    </row>
    <row r="671" spans="2:35">
      <c r="B671" s="154"/>
      <c r="C671" s="155"/>
      <c r="D671" s="156"/>
      <c r="E671" s="157"/>
      <c r="F671" s="158"/>
      <c r="G671" s="159"/>
      <c r="H671" s="154"/>
      <c r="I671" s="155"/>
      <c r="J671" s="156"/>
      <c r="K671" s="156"/>
      <c r="L671" s="154"/>
      <c r="M671" s="154"/>
      <c r="N671" s="154"/>
      <c r="O671" s="155"/>
      <c r="P671" s="160"/>
      <c r="Q671" s="154"/>
      <c r="R671" s="154"/>
      <c r="S671" s="154"/>
      <c r="T671" s="158"/>
      <c r="U671" s="159"/>
      <c r="V671" s="161"/>
      <c r="W671" s="161"/>
      <c r="X671" s="161"/>
      <c r="Y671" s="161"/>
      <c r="Z671" s="162">
        <f t="shared" si="30"/>
        <v>0</v>
      </c>
      <c r="AA671" s="163">
        <f t="shared" si="31"/>
        <v>0</v>
      </c>
      <c r="AB671" s="431">
        <f>(3.14/4)*(Trees[[#This Row],[Diam]]/100)^2</f>
        <v>0</v>
      </c>
      <c r="AC671" s="164">
        <f>Trees[[#This Row],[Volumen]]</f>
        <v>0</v>
      </c>
      <c r="AD671" s="165" t="str">
        <f t="shared" si="32"/>
        <v>D</v>
      </c>
      <c r="AE671" s="166">
        <f>Industrias!S674</f>
        <v>0</v>
      </c>
      <c r="AF671" s="167" cm="1">
        <f t="array" ref="AF671">NoteEcolo(U671)</f>
        <v>0</v>
      </c>
      <c r="AG671" s="167">
        <f>PI()*(Trees[[#This Row],[Diam]]/2)^2</f>
        <v>0</v>
      </c>
      <c r="AH671" s="167">
        <f>IF(ISNA(IF(VLOOKUP(Trees[[#This Row],[Arbol]],Equipos!C:F, 2, FALSE)="Cortar",1,0)),0, IF(VLOOKUP(Trees[[#This Row],[Arbol]],Equipos!C:F, 2, FALSE)="Cortar",1,0))</f>
        <v>0</v>
      </c>
      <c r="AI671" s="167">
        <f t="array" aca="1" ref="AI671" ca="1">SUM(1*(NumCoupes=B671))</f>
        <v>2</v>
      </c>
    </row>
    <row r="672" spans="2:35">
      <c r="B672" s="154"/>
      <c r="C672" s="155"/>
      <c r="D672" s="156"/>
      <c r="E672" s="157"/>
      <c r="F672" s="158"/>
      <c r="G672" s="159"/>
      <c r="H672" s="154"/>
      <c r="I672" s="155"/>
      <c r="J672" s="156"/>
      <c r="K672" s="156"/>
      <c r="L672" s="154"/>
      <c r="M672" s="154"/>
      <c r="N672" s="154"/>
      <c r="O672" s="155"/>
      <c r="P672" s="160"/>
      <c r="Q672" s="154"/>
      <c r="R672" s="154"/>
      <c r="S672" s="154"/>
      <c r="T672" s="158"/>
      <c r="U672" s="159"/>
      <c r="V672" s="161"/>
      <c r="W672" s="161"/>
      <c r="X672" s="161"/>
      <c r="Y672" s="161"/>
      <c r="Z672" s="162">
        <f t="shared" si="30"/>
        <v>0</v>
      </c>
      <c r="AA672" s="163">
        <f t="shared" si="31"/>
        <v>0</v>
      </c>
      <c r="AB672" s="431">
        <f>(3.14/4)*(Trees[[#This Row],[Diam]]/100)^2</f>
        <v>0</v>
      </c>
      <c r="AC672" s="164">
        <f>Trees[[#This Row],[Volumen]]</f>
        <v>0</v>
      </c>
      <c r="AD672" s="165" t="str">
        <f t="shared" si="32"/>
        <v>D</v>
      </c>
      <c r="AE672" s="166">
        <f>Industrias!S675</f>
        <v>0</v>
      </c>
      <c r="AF672" s="167" cm="1">
        <f t="array" ref="AF672">NoteEcolo(U672)</f>
        <v>0</v>
      </c>
      <c r="AG672" s="167">
        <f>PI()*(Trees[[#This Row],[Diam]]/2)^2</f>
        <v>0</v>
      </c>
      <c r="AH672" s="167">
        <f>IF(ISNA(IF(VLOOKUP(Trees[[#This Row],[Arbol]],Equipos!C:F, 2, FALSE)="Cortar",1,0)),0, IF(VLOOKUP(Trees[[#This Row],[Arbol]],Equipos!C:F, 2, FALSE)="Cortar",1,0))</f>
        <v>0</v>
      </c>
      <c r="AI672" s="167">
        <f t="array" aca="1" ref="AI672" ca="1">SUM(1*(NumCoupes=B672))</f>
        <v>2</v>
      </c>
    </row>
    <row r="673" spans="2:35">
      <c r="B673" s="154"/>
      <c r="C673" s="155"/>
      <c r="D673" s="156"/>
      <c r="E673" s="157"/>
      <c r="F673" s="158"/>
      <c r="G673" s="159"/>
      <c r="H673" s="154"/>
      <c r="I673" s="155"/>
      <c r="J673" s="156"/>
      <c r="K673" s="156"/>
      <c r="L673" s="154"/>
      <c r="M673" s="154"/>
      <c r="N673" s="154"/>
      <c r="O673" s="155"/>
      <c r="P673" s="160"/>
      <c r="Q673" s="154"/>
      <c r="R673" s="154"/>
      <c r="S673" s="154"/>
      <c r="T673" s="158"/>
      <c r="U673" s="159"/>
      <c r="V673" s="161"/>
      <c r="W673" s="161"/>
      <c r="X673" s="161"/>
      <c r="Y673" s="161"/>
      <c r="Z673" s="162">
        <f t="shared" si="30"/>
        <v>0</v>
      </c>
      <c r="AA673" s="163">
        <f t="shared" si="31"/>
        <v>0</v>
      </c>
      <c r="AB673" s="431">
        <f>(3.14/4)*(Trees[[#This Row],[Diam]]/100)^2</f>
        <v>0</v>
      </c>
      <c r="AC673" s="164">
        <f>Trees[[#This Row],[Volumen]]</f>
        <v>0</v>
      </c>
      <c r="AD673" s="165" t="str">
        <f t="shared" si="32"/>
        <v>D</v>
      </c>
      <c r="AE673" s="166">
        <f>Industrias!S676</f>
        <v>0</v>
      </c>
      <c r="AF673" s="167" cm="1">
        <f t="array" ref="AF673">NoteEcolo(U673)</f>
        <v>0</v>
      </c>
      <c r="AG673" s="167">
        <f>PI()*(Trees[[#This Row],[Diam]]/2)^2</f>
        <v>0</v>
      </c>
      <c r="AH673" s="167">
        <f>IF(ISNA(IF(VLOOKUP(Trees[[#This Row],[Arbol]],Equipos!C:F, 2, FALSE)="Cortar",1,0)),0, IF(VLOOKUP(Trees[[#This Row],[Arbol]],Equipos!C:F, 2, FALSE)="Cortar",1,0))</f>
        <v>0</v>
      </c>
      <c r="AI673" s="167">
        <f t="array" aca="1" ref="AI673" ca="1">SUM(1*(NumCoupes=B673))</f>
        <v>2</v>
      </c>
    </row>
    <row r="674" spans="2:35">
      <c r="B674" s="154"/>
      <c r="C674" s="155"/>
      <c r="D674" s="156"/>
      <c r="E674" s="157"/>
      <c r="F674" s="158"/>
      <c r="G674" s="159"/>
      <c r="H674" s="154"/>
      <c r="I674" s="155"/>
      <c r="J674" s="156"/>
      <c r="K674" s="156"/>
      <c r="L674" s="154"/>
      <c r="M674" s="154"/>
      <c r="N674" s="154"/>
      <c r="O674" s="155"/>
      <c r="P674" s="160"/>
      <c r="Q674" s="154"/>
      <c r="R674" s="154"/>
      <c r="S674" s="154"/>
      <c r="T674" s="158"/>
      <c r="U674" s="159"/>
      <c r="V674" s="161"/>
      <c r="W674" s="161"/>
      <c r="X674" s="161"/>
      <c r="Y674" s="161"/>
      <c r="Z674" s="162">
        <f t="shared" si="30"/>
        <v>0</v>
      </c>
      <c r="AA674" s="163">
        <f t="shared" si="31"/>
        <v>0</v>
      </c>
      <c r="AB674" s="431">
        <f>(3.14/4)*(Trees[[#This Row],[Diam]]/100)^2</f>
        <v>0</v>
      </c>
      <c r="AC674" s="164">
        <f>Trees[[#This Row],[Volumen]]</f>
        <v>0</v>
      </c>
      <c r="AD674" s="165" t="str">
        <f t="shared" si="32"/>
        <v>D</v>
      </c>
      <c r="AE674" s="166">
        <f>Industrias!S677</f>
        <v>0</v>
      </c>
      <c r="AF674" s="167" cm="1">
        <f t="array" ref="AF674">NoteEcolo(U674)</f>
        <v>0</v>
      </c>
      <c r="AG674" s="167">
        <f>PI()*(Trees[[#This Row],[Diam]]/2)^2</f>
        <v>0</v>
      </c>
      <c r="AH674" s="167">
        <f>IF(ISNA(IF(VLOOKUP(Trees[[#This Row],[Arbol]],Equipos!C:F, 2, FALSE)="Cortar",1,0)),0, IF(VLOOKUP(Trees[[#This Row],[Arbol]],Equipos!C:F, 2, FALSE)="Cortar",1,0))</f>
        <v>0</v>
      </c>
      <c r="AI674" s="167">
        <f t="array" aca="1" ref="AI674" ca="1">SUM(1*(NumCoupes=B674))</f>
        <v>2</v>
      </c>
    </row>
    <row r="675" spans="2:35">
      <c r="B675" s="154"/>
      <c r="C675" s="155"/>
      <c r="D675" s="156"/>
      <c r="E675" s="157"/>
      <c r="F675" s="158"/>
      <c r="G675" s="159"/>
      <c r="H675" s="154"/>
      <c r="I675" s="155"/>
      <c r="J675" s="156"/>
      <c r="K675" s="156"/>
      <c r="L675" s="154"/>
      <c r="M675" s="154"/>
      <c r="N675" s="154"/>
      <c r="O675" s="155"/>
      <c r="P675" s="160"/>
      <c r="Q675" s="154"/>
      <c r="R675" s="154"/>
      <c r="S675" s="154"/>
      <c r="T675" s="158"/>
      <c r="U675" s="159"/>
      <c r="V675" s="161"/>
      <c r="W675" s="161"/>
      <c r="X675" s="161"/>
      <c r="Y675" s="161"/>
      <c r="Z675" s="162">
        <f t="shared" si="30"/>
        <v>0</v>
      </c>
      <c r="AA675" s="163">
        <f t="shared" si="31"/>
        <v>0</v>
      </c>
      <c r="AB675" s="431">
        <f>(3.14/4)*(Trees[[#This Row],[Diam]]/100)^2</f>
        <v>0</v>
      </c>
      <c r="AC675" s="164">
        <f>Trees[[#This Row],[Volumen]]</f>
        <v>0</v>
      </c>
      <c r="AD675" s="165" t="str">
        <f t="shared" si="32"/>
        <v>D</v>
      </c>
      <c r="AE675" s="166">
        <f>Industrias!S678</f>
        <v>0</v>
      </c>
      <c r="AF675" s="167" cm="1">
        <f t="array" ref="AF675">NoteEcolo(U675)</f>
        <v>0</v>
      </c>
      <c r="AG675" s="167">
        <f>PI()*(Trees[[#This Row],[Diam]]/2)^2</f>
        <v>0</v>
      </c>
      <c r="AH675" s="167">
        <f>IF(ISNA(IF(VLOOKUP(Trees[[#This Row],[Arbol]],Equipos!C:F, 2, FALSE)="Cortar",1,0)),0, IF(VLOOKUP(Trees[[#This Row],[Arbol]],Equipos!C:F, 2, FALSE)="Cortar",1,0))</f>
        <v>0</v>
      </c>
      <c r="AI675" s="167">
        <f t="array" aca="1" ref="AI675" ca="1">SUM(1*(NumCoupes=B675))</f>
        <v>2</v>
      </c>
    </row>
    <row r="676" spans="2:35">
      <c r="B676" s="154"/>
      <c r="C676" s="155"/>
      <c r="D676" s="156"/>
      <c r="E676" s="157"/>
      <c r="F676" s="158"/>
      <c r="G676" s="159"/>
      <c r="H676" s="154"/>
      <c r="I676" s="155"/>
      <c r="J676" s="156"/>
      <c r="K676" s="156"/>
      <c r="L676" s="154"/>
      <c r="M676" s="154"/>
      <c r="N676" s="154"/>
      <c r="O676" s="155"/>
      <c r="P676" s="160"/>
      <c r="Q676" s="154"/>
      <c r="R676" s="154"/>
      <c r="S676" s="154"/>
      <c r="T676" s="158"/>
      <c r="U676" s="159"/>
      <c r="V676" s="161"/>
      <c r="W676" s="161"/>
      <c r="X676" s="161"/>
      <c r="Y676" s="161"/>
      <c r="Z676" s="162">
        <f t="shared" si="30"/>
        <v>0</v>
      </c>
      <c r="AA676" s="163">
        <f t="shared" si="31"/>
        <v>0</v>
      </c>
      <c r="AB676" s="431">
        <f>(3.14/4)*(Trees[[#This Row],[Diam]]/100)^2</f>
        <v>0</v>
      </c>
      <c r="AC676" s="164">
        <f>Trees[[#This Row],[Volumen]]</f>
        <v>0</v>
      </c>
      <c r="AD676" s="165" t="str">
        <f t="shared" si="32"/>
        <v>D</v>
      </c>
      <c r="AE676" s="166">
        <f>Industrias!S679</f>
        <v>0</v>
      </c>
      <c r="AF676" s="167" cm="1">
        <f t="array" ref="AF676">NoteEcolo(U676)</f>
        <v>0</v>
      </c>
      <c r="AG676" s="167">
        <f>PI()*(Trees[[#This Row],[Diam]]/2)^2</f>
        <v>0</v>
      </c>
      <c r="AH676" s="167">
        <f>IF(ISNA(IF(VLOOKUP(Trees[[#This Row],[Arbol]],Equipos!C:F, 2, FALSE)="Cortar",1,0)),0, IF(VLOOKUP(Trees[[#This Row],[Arbol]],Equipos!C:F, 2, FALSE)="Cortar",1,0))</f>
        <v>0</v>
      </c>
      <c r="AI676" s="167">
        <f t="array" aca="1" ref="AI676" ca="1">SUM(1*(NumCoupes=B676))</f>
        <v>2</v>
      </c>
    </row>
    <row r="677" spans="2:35">
      <c r="B677" s="154"/>
      <c r="C677" s="155"/>
      <c r="D677" s="156"/>
      <c r="E677" s="157"/>
      <c r="F677" s="158"/>
      <c r="G677" s="159"/>
      <c r="H677" s="154"/>
      <c r="I677" s="155"/>
      <c r="J677" s="156"/>
      <c r="K677" s="156"/>
      <c r="L677" s="154"/>
      <c r="M677" s="154"/>
      <c r="N677" s="154"/>
      <c r="O677" s="155"/>
      <c r="P677" s="160"/>
      <c r="Q677" s="154"/>
      <c r="R677" s="154"/>
      <c r="S677" s="154"/>
      <c r="T677" s="158"/>
      <c r="U677" s="159"/>
      <c r="V677" s="161"/>
      <c r="W677" s="161"/>
      <c r="X677" s="161"/>
      <c r="Y677" s="161"/>
      <c r="Z677" s="162">
        <f t="shared" si="30"/>
        <v>0</v>
      </c>
      <c r="AA677" s="163">
        <f t="shared" si="31"/>
        <v>0</v>
      </c>
      <c r="AB677" s="431">
        <f>(3.14/4)*(Trees[[#This Row],[Diam]]/100)^2</f>
        <v>0</v>
      </c>
      <c r="AC677" s="164">
        <f>Trees[[#This Row],[Volumen]]</f>
        <v>0</v>
      </c>
      <c r="AD677" s="165" t="str">
        <f t="shared" si="32"/>
        <v>D</v>
      </c>
      <c r="AE677" s="166">
        <f>Industrias!S680</f>
        <v>0</v>
      </c>
      <c r="AF677" s="167" cm="1">
        <f t="array" ref="AF677">NoteEcolo(U677)</f>
        <v>0</v>
      </c>
      <c r="AG677" s="167">
        <f>PI()*(Trees[[#This Row],[Diam]]/2)^2</f>
        <v>0</v>
      </c>
      <c r="AH677" s="167">
        <f>IF(ISNA(IF(VLOOKUP(Trees[[#This Row],[Arbol]],Equipos!C:F, 2, FALSE)="Cortar",1,0)),0, IF(VLOOKUP(Trees[[#This Row],[Arbol]],Equipos!C:F, 2, FALSE)="Cortar",1,0))</f>
        <v>0</v>
      </c>
      <c r="AI677" s="167">
        <f t="array" aca="1" ref="AI677" ca="1">SUM(1*(NumCoupes=B677))</f>
        <v>2</v>
      </c>
    </row>
    <row r="678" spans="2:35">
      <c r="B678" s="154"/>
      <c r="C678" s="155"/>
      <c r="D678" s="156"/>
      <c r="E678" s="157"/>
      <c r="F678" s="158"/>
      <c r="G678" s="159"/>
      <c r="H678" s="154"/>
      <c r="I678" s="155"/>
      <c r="J678" s="156"/>
      <c r="K678" s="156"/>
      <c r="L678" s="154"/>
      <c r="M678" s="154"/>
      <c r="N678" s="154"/>
      <c r="O678" s="155"/>
      <c r="P678" s="160"/>
      <c r="Q678" s="154"/>
      <c r="R678" s="154"/>
      <c r="S678" s="154"/>
      <c r="T678" s="158"/>
      <c r="U678" s="159"/>
      <c r="V678" s="161"/>
      <c r="W678" s="161"/>
      <c r="X678" s="161"/>
      <c r="Y678" s="161"/>
      <c r="Z678" s="162">
        <f t="shared" si="30"/>
        <v>0</v>
      </c>
      <c r="AA678" s="163">
        <f t="shared" si="31"/>
        <v>0</v>
      </c>
      <c r="AB678" s="431">
        <f>(3.14/4)*(Trees[[#This Row],[Diam]]/100)^2</f>
        <v>0</v>
      </c>
      <c r="AC678" s="164">
        <f>Trees[[#This Row],[Volumen]]</f>
        <v>0</v>
      </c>
      <c r="AD678" s="165" t="str">
        <f t="shared" si="32"/>
        <v>D</v>
      </c>
      <c r="AE678" s="166">
        <f>Industrias!S681</f>
        <v>0</v>
      </c>
      <c r="AF678" s="167" cm="1">
        <f t="array" ref="AF678">NoteEcolo(U678)</f>
        <v>0</v>
      </c>
      <c r="AG678" s="167">
        <f>PI()*(Trees[[#This Row],[Diam]]/2)^2</f>
        <v>0</v>
      </c>
      <c r="AH678" s="167">
        <f>IF(ISNA(IF(VLOOKUP(Trees[[#This Row],[Arbol]],Equipos!C:F, 2, FALSE)="Cortar",1,0)),0, IF(VLOOKUP(Trees[[#This Row],[Arbol]],Equipos!C:F, 2, FALSE)="Cortar",1,0))</f>
        <v>0</v>
      </c>
      <c r="AI678" s="167">
        <f t="array" aca="1" ref="AI678" ca="1">SUM(1*(NumCoupes=B678))</f>
        <v>2</v>
      </c>
    </row>
    <row r="679" spans="2:35">
      <c r="B679" s="154"/>
      <c r="C679" s="155"/>
      <c r="D679" s="156"/>
      <c r="E679" s="157"/>
      <c r="F679" s="158"/>
      <c r="G679" s="159"/>
      <c r="H679" s="154"/>
      <c r="I679" s="155"/>
      <c r="J679" s="156"/>
      <c r="K679" s="156"/>
      <c r="L679" s="154"/>
      <c r="M679" s="154"/>
      <c r="N679" s="154"/>
      <c r="O679" s="155"/>
      <c r="P679" s="160"/>
      <c r="Q679" s="154"/>
      <c r="R679" s="154"/>
      <c r="S679" s="154"/>
      <c r="T679" s="158"/>
      <c r="U679" s="159"/>
      <c r="V679" s="161"/>
      <c r="W679" s="161"/>
      <c r="X679" s="161"/>
      <c r="Y679" s="161"/>
      <c r="Z679" s="162">
        <f t="shared" si="30"/>
        <v>0</v>
      </c>
      <c r="AA679" s="163">
        <f t="shared" si="31"/>
        <v>0</v>
      </c>
      <c r="AB679" s="431">
        <f>(3.14/4)*(Trees[[#This Row],[Diam]]/100)^2</f>
        <v>0</v>
      </c>
      <c r="AC679" s="164">
        <f>Trees[[#This Row],[Volumen]]</f>
        <v>0</v>
      </c>
      <c r="AD679" s="165" t="str">
        <f t="shared" si="32"/>
        <v>D</v>
      </c>
      <c r="AE679" s="166">
        <f>Industrias!S682</f>
        <v>0</v>
      </c>
      <c r="AF679" s="167" cm="1">
        <f t="array" ref="AF679">NoteEcolo(U679)</f>
        <v>0</v>
      </c>
      <c r="AG679" s="167">
        <f>PI()*(Trees[[#This Row],[Diam]]/2)^2</f>
        <v>0</v>
      </c>
      <c r="AH679" s="167">
        <f>IF(ISNA(IF(VLOOKUP(Trees[[#This Row],[Arbol]],Equipos!C:F, 2, FALSE)="Cortar",1,0)),0, IF(VLOOKUP(Trees[[#This Row],[Arbol]],Equipos!C:F, 2, FALSE)="Cortar",1,0))</f>
        <v>0</v>
      </c>
      <c r="AI679" s="167">
        <f t="array" aca="1" ref="AI679" ca="1">SUM(1*(NumCoupes=B679))</f>
        <v>2</v>
      </c>
    </row>
    <row r="680" spans="2:35">
      <c r="B680" s="154"/>
      <c r="C680" s="155"/>
      <c r="D680" s="156"/>
      <c r="E680" s="157"/>
      <c r="F680" s="158"/>
      <c r="G680" s="159"/>
      <c r="H680" s="154"/>
      <c r="I680" s="155"/>
      <c r="J680" s="156"/>
      <c r="K680" s="156"/>
      <c r="L680" s="154"/>
      <c r="M680" s="154"/>
      <c r="N680" s="154"/>
      <c r="O680" s="155"/>
      <c r="P680" s="160"/>
      <c r="Q680" s="154"/>
      <c r="R680" s="154"/>
      <c r="S680" s="154"/>
      <c r="T680" s="158"/>
      <c r="U680" s="159"/>
      <c r="V680" s="161"/>
      <c r="W680" s="161"/>
      <c r="X680" s="161"/>
      <c r="Y680" s="161"/>
      <c r="Z680" s="162">
        <f t="shared" si="30"/>
        <v>0</v>
      </c>
      <c r="AA680" s="163">
        <f t="shared" si="31"/>
        <v>0</v>
      </c>
      <c r="AB680" s="431">
        <f>(3.14/4)*(Trees[[#This Row],[Diam]]/100)^2</f>
        <v>0</v>
      </c>
      <c r="AC680" s="164">
        <f>Trees[[#This Row],[Volumen]]</f>
        <v>0</v>
      </c>
      <c r="AD680" s="165" t="str">
        <f t="shared" si="32"/>
        <v>D</v>
      </c>
      <c r="AE680" s="166">
        <f>Industrias!S683</f>
        <v>0</v>
      </c>
      <c r="AF680" s="167" cm="1">
        <f t="array" ref="AF680">NoteEcolo(U680)</f>
        <v>0</v>
      </c>
      <c r="AG680" s="167">
        <f>PI()*(Trees[[#This Row],[Diam]]/2)^2</f>
        <v>0</v>
      </c>
      <c r="AH680" s="167">
        <f>IF(ISNA(IF(VLOOKUP(Trees[[#This Row],[Arbol]],Equipos!C:F, 2, FALSE)="Cortar",1,0)),0, IF(VLOOKUP(Trees[[#This Row],[Arbol]],Equipos!C:F, 2, FALSE)="Cortar",1,0))</f>
        <v>0</v>
      </c>
      <c r="AI680" s="167">
        <f t="array" aca="1" ref="AI680" ca="1">SUM(1*(NumCoupes=B680))</f>
        <v>2</v>
      </c>
    </row>
    <row r="681" spans="2:35">
      <c r="B681" s="154"/>
      <c r="C681" s="155"/>
      <c r="D681" s="156"/>
      <c r="E681" s="157"/>
      <c r="F681" s="158"/>
      <c r="G681" s="159"/>
      <c r="H681" s="154"/>
      <c r="I681" s="155"/>
      <c r="J681" s="156"/>
      <c r="K681" s="156"/>
      <c r="L681" s="154"/>
      <c r="M681" s="154"/>
      <c r="N681" s="154"/>
      <c r="O681" s="155"/>
      <c r="P681" s="160"/>
      <c r="Q681" s="154"/>
      <c r="R681" s="154"/>
      <c r="S681" s="154"/>
      <c r="T681" s="158"/>
      <c r="U681" s="159"/>
      <c r="V681" s="161"/>
      <c r="W681" s="161"/>
      <c r="X681" s="161"/>
      <c r="Y681" s="161"/>
      <c r="Z681" s="162">
        <f t="shared" si="30"/>
        <v>0</v>
      </c>
      <c r="AA681" s="163">
        <f t="shared" si="31"/>
        <v>0</v>
      </c>
      <c r="AB681" s="431">
        <f>(3.14/4)*(Trees[[#This Row],[Diam]]/100)^2</f>
        <v>0</v>
      </c>
      <c r="AC681" s="164">
        <f>Trees[[#This Row],[Volumen]]</f>
        <v>0</v>
      </c>
      <c r="AD681" s="165" t="str">
        <f t="shared" si="32"/>
        <v>D</v>
      </c>
      <c r="AE681" s="166">
        <f>Industrias!S684</f>
        <v>0</v>
      </c>
      <c r="AF681" s="167" cm="1">
        <f t="array" ref="AF681">NoteEcolo(U681)</f>
        <v>0</v>
      </c>
      <c r="AG681" s="167">
        <f>PI()*(Trees[[#This Row],[Diam]]/2)^2</f>
        <v>0</v>
      </c>
      <c r="AH681" s="167">
        <f>IF(ISNA(IF(VLOOKUP(Trees[[#This Row],[Arbol]],Equipos!C:F, 2, FALSE)="Cortar",1,0)),0, IF(VLOOKUP(Trees[[#This Row],[Arbol]],Equipos!C:F, 2, FALSE)="Cortar",1,0))</f>
        <v>0</v>
      </c>
      <c r="AI681" s="167">
        <f t="array" aca="1" ref="AI681" ca="1">SUM(1*(NumCoupes=B681))</f>
        <v>2</v>
      </c>
    </row>
    <row r="682" spans="2:35">
      <c r="B682" s="154"/>
      <c r="C682" s="155"/>
      <c r="D682" s="156"/>
      <c r="E682" s="157"/>
      <c r="F682" s="158"/>
      <c r="G682" s="159"/>
      <c r="H682" s="154"/>
      <c r="I682" s="155"/>
      <c r="J682" s="156"/>
      <c r="K682" s="156"/>
      <c r="L682" s="154"/>
      <c r="M682" s="154"/>
      <c r="N682" s="154"/>
      <c r="O682" s="155"/>
      <c r="P682" s="160"/>
      <c r="Q682" s="154"/>
      <c r="R682" s="154"/>
      <c r="S682" s="154"/>
      <c r="T682" s="158"/>
      <c r="U682" s="159"/>
      <c r="V682" s="161"/>
      <c r="W682" s="161"/>
      <c r="X682" s="161"/>
      <c r="Y682" s="161"/>
      <c r="Z682" s="162">
        <f t="shared" si="30"/>
        <v>0</v>
      </c>
      <c r="AA682" s="163">
        <f t="shared" si="31"/>
        <v>0</v>
      </c>
      <c r="AB682" s="431">
        <f>(3.14/4)*(Trees[[#This Row],[Diam]]/100)^2</f>
        <v>0</v>
      </c>
      <c r="AC682" s="164">
        <f>Trees[[#This Row],[Volumen]]</f>
        <v>0</v>
      </c>
      <c r="AD682" s="165" t="str">
        <f t="shared" si="32"/>
        <v>D</v>
      </c>
      <c r="AE682" s="166">
        <f>Industrias!S685</f>
        <v>0</v>
      </c>
      <c r="AF682" s="167" cm="1">
        <f t="array" ref="AF682">NoteEcolo(U682)</f>
        <v>0</v>
      </c>
      <c r="AG682" s="167">
        <f>PI()*(Trees[[#This Row],[Diam]]/2)^2</f>
        <v>0</v>
      </c>
      <c r="AH682" s="167">
        <f>IF(ISNA(IF(VLOOKUP(Trees[[#This Row],[Arbol]],Equipos!C:F, 2, FALSE)="Cortar",1,0)),0, IF(VLOOKUP(Trees[[#This Row],[Arbol]],Equipos!C:F, 2, FALSE)="Cortar",1,0))</f>
        <v>0</v>
      </c>
      <c r="AI682" s="167">
        <f t="array" aca="1" ref="AI682" ca="1">SUM(1*(NumCoupes=B682))</f>
        <v>2</v>
      </c>
    </row>
    <row r="683" spans="2:35">
      <c r="B683" s="154"/>
      <c r="C683" s="155"/>
      <c r="D683" s="156"/>
      <c r="E683" s="157"/>
      <c r="F683" s="158"/>
      <c r="G683" s="159"/>
      <c r="H683" s="154"/>
      <c r="I683" s="155"/>
      <c r="J683" s="156"/>
      <c r="K683" s="156"/>
      <c r="L683" s="154"/>
      <c r="M683" s="154"/>
      <c r="N683" s="154"/>
      <c r="O683" s="155"/>
      <c r="P683" s="160"/>
      <c r="Q683" s="154"/>
      <c r="R683" s="154"/>
      <c r="S683" s="154"/>
      <c r="T683" s="158"/>
      <c r="U683" s="159"/>
      <c r="V683" s="161"/>
      <c r="W683" s="161"/>
      <c r="X683" s="161"/>
      <c r="Y683" s="161"/>
      <c r="Z683" s="162">
        <f t="shared" si="30"/>
        <v>0</v>
      </c>
      <c r="AA683" s="163">
        <f t="shared" si="31"/>
        <v>0</v>
      </c>
      <c r="AB683" s="431">
        <f>(3.14/4)*(Trees[[#This Row],[Diam]]/100)^2</f>
        <v>0</v>
      </c>
      <c r="AC683" s="164">
        <f>Trees[[#This Row],[Volumen]]</f>
        <v>0</v>
      </c>
      <c r="AD683" s="165" t="str">
        <f t="shared" si="32"/>
        <v>D</v>
      </c>
      <c r="AE683" s="166">
        <f>Industrias!S686</f>
        <v>0</v>
      </c>
      <c r="AF683" s="167" cm="1">
        <f t="array" ref="AF683">NoteEcolo(U683)</f>
        <v>0</v>
      </c>
      <c r="AG683" s="167">
        <f>PI()*(Trees[[#This Row],[Diam]]/2)^2</f>
        <v>0</v>
      </c>
      <c r="AH683" s="167">
        <f>IF(ISNA(IF(VLOOKUP(Trees[[#This Row],[Arbol]],Equipos!C:F, 2, FALSE)="Cortar",1,0)),0, IF(VLOOKUP(Trees[[#This Row],[Arbol]],Equipos!C:F, 2, FALSE)="Cortar",1,0))</f>
        <v>0</v>
      </c>
      <c r="AI683" s="167">
        <f t="array" aca="1" ref="AI683" ca="1">SUM(1*(NumCoupes=B683))</f>
        <v>2</v>
      </c>
    </row>
    <row r="684" spans="2:35">
      <c r="B684" s="154"/>
      <c r="C684" s="155"/>
      <c r="D684" s="156"/>
      <c r="E684" s="157"/>
      <c r="F684" s="158"/>
      <c r="G684" s="159"/>
      <c r="H684" s="154"/>
      <c r="I684" s="155"/>
      <c r="J684" s="156"/>
      <c r="K684" s="156"/>
      <c r="L684" s="154"/>
      <c r="M684" s="154"/>
      <c r="N684" s="154"/>
      <c r="O684" s="155"/>
      <c r="P684" s="160"/>
      <c r="Q684" s="154"/>
      <c r="R684" s="154"/>
      <c r="S684" s="154"/>
      <c r="T684" s="158"/>
      <c r="U684" s="159"/>
      <c r="V684" s="161"/>
      <c r="W684" s="161"/>
      <c r="X684" s="161"/>
      <c r="Y684" s="161"/>
      <c r="Z684" s="162">
        <f t="shared" si="30"/>
        <v>0</v>
      </c>
      <c r="AA684" s="163">
        <f t="shared" si="31"/>
        <v>0</v>
      </c>
      <c r="AB684" s="431">
        <f>(3.14/4)*(Trees[[#This Row],[Diam]]/100)^2</f>
        <v>0</v>
      </c>
      <c r="AC684" s="164">
        <f>Trees[[#This Row],[Volumen]]</f>
        <v>0</v>
      </c>
      <c r="AD684" s="165" t="str">
        <f t="shared" si="32"/>
        <v>D</v>
      </c>
      <c r="AE684" s="166">
        <f>Industrias!S687</f>
        <v>0</v>
      </c>
      <c r="AF684" s="167" cm="1">
        <f t="array" ref="AF684">NoteEcolo(U684)</f>
        <v>0</v>
      </c>
      <c r="AG684" s="167">
        <f>PI()*(Trees[[#This Row],[Diam]]/2)^2</f>
        <v>0</v>
      </c>
      <c r="AH684" s="167">
        <f>IF(ISNA(IF(VLOOKUP(Trees[[#This Row],[Arbol]],Equipos!C:F, 2, FALSE)="Cortar",1,0)),0, IF(VLOOKUP(Trees[[#This Row],[Arbol]],Equipos!C:F, 2, FALSE)="Cortar",1,0))</f>
        <v>0</v>
      </c>
      <c r="AI684" s="167">
        <f t="array" aca="1" ref="AI684" ca="1">SUM(1*(NumCoupes=B684))</f>
        <v>2</v>
      </c>
    </row>
    <row r="685" spans="2:35">
      <c r="B685" s="154"/>
      <c r="C685" s="155"/>
      <c r="D685" s="156"/>
      <c r="E685" s="157"/>
      <c r="F685" s="158"/>
      <c r="G685" s="159"/>
      <c r="H685" s="154"/>
      <c r="I685" s="155"/>
      <c r="J685" s="156"/>
      <c r="K685" s="156"/>
      <c r="L685" s="154"/>
      <c r="M685" s="154"/>
      <c r="N685" s="154"/>
      <c r="O685" s="155"/>
      <c r="P685" s="160"/>
      <c r="Q685" s="154"/>
      <c r="R685" s="154"/>
      <c r="S685" s="154"/>
      <c r="T685" s="158"/>
      <c r="U685" s="159"/>
      <c r="V685" s="161"/>
      <c r="W685" s="161"/>
      <c r="X685" s="161"/>
      <c r="Y685" s="161"/>
      <c r="Z685" s="162">
        <f t="shared" si="30"/>
        <v>0</v>
      </c>
      <c r="AA685" s="163">
        <f t="shared" si="31"/>
        <v>0</v>
      </c>
      <c r="AB685" s="431">
        <f>(3.14/4)*(Trees[[#This Row],[Diam]]/100)^2</f>
        <v>0</v>
      </c>
      <c r="AC685" s="164">
        <f>Trees[[#This Row],[Volumen]]</f>
        <v>0</v>
      </c>
      <c r="AD685" s="165" t="str">
        <f t="shared" si="32"/>
        <v>D</v>
      </c>
      <c r="AE685" s="166">
        <f>Industrias!S688</f>
        <v>0</v>
      </c>
      <c r="AF685" s="167" cm="1">
        <f t="array" ref="AF685">NoteEcolo(U685)</f>
        <v>0</v>
      </c>
      <c r="AG685" s="167">
        <f>PI()*(Trees[[#This Row],[Diam]]/2)^2</f>
        <v>0</v>
      </c>
      <c r="AH685" s="167">
        <f>IF(ISNA(IF(VLOOKUP(Trees[[#This Row],[Arbol]],Equipos!C:F, 2, FALSE)="Cortar",1,0)),0, IF(VLOOKUP(Trees[[#This Row],[Arbol]],Equipos!C:F, 2, FALSE)="Cortar",1,0))</f>
        <v>0</v>
      </c>
      <c r="AI685" s="167">
        <f t="array" aca="1" ref="AI685" ca="1">SUM(1*(NumCoupes=B685))</f>
        <v>2</v>
      </c>
    </row>
    <row r="686" spans="2:35">
      <c r="B686" s="154"/>
      <c r="C686" s="155"/>
      <c r="D686" s="156"/>
      <c r="E686" s="157"/>
      <c r="F686" s="158"/>
      <c r="G686" s="159"/>
      <c r="H686" s="154"/>
      <c r="I686" s="155"/>
      <c r="J686" s="156"/>
      <c r="K686" s="156"/>
      <c r="L686" s="154"/>
      <c r="M686" s="154"/>
      <c r="N686" s="154"/>
      <c r="O686" s="155"/>
      <c r="P686" s="160"/>
      <c r="Q686" s="154"/>
      <c r="R686" s="154"/>
      <c r="S686" s="154"/>
      <c r="T686" s="158"/>
      <c r="U686" s="159"/>
      <c r="V686" s="161"/>
      <c r="W686" s="161"/>
      <c r="X686" s="161"/>
      <c r="Y686" s="161"/>
      <c r="Z686" s="162">
        <f t="shared" si="30"/>
        <v>0</v>
      </c>
      <c r="AA686" s="163">
        <f t="shared" si="31"/>
        <v>0</v>
      </c>
      <c r="AB686" s="431">
        <f>(3.14/4)*(Trees[[#This Row],[Diam]]/100)^2</f>
        <v>0</v>
      </c>
      <c r="AC686" s="164">
        <f>Trees[[#This Row],[Volumen]]</f>
        <v>0</v>
      </c>
      <c r="AD686" s="165" t="str">
        <f t="shared" si="32"/>
        <v>D</v>
      </c>
      <c r="AE686" s="166">
        <f>Industrias!S689</f>
        <v>0</v>
      </c>
      <c r="AF686" s="167" cm="1">
        <f t="array" ref="AF686">NoteEcolo(U686)</f>
        <v>0</v>
      </c>
      <c r="AG686" s="167">
        <f>PI()*(Trees[[#This Row],[Diam]]/2)^2</f>
        <v>0</v>
      </c>
      <c r="AH686" s="167">
        <f>IF(ISNA(IF(VLOOKUP(Trees[[#This Row],[Arbol]],Equipos!C:F, 2, FALSE)="Cortar",1,0)),0, IF(VLOOKUP(Trees[[#This Row],[Arbol]],Equipos!C:F, 2, FALSE)="Cortar",1,0))</f>
        <v>0</v>
      </c>
      <c r="AI686" s="167">
        <f t="array" aca="1" ref="AI686" ca="1">SUM(1*(NumCoupes=B686))</f>
        <v>2</v>
      </c>
    </row>
    <row r="687" spans="2:35">
      <c r="B687" s="154"/>
      <c r="C687" s="155"/>
      <c r="D687" s="156"/>
      <c r="E687" s="157"/>
      <c r="F687" s="158"/>
      <c r="G687" s="159"/>
      <c r="H687" s="154"/>
      <c r="I687" s="155"/>
      <c r="J687" s="156"/>
      <c r="K687" s="156"/>
      <c r="L687" s="154"/>
      <c r="M687" s="154"/>
      <c r="N687" s="154"/>
      <c r="O687" s="155"/>
      <c r="P687" s="160"/>
      <c r="Q687" s="154"/>
      <c r="R687" s="154"/>
      <c r="S687" s="154"/>
      <c r="T687" s="158"/>
      <c r="U687" s="159"/>
      <c r="V687" s="161"/>
      <c r="W687" s="161"/>
      <c r="X687" s="161"/>
      <c r="Y687" s="161"/>
      <c r="Z687" s="162">
        <f t="shared" si="30"/>
        <v>0</v>
      </c>
      <c r="AA687" s="163">
        <f t="shared" si="31"/>
        <v>0</v>
      </c>
      <c r="AB687" s="431">
        <f>(3.14/4)*(Trees[[#This Row],[Diam]]/100)^2</f>
        <v>0</v>
      </c>
      <c r="AC687" s="164">
        <f>Trees[[#This Row],[Volumen]]</f>
        <v>0</v>
      </c>
      <c r="AD687" s="165" t="str">
        <f t="shared" si="32"/>
        <v>D</v>
      </c>
      <c r="AE687" s="166">
        <f>Industrias!S690</f>
        <v>0</v>
      </c>
      <c r="AF687" s="167" cm="1">
        <f t="array" ref="AF687">NoteEcolo(U687)</f>
        <v>0</v>
      </c>
      <c r="AG687" s="167">
        <f>PI()*(Trees[[#This Row],[Diam]]/2)^2</f>
        <v>0</v>
      </c>
      <c r="AH687" s="167">
        <f>IF(ISNA(IF(VLOOKUP(Trees[[#This Row],[Arbol]],Equipos!C:F, 2, FALSE)="Cortar",1,0)),0, IF(VLOOKUP(Trees[[#This Row],[Arbol]],Equipos!C:F, 2, FALSE)="Cortar",1,0))</f>
        <v>0</v>
      </c>
      <c r="AI687" s="167">
        <f t="array" aca="1" ref="AI687" ca="1">SUM(1*(NumCoupes=B687))</f>
        <v>2</v>
      </c>
    </row>
    <row r="688" spans="2:35">
      <c r="B688" s="154"/>
      <c r="C688" s="155"/>
      <c r="D688" s="156"/>
      <c r="E688" s="157"/>
      <c r="F688" s="158"/>
      <c r="G688" s="159"/>
      <c r="H688" s="154"/>
      <c r="I688" s="155"/>
      <c r="J688" s="156"/>
      <c r="K688" s="156"/>
      <c r="L688" s="154"/>
      <c r="M688" s="154"/>
      <c r="N688" s="154"/>
      <c r="O688" s="155"/>
      <c r="P688" s="160"/>
      <c r="Q688" s="154"/>
      <c r="R688" s="154"/>
      <c r="S688" s="154"/>
      <c r="T688" s="158"/>
      <c r="U688" s="159"/>
      <c r="V688" s="161"/>
      <c r="W688" s="161"/>
      <c r="X688" s="161"/>
      <c r="Y688" s="161"/>
      <c r="Z688" s="162">
        <f t="shared" si="30"/>
        <v>0</v>
      </c>
      <c r="AA688" s="163">
        <f t="shared" si="31"/>
        <v>0</v>
      </c>
      <c r="AB688" s="431">
        <f>(3.14/4)*(Trees[[#This Row],[Diam]]/100)^2</f>
        <v>0</v>
      </c>
      <c r="AC688" s="164">
        <f>Trees[[#This Row],[Volumen]]</f>
        <v>0</v>
      </c>
      <c r="AD688" s="165" t="str">
        <f t="shared" si="32"/>
        <v>D</v>
      </c>
      <c r="AE688" s="166">
        <f>Industrias!S691</f>
        <v>0</v>
      </c>
      <c r="AF688" s="167" cm="1">
        <f t="array" ref="AF688">NoteEcolo(U688)</f>
        <v>0</v>
      </c>
      <c r="AG688" s="167">
        <f>PI()*(Trees[[#This Row],[Diam]]/2)^2</f>
        <v>0</v>
      </c>
      <c r="AH688" s="167">
        <f>IF(ISNA(IF(VLOOKUP(Trees[[#This Row],[Arbol]],Equipos!C:F, 2, FALSE)="Cortar",1,0)),0, IF(VLOOKUP(Trees[[#This Row],[Arbol]],Equipos!C:F, 2, FALSE)="Cortar",1,0))</f>
        <v>0</v>
      </c>
      <c r="AI688" s="167">
        <f t="array" aca="1" ref="AI688" ca="1">SUM(1*(NumCoupes=B688))</f>
        <v>2</v>
      </c>
    </row>
    <row r="689" spans="2:35">
      <c r="B689" s="154"/>
      <c r="C689" s="155"/>
      <c r="D689" s="156"/>
      <c r="E689" s="157"/>
      <c r="F689" s="158"/>
      <c r="G689" s="159"/>
      <c r="H689" s="154"/>
      <c r="I689" s="155"/>
      <c r="J689" s="156"/>
      <c r="K689" s="156"/>
      <c r="L689" s="154"/>
      <c r="M689" s="154"/>
      <c r="N689" s="154"/>
      <c r="O689" s="155"/>
      <c r="P689" s="160"/>
      <c r="Q689" s="154"/>
      <c r="R689" s="154"/>
      <c r="S689" s="154"/>
      <c r="T689" s="158"/>
      <c r="U689" s="159"/>
      <c r="V689" s="161"/>
      <c r="W689" s="161"/>
      <c r="X689" s="161"/>
      <c r="Y689" s="161"/>
      <c r="Z689" s="162">
        <f t="shared" si="30"/>
        <v>0</v>
      </c>
      <c r="AA689" s="163">
        <f t="shared" si="31"/>
        <v>0</v>
      </c>
      <c r="AB689" s="431">
        <f>(3.14/4)*(Trees[[#This Row],[Diam]]/100)^2</f>
        <v>0</v>
      </c>
      <c r="AC689" s="164">
        <f>Trees[[#This Row],[Volumen]]</f>
        <v>0</v>
      </c>
      <c r="AD689" s="165" t="str">
        <f t="shared" si="32"/>
        <v>D</v>
      </c>
      <c r="AE689" s="166">
        <f>Industrias!S692</f>
        <v>0</v>
      </c>
      <c r="AF689" s="167" cm="1">
        <f t="array" ref="AF689">NoteEcolo(U689)</f>
        <v>0</v>
      </c>
      <c r="AG689" s="167">
        <f>PI()*(Trees[[#This Row],[Diam]]/2)^2</f>
        <v>0</v>
      </c>
      <c r="AH689" s="167">
        <f>IF(ISNA(IF(VLOOKUP(Trees[[#This Row],[Arbol]],Equipos!C:F, 2, FALSE)="Cortar",1,0)),0, IF(VLOOKUP(Trees[[#This Row],[Arbol]],Equipos!C:F, 2, FALSE)="Cortar",1,0))</f>
        <v>0</v>
      </c>
      <c r="AI689" s="167">
        <f t="array" aca="1" ref="AI689" ca="1">SUM(1*(NumCoupes=B689))</f>
        <v>2</v>
      </c>
    </row>
    <row r="690" spans="2:35">
      <c r="B690" s="154"/>
      <c r="C690" s="155"/>
      <c r="D690" s="156"/>
      <c r="E690" s="157"/>
      <c r="F690" s="158"/>
      <c r="G690" s="159"/>
      <c r="H690" s="154"/>
      <c r="I690" s="155"/>
      <c r="J690" s="156"/>
      <c r="K690" s="156"/>
      <c r="L690" s="154"/>
      <c r="M690" s="154"/>
      <c r="N690" s="154"/>
      <c r="O690" s="155"/>
      <c r="P690" s="160"/>
      <c r="Q690" s="154"/>
      <c r="R690" s="154"/>
      <c r="S690" s="154"/>
      <c r="T690" s="158"/>
      <c r="U690" s="159"/>
      <c r="V690" s="161"/>
      <c r="W690" s="161"/>
      <c r="X690" s="161"/>
      <c r="Y690" s="161"/>
      <c r="Z690" s="162">
        <f t="shared" si="30"/>
        <v>0</v>
      </c>
      <c r="AA690" s="163">
        <f t="shared" si="31"/>
        <v>0</v>
      </c>
      <c r="AB690" s="431">
        <f>(3.14/4)*(Trees[[#This Row],[Diam]]/100)^2</f>
        <v>0</v>
      </c>
      <c r="AC690" s="164">
        <f>Trees[[#This Row],[Volumen]]</f>
        <v>0</v>
      </c>
      <c r="AD690" s="165" t="str">
        <f t="shared" si="32"/>
        <v>D</v>
      </c>
      <c r="AE690" s="166">
        <f>Industrias!S693</f>
        <v>0</v>
      </c>
      <c r="AF690" s="167" cm="1">
        <f t="array" ref="AF690">NoteEcolo(U690)</f>
        <v>0</v>
      </c>
      <c r="AG690" s="167">
        <f>PI()*(Trees[[#This Row],[Diam]]/2)^2</f>
        <v>0</v>
      </c>
      <c r="AH690" s="167">
        <f>IF(ISNA(IF(VLOOKUP(Trees[[#This Row],[Arbol]],Equipos!C:F, 2, FALSE)="Cortar",1,0)),0, IF(VLOOKUP(Trees[[#This Row],[Arbol]],Equipos!C:F, 2, FALSE)="Cortar",1,0))</f>
        <v>0</v>
      </c>
      <c r="AI690" s="167">
        <f t="array" aca="1" ref="AI690" ca="1">SUM(1*(NumCoupes=B690))</f>
        <v>2</v>
      </c>
    </row>
    <row r="691" spans="2:35">
      <c r="B691" s="154"/>
      <c r="C691" s="155"/>
      <c r="D691" s="156"/>
      <c r="E691" s="157"/>
      <c r="F691" s="158"/>
      <c r="G691" s="159"/>
      <c r="H691" s="154"/>
      <c r="I691" s="155"/>
      <c r="J691" s="156"/>
      <c r="K691" s="156"/>
      <c r="L691" s="154"/>
      <c r="M691" s="154"/>
      <c r="N691" s="154"/>
      <c r="O691" s="155"/>
      <c r="P691" s="160"/>
      <c r="Q691" s="154"/>
      <c r="R691" s="154"/>
      <c r="S691" s="154"/>
      <c r="T691" s="158"/>
      <c r="U691" s="159"/>
      <c r="V691" s="161"/>
      <c r="W691" s="161"/>
      <c r="X691" s="161"/>
      <c r="Y691" s="161"/>
      <c r="Z691" s="162">
        <f t="shared" si="30"/>
        <v>0</v>
      </c>
      <c r="AA691" s="163">
        <f t="shared" si="31"/>
        <v>0</v>
      </c>
      <c r="AB691" s="431">
        <f>(3.14/4)*(Trees[[#This Row],[Diam]]/100)^2</f>
        <v>0</v>
      </c>
      <c r="AC691" s="164">
        <f>Trees[[#This Row],[Volumen]]</f>
        <v>0</v>
      </c>
      <c r="AD691" s="165" t="str">
        <f t="shared" si="32"/>
        <v>D</v>
      </c>
      <c r="AE691" s="166">
        <f>Industrias!S694</f>
        <v>0</v>
      </c>
      <c r="AF691" s="167" cm="1">
        <f t="array" ref="AF691">NoteEcolo(U691)</f>
        <v>0</v>
      </c>
      <c r="AG691" s="167">
        <f>PI()*(Trees[[#This Row],[Diam]]/2)^2</f>
        <v>0</v>
      </c>
      <c r="AH691" s="167">
        <f>IF(ISNA(IF(VLOOKUP(Trees[[#This Row],[Arbol]],Equipos!C:F, 2, FALSE)="Cortar",1,0)),0, IF(VLOOKUP(Trees[[#This Row],[Arbol]],Equipos!C:F, 2, FALSE)="Cortar",1,0))</f>
        <v>0</v>
      </c>
      <c r="AI691" s="167">
        <f t="array" aca="1" ref="AI691" ca="1">SUM(1*(NumCoupes=B691))</f>
        <v>2</v>
      </c>
    </row>
    <row r="692" spans="2:35">
      <c r="B692" s="154"/>
      <c r="C692" s="155"/>
      <c r="D692" s="156"/>
      <c r="E692" s="157"/>
      <c r="F692" s="158"/>
      <c r="G692" s="159"/>
      <c r="H692" s="154"/>
      <c r="I692" s="155"/>
      <c r="J692" s="156"/>
      <c r="K692" s="156"/>
      <c r="L692" s="154"/>
      <c r="M692" s="154"/>
      <c r="N692" s="154"/>
      <c r="O692" s="155"/>
      <c r="P692" s="160"/>
      <c r="Q692" s="154"/>
      <c r="R692" s="154"/>
      <c r="S692" s="154"/>
      <c r="T692" s="158"/>
      <c r="U692" s="159"/>
      <c r="V692" s="161"/>
      <c r="W692" s="161"/>
      <c r="X692" s="161"/>
      <c r="Y692" s="161"/>
      <c r="Z692" s="162">
        <f t="shared" si="30"/>
        <v>0</v>
      </c>
      <c r="AA692" s="163">
        <f t="shared" si="31"/>
        <v>0</v>
      </c>
      <c r="AB692" s="431">
        <f>(3.14/4)*(Trees[[#This Row],[Diam]]/100)^2</f>
        <v>0</v>
      </c>
      <c r="AC692" s="164">
        <f>Trees[[#This Row],[Volumen]]</f>
        <v>0</v>
      </c>
      <c r="AD692" s="165" t="str">
        <f t="shared" si="32"/>
        <v>D</v>
      </c>
      <c r="AE692" s="166">
        <f>Industrias!S695</f>
        <v>0</v>
      </c>
      <c r="AF692" s="167" cm="1">
        <f t="array" ref="AF692">NoteEcolo(U692)</f>
        <v>0</v>
      </c>
      <c r="AG692" s="167">
        <f>PI()*(Trees[[#This Row],[Diam]]/2)^2</f>
        <v>0</v>
      </c>
      <c r="AH692" s="167">
        <f>IF(ISNA(IF(VLOOKUP(Trees[[#This Row],[Arbol]],Equipos!C:F, 2, FALSE)="Cortar",1,0)),0, IF(VLOOKUP(Trees[[#This Row],[Arbol]],Equipos!C:F, 2, FALSE)="Cortar",1,0))</f>
        <v>0</v>
      </c>
      <c r="AI692" s="167">
        <f t="array" aca="1" ref="AI692" ca="1">SUM(1*(NumCoupes=B692))</f>
        <v>2</v>
      </c>
    </row>
    <row r="693" spans="2:35">
      <c r="B693" s="154"/>
      <c r="C693" s="155"/>
      <c r="D693" s="156"/>
      <c r="E693" s="157"/>
      <c r="F693" s="158"/>
      <c r="G693" s="159"/>
      <c r="H693" s="154"/>
      <c r="I693" s="155"/>
      <c r="J693" s="156"/>
      <c r="K693" s="156"/>
      <c r="L693" s="154"/>
      <c r="M693" s="154"/>
      <c r="N693" s="154"/>
      <c r="O693" s="155"/>
      <c r="P693" s="160"/>
      <c r="Q693" s="154"/>
      <c r="R693" s="154"/>
      <c r="S693" s="154"/>
      <c r="T693" s="158"/>
      <c r="U693" s="159"/>
      <c r="V693" s="161"/>
      <c r="W693" s="161"/>
      <c r="X693" s="161"/>
      <c r="Y693" s="161"/>
      <c r="Z693" s="162">
        <f t="shared" si="30"/>
        <v>0</v>
      </c>
      <c r="AA693" s="163">
        <f t="shared" si="31"/>
        <v>0</v>
      </c>
      <c r="AB693" s="431">
        <f>(3.14/4)*(Trees[[#This Row],[Diam]]/100)^2</f>
        <v>0</v>
      </c>
      <c r="AC693" s="164">
        <f>Trees[[#This Row],[Volumen]]</f>
        <v>0</v>
      </c>
      <c r="AD693" s="165" t="str">
        <f t="shared" si="32"/>
        <v>D</v>
      </c>
      <c r="AE693" s="166">
        <f>Industrias!S696</f>
        <v>0</v>
      </c>
      <c r="AF693" s="167" cm="1">
        <f t="array" ref="AF693">NoteEcolo(U693)</f>
        <v>0</v>
      </c>
      <c r="AG693" s="167">
        <f>PI()*(Trees[[#This Row],[Diam]]/2)^2</f>
        <v>0</v>
      </c>
      <c r="AH693" s="167">
        <f>IF(ISNA(IF(VLOOKUP(Trees[[#This Row],[Arbol]],Equipos!C:F, 2, FALSE)="Cortar",1,0)),0, IF(VLOOKUP(Trees[[#This Row],[Arbol]],Equipos!C:F, 2, FALSE)="Cortar",1,0))</f>
        <v>0</v>
      </c>
      <c r="AI693" s="167">
        <f t="array" aca="1" ref="AI693" ca="1">SUM(1*(NumCoupes=B693))</f>
        <v>2</v>
      </c>
    </row>
    <row r="694" spans="2:35">
      <c r="B694" s="154"/>
      <c r="C694" s="155"/>
      <c r="D694" s="156"/>
      <c r="E694" s="157"/>
      <c r="F694" s="158"/>
      <c r="G694" s="159"/>
      <c r="H694" s="154"/>
      <c r="I694" s="155"/>
      <c r="J694" s="156"/>
      <c r="K694" s="156"/>
      <c r="L694" s="154"/>
      <c r="M694" s="154"/>
      <c r="N694" s="154"/>
      <c r="O694" s="155"/>
      <c r="P694" s="160"/>
      <c r="Q694" s="154"/>
      <c r="R694" s="154"/>
      <c r="S694" s="154"/>
      <c r="T694" s="158"/>
      <c r="U694" s="159"/>
      <c r="V694" s="161"/>
      <c r="W694" s="161"/>
      <c r="X694" s="161"/>
      <c r="Y694" s="161"/>
      <c r="Z694" s="162">
        <f t="shared" si="30"/>
        <v>0</v>
      </c>
      <c r="AA694" s="163">
        <f t="shared" si="31"/>
        <v>0</v>
      </c>
      <c r="AB694" s="431">
        <f>(3.14/4)*(Trees[[#This Row],[Diam]]/100)^2</f>
        <v>0</v>
      </c>
      <c r="AC694" s="164">
        <f>Trees[[#This Row],[Volumen]]</f>
        <v>0</v>
      </c>
      <c r="AD694" s="165" t="str">
        <f t="shared" si="32"/>
        <v>D</v>
      </c>
      <c r="AE694" s="166">
        <f>Industrias!S697</f>
        <v>0</v>
      </c>
      <c r="AF694" s="167" cm="1">
        <f t="array" ref="AF694">NoteEcolo(U694)</f>
        <v>0</v>
      </c>
      <c r="AG694" s="167">
        <f>PI()*(Trees[[#This Row],[Diam]]/2)^2</f>
        <v>0</v>
      </c>
      <c r="AH694" s="167">
        <f>IF(ISNA(IF(VLOOKUP(Trees[[#This Row],[Arbol]],Equipos!C:F, 2, FALSE)="Cortar",1,0)),0, IF(VLOOKUP(Trees[[#This Row],[Arbol]],Equipos!C:F, 2, FALSE)="Cortar",1,0))</f>
        <v>0</v>
      </c>
      <c r="AI694" s="167">
        <f t="array" aca="1" ref="AI694" ca="1">SUM(1*(NumCoupes=B694))</f>
        <v>2</v>
      </c>
    </row>
    <row r="695" spans="2:35">
      <c r="B695" s="154"/>
      <c r="C695" s="155"/>
      <c r="D695" s="156"/>
      <c r="E695" s="157"/>
      <c r="F695" s="158"/>
      <c r="G695" s="159"/>
      <c r="H695" s="154"/>
      <c r="I695" s="155"/>
      <c r="J695" s="156"/>
      <c r="K695" s="156"/>
      <c r="L695" s="154"/>
      <c r="M695" s="154"/>
      <c r="N695" s="154"/>
      <c r="O695" s="155"/>
      <c r="P695" s="160"/>
      <c r="Q695" s="154"/>
      <c r="R695" s="154"/>
      <c r="S695" s="154"/>
      <c r="T695" s="158"/>
      <c r="U695" s="159"/>
      <c r="V695" s="161"/>
      <c r="W695" s="161"/>
      <c r="X695" s="161"/>
      <c r="Y695" s="161"/>
      <c r="Z695" s="162">
        <f t="shared" si="30"/>
        <v>0</v>
      </c>
      <c r="AA695" s="163">
        <f t="shared" si="31"/>
        <v>0</v>
      </c>
      <c r="AB695" s="431">
        <f>(3.14/4)*(Trees[[#This Row],[Diam]]/100)^2</f>
        <v>0</v>
      </c>
      <c r="AC695" s="164">
        <f>Trees[[#This Row],[Volumen]]</f>
        <v>0</v>
      </c>
      <c r="AD695" s="165" t="str">
        <f t="shared" si="32"/>
        <v>D</v>
      </c>
      <c r="AE695" s="166">
        <f>Industrias!S698</f>
        <v>0</v>
      </c>
      <c r="AF695" s="167" cm="1">
        <f t="array" ref="AF695">NoteEcolo(U695)</f>
        <v>0</v>
      </c>
      <c r="AG695" s="167">
        <f>PI()*(Trees[[#This Row],[Diam]]/2)^2</f>
        <v>0</v>
      </c>
      <c r="AH695" s="167">
        <f>IF(ISNA(IF(VLOOKUP(Trees[[#This Row],[Arbol]],Equipos!C:F, 2, FALSE)="Cortar",1,0)),0, IF(VLOOKUP(Trees[[#This Row],[Arbol]],Equipos!C:F, 2, FALSE)="Cortar",1,0))</f>
        <v>0</v>
      </c>
      <c r="AI695" s="167">
        <f t="array" aca="1" ref="AI695" ca="1">SUM(1*(NumCoupes=B695))</f>
        <v>2</v>
      </c>
    </row>
    <row r="696" spans="2:35">
      <c r="B696" s="154"/>
      <c r="C696" s="155"/>
      <c r="D696" s="156"/>
      <c r="E696" s="157"/>
      <c r="F696" s="158"/>
      <c r="G696" s="159"/>
      <c r="H696" s="154"/>
      <c r="I696" s="155"/>
      <c r="J696" s="156"/>
      <c r="K696" s="156"/>
      <c r="L696" s="154"/>
      <c r="M696" s="154"/>
      <c r="N696" s="154"/>
      <c r="O696" s="155"/>
      <c r="P696" s="160"/>
      <c r="Q696" s="154"/>
      <c r="R696" s="154"/>
      <c r="S696" s="154"/>
      <c r="T696" s="158"/>
      <c r="U696" s="159"/>
      <c r="V696" s="161"/>
      <c r="W696" s="161"/>
      <c r="X696" s="161"/>
      <c r="Y696" s="161"/>
      <c r="Z696" s="162">
        <f t="shared" si="30"/>
        <v>0</v>
      </c>
      <c r="AA696" s="163">
        <f t="shared" si="31"/>
        <v>0</v>
      </c>
      <c r="AB696" s="431">
        <f>(3.14/4)*(Trees[[#This Row],[Diam]]/100)^2</f>
        <v>0</v>
      </c>
      <c r="AC696" s="164">
        <f>Trees[[#This Row],[Volumen]]</f>
        <v>0</v>
      </c>
      <c r="AD696" s="165" t="str">
        <f t="shared" si="32"/>
        <v>D</v>
      </c>
      <c r="AE696" s="166">
        <f>Industrias!S699</f>
        <v>0</v>
      </c>
      <c r="AF696" s="167" cm="1">
        <f t="array" ref="AF696">NoteEcolo(U696)</f>
        <v>0</v>
      </c>
      <c r="AG696" s="167">
        <f>PI()*(Trees[[#This Row],[Diam]]/2)^2</f>
        <v>0</v>
      </c>
      <c r="AH696" s="167">
        <f>IF(ISNA(IF(VLOOKUP(Trees[[#This Row],[Arbol]],Equipos!C:F, 2, FALSE)="Cortar",1,0)),0, IF(VLOOKUP(Trees[[#This Row],[Arbol]],Equipos!C:F, 2, FALSE)="Cortar",1,0))</f>
        <v>0</v>
      </c>
      <c r="AI696" s="167">
        <f t="array" aca="1" ref="AI696" ca="1">SUM(1*(NumCoupes=B696))</f>
        <v>2</v>
      </c>
    </row>
    <row r="697" spans="2:35">
      <c r="B697" s="154"/>
      <c r="C697" s="155"/>
      <c r="D697" s="156"/>
      <c r="E697" s="157"/>
      <c r="F697" s="158"/>
      <c r="G697" s="159"/>
      <c r="H697" s="154"/>
      <c r="I697" s="155"/>
      <c r="J697" s="156"/>
      <c r="K697" s="156"/>
      <c r="L697" s="154"/>
      <c r="M697" s="154"/>
      <c r="N697" s="154"/>
      <c r="O697" s="155"/>
      <c r="P697" s="160"/>
      <c r="Q697" s="154"/>
      <c r="R697" s="154"/>
      <c r="S697" s="154"/>
      <c r="T697" s="158"/>
      <c r="U697" s="159"/>
      <c r="V697" s="161"/>
      <c r="W697" s="161"/>
      <c r="X697" s="161"/>
      <c r="Y697" s="161"/>
      <c r="Z697" s="162">
        <f t="shared" si="30"/>
        <v>0</v>
      </c>
      <c r="AA697" s="163">
        <f t="shared" si="31"/>
        <v>0</v>
      </c>
      <c r="AB697" s="431">
        <f>(3.14/4)*(Trees[[#This Row],[Diam]]/100)^2</f>
        <v>0</v>
      </c>
      <c r="AC697" s="164">
        <f>Trees[[#This Row],[Volumen]]</f>
        <v>0</v>
      </c>
      <c r="AD697" s="165" t="str">
        <f t="shared" si="32"/>
        <v>D</v>
      </c>
      <c r="AE697" s="166">
        <f>Industrias!S700</f>
        <v>0</v>
      </c>
      <c r="AF697" s="167" cm="1">
        <f t="array" ref="AF697">NoteEcolo(U697)</f>
        <v>0</v>
      </c>
      <c r="AG697" s="167">
        <f>PI()*(Trees[[#This Row],[Diam]]/2)^2</f>
        <v>0</v>
      </c>
      <c r="AH697" s="167">
        <f>IF(ISNA(IF(VLOOKUP(Trees[[#This Row],[Arbol]],Equipos!C:F, 2, FALSE)="Cortar",1,0)),0, IF(VLOOKUP(Trees[[#This Row],[Arbol]],Equipos!C:F, 2, FALSE)="Cortar",1,0))</f>
        <v>0</v>
      </c>
      <c r="AI697" s="167">
        <f t="array" aca="1" ref="AI697" ca="1">SUM(1*(NumCoupes=B697))</f>
        <v>2</v>
      </c>
    </row>
    <row r="698" spans="2:35">
      <c r="B698" s="154"/>
      <c r="C698" s="155"/>
      <c r="D698" s="156"/>
      <c r="E698" s="157"/>
      <c r="F698" s="158"/>
      <c r="G698" s="159"/>
      <c r="H698" s="154"/>
      <c r="I698" s="155"/>
      <c r="J698" s="156"/>
      <c r="K698" s="156"/>
      <c r="L698" s="154"/>
      <c r="M698" s="154"/>
      <c r="N698" s="154"/>
      <c r="O698" s="155"/>
      <c r="P698" s="160"/>
      <c r="Q698" s="154"/>
      <c r="R698" s="154"/>
      <c r="S698" s="154"/>
      <c r="T698" s="158"/>
      <c r="U698" s="159"/>
      <c r="V698" s="161"/>
      <c r="W698" s="161"/>
      <c r="X698" s="161"/>
      <c r="Y698" s="161"/>
      <c r="Z698" s="162">
        <f t="shared" si="30"/>
        <v>0</v>
      </c>
      <c r="AA698" s="163">
        <f t="shared" si="31"/>
        <v>0</v>
      </c>
      <c r="AB698" s="431">
        <f>(3.14/4)*(Trees[[#This Row],[Diam]]/100)^2</f>
        <v>0</v>
      </c>
      <c r="AC698" s="164">
        <f>Trees[[#This Row],[Volumen]]</f>
        <v>0</v>
      </c>
      <c r="AD698" s="165" t="str">
        <f t="shared" si="32"/>
        <v>D</v>
      </c>
      <c r="AE698" s="166">
        <f>Industrias!S701</f>
        <v>0</v>
      </c>
      <c r="AF698" s="167" cm="1">
        <f t="array" ref="AF698">NoteEcolo(U698)</f>
        <v>0</v>
      </c>
      <c r="AG698" s="167">
        <f>PI()*(Trees[[#This Row],[Diam]]/2)^2</f>
        <v>0</v>
      </c>
      <c r="AH698" s="167">
        <f>IF(ISNA(IF(VLOOKUP(Trees[[#This Row],[Arbol]],Equipos!C:F, 2, FALSE)="Cortar",1,0)),0, IF(VLOOKUP(Trees[[#This Row],[Arbol]],Equipos!C:F, 2, FALSE)="Cortar",1,0))</f>
        <v>0</v>
      </c>
      <c r="AI698" s="167">
        <f t="array" aca="1" ref="AI698" ca="1">SUM(1*(NumCoupes=B698))</f>
        <v>2</v>
      </c>
    </row>
    <row r="699" spans="2:35">
      <c r="B699" s="154"/>
      <c r="C699" s="155"/>
      <c r="D699" s="156"/>
      <c r="E699" s="157"/>
      <c r="F699" s="158"/>
      <c r="G699" s="159"/>
      <c r="H699" s="154"/>
      <c r="I699" s="155"/>
      <c r="J699" s="156"/>
      <c r="K699" s="156"/>
      <c r="L699" s="154"/>
      <c r="M699" s="154"/>
      <c r="N699" s="154"/>
      <c r="O699" s="155"/>
      <c r="P699" s="160"/>
      <c r="Q699" s="154"/>
      <c r="R699" s="154"/>
      <c r="S699" s="154"/>
      <c r="T699" s="158"/>
      <c r="U699" s="159"/>
      <c r="V699" s="161"/>
      <c r="W699" s="161"/>
      <c r="X699" s="161"/>
      <c r="Y699" s="161"/>
      <c r="Z699" s="162">
        <f t="shared" si="30"/>
        <v>0</v>
      </c>
      <c r="AA699" s="163">
        <f t="shared" si="31"/>
        <v>0</v>
      </c>
      <c r="AB699" s="431">
        <f>(3.14/4)*(Trees[[#This Row],[Diam]]/100)^2</f>
        <v>0</v>
      </c>
      <c r="AC699" s="164">
        <f>Trees[[#This Row],[Volumen]]</f>
        <v>0</v>
      </c>
      <c r="AD699" s="165" t="str">
        <f t="shared" si="32"/>
        <v>D</v>
      </c>
      <c r="AE699" s="166">
        <f>Industrias!S702</f>
        <v>0</v>
      </c>
      <c r="AF699" s="167" cm="1">
        <f t="array" ref="AF699">NoteEcolo(U699)</f>
        <v>0</v>
      </c>
      <c r="AG699" s="167">
        <f>PI()*(Trees[[#This Row],[Diam]]/2)^2</f>
        <v>0</v>
      </c>
      <c r="AH699" s="167">
        <f>IF(ISNA(IF(VLOOKUP(Trees[[#This Row],[Arbol]],Equipos!C:F, 2, FALSE)="Cortar",1,0)),0, IF(VLOOKUP(Trees[[#This Row],[Arbol]],Equipos!C:F, 2, FALSE)="Cortar",1,0))</f>
        <v>0</v>
      </c>
      <c r="AI699" s="167">
        <f t="array" aca="1" ref="AI699" ca="1">SUM(1*(NumCoupes=B699))</f>
        <v>2</v>
      </c>
    </row>
    <row r="700" spans="2:35">
      <c r="B700" s="154"/>
      <c r="C700" s="155"/>
      <c r="D700" s="156"/>
      <c r="E700" s="157"/>
      <c r="F700" s="158"/>
      <c r="G700" s="159"/>
      <c r="H700" s="154"/>
      <c r="I700" s="155"/>
      <c r="J700" s="156"/>
      <c r="K700" s="156"/>
      <c r="L700" s="154"/>
      <c r="M700" s="154"/>
      <c r="N700" s="154"/>
      <c r="O700" s="155"/>
      <c r="P700" s="160"/>
      <c r="Q700" s="154"/>
      <c r="R700" s="154"/>
      <c r="S700" s="154"/>
      <c r="T700" s="158"/>
      <c r="U700" s="159"/>
      <c r="V700" s="161"/>
      <c r="W700" s="161"/>
      <c r="X700" s="161"/>
      <c r="Y700" s="161"/>
      <c r="Z700" s="162">
        <f t="shared" si="30"/>
        <v>0</v>
      </c>
      <c r="AA700" s="163">
        <f t="shared" si="31"/>
        <v>0</v>
      </c>
      <c r="AB700" s="431">
        <f>(3.14/4)*(Trees[[#This Row],[Diam]]/100)^2</f>
        <v>0</v>
      </c>
      <c r="AC700" s="164">
        <f>Trees[[#This Row],[Volumen]]</f>
        <v>0</v>
      </c>
      <c r="AD700" s="165" t="str">
        <f t="shared" si="32"/>
        <v>D</v>
      </c>
      <c r="AE700" s="166">
        <f>Industrias!S703</f>
        <v>0</v>
      </c>
      <c r="AF700" s="167" cm="1">
        <f t="array" ref="AF700">NoteEcolo(U700)</f>
        <v>0</v>
      </c>
      <c r="AG700" s="167">
        <f>PI()*(Trees[[#This Row],[Diam]]/2)^2</f>
        <v>0</v>
      </c>
      <c r="AH700" s="167">
        <f>IF(ISNA(IF(VLOOKUP(Trees[[#This Row],[Arbol]],Equipos!C:F, 2, FALSE)="Cortar",1,0)),0, IF(VLOOKUP(Trees[[#This Row],[Arbol]],Equipos!C:F, 2, FALSE)="Cortar",1,0))</f>
        <v>0</v>
      </c>
      <c r="AI700" s="167">
        <f t="array" aca="1" ref="AI700" ca="1">SUM(1*(NumCoupes=B700))</f>
        <v>2</v>
      </c>
    </row>
    <row r="701" spans="2:35">
      <c r="B701" s="154"/>
      <c r="C701" s="155"/>
      <c r="D701" s="156"/>
      <c r="E701" s="157"/>
      <c r="F701" s="158"/>
      <c r="G701" s="159"/>
      <c r="H701" s="154"/>
      <c r="I701" s="155"/>
      <c r="J701" s="156"/>
      <c r="K701" s="156"/>
      <c r="L701" s="154"/>
      <c r="M701" s="154"/>
      <c r="N701" s="154"/>
      <c r="O701" s="155"/>
      <c r="P701" s="160"/>
      <c r="Q701" s="154"/>
      <c r="R701" s="154"/>
      <c r="S701" s="154"/>
      <c r="T701" s="158"/>
      <c r="U701" s="159"/>
      <c r="V701" s="161"/>
      <c r="W701" s="161"/>
      <c r="X701" s="161"/>
      <c r="Y701" s="161"/>
      <c r="Z701" s="162">
        <f t="shared" si="30"/>
        <v>0</v>
      </c>
      <c r="AA701" s="163">
        <f t="shared" si="31"/>
        <v>0</v>
      </c>
      <c r="AB701" s="431">
        <f>(3.14/4)*(Trees[[#This Row],[Diam]]/100)^2</f>
        <v>0</v>
      </c>
      <c r="AC701" s="164">
        <f>Trees[[#This Row],[Volumen]]</f>
        <v>0</v>
      </c>
      <c r="AD701" s="165" t="str">
        <f t="shared" si="32"/>
        <v>D</v>
      </c>
      <c r="AE701" s="166">
        <f>Industrias!S704</f>
        <v>0</v>
      </c>
      <c r="AF701" s="167" cm="1">
        <f t="array" ref="AF701">NoteEcolo(U701)</f>
        <v>0</v>
      </c>
      <c r="AG701" s="167">
        <f>PI()*(Trees[[#This Row],[Diam]]/2)^2</f>
        <v>0</v>
      </c>
      <c r="AH701" s="167">
        <f>IF(ISNA(IF(VLOOKUP(Trees[[#This Row],[Arbol]],Equipos!C:F, 2, FALSE)="Cortar",1,0)),0, IF(VLOOKUP(Trees[[#This Row],[Arbol]],Equipos!C:F, 2, FALSE)="Cortar",1,0))</f>
        <v>0</v>
      </c>
      <c r="AI701" s="167">
        <f t="array" aca="1" ref="AI701" ca="1">SUM(1*(NumCoupes=B701))</f>
        <v>2</v>
      </c>
    </row>
    <row r="702" spans="2:35">
      <c r="B702" s="154"/>
      <c r="C702" s="155"/>
      <c r="D702" s="156"/>
      <c r="E702" s="157"/>
      <c r="F702" s="158"/>
      <c r="G702" s="159"/>
      <c r="H702" s="154"/>
      <c r="I702" s="155"/>
      <c r="J702" s="156"/>
      <c r="K702" s="156"/>
      <c r="L702" s="154"/>
      <c r="M702" s="154"/>
      <c r="N702" s="154"/>
      <c r="O702" s="155"/>
      <c r="P702" s="160"/>
      <c r="Q702" s="154"/>
      <c r="R702" s="154"/>
      <c r="S702" s="154"/>
      <c r="T702" s="158"/>
      <c r="U702" s="159"/>
      <c r="V702" s="161"/>
      <c r="W702" s="161"/>
      <c r="X702" s="161"/>
      <c r="Y702" s="161"/>
      <c r="Z702" s="162">
        <f t="shared" si="30"/>
        <v>0</v>
      </c>
      <c r="AA702" s="163">
        <f t="shared" si="31"/>
        <v>0</v>
      </c>
      <c r="AB702" s="431">
        <f>(3.14/4)*(Trees[[#This Row],[Diam]]/100)^2</f>
        <v>0</v>
      </c>
      <c r="AC702" s="164">
        <f>Trees[[#This Row],[Volumen]]</f>
        <v>0</v>
      </c>
      <c r="AD702" s="165" t="str">
        <f t="shared" si="32"/>
        <v>D</v>
      </c>
      <c r="AE702" s="166">
        <f>Industrias!S705</f>
        <v>0</v>
      </c>
      <c r="AF702" s="167" cm="1">
        <f t="array" ref="AF702">NoteEcolo(U702)</f>
        <v>0</v>
      </c>
      <c r="AG702" s="167">
        <f>PI()*(Trees[[#This Row],[Diam]]/2)^2</f>
        <v>0</v>
      </c>
      <c r="AH702" s="167">
        <f>IF(ISNA(IF(VLOOKUP(Trees[[#This Row],[Arbol]],Equipos!C:F, 2, FALSE)="Cortar",1,0)),0, IF(VLOOKUP(Trees[[#This Row],[Arbol]],Equipos!C:F, 2, FALSE)="Cortar",1,0))</f>
        <v>0</v>
      </c>
      <c r="AI702" s="167">
        <f t="array" aca="1" ref="AI702" ca="1">SUM(1*(NumCoupes=B702))</f>
        <v>2</v>
      </c>
    </row>
    <row r="703" spans="2:35">
      <c r="B703" s="154"/>
      <c r="C703" s="155"/>
      <c r="D703" s="156"/>
      <c r="E703" s="157"/>
      <c r="F703" s="158"/>
      <c r="G703" s="159"/>
      <c r="H703" s="154"/>
      <c r="I703" s="155"/>
      <c r="J703" s="156"/>
      <c r="K703" s="156"/>
      <c r="L703" s="154"/>
      <c r="M703" s="154"/>
      <c r="N703" s="154"/>
      <c r="O703" s="155"/>
      <c r="P703" s="160"/>
      <c r="Q703" s="154"/>
      <c r="R703" s="154"/>
      <c r="S703" s="154"/>
      <c r="T703" s="158"/>
      <c r="U703" s="159"/>
      <c r="V703" s="161"/>
      <c r="W703" s="161"/>
      <c r="X703" s="161"/>
      <c r="Y703" s="161"/>
      <c r="Z703" s="162">
        <f t="shared" si="30"/>
        <v>0</v>
      </c>
      <c r="AA703" s="163">
        <f t="shared" si="31"/>
        <v>0</v>
      </c>
      <c r="AB703" s="431">
        <f>(3.14/4)*(Trees[[#This Row],[Diam]]/100)^2</f>
        <v>0</v>
      </c>
      <c r="AC703" s="164">
        <f>Trees[[#This Row],[Volumen]]</f>
        <v>0</v>
      </c>
      <c r="AD703" s="165" t="str">
        <f t="shared" si="32"/>
        <v>D</v>
      </c>
      <c r="AE703" s="166">
        <f>Industrias!S706</f>
        <v>0</v>
      </c>
      <c r="AF703" s="167" cm="1">
        <f t="array" ref="AF703">NoteEcolo(U703)</f>
        <v>0</v>
      </c>
      <c r="AG703" s="167">
        <f>PI()*(Trees[[#This Row],[Diam]]/2)^2</f>
        <v>0</v>
      </c>
      <c r="AH703" s="167">
        <f>IF(ISNA(IF(VLOOKUP(Trees[[#This Row],[Arbol]],Equipos!C:F, 2, FALSE)="Cortar",1,0)),0, IF(VLOOKUP(Trees[[#This Row],[Arbol]],Equipos!C:F, 2, FALSE)="Cortar",1,0))</f>
        <v>0</v>
      </c>
      <c r="AI703" s="167">
        <f t="array" aca="1" ref="AI703" ca="1">SUM(1*(NumCoupes=B703))</f>
        <v>2</v>
      </c>
    </row>
    <row r="704" spans="2:35">
      <c r="B704" s="154"/>
      <c r="C704" s="155"/>
      <c r="D704" s="156"/>
      <c r="E704" s="157"/>
      <c r="F704" s="158"/>
      <c r="G704" s="159"/>
      <c r="H704" s="154"/>
      <c r="I704" s="155"/>
      <c r="J704" s="156"/>
      <c r="K704" s="156"/>
      <c r="L704" s="154"/>
      <c r="M704" s="154"/>
      <c r="N704" s="154"/>
      <c r="O704" s="155"/>
      <c r="P704" s="160"/>
      <c r="Q704" s="154"/>
      <c r="R704" s="154"/>
      <c r="S704" s="154"/>
      <c r="T704" s="158"/>
      <c r="U704" s="159"/>
      <c r="V704" s="161"/>
      <c r="W704" s="161"/>
      <c r="X704" s="161"/>
      <c r="Y704" s="161"/>
      <c r="Z704" s="162">
        <f t="shared" si="30"/>
        <v>0</v>
      </c>
      <c r="AA704" s="163">
        <f t="shared" si="31"/>
        <v>0</v>
      </c>
      <c r="AB704" s="431">
        <f>(3.14/4)*(Trees[[#This Row],[Diam]]/100)^2</f>
        <v>0</v>
      </c>
      <c r="AC704" s="164">
        <f>Trees[[#This Row],[Volumen]]</f>
        <v>0</v>
      </c>
      <c r="AD704" s="165" t="str">
        <f t="shared" si="32"/>
        <v>D</v>
      </c>
      <c r="AE704" s="166">
        <f>Industrias!S707</f>
        <v>0</v>
      </c>
      <c r="AF704" s="167" cm="1">
        <f t="array" ref="AF704">NoteEcolo(U704)</f>
        <v>0</v>
      </c>
      <c r="AG704" s="167">
        <f>PI()*(Trees[[#This Row],[Diam]]/2)^2</f>
        <v>0</v>
      </c>
      <c r="AH704" s="167">
        <f>IF(ISNA(IF(VLOOKUP(Trees[[#This Row],[Arbol]],Equipos!C:F, 2, FALSE)="Cortar",1,0)),0, IF(VLOOKUP(Trees[[#This Row],[Arbol]],Equipos!C:F, 2, FALSE)="Cortar",1,0))</f>
        <v>0</v>
      </c>
      <c r="AI704" s="167">
        <f t="array" aca="1" ref="AI704" ca="1">SUM(1*(NumCoupes=B704))</f>
        <v>2</v>
      </c>
    </row>
    <row r="705" spans="2:35">
      <c r="B705" s="154"/>
      <c r="C705" s="155"/>
      <c r="D705" s="156"/>
      <c r="E705" s="157"/>
      <c r="F705" s="158"/>
      <c r="G705" s="159"/>
      <c r="H705" s="154"/>
      <c r="I705" s="155"/>
      <c r="J705" s="156"/>
      <c r="K705" s="156"/>
      <c r="L705" s="154"/>
      <c r="M705" s="154"/>
      <c r="N705" s="154"/>
      <c r="O705" s="155"/>
      <c r="P705" s="160"/>
      <c r="Q705" s="154"/>
      <c r="R705" s="154"/>
      <c r="S705" s="154"/>
      <c r="T705" s="158"/>
      <c r="U705" s="159"/>
      <c r="V705" s="161"/>
      <c r="W705" s="161"/>
      <c r="X705" s="161"/>
      <c r="Y705" s="161"/>
      <c r="Z705" s="162">
        <f t="shared" si="30"/>
        <v>0</v>
      </c>
      <c r="AA705" s="163">
        <f t="shared" si="31"/>
        <v>0</v>
      </c>
      <c r="AB705" s="431">
        <f>(3.14/4)*(Trees[[#This Row],[Diam]]/100)^2</f>
        <v>0</v>
      </c>
      <c r="AC705" s="164">
        <f>Trees[[#This Row],[Volumen]]</f>
        <v>0</v>
      </c>
      <c r="AD705" s="165" t="str">
        <f t="shared" si="32"/>
        <v>D</v>
      </c>
      <c r="AE705" s="166">
        <f>Industrias!S708</f>
        <v>0</v>
      </c>
      <c r="AF705" s="167" cm="1">
        <f t="array" ref="AF705">NoteEcolo(U705)</f>
        <v>0</v>
      </c>
      <c r="AG705" s="167">
        <f>PI()*(Trees[[#This Row],[Diam]]/2)^2</f>
        <v>0</v>
      </c>
      <c r="AH705" s="167">
        <f>IF(ISNA(IF(VLOOKUP(Trees[[#This Row],[Arbol]],Equipos!C:F, 2, FALSE)="Cortar",1,0)),0, IF(VLOOKUP(Trees[[#This Row],[Arbol]],Equipos!C:F, 2, FALSE)="Cortar",1,0))</f>
        <v>0</v>
      </c>
      <c r="AI705" s="167">
        <f t="array" aca="1" ref="AI705" ca="1">SUM(1*(NumCoupes=B705))</f>
        <v>2</v>
      </c>
    </row>
    <row r="706" spans="2:35">
      <c r="B706" s="154"/>
      <c r="C706" s="155"/>
      <c r="D706" s="156"/>
      <c r="E706" s="157"/>
      <c r="F706" s="158"/>
      <c r="G706" s="159"/>
      <c r="H706" s="154"/>
      <c r="I706" s="155"/>
      <c r="J706" s="156"/>
      <c r="K706" s="156"/>
      <c r="L706" s="154"/>
      <c r="M706" s="154"/>
      <c r="N706" s="154"/>
      <c r="O706" s="155"/>
      <c r="P706" s="160"/>
      <c r="Q706" s="154"/>
      <c r="R706" s="154"/>
      <c r="S706" s="154"/>
      <c r="T706" s="158"/>
      <c r="U706" s="159"/>
      <c r="V706" s="161"/>
      <c r="W706" s="161"/>
      <c r="X706" s="161"/>
      <c r="Y706" s="161"/>
      <c r="Z706" s="162">
        <f t="shared" ref="Z706:Z769" si="33">(H706+I706)/2</f>
        <v>0</v>
      </c>
      <c r="AA706" s="163">
        <f t="shared" ref="AA706:AA769" si="34">INT(Z706/5+0.5)*5</f>
        <v>0</v>
      </c>
      <c r="AB706" s="431">
        <f>(3.14/4)*(Trees[[#This Row],[Diam]]/100)^2</f>
        <v>0</v>
      </c>
      <c r="AC706" s="164">
        <f>Trees[[#This Row],[Volumen]]</f>
        <v>0</v>
      </c>
      <c r="AD706" s="165" t="str">
        <f t="shared" ref="AD706:AD769" si="35">IF(L706&lt;&gt;0,"A",IF(M706&lt;&gt;0,"B",IF(N706&lt;&gt;0,"C","D")))</f>
        <v>D</v>
      </c>
      <c r="AE706" s="166">
        <f>Industrias!S709</f>
        <v>0</v>
      </c>
      <c r="AF706" s="167" cm="1">
        <f t="array" ref="AF706">NoteEcolo(U706)</f>
        <v>0</v>
      </c>
      <c r="AG706" s="167">
        <f>PI()*(Trees[[#This Row],[Diam]]/2)^2</f>
        <v>0</v>
      </c>
      <c r="AH706" s="167">
        <f>IF(ISNA(IF(VLOOKUP(Trees[[#This Row],[Arbol]],Equipos!C:F, 2, FALSE)="Cortar",1,0)),0, IF(VLOOKUP(Trees[[#This Row],[Arbol]],Equipos!C:F, 2, FALSE)="Cortar",1,0))</f>
        <v>0</v>
      </c>
      <c r="AI706" s="167">
        <f t="array" aca="1" ref="AI706" ca="1">SUM(1*(NumCoupes=B706))</f>
        <v>2</v>
      </c>
    </row>
    <row r="707" spans="2:35">
      <c r="B707" s="154"/>
      <c r="C707" s="155"/>
      <c r="D707" s="156"/>
      <c r="E707" s="157"/>
      <c r="F707" s="158"/>
      <c r="G707" s="159"/>
      <c r="H707" s="154"/>
      <c r="I707" s="155"/>
      <c r="J707" s="156"/>
      <c r="K707" s="156"/>
      <c r="L707" s="154"/>
      <c r="M707" s="154"/>
      <c r="N707" s="154"/>
      <c r="O707" s="155"/>
      <c r="P707" s="160"/>
      <c r="Q707" s="154"/>
      <c r="R707" s="154"/>
      <c r="S707" s="154"/>
      <c r="T707" s="158"/>
      <c r="U707" s="159"/>
      <c r="V707" s="161"/>
      <c r="W707" s="161"/>
      <c r="X707" s="161"/>
      <c r="Y707" s="161"/>
      <c r="Z707" s="162">
        <f t="shared" si="33"/>
        <v>0</v>
      </c>
      <c r="AA707" s="163">
        <f t="shared" si="34"/>
        <v>0</v>
      </c>
      <c r="AB707" s="431">
        <f>(3.14/4)*(Trees[[#This Row],[Diam]]/100)^2</f>
        <v>0</v>
      </c>
      <c r="AC707" s="164">
        <f>Trees[[#This Row],[Volumen]]</f>
        <v>0</v>
      </c>
      <c r="AD707" s="165" t="str">
        <f t="shared" si="35"/>
        <v>D</v>
      </c>
      <c r="AE707" s="166">
        <f>Industrias!S710</f>
        <v>0</v>
      </c>
      <c r="AF707" s="167" cm="1">
        <f t="array" ref="AF707">NoteEcolo(U707)</f>
        <v>0</v>
      </c>
      <c r="AG707" s="167">
        <f>PI()*(Trees[[#This Row],[Diam]]/2)^2</f>
        <v>0</v>
      </c>
      <c r="AH707" s="167">
        <f>IF(ISNA(IF(VLOOKUP(Trees[[#This Row],[Arbol]],Equipos!C:F, 2, FALSE)="Cortar",1,0)),0, IF(VLOOKUP(Trees[[#This Row],[Arbol]],Equipos!C:F, 2, FALSE)="Cortar",1,0))</f>
        <v>0</v>
      </c>
      <c r="AI707" s="167">
        <f t="array" aca="1" ref="AI707" ca="1">SUM(1*(NumCoupes=B707))</f>
        <v>2</v>
      </c>
    </row>
    <row r="708" spans="2:35">
      <c r="B708" s="154"/>
      <c r="C708" s="155"/>
      <c r="D708" s="156"/>
      <c r="E708" s="157"/>
      <c r="F708" s="158"/>
      <c r="G708" s="159"/>
      <c r="H708" s="154"/>
      <c r="I708" s="155"/>
      <c r="J708" s="156"/>
      <c r="K708" s="156"/>
      <c r="L708" s="154"/>
      <c r="M708" s="154"/>
      <c r="N708" s="154"/>
      <c r="O708" s="155"/>
      <c r="P708" s="160"/>
      <c r="Q708" s="154"/>
      <c r="R708" s="154"/>
      <c r="S708" s="154"/>
      <c r="T708" s="158"/>
      <c r="U708" s="159"/>
      <c r="V708" s="161"/>
      <c r="W708" s="161"/>
      <c r="X708" s="161"/>
      <c r="Y708" s="161"/>
      <c r="Z708" s="162">
        <f t="shared" si="33"/>
        <v>0</v>
      </c>
      <c r="AA708" s="163">
        <f t="shared" si="34"/>
        <v>0</v>
      </c>
      <c r="AB708" s="431">
        <f>(3.14/4)*(Trees[[#This Row],[Diam]]/100)^2</f>
        <v>0</v>
      </c>
      <c r="AC708" s="164">
        <f>Trees[[#This Row],[Volumen]]</f>
        <v>0</v>
      </c>
      <c r="AD708" s="165" t="str">
        <f t="shared" si="35"/>
        <v>D</v>
      </c>
      <c r="AE708" s="166">
        <f>Industrias!S711</f>
        <v>0</v>
      </c>
      <c r="AF708" s="167" cm="1">
        <f t="array" ref="AF708">NoteEcolo(U708)</f>
        <v>0</v>
      </c>
      <c r="AG708" s="167">
        <f>PI()*(Trees[[#This Row],[Diam]]/2)^2</f>
        <v>0</v>
      </c>
      <c r="AH708" s="167">
        <f>IF(ISNA(IF(VLOOKUP(Trees[[#This Row],[Arbol]],Equipos!C:F, 2, FALSE)="Cortar",1,0)),0, IF(VLOOKUP(Trees[[#This Row],[Arbol]],Equipos!C:F, 2, FALSE)="Cortar",1,0))</f>
        <v>0</v>
      </c>
      <c r="AI708" s="167">
        <f t="array" aca="1" ref="AI708" ca="1">SUM(1*(NumCoupes=B708))</f>
        <v>2</v>
      </c>
    </row>
    <row r="709" spans="2:35">
      <c r="B709" s="154"/>
      <c r="C709" s="155"/>
      <c r="D709" s="156"/>
      <c r="E709" s="157"/>
      <c r="F709" s="158"/>
      <c r="G709" s="159"/>
      <c r="H709" s="154"/>
      <c r="I709" s="155"/>
      <c r="J709" s="156"/>
      <c r="K709" s="156"/>
      <c r="L709" s="154"/>
      <c r="M709" s="154"/>
      <c r="N709" s="154"/>
      <c r="O709" s="155"/>
      <c r="P709" s="160"/>
      <c r="Q709" s="154"/>
      <c r="R709" s="154"/>
      <c r="S709" s="154"/>
      <c r="T709" s="158"/>
      <c r="U709" s="159"/>
      <c r="V709" s="161"/>
      <c r="W709" s="161"/>
      <c r="X709" s="161"/>
      <c r="Y709" s="161"/>
      <c r="Z709" s="162">
        <f t="shared" si="33"/>
        <v>0</v>
      </c>
      <c r="AA709" s="163">
        <f t="shared" si="34"/>
        <v>0</v>
      </c>
      <c r="AB709" s="431">
        <f>(3.14/4)*(Trees[[#This Row],[Diam]]/100)^2</f>
        <v>0</v>
      </c>
      <c r="AC709" s="164">
        <f>Trees[[#This Row],[Volumen]]</f>
        <v>0</v>
      </c>
      <c r="AD709" s="165" t="str">
        <f t="shared" si="35"/>
        <v>D</v>
      </c>
      <c r="AE709" s="166">
        <f>Industrias!S712</f>
        <v>0</v>
      </c>
      <c r="AF709" s="167" cm="1">
        <f t="array" ref="AF709">NoteEcolo(U709)</f>
        <v>0</v>
      </c>
      <c r="AG709" s="167">
        <f>PI()*(Trees[[#This Row],[Diam]]/2)^2</f>
        <v>0</v>
      </c>
      <c r="AH709" s="167">
        <f>IF(ISNA(IF(VLOOKUP(Trees[[#This Row],[Arbol]],Equipos!C:F, 2, FALSE)="Cortar",1,0)),0, IF(VLOOKUP(Trees[[#This Row],[Arbol]],Equipos!C:F, 2, FALSE)="Cortar",1,0))</f>
        <v>0</v>
      </c>
      <c r="AI709" s="167">
        <f t="array" aca="1" ref="AI709" ca="1">SUM(1*(NumCoupes=B709))</f>
        <v>2</v>
      </c>
    </row>
    <row r="710" spans="2:35">
      <c r="B710" s="154"/>
      <c r="C710" s="155"/>
      <c r="D710" s="156"/>
      <c r="E710" s="157"/>
      <c r="F710" s="158"/>
      <c r="G710" s="159"/>
      <c r="H710" s="154"/>
      <c r="I710" s="155"/>
      <c r="J710" s="156"/>
      <c r="K710" s="156"/>
      <c r="L710" s="154"/>
      <c r="M710" s="154"/>
      <c r="N710" s="154"/>
      <c r="O710" s="155"/>
      <c r="P710" s="160"/>
      <c r="Q710" s="154"/>
      <c r="R710" s="154"/>
      <c r="S710" s="154"/>
      <c r="T710" s="158"/>
      <c r="U710" s="159"/>
      <c r="V710" s="161"/>
      <c r="W710" s="161"/>
      <c r="X710" s="161"/>
      <c r="Y710" s="161"/>
      <c r="Z710" s="162">
        <f t="shared" si="33"/>
        <v>0</v>
      </c>
      <c r="AA710" s="163">
        <f t="shared" si="34"/>
        <v>0</v>
      </c>
      <c r="AB710" s="431">
        <f>(3.14/4)*(Trees[[#This Row],[Diam]]/100)^2</f>
        <v>0</v>
      </c>
      <c r="AC710" s="164">
        <f>Trees[[#This Row],[Volumen]]</f>
        <v>0</v>
      </c>
      <c r="AD710" s="165" t="str">
        <f t="shared" si="35"/>
        <v>D</v>
      </c>
      <c r="AE710" s="166">
        <f>Industrias!S713</f>
        <v>0</v>
      </c>
      <c r="AF710" s="167" cm="1">
        <f t="array" ref="AF710">NoteEcolo(U710)</f>
        <v>0</v>
      </c>
      <c r="AG710" s="167">
        <f>PI()*(Trees[[#This Row],[Diam]]/2)^2</f>
        <v>0</v>
      </c>
      <c r="AH710" s="167">
        <f>IF(ISNA(IF(VLOOKUP(Trees[[#This Row],[Arbol]],Equipos!C:F, 2, FALSE)="Cortar",1,0)),0, IF(VLOOKUP(Trees[[#This Row],[Arbol]],Equipos!C:F, 2, FALSE)="Cortar",1,0))</f>
        <v>0</v>
      </c>
      <c r="AI710" s="167">
        <f t="array" aca="1" ref="AI710" ca="1">SUM(1*(NumCoupes=B710))</f>
        <v>2</v>
      </c>
    </row>
    <row r="711" spans="2:35">
      <c r="B711" s="154"/>
      <c r="C711" s="155"/>
      <c r="D711" s="156"/>
      <c r="E711" s="157"/>
      <c r="F711" s="158"/>
      <c r="G711" s="159"/>
      <c r="H711" s="154"/>
      <c r="I711" s="155"/>
      <c r="J711" s="156"/>
      <c r="K711" s="156"/>
      <c r="L711" s="154"/>
      <c r="M711" s="154"/>
      <c r="N711" s="154"/>
      <c r="O711" s="155"/>
      <c r="P711" s="160"/>
      <c r="Q711" s="154"/>
      <c r="R711" s="154"/>
      <c r="S711" s="154"/>
      <c r="T711" s="158"/>
      <c r="U711" s="159"/>
      <c r="V711" s="161"/>
      <c r="W711" s="161"/>
      <c r="X711" s="161"/>
      <c r="Y711" s="161"/>
      <c r="Z711" s="162">
        <f t="shared" si="33"/>
        <v>0</v>
      </c>
      <c r="AA711" s="163">
        <f t="shared" si="34"/>
        <v>0</v>
      </c>
      <c r="AB711" s="431">
        <f>(3.14/4)*(Trees[[#This Row],[Diam]]/100)^2</f>
        <v>0</v>
      </c>
      <c r="AC711" s="164">
        <f>Trees[[#This Row],[Volumen]]</f>
        <v>0</v>
      </c>
      <c r="AD711" s="165" t="str">
        <f t="shared" si="35"/>
        <v>D</v>
      </c>
      <c r="AE711" s="166">
        <f>Industrias!S714</f>
        <v>0</v>
      </c>
      <c r="AF711" s="167" cm="1">
        <f t="array" ref="AF711">NoteEcolo(U711)</f>
        <v>0</v>
      </c>
      <c r="AG711" s="167">
        <f>PI()*(Trees[[#This Row],[Diam]]/2)^2</f>
        <v>0</v>
      </c>
      <c r="AH711" s="167">
        <f>IF(ISNA(IF(VLOOKUP(Trees[[#This Row],[Arbol]],Equipos!C:F, 2, FALSE)="Cortar",1,0)),0, IF(VLOOKUP(Trees[[#This Row],[Arbol]],Equipos!C:F, 2, FALSE)="Cortar",1,0))</f>
        <v>0</v>
      </c>
      <c r="AI711" s="167">
        <f t="array" aca="1" ref="AI711" ca="1">SUM(1*(NumCoupes=B711))</f>
        <v>2</v>
      </c>
    </row>
    <row r="712" spans="2:35">
      <c r="B712" s="154"/>
      <c r="C712" s="155"/>
      <c r="D712" s="156"/>
      <c r="E712" s="157"/>
      <c r="F712" s="158"/>
      <c r="G712" s="159"/>
      <c r="H712" s="154"/>
      <c r="I712" s="155"/>
      <c r="J712" s="156"/>
      <c r="K712" s="156"/>
      <c r="L712" s="154"/>
      <c r="M712" s="154"/>
      <c r="N712" s="154"/>
      <c r="O712" s="155"/>
      <c r="P712" s="160"/>
      <c r="Q712" s="154"/>
      <c r="R712" s="154"/>
      <c r="S712" s="154"/>
      <c r="T712" s="158"/>
      <c r="U712" s="159"/>
      <c r="V712" s="161"/>
      <c r="W712" s="161"/>
      <c r="X712" s="161"/>
      <c r="Y712" s="161"/>
      <c r="Z712" s="162">
        <f t="shared" si="33"/>
        <v>0</v>
      </c>
      <c r="AA712" s="163">
        <f t="shared" si="34"/>
        <v>0</v>
      </c>
      <c r="AB712" s="431">
        <f>(3.14/4)*(Trees[[#This Row],[Diam]]/100)^2</f>
        <v>0</v>
      </c>
      <c r="AC712" s="164">
        <f>Trees[[#This Row],[Volumen]]</f>
        <v>0</v>
      </c>
      <c r="AD712" s="165" t="str">
        <f t="shared" si="35"/>
        <v>D</v>
      </c>
      <c r="AE712" s="166">
        <f>Industrias!S715</f>
        <v>0</v>
      </c>
      <c r="AF712" s="167" cm="1">
        <f t="array" ref="AF712">NoteEcolo(U712)</f>
        <v>0</v>
      </c>
      <c r="AG712" s="167">
        <f>PI()*(Trees[[#This Row],[Diam]]/2)^2</f>
        <v>0</v>
      </c>
      <c r="AH712" s="167">
        <f>IF(ISNA(IF(VLOOKUP(Trees[[#This Row],[Arbol]],Equipos!C:F, 2, FALSE)="Cortar",1,0)),0, IF(VLOOKUP(Trees[[#This Row],[Arbol]],Equipos!C:F, 2, FALSE)="Cortar",1,0))</f>
        <v>0</v>
      </c>
      <c r="AI712" s="167">
        <f t="array" aca="1" ref="AI712" ca="1">SUM(1*(NumCoupes=B712))</f>
        <v>2</v>
      </c>
    </row>
    <row r="713" spans="2:35">
      <c r="B713" s="154"/>
      <c r="C713" s="155"/>
      <c r="D713" s="156"/>
      <c r="E713" s="157"/>
      <c r="F713" s="158"/>
      <c r="G713" s="159"/>
      <c r="H713" s="154"/>
      <c r="I713" s="155"/>
      <c r="J713" s="156"/>
      <c r="K713" s="156"/>
      <c r="L713" s="154"/>
      <c r="M713" s="154"/>
      <c r="N713" s="154"/>
      <c r="O713" s="155"/>
      <c r="P713" s="160"/>
      <c r="Q713" s="154"/>
      <c r="R713" s="154"/>
      <c r="S713" s="154"/>
      <c r="T713" s="158"/>
      <c r="U713" s="159"/>
      <c r="V713" s="161"/>
      <c r="W713" s="161"/>
      <c r="X713" s="161"/>
      <c r="Y713" s="161"/>
      <c r="Z713" s="162">
        <f t="shared" si="33"/>
        <v>0</v>
      </c>
      <c r="AA713" s="163">
        <f t="shared" si="34"/>
        <v>0</v>
      </c>
      <c r="AB713" s="431">
        <f>(3.14/4)*(Trees[[#This Row],[Diam]]/100)^2</f>
        <v>0</v>
      </c>
      <c r="AC713" s="164">
        <f>Trees[[#This Row],[Volumen]]</f>
        <v>0</v>
      </c>
      <c r="AD713" s="165" t="str">
        <f t="shared" si="35"/>
        <v>D</v>
      </c>
      <c r="AE713" s="166">
        <f>Industrias!S716</f>
        <v>0</v>
      </c>
      <c r="AF713" s="167" cm="1">
        <f t="array" ref="AF713">NoteEcolo(U713)</f>
        <v>0</v>
      </c>
      <c r="AG713" s="167">
        <f>PI()*(Trees[[#This Row],[Diam]]/2)^2</f>
        <v>0</v>
      </c>
      <c r="AH713" s="167">
        <f>IF(ISNA(IF(VLOOKUP(Trees[[#This Row],[Arbol]],Equipos!C:F, 2, FALSE)="Cortar",1,0)),0, IF(VLOOKUP(Trees[[#This Row],[Arbol]],Equipos!C:F, 2, FALSE)="Cortar",1,0))</f>
        <v>0</v>
      </c>
      <c r="AI713" s="167">
        <f t="array" aca="1" ref="AI713" ca="1">SUM(1*(NumCoupes=B713))</f>
        <v>2</v>
      </c>
    </row>
    <row r="714" spans="2:35">
      <c r="B714" s="154"/>
      <c r="C714" s="155"/>
      <c r="D714" s="156"/>
      <c r="E714" s="157"/>
      <c r="F714" s="158"/>
      <c r="G714" s="159"/>
      <c r="H714" s="154"/>
      <c r="I714" s="155"/>
      <c r="J714" s="156"/>
      <c r="K714" s="156"/>
      <c r="L714" s="154"/>
      <c r="M714" s="154"/>
      <c r="N714" s="154"/>
      <c r="O714" s="155"/>
      <c r="P714" s="160"/>
      <c r="Q714" s="154"/>
      <c r="R714" s="154"/>
      <c r="S714" s="154"/>
      <c r="T714" s="158"/>
      <c r="U714" s="159"/>
      <c r="V714" s="161"/>
      <c r="W714" s="161"/>
      <c r="X714" s="161"/>
      <c r="Y714" s="161"/>
      <c r="Z714" s="162">
        <f t="shared" si="33"/>
        <v>0</v>
      </c>
      <c r="AA714" s="163">
        <f t="shared" si="34"/>
        <v>0</v>
      </c>
      <c r="AB714" s="431">
        <f>(3.14/4)*(Trees[[#This Row],[Diam]]/100)^2</f>
        <v>0</v>
      </c>
      <c r="AC714" s="164">
        <f>Trees[[#This Row],[Volumen]]</f>
        <v>0</v>
      </c>
      <c r="AD714" s="165" t="str">
        <f t="shared" si="35"/>
        <v>D</v>
      </c>
      <c r="AE714" s="166">
        <f>Industrias!S717</f>
        <v>0</v>
      </c>
      <c r="AF714" s="167" cm="1">
        <f t="array" ref="AF714">NoteEcolo(U714)</f>
        <v>0</v>
      </c>
      <c r="AG714" s="167">
        <f>PI()*(Trees[[#This Row],[Diam]]/2)^2</f>
        <v>0</v>
      </c>
      <c r="AH714" s="167">
        <f>IF(ISNA(IF(VLOOKUP(Trees[[#This Row],[Arbol]],Equipos!C:F, 2, FALSE)="Cortar",1,0)),0, IF(VLOOKUP(Trees[[#This Row],[Arbol]],Equipos!C:F, 2, FALSE)="Cortar",1,0))</f>
        <v>0</v>
      </c>
      <c r="AI714" s="167">
        <f t="array" aca="1" ref="AI714" ca="1">SUM(1*(NumCoupes=B714))</f>
        <v>2</v>
      </c>
    </row>
    <row r="715" spans="2:35">
      <c r="B715" s="154"/>
      <c r="C715" s="155"/>
      <c r="D715" s="156"/>
      <c r="E715" s="157"/>
      <c r="F715" s="158"/>
      <c r="G715" s="159"/>
      <c r="H715" s="154"/>
      <c r="I715" s="155"/>
      <c r="J715" s="156"/>
      <c r="K715" s="156"/>
      <c r="L715" s="154"/>
      <c r="M715" s="154"/>
      <c r="N715" s="154"/>
      <c r="O715" s="155"/>
      <c r="P715" s="160"/>
      <c r="Q715" s="154"/>
      <c r="R715" s="154"/>
      <c r="S715" s="154"/>
      <c r="T715" s="158"/>
      <c r="U715" s="159"/>
      <c r="V715" s="161"/>
      <c r="W715" s="161"/>
      <c r="X715" s="161"/>
      <c r="Y715" s="161"/>
      <c r="Z715" s="162">
        <f t="shared" si="33"/>
        <v>0</v>
      </c>
      <c r="AA715" s="163">
        <f t="shared" si="34"/>
        <v>0</v>
      </c>
      <c r="AB715" s="431">
        <f>(3.14/4)*(Trees[[#This Row],[Diam]]/100)^2</f>
        <v>0</v>
      </c>
      <c r="AC715" s="164">
        <f>Trees[[#This Row],[Volumen]]</f>
        <v>0</v>
      </c>
      <c r="AD715" s="165" t="str">
        <f t="shared" si="35"/>
        <v>D</v>
      </c>
      <c r="AE715" s="166">
        <f>Industrias!S718</f>
        <v>0</v>
      </c>
      <c r="AF715" s="167" cm="1">
        <f t="array" ref="AF715">NoteEcolo(U715)</f>
        <v>0</v>
      </c>
      <c r="AG715" s="167">
        <f>PI()*(Trees[[#This Row],[Diam]]/2)^2</f>
        <v>0</v>
      </c>
      <c r="AH715" s="167">
        <f>IF(ISNA(IF(VLOOKUP(Trees[[#This Row],[Arbol]],Equipos!C:F, 2, FALSE)="Cortar",1,0)),0, IF(VLOOKUP(Trees[[#This Row],[Arbol]],Equipos!C:F, 2, FALSE)="Cortar",1,0))</f>
        <v>0</v>
      </c>
      <c r="AI715" s="167">
        <f t="array" aca="1" ref="AI715" ca="1">SUM(1*(NumCoupes=B715))</f>
        <v>2</v>
      </c>
    </row>
    <row r="716" spans="2:35">
      <c r="B716" s="154"/>
      <c r="C716" s="155"/>
      <c r="D716" s="156"/>
      <c r="E716" s="157"/>
      <c r="F716" s="158"/>
      <c r="G716" s="159"/>
      <c r="H716" s="154"/>
      <c r="I716" s="155"/>
      <c r="J716" s="156"/>
      <c r="K716" s="156"/>
      <c r="L716" s="154"/>
      <c r="M716" s="154"/>
      <c r="N716" s="154"/>
      <c r="O716" s="155"/>
      <c r="P716" s="160"/>
      <c r="Q716" s="154"/>
      <c r="R716" s="154"/>
      <c r="S716" s="154"/>
      <c r="T716" s="158"/>
      <c r="U716" s="159"/>
      <c r="V716" s="161"/>
      <c r="W716" s="161"/>
      <c r="X716" s="161"/>
      <c r="Y716" s="161"/>
      <c r="Z716" s="162">
        <f t="shared" si="33"/>
        <v>0</v>
      </c>
      <c r="AA716" s="163">
        <f t="shared" si="34"/>
        <v>0</v>
      </c>
      <c r="AB716" s="431">
        <f>(3.14/4)*(Trees[[#This Row],[Diam]]/100)^2</f>
        <v>0</v>
      </c>
      <c r="AC716" s="164">
        <f>Trees[[#This Row],[Volumen]]</f>
        <v>0</v>
      </c>
      <c r="AD716" s="165" t="str">
        <f t="shared" si="35"/>
        <v>D</v>
      </c>
      <c r="AE716" s="166">
        <f>Industrias!S719</f>
        <v>0</v>
      </c>
      <c r="AF716" s="167" cm="1">
        <f t="array" ref="AF716">NoteEcolo(U716)</f>
        <v>0</v>
      </c>
      <c r="AG716" s="167">
        <f>PI()*(Trees[[#This Row],[Diam]]/2)^2</f>
        <v>0</v>
      </c>
      <c r="AH716" s="167">
        <f>IF(ISNA(IF(VLOOKUP(Trees[[#This Row],[Arbol]],Equipos!C:F, 2, FALSE)="Cortar",1,0)),0, IF(VLOOKUP(Trees[[#This Row],[Arbol]],Equipos!C:F, 2, FALSE)="Cortar",1,0))</f>
        <v>0</v>
      </c>
      <c r="AI716" s="167">
        <f t="array" aca="1" ref="AI716" ca="1">SUM(1*(NumCoupes=B716))</f>
        <v>2</v>
      </c>
    </row>
    <row r="717" spans="2:35">
      <c r="B717" s="154"/>
      <c r="C717" s="155"/>
      <c r="D717" s="156"/>
      <c r="E717" s="157"/>
      <c r="F717" s="158"/>
      <c r="G717" s="159"/>
      <c r="H717" s="154"/>
      <c r="I717" s="155"/>
      <c r="J717" s="156"/>
      <c r="K717" s="156"/>
      <c r="L717" s="154"/>
      <c r="M717" s="154"/>
      <c r="N717" s="154"/>
      <c r="O717" s="155"/>
      <c r="P717" s="160"/>
      <c r="Q717" s="154"/>
      <c r="R717" s="154"/>
      <c r="S717" s="154"/>
      <c r="T717" s="158"/>
      <c r="U717" s="159"/>
      <c r="V717" s="161"/>
      <c r="W717" s="161"/>
      <c r="X717" s="161"/>
      <c r="Y717" s="161"/>
      <c r="Z717" s="162">
        <f t="shared" si="33"/>
        <v>0</v>
      </c>
      <c r="AA717" s="163">
        <f t="shared" si="34"/>
        <v>0</v>
      </c>
      <c r="AB717" s="431">
        <f>(3.14/4)*(Trees[[#This Row],[Diam]]/100)^2</f>
        <v>0</v>
      </c>
      <c r="AC717" s="164">
        <f>Trees[[#This Row],[Volumen]]</f>
        <v>0</v>
      </c>
      <c r="AD717" s="165" t="str">
        <f t="shared" si="35"/>
        <v>D</v>
      </c>
      <c r="AE717" s="166">
        <f>Industrias!S720</f>
        <v>0</v>
      </c>
      <c r="AF717" s="167" cm="1">
        <f t="array" ref="AF717">NoteEcolo(U717)</f>
        <v>0</v>
      </c>
      <c r="AG717" s="167">
        <f>PI()*(Trees[[#This Row],[Diam]]/2)^2</f>
        <v>0</v>
      </c>
      <c r="AH717" s="167">
        <f>IF(ISNA(IF(VLOOKUP(Trees[[#This Row],[Arbol]],Equipos!C:F, 2, FALSE)="Cortar",1,0)),0, IF(VLOOKUP(Trees[[#This Row],[Arbol]],Equipos!C:F, 2, FALSE)="Cortar",1,0))</f>
        <v>0</v>
      </c>
      <c r="AI717" s="167">
        <f t="array" aca="1" ref="AI717" ca="1">SUM(1*(NumCoupes=B717))</f>
        <v>2</v>
      </c>
    </row>
    <row r="718" spans="2:35">
      <c r="B718" s="154"/>
      <c r="C718" s="155"/>
      <c r="D718" s="156"/>
      <c r="E718" s="157"/>
      <c r="F718" s="158"/>
      <c r="G718" s="159"/>
      <c r="H718" s="154"/>
      <c r="I718" s="155"/>
      <c r="J718" s="156"/>
      <c r="K718" s="156"/>
      <c r="L718" s="154"/>
      <c r="M718" s="154"/>
      <c r="N718" s="154"/>
      <c r="O718" s="155"/>
      <c r="P718" s="160"/>
      <c r="Q718" s="154"/>
      <c r="R718" s="154"/>
      <c r="S718" s="154"/>
      <c r="T718" s="158"/>
      <c r="U718" s="159"/>
      <c r="V718" s="161"/>
      <c r="W718" s="161"/>
      <c r="X718" s="161"/>
      <c r="Y718" s="161"/>
      <c r="Z718" s="162">
        <f t="shared" si="33"/>
        <v>0</v>
      </c>
      <c r="AA718" s="163">
        <f t="shared" si="34"/>
        <v>0</v>
      </c>
      <c r="AB718" s="431">
        <f>(3.14/4)*(Trees[[#This Row],[Diam]]/100)^2</f>
        <v>0</v>
      </c>
      <c r="AC718" s="164">
        <f>Trees[[#This Row],[Volumen]]</f>
        <v>0</v>
      </c>
      <c r="AD718" s="165" t="str">
        <f t="shared" si="35"/>
        <v>D</v>
      </c>
      <c r="AE718" s="166">
        <f>Industrias!S721</f>
        <v>0</v>
      </c>
      <c r="AF718" s="167" cm="1">
        <f t="array" ref="AF718">NoteEcolo(U718)</f>
        <v>0</v>
      </c>
      <c r="AG718" s="167">
        <f>PI()*(Trees[[#This Row],[Diam]]/2)^2</f>
        <v>0</v>
      </c>
      <c r="AH718" s="167">
        <f>IF(ISNA(IF(VLOOKUP(Trees[[#This Row],[Arbol]],Equipos!C:F, 2, FALSE)="Cortar",1,0)),0, IF(VLOOKUP(Trees[[#This Row],[Arbol]],Equipos!C:F, 2, FALSE)="Cortar",1,0))</f>
        <v>0</v>
      </c>
      <c r="AI718" s="167">
        <f t="array" aca="1" ref="AI718" ca="1">SUM(1*(NumCoupes=B718))</f>
        <v>2</v>
      </c>
    </row>
    <row r="719" spans="2:35">
      <c r="B719" s="154"/>
      <c r="C719" s="155"/>
      <c r="D719" s="156"/>
      <c r="E719" s="157"/>
      <c r="F719" s="158"/>
      <c r="G719" s="159"/>
      <c r="H719" s="154"/>
      <c r="I719" s="155"/>
      <c r="J719" s="156"/>
      <c r="K719" s="156"/>
      <c r="L719" s="154"/>
      <c r="M719" s="154"/>
      <c r="N719" s="154"/>
      <c r="O719" s="155"/>
      <c r="P719" s="160"/>
      <c r="Q719" s="154"/>
      <c r="R719" s="154"/>
      <c r="S719" s="154"/>
      <c r="T719" s="158"/>
      <c r="U719" s="159"/>
      <c r="V719" s="161"/>
      <c r="W719" s="161"/>
      <c r="X719" s="161"/>
      <c r="Y719" s="161"/>
      <c r="Z719" s="162">
        <f t="shared" si="33"/>
        <v>0</v>
      </c>
      <c r="AA719" s="163">
        <f t="shared" si="34"/>
        <v>0</v>
      </c>
      <c r="AB719" s="431">
        <f>(3.14/4)*(Trees[[#This Row],[Diam]]/100)^2</f>
        <v>0</v>
      </c>
      <c r="AC719" s="164">
        <f>Trees[[#This Row],[Volumen]]</f>
        <v>0</v>
      </c>
      <c r="AD719" s="165" t="str">
        <f t="shared" si="35"/>
        <v>D</v>
      </c>
      <c r="AE719" s="166">
        <f>Industrias!S722</f>
        <v>0</v>
      </c>
      <c r="AF719" s="167" cm="1">
        <f t="array" ref="AF719">NoteEcolo(U719)</f>
        <v>0</v>
      </c>
      <c r="AG719" s="167">
        <f>PI()*(Trees[[#This Row],[Diam]]/2)^2</f>
        <v>0</v>
      </c>
      <c r="AH719" s="167">
        <f>IF(ISNA(IF(VLOOKUP(Trees[[#This Row],[Arbol]],Equipos!C:F, 2, FALSE)="Cortar",1,0)),0, IF(VLOOKUP(Trees[[#This Row],[Arbol]],Equipos!C:F, 2, FALSE)="Cortar",1,0))</f>
        <v>0</v>
      </c>
      <c r="AI719" s="167">
        <f t="array" aca="1" ref="AI719" ca="1">SUM(1*(NumCoupes=B719))</f>
        <v>2</v>
      </c>
    </row>
    <row r="720" spans="2:35">
      <c r="B720" s="154"/>
      <c r="C720" s="155"/>
      <c r="D720" s="156"/>
      <c r="E720" s="157"/>
      <c r="F720" s="158"/>
      <c r="G720" s="159"/>
      <c r="H720" s="154"/>
      <c r="I720" s="155"/>
      <c r="J720" s="156"/>
      <c r="K720" s="156"/>
      <c r="L720" s="154"/>
      <c r="M720" s="154"/>
      <c r="N720" s="154"/>
      <c r="O720" s="155"/>
      <c r="P720" s="160"/>
      <c r="Q720" s="154"/>
      <c r="R720" s="154"/>
      <c r="S720" s="154"/>
      <c r="T720" s="158"/>
      <c r="U720" s="159"/>
      <c r="V720" s="161"/>
      <c r="W720" s="161"/>
      <c r="X720" s="161"/>
      <c r="Y720" s="161"/>
      <c r="Z720" s="162">
        <f t="shared" si="33"/>
        <v>0</v>
      </c>
      <c r="AA720" s="163">
        <f t="shared" si="34"/>
        <v>0</v>
      </c>
      <c r="AB720" s="431">
        <f>(3.14/4)*(Trees[[#This Row],[Diam]]/100)^2</f>
        <v>0</v>
      </c>
      <c r="AC720" s="164">
        <f>Trees[[#This Row],[Volumen]]</f>
        <v>0</v>
      </c>
      <c r="AD720" s="165" t="str">
        <f t="shared" si="35"/>
        <v>D</v>
      </c>
      <c r="AE720" s="166">
        <f>Industrias!S723</f>
        <v>0</v>
      </c>
      <c r="AF720" s="167" cm="1">
        <f t="array" ref="AF720">NoteEcolo(U720)</f>
        <v>0</v>
      </c>
      <c r="AG720" s="167">
        <f>PI()*(Trees[[#This Row],[Diam]]/2)^2</f>
        <v>0</v>
      </c>
      <c r="AH720" s="167">
        <f>IF(ISNA(IF(VLOOKUP(Trees[[#This Row],[Arbol]],Equipos!C:F, 2, FALSE)="Cortar",1,0)),0, IF(VLOOKUP(Trees[[#This Row],[Arbol]],Equipos!C:F, 2, FALSE)="Cortar",1,0))</f>
        <v>0</v>
      </c>
      <c r="AI720" s="167">
        <f t="array" aca="1" ref="AI720" ca="1">SUM(1*(NumCoupes=B720))</f>
        <v>2</v>
      </c>
    </row>
    <row r="721" spans="2:35">
      <c r="B721" s="154"/>
      <c r="C721" s="155"/>
      <c r="D721" s="156"/>
      <c r="E721" s="157"/>
      <c r="F721" s="158"/>
      <c r="G721" s="159"/>
      <c r="H721" s="154"/>
      <c r="I721" s="155"/>
      <c r="J721" s="156"/>
      <c r="K721" s="156"/>
      <c r="L721" s="154"/>
      <c r="M721" s="154"/>
      <c r="N721" s="154"/>
      <c r="O721" s="155"/>
      <c r="P721" s="160"/>
      <c r="Q721" s="154"/>
      <c r="R721" s="154"/>
      <c r="S721" s="154"/>
      <c r="T721" s="158"/>
      <c r="U721" s="159"/>
      <c r="V721" s="161"/>
      <c r="W721" s="161"/>
      <c r="X721" s="161"/>
      <c r="Y721" s="161"/>
      <c r="Z721" s="162">
        <f t="shared" si="33"/>
        <v>0</v>
      </c>
      <c r="AA721" s="163">
        <f t="shared" si="34"/>
        <v>0</v>
      </c>
      <c r="AB721" s="431">
        <f>(3.14/4)*(Trees[[#This Row],[Diam]]/100)^2</f>
        <v>0</v>
      </c>
      <c r="AC721" s="164">
        <f>Trees[[#This Row],[Volumen]]</f>
        <v>0</v>
      </c>
      <c r="AD721" s="165" t="str">
        <f t="shared" si="35"/>
        <v>D</v>
      </c>
      <c r="AE721" s="166">
        <f>Industrias!S724</f>
        <v>0</v>
      </c>
      <c r="AF721" s="167" cm="1">
        <f t="array" ref="AF721">NoteEcolo(U721)</f>
        <v>0</v>
      </c>
      <c r="AG721" s="167">
        <f>PI()*(Trees[[#This Row],[Diam]]/2)^2</f>
        <v>0</v>
      </c>
      <c r="AH721" s="167">
        <f>IF(ISNA(IF(VLOOKUP(Trees[[#This Row],[Arbol]],Equipos!C:F, 2, FALSE)="Cortar",1,0)),0, IF(VLOOKUP(Trees[[#This Row],[Arbol]],Equipos!C:F, 2, FALSE)="Cortar",1,0))</f>
        <v>0</v>
      </c>
      <c r="AI721" s="167">
        <f t="array" aca="1" ref="AI721" ca="1">SUM(1*(NumCoupes=B721))</f>
        <v>2</v>
      </c>
    </row>
    <row r="722" spans="2:35">
      <c r="B722" s="154"/>
      <c r="C722" s="155"/>
      <c r="D722" s="156"/>
      <c r="E722" s="157"/>
      <c r="F722" s="158"/>
      <c r="G722" s="159"/>
      <c r="H722" s="154"/>
      <c r="I722" s="155"/>
      <c r="J722" s="156"/>
      <c r="K722" s="156"/>
      <c r="L722" s="154"/>
      <c r="M722" s="154"/>
      <c r="N722" s="154"/>
      <c r="O722" s="155"/>
      <c r="P722" s="160"/>
      <c r="Q722" s="154"/>
      <c r="R722" s="154"/>
      <c r="S722" s="154"/>
      <c r="T722" s="158"/>
      <c r="U722" s="159"/>
      <c r="V722" s="161"/>
      <c r="W722" s="161"/>
      <c r="X722" s="161"/>
      <c r="Y722" s="161"/>
      <c r="Z722" s="162">
        <f t="shared" si="33"/>
        <v>0</v>
      </c>
      <c r="AA722" s="163">
        <f t="shared" si="34"/>
        <v>0</v>
      </c>
      <c r="AB722" s="431">
        <f>(3.14/4)*(Trees[[#This Row],[Diam]]/100)^2</f>
        <v>0</v>
      </c>
      <c r="AC722" s="164">
        <f>Trees[[#This Row],[Volumen]]</f>
        <v>0</v>
      </c>
      <c r="AD722" s="165" t="str">
        <f t="shared" si="35"/>
        <v>D</v>
      </c>
      <c r="AE722" s="166">
        <f>Industrias!S725</f>
        <v>0</v>
      </c>
      <c r="AF722" s="167" cm="1">
        <f t="array" ref="AF722">NoteEcolo(U722)</f>
        <v>0</v>
      </c>
      <c r="AG722" s="167">
        <f>PI()*(Trees[[#This Row],[Diam]]/2)^2</f>
        <v>0</v>
      </c>
      <c r="AH722" s="167">
        <f>IF(ISNA(IF(VLOOKUP(Trees[[#This Row],[Arbol]],Equipos!C:F, 2, FALSE)="Cortar",1,0)),0, IF(VLOOKUP(Trees[[#This Row],[Arbol]],Equipos!C:F, 2, FALSE)="Cortar",1,0))</f>
        <v>0</v>
      </c>
      <c r="AI722" s="167">
        <f t="array" aca="1" ref="AI722" ca="1">SUM(1*(NumCoupes=B722))</f>
        <v>2</v>
      </c>
    </row>
    <row r="723" spans="2:35">
      <c r="B723" s="154"/>
      <c r="C723" s="155"/>
      <c r="D723" s="156"/>
      <c r="E723" s="157"/>
      <c r="F723" s="158"/>
      <c r="G723" s="159"/>
      <c r="H723" s="154"/>
      <c r="I723" s="155"/>
      <c r="J723" s="156"/>
      <c r="K723" s="156"/>
      <c r="L723" s="154"/>
      <c r="M723" s="154"/>
      <c r="N723" s="154"/>
      <c r="O723" s="155"/>
      <c r="P723" s="160"/>
      <c r="Q723" s="154"/>
      <c r="R723" s="154"/>
      <c r="S723" s="154"/>
      <c r="T723" s="158"/>
      <c r="U723" s="159"/>
      <c r="V723" s="161"/>
      <c r="W723" s="161"/>
      <c r="X723" s="161"/>
      <c r="Y723" s="161"/>
      <c r="Z723" s="162">
        <f t="shared" si="33"/>
        <v>0</v>
      </c>
      <c r="AA723" s="163">
        <f t="shared" si="34"/>
        <v>0</v>
      </c>
      <c r="AB723" s="431">
        <f>(3.14/4)*(Trees[[#This Row],[Diam]]/100)^2</f>
        <v>0</v>
      </c>
      <c r="AC723" s="164">
        <f>Trees[[#This Row],[Volumen]]</f>
        <v>0</v>
      </c>
      <c r="AD723" s="165" t="str">
        <f t="shared" si="35"/>
        <v>D</v>
      </c>
      <c r="AE723" s="166">
        <f>Industrias!S726</f>
        <v>0</v>
      </c>
      <c r="AF723" s="167" cm="1">
        <f t="array" ref="AF723">NoteEcolo(U723)</f>
        <v>0</v>
      </c>
      <c r="AG723" s="167">
        <f>PI()*(Trees[[#This Row],[Diam]]/2)^2</f>
        <v>0</v>
      </c>
      <c r="AH723" s="167">
        <f>IF(ISNA(IF(VLOOKUP(Trees[[#This Row],[Arbol]],Equipos!C:F, 2, FALSE)="Cortar",1,0)),0, IF(VLOOKUP(Trees[[#This Row],[Arbol]],Equipos!C:F, 2, FALSE)="Cortar",1,0))</f>
        <v>0</v>
      </c>
      <c r="AI723" s="167">
        <f t="array" aca="1" ref="AI723" ca="1">SUM(1*(NumCoupes=B723))</f>
        <v>2</v>
      </c>
    </row>
    <row r="724" spans="2:35">
      <c r="B724" s="154"/>
      <c r="C724" s="155"/>
      <c r="D724" s="156"/>
      <c r="E724" s="157"/>
      <c r="F724" s="158"/>
      <c r="G724" s="159"/>
      <c r="H724" s="154"/>
      <c r="I724" s="155"/>
      <c r="J724" s="156"/>
      <c r="K724" s="156"/>
      <c r="L724" s="154"/>
      <c r="M724" s="154"/>
      <c r="N724" s="154"/>
      <c r="O724" s="155"/>
      <c r="P724" s="160"/>
      <c r="Q724" s="154"/>
      <c r="R724" s="154"/>
      <c r="S724" s="154"/>
      <c r="T724" s="158"/>
      <c r="U724" s="159"/>
      <c r="V724" s="161"/>
      <c r="W724" s="161"/>
      <c r="X724" s="161"/>
      <c r="Y724" s="161"/>
      <c r="Z724" s="162">
        <f t="shared" si="33"/>
        <v>0</v>
      </c>
      <c r="AA724" s="163">
        <f t="shared" si="34"/>
        <v>0</v>
      </c>
      <c r="AB724" s="431">
        <f>(3.14/4)*(Trees[[#This Row],[Diam]]/100)^2</f>
        <v>0</v>
      </c>
      <c r="AC724" s="164">
        <f>Trees[[#This Row],[Volumen]]</f>
        <v>0</v>
      </c>
      <c r="AD724" s="165" t="str">
        <f t="shared" si="35"/>
        <v>D</v>
      </c>
      <c r="AE724" s="166">
        <f>Industrias!S727</f>
        <v>0</v>
      </c>
      <c r="AF724" s="167" cm="1">
        <f t="array" ref="AF724">NoteEcolo(U724)</f>
        <v>0</v>
      </c>
      <c r="AG724" s="167">
        <f>PI()*(Trees[[#This Row],[Diam]]/2)^2</f>
        <v>0</v>
      </c>
      <c r="AH724" s="167">
        <f>IF(ISNA(IF(VLOOKUP(Trees[[#This Row],[Arbol]],Equipos!C:F, 2, FALSE)="Cortar",1,0)),0, IF(VLOOKUP(Trees[[#This Row],[Arbol]],Equipos!C:F, 2, FALSE)="Cortar",1,0))</f>
        <v>0</v>
      </c>
      <c r="AI724" s="167">
        <f t="array" aca="1" ref="AI724" ca="1">SUM(1*(NumCoupes=B724))</f>
        <v>2</v>
      </c>
    </row>
    <row r="725" spans="2:35">
      <c r="B725" s="154"/>
      <c r="C725" s="155"/>
      <c r="D725" s="156"/>
      <c r="E725" s="157"/>
      <c r="F725" s="158"/>
      <c r="G725" s="159"/>
      <c r="H725" s="154"/>
      <c r="I725" s="155"/>
      <c r="J725" s="156"/>
      <c r="K725" s="156"/>
      <c r="L725" s="154"/>
      <c r="M725" s="154"/>
      <c r="N725" s="154"/>
      <c r="O725" s="155"/>
      <c r="P725" s="160"/>
      <c r="Q725" s="154"/>
      <c r="R725" s="154"/>
      <c r="S725" s="154"/>
      <c r="T725" s="158"/>
      <c r="U725" s="159"/>
      <c r="V725" s="161"/>
      <c r="W725" s="161"/>
      <c r="X725" s="161"/>
      <c r="Y725" s="161"/>
      <c r="Z725" s="162">
        <f t="shared" si="33"/>
        <v>0</v>
      </c>
      <c r="AA725" s="163">
        <f t="shared" si="34"/>
        <v>0</v>
      </c>
      <c r="AB725" s="431">
        <f>(3.14/4)*(Trees[[#This Row],[Diam]]/100)^2</f>
        <v>0</v>
      </c>
      <c r="AC725" s="164">
        <f>Trees[[#This Row],[Volumen]]</f>
        <v>0</v>
      </c>
      <c r="AD725" s="165" t="str">
        <f t="shared" si="35"/>
        <v>D</v>
      </c>
      <c r="AE725" s="166">
        <f>Industrias!S728</f>
        <v>0</v>
      </c>
      <c r="AF725" s="167" cm="1">
        <f t="array" ref="AF725">NoteEcolo(U725)</f>
        <v>0</v>
      </c>
      <c r="AG725" s="167">
        <f>PI()*(Trees[[#This Row],[Diam]]/2)^2</f>
        <v>0</v>
      </c>
      <c r="AH725" s="167">
        <f>IF(ISNA(IF(VLOOKUP(Trees[[#This Row],[Arbol]],Equipos!C:F, 2, FALSE)="Cortar",1,0)),0, IF(VLOOKUP(Trees[[#This Row],[Arbol]],Equipos!C:F, 2, FALSE)="Cortar",1,0))</f>
        <v>0</v>
      </c>
      <c r="AI725" s="167">
        <f t="array" aca="1" ref="AI725" ca="1">SUM(1*(NumCoupes=B725))</f>
        <v>2</v>
      </c>
    </row>
    <row r="726" spans="2:35">
      <c r="B726" s="154"/>
      <c r="C726" s="155"/>
      <c r="D726" s="156"/>
      <c r="E726" s="157"/>
      <c r="F726" s="158"/>
      <c r="G726" s="159"/>
      <c r="H726" s="154"/>
      <c r="I726" s="155"/>
      <c r="J726" s="156"/>
      <c r="K726" s="156"/>
      <c r="L726" s="154"/>
      <c r="M726" s="154"/>
      <c r="N726" s="154"/>
      <c r="O726" s="155"/>
      <c r="P726" s="160"/>
      <c r="Q726" s="154"/>
      <c r="R726" s="154"/>
      <c r="S726" s="154"/>
      <c r="T726" s="158"/>
      <c r="U726" s="159"/>
      <c r="V726" s="161"/>
      <c r="W726" s="161"/>
      <c r="X726" s="161"/>
      <c r="Y726" s="161"/>
      <c r="Z726" s="162">
        <f t="shared" si="33"/>
        <v>0</v>
      </c>
      <c r="AA726" s="163">
        <f t="shared" si="34"/>
        <v>0</v>
      </c>
      <c r="AB726" s="431">
        <f>(3.14/4)*(Trees[[#This Row],[Diam]]/100)^2</f>
        <v>0</v>
      </c>
      <c r="AC726" s="164">
        <f>Trees[[#This Row],[Volumen]]</f>
        <v>0</v>
      </c>
      <c r="AD726" s="165" t="str">
        <f t="shared" si="35"/>
        <v>D</v>
      </c>
      <c r="AE726" s="166">
        <f>Industrias!S729</f>
        <v>0</v>
      </c>
      <c r="AF726" s="167" cm="1">
        <f t="array" ref="AF726">NoteEcolo(U726)</f>
        <v>0</v>
      </c>
      <c r="AG726" s="167">
        <f>PI()*(Trees[[#This Row],[Diam]]/2)^2</f>
        <v>0</v>
      </c>
      <c r="AH726" s="167">
        <f>IF(ISNA(IF(VLOOKUP(Trees[[#This Row],[Arbol]],Equipos!C:F, 2, FALSE)="Cortar",1,0)),0, IF(VLOOKUP(Trees[[#This Row],[Arbol]],Equipos!C:F, 2, FALSE)="Cortar",1,0))</f>
        <v>0</v>
      </c>
      <c r="AI726" s="167">
        <f t="array" aca="1" ref="AI726" ca="1">SUM(1*(NumCoupes=B726))</f>
        <v>2</v>
      </c>
    </row>
    <row r="727" spans="2:35">
      <c r="B727" s="154"/>
      <c r="C727" s="155"/>
      <c r="D727" s="156"/>
      <c r="E727" s="157"/>
      <c r="F727" s="158"/>
      <c r="G727" s="159"/>
      <c r="H727" s="154"/>
      <c r="I727" s="155"/>
      <c r="J727" s="156"/>
      <c r="K727" s="156"/>
      <c r="L727" s="154"/>
      <c r="M727" s="154"/>
      <c r="N727" s="154"/>
      <c r="O727" s="155"/>
      <c r="P727" s="160"/>
      <c r="Q727" s="154"/>
      <c r="R727" s="154"/>
      <c r="S727" s="154"/>
      <c r="T727" s="158"/>
      <c r="U727" s="159"/>
      <c r="V727" s="161"/>
      <c r="W727" s="161"/>
      <c r="X727" s="161"/>
      <c r="Y727" s="161"/>
      <c r="Z727" s="162">
        <f t="shared" si="33"/>
        <v>0</v>
      </c>
      <c r="AA727" s="163">
        <f t="shared" si="34"/>
        <v>0</v>
      </c>
      <c r="AB727" s="431">
        <f>(3.14/4)*(Trees[[#This Row],[Diam]]/100)^2</f>
        <v>0</v>
      </c>
      <c r="AC727" s="164">
        <f>Trees[[#This Row],[Volumen]]</f>
        <v>0</v>
      </c>
      <c r="AD727" s="165" t="str">
        <f t="shared" si="35"/>
        <v>D</v>
      </c>
      <c r="AE727" s="166">
        <f>Industrias!S730</f>
        <v>0</v>
      </c>
      <c r="AF727" s="167" cm="1">
        <f t="array" ref="AF727">NoteEcolo(U727)</f>
        <v>0</v>
      </c>
      <c r="AG727" s="167">
        <f>PI()*(Trees[[#This Row],[Diam]]/2)^2</f>
        <v>0</v>
      </c>
      <c r="AH727" s="167">
        <f>IF(ISNA(IF(VLOOKUP(Trees[[#This Row],[Arbol]],Equipos!C:F, 2, FALSE)="Cortar",1,0)),0, IF(VLOOKUP(Trees[[#This Row],[Arbol]],Equipos!C:F, 2, FALSE)="Cortar",1,0))</f>
        <v>0</v>
      </c>
      <c r="AI727" s="167">
        <f t="array" aca="1" ref="AI727" ca="1">SUM(1*(NumCoupes=B727))</f>
        <v>2</v>
      </c>
    </row>
    <row r="728" spans="2:35">
      <c r="B728" s="154"/>
      <c r="C728" s="155"/>
      <c r="D728" s="156"/>
      <c r="E728" s="157"/>
      <c r="F728" s="158"/>
      <c r="G728" s="159"/>
      <c r="H728" s="154"/>
      <c r="I728" s="155"/>
      <c r="J728" s="156"/>
      <c r="K728" s="156"/>
      <c r="L728" s="154"/>
      <c r="M728" s="154"/>
      <c r="N728" s="154"/>
      <c r="O728" s="155"/>
      <c r="P728" s="160"/>
      <c r="Q728" s="154"/>
      <c r="R728" s="154"/>
      <c r="S728" s="154"/>
      <c r="T728" s="158"/>
      <c r="U728" s="159"/>
      <c r="V728" s="161"/>
      <c r="W728" s="161"/>
      <c r="X728" s="161"/>
      <c r="Y728" s="161"/>
      <c r="Z728" s="162">
        <f t="shared" si="33"/>
        <v>0</v>
      </c>
      <c r="AA728" s="163">
        <f t="shared" si="34"/>
        <v>0</v>
      </c>
      <c r="AB728" s="431">
        <f>(3.14/4)*(Trees[[#This Row],[Diam]]/100)^2</f>
        <v>0</v>
      </c>
      <c r="AC728" s="164">
        <f>Trees[[#This Row],[Volumen]]</f>
        <v>0</v>
      </c>
      <c r="AD728" s="165" t="str">
        <f t="shared" si="35"/>
        <v>D</v>
      </c>
      <c r="AE728" s="166">
        <f>Industrias!S731</f>
        <v>0</v>
      </c>
      <c r="AF728" s="167" cm="1">
        <f t="array" ref="AF728">NoteEcolo(U728)</f>
        <v>0</v>
      </c>
      <c r="AG728" s="167">
        <f>PI()*(Trees[[#This Row],[Diam]]/2)^2</f>
        <v>0</v>
      </c>
      <c r="AH728" s="167">
        <f>IF(ISNA(IF(VLOOKUP(Trees[[#This Row],[Arbol]],Equipos!C:F, 2, FALSE)="Cortar",1,0)),0, IF(VLOOKUP(Trees[[#This Row],[Arbol]],Equipos!C:F, 2, FALSE)="Cortar",1,0))</f>
        <v>0</v>
      </c>
      <c r="AI728" s="167">
        <f t="array" aca="1" ref="AI728" ca="1">SUM(1*(NumCoupes=B728))</f>
        <v>2</v>
      </c>
    </row>
    <row r="729" spans="2:35">
      <c r="B729" s="154"/>
      <c r="C729" s="155"/>
      <c r="D729" s="156"/>
      <c r="E729" s="157"/>
      <c r="F729" s="158"/>
      <c r="G729" s="159"/>
      <c r="H729" s="154"/>
      <c r="I729" s="155"/>
      <c r="J729" s="156"/>
      <c r="K729" s="156"/>
      <c r="L729" s="154"/>
      <c r="M729" s="154"/>
      <c r="N729" s="154"/>
      <c r="O729" s="155"/>
      <c r="P729" s="160"/>
      <c r="Q729" s="154"/>
      <c r="R729" s="154"/>
      <c r="S729" s="154"/>
      <c r="T729" s="158"/>
      <c r="U729" s="159"/>
      <c r="V729" s="161"/>
      <c r="W729" s="161"/>
      <c r="X729" s="161"/>
      <c r="Y729" s="161"/>
      <c r="Z729" s="162">
        <f t="shared" si="33"/>
        <v>0</v>
      </c>
      <c r="AA729" s="163">
        <f t="shared" si="34"/>
        <v>0</v>
      </c>
      <c r="AB729" s="431">
        <f>(3.14/4)*(Trees[[#This Row],[Diam]]/100)^2</f>
        <v>0</v>
      </c>
      <c r="AC729" s="164">
        <f>Trees[[#This Row],[Volumen]]</f>
        <v>0</v>
      </c>
      <c r="AD729" s="165" t="str">
        <f t="shared" si="35"/>
        <v>D</v>
      </c>
      <c r="AE729" s="166">
        <f>Industrias!S732</f>
        <v>0</v>
      </c>
      <c r="AF729" s="167" cm="1">
        <f t="array" ref="AF729">NoteEcolo(U729)</f>
        <v>0</v>
      </c>
      <c r="AG729" s="167">
        <f>PI()*(Trees[[#This Row],[Diam]]/2)^2</f>
        <v>0</v>
      </c>
      <c r="AH729" s="167">
        <f>IF(ISNA(IF(VLOOKUP(Trees[[#This Row],[Arbol]],Equipos!C:F, 2, FALSE)="Cortar",1,0)),0, IF(VLOOKUP(Trees[[#This Row],[Arbol]],Equipos!C:F, 2, FALSE)="Cortar",1,0))</f>
        <v>0</v>
      </c>
      <c r="AI729" s="167">
        <f t="array" aca="1" ref="AI729" ca="1">SUM(1*(NumCoupes=B729))</f>
        <v>2</v>
      </c>
    </row>
    <row r="730" spans="2:35">
      <c r="B730" s="154"/>
      <c r="C730" s="155"/>
      <c r="D730" s="156"/>
      <c r="E730" s="157"/>
      <c r="F730" s="158"/>
      <c r="G730" s="159"/>
      <c r="H730" s="154"/>
      <c r="I730" s="155"/>
      <c r="J730" s="156"/>
      <c r="K730" s="156"/>
      <c r="L730" s="154"/>
      <c r="M730" s="154"/>
      <c r="N730" s="154"/>
      <c r="O730" s="155"/>
      <c r="P730" s="160"/>
      <c r="Q730" s="154"/>
      <c r="R730" s="154"/>
      <c r="S730" s="154"/>
      <c r="T730" s="158"/>
      <c r="U730" s="159"/>
      <c r="V730" s="161"/>
      <c r="W730" s="161"/>
      <c r="X730" s="161"/>
      <c r="Y730" s="161"/>
      <c r="Z730" s="162">
        <f t="shared" si="33"/>
        <v>0</v>
      </c>
      <c r="AA730" s="163">
        <f t="shared" si="34"/>
        <v>0</v>
      </c>
      <c r="AB730" s="431">
        <f>(3.14/4)*(Trees[[#This Row],[Diam]]/100)^2</f>
        <v>0</v>
      </c>
      <c r="AC730" s="164">
        <f>Trees[[#This Row],[Volumen]]</f>
        <v>0</v>
      </c>
      <c r="AD730" s="165" t="str">
        <f t="shared" si="35"/>
        <v>D</v>
      </c>
      <c r="AE730" s="166">
        <f>Industrias!S733</f>
        <v>0</v>
      </c>
      <c r="AF730" s="167" cm="1">
        <f t="array" ref="AF730">NoteEcolo(U730)</f>
        <v>0</v>
      </c>
      <c r="AG730" s="167">
        <f>PI()*(Trees[[#This Row],[Diam]]/2)^2</f>
        <v>0</v>
      </c>
      <c r="AH730" s="167">
        <f>IF(ISNA(IF(VLOOKUP(Trees[[#This Row],[Arbol]],Equipos!C:F, 2, FALSE)="Cortar",1,0)),0, IF(VLOOKUP(Trees[[#This Row],[Arbol]],Equipos!C:F, 2, FALSE)="Cortar",1,0))</f>
        <v>0</v>
      </c>
      <c r="AI730" s="167">
        <f t="array" aca="1" ref="AI730" ca="1">SUM(1*(NumCoupes=B730))</f>
        <v>2</v>
      </c>
    </row>
    <row r="731" spans="2:35">
      <c r="B731" s="154"/>
      <c r="C731" s="155"/>
      <c r="D731" s="156"/>
      <c r="E731" s="157"/>
      <c r="F731" s="158"/>
      <c r="G731" s="159"/>
      <c r="H731" s="154"/>
      <c r="I731" s="155"/>
      <c r="J731" s="156"/>
      <c r="K731" s="156"/>
      <c r="L731" s="154"/>
      <c r="M731" s="154"/>
      <c r="N731" s="154"/>
      <c r="O731" s="155"/>
      <c r="P731" s="160"/>
      <c r="Q731" s="154"/>
      <c r="R731" s="154"/>
      <c r="S731" s="154"/>
      <c r="T731" s="158"/>
      <c r="U731" s="159"/>
      <c r="V731" s="161"/>
      <c r="W731" s="161"/>
      <c r="X731" s="161"/>
      <c r="Y731" s="161"/>
      <c r="Z731" s="162">
        <f t="shared" si="33"/>
        <v>0</v>
      </c>
      <c r="AA731" s="163">
        <f t="shared" si="34"/>
        <v>0</v>
      </c>
      <c r="AB731" s="431">
        <f>(3.14/4)*(Trees[[#This Row],[Diam]]/100)^2</f>
        <v>0</v>
      </c>
      <c r="AC731" s="164">
        <f>Trees[[#This Row],[Volumen]]</f>
        <v>0</v>
      </c>
      <c r="AD731" s="165" t="str">
        <f t="shared" si="35"/>
        <v>D</v>
      </c>
      <c r="AE731" s="166">
        <f>Industrias!S734</f>
        <v>0</v>
      </c>
      <c r="AF731" s="167" cm="1">
        <f t="array" ref="AF731">NoteEcolo(U731)</f>
        <v>0</v>
      </c>
      <c r="AG731" s="167">
        <f>PI()*(Trees[[#This Row],[Diam]]/2)^2</f>
        <v>0</v>
      </c>
      <c r="AH731" s="167">
        <f>IF(ISNA(IF(VLOOKUP(Trees[[#This Row],[Arbol]],Equipos!C:F, 2, FALSE)="Cortar",1,0)),0, IF(VLOOKUP(Trees[[#This Row],[Arbol]],Equipos!C:F, 2, FALSE)="Cortar",1,0))</f>
        <v>0</v>
      </c>
      <c r="AI731" s="167">
        <f t="array" aca="1" ref="AI731" ca="1">SUM(1*(NumCoupes=B731))</f>
        <v>2</v>
      </c>
    </row>
    <row r="732" spans="2:35">
      <c r="B732" s="154"/>
      <c r="C732" s="155"/>
      <c r="D732" s="156"/>
      <c r="E732" s="157"/>
      <c r="F732" s="158"/>
      <c r="G732" s="159"/>
      <c r="H732" s="154"/>
      <c r="I732" s="155"/>
      <c r="J732" s="156"/>
      <c r="K732" s="156"/>
      <c r="L732" s="154"/>
      <c r="M732" s="154"/>
      <c r="N732" s="154"/>
      <c r="O732" s="155"/>
      <c r="P732" s="160"/>
      <c r="Q732" s="154"/>
      <c r="R732" s="154"/>
      <c r="S732" s="154"/>
      <c r="T732" s="158"/>
      <c r="U732" s="159"/>
      <c r="V732" s="161"/>
      <c r="W732" s="161"/>
      <c r="X732" s="161"/>
      <c r="Y732" s="161"/>
      <c r="Z732" s="162">
        <f t="shared" si="33"/>
        <v>0</v>
      </c>
      <c r="AA732" s="163">
        <f t="shared" si="34"/>
        <v>0</v>
      </c>
      <c r="AB732" s="431">
        <f>(3.14/4)*(Trees[[#This Row],[Diam]]/100)^2</f>
        <v>0</v>
      </c>
      <c r="AC732" s="164">
        <f>Trees[[#This Row],[Volumen]]</f>
        <v>0</v>
      </c>
      <c r="AD732" s="165" t="str">
        <f t="shared" si="35"/>
        <v>D</v>
      </c>
      <c r="AE732" s="166">
        <f>Industrias!S735</f>
        <v>0</v>
      </c>
      <c r="AF732" s="167" cm="1">
        <f t="array" ref="AF732">NoteEcolo(U732)</f>
        <v>0</v>
      </c>
      <c r="AG732" s="167">
        <f>PI()*(Trees[[#This Row],[Diam]]/2)^2</f>
        <v>0</v>
      </c>
      <c r="AH732" s="167">
        <f>IF(ISNA(IF(VLOOKUP(Trees[[#This Row],[Arbol]],Equipos!C:F, 2, FALSE)="Cortar",1,0)),0, IF(VLOOKUP(Trees[[#This Row],[Arbol]],Equipos!C:F, 2, FALSE)="Cortar",1,0))</f>
        <v>0</v>
      </c>
      <c r="AI732" s="167">
        <f t="array" aca="1" ref="AI732" ca="1">SUM(1*(NumCoupes=B732))</f>
        <v>2</v>
      </c>
    </row>
    <row r="733" spans="2:35">
      <c r="B733" s="154"/>
      <c r="C733" s="155"/>
      <c r="D733" s="156"/>
      <c r="E733" s="157"/>
      <c r="F733" s="158"/>
      <c r="G733" s="159"/>
      <c r="H733" s="154"/>
      <c r="I733" s="155"/>
      <c r="J733" s="156"/>
      <c r="K733" s="156"/>
      <c r="L733" s="154"/>
      <c r="M733" s="154"/>
      <c r="N733" s="154"/>
      <c r="O733" s="155"/>
      <c r="P733" s="160"/>
      <c r="Q733" s="154"/>
      <c r="R733" s="154"/>
      <c r="S733" s="154"/>
      <c r="T733" s="158"/>
      <c r="U733" s="159"/>
      <c r="V733" s="161"/>
      <c r="W733" s="161"/>
      <c r="X733" s="161"/>
      <c r="Y733" s="161"/>
      <c r="Z733" s="162">
        <f t="shared" si="33"/>
        <v>0</v>
      </c>
      <c r="AA733" s="163">
        <f t="shared" si="34"/>
        <v>0</v>
      </c>
      <c r="AB733" s="431">
        <f>(3.14/4)*(Trees[[#This Row],[Diam]]/100)^2</f>
        <v>0</v>
      </c>
      <c r="AC733" s="164">
        <f>Trees[[#This Row],[Volumen]]</f>
        <v>0</v>
      </c>
      <c r="AD733" s="165" t="str">
        <f t="shared" si="35"/>
        <v>D</v>
      </c>
      <c r="AE733" s="166">
        <f>Industrias!S736</f>
        <v>0</v>
      </c>
      <c r="AF733" s="167" cm="1">
        <f t="array" ref="AF733">NoteEcolo(U733)</f>
        <v>0</v>
      </c>
      <c r="AG733" s="167">
        <f>PI()*(Trees[[#This Row],[Diam]]/2)^2</f>
        <v>0</v>
      </c>
      <c r="AH733" s="167">
        <f>IF(ISNA(IF(VLOOKUP(Trees[[#This Row],[Arbol]],Equipos!C:F, 2, FALSE)="Cortar",1,0)),0, IF(VLOOKUP(Trees[[#This Row],[Arbol]],Equipos!C:F, 2, FALSE)="Cortar",1,0))</f>
        <v>0</v>
      </c>
      <c r="AI733" s="167">
        <f t="array" aca="1" ref="AI733" ca="1">SUM(1*(NumCoupes=B733))</f>
        <v>2</v>
      </c>
    </row>
    <row r="734" spans="2:35">
      <c r="B734" s="154"/>
      <c r="C734" s="155"/>
      <c r="D734" s="156"/>
      <c r="E734" s="157"/>
      <c r="F734" s="158"/>
      <c r="G734" s="159"/>
      <c r="H734" s="154"/>
      <c r="I734" s="155"/>
      <c r="J734" s="156"/>
      <c r="K734" s="156"/>
      <c r="L734" s="154"/>
      <c r="M734" s="154"/>
      <c r="N734" s="154"/>
      <c r="O734" s="155"/>
      <c r="P734" s="160"/>
      <c r="Q734" s="154"/>
      <c r="R734" s="154"/>
      <c r="S734" s="154"/>
      <c r="T734" s="158"/>
      <c r="U734" s="159"/>
      <c r="V734" s="161"/>
      <c r="W734" s="161"/>
      <c r="X734" s="161"/>
      <c r="Y734" s="161"/>
      <c r="Z734" s="162">
        <f t="shared" si="33"/>
        <v>0</v>
      </c>
      <c r="AA734" s="163">
        <f t="shared" si="34"/>
        <v>0</v>
      </c>
      <c r="AB734" s="431">
        <f>(3.14/4)*(Trees[[#This Row],[Diam]]/100)^2</f>
        <v>0</v>
      </c>
      <c r="AC734" s="164">
        <f>Trees[[#This Row],[Volumen]]</f>
        <v>0</v>
      </c>
      <c r="AD734" s="165" t="str">
        <f t="shared" si="35"/>
        <v>D</v>
      </c>
      <c r="AE734" s="166">
        <f>Industrias!S737</f>
        <v>0</v>
      </c>
      <c r="AF734" s="167" cm="1">
        <f t="array" ref="AF734">NoteEcolo(U734)</f>
        <v>0</v>
      </c>
      <c r="AG734" s="167">
        <f>PI()*(Trees[[#This Row],[Diam]]/2)^2</f>
        <v>0</v>
      </c>
      <c r="AH734" s="167">
        <f>IF(ISNA(IF(VLOOKUP(Trees[[#This Row],[Arbol]],Equipos!C:F, 2, FALSE)="Cortar",1,0)),0, IF(VLOOKUP(Trees[[#This Row],[Arbol]],Equipos!C:F, 2, FALSE)="Cortar",1,0))</f>
        <v>0</v>
      </c>
      <c r="AI734" s="167">
        <f t="array" aca="1" ref="AI734" ca="1">SUM(1*(NumCoupes=B734))</f>
        <v>2</v>
      </c>
    </row>
    <row r="735" spans="2:35">
      <c r="B735" s="154"/>
      <c r="C735" s="155"/>
      <c r="D735" s="156"/>
      <c r="E735" s="157"/>
      <c r="F735" s="158"/>
      <c r="G735" s="159"/>
      <c r="H735" s="154"/>
      <c r="I735" s="155"/>
      <c r="J735" s="156"/>
      <c r="K735" s="156"/>
      <c r="L735" s="154"/>
      <c r="M735" s="154"/>
      <c r="N735" s="154"/>
      <c r="O735" s="155"/>
      <c r="P735" s="160"/>
      <c r="Q735" s="154"/>
      <c r="R735" s="154"/>
      <c r="S735" s="154"/>
      <c r="T735" s="158"/>
      <c r="U735" s="159"/>
      <c r="V735" s="161"/>
      <c r="W735" s="161"/>
      <c r="X735" s="161"/>
      <c r="Y735" s="161"/>
      <c r="Z735" s="162">
        <f t="shared" si="33"/>
        <v>0</v>
      </c>
      <c r="AA735" s="163">
        <f t="shared" si="34"/>
        <v>0</v>
      </c>
      <c r="AB735" s="431">
        <f>(3.14/4)*(Trees[[#This Row],[Diam]]/100)^2</f>
        <v>0</v>
      </c>
      <c r="AC735" s="164">
        <f>Trees[[#This Row],[Volumen]]</f>
        <v>0</v>
      </c>
      <c r="AD735" s="165" t="str">
        <f t="shared" si="35"/>
        <v>D</v>
      </c>
      <c r="AE735" s="166">
        <f>Industrias!S738</f>
        <v>0</v>
      </c>
      <c r="AF735" s="167" cm="1">
        <f t="array" ref="AF735">NoteEcolo(U735)</f>
        <v>0</v>
      </c>
      <c r="AG735" s="167">
        <f>PI()*(Trees[[#This Row],[Diam]]/2)^2</f>
        <v>0</v>
      </c>
      <c r="AH735" s="167">
        <f>IF(ISNA(IF(VLOOKUP(Trees[[#This Row],[Arbol]],Equipos!C:F, 2, FALSE)="Cortar",1,0)),0, IF(VLOOKUP(Trees[[#This Row],[Arbol]],Equipos!C:F, 2, FALSE)="Cortar",1,0))</f>
        <v>0</v>
      </c>
      <c r="AI735" s="167">
        <f t="array" aca="1" ref="AI735" ca="1">SUM(1*(NumCoupes=B735))</f>
        <v>2</v>
      </c>
    </row>
    <row r="736" spans="2:35">
      <c r="B736" s="154"/>
      <c r="C736" s="155"/>
      <c r="D736" s="156"/>
      <c r="E736" s="157"/>
      <c r="F736" s="158"/>
      <c r="G736" s="159"/>
      <c r="H736" s="154"/>
      <c r="I736" s="155"/>
      <c r="J736" s="156"/>
      <c r="K736" s="156"/>
      <c r="L736" s="154"/>
      <c r="M736" s="154"/>
      <c r="N736" s="154"/>
      <c r="O736" s="155"/>
      <c r="P736" s="160"/>
      <c r="Q736" s="154"/>
      <c r="R736" s="154"/>
      <c r="S736" s="154"/>
      <c r="T736" s="158"/>
      <c r="U736" s="159"/>
      <c r="V736" s="161"/>
      <c r="W736" s="161"/>
      <c r="X736" s="161"/>
      <c r="Y736" s="161"/>
      <c r="Z736" s="162">
        <f t="shared" si="33"/>
        <v>0</v>
      </c>
      <c r="AA736" s="163">
        <f t="shared" si="34"/>
        <v>0</v>
      </c>
      <c r="AB736" s="431">
        <f>(3.14/4)*(Trees[[#This Row],[Diam]]/100)^2</f>
        <v>0</v>
      </c>
      <c r="AC736" s="164">
        <f>Trees[[#This Row],[Volumen]]</f>
        <v>0</v>
      </c>
      <c r="AD736" s="165" t="str">
        <f t="shared" si="35"/>
        <v>D</v>
      </c>
      <c r="AE736" s="166">
        <f>Industrias!S739</f>
        <v>0</v>
      </c>
      <c r="AF736" s="167" cm="1">
        <f t="array" ref="AF736">NoteEcolo(U736)</f>
        <v>0</v>
      </c>
      <c r="AG736" s="167">
        <f>PI()*(Trees[[#This Row],[Diam]]/2)^2</f>
        <v>0</v>
      </c>
      <c r="AH736" s="167">
        <f>IF(ISNA(IF(VLOOKUP(Trees[[#This Row],[Arbol]],Equipos!C:F, 2, FALSE)="Cortar",1,0)),0, IF(VLOOKUP(Trees[[#This Row],[Arbol]],Equipos!C:F, 2, FALSE)="Cortar",1,0))</f>
        <v>0</v>
      </c>
      <c r="AI736" s="167">
        <f t="array" aca="1" ref="AI736" ca="1">SUM(1*(NumCoupes=B736))</f>
        <v>2</v>
      </c>
    </row>
    <row r="737" spans="2:35">
      <c r="B737" s="154"/>
      <c r="C737" s="155"/>
      <c r="D737" s="156"/>
      <c r="E737" s="157"/>
      <c r="F737" s="158"/>
      <c r="G737" s="159"/>
      <c r="H737" s="154"/>
      <c r="I737" s="155"/>
      <c r="J737" s="156"/>
      <c r="K737" s="156"/>
      <c r="L737" s="154"/>
      <c r="M737" s="154"/>
      <c r="N737" s="154"/>
      <c r="O737" s="155"/>
      <c r="P737" s="160"/>
      <c r="Q737" s="154"/>
      <c r="R737" s="154"/>
      <c r="S737" s="154"/>
      <c r="T737" s="158"/>
      <c r="U737" s="159"/>
      <c r="V737" s="161"/>
      <c r="W737" s="161"/>
      <c r="X737" s="161"/>
      <c r="Y737" s="161"/>
      <c r="Z737" s="162">
        <f t="shared" si="33"/>
        <v>0</v>
      </c>
      <c r="AA737" s="163">
        <f t="shared" si="34"/>
        <v>0</v>
      </c>
      <c r="AB737" s="431">
        <f>(3.14/4)*(Trees[[#This Row],[Diam]]/100)^2</f>
        <v>0</v>
      </c>
      <c r="AC737" s="164">
        <f>Trees[[#This Row],[Volumen]]</f>
        <v>0</v>
      </c>
      <c r="AD737" s="165" t="str">
        <f t="shared" si="35"/>
        <v>D</v>
      </c>
      <c r="AE737" s="166">
        <f>Industrias!S740</f>
        <v>0</v>
      </c>
      <c r="AF737" s="167" cm="1">
        <f t="array" ref="AF737">NoteEcolo(U737)</f>
        <v>0</v>
      </c>
      <c r="AG737" s="167">
        <f>PI()*(Trees[[#This Row],[Diam]]/2)^2</f>
        <v>0</v>
      </c>
      <c r="AH737" s="167">
        <f>IF(ISNA(IF(VLOOKUP(Trees[[#This Row],[Arbol]],Equipos!C:F, 2, FALSE)="Cortar",1,0)),0, IF(VLOOKUP(Trees[[#This Row],[Arbol]],Equipos!C:F, 2, FALSE)="Cortar",1,0))</f>
        <v>0</v>
      </c>
      <c r="AI737" s="167">
        <f t="array" aca="1" ref="AI737" ca="1">SUM(1*(NumCoupes=B737))</f>
        <v>2</v>
      </c>
    </row>
    <row r="738" spans="2:35">
      <c r="B738" s="154"/>
      <c r="C738" s="155"/>
      <c r="D738" s="156"/>
      <c r="E738" s="157"/>
      <c r="F738" s="158"/>
      <c r="G738" s="159"/>
      <c r="H738" s="154"/>
      <c r="I738" s="155"/>
      <c r="J738" s="156"/>
      <c r="K738" s="156"/>
      <c r="L738" s="154"/>
      <c r="M738" s="154"/>
      <c r="N738" s="154"/>
      <c r="O738" s="155"/>
      <c r="P738" s="160"/>
      <c r="Q738" s="154"/>
      <c r="R738" s="154"/>
      <c r="S738" s="154"/>
      <c r="T738" s="158"/>
      <c r="U738" s="159"/>
      <c r="V738" s="161"/>
      <c r="W738" s="161"/>
      <c r="X738" s="161"/>
      <c r="Y738" s="161"/>
      <c r="Z738" s="162">
        <f t="shared" si="33"/>
        <v>0</v>
      </c>
      <c r="AA738" s="163">
        <f t="shared" si="34"/>
        <v>0</v>
      </c>
      <c r="AB738" s="431">
        <f>(3.14/4)*(Trees[[#This Row],[Diam]]/100)^2</f>
        <v>0</v>
      </c>
      <c r="AC738" s="164">
        <f>Trees[[#This Row],[Volumen]]</f>
        <v>0</v>
      </c>
      <c r="AD738" s="165" t="str">
        <f t="shared" si="35"/>
        <v>D</v>
      </c>
      <c r="AE738" s="166">
        <f>Industrias!S741</f>
        <v>0</v>
      </c>
      <c r="AF738" s="167" cm="1">
        <f t="array" ref="AF738">NoteEcolo(U738)</f>
        <v>0</v>
      </c>
      <c r="AG738" s="167">
        <f>PI()*(Trees[[#This Row],[Diam]]/2)^2</f>
        <v>0</v>
      </c>
      <c r="AH738" s="167">
        <f>IF(ISNA(IF(VLOOKUP(Trees[[#This Row],[Arbol]],Equipos!C:F, 2, FALSE)="Cortar",1,0)),0, IF(VLOOKUP(Trees[[#This Row],[Arbol]],Equipos!C:F, 2, FALSE)="Cortar",1,0))</f>
        <v>0</v>
      </c>
      <c r="AI738" s="167">
        <f t="array" aca="1" ref="AI738" ca="1">SUM(1*(NumCoupes=B738))</f>
        <v>2</v>
      </c>
    </row>
    <row r="739" spans="2:35">
      <c r="B739" s="154"/>
      <c r="C739" s="155"/>
      <c r="D739" s="156"/>
      <c r="E739" s="157"/>
      <c r="F739" s="158"/>
      <c r="G739" s="159"/>
      <c r="H739" s="154"/>
      <c r="I739" s="155"/>
      <c r="J739" s="156"/>
      <c r="K739" s="156"/>
      <c r="L739" s="154"/>
      <c r="M739" s="154"/>
      <c r="N739" s="154"/>
      <c r="O739" s="155"/>
      <c r="P739" s="160"/>
      <c r="Q739" s="154"/>
      <c r="R739" s="154"/>
      <c r="S739" s="154"/>
      <c r="T739" s="158"/>
      <c r="U739" s="159"/>
      <c r="V739" s="161"/>
      <c r="W739" s="161"/>
      <c r="X739" s="161"/>
      <c r="Y739" s="161"/>
      <c r="Z739" s="162">
        <f t="shared" si="33"/>
        <v>0</v>
      </c>
      <c r="AA739" s="163">
        <f t="shared" si="34"/>
        <v>0</v>
      </c>
      <c r="AB739" s="431">
        <f>(3.14/4)*(Trees[[#This Row],[Diam]]/100)^2</f>
        <v>0</v>
      </c>
      <c r="AC739" s="164">
        <f>Trees[[#This Row],[Volumen]]</f>
        <v>0</v>
      </c>
      <c r="AD739" s="165" t="str">
        <f t="shared" si="35"/>
        <v>D</v>
      </c>
      <c r="AE739" s="166">
        <f>Industrias!S742</f>
        <v>0</v>
      </c>
      <c r="AF739" s="167" cm="1">
        <f t="array" ref="AF739">NoteEcolo(U739)</f>
        <v>0</v>
      </c>
      <c r="AG739" s="167">
        <f>PI()*(Trees[[#This Row],[Diam]]/2)^2</f>
        <v>0</v>
      </c>
      <c r="AH739" s="167">
        <f>IF(ISNA(IF(VLOOKUP(Trees[[#This Row],[Arbol]],Equipos!C:F, 2, FALSE)="Cortar",1,0)),0, IF(VLOOKUP(Trees[[#This Row],[Arbol]],Equipos!C:F, 2, FALSE)="Cortar",1,0))</f>
        <v>0</v>
      </c>
      <c r="AI739" s="167">
        <f t="array" aca="1" ref="AI739" ca="1">SUM(1*(NumCoupes=B739))</f>
        <v>2</v>
      </c>
    </row>
    <row r="740" spans="2:35">
      <c r="B740" s="154"/>
      <c r="C740" s="155"/>
      <c r="D740" s="156"/>
      <c r="E740" s="157"/>
      <c r="F740" s="158"/>
      <c r="G740" s="159"/>
      <c r="H740" s="154"/>
      <c r="I740" s="155"/>
      <c r="J740" s="156"/>
      <c r="K740" s="156"/>
      <c r="L740" s="154"/>
      <c r="M740" s="154"/>
      <c r="N740" s="154"/>
      <c r="O740" s="155"/>
      <c r="P740" s="160"/>
      <c r="Q740" s="154"/>
      <c r="R740" s="154"/>
      <c r="S740" s="154"/>
      <c r="T740" s="158"/>
      <c r="U740" s="159"/>
      <c r="V740" s="161"/>
      <c r="W740" s="161"/>
      <c r="X740" s="161"/>
      <c r="Y740" s="161"/>
      <c r="Z740" s="162">
        <f t="shared" si="33"/>
        <v>0</v>
      </c>
      <c r="AA740" s="163">
        <f t="shared" si="34"/>
        <v>0</v>
      </c>
      <c r="AB740" s="431">
        <f>(3.14/4)*(Trees[[#This Row],[Diam]]/100)^2</f>
        <v>0</v>
      </c>
      <c r="AC740" s="164">
        <f>Trees[[#This Row],[Volumen]]</f>
        <v>0</v>
      </c>
      <c r="AD740" s="165" t="str">
        <f t="shared" si="35"/>
        <v>D</v>
      </c>
      <c r="AE740" s="166">
        <f>Industrias!S743</f>
        <v>0</v>
      </c>
      <c r="AF740" s="167" cm="1">
        <f t="array" ref="AF740">NoteEcolo(U740)</f>
        <v>0</v>
      </c>
      <c r="AG740" s="167">
        <f>PI()*(Trees[[#This Row],[Diam]]/2)^2</f>
        <v>0</v>
      </c>
      <c r="AH740" s="167">
        <f>IF(ISNA(IF(VLOOKUP(Trees[[#This Row],[Arbol]],Equipos!C:F, 2, FALSE)="Cortar",1,0)),0, IF(VLOOKUP(Trees[[#This Row],[Arbol]],Equipos!C:F, 2, FALSE)="Cortar",1,0))</f>
        <v>0</v>
      </c>
      <c r="AI740" s="167">
        <f t="array" aca="1" ref="AI740" ca="1">SUM(1*(NumCoupes=B740))</f>
        <v>2</v>
      </c>
    </row>
    <row r="741" spans="2:35">
      <c r="B741" s="154"/>
      <c r="C741" s="155"/>
      <c r="D741" s="156"/>
      <c r="E741" s="157"/>
      <c r="F741" s="158"/>
      <c r="G741" s="159"/>
      <c r="H741" s="154"/>
      <c r="I741" s="155"/>
      <c r="J741" s="156"/>
      <c r="K741" s="156"/>
      <c r="L741" s="154"/>
      <c r="M741" s="154"/>
      <c r="N741" s="154"/>
      <c r="O741" s="155"/>
      <c r="P741" s="160"/>
      <c r="Q741" s="154"/>
      <c r="R741" s="154"/>
      <c r="S741" s="154"/>
      <c r="T741" s="158"/>
      <c r="U741" s="159"/>
      <c r="V741" s="161"/>
      <c r="W741" s="161"/>
      <c r="X741" s="161"/>
      <c r="Y741" s="161"/>
      <c r="Z741" s="162">
        <f t="shared" si="33"/>
        <v>0</v>
      </c>
      <c r="AA741" s="163">
        <f t="shared" si="34"/>
        <v>0</v>
      </c>
      <c r="AB741" s="431">
        <f>(3.14/4)*(Trees[[#This Row],[Diam]]/100)^2</f>
        <v>0</v>
      </c>
      <c r="AC741" s="164">
        <f>Trees[[#This Row],[Volumen]]</f>
        <v>0</v>
      </c>
      <c r="AD741" s="165" t="str">
        <f t="shared" si="35"/>
        <v>D</v>
      </c>
      <c r="AE741" s="166">
        <f>Industrias!S744</f>
        <v>0</v>
      </c>
      <c r="AF741" s="167" cm="1">
        <f t="array" ref="AF741">NoteEcolo(U741)</f>
        <v>0</v>
      </c>
      <c r="AG741" s="167">
        <f>PI()*(Trees[[#This Row],[Diam]]/2)^2</f>
        <v>0</v>
      </c>
      <c r="AH741" s="167">
        <f>IF(ISNA(IF(VLOOKUP(Trees[[#This Row],[Arbol]],Equipos!C:F, 2, FALSE)="Cortar",1,0)),0, IF(VLOOKUP(Trees[[#This Row],[Arbol]],Equipos!C:F, 2, FALSE)="Cortar",1,0))</f>
        <v>0</v>
      </c>
      <c r="AI741" s="167">
        <f t="array" aca="1" ref="AI741" ca="1">SUM(1*(NumCoupes=B741))</f>
        <v>2</v>
      </c>
    </row>
    <row r="742" spans="2:35">
      <c r="B742" s="154"/>
      <c r="C742" s="155"/>
      <c r="D742" s="156"/>
      <c r="E742" s="157"/>
      <c r="F742" s="158"/>
      <c r="G742" s="159"/>
      <c r="H742" s="154"/>
      <c r="I742" s="155"/>
      <c r="J742" s="156"/>
      <c r="K742" s="156"/>
      <c r="L742" s="154"/>
      <c r="M742" s="154"/>
      <c r="N742" s="154"/>
      <c r="O742" s="155"/>
      <c r="P742" s="160"/>
      <c r="Q742" s="154"/>
      <c r="R742" s="154"/>
      <c r="S742" s="154"/>
      <c r="T742" s="158"/>
      <c r="U742" s="159"/>
      <c r="V742" s="161"/>
      <c r="W742" s="161"/>
      <c r="X742" s="161"/>
      <c r="Y742" s="161"/>
      <c r="Z742" s="162">
        <f t="shared" si="33"/>
        <v>0</v>
      </c>
      <c r="AA742" s="163">
        <f t="shared" si="34"/>
        <v>0</v>
      </c>
      <c r="AB742" s="431">
        <f>(3.14/4)*(Trees[[#This Row],[Diam]]/100)^2</f>
        <v>0</v>
      </c>
      <c r="AC742" s="164">
        <f>Trees[[#This Row],[Volumen]]</f>
        <v>0</v>
      </c>
      <c r="AD742" s="165" t="str">
        <f t="shared" si="35"/>
        <v>D</v>
      </c>
      <c r="AE742" s="166">
        <f>Industrias!S745</f>
        <v>0</v>
      </c>
      <c r="AF742" s="167" cm="1">
        <f t="array" ref="AF742">NoteEcolo(U742)</f>
        <v>0</v>
      </c>
      <c r="AG742" s="167">
        <f>PI()*(Trees[[#This Row],[Diam]]/2)^2</f>
        <v>0</v>
      </c>
      <c r="AH742" s="167">
        <f>IF(ISNA(IF(VLOOKUP(Trees[[#This Row],[Arbol]],Equipos!C:F, 2, FALSE)="Cortar",1,0)),0, IF(VLOOKUP(Trees[[#This Row],[Arbol]],Equipos!C:F, 2, FALSE)="Cortar",1,0))</f>
        <v>0</v>
      </c>
      <c r="AI742" s="167">
        <f t="array" aca="1" ref="AI742" ca="1">SUM(1*(NumCoupes=B742))</f>
        <v>2</v>
      </c>
    </row>
    <row r="743" spans="2:35">
      <c r="B743" s="154"/>
      <c r="C743" s="155"/>
      <c r="D743" s="156"/>
      <c r="E743" s="157"/>
      <c r="F743" s="158"/>
      <c r="G743" s="159"/>
      <c r="H743" s="154"/>
      <c r="I743" s="155"/>
      <c r="J743" s="156"/>
      <c r="K743" s="156"/>
      <c r="L743" s="154"/>
      <c r="M743" s="154"/>
      <c r="N743" s="154"/>
      <c r="O743" s="155"/>
      <c r="P743" s="160"/>
      <c r="Q743" s="154"/>
      <c r="R743" s="154"/>
      <c r="S743" s="154"/>
      <c r="T743" s="158"/>
      <c r="U743" s="159"/>
      <c r="V743" s="161"/>
      <c r="W743" s="161"/>
      <c r="X743" s="161"/>
      <c r="Y743" s="161"/>
      <c r="Z743" s="162">
        <f t="shared" si="33"/>
        <v>0</v>
      </c>
      <c r="AA743" s="163">
        <f t="shared" si="34"/>
        <v>0</v>
      </c>
      <c r="AB743" s="431">
        <f>(3.14/4)*(Trees[[#This Row],[Diam]]/100)^2</f>
        <v>0</v>
      </c>
      <c r="AC743" s="164">
        <f>Trees[[#This Row],[Volumen]]</f>
        <v>0</v>
      </c>
      <c r="AD743" s="165" t="str">
        <f t="shared" si="35"/>
        <v>D</v>
      </c>
      <c r="AE743" s="166">
        <f>Industrias!S746</f>
        <v>0</v>
      </c>
      <c r="AF743" s="167" cm="1">
        <f t="array" ref="AF743">NoteEcolo(U743)</f>
        <v>0</v>
      </c>
      <c r="AG743" s="167">
        <f>PI()*(Trees[[#This Row],[Diam]]/2)^2</f>
        <v>0</v>
      </c>
      <c r="AH743" s="167">
        <f>IF(ISNA(IF(VLOOKUP(Trees[[#This Row],[Arbol]],Equipos!C:F, 2, FALSE)="Cortar",1,0)),0, IF(VLOOKUP(Trees[[#This Row],[Arbol]],Equipos!C:F, 2, FALSE)="Cortar",1,0))</f>
        <v>0</v>
      </c>
      <c r="AI743" s="167">
        <f t="array" aca="1" ref="AI743" ca="1">SUM(1*(NumCoupes=B743))</f>
        <v>2</v>
      </c>
    </row>
    <row r="744" spans="2:35">
      <c r="B744" s="154"/>
      <c r="C744" s="155"/>
      <c r="D744" s="156"/>
      <c r="E744" s="157"/>
      <c r="F744" s="158"/>
      <c r="G744" s="159"/>
      <c r="H744" s="154"/>
      <c r="I744" s="155"/>
      <c r="J744" s="156"/>
      <c r="K744" s="156"/>
      <c r="L744" s="154"/>
      <c r="M744" s="154"/>
      <c r="N744" s="154"/>
      <c r="O744" s="155"/>
      <c r="P744" s="160"/>
      <c r="Q744" s="154"/>
      <c r="R744" s="154"/>
      <c r="S744" s="154"/>
      <c r="T744" s="158"/>
      <c r="U744" s="159"/>
      <c r="V744" s="161"/>
      <c r="W744" s="161"/>
      <c r="X744" s="161"/>
      <c r="Y744" s="161"/>
      <c r="Z744" s="162">
        <f t="shared" si="33"/>
        <v>0</v>
      </c>
      <c r="AA744" s="163">
        <f t="shared" si="34"/>
        <v>0</v>
      </c>
      <c r="AB744" s="431">
        <f>(3.14/4)*(Trees[[#This Row],[Diam]]/100)^2</f>
        <v>0</v>
      </c>
      <c r="AC744" s="164">
        <f>Trees[[#This Row],[Volumen]]</f>
        <v>0</v>
      </c>
      <c r="AD744" s="165" t="str">
        <f t="shared" si="35"/>
        <v>D</v>
      </c>
      <c r="AE744" s="166">
        <f>Industrias!S747</f>
        <v>0</v>
      </c>
      <c r="AF744" s="167" cm="1">
        <f t="array" ref="AF744">NoteEcolo(U744)</f>
        <v>0</v>
      </c>
      <c r="AG744" s="167">
        <f>PI()*(Trees[[#This Row],[Diam]]/2)^2</f>
        <v>0</v>
      </c>
      <c r="AH744" s="167">
        <f>IF(ISNA(IF(VLOOKUP(Trees[[#This Row],[Arbol]],Equipos!C:F, 2, FALSE)="Cortar",1,0)),0, IF(VLOOKUP(Trees[[#This Row],[Arbol]],Equipos!C:F, 2, FALSE)="Cortar",1,0))</f>
        <v>0</v>
      </c>
      <c r="AI744" s="167">
        <f t="array" aca="1" ref="AI744" ca="1">SUM(1*(NumCoupes=B744))</f>
        <v>2</v>
      </c>
    </row>
    <row r="745" spans="2:35">
      <c r="B745" s="154"/>
      <c r="C745" s="155"/>
      <c r="D745" s="156"/>
      <c r="E745" s="157"/>
      <c r="F745" s="158"/>
      <c r="G745" s="159"/>
      <c r="H745" s="154"/>
      <c r="I745" s="155"/>
      <c r="J745" s="156"/>
      <c r="K745" s="156"/>
      <c r="L745" s="154"/>
      <c r="M745" s="154"/>
      <c r="N745" s="154"/>
      <c r="O745" s="155"/>
      <c r="P745" s="160"/>
      <c r="Q745" s="154"/>
      <c r="R745" s="154"/>
      <c r="S745" s="154"/>
      <c r="T745" s="158"/>
      <c r="U745" s="159"/>
      <c r="V745" s="161"/>
      <c r="W745" s="161"/>
      <c r="X745" s="161"/>
      <c r="Y745" s="161"/>
      <c r="Z745" s="162">
        <f t="shared" si="33"/>
        <v>0</v>
      </c>
      <c r="AA745" s="163">
        <f t="shared" si="34"/>
        <v>0</v>
      </c>
      <c r="AB745" s="431">
        <f>(3.14/4)*(Trees[[#This Row],[Diam]]/100)^2</f>
        <v>0</v>
      </c>
      <c r="AC745" s="164">
        <f>Trees[[#This Row],[Volumen]]</f>
        <v>0</v>
      </c>
      <c r="AD745" s="165" t="str">
        <f t="shared" si="35"/>
        <v>D</v>
      </c>
      <c r="AE745" s="166">
        <f>Industrias!S748</f>
        <v>0</v>
      </c>
      <c r="AF745" s="167" cm="1">
        <f t="array" ref="AF745">NoteEcolo(U745)</f>
        <v>0</v>
      </c>
      <c r="AG745" s="167">
        <f>PI()*(Trees[[#This Row],[Diam]]/2)^2</f>
        <v>0</v>
      </c>
      <c r="AH745" s="167">
        <f>IF(ISNA(IF(VLOOKUP(Trees[[#This Row],[Arbol]],Equipos!C:F, 2, FALSE)="Cortar",1,0)),0, IF(VLOOKUP(Trees[[#This Row],[Arbol]],Equipos!C:F, 2, FALSE)="Cortar",1,0))</f>
        <v>0</v>
      </c>
      <c r="AI745" s="167">
        <f t="array" aca="1" ref="AI745" ca="1">SUM(1*(NumCoupes=B745))</f>
        <v>2</v>
      </c>
    </row>
    <row r="746" spans="2:35">
      <c r="B746" s="154"/>
      <c r="C746" s="155"/>
      <c r="D746" s="156"/>
      <c r="E746" s="157"/>
      <c r="F746" s="158"/>
      <c r="G746" s="159"/>
      <c r="H746" s="154"/>
      <c r="I746" s="155"/>
      <c r="J746" s="156"/>
      <c r="K746" s="156"/>
      <c r="L746" s="154"/>
      <c r="M746" s="154"/>
      <c r="N746" s="154"/>
      <c r="O746" s="155"/>
      <c r="P746" s="160"/>
      <c r="Q746" s="154"/>
      <c r="R746" s="154"/>
      <c r="S746" s="154"/>
      <c r="T746" s="158"/>
      <c r="U746" s="159"/>
      <c r="V746" s="161"/>
      <c r="W746" s="161"/>
      <c r="X746" s="161"/>
      <c r="Y746" s="161"/>
      <c r="Z746" s="162">
        <f t="shared" si="33"/>
        <v>0</v>
      </c>
      <c r="AA746" s="163">
        <f t="shared" si="34"/>
        <v>0</v>
      </c>
      <c r="AB746" s="431">
        <f>(3.14/4)*(Trees[[#This Row],[Diam]]/100)^2</f>
        <v>0</v>
      </c>
      <c r="AC746" s="164">
        <f>Trees[[#This Row],[Volumen]]</f>
        <v>0</v>
      </c>
      <c r="AD746" s="165" t="str">
        <f t="shared" si="35"/>
        <v>D</v>
      </c>
      <c r="AE746" s="166">
        <f>Industrias!S749</f>
        <v>0</v>
      </c>
      <c r="AF746" s="167" cm="1">
        <f t="array" ref="AF746">NoteEcolo(U746)</f>
        <v>0</v>
      </c>
      <c r="AG746" s="167">
        <f>PI()*(Trees[[#This Row],[Diam]]/2)^2</f>
        <v>0</v>
      </c>
      <c r="AH746" s="167">
        <f>IF(ISNA(IF(VLOOKUP(Trees[[#This Row],[Arbol]],Equipos!C:F, 2, FALSE)="Cortar",1,0)),0, IF(VLOOKUP(Trees[[#This Row],[Arbol]],Equipos!C:F, 2, FALSE)="Cortar",1,0))</f>
        <v>0</v>
      </c>
      <c r="AI746" s="167">
        <f t="array" aca="1" ref="AI746" ca="1">SUM(1*(NumCoupes=B746))</f>
        <v>2</v>
      </c>
    </row>
    <row r="747" spans="2:35">
      <c r="B747" s="154"/>
      <c r="C747" s="155"/>
      <c r="D747" s="156"/>
      <c r="E747" s="157"/>
      <c r="F747" s="158"/>
      <c r="G747" s="159"/>
      <c r="H747" s="154"/>
      <c r="I747" s="155"/>
      <c r="J747" s="156"/>
      <c r="K747" s="156"/>
      <c r="L747" s="154"/>
      <c r="M747" s="154"/>
      <c r="N747" s="154"/>
      <c r="O747" s="155"/>
      <c r="P747" s="160"/>
      <c r="Q747" s="154"/>
      <c r="R747" s="154"/>
      <c r="S747" s="154"/>
      <c r="T747" s="158"/>
      <c r="U747" s="159"/>
      <c r="V747" s="161"/>
      <c r="W747" s="161"/>
      <c r="X747" s="161"/>
      <c r="Y747" s="161"/>
      <c r="Z747" s="162">
        <f t="shared" si="33"/>
        <v>0</v>
      </c>
      <c r="AA747" s="163">
        <f t="shared" si="34"/>
        <v>0</v>
      </c>
      <c r="AB747" s="431">
        <f>(3.14/4)*(Trees[[#This Row],[Diam]]/100)^2</f>
        <v>0</v>
      </c>
      <c r="AC747" s="164">
        <f>Trees[[#This Row],[Volumen]]</f>
        <v>0</v>
      </c>
      <c r="AD747" s="165" t="str">
        <f t="shared" si="35"/>
        <v>D</v>
      </c>
      <c r="AE747" s="166">
        <f>Industrias!S750</f>
        <v>0</v>
      </c>
      <c r="AF747" s="167" cm="1">
        <f t="array" ref="AF747">NoteEcolo(U747)</f>
        <v>0</v>
      </c>
      <c r="AG747" s="167">
        <f>PI()*(Trees[[#This Row],[Diam]]/2)^2</f>
        <v>0</v>
      </c>
      <c r="AH747" s="167">
        <f>IF(ISNA(IF(VLOOKUP(Trees[[#This Row],[Arbol]],Equipos!C:F, 2, FALSE)="Cortar",1,0)),0, IF(VLOOKUP(Trees[[#This Row],[Arbol]],Equipos!C:F, 2, FALSE)="Cortar",1,0))</f>
        <v>0</v>
      </c>
      <c r="AI747" s="167">
        <f t="array" aca="1" ref="AI747" ca="1">SUM(1*(NumCoupes=B747))</f>
        <v>2</v>
      </c>
    </row>
    <row r="748" spans="2:35">
      <c r="B748" s="154"/>
      <c r="C748" s="155"/>
      <c r="D748" s="156"/>
      <c r="E748" s="157"/>
      <c r="F748" s="158"/>
      <c r="G748" s="159"/>
      <c r="H748" s="154"/>
      <c r="I748" s="155"/>
      <c r="J748" s="156"/>
      <c r="K748" s="156"/>
      <c r="L748" s="154"/>
      <c r="M748" s="154"/>
      <c r="N748" s="154"/>
      <c r="O748" s="155"/>
      <c r="P748" s="160"/>
      <c r="Q748" s="154"/>
      <c r="R748" s="154"/>
      <c r="S748" s="154"/>
      <c r="T748" s="158"/>
      <c r="U748" s="159"/>
      <c r="V748" s="161"/>
      <c r="W748" s="161"/>
      <c r="X748" s="161"/>
      <c r="Y748" s="161"/>
      <c r="Z748" s="162">
        <f t="shared" si="33"/>
        <v>0</v>
      </c>
      <c r="AA748" s="163">
        <f t="shared" si="34"/>
        <v>0</v>
      </c>
      <c r="AB748" s="431">
        <f>(3.14/4)*(Trees[[#This Row],[Diam]]/100)^2</f>
        <v>0</v>
      </c>
      <c r="AC748" s="164">
        <f>Trees[[#This Row],[Volumen]]</f>
        <v>0</v>
      </c>
      <c r="AD748" s="165" t="str">
        <f t="shared" si="35"/>
        <v>D</v>
      </c>
      <c r="AE748" s="166">
        <f>Industrias!S751</f>
        <v>0</v>
      </c>
      <c r="AF748" s="167" cm="1">
        <f t="array" ref="AF748">NoteEcolo(U748)</f>
        <v>0</v>
      </c>
      <c r="AG748" s="167">
        <f>PI()*(Trees[[#This Row],[Diam]]/2)^2</f>
        <v>0</v>
      </c>
      <c r="AH748" s="167">
        <f>IF(ISNA(IF(VLOOKUP(Trees[[#This Row],[Arbol]],Equipos!C:F, 2, FALSE)="Cortar",1,0)),0, IF(VLOOKUP(Trees[[#This Row],[Arbol]],Equipos!C:F, 2, FALSE)="Cortar",1,0))</f>
        <v>0</v>
      </c>
      <c r="AI748" s="167">
        <f t="array" aca="1" ref="AI748" ca="1">SUM(1*(NumCoupes=B748))</f>
        <v>2</v>
      </c>
    </row>
    <row r="749" spans="2:35">
      <c r="B749" s="154"/>
      <c r="C749" s="155"/>
      <c r="D749" s="156"/>
      <c r="E749" s="157"/>
      <c r="F749" s="158"/>
      <c r="G749" s="159"/>
      <c r="H749" s="154"/>
      <c r="I749" s="155"/>
      <c r="J749" s="156"/>
      <c r="K749" s="156"/>
      <c r="L749" s="154"/>
      <c r="M749" s="154"/>
      <c r="N749" s="154"/>
      <c r="O749" s="155"/>
      <c r="P749" s="160"/>
      <c r="Q749" s="154"/>
      <c r="R749" s="154"/>
      <c r="S749" s="154"/>
      <c r="T749" s="158"/>
      <c r="U749" s="159"/>
      <c r="V749" s="161"/>
      <c r="W749" s="161"/>
      <c r="X749" s="161"/>
      <c r="Y749" s="161"/>
      <c r="Z749" s="162">
        <f t="shared" si="33"/>
        <v>0</v>
      </c>
      <c r="AA749" s="163">
        <f t="shared" si="34"/>
        <v>0</v>
      </c>
      <c r="AB749" s="431">
        <f>(3.14/4)*(Trees[[#This Row],[Diam]]/100)^2</f>
        <v>0</v>
      </c>
      <c r="AC749" s="164">
        <f>Trees[[#This Row],[Volumen]]</f>
        <v>0</v>
      </c>
      <c r="AD749" s="165" t="str">
        <f t="shared" si="35"/>
        <v>D</v>
      </c>
      <c r="AE749" s="166">
        <f>Industrias!S752</f>
        <v>0</v>
      </c>
      <c r="AF749" s="167" cm="1">
        <f t="array" ref="AF749">NoteEcolo(U749)</f>
        <v>0</v>
      </c>
      <c r="AG749" s="167">
        <f>PI()*(Trees[[#This Row],[Diam]]/2)^2</f>
        <v>0</v>
      </c>
      <c r="AH749" s="167">
        <f>IF(ISNA(IF(VLOOKUP(Trees[[#This Row],[Arbol]],Equipos!C:F, 2, FALSE)="Cortar",1,0)),0, IF(VLOOKUP(Trees[[#This Row],[Arbol]],Equipos!C:F, 2, FALSE)="Cortar",1,0))</f>
        <v>0</v>
      </c>
      <c r="AI749" s="167">
        <f t="array" aca="1" ref="AI749" ca="1">SUM(1*(NumCoupes=B749))</f>
        <v>2</v>
      </c>
    </row>
    <row r="750" spans="2:35">
      <c r="B750" s="154"/>
      <c r="C750" s="155"/>
      <c r="D750" s="156"/>
      <c r="E750" s="157"/>
      <c r="F750" s="158"/>
      <c r="G750" s="159"/>
      <c r="H750" s="154"/>
      <c r="I750" s="155"/>
      <c r="J750" s="156"/>
      <c r="K750" s="156"/>
      <c r="L750" s="154"/>
      <c r="M750" s="154"/>
      <c r="N750" s="154"/>
      <c r="O750" s="155"/>
      <c r="P750" s="160"/>
      <c r="Q750" s="154"/>
      <c r="R750" s="154"/>
      <c r="S750" s="154"/>
      <c r="T750" s="158"/>
      <c r="U750" s="159"/>
      <c r="V750" s="161"/>
      <c r="W750" s="161"/>
      <c r="X750" s="161"/>
      <c r="Y750" s="161"/>
      <c r="Z750" s="162">
        <f t="shared" si="33"/>
        <v>0</v>
      </c>
      <c r="AA750" s="163">
        <f t="shared" si="34"/>
        <v>0</v>
      </c>
      <c r="AB750" s="431">
        <f>(3.14/4)*(Trees[[#This Row],[Diam]]/100)^2</f>
        <v>0</v>
      </c>
      <c r="AC750" s="164">
        <f>Trees[[#This Row],[Volumen]]</f>
        <v>0</v>
      </c>
      <c r="AD750" s="165" t="str">
        <f t="shared" si="35"/>
        <v>D</v>
      </c>
      <c r="AE750" s="166">
        <f>Industrias!S753</f>
        <v>0</v>
      </c>
      <c r="AF750" s="167" cm="1">
        <f t="array" ref="AF750">NoteEcolo(U750)</f>
        <v>0</v>
      </c>
      <c r="AG750" s="167">
        <f>PI()*(Trees[[#This Row],[Diam]]/2)^2</f>
        <v>0</v>
      </c>
      <c r="AH750" s="167">
        <f>IF(ISNA(IF(VLOOKUP(Trees[[#This Row],[Arbol]],Equipos!C:F, 2, FALSE)="Cortar",1,0)),0, IF(VLOOKUP(Trees[[#This Row],[Arbol]],Equipos!C:F, 2, FALSE)="Cortar",1,0))</f>
        <v>0</v>
      </c>
      <c r="AI750" s="167">
        <f t="array" aca="1" ref="AI750" ca="1">SUM(1*(NumCoupes=B750))</f>
        <v>2</v>
      </c>
    </row>
    <row r="751" spans="2:35">
      <c r="B751" s="154"/>
      <c r="C751" s="155"/>
      <c r="D751" s="156"/>
      <c r="E751" s="157"/>
      <c r="F751" s="158"/>
      <c r="G751" s="159"/>
      <c r="H751" s="154"/>
      <c r="I751" s="155"/>
      <c r="J751" s="156"/>
      <c r="K751" s="156"/>
      <c r="L751" s="154"/>
      <c r="M751" s="154"/>
      <c r="N751" s="154"/>
      <c r="O751" s="155"/>
      <c r="P751" s="160"/>
      <c r="Q751" s="154"/>
      <c r="R751" s="154"/>
      <c r="S751" s="154"/>
      <c r="T751" s="158"/>
      <c r="U751" s="159"/>
      <c r="V751" s="161"/>
      <c r="W751" s="161"/>
      <c r="X751" s="161"/>
      <c r="Y751" s="161"/>
      <c r="Z751" s="162">
        <f t="shared" si="33"/>
        <v>0</v>
      </c>
      <c r="AA751" s="163">
        <f t="shared" si="34"/>
        <v>0</v>
      </c>
      <c r="AB751" s="431">
        <f>(3.14/4)*(Trees[[#This Row],[Diam]]/100)^2</f>
        <v>0</v>
      </c>
      <c r="AC751" s="164">
        <f>Trees[[#This Row],[Volumen]]</f>
        <v>0</v>
      </c>
      <c r="AD751" s="165" t="str">
        <f t="shared" si="35"/>
        <v>D</v>
      </c>
      <c r="AE751" s="166">
        <f>Industrias!S754</f>
        <v>0</v>
      </c>
      <c r="AF751" s="167" cm="1">
        <f t="array" ref="AF751">NoteEcolo(U751)</f>
        <v>0</v>
      </c>
      <c r="AG751" s="167">
        <f>PI()*(Trees[[#This Row],[Diam]]/2)^2</f>
        <v>0</v>
      </c>
      <c r="AH751" s="167">
        <f>IF(ISNA(IF(VLOOKUP(Trees[[#This Row],[Arbol]],Equipos!C:F, 2, FALSE)="Cortar",1,0)),0, IF(VLOOKUP(Trees[[#This Row],[Arbol]],Equipos!C:F, 2, FALSE)="Cortar",1,0))</f>
        <v>0</v>
      </c>
      <c r="AI751" s="167">
        <f t="array" aca="1" ref="AI751" ca="1">SUM(1*(NumCoupes=B751))</f>
        <v>2</v>
      </c>
    </row>
    <row r="752" spans="2:35">
      <c r="B752" s="154"/>
      <c r="C752" s="155"/>
      <c r="D752" s="156"/>
      <c r="E752" s="157"/>
      <c r="F752" s="158"/>
      <c r="G752" s="159"/>
      <c r="H752" s="154"/>
      <c r="I752" s="155"/>
      <c r="J752" s="156"/>
      <c r="K752" s="156"/>
      <c r="L752" s="154"/>
      <c r="M752" s="154"/>
      <c r="N752" s="154"/>
      <c r="O752" s="155"/>
      <c r="P752" s="160"/>
      <c r="Q752" s="154"/>
      <c r="R752" s="154"/>
      <c r="S752" s="154"/>
      <c r="T752" s="158"/>
      <c r="U752" s="159"/>
      <c r="V752" s="161"/>
      <c r="W752" s="161"/>
      <c r="X752" s="161"/>
      <c r="Y752" s="161"/>
      <c r="Z752" s="162">
        <f t="shared" si="33"/>
        <v>0</v>
      </c>
      <c r="AA752" s="163">
        <f t="shared" si="34"/>
        <v>0</v>
      </c>
      <c r="AB752" s="431">
        <f>(3.14/4)*(Trees[[#This Row],[Diam]]/100)^2</f>
        <v>0</v>
      </c>
      <c r="AC752" s="164">
        <f>Trees[[#This Row],[Volumen]]</f>
        <v>0</v>
      </c>
      <c r="AD752" s="165" t="str">
        <f t="shared" si="35"/>
        <v>D</v>
      </c>
      <c r="AE752" s="166">
        <f>Industrias!S755</f>
        <v>0</v>
      </c>
      <c r="AF752" s="167" cm="1">
        <f t="array" ref="AF752">NoteEcolo(U752)</f>
        <v>0</v>
      </c>
      <c r="AG752" s="167">
        <f>PI()*(Trees[[#This Row],[Diam]]/2)^2</f>
        <v>0</v>
      </c>
      <c r="AH752" s="167">
        <f>IF(ISNA(IF(VLOOKUP(Trees[[#This Row],[Arbol]],Equipos!C:F, 2, FALSE)="Cortar",1,0)),0, IF(VLOOKUP(Trees[[#This Row],[Arbol]],Equipos!C:F, 2, FALSE)="Cortar",1,0))</f>
        <v>0</v>
      </c>
      <c r="AI752" s="167">
        <f t="array" aca="1" ref="AI752" ca="1">SUM(1*(NumCoupes=B752))</f>
        <v>2</v>
      </c>
    </row>
    <row r="753" spans="2:35">
      <c r="B753" s="154"/>
      <c r="C753" s="155"/>
      <c r="D753" s="156"/>
      <c r="E753" s="157"/>
      <c r="F753" s="158"/>
      <c r="G753" s="159"/>
      <c r="H753" s="154"/>
      <c r="I753" s="155"/>
      <c r="J753" s="156"/>
      <c r="K753" s="156"/>
      <c r="L753" s="154"/>
      <c r="M753" s="154"/>
      <c r="N753" s="154"/>
      <c r="O753" s="155"/>
      <c r="P753" s="160"/>
      <c r="Q753" s="154"/>
      <c r="R753" s="154"/>
      <c r="S753" s="154"/>
      <c r="T753" s="158"/>
      <c r="U753" s="159"/>
      <c r="V753" s="161"/>
      <c r="W753" s="161"/>
      <c r="X753" s="161"/>
      <c r="Y753" s="161"/>
      <c r="Z753" s="162">
        <f t="shared" si="33"/>
        <v>0</v>
      </c>
      <c r="AA753" s="163">
        <f t="shared" si="34"/>
        <v>0</v>
      </c>
      <c r="AB753" s="431">
        <f>(3.14/4)*(Trees[[#This Row],[Diam]]/100)^2</f>
        <v>0</v>
      </c>
      <c r="AC753" s="164">
        <f>Trees[[#This Row],[Volumen]]</f>
        <v>0</v>
      </c>
      <c r="AD753" s="165" t="str">
        <f t="shared" si="35"/>
        <v>D</v>
      </c>
      <c r="AE753" s="166">
        <f>Industrias!S756</f>
        <v>0</v>
      </c>
      <c r="AF753" s="167" cm="1">
        <f t="array" ref="AF753">NoteEcolo(U753)</f>
        <v>0</v>
      </c>
      <c r="AG753" s="167">
        <f>PI()*(Trees[[#This Row],[Diam]]/2)^2</f>
        <v>0</v>
      </c>
      <c r="AH753" s="167">
        <f>IF(ISNA(IF(VLOOKUP(Trees[[#This Row],[Arbol]],Equipos!C:F, 2, FALSE)="Cortar",1,0)),0, IF(VLOOKUP(Trees[[#This Row],[Arbol]],Equipos!C:F, 2, FALSE)="Cortar",1,0))</f>
        <v>0</v>
      </c>
      <c r="AI753" s="167">
        <f t="array" aca="1" ref="AI753" ca="1">SUM(1*(NumCoupes=B753))</f>
        <v>2</v>
      </c>
    </row>
    <row r="754" spans="2:35">
      <c r="B754" s="154"/>
      <c r="C754" s="155"/>
      <c r="D754" s="156"/>
      <c r="E754" s="157"/>
      <c r="F754" s="158"/>
      <c r="G754" s="159"/>
      <c r="H754" s="154"/>
      <c r="I754" s="155"/>
      <c r="J754" s="156"/>
      <c r="K754" s="156"/>
      <c r="L754" s="154"/>
      <c r="M754" s="154"/>
      <c r="N754" s="154"/>
      <c r="O754" s="155"/>
      <c r="P754" s="160"/>
      <c r="Q754" s="154"/>
      <c r="R754" s="154"/>
      <c r="S754" s="154"/>
      <c r="T754" s="158"/>
      <c r="U754" s="159"/>
      <c r="V754" s="161"/>
      <c r="W754" s="161"/>
      <c r="X754" s="161"/>
      <c r="Y754" s="161"/>
      <c r="Z754" s="162">
        <f t="shared" si="33"/>
        <v>0</v>
      </c>
      <c r="AA754" s="163">
        <f t="shared" si="34"/>
        <v>0</v>
      </c>
      <c r="AB754" s="431">
        <f>(3.14/4)*(Trees[[#This Row],[Diam]]/100)^2</f>
        <v>0</v>
      </c>
      <c r="AC754" s="164">
        <f>Trees[[#This Row],[Volumen]]</f>
        <v>0</v>
      </c>
      <c r="AD754" s="165" t="str">
        <f t="shared" si="35"/>
        <v>D</v>
      </c>
      <c r="AE754" s="166">
        <f>Industrias!S757</f>
        <v>0</v>
      </c>
      <c r="AF754" s="167" cm="1">
        <f t="array" ref="AF754">NoteEcolo(U754)</f>
        <v>0</v>
      </c>
      <c r="AG754" s="167">
        <f>PI()*(Trees[[#This Row],[Diam]]/2)^2</f>
        <v>0</v>
      </c>
      <c r="AH754" s="167">
        <f>IF(ISNA(IF(VLOOKUP(Trees[[#This Row],[Arbol]],Equipos!C:F, 2, FALSE)="Cortar",1,0)),0, IF(VLOOKUP(Trees[[#This Row],[Arbol]],Equipos!C:F, 2, FALSE)="Cortar",1,0))</f>
        <v>0</v>
      </c>
      <c r="AI754" s="167">
        <f t="array" aca="1" ref="AI754" ca="1">SUM(1*(NumCoupes=B754))</f>
        <v>2</v>
      </c>
    </row>
    <row r="755" spans="2:35">
      <c r="B755" s="154"/>
      <c r="C755" s="155"/>
      <c r="D755" s="156"/>
      <c r="E755" s="157"/>
      <c r="F755" s="158"/>
      <c r="G755" s="159"/>
      <c r="H755" s="154"/>
      <c r="I755" s="155"/>
      <c r="J755" s="156"/>
      <c r="K755" s="156"/>
      <c r="L755" s="154"/>
      <c r="M755" s="154"/>
      <c r="N755" s="154"/>
      <c r="O755" s="155"/>
      <c r="P755" s="160"/>
      <c r="Q755" s="154"/>
      <c r="R755" s="154"/>
      <c r="S755" s="154"/>
      <c r="T755" s="158"/>
      <c r="U755" s="159"/>
      <c r="V755" s="161"/>
      <c r="W755" s="161"/>
      <c r="X755" s="161"/>
      <c r="Y755" s="161"/>
      <c r="Z755" s="162">
        <f t="shared" si="33"/>
        <v>0</v>
      </c>
      <c r="AA755" s="163">
        <f t="shared" si="34"/>
        <v>0</v>
      </c>
      <c r="AB755" s="431">
        <f>(3.14/4)*(Trees[[#This Row],[Diam]]/100)^2</f>
        <v>0</v>
      </c>
      <c r="AC755" s="164">
        <f>Trees[[#This Row],[Volumen]]</f>
        <v>0</v>
      </c>
      <c r="AD755" s="165" t="str">
        <f t="shared" si="35"/>
        <v>D</v>
      </c>
      <c r="AE755" s="166">
        <f>Industrias!S758</f>
        <v>0</v>
      </c>
      <c r="AF755" s="167" cm="1">
        <f t="array" ref="AF755">NoteEcolo(U755)</f>
        <v>0</v>
      </c>
      <c r="AG755" s="167">
        <f>PI()*(Trees[[#This Row],[Diam]]/2)^2</f>
        <v>0</v>
      </c>
      <c r="AH755" s="167">
        <f>IF(ISNA(IF(VLOOKUP(Trees[[#This Row],[Arbol]],Equipos!C:F, 2, FALSE)="Cortar",1,0)),0, IF(VLOOKUP(Trees[[#This Row],[Arbol]],Equipos!C:F, 2, FALSE)="Cortar",1,0))</f>
        <v>0</v>
      </c>
      <c r="AI755" s="167">
        <f t="array" aca="1" ref="AI755" ca="1">SUM(1*(NumCoupes=B755))</f>
        <v>2</v>
      </c>
    </row>
    <row r="756" spans="2:35">
      <c r="B756" s="154"/>
      <c r="C756" s="155"/>
      <c r="D756" s="156"/>
      <c r="E756" s="157"/>
      <c r="F756" s="158"/>
      <c r="G756" s="159"/>
      <c r="H756" s="154"/>
      <c r="I756" s="155"/>
      <c r="J756" s="156"/>
      <c r="K756" s="156"/>
      <c r="L756" s="154"/>
      <c r="M756" s="154"/>
      <c r="N756" s="154"/>
      <c r="O756" s="155"/>
      <c r="P756" s="160"/>
      <c r="Q756" s="154"/>
      <c r="R756" s="154"/>
      <c r="S756" s="154"/>
      <c r="T756" s="158"/>
      <c r="U756" s="159"/>
      <c r="V756" s="161"/>
      <c r="W756" s="161"/>
      <c r="X756" s="161"/>
      <c r="Y756" s="161"/>
      <c r="Z756" s="162">
        <f t="shared" si="33"/>
        <v>0</v>
      </c>
      <c r="AA756" s="163">
        <f t="shared" si="34"/>
        <v>0</v>
      </c>
      <c r="AB756" s="431">
        <f>(3.14/4)*(Trees[[#This Row],[Diam]]/100)^2</f>
        <v>0</v>
      </c>
      <c r="AC756" s="164">
        <f>Trees[[#This Row],[Volumen]]</f>
        <v>0</v>
      </c>
      <c r="AD756" s="165" t="str">
        <f t="shared" si="35"/>
        <v>D</v>
      </c>
      <c r="AE756" s="166">
        <f>Industrias!S759</f>
        <v>0</v>
      </c>
      <c r="AF756" s="167" cm="1">
        <f t="array" ref="AF756">NoteEcolo(U756)</f>
        <v>0</v>
      </c>
      <c r="AG756" s="167">
        <f>PI()*(Trees[[#This Row],[Diam]]/2)^2</f>
        <v>0</v>
      </c>
      <c r="AH756" s="167">
        <f>IF(ISNA(IF(VLOOKUP(Trees[[#This Row],[Arbol]],Equipos!C:F, 2, FALSE)="Cortar",1,0)),0, IF(VLOOKUP(Trees[[#This Row],[Arbol]],Equipos!C:F, 2, FALSE)="Cortar",1,0))</f>
        <v>0</v>
      </c>
      <c r="AI756" s="167">
        <f t="array" aca="1" ref="AI756" ca="1">SUM(1*(NumCoupes=B756))</f>
        <v>2</v>
      </c>
    </row>
    <row r="757" spans="2:35">
      <c r="B757" s="154"/>
      <c r="C757" s="155"/>
      <c r="D757" s="156"/>
      <c r="E757" s="157"/>
      <c r="F757" s="158"/>
      <c r="G757" s="159"/>
      <c r="H757" s="154"/>
      <c r="I757" s="155"/>
      <c r="J757" s="156"/>
      <c r="K757" s="156"/>
      <c r="L757" s="154"/>
      <c r="M757" s="154"/>
      <c r="N757" s="154"/>
      <c r="O757" s="155"/>
      <c r="P757" s="160"/>
      <c r="Q757" s="154"/>
      <c r="R757" s="154"/>
      <c r="S757" s="154"/>
      <c r="T757" s="158"/>
      <c r="U757" s="159"/>
      <c r="V757" s="161"/>
      <c r="W757" s="161"/>
      <c r="X757" s="161"/>
      <c r="Y757" s="161"/>
      <c r="Z757" s="162">
        <f t="shared" si="33"/>
        <v>0</v>
      </c>
      <c r="AA757" s="163">
        <f t="shared" si="34"/>
        <v>0</v>
      </c>
      <c r="AB757" s="431">
        <f>(3.14/4)*(Trees[[#This Row],[Diam]]/100)^2</f>
        <v>0</v>
      </c>
      <c r="AC757" s="164">
        <f>Trees[[#This Row],[Volumen]]</f>
        <v>0</v>
      </c>
      <c r="AD757" s="165" t="str">
        <f t="shared" si="35"/>
        <v>D</v>
      </c>
      <c r="AE757" s="166">
        <f>Industrias!S760</f>
        <v>0</v>
      </c>
      <c r="AF757" s="167" cm="1">
        <f t="array" ref="AF757">NoteEcolo(U757)</f>
        <v>0</v>
      </c>
      <c r="AG757" s="167">
        <f>PI()*(Trees[[#This Row],[Diam]]/2)^2</f>
        <v>0</v>
      </c>
      <c r="AH757" s="167">
        <f>IF(ISNA(IF(VLOOKUP(Trees[[#This Row],[Arbol]],Equipos!C:F, 2, FALSE)="Cortar",1,0)),0, IF(VLOOKUP(Trees[[#This Row],[Arbol]],Equipos!C:F, 2, FALSE)="Cortar",1,0))</f>
        <v>0</v>
      </c>
      <c r="AI757" s="167">
        <f t="array" aca="1" ref="AI757" ca="1">SUM(1*(NumCoupes=B757))</f>
        <v>2</v>
      </c>
    </row>
    <row r="758" spans="2:35">
      <c r="B758" s="154"/>
      <c r="C758" s="155"/>
      <c r="D758" s="156"/>
      <c r="E758" s="157"/>
      <c r="F758" s="158"/>
      <c r="G758" s="159"/>
      <c r="H758" s="154"/>
      <c r="I758" s="155"/>
      <c r="J758" s="156"/>
      <c r="K758" s="156"/>
      <c r="L758" s="154"/>
      <c r="M758" s="154"/>
      <c r="N758" s="154"/>
      <c r="O758" s="155"/>
      <c r="P758" s="160"/>
      <c r="Q758" s="154"/>
      <c r="R758" s="154"/>
      <c r="S758" s="154"/>
      <c r="T758" s="158"/>
      <c r="U758" s="159"/>
      <c r="V758" s="161"/>
      <c r="W758" s="161"/>
      <c r="X758" s="161"/>
      <c r="Y758" s="161"/>
      <c r="Z758" s="162">
        <f t="shared" si="33"/>
        <v>0</v>
      </c>
      <c r="AA758" s="163">
        <f t="shared" si="34"/>
        <v>0</v>
      </c>
      <c r="AB758" s="431">
        <f>(3.14/4)*(Trees[[#This Row],[Diam]]/100)^2</f>
        <v>0</v>
      </c>
      <c r="AC758" s="164">
        <f>Trees[[#This Row],[Volumen]]</f>
        <v>0</v>
      </c>
      <c r="AD758" s="165" t="str">
        <f t="shared" si="35"/>
        <v>D</v>
      </c>
      <c r="AE758" s="166">
        <f>Industrias!S761</f>
        <v>0</v>
      </c>
      <c r="AF758" s="167" cm="1">
        <f t="array" ref="AF758">NoteEcolo(U758)</f>
        <v>0</v>
      </c>
      <c r="AG758" s="167">
        <f>PI()*(Trees[[#This Row],[Diam]]/2)^2</f>
        <v>0</v>
      </c>
      <c r="AH758" s="167">
        <f>IF(ISNA(IF(VLOOKUP(Trees[[#This Row],[Arbol]],Equipos!C:F, 2, FALSE)="Cortar",1,0)),0, IF(VLOOKUP(Trees[[#This Row],[Arbol]],Equipos!C:F, 2, FALSE)="Cortar",1,0))</f>
        <v>0</v>
      </c>
      <c r="AI758" s="167">
        <f t="array" aca="1" ref="AI758" ca="1">SUM(1*(NumCoupes=B758))</f>
        <v>2</v>
      </c>
    </row>
    <row r="759" spans="2:35">
      <c r="B759" s="154"/>
      <c r="C759" s="155"/>
      <c r="D759" s="156"/>
      <c r="E759" s="157"/>
      <c r="F759" s="158"/>
      <c r="G759" s="159"/>
      <c r="H759" s="154"/>
      <c r="I759" s="155"/>
      <c r="J759" s="156"/>
      <c r="K759" s="156"/>
      <c r="L759" s="154"/>
      <c r="M759" s="154"/>
      <c r="N759" s="154"/>
      <c r="O759" s="155"/>
      <c r="P759" s="160"/>
      <c r="Q759" s="154"/>
      <c r="R759" s="154"/>
      <c r="S759" s="154"/>
      <c r="T759" s="158"/>
      <c r="U759" s="159"/>
      <c r="V759" s="161"/>
      <c r="W759" s="161"/>
      <c r="X759" s="161"/>
      <c r="Y759" s="161"/>
      <c r="Z759" s="162">
        <f t="shared" si="33"/>
        <v>0</v>
      </c>
      <c r="AA759" s="163">
        <f t="shared" si="34"/>
        <v>0</v>
      </c>
      <c r="AB759" s="431">
        <f>(3.14/4)*(Trees[[#This Row],[Diam]]/100)^2</f>
        <v>0</v>
      </c>
      <c r="AC759" s="164">
        <f>Trees[[#This Row],[Volumen]]</f>
        <v>0</v>
      </c>
      <c r="AD759" s="165" t="str">
        <f t="shared" si="35"/>
        <v>D</v>
      </c>
      <c r="AE759" s="166">
        <f>Industrias!S762</f>
        <v>0</v>
      </c>
      <c r="AF759" s="167" cm="1">
        <f t="array" ref="AF759">NoteEcolo(U759)</f>
        <v>0</v>
      </c>
      <c r="AG759" s="167">
        <f>PI()*(Trees[[#This Row],[Diam]]/2)^2</f>
        <v>0</v>
      </c>
      <c r="AH759" s="167">
        <f>IF(ISNA(IF(VLOOKUP(Trees[[#This Row],[Arbol]],Equipos!C:F, 2, FALSE)="Cortar",1,0)),0, IF(VLOOKUP(Trees[[#This Row],[Arbol]],Equipos!C:F, 2, FALSE)="Cortar",1,0))</f>
        <v>0</v>
      </c>
      <c r="AI759" s="167">
        <f t="array" aca="1" ref="AI759" ca="1">SUM(1*(NumCoupes=B759))</f>
        <v>2</v>
      </c>
    </row>
    <row r="760" spans="2:35">
      <c r="B760" s="154"/>
      <c r="C760" s="155"/>
      <c r="D760" s="156"/>
      <c r="E760" s="157"/>
      <c r="F760" s="158"/>
      <c r="G760" s="159"/>
      <c r="H760" s="154"/>
      <c r="I760" s="155"/>
      <c r="J760" s="156"/>
      <c r="K760" s="156"/>
      <c r="L760" s="154"/>
      <c r="M760" s="154"/>
      <c r="N760" s="154"/>
      <c r="O760" s="155"/>
      <c r="P760" s="160"/>
      <c r="Q760" s="154"/>
      <c r="R760" s="154"/>
      <c r="S760" s="154"/>
      <c r="T760" s="158"/>
      <c r="U760" s="159"/>
      <c r="V760" s="161"/>
      <c r="W760" s="161"/>
      <c r="X760" s="161"/>
      <c r="Y760" s="161"/>
      <c r="Z760" s="162">
        <f t="shared" si="33"/>
        <v>0</v>
      </c>
      <c r="AA760" s="163">
        <f t="shared" si="34"/>
        <v>0</v>
      </c>
      <c r="AB760" s="431">
        <f>(3.14/4)*(Trees[[#This Row],[Diam]]/100)^2</f>
        <v>0</v>
      </c>
      <c r="AC760" s="164">
        <f>Trees[[#This Row],[Volumen]]</f>
        <v>0</v>
      </c>
      <c r="AD760" s="165" t="str">
        <f t="shared" si="35"/>
        <v>D</v>
      </c>
      <c r="AE760" s="166">
        <f>Industrias!S763</f>
        <v>0</v>
      </c>
      <c r="AF760" s="167" cm="1">
        <f t="array" ref="AF760">NoteEcolo(U760)</f>
        <v>0</v>
      </c>
      <c r="AG760" s="167">
        <f>PI()*(Trees[[#This Row],[Diam]]/2)^2</f>
        <v>0</v>
      </c>
      <c r="AH760" s="167">
        <f>IF(ISNA(IF(VLOOKUP(Trees[[#This Row],[Arbol]],Equipos!C:F, 2, FALSE)="Cortar",1,0)),0, IF(VLOOKUP(Trees[[#This Row],[Arbol]],Equipos!C:F, 2, FALSE)="Cortar",1,0))</f>
        <v>0</v>
      </c>
      <c r="AI760" s="167">
        <f t="array" aca="1" ref="AI760" ca="1">SUM(1*(NumCoupes=B760))</f>
        <v>2</v>
      </c>
    </row>
    <row r="761" spans="2:35">
      <c r="B761" s="154"/>
      <c r="C761" s="155"/>
      <c r="D761" s="156"/>
      <c r="E761" s="157"/>
      <c r="F761" s="158"/>
      <c r="G761" s="159"/>
      <c r="H761" s="154"/>
      <c r="I761" s="155"/>
      <c r="J761" s="156"/>
      <c r="K761" s="156"/>
      <c r="L761" s="154"/>
      <c r="M761" s="154"/>
      <c r="N761" s="154"/>
      <c r="O761" s="155"/>
      <c r="P761" s="160"/>
      <c r="Q761" s="154"/>
      <c r="R761" s="154"/>
      <c r="S761" s="154"/>
      <c r="T761" s="158"/>
      <c r="U761" s="159"/>
      <c r="V761" s="161"/>
      <c r="W761" s="161"/>
      <c r="X761" s="161"/>
      <c r="Y761" s="161"/>
      <c r="Z761" s="162">
        <f t="shared" si="33"/>
        <v>0</v>
      </c>
      <c r="AA761" s="163">
        <f t="shared" si="34"/>
        <v>0</v>
      </c>
      <c r="AB761" s="431">
        <f>(3.14/4)*(Trees[[#This Row],[Diam]]/100)^2</f>
        <v>0</v>
      </c>
      <c r="AC761" s="164">
        <f>Trees[[#This Row],[Volumen]]</f>
        <v>0</v>
      </c>
      <c r="AD761" s="165" t="str">
        <f t="shared" si="35"/>
        <v>D</v>
      </c>
      <c r="AE761" s="166">
        <f>Industrias!S764</f>
        <v>0</v>
      </c>
      <c r="AF761" s="167" cm="1">
        <f t="array" ref="AF761">NoteEcolo(U761)</f>
        <v>0</v>
      </c>
      <c r="AG761" s="167">
        <f>PI()*(Trees[[#This Row],[Diam]]/2)^2</f>
        <v>0</v>
      </c>
      <c r="AH761" s="167">
        <f>IF(ISNA(IF(VLOOKUP(Trees[[#This Row],[Arbol]],Equipos!C:F, 2, FALSE)="Cortar",1,0)),0, IF(VLOOKUP(Trees[[#This Row],[Arbol]],Equipos!C:F, 2, FALSE)="Cortar",1,0))</f>
        <v>0</v>
      </c>
      <c r="AI761" s="167">
        <f t="array" aca="1" ref="AI761" ca="1">SUM(1*(NumCoupes=B761))</f>
        <v>2</v>
      </c>
    </row>
    <row r="762" spans="2:35">
      <c r="B762" s="154"/>
      <c r="C762" s="155"/>
      <c r="D762" s="156"/>
      <c r="E762" s="157"/>
      <c r="F762" s="158"/>
      <c r="G762" s="159"/>
      <c r="H762" s="154"/>
      <c r="I762" s="155"/>
      <c r="J762" s="156"/>
      <c r="K762" s="156"/>
      <c r="L762" s="154"/>
      <c r="M762" s="154"/>
      <c r="N762" s="154"/>
      <c r="O762" s="155"/>
      <c r="P762" s="160"/>
      <c r="Q762" s="154"/>
      <c r="R762" s="154"/>
      <c r="S762" s="154"/>
      <c r="T762" s="158"/>
      <c r="U762" s="159"/>
      <c r="V762" s="161"/>
      <c r="W762" s="161"/>
      <c r="X762" s="161"/>
      <c r="Y762" s="161"/>
      <c r="Z762" s="162">
        <f t="shared" si="33"/>
        <v>0</v>
      </c>
      <c r="AA762" s="163">
        <f t="shared" si="34"/>
        <v>0</v>
      </c>
      <c r="AB762" s="431">
        <f>(3.14/4)*(Trees[[#This Row],[Diam]]/100)^2</f>
        <v>0</v>
      </c>
      <c r="AC762" s="164">
        <f>Trees[[#This Row],[Volumen]]</f>
        <v>0</v>
      </c>
      <c r="AD762" s="165" t="str">
        <f t="shared" si="35"/>
        <v>D</v>
      </c>
      <c r="AE762" s="166">
        <f>Industrias!S765</f>
        <v>0</v>
      </c>
      <c r="AF762" s="167" cm="1">
        <f t="array" ref="AF762">NoteEcolo(U762)</f>
        <v>0</v>
      </c>
      <c r="AG762" s="167">
        <f>PI()*(Trees[[#This Row],[Diam]]/2)^2</f>
        <v>0</v>
      </c>
      <c r="AH762" s="167">
        <f>IF(ISNA(IF(VLOOKUP(Trees[[#This Row],[Arbol]],Equipos!C:F, 2, FALSE)="Cortar",1,0)),0, IF(VLOOKUP(Trees[[#This Row],[Arbol]],Equipos!C:F, 2, FALSE)="Cortar",1,0))</f>
        <v>0</v>
      </c>
      <c r="AI762" s="167">
        <f t="array" aca="1" ref="AI762" ca="1">SUM(1*(NumCoupes=B762))</f>
        <v>2</v>
      </c>
    </row>
    <row r="763" spans="2:35">
      <c r="B763" s="154"/>
      <c r="C763" s="155"/>
      <c r="D763" s="156"/>
      <c r="E763" s="157"/>
      <c r="F763" s="158"/>
      <c r="G763" s="159"/>
      <c r="H763" s="154"/>
      <c r="I763" s="155"/>
      <c r="J763" s="156"/>
      <c r="K763" s="156"/>
      <c r="L763" s="154"/>
      <c r="M763" s="154"/>
      <c r="N763" s="154"/>
      <c r="O763" s="155"/>
      <c r="P763" s="160"/>
      <c r="Q763" s="154"/>
      <c r="R763" s="154"/>
      <c r="S763" s="154"/>
      <c r="T763" s="158"/>
      <c r="U763" s="159"/>
      <c r="V763" s="161"/>
      <c r="W763" s="161"/>
      <c r="X763" s="161"/>
      <c r="Y763" s="161"/>
      <c r="Z763" s="162">
        <f t="shared" si="33"/>
        <v>0</v>
      </c>
      <c r="AA763" s="163">
        <f t="shared" si="34"/>
        <v>0</v>
      </c>
      <c r="AB763" s="431">
        <f>(3.14/4)*(Trees[[#This Row],[Diam]]/100)^2</f>
        <v>0</v>
      </c>
      <c r="AC763" s="164">
        <f>Trees[[#This Row],[Volumen]]</f>
        <v>0</v>
      </c>
      <c r="AD763" s="165" t="str">
        <f t="shared" si="35"/>
        <v>D</v>
      </c>
      <c r="AE763" s="166">
        <f>Industrias!S766</f>
        <v>0</v>
      </c>
      <c r="AF763" s="167" cm="1">
        <f t="array" ref="AF763">NoteEcolo(U763)</f>
        <v>0</v>
      </c>
      <c r="AG763" s="167">
        <f>PI()*(Trees[[#This Row],[Diam]]/2)^2</f>
        <v>0</v>
      </c>
      <c r="AH763" s="167">
        <f>IF(ISNA(IF(VLOOKUP(Trees[[#This Row],[Arbol]],Equipos!C:F, 2, FALSE)="Cortar",1,0)),0, IF(VLOOKUP(Trees[[#This Row],[Arbol]],Equipos!C:F, 2, FALSE)="Cortar",1,0))</f>
        <v>0</v>
      </c>
      <c r="AI763" s="167">
        <f t="array" aca="1" ref="AI763" ca="1">SUM(1*(NumCoupes=B763))</f>
        <v>2</v>
      </c>
    </row>
    <row r="764" spans="2:35">
      <c r="B764" s="154"/>
      <c r="C764" s="155"/>
      <c r="D764" s="156"/>
      <c r="E764" s="157"/>
      <c r="F764" s="158"/>
      <c r="G764" s="159"/>
      <c r="H764" s="154"/>
      <c r="I764" s="155"/>
      <c r="J764" s="156"/>
      <c r="K764" s="156"/>
      <c r="L764" s="154"/>
      <c r="M764" s="154"/>
      <c r="N764" s="154"/>
      <c r="O764" s="155"/>
      <c r="P764" s="160"/>
      <c r="Q764" s="154"/>
      <c r="R764" s="154"/>
      <c r="S764" s="154"/>
      <c r="T764" s="158"/>
      <c r="U764" s="159"/>
      <c r="V764" s="161"/>
      <c r="W764" s="161"/>
      <c r="X764" s="161"/>
      <c r="Y764" s="161"/>
      <c r="Z764" s="162">
        <f t="shared" si="33"/>
        <v>0</v>
      </c>
      <c r="AA764" s="163">
        <f t="shared" si="34"/>
        <v>0</v>
      </c>
      <c r="AB764" s="431">
        <f>(3.14/4)*(Trees[[#This Row],[Diam]]/100)^2</f>
        <v>0</v>
      </c>
      <c r="AC764" s="164">
        <f>Trees[[#This Row],[Volumen]]</f>
        <v>0</v>
      </c>
      <c r="AD764" s="165" t="str">
        <f t="shared" si="35"/>
        <v>D</v>
      </c>
      <c r="AE764" s="166">
        <f>Industrias!S767</f>
        <v>0</v>
      </c>
      <c r="AF764" s="167" cm="1">
        <f t="array" ref="AF764">NoteEcolo(U764)</f>
        <v>0</v>
      </c>
      <c r="AG764" s="167">
        <f>PI()*(Trees[[#This Row],[Diam]]/2)^2</f>
        <v>0</v>
      </c>
      <c r="AH764" s="167">
        <f>IF(ISNA(IF(VLOOKUP(Trees[[#This Row],[Arbol]],Equipos!C:F, 2, FALSE)="Cortar",1,0)),0, IF(VLOOKUP(Trees[[#This Row],[Arbol]],Equipos!C:F, 2, FALSE)="Cortar",1,0))</f>
        <v>0</v>
      </c>
      <c r="AI764" s="167">
        <f t="array" aca="1" ref="AI764" ca="1">SUM(1*(NumCoupes=B764))</f>
        <v>2</v>
      </c>
    </row>
    <row r="765" spans="2:35">
      <c r="B765" s="154"/>
      <c r="C765" s="155"/>
      <c r="D765" s="156"/>
      <c r="E765" s="157"/>
      <c r="F765" s="158"/>
      <c r="G765" s="159"/>
      <c r="H765" s="154"/>
      <c r="I765" s="155"/>
      <c r="J765" s="156"/>
      <c r="K765" s="156"/>
      <c r="L765" s="154"/>
      <c r="M765" s="154"/>
      <c r="N765" s="154"/>
      <c r="O765" s="155"/>
      <c r="P765" s="160"/>
      <c r="Q765" s="154"/>
      <c r="R765" s="154"/>
      <c r="S765" s="154"/>
      <c r="T765" s="158"/>
      <c r="U765" s="159"/>
      <c r="V765" s="161"/>
      <c r="W765" s="161"/>
      <c r="X765" s="161"/>
      <c r="Y765" s="161"/>
      <c r="Z765" s="162">
        <f t="shared" si="33"/>
        <v>0</v>
      </c>
      <c r="AA765" s="163">
        <f t="shared" si="34"/>
        <v>0</v>
      </c>
      <c r="AB765" s="431">
        <f>(3.14/4)*(Trees[[#This Row],[Diam]]/100)^2</f>
        <v>0</v>
      </c>
      <c r="AC765" s="164">
        <f>Trees[[#This Row],[Volumen]]</f>
        <v>0</v>
      </c>
      <c r="AD765" s="165" t="str">
        <f t="shared" si="35"/>
        <v>D</v>
      </c>
      <c r="AE765" s="166">
        <f>Industrias!S768</f>
        <v>0</v>
      </c>
      <c r="AF765" s="167" cm="1">
        <f t="array" ref="AF765">NoteEcolo(U765)</f>
        <v>0</v>
      </c>
      <c r="AG765" s="167">
        <f>PI()*(Trees[[#This Row],[Diam]]/2)^2</f>
        <v>0</v>
      </c>
      <c r="AH765" s="167">
        <f>IF(ISNA(IF(VLOOKUP(Trees[[#This Row],[Arbol]],Equipos!C:F, 2, FALSE)="Cortar",1,0)),0, IF(VLOOKUP(Trees[[#This Row],[Arbol]],Equipos!C:F, 2, FALSE)="Cortar",1,0))</f>
        <v>0</v>
      </c>
      <c r="AI765" s="167">
        <f t="array" aca="1" ref="AI765" ca="1">SUM(1*(NumCoupes=B765))</f>
        <v>2</v>
      </c>
    </row>
    <row r="766" spans="2:35">
      <c r="B766" s="154"/>
      <c r="C766" s="155"/>
      <c r="D766" s="156"/>
      <c r="E766" s="157"/>
      <c r="F766" s="158"/>
      <c r="G766" s="159"/>
      <c r="H766" s="154"/>
      <c r="I766" s="155"/>
      <c r="J766" s="156"/>
      <c r="K766" s="156"/>
      <c r="L766" s="154"/>
      <c r="M766" s="154"/>
      <c r="N766" s="154"/>
      <c r="O766" s="155"/>
      <c r="P766" s="160"/>
      <c r="Q766" s="154"/>
      <c r="R766" s="154"/>
      <c r="S766" s="154"/>
      <c r="T766" s="158"/>
      <c r="U766" s="159"/>
      <c r="V766" s="161"/>
      <c r="W766" s="161"/>
      <c r="X766" s="161"/>
      <c r="Y766" s="161"/>
      <c r="Z766" s="162">
        <f t="shared" si="33"/>
        <v>0</v>
      </c>
      <c r="AA766" s="163">
        <f t="shared" si="34"/>
        <v>0</v>
      </c>
      <c r="AB766" s="431">
        <f>(3.14/4)*(Trees[[#This Row],[Diam]]/100)^2</f>
        <v>0</v>
      </c>
      <c r="AC766" s="164">
        <f>Trees[[#This Row],[Volumen]]</f>
        <v>0</v>
      </c>
      <c r="AD766" s="165" t="str">
        <f t="shared" si="35"/>
        <v>D</v>
      </c>
      <c r="AE766" s="166">
        <f>Industrias!S769</f>
        <v>0</v>
      </c>
      <c r="AF766" s="167" cm="1">
        <f t="array" ref="AF766">NoteEcolo(U766)</f>
        <v>0</v>
      </c>
      <c r="AG766" s="167">
        <f>PI()*(Trees[[#This Row],[Diam]]/2)^2</f>
        <v>0</v>
      </c>
      <c r="AH766" s="167">
        <f>IF(ISNA(IF(VLOOKUP(Trees[[#This Row],[Arbol]],Equipos!C:F, 2, FALSE)="Cortar",1,0)),0, IF(VLOOKUP(Trees[[#This Row],[Arbol]],Equipos!C:F, 2, FALSE)="Cortar",1,0))</f>
        <v>0</v>
      </c>
      <c r="AI766" s="167">
        <f t="array" aca="1" ref="AI766" ca="1">SUM(1*(NumCoupes=B766))</f>
        <v>2</v>
      </c>
    </row>
    <row r="767" spans="2:35">
      <c r="B767" s="154"/>
      <c r="C767" s="155"/>
      <c r="D767" s="156"/>
      <c r="E767" s="157"/>
      <c r="F767" s="158"/>
      <c r="G767" s="159"/>
      <c r="H767" s="154"/>
      <c r="I767" s="155"/>
      <c r="J767" s="156"/>
      <c r="K767" s="156"/>
      <c r="L767" s="154"/>
      <c r="M767" s="154"/>
      <c r="N767" s="154"/>
      <c r="O767" s="155"/>
      <c r="P767" s="160"/>
      <c r="Q767" s="154"/>
      <c r="R767" s="154"/>
      <c r="S767" s="154"/>
      <c r="T767" s="158"/>
      <c r="U767" s="159"/>
      <c r="V767" s="161"/>
      <c r="W767" s="161"/>
      <c r="X767" s="161"/>
      <c r="Y767" s="161"/>
      <c r="Z767" s="162">
        <f t="shared" si="33"/>
        <v>0</v>
      </c>
      <c r="AA767" s="163">
        <f t="shared" si="34"/>
        <v>0</v>
      </c>
      <c r="AB767" s="431">
        <f>(3.14/4)*(Trees[[#This Row],[Diam]]/100)^2</f>
        <v>0</v>
      </c>
      <c r="AC767" s="164">
        <f>Trees[[#This Row],[Volumen]]</f>
        <v>0</v>
      </c>
      <c r="AD767" s="165" t="str">
        <f t="shared" si="35"/>
        <v>D</v>
      </c>
      <c r="AE767" s="166">
        <f>Industrias!S770</f>
        <v>0</v>
      </c>
      <c r="AF767" s="167" cm="1">
        <f t="array" ref="AF767">NoteEcolo(U767)</f>
        <v>0</v>
      </c>
      <c r="AG767" s="167">
        <f>PI()*(Trees[[#This Row],[Diam]]/2)^2</f>
        <v>0</v>
      </c>
      <c r="AH767" s="167">
        <f>IF(ISNA(IF(VLOOKUP(Trees[[#This Row],[Arbol]],Equipos!C:F, 2, FALSE)="Cortar",1,0)),0, IF(VLOOKUP(Trees[[#This Row],[Arbol]],Equipos!C:F, 2, FALSE)="Cortar",1,0))</f>
        <v>0</v>
      </c>
      <c r="AI767" s="167">
        <f t="array" aca="1" ref="AI767" ca="1">SUM(1*(NumCoupes=B767))</f>
        <v>2</v>
      </c>
    </row>
    <row r="768" spans="2:35">
      <c r="B768" s="154"/>
      <c r="C768" s="155"/>
      <c r="D768" s="156"/>
      <c r="E768" s="157"/>
      <c r="F768" s="158"/>
      <c r="G768" s="159"/>
      <c r="H768" s="154"/>
      <c r="I768" s="155"/>
      <c r="J768" s="156"/>
      <c r="K768" s="156"/>
      <c r="L768" s="154"/>
      <c r="M768" s="154"/>
      <c r="N768" s="154"/>
      <c r="O768" s="155"/>
      <c r="P768" s="160"/>
      <c r="Q768" s="154"/>
      <c r="R768" s="154"/>
      <c r="S768" s="154"/>
      <c r="T768" s="158"/>
      <c r="U768" s="159"/>
      <c r="V768" s="161"/>
      <c r="W768" s="161"/>
      <c r="X768" s="161"/>
      <c r="Y768" s="161"/>
      <c r="Z768" s="162">
        <f t="shared" si="33"/>
        <v>0</v>
      </c>
      <c r="AA768" s="163">
        <f t="shared" si="34"/>
        <v>0</v>
      </c>
      <c r="AB768" s="431">
        <f>(3.14/4)*(Trees[[#This Row],[Diam]]/100)^2</f>
        <v>0</v>
      </c>
      <c r="AC768" s="164">
        <f>Trees[[#This Row],[Volumen]]</f>
        <v>0</v>
      </c>
      <c r="AD768" s="165" t="str">
        <f t="shared" si="35"/>
        <v>D</v>
      </c>
      <c r="AE768" s="166">
        <f>Industrias!S771</f>
        <v>0</v>
      </c>
      <c r="AF768" s="167" cm="1">
        <f t="array" ref="AF768">NoteEcolo(U768)</f>
        <v>0</v>
      </c>
      <c r="AG768" s="167">
        <f>PI()*(Trees[[#This Row],[Diam]]/2)^2</f>
        <v>0</v>
      </c>
      <c r="AH768" s="167">
        <f>IF(ISNA(IF(VLOOKUP(Trees[[#This Row],[Arbol]],Equipos!C:F, 2, FALSE)="Cortar",1,0)),0, IF(VLOOKUP(Trees[[#This Row],[Arbol]],Equipos!C:F, 2, FALSE)="Cortar",1,0))</f>
        <v>0</v>
      </c>
      <c r="AI768" s="167">
        <f t="array" aca="1" ref="AI768" ca="1">SUM(1*(NumCoupes=B768))</f>
        <v>2</v>
      </c>
    </row>
    <row r="769" spans="2:35">
      <c r="B769" s="154"/>
      <c r="C769" s="155"/>
      <c r="D769" s="156"/>
      <c r="E769" s="157"/>
      <c r="F769" s="158"/>
      <c r="G769" s="159"/>
      <c r="H769" s="154"/>
      <c r="I769" s="155"/>
      <c r="J769" s="156"/>
      <c r="K769" s="156"/>
      <c r="L769" s="154"/>
      <c r="M769" s="154"/>
      <c r="N769" s="154"/>
      <c r="O769" s="155"/>
      <c r="P769" s="160"/>
      <c r="Q769" s="154"/>
      <c r="R769" s="154"/>
      <c r="S769" s="154"/>
      <c r="T769" s="158"/>
      <c r="U769" s="159"/>
      <c r="V769" s="161"/>
      <c r="W769" s="161"/>
      <c r="X769" s="161"/>
      <c r="Y769" s="161"/>
      <c r="Z769" s="162">
        <f t="shared" si="33"/>
        <v>0</v>
      </c>
      <c r="AA769" s="163">
        <f t="shared" si="34"/>
        <v>0</v>
      </c>
      <c r="AB769" s="431">
        <f>(3.14/4)*(Trees[[#This Row],[Diam]]/100)^2</f>
        <v>0</v>
      </c>
      <c r="AC769" s="164">
        <f>Trees[[#This Row],[Volumen]]</f>
        <v>0</v>
      </c>
      <c r="AD769" s="165" t="str">
        <f t="shared" si="35"/>
        <v>D</v>
      </c>
      <c r="AE769" s="166">
        <f>Industrias!S772</f>
        <v>0</v>
      </c>
      <c r="AF769" s="167" cm="1">
        <f t="array" ref="AF769">NoteEcolo(U769)</f>
        <v>0</v>
      </c>
      <c r="AG769" s="167">
        <f>PI()*(Trees[[#This Row],[Diam]]/2)^2</f>
        <v>0</v>
      </c>
      <c r="AH769" s="167">
        <f>IF(ISNA(IF(VLOOKUP(Trees[[#This Row],[Arbol]],Equipos!C:F, 2, FALSE)="Cortar",1,0)),0, IF(VLOOKUP(Trees[[#This Row],[Arbol]],Equipos!C:F, 2, FALSE)="Cortar",1,0))</f>
        <v>0</v>
      </c>
      <c r="AI769" s="167">
        <f t="array" aca="1" ref="AI769" ca="1">SUM(1*(NumCoupes=B769))</f>
        <v>2</v>
      </c>
    </row>
    <row r="770" spans="2:35">
      <c r="B770" s="154"/>
      <c r="C770" s="155"/>
      <c r="D770" s="156"/>
      <c r="E770" s="157"/>
      <c r="F770" s="158"/>
      <c r="G770" s="159"/>
      <c r="H770" s="154"/>
      <c r="I770" s="155"/>
      <c r="J770" s="156"/>
      <c r="K770" s="156"/>
      <c r="L770" s="154"/>
      <c r="M770" s="154"/>
      <c r="N770" s="154"/>
      <c r="O770" s="155"/>
      <c r="P770" s="160"/>
      <c r="Q770" s="154"/>
      <c r="R770" s="154"/>
      <c r="S770" s="154"/>
      <c r="T770" s="158"/>
      <c r="U770" s="159"/>
      <c r="V770" s="161"/>
      <c r="W770" s="161"/>
      <c r="X770" s="161"/>
      <c r="Y770" s="161"/>
      <c r="Z770" s="162">
        <f t="shared" ref="Z770:Z833" si="36">(H770+I770)/2</f>
        <v>0</v>
      </c>
      <c r="AA770" s="163">
        <f t="shared" ref="AA770:AA833" si="37">INT(Z770/5+0.5)*5</f>
        <v>0</v>
      </c>
      <c r="AB770" s="431">
        <f>(3.14/4)*(Trees[[#This Row],[Diam]]/100)^2</f>
        <v>0</v>
      </c>
      <c r="AC770" s="164">
        <f>Trees[[#This Row],[Volumen]]</f>
        <v>0</v>
      </c>
      <c r="AD770" s="165" t="str">
        <f t="shared" ref="AD770:AD833" si="38">IF(L770&lt;&gt;0,"A",IF(M770&lt;&gt;0,"B",IF(N770&lt;&gt;0,"C","D")))</f>
        <v>D</v>
      </c>
      <c r="AE770" s="166">
        <f>Industrias!S773</f>
        <v>0</v>
      </c>
      <c r="AF770" s="167" cm="1">
        <f t="array" ref="AF770">NoteEcolo(U770)</f>
        <v>0</v>
      </c>
      <c r="AG770" s="167">
        <f>PI()*(Trees[[#This Row],[Diam]]/2)^2</f>
        <v>0</v>
      </c>
      <c r="AH770" s="167">
        <f>IF(ISNA(IF(VLOOKUP(Trees[[#This Row],[Arbol]],Equipos!C:F, 2, FALSE)="Cortar",1,0)),0, IF(VLOOKUP(Trees[[#This Row],[Arbol]],Equipos!C:F, 2, FALSE)="Cortar",1,0))</f>
        <v>0</v>
      </c>
      <c r="AI770" s="167">
        <f t="array" aca="1" ref="AI770" ca="1">SUM(1*(NumCoupes=B770))</f>
        <v>2</v>
      </c>
    </row>
    <row r="771" spans="2:35">
      <c r="B771" s="154"/>
      <c r="C771" s="155"/>
      <c r="D771" s="156"/>
      <c r="E771" s="157"/>
      <c r="F771" s="158"/>
      <c r="G771" s="159"/>
      <c r="H771" s="154"/>
      <c r="I771" s="155"/>
      <c r="J771" s="156"/>
      <c r="K771" s="156"/>
      <c r="L771" s="154"/>
      <c r="M771" s="154"/>
      <c r="N771" s="154"/>
      <c r="O771" s="155"/>
      <c r="P771" s="160"/>
      <c r="Q771" s="154"/>
      <c r="R771" s="154"/>
      <c r="S771" s="154"/>
      <c r="T771" s="158"/>
      <c r="U771" s="159"/>
      <c r="V771" s="161"/>
      <c r="W771" s="161"/>
      <c r="X771" s="161"/>
      <c r="Y771" s="161"/>
      <c r="Z771" s="162">
        <f t="shared" si="36"/>
        <v>0</v>
      </c>
      <c r="AA771" s="163">
        <f t="shared" si="37"/>
        <v>0</v>
      </c>
      <c r="AB771" s="431">
        <f>(3.14/4)*(Trees[[#This Row],[Diam]]/100)^2</f>
        <v>0</v>
      </c>
      <c r="AC771" s="164">
        <f>Trees[[#This Row],[Volumen]]</f>
        <v>0</v>
      </c>
      <c r="AD771" s="165" t="str">
        <f t="shared" si="38"/>
        <v>D</v>
      </c>
      <c r="AE771" s="166">
        <f>Industrias!S774</f>
        <v>0</v>
      </c>
      <c r="AF771" s="167" cm="1">
        <f t="array" ref="AF771">NoteEcolo(U771)</f>
        <v>0</v>
      </c>
      <c r="AG771" s="167">
        <f>PI()*(Trees[[#This Row],[Diam]]/2)^2</f>
        <v>0</v>
      </c>
      <c r="AH771" s="167">
        <f>IF(ISNA(IF(VLOOKUP(Trees[[#This Row],[Arbol]],Equipos!C:F, 2, FALSE)="Cortar",1,0)),0, IF(VLOOKUP(Trees[[#This Row],[Arbol]],Equipos!C:F, 2, FALSE)="Cortar",1,0))</f>
        <v>0</v>
      </c>
      <c r="AI771" s="167">
        <f t="array" aca="1" ref="AI771" ca="1">SUM(1*(NumCoupes=B771))</f>
        <v>2</v>
      </c>
    </row>
    <row r="772" spans="2:35">
      <c r="B772" s="154"/>
      <c r="C772" s="155"/>
      <c r="D772" s="156"/>
      <c r="E772" s="157"/>
      <c r="F772" s="158"/>
      <c r="G772" s="159"/>
      <c r="H772" s="154"/>
      <c r="I772" s="155"/>
      <c r="J772" s="156"/>
      <c r="K772" s="156"/>
      <c r="L772" s="154"/>
      <c r="M772" s="154"/>
      <c r="N772" s="154"/>
      <c r="O772" s="155"/>
      <c r="P772" s="160"/>
      <c r="Q772" s="154"/>
      <c r="R772" s="154"/>
      <c r="S772" s="154"/>
      <c r="T772" s="158"/>
      <c r="U772" s="159"/>
      <c r="V772" s="161"/>
      <c r="W772" s="161"/>
      <c r="X772" s="161"/>
      <c r="Y772" s="161"/>
      <c r="Z772" s="162">
        <f t="shared" si="36"/>
        <v>0</v>
      </c>
      <c r="AA772" s="163">
        <f t="shared" si="37"/>
        <v>0</v>
      </c>
      <c r="AB772" s="431">
        <f>(3.14/4)*(Trees[[#This Row],[Diam]]/100)^2</f>
        <v>0</v>
      </c>
      <c r="AC772" s="164">
        <f>Trees[[#This Row],[Volumen]]</f>
        <v>0</v>
      </c>
      <c r="AD772" s="165" t="str">
        <f t="shared" si="38"/>
        <v>D</v>
      </c>
      <c r="AE772" s="166">
        <f>Industrias!S775</f>
        <v>0</v>
      </c>
      <c r="AF772" s="167" cm="1">
        <f t="array" ref="AF772">NoteEcolo(U772)</f>
        <v>0</v>
      </c>
      <c r="AG772" s="167">
        <f>PI()*(Trees[[#This Row],[Diam]]/2)^2</f>
        <v>0</v>
      </c>
      <c r="AH772" s="167">
        <f>IF(ISNA(IF(VLOOKUP(Trees[[#This Row],[Arbol]],Equipos!C:F, 2, FALSE)="Cortar",1,0)),0, IF(VLOOKUP(Trees[[#This Row],[Arbol]],Equipos!C:F, 2, FALSE)="Cortar",1,0))</f>
        <v>0</v>
      </c>
      <c r="AI772" s="167">
        <f t="array" aca="1" ref="AI772" ca="1">SUM(1*(NumCoupes=B772))</f>
        <v>2</v>
      </c>
    </row>
    <row r="773" spans="2:35">
      <c r="B773" s="154"/>
      <c r="C773" s="155"/>
      <c r="D773" s="156"/>
      <c r="E773" s="157"/>
      <c r="F773" s="158"/>
      <c r="G773" s="159"/>
      <c r="H773" s="154"/>
      <c r="I773" s="155"/>
      <c r="J773" s="156"/>
      <c r="K773" s="156"/>
      <c r="L773" s="154"/>
      <c r="M773" s="154"/>
      <c r="N773" s="154"/>
      <c r="O773" s="155"/>
      <c r="P773" s="160"/>
      <c r="Q773" s="154"/>
      <c r="R773" s="154"/>
      <c r="S773" s="154"/>
      <c r="T773" s="158"/>
      <c r="U773" s="159"/>
      <c r="V773" s="161"/>
      <c r="W773" s="161"/>
      <c r="X773" s="161"/>
      <c r="Y773" s="161"/>
      <c r="Z773" s="162">
        <f t="shared" si="36"/>
        <v>0</v>
      </c>
      <c r="AA773" s="163">
        <f t="shared" si="37"/>
        <v>0</v>
      </c>
      <c r="AB773" s="431">
        <f>(3.14/4)*(Trees[[#This Row],[Diam]]/100)^2</f>
        <v>0</v>
      </c>
      <c r="AC773" s="164">
        <f>Trees[[#This Row],[Volumen]]</f>
        <v>0</v>
      </c>
      <c r="AD773" s="165" t="str">
        <f t="shared" si="38"/>
        <v>D</v>
      </c>
      <c r="AE773" s="166">
        <f>Industrias!S776</f>
        <v>0</v>
      </c>
      <c r="AF773" s="167" cm="1">
        <f t="array" ref="AF773">NoteEcolo(U773)</f>
        <v>0</v>
      </c>
      <c r="AG773" s="167">
        <f>PI()*(Trees[[#This Row],[Diam]]/2)^2</f>
        <v>0</v>
      </c>
      <c r="AH773" s="167">
        <f>IF(ISNA(IF(VLOOKUP(Trees[[#This Row],[Arbol]],Equipos!C:F, 2, FALSE)="Cortar",1,0)),0, IF(VLOOKUP(Trees[[#This Row],[Arbol]],Equipos!C:F, 2, FALSE)="Cortar",1,0))</f>
        <v>0</v>
      </c>
      <c r="AI773" s="167">
        <f t="array" aca="1" ref="AI773" ca="1">SUM(1*(NumCoupes=B773))</f>
        <v>2</v>
      </c>
    </row>
    <row r="774" spans="2:35">
      <c r="B774" s="154"/>
      <c r="C774" s="155"/>
      <c r="D774" s="156"/>
      <c r="E774" s="157"/>
      <c r="F774" s="158"/>
      <c r="G774" s="159"/>
      <c r="H774" s="154"/>
      <c r="I774" s="155"/>
      <c r="J774" s="156"/>
      <c r="K774" s="156"/>
      <c r="L774" s="154"/>
      <c r="M774" s="154"/>
      <c r="N774" s="154"/>
      <c r="O774" s="155"/>
      <c r="P774" s="160"/>
      <c r="Q774" s="154"/>
      <c r="R774" s="154"/>
      <c r="S774" s="154"/>
      <c r="T774" s="158"/>
      <c r="U774" s="159"/>
      <c r="V774" s="161"/>
      <c r="W774" s="161"/>
      <c r="X774" s="161"/>
      <c r="Y774" s="161"/>
      <c r="Z774" s="162">
        <f t="shared" si="36"/>
        <v>0</v>
      </c>
      <c r="AA774" s="163">
        <f t="shared" si="37"/>
        <v>0</v>
      </c>
      <c r="AB774" s="431">
        <f>(3.14/4)*(Trees[[#This Row],[Diam]]/100)^2</f>
        <v>0</v>
      </c>
      <c r="AC774" s="164">
        <f>Trees[[#This Row],[Volumen]]</f>
        <v>0</v>
      </c>
      <c r="AD774" s="165" t="str">
        <f t="shared" si="38"/>
        <v>D</v>
      </c>
      <c r="AE774" s="166">
        <f>Industrias!S777</f>
        <v>0</v>
      </c>
      <c r="AF774" s="167" cm="1">
        <f t="array" ref="AF774">NoteEcolo(U774)</f>
        <v>0</v>
      </c>
      <c r="AG774" s="167">
        <f>PI()*(Trees[[#This Row],[Diam]]/2)^2</f>
        <v>0</v>
      </c>
      <c r="AH774" s="167">
        <f>IF(ISNA(IF(VLOOKUP(Trees[[#This Row],[Arbol]],Equipos!C:F, 2, FALSE)="Cortar",1,0)),0, IF(VLOOKUP(Trees[[#This Row],[Arbol]],Equipos!C:F, 2, FALSE)="Cortar",1,0))</f>
        <v>0</v>
      </c>
      <c r="AI774" s="167">
        <f t="array" aca="1" ref="AI774" ca="1">SUM(1*(NumCoupes=B774))</f>
        <v>2</v>
      </c>
    </row>
    <row r="775" spans="2:35">
      <c r="B775" s="154"/>
      <c r="C775" s="155"/>
      <c r="D775" s="156"/>
      <c r="E775" s="157"/>
      <c r="F775" s="158"/>
      <c r="G775" s="159"/>
      <c r="H775" s="154"/>
      <c r="I775" s="155"/>
      <c r="J775" s="156"/>
      <c r="K775" s="156"/>
      <c r="L775" s="154"/>
      <c r="M775" s="154"/>
      <c r="N775" s="154"/>
      <c r="O775" s="155"/>
      <c r="P775" s="160"/>
      <c r="Q775" s="154"/>
      <c r="R775" s="154"/>
      <c r="S775" s="154"/>
      <c r="T775" s="158"/>
      <c r="U775" s="159"/>
      <c r="V775" s="161"/>
      <c r="W775" s="161"/>
      <c r="X775" s="161"/>
      <c r="Y775" s="161"/>
      <c r="Z775" s="162">
        <f t="shared" si="36"/>
        <v>0</v>
      </c>
      <c r="AA775" s="163">
        <f t="shared" si="37"/>
        <v>0</v>
      </c>
      <c r="AB775" s="431">
        <f>(3.14/4)*(Trees[[#This Row],[Diam]]/100)^2</f>
        <v>0</v>
      </c>
      <c r="AC775" s="164">
        <f>Trees[[#This Row],[Volumen]]</f>
        <v>0</v>
      </c>
      <c r="AD775" s="165" t="str">
        <f t="shared" si="38"/>
        <v>D</v>
      </c>
      <c r="AE775" s="166">
        <f>Industrias!S778</f>
        <v>0</v>
      </c>
      <c r="AF775" s="167" cm="1">
        <f t="array" ref="AF775">NoteEcolo(U775)</f>
        <v>0</v>
      </c>
      <c r="AG775" s="167">
        <f>PI()*(Trees[[#This Row],[Diam]]/2)^2</f>
        <v>0</v>
      </c>
      <c r="AH775" s="167">
        <f>IF(ISNA(IF(VLOOKUP(Trees[[#This Row],[Arbol]],Equipos!C:F, 2, FALSE)="Cortar",1,0)),0, IF(VLOOKUP(Trees[[#This Row],[Arbol]],Equipos!C:F, 2, FALSE)="Cortar",1,0))</f>
        <v>0</v>
      </c>
      <c r="AI775" s="167">
        <f t="array" aca="1" ref="AI775" ca="1">SUM(1*(NumCoupes=B775))</f>
        <v>2</v>
      </c>
    </row>
    <row r="776" spans="2:35">
      <c r="B776" s="154"/>
      <c r="C776" s="155"/>
      <c r="D776" s="156"/>
      <c r="E776" s="157"/>
      <c r="F776" s="158"/>
      <c r="G776" s="159"/>
      <c r="H776" s="154"/>
      <c r="I776" s="155"/>
      <c r="J776" s="156"/>
      <c r="K776" s="156"/>
      <c r="L776" s="154"/>
      <c r="M776" s="154"/>
      <c r="N776" s="154"/>
      <c r="O776" s="155"/>
      <c r="P776" s="160"/>
      <c r="Q776" s="154"/>
      <c r="R776" s="154"/>
      <c r="S776" s="154"/>
      <c r="T776" s="158"/>
      <c r="U776" s="159"/>
      <c r="V776" s="161"/>
      <c r="W776" s="161"/>
      <c r="X776" s="161"/>
      <c r="Y776" s="161"/>
      <c r="Z776" s="162">
        <f t="shared" si="36"/>
        <v>0</v>
      </c>
      <c r="AA776" s="163">
        <f t="shared" si="37"/>
        <v>0</v>
      </c>
      <c r="AB776" s="431">
        <f>(3.14/4)*(Trees[[#This Row],[Diam]]/100)^2</f>
        <v>0</v>
      </c>
      <c r="AC776" s="164">
        <f>Trees[[#This Row],[Volumen]]</f>
        <v>0</v>
      </c>
      <c r="AD776" s="165" t="str">
        <f t="shared" si="38"/>
        <v>D</v>
      </c>
      <c r="AE776" s="166">
        <f>Industrias!S779</f>
        <v>0</v>
      </c>
      <c r="AF776" s="167" cm="1">
        <f t="array" ref="AF776">NoteEcolo(U776)</f>
        <v>0</v>
      </c>
      <c r="AG776" s="167">
        <f>PI()*(Trees[[#This Row],[Diam]]/2)^2</f>
        <v>0</v>
      </c>
      <c r="AH776" s="167">
        <f>IF(ISNA(IF(VLOOKUP(Trees[[#This Row],[Arbol]],Equipos!C:F, 2, FALSE)="Cortar",1,0)),0, IF(VLOOKUP(Trees[[#This Row],[Arbol]],Equipos!C:F, 2, FALSE)="Cortar",1,0))</f>
        <v>0</v>
      </c>
      <c r="AI776" s="167">
        <f t="array" aca="1" ref="AI776" ca="1">SUM(1*(NumCoupes=B776))</f>
        <v>2</v>
      </c>
    </row>
    <row r="777" spans="2:35">
      <c r="B777" s="154"/>
      <c r="C777" s="155"/>
      <c r="D777" s="156"/>
      <c r="E777" s="157"/>
      <c r="F777" s="158"/>
      <c r="G777" s="159"/>
      <c r="H777" s="154"/>
      <c r="I777" s="155"/>
      <c r="J777" s="156"/>
      <c r="K777" s="156"/>
      <c r="L777" s="154"/>
      <c r="M777" s="154"/>
      <c r="N777" s="154"/>
      <c r="O777" s="155"/>
      <c r="P777" s="160"/>
      <c r="Q777" s="154"/>
      <c r="R777" s="154"/>
      <c r="S777" s="154"/>
      <c r="T777" s="158"/>
      <c r="U777" s="159"/>
      <c r="V777" s="161"/>
      <c r="W777" s="161"/>
      <c r="X777" s="161"/>
      <c r="Y777" s="161"/>
      <c r="Z777" s="162">
        <f t="shared" si="36"/>
        <v>0</v>
      </c>
      <c r="AA777" s="163">
        <f t="shared" si="37"/>
        <v>0</v>
      </c>
      <c r="AB777" s="431">
        <f>(3.14/4)*(Trees[[#This Row],[Diam]]/100)^2</f>
        <v>0</v>
      </c>
      <c r="AC777" s="164">
        <f>Trees[[#This Row],[Volumen]]</f>
        <v>0</v>
      </c>
      <c r="AD777" s="165" t="str">
        <f t="shared" si="38"/>
        <v>D</v>
      </c>
      <c r="AE777" s="166">
        <f>Industrias!S780</f>
        <v>0</v>
      </c>
      <c r="AF777" s="167" cm="1">
        <f t="array" ref="AF777">NoteEcolo(U777)</f>
        <v>0</v>
      </c>
      <c r="AG777" s="167">
        <f>PI()*(Trees[[#This Row],[Diam]]/2)^2</f>
        <v>0</v>
      </c>
      <c r="AH777" s="167">
        <f>IF(ISNA(IF(VLOOKUP(Trees[[#This Row],[Arbol]],Equipos!C:F, 2, FALSE)="Cortar",1,0)),0, IF(VLOOKUP(Trees[[#This Row],[Arbol]],Equipos!C:F, 2, FALSE)="Cortar",1,0))</f>
        <v>0</v>
      </c>
      <c r="AI777" s="167">
        <f t="array" aca="1" ref="AI777" ca="1">SUM(1*(NumCoupes=B777))</f>
        <v>2</v>
      </c>
    </row>
    <row r="778" spans="2:35">
      <c r="B778" s="154"/>
      <c r="C778" s="155"/>
      <c r="D778" s="156"/>
      <c r="E778" s="157"/>
      <c r="F778" s="158"/>
      <c r="G778" s="159"/>
      <c r="H778" s="154"/>
      <c r="I778" s="155"/>
      <c r="J778" s="156"/>
      <c r="K778" s="156"/>
      <c r="L778" s="154"/>
      <c r="M778" s="154"/>
      <c r="N778" s="154"/>
      <c r="O778" s="155"/>
      <c r="P778" s="160"/>
      <c r="Q778" s="154"/>
      <c r="R778" s="154"/>
      <c r="S778" s="154"/>
      <c r="T778" s="158"/>
      <c r="U778" s="159"/>
      <c r="V778" s="161"/>
      <c r="W778" s="161"/>
      <c r="X778" s="161"/>
      <c r="Y778" s="161"/>
      <c r="Z778" s="162">
        <f t="shared" si="36"/>
        <v>0</v>
      </c>
      <c r="AA778" s="163">
        <f t="shared" si="37"/>
        <v>0</v>
      </c>
      <c r="AB778" s="431">
        <f>(3.14/4)*(Trees[[#This Row],[Diam]]/100)^2</f>
        <v>0</v>
      </c>
      <c r="AC778" s="164">
        <f>Trees[[#This Row],[Volumen]]</f>
        <v>0</v>
      </c>
      <c r="AD778" s="165" t="str">
        <f t="shared" si="38"/>
        <v>D</v>
      </c>
      <c r="AE778" s="166">
        <f>Industrias!S781</f>
        <v>0</v>
      </c>
      <c r="AF778" s="167" cm="1">
        <f t="array" ref="AF778">NoteEcolo(U778)</f>
        <v>0</v>
      </c>
      <c r="AG778" s="167">
        <f>PI()*(Trees[[#This Row],[Diam]]/2)^2</f>
        <v>0</v>
      </c>
      <c r="AH778" s="167">
        <f>IF(ISNA(IF(VLOOKUP(Trees[[#This Row],[Arbol]],Equipos!C:F, 2, FALSE)="Cortar",1,0)),0, IF(VLOOKUP(Trees[[#This Row],[Arbol]],Equipos!C:F, 2, FALSE)="Cortar",1,0))</f>
        <v>0</v>
      </c>
      <c r="AI778" s="167">
        <f t="array" aca="1" ref="AI778" ca="1">SUM(1*(NumCoupes=B778))</f>
        <v>2</v>
      </c>
    </row>
    <row r="779" spans="2:35">
      <c r="B779" s="154"/>
      <c r="C779" s="155"/>
      <c r="D779" s="156"/>
      <c r="E779" s="157"/>
      <c r="F779" s="158"/>
      <c r="G779" s="159"/>
      <c r="H779" s="154"/>
      <c r="I779" s="155"/>
      <c r="J779" s="156"/>
      <c r="K779" s="156"/>
      <c r="L779" s="154"/>
      <c r="M779" s="154"/>
      <c r="N779" s="154"/>
      <c r="O779" s="155"/>
      <c r="P779" s="160"/>
      <c r="Q779" s="154"/>
      <c r="R779" s="154"/>
      <c r="S779" s="154"/>
      <c r="T779" s="158"/>
      <c r="U779" s="159"/>
      <c r="V779" s="161"/>
      <c r="W779" s="161"/>
      <c r="X779" s="161"/>
      <c r="Y779" s="161"/>
      <c r="Z779" s="162">
        <f t="shared" si="36"/>
        <v>0</v>
      </c>
      <c r="AA779" s="163">
        <f t="shared" si="37"/>
        <v>0</v>
      </c>
      <c r="AB779" s="431">
        <f>(3.14/4)*(Trees[[#This Row],[Diam]]/100)^2</f>
        <v>0</v>
      </c>
      <c r="AC779" s="164">
        <f>Trees[[#This Row],[Volumen]]</f>
        <v>0</v>
      </c>
      <c r="AD779" s="165" t="str">
        <f t="shared" si="38"/>
        <v>D</v>
      </c>
      <c r="AE779" s="166">
        <f>Industrias!S782</f>
        <v>0</v>
      </c>
      <c r="AF779" s="167" cm="1">
        <f t="array" ref="AF779">NoteEcolo(U779)</f>
        <v>0</v>
      </c>
      <c r="AG779" s="167">
        <f>PI()*(Trees[[#This Row],[Diam]]/2)^2</f>
        <v>0</v>
      </c>
      <c r="AH779" s="167">
        <f>IF(ISNA(IF(VLOOKUP(Trees[[#This Row],[Arbol]],Equipos!C:F, 2, FALSE)="Cortar",1,0)),0, IF(VLOOKUP(Trees[[#This Row],[Arbol]],Equipos!C:F, 2, FALSE)="Cortar",1,0))</f>
        <v>0</v>
      </c>
      <c r="AI779" s="167">
        <f t="array" aca="1" ref="AI779" ca="1">SUM(1*(NumCoupes=B779))</f>
        <v>2</v>
      </c>
    </row>
    <row r="780" spans="2:35">
      <c r="B780" s="154"/>
      <c r="C780" s="155"/>
      <c r="D780" s="156"/>
      <c r="E780" s="157"/>
      <c r="F780" s="158"/>
      <c r="G780" s="159"/>
      <c r="H780" s="154"/>
      <c r="I780" s="155"/>
      <c r="J780" s="156"/>
      <c r="K780" s="156"/>
      <c r="L780" s="154"/>
      <c r="M780" s="154"/>
      <c r="N780" s="154"/>
      <c r="O780" s="155"/>
      <c r="P780" s="160"/>
      <c r="Q780" s="154"/>
      <c r="R780" s="154"/>
      <c r="S780" s="154"/>
      <c r="T780" s="158"/>
      <c r="U780" s="159"/>
      <c r="V780" s="161"/>
      <c r="W780" s="161"/>
      <c r="X780" s="161"/>
      <c r="Y780" s="161"/>
      <c r="Z780" s="162">
        <f t="shared" si="36"/>
        <v>0</v>
      </c>
      <c r="AA780" s="163">
        <f t="shared" si="37"/>
        <v>0</v>
      </c>
      <c r="AB780" s="431">
        <f>(3.14/4)*(Trees[[#This Row],[Diam]]/100)^2</f>
        <v>0</v>
      </c>
      <c r="AC780" s="164">
        <f>Trees[[#This Row],[Volumen]]</f>
        <v>0</v>
      </c>
      <c r="AD780" s="165" t="str">
        <f t="shared" si="38"/>
        <v>D</v>
      </c>
      <c r="AE780" s="166">
        <f>Industrias!S783</f>
        <v>0</v>
      </c>
      <c r="AF780" s="167" cm="1">
        <f t="array" ref="AF780">NoteEcolo(U780)</f>
        <v>0</v>
      </c>
      <c r="AG780" s="167">
        <f>PI()*(Trees[[#This Row],[Diam]]/2)^2</f>
        <v>0</v>
      </c>
      <c r="AH780" s="167">
        <f>IF(ISNA(IF(VLOOKUP(Trees[[#This Row],[Arbol]],Equipos!C:F, 2, FALSE)="Cortar",1,0)),0, IF(VLOOKUP(Trees[[#This Row],[Arbol]],Equipos!C:F, 2, FALSE)="Cortar",1,0))</f>
        <v>0</v>
      </c>
      <c r="AI780" s="167">
        <f t="array" aca="1" ref="AI780" ca="1">SUM(1*(NumCoupes=B780))</f>
        <v>2</v>
      </c>
    </row>
    <row r="781" spans="2:35">
      <c r="B781" s="154"/>
      <c r="C781" s="155"/>
      <c r="D781" s="156"/>
      <c r="E781" s="157"/>
      <c r="F781" s="158"/>
      <c r="G781" s="159"/>
      <c r="H781" s="154"/>
      <c r="I781" s="155"/>
      <c r="J781" s="156"/>
      <c r="K781" s="156"/>
      <c r="L781" s="154"/>
      <c r="M781" s="154"/>
      <c r="N781" s="154"/>
      <c r="O781" s="155"/>
      <c r="P781" s="160"/>
      <c r="Q781" s="154"/>
      <c r="R781" s="154"/>
      <c r="S781" s="154"/>
      <c r="T781" s="158"/>
      <c r="U781" s="159"/>
      <c r="V781" s="161"/>
      <c r="W781" s="161"/>
      <c r="X781" s="161"/>
      <c r="Y781" s="161"/>
      <c r="Z781" s="162">
        <f t="shared" si="36"/>
        <v>0</v>
      </c>
      <c r="AA781" s="163">
        <f t="shared" si="37"/>
        <v>0</v>
      </c>
      <c r="AB781" s="431">
        <f>(3.14/4)*(Trees[[#This Row],[Diam]]/100)^2</f>
        <v>0</v>
      </c>
      <c r="AC781" s="164">
        <f>Trees[[#This Row],[Volumen]]</f>
        <v>0</v>
      </c>
      <c r="AD781" s="165" t="str">
        <f t="shared" si="38"/>
        <v>D</v>
      </c>
      <c r="AE781" s="166">
        <f>Industrias!S784</f>
        <v>0</v>
      </c>
      <c r="AF781" s="167" cm="1">
        <f t="array" ref="AF781">NoteEcolo(U781)</f>
        <v>0</v>
      </c>
      <c r="AG781" s="167">
        <f>PI()*(Trees[[#This Row],[Diam]]/2)^2</f>
        <v>0</v>
      </c>
      <c r="AH781" s="167">
        <f>IF(ISNA(IF(VLOOKUP(Trees[[#This Row],[Arbol]],Equipos!C:F, 2, FALSE)="Cortar",1,0)),0, IF(VLOOKUP(Trees[[#This Row],[Arbol]],Equipos!C:F, 2, FALSE)="Cortar",1,0))</f>
        <v>0</v>
      </c>
      <c r="AI781" s="167">
        <f t="array" aca="1" ref="AI781" ca="1">SUM(1*(NumCoupes=B781))</f>
        <v>2</v>
      </c>
    </row>
    <row r="782" spans="2:35">
      <c r="B782" s="154"/>
      <c r="C782" s="155"/>
      <c r="D782" s="156"/>
      <c r="E782" s="157"/>
      <c r="F782" s="158"/>
      <c r="G782" s="159"/>
      <c r="H782" s="154"/>
      <c r="I782" s="155"/>
      <c r="J782" s="156"/>
      <c r="K782" s="156"/>
      <c r="L782" s="154"/>
      <c r="M782" s="154"/>
      <c r="N782" s="154"/>
      <c r="O782" s="155"/>
      <c r="P782" s="160"/>
      <c r="Q782" s="154"/>
      <c r="R782" s="154"/>
      <c r="S782" s="154"/>
      <c r="T782" s="158"/>
      <c r="U782" s="159"/>
      <c r="V782" s="161"/>
      <c r="W782" s="161"/>
      <c r="X782" s="161"/>
      <c r="Y782" s="161"/>
      <c r="Z782" s="162">
        <f t="shared" si="36"/>
        <v>0</v>
      </c>
      <c r="AA782" s="163">
        <f t="shared" si="37"/>
        <v>0</v>
      </c>
      <c r="AB782" s="431">
        <f>(3.14/4)*(Trees[[#This Row],[Diam]]/100)^2</f>
        <v>0</v>
      </c>
      <c r="AC782" s="164">
        <f>Trees[[#This Row],[Volumen]]</f>
        <v>0</v>
      </c>
      <c r="AD782" s="165" t="str">
        <f t="shared" si="38"/>
        <v>D</v>
      </c>
      <c r="AE782" s="166">
        <f>Industrias!S785</f>
        <v>0</v>
      </c>
      <c r="AF782" s="167" cm="1">
        <f t="array" ref="AF782">NoteEcolo(U782)</f>
        <v>0</v>
      </c>
      <c r="AG782" s="167">
        <f>PI()*(Trees[[#This Row],[Diam]]/2)^2</f>
        <v>0</v>
      </c>
      <c r="AH782" s="167">
        <f>IF(ISNA(IF(VLOOKUP(Trees[[#This Row],[Arbol]],Equipos!C:F, 2, FALSE)="Cortar",1,0)),0, IF(VLOOKUP(Trees[[#This Row],[Arbol]],Equipos!C:F, 2, FALSE)="Cortar",1,0))</f>
        <v>0</v>
      </c>
      <c r="AI782" s="167">
        <f t="array" aca="1" ref="AI782" ca="1">SUM(1*(NumCoupes=B782))</f>
        <v>2</v>
      </c>
    </row>
    <row r="783" spans="2:35">
      <c r="B783" s="154"/>
      <c r="C783" s="155"/>
      <c r="D783" s="156"/>
      <c r="E783" s="157"/>
      <c r="F783" s="158"/>
      <c r="G783" s="159"/>
      <c r="H783" s="154"/>
      <c r="I783" s="155"/>
      <c r="J783" s="156"/>
      <c r="K783" s="156"/>
      <c r="L783" s="154"/>
      <c r="M783" s="154"/>
      <c r="N783" s="154"/>
      <c r="O783" s="155"/>
      <c r="P783" s="160"/>
      <c r="Q783" s="154"/>
      <c r="R783" s="154"/>
      <c r="S783" s="154"/>
      <c r="T783" s="158"/>
      <c r="U783" s="159"/>
      <c r="V783" s="161"/>
      <c r="W783" s="161"/>
      <c r="X783" s="161"/>
      <c r="Y783" s="161"/>
      <c r="Z783" s="162">
        <f t="shared" si="36"/>
        <v>0</v>
      </c>
      <c r="AA783" s="163">
        <f t="shared" si="37"/>
        <v>0</v>
      </c>
      <c r="AB783" s="431">
        <f>(3.14/4)*(Trees[[#This Row],[Diam]]/100)^2</f>
        <v>0</v>
      </c>
      <c r="AC783" s="164">
        <f>Trees[[#This Row],[Volumen]]</f>
        <v>0</v>
      </c>
      <c r="AD783" s="165" t="str">
        <f t="shared" si="38"/>
        <v>D</v>
      </c>
      <c r="AE783" s="166">
        <f>Industrias!S786</f>
        <v>0</v>
      </c>
      <c r="AF783" s="167" cm="1">
        <f t="array" ref="AF783">NoteEcolo(U783)</f>
        <v>0</v>
      </c>
      <c r="AG783" s="167">
        <f>PI()*(Trees[[#This Row],[Diam]]/2)^2</f>
        <v>0</v>
      </c>
      <c r="AH783" s="167">
        <f>IF(ISNA(IF(VLOOKUP(Trees[[#This Row],[Arbol]],Equipos!C:F, 2, FALSE)="Cortar",1,0)),0, IF(VLOOKUP(Trees[[#This Row],[Arbol]],Equipos!C:F, 2, FALSE)="Cortar",1,0))</f>
        <v>0</v>
      </c>
      <c r="AI783" s="167">
        <f t="array" aca="1" ref="AI783" ca="1">SUM(1*(NumCoupes=B783))</f>
        <v>2</v>
      </c>
    </row>
    <row r="784" spans="2:35">
      <c r="B784" s="154"/>
      <c r="C784" s="155"/>
      <c r="D784" s="156"/>
      <c r="E784" s="157"/>
      <c r="F784" s="158"/>
      <c r="G784" s="159"/>
      <c r="H784" s="154"/>
      <c r="I784" s="155"/>
      <c r="J784" s="156"/>
      <c r="K784" s="156"/>
      <c r="L784" s="154"/>
      <c r="M784" s="154"/>
      <c r="N784" s="154"/>
      <c r="O784" s="155"/>
      <c r="P784" s="160"/>
      <c r="Q784" s="154"/>
      <c r="R784" s="154"/>
      <c r="S784" s="154"/>
      <c r="T784" s="158"/>
      <c r="U784" s="159"/>
      <c r="V784" s="161"/>
      <c r="W784" s="161"/>
      <c r="X784" s="161"/>
      <c r="Y784" s="161"/>
      <c r="Z784" s="162">
        <f t="shared" si="36"/>
        <v>0</v>
      </c>
      <c r="AA784" s="163">
        <f t="shared" si="37"/>
        <v>0</v>
      </c>
      <c r="AB784" s="431">
        <f>(3.14/4)*(Trees[[#This Row],[Diam]]/100)^2</f>
        <v>0</v>
      </c>
      <c r="AC784" s="164">
        <f>Trees[[#This Row],[Volumen]]</f>
        <v>0</v>
      </c>
      <c r="AD784" s="165" t="str">
        <f t="shared" si="38"/>
        <v>D</v>
      </c>
      <c r="AE784" s="166">
        <f>Industrias!S787</f>
        <v>0</v>
      </c>
      <c r="AF784" s="167" cm="1">
        <f t="array" ref="AF784">NoteEcolo(U784)</f>
        <v>0</v>
      </c>
      <c r="AG784" s="167">
        <f>PI()*(Trees[[#This Row],[Diam]]/2)^2</f>
        <v>0</v>
      </c>
      <c r="AH784" s="167">
        <f>IF(ISNA(IF(VLOOKUP(Trees[[#This Row],[Arbol]],Equipos!C:F, 2, FALSE)="Cortar",1,0)),0, IF(VLOOKUP(Trees[[#This Row],[Arbol]],Equipos!C:F, 2, FALSE)="Cortar",1,0))</f>
        <v>0</v>
      </c>
      <c r="AI784" s="167">
        <f t="array" aca="1" ref="AI784" ca="1">SUM(1*(NumCoupes=B784))</f>
        <v>2</v>
      </c>
    </row>
    <row r="785" spans="2:35">
      <c r="B785" s="154"/>
      <c r="C785" s="155"/>
      <c r="D785" s="156"/>
      <c r="E785" s="157"/>
      <c r="F785" s="158"/>
      <c r="G785" s="159"/>
      <c r="H785" s="154"/>
      <c r="I785" s="155"/>
      <c r="J785" s="156"/>
      <c r="K785" s="156"/>
      <c r="L785" s="154"/>
      <c r="M785" s="154"/>
      <c r="N785" s="154"/>
      <c r="O785" s="155"/>
      <c r="P785" s="160"/>
      <c r="Q785" s="154"/>
      <c r="R785" s="154"/>
      <c r="S785" s="154"/>
      <c r="T785" s="158"/>
      <c r="U785" s="159"/>
      <c r="V785" s="161"/>
      <c r="W785" s="161"/>
      <c r="X785" s="161"/>
      <c r="Y785" s="161"/>
      <c r="Z785" s="162">
        <f t="shared" si="36"/>
        <v>0</v>
      </c>
      <c r="AA785" s="163">
        <f t="shared" si="37"/>
        <v>0</v>
      </c>
      <c r="AB785" s="431">
        <f>(3.14/4)*(Trees[[#This Row],[Diam]]/100)^2</f>
        <v>0</v>
      </c>
      <c r="AC785" s="164">
        <f>Trees[[#This Row],[Volumen]]</f>
        <v>0</v>
      </c>
      <c r="AD785" s="165" t="str">
        <f t="shared" si="38"/>
        <v>D</v>
      </c>
      <c r="AE785" s="166">
        <f>Industrias!S788</f>
        <v>0</v>
      </c>
      <c r="AF785" s="167" cm="1">
        <f t="array" ref="AF785">NoteEcolo(U785)</f>
        <v>0</v>
      </c>
      <c r="AG785" s="167">
        <f>PI()*(Trees[[#This Row],[Diam]]/2)^2</f>
        <v>0</v>
      </c>
      <c r="AH785" s="167">
        <f>IF(ISNA(IF(VLOOKUP(Trees[[#This Row],[Arbol]],Equipos!C:F, 2, FALSE)="Cortar",1,0)),0, IF(VLOOKUP(Trees[[#This Row],[Arbol]],Equipos!C:F, 2, FALSE)="Cortar",1,0))</f>
        <v>0</v>
      </c>
      <c r="AI785" s="167">
        <f t="array" aca="1" ref="AI785" ca="1">SUM(1*(NumCoupes=B785))</f>
        <v>2</v>
      </c>
    </row>
    <row r="786" spans="2:35">
      <c r="B786" s="154"/>
      <c r="C786" s="155"/>
      <c r="D786" s="156"/>
      <c r="E786" s="157"/>
      <c r="F786" s="158"/>
      <c r="G786" s="159"/>
      <c r="H786" s="154"/>
      <c r="I786" s="155"/>
      <c r="J786" s="156"/>
      <c r="K786" s="156"/>
      <c r="L786" s="154"/>
      <c r="M786" s="154"/>
      <c r="N786" s="154"/>
      <c r="O786" s="155"/>
      <c r="P786" s="160"/>
      <c r="Q786" s="154"/>
      <c r="R786" s="154"/>
      <c r="S786" s="154"/>
      <c r="T786" s="158"/>
      <c r="U786" s="159"/>
      <c r="V786" s="161"/>
      <c r="W786" s="161"/>
      <c r="X786" s="161"/>
      <c r="Y786" s="161"/>
      <c r="Z786" s="162">
        <f t="shared" si="36"/>
        <v>0</v>
      </c>
      <c r="AA786" s="163">
        <f t="shared" si="37"/>
        <v>0</v>
      </c>
      <c r="AB786" s="431">
        <f>(3.14/4)*(Trees[[#This Row],[Diam]]/100)^2</f>
        <v>0</v>
      </c>
      <c r="AC786" s="164">
        <f>Trees[[#This Row],[Volumen]]</f>
        <v>0</v>
      </c>
      <c r="AD786" s="165" t="str">
        <f t="shared" si="38"/>
        <v>D</v>
      </c>
      <c r="AE786" s="166">
        <f>Industrias!S789</f>
        <v>0</v>
      </c>
      <c r="AF786" s="167" cm="1">
        <f t="array" ref="AF786">NoteEcolo(U786)</f>
        <v>0</v>
      </c>
      <c r="AG786" s="167">
        <f>PI()*(Trees[[#This Row],[Diam]]/2)^2</f>
        <v>0</v>
      </c>
      <c r="AH786" s="167">
        <f>IF(ISNA(IF(VLOOKUP(Trees[[#This Row],[Arbol]],Equipos!C:F, 2, FALSE)="Cortar",1,0)),0, IF(VLOOKUP(Trees[[#This Row],[Arbol]],Equipos!C:F, 2, FALSE)="Cortar",1,0))</f>
        <v>0</v>
      </c>
      <c r="AI786" s="167">
        <f t="array" aca="1" ref="AI786" ca="1">SUM(1*(NumCoupes=B786))</f>
        <v>2</v>
      </c>
    </row>
    <row r="787" spans="2:35">
      <c r="B787" s="154"/>
      <c r="C787" s="155"/>
      <c r="D787" s="156"/>
      <c r="E787" s="157"/>
      <c r="F787" s="158"/>
      <c r="G787" s="159"/>
      <c r="H787" s="154"/>
      <c r="I787" s="155"/>
      <c r="J787" s="156"/>
      <c r="K787" s="156"/>
      <c r="L787" s="154"/>
      <c r="M787" s="154"/>
      <c r="N787" s="154"/>
      <c r="O787" s="155"/>
      <c r="P787" s="160"/>
      <c r="Q787" s="154"/>
      <c r="R787" s="154"/>
      <c r="S787" s="154"/>
      <c r="T787" s="158"/>
      <c r="U787" s="159"/>
      <c r="V787" s="161"/>
      <c r="W787" s="161"/>
      <c r="X787" s="161"/>
      <c r="Y787" s="161"/>
      <c r="Z787" s="162">
        <f t="shared" si="36"/>
        <v>0</v>
      </c>
      <c r="AA787" s="163">
        <f t="shared" si="37"/>
        <v>0</v>
      </c>
      <c r="AB787" s="431">
        <f>(3.14/4)*(Trees[[#This Row],[Diam]]/100)^2</f>
        <v>0</v>
      </c>
      <c r="AC787" s="164">
        <f>Trees[[#This Row],[Volumen]]</f>
        <v>0</v>
      </c>
      <c r="AD787" s="165" t="str">
        <f t="shared" si="38"/>
        <v>D</v>
      </c>
      <c r="AE787" s="166">
        <f>Industrias!S790</f>
        <v>0</v>
      </c>
      <c r="AF787" s="167" cm="1">
        <f t="array" ref="AF787">NoteEcolo(U787)</f>
        <v>0</v>
      </c>
      <c r="AG787" s="167">
        <f>PI()*(Trees[[#This Row],[Diam]]/2)^2</f>
        <v>0</v>
      </c>
      <c r="AH787" s="167">
        <f>IF(ISNA(IF(VLOOKUP(Trees[[#This Row],[Arbol]],Equipos!C:F, 2, FALSE)="Cortar",1,0)),0, IF(VLOOKUP(Trees[[#This Row],[Arbol]],Equipos!C:F, 2, FALSE)="Cortar",1,0))</f>
        <v>0</v>
      </c>
      <c r="AI787" s="167">
        <f t="array" aca="1" ref="AI787" ca="1">SUM(1*(NumCoupes=B787))</f>
        <v>2</v>
      </c>
    </row>
    <row r="788" spans="2:35">
      <c r="B788" s="154"/>
      <c r="C788" s="155"/>
      <c r="D788" s="156"/>
      <c r="E788" s="157"/>
      <c r="F788" s="158"/>
      <c r="G788" s="159"/>
      <c r="H788" s="154"/>
      <c r="I788" s="155"/>
      <c r="J788" s="156"/>
      <c r="K788" s="156"/>
      <c r="L788" s="154"/>
      <c r="M788" s="154"/>
      <c r="N788" s="154"/>
      <c r="O788" s="155"/>
      <c r="P788" s="160"/>
      <c r="Q788" s="154"/>
      <c r="R788" s="154"/>
      <c r="S788" s="154"/>
      <c r="T788" s="158"/>
      <c r="U788" s="159"/>
      <c r="V788" s="161"/>
      <c r="W788" s="161"/>
      <c r="X788" s="161"/>
      <c r="Y788" s="161"/>
      <c r="Z788" s="162">
        <f t="shared" si="36"/>
        <v>0</v>
      </c>
      <c r="AA788" s="163">
        <f t="shared" si="37"/>
        <v>0</v>
      </c>
      <c r="AB788" s="431">
        <f>(3.14/4)*(Trees[[#This Row],[Diam]]/100)^2</f>
        <v>0</v>
      </c>
      <c r="AC788" s="164">
        <f>Trees[[#This Row],[Volumen]]</f>
        <v>0</v>
      </c>
      <c r="AD788" s="165" t="str">
        <f t="shared" si="38"/>
        <v>D</v>
      </c>
      <c r="AE788" s="166">
        <f>Industrias!S791</f>
        <v>0</v>
      </c>
      <c r="AF788" s="167" cm="1">
        <f t="array" ref="AF788">NoteEcolo(U788)</f>
        <v>0</v>
      </c>
      <c r="AG788" s="167">
        <f>PI()*(Trees[[#This Row],[Diam]]/2)^2</f>
        <v>0</v>
      </c>
      <c r="AH788" s="167">
        <f>IF(ISNA(IF(VLOOKUP(Trees[[#This Row],[Arbol]],Equipos!C:F, 2, FALSE)="Cortar",1,0)),0, IF(VLOOKUP(Trees[[#This Row],[Arbol]],Equipos!C:F, 2, FALSE)="Cortar",1,0))</f>
        <v>0</v>
      </c>
      <c r="AI788" s="167">
        <f t="array" aca="1" ref="AI788" ca="1">SUM(1*(NumCoupes=B788))</f>
        <v>2</v>
      </c>
    </row>
    <row r="789" spans="2:35">
      <c r="B789" s="154"/>
      <c r="C789" s="155"/>
      <c r="D789" s="156"/>
      <c r="E789" s="157"/>
      <c r="F789" s="158"/>
      <c r="G789" s="159"/>
      <c r="H789" s="154"/>
      <c r="I789" s="155"/>
      <c r="J789" s="156"/>
      <c r="K789" s="156"/>
      <c r="L789" s="154"/>
      <c r="M789" s="154"/>
      <c r="N789" s="154"/>
      <c r="O789" s="155"/>
      <c r="P789" s="160"/>
      <c r="Q789" s="154"/>
      <c r="R789" s="154"/>
      <c r="S789" s="154"/>
      <c r="T789" s="158"/>
      <c r="U789" s="159"/>
      <c r="V789" s="161"/>
      <c r="W789" s="161"/>
      <c r="X789" s="161"/>
      <c r="Y789" s="161"/>
      <c r="Z789" s="162">
        <f t="shared" si="36"/>
        <v>0</v>
      </c>
      <c r="AA789" s="163">
        <f t="shared" si="37"/>
        <v>0</v>
      </c>
      <c r="AB789" s="431">
        <f>(3.14/4)*(Trees[[#This Row],[Diam]]/100)^2</f>
        <v>0</v>
      </c>
      <c r="AC789" s="164">
        <f>Trees[[#This Row],[Volumen]]</f>
        <v>0</v>
      </c>
      <c r="AD789" s="165" t="str">
        <f t="shared" si="38"/>
        <v>D</v>
      </c>
      <c r="AE789" s="166">
        <f>Industrias!S792</f>
        <v>0</v>
      </c>
      <c r="AF789" s="167" cm="1">
        <f t="array" ref="AF789">NoteEcolo(U789)</f>
        <v>0</v>
      </c>
      <c r="AG789" s="167">
        <f>PI()*(Trees[[#This Row],[Diam]]/2)^2</f>
        <v>0</v>
      </c>
      <c r="AH789" s="167">
        <f>IF(ISNA(IF(VLOOKUP(Trees[[#This Row],[Arbol]],Equipos!C:F, 2, FALSE)="Cortar",1,0)),0, IF(VLOOKUP(Trees[[#This Row],[Arbol]],Equipos!C:F, 2, FALSE)="Cortar",1,0))</f>
        <v>0</v>
      </c>
      <c r="AI789" s="167">
        <f t="array" aca="1" ref="AI789" ca="1">SUM(1*(NumCoupes=B789))</f>
        <v>2</v>
      </c>
    </row>
    <row r="790" spans="2:35">
      <c r="B790" s="154"/>
      <c r="C790" s="155"/>
      <c r="D790" s="156"/>
      <c r="E790" s="157"/>
      <c r="F790" s="158"/>
      <c r="G790" s="159"/>
      <c r="H790" s="154"/>
      <c r="I790" s="155"/>
      <c r="J790" s="156"/>
      <c r="K790" s="156"/>
      <c r="L790" s="154"/>
      <c r="M790" s="154"/>
      <c r="N790" s="154"/>
      <c r="O790" s="155"/>
      <c r="P790" s="160"/>
      <c r="Q790" s="154"/>
      <c r="R790" s="154"/>
      <c r="S790" s="154"/>
      <c r="T790" s="158"/>
      <c r="U790" s="159"/>
      <c r="V790" s="161"/>
      <c r="W790" s="161"/>
      <c r="X790" s="161"/>
      <c r="Y790" s="161"/>
      <c r="Z790" s="162">
        <f t="shared" si="36"/>
        <v>0</v>
      </c>
      <c r="AA790" s="163">
        <f t="shared" si="37"/>
        <v>0</v>
      </c>
      <c r="AB790" s="431">
        <f>(3.14/4)*(Trees[[#This Row],[Diam]]/100)^2</f>
        <v>0</v>
      </c>
      <c r="AC790" s="164">
        <f>Trees[[#This Row],[Volumen]]</f>
        <v>0</v>
      </c>
      <c r="AD790" s="165" t="str">
        <f t="shared" si="38"/>
        <v>D</v>
      </c>
      <c r="AE790" s="166">
        <f>Industrias!S793</f>
        <v>0</v>
      </c>
      <c r="AF790" s="167" cm="1">
        <f t="array" ref="AF790">NoteEcolo(U790)</f>
        <v>0</v>
      </c>
      <c r="AG790" s="167">
        <f>PI()*(Trees[[#This Row],[Diam]]/2)^2</f>
        <v>0</v>
      </c>
      <c r="AH790" s="167">
        <f>IF(ISNA(IF(VLOOKUP(Trees[[#This Row],[Arbol]],Equipos!C:F, 2, FALSE)="Cortar",1,0)),0, IF(VLOOKUP(Trees[[#This Row],[Arbol]],Equipos!C:F, 2, FALSE)="Cortar",1,0))</f>
        <v>0</v>
      </c>
      <c r="AI790" s="167">
        <f t="array" aca="1" ref="AI790" ca="1">SUM(1*(NumCoupes=B790))</f>
        <v>2</v>
      </c>
    </row>
    <row r="791" spans="2:35">
      <c r="B791" s="154"/>
      <c r="C791" s="155"/>
      <c r="D791" s="156"/>
      <c r="E791" s="157"/>
      <c r="F791" s="158"/>
      <c r="G791" s="159"/>
      <c r="H791" s="154"/>
      <c r="I791" s="155"/>
      <c r="J791" s="156"/>
      <c r="K791" s="156"/>
      <c r="L791" s="154"/>
      <c r="M791" s="154"/>
      <c r="N791" s="154"/>
      <c r="O791" s="155"/>
      <c r="P791" s="160"/>
      <c r="Q791" s="154"/>
      <c r="R791" s="154"/>
      <c r="S791" s="154"/>
      <c r="T791" s="158"/>
      <c r="U791" s="159"/>
      <c r="V791" s="161"/>
      <c r="W791" s="161"/>
      <c r="X791" s="161"/>
      <c r="Y791" s="161"/>
      <c r="Z791" s="162">
        <f t="shared" si="36"/>
        <v>0</v>
      </c>
      <c r="AA791" s="163">
        <f t="shared" si="37"/>
        <v>0</v>
      </c>
      <c r="AB791" s="431">
        <f>(3.14/4)*(Trees[[#This Row],[Diam]]/100)^2</f>
        <v>0</v>
      </c>
      <c r="AC791" s="164">
        <f>Trees[[#This Row],[Volumen]]</f>
        <v>0</v>
      </c>
      <c r="AD791" s="165" t="str">
        <f t="shared" si="38"/>
        <v>D</v>
      </c>
      <c r="AE791" s="166">
        <f>Industrias!S794</f>
        <v>0</v>
      </c>
      <c r="AF791" s="167" cm="1">
        <f t="array" ref="AF791">NoteEcolo(U791)</f>
        <v>0</v>
      </c>
      <c r="AG791" s="167">
        <f>PI()*(Trees[[#This Row],[Diam]]/2)^2</f>
        <v>0</v>
      </c>
      <c r="AH791" s="167">
        <f>IF(ISNA(IF(VLOOKUP(Trees[[#This Row],[Arbol]],Equipos!C:F, 2, FALSE)="Cortar",1,0)),0, IF(VLOOKUP(Trees[[#This Row],[Arbol]],Equipos!C:F, 2, FALSE)="Cortar",1,0))</f>
        <v>0</v>
      </c>
      <c r="AI791" s="167">
        <f t="array" aca="1" ref="AI791" ca="1">SUM(1*(NumCoupes=B791))</f>
        <v>2</v>
      </c>
    </row>
    <row r="792" spans="2:35">
      <c r="B792" s="154"/>
      <c r="C792" s="155"/>
      <c r="D792" s="156"/>
      <c r="E792" s="157"/>
      <c r="F792" s="158"/>
      <c r="G792" s="159"/>
      <c r="H792" s="154"/>
      <c r="I792" s="155"/>
      <c r="J792" s="156"/>
      <c r="K792" s="156"/>
      <c r="L792" s="154"/>
      <c r="M792" s="154"/>
      <c r="N792" s="154"/>
      <c r="O792" s="155"/>
      <c r="P792" s="160"/>
      <c r="Q792" s="154"/>
      <c r="R792" s="154"/>
      <c r="S792" s="154"/>
      <c r="T792" s="158"/>
      <c r="U792" s="159"/>
      <c r="V792" s="161"/>
      <c r="W792" s="161"/>
      <c r="X792" s="161"/>
      <c r="Y792" s="161"/>
      <c r="Z792" s="162">
        <f t="shared" si="36"/>
        <v>0</v>
      </c>
      <c r="AA792" s="163">
        <f t="shared" si="37"/>
        <v>0</v>
      </c>
      <c r="AB792" s="431">
        <f>(3.14/4)*(Trees[[#This Row],[Diam]]/100)^2</f>
        <v>0</v>
      </c>
      <c r="AC792" s="164">
        <f>Trees[[#This Row],[Volumen]]</f>
        <v>0</v>
      </c>
      <c r="AD792" s="165" t="str">
        <f t="shared" si="38"/>
        <v>D</v>
      </c>
      <c r="AE792" s="166">
        <f>Industrias!S795</f>
        <v>0</v>
      </c>
      <c r="AF792" s="167" cm="1">
        <f t="array" ref="AF792">NoteEcolo(U792)</f>
        <v>0</v>
      </c>
      <c r="AG792" s="167">
        <f>PI()*(Trees[[#This Row],[Diam]]/2)^2</f>
        <v>0</v>
      </c>
      <c r="AH792" s="167">
        <f>IF(ISNA(IF(VLOOKUP(Trees[[#This Row],[Arbol]],Equipos!C:F, 2, FALSE)="Cortar",1,0)),0, IF(VLOOKUP(Trees[[#This Row],[Arbol]],Equipos!C:F, 2, FALSE)="Cortar",1,0))</f>
        <v>0</v>
      </c>
      <c r="AI792" s="167">
        <f t="array" aca="1" ref="AI792" ca="1">SUM(1*(NumCoupes=B792))</f>
        <v>2</v>
      </c>
    </row>
    <row r="793" spans="2:35">
      <c r="B793" s="154"/>
      <c r="C793" s="155"/>
      <c r="D793" s="156"/>
      <c r="E793" s="157"/>
      <c r="F793" s="158"/>
      <c r="G793" s="159"/>
      <c r="H793" s="154"/>
      <c r="I793" s="155"/>
      <c r="J793" s="156"/>
      <c r="K793" s="156"/>
      <c r="L793" s="154"/>
      <c r="M793" s="154"/>
      <c r="N793" s="154"/>
      <c r="O793" s="155"/>
      <c r="P793" s="160"/>
      <c r="Q793" s="154"/>
      <c r="R793" s="154"/>
      <c r="S793" s="154"/>
      <c r="T793" s="158"/>
      <c r="U793" s="159"/>
      <c r="V793" s="161"/>
      <c r="W793" s="161"/>
      <c r="X793" s="161"/>
      <c r="Y793" s="161"/>
      <c r="Z793" s="162">
        <f t="shared" si="36"/>
        <v>0</v>
      </c>
      <c r="AA793" s="163">
        <f t="shared" si="37"/>
        <v>0</v>
      </c>
      <c r="AB793" s="431">
        <f>(3.14/4)*(Trees[[#This Row],[Diam]]/100)^2</f>
        <v>0</v>
      </c>
      <c r="AC793" s="164">
        <f>Trees[[#This Row],[Volumen]]</f>
        <v>0</v>
      </c>
      <c r="AD793" s="165" t="str">
        <f t="shared" si="38"/>
        <v>D</v>
      </c>
      <c r="AE793" s="166">
        <f>Industrias!S796</f>
        <v>0</v>
      </c>
      <c r="AF793" s="167" cm="1">
        <f t="array" ref="AF793">NoteEcolo(U793)</f>
        <v>0</v>
      </c>
      <c r="AG793" s="167">
        <f>PI()*(Trees[[#This Row],[Diam]]/2)^2</f>
        <v>0</v>
      </c>
      <c r="AH793" s="167">
        <f>IF(ISNA(IF(VLOOKUP(Trees[[#This Row],[Arbol]],Equipos!C:F, 2, FALSE)="Cortar",1,0)),0, IF(VLOOKUP(Trees[[#This Row],[Arbol]],Equipos!C:F, 2, FALSE)="Cortar",1,0))</f>
        <v>0</v>
      </c>
      <c r="AI793" s="167">
        <f t="array" aca="1" ref="AI793" ca="1">SUM(1*(NumCoupes=B793))</f>
        <v>2</v>
      </c>
    </row>
    <row r="794" spans="2:35">
      <c r="B794" s="154"/>
      <c r="C794" s="155"/>
      <c r="D794" s="156"/>
      <c r="E794" s="157"/>
      <c r="F794" s="158"/>
      <c r="G794" s="159"/>
      <c r="H794" s="154"/>
      <c r="I794" s="155"/>
      <c r="J794" s="156"/>
      <c r="K794" s="156"/>
      <c r="L794" s="154"/>
      <c r="M794" s="154"/>
      <c r="N794" s="154"/>
      <c r="O794" s="155"/>
      <c r="P794" s="160"/>
      <c r="Q794" s="154"/>
      <c r="R794" s="154"/>
      <c r="S794" s="154"/>
      <c r="T794" s="158"/>
      <c r="U794" s="159"/>
      <c r="V794" s="161"/>
      <c r="W794" s="161"/>
      <c r="X794" s="161"/>
      <c r="Y794" s="161"/>
      <c r="Z794" s="162">
        <f t="shared" si="36"/>
        <v>0</v>
      </c>
      <c r="AA794" s="163">
        <f t="shared" si="37"/>
        <v>0</v>
      </c>
      <c r="AB794" s="431">
        <f>(3.14/4)*(Trees[[#This Row],[Diam]]/100)^2</f>
        <v>0</v>
      </c>
      <c r="AC794" s="164">
        <f>Trees[[#This Row],[Volumen]]</f>
        <v>0</v>
      </c>
      <c r="AD794" s="165" t="str">
        <f t="shared" si="38"/>
        <v>D</v>
      </c>
      <c r="AE794" s="166">
        <f>Industrias!S797</f>
        <v>0</v>
      </c>
      <c r="AF794" s="167" cm="1">
        <f t="array" ref="AF794">NoteEcolo(U794)</f>
        <v>0</v>
      </c>
      <c r="AG794" s="167">
        <f>PI()*(Trees[[#This Row],[Diam]]/2)^2</f>
        <v>0</v>
      </c>
      <c r="AH794" s="167">
        <f>IF(ISNA(IF(VLOOKUP(Trees[[#This Row],[Arbol]],Equipos!C:F, 2, FALSE)="Cortar",1,0)),0, IF(VLOOKUP(Trees[[#This Row],[Arbol]],Equipos!C:F, 2, FALSE)="Cortar",1,0))</f>
        <v>0</v>
      </c>
      <c r="AI794" s="167">
        <f t="array" aca="1" ref="AI794" ca="1">SUM(1*(NumCoupes=B794))</f>
        <v>2</v>
      </c>
    </row>
    <row r="795" spans="2:35">
      <c r="B795" s="154"/>
      <c r="C795" s="155"/>
      <c r="D795" s="156"/>
      <c r="E795" s="157"/>
      <c r="F795" s="158"/>
      <c r="G795" s="159"/>
      <c r="H795" s="154"/>
      <c r="I795" s="155"/>
      <c r="J795" s="156"/>
      <c r="K795" s="156"/>
      <c r="L795" s="154"/>
      <c r="M795" s="154"/>
      <c r="N795" s="154"/>
      <c r="O795" s="155"/>
      <c r="P795" s="160"/>
      <c r="Q795" s="154"/>
      <c r="R795" s="154"/>
      <c r="S795" s="154"/>
      <c r="T795" s="158"/>
      <c r="U795" s="159"/>
      <c r="V795" s="161"/>
      <c r="W795" s="161"/>
      <c r="X795" s="161"/>
      <c r="Y795" s="161"/>
      <c r="Z795" s="162">
        <f t="shared" si="36"/>
        <v>0</v>
      </c>
      <c r="AA795" s="163">
        <f t="shared" si="37"/>
        <v>0</v>
      </c>
      <c r="AB795" s="431">
        <f>(3.14/4)*(Trees[[#This Row],[Diam]]/100)^2</f>
        <v>0</v>
      </c>
      <c r="AC795" s="164">
        <f>Trees[[#This Row],[Volumen]]</f>
        <v>0</v>
      </c>
      <c r="AD795" s="165" t="str">
        <f t="shared" si="38"/>
        <v>D</v>
      </c>
      <c r="AE795" s="166">
        <f>Industrias!S798</f>
        <v>0</v>
      </c>
      <c r="AF795" s="167" cm="1">
        <f t="array" ref="AF795">NoteEcolo(U795)</f>
        <v>0</v>
      </c>
      <c r="AG795" s="167">
        <f>PI()*(Trees[[#This Row],[Diam]]/2)^2</f>
        <v>0</v>
      </c>
      <c r="AH795" s="167">
        <f>IF(ISNA(IF(VLOOKUP(Trees[[#This Row],[Arbol]],Equipos!C:F, 2, FALSE)="Cortar",1,0)),0, IF(VLOOKUP(Trees[[#This Row],[Arbol]],Equipos!C:F, 2, FALSE)="Cortar",1,0))</f>
        <v>0</v>
      </c>
      <c r="AI795" s="167">
        <f t="array" aca="1" ref="AI795" ca="1">SUM(1*(NumCoupes=B795))</f>
        <v>2</v>
      </c>
    </row>
    <row r="796" spans="2:35">
      <c r="B796" s="154"/>
      <c r="C796" s="155"/>
      <c r="D796" s="156"/>
      <c r="E796" s="157"/>
      <c r="F796" s="158"/>
      <c r="G796" s="159"/>
      <c r="H796" s="154"/>
      <c r="I796" s="155"/>
      <c r="J796" s="156"/>
      <c r="K796" s="156"/>
      <c r="L796" s="154"/>
      <c r="M796" s="154"/>
      <c r="N796" s="154"/>
      <c r="O796" s="155"/>
      <c r="P796" s="160"/>
      <c r="Q796" s="154"/>
      <c r="R796" s="154"/>
      <c r="S796" s="154"/>
      <c r="T796" s="158"/>
      <c r="U796" s="159"/>
      <c r="V796" s="161"/>
      <c r="W796" s="161"/>
      <c r="X796" s="161"/>
      <c r="Y796" s="161"/>
      <c r="Z796" s="162">
        <f t="shared" si="36"/>
        <v>0</v>
      </c>
      <c r="AA796" s="163">
        <f t="shared" si="37"/>
        <v>0</v>
      </c>
      <c r="AB796" s="431">
        <f>(3.14/4)*(Trees[[#This Row],[Diam]]/100)^2</f>
        <v>0</v>
      </c>
      <c r="AC796" s="164">
        <f>Trees[[#This Row],[Volumen]]</f>
        <v>0</v>
      </c>
      <c r="AD796" s="165" t="str">
        <f t="shared" si="38"/>
        <v>D</v>
      </c>
      <c r="AE796" s="166">
        <f>Industrias!S799</f>
        <v>0</v>
      </c>
      <c r="AF796" s="167" cm="1">
        <f t="array" ref="AF796">NoteEcolo(U796)</f>
        <v>0</v>
      </c>
      <c r="AG796" s="167">
        <f>PI()*(Trees[[#This Row],[Diam]]/2)^2</f>
        <v>0</v>
      </c>
      <c r="AH796" s="167">
        <f>IF(ISNA(IF(VLOOKUP(Trees[[#This Row],[Arbol]],Equipos!C:F, 2, FALSE)="Cortar",1,0)),0, IF(VLOOKUP(Trees[[#This Row],[Arbol]],Equipos!C:F, 2, FALSE)="Cortar",1,0))</f>
        <v>0</v>
      </c>
      <c r="AI796" s="167">
        <f t="array" aca="1" ref="AI796" ca="1">SUM(1*(NumCoupes=B796))</f>
        <v>2</v>
      </c>
    </row>
    <row r="797" spans="2:35">
      <c r="B797" s="154"/>
      <c r="C797" s="155"/>
      <c r="D797" s="156"/>
      <c r="E797" s="157"/>
      <c r="F797" s="158"/>
      <c r="G797" s="159"/>
      <c r="H797" s="154"/>
      <c r="I797" s="155"/>
      <c r="J797" s="156"/>
      <c r="K797" s="156"/>
      <c r="L797" s="154"/>
      <c r="M797" s="154"/>
      <c r="N797" s="154"/>
      <c r="O797" s="155"/>
      <c r="P797" s="160"/>
      <c r="Q797" s="154"/>
      <c r="R797" s="154"/>
      <c r="S797" s="154"/>
      <c r="T797" s="158"/>
      <c r="U797" s="159"/>
      <c r="V797" s="161"/>
      <c r="W797" s="161"/>
      <c r="X797" s="161"/>
      <c r="Y797" s="161"/>
      <c r="Z797" s="162">
        <f t="shared" si="36"/>
        <v>0</v>
      </c>
      <c r="AA797" s="163">
        <f t="shared" si="37"/>
        <v>0</v>
      </c>
      <c r="AB797" s="431">
        <f>(3.14/4)*(Trees[[#This Row],[Diam]]/100)^2</f>
        <v>0</v>
      </c>
      <c r="AC797" s="164">
        <f>Trees[[#This Row],[Volumen]]</f>
        <v>0</v>
      </c>
      <c r="AD797" s="165" t="str">
        <f t="shared" si="38"/>
        <v>D</v>
      </c>
      <c r="AE797" s="166">
        <f>Industrias!S800</f>
        <v>0</v>
      </c>
      <c r="AF797" s="167" cm="1">
        <f t="array" ref="AF797">NoteEcolo(U797)</f>
        <v>0</v>
      </c>
      <c r="AG797" s="167">
        <f>PI()*(Trees[[#This Row],[Diam]]/2)^2</f>
        <v>0</v>
      </c>
      <c r="AH797" s="167">
        <f>IF(ISNA(IF(VLOOKUP(Trees[[#This Row],[Arbol]],Equipos!C:F, 2, FALSE)="Cortar",1,0)),0, IF(VLOOKUP(Trees[[#This Row],[Arbol]],Equipos!C:F, 2, FALSE)="Cortar",1,0))</f>
        <v>0</v>
      </c>
      <c r="AI797" s="167">
        <f t="array" aca="1" ref="AI797" ca="1">SUM(1*(NumCoupes=B797))</f>
        <v>2</v>
      </c>
    </row>
    <row r="798" spans="2:35">
      <c r="B798" s="154"/>
      <c r="C798" s="155"/>
      <c r="D798" s="156"/>
      <c r="E798" s="157"/>
      <c r="F798" s="158"/>
      <c r="G798" s="159"/>
      <c r="H798" s="154"/>
      <c r="I798" s="155"/>
      <c r="J798" s="156"/>
      <c r="K798" s="156"/>
      <c r="L798" s="154"/>
      <c r="M798" s="154"/>
      <c r="N798" s="154"/>
      <c r="O798" s="155"/>
      <c r="P798" s="160"/>
      <c r="Q798" s="154"/>
      <c r="R798" s="154"/>
      <c r="S798" s="154"/>
      <c r="T798" s="158"/>
      <c r="U798" s="159"/>
      <c r="V798" s="161"/>
      <c r="W798" s="161"/>
      <c r="X798" s="161"/>
      <c r="Y798" s="161"/>
      <c r="Z798" s="162">
        <f t="shared" si="36"/>
        <v>0</v>
      </c>
      <c r="AA798" s="163">
        <f t="shared" si="37"/>
        <v>0</v>
      </c>
      <c r="AB798" s="431">
        <f>(3.14/4)*(Trees[[#This Row],[Diam]]/100)^2</f>
        <v>0</v>
      </c>
      <c r="AC798" s="164">
        <f>Trees[[#This Row],[Volumen]]</f>
        <v>0</v>
      </c>
      <c r="AD798" s="165" t="str">
        <f t="shared" si="38"/>
        <v>D</v>
      </c>
      <c r="AE798" s="166">
        <f>Industrias!S801</f>
        <v>0</v>
      </c>
      <c r="AF798" s="167" cm="1">
        <f t="array" ref="AF798">NoteEcolo(U798)</f>
        <v>0</v>
      </c>
      <c r="AG798" s="167">
        <f>PI()*(Trees[[#This Row],[Diam]]/2)^2</f>
        <v>0</v>
      </c>
      <c r="AH798" s="167">
        <f>IF(ISNA(IF(VLOOKUP(Trees[[#This Row],[Arbol]],Equipos!C:F, 2, FALSE)="Cortar",1,0)),0, IF(VLOOKUP(Trees[[#This Row],[Arbol]],Equipos!C:F, 2, FALSE)="Cortar",1,0))</f>
        <v>0</v>
      </c>
      <c r="AI798" s="167">
        <f t="array" aca="1" ref="AI798" ca="1">SUM(1*(NumCoupes=B798))</f>
        <v>2</v>
      </c>
    </row>
    <row r="799" spans="2:35">
      <c r="B799" s="154"/>
      <c r="C799" s="155"/>
      <c r="D799" s="156"/>
      <c r="E799" s="157"/>
      <c r="F799" s="158"/>
      <c r="G799" s="159"/>
      <c r="H799" s="154"/>
      <c r="I799" s="155"/>
      <c r="J799" s="156"/>
      <c r="K799" s="156"/>
      <c r="L799" s="154"/>
      <c r="M799" s="154"/>
      <c r="N799" s="154"/>
      <c r="O799" s="155"/>
      <c r="P799" s="160"/>
      <c r="Q799" s="154"/>
      <c r="R799" s="154"/>
      <c r="S799" s="154"/>
      <c r="T799" s="158"/>
      <c r="U799" s="159"/>
      <c r="V799" s="161"/>
      <c r="W799" s="161"/>
      <c r="X799" s="161"/>
      <c r="Y799" s="161"/>
      <c r="Z799" s="162">
        <f t="shared" si="36"/>
        <v>0</v>
      </c>
      <c r="AA799" s="163">
        <f t="shared" si="37"/>
        <v>0</v>
      </c>
      <c r="AB799" s="431">
        <f>(3.14/4)*(Trees[[#This Row],[Diam]]/100)^2</f>
        <v>0</v>
      </c>
      <c r="AC799" s="164">
        <f>Trees[[#This Row],[Volumen]]</f>
        <v>0</v>
      </c>
      <c r="AD799" s="165" t="str">
        <f t="shared" si="38"/>
        <v>D</v>
      </c>
      <c r="AE799" s="166">
        <f>Industrias!S802</f>
        <v>0</v>
      </c>
      <c r="AF799" s="167" cm="1">
        <f t="array" ref="AF799">NoteEcolo(U799)</f>
        <v>0</v>
      </c>
      <c r="AG799" s="167">
        <f>PI()*(Trees[[#This Row],[Diam]]/2)^2</f>
        <v>0</v>
      </c>
      <c r="AH799" s="167">
        <f>IF(ISNA(IF(VLOOKUP(Trees[[#This Row],[Arbol]],Equipos!C:F, 2, FALSE)="Cortar",1,0)),0, IF(VLOOKUP(Trees[[#This Row],[Arbol]],Equipos!C:F, 2, FALSE)="Cortar",1,0))</f>
        <v>0</v>
      </c>
      <c r="AI799" s="167">
        <f t="array" aca="1" ref="AI799" ca="1">SUM(1*(NumCoupes=B799))</f>
        <v>2</v>
      </c>
    </row>
    <row r="800" spans="2:35">
      <c r="B800" s="154"/>
      <c r="C800" s="155"/>
      <c r="D800" s="156"/>
      <c r="E800" s="157"/>
      <c r="F800" s="158"/>
      <c r="G800" s="159"/>
      <c r="H800" s="154"/>
      <c r="I800" s="155"/>
      <c r="J800" s="156"/>
      <c r="K800" s="156"/>
      <c r="L800" s="154"/>
      <c r="M800" s="154"/>
      <c r="N800" s="154"/>
      <c r="O800" s="155"/>
      <c r="P800" s="160"/>
      <c r="Q800" s="154"/>
      <c r="R800" s="154"/>
      <c r="S800" s="154"/>
      <c r="T800" s="158"/>
      <c r="U800" s="159"/>
      <c r="V800" s="161"/>
      <c r="W800" s="161"/>
      <c r="X800" s="161"/>
      <c r="Y800" s="161"/>
      <c r="Z800" s="162">
        <f t="shared" si="36"/>
        <v>0</v>
      </c>
      <c r="AA800" s="163">
        <f t="shared" si="37"/>
        <v>0</v>
      </c>
      <c r="AB800" s="431">
        <f>(3.14/4)*(Trees[[#This Row],[Diam]]/100)^2</f>
        <v>0</v>
      </c>
      <c r="AC800" s="164">
        <f>Trees[[#This Row],[Volumen]]</f>
        <v>0</v>
      </c>
      <c r="AD800" s="165" t="str">
        <f t="shared" si="38"/>
        <v>D</v>
      </c>
      <c r="AE800" s="166">
        <f>Industrias!S803</f>
        <v>0</v>
      </c>
      <c r="AF800" s="167" cm="1">
        <f t="array" ref="AF800">NoteEcolo(U800)</f>
        <v>0</v>
      </c>
      <c r="AG800" s="167">
        <f>PI()*(Trees[[#This Row],[Diam]]/2)^2</f>
        <v>0</v>
      </c>
      <c r="AH800" s="167">
        <f>IF(ISNA(IF(VLOOKUP(Trees[[#This Row],[Arbol]],Equipos!C:F, 2, FALSE)="Cortar",1,0)),0, IF(VLOOKUP(Trees[[#This Row],[Arbol]],Equipos!C:F, 2, FALSE)="Cortar",1,0))</f>
        <v>0</v>
      </c>
      <c r="AI800" s="167">
        <f t="array" aca="1" ref="AI800" ca="1">SUM(1*(NumCoupes=B800))</f>
        <v>2</v>
      </c>
    </row>
    <row r="801" spans="2:35">
      <c r="B801" s="154"/>
      <c r="C801" s="155"/>
      <c r="D801" s="156"/>
      <c r="E801" s="157"/>
      <c r="F801" s="158"/>
      <c r="G801" s="159"/>
      <c r="H801" s="154"/>
      <c r="I801" s="155"/>
      <c r="J801" s="156"/>
      <c r="K801" s="156"/>
      <c r="L801" s="154"/>
      <c r="M801" s="154"/>
      <c r="N801" s="154"/>
      <c r="O801" s="155"/>
      <c r="P801" s="160"/>
      <c r="Q801" s="154"/>
      <c r="R801" s="154"/>
      <c r="S801" s="154"/>
      <c r="T801" s="158"/>
      <c r="U801" s="159"/>
      <c r="V801" s="161"/>
      <c r="W801" s="161"/>
      <c r="X801" s="161"/>
      <c r="Y801" s="161"/>
      <c r="Z801" s="162">
        <f t="shared" si="36"/>
        <v>0</v>
      </c>
      <c r="AA801" s="163">
        <f t="shared" si="37"/>
        <v>0</v>
      </c>
      <c r="AB801" s="431">
        <f>(3.14/4)*(Trees[[#This Row],[Diam]]/100)^2</f>
        <v>0</v>
      </c>
      <c r="AC801" s="164">
        <f>Trees[[#This Row],[Volumen]]</f>
        <v>0</v>
      </c>
      <c r="AD801" s="165" t="str">
        <f t="shared" si="38"/>
        <v>D</v>
      </c>
      <c r="AE801" s="166">
        <f>Industrias!S804</f>
        <v>0</v>
      </c>
      <c r="AF801" s="167" cm="1">
        <f t="array" ref="AF801">NoteEcolo(U801)</f>
        <v>0</v>
      </c>
      <c r="AG801" s="167">
        <f>PI()*(Trees[[#This Row],[Diam]]/2)^2</f>
        <v>0</v>
      </c>
      <c r="AH801" s="167">
        <f>IF(ISNA(IF(VLOOKUP(Trees[[#This Row],[Arbol]],Equipos!C:F, 2, FALSE)="Cortar",1,0)),0, IF(VLOOKUP(Trees[[#This Row],[Arbol]],Equipos!C:F, 2, FALSE)="Cortar",1,0))</f>
        <v>0</v>
      </c>
      <c r="AI801" s="167">
        <f t="array" aca="1" ref="AI801" ca="1">SUM(1*(NumCoupes=B801))</f>
        <v>2</v>
      </c>
    </row>
    <row r="802" spans="2:35">
      <c r="B802" s="154"/>
      <c r="C802" s="155"/>
      <c r="D802" s="156"/>
      <c r="E802" s="157"/>
      <c r="F802" s="158"/>
      <c r="G802" s="159"/>
      <c r="H802" s="154"/>
      <c r="I802" s="155"/>
      <c r="J802" s="156"/>
      <c r="K802" s="156"/>
      <c r="L802" s="154"/>
      <c r="M802" s="154"/>
      <c r="N802" s="154"/>
      <c r="O802" s="155"/>
      <c r="P802" s="160"/>
      <c r="Q802" s="154"/>
      <c r="R802" s="154"/>
      <c r="S802" s="154"/>
      <c r="T802" s="158"/>
      <c r="U802" s="159"/>
      <c r="V802" s="161"/>
      <c r="W802" s="161"/>
      <c r="X802" s="161"/>
      <c r="Y802" s="161"/>
      <c r="Z802" s="162">
        <f t="shared" si="36"/>
        <v>0</v>
      </c>
      <c r="AA802" s="163">
        <f t="shared" si="37"/>
        <v>0</v>
      </c>
      <c r="AB802" s="431">
        <f>(3.14/4)*(Trees[[#This Row],[Diam]]/100)^2</f>
        <v>0</v>
      </c>
      <c r="AC802" s="164">
        <f>Trees[[#This Row],[Volumen]]</f>
        <v>0</v>
      </c>
      <c r="AD802" s="165" t="str">
        <f t="shared" si="38"/>
        <v>D</v>
      </c>
      <c r="AE802" s="166">
        <f>Industrias!S805</f>
        <v>0</v>
      </c>
      <c r="AF802" s="167" cm="1">
        <f t="array" ref="AF802">NoteEcolo(U802)</f>
        <v>0</v>
      </c>
      <c r="AG802" s="167">
        <f>PI()*(Trees[[#This Row],[Diam]]/2)^2</f>
        <v>0</v>
      </c>
      <c r="AH802" s="167">
        <f>IF(ISNA(IF(VLOOKUP(Trees[[#This Row],[Arbol]],Equipos!C:F, 2, FALSE)="Cortar",1,0)),0, IF(VLOOKUP(Trees[[#This Row],[Arbol]],Equipos!C:F, 2, FALSE)="Cortar",1,0))</f>
        <v>0</v>
      </c>
      <c r="AI802" s="167">
        <f t="array" aca="1" ref="AI802" ca="1">SUM(1*(NumCoupes=B802))</f>
        <v>2</v>
      </c>
    </row>
    <row r="803" spans="2:35">
      <c r="B803" s="154"/>
      <c r="C803" s="155"/>
      <c r="D803" s="156"/>
      <c r="E803" s="157"/>
      <c r="F803" s="158"/>
      <c r="G803" s="159"/>
      <c r="H803" s="154"/>
      <c r="I803" s="155"/>
      <c r="J803" s="156"/>
      <c r="K803" s="156"/>
      <c r="L803" s="154"/>
      <c r="M803" s="154"/>
      <c r="N803" s="154"/>
      <c r="O803" s="155"/>
      <c r="P803" s="160"/>
      <c r="Q803" s="154"/>
      <c r="R803" s="154"/>
      <c r="S803" s="154"/>
      <c r="T803" s="158"/>
      <c r="U803" s="159"/>
      <c r="V803" s="161"/>
      <c r="W803" s="161"/>
      <c r="X803" s="161"/>
      <c r="Y803" s="161"/>
      <c r="Z803" s="162">
        <f t="shared" si="36"/>
        <v>0</v>
      </c>
      <c r="AA803" s="163">
        <f t="shared" si="37"/>
        <v>0</v>
      </c>
      <c r="AB803" s="431">
        <f>(3.14/4)*(Trees[[#This Row],[Diam]]/100)^2</f>
        <v>0</v>
      </c>
      <c r="AC803" s="164">
        <f>Trees[[#This Row],[Volumen]]</f>
        <v>0</v>
      </c>
      <c r="AD803" s="165" t="str">
        <f t="shared" si="38"/>
        <v>D</v>
      </c>
      <c r="AE803" s="166">
        <f>Industrias!S806</f>
        <v>0</v>
      </c>
      <c r="AF803" s="167" cm="1">
        <f t="array" ref="AF803">NoteEcolo(U803)</f>
        <v>0</v>
      </c>
      <c r="AG803" s="167">
        <f>PI()*(Trees[[#This Row],[Diam]]/2)^2</f>
        <v>0</v>
      </c>
      <c r="AH803" s="167">
        <f>IF(ISNA(IF(VLOOKUP(Trees[[#This Row],[Arbol]],Equipos!C:F, 2, FALSE)="Cortar",1,0)),0, IF(VLOOKUP(Trees[[#This Row],[Arbol]],Equipos!C:F, 2, FALSE)="Cortar",1,0))</f>
        <v>0</v>
      </c>
      <c r="AI803" s="167">
        <f t="array" aca="1" ref="AI803" ca="1">SUM(1*(NumCoupes=B803))</f>
        <v>2</v>
      </c>
    </row>
    <row r="804" spans="2:35">
      <c r="B804" s="154"/>
      <c r="C804" s="155"/>
      <c r="D804" s="156"/>
      <c r="E804" s="157"/>
      <c r="F804" s="158"/>
      <c r="G804" s="159"/>
      <c r="H804" s="154"/>
      <c r="I804" s="155"/>
      <c r="J804" s="156"/>
      <c r="K804" s="156"/>
      <c r="L804" s="154"/>
      <c r="M804" s="154"/>
      <c r="N804" s="154"/>
      <c r="O804" s="155"/>
      <c r="P804" s="160"/>
      <c r="Q804" s="154"/>
      <c r="R804" s="154"/>
      <c r="S804" s="154"/>
      <c r="T804" s="158"/>
      <c r="U804" s="159"/>
      <c r="V804" s="161"/>
      <c r="W804" s="161"/>
      <c r="X804" s="161"/>
      <c r="Y804" s="161"/>
      <c r="Z804" s="162">
        <f t="shared" si="36"/>
        <v>0</v>
      </c>
      <c r="AA804" s="163">
        <f t="shared" si="37"/>
        <v>0</v>
      </c>
      <c r="AB804" s="431">
        <f>(3.14/4)*(Trees[[#This Row],[Diam]]/100)^2</f>
        <v>0</v>
      </c>
      <c r="AC804" s="164">
        <f>Trees[[#This Row],[Volumen]]</f>
        <v>0</v>
      </c>
      <c r="AD804" s="165" t="str">
        <f t="shared" si="38"/>
        <v>D</v>
      </c>
      <c r="AE804" s="166">
        <f>Industrias!S807</f>
        <v>0</v>
      </c>
      <c r="AF804" s="167" cm="1">
        <f t="array" ref="AF804">NoteEcolo(U804)</f>
        <v>0</v>
      </c>
      <c r="AG804" s="167">
        <f>PI()*(Trees[[#This Row],[Diam]]/2)^2</f>
        <v>0</v>
      </c>
      <c r="AH804" s="167">
        <f>IF(ISNA(IF(VLOOKUP(Trees[[#This Row],[Arbol]],Equipos!C:F, 2, FALSE)="Cortar",1,0)),0, IF(VLOOKUP(Trees[[#This Row],[Arbol]],Equipos!C:F, 2, FALSE)="Cortar",1,0))</f>
        <v>0</v>
      </c>
      <c r="AI804" s="167">
        <f t="array" aca="1" ref="AI804" ca="1">SUM(1*(NumCoupes=B804))</f>
        <v>2</v>
      </c>
    </row>
    <row r="805" spans="2:35">
      <c r="B805" s="154"/>
      <c r="C805" s="155"/>
      <c r="D805" s="156"/>
      <c r="E805" s="157"/>
      <c r="F805" s="158"/>
      <c r="G805" s="159"/>
      <c r="H805" s="154"/>
      <c r="I805" s="155"/>
      <c r="J805" s="156"/>
      <c r="K805" s="156"/>
      <c r="L805" s="154"/>
      <c r="M805" s="154"/>
      <c r="N805" s="154"/>
      <c r="O805" s="155"/>
      <c r="P805" s="160"/>
      <c r="Q805" s="154"/>
      <c r="R805" s="154"/>
      <c r="S805" s="154"/>
      <c r="T805" s="158"/>
      <c r="U805" s="159"/>
      <c r="V805" s="161"/>
      <c r="W805" s="161"/>
      <c r="X805" s="161"/>
      <c r="Y805" s="161"/>
      <c r="Z805" s="162">
        <f t="shared" si="36"/>
        <v>0</v>
      </c>
      <c r="AA805" s="163">
        <f t="shared" si="37"/>
        <v>0</v>
      </c>
      <c r="AB805" s="431">
        <f>(3.14/4)*(Trees[[#This Row],[Diam]]/100)^2</f>
        <v>0</v>
      </c>
      <c r="AC805" s="164">
        <f>Trees[[#This Row],[Volumen]]</f>
        <v>0</v>
      </c>
      <c r="AD805" s="165" t="str">
        <f t="shared" si="38"/>
        <v>D</v>
      </c>
      <c r="AE805" s="166">
        <f>Industrias!S808</f>
        <v>0</v>
      </c>
      <c r="AF805" s="167" cm="1">
        <f t="array" ref="AF805">NoteEcolo(U805)</f>
        <v>0</v>
      </c>
      <c r="AG805" s="167">
        <f>PI()*(Trees[[#This Row],[Diam]]/2)^2</f>
        <v>0</v>
      </c>
      <c r="AH805" s="167">
        <f>IF(ISNA(IF(VLOOKUP(Trees[[#This Row],[Arbol]],Equipos!C:F, 2, FALSE)="Cortar",1,0)),0, IF(VLOOKUP(Trees[[#This Row],[Arbol]],Equipos!C:F, 2, FALSE)="Cortar",1,0))</f>
        <v>0</v>
      </c>
      <c r="AI805" s="167">
        <f t="array" aca="1" ref="AI805" ca="1">SUM(1*(NumCoupes=B805))</f>
        <v>2</v>
      </c>
    </row>
    <row r="806" spans="2:35">
      <c r="B806" s="154"/>
      <c r="C806" s="155"/>
      <c r="D806" s="156"/>
      <c r="E806" s="157"/>
      <c r="F806" s="158"/>
      <c r="G806" s="159"/>
      <c r="H806" s="154"/>
      <c r="I806" s="155"/>
      <c r="J806" s="156"/>
      <c r="K806" s="156"/>
      <c r="L806" s="154"/>
      <c r="M806" s="154"/>
      <c r="N806" s="154"/>
      <c r="O806" s="155"/>
      <c r="P806" s="160"/>
      <c r="Q806" s="154"/>
      <c r="R806" s="154"/>
      <c r="S806" s="154"/>
      <c r="T806" s="158"/>
      <c r="U806" s="159"/>
      <c r="V806" s="161"/>
      <c r="W806" s="161"/>
      <c r="X806" s="161"/>
      <c r="Y806" s="161"/>
      <c r="Z806" s="162">
        <f t="shared" si="36"/>
        <v>0</v>
      </c>
      <c r="AA806" s="163">
        <f t="shared" si="37"/>
        <v>0</v>
      </c>
      <c r="AB806" s="431">
        <f>(3.14/4)*(Trees[[#This Row],[Diam]]/100)^2</f>
        <v>0</v>
      </c>
      <c r="AC806" s="164">
        <f>Trees[[#This Row],[Volumen]]</f>
        <v>0</v>
      </c>
      <c r="AD806" s="165" t="str">
        <f t="shared" si="38"/>
        <v>D</v>
      </c>
      <c r="AE806" s="166">
        <f>Industrias!S809</f>
        <v>0</v>
      </c>
      <c r="AF806" s="167" cm="1">
        <f t="array" ref="AF806">NoteEcolo(U806)</f>
        <v>0</v>
      </c>
      <c r="AG806" s="167">
        <f>PI()*(Trees[[#This Row],[Diam]]/2)^2</f>
        <v>0</v>
      </c>
      <c r="AH806" s="167">
        <f>IF(ISNA(IF(VLOOKUP(Trees[[#This Row],[Arbol]],Equipos!C:F, 2, FALSE)="Cortar",1,0)),0, IF(VLOOKUP(Trees[[#This Row],[Arbol]],Equipos!C:F, 2, FALSE)="Cortar",1,0))</f>
        <v>0</v>
      </c>
      <c r="AI806" s="167">
        <f t="array" aca="1" ref="AI806" ca="1">SUM(1*(NumCoupes=B806))</f>
        <v>2</v>
      </c>
    </row>
    <row r="807" spans="2:35">
      <c r="B807" s="154"/>
      <c r="C807" s="155"/>
      <c r="D807" s="156"/>
      <c r="E807" s="157"/>
      <c r="F807" s="158"/>
      <c r="G807" s="159"/>
      <c r="H807" s="154"/>
      <c r="I807" s="155"/>
      <c r="J807" s="156"/>
      <c r="K807" s="156"/>
      <c r="L807" s="154"/>
      <c r="M807" s="154"/>
      <c r="N807" s="154"/>
      <c r="O807" s="155"/>
      <c r="P807" s="160"/>
      <c r="Q807" s="154"/>
      <c r="R807" s="154"/>
      <c r="S807" s="154"/>
      <c r="T807" s="158"/>
      <c r="U807" s="159"/>
      <c r="V807" s="161"/>
      <c r="W807" s="161"/>
      <c r="X807" s="161"/>
      <c r="Y807" s="161"/>
      <c r="Z807" s="162">
        <f t="shared" si="36"/>
        <v>0</v>
      </c>
      <c r="AA807" s="163">
        <f t="shared" si="37"/>
        <v>0</v>
      </c>
      <c r="AB807" s="431">
        <f>(3.14/4)*(Trees[[#This Row],[Diam]]/100)^2</f>
        <v>0</v>
      </c>
      <c r="AC807" s="164">
        <f>Trees[[#This Row],[Volumen]]</f>
        <v>0</v>
      </c>
      <c r="AD807" s="165" t="str">
        <f t="shared" si="38"/>
        <v>D</v>
      </c>
      <c r="AE807" s="166">
        <f>Industrias!S810</f>
        <v>0</v>
      </c>
      <c r="AF807" s="167" cm="1">
        <f t="array" ref="AF807">NoteEcolo(U807)</f>
        <v>0</v>
      </c>
      <c r="AG807" s="167">
        <f>PI()*(Trees[[#This Row],[Diam]]/2)^2</f>
        <v>0</v>
      </c>
      <c r="AH807" s="167">
        <f>IF(ISNA(IF(VLOOKUP(Trees[[#This Row],[Arbol]],Equipos!C:F, 2, FALSE)="Cortar",1,0)),0, IF(VLOOKUP(Trees[[#This Row],[Arbol]],Equipos!C:F, 2, FALSE)="Cortar",1,0))</f>
        <v>0</v>
      </c>
      <c r="AI807" s="167">
        <f t="array" aca="1" ref="AI807" ca="1">SUM(1*(NumCoupes=B807))</f>
        <v>2</v>
      </c>
    </row>
    <row r="808" spans="2:35">
      <c r="B808" s="154"/>
      <c r="C808" s="155"/>
      <c r="D808" s="156"/>
      <c r="E808" s="157"/>
      <c r="F808" s="158"/>
      <c r="G808" s="159"/>
      <c r="H808" s="154"/>
      <c r="I808" s="155"/>
      <c r="J808" s="156"/>
      <c r="K808" s="156"/>
      <c r="L808" s="154"/>
      <c r="M808" s="154"/>
      <c r="N808" s="154"/>
      <c r="O808" s="155"/>
      <c r="P808" s="160"/>
      <c r="Q808" s="154"/>
      <c r="R808" s="154"/>
      <c r="S808" s="154"/>
      <c r="T808" s="158"/>
      <c r="U808" s="159"/>
      <c r="V808" s="161"/>
      <c r="W808" s="161"/>
      <c r="X808" s="161"/>
      <c r="Y808" s="161"/>
      <c r="Z808" s="162">
        <f t="shared" si="36"/>
        <v>0</v>
      </c>
      <c r="AA808" s="163">
        <f t="shared" si="37"/>
        <v>0</v>
      </c>
      <c r="AB808" s="431">
        <f>(3.14/4)*(Trees[[#This Row],[Diam]]/100)^2</f>
        <v>0</v>
      </c>
      <c r="AC808" s="164">
        <f>Trees[[#This Row],[Volumen]]</f>
        <v>0</v>
      </c>
      <c r="AD808" s="165" t="str">
        <f t="shared" si="38"/>
        <v>D</v>
      </c>
      <c r="AE808" s="166">
        <f>Industrias!S811</f>
        <v>0</v>
      </c>
      <c r="AF808" s="167" cm="1">
        <f t="array" ref="AF808">NoteEcolo(U808)</f>
        <v>0</v>
      </c>
      <c r="AG808" s="167">
        <f>PI()*(Trees[[#This Row],[Diam]]/2)^2</f>
        <v>0</v>
      </c>
      <c r="AH808" s="167">
        <f>IF(ISNA(IF(VLOOKUP(Trees[[#This Row],[Arbol]],Equipos!C:F, 2, FALSE)="Cortar",1,0)),0, IF(VLOOKUP(Trees[[#This Row],[Arbol]],Equipos!C:F, 2, FALSE)="Cortar",1,0))</f>
        <v>0</v>
      </c>
      <c r="AI808" s="167">
        <f t="array" aca="1" ref="AI808" ca="1">SUM(1*(NumCoupes=B808))</f>
        <v>2</v>
      </c>
    </row>
    <row r="809" spans="2:35">
      <c r="B809" s="154"/>
      <c r="C809" s="155"/>
      <c r="D809" s="156"/>
      <c r="E809" s="157"/>
      <c r="F809" s="158"/>
      <c r="G809" s="159"/>
      <c r="H809" s="154"/>
      <c r="I809" s="155"/>
      <c r="J809" s="156"/>
      <c r="K809" s="156"/>
      <c r="L809" s="154"/>
      <c r="M809" s="154"/>
      <c r="N809" s="154"/>
      <c r="O809" s="155"/>
      <c r="P809" s="160"/>
      <c r="Q809" s="154"/>
      <c r="R809" s="154"/>
      <c r="S809" s="154"/>
      <c r="T809" s="158"/>
      <c r="U809" s="159"/>
      <c r="V809" s="161"/>
      <c r="W809" s="161"/>
      <c r="X809" s="161"/>
      <c r="Y809" s="161"/>
      <c r="Z809" s="162">
        <f t="shared" si="36"/>
        <v>0</v>
      </c>
      <c r="AA809" s="163">
        <f t="shared" si="37"/>
        <v>0</v>
      </c>
      <c r="AB809" s="431">
        <f>(3.14/4)*(Trees[[#This Row],[Diam]]/100)^2</f>
        <v>0</v>
      </c>
      <c r="AC809" s="164">
        <f>Trees[[#This Row],[Volumen]]</f>
        <v>0</v>
      </c>
      <c r="AD809" s="165" t="str">
        <f t="shared" si="38"/>
        <v>D</v>
      </c>
      <c r="AE809" s="166">
        <f>Industrias!S812</f>
        <v>0</v>
      </c>
      <c r="AF809" s="167" cm="1">
        <f t="array" ref="AF809">NoteEcolo(U809)</f>
        <v>0</v>
      </c>
      <c r="AG809" s="167">
        <f>PI()*(Trees[[#This Row],[Diam]]/2)^2</f>
        <v>0</v>
      </c>
      <c r="AH809" s="167">
        <f>IF(ISNA(IF(VLOOKUP(Trees[[#This Row],[Arbol]],Equipos!C:F, 2, FALSE)="Cortar",1,0)),0, IF(VLOOKUP(Trees[[#This Row],[Arbol]],Equipos!C:F, 2, FALSE)="Cortar",1,0))</f>
        <v>0</v>
      </c>
      <c r="AI809" s="167">
        <f t="array" aca="1" ref="AI809" ca="1">SUM(1*(NumCoupes=B809))</f>
        <v>2</v>
      </c>
    </row>
    <row r="810" spans="2:35">
      <c r="B810" s="154"/>
      <c r="C810" s="155"/>
      <c r="D810" s="156"/>
      <c r="E810" s="157"/>
      <c r="F810" s="158"/>
      <c r="G810" s="159"/>
      <c r="H810" s="154"/>
      <c r="I810" s="155"/>
      <c r="J810" s="156"/>
      <c r="K810" s="156"/>
      <c r="L810" s="154"/>
      <c r="M810" s="154"/>
      <c r="N810" s="154"/>
      <c r="O810" s="155"/>
      <c r="P810" s="160"/>
      <c r="Q810" s="154"/>
      <c r="R810" s="154"/>
      <c r="S810" s="154"/>
      <c r="T810" s="158"/>
      <c r="U810" s="159"/>
      <c r="V810" s="161"/>
      <c r="W810" s="161"/>
      <c r="X810" s="161"/>
      <c r="Y810" s="161"/>
      <c r="Z810" s="162">
        <f t="shared" si="36"/>
        <v>0</v>
      </c>
      <c r="AA810" s="163">
        <f t="shared" si="37"/>
        <v>0</v>
      </c>
      <c r="AB810" s="431">
        <f>(3.14/4)*(Trees[[#This Row],[Diam]]/100)^2</f>
        <v>0</v>
      </c>
      <c r="AC810" s="164">
        <f>Trees[[#This Row],[Volumen]]</f>
        <v>0</v>
      </c>
      <c r="AD810" s="165" t="str">
        <f t="shared" si="38"/>
        <v>D</v>
      </c>
      <c r="AE810" s="166">
        <f>Industrias!S813</f>
        <v>0</v>
      </c>
      <c r="AF810" s="167" cm="1">
        <f t="array" ref="AF810">NoteEcolo(U810)</f>
        <v>0</v>
      </c>
      <c r="AG810" s="167">
        <f>PI()*(Trees[[#This Row],[Diam]]/2)^2</f>
        <v>0</v>
      </c>
      <c r="AH810" s="167">
        <f>IF(ISNA(IF(VLOOKUP(Trees[[#This Row],[Arbol]],Equipos!C:F, 2, FALSE)="Cortar",1,0)),0, IF(VLOOKUP(Trees[[#This Row],[Arbol]],Equipos!C:F, 2, FALSE)="Cortar",1,0))</f>
        <v>0</v>
      </c>
      <c r="AI810" s="167">
        <f t="array" aca="1" ref="AI810" ca="1">SUM(1*(NumCoupes=B810))</f>
        <v>2</v>
      </c>
    </row>
    <row r="811" spans="2:35">
      <c r="B811" s="154"/>
      <c r="C811" s="155"/>
      <c r="D811" s="156"/>
      <c r="E811" s="157"/>
      <c r="F811" s="158"/>
      <c r="G811" s="159"/>
      <c r="H811" s="154"/>
      <c r="I811" s="155"/>
      <c r="J811" s="156"/>
      <c r="K811" s="156"/>
      <c r="L811" s="154"/>
      <c r="M811" s="154"/>
      <c r="N811" s="154"/>
      <c r="O811" s="155"/>
      <c r="P811" s="160"/>
      <c r="Q811" s="154"/>
      <c r="R811" s="154"/>
      <c r="S811" s="154"/>
      <c r="T811" s="158"/>
      <c r="U811" s="159"/>
      <c r="V811" s="161"/>
      <c r="W811" s="161"/>
      <c r="X811" s="161"/>
      <c r="Y811" s="161"/>
      <c r="Z811" s="162">
        <f t="shared" si="36"/>
        <v>0</v>
      </c>
      <c r="AA811" s="163">
        <f t="shared" si="37"/>
        <v>0</v>
      </c>
      <c r="AB811" s="431">
        <f>(3.14/4)*(Trees[[#This Row],[Diam]]/100)^2</f>
        <v>0</v>
      </c>
      <c r="AC811" s="164">
        <f>Trees[[#This Row],[Volumen]]</f>
        <v>0</v>
      </c>
      <c r="AD811" s="165" t="str">
        <f t="shared" si="38"/>
        <v>D</v>
      </c>
      <c r="AE811" s="166">
        <f>Industrias!S814</f>
        <v>0</v>
      </c>
      <c r="AF811" s="167" cm="1">
        <f t="array" ref="AF811">NoteEcolo(U811)</f>
        <v>0</v>
      </c>
      <c r="AG811" s="167">
        <f>PI()*(Trees[[#This Row],[Diam]]/2)^2</f>
        <v>0</v>
      </c>
      <c r="AH811" s="167">
        <f>IF(ISNA(IF(VLOOKUP(Trees[[#This Row],[Arbol]],Equipos!C:F, 2, FALSE)="Cortar",1,0)),0, IF(VLOOKUP(Trees[[#This Row],[Arbol]],Equipos!C:F, 2, FALSE)="Cortar",1,0))</f>
        <v>0</v>
      </c>
      <c r="AI811" s="167">
        <f t="array" aca="1" ref="AI811" ca="1">SUM(1*(NumCoupes=B811))</f>
        <v>2</v>
      </c>
    </row>
    <row r="812" spans="2:35">
      <c r="B812" s="154"/>
      <c r="C812" s="155"/>
      <c r="D812" s="156"/>
      <c r="E812" s="157"/>
      <c r="F812" s="158"/>
      <c r="G812" s="159"/>
      <c r="H812" s="154"/>
      <c r="I812" s="155"/>
      <c r="J812" s="156"/>
      <c r="K812" s="156"/>
      <c r="L812" s="154"/>
      <c r="M812" s="154"/>
      <c r="N812" s="154"/>
      <c r="O812" s="155"/>
      <c r="P812" s="160"/>
      <c r="Q812" s="154"/>
      <c r="R812" s="154"/>
      <c r="S812" s="154"/>
      <c r="T812" s="158"/>
      <c r="U812" s="159"/>
      <c r="V812" s="161"/>
      <c r="W812" s="161"/>
      <c r="X812" s="161"/>
      <c r="Y812" s="161"/>
      <c r="Z812" s="162">
        <f t="shared" si="36"/>
        <v>0</v>
      </c>
      <c r="AA812" s="163">
        <f t="shared" si="37"/>
        <v>0</v>
      </c>
      <c r="AB812" s="431">
        <f>(3.14/4)*(Trees[[#This Row],[Diam]]/100)^2</f>
        <v>0</v>
      </c>
      <c r="AC812" s="164">
        <f>Trees[[#This Row],[Volumen]]</f>
        <v>0</v>
      </c>
      <c r="AD812" s="165" t="str">
        <f t="shared" si="38"/>
        <v>D</v>
      </c>
      <c r="AE812" s="166">
        <f>Industrias!S815</f>
        <v>0</v>
      </c>
      <c r="AF812" s="167" cm="1">
        <f t="array" ref="AF812">NoteEcolo(U812)</f>
        <v>0</v>
      </c>
      <c r="AG812" s="167">
        <f>PI()*(Trees[[#This Row],[Diam]]/2)^2</f>
        <v>0</v>
      </c>
      <c r="AH812" s="167">
        <f>IF(ISNA(IF(VLOOKUP(Trees[[#This Row],[Arbol]],Equipos!C:F, 2, FALSE)="Cortar",1,0)),0, IF(VLOOKUP(Trees[[#This Row],[Arbol]],Equipos!C:F, 2, FALSE)="Cortar",1,0))</f>
        <v>0</v>
      </c>
      <c r="AI812" s="167">
        <f t="array" aca="1" ref="AI812" ca="1">SUM(1*(NumCoupes=B812))</f>
        <v>2</v>
      </c>
    </row>
    <row r="813" spans="2:35">
      <c r="B813" s="154"/>
      <c r="C813" s="155"/>
      <c r="D813" s="156"/>
      <c r="E813" s="157"/>
      <c r="F813" s="158"/>
      <c r="G813" s="159"/>
      <c r="H813" s="154"/>
      <c r="I813" s="155"/>
      <c r="J813" s="156"/>
      <c r="K813" s="156"/>
      <c r="L813" s="154"/>
      <c r="M813" s="154"/>
      <c r="N813" s="154"/>
      <c r="O813" s="155"/>
      <c r="P813" s="160"/>
      <c r="Q813" s="154"/>
      <c r="R813" s="154"/>
      <c r="S813" s="154"/>
      <c r="T813" s="158"/>
      <c r="U813" s="159"/>
      <c r="V813" s="161"/>
      <c r="W813" s="161"/>
      <c r="X813" s="161"/>
      <c r="Y813" s="161"/>
      <c r="Z813" s="162">
        <f t="shared" si="36"/>
        <v>0</v>
      </c>
      <c r="AA813" s="163">
        <f t="shared" si="37"/>
        <v>0</v>
      </c>
      <c r="AB813" s="431">
        <f>(3.14/4)*(Trees[[#This Row],[Diam]]/100)^2</f>
        <v>0</v>
      </c>
      <c r="AC813" s="164">
        <f>Trees[[#This Row],[Volumen]]</f>
        <v>0</v>
      </c>
      <c r="AD813" s="165" t="str">
        <f t="shared" si="38"/>
        <v>D</v>
      </c>
      <c r="AE813" s="166">
        <f>Industrias!S816</f>
        <v>0</v>
      </c>
      <c r="AF813" s="167" cm="1">
        <f t="array" ref="AF813">NoteEcolo(U813)</f>
        <v>0</v>
      </c>
      <c r="AG813" s="167">
        <f>PI()*(Trees[[#This Row],[Diam]]/2)^2</f>
        <v>0</v>
      </c>
      <c r="AH813" s="167">
        <f>IF(ISNA(IF(VLOOKUP(Trees[[#This Row],[Arbol]],Equipos!C:F, 2, FALSE)="Cortar",1,0)),0, IF(VLOOKUP(Trees[[#This Row],[Arbol]],Equipos!C:F, 2, FALSE)="Cortar",1,0))</f>
        <v>0</v>
      </c>
      <c r="AI813" s="167">
        <f t="array" aca="1" ref="AI813" ca="1">SUM(1*(NumCoupes=B813))</f>
        <v>2</v>
      </c>
    </row>
    <row r="814" spans="2:35">
      <c r="B814" s="154"/>
      <c r="C814" s="155"/>
      <c r="D814" s="156"/>
      <c r="E814" s="157"/>
      <c r="F814" s="158"/>
      <c r="G814" s="159"/>
      <c r="H814" s="154"/>
      <c r="I814" s="155"/>
      <c r="J814" s="156"/>
      <c r="K814" s="156"/>
      <c r="L814" s="154"/>
      <c r="M814" s="154"/>
      <c r="N814" s="154"/>
      <c r="O814" s="155"/>
      <c r="P814" s="160"/>
      <c r="Q814" s="154"/>
      <c r="R814" s="154"/>
      <c r="S814" s="154"/>
      <c r="T814" s="158"/>
      <c r="U814" s="159"/>
      <c r="V814" s="161"/>
      <c r="W814" s="161"/>
      <c r="X814" s="161"/>
      <c r="Y814" s="161"/>
      <c r="Z814" s="162">
        <f t="shared" si="36"/>
        <v>0</v>
      </c>
      <c r="AA814" s="163">
        <f t="shared" si="37"/>
        <v>0</v>
      </c>
      <c r="AB814" s="431">
        <f>(3.14/4)*(Trees[[#This Row],[Diam]]/100)^2</f>
        <v>0</v>
      </c>
      <c r="AC814" s="164">
        <f>Trees[[#This Row],[Volumen]]</f>
        <v>0</v>
      </c>
      <c r="AD814" s="165" t="str">
        <f t="shared" si="38"/>
        <v>D</v>
      </c>
      <c r="AE814" s="166">
        <f>Industrias!S817</f>
        <v>0</v>
      </c>
      <c r="AF814" s="167" cm="1">
        <f t="array" ref="AF814">NoteEcolo(U814)</f>
        <v>0</v>
      </c>
      <c r="AG814" s="167">
        <f>PI()*(Trees[[#This Row],[Diam]]/2)^2</f>
        <v>0</v>
      </c>
      <c r="AH814" s="167">
        <f>IF(ISNA(IF(VLOOKUP(Trees[[#This Row],[Arbol]],Equipos!C:F, 2, FALSE)="Cortar",1,0)),0, IF(VLOOKUP(Trees[[#This Row],[Arbol]],Equipos!C:F, 2, FALSE)="Cortar",1,0))</f>
        <v>0</v>
      </c>
      <c r="AI814" s="167">
        <f t="array" aca="1" ref="AI814" ca="1">SUM(1*(NumCoupes=B814))</f>
        <v>2</v>
      </c>
    </row>
    <row r="815" spans="2:35">
      <c r="B815" s="154"/>
      <c r="C815" s="155"/>
      <c r="D815" s="156"/>
      <c r="E815" s="157"/>
      <c r="F815" s="158"/>
      <c r="G815" s="159"/>
      <c r="H815" s="154"/>
      <c r="I815" s="155"/>
      <c r="J815" s="156"/>
      <c r="K815" s="156"/>
      <c r="L815" s="154"/>
      <c r="M815" s="154"/>
      <c r="N815" s="154"/>
      <c r="O815" s="155"/>
      <c r="P815" s="160"/>
      <c r="Q815" s="154"/>
      <c r="R815" s="154"/>
      <c r="S815" s="154"/>
      <c r="T815" s="158"/>
      <c r="U815" s="159"/>
      <c r="V815" s="161"/>
      <c r="W815" s="161"/>
      <c r="X815" s="161"/>
      <c r="Y815" s="161"/>
      <c r="Z815" s="162">
        <f t="shared" si="36"/>
        <v>0</v>
      </c>
      <c r="AA815" s="163">
        <f t="shared" si="37"/>
        <v>0</v>
      </c>
      <c r="AB815" s="431">
        <f>(3.14/4)*(Trees[[#This Row],[Diam]]/100)^2</f>
        <v>0</v>
      </c>
      <c r="AC815" s="164">
        <f>Trees[[#This Row],[Volumen]]</f>
        <v>0</v>
      </c>
      <c r="AD815" s="165" t="str">
        <f t="shared" si="38"/>
        <v>D</v>
      </c>
      <c r="AE815" s="166">
        <f>Industrias!S818</f>
        <v>0</v>
      </c>
      <c r="AF815" s="167" cm="1">
        <f t="array" ref="AF815">NoteEcolo(U815)</f>
        <v>0</v>
      </c>
      <c r="AG815" s="167">
        <f>PI()*(Trees[[#This Row],[Diam]]/2)^2</f>
        <v>0</v>
      </c>
      <c r="AH815" s="167">
        <f>IF(ISNA(IF(VLOOKUP(Trees[[#This Row],[Arbol]],Equipos!C:F, 2, FALSE)="Cortar",1,0)),0, IF(VLOOKUP(Trees[[#This Row],[Arbol]],Equipos!C:F, 2, FALSE)="Cortar",1,0))</f>
        <v>0</v>
      </c>
      <c r="AI815" s="167">
        <f t="array" aca="1" ref="AI815" ca="1">SUM(1*(NumCoupes=B815))</f>
        <v>2</v>
      </c>
    </row>
    <row r="816" spans="2:35">
      <c r="B816" s="154"/>
      <c r="C816" s="155"/>
      <c r="D816" s="156"/>
      <c r="E816" s="157"/>
      <c r="F816" s="158"/>
      <c r="G816" s="159"/>
      <c r="H816" s="154"/>
      <c r="I816" s="155"/>
      <c r="J816" s="156"/>
      <c r="K816" s="156"/>
      <c r="L816" s="154"/>
      <c r="M816" s="154"/>
      <c r="N816" s="154"/>
      <c r="O816" s="155"/>
      <c r="P816" s="160"/>
      <c r="Q816" s="154"/>
      <c r="R816" s="154"/>
      <c r="S816" s="154"/>
      <c r="T816" s="158"/>
      <c r="U816" s="159"/>
      <c r="V816" s="161"/>
      <c r="W816" s="161"/>
      <c r="X816" s="161"/>
      <c r="Y816" s="161"/>
      <c r="Z816" s="162">
        <f t="shared" si="36"/>
        <v>0</v>
      </c>
      <c r="AA816" s="163">
        <f t="shared" si="37"/>
        <v>0</v>
      </c>
      <c r="AB816" s="431">
        <f>(3.14/4)*(Trees[[#This Row],[Diam]]/100)^2</f>
        <v>0</v>
      </c>
      <c r="AC816" s="164">
        <f>Trees[[#This Row],[Volumen]]</f>
        <v>0</v>
      </c>
      <c r="AD816" s="165" t="str">
        <f t="shared" si="38"/>
        <v>D</v>
      </c>
      <c r="AE816" s="166">
        <f>Industrias!S819</f>
        <v>0</v>
      </c>
      <c r="AF816" s="167" cm="1">
        <f t="array" ref="AF816">NoteEcolo(U816)</f>
        <v>0</v>
      </c>
      <c r="AG816" s="167">
        <f>PI()*(Trees[[#This Row],[Diam]]/2)^2</f>
        <v>0</v>
      </c>
      <c r="AH816" s="167">
        <f>IF(ISNA(IF(VLOOKUP(Trees[[#This Row],[Arbol]],Equipos!C:F, 2, FALSE)="Cortar",1,0)),0, IF(VLOOKUP(Trees[[#This Row],[Arbol]],Equipos!C:F, 2, FALSE)="Cortar",1,0))</f>
        <v>0</v>
      </c>
      <c r="AI816" s="167">
        <f t="array" aca="1" ref="AI816" ca="1">SUM(1*(NumCoupes=B816))</f>
        <v>2</v>
      </c>
    </row>
    <row r="817" spans="2:35">
      <c r="B817" s="154"/>
      <c r="C817" s="155"/>
      <c r="D817" s="156"/>
      <c r="E817" s="157"/>
      <c r="F817" s="158"/>
      <c r="G817" s="159"/>
      <c r="H817" s="154"/>
      <c r="I817" s="155"/>
      <c r="J817" s="156"/>
      <c r="K817" s="156"/>
      <c r="L817" s="154"/>
      <c r="M817" s="154"/>
      <c r="N817" s="154"/>
      <c r="O817" s="155"/>
      <c r="P817" s="160"/>
      <c r="Q817" s="154"/>
      <c r="R817" s="154"/>
      <c r="S817" s="154"/>
      <c r="T817" s="158"/>
      <c r="U817" s="159"/>
      <c r="V817" s="161"/>
      <c r="W817" s="161"/>
      <c r="X817" s="161"/>
      <c r="Y817" s="161"/>
      <c r="Z817" s="162">
        <f t="shared" si="36"/>
        <v>0</v>
      </c>
      <c r="AA817" s="163">
        <f t="shared" si="37"/>
        <v>0</v>
      </c>
      <c r="AB817" s="431">
        <f>(3.14/4)*(Trees[[#This Row],[Diam]]/100)^2</f>
        <v>0</v>
      </c>
      <c r="AC817" s="164">
        <f>Trees[[#This Row],[Volumen]]</f>
        <v>0</v>
      </c>
      <c r="AD817" s="165" t="str">
        <f t="shared" si="38"/>
        <v>D</v>
      </c>
      <c r="AE817" s="166">
        <f>Industrias!S820</f>
        <v>0</v>
      </c>
      <c r="AF817" s="167" cm="1">
        <f t="array" ref="AF817">NoteEcolo(U817)</f>
        <v>0</v>
      </c>
      <c r="AG817" s="167">
        <f>PI()*(Trees[[#This Row],[Diam]]/2)^2</f>
        <v>0</v>
      </c>
      <c r="AH817" s="167">
        <f>IF(ISNA(IF(VLOOKUP(Trees[[#This Row],[Arbol]],Equipos!C:F, 2, FALSE)="Cortar",1,0)),0, IF(VLOOKUP(Trees[[#This Row],[Arbol]],Equipos!C:F, 2, FALSE)="Cortar",1,0))</f>
        <v>0</v>
      </c>
      <c r="AI817" s="167">
        <f t="array" aca="1" ref="AI817" ca="1">SUM(1*(NumCoupes=B817))</f>
        <v>2</v>
      </c>
    </row>
    <row r="818" spans="2:35">
      <c r="B818" s="154"/>
      <c r="C818" s="155"/>
      <c r="D818" s="156"/>
      <c r="E818" s="157"/>
      <c r="F818" s="158"/>
      <c r="G818" s="159"/>
      <c r="H818" s="154"/>
      <c r="I818" s="155"/>
      <c r="J818" s="156"/>
      <c r="K818" s="156"/>
      <c r="L818" s="154"/>
      <c r="M818" s="154"/>
      <c r="N818" s="154"/>
      <c r="O818" s="155"/>
      <c r="P818" s="160"/>
      <c r="Q818" s="154"/>
      <c r="R818" s="154"/>
      <c r="S818" s="154"/>
      <c r="T818" s="158"/>
      <c r="U818" s="159"/>
      <c r="V818" s="161"/>
      <c r="W818" s="161"/>
      <c r="X818" s="161"/>
      <c r="Y818" s="161"/>
      <c r="Z818" s="162">
        <f t="shared" si="36"/>
        <v>0</v>
      </c>
      <c r="AA818" s="163">
        <f t="shared" si="37"/>
        <v>0</v>
      </c>
      <c r="AB818" s="431">
        <f>(3.14/4)*(Trees[[#This Row],[Diam]]/100)^2</f>
        <v>0</v>
      </c>
      <c r="AC818" s="164">
        <f>Trees[[#This Row],[Volumen]]</f>
        <v>0</v>
      </c>
      <c r="AD818" s="165" t="str">
        <f t="shared" si="38"/>
        <v>D</v>
      </c>
      <c r="AE818" s="166">
        <f>Industrias!S821</f>
        <v>0</v>
      </c>
      <c r="AF818" s="167" cm="1">
        <f t="array" ref="AF818">NoteEcolo(U818)</f>
        <v>0</v>
      </c>
      <c r="AG818" s="167">
        <f>PI()*(Trees[[#This Row],[Diam]]/2)^2</f>
        <v>0</v>
      </c>
      <c r="AH818" s="167">
        <f>IF(ISNA(IF(VLOOKUP(Trees[[#This Row],[Arbol]],Equipos!C:F, 2, FALSE)="Cortar",1,0)),0, IF(VLOOKUP(Trees[[#This Row],[Arbol]],Equipos!C:F, 2, FALSE)="Cortar",1,0))</f>
        <v>0</v>
      </c>
      <c r="AI818" s="167">
        <f t="array" aca="1" ref="AI818" ca="1">SUM(1*(NumCoupes=B818))</f>
        <v>2</v>
      </c>
    </row>
    <row r="819" spans="2:35">
      <c r="B819" s="154"/>
      <c r="C819" s="155"/>
      <c r="D819" s="156"/>
      <c r="E819" s="157"/>
      <c r="F819" s="158"/>
      <c r="G819" s="159"/>
      <c r="H819" s="154"/>
      <c r="I819" s="155"/>
      <c r="J819" s="156"/>
      <c r="K819" s="156"/>
      <c r="L819" s="154"/>
      <c r="M819" s="154"/>
      <c r="N819" s="154"/>
      <c r="O819" s="155"/>
      <c r="P819" s="160"/>
      <c r="Q819" s="154"/>
      <c r="R819" s="154"/>
      <c r="S819" s="154"/>
      <c r="T819" s="158"/>
      <c r="U819" s="159"/>
      <c r="V819" s="161"/>
      <c r="W819" s="161"/>
      <c r="X819" s="161"/>
      <c r="Y819" s="161"/>
      <c r="Z819" s="162">
        <f t="shared" si="36"/>
        <v>0</v>
      </c>
      <c r="AA819" s="163">
        <f t="shared" si="37"/>
        <v>0</v>
      </c>
      <c r="AB819" s="431">
        <f>(3.14/4)*(Trees[[#This Row],[Diam]]/100)^2</f>
        <v>0</v>
      </c>
      <c r="AC819" s="164">
        <f>Trees[[#This Row],[Volumen]]</f>
        <v>0</v>
      </c>
      <c r="AD819" s="165" t="str">
        <f t="shared" si="38"/>
        <v>D</v>
      </c>
      <c r="AE819" s="166">
        <f>Industrias!S822</f>
        <v>0</v>
      </c>
      <c r="AF819" s="167" cm="1">
        <f t="array" ref="AF819">NoteEcolo(U819)</f>
        <v>0</v>
      </c>
      <c r="AG819" s="167">
        <f>PI()*(Trees[[#This Row],[Diam]]/2)^2</f>
        <v>0</v>
      </c>
      <c r="AH819" s="167">
        <f>IF(ISNA(IF(VLOOKUP(Trees[[#This Row],[Arbol]],Equipos!C:F, 2, FALSE)="Cortar",1,0)),0, IF(VLOOKUP(Trees[[#This Row],[Arbol]],Equipos!C:F, 2, FALSE)="Cortar",1,0))</f>
        <v>0</v>
      </c>
      <c r="AI819" s="167">
        <f t="array" aca="1" ref="AI819" ca="1">SUM(1*(NumCoupes=B819))</f>
        <v>2</v>
      </c>
    </row>
    <row r="820" spans="2:35">
      <c r="B820" s="154"/>
      <c r="C820" s="155"/>
      <c r="D820" s="156"/>
      <c r="E820" s="157"/>
      <c r="F820" s="158"/>
      <c r="G820" s="159"/>
      <c r="H820" s="154"/>
      <c r="I820" s="155"/>
      <c r="J820" s="156"/>
      <c r="K820" s="156"/>
      <c r="L820" s="154"/>
      <c r="M820" s="154"/>
      <c r="N820" s="154"/>
      <c r="O820" s="155"/>
      <c r="P820" s="160"/>
      <c r="Q820" s="154"/>
      <c r="R820" s="154"/>
      <c r="S820" s="154"/>
      <c r="T820" s="158"/>
      <c r="U820" s="159"/>
      <c r="V820" s="161"/>
      <c r="W820" s="161"/>
      <c r="X820" s="161"/>
      <c r="Y820" s="161"/>
      <c r="Z820" s="162">
        <f t="shared" si="36"/>
        <v>0</v>
      </c>
      <c r="AA820" s="163">
        <f t="shared" si="37"/>
        <v>0</v>
      </c>
      <c r="AB820" s="431">
        <f>(3.14/4)*(Trees[[#This Row],[Diam]]/100)^2</f>
        <v>0</v>
      </c>
      <c r="AC820" s="164">
        <f>Trees[[#This Row],[Volumen]]</f>
        <v>0</v>
      </c>
      <c r="AD820" s="165" t="str">
        <f t="shared" si="38"/>
        <v>D</v>
      </c>
      <c r="AE820" s="166">
        <f>Industrias!S823</f>
        <v>0</v>
      </c>
      <c r="AF820" s="167" cm="1">
        <f t="array" ref="AF820">NoteEcolo(U820)</f>
        <v>0</v>
      </c>
      <c r="AG820" s="167">
        <f>PI()*(Trees[[#This Row],[Diam]]/2)^2</f>
        <v>0</v>
      </c>
      <c r="AH820" s="167">
        <f>IF(ISNA(IF(VLOOKUP(Trees[[#This Row],[Arbol]],Equipos!C:F, 2, FALSE)="Cortar",1,0)),0, IF(VLOOKUP(Trees[[#This Row],[Arbol]],Equipos!C:F, 2, FALSE)="Cortar",1,0))</f>
        <v>0</v>
      </c>
      <c r="AI820" s="167">
        <f t="array" aca="1" ref="AI820" ca="1">SUM(1*(NumCoupes=B820))</f>
        <v>2</v>
      </c>
    </row>
    <row r="821" spans="2:35">
      <c r="B821" s="154"/>
      <c r="C821" s="155"/>
      <c r="D821" s="156"/>
      <c r="E821" s="157"/>
      <c r="F821" s="158"/>
      <c r="G821" s="159"/>
      <c r="H821" s="154"/>
      <c r="I821" s="155"/>
      <c r="J821" s="156"/>
      <c r="K821" s="156"/>
      <c r="L821" s="154"/>
      <c r="M821" s="154"/>
      <c r="N821" s="154"/>
      <c r="O821" s="155"/>
      <c r="P821" s="160"/>
      <c r="Q821" s="154"/>
      <c r="R821" s="154"/>
      <c r="S821" s="154"/>
      <c r="T821" s="158"/>
      <c r="U821" s="159"/>
      <c r="V821" s="161"/>
      <c r="W821" s="161"/>
      <c r="X821" s="161"/>
      <c r="Y821" s="161"/>
      <c r="Z821" s="162">
        <f t="shared" si="36"/>
        <v>0</v>
      </c>
      <c r="AA821" s="163">
        <f t="shared" si="37"/>
        <v>0</v>
      </c>
      <c r="AB821" s="431">
        <f>(3.14/4)*(Trees[[#This Row],[Diam]]/100)^2</f>
        <v>0</v>
      </c>
      <c r="AC821" s="164">
        <f>Trees[[#This Row],[Volumen]]</f>
        <v>0</v>
      </c>
      <c r="AD821" s="165" t="str">
        <f t="shared" si="38"/>
        <v>D</v>
      </c>
      <c r="AE821" s="166">
        <f>Industrias!S824</f>
        <v>0</v>
      </c>
      <c r="AF821" s="167" cm="1">
        <f t="array" ref="AF821">NoteEcolo(U821)</f>
        <v>0</v>
      </c>
      <c r="AG821" s="167">
        <f>PI()*(Trees[[#This Row],[Diam]]/2)^2</f>
        <v>0</v>
      </c>
      <c r="AH821" s="167">
        <f>IF(ISNA(IF(VLOOKUP(Trees[[#This Row],[Arbol]],Equipos!C:F, 2, FALSE)="Cortar",1,0)),0, IF(VLOOKUP(Trees[[#This Row],[Arbol]],Equipos!C:F, 2, FALSE)="Cortar",1,0))</f>
        <v>0</v>
      </c>
      <c r="AI821" s="167">
        <f t="array" aca="1" ref="AI821" ca="1">SUM(1*(NumCoupes=B821))</f>
        <v>2</v>
      </c>
    </row>
    <row r="822" spans="2:35">
      <c r="B822" s="154"/>
      <c r="C822" s="155"/>
      <c r="D822" s="156"/>
      <c r="E822" s="157"/>
      <c r="F822" s="158"/>
      <c r="G822" s="159"/>
      <c r="H822" s="154"/>
      <c r="I822" s="155"/>
      <c r="J822" s="156"/>
      <c r="K822" s="156"/>
      <c r="L822" s="154"/>
      <c r="M822" s="154"/>
      <c r="N822" s="154"/>
      <c r="O822" s="155"/>
      <c r="P822" s="160"/>
      <c r="Q822" s="154"/>
      <c r="R822" s="154"/>
      <c r="S822" s="154"/>
      <c r="T822" s="158"/>
      <c r="U822" s="159"/>
      <c r="V822" s="161"/>
      <c r="W822" s="161"/>
      <c r="X822" s="161"/>
      <c r="Y822" s="161"/>
      <c r="Z822" s="162">
        <f t="shared" si="36"/>
        <v>0</v>
      </c>
      <c r="AA822" s="163">
        <f t="shared" si="37"/>
        <v>0</v>
      </c>
      <c r="AB822" s="431">
        <f>(3.14/4)*(Trees[[#This Row],[Diam]]/100)^2</f>
        <v>0</v>
      </c>
      <c r="AC822" s="164">
        <f>Trees[[#This Row],[Volumen]]</f>
        <v>0</v>
      </c>
      <c r="AD822" s="165" t="str">
        <f t="shared" si="38"/>
        <v>D</v>
      </c>
      <c r="AE822" s="166">
        <f>Industrias!S825</f>
        <v>0</v>
      </c>
      <c r="AF822" s="167" cm="1">
        <f t="array" ref="AF822">NoteEcolo(U822)</f>
        <v>0</v>
      </c>
      <c r="AG822" s="167">
        <f>PI()*(Trees[[#This Row],[Diam]]/2)^2</f>
        <v>0</v>
      </c>
      <c r="AH822" s="167">
        <f>IF(ISNA(IF(VLOOKUP(Trees[[#This Row],[Arbol]],Equipos!C:F, 2, FALSE)="Cortar",1,0)),0, IF(VLOOKUP(Trees[[#This Row],[Arbol]],Equipos!C:F, 2, FALSE)="Cortar",1,0))</f>
        <v>0</v>
      </c>
      <c r="AI822" s="167">
        <f t="array" aca="1" ref="AI822" ca="1">SUM(1*(NumCoupes=B822))</f>
        <v>2</v>
      </c>
    </row>
    <row r="823" spans="2:35">
      <c r="B823" s="154"/>
      <c r="C823" s="155"/>
      <c r="D823" s="156"/>
      <c r="E823" s="157"/>
      <c r="F823" s="158"/>
      <c r="G823" s="159"/>
      <c r="H823" s="154"/>
      <c r="I823" s="155"/>
      <c r="J823" s="156"/>
      <c r="K823" s="156"/>
      <c r="L823" s="154"/>
      <c r="M823" s="154"/>
      <c r="N823" s="154"/>
      <c r="O823" s="155"/>
      <c r="P823" s="160"/>
      <c r="Q823" s="154"/>
      <c r="R823" s="154"/>
      <c r="S823" s="154"/>
      <c r="T823" s="158"/>
      <c r="U823" s="159"/>
      <c r="V823" s="161"/>
      <c r="W823" s="161"/>
      <c r="X823" s="161"/>
      <c r="Y823" s="161"/>
      <c r="Z823" s="162">
        <f t="shared" si="36"/>
        <v>0</v>
      </c>
      <c r="AA823" s="163">
        <f t="shared" si="37"/>
        <v>0</v>
      </c>
      <c r="AB823" s="431">
        <f>(3.14/4)*(Trees[[#This Row],[Diam]]/100)^2</f>
        <v>0</v>
      </c>
      <c r="AC823" s="164">
        <f>Trees[[#This Row],[Volumen]]</f>
        <v>0</v>
      </c>
      <c r="AD823" s="165" t="str">
        <f t="shared" si="38"/>
        <v>D</v>
      </c>
      <c r="AE823" s="166">
        <f>Industrias!S826</f>
        <v>0</v>
      </c>
      <c r="AF823" s="167" cm="1">
        <f t="array" ref="AF823">NoteEcolo(U823)</f>
        <v>0</v>
      </c>
      <c r="AG823" s="167">
        <f>PI()*(Trees[[#This Row],[Diam]]/2)^2</f>
        <v>0</v>
      </c>
      <c r="AH823" s="167">
        <f>IF(ISNA(IF(VLOOKUP(Trees[[#This Row],[Arbol]],Equipos!C:F, 2, FALSE)="Cortar",1,0)),0, IF(VLOOKUP(Trees[[#This Row],[Arbol]],Equipos!C:F, 2, FALSE)="Cortar",1,0))</f>
        <v>0</v>
      </c>
      <c r="AI823" s="167">
        <f t="array" aca="1" ref="AI823" ca="1">SUM(1*(NumCoupes=B823))</f>
        <v>2</v>
      </c>
    </row>
    <row r="824" spans="2:35">
      <c r="B824" s="154"/>
      <c r="C824" s="155"/>
      <c r="D824" s="156"/>
      <c r="E824" s="157"/>
      <c r="F824" s="158"/>
      <c r="G824" s="159"/>
      <c r="H824" s="154"/>
      <c r="I824" s="155"/>
      <c r="J824" s="156"/>
      <c r="K824" s="156"/>
      <c r="L824" s="154"/>
      <c r="M824" s="154"/>
      <c r="N824" s="154"/>
      <c r="O824" s="155"/>
      <c r="P824" s="160"/>
      <c r="Q824" s="154"/>
      <c r="R824" s="154"/>
      <c r="S824" s="154"/>
      <c r="T824" s="158"/>
      <c r="U824" s="159"/>
      <c r="V824" s="161"/>
      <c r="W824" s="161"/>
      <c r="X824" s="161"/>
      <c r="Y824" s="161"/>
      <c r="Z824" s="162">
        <f t="shared" si="36"/>
        <v>0</v>
      </c>
      <c r="AA824" s="163">
        <f t="shared" si="37"/>
        <v>0</v>
      </c>
      <c r="AB824" s="431">
        <f>(3.14/4)*(Trees[[#This Row],[Diam]]/100)^2</f>
        <v>0</v>
      </c>
      <c r="AC824" s="164">
        <f>Trees[[#This Row],[Volumen]]</f>
        <v>0</v>
      </c>
      <c r="AD824" s="165" t="str">
        <f t="shared" si="38"/>
        <v>D</v>
      </c>
      <c r="AE824" s="166">
        <f>Industrias!S827</f>
        <v>0</v>
      </c>
      <c r="AF824" s="167" cm="1">
        <f t="array" ref="AF824">NoteEcolo(U824)</f>
        <v>0</v>
      </c>
      <c r="AG824" s="167">
        <f>PI()*(Trees[[#This Row],[Diam]]/2)^2</f>
        <v>0</v>
      </c>
      <c r="AH824" s="167">
        <f>IF(ISNA(IF(VLOOKUP(Trees[[#This Row],[Arbol]],Equipos!C:F, 2, FALSE)="Cortar",1,0)),0, IF(VLOOKUP(Trees[[#This Row],[Arbol]],Equipos!C:F, 2, FALSE)="Cortar",1,0))</f>
        <v>0</v>
      </c>
      <c r="AI824" s="167">
        <f t="array" aca="1" ref="AI824" ca="1">SUM(1*(NumCoupes=B824))</f>
        <v>2</v>
      </c>
    </row>
    <row r="825" spans="2:35">
      <c r="B825" s="154"/>
      <c r="C825" s="155"/>
      <c r="D825" s="156"/>
      <c r="E825" s="157"/>
      <c r="F825" s="158"/>
      <c r="G825" s="159"/>
      <c r="H825" s="154"/>
      <c r="I825" s="155"/>
      <c r="J825" s="156"/>
      <c r="K825" s="156"/>
      <c r="L825" s="154"/>
      <c r="M825" s="154"/>
      <c r="N825" s="154"/>
      <c r="O825" s="155"/>
      <c r="P825" s="160"/>
      <c r="Q825" s="154"/>
      <c r="R825" s="154"/>
      <c r="S825" s="154"/>
      <c r="T825" s="158"/>
      <c r="U825" s="159"/>
      <c r="V825" s="161"/>
      <c r="W825" s="161"/>
      <c r="X825" s="161"/>
      <c r="Y825" s="161"/>
      <c r="Z825" s="162">
        <f t="shared" si="36"/>
        <v>0</v>
      </c>
      <c r="AA825" s="163">
        <f t="shared" si="37"/>
        <v>0</v>
      </c>
      <c r="AB825" s="431">
        <f>(3.14/4)*(Trees[[#This Row],[Diam]]/100)^2</f>
        <v>0</v>
      </c>
      <c r="AC825" s="164">
        <f>Trees[[#This Row],[Volumen]]</f>
        <v>0</v>
      </c>
      <c r="AD825" s="165" t="str">
        <f t="shared" si="38"/>
        <v>D</v>
      </c>
      <c r="AE825" s="166">
        <f>Industrias!S828</f>
        <v>0</v>
      </c>
      <c r="AF825" s="167" cm="1">
        <f t="array" ref="AF825">NoteEcolo(U825)</f>
        <v>0</v>
      </c>
      <c r="AG825" s="167">
        <f>PI()*(Trees[[#This Row],[Diam]]/2)^2</f>
        <v>0</v>
      </c>
      <c r="AH825" s="167">
        <f>IF(ISNA(IF(VLOOKUP(Trees[[#This Row],[Arbol]],Equipos!C:F, 2, FALSE)="Cortar",1,0)),0, IF(VLOOKUP(Trees[[#This Row],[Arbol]],Equipos!C:F, 2, FALSE)="Cortar",1,0))</f>
        <v>0</v>
      </c>
      <c r="AI825" s="167">
        <f t="array" aca="1" ref="AI825" ca="1">SUM(1*(NumCoupes=B825))</f>
        <v>2</v>
      </c>
    </row>
    <row r="826" spans="2:35">
      <c r="B826" s="154"/>
      <c r="C826" s="155"/>
      <c r="D826" s="156"/>
      <c r="E826" s="157"/>
      <c r="F826" s="158"/>
      <c r="G826" s="159"/>
      <c r="H826" s="154"/>
      <c r="I826" s="155"/>
      <c r="J826" s="156"/>
      <c r="K826" s="156"/>
      <c r="L826" s="154"/>
      <c r="M826" s="154"/>
      <c r="N826" s="154"/>
      <c r="O826" s="155"/>
      <c r="P826" s="160"/>
      <c r="Q826" s="154"/>
      <c r="R826" s="154"/>
      <c r="S826" s="154"/>
      <c r="T826" s="158"/>
      <c r="U826" s="159"/>
      <c r="V826" s="161"/>
      <c r="W826" s="161"/>
      <c r="X826" s="161"/>
      <c r="Y826" s="161"/>
      <c r="Z826" s="162">
        <f t="shared" si="36"/>
        <v>0</v>
      </c>
      <c r="AA826" s="163">
        <f t="shared" si="37"/>
        <v>0</v>
      </c>
      <c r="AB826" s="431">
        <f>(3.14/4)*(Trees[[#This Row],[Diam]]/100)^2</f>
        <v>0</v>
      </c>
      <c r="AC826" s="164">
        <f>Trees[[#This Row],[Volumen]]</f>
        <v>0</v>
      </c>
      <c r="AD826" s="165" t="str">
        <f t="shared" si="38"/>
        <v>D</v>
      </c>
      <c r="AE826" s="166">
        <f>Industrias!S829</f>
        <v>0</v>
      </c>
      <c r="AF826" s="167" cm="1">
        <f t="array" ref="AF826">NoteEcolo(U826)</f>
        <v>0</v>
      </c>
      <c r="AG826" s="167">
        <f>PI()*(Trees[[#This Row],[Diam]]/2)^2</f>
        <v>0</v>
      </c>
      <c r="AH826" s="167">
        <f>IF(ISNA(IF(VLOOKUP(Trees[[#This Row],[Arbol]],Equipos!C:F, 2, FALSE)="Cortar",1,0)),0, IF(VLOOKUP(Trees[[#This Row],[Arbol]],Equipos!C:F, 2, FALSE)="Cortar",1,0))</f>
        <v>0</v>
      </c>
      <c r="AI826" s="167">
        <f t="array" aca="1" ref="AI826" ca="1">SUM(1*(NumCoupes=B826))</f>
        <v>2</v>
      </c>
    </row>
    <row r="827" spans="2:35">
      <c r="B827" s="154"/>
      <c r="C827" s="155"/>
      <c r="D827" s="156"/>
      <c r="E827" s="157"/>
      <c r="F827" s="158"/>
      <c r="G827" s="159"/>
      <c r="H827" s="154"/>
      <c r="I827" s="155"/>
      <c r="J827" s="156"/>
      <c r="K827" s="156"/>
      <c r="L827" s="154"/>
      <c r="M827" s="154"/>
      <c r="N827" s="154"/>
      <c r="O827" s="155"/>
      <c r="P827" s="160"/>
      <c r="Q827" s="154"/>
      <c r="R827" s="154"/>
      <c r="S827" s="154"/>
      <c r="T827" s="158"/>
      <c r="U827" s="159"/>
      <c r="V827" s="161"/>
      <c r="W827" s="161"/>
      <c r="X827" s="161"/>
      <c r="Y827" s="161"/>
      <c r="Z827" s="162">
        <f t="shared" si="36"/>
        <v>0</v>
      </c>
      <c r="AA827" s="163">
        <f t="shared" si="37"/>
        <v>0</v>
      </c>
      <c r="AB827" s="431">
        <f>(3.14/4)*(Trees[[#This Row],[Diam]]/100)^2</f>
        <v>0</v>
      </c>
      <c r="AC827" s="164">
        <f>Trees[[#This Row],[Volumen]]</f>
        <v>0</v>
      </c>
      <c r="AD827" s="165" t="str">
        <f t="shared" si="38"/>
        <v>D</v>
      </c>
      <c r="AE827" s="166">
        <f>Industrias!S830</f>
        <v>0</v>
      </c>
      <c r="AF827" s="167" cm="1">
        <f t="array" ref="AF827">NoteEcolo(U827)</f>
        <v>0</v>
      </c>
      <c r="AG827" s="167">
        <f>PI()*(Trees[[#This Row],[Diam]]/2)^2</f>
        <v>0</v>
      </c>
      <c r="AH827" s="167">
        <f>IF(ISNA(IF(VLOOKUP(Trees[[#This Row],[Arbol]],Equipos!C:F, 2, FALSE)="Cortar",1,0)),0, IF(VLOOKUP(Trees[[#This Row],[Arbol]],Equipos!C:F, 2, FALSE)="Cortar",1,0))</f>
        <v>0</v>
      </c>
      <c r="AI827" s="167">
        <f t="array" aca="1" ref="AI827" ca="1">SUM(1*(NumCoupes=B827))</f>
        <v>2</v>
      </c>
    </row>
    <row r="828" spans="2:35">
      <c r="B828" s="154"/>
      <c r="C828" s="155"/>
      <c r="D828" s="156"/>
      <c r="E828" s="157"/>
      <c r="F828" s="158"/>
      <c r="G828" s="159"/>
      <c r="H828" s="154"/>
      <c r="I828" s="155"/>
      <c r="J828" s="156"/>
      <c r="K828" s="156"/>
      <c r="L828" s="154"/>
      <c r="M828" s="154"/>
      <c r="N828" s="154"/>
      <c r="O828" s="155"/>
      <c r="P828" s="160"/>
      <c r="Q828" s="154"/>
      <c r="R828" s="154"/>
      <c r="S828" s="154"/>
      <c r="T828" s="158"/>
      <c r="U828" s="159"/>
      <c r="V828" s="161"/>
      <c r="W828" s="161"/>
      <c r="X828" s="161"/>
      <c r="Y828" s="161"/>
      <c r="Z828" s="162">
        <f t="shared" si="36"/>
        <v>0</v>
      </c>
      <c r="AA828" s="163">
        <f t="shared" si="37"/>
        <v>0</v>
      </c>
      <c r="AB828" s="431">
        <f>(3.14/4)*(Trees[[#This Row],[Diam]]/100)^2</f>
        <v>0</v>
      </c>
      <c r="AC828" s="164">
        <f>Trees[[#This Row],[Volumen]]</f>
        <v>0</v>
      </c>
      <c r="AD828" s="165" t="str">
        <f t="shared" si="38"/>
        <v>D</v>
      </c>
      <c r="AE828" s="166">
        <f>Industrias!S831</f>
        <v>0</v>
      </c>
      <c r="AF828" s="167" cm="1">
        <f t="array" ref="AF828">NoteEcolo(U828)</f>
        <v>0</v>
      </c>
      <c r="AG828" s="167">
        <f>PI()*(Trees[[#This Row],[Diam]]/2)^2</f>
        <v>0</v>
      </c>
      <c r="AH828" s="167">
        <f>IF(ISNA(IF(VLOOKUP(Trees[[#This Row],[Arbol]],Equipos!C:F, 2, FALSE)="Cortar",1,0)),0, IF(VLOOKUP(Trees[[#This Row],[Arbol]],Equipos!C:F, 2, FALSE)="Cortar",1,0))</f>
        <v>0</v>
      </c>
      <c r="AI828" s="167">
        <f t="array" aca="1" ref="AI828" ca="1">SUM(1*(NumCoupes=B828))</f>
        <v>2</v>
      </c>
    </row>
    <row r="829" spans="2:35">
      <c r="B829" s="154"/>
      <c r="C829" s="155"/>
      <c r="D829" s="156"/>
      <c r="E829" s="157"/>
      <c r="F829" s="158"/>
      <c r="G829" s="159"/>
      <c r="H829" s="154"/>
      <c r="I829" s="155"/>
      <c r="J829" s="156"/>
      <c r="K829" s="156"/>
      <c r="L829" s="154"/>
      <c r="M829" s="154"/>
      <c r="N829" s="154"/>
      <c r="O829" s="155"/>
      <c r="P829" s="160"/>
      <c r="Q829" s="154"/>
      <c r="R829" s="154"/>
      <c r="S829" s="154"/>
      <c r="T829" s="158"/>
      <c r="U829" s="159"/>
      <c r="V829" s="161"/>
      <c r="W829" s="161"/>
      <c r="X829" s="161"/>
      <c r="Y829" s="161"/>
      <c r="Z829" s="162">
        <f t="shared" si="36"/>
        <v>0</v>
      </c>
      <c r="AA829" s="163">
        <f t="shared" si="37"/>
        <v>0</v>
      </c>
      <c r="AB829" s="431">
        <f>(3.14/4)*(Trees[[#This Row],[Diam]]/100)^2</f>
        <v>0</v>
      </c>
      <c r="AC829" s="164">
        <f>Trees[[#This Row],[Volumen]]</f>
        <v>0</v>
      </c>
      <c r="AD829" s="165" t="str">
        <f t="shared" si="38"/>
        <v>D</v>
      </c>
      <c r="AE829" s="166">
        <f>Industrias!S832</f>
        <v>0</v>
      </c>
      <c r="AF829" s="167" cm="1">
        <f t="array" ref="AF829">NoteEcolo(U829)</f>
        <v>0</v>
      </c>
      <c r="AG829" s="167">
        <f>PI()*(Trees[[#This Row],[Diam]]/2)^2</f>
        <v>0</v>
      </c>
      <c r="AH829" s="167">
        <f>IF(ISNA(IF(VLOOKUP(Trees[[#This Row],[Arbol]],Equipos!C:F, 2, FALSE)="Cortar",1,0)),0, IF(VLOOKUP(Trees[[#This Row],[Arbol]],Equipos!C:F, 2, FALSE)="Cortar",1,0))</f>
        <v>0</v>
      </c>
      <c r="AI829" s="167">
        <f t="array" aca="1" ref="AI829" ca="1">SUM(1*(NumCoupes=B829))</f>
        <v>2</v>
      </c>
    </row>
    <row r="830" spans="2:35">
      <c r="B830" s="154"/>
      <c r="C830" s="155"/>
      <c r="D830" s="156"/>
      <c r="E830" s="157"/>
      <c r="F830" s="158"/>
      <c r="G830" s="159"/>
      <c r="H830" s="154"/>
      <c r="I830" s="155"/>
      <c r="J830" s="156"/>
      <c r="K830" s="156"/>
      <c r="L830" s="154"/>
      <c r="M830" s="154"/>
      <c r="N830" s="154"/>
      <c r="O830" s="155"/>
      <c r="P830" s="160"/>
      <c r="Q830" s="154"/>
      <c r="R830" s="154"/>
      <c r="S830" s="154"/>
      <c r="T830" s="158"/>
      <c r="U830" s="159"/>
      <c r="V830" s="161"/>
      <c r="W830" s="161"/>
      <c r="X830" s="161"/>
      <c r="Y830" s="161"/>
      <c r="Z830" s="162">
        <f t="shared" si="36"/>
        <v>0</v>
      </c>
      <c r="AA830" s="163">
        <f t="shared" si="37"/>
        <v>0</v>
      </c>
      <c r="AB830" s="431">
        <f>(3.14/4)*(Trees[[#This Row],[Diam]]/100)^2</f>
        <v>0</v>
      </c>
      <c r="AC830" s="164">
        <f>Trees[[#This Row],[Volumen]]</f>
        <v>0</v>
      </c>
      <c r="AD830" s="165" t="str">
        <f t="shared" si="38"/>
        <v>D</v>
      </c>
      <c r="AE830" s="166">
        <f>Industrias!S833</f>
        <v>0</v>
      </c>
      <c r="AF830" s="167" cm="1">
        <f t="array" ref="AF830">NoteEcolo(U830)</f>
        <v>0</v>
      </c>
      <c r="AG830" s="167">
        <f>PI()*(Trees[[#This Row],[Diam]]/2)^2</f>
        <v>0</v>
      </c>
      <c r="AH830" s="167">
        <f>IF(ISNA(IF(VLOOKUP(Trees[[#This Row],[Arbol]],Equipos!C:F, 2, FALSE)="Cortar",1,0)),0, IF(VLOOKUP(Trees[[#This Row],[Arbol]],Equipos!C:F, 2, FALSE)="Cortar",1,0))</f>
        <v>0</v>
      </c>
      <c r="AI830" s="167">
        <f t="array" aca="1" ref="AI830" ca="1">SUM(1*(NumCoupes=B830))</f>
        <v>2</v>
      </c>
    </row>
    <row r="831" spans="2:35">
      <c r="B831" s="154"/>
      <c r="C831" s="155"/>
      <c r="D831" s="156"/>
      <c r="E831" s="157"/>
      <c r="F831" s="158"/>
      <c r="G831" s="159"/>
      <c r="H831" s="154"/>
      <c r="I831" s="155"/>
      <c r="J831" s="156"/>
      <c r="K831" s="156"/>
      <c r="L831" s="154"/>
      <c r="M831" s="154"/>
      <c r="N831" s="154"/>
      <c r="O831" s="155"/>
      <c r="P831" s="160"/>
      <c r="Q831" s="154"/>
      <c r="R831" s="154"/>
      <c r="S831" s="154"/>
      <c r="T831" s="158"/>
      <c r="U831" s="159"/>
      <c r="V831" s="161"/>
      <c r="W831" s="161"/>
      <c r="X831" s="161"/>
      <c r="Y831" s="161"/>
      <c r="Z831" s="162">
        <f t="shared" si="36"/>
        <v>0</v>
      </c>
      <c r="AA831" s="163">
        <f t="shared" si="37"/>
        <v>0</v>
      </c>
      <c r="AB831" s="431">
        <f>(3.14/4)*(Trees[[#This Row],[Diam]]/100)^2</f>
        <v>0</v>
      </c>
      <c r="AC831" s="164">
        <f>Trees[[#This Row],[Volumen]]</f>
        <v>0</v>
      </c>
      <c r="AD831" s="165" t="str">
        <f t="shared" si="38"/>
        <v>D</v>
      </c>
      <c r="AE831" s="166">
        <f>Industrias!S834</f>
        <v>0</v>
      </c>
      <c r="AF831" s="167" cm="1">
        <f t="array" ref="AF831">NoteEcolo(U831)</f>
        <v>0</v>
      </c>
      <c r="AG831" s="167">
        <f>PI()*(Trees[[#This Row],[Diam]]/2)^2</f>
        <v>0</v>
      </c>
      <c r="AH831" s="167">
        <f>IF(ISNA(IF(VLOOKUP(Trees[[#This Row],[Arbol]],Equipos!C:F, 2, FALSE)="Cortar",1,0)),0, IF(VLOOKUP(Trees[[#This Row],[Arbol]],Equipos!C:F, 2, FALSE)="Cortar",1,0))</f>
        <v>0</v>
      </c>
      <c r="AI831" s="167">
        <f t="array" aca="1" ref="AI831" ca="1">SUM(1*(NumCoupes=B831))</f>
        <v>2</v>
      </c>
    </row>
    <row r="832" spans="2:35">
      <c r="B832" s="154"/>
      <c r="C832" s="155"/>
      <c r="D832" s="156"/>
      <c r="E832" s="157"/>
      <c r="F832" s="158"/>
      <c r="G832" s="159"/>
      <c r="H832" s="154"/>
      <c r="I832" s="155"/>
      <c r="J832" s="156"/>
      <c r="K832" s="156"/>
      <c r="L832" s="154"/>
      <c r="M832" s="154"/>
      <c r="N832" s="154"/>
      <c r="O832" s="155"/>
      <c r="P832" s="160"/>
      <c r="Q832" s="154"/>
      <c r="R832" s="154"/>
      <c r="S832" s="154"/>
      <c r="T832" s="158"/>
      <c r="U832" s="159"/>
      <c r="V832" s="161"/>
      <c r="W832" s="161"/>
      <c r="X832" s="161"/>
      <c r="Y832" s="161"/>
      <c r="Z832" s="162">
        <f t="shared" si="36"/>
        <v>0</v>
      </c>
      <c r="AA832" s="163">
        <f t="shared" si="37"/>
        <v>0</v>
      </c>
      <c r="AB832" s="431">
        <f>(3.14/4)*(Trees[[#This Row],[Diam]]/100)^2</f>
        <v>0</v>
      </c>
      <c r="AC832" s="164">
        <f>Trees[[#This Row],[Volumen]]</f>
        <v>0</v>
      </c>
      <c r="AD832" s="165" t="str">
        <f t="shared" si="38"/>
        <v>D</v>
      </c>
      <c r="AE832" s="166">
        <f>Industrias!S835</f>
        <v>0</v>
      </c>
      <c r="AF832" s="167" cm="1">
        <f t="array" ref="AF832">NoteEcolo(U832)</f>
        <v>0</v>
      </c>
      <c r="AG832" s="167">
        <f>PI()*(Trees[[#This Row],[Diam]]/2)^2</f>
        <v>0</v>
      </c>
      <c r="AH832" s="167">
        <f>IF(ISNA(IF(VLOOKUP(Trees[[#This Row],[Arbol]],Equipos!C:F, 2, FALSE)="Cortar",1,0)),0, IF(VLOOKUP(Trees[[#This Row],[Arbol]],Equipos!C:F, 2, FALSE)="Cortar",1,0))</f>
        <v>0</v>
      </c>
      <c r="AI832" s="167">
        <f t="array" aca="1" ref="AI832" ca="1">SUM(1*(NumCoupes=B832))</f>
        <v>2</v>
      </c>
    </row>
    <row r="833" spans="2:35">
      <c r="B833" s="154"/>
      <c r="C833" s="155"/>
      <c r="D833" s="156"/>
      <c r="E833" s="157"/>
      <c r="F833" s="158"/>
      <c r="G833" s="159"/>
      <c r="H833" s="154"/>
      <c r="I833" s="155"/>
      <c r="J833" s="156"/>
      <c r="K833" s="156"/>
      <c r="L833" s="154"/>
      <c r="M833" s="154"/>
      <c r="N833" s="154"/>
      <c r="O833" s="155"/>
      <c r="P833" s="160"/>
      <c r="Q833" s="154"/>
      <c r="R833" s="154"/>
      <c r="S833" s="154"/>
      <c r="T833" s="158"/>
      <c r="U833" s="159"/>
      <c r="V833" s="161"/>
      <c r="W833" s="161"/>
      <c r="X833" s="161"/>
      <c r="Y833" s="161"/>
      <c r="Z833" s="162">
        <f t="shared" si="36"/>
        <v>0</v>
      </c>
      <c r="AA833" s="163">
        <f t="shared" si="37"/>
        <v>0</v>
      </c>
      <c r="AB833" s="431">
        <f>(3.14/4)*(Trees[[#This Row],[Diam]]/100)^2</f>
        <v>0</v>
      </c>
      <c r="AC833" s="164">
        <f>Trees[[#This Row],[Volumen]]</f>
        <v>0</v>
      </c>
      <c r="AD833" s="165" t="str">
        <f t="shared" si="38"/>
        <v>D</v>
      </c>
      <c r="AE833" s="166">
        <f>Industrias!S836</f>
        <v>0</v>
      </c>
      <c r="AF833" s="167" cm="1">
        <f t="array" ref="AF833">NoteEcolo(U833)</f>
        <v>0</v>
      </c>
      <c r="AG833" s="167">
        <f>PI()*(Trees[[#This Row],[Diam]]/2)^2</f>
        <v>0</v>
      </c>
      <c r="AH833" s="167">
        <f>IF(ISNA(IF(VLOOKUP(Trees[[#This Row],[Arbol]],Equipos!C:F, 2, FALSE)="Cortar",1,0)),0, IF(VLOOKUP(Trees[[#This Row],[Arbol]],Equipos!C:F, 2, FALSE)="Cortar",1,0))</f>
        <v>0</v>
      </c>
      <c r="AI833" s="167">
        <f t="array" aca="1" ref="AI833" ca="1">SUM(1*(NumCoupes=B833))</f>
        <v>2</v>
      </c>
    </row>
    <row r="834" spans="2:35">
      <c r="B834" s="154"/>
      <c r="C834" s="155"/>
      <c r="D834" s="156"/>
      <c r="E834" s="157"/>
      <c r="F834" s="158"/>
      <c r="G834" s="159"/>
      <c r="H834" s="154"/>
      <c r="I834" s="155"/>
      <c r="J834" s="156"/>
      <c r="K834" s="156"/>
      <c r="L834" s="154"/>
      <c r="M834" s="154"/>
      <c r="N834" s="154"/>
      <c r="O834" s="155"/>
      <c r="P834" s="160"/>
      <c r="Q834" s="154"/>
      <c r="R834" s="154"/>
      <c r="S834" s="154"/>
      <c r="T834" s="158"/>
      <c r="U834" s="159"/>
      <c r="V834" s="161"/>
      <c r="W834" s="161"/>
      <c r="X834" s="161"/>
      <c r="Y834" s="161"/>
      <c r="Z834" s="162">
        <f t="shared" ref="Z834:Z897" si="39">(H834+I834)/2</f>
        <v>0</v>
      </c>
      <c r="AA834" s="163">
        <f t="shared" ref="AA834:AA897" si="40">INT(Z834/5+0.5)*5</f>
        <v>0</v>
      </c>
      <c r="AB834" s="431">
        <f>(3.14/4)*(Trees[[#This Row],[Diam]]/100)^2</f>
        <v>0</v>
      </c>
      <c r="AC834" s="164">
        <f>Trees[[#This Row],[Volumen]]</f>
        <v>0</v>
      </c>
      <c r="AD834" s="165" t="str">
        <f t="shared" ref="AD834:AD897" si="41">IF(L834&lt;&gt;0,"A",IF(M834&lt;&gt;0,"B",IF(N834&lt;&gt;0,"C","D")))</f>
        <v>D</v>
      </c>
      <c r="AE834" s="166">
        <f>Industrias!S837</f>
        <v>0</v>
      </c>
      <c r="AF834" s="167" cm="1">
        <f t="array" ref="AF834">NoteEcolo(U834)</f>
        <v>0</v>
      </c>
      <c r="AG834" s="167">
        <f>PI()*(Trees[[#This Row],[Diam]]/2)^2</f>
        <v>0</v>
      </c>
      <c r="AH834" s="167">
        <f>IF(ISNA(IF(VLOOKUP(Trees[[#This Row],[Arbol]],Equipos!C:F, 2, FALSE)="Cortar",1,0)),0, IF(VLOOKUP(Trees[[#This Row],[Arbol]],Equipos!C:F, 2, FALSE)="Cortar",1,0))</f>
        <v>0</v>
      </c>
      <c r="AI834" s="167">
        <f t="array" aca="1" ref="AI834" ca="1">SUM(1*(NumCoupes=B834))</f>
        <v>2</v>
      </c>
    </row>
    <row r="835" spans="2:35">
      <c r="B835" s="154"/>
      <c r="C835" s="155"/>
      <c r="D835" s="156"/>
      <c r="E835" s="157"/>
      <c r="F835" s="158"/>
      <c r="G835" s="159"/>
      <c r="H835" s="154"/>
      <c r="I835" s="155"/>
      <c r="J835" s="156"/>
      <c r="K835" s="156"/>
      <c r="L835" s="154"/>
      <c r="M835" s="154"/>
      <c r="N835" s="154"/>
      <c r="O835" s="155"/>
      <c r="P835" s="160"/>
      <c r="Q835" s="154"/>
      <c r="R835" s="154"/>
      <c r="S835" s="154"/>
      <c r="T835" s="158"/>
      <c r="U835" s="159"/>
      <c r="V835" s="161"/>
      <c r="W835" s="161"/>
      <c r="X835" s="161"/>
      <c r="Y835" s="161"/>
      <c r="Z835" s="162">
        <f t="shared" si="39"/>
        <v>0</v>
      </c>
      <c r="AA835" s="163">
        <f t="shared" si="40"/>
        <v>0</v>
      </c>
      <c r="AB835" s="431">
        <f>(3.14/4)*(Trees[[#This Row],[Diam]]/100)^2</f>
        <v>0</v>
      </c>
      <c r="AC835" s="164">
        <f>Trees[[#This Row],[Volumen]]</f>
        <v>0</v>
      </c>
      <c r="AD835" s="165" t="str">
        <f t="shared" si="41"/>
        <v>D</v>
      </c>
      <c r="AE835" s="166">
        <f>Industrias!S838</f>
        <v>0</v>
      </c>
      <c r="AF835" s="167" cm="1">
        <f t="array" ref="AF835">NoteEcolo(U835)</f>
        <v>0</v>
      </c>
      <c r="AG835" s="167">
        <f>PI()*(Trees[[#This Row],[Diam]]/2)^2</f>
        <v>0</v>
      </c>
      <c r="AH835" s="167">
        <f>IF(ISNA(IF(VLOOKUP(Trees[[#This Row],[Arbol]],Equipos!C:F, 2, FALSE)="Cortar",1,0)),0, IF(VLOOKUP(Trees[[#This Row],[Arbol]],Equipos!C:F, 2, FALSE)="Cortar",1,0))</f>
        <v>0</v>
      </c>
      <c r="AI835" s="167">
        <f t="array" aca="1" ref="AI835" ca="1">SUM(1*(NumCoupes=B835))</f>
        <v>2</v>
      </c>
    </row>
    <row r="836" spans="2:35">
      <c r="B836" s="154"/>
      <c r="C836" s="155"/>
      <c r="D836" s="156"/>
      <c r="E836" s="157"/>
      <c r="F836" s="158"/>
      <c r="G836" s="159"/>
      <c r="H836" s="154"/>
      <c r="I836" s="155"/>
      <c r="J836" s="156"/>
      <c r="K836" s="156"/>
      <c r="L836" s="154"/>
      <c r="M836" s="154"/>
      <c r="N836" s="154"/>
      <c r="O836" s="155"/>
      <c r="P836" s="160"/>
      <c r="Q836" s="154"/>
      <c r="R836" s="154"/>
      <c r="S836" s="154"/>
      <c r="T836" s="158"/>
      <c r="U836" s="159"/>
      <c r="V836" s="161"/>
      <c r="W836" s="161"/>
      <c r="X836" s="161"/>
      <c r="Y836" s="161"/>
      <c r="Z836" s="162">
        <f t="shared" si="39"/>
        <v>0</v>
      </c>
      <c r="AA836" s="163">
        <f t="shared" si="40"/>
        <v>0</v>
      </c>
      <c r="AB836" s="431">
        <f>(3.14/4)*(Trees[[#This Row],[Diam]]/100)^2</f>
        <v>0</v>
      </c>
      <c r="AC836" s="164">
        <f>Trees[[#This Row],[Volumen]]</f>
        <v>0</v>
      </c>
      <c r="AD836" s="165" t="str">
        <f t="shared" si="41"/>
        <v>D</v>
      </c>
      <c r="AE836" s="166">
        <f>Industrias!S839</f>
        <v>0</v>
      </c>
      <c r="AF836" s="167" cm="1">
        <f t="array" ref="AF836">NoteEcolo(U836)</f>
        <v>0</v>
      </c>
      <c r="AG836" s="167">
        <f>PI()*(Trees[[#This Row],[Diam]]/2)^2</f>
        <v>0</v>
      </c>
      <c r="AH836" s="167">
        <f>IF(ISNA(IF(VLOOKUP(Trees[[#This Row],[Arbol]],Equipos!C:F, 2, FALSE)="Cortar",1,0)),0, IF(VLOOKUP(Trees[[#This Row],[Arbol]],Equipos!C:F, 2, FALSE)="Cortar",1,0))</f>
        <v>0</v>
      </c>
      <c r="AI836" s="167">
        <f t="array" aca="1" ref="AI836" ca="1">SUM(1*(NumCoupes=B836))</f>
        <v>2</v>
      </c>
    </row>
    <row r="837" spans="2:35">
      <c r="B837" s="154"/>
      <c r="C837" s="155"/>
      <c r="D837" s="156"/>
      <c r="E837" s="157"/>
      <c r="F837" s="158"/>
      <c r="G837" s="159"/>
      <c r="H837" s="154"/>
      <c r="I837" s="155"/>
      <c r="J837" s="156"/>
      <c r="K837" s="156"/>
      <c r="L837" s="154"/>
      <c r="M837" s="154"/>
      <c r="N837" s="154"/>
      <c r="O837" s="155"/>
      <c r="P837" s="160"/>
      <c r="Q837" s="154"/>
      <c r="R837" s="154"/>
      <c r="S837" s="154"/>
      <c r="T837" s="158"/>
      <c r="U837" s="159"/>
      <c r="V837" s="161"/>
      <c r="W837" s="161"/>
      <c r="X837" s="161"/>
      <c r="Y837" s="161"/>
      <c r="Z837" s="162">
        <f t="shared" si="39"/>
        <v>0</v>
      </c>
      <c r="AA837" s="163">
        <f t="shared" si="40"/>
        <v>0</v>
      </c>
      <c r="AB837" s="431">
        <f>(3.14/4)*(Trees[[#This Row],[Diam]]/100)^2</f>
        <v>0</v>
      </c>
      <c r="AC837" s="164">
        <f>Trees[[#This Row],[Volumen]]</f>
        <v>0</v>
      </c>
      <c r="AD837" s="165" t="str">
        <f t="shared" si="41"/>
        <v>D</v>
      </c>
      <c r="AE837" s="166">
        <f>Industrias!S840</f>
        <v>0</v>
      </c>
      <c r="AF837" s="167" cm="1">
        <f t="array" ref="AF837">NoteEcolo(U837)</f>
        <v>0</v>
      </c>
      <c r="AG837" s="167">
        <f>PI()*(Trees[[#This Row],[Diam]]/2)^2</f>
        <v>0</v>
      </c>
      <c r="AH837" s="167">
        <f>IF(ISNA(IF(VLOOKUP(Trees[[#This Row],[Arbol]],Equipos!C:F, 2, FALSE)="Cortar",1,0)),0, IF(VLOOKUP(Trees[[#This Row],[Arbol]],Equipos!C:F, 2, FALSE)="Cortar",1,0))</f>
        <v>0</v>
      </c>
      <c r="AI837" s="167">
        <f t="array" aca="1" ref="AI837" ca="1">SUM(1*(NumCoupes=B837))</f>
        <v>2</v>
      </c>
    </row>
    <row r="838" spans="2:35">
      <c r="B838" s="154"/>
      <c r="C838" s="155"/>
      <c r="D838" s="156"/>
      <c r="E838" s="157"/>
      <c r="F838" s="158"/>
      <c r="G838" s="159"/>
      <c r="H838" s="154"/>
      <c r="I838" s="155"/>
      <c r="J838" s="156"/>
      <c r="K838" s="156"/>
      <c r="L838" s="154"/>
      <c r="M838" s="154"/>
      <c r="N838" s="154"/>
      <c r="O838" s="155"/>
      <c r="P838" s="160"/>
      <c r="Q838" s="154"/>
      <c r="R838" s="154"/>
      <c r="S838" s="154"/>
      <c r="T838" s="158"/>
      <c r="U838" s="159"/>
      <c r="V838" s="161"/>
      <c r="W838" s="161"/>
      <c r="X838" s="161"/>
      <c r="Y838" s="161"/>
      <c r="Z838" s="162">
        <f t="shared" si="39"/>
        <v>0</v>
      </c>
      <c r="AA838" s="163">
        <f t="shared" si="40"/>
        <v>0</v>
      </c>
      <c r="AB838" s="431">
        <f>(3.14/4)*(Trees[[#This Row],[Diam]]/100)^2</f>
        <v>0</v>
      </c>
      <c r="AC838" s="164">
        <f>Trees[[#This Row],[Volumen]]</f>
        <v>0</v>
      </c>
      <c r="AD838" s="165" t="str">
        <f t="shared" si="41"/>
        <v>D</v>
      </c>
      <c r="AE838" s="166">
        <f>Industrias!S841</f>
        <v>0</v>
      </c>
      <c r="AF838" s="167" cm="1">
        <f t="array" ref="AF838">NoteEcolo(U838)</f>
        <v>0</v>
      </c>
      <c r="AG838" s="167">
        <f>PI()*(Trees[[#This Row],[Diam]]/2)^2</f>
        <v>0</v>
      </c>
      <c r="AH838" s="167">
        <f>IF(ISNA(IF(VLOOKUP(Trees[[#This Row],[Arbol]],Equipos!C:F, 2, FALSE)="Cortar",1,0)),0, IF(VLOOKUP(Trees[[#This Row],[Arbol]],Equipos!C:F, 2, FALSE)="Cortar",1,0))</f>
        <v>0</v>
      </c>
      <c r="AI838" s="167">
        <f t="array" aca="1" ref="AI838" ca="1">SUM(1*(NumCoupes=B838))</f>
        <v>2</v>
      </c>
    </row>
    <row r="839" spans="2:35">
      <c r="B839" s="154"/>
      <c r="C839" s="155"/>
      <c r="D839" s="156"/>
      <c r="E839" s="157"/>
      <c r="F839" s="158"/>
      <c r="G839" s="159"/>
      <c r="H839" s="154"/>
      <c r="I839" s="155"/>
      <c r="J839" s="156"/>
      <c r="K839" s="156"/>
      <c r="L839" s="154"/>
      <c r="M839" s="154"/>
      <c r="N839" s="154"/>
      <c r="O839" s="155"/>
      <c r="P839" s="160"/>
      <c r="Q839" s="154"/>
      <c r="R839" s="154"/>
      <c r="S839" s="154"/>
      <c r="T839" s="158"/>
      <c r="U839" s="159"/>
      <c r="V839" s="161"/>
      <c r="W839" s="161"/>
      <c r="X839" s="161"/>
      <c r="Y839" s="161"/>
      <c r="Z839" s="162">
        <f t="shared" si="39"/>
        <v>0</v>
      </c>
      <c r="AA839" s="163">
        <f t="shared" si="40"/>
        <v>0</v>
      </c>
      <c r="AB839" s="431">
        <f>(3.14/4)*(Trees[[#This Row],[Diam]]/100)^2</f>
        <v>0</v>
      </c>
      <c r="AC839" s="164">
        <f>Trees[[#This Row],[Volumen]]</f>
        <v>0</v>
      </c>
      <c r="AD839" s="165" t="str">
        <f t="shared" si="41"/>
        <v>D</v>
      </c>
      <c r="AE839" s="166">
        <f>Industrias!S842</f>
        <v>0</v>
      </c>
      <c r="AF839" s="167" cm="1">
        <f t="array" ref="AF839">NoteEcolo(U839)</f>
        <v>0</v>
      </c>
      <c r="AG839" s="167">
        <f>PI()*(Trees[[#This Row],[Diam]]/2)^2</f>
        <v>0</v>
      </c>
      <c r="AH839" s="167">
        <f>IF(ISNA(IF(VLOOKUP(Trees[[#This Row],[Arbol]],Equipos!C:F, 2, FALSE)="Cortar",1,0)),0, IF(VLOOKUP(Trees[[#This Row],[Arbol]],Equipos!C:F, 2, FALSE)="Cortar",1,0))</f>
        <v>0</v>
      </c>
      <c r="AI839" s="167">
        <f t="array" aca="1" ref="AI839" ca="1">SUM(1*(NumCoupes=B839))</f>
        <v>2</v>
      </c>
    </row>
    <row r="840" spans="2:35">
      <c r="B840" s="154"/>
      <c r="C840" s="155"/>
      <c r="D840" s="156"/>
      <c r="E840" s="157"/>
      <c r="F840" s="158"/>
      <c r="G840" s="159"/>
      <c r="H840" s="154"/>
      <c r="I840" s="155"/>
      <c r="J840" s="156"/>
      <c r="K840" s="156"/>
      <c r="L840" s="154"/>
      <c r="M840" s="154"/>
      <c r="N840" s="154"/>
      <c r="O840" s="155"/>
      <c r="P840" s="160"/>
      <c r="Q840" s="154"/>
      <c r="R840" s="154"/>
      <c r="S840" s="154"/>
      <c r="T840" s="158"/>
      <c r="U840" s="159"/>
      <c r="V840" s="161"/>
      <c r="W840" s="161"/>
      <c r="X840" s="161"/>
      <c r="Y840" s="161"/>
      <c r="Z840" s="162">
        <f t="shared" si="39"/>
        <v>0</v>
      </c>
      <c r="AA840" s="163">
        <f t="shared" si="40"/>
        <v>0</v>
      </c>
      <c r="AB840" s="431">
        <f>(3.14/4)*(Trees[[#This Row],[Diam]]/100)^2</f>
        <v>0</v>
      </c>
      <c r="AC840" s="164">
        <f>Trees[[#This Row],[Volumen]]</f>
        <v>0</v>
      </c>
      <c r="AD840" s="165" t="str">
        <f t="shared" si="41"/>
        <v>D</v>
      </c>
      <c r="AE840" s="166">
        <f>Industrias!S843</f>
        <v>0</v>
      </c>
      <c r="AF840" s="167" cm="1">
        <f t="array" ref="AF840">NoteEcolo(U840)</f>
        <v>0</v>
      </c>
      <c r="AG840" s="167">
        <f>PI()*(Trees[[#This Row],[Diam]]/2)^2</f>
        <v>0</v>
      </c>
      <c r="AH840" s="167">
        <f>IF(ISNA(IF(VLOOKUP(Trees[[#This Row],[Arbol]],Equipos!C:F, 2, FALSE)="Cortar",1,0)),0, IF(VLOOKUP(Trees[[#This Row],[Arbol]],Equipos!C:F, 2, FALSE)="Cortar",1,0))</f>
        <v>0</v>
      </c>
      <c r="AI840" s="167">
        <f t="array" aca="1" ref="AI840" ca="1">SUM(1*(NumCoupes=B840))</f>
        <v>2</v>
      </c>
    </row>
    <row r="841" spans="2:35">
      <c r="B841" s="154"/>
      <c r="C841" s="155"/>
      <c r="D841" s="156"/>
      <c r="E841" s="157"/>
      <c r="F841" s="158"/>
      <c r="G841" s="159"/>
      <c r="H841" s="154"/>
      <c r="I841" s="155"/>
      <c r="J841" s="156"/>
      <c r="K841" s="156"/>
      <c r="L841" s="154"/>
      <c r="M841" s="154"/>
      <c r="N841" s="154"/>
      <c r="O841" s="155"/>
      <c r="P841" s="160"/>
      <c r="Q841" s="154"/>
      <c r="R841" s="154"/>
      <c r="S841" s="154"/>
      <c r="T841" s="158"/>
      <c r="U841" s="159"/>
      <c r="V841" s="161"/>
      <c r="W841" s="161"/>
      <c r="X841" s="161"/>
      <c r="Y841" s="161"/>
      <c r="Z841" s="162">
        <f t="shared" si="39"/>
        <v>0</v>
      </c>
      <c r="AA841" s="163">
        <f t="shared" si="40"/>
        <v>0</v>
      </c>
      <c r="AB841" s="431">
        <f>(3.14/4)*(Trees[[#This Row],[Diam]]/100)^2</f>
        <v>0</v>
      </c>
      <c r="AC841" s="164">
        <f>Trees[[#This Row],[Volumen]]</f>
        <v>0</v>
      </c>
      <c r="AD841" s="165" t="str">
        <f t="shared" si="41"/>
        <v>D</v>
      </c>
      <c r="AE841" s="166">
        <f>Industrias!S844</f>
        <v>0</v>
      </c>
      <c r="AF841" s="167" cm="1">
        <f t="array" ref="AF841">NoteEcolo(U841)</f>
        <v>0</v>
      </c>
      <c r="AG841" s="167">
        <f>PI()*(Trees[[#This Row],[Diam]]/2)^2</f>
        <v>0</v>
      </c>
      <c r="AH841" s="167">
        <f>IF(ISNA(IF(VLOOKUP(Trees[[#This Row],[Arbol]],Equipos!C:F, 2, FALSE)="Cortar",1,0)),0, IF(VLOOKUP(Trees[[#This Row],[Arbol]],Equipos!C:F, 2, FALSE)="Cortar",1,0))</f>
        <v>0</v>
      </c>
      <c r="AI841" s="167">
        <f t="array" aca="1" ref="AI841" ca="1">SUM(1*(NumCoupes=B841))</f>
        <v>2</v>
      </c>
    </row>
    <row r="842" spans="2:35">
      <c r="B842" s="154"/>
      <c r="C842" s="155"/>
      <c r="D842" s="156"/>
      <c r="E842" s="157"/>
      <c r="F842" s="158"/>
      <c r="G842" s="159"/>
      <c r="H842" s="154"/>
      <c r="I842" s="155"/>
      <c r="J842" s="156"/>
      <c r="K842" s="156"/>
      <c r="L842" s="154"/>
      <c r="M842" s="154"/>
      <c r="N842" s="154"/>
      <c r="O842" s="155"/>
      <c r="P842" s="160"/>
      <c r="Q842" s="154"/>
      <c r="R842" s="154"/>
      <c r="S842" s="154"/>
      <c r="T842" s="158"/>
      <c r="U842" s="159"/>
      <c r="V842" s="161"/>
      <c r="W842" s="161"/>
      <c r="X842" s="161"/>
      <c r="Y842" s="161"/>
      <c r="Z842" s="162">
        <f t="shared" si="39"/>
        <v>0</v>
      </c>
      <c r="AA842" s="163">
        <f t="shared" si="40"/>
        <v>0</v>
      </c>
      <c r="AB842" s="431">
        <f>(3.14/4)*(Trees[[#This Row],[Diam]]/100)^2</f>
        <v>0</v>
      </c>
      <c r="AC842" s="164">
        <f>Trees[[#This Row],[Volumen]]</f>
        <v>0</v>
      </c>
      <c r="AD842" s="165" t="str">
        <f t="shared" si="41"/>
        <v>D</v>
      </c>
      <c r="AE842" s="166">
        <f>Industrias!S845</f>
        <v>0</v>
      </c>
      <c r="AF842" s="167" cm="1">
        <f t="array" ref="AF842">NoteEcolo(U842)</f>
        <v>0</v>
      </c>
      <c r="AG842" s="167">
        <f>PI()*(Trees[[#This Row],[Diam]]/2)^2</f>
        <v>0</v>
      </c>
      <c r="AH842" s="167">
        <f>IF(ISNA(IF(VLOOKUP(Trees[[#This Row],[Arbol]],Equipos!C:F, 2, FALSE)="Cortar",1,0)),0, IF(VLOOKUP(Trees[[#This Row],[Arbol]],Equipos!C:F, 2, FALSE)="Cortar",1,0))</f>
        <v>0</v>
      </c>
      <c r="AI842" s="167">
        <f t="array" aca="1" ref="AI842" ca="1">SUM(1*(NumCoupes=B842))</f>
        <v>2</v>
      </c>
    </row>
    <row r="843" spans="2:35">
      <c r="B843" s="154"/>
      <c r="C843" s="155"/>
      <c r="D843" s="156"/>
      <c r="E843" s="157"/>
      <c r="F843" s="158"/>
      <c r="G843" s="159"/>
      <c r="H843" s="154"/>
      <c r="I843" s="155"/>
      <c r="J843" s="156"/>
      <c r="K843" s="156"/>
      <c r="L843" s="154"/>
      <c r="M843" s="154"/>
      <c r="N843" s="154"/>
      <c r="O843" s="155"/>
      <c r="P843" s="160"/>
      <c r="Q843" s="154"/>
      <c r="R843" s="154"/>
      <c r="S843" s="154"/>
      <c r="T843" s="158"/>
      <c r="U843" s="159"/>
      <c r="V843" s="161"/>
      <c r="W843" s="161"/>
      <c r="X843" s="161"/>
      <c r="Y843" s="161"/>
      <c r="Z843" s="162">
        <f t="shared" si="39"/>
        <v>0</v>
      </c>
      <c r="AA843" s="163">
        <f t="shared" si="40"/>
        <v>0</v>
      </c>
      <c r="AB843" s="431">
        <f>(3.14/4)*(Trees[[#This Row],[Diam]]/100)^2</f>
        <v>0</v>
      </c>
      <c r="AC843" s="164">
        <f>Trees[[#This Row],[Volumen]]</f>
        <v>0</v>
      </c>
      <c r="AD843" s="165" t="str">
        <f t="shared" si="41"/>
        <v>D</v>
      </c>
      <c r="AE843" s="166">
        <f>Industrias!S846</f>
        <v>0</v>
      </c>
      <c r="AF843" s="167" cm="1">
        <f t="array" ref="AF843">NoteEcolo(U843)</f>
        <v>0</v>
      </c>
      <c r="AG843" s="167">
        <f>PI()*(Trees[[#This Row],[Diam]]/2)^2</f>
        <v>0</v>
      </c>
      <c r="AH843" s="167">
        <f>IF(ISNA(IF(VLOOKUP(Trees[[#This Row],[Arbol]],Equipos!C:F, 2, FALSE)="Cortar",1,0)),0, IF(VLOOKUP(Trees[[#This Row],[Arbol]],Equipos!C:F, 2, FALSE)="Cortar",1,0))</f>
        <v>0</v>
      </c>
      <c r="AI843" s="167">
        <f t="array" aca="1" ref="AI843" ca="1">SUM(1*(NumCoupes=B843))</f>
        <v>2</v>
      </c>
    </row>
    <row r="844" spans="2:35">
      <c r="B844" s="154"/>
      <c r="C844" s="155"/>
      <c r="D844" s="156"/>
      <c r="E844" s="157"/>
      <c r="F844" s="158"/>
      <c r="G844" s="159"/>
      <c r="H844" s="154"/>
      <c r="I844" s="155"/>
      <c r="J844" s="156"/>
      <c r="K844" s="156"/>
      <c r="L844" s="154"/>
      <c r="M844" s="154"/>
      <c r="N844" s="154"/>
      <c r="O844" s="155"/>
      <c r="P844" s="160"/>
      <c r="Q844" s="154"/>
      <c r="R844" s="154"/>
      <c r="S844" s="154"/>
      <c r="T844" s="158"/>
      <c r="U844" s="159"/>
      <c r="V844" s="161"/>
      <c r="W844" s="161"/>
      <c r="X844" s="161"/>
      <c r="Y844" s="161"/>
      <c r="Z844" s="162">
        <f t="shared" si="39"/>
        <v>0</v>
      </c>
      <c r="AA844" s="163">
        <f t="shared" si="40"/>
        <v>0</v>
      </c>
      <c r="AB844" s="431">
        <f>(3.14/4)*(Trees[[#This Row],[Diam]]/100)^2</f>
        <v>0</v>
      </c>
      <c r="AC844" s="164">
        <f>Trees[[#This Row],[Volumen]]</f>
        <v>0</v>
      </c>
      <c r="AD844" s="165" t="str">
        <f t="shared" si="41"/>
        <v>D</v>
      </c>
      <c r="AE844" s="166">
        <f>Industrias!S847</f>
        <v>0</v>
      </c>
      <c r="AF844" s="167" cm="1">
        <f t="array" ref="AF844">NoteEcolo(U844)</f>
        <v>0</v>
      </c>
      <c r="AG844" s="167">
        <f>PI()*(Trees[[#This Row],[Diam]]/2)^2</f>
        <v>0</v>
      </c>
      <c r="AH844" s="167">
        <f>IF(ISNA(IF(VLOOKUP(Trees[[#This Row],[Arbol]],Equipos!C:F, 2, FALSE)="Cortar",1,0)),0, IF(VLOOKUP(Trees[[#This Row],[Arbol]],Equipos!C:F, 2, FALSE)="Cortar",1,0))</f>
        <v>0</v>
      </c>
      <c r="AI844" s="167">
        <f t="array" aca="1" ref="AI844" ca="1">SUM(1*(NumCoupes=B844))</f>
        <v>2</v>
      </c>
    </row>
    <row r="845" spans="2:35">
      <c r="B845" s="154"/>
      <c r="C845" s="155"/>
      <c r="D845" s="156"/>
      <c r="E845" s="157"/>
      <c r="F845" s="158"/>
      <c r="G845" s="159"/>
      <c r="H845" s="154"/>
      <c r="I845" s="155"/>
      <c r="J845" s="156"/>
      <c r="K845" s="156"/>
      <c r="L845" s="154"/>
      <c r="M845" s="154"/>
      <c r="N845" s="154"/>
      <c r="O845" s="155"/>
      <c r="P845" s="160"/>
      <c r="Q845" s="154"/>
      <c r="R845" s="154"/>
      <c r="S845" s="154"/>
      <c r="T845" s="158"/>
      <c r="U845" s="159"/>
      <c r="V845" s="161"/>
      <c r="W845" s="161"/>
      <c r="X845" s="161"/>
      <c r="Y845" s="161"/>
      <c r="Z845" s="162">
        <f t="shared" si="39"/>
        <v>0</v>
      </c>
      <c r="AA845" s="163">
        <f t="shared" si="40"/>
        <v>0</v>
      </c>
      <c r="AB845" s="431">
        <f>(3.14/4)*(Trees[[#This Row],[Diam]]/100)^2</f>
        <v>0</v>
      </c>
      <c r="AC845" s="164">
        <f>Trees[[#This Row],[Volumen]]</f>
        <v>0</v>
      </c>
      <c r="AD845" s="165" t="str">
        <f t="shared" si="41"/>
        <v>D</v>
      </c>
      <c r="AE845" s="166">
        <f>Industrias!S848</f>
        <v>0</v>
      </c>
      <c r="AF845" s="167" cm="1">
        <f t="array" ref="AF845">NoteEcolo(U845)</f>
        <v>0</v>
      </c>
      <c r="AG845" s="167">
        <f>PI()*(Trees[[#This Row],[Diam]]/2)^2</f>
        <v>0</v>
      </c>
      <c r="AH845" s="167">
        <f>IF(ISNA(IF(VLOOKUP(Trees[[#This Row],[Arbol]],Equipos!C:F, 2, FALSE)="Cortar",1,0)),0, IF(VLOOKUP(Trees[[#This Row],[Arbol]],Equipos!C:F, 2, FALSE)="Cortar",1,0))</f>
        <v>0</v>
      </c>
      <c r="AI845" s="167">
        <f t="array" aca="1" ref="AI845" ca="1">SUM(1*(NumCoupes=B845))</f>
        <v>2</v>
      </c>
    </row>
    <row r="846" spans="2:35">
      <c r="B846" s="154"/>
      <c r="C846" s="155"/>
      <c r="D846" s="156"/>
      <c r="E846" s="157"/>
      <c r="F846" s="158"/>
      <c r="G846" s="159"/>
      <c r="H846" s="154"/>
      <c r="I846" s="155"/>
      <c r="J846" s="156"/>
      <c r="K846" s="156"/>
      <c r="L846" s="154"/>
      <c r="M846" s="154"/>
      <c r="N846" s="154"/>
      <c r="O846" s="155"/>
      <c r="P846" s="160"/>
      <c r="Q846" s="154"/>
      <c r="R846" s="154"/>
      <c r="S846" s="154"/>
      <c r="T846" s="158"/>
      <c r="U846" s="159"/>
      <c r="V846" s="161"/>
      <c r="W846" s="161"/>
      <c r="X846" s="161"/>
      <c r="Y846" s="161"/>
      <c r="Z846" s="162">
        <f t="shared" si="39"/>
        <v>0</v>
      </c>
      <c r="AA846" s="163">
        <f t="shared" si="40"/>
        <v>0</v>
      </c>
      <c r="AB846" s="431">
        <f>(3.14/4)*(Trees[[#This Row],[Diam]]/100)^2</f>
        <v>0</v>
      </c>
      <c r="AC846" s="164">
        <f>Trees[[#This Row],[Volumen]]</f>
        <v>0</v>
      </c>
      <c r="AD846" s="165" t="str">
        <f t="shared" si="41"/>
        <v>D</v>
      </c>
      <c r="AE846" s="166">
        <f>Industrias!S849</f>
        <v>0</v>
      </c>
      <c r="AF846" s="167" cm="1">
        <f t="array" ref="AF846">NoteEcolo(U846)</f>
        <v>0</v>
      </c>
      <c r="AG846" s="167">
        <f>PI()*(Trees[[#This Row],[Diam]]/2)^2</f>
        <v>0</v>
      </c>
      <c r="AH846" s="167">
        <f>IF(ISNA(IF(VLOOKUP(Trees[[#This Row],[Arbol]],Equipos!C:F, 2, FALSE)="Cortar",1,0)),0, IF(VLOOKUP(Trees[[#This Row],[Arbol]],Equipos!C:F, 2, FALSE)="Cortar",1,0))</f>
        <v>0</v>
      </c>
      <c r="AI846" s="167">
        <f t="array" aca="1" ref="AI846" ca="1">SUM(1*(NumCoupes=B846))</f>
        <v>2</v>
      </c>
    </row>
    <row r="847" spans="2:35">
      <c r="B847" s="154"/>
      <c r="C847" s="155"/>
      <c r="D847" s="156"/>
      <c r="E847" s="157"/>
      <c r="F847" s="158"/>
      <c r="G847" s="159"/>
      <c r="H847" s="154"/>
      <c r="I847" s="155"/>
      <c r="J847" s="156"/>
      <c r="K847" s="156"/>
      <c r="L847" s="154"/>
      <c r="M847" s="154"/>
      <c r="N847" s="154"/>
      <c r="O847" s="155"/>
      <c r="P847" s="160"/>
      <c r="Q847" s="154"/>
      <c r="R847" s="154"/>
      <c r="S847" s="154"/>
      <c r="T847" s="158"/>
      <c r="U847" s="159"/>
      <c r="V847" s="161"/>
      <c r="W847" s="161"/>
      <c r="X847" s="161"/>
      <c r="Y847" s="161"/>
      <c r="Z847" s="162">
        <f t="shared" si="39"/>
        <v>0</v>
      </c>
      <c r="AA847" s="163">
        <f t="shared" si="40"/>
        <v>0</v>
      </c>
      <c r="AB847" s="431">
        <f>(3.14/4)*(Trees[[#This Row],[Diam]]/100)^2</f>
        <v>0</v>
      </c>
      <c r="AC847" s="164">
        <f>Trees[[#This Row],[Volumen]]</f>
        <v>0</v>
      </c>
      <c r="AD847" s="165" t="str">
        <f t="shared" si="41"/>
        <v>D</v>
      </c>
      <c r="AE847" s="166">
        <f>Industrias!S850</f>
        <v>0</v>
      </c>
      <c r="AF847" s="167" cm="1">
        <f t="array" ref="AF847">NoteEcolo(U847)</f>
        <v>0</v>
      </c>
      <c r="AG847" s="167">
        <f>PI()*(Trees[[#This Row],[Diam]]/2)^2</f>
        <v>0</v>
      </c>
      <c r="AH847" s="167">
        <f>IF(ISNA(IF(VLOOKUP(Trees[[#This Row],[Arbol]],Equipos!C:F, 2, FALSE)="Cortar",1,0)),0, IF(VLOOKUP(Trees[[#This Row],[Arbol]],Equipos!C:F, 2, FALSE)="Cortar",1,0))</f>
        <v>0</v>
      </c>
      <c r="AI847" s="167">
        <f t="array" aca="1" ref="AI847" ca="1">SUM(1*(NumCoupes=B847))</f>
        <v>2</v>
      </c>
    </row>
    <row r="848" spans="2:35">
      <c r="B848" s="154"/>
      <c r="C848" s="155"/>
      <c r="D848" s="156"/>
      <c r="E848" s="157"/>
      <c r="F848" s="158"/>
      <c r="G848" s="159"/>
      <c r="H848" s="154"/>
      <c r="I848" s="155"/>
      <c r="J848" s="156"/>
      <c r="K848" s="156"/>
      <c r="L848" s="154"/>
      <c r="M848" s="154"/>
      <c r="N848" s="154"/>
      <c r="O848" s="155"/>
      <c r="P848" s="160"/>
      <c r="Q848" s="154"/>
      <c r="R848" s="154"/>
      <c r="S848" s="154"/>
      <c r="T848" s="158"/>
      <c r="U848" s="159"/>
      <c r="V848" s="161"/>
      <c r="W848" s="161"/>
      <c r="X848" s="161"/>
      <c r="Y848" s="161"/>
      <c r="Z848" s="162">
        <f t="shared" si="39"/>
        <v>0</v>
      </c>
      <c r="AA848" s="163">
        <f t="shared" si="40"/>
        <v>0</v>
      </c>
      <c r="AB848" s="431">
        <f>(3.14/4)*(Trees[[#This Row],[Diam]]/100)^2</f>
        <v>0</v>
      </c>
      <c r="AC848" s="164">
        <f>Trees[[#This Row],[Volumen]]</f>
        <v>0</v>
      </c>
      <c r="AD848" s="165" t="str">
        <f t="shared" si="41"/>
        <v>D</v>
      </c>
      <c r="AE848" s="166">
        <f>Industrias!S851</f>
        <v>0</v>
      </c>
      <c r="AF848" s="167" cm="1">
        <f t="array" ref="AF848">NoteEcolo(U848)</f>
        <v>0</v>
      </c>
      <c r="AG848" s="167">
        <f>PI()*(Trees[[#This Row],[Diam]]/2)^2</f>
        <v>0</v>
      </c>
      <c r="AH848" s="167">
        <f>IF(ISNA(IF(VLOOKUP(Trees[[#This Row],[Arbol]],Equipos!C:F, 2, FALSE)="Cortar",1,0)),0, IF(VLOOKUP(Trees[[#This Row],[Arbol]],Equipos!C:F, 2, FALSE)="Cortar",1,0))</f>
        <v>0</v>
      </c>
      <c r="AI848" s="167">
        <f t="array" aca="1" ref="AI848" ca="1">SUM(1*(NumCoupes=B848))</f>
        <v>2</v>
      </c>
    </row>
    <row r="849" spans="2:35">
      <c r="B849" s="154"/>
      <c r="C849" s="155"/>
      <c r="D849" s="156"/>
      <c r="E849" s="157"/>
      <c r="F849" s="158"/>
      <c r="G849" s="159"/>
      <c r="H849" s="154"/>
      <c r="I849" s="155"/>
      <c r="J849" s="156"/>
      <c r="K849" s="156"/>
      <c r="L849" s="154"/>
      <c r="M849" s="154"/>
      <c r="N849" s="154"/>
      <c r="O849" s="155"/>
      <c r="P849" s="160"/>
      <c r="Q849" s="154"/>
      <c r="R849" s="154"/>
      <c r="S849" s="154"/>
      <c r="T849" s="158"/>
      <c r="U849" s="159"/>
      <c r="V849" s="161"/>
      <c r="W849" s="161"/>
      <c r="X849" s="161"/>
      <c r="Y849" s="161"/>
      <c r="Z849" s="162">
        <f t="shared" si="39"/>
        <v>0</v>
      </c>
      <c r="AA849" s="163">
        <f t="shared" si="40"/>
        <v>0</v>
      </c>
      <c r="AB849" s="431">
        <f>(3.14/4)*(Trees[[#This Row],[Diam]]/100)^2</f>
        <v>0</v>
      </c>
      <c r="AC849" s="164">
        <f>Trees[[#This Row],[Volumen]]</f>
        <v>0</v>
      </c>
      <c r="AD849" s="165" t="str">
        <f t="shared" si="41"/>
        <v>D</v>
      </c>
      <c r="AE849" s="166">
        <f>Industrias!S852</f>
        <v>0</v>
      </c>
      <c r="AF849" s="167" cm="1">
        <f t="array" ref="AF849">NoteEcolo(U849)</f>
        <v>0</v>
      </c>
      <c r="AG849" s="167">
        <f>PI()*(Trees[[#This Row],[Diam]]/2)^2</f>
        <v>0</v>
      </c>
      <c r="AH849" s="167">
        <f>IF(ISNA(IF(VLOOKUP(Trees[[#This Row],[Arbol]],Equipos!C:F, 2, FALSE)="Cortar",1,0)),0, IF(VLOOKUP(Trees[[#This Row],[Arbol]],Equipos!C:F, 2, FALSE)="Cortar",1,0))</f>
        <v>0</v>
      </c>
      <c r="AI849" s="167">
        <f t="array" aca="1" ref="AI849" ca="1">SUM(1*(NumCoupes=B849))</f>
        <v>2</v>
      </c>
    </row>
    <row r="850" spans="2:35">
      <c r="B850" s="154"/>
      <c r="C850" s="155"/>
      <c r="D850" s="156"/>
      <c r="E850" s="157"/>
      <c r="F850" s="158"/>
      <c r="G850" s="159"/>
      <c r="H850" s="154"/>
      <c r="I850" s="155"/>
      <c r="J850" s="156"/>
      <c r="K850" s="156"/>
      <c r="L850" s="154"/>
      <c r="M850" s="154"/>
      <c r="N850" s="154"/>
      <c r="O850" s="155"/>
      <c r="P850" s="160"/>
      <c r="Q850" s="154"/>
      <c r="R850" s="154"/>
      <c r="S850" s="154"/>
      <c r="T850" s="158"/>
      <c r="U850" s="159"/>
      <c r="V850" s="161"/>
      <c r="W850" s="161"/>
      <c r="X850" s="161"/>
      <c r="Y850" s="161"/>
      <c r="Z850" s="162">
        <f t="shared" si="39"/>
        <v>0</v>
      </c>
      <c r="AA850" s="163">
        <f t="shared" si="40"/>
        <v>0</v>
      </c>
      <c r="AB850" s="431">
        <f>(3.14/4)*(Trees[[#This Row],[Diam]]/100)^2</f>
        <v>0</v>
      </c>
      <c r="AC850" s="164">
        <f>Trees[[#This Row],[Volumen]]</f>
        <v>0</v>
      </c>
      <c r="AD850" s="165" t="str">
        <f t="shared" si="41"/>
        <v>D</v>
      </c>
      <c r="AE850" s="166">
        <f>Industrias!S853</f>
        <v>0</v>
      </c>
      <c r="AF850" s="167" cm="1">
        <f t="array" ref="AF850">NoteEcolo(U850)</f>
        <v>0</v>
      </c>
      <c r="AG850" s="167">
        <f>PI()*(Trees[[#This Row],[Diam]]/2)^2</f>
        <v>0</v>
      </c>
      <c r="AH850" s="167">
        <f>IF(ISNA(IF(VLOOKUP(Trees[[#This Row],[Arbol]],Equipos!C:F, 2, FALSE)="Cortar",1,0)),0, IF(VLOOKUP(Trees[[#This Row],[Arbol]],Equipos!C:F, 2, FALSE)="Cortar",1,0))</f>
        <v>0</v>
      </c>
      <c r="AI850" s="167">
        <f t="array" aca="1" ref="AI850" ca="1">SUM(1*(NumCoupes=B850))</f>
        <v>2</v>
      </c>
    </row>
    <row r="851" spans="2:35">
      <c r="B851" s="154"/>
      <c r="C851" s="155"/>
      <c r="D851" s="156"/>
      <c r="E851" s="157"/>
      <c r="F851" s="158"/>
      <c r="G851" s="159"/>
      <c r="H851" s="154"/>
      <c r="I851" s="155"/>
      <c r="J851" s="156"/>
      <c r="K851" s="156"/>
      <c r="L851" s="154"/>
      <c r="M851" s="154"/>
      <c r="N851" s="154"/>
      <c r="O851" s="155"/>
      <c r="P851" s="160"/>
      <c r="Q851" s="154"/>
      <c r="R851" s="154"/>
      <c r="S851" s="154"/>
      <c r="T851" s="158"/>
      <c r="U851" s="159"/>
      <c r="V851" s="161"/>
      <c r="W851" s="161"/>
      <c r="X851" s="161"/>
      <c r="Y851" s="161"/>
      <c r="Z851" s="162">
        <f t="shared" si="39"/>
        <v>0</v>
      </c>
      <c r="AA851" s="163">
        <f t="shared" si="40"/>
        <v>0</v>
      </c>
      <c r="AB851" s="431">
        <f>(3.14/4)*(Trees[[#This Row],[Diam]]/100)^2</f>
        <v>0</v>
      </c>
      <c r="AC851" s="164">
        <f>Trees[[#This Row],[Volumen]]</f>
        <v>0</v>
      </c>
      <c r="AD851" s="165" t="str">
        <f t="shared" si="41"/>
        <v>D</v>
      </c>
      <c r="AE851" s="166">
        <f>Industrias!S854</f>
        <v>0</v>
      </c>
      <c r="AF851" s="167" cm="1">
        <f t="array" ref="AF851">NoteEcolo(U851)</f>
        <v>0</v>
      </c>
      <c r="AG851" s="167">
        <f>PI()*(Trees[[#This Row],[Diam]]/2)^2</f>
        <v>0</v>
      </c>
      <c r="AH851" s="167">
        <f>IF(ISNA(IF(VLOOKUP(Trees[[#This Row],[Arbol]],Equipos!C:F, 2, FALSE)="Cortar",1,0)),0, IF(VLOOKUP(Trees[[#This Row],[Arbol]],Equipos!C:F, 2, FALSE)="Cortar",1,0))</f>
        <v>0</v>
      </c>
      <c r="AI851" s="167">
        <f t="array" aca="1" ref="AI851" ca="1">SUM(1*(NumCoupes=B851))</f>
        <v>2</v>
      </c>
    </row>
    <row r="852" spans="2:35">
      <c r="B852" s="154"/>
      <c r="C852" s="155"/>
      <c r="D852" s="156"/>
      <c r="E852" s="157"/>
      <c r="F852" s="158"/>
      <c r="G852" s="159"/>
      <c r="H852" s="154"/>
      <c r="I852" s="155"/>
      <c r="J852" s="156"/>
      <c r="K852" s="156"/>
      <c r="L852" s="154"/>
      <c r="M852" s="154"/>
      <c r="N852" s="154"/>
      <c r="O852" s="155"/>
      <c r="P852" s="160"/>
      <c r="Q852" s="154"/>
      <c r="R852" s="154"/>
      <c r="S852" s="154"/>
      <c r="T852" s="158"/>
      <c r="U852" s="159"/>
      <c r="V852" s="161"/>
      <c r="W852" s="161"/>
      <c r="X852" s="161"/>
      <c r="Y852" s="161"/>
      <c r="Z852" s="162">
        <f t="shared" si="39"/>
        <v>0</v>
      </c>
      <c r="AA852" s="163">
        <f t="shared" si="40"/>
        <v>0</v>
      </c>
      <c r="AB852" s="431">
        <f>(3.14/4)*(Trees[[#This Row],[Diam]]/100)^2</f>
        <v>0</v>
      </c>
      <c r="AC852" s="164">
        <f>Trees[[#This Row],[Volumen]]</f>
        <v>0</v>
      </c>
      <c r="AD852" s="165" t="str">
        <f t="shared" si="41"/>
        <v>D</v>
      </c>
      <c r="AE852" s="166">
        <f>Industrias!S855</f>
        <v>0</v>
      </c>
      <c r="AF852" s="167" cm="1">
        <f t="array" ref="AF852">NoteEcolo(U852)</f>
        <v>0</v>
      </c>
      <c r="AG852" s="167">
        <f>PI()*(Trees[[#This Row],[Diam]]/2)^2</f>
        <v>0</v>
      </c>
      <c r="AH852" s="167">
        <f>IF(ISNA(IF(VLOOKUP(Trees[[#This Row],[Arbol]],Equipos!C:F, 2, FALSE)="Cortar",1,0)),0, IF(VLOOKUP(Trees[[#This Row],[Arbol]],Equipos!C:F, 2, FALSE)="Cortar",1,0))</f>
        <v>0</v>
      </c>
      <c r="AI852" s="167">
        <f t="array" aca="1" ref="AI852" ca="1">SUM(1*(NumCoupes=B852))</f>
        <v>2</v>
      </c>
    </row>
    <row r="853" spans="2:35">
      <c r="B853" s="154"/>
      <c r="C853" s="155"/>
      <c r="D853" s="156"/>
      <c r="E853" s="157"/>
      <c r="F853" s="158"/>
      <c r="G853" s="159"/>
      <c r="H853" s="154"/>
      <c r="I853" s="155"/>
      <c r="J853" s="156"/>
      <c r="K853" s="156"/>
      <c r="L853" s="154"/>
      <c r="M853" s="154"/>
      <c r="N853" s="154"/>
      <c r="O853" s="155"/>
      <c r="P853" s="160"/>
      <c r="Q853" s="154"/>
      <c r="R853" s="154"/>
      <c r="S853" s="154"/>
      <c r="T853" s="158"/>
      <c r="U853" s="159"/>
      <c r="V853" s="161"/>
      <c r="W853" s="161"/>
      <c r="X853" s="161"/>
      <c r="Y853" s="161"/>
      <c r="Z853" s="162">
        <f t="shared" si="39"/>
        <v>0</v>
      </c>
      <c r="AA853" s="163">
        <f t="shared" si="40"/>
        <v>0</v>
      </c>
      <c r="AB853" s="431">
        <f>(3.14/4)*(Trees[[#This Row],[Diam]]/100)^2</f>
        <v>0</v>
      </c>
      <c r="AC853" s="164">
        <f>Trees[[#This Row],[Volumen]]</f>
        <v>0</v>
      </c>
      <c r="AD853" s="165" t="str">
        <f t="shared" si="41"/>
        <v>D</v>
      </c>
      <c r="AE853" s="166">
        <f>Industrias!S856</f>
        <v>0</v>
      </c>
      <c r="AF853" s="167" cm="1">
        <f t="array" ref="AF853">NoteEcolo(U853)</f>
        <v>0</v>
      </c>
      <c r="AG853" s="167">
        <f>PI()*(Trees[[#This Row],[Diam]]/2)^2</f>
        <v>0</v>
      </c>
      <c r="AH853" s="167">
        <f>IF(ISNA(IF(VLOOKUP(Trees[[#This Row],[Arbol]],Equipos!C:F, 2, FALSE)="Cortar",1,0)),0, IF(VLOOKUP(Trees[[#This Row],[Arbol]],Equipos!C:F, 2, FALSE)="Cortar",1,0))</f>
        <v>0</v>
      </c>
      <c r="AI853" s="167">
        <f t="array" aca="1" ref="AI853" ca="1">SUM(1*(NumCoupes=B853))</f>
        <v>2</v>
      </c>
    </row>
    <row r="854" spans="2:35">
      <c r="B854" s="154"/>
      <c r="C854" s="155"/>
      <c r="D854" s="156"/>
      <c r="E854" s="157"/>
      <c r="F854" s="158"/>
      <c r="G854" s="159"/>
      <c r="H854" s="154"/>
      <c r="I854" s="155"/>
      <c r="J854" s="156"/>
      <c r="K854" s="156"/>
      <c r="L854" s="154"/>
      <c r="M854" s="154"/>
      <c r="N854" s="154"/>
      <c r="O854" s="155"/>
      <c r="P854" s="160"/>
      <c r="Q854" s="154"/>
      <c r="R854" s="154"/>
      <c r="S854" s="154"/>
      <c r="T854" s="158"/>
      <c r="U854" s="159"/>
      <c r="V854" s="161"/>
      <c r="W854" s="161"/>
      <c r="X854" s="161"/>
      <c r="Y854" s="161"/>
      <c r="Z854" s="162">
        <f t="shared" si="39"/>
        <v>0</v>
      </c>
      <c r="AA854" s="163">
        <f t="shared" si="40"/>
        <v>0</v>
      </c>
      <c r="AB854" s="431">
        <f>(3.14/4)*(Trees[[#This Row],[Diam]]/100)^2</f>
        <v>0</v>
      </c>
      <c r="AC854" s="164">
        <f>Trees[[#This Row],[Volumen]]</f>
        <v>0</v>
      </c>
      <c r="AD854" s="165" t="str">
        <f t="shared" si="41"/>
        <v>D</v>
      </c>
      <c r="AE854" s="166">
        <f>Industrias!S857</f>
        <v>0</v>
      </c>
      <c r="AF854" s="167" cm="1">
        <f t="array" ref="AF854">NoteEcolo(U854)</f>
        <v>0</v>
      </c>
      <c r="AG854" s="167">
        <f>PI()*(Trees[[#This Row],[Diam]]/2)^2</f>
        <v>0</v>
      </c>
      <c r="AH854" s="167">
        <f>IF(ISNA(IF(VLOOKUP(Trees[[#This Row],[Arbol]],Equipos!C:F, 2, FALSE)="Cortar",1,0)),0, IF(VLOOKUP(Trees[[#This Row],[Arbol]],Equipos!C:F, 2, FALSE)="Cortar",1,0))</f>
        <v>0</v>
      </c>
      <c r="AI854" s="167">
        <f t="array" aca="1" ref="AI854" ca="1">SUM(1*(NumCoupes=B854))</f>
        <v>2</v>
      </c>
    </row>
    <row r="855" spans="2:35">
      <c r="B855" s="154"/>
      <c r="C855" s="155"/>
      <c r="D855" s="156"/>
      <c r="E855" s="157"/>
      <c r="F855" s="158"/>
      <c r="G855" s="159"/>
      <c r="H855" s="154"/>
      <c r="I855" s="155"/>
      <c r="J855" s="156"/>
      <c r="K855" s="156"/>
      <c r="L855" s="154"/>
      <c r="M855" s="154"/>
      <c r="N855" s="154"/>
      <c r="O855" s="155"/>
      <c r="P855" s="160"/>
      <c r="Q855" s="154"/>
      <c r="R855" s="154"/>
      <c r="S855" s="154"/>
      <c r="T855" s="158"/>
      <c r="U855" s="159"/>
      <c r="V855" s="161"/>
      <c r="W855" s="161"/>
      <c r="X855" s="161"/>
      <c r="Y855" s="161"/>
      <c r="Z855" s="162">
        <f t="shared" si="39"/>
        <v>0</v>
      </c>
      <c r="AA855" s="163">
        <f t="shared" si="40"/>
        <v>0</v>
      </c>
      <c r="AB855" s="431">
        <f>(3.14/4)*(Trees[[#This Row],[Diam]]/100)^2</f>
        <v>0</v>
      </c>
      <c r="AC855" s="164">
        <f>Trees[[#This Row],[Volumen]]</f>
        <v>0</v>
      </c>
      <c r="AD855" s="165" t="str">
        <f t="shared" si="41"/>
        <v>D</v>
      </c>
      <c r="AE855" s="166">
        <f>Industrias!S858</f>
        <v>0</v>
      </c>
      <c r="AF855" s="167" cm="1">
        <f t="array" ref="AF855">NoteEcolo(U855)</f>
        <v>0</v>
      </c>
      <c r="AG855" s="167">
        <f>PI()*(Trees[[#This Row],[Diam]]/2)^2</f>
        <v>0</v>
      </c>
      <c r="AH855" s="167">
        <f>IF(ISNA(IF(VLOOKUP(Trees[[#This Row],[Arbol]],Equipos!C:F, 2, FALSE)="Cortar",1,0)),0, IF(VLOOKUP(Trees[[#This Row],[Arbol]],Equipos!C:F, 2, FALSE)="Cortar",1,0))</f>
        <v>0</v>
      </c>
      <c r="AI855" s="167">
        <f t="array" aca="1" ref="AI855" ca="1">SUM(1*(NumCoupes=B855))</f>
        <v>2</v>
      </c>
    </row>
    <row r="856" spans="2:35">
      <c r="B856" s="154"/>
      <c r="C856" s="155"/>
      <c r="D856" s="156"/>
      <c r="E856" s="157"/>
      <c r="F856" s="158"/>
      <c r="G856" s="159"/>
      <c r="H856" s="154"/>
      <c r="I856" s="155"/>
      <c r="J856" s="156"/>
      <c r="K856" s="156"/>
      <c r="L856" s="154"/>
      <c r="M856" s="154"/>
      <c r="N856" s="154"/>
      <c r="O856" s="155"/>
      <c r="P856" s="160"/>
      <c r="Q856" s="154"/>
      <c r="R856" s="154"/>
      <c r="S856" s="154"/>
      <c r="T856" s="158"/>
      <c r="U856" s="159"/>
      <c r="V856" s="161"/>
      <c r="W856" s="161"/>
      <c r="X856" s="161"/>
      <c r="Y856" s="161"/>
      <c r="Z856" s="162">
        <f t="shared" si="39"/>
        <v>0</v>
      </c>
      <c r="AA856" s="163">
        <f t="shared" si="40"/>
        <v>0</v>
      </c>
      <c r="AB856" s="431">
        <f>(3.14/4)*(Trees[[#This Row],[Diam]]/100)^2</f>
        <v>0</v>
      </c>
      <c r="AC856" s="164">
        <f>Trees[[#This Row],[Volumen]]</f>
        <v>0</v>
      </c>
      <c r="AD856" s="165" t="str">
        <f t="shared" si="41"/>
        <v>D</v>
      </c>
      <c r="AE856" s="166">
        <f>Industrias!S859</f>
        <v>0</v>
      </c>
      <c r="AF856" s="167" cm="1">
        <f t="array" ref="AF856">NoteEcolo(U856)</f>
        <v>0</v>
      </c>
      <c r="AG856" s="167">
        <f>PI()*(Trees[[#This Row],[Diam]]/2)^2</f>
        <v>0</v>
      </c>
      <c r="AH856" s="167">
        <f>IF(ISNA(IF(VLOOKUP(Trees[[#This Row],[Arbol]],Equipos!C:F, 2, FALSE)="Cortar",1,0)),0, IF(VLOOKUP(Trees[[#This Row],[Arbol]],Equipos!C:F, 2, FALSE)="Cortar",1,0))</f>
        <v>0</v>
      </c>
      <c r="AI856" s="167">
        <f t="array" aca="1" ref="AI856" ca="1">SUM(1*(NumCoupes=B856))</f>
        <v>2</v>
      </c>
    </row>
    <row r="857" spans="2:35">
      <c r="B857" s="154"/>
      <c r="C857" s="155"/>
      <c r="D857" s="156"/>
      <c r="E857" s="157"/>
      <c r="F857" s="158"/>
      <c r="G857" s="159"/>
      <c r="H857" s="154"/>
      <c r="I857" s="155"/>
      <c r="J857" s="156"/>
      <c r="K857" s="156"/>
      <c r="L857" s="154"/>
      <c r="M857" s="154"/>
      <c r="N857" s="154"/>
      <c r="O857" s="155"/>
      <c r="P857" s="160"/>
      <c r="Q857" s="154"/>
      <c r="R857" s="154"/>
      <c r="S857" s="154"/>
      <c r="T857" s="158"/>
      <c r="U857" s="159"/>
      <c r="V857" s="161"/>
      <c r="W857" s="161"/>
      <c r="X857" s="161"/>
      <c r="Y857" s="161"/>
      <c r="Z857" s="162">
        <f t="shared" si="39"/>
        <v>0</v>
      </c>
      <c r="AA857" s="163">
        <f t="shared" si="40"/>
        <v>0</v>
      </c>
      <c r="AB857" s="431">
        <f>(3.14/4)*(Trees[[#This Row],[Diam]]/100)^2</f>
        <v>0</v>
      </c>
      <c r="AC857" s="164">
        <f>Trees[[#This Row],[Volumen]]</f>
        <v>0</v>
      </c>
      <c r="AD857" s="165" t="str">
        <f t="shared" si="41"/>
        <v>D</v>
      </c>
      <c r="AE857" s="166">
        <f>Industrias!S860</f>
        <v>0</v>
      </c>
      <c r="AF857" s="167" cm="1">
        <f t="array" ref="AF857">NoteEcolo(U857)</f>
        <v>0</v>
      </c>
      <c r="AG857" s="167">
        <f>PI()*(Trees[[#This Row],[Diam]]/2)^2</f>
        <v>0</v>
      </c>
      <c r="AH857" s="167">
        <f>IF(ISNA(IF(VLOOKUP(Trees[[#This Row],[Arbol]],Equipos!C:F, 2, FALSE)="Cortar",1,0)),0, IF(VLOOKUP(Trees[[#This Row],[Arbol]],Equipos!C:F, 2, FALSE)="Cortar",1,0))</f>
        <v>0</v>
      </c>
      <c r="AI857" s="167">
        <f t="array" aca="1" ref="AI857" ca="1">SUM(1*(NumCoupes=B857))</f>
        <v>2</v>
      </c>
    </row>
    <row r="858" spans="2:35">
      <c r="B858" s="154"/>
      <c r="C858" s="155"/>
      <c r="D858" s="156"/>
      <c r="E858" s="157"/>
      <c r="F858" s="158"/>
      <c r="G858" s="159"/>
      <c r="H858" s="154"/>
      <c r="I858" s="155"/>
      <c r="J858" s="156"/>
      <c r="K858" s="156"/>
      <c r="L858" s="154"/>
      <c r="M858" s="154"/>
      <c r="N858" s="154"/>
      <c r="O858" s="155"/>
      <c r="P858" s="160"/>
      <c r="Q858" s="154"/>
      <c r="R858" s="154"/>
      <c r="S858" s="154"/>
      <c r="T858" s="158"/>
      <c r="U858" s="159"/>
      <c r="V858" s="161"/>
      <c r="W858" s="161"/>
      <c r="X858" s="161"/>
      <c r="Y858" s="161"/>
      <c r="Z858" s="162">
        <f t="shared" si="39"/>
        <v>0</v>
      </c>
      <c r="AA858" s="163">
        <f t="shared" si="40"/>
        <v>0</v>
      </c>
      <c r="AB858" s="431">
        <f>(3.14/4)*(Trees[[#This Row],[Diam]]/100)^2</f>
        <v>0</v>
      </c>
      <c r="AC858" s="164">
        <f>Trees[[#This Row],[Volumen]]</f>
        <v>0</v>
      </c>
      <c r="AD858" s="165" t="str">
        <f t="shared" si="41"/>
        <v>D</v>
      </c>
      <c r="AE858" s="166">
        <f>Industrias!S861</f>
        <v>0</v>
      </c>
      <c r="AF858" s="167" cm="1">
        <f t="array" ref="AF858">NoteEcolo(U858)</f>
        <v>0</v>
      </c>
      <c r="AG858" s="167">
        <f>PI()*(Trees[[#This Row],[Diam]]/2)^2</f>
        <v>0</v>
      </c>
      <c r="AH858" s="167">
        <f>IF(ISNA(IF(VLOOKUP(Trees[[#This Row],[Arbol]],Equipos!C:F, 2, FALSE)="Cortar",1,0)),0, IF(VLOOKUP(Trees[[#This Row],[Arbol]],Equipos!C:F, 2, FALSE)="Cortar",1,0))</f>
        <v>0</v>
      </c>
      <c r="AI858" s="167">
        <f t="array" aca="1" ref="AI858" ca="1">SUM(1*(NumCoupes=B858))</f>
        <v>2</v>
      </c>
    </row>
    <row r="859" spans="2:35">
      <c r="B859" s="154"/>
      <c r="C859" s="155"/>
      <c r="D859" s="156"/>
      <c r="E859" s="157"/>
      <c r="F859" s="158"/>
      <c r="G859" s="159"/>
      <c r="H859" s="154"/>
      <c r="I859" s="155"/>
      <c r="J859" s="156"/>
      <c r="K859" s="156"/>
      <c r="L859" s="154"/>
      <c r="M859" s="154"/>
      <c r="N859" s="154"/>
      <c r="O859" s="155"/>
      <c r="P859" s="160"/>
      <c r="Q859" s="154"/>
      <c r="R859" s="154"/>
      <c r="S859" s="154"/>
      <c r="T859" s="158"/>
      <c r="U859" s="159"/>
      <c r="V859" s="161"/>
      <c r="W859" s="161"/>
      <c r="X859" s="161"/>
      <c r="Y859" s="161"/>
      <c r="Z859" s="162">
        <f t="shared" si="39"/>
        <v>0</v>
      </c>
      <c r="AA859" s="163">
        <f t="shared" si="40"/>
        <v>0</v>
      </c>
      <c r="AB859" s="431">
        <f>(3.14/4)*(Trees[[#This Row],[Diam]]/100)^2</f>
        <v>0</v>
      </c>
      <c r="AC859" s="164">
        <f>Trees[[#This Row],[Volumen]]</f>
        <v>0</v>
      </c>
      <c r="AD859" s="165" t="str">
        <f t="shared" si="41"/>
        <v>D</v>
      </c>
      <c r="AE859" s="166">
        <f>Industrias!S862</f>
        <v>0</v>
      </c>
      <c r="AF859" s="167" cm="1">
        <f t="array" ref="AF859">NoteEcolo(U859)</f>
        <v>0</v>
      </c>
      <c r="AG859" s="167">
        <f>PI()*(Trees[[#This Row],[Diam]]/2)^2</f>
        <v>0</v>
      </c>
      <c r="AH859" s="167">
        <f>IF(ISNA(IF(VLOOKUP(Trees[[#This Row],[Arbol]],Equipos!C:F, 2, FALSE)="Cortar",1,0)),0, IF(VLOOKUP(Trees[[#This Row],[Arbol]],Equipos!C:F, 2, FALSE)="Cortar",1,0))</f>
        <v>0</v>
      </c>
      <c r="AI859" s="167">
        <f t="array" aca="1" ref="AI859" ca="1">SUM(1*(NumCoupes=B859))</f>
        <v>2</v>
      </c>
    </row>
    <row r="860" spans="2:35">
      <c r="B860" s="154"/>
      <c r="C860" s="155"/>
      <c r="D860" s="156"/>
      <c r="E860" s="157"/>
      <c r="F860" s="158"/>
      <c r="G860" s="159"/>
      <c r="H860" s="154"/>
      <c r="I860" s="155"/>
      <c r="J860" s="156"/>
      <c r="K860" s="156"/>
      <c r="L860" s="154"/>
      <c r="M860" s="154"/>
      <c r="N860" s="154"/>
      <c r="O860" s="155"/>
      <c r="P860" s="160"/>
      <c r="Q860" s="154"/>
      <c r="R860" s="154"/>
      <c r="S860" s="154"/>
      <c r="T860" s="158"/>
      <c r="U860" s="159"/>
      <c r="V860" s="161"/>
      <c r="W860" s="161"/>
      <c r="X860" s="161"/>
      <c r="Y860" s="161"/>
      <c r="Z860" s="162">
        <f t="shared" si="39"/>
        <v>0</v>
      </c>
      <c r="AA860" s="163">
        <f t="shared" si="40"/>
        <v>0</v>
      </c>
      <c r="AB860" s="431">
        <f>(3.14/4)*(Trees[[#This Row],[Diam]]/100)^2</f>
        <v>0</v>
      </c>
      <c r="AC860" s="164">
        <f>Trees[[#This Row],[Volumen]]</f>
        <v>0</v>
      </c>
      <c r="AD860" s="165" t="str">
        <f t="shared" si="41"/>
        <v>D</v>
      </c>
      <c r="AE860" s="166">
        <f>Industrias!S863</f>
        <v>0</v>
      </c>
      <c r="AF860" s="167" cm="1">
        <f t="array" ref="AF860">NoteEcolo(U860)</f>
        <v>0</v>
      </c>
      <c r="AG860" s="167">
        <f>PI()*(Trees[[#This Row],[Diam]]/2)^2</f>
        <v>0</v>
      </c>
      <c r="AH860" s="167">
        <f>IF(ISNA(IF(VLOOKUP(Trees[[#This Row],[Arbol]],Equipos!C:F, 2, FALSE)="Cortar",1,0)),0, IF(VLOOKUP(Trees[[#This Row],[Arbol]],Equipos!C:F, 2, FALSE)="Cortar",1,0))</f>
        <v>0</v>
      </c>
      <c r="AI860" s="167">
        <f t="array" aca="1" ref="AI860" ca="1">SUM(1*(NumCoupes=B860))</f>
        <v>2</v>
      </c>
    </row>
    <row r="861" spans="2:35">
      <c r="B861" s="154"/>
      <c r="C861" s="155"/>
      <c r="D861" s="156"/>
      <c r="E861" s="157"/>
      <c r="F861" s="158"/>
      <c r="G861" s="159"/>
      <c r="H861" s="154"/>
      <c r="I861" s="155"/>
      <c r="J861" s="156"/>
      <c r="K861" s="156"/>
      <c r="L861" s="154"/>
      <c r="M861" s="154"/>
      <c r="N861" s="154"/>
      <c r="O861" s="155"/>
      <c r="P861" s="160"/>
      <c r="Q861" s="154"/>
      <c r="R861" s="154"/>
      <c r="S861" s="154"/>
      <c r="T861" s="158"/>
      <c r="U861" s="159"/>
      <c r="V861" s="161"/>
      <c r="W861" s="161"/>
      <c r="X861" s="161"/>
      <c r="Y861" s="161"/>
      <c r="Z861" s="162">
        <f t="shared" si="39"/>
        <v>0</v>
      </c>
      <c r="AA861" s="163">
        <f t="shared" si="40"/>
        <v>0</v>
      </c>
      <c r="AB861" s="431">
        <f>(3.14/4)*(Trees[[#This Row],[Diam]]/100)^2</f>
        <v>0</v>
      </c>
      <c r="AC861" s="164">
        <f>Trees[[#This Row],[Volumen]]</f>
        <v>0</v>
      </c>
      <c r="AD861" s="165" t="str">
        <f t="shared" si="41"/>
        <v>D</v>
      </c>
      <c r="AE861" s="166">
        <f>Industrias!S864</f>
        <v>0</v>
      </c>
      <c r="AF861" s="167" cm="1">
        <f t="array" ref="AF861">NoteEcolo(U861)</f>
        <v>0</v>
      </c>
      <c r="AG861" s="167">
        <f>PI()*(Trees[[#This Row],[Diam]]/2)^2</f>
        <v>0</v>
      </c>
      <c r="AH861" s="167">
        <f>IF(ISNA(IF(VLOOKUP(Trees[[#This Row],[Arbol]],Equipos!C:F, 2, FALSE)="Cortar",1,0)),0, IF(VLOOKUP(Trees[[#This Row],[Arbol]],Equipos!C:F, 2, FALSE)="Cortar",1,0))</f>
        <v>0</v>
      </c>
      <c r="AI861" s="167">
        <f t="array" aca="1" ref="AI861" ca="1">SUM(1*(NumCoupes=B861))</f>
        <v>2</v>
      </c>
    </row>
    <row r="862" spans="2:35">
      <c r="B862" s="154"/>
      <c r="C862" s="155"/>
      <c r="D862" s="156"/>
      <c r="E862" s="157"/>
      <c r="F862" s="158"/>
      <c r="G862" s="159"/>
      <c r="H862" s="154"/>
      <c r="I862" s="155"/>
      <c r="J862" s="156"/>
      <c r="K862" s="156"/>
      <c r="L862" s="154"/>
      <c r="M862" s="154"/>
      <c r="N862" s="154"/>
      <c r="O862" s="155"/>
      <c r="P862" s="160"/>
      <c r="Q862" s="154"/>
      <c r="R862" s="154"/>
      <c r="S862" s="154"/>
      <c r="T862" s="158"/>
      <c r="U862" s="159"/>
      <c r="V862" s="161"/>
      <c r="W862" s="161"/>
      <c r="X862" s="161"/>
      <c r="Y862" s="161"/>
      <c r="Z862" s="162">
        <f t="shared" si="39"/>
        <v>0</v>
      </c>
      <c r="AA862" s="163">
        <f t="shared" si="40"/>
        <v>0</v>
      </c>
      <c r="AB862" s="431">
        <f>(3.14/4)*(Trees[[#This Row],[Diam]]/100)^2</f>
        <v>0</v>
      </c>
      <c r="AC862" s="164">
        <f>Trees[[#This Row],[Volumen]]</f>
        <v>0</v>
      </c>
      <c r="AD862" s="165" t="str">
        <f t="shared" si="41"/>
        <v>D</v>
      </c>
      <c r="AE862" s="166">
        <f>Industrias!S865</f>
        <v>0</v>
      </c>
      <c r="AF862" s="167" cm="1">
        <f t="array" ref="AF862">NoteEcolo(U862)</f>
        <v>0</v>
      </c>
      <c r="AG862" s="167">
        <f>PI()*(Trees[[#This Row],[Diam]]/2)^2</f>
        <v>0</v>
      </c>
      <c r="AH862" s="167">
        <f>IF(ISNA(IF(VLOOKUP(Trees[[#This Row],[Arbol]],Equipos!C:F, 2, FALSE)="Cortar",1,0)),0, IF(VLOOKUP(Trees[[#This Row],[Arbol]],Equipos!C:F, 2, FALSE)="Cortar",1,0))</f>
        <v>0</v>
      </c>
      <c r="AI862" s="167">
        <f t="array" aca="1" ref="AI862" ca="1">SUM(1*(NumCoupes=B862))</f>
        <v>2</v>
      </c>
    </row>
    <row r="863" spans="2:35">
      <c r="B863" s="154"/>
      <c r="C863" s="155"/>
      <c r="D863" s="156"/>
      <c r="E863" s="157"/>
      <c r="F863" s="158"/>
      <c r="G863" s="159"/>
      <c r="H863" s="154"/>
      <c r="I863" s="155"/>
      <c r="J863" s="156"/>
      <c r="K863" s="156"/>
      <c r="L863" s="154"/>
      <c r="M863" s="154"/>
      <c r="N863" s="154"/>
      <c r="O863" s="155"/>
      <c r="P863" s="160"/>
      <c r="Q863" s="154"/>
      <c r="R863" s="154"/>
      <c r="S863" s="154"/>
      <c r="T863" s="158"/>
      <c r="U863" s="159"/>
      <c r="V863" s="161"/>
      <c r="W863" s="161"/>
      <c r="X863" s="161"/>
      <c r="Y863" s="161"/>
      <c r="Z863" s="162">
        <f t="shared" si="39"/>
        <v>0</v>
      </c>
      <c r="AA863" s="163">
        <f t="shared" si="40"/>
        <v>0</v>
      </c>
      <c r="AB863" s="431">
        <f>(3.14/4)*(Trees[[#This Row],[Diam]]/100)^2</f>
        <v>0</v>
      </c>
      <c r="AC863" s="164">
        <f>Trees[[#This Row],[Volumen]]</f>
        <v>0</v>
      </c>
      <c r="AD863" s="165" t="str">
        <f t="shared" si="41"/>
        <v>D</v>
      </c>
      <c r="AE863" s="166">
        <f>Industrias!S866</f>
        <v>0</v>
      </c>
      <c r="AF863" s="167" cm="1">
        <f t="array" ref="AF863">NoteEcolo(U863)</f>
        <v>0</v>
      </c>
      <c r="AG863" s="167">
        <f>PI()*(Trees[[#This Row],[Diam]]/2)^2</f>
        <v>0</v>
      </c>
      <c r="AH863" s="167">
        <f>IF(ISNA(IF(VLOOKUP(Trees[[#This Row],[Arbol]],Equipos!C:F, 2, FALSE)="Cortar",1,0)),0, IF(VLOOKUP(Trees[[#This Row],[Arbol]],Equipos!C:F, 2, FALSE)="Cortar",1,0))</f>
        <v>0</v>
      </c>
      <c r="AI863" s="167">
        <f t="array" aca="1" ref="AI863" ca="1">SUM(1*(NumCoupes=B863))</f>
        <v>2</v>
      </c>
    </row>
    <row r="864" spans="2:35">
      <c r="B864" s="154"/>
      <c r="C864" s="155"/>
      <c r="D864" s="156"/>
      <c r="E864" s="157"/>
      <c r="F864" s="158"/>
      <c r="G864" s="159"/>
      <c r="H864" s="154"/>
      <c r="I864" s="155"/>
      <c r="J864" s="156"/>
      <c r="K864" s="156"/>
      <c r="L864" s="154"/>
      <c r="M864" s="154"/>
      <c r="N864" s="154"/>
      <c r="O864" s="155"/>
      <c r="P864" s="160"/>
      <c r="Q864" s="154"/>
      <c r="R864" s="154"/>
      <c r="S864" s="154"/>
      <c r="T864" s="158"/>
      <c r="U864" s="159"/>
      <c r="V864" s="161"/>
      <c r="W864" s="161"/>
      <c r="X864" s="161"/>
      <c r="Y864" s="161"/>
      <c r="Z864" s="162">
        <f t="shared" si="39"/>
        <v>0</v>
      </c>
      <c r="AA864" s="163">
        <f t="shared" si="40"/>
        <v>0</v>
      </c>
      <c r="AB864" s="431">
        <f>(3.14/4)*(Trees[[#This Row],[Diam]]/100)^2</f>
        <v>0</v>
      </c>
      <c r="AC864" s="164">
        <f>Trees[[#This Row],[Volumen]]</f>
        <v>0</v>
      </c>
      <c r="AD864" s="165" t="str">
        <f t="shared" si="41"/>
        <v>D</v>
      </c>
      <c r="AE864" s="166">
        <f>Industrias!S867</f>
        <v>0</v>
      </c>
      <c r="AF864" s="167" cm="1">
        <f t="array" ref="AF864">NoteEcolo(U864)</f>
        <v>0</v>
      </c>
      <c r="AG864" s="167">
        <f>PI()*(Trees[[#This Row],[Diam]]/2)^2</f>
        <v>0</v>
      </c>
      <c r="AH864" s="167">
        <f>IF(ISNA(IF(VLOOKUP(Trees[[#This Row],[Arbol]],Equipos!C:F, 2, FALSE)="Cortar",1,0)),0, IF(VLOOKUP(Trees[[#This Row],[Arbol]],Equipos!C:F, 2, FALSE)="Cortar",1,0))</f>
        <v>0</v>
      </c>
      <c r="AI864" s="167">
        <f t="array" aca="1" ref="AI864" ca="1">SUM(1*(NumCoupes=B864))</f>
        <v>2</v>
      </c>
    </row>
    <row r="865" spans="2:35">
      <c r="B865" s="154"/>
      <c r="C865" s="155"/>
      <c r="D865" s="156"/>
      <c r="E865" s="157"/>
      <c r="F865" s="158"/>
      <c r="G865" s="159"/>
      <c r="H865" s="154"/>
      <c r="I865" s="155"/>
      <c r="J865" s="156"/>
      <c r="K865" s="156"/>
      <c r="L865" s="154"/>
      <c r="M865" s="154"/>
      <c r="N865" s="154"/>
      <c r="O865" s="155"/>
      <c r="P865" s="160"/>
      <c r="Q865" s="154"/>
      <c r="R865" s="154"/>
      <c r="S865" s="154"/>
      <c r="T865" s="158"/>
      <c r="U865" s="159"/>
      <c r="V865" s="161"/>
      <c r="W865" s="161"/>
      <c r="X865" s="161"/>
      <c r="Y865" s="161"/>
      <c r="Z865" s="162">
        <f t="shared" si="39"/>
        <v>0</v>
      </c>
      <c r="AA865" s="163">
        <f t="shared" si="40"/>
        <v>0</v>
      </c>
      <c r="AB865" s="431">
        <f>(3.14/4)*(Trees[[#This Row],[Diam]]/100)^2</f>
        <v>0</v>
      </c>
      <c r="AC865" s="164">
        <f>Trees[[#This Row],[Volumen]]</f>
        <v>0</v>
      </c>
      <c r="AD865" s="165" t="str">
        <f t="shared" si="41"/>
        <v>D</v>
      </c>
      <c r="AE865" s="166">
        <f>Industrias!S868</f>
        <v>0</v>
      </c>
      <c r="AF865" s="167" cm="1">
        <f t="array" ref="AF865">NoteEcolo(U865)</f>
        <v>0</v>
      </c>
      <c r="AG865" s="167">
        <f>PI()*(Trees[[#This Row],[Diam]]/2)^2</f>
        <v>0</v>
      </c>
      <c r="AH865" s="167">
        <f>IF(ISNA(IF(VLOOKUP(Trees[[#This Row],[Arbol]],Equipos!C:F, 2, FALSE)="Cortar",1,0)),0, IF(VLOOKUP(Trees[[#This Row],[Arbol]],Equipos!C:F, 2, FALSE)="Cortar",1,0))</f>
        <v>0</v>
      </c>
      <c r="AI865" s="167">
        <f t="array" aca="1" ref="AI865" ca="1">SUM(1*(NumCoupes=B865))</f>
        <v>2</v>
      </c>
    </row>
    <row r="866" spans="2:35">
      <c r="B866" s="154"/>
      <c r="C866" s="155"/>
      <c r="D866" s="156"/>
      <c r="E866" s="157"/>
      <c r="F866" s="158"/>
      <c r="G866" s="159"/>
      <c r="H866" s="154"/>
      <c r="I866" s="155"/>
      <c r="J866" s="156"/>
      <c r="K866" s="156"/>
      <c r="L866" s="154"/>
      <c r="M866" s="154"/>
      <c r="N866" s="154"/>
      <c r="O866" s="155"/>
      <c r="P866" s="160"/>
      <c r="Q866" s="154"/>
      <c r="R866" s="154"/>
      <c r="S866" s="154"/>
      <c r="T866" s="158"/>
      <c r="U866" s="159"/>
      <c r="V866" s="161"/>
      <c r="W866" s="161"/>
      <c r="X866" s="161"/>
      <c r="Y866" s="161"/>
      <c r="Z866" s="162">
        <f t="shared" si="39"/>
        <v>0</v>
      </c>
      <c r="AA866" s="163">
        <f t="shared" si="40"/>
        <v>0</v>
      </c>
      <c r="AB866" s="431">
        <f>(3.14/4)*(Trees[[#This Row],[Diam]]/100)^2</f>
        <v>0</v>
      </c>
      <c r="AC866" s="164">
        <f>Trees[[#This Row],[Volumen]]</f>
        <v>0</v>
      </c>
      <c r="AD866" s="165" t="str">
        <f t="shared" si="41"/>
        <v>D</v>
      </c>
      <c r="AE866" s="166">
        <f>Industrias!S869</f>
        <v>0</v>
      </c>
      <c r="AF866" s="167" cm="1">
        <f t="array" ref="AF866">NoteEcolo(U866)</f>
        <v>0</v>
      </c>
      <c r="AG866" s="167">
        <f>PI()*(Trees[[#This Row],[Diam]]/2)^2</f>
        <v>0</v>
      </c>
      <c r="AH866" s="167">
        <f>IF(ISNA(IF(VLOOKUP(Trees[[#This Row],[Arbol]],Equipos!C:F, 2, FALSE)="Cortar",1,0)),0, IF(VLOOKUP(Trees[[#This Row],[Arbol]],Equipos!C:F, 2, FALSE)="Cortar",1,0))</f>
        <v>0</v>
      </c>
      <c r="AI866" s="167">
        <f t="array" aca="1" ref="AI866" ca="1">SUM(1*(NumCoupes=B866))</f>
        <v>2</v>
      </c>
    </row>
    <row r="867" spans="2:35">
      <c r="B867" s="154"/>
      <c r="C867" s="155"/>
      <c r="D867" s="156"/>
      <c r="E867" s="157"/>
      <c r="F867" s="158"/>
      <c r="G867" s="159"/>
      <c r="H867" s="154"/>
      <c r="I867" s="155"/>
      <c r="J867" s="156"/>
      <c r="K867" s="156"/>
      <c r="L867" s="154"/>
      <c r="M867" s="154"/>
      <c r="N867" s="154"/>
      <c r="O867" s="155"/>
      <c r="P867" s="160"/>
      <c r="Q867" s="154"/>
      <c r="R867" s="154"/>
      <c r="S867" s="154"/>
      <c r="T867" s="158"/>
      <c r="U867" s="159"/>
      <c r="V867" s="161"/>
      <c r="W867" s="161"/>
      <c r="X867" s="161"/>
      <c r="Y867" s="161"/>
      <c r="Z867" s="162">
        <f t="shared" si="39"/>
        <v>0</v>
      </c>
      <c r="AA867" s="163">
        <f t="shared" si="40"/>
        <v>0</v>
      </c>
      <c r="AB867" s="431">
        <f>(3.14/4)*(Trees[[#This Row],[Diam]]/100)^2</f>
        <v>0</v>
      </c>
      <c r="AC867" s="164">
        <f>Trees[[#This Row],[Volumen]]</f>
        <v>0</v>
      </c>
      <c r="AD867" s="165" t="str">
        <f t="shared" si="41"/>
        <v>D</v>
      </c>
      <c r="AE867" s="166">
        <f>Industrias!S870</f>
        <v>0</v>
      </c>
      <c r="AF867" s="167" cm="1">
        <f t="array" ref="AF867">NoteEcolo(U867)</f>
        <v>0</v>
      </c>
      <c r="AG867" s="167">
        <f>PI()*(Trees[[#This Row],[Diam]]/2)^2</f>
        <v>0</v>
      </c>
      <c r="AH867" s="167">
        <f>IF(ISNA(IF(VLOOKUP(Trees[[#This Row],[Arbol]],Equipos!C:F, 2, FALSE)="Cortar",1,0)),0, IF(VLOOKUP(Trees[[#This Row],[Arbol]],Equipos!C:F, 2, FALSE)="Cortar",1,0))</f>
        <v>0</v>
      </c>
      <c r="AI867" s="167">
        <f t="array" aca="1" ref="AI867" ca="1">SUM(1*(NumCoupes=B867))</f>
        <v>2</v>
      </c>
    </row>
    <row r="868" spans="2:35">
      <c r="B868" s="154"/>
      <c r="C868" s="155"/>
      <c r="D868" s="156"/>
      <c r="E868" s="157"/>
      <c r="F868" s="158"/>
      <c r="G868" s="159"/>
      <c r="H868" s="154"/>
      <c r="I868" s="155"/>
      <c r="J868" s="156"/>
      <c r="K868" s="156"/>
      <c r="L868" s="154"/>
      <c r="M868" s="154"/>
      <c r="N868" s="154"/>
      <c r="O868" s="155"/>
      <c r="P868" s="160"/>
      <c r="Q868" s="154"/>
      <c r="R868" s="154"/>
      <c r="S868" s="154"/>
      <c r="T868" s="158"/>
      <c r="U868" s="159"/>
      <c r="V868" s="161"/>
      <c r="W868" s="161"/>
      <c r="X868" s="161"/>
      <c r="Y868" s="161"/>
      <c r="Z868" s="162">
        <f t="shared" si="39"/>
        <v>0</v>
      </c>
      <c r="AA868" s="163">
        <f t="shared" si="40"/>
        <v>0</v>
      </c>
      <c r="AB868" s="431">
        <f>(3.14/4)*(Trees[[#This Row],[Diam]]/100)^2</f>
        <v>0</v>
      </c>
      <c r="AC868" s="164">
        <f>Trees[[#This Row],[Volumen]]</f>
        <v>0</v>
      </c>
      <c r="AD868" s="165" t="str">
        <f t="shared" si="41"/>
        <v>D</v>
      </c>
      <c r="AE868" s="166">
        <f>Industrias!S871</f>
        <v>0</v>
      </c>
      <c r="AF868" s="167" cm="1">
        <f t="array" ref="AF868">NoteEcolo(U868)</f>
        <v>0</v>
      </c>
      <c r="AG868" s="167">
        <f>PI()*(Trees[[#This Row],[Diam]]/2)^2</f>
        <v>0</v>
      </c>
      <c r="AH868" s="167">
        <f>IF(ISNA(IF(VLOOKUP(Trees[[#This Row],[Arbol]],Equipos!C:F, 2, FALSE)="Cortar",1,0)),0, IF(VLOOKUP(Trees[[#This Row],[Arbol]],Equipos!C:F, 2, FALSE)="Cortar",1,0))</f>
        <v>0</v>
      </c>
      <c r="AI868" s="167">
        <f t="array" aca="1" ref="AI868" ca="1">SUM(1*(NumCoupes=B868))</f>
        <v>2</v>
      </c>
    </row>
    <row r="869" spans="2:35">
      <c r="B869" s="154"/>
      <c r="C869" s="155"/>
      <c r="D869" s="156"/>
      <c r="E869" s="157"/>
      <c r="F869" s="158"/>
      <c r="G869" s="159"/>
      <c r="H869" s="154"/>
      <c r="I869" s="155"/>
      <c r="J869" s="156"/>
      <c r="K869" s="156"/>
      <c r="L869" s="154"/>
      <c r="M869" s="154"/>
      <c r="N869" s="154"/>
      <c r="O869" s="155"/>
      <c r="P869" s="160"/>
      <c r="Q869" s="154"/>
      <c r="R869" s="154"/>
      <c r="S869" s="154"/>
      <c r="T869" s="158"/>
      <c r="U869" s="159"/>
      <c r="V869" s="161"/>
      <c r="W869" s="161"/>
      <c r="X869" s="161"/>
      <c r="Y869" s="161"/>
      <c r="Z869" s="162">
        <f t="shared" si="39"/>
        <v>0</v>
      </c>
      <c r="AA869" s="163">
        <f t="shared" si="40"/>
        <v>0</v>
      </c>
      <c r="AB869" s="431">
        <f>(3.14/4)*(Trees[[#This Row],[Diam]]/100)^2</f>
        <v>0</v>
      </c>
      <c r="AC869" s="164">
        <f>Trees[[#This Row],[Volumen]]</f>
        <v>0</v>
      </c>
      <c r="AD869" s="165" t="str">
        <f t="shared" si="41"/>
        <v>D</v>
      </c>
      <c r="AE869" s="166">
        <f>Industrias!S872</f>
        <v>0</v>
      </c>
      <c r="AF869" s="167" cm="1">
        <f t="array" ref="AF869">NoteEcolo(U869)</f>
        <v>0</v>
      </c>
      <c r="AG869" s="167">
        <f>PI()*(Trees[[#This Row],[Diam]]/2)^2</f>
        <v>0</v>
      </c>
      <c r="AH869" s="167">
        <f>IF(ISNA(IF(VLOOKUP(Trees[[#This Row],[Arbol]],Equipos!C:F, 2, FALSE)="Cortar",1,0)),0, IF(VLOOKUP(Trees[[#This Row],[Arbol]],Equipos!C:F, 2, FALSE)="Cortar",1,0))</f>
        <v>0</v>
      </c>
      <c r="AI869" s="167">
        <f t="array" aca="1" ref="AI869" ca="1">SUM(1*(NumCoupes=B869))</f>
        <v>2</v>
      </c>
    </row>
    <row r="870" spans="2:35">
      <c r="B870" s="154"/>
      <c r="C870" s="155"/>
      <c r="D870" s="156"/>
      <c r="E870" s="157"/>
      <c r="F870" s="158"/>
      <c r="G870" s="159"/>
      <c r="H870" s="154"/>
      <c r="I870" s="155"/>
      <c r="J870" s="156"/>
      <c r="K870" s="156"/>
      <c r="L870" s="154"/>
      <c r="M870" s="154"/>
      <c r="N870" s="154"/>
      <c r="O870" s="155"/>
      <c r="P870" s="160"/>
      <c r="Q870" s="154"/>
      <c r="R870" s="154"/>
      <c r="S870" s="154"/>
      <c r="T870" s="158"/>
      <c r="U870" s="159"/>
      <c r="V870" s="161"/>
      <c r="W870" s="161"/>
      <c r="X870" s="161"/>
      <c r="Y870" s="161"/>
      <c r="Z870" s="162">
        <f t="shared" si="39"/>
        <v>0</v>
      </c>
      <c r="AA870" s="163">
        <f t="shared" si="40"/>
        <v>0</v>
      </c>
      <c r="AB870" s="431">
        <f>(3.14/4)*(Trees[[#This Row],[Diam]]/100)^2</f>
        <v>0</v>
      </c>
      <c r="AC870" s="164">
        <f>Trees[[#This Row],[Volumen]]</f>
        <v>0</v>
      </c>
      <c r="AD870" s="165" t="str">
        <f t="shared" si="41"/>
        <v>D</v>
      </c>
      <c r="AE870" s="166">
        <f>Industrias!S873</f>
        <v>0</v>
      </c>
      <c r="AF870" s="167" cm="1">
        <f t="array" ref="AF870">NoteEcolo(U870)</f>
        <v>0</v>
      </c>
      <c r="AG870" s="167">
        <f>PI()*(Trees[[#This Row],[Diam]]/2)^2</f>
        <v>0</v>
      </c>
      <c r="AH870" s="167">
        <f>IF(ISNA(IF(VLOOKUP(Trees[[#This Row],[Arbol]],Equipos!C:F, 2, FALSE)="Cortar",1,0)),0, IF(VLOOKUP(Trees[[#This Row],[Arbol]],Equipos!C:F, 2, FALSE)="Cortar",1,0))</f>
        <v>0</v>
      </c>
      <c r="AI870" s="167">
        <f t="array" aca="1" ref="AI870" ca="1">SUM(1*(NumCoupes=B870))</f>
        <v>2</v>
      </c>
    </row>
    <row r="871" spans="2:35">
      <c r="B871" s="154"/>
      <c r="C871" s="155"/>
      <c r="D871" s="156"/>
      <c r="E871" s="157"/>
      <c r="F871" s="158"/>
      <c r="G871" s="159"/>
      <c r="H871" s="154"/>
      <c r="I871" s="155"/>
      <c r="J871" s="156"/>
      <c r="K871" s="156"/>
      <c r="L871" s="154"/>
      <c r="M871" s="154"/>
      <c r="N871" s="154"/>
      <c r="O871" s="155"/>
      <c r="P871" s="160"/>
      <c r="Q871" s="154"/>
      <c r="R871" s="154"/>
      <c r="S871" s="154"/>
      <c r="T871" s="158"/>
      <c r="U871" s="159"/>
      <c r="V871" s="161"/>
      <c r="W871" s="161"/>
      <c r="X871" s="161"/>
      <c r="Y871" s="161"/>
      <c r="Z871" s="162">
        <f t="shared" si="39"/>
        <v>0</v>
      </c>
      <c r="AA871" s="163">
        <f t="shared" si="40"/>
        <v>0</v>
      </c>
      <c r="AB871" s="431">
        <f>(3.14/4)*(Trees[[#This Row],[Diam]]/100)^2</f>
        <v>0</v>
      </c>
      <c r="AC871" s="164">
        <f>Trees[[#This Row],[Volumen]]</f>
        <v>0</v>
      </c>
      <c r="AD871" s="165" t="str">
        <f t="shared" si="41"/>
        <v>D</v>
      </c>
      <c r="AE871" s="166">
        <f>Industrias!S874</f>
        <v>0</v>
      </c>
      <c r="AF871" s="167" cm="1">
        <f t="array" ref="AF871">NoteEcolo(U871)</f>
        <v>0</v>
      </c>
      <c r="AG871" s="167">
        <f>PI()*(Trees[[#This Row],[Diam]]/2)^2</f>
        <v>0</v>
      </c>
      <c r="AH871" s="167">
        <f>IF(ISNA(IF(VLOOKUP(Trees[[#This Row],[Arbol]],Equipos!C:F, 2, FALSE)="Cortar",1,0)),0, IF(VLOOKUP(Trees[[#This Row],[Arbol]],Equipos!C:F, 2, FALSE)="Cortar",1,0))</f>
        <v>0</v>
      </c>
      <c r="AI871" s="167">
        <f t="array" aca="1" ref="AI871" ca="1">SUM(1*(NumCoupes=B871))</f>
        <v>2</v>
      </c>
    </row>
    <row r="872" spans="2:35">
      <c r="B872" s="154"/>
      <c r="C872" s="155"/>
      <c r="D872" s="156"/>
      <c r="E872" s="157"/>
      <c r="F872" s="158"/>
      <c r="G872" s="159"/>
      <c r="H872" s="154"/>
      <c r="I872" s="155"/>
      <c r="J872" s="156"/>
      <c r="K872" s="156"/>
      <c r="L872" s="154"/>
      <c r="M872" s="154"/>
      <c r="N872" s="154"/>
      <c r="O872" s="155"/>
      <c r="P872" s="160"/>
      <c r="Q872" s="154"/>
      <c r="R872" s="154"/>
      <c r="S872" s="154"/>
      <c r="T872" s="158"/>
      <c r="U872" s="159"/>
      <c r="V872" s="161"/>
      <c r="W872" s="161"/>
      <c r="X872" s="161"/>
      <c r="Y872" s="161"/>
      <c r="Z872" s="162">
        <f t="shared" si="39"/>
        <v>0</v>
      </c>
      <c r="AA872" s="163">
        <f t="shared" si="40"/>
        <v>0</v>
      </c>
      <c r="AB872" s="431">
        <f>(3.14/4)*(Trees[[#This Row],[Diam]]/100)^2</f>
        <v>0</v>
      </c>
      <c r="AC872" s="164">
        <f>Trees[[#This Row],[Volumen]]</f>
        <v>0</v>
      </c>
      <c r="AD872" s="165" t="str">
        <f t="shared" si="41"/>
        <v>D</v>
      </c>
      <c r="AE872" s="166">
        <f>Industrias!S875</f>
        <v>0</v>
      </c>
      <c r="AF872" s="167" cm="1">
        <f t="array" ref="AF872">NoteEcolo(U872)</f>
        <v>0</v>
      </c>
      <c r="AG872" s="167">
        <f>PI()*(Trees[[#This Row],[Diam]]/2)^2</f>
        <v>0</v>
      </c>
      <c r="AH872" s="167">
        <f>IF(ISNA(IF(VLOOKUP(Trees[[#This Row],[Arbol]],Equipos!C:F, 2, FALSE)="Cortar",1,0)),0, IF(VLOOKUP(Trees[[#This Row],[Arbol]],Equipos!C:F, 2, FALSE)="Cortar",1,0))</f>
        <v>0</v>
      </c>
      <c r="AI872" s="167">
        <f t="array" aca="1" ref="AI872" ca="1">SUM(1*(NumCoupes=B872))</f>
        <v>2</v>
      </c>
    </row>
    <row r="873" spans="2:35">
      <c r="B873" s="154"/>
      <c r="C873" s="155"/>
      <c r="D873" s="156"/>
      <c r="E873" s="157"/>
      <c r="F873" s="158"/>
      <c r="G873" s="159"/>
      <c r="H873" s="154"/>
      <c r="I873" s="155"/>
      <c r="J873" s="156"/>
      <c r="K873" s="156"/>
      <c r="L873" s="154"/>
      <c r="M873" s="154"/>
      <c r="N873" s="154"/>
      <c r="O873" s="155"/>
      <c r="P873" s="160"/>
      <c r="Q873" s="154"/>
      <c r="R873" s="154"/>
      <c r="S873" s="154"/>
      <c r="T873" s="158"/>
      <c r="U873" s="159"/>
      <c r="V873" s="161"/>
      <c r="W873" s="161"/>
      <c r="X873" s="161"/>
      <c r="Y873" s="161"/>
      <c r="Z873" s="162">
        <f t="shared" si="39"/>
        <v>0</v>
      </c>
      <c r="AA873" s="163">
        <f t="shared" si="40"/>
        <v>0</v>
      </c>
      <c r="AB873" s="431">
        <f>(3.14/4)*(Trees[[#This Row],[Diam]]/100)^2</f>
        <v>0</v>
      </c>
      <c r="AC873" s="164">
        <f>Trees[[#This Row],[Volumen]]</f>
        <v>0</v>
      </c>
      <c r="AD873" s="165" t="str">
        <f t="shared" si="41"/>
        <v>D</v>
      </c>
      <c r="AE873" s="166">
        <f>Industrias!S876</f>
        <v>0</v>
      </c>
      <c r="AF873" s="167" cm="1">
        <f t="array" ref="AF873">NoteEcolo(U873)</f>
        <v>0</v>
      </c>
      <c r="AG873" s="167">
        <f>PI()*(Trees[[#This Row],[Diam]]/2)^2</f>
        <v>0</v>
      </c>
      <c r="AH873" s="167">
        <f>IF(ISNA(IF(VLOOKUP(Trees[[#This Row],[Arbol]],Equipos!C:F, 2, FALSE)="Cortar",1,0)),0, IF(VLOOKUP(Trees[[#This Row],[Arbol]],Equipos!C:F, 2, FALSE)="Cortar",1,0))</f>
        <v>0</v>
      </c>
      <c r="AI873" s="167">
        <f t="array" aca="1" ref="AI873" ca="1">SUM(1*(NumCoupes=B873))</f>
        <v>2</v>
      </c>
    </row>
    <row r="874" spans="2:35">
      <c r="B874" s="154"/>
      <c r="C874" s="155"/>
      <c r="D874" s="156"/>
      <c r="E874" s="157"/>
      <c r="F874" s="158"/>
      <c r="G874" s="159"/>
      <c r="H874" s="154"/>
      <c r="I874" s="155"/>
      <c r="J874" s="156"/>
      <c r="K874" s="156"/>
      <c r="L874" s="154"/>
      <c r="M874" s="154"/>
      <c r="N874" s="154"/>
      <c r="O874" s="155"/>
      <c r="P874" s="160"/>
      <c r="Q874" s="154"/>
      <c r="R874" s="154"/>
      <c r="S874" s="154"/>
      <c r="T874" s="158"/>
      <c r="U874" s="159"/>
      <c r="V874" s="161"/>
      <c r="W874" s="161"/>
      <c r="X874" s="161"/>
      <c r="Y874" s="161"/>
      <c r="Z874" s="162">
        <f t="shared" si="39"/>
        <v>0</v>
      </c>
      <c r="AA874" s="163">
        <f t="shared" si="40"/>
        <v>0</v>
      </c>
      <c r="AB874" s="431">
        <f>(3.14/4)*(Trees[[#This Row],[Diam]]/100)^2</f>
        <v>0</v>
      </c>
      <c r="AC874" s="164">
        <f>Trees[[#This Row],[Volumen]]</f>
        <v>0</v>
      </c>
      <c r="AD874" s="165" t="str">
        <f t="shared" si="41"/>
        <v>D</v>
      </c>
      <c r="AE874" s="166">
        <f>Industrias!S877</f>
        <v>0</v>
      </c>
      <c r="AF874" s="167" cm="1">
        <f t="array" ref="AF874">NoteEcolo(U874)</f>
        <v>0</v>
      </c>
      <c r="AG874" s="167">
        <f>PI()*(Trees[[#This Row],[Diam]]/2)^2</f>
        <v>0</v>
      </c>
      <c r="AH874" s="167">
        <f>IF(ISNA(IF(VLOOKUP(Trees[[#This Row],[Arbol]],Equipos!C:F, 2, FALSE)="Cortar",1,0)),0, IF(VLOOKUP(Trees[[#This Row],[Arbol]],Equipos!C:F, 2, FALSE)="Cortar",1,0))</f>
        <v>0</v>
      </c>
      <c r="AI874" s="167">
        <f t="array" aca="1" ref="AI874" ca="1">SUM(1*(NumCoupes=B874))</f>
        <v>2</v>
      </c>
    </row>
    <row r="875" spans="2:35">
      <c r="B875" s="154"/>
      <c r="C875" s="155"/>
      <c r="D875" s="156"/>
      <c r="E875" s="157"/>
      <c r="F875" s="158"/>
      <c r="G875" s="159"/>
      <c r="H875" s="154"/>
      <c r="I875" s="155"/>
      <c r="J875" s="156"/>
      <c r="K875" s="156"/>
      <c r="L875" s="154"/>
      <c r="M875" s="154"/>
      <c r="N875" s="154"/>
      <c r="O875" s="155"/>
      <c r="P875" s="160"/>
      <c r="Q875" s="154"/>
      <c r="R875" s="154"/>
      <c r="S875" s="154"/>
      <c r="T875" s="158"/>
      <c r="U875" s="159"/>
      <c r="V875" s="161"/>
      <c r="W875" s="161"/>
      <c r="X875" s="161"/>
      <c r="Y875" s="161"/>
      <c r="Z875" s="162">
        <f t="shared" si="39"/>
        <v>0</v>
      </c>
      <c r="AA875" s="163">
        <f t="shared" si="40"/>
        <v>0</v>
      </c>
      <c r="AB875" s="431">
        <f>(3.14/4)*(Trees[[#This Row],[Diam]]/100)^2</f>
        <v>0</v>
      </c>
      <c r="AC875" s="164">
        <f>Trees[[#This Row],[Volumen]]</f>
        <v>0</v>
      </c>
      <c r="AD875" s="165" t="str">
        <f t="shared" si="41"/>
        <v>D</v>
      </c>
      <c r="AE875" s="166">
        <f>Industrias!S878</f>
        <v>0</v>
      </c>
      <c r="AF875" s="167" cm="1">
        <f t="array" ref="AF875">NoteEcolo(U875)</f>
        <v>0</v>
      </c>
      <c r="AG875" s="167">
        <f>PI()*(Trees[[#This Row],[Diam]]/2)^2</f>
        <v>0</v>
      </c>
      <c r="AH875" s="167">
        <f>IF(ISNA(IF(VLOOKUP(Trees[[#This Row],[Arbol]],Equipos!C:F, 2, FALSE)="Cortar",1,0)),0, IF(VLOOKUP(Trees[[#This Row],[Arbol]],Equipos!C:F, 2, FALSE)="Cortar",1,0))</f>
        <v>0</v>
      </c>
      <c r="AI875" s="167">
        <f t="array" aca="1" ref="AI875" ca="1">SUM(1*(NumCoupes=B875))</f>
        <v>2</v>
      </c>
    </row>
    <row r="876" spans="2:35">
      <c r="B876" s="154"/>
      <c r="C876" s="155"/>
      <c r="D876" s="156"/>
      <c r="E876" s="157"/>
      <c r="F876" s="158"/>
      <c r="G876" s="159"/>
      <c r="H876" s="154"/>
      <c r="I876" s="155"/>
      <c r="J876" s="156"/>
      <c r="K876" s="156"/>
      <c r="L876" s="154"/>
      <c r="M876" s="154"/>
      <c r="N876" s="154"/>
      <c r="O876" s="155"/>
      <c r="P876" s="160"/>
      <c r="Q876" s="154"/>
      <c r="R876" s="154"/>
      <c r="S876" s="154"/>
      <c r="T876" s="158"/>
      <c r="U876" s="159"/>
      <c r="V876" s="161"/>
      <c r="W876" s="161"/>
      <c r="X876" s="161"/>
      <c r="Y876" s="161"/>
      <c r="Z876" s="162">
        <f t="shared" si="39"/>
        <v>0</v>
      </c>
      <c r="AA876" s="163">
        <f t="shared" si="40"/>
        <v>0</v>
      </c>
      <c r="AB876" s="431">
        <f>(3.14/4)*(Trees[[#This Row],[Diam]]/100)^2</f>
        <v>0</v>
      </c>
      <c r="AC876" s="164">
        <f>Trees[[#This Row],[Volumen]]</f>
        <v>0</v>
      </c>
      <c r="AD876" s="165" t="str">
        <f t="shared" si="41"/>
        <v>D</v>
      </c>
      <c r="AE876" s="166">
        <f>Industrias!S879</f>
        <v>0</v>
      </c>
      <c r="AF876" s="167" cm="1">
        <f t="array" ref="AF876">NoteEcolo(U876)</f>
        <v>0</v>
      </c>
      <c r="AG876" s="167">
        <f>PI()*(Trees[[#This Row],[Diam]]/2)^2</f>
        <v>0</v>
      </c>
      <c r="AH876" s="167">
        <f>IF(ISNA(IF(VLOOKUP(Trees[[#This Row],[Arbol]],Equipos!C:F, 2, FALSE)="Cortar",1,0)),0, IF(VLOOKUP(Trees[[#This Row],[Arbol]],Equipos!C:F, 2, FALSE)="Cortar",1,0))</f>
        <v>0</v>
      </c>
      <c r="AI876" s="167">
        <f t="array" aca="1" ref="AI876" ca="1">SUM(1*(NumCoupes=B876))</f>
        <v>2</v>
      </c>
    </row>
    <row r="877" spans="2:35">
      <c r="B877" s="154"/>
      <c r="C877" s="155"/>
      <c r="D877" s="156"/>
      <c r="E877" s="157"/>
      <c r="F877" s="158"/>
      <c r="G877" s="159"/>
      <c r="H877" s="154"/>
      <c r="I877" s="155"/>
      <c r="J877" s="156"/>
      <c r="K877" s="156"/>
      <c r="L877" s="154"/>
      <c r="M877" s="154"/>
      <c r="N877" s="154"/>
      <c r="O877" s="155"/>
      <c r="P877" s="160"/>
      <c r="Q877" s="154"/>
      <c r="R877" s="154"/>
      <c r="S877" s="154"/>
      <c r="T877" s="158"/>
      <c r="U877" s="159"/>
      <c r="V877" s="161"/>
      <c r="W877" s="161"/>
      <c r="X877" s="161"/>
      <c r="Y877" s="161"/>
      <c r="Z877" s="162">
        <f t="shared" si="39"/>
        <v>0</v>
      </c>
      <c r="AA877" s="163">
        <f t="shared" si="40"/>
        <v>0</v>
      </c>
      <c r="AB877" s="431">
        <f>(3.14/4)*(Trees[[#This Row],[Diam]]/100)^2</f>
        <v>0</v>
      </c>
      <c r="AC877" s="164">
        <f>Trees[[#This Row],[Volumen]]</f>
        <v>0</v>
      </c>
      <c r="AD877" s="165" t="str">
        <f t="shared" si="41"/>
        <v>D</v>
      </c>
      <c r="AE877" s="166">
        <f>Industrias!S880</f>
        <v>0</v>
      </c>
      <c r="AF877" s="167" cm="1">
        <f t="array" ref="AF877">NoteEcolo(U877)</f>
        <v>0</v>
      </c>
      <c r="AG877" s="167">
        <f>PI()*(Trees[[#This Row],[Diam]]/2)^2</f>
        <v>0</v>
      </c>
      <c r="AH877" s="167">
        <f>IF(ISNA(IF(VLOOKUP(Trees[[#This Row],[Arbol]],Equipos!C:F, 2, FALSE)="Cortar",1,0)),0, IF(VLOOKUP(Trees[[#This Row],[Arbol]],Equipos!C:F, 2, FALSE)="Cortar",1,0))</f>
        <v>0</v>
      </c>
      <c r="AI877" s="167">
        <f t="array" aca="1" ref="AI877" ca="1">SUM(1*(NumCoupes=B877))</f>
        <v>2</v>
      </c>
    </row>
    <row r="878" spans="2:35">
      <c r="B878" s="154"/>
      <c r="C878" s="155"/>
      <c r="D878" s="156"/>
      <c r="E878" s="157"/>
      <c r="F878" s="158"/>
      <c r="G878" s="159"/>
      <c r="H878" s="154"/>
      <c r="I878" s="155"/>
      <c r="J878" s="156"/>
      <c r="K878" s="156"/>
      <c r="L878" s="154"/>
      <c r="M878" s="154"/>
      <c r="N878" s="154"/>
      <c r="O878" s="155"/>
      <c r="P878" s="160"/>
      <c r="Q878" s="154"/>
      <c r="R878" s="154"/>
      <c r="S878" s="154"/>
      <c r="T878" s="158"/>
      <c r="U878" s="159"/>
      <c r="V878" s="161"/>
      <c r="W878" s="161"/>
      <c r="X878" s="161"/>
      <c r="Y878" s="161"/>
      <c r="Z878" s="162">
        <f t="shared" si="39"/>
        <v>0</v>
      </c>
      <c r="AA878" s="163">
        <f t="shared" si="40"/>
        <v>0</v>
      </c>
      <c r="AB878" s="431">
        <f>(3.14/4)*(Trees[[#This Row],[Diam]]/100)^2</f>
        <v>0</v>
      </c>
      <c r="AC878" s="164">
        <f>Trees[[#This Row],[Volumen]]</f>
        <v>0</v>
      </c>
      <c r="AD878" s="165" t="str">
        <f t="shared" si="41"/>
        <v>D</v>
      </c>
      <c r="AE878" s="166">
        <f>Industrias!S881</f>
        <v>0</v>
      </c>
      <c r="AF878" s="167" cm="1">
        <f t="array" ref="AF878">NoteEcolo(U878)</f>
        <v>0</v>
      </c>
      <c r="AG878" s="167">
        <f>PI()*(Trees[[#This Row],[Diam]]/2)^2</f>
        <v>0</v>
      </c>
      <c r="AH878" s="167">
        <f>IF(ISNA(IF(VLOOKUP(Trees[[#This Row],[Arbol]],Equipos!C:F, 2, FALSE)="Cortar",1,0)),0, IF(VLOOKUP(Trees[[#This Row],[Arbol]],Equipos!C:F, 2, FALSE)="Cortar",1,0))</f>
        <v>0</v>
      </c>
      <c r="AI878" s="167">
        <f t="array" aca="1" ref="AI878" ca="1">SUM(1*(NumCoupes=B878))</f>
        <v>2</v>
      </c>
    </row>
    <row r="879" spans="2:35">
      <c r="B879" s="154"/>
      <c r="C879" s="155"/>
      <c r="D879" s="156"/>
      <c r="E879" s="157"/>
      <c r="F879" s="158"/>
      <c r="G879" s="159"/>
      <c r="H879" s="154"/>
      <c r="I879" s="155"/>
      <c r="J879" s="156"/>
      <c r="K879" s="156"/>
      <c r="L879" s="154"/>
      <c r="M879" s="154"/>
      <c r="N879" s="154"/>
      <c r="O879" s="155"/>
      <c r="P879" s="160"/>
      <c r="Q879" s="154"/>
      <c r="R879" s="154"/>
      <c r="S879" s="154"/>
      <c r="T879" s="158"/>
      <c r="U879" s="159"/>
      <c r="V879" s="161"/>
      <c r="W879" s="161"/>
      <c r="X879" s="161"/>
      <c r="Y879" s="161"/>
      <c r="Z879" s="162">
        <f t="shared" si="39"/>
        <v>0</v>
      </c>
      <c r="AA879" s="163">
        <f t="shared" si="40"/>
        <v>0</v>
      </c>
      <c r="AB879" s="431">
        <f>(3.14/4)*(Trees[[#This Row],[Diam]]/100)^2</f>
        <v>0</v>
      </c>
      <c r="AC879" s="164">
        <f>Trees[[#This Row],[Volumen]]</f>
        <v>0</v>
      </c>
      <c r="AD879" s="165" t="str">
        <f t="shared" si="41"/>
        <v>D</v>
      </c>
      <c r="AE879" s="166">
        <f>Industrias!S882</f>
        <v>0</v>
      </c>
      <c r="AF879" s="167" cm="1">
        <f t="array" ref="AF879">NoteEcolo(U879)</f>
        <v>0</v>
      </c>
      <c r="AG879" s="167">
        <f>PI()*(Trees[[#This Row],[Diam]]/2)^2</f>
        <v>0</v>
      </c>
      <c r="AH879" s="167">
        <f>IF(ISNA(IF(VLOOKUP(Trees[[#This Row],[Arbol]],Equipos!C:F, 2, FALSE)="Cortar",1,0)),0, IF(VLOOKUP(Trees[[#This Row],[Arbol]],Equipos!C:F, 2, FALSE)="Cortar",1,0))</f>
        <v>0</v>
      </c>
      <c r="AI879" s="167">
        <f t="array" aca="1" ref="AI879" ca="1">SUM(1*(NumCoupes=B879))</f>
        <v>2</v>
      </c>
    </row>
    <row r="880" spans="2:35">
      <c r="B880" s="154"/>
      <c r="C880" s="155"/>
      <c r="D880" s="156"/>
      <c r="E880" s="157"/>
      <c r="F880" s="158"/>
      <c r="G880" s="159"/>
      <c r="H880" s="154"/>
      <c r="I880" s="155"/>
      <c r="J880" s="156"/>
      <c r="K880" s="156"/>
      <c r="L880" s="154"/>
      <c r="M880" s="154"/>
      <c r="N880" s="154"/>
      <c r="O880" s="155"/>
      <c r="P880" s="160"/>
      <c r="Q880" s="154"/>
      <c r="R880" s="154"/>
      <c r="S880" s="154"/>
      <c r="T880" s="158"/>
      <c r="U880" s="159"/>
      <c r="V880" s="161"/>
      <c r="W880" s="161"/>
      <c r="X880" s="161"/>
      <c r="Y880" s="161"/>
      <c r="Z880" s="162">
        <f t="shared" si="39"/>
        <v>0</v>
      </c>
      <c r="AA880" s="163">
        <f t="shared" si="40"/>
        <v>0</v>
      </c>
      <c r="AB880" s="431">
        <f>(3.14/4)*(Trees[[#This Row],[Diam]]/100)^2</f>
        <v>0</v>
      </c>
      <c r="AC880" s="164">
        <f>Trees[[#This Row],[Volumen]]</f>
        <v>0</v>
      </c>
      <c r="AD880" s="165" t="str">
        <f t="shared" si="41"/>
        <v>D</v>
      </c>
      <c r="AE880" s="166">
        <f>Industrias!S883</f>
        <v>0</v>
      </c>
      <c r="AF880" s="167" cm="1">
        <f t="array" ref="AF880">NoteEcolo(U880)</f>
        <v>0</v>
      </c>
      <c r="AG880" s="167">
        <f>PI()*(Trees[[#This Row],[Diam]]/2)^2</f>
        <v>0</v>
      </c>
      <c r="AH880" s="167">
        <f>IF(ISNA(IF(VLOOKUP(Trees[[#This Row],[Arbol]],Equipos!C:F, 2, FALSE)="Cortar",1,0)),0, IF(VLOOKUP(Trees[[#This Row],[Arbol]],Equipos!C:F, 2, FALSE)="Cortar",1,0))</f>
        <v>0</v>
      </c>
      <c r="AI880" s="167">
        <f t="array" aca="1" ref="AI880" ca="1">SUM(1*(NumCoupes=B880))</f>
        <v>2</v>
      </c>
    </row>
    <row r="881" spans="2:35">
      <c r="B881" s="154"/>
      <c r="C881" s="155"/>
      <c r="D881" s="156"/>
      <c r="E881" s="157"/>
      <c r="F881" s="158"/>
      <c r="G881" s="159"/>
      <c r="H881" s="154"/>
      <c r="I881" s="155"/>
      <c r="J881" s="156"/>
      <c r="K881" s="156"/>
      <c r="L881" s="154"/>
      <c r="M881" s="154"/>
      <c r="N881" s="154"/>
      <c r="O881" s="155"/>
      <c r="P881" s="160"/>
      <c r="Q881" s="154"/>
      <c r="R881" s="154"/>
      <c r="S881" s="154"/>
      <c r="T881" s="158"/>
      <c r="U881" s="159"/>
      <c r="V881" s="161"/>
      <c r="W881" s="161"/>
      <c r="X881" s="161"/>
      <c r="Y881" s="161"/>
      <c r="Z881" s="162">
        <f t="shared" si="39"/>
        <v>0</v>
      </c>
      <c r="AA881" s="163">
        <f t="shared" si="40"/>
        <v>0</v>
      </c>
      <c r="AB881" s="431">
        <f>(3.14/4)*(Trees[[#This Row],[Diam]]/100)^2</f>
        <v>0</v>
      </c>
      <c r="AC881" s="164">
        <f>Trees[[#This Row],[Volumen]]</f>
        <v>0</v>
      </c>
      <c r="AD881" s="165" t="str">
        <f t="shared" si="41"/>
        <v>D</v>
      </c>
      <c r="AE881" s="166">
        <f>Industrias!S884</f>
        <v>0</v>
      </c>
      <c r="AF881" s="167" cm="1">
        <f t="array" ref="AF881">NoteEcolo(U881)</f>
        <v>0</v>
      </c>
      <c r="AG881" s="167">
        <f>PI()*(Trees[[#This Row],[Diam]]/2)^2</f>
        <v>0</v>
      </c>
      <c r="AH881" s="167">
        <f>IF(ISNA(IF(VLOOKUP(Trees[[#This Row],[Arbol]],Equipos!C:F, 2, FALSE)="Cortar",1,0)),0, IF(VLOOKUP(Trees[[#This Row],[Arbol]],Equipos!C:F, 2, FALSE)="Cortar",1,0))</f>
        <v>0</v>
      </c>
      <c r="AI881" s="167">
        <f t="array" aca="1" ref="AI881" ca="1">SUM(1*(NumCoupes=B881))</f>
        <v>2</v>
      </c>
    </row>
    <row r="882" spans="2:35">
      <c r="B882" s="154"/>
      <c r="C882" s="155"/>
      <c r="D882" s="156"/>
      <c r="E882" s="157"/>
      <c r="F882" s="158"/>
      <c r="G882" s="159"/>
      <c r="H882" s="154"/>
      <c r="I882" s="155"/>
      <c r="J882" s="156"/>
      <c r="K882" s="156"/>
      <c r="L882" s="154"/>
      <c r="M882" s="154"/>
      <c r="N882" s="154"/>
      <c r="O882" s="155"/>
      <c r="P882" s="160"/>
      <c r="Q882" s="154"/>
      <c r="R882" s="154"/>
      <c r="S882" s="154"/>
      <c r="T882" s="158"/>
      <c r="U882" s="159"/>
      <c r="V882" s="161"/>
      <c r="W882" s="161"/>
      <c r="X882" s="161"/>
      <c r="Y882" s="161"/>
      <c r="Z882" s="162">
        <f t="shared" si="39"/>
        <v>0</v>
      </c>
      <c r="AA882" s="163">
        <f t="shared" si="40"/>
        <v>0</v>
      </c>
      <c r="AB882" s="431">
        <f>(3.14/4)*(Trees[[#This Row],[Diam]]/100)^2</f>
        <v>0</v>
      </c>
      <c r="AC882" s="164">
        <f>Trees[[#This Row],[Volumen]]</f>
        <v>0</v>
      </c>
      <c r="AD882" s="165" t="str">
        <f t="shared" si="41"/>
        <v>D</v>
      </c>
      <c r="AE882" s="166">
        <f>Industrias!S885</f>
        <v>0</v>
      </c>
      <c r="AF882" s="167" cm="1">
        <f t="array" ref="AF882">NoteEcolo(U882)</f>
        <v>0</v>
      </c>
      <c r="AG882" s="167">
        <f>PI()*(Trees[[#This Row],[Diam]]/2)^2</f>
        <v>0</v>
      </c>
      <c r="AH882" s="167">
        <f>IF(ISNA(IF(VLOOKUP(Trees[[#This Row],[Arbol]],Equipos!C:F, 2, FALSE)="Cortar",1,0)),0, IF(VLOOKUP(Trees[[#This Row],[Arbol]],Equipos!C:F, 2, FALSE)="Cortar",1,0))</f>
        <v>0</v>
      </c>
      <c r="AI882" s="167">
        <f t="array" aca="1" ref="AI882" ca="1">SUM(1*(NumCoupes=B882))</f>
        <v>2</v>
      </c>
    </row>
    <row r="883" spans="2:35">
      <c r="B883" s="154"/>
      <c r="C883" s="155"/>
      <c r="D883" s="156"/>
      <c r="E883" s="157"/>
      <c r="F883" s="158"/>
      <c r="G883" s="159"/>
      <c r="H883" s="154"/>
      <c r="I883" s="155"/>
      <c r="J883" s="156"/>
      <c r="K883" s="156"/>
      <c r="L883" s="154"/>
      <c r="M883" s="154"/>
      <c r="N883" s="154"/>
      <c r="O883" s="155"/>
      <c r="P883" s="160"/>
      <c r="Q883" s="154"/>
      <c r="R883" s="154"/>
      <c r="S883" s="154"/>
      <c r="T883" s="158"/>
      <c r="U883" s="159"/>
      <c r="V883" s="161"/>
      <c r="W883" s="161"/>
      <c r="X883" s="161"/>
      <c r="Y883" s="161"/>
      <c r="Z883" s="162">
        <f t="shared" si="39"/>
        <v>0</v>
      </c>
      <c r="AA883" s="163">
        <f t="shared" si="40"/>
        <v>0</v>
      </c>
      <c r="AB883" s="431">
        <f>(3.14/4)*(Trees[[#This Row],[Diam]]/100)^2</f>
        <v>0</v>
      </c>
      <c r="AC883" s="164">
        <f>Trees[[#This Row],[Volumen]]</f>
        <v>0</v>
      </c>
      <c r="AD883" s="165" t="str">
        <f t="shared" si="41"/>
        <v>D</v>
      </c>
      <c r="AE883" s="166">
        <f>Industrias!S886</f>
        <v>0</v>
      </c>
      <c r="AF883" s="167" cm="1">
        <f t="array" ref="AF883">NoteEcolo(U883)</f>
        <v>0</v>
      </c>
      <c r="AG883" s="167">
        <f>PI()*(Trees[[#This Row],[Diam]]/2)^2</f>
        <v>0</v>
      </c>
      <c r="AH883" s="167">
        <f>IF(ISNA(IF(VLOOKUP(Trees[[#This Row],[Arbol]],Equipos!C:F, 2, FALSE)="Cortar",1,0)),0, IF(VLOOKUP(Trees[[#This Row],[Arbol]],Equipos!C:F, 2, FALSE)="Cortar",1,0))</f>
        <v>0</v>
      </c>
      <c r="AI883" s="167">
        <f t="array" aca="1" ref="AI883" ca="1">SUM(1*(NumCoupes=B883))</f>
        <v>2</v>
      </c>
    </row>
    <row r="884" spans="2:35">
      <c r="B884" s="154"/>
      <c r="C884" s="155"/>
      <c r="D884" s="156"/>
      <c r="E884" s="157"/>
      <c r="F884" s="158"/>
      <c r="G884" s="159"/>
      <c r="H884" s="154"/>
      <c r="I884" s="155"/>
      <c r="J884" s="156"/>
      <c r="K884" s="156"/>
      <c r="L884" s="154"/>
      <c r="M884" s="154"/>
      <c r="N884" s="154"/>
      <c r="O884" s="155"/>
      <c r="P884" s="160"/>
      <c r="Q884" s="154"/>
      <c r="R884" s="154"/>
      <c r="S884" s="154"/>
      <c r="T884" s="158"/>
      <c r="U884" s="159"/>
      <c r="V884" s="161"/>
      <c r="W884" s="161"/>
      <c r="X884" s="161"/>
      <c r="Y884" s="161"/>
      <c r="Z884" s="162">
        <f t="shared" si="39"/>
        <v>0</v>
      </c>
      <c r="AA884" s="163">
        <f t="shared" si="40"/>
        <v>0</v>
      </c>
      <c r="AB884" s="431">
        <f>(3.14/4)*(Trees[[#This Row],[Diam]]/100)^2</f>
        <v>0</v>
      </c>
      <c r="AC884" s="164">
        <f>Trees[[#This Row],[Volumen]]</f>
        <v>0</v>
      </c>
      <c r="AD884" s="165" t="str">
        <f t="shared" si="41"/>
        <v>D</v>
      </c>
      <c r="AE884" s="166">
        <f>Industrias!S887</f>
        <v>0</v>
      </c>
      <c r="AF884" s="167" cm="1">
        <f t="array" ref="AF884">NoteEcolo(U884)</f>
        <v>0</v>
      </c>
      <c r="AG884" s="167">
        <f>PI()*(Trees[[#This Row],[Diam]]/2)^2</f>
        <v>0</v>
      </c>
      <c r="AH884" s="167">
        <f>IF(ISNA(IF(VLOOKUP(Trees[[#This Row],[Arbol]],Equipos!C:F, 2, FALSE)="Cortar",1,0)),0, IF(VLOOKUP(Trees[[#This Row],[Arbol]],Equipos!C:F, 2, FALSE)="Cortar",1,0))</f>
        <v>0</v>
      </c>
      <c r="AI884" s="167">
        <f t="array" aca="1" ref="AI884" ca="1">SUM(1*(NumCoupes=B884))</f>
        <v>2</v>
      </c>
    </row>
    <row r="885" spans="2:35">
      <c r="B885" s="154"/>
      <c r="C885" s="155"/>
      <c r="D885" s="156"/>
      <c r="E885" s="157"/>
      <c r="F885" s="158"/>
      <c r="G885" s="159"/>
      <c r="H885" s="154"/>
      <c r="I885" s="155"/>
      <c r="J885" s="156"/>
      <c r="K885" s="156"/>
      <c r="L885" s="154"/>
      <c r="M885" s="154"/>
      <c r="N885" s="154"/>
      <c r="O885" s="155"/>
      <c r="P885" s="160"/>
      <c r="Q885" s="154"/>
      <c r="R885" s="154"/>
      <c r="S885" s="154"/>
      <c r="T885" s="158"/>
      <c r="U885" s="159"/>
      <c r="V885" s="161"/>
      <c r="W885" s="161"/>
      <c r="X885" s="161"/>
      <c r="Y885" s="161"/>
      <c r="Z885" s="162">
        <f t="shared" si="39"/>
        <v>0</v>
      </c>
      <c r="AA885" s="163">
        <f t="shared" si="40"/>
        <v>0</v>
      </c>
      <c r="AB885" s="431">
        <f>(3.14/4)*(Trees[[#This Row],[Diam]]/100)^2</f>
        <v>0</v>
      </c>
      <c r="AC885" s="164">
        <f>Trees[[#This Row],[Volumen]]</f>
        <v>0</v>
      </c>
      <c r="AD885" s="165" t="str">
        <f t="shared" si="41"/>
        <v>D</v>
      </c>
      <c r="AE885" s="166">
        <f>Industrias!S888</f>
        <v>0</v>
      </c>
      <c r="AF885" s="167" cm="1">
        <f t="array" ref="AF885">NoteEcolo(U885)</f>
        <v>0</v>
      </c>
      <c r="AG885" s="167">
        <f>PI()*(Trees[[#This Row],[Diam]]/2)^2</f>
        <v>0</v>
      </c>
      <c r="AH885" s="167">
        <f>IF(ISNA(IF(VLOOKUP(Trees[[#This Row],[Arbol]],Equipos!C:F, 2, FALSE)="Cortar",1,0)),0, IF(VLOOKUP(Trees[[#This Row],[Arbol]],Equipos!C:F, 2, FALSE)="Cortar",1,0))</f>
        <v>0</v>
      </c>
      <c r="AI885" s="167">
        <f t="array" aca="1" ref="AI885" ca="1">SUM(1*(NumCoupes=B885))</f>
        <v>2</v>
      </c>
    </row>
    <row r="886" spans="2:35">
      <c r="B886" s="154"/>
      <c r="C886" s="155"/>
      <c r="D886" s="156"/>
      <c r="E886" s="157"/>
      <c r="F886" s="158"/>
      <c r="G886" s="159"/>
      <c r="H886" s="154"/>
      <c r="I886" s="155"/>
      <c r="J886" s="168"/>
      <c r="K886" s="168"/>
      <c r="L886" s="154"/>
      <c r="M886" s="154"/>
      <c r="N886" s="154"/>
      <c r="O886" s="155"/>
      <c r="P886" s="160"/>
      <c r="Q886" s="154"/>
      <c r="R886" s="154"/>
      <c r="S886" s="154"/>
      <c r="T886" s="158"/>
      <c r="U886" s="159"/>
      <c r="V886" s="161"/>
      <c r="W886" s="161"/>
      <c r="X886" s="161"/>
      <c r="Y886" s="161"/>
      <c r="Z886" s="162">
        <f t="shared" si="39"/>
        <v>0</v>
      </c>
      <c r="AA886" s="163">
        <f t="shared" si="40"/>
        <v>0</v>
      </c>
      <c r="AB886" s="431">
        <f>(3.14/4)*(Trees[[#This Row],[Diam]]/100)^2</f>
        <v>0</v>
      </c>
      <c r="AC886" s="164">
        <f>Trees[[#This Row],[Volumen]]</f>
        <v>0</v>
      </c>
      <c r="AD886" s="165" t="str">
        <f t="shared" si="41"/>
        <v>D</v>
      </c>
      <c r="AE886" s="166">
        <f>Industrias!S889</f>
        <v>0</v>
      </c>
      <c r="AF886" s="167" cm="1">
        <f t="array" ref="AF886">NoteEcolo(U886)</f>
        <v>0</v>
      </c>
      <c r="AG886" s="167">
        <f>PI()*(Trees[[#This Row],[Diam]]/2)^2</f>
        <v>0</v>
      </c>
      <c r="AH886" s="167">
        <f>IF(ISNA(IF(VLOOKUP(Trees[[#This Row],[Arbol]],Equipos!C:F, 2, FALSE)="Cortar",1,0)),0, IF(VLOOKUP(Trees[[#This Row],[Arbol]],Equipos!C:F, 2, FALSE)="Cortar",1,0))</f>
        <v>0</v>
      </c>
      <c r="AI886" s="167">
        <f t="array" aca="1" ref="AI886" ca="1">SUM(1*(NumCoupes=B886))</f>
        <v>2</v>
      </c>
    </row>
    <row r="887" spans="2:35">
      <c r="B887" s="154"/>
      <c r="C887" s="155"/>
      <c r="D887" s="156"/>
      <c r="E887" s="157"/>
      <c r="F887" s="158"/>
      <c r="G887" s="159"/>
      <c r="H887" s="154"/>
      <c r="I887" s="155"/>
      <c r="J887" s="156"/>
      <c r="K887" s="156"/>
      <c r="L887" s="154"/>
      <c r="M887" s="154"/>
      <c r="N887" s="154"/>
      <c r="O887" s="155"/>
      <c r="P887" s="160"/>
      <c r="Q887" s="154"/>
      <c r="R887" s="154"/>
      <c r="S887" s="154"/>
      <c r="T887" s="158"/>
      <c r="U887" s="159"/>
      <c r="V887" s="161"/>
      <c r="W887" s="161"/>
      <c r="X887" s="161"/>
      <c r="Y887" s="161"/>
      <c r="Z887" s="162">
        <f t="shared" si="39"/>
        <v>0</v>
      </c>
      <c r="AA887" s="163">
        <f t="shared" si="40"/>
        <v>0</v>
      </c>
      <c r="AB887" s="431">
        <f>(3.14/4)*(Trees[[#This Row],[Diam]]/100)^2</f>
        <v>0</v>
      </c>
      <c r="AC887" s="164">
        <f>Trees[[#This Row],[Volumen]]</f>
        <v>0</v>
      </c>
      <c r="AD887" s="165" t="str">
        <f t="shared" si="41"/>
        <v>D</v>
      </c>
      <c r="AE887" s="166">
        <f>Industrias!S890</f>
        <v>0</v>
      </c>
      <c r="AF887" s="167" cm="1">
        <f t="array" ref="AF887">NoteEcolo(U887)</f>
        <v>0</v>
      </c>
      <c r="AG887" s="167">
        <f>PI()*(Trees[[#This Row],[Diam]]/2)^2</f>
        <v>0</v>
      </c>
      <c r="AH887" s="167">
        <f>IF(ISNA(IF(VLOOKUP(Trees[[#This Row],[Arbol]],Equipos!C:F, 2, FALSE)="Cortar",1,0)),0, IF(VLOOKUP(Trees[[#This Row],[Arbol]],Equipos!C:F, 2, FALSE)="Cortar",1,0))</f>
        <v>0</v>
      </c>
      <c r="AI887" s="167">
        <f t="array" aca="1" ref="AI887" ca="1">SUM(1*(NumCoupes=B887))</f>
        <v>2</v>
      </c>
    </row>
    <row r="888" spans="2:35">
      <c r="B888" s="154"/>
      <c r="C888" s="155"/>
      <c r="D888" s="156"/>
      <c r="E888" s="157"/>
      <c r="F888" s="158"/>
      <c r="G888" s="159"/>
      <c r="H888" s="154"/>
      <c r="I888" s="155"/>
      <c r="J888" s="156"/>
      <c r="K888" s="156"/>
      <c r="L888" s="154"/>
      <c r="M888" s="154"/>
      <c r="N888" s="154"/>
      <c r="O888" s="155"/>
      <c r="P888" s="160"/>
      <c r="Q888" s="154"/>
      <c r="R888" s="154"/>
      <c r="S888" s="154"/>
      <c r="T888" s="158"/>
      <c r="U888" s="159"/>
      <c r="V888" s="161"/>
      <c r="W888" s="161"/>
      <c r="X888" s="161"/>
      <c r="Y888" s="161"/>
      <c r="Z888" s="162">
        <f t="shared" si="39"/>
        <v>0</v>
      </c>
      <c r="AA888" s="163">
        <f t="shared" si="40"/>
        <v>0</v>
      </c>
      <c r="AB888" s="431">
        <f>(3.14/4)*(Trees[[#This Row],[Diam]]/100)^2</f>
        <v>0</v>
      </c>
      <c r="AC888" s="164">
        <f>Trees[[#This Row],[Volumen]]</f>
        <v>0</v>
      </c>
      <c r="AD888" s="165" t="str">
        <f t="shared" si="41"/>
        <v>D</v>
      </c>
      <c r="AE888" s="166">
        <f>Industrias!S891</f>
        <v>0</v>
      </c>
      <c r="AF888" s="167" cm="1">
        <f t="array" ref="AF888">NoteEcolo(U888)</f>
        <v>0</v>
      </c>
      <c r="AG888" s="167">
        <f>PI()*(Trees[[#This Row],[Diam]]/2)^2</f>
        <v>0</v>
      </c>
      <c r="AH888" s="167">
        <f>IF(ISNA(IF(VLOOKUP(Trees[[#This Row],[Arbol]],Equipos!C:F, 2, FALSE)="Cortar",1,0)),0, IF(VLOOKUP(Trees[[#This Row],[Arbol]],Equipos!C:F, 2, FALSE)="Cortar",1,0))</f>
        <v>0</v>
      </c>
      <c r="AI888" s="167">
        <f t="array" aca="1" ref="AI888" ca="1">SUM(1*(NumCoupes=B888))</f>
        <v>2</v>
      </c>
    </row>
    <row r="889" spans="2:35">
      <c r="B889" s="154"/>
      <c r="C889" s="155"/>
      <c r="D889" s="156"/>
      <c r="E889" s="157"/>
      <c r="F889" s="158"/>
      <c r="G889" s="159"/>
      <c r="H889" s="154"/>
      <c r="I889" s="155"/>
      <c r="J889" s="156"/>
      <c r="K889" s="156"/>
      <c r="L889" s="154"/>
      <c r="M889" s="154"/>
      <c r="N889" s="154"/>
      <c r="O889" s="155"/>
      <c r="P889" s="160"/>
      <c r="Q889" s="154"/>
      <c r="R889" s="154"/>
      <c r="S889" s="154"/>
      <c r="T889" s="158"/>
      <c r="U889" s="159"/>
      <c r="V889" s="161"/>
      <c r="W889" s="161"/>
      <c r="X889" s="161"/>
      <c r="Y889" s="161"/>
      <c r="Z889" s="162">
        <f t="shared" si="39"/>
        <v>0</v>
      </c>
      <c r="AA889" s="163">
        <f t="shared" si="40"/>
        <v>0</v>
      </c>
      <c r="AB889" s="431">
        <f>(3.14/4)*(Trees[[#This Row],[Diam]]/100)^2</f>
        <v>0</v>
      </c>
      <c r="AC889" s="164">
        <f>Trees[[#This Row],[Volumen]]</f>
        <v>0</v>
      </c>
      <c r="AD889" s="165" t="str">
        <f t="shared" si="41"/>
        <v>D</v>
      </c>
      <c r="AE889" s="166">
        <f>Industrias!S892</f>
        <v>0</v>
      </c>
      <c r="AF889" s="167" cm="1">
        <f t="array" ref="AF889">NoteEcolo(U889)</f>
        <v>0</v>
      </c>
      <c r="AG889" s="167">
        <f>PI()*(Trees[[#This Row],[Diam]]/2)^2</f>
        <v>0</v>
      </c>
      <c r="AH889" s="167">
        <f>IF(ISNA(IF(VLOOKUP(Trees[[#This Row],[Arbol]],Equipos!C:F, 2, FALSE)="Cortar",1,0)),0, IF(VLOOKUP(Trees[[#This Row],[Arbol]],Equipos!C:F, 2, FALSE)="Cortar",1,0))</f>
        <v>0</v>
      </c>
      <c r="AI889" s="167">
        <f t="array" aca="1" ref="AI889" ca="1">SUM(1*(NumCoupes=B889))</f>
        <v>2</v>
      </c>
    </row>
    <row r="890" spans="2:35">
      <c r="B890" s="154"/>
      <c r="C890" s="155"/>
      <c r="D890" s="156"/>
      <c r="E890" s="157"/>
      <c r="F890" s="158"/>
      <c r="G890" s="159"/>
      <c r="H890" s="154"/>
      <c r="I890" s="155"/>
      <c r="J890" s="156"/>
      <c r="K890" s="156"/>
      <c r="L890" s="154"/>
      <c r="M890" s="154"/>
      <c r="N890" s="154"/>
      <c r="O890" s="155"/>
      <c r="P890" s="160"/>
      <c r="Q890" s="154"/>
      <c r="R890" s="154"/>
      <c r="S890" s="154"/>
      <c r="T890" s="158"/>
      <c r="U890" s="159"/>
      <c r="V890" s="161"/>
      <c r="W890" s="161"/>
      <c r="X890" s="161"/>
      <c r="Y890" s="161"/>
      <c r="Z890" s="162">
        <f t="shared" si="39"/>
        <v>0</v>
      </c>
      <c r="AA890" s="163">
        <f t="shared" si="40"/>
        <v>0</v>
      </c>
      <c r="AB890" s="431">
        <f>(3.14/4)*(Trees[[#This Row],[Diam]]/100)^2</f>
        <v>0</v>
      </c>
      <c r="AC890" s="164">
        <f>Trees[[#This Row],[Volumen]]</f>
        <v>0</v>
      </c>
      <c r="AD890" s="165" t="str">
        <f t="shared" si="41"/>
        <v>D</v>
      </c>
      <c r="AE890" s="166">
        <f>Industrias!S893</f>
        <v>0</v>
      </c>
      <c r="AF890" s="167" cm="1">
        <f t="array" ref="AF890">NoteEcolo(U890)</f>
        <v>0</v>
      </c>
      <c r="AG890" s="167">
        <f>PI()*(Trees[[#This Row],[Diam]]/2)^2</f>
        <v>0</v>
      </c>
      <c r="AH890" s="167">
        <f>IF(ISNA(IF(VLOOKUP(Trees[[#This Row],[Arbol]],Equipos!C:F, 2, FALSE)="Cortar",1,0)),0, IF(VLOOKUP(Trees[[#This Row],[Arbol]],Equipos!C:F, 2, FALSE)="Cortar",1,0))</f>
        <v>0</v>
      </c>
      <c r="AI890" s="167">
        <f t="array" aca="1" ref="AI890" ca="1">SUM(1*(NumCoupes=B890))</f>
        <v>2</v>
      </c>
    </row>
    <row r="891" spans="2:35">
      <c r="B891" s="154"/>
      <c r="C891" s="155"/>
      <c r="D891" s="156"/>
      <c r="E891" s="157"/>
      <c r="F891" s="158"/>
      <c r="G891" s="159"/>
      <c r="H891" s="154"/>
      <c r="I891" s="155"/>
      <c r="J891" s="156"/>
      <c r="K891" s="156"/>
      <c r="L891" s="154"/>
      <c r="M891" s="154"/>
      <c r="N891" s="154"/>
      <c r="O891" s="155"/>
      <c r="P891" s="160"/>
      <c r="Q891" s="154"/>
      <c r="R891" s="154"/>
      <c r="S891" s="154"/>
      <c r="T891" s="158"/>
      <c r="U891" s="159"/>
      <c r="V891" s="161"/>
      <c r="W891" s="161"/>
      <c r="X891" s="161"/>
      <c r="Y891" s="161"/>
      <c r="Z891" s="162">
        <f t="shared" si="39"/>
        <v>0</v>
      </c>
      <c r="AA891" s="163">
        <f t="shared" si="40"/>
        <v>0</v>
      </c>
      <c r="AB891" s="431">
        <f>(3.14/4)*(Trees[[#This Row],[Diam]]/100)^2</f>
        <v>0</v>
      </c>
      <c r="AC891" s="164">
        <f>Trees[[#This Row],[Volumen]]</f>
        <v>0</v>
      </c>
      <c r="AD891" s="165" t="str">
        <f t="shared" si="41"/>
        <v>D</v>
      </c>
      <c r="AE891" s="166">
        <f>Industrias!S894</f>
        <v>0</v>
      </c>
      <c r="AF891" s="167" cm="1">
        <f t="array" ref="AF891">NoteEcolo(U891)</f>
        <v>0</v>
      </c>
      <c r="AG891" s="167">
        <f>PI()*(Trees[[#This Row],[Diam]]/2)^2</f>
        <v>0</v>
      </c>
      <c r="AH891" s="167">
        <f>IF(ISNA(IF(VLOOKUP(Trees[[#This Row],[Arbol]],Equipos!C:F, 2, FALSE)="Cortar",1,0)),0, IF(VLOOKUP(Trees[[#This Row],[Arbol]],Equipos!C:F, 2, FALSE)="Cortar",1,0))</f>
        <v>0</v>
      </c>
      <c r="AI891" s="167">
        <f t="array" aca="1" ref="AI891" ca="1">SUM(1*(NumCoupes=B891))</f>
        <v>2</v>
      </c>
    </row>
    <row r="892" spans="2:35">
      <c r="B892" s="154"/>
      <c r="C892" s="155"/>
      <c r="D892" s="156"/>
      <c r="E892" s="157"/>
      <c r="F892" s="158"/>
      <c r="G892" s="159"/>
      <c r="H892" s="154"/>
      <c r="I892" s="155"/>
      <c r="J892" s="156"/>
      <c r="K892" s="156"/>
      <c r="L892" s="154"/>
      <c r="M892" s="154"/>
      <c r="N892" s="154"/>
      <c r="O892" s="155"/>
      <c r="P892" s="160"/>
      <c r="Q892" s="154"/>
      <c r="R892" s="154"/>
      <c r="S892" s="154"/>
      <c r="T892" s="158"/>
      <c r="U892" s="159"/>
      <c r="V892" s="161"/>
      <c r="W892" s="161"/>
      <c r="X892" s="161"/>
      <c r="Y892" s="161"/>
      <c r="Z892" s="162">
        <f t="shared" si="39"/>
        <v>0</v>
      </c>
      <c r="AA892" s="163">
        <f t="shared" si="40"/>
        <v>0</v>
      </c>
      <c r="AB892" s="431">
        <f>(3.14/4)*(Trees[[#This Row],[Diam]]/100)^2</f>
        <v>0</v>
      </c>
      <c r="AC892" s="164">
        <f>Trees[[#This Row],[Volumen]]</f>
        <v>0</v>
      </c>
      <c r="AD892" s="165" t="str">
        <f t="shared" si="41"/>
        <v>D</v>
      </c>
      <c r="AE892" s="166">
        <f>Industrias!S895</f>
        <v>0</v>
      </c>
      <c r="AF892" s="167" cm="1">
        <f t="array" ref="AF892">NoteEcolo(U892)</f>
        <v>0</v>
      </c>
      <c r="AG892" s="167">
        <f>PI()*(Trees[[#This Row],[Diam]]/2)^2</f>
        <v>0</v>
      </c>
      <c r="AH892" s="167">
        <f>IF(ISNA(IF(VLOOKUP(Trees[[#This Row],[Arbol]],Equipos!C:F, 2, FALSE)="Cortar",1,0)),0, IF(VLOOKUP(Trees[[#This Row],[Arbol]],Equipos!C:F, 2, FALSE)="Cortar",1,0))</f>
        <v>0</v>
      </c>
      <c r="AI892" s="167">
        <f t="array" aca="1" ref="AI892" ca="1">SUM(1*(NumCoupes=B892))</f>
        <v>2</v>
      </c>
    </row>
    <row r="893" spans="2:35">
      <c r="B893" s="154"/>
      <c r="C893" s="155"/>
      <c r="D893" s="156"/>
      <c r="E893" s="157"/>
      <c r="F893" s="158"/>
      <c r="G893" s="159"/>
      <c r="H893" s="154"/>
      <c r="I893" s="155"/>
      <c r="J893" s="156"/>
      <c r="K893" s="156"/>
      <c r="L893" s="154"/>
      <c r="M893" s="154"/>
      <c r="N893" s="154"/>
      <c r="O893" s="155"/>
      <c r="P893" s="160"/>
      <c r="Q893" s="154"/>
      <c r="R893" s="154"/>
      <c r="S893" s="154"/>
      <c r="T893" s="158"/>
      <c r="U893" s="159"/>
      <c r="V893" s="161"/>
      <c r="W893" s="161"/>
      <c r="X893" s="161"/>
      <c r="Y893" s="161"/>
      <c r="Z893" s="162">
        <f t="shared" si="39"/>
        <v>0</v>
      </c>
      <c r="AA893" s="163">
        <f t="shared" si="40"/>
        <v>0</v>
      </c>
      <c r="AB893" s="431">
        <f>(3.14/4)*(Trees[[#This Row],[Diam]]/100)^2</f>
        <v>0</v>
      </c>
      <c r="AC893" s="164">
        <f>Trees[[#This Row],[Volumen]]</f>
        <v>0</v>
      </c>
      <c r="AD893" s="165" t="str">
        <f t="shared" si="41"/>
        <v>D</v>
      </c>
      <c r="AE893" s="166">
        <f>Industrias!S896</f>
        <v>0</v>
      </c>
      <c r="AF893" s="167" cm="1">
        <f t="array" ref="AF893">NoteEcolo(U893)</f>
        <v>0</v>
      </c>
      <c r="AG893" s="167">
        <f>PI()*(Trees[[#This Row],[Diam]]/2)^2</f>
        <v>0</v>
      </c>
      <c r="AH893" s="167">
        <f>IF(ISNA(IF(VLOOKUP(Trees[[#This Row],[Arbol]],Equipos!C:F, 2, FALSE)="Cortar",1,0)),0, IF(VLOOKUP(Trees[[#This Row],[Arbol]],Equipos!C:F, 2, FALSE)="Cortar",1,0))</f>
        <v>0</v>
      </c>
      <c r="AI893" s="167">
        <f t="array" aca="1" ref="AI893" ca="1">SUM(1*(NumCoupes=B893))</f>
        <v>2</v>
      </c>
    </row>
    <row r="894" spans="2:35">
      <c r="B894" s="154"/>
      <c r="C894" s="155"/>
      <c r="D894" s="156"/>
      <c r="E894" s="157"/>
      <c r="F894" s="158"/>
      <c r="G894" s="159"/>
      <c r="H894" s="154"/>
      <c r="I894" s="155"/>
      <c r="J894" s="156"/>
      <c r="K894" s="156"/>
      <c r="L894" s="154"/>
      <c r="M894" s="154"/>
      <c r="N894" s="154"/>
      <c r="O894" s="155"/>
      <c r="P894" s="160"/>
      <c r="Q894" s="154"/>
      <c r="R894" s="154"/>
      <c r="S894" s="154"/>
      <c r="T894" s="158"/>
      <c r="U894" s="159"/>
      <c r="V894" s="161"/>
      <c r="W894" s="161"/>
      <c r="X894" s="161"/>
      <c r="Y894" s="161"/>
      <c r="Z894" s="162">
        <f t="shared" si="39"/>
        <v>0</v>
      </c>
      <c r="AA894" s="163">
        <f t="shared" si="40"/>
        <v>0</v>
      </c>
      <c r="AB894" s="431">
        <f>(3.14/4)*(Trees[[#This Row],[Diam]]/100)^2</f>
        <v>0</v>
      </c>
      <c r="AC894" s="164">
        <f>Trees[[#This Row],[Volumen]]</f>
        <v>0</v>
      </c>
      <c r="AD894" s="165" t="str">
        <f t="shared" si="41"/>
        <v>D</v>
      </c>
      <c r="AE894" s="166">
        <f>Industrias!S897</f>
        <v>0</v>
      </c>
      <c r="AF894" s="167" cm="1">
        <f t="array" ref="AF894">NoteEcolo(U894)</f>
        <v>0</v>
      </c>
      <c r="AG894" s="167">
        <f>PI()*(Trees[[#This Row],[Diam]]/2)^2</f>
        <v>0</v>
      </c>
      <c r="AH894" s="167">
        <f>IF(ISNA(IF(VLOOKUP(Trees[[#This Row],[Arbol]],Equipos!C:F, 2, FALSE)="Cortar",1,0)),0, IF(VLOOKUP(Trees[[#This Row],[Arbol]],Equipos!C:F, 2, FALSE)="Cortar",1,0))</f>
        <v>0</v>
      </c>
      <c r="AI894" s="167">
        <f t="array" aca="1" ref="AI894" ca="1">SUM(1*(NumCoupes=B894))</f>
        <v>2</v>
      </c>
    </row>
    <row r="895" spans="2:35">
      <c r="B895" s="154"/>
      <c r="C895" s="155"/>
      <c r="D895" s="156"/>
      <c r="E895" s="157"/>
      <c r="F895" s="158"/>
      <c r="G895" s="159"/>
      <c r="H895" s="154"/>
      <c r="I895" s="155"/>
      <c r="J895" s="156"/>
      <c r="K895" s="156"/>
      <c r="L895" s="154"/>
      <c r="M895" s="154"/>
      <c r="N895" s="154"/>
      <c r="O895" s="155"/>
      <c r="P895" s="160"/>
      <c r="Q895" s="154"/>
      <c r="R895" s="154"/>
      <c r="S895" s="154"/>
      <c r="T895" s="158"/>
      <c r="U895" s="159"/>
      <c r="V895" s="161"/>
      <c r="W895" s="161"/>
      <c r="X895" s="161"/>
      <c r="Y895" s="161"/>
      <c r="Z895" s="162">
        <f t="shared" si="39"/>
        <v>0</v>
      </c>
      <c r="AA895" s="163">
        <f t="shared" si="40"/>
        <v>0</v>
      </c>
      <c r="AB895" s="431">
        <f>(3.14/4)*(Trees[[#This Row],[Diam]]/100)^2</f>
        <v>0</v>
      </c>
      <c r="AC895" s="164">
        <f>Trees[[#This Row],[Volumen]]</f>
        <v>0</v>
      </c>
      <c r="AD895" s="165" t="str">
        <f t="shared" si="41"/>
        <v>D</v>
      </c>
      <c r="AE895" s="166">
        <f>Industrias!S898</f>
        <v>0</v>
      </c>
      <c r="AF895" s="167" cm="1">
        <f t="array" ref="AF895">NoteEcolo(U895)</f>
        <v>0</v>
      </c>
      <c r="AG895" s="167">
        <f>PI()*(Trees[[#This Row],[Diam]]/2)^2</f>
        <v>0</v>
      </c>
      <c r="AH895" s="167">
        <f>IF(ISNA(IF(VLOOKUP(Trees[[#This Row],[Arbol]],Equipos!C:F, 2, FALSE)="Cortar",1,0)),0, IF(VLOOKUP(Trees[[#This Row],[Arbol]],Equipos!C:F, 2, FALSE)="Cortar",1,0))</f>
        <v>0</v>
      </c>
      <c r="AI895" s="167">
        <f t="array" aca="1" ref="AI895" ca="1">SUM(1*(NumCoupes=B895))</f>
        <v>2</v>
      </c>
    </row>
    <row r="896" spans="2:35">
      <c r="B896" s="154"/>
      <c r="C896" s="155"/>
      <c r="D896" s="156"/>
      <c r="E896" s="157"/>
      <c r="F896" s="158"/>
      <c r="G896" s="159"/>
      <c r="H896" s="154"/>
      <c r="I896" s="155"/>
      <c r="J896" s="156"/>
      <c r="K896" s="156"/>
      <c r="L896" s="154"/>
      <c r="M896" s="154"/>
      <c r="N896" s="154"/>
      <c r="O896" s="155"/>
      <c r="P896" s="160"/>
      <c r="Q896" s="154"/>
      <c r="R896" s="154"/>
      <c r="S896" s="154"/>
      <c r="T896" s="158"/>
      <c r="U896" s="159"/>
      <c r="V896" s="161"/>
      <c r="W896" s="161"/>
      <c r="X896" s="161"/>
      <c r="Y896" s="161"/>
      <c r="Z896" s="162">
        <f t="shared" si="39"/>
        <v>0</v>
      </c>
      <c r="AA896" s="163">
        <f t="shared" si="40"/>
        <v>0</v>
      </c>
      <c r="AB896" s="431">
        <f>(3.14/4)*(Trees[[#This Row],[Diam]]/100)^2</f>
        <v>0</v>
      </c>
      <c r="AC896" s="164">
        <f>Trees[[#This Row],[Volumen]]</f>
        <v>0</v>
      </c>
      <c r="AD896" s="165" t="str">
        <f t="shared" si="41"/>
        <v>D</v>
      </c>
      <c r="AE896" s="166">
        <f>Industrias!S899</f>
        <v>0</v>
      </c>
      <c r="AF896" s="167" cm="1">
        <f t="array" ref="AF896">NoteEcolo(U896)</f>
        <v>0</v>
      </c>
      <c r="AG896" s="167">
        <f>PI()*(Trees[[#This Row],[Diam]]/2)^2</f>
        <v>0</v>
      </c>
      <c r="AH896" s="167">
        <f>IF(ISNA(IF(VLOOKUP(Trees[[#This Row],[Arbol]],Equipos!C:F, 2, FALSE)="Cortar",1,0)),0, IF(VLOOKUP(Trees[[#This Row],[Arbol]],Equipos!C:F, 2, FALSE)="Cortar",1,0))</f>
        <v>0</v>
      </c>
      <c r="AI896" s="167">
        <f t="array" aca="1" ref="AI896" ca="1">SUM(1*(NumCoupes=B896))</f>
        <v>2</v>
      </c>
    </row>
    <row r="897" spans="2:35">
      <c r="B897" s="154"/>
      <c r="C897" s="155"/>
      <c r="D897" s="156"/>
      <c r="E897" s="157"/>
      <c r="F897" s="158"/>
      <c r="G897" s="159"/>
      <c r="H897" s="154"/>
      <c r="I897" s="155"/>
      <c r="J897" s="156"/>
      <c r="K897" s="156"/>
      <c r="L897" s="154"/>
      <c r="M897" s="154"/>
      <c r="N897" s="154"/>
      <c r="O897" s="155"/>
      <c r="P897" s="160"/>
      <c r="Q897" s="154"/>
      <c r="R897" s="154"/>
      <c r="S897" s="154"/>
      <c r="T897" s="158"/>
      <c r="U897" s="159"/>
      <c r="V897" s="161"/>
      <c r="W897" s="161"/>
      <c r="X897" s="161"/>
      <c r="Y897" s="161"/>
      <c r="Z897" s="162">
        <f t="shared" si="39"/>
        <v>0</v>
      </c>
      <c r="AA897" s="163">
        <f t="shared" si="40"/>
        <v>0</v>
      </c>
      <c r="AB897" s="431">
        <f>(3.14/4)*(Trees[[#This Row],[Diam]]/100)^2</f>
        <v>0</v>
      </c>
      <c r="AC897" s="164">
        <f>Trees[[#This Row],[Volumen]]</f>
        <v>0</v>
      </c>
      <c r="AD897" s="165" t="str">
        <f t="shared" si="41"/>
        <v>D</v>
      </c>
      <c r="AE897" s="166">
        <f>Industrias!S900</f>
        <v>0</v>
      </c>
      <c r="AF897" s="167" cm="1">
        <f t="array" ref="AF897">NoteEcolo(U897)</f>
        <v>0</v>
      </c>
      <c r="AG897" s="167">
        <f>PI()*(Trees[[#This Row],[Diam]]/2)^2</f>
        <v>0</v>
      </c>
      <c r="AH897" s="167">
        <f>IF(ISNA(IF(VLOOKUP(Trees[[#This Row],[Arbol]],Equipos!C:F, 2, FALSE)="Cortar",1,0)),0, IF(VLOOKUP(Trees[[#This Row],[Arbol]],Equipos!C:F, 2, FALSE)="Cortar",1,0))</f>
        <v>0</v>
      </c>
      <c r="AI897" s="167">
        <f t="array" aca="1" ref="AI897" ca="1">SUM(1*(NumCoupes=B897))</f>
        <v>2</v>
      </c>
    </row>
    <row r="898" spans="2:35">
      <c r="B898" s="154"/>
      <c r="C898" s="155"/>
      <c r="D898" s="156"/>
      <c r="E898" s="157"/>
      <c r="F898" s="158"/>
      <c r="G898" s="159"/>
      <c r="H898" s="154"/>
      <c r="I898" s="155"/>
      <c r="J898" s="156"/>
      <c r="K898" s="156"/>
      <c r="L898" s="154"/>
      <c r="M898" s="154"/>
      <c r="N898" s="154"/>
      <c r="O898" s="155"/>
      <c r="P898" s="160"/>
      <c r="Q898" s="154"/>
      <c r="R898" s="154"/>
      <c r="S898" s="154"/>
      <c r="T898" s="158"/>
      <c r="U898" s="159"/>
      <c r="V898" s="161"/>
      <c r="W898" s="161"/>
      <c r="X898" s="161"/>
      <c r="Y898" s="161"/>
      <c r="Z898" s="162">
        <f t="shared" ref="Z898:Z961" si="42">(H898+I898)/2</f>
        <v>0</v>
      </c>
      <c r="AA898" s="163">
        <f t="shared" ref="AA898:AA961" si="43">INT(Z898/5+0.5)*5</f>
        <v>0</v>
      </c>
      <c r="AB898" s="431">
        <f>(3.14/4)*(Trees[[#This Row],[Diam]]/100)^2</f>
        <v>0</v>
      </c>
      <c r="AC898" s="164">
        <f>Trees[[#This Row],[Volumen]]</f>
        <v>0</v>
      </c>
      <c r="AD898" s="165" t="str">
        <f t="shared" ref="AD898:AD961" si="44">IF(L898&lt;&gt;0,"A",IF(M898&lt;&gt;0,"B",IF(N898&lt;&gt;0,"C","D")))</f>
        <v>D</v>
      </c>
      <c r="AE898" s="166">
        <f>Industrias!S901</f>
        <v>0</v>
      </c>
      <c r="AF898" s="167" cm="1">
        <f t="array" ref="AF898">NoteEcolo(U898)</f>
        <v>0</v>
      </c>
      <c r="AG898" s="167">
        <f>PI()*(Trees[[#This Row],[Diam]]/2)^2</f>
        <v>0</v>
      </c>
      <c r="AH898" s="167">
        <f>IF(ISNA(IF(VLOOKUP(Trees[[#This Row],[Arbol]],Equipos!C:F, 2, FALSE)="Cortar",1,0)),0, IF(VLOOKUP(Trees[[#This Row],[Arbol]],Equipos!C:F, 2, FALSE)="Cortar",1,0))</f>
        <v>0</v>
      </c>
      <c r="AI898" s="167">
        <f t="array" aca="1" ref="AI898" ca="1">SUM(1*(NumCoupes=B898))</f>
        <v>2</v>
      </c>
    </row>
    <row r="899" spans="2:35">
      <c r="B899" s="154"/>
      <c r="C899" s="155"/>
      <c r="D899" s="156"/>
      <c r="E899" s="157"/>
      <c r="F899" s="158"/>
      <c r="G899" s="159"/>
      <c r="H899" s="154"/>
      <c r="I899" s="155"/>
      <c r="J899" s="156"/>
      <c r="K899" s="156"/>
      <c r="L899" s="154"/>
      <c r="M899" s="154"/>
      <c r="N899" s="154"/>
      <c r="O899" s="155"/>
      <c r="P899" s="160"/>
      <c r="Q899" s="154"/>
      <c r="R899" s="154"/>
      <c r="S899" s="154"/>
      <c r="T899" s="158"/>
      <c r="U899" s="159"/>
      <c r="V899" s="161"/>
      <c r="W899" s="161"/>
      <c r="X899" s="161"/>
      <c r="Y899" s="161"/>
      <c r="Z899" s="162">
        <f t="shared" si="42"/>
        <v>0</v>
      </c>
      <c r="AA899" s="163">
        <f t="shared" si="43"/>
        <v>0</v>
      </c>
      <c r="AB899" s="431">
        <f>(3.14/4)*(Trees[[#This Row],[Diam]]/100)^2</f>
        <v>0</v>
      </c>
      <c r="AC899" s="164">
        <f>Trees[[#This Row],[Volumen]]</f>
        <v>0</v>
      </c>
      <c r="AD899" s="165" t="str">
        <f t="shared" si="44"/>
        <v>D</v>
      </c>
      <c r="AE899" s="166">
        <f>Industrias!S902</f>
        <v>0</v>
      </c>
      <c r="AF899" s="167" cm="1">
        <f t="array" ref="AF899">NoteEcolo(U899)</f>
        <v>0</v>
      </c>
      <c r="AG899" s="167">
        <f>PI()*(Trees[[#This Row],[Diam]]/2)^2</f>
        <v>0</v>
      </c>
      <c r="AH899" s="167">
        <f>IF(ISNA(IF(VLOOKUP(Trees[[#This Row],[Arbol]],Equipos!C:F, 2, FALSE)="Cortar",1,0)),0, IF(VLOOKUP(Trees[[#This Row],[Arbol]],Equipos!C:F, 2, FALSE)="Cortar",1,0))</f>
        <v>0</v>
      </c>
      <c r="AI899" s="167">
        <f t="array" aca="1" ref="AI899" ca="1">SUM(1*(NumCoupes=B899))</f>
        <v>2</v>
      </c>
    </row>
    <row r="900" spans="2:35">
      <c r="B900" s="154"/>
      <c r="C900" s="155"/>
      <c r="D900" s="156"/>
      <c r="E900" s="157"/>
      <c r="F900" s="158"/>
      <c r="G900" s="159"/>
      <c r="H900" s="154"/>
      <c r="I900" s="155"/>
      <c r="J900" s="156"/>
      <c r="K900" s="156"/>
      <c r="L900" s="154"/>
      <c r="M900" s="154"/>
      <c r="N900" s="154"/>
      <c r="O900" s="155"/>
      <c r="P900" s="160"/>
      <c r="Q900" s="154"/>
      <c r="R900" s="154"/>
      <c r="S900" s="154"/>
      <c r="T900" s="158"/>
      <c r="U900" s="159"/>
      <c r="V900" s="161"/>
      <c r="W900" s="161"/>
      <c r="X900" s="161"/>
      <c r="Y900" s="161"/>
      <c r="Z900" s="162">
        <f t="shared" si="42"/>
        <v>0</v>
      </c>
      <c r="AA900" s="163">
        <f t="shared" si="43"/>
        <v>0</v>
      </c>
      <c r="AB900" s="431">
        <f>(3.14/4)*(Trees[[#This Row],[Diam]]/100)^2</f>
        <v>0</v>
      </c>
      <c r="AC900" s="164">
        <f>Trees[[#This Row],[Volumen]]</f>
        <v>0</v>
      </c>
      <c r="AD900" s="165" t="str">
        <f t="shared" si="44"/>
        <v>D</v>
      </c>
      <c r="AE900" s="166">
        <f>Industrias!S903</f>
        <v>0</v>
      </c>
      <c r="AF900" s="167" cm="1">
        <f t="array" ref="AF900">NoteEcolo(U900)</f>
        <v>0</v>
      </c>
      <c r="AG900" s="167">
        <f>PI()*(Trees[[#This Row],[Diam]]/2)^2</f>
        <v>0</v>
      </c>
      <c r="AH900" s="167">
        <f>IF(ISNA(IF(VLOOKUP(Trees[[#This Row],[Arbol]],Equipos!C:F, 2, FALSE)="Cortar",1,0)),0, IF(VLOOKUP(Trees[[#This Row],[Arbol]],Equipos!C:F, 2, FALSE)="Cortar",1,0))</f>
        <v>0</v>
      </c>
      <c r="AI900" s="167">
        <f t="array" aca="1" ref="AI900" ca="1">SUM(1*(NumCoupes=B900))</f>
        <v>2</v>
      </c>
    </row>
    <row r="901" spans="2:35">
      <c r="B901" s="154"/>
      <c r="C901" s="155"/>
      <c r="D901" s="156"/>
      <c r="E901" s="157"/>
      <c r="F901" s="158"/>
      <c r="G901" s="159"/>
      <c r="H901" s="154"/>
      <c r="I901" s="155"/>
      <c r="J901" s="156"/>
      <c r="K901" s="156"/>
      <c r="L901" s="154"/>
      <c r="M901" s="154"/>
      <c r="N901" s="154"/>
      <c r="O901" s="155"/>
      <c r="P901" s="160"/>
      <c r="Q901" s="154"/>
      <c r="R901" s="154"/>
      <c r="S901" s="154"/>
      <c r="T901" s="158"/>
      <c r="U901" s="159"/>
      <c r="V901" s="161"/>
      <c r="W901" s="161"/>
      <c r="X901" s="161"/>
      <c r="Y901" s="161"/>
      <c r="Z901" s="162">
        <f t="shared" si="42"/>
        <v>0</v>
      </c>
      <c r="AA901" s="163">
        <f t="shared" si="43"/>
        <v>0</v>
      </c>
      <c r="AB901" s="431">
        <f>(3.14/4)*(Trees[[#This Row],[Diam]]/100)^2</f>
        <v>0</v>
      </c>
      <c r="AC901" s="164">
        <f>Trees[[#This Row],[Volumen]]</f>
        <v>0</v>
      </c>
      <c r="AD901" s="165" t="str">
        <f t="shared" si="44"/>
        <v>D</v>
      </c>
      <c r="AE901" s="166">
        <f>Industrias!S904</f>
        <v>0</v>
      </c>
      <c r="AF901" s="167" cm="1">
        <f t="array" ref="AF901">NoteEcolo(U901)</f>
        <v>0</v>
      </c>
      <c r="AG901" s="167">
        <f>PI()*(Trees[[#This Row],[Diam]]/2)^2</f>
        <v>0</v>
      </c>
      <c r="AH901" s="167">
        <f>IF(ISNA(IF(VLOOKUP(Trees[[#This Row],[Arbol]],Equipos!C:F, 2, FALSE)="Cortar",1,0)),0, IF(VLOOKUP(Trees[[#This Row],[Arbol]],Equipos!C:F, 2, FALSE)="Cortar",1,0))</f>
        <v>0</v>
      </c>
      <c r="AI901" s="167">
        <f t="array" aca="1" ref="AI901" ca="1">SUM(1*(NumCoupes=B901))</f>
        <v>2</v>
      </c>
    </row>
    <row r="902" spans="2:35">
      <c r="B902" s="154"/>
      <c r="C902" s="155"/>
      <c r="D902" s="156"/>
      <c r="E902" s="157"/>
      <c r="F902" s="158"/>
      <c r="G902" s="159"/>
      <c r="H902" s="154"/>
      <c r="I902" s="155"/>
      <c r="J902" s="156"/>
      <c r="K902" s="156"/>
      <c r="L902" s="154"/>
      <c r="M902" s="154"/>
      <c r="N902" s="154"/>
      <c r="O902" s="155"/>
      <c r="P902" s="160"/>
      <c r="Q902" s="154"/>
      <c r="R902" s="154"/>
      <c r="S902" s="154"/>
      <c r="T902" s="158"/>
      <c r="U902" s="159"/>
      <c r="V902" s="161"/>
      <c r="W902" s="161"/>
      <c r="X902" s="161"/>
      <c r="Y902" s="161"/>
      <c r="Z902" s="162">
        <f t="shared" si="42"/>
        <v>0</v>
      </c>
      <c r="AA902" s="163">
        <f t="shared" si="43"/>
        <v>0</v>
      </c>
      <c r="AB902" s="431">
        <f>(3.14/4)*(Trees[[#This Row],[Diam]]/100)^2</f>
        <v>0</v>
      </c>
      <c r="AC902" s="164">
        <f>Trees[[#This Row],[Volumen]]</f>
        <v>0</v>
      </c>
      <c r="AD902" s="165" t="str">
        <f t="shared" si="44"/>
        <v>D</v>
      </c>
      <c r="AE902" s="166">
        <f>Industrias!S905</f>
        <v>0</v>
      </c>
      <c r="AF902" s="167" cm="1">
        <f t="array" ref="AF902">NoteEcolo(U902)</f>
        <v>0</v>
      </c>
      <c r="AG902" s="167">
        <f>PI()*(Trees[[#This Row],[Diam]]/2)^2</f>
        <v>0</v>
      </c>
      <c r="AH902" s="167">
        <f>IF(ISNA(IF(VLOOKUP(Trees[[#This Row],[Arbol]],Equipos!C:F, 2, FALSE)="Cortar",1,0)),0, IF(VLOOKUP(Trees[[#This Row],[Arbol]],Equipos!C:F, 2, FALSE)="Cortar",1,0))</f>
        <v>0</v>
      </c>
      <c r="AI902" s="167">
        <f t="array" aca="1" ref="AI902" ca="1">SUM(1*(NumCoupes=B902))</f>
        <v>2</v>
      </c>
    </row>
    <row r="903" spans="2:35">
      <c r="B903" s="154"/>
      <c r="C903" s="155"/>
      <c r="D903" s="156"/>
      <c r="E903" s="157"/>
      <c r="F903" s="158"/>
      <c r="G903" s="159"/>
      <c r="H903" s="154"/>
      <c r="I903" s="155"/>
      <c r="J903" s="156"/>
      <c r="K903" s="156"/>
      <c r="L903" s="154"/>
      <c r="M903" s="154"/>
      <c r="N903" s="154"/>
      <c r="O903" s="155"/>
      <c r="P903" s="160"/>
      <c r="Q903" s="154"/>
      <c r="R903" s="154"/>
      <c r="S903" s="154"/>
      <c r="T903" s="158"/>
      <c r="U903" s="159"/>
      <c r="V903" s="161"/>
      <c r="W903" s="161"/>
      <c r="X903" s="161"/>
      <c r="Y903" s="161"/>
      <c r="Z903" s="162">
        <f t="shared" si="42"/>
        <v>0</v>
      </c>
      <c r="AA903" s="163">
        <f t="shared" si="43"/>
        <v>0</v>
      </c>
      <c r="AB903" s="431">
        <f>(3.14/4)*(Trees[[#This Row],[Diam]]/100)^2</f>
        <v>0</v>
      </c>
      <c r="AC903" s="164">
        <f>Trees[[#This Row],[Volumen]]</f>
        <v>0</v>
      </c>
      <c r="AD903" s="165" t="str">
        <f t="shared" si="44"/>
        <v>D</v>
      </c>
      <c r="AE903" s="166">
        <f>Industrias!S906</f>
        <v>0</v>
      </c>
      <c r="AF903" s="167" cm="1">
        <f t="array" ref="AF903">NoteEcolo(U903)</f>
        <v>0</v>
      </c>
      <c r="AG903" s="167">
        <f>PI()*(Trees[[#This Row],[Diam]]/2)^2</f>
        <v>0</v>
      </c>
      <c r="AH903" s="167">
        <f>IF(ISNA(IF(VLOOKUP(Trees[[#This Row],[Arbol]],Equipos!C:F, 2, FALSE)="Cortar",1,0)),0, IF(VLOOKUP(Trees[[#This Row],[Arbol]],Equipos!C:F, 2, FALSE)="Cortar",1,0))</f>
        <v>0</v>
      </c>
      <c r="AI903" s="167">
        <f t="array" aca="1" ref="AI903" ca="1">SUM(1*(NumCoupes=B903))</f>
        <v>2</v>
      </c>
    </row>
    <row r="904" spans="2:35">
      <c r="B904" s="154"/>
      <c r="C904" s="155"/>
      <c r="D904" s="156"/>
      <c r="E904" s="157"/>
      <c r="F904" s="158"/>
      <c r="G904" s="159"/>
      <c r="H904" s="154"/>
      <c r="I904" s="155"/>
      <c r="J904" s="156"/>
      <c r="K904" s="156"/>
      <c r="L904" s="154"/>
      <c r="M904" s="154"/>
      <c r="N904" s="154"/>
      <c r="O904" s="155"/>
      <c r="P904" s="160"/>
      <c r="Q904" s="154"/>
      <c r="R904" s="154"/>
      <c r="S904" s="154"/>
      <c r="T904" s="158"/>
      <c r="U904" s="159"/>
      <c r="V904" s="161"/>
      <c r="W904" s="161"/>
      <c r="X904" s="161"/>
      <c r="Y904" s="161"/>
      <c r="Z904" s="162">
        <f t="shared" si="42"/>
        <v>0</v>
      </c>
      <c r="AA904" s="163">
        <f t="shared" si="43"/>
        <v>0</v>
      </c>
      <c r="AB904" s="431">
        <f>(3.14/4)*(Trees[[#This Row],[Diam]]/100)^2</f>
        <v>0</v>
      </c>
      <c r="AC904" s="164">
        <f>Trees[[#This Row],[Volumen]]</f>
        <v>0</v>
      </c>
      <c r="AD904" s="165" t="str">
        <f t="shared" si="44"/>
        <v>D</v>
      </c>
      <c r="AE904" s="166">
        <f>Industrias!S907</f>
        <v>0</v>
      </c>
      <c r="AF904" s="167" cm="1">
        <f t="array" ref="AF904">NoteEcolo(U904)</f>
        <v>0</v>
      </c>
      <c r="AG904" s="167">
        <f>PI()*(Trees[[#This Row],[Diam]]/2)^2</f>
        <v>0</v>
      </c>
      <c r="AH904" s="167">
        <f>IF(ISNA(IF(VLOOKUP(Trees[[#This Row],[Arbol]],Equipos!C:F, 2, FALSE)="Cortar",1,0)),0, IF(VLOOKUP(Trees[[#This Row],[Arbol]],Equipos!C:F, 2, FALSE)="Cortar",1,0))</f>
        <v>0</v>
      </c>
      <c r="AI904" s="167">
        <f t="array" aca="1" ref="AI904" ca="1">SUM(1*(NumCoupes=B904))</f>
        <v>2</v>
      </c>
    </row>
    <row r="905" spans="2:35">
      <c r="B905" s="154"/>
      <c r="C905" s="155"/>
      <c r="D905" s="156"/>
      <c r="E905" s="157"/>
      <c r="F905" s="158"/>
      <c r="G905" s="159"/>
      <c r="H905" s="154"/>
      <c r="I905" s="155"/>
      <c r="J905" s="156"/>
      <c r="K905" s="156"/>
      <c r="L905" s="154"/>
      <c r="M905" s="154"/>
      <c r="N905" s="154"/>
      <c r="O905" s="155"/>
      <c r="P905" s="160"/>
      <c r="Q905" s="154"/>
      <c r="R905" s="154"/>
      <c r="S905" s="154"/>
      <c r="T905" s="158"/>
      <c r="U905" s="159"/>
      <c r="V905" s="161"/>
      <c r="W905" s="161"/>
      <c r="X905" s="161"/>
      <c r="Y905" s="161"/>
      <c r="Z905" s="162">
        <f t="shared" si="42"/>
        <v>0</v>
      </c>
      <c r="AA905" s="163">
        <f t="shared" si="43"/>
        <v>0</v>
      </c>
      <c r="AB905" s="431">
        <f>(3.14/4)*(Trees[[#This Row],[Diam]]/100)^2</f>
        <v>0</v>
      </c>
      <c r="AC905" s="164">
        <f>Trees[[#This Row],[Volumen]]</f>
        <v>0</v>
      </c>
      <c r="AD905" s="165" t="str">
        <f t="shared" si="44"/>
        <v>D</v>
      </c>
      <c r="AE905" s="166">
        <f>Industrias!S908</f>
        <v>0</v>
      </c>
      <c r="AF905" s="167" cm="1">
        <f t="array" ref="AF905">NoteEcolo(U905)</f>
        <v>0</v>
      </c>
      <c r="AG905" s="167">
        <f>PI()*(Trees[[#This Row],[Diam]]/2)^2</f>
        <v>0</v>
      </c>
      <c r="AH905" s="167">
        <f>IF(ISNA(IF(VLOOKUP(Trees[[#This Row],[Arbol]],Equipos!C:F, 2, FALSE)="Cortar",1,0)),0, IF(VLOOKUP(Trees[[#This Row],[Arbol]],Equipos!C:F, 2, FALSE)="Cortar",1,0))</f>
        <v>0</v>
      </c>
      <c r="AI905" s="167">
        <f t="array" aca="1" ref="AI905" ca="1">SUM(1*(NumCoupes=B905))</f>
        <v>2</v>
      </c>
    </row>
    <row r="906" spans="2:35">
      <c r="B906" s="154"/>
      <c r="C906" s="155"/>
      <c r="D906" s="156"/>
      <c r="E906" s="157"/>
      <c r="F906" s="158"/>
      <c r="G906" s="159"/>
      <c r="H906" s="154"/>
      <c r="I906" s="155"/>
      <c r="J906" s="156"/>
      <c r="K906" s="156"/>
      <c r="L906" s="154"/>
      <c r="M906" s="154"/>
      <c r="N906" s="154"/>
      <c r="O906" s="155"/>
      <c r="P906" s="160"/>
      <c r="Q906" s="154"/>
      <c r="R906" s="154"/>
      <c r="S906" s="154"/>
      <c r="T906" s="158"/>
      <c r="U906" s="159"/>
      <c r="V906" s="161"/>
      <c r="W906" s="161"/>
      <c r="X906" s="161"/>
      <c r="Y906" s="161"/>
      <c r="Z906" s="162">
        <f t="shared" si="42"/>
        <v>0</v>
      </c>
      <c r="AA906" s="163">
        <f t="shared" si="43"/>
        <v>0</v>
      </c>
      <c r="AB906" s="431">
        <f>(3.14/4)*(Trees[[#This Row],[Diam]]/100)^2</f>
        <v>0</v>
      </c>
      <c r="AC906" s="164">
        <f>Trees[[#This Row],[Volumen]]</f>
        <v>0</v>
      </c>
      <c r="AD906" s="165" t="str">
        <f t="shared" si="44"/>
        <v>D</v>
      </c>
      <c r="AE906" s="166">
        <f>Industrias!S909</f>
        <v>0</v>
      </c>
      <c r="AF906" s="167" cm="1">
        <f t="array" ref="AF906">NoteEcolo(U906)</f>
        <v>0</v>
      </c>
      <c r="AG906" s="167">
        <f>PI()*(Trees[[#This Row],[Diam]]/2)^2</f>
        <v>0</v>
      </c>
      <c r="AH906" s="167">
        <f>IF(ISNA(IF(VLOOKUP(Trees[[#This Row],[Arbol]],Equipos!C:F, 2, FALSE)="Cortar",1,0)),0, IF(VLOOKUP(Trees[[#This Row],[Arbol]],Equipos!C:F, 2, FALSE)="Cortar",1,0))</f>
        <v>0</v>
      </c>
      <c r="AI906" s="167">
        <f t="array" aca="1" ref="AI906" ca="1">SUM(1*(NumCoupes=B906))</f>
        <v>2</v>
      </c>
    </row>
    <row r="907" spans="2:35">
      <c r="B907" s="154"/>
      <c r="C907" s="155"/>
      <c r="D907" s="156"/>
      <c r="E907" s="157"/>
      <c r="F907" s="158"/>
      <c r="G907" s="159"/>
      <c r="H907" s="154"/>
      <c r="I907" s="155"/>
      <c r="J907" s="156"/>
      <c r="K907" s="156"/>
      <c r="L907" s="154"/>
      <c r="M907" s="154"/>
      <c r="N907" s="154"/>
      <c r="O907" s="155"/>
      <c r="P907" s="160"/>
      <c r="Q907" s="154"/>
      <c r="R907" s="154"/>
      <c r="S907" s="154"/>
      <c r="T907" s="158"/>
      <c r="U907" s="159"/>
      <c r="V907" s="161"/>
      <c r="W907" s="161"/>
      <c r="X907" s="161"/>
      <c r="Y907" s="161"/>
      <c r="Z907" s="162">
        <f t="shared" si="42"/>
        <v>0</v>
      </c>
      <c r="AA907" s="163">
        <f t="shared" si="43"/>
        <v>0</v>
      </c>
      <c r="AB907" s="431">
        <f>(3.14/4)*(Trees[[#This Row],[Diam]]/100)^2</f>
        <v>0</v>
      </c>
      <c r="AC907" s="164">
        <f>Trees[[#This Row],[Volumen]]</f>
        <v>0</v>
      </c>
      <c r="AD907" s="165" t="str">
        <f t="shared" si="44"/>
        <v>D</v>
      </c>
      <c r="AE907" s="166">
        <f>Industrias!S910</f>
        <v>0</v>
      </c>
      <c r="AF907" s="167" cm="1">
        <f t="array" ref="AF907">NoteEcolo(U907)</f>
        <v>0</v>
      </c>
      <c r="AG907" s="167">
        <f>PI()*(Trees[[#This Row],[Diam]]/2)^2</f>
        <v>0</v>
      </c>
      <c r="AH907" s="167">
        <f>IF(ISNA(IF(VLOOKUP(Trees[[#This Row],[Arbol]],Equipos!C:F, 2, FALSE)="Cortar",1,0)),0, IF(VLOOKUP(Trees[[#This Row],[Arbol]],Equipos!C:F, 2, FALSE)="Cortar",1,0))</f>
        <v>0</v>
      </c>
      <c r="AI907" s="167">
        <f t="array" aca="1" ref="AI907" ca="1">SUM(1*(NumCoupes=B907))</f>
        <v>2</v>
      </c>
    </row>
    <row r="908" spans="2:35">
      <c r="B908" s="154"/>
      <c r="C908" s="155"/>
      <c r="D908" s="156"/>
      <c r="E908" s="157"/>
      <c r="F908" s="158"/>
      <c r="G908" s="159"/>
      <c r="H908" s="154"/>
      <c r="I908" s="155"/>
      <c r="J908" s="156"/>
      <c r="K908" s="156"/>
      <c r="L908" s="154"/>
      <c r="M908" s="154"/>
      <c r="N908" s="154"/>
      <c r="O908" s="155"/>
      <c r="P908" s="160"/>
      <c r="Q908" s="154"/>
      <c r="R908" s="154"/>
      <c r="S908" s="154"/>
      <c r="T908" s="158"/>
      <c r="U908" s="159"/>
      <c r="V908" s="161"/>
      <c r="W908" s="161"/>
      <c r="X908" s="161"/>
      <c r="Y908" s="161"/>
      <c r="Z908" s="162">
        <f t="shared" si="42"/>
        <v>0</v>
      </c>
      <c r="AA908" s="163">
        <f t="shared" si="43"/>
        <v>0</v>
      </c>
      <c r="AB908" s="431">
        <f>(3.14/4)*(Trees[[#This Row],[Diam]]/100)^2</f>
        <v>0</v>
      </c>
      <c r="AC908" s="164">
        <f>Trees[[#This Row],[Volumen]]</f>
        <v>0</v>
      </c>
      <c r="AD908" s="165" t="str">
        <f t="shared" si="44"/>
        <v>D</v>
      </c>
      <c r="AE908" s="166">
        <f>Industrias!S911</f>
        <v>0</v>
      </c>
      <c r="AF908" s="167" cm="1">
        <f t="array" ref="AF908">NoteEcolo(U908)</f>
        <v>0</v>
      </c>
      <c r="AG908" s="167">
        <f>PI()*(Trees[[#This Row],[Diam]]/2)^2</f>
        <v>0</v>
      </c>
      <c r="AH908" s="167">
        <f>IF(ISNA(IF(VLOOKUP(Trees[[#This Row],[Arbol]],Equipos!C:F, 2, FALSE)="Cortar",1,0)),0, IF(VLOOKUP(Trees[[#This Row],[Arbol]],Equipos!C:F, 2, FALSE)="Cortar",1,0))</f>
        <v>0</v>
      </c>
      <c r="AI908" s="167">
        <f t="array" aca="1" ref="AI908" ca="1">SUM(1*(NumCoupes=B908))</f>
        <v>2</v>
      </c>
    </row>
    <row r="909" spans="2:35">
      <c r="B909" s="154"/>
      <c r="C909" s="155"/>
      <c r="D909" s="156"/>
      <c r="E909" s="157"/>
      <c r="F909" s="158"/>
      <c r="G909" s="159"/>
      <c r="H909" s="154"/>
      <c r="I909" s="155"/>
      <c r="J909" s="156"/>
      <c r="K909" s="156"/>
      <c r="L909" s="154"/>
      <c r="M909" s="154"/>
      <c r="N909" s="154"/>
      <c r="O909" s="155"/>
      <c r="P909" s="160"/>
      <c r="Q909" s="154"/>
      <c r="R909" s="154"/>
      <c r="S909" s="154"/>
      <c r="T909" s="158"/>
      <c r="U909" s="159"/>
      <c r="V909" s="161"/>
      <c r="W909" s="161"/>
      <c r="X909" s="161"/>
      <c r="Y909" s="161"/>
      <c r="Z909" s="162">
        <f t="shared" si="42"/>
        <v>0</v>
      </c>
      <c r="AA909" s="163">
        <f t="shared" si="43"/>
        <v>0</v>
      </c>
      <c r="AB909" s="431">
        <f>(3.14/4)*(Trees[[#This Row],[Diam]]/100)^2</f>
        <v>0</v>
      </c>
      <c r="AC909" s="164">
        <f>Trees[[#This Row],[Volumen]]</f>
        <v>0</v>
      </c>
      <c r="AD909" s="165" t="str">
        <f t="shared" si="44"/>
        <v>D</v>
      </c>
      <c r="AE909" s="166">
        <f>Industrias!S912</f>
        <v>0</v>
      </c>
      <c r="AF909" s="167" cm="1">
        <f t="array" ref="AF909">NoteEcolo(U909)</f>
        <v>0</v>
      </c>
      <c r="AG909" s="167">
        <f>PI()*(Trees[[#This Row],[Diam]]/2)^2</f>
        <v>0</v>
      </c>
      <c r="AH909" s="167">
        <f>IF(ISNA(IF(VLOOKUP(Trees[[#This Row],[Arbol]],Equipos!C:F, 2, FALSE)="Cortar",1,0)),0, IF(VLOOKUP(Trees[[#This Row],[Arbol]],Equipos!C:F, 2, FALSE)="Cortar",1,0))</f>
        <v>0</v>
      </c>
      <c r="AI909" s="167">
        <f t="array" aca="1" ref="AI909" ca="1">SUM(1*(NumCoupes=B909))</f>
        <v>2</v>
      </c>
    </row>
    <row r="910" spans="2:35">
      <c r="B910" s="154"/>
      <c r="C910" s="155"/>
      <c r="D910" s="156"/>
      <c r="E910" s="157"/>
      <c r="F910" s="158"/>
      <c r="G910" s="159"/>
      <c r="H910" s="154"/>
      <c r="I910" s="155"/>
      <c r="J910" s="156"/>
      <c r="K910" s="156"/>
      <c r="L910" s="154"/>
      <c r="M910" s="154"/>
      <c r="N910" s="154"/>
      <c r="O910" s="155"/>
      <c r="P910" s="160"/>
      <c r="Q910" s="154"/>
      <c r="R910" s="154"/>
      <c r="S910" s="154"/>
      <c r="T910" s="158"/>
      <c r="U910" s="159"/>
      <c r="V910" s="161"/>
      <c r="W910" s="161"/>
      <c r="X910" s="161"/>
      <c r="Y910" s="161"/>
      <c r="Z910" s="162">
        <f t="shared" si="42"/>
        <v>0</v>
      </c>
      <c r="AA910" s="163">
        <f t="shared" si="43"/>
        <v>0</v>
      </c>
      <c r="AB910" s="431">
        <f>(3.14/4)*(Trees[[#This Row],[Diam]]/100)^2</f>
        <v>0</v>
      </c>
      <c r="AC910" s="164">
        <f>Trees[[#This Row],[Volumen]]</f>
        <v>0</v>
      </c>
      <c r="AD910" s="165" t="str">
        <f t="shared" si="44"/>
        <v>D</v>
      </c>
      <c r="AE910" s="166">
        <f>Industrias!S913</f>
        <v>0</v>
      </c>
      <c r="AF910" s="167" cm="1">
        <f t="array" ref="AF910">NoteEcolo(U910)</f>
        <v>0</v>
      </c>
      <c r="AG910" s="167">
        <f>PI()*(Trees[[#This Row],[Diam]]/2)^2</f>
        <v>0</v>
      </c>
      <c r="AH910" s="167">
        <f>IF(ISNA(IF(VLOOKUP(Trees[[#This Row],[Arbol]],Equipos!C:F, 2, FALSE)="Cortar",1,0)),0, IF(VLOOKUP(Trees[[#This Row],[Arbol]],Equipos!C:F, 2, FALSE)="Cortar",1,0))</f>
        <v>0</v>
      </c>
      <c r="AI910" s="167">
        <f t="array" aca="1" ref="AI910" ca="1">SUM(1*(NumCoupes=B910))</f>
        <v>2</v>
      </c>
    </row>
    <row r="911" spans="2:35">
      <c r="B911" s="154"/>
      <c r="C911" s="155"/>
      <c r="D911" s="156"/>
      <c r="E911" s="157"/>
      <c r="F911" s="158"/>
      <c r="G911" s="159"/>
      <c r="H911" s="154"/>
      <c r="I911" s="155"/>
      <c r="J911" s="156"/>
      <c r="K911" s="156"/>
      <c r="L911" s="154"/>
      <c r="M911" s="154"/>
      <c r="N911" s="154"/>
      <c r="O911" s="155"/>
      <c r="P911" s="160"/>
      <c r="Q911" s="154"/>
      <c r="R911" s="154"/>
      <c r="S911" s="154"/>
      <c r="T911" s="158"/>
      <c r="U911" s="159"/>
      <c r="V911" s="161"/>
      <c r="W911" s="161"/>
      <c r="X911" s="161"/>
      <c r="Y911" s="161"/>
      <c r="Z911" s="162">
        <f t="shared" si="42"/>
        <v>0</v>
      </c>
      <c r="AA911" s="163">
        <f t="shared" si="43"/>
        <v>0</v>
      </c>
      <c r="AB911" s="431">
        <f>(3.14/4)*(Trees[[#This Row],[Diam]]/100)^2</f>
        <v>0</v>
      </c>
      <c r="AC911" s="164">
        <f>Trees[[#This Row],[Volumen]]</f>
        <v>0</v>
      </c>
      <c r="AD911" s="165" t="str">
        <f t="shared" si="44"/>
        <v>D</v>
      </c>
      <c r="AE911" s="166">
        <f>Industrias!S914</f>
        <v>0</v>
      </c>
      <c r="AF911" s="167" cm="1">
        <f t="array" ref="AF911">NoteEcolo(U911)</f>
        <v>0</v>
      </c>
      <c r="AG911" s="167">
        <f>PI()*(Trees[[#This Row],[Diam]]/2)^2</f>
        <v>0</v>
      </c>
      <c r="AH911" s="167">
        <f>IF(ISNA(IF(VLOOKUP(Trees[[#This Row],[Arbol]],Equipos!C:F, 2, FALSE)="Cortar",1,0)),0, IF(VLOOKUP(Trees[[#This Row],[Arbol]],Equipos!C:F, 2, FALSE)="Cortar",1,0))</f>
        <v>0</v>
      </c>
      <c r="AI911" s="167">
        <f t="array" aca="1" ref="AI911" ca="1">SUM(1*(NumCoupes=B911))</f>
        <v>2</v>
      </c>
    </row>
    <row r="912" spans="2:35">
      <c r="B912" s="154"/>
      <c r="C912" s="155"/>
      <c r="D912" s="156"/>
      <c r="E912" s="157"/>
      <c r="F912" s="158"/>
      <c r="G912" s="159"/>
      <c r="H912" s="154"/>
      <c r="I912" s="155"/>
      <c r="J912" s="156"/>
      <c r="K912" s="156"/>
      <c r="L912" s="154"/>
      <c r="M912" s="154"/>
      <c r="N912" s="154"/>
      <c r="O912" s="155"/>
      <c r="P912" s="160"/>
      <c r="Q912" s="154"/>
      <c r="R912" s="154"/>
      <c r="S912" s="154"/>
      <c r="T912" s="158"/>
      <c r="U912" s="159"/>
      <c r="V912" s="161"/>
      <c r="W912" s="161"/>
      <c r="X912" s="161"/>
      <c r="Y912" s="161"/>
      <c r="Z912" s="162">
        <f t="shared" si="42"/>
        <v>0</v>
      </c>
      <c r="AA912" s="163">
        <f t="shared" si="43"/>
        <v>0</v>
      </c>
      <c r="AB912" s="431">
        <f>(3.14/4)*(Trees[[#This Row],[Diam]]/100)^2</f>
        <v>0</v>
      </c>
      <c r="AC912" s="164">
        <f>Trees[[#This Row],[Volumen]]</f>
        <v>0</v>
      </c>
      <c r="AD912" s="165" t="str">
        <f t="shared" si="44"/>
        <v>D</v>
      </c>
      <c r="AE912" s="166">
        <f>Industrias!S915</f>
        <v>0</v>
      </c>
      <c r="AF912" s="167" cm="1">
        <f t="array" ref="AF912">NoteEcolo(U912)</f>
        <v>0</v>
      </c>
      <c r="AG912" s="167">
        <f>PI()*(Trees[[#This Row],[Diam]]/2)^2</f>
        <v>0</v>
      </c>
      <c r="AH912" s="167">
        <f>IF(ISNA(IF(VLOOKUP(Trees[[#This Row],[Arbol]],Equipos!C:F, 2, FALSE)="Cortar",1,0)),0, IF(VLOOKUP(Trees[[#This Row],[Arbol]],Equipos!C:F, 2, FALSE)="Cortar",1,0))</f>
        <v>0</v>
      </c>
      <c r="AI912" s="167">
        <f t="array" aca="1" ref="AI912" ca="1">SUM(1*(NumCoupes=B912))</f>
        <v>2</v>
      </c>
    </row>
    <row r="913" spans="2:35">
      <c r="B913" s="154"/>
      <c r="C913" s="155"/>
      <c r="D913" s="156"/>
      <c r="E913" s="157"/>
      <c r="F913" s="158"/>
      <c r="G913" s="159"/>
      <c r="H913" s="154"/>
      <c r="I913" s="155"/>
      <c r="J913" s="156"/>
      <c r="K913" s="156"/>
      <c r="L913" s="154"/>
      <c r="M913" s="154"/>
      <c r="N913" s="154"/>
      <c r="O913" s="155"/>
      <c r="P913" s="160"/>
      <c r="Q913" s="154"/>
      <c r="R913" s="154"/>
      <c r="S913" s="154"/>
      <c r="T913" s="158"/>
      <c r="U913" s="159"/>
      <c r="V913" s="161"/>
      <c r="W913" s="161"/>
      <c r="X913" s="161"/>
      <c r="Y913" s="161"/>
      <c r="Z913" s="162">
        <f t="shared" si="42"/>
        <v>0</v>
      </c>
      <c r="AA913" s="163">
        <f t="shared" si="43"/>
        <v>0</v>
      </c>
      <c r="AB913" s="431">
        <f>(3.14/4)*(Trees[[#This Row],[Diam]]/100)^2</f>
        <v>0</v>
      </c>
      <c r="AC913" s="164">
        <f>Trees[[#This Row],[Volumen]]</f>
        <v>0</v>
      </c>
      <c r="AD913" s="165" t="str">
        <f t="shared" si="44"/>
        <v>D</v>
      </c>
      <c r="AE913" s="166">
        <f>Industrias!S916</f>
        <v>0</v>
      </c>
      <c r="AF913" s="167" cm="1">
        <f t="array" ref="AF913">NoteEcolo(U913)</f>
        <v>0</v>
      </c>
      <c r="AG913" s="167">
        <f>PI()*(Trees[[#This Row],[Diam]]/2)^2</f>
        <v>0</v>
      </c>
      <c r="AH913" s="167">
        <f>IF(ISNA(IF(VLOOKUP(Trees[[#This Row],[Arbol]],Equipos!C:F, 2, FALSE)="Cortar",1,0)),0, IF(VLOOKUP(Trees[[#This Row],[Arbol]],Equipos!C:F, 2, FALSE)="Cortar",1,0))</f>
        <v>0</v>
      </c>
      <c r="AI913" s="167">
        <f t="array" aca="1" ref="AI913" ca="1">SUM(1*(NumCoupes=B913))</f>
        <v>2</v>
      </c>
    </row>
    <row r="914" spans="2:35">
      <c r="B914" s="154"/>
      <c r="C914" s="155"/>
      <c r="D914" s="156"/>
      <c r="E914" s="157"/>
      <c r="F914" s="158"/>
      <c r="G914" s="159"/>
      <c r="H914" s="154"/>
      <c r="I914" s="155"/>
      <c r="J914" s="156"/>
      <c r="K914" s="156"/>
      <c r="L914" s="154"/>
      <c r="M914" s="154"/>
      <c r="N914" s="154"/>
      <c r="O914" s="155"/>
      <c r="P914" s="160"/>
      <c r="Q914" s="154"/>
      <c r="R914" s="154"/>
      <c r="S914" s="154"/>
      <c r="T914" s="158"/>
      <c r="U914" s="159"/>
      <c r="V914" s="161"/>
      <c r="W914" s="161"/>
      <c r="X914" s="161"/>
      <c r="Y914" s="161"/>
      <c r="Z914" s="162">
        <f t="shared" si="42"/>
        <v>0</v>
      </c>
      <c r="AA914" s="163">
        <f t="shared" si="43"/>
        <v>0</v>
      </c>
      <c r="AB914" s="431">
        <f>(3.14/4)*(Trees[[#This Row],[Diam]]/100)^2</f>
        <v>0</v>
      </c>
      <c r="AC914" s="164">
        <f>Trees[[#This Row],[Volumen]]</f>
        <v>0</v>
      </c>
      <c r="AD914" s="165" t="str">
        <f t="shared" si="44"/>
        <v>D</v>
      </c>
      <c r="AE914" s="166">
        <f>Industrias!S917</f>
        <v>0</v>
      </c>
      <c r="AF914" s="167" cm="1">
        <f t="array" ref="AF914">NoteEcolo(U914)</f>
        <v>0</v>
      </c>
      <c r="AG914" s="167">
        <f>PI()*(Trees[[#This Row],[Diam]]/2)^2</f>
        <v>0</v>
      </c>
      <c r="AH914" s="167">
        <f>IF(ISNA(IF(VLOOKUP(Trees[[#This Row],[Arbol]],Equipos!C:F, 2, FALSE)="Cortar",1,0)),0, IF(VLOOKUP(Trees[[#This Row],[Arbol]],Equipos!C:F, 2, FALSE)="Cortar",1,0))</f>
        <v>0</v>
      </c>
      <c r="AI914" s="167">
        <f t="array" aca="1" ref="AI914" ca="1">SUM(1*(NumCoupes=B914))</f>
        <v>2</v>
      </c>
    </row>
    <row r="915" spans="2:35">
      <c r="B915" s="154"/>
      <c r="C915" s="155"/>
      <c r="D915" s="156"/>
      <c r="E915" s="157"/>
      <c r="F915" s="158"/>
      <c r="G915" s="159"/>
      <c r="H915" s="154"/>
      <c r="I915" s="155"/>
      <c r="J915" s="156"/>
      <c r="K915" s="156"/>
      <c r="L915" s="154"/>
      <c r="M915" s="154"/>
      <c r="N915" s="154"/>
      <c r="O915" s="155"/>
      <c r="P915" s="160"/>
      <c r="Q915" s="154"/>
      <c r="R915" s="154"/>
      <c r="S915" s="154"/>
      <c r="T915" s="158"/>
      <c r="U915" s="159"/>
      <c r="V915" s="161"/>
      <c r="W915" s="161"/>
      <c r="X915" s="161"/>
      <c r="Y915" s="161"/>
      <c r="Z915" s="162">
        <f t="shared" si="42"/>
        <v>0</v>
      </c>
      <c r="AA915" s="163">
        <f t="shared" si="43"/>
        <v>0</v>
      </c>
      <c r="AB915" s="431">
        <f>(3.14/4)*(Trees[[#This Row],[Diam]]/100)^2</f>
        <v>0</v>
      </c>
      <c r="AC915" s="164">
        <f>Trees[[#This Row],[Volumen]]</f>
        <v>0</v>
      </c>
      <c r="AD915" s="165" t="str">
        <f t="shared" si="44"/>
        <v>D</v>
      </c>
      <c r="AE915" s="166">
        <f>Industrias!S918</f>
        <v>0</v>
      </c>
      <c r="AF915" s="167" cm="1">
        <f t="array" ref="AF915">NoteEcolo(U915)</f>
        <v>0</v>
      </c>
      <c r="AG915" s="167">
        <f>PI()*(Trees[[#This Row],[Diam]]/2)^2</f>
        <v>0</v>
      </c>
      <c r="AH915" s="167">
        <f>IF(ISNA(IF(VLOOKUP(Trees[[#This Row],[Arbol]],Equipos!C:F, 2, FALSE)="Cortar",1,0)),0, IF(VLOOKUP(Trees[[#This Row],[Arbol]],Equipos!C:F, 2, FALSE)="Cortar",1,0))</f>
        <v>0</v>
      </c>
      <c r="AI915" s="167">
        <f t="array" aca="1" ref="AI915" ca="1">SUM(1*(NumCoupes=B915))</f>
        <v>2</v>
      </c>
    </row>
    <row r="916" spans="2:35">
      <c r="B916" s="154"/>
      <c r="C916" s="155"/>
      <c r="D916" s="156"/>
      <c r="E916" s="157"/>
      <c r="F916" s="158"/>
      <c r="G916" s="159"/>
      <c r="H916" s="154"/>
      <c r="I916" s="155"/>
      <c r="J916" s="156"/>
      <c r="K916" s="156"/>
      <c r="L916" s="154"/>
      <c r="M916" s="154"/>
      <c r="N916" s="154"/>
      <c r="O916" s="155"/>
      <c r="P916" s="160"/>
      <c r="Q916" s="154"/>
      <c r="R916" s="154"/>
      <c r="S916" s="154"/>
      <c r="T916" s="158"/>
      <c r="U916" s="159"/>
      <c r="V916" s="161"/>
      <c r="W916" s="161"/>
      <c r="X916" s="161"/>
      <c r="Y916" s="161"/>
      <c r="Z916" s="162">
        <f t="shared" si="42"/>
        <v>0</v>
      </c>
      <c r="AA916" s="163">
        <f t="shared" si="43"/>
        <v>0</v>
      </c>
      <c r="AB916" s="431">
        <f>(3.14/4)*(Trees[[#This Row],[Diam]]/100)^2</f>
        <v>0</v>
      </c>
      <c r="AC916" s="164">
        <f>Trees[[#This Row],[Volumen]]</f>
        <v>0</v>
      </c>
      <c r="AD916" s="165" t="str">
        <f t="shared" si="44"/>
        <v>D</v>
      </c>
      <c r="AE916" s="166">
        <f>Industrias!S919</f>
        <v>0</v>
      </c>
      <c r="AF916" s="167" cm="1">
        <f t="array" ref="AF916">NoteEcolo(U916)</f>
        <v>0</v>
      </c>
      <c r="AG916" s="167">
        <f>PI()*(Trees[[#This Row],[Diam]]/2)^2</f>
        <v>0</v>
      </c>
      <c r="AH916" s="167">
        <f>IF(ISNA(IF(VLOOKUP(Trees[[#This Row],[Arbol]],Equipos!C:F, 2, FALSE)="Cortar",1,0)),0, IF(VLOOKUP(Trees[[#This Row],[Arbol]],Equipos!C:F, 2, FALSE)="Cortar",1,0))</f>
        <v>0</v>
      </c>
      <c r="AI916" s="167">
        <f t="array" aca="1" ref="AI916" ca="1">SUM(1*(NumCoupes=B916))</f>
        <v>2</v>
      </c>
    </row>
    <row r="917" spans="2:35">
      <c r="B917" s="154"/>
      <c r="C917" s="155"/>
      <c r="D917" s="156"/>
      <c r="E917" s="157"/>
      <c r="F917" s="158"/>
      <c r="G917" s="159"/>
      <c r="H917" s="154"/>
      <c r="I917" s="155"/>
      <c r="J917" s="156"/>
      <c r="K917" s="156"/>
      <c r="L917" s="154"/>
      <c r="M917" s="154"/>
      <c r="N917" s="154"/>
      <c r="O917" s="155"/>
      <c r="P917" s="160"/>
      <c r="Q917" s="154"/>
      <c r="R917" s="154"/>
      <c r="S917" s="154"/>
      <c r="T917" s="158"/>
      <c r="U917" s="159"/>
      <c r="V917" s="161"/>
      <c r="W917" s="161"/>
      <c r="X917" s="161"/>
      <c r="Y917" s="161"/>
      <c r="Z917" s="162">
        <f t="shared" si="42"/>
        <v>0</v>
      </c>
      <c r="AA917" s="163">
        <f t="shared" si="43"/>
        <v>0</v>
      </c>
      <c r="AB917" s="431">
        <f>(3.14/4)*(Trees[[#This Row],[Diam]]/100)^2</f>
        <v>0</v>
      </c>
      <c r="AC917" s="164">
        <f>Trees[[#This Row],[Volumen]]</f>
        <v>0</v>
      </c>
      <c r="AD917" s="165" t="str">
        <f t="shared" si="44"/>
        <v>D</v>
      </c>
      <c r="AE917" s="166">
        <f>Industrias!S920</f>
        <v>0</v>
      </c>
      <c r="AF917" s="167" cm="1">
        <f t="array" ref="AF917">NoteEcolo(U917)</f>
        <v>0</v>
      </c>
      <c r="AG917" s="167">
        <f>PI()*(Trees[[#This Row],[Diam]]/2)^2</f>
        <v>0</v>
      </c>
      <c r="AH917" s="167">
        <f>IF(ISNA(IF(VLOOKUP(Trees[[#This Row],[Arbol]],Equipos!C:F, 2, FALSE)="Cortar",1,0)),0, IF(VLOOKUP(Trees[[#This Row],[Arbol]],Equipos!C:F, 2, FALSE)="Cortar",1,0))</f>
        <v>0</v>
      </c>
      <c r="AI917" s="167">
        <f t="array" aca="1" ref="AI917" ca="1">SUM(1*(NumCoupes=B917))</f>
        <v>2</v>
      </c>
    </row>
    <row r="918" spans="2:35">
      <c r="B918" s="154"/>
      <c r="C918" s="155"/>
      <c r="D918" s="156"/>
      <c r="E918" s="157"/>
      <c r="F918" s="158"/>
      <c r="G918" s="159"/>
      <c r="H918" s="154"/>
      <c r="I918" s="155"/>
      <c r="J918" s="156"/>
      <c r="K918" s="156"/>
      <c r="L918" s="154"/>
      <c r="M918" s="154"/>
      <c r="N918" s="154"/>
      <c r="O918" s="155"/>
      <c r="P918" s="160"/>
      <c r="Q918" s="154"/>
      <c r="R918" s="154"/>
      <c r="S918" s="154"/>
      <c r="T918" s="158"/>
      <c r="U918" s="159"/>
      <c r="V918" s="161"/>
      <c r="W918" s="161"/>
      <c r="X918" s="161"/>
      <c r="Y918" s="161"/>
      <c r="Z918" s="162">
        <f t="shared" si="42"/>
        <v>0</v>
      </c>
      <c r="AA918" s="163">
        <f t="shared" si="43"/>
        <v>0</v>
      </c>
      <c r="AB918" s="431">
        <f>(3.14/4)*(Trees[[#This Row],[Diam]]/100)^2</f>
        <v>0</v>
      </c>
      <c r="AC918" s="164">
        <f>Trees[[#This Row],[Volumen]]</f>
        <v>0</v>
      </c>
      <c r="AD918" s="165" t="str">
        <f t="shared" si="44"/>
        <v>D</v>
      </c>
      <c r="AE918" s="166">
        <f>Industrias!S921</f>
        <v>0</v>
      </c>
      <c r="AF918" s="167" cm="1">
        <f t="array" ref="AF918">NoteEcolo(U918)</f>
        <v>0</v>
      </c>
      <c r="AG918" s="167">
        <f>PI()*(Trees[[#This Row],[Diam]]/2)^2</f>
        <v>0</v>
      </c>
      <c r="AH918" s="167">
        <f>IF(ISNA(IF(VLOOKUP(Trees[[#This Row],[Arbol]],Equipos!C:F, 2, FALSE)="Cortar",1,0)),0, IF(VLOOKUP(Trees[[#This Row],[Arbol]],Equipos!C:F, 2, FALSE)="Cortar",1,0))</f>
        <v>0</v>
      </c>
      <c r="AI918" s="167">
        <f t="array" aca="1" ref="AI918" ca="1">SUM(1*(NumCoupes=B918))</f>
        <v>2</v>
      </c>
    </row>
    <row r="919" spans="2:35">
      <c r="B919" s="154"/>
      <c r="C919" s="155"/>
      <c r="D919" s="156"/>
      <c r="E919" s="157"/>
      <c r="F919" s="158"/>
      <c r="G919" s="159"/>
      <c r="H919" s="154"/>
      <c r="I919" s="155"/>
      <c r="J919" s="156"/>
      <c r="K919" s="156"/>
      <c r="L919" s="154"/>
      <c r="M919" s="154"/>
      <c r="N919" s="154"/>
      <c r="O919" s="155"/>
      <c r="P919" s="160"/>
      <c r="Q919" s="154"/>
      <c r="R919" s="154"/>
      <c r="S919" s="154"/>
      <c r="T919" s="158"/>
      <c r="U919" s="159"/>
      <c r="V919" s="161"/>
      <c r="W919" s="161"/>
      <c r="X919" s="161"/>
      <c r="Y919" s="161"/>
      <c r="Z919" s="162">
        <f t="shared" si="42"/>
        <v>0</v>
      </c>
      <c r="AA919" s="163">
        <f t="shared" si="43"/>
        <v>0</v>
      </c>
      <c r="AB919" s="431">
        <f>(3.14/4)*(Trees[[#This Row],[Diam]]/100)^2</f>
        <v>0</v>
      </c>
      <c r="AC919" s="164">
        <f>Trees[[#This Row],[Volumen]]</f>
        <v>0</v>
      </c>
      <c r="AD919" s="165" t="str">
        <f t="shared" si="44"/>
        <v>D</v>
      </c>
      <c r="AE919" s="166">
        <f>Industrias!S922</f>
        <v>0</v>
      </c>
      <c r="AF919" s="167" cm="1">
        <f t="array" ref="AF919">NoteEcolo(U919)</f>
        <v>0</v>
      </c>
      <c r="AG919" s="167">
        <f>PI()*(Trees[[#This Row],[Diam]]/2)^2</f>
        <v>0</v>
      </c>
      <c r="AH919" s="167">
        <f>IF(ISNA(IF(VLOOKUP(Trees[[#This Row],[Arbol]],Equipos!C:F, 2, FALSE)="Cortar",1,0)),0, IF(VLOOKUP(Trees[[#This Row],[Arbol]],Equipos!C:F, 2, FALSE)="Cortar",1,0))</f>
        <v>0</v>
      </c>
      <c r="AI919" s="167">
        <f t="array" aca="1" ref="AI919" ca="1">SUM(1*(NumCoupes=B919))</f>
        <v>2</v>
      </c>
    </row>
    <row r="920" spans="2:35">
      <c r="B920" s="154"/>
      <c r="C920" s="155"/>
      <c r="D920" s="156"/>
      <c r="E920" s="157"/>
      <c r="F920" s="158"/>
      <c r="G920" s="159"/>
      <c r="H920" s="154"/>
      <c r="I920" s="155"/>
      <c r="J920" s="156"/>
      <c r="K920" s="156"/>
      <c r="L920" s="154"/>
      <c r="M920" s="154"/>
      <c r="N920" s="154"/>
      <c r="O920" s="155"/>
      <c r="P920" s="160"/>
      <c r="Q920" s="154"/>
      <c r="R920" s="154"/>
      <c r="S920" s="154"/>
      <c r="T920" s="158"/>
      <c r="U920" s="159"/>
      <c r="V920" s="161"/>
      <c r="W920" s="161"/>
      <c r="X920" s="161"/>
      <c r="Y920" s="161"/>
      <c r="Z920" s="162">
        <f t="shared" si="42"/>
        <v>0</v>
      </c>
      <c r="AA920" s="163">
        <f t="shared" si="43"/>
        <v>0</v>
      </c>
      <c r="AB920" s="431">
        <f>(3.14/4)*(Trees[[#This Row],[Diam]]/100)^2</f>
        <v>0</v>
      </c>
      <c r="AC920" s="164">
        <f>Trees[[#This Row],[Volumen]]</f>
        <v>0</v>
      </c>
      <c r="AD920" s="165" t="str">
        <f t="shared" si="44"/>
        <v>D</v>
      </c>
      <c r="AE920" s="166">
        <f>Industrias!S923</f>
        <v>0</v>
      </c>
      <c r="AF920" s="167" cm="1">
        <f t="array" ref="AF920">NoteEcolo(U920)</f>
        <v>0</v>
      </c>
      <c r="AG920" s="167">
        <f>PI()*(Trees[[#This Row],[Diam]]/2)^2</f>
        <v>0</v>
      </c>
      <c r="AH920" s="167">
        <f>IF(ISNA(IF(VLOOKUP(Trees[[#This Row],[Arbol]],Equipos!C:F, 2, FALSE)="Cortar",1,0)),0, IF(VLOOKUP(Trees[[#This Row],[Arbol]],Equipos!C:F, 2, FALSE)="Cortar",1,0))</f>
        <v>0</v>
      </c>
      <c r="AI920" s="167">
        <f t="array" aca="1" ref="AI920" ca="1">SUM(1*(NumCoupes=B920))</f>
        <v>2</v>
      </c>
    </row>
    <row r="921" spans="2:35">
      <c r="B921" s="154"/>
      <c r="C921" s="155"/>
      <c r="D921" s="156"/>
      <c r="E921" s="157"/>
      <c r="F921" s="158"/>
      <c r="G921" s="159"/>
      <c r="H921" s="154"/>
      <c r="I921" s="155"/>
      <c r="J921" s="156"/>
      <c r="K921" s="156"/>
      <c r="L921" s="154"/>
      <c r="M921" s="154"/>
      <c r="N921" s="154"/>
      <c r="O921" s="155"/>
      <c r="P921" s="160"/>
      <c r="Q921" s="154"/>
      <c r="R921" s="154"/>
      <c r="S921" s="154"/>
      <c r="T921" s="158"/>
      <c r="U921" s="159"/>
      <c r="V921" s="161"/>
      <c r="W921" s="161"/>
      <c r="X921" s="161"/>
      <c r="Y921" s="161"/>
      <c r="Z921" s="162">
        <f t="shared" si="42"/>
        <v>0</v>
      </c>
      <c r="AA921" s="163">
        <f t="shared" si="43"/>
        <v>0</v>
      </c>
      <c r="AB921" s="431">
        <f>(3.14/4)*(Trees[[#This Row],[Diam]]/100)^2</f>
        <v>0</v>
      </c>
      <c r="AC921" s="164">
        <f>Trees[[#This Row],[Volumen]]</f>
        <v>0</v>
      </c>
      <c r="AD921" s="165" t="str">
        <f t="shared" si="44"/>
        <v>D</v>
      </c>
      <c r="AE921" s="166">
        <f>Industrias!S924</f>
        <v>0</v>
      </c>
      <c r="AF921" s="167" cm="1">
        <f t="array" ref="AF921">NoteEcolo(U921)</f>
        <v>0</v>
      </c>
      <c r="AG921" s="167">
        <f>PI()*(Trees[[#This Row],[Diam]]/2)^2</f>
        <v>0</v>
      </c>
      <c r="AH921" s="167">
        <f>IF(ISNA(IF(VLOOKUP(Trees[[#This Row],[Arbol]],Equipos!C:F, 2, FALSE)="Cortar",1,0)),0, IF(VLOOKUP(Trees[[#This Row],[Arbol]],Equipos!C:F, 2, FALSE)="Cortar",1,0))</f>
        <v>0</v>
      </c>
      <c r="AI921" s="167">
        <f t="array" aca="1" ref="AI921" ca="1">SUM(1*(NumCoupes=B921))</f>
        <v>2</v>
      </c>
    </row>
    <row r="922" spans="2:35">
      <c r="B922" s="154"/>
      <c r="C922" s="155"/>
      <c r="D922" s="156"/>
      <c r="E922" s="157"/>
      <c r="F922" s="158"/>
      <c r="G922" s="159"/>
      <c r="H922" s="154"/>
      <c r="I922" s="155"/>
      <c r="J922" s="156"/>
      <c r="K922" s="156"/>
      <c r="L922" s="154"/>
      <c r="M922" s="154"/>
      <c r="N922" s="154"/>
      <c r="O922" s="155"/>
      <c r="P922" s="160"/>
      <c r="Q922" s="154"/>
      <c r="R922" s="154"/>
      <c r="S922" s="154"/>
      <c r="T922" s="158"/>
      <c r="U922" s="159"/>
      <c r="V922" s="161"/>
      <c r="W922" s="161"/>
      <c r="X922" s="161"/>
      <c r="Y922" s="161"/>
      <c r="Z922" s="162">
        <f t="shared" si="42"/>
        <v>0</v>
      </c>
      <c r="AA922" s="163">
        <f t="shared" si="43"/>
        <v>0</v>
      </c>
      <c r="AB922" s="431">
        <f>(3.14/4)*(Trees[[#This Row],[Diam]]/100)^2</f>
        <v>0</v>
      </c>
      <c r="AC922" s="164">
        <f>Trees[[#This Row],[Volumen]]</f>
        <v>0</v>
      </c>
      <c r="AD922" s="165" t="str">
        <f t="shared" si="44"/>
        <v>D</v>
      </c>
      <c r="AE922" s="166">
        <f>Industrias!S925</f>
        <v>0</v>
      </c>
      <c r="AF922" s="167" cm="1">
        <f t="array" ref="AF922">NoteEcolo(U922)</f>
        <v>0</v>
      </c>
      <c r="AG922" s="167">
        <f>PI()*(Trees[[#This Row],[Diam]]/2)^2</f>
        <v>0</v>
      </c>
      <c r="AH922" s="167">
        <f>IF(ISNA(IF(VLOOKUP(Trees[[#This Row],[Arbol]],Equipos!C:F, 2, FALSE)="Cortar",1,0)),0, IF(VLOOKUP(Trees[[#This Row],[Arbol]],Equipos!C:F, 2, FALSE)="Cortar",1,0))</f>
        <v>0</v>
      </c>
      <c r="AI922" s="167">
        <f t="array" aca="1" ref="AI922" ca="1">SUM(1*(NumCoupes=B922))</f>
        <v>2</v>
      </c>
    </row>
    <row r="923" spans="2:35">
      <c r="B923" s="154"/>
      <c r="C923" s="155"/>
      <c r="D923" s="156"/>
      <c r="E923" s="157"/>
      <c r="F923" s="158"/>
      <c r="G923" s="159"/>
      <c r="H923" s="154"/>
      <c r="I923" s="155"/>
      <c r="J923" s="156"/>
      <c r="K923" s="156"/>
      <c r="L923" s="154"/>
      <c r="M923" s="154"/>
      <c r="N923" s="154"/>
      <c r="O923" s="155"/>
      <c r="P923" s="160"/>
      <c r="Q923" s="154"/>
      <c r="R923" s="154"/>
      <c r="S923" s="154"/>
      <c r="T923" s="158"/>
      <c r="U923" s="159"/>
      <c r="V923" s="161"/>
      <c r="W923" s="161"/>
      <c r="X923" s="161"/>
      <c r="Y923" s="161"/>
      <c r="Z923" s="162">
        <f t="shared" si="42"/>
        <v>0</v>
      </c>
      <c r="AA923" s="163">
        <f t="shared" si="43"/>
        <v>0</v>
      </c>
      <c r="AB923" s="431">
        <f>(3.14/4)*(Trees[[#This Row],[Diam]]/100)^2</f>
        <v>0</v>
      </c>
      <c r="AC923" s="164">
        <f>Trees[[#This Row],[Volumen]]</f>
        <v>0</v>
      </c>
      <c r="AD923" s="165" t="str">
        <f t="shared" si="44"/>
        <v>D</v>
      </c>
      <c r="AE923" s="166">
        <f>Industrias!S926</f>
        <v>0</v>
      </c>
      <c r="AF923" s="167" cm="1">
        <f t="array" ref="AF923">NoteEcolo(U923)</f>
        <v>0</v>
      </c>
      <c r="AG923" s="167">
        <f>PI()*(Trees[[#This Row],[Diam]]/2)^2</f>
        <v>0</v>
      </c>
      <c r="AH923" s="167">
        <f>IF(ISNA(IF(VLOOKUP(Trees[[#This Row],[Arbol]],Equipos!C:F, 2, FALSE)="Cortar",1,0)),0, IF(VLOOKUP(Trees[[#This Row],[Arbol]],Equipos!C:F, 2, FALSE)="Cortar",1,0))</f>
        <v>0</v>
      </c>
      <c r="AI923" s="167">
        <f t="array" aca="1" ref="AI923" ca="1">SUM(1*(NumCoupes=B923))</f>
        <v>2</v>
      </c>
    </row>
    <row r="924" spans="2:35">
      <c r="B924" s="154"/>
      <c r="C924" s="155"/>
      <c r="D924" s="156"/>
      <c r="E924" s="157"/>
      <c r="F924" s="158"/>
      <c r="G924" s="159"/>
      <c r="H924" s="154"/>
      <c r="I924" s="155"/>
      <c r="J924" s="156"/>
      <c r="K924" s="156"/>
      <c r="L924" s="154"/>
      <c r="M924" s="154"/>
      <c r="N924" s="154"/>
      <c r="O924" s="155"/>
      <c r="P924" s="160"/>
      <c r="Q924" s="154"/>
      <c r="R924" s="154"/>
      <c r="S924" s="154"/>
      <c r="T924" s="158"/>
      <c r="U924" s="159"/>
      <c r="V924" s="161"/>
      <c r="W924" s="161"/>
      <c r="X924" s="161"/>
      <c r="Y924" s="161"/>
      <c r="Z924" s="162">
        <f t="shared" si="42"/>
        <v>0</v>
      </c>
      <c r="AA924" s="163">
        <f t="shared" si="43"/>
        <v>0</v>
      </c>
      <c r="AB924" s="431">
        <f>(3.14/4)*(Trees[[#This Row],[Diam]]/100)^2</f>
        <v>0</v>
      </c>
      <c r="AC924" s="164">
        <f>Trees[[#This Row],[Volumen]]</f>
        <v>0</v>
      </c>
      <c r="AD924" s="165" t="str">
        <f t="shared" si="44"/>
        <v>D</v>
      </c>
      <c r="AE924" s="166">
        <f>Industrias!S927</f>
        <v>0</v>
      </c>
      <c r="AF924" s="167" cm="1">
        <f t="array" ref="AF924">NoteEcolo(U924)</f>
        <v>0</v>
      </c>
      <c r="AG924" s="167">
        <f>PI()*(Trees[[#This Row],[Diam]]/2)^2</f>
        <v>0</v>
      </c>
      <c r="AH924" s="167">
        <f>IF(ISNA(IF(VLOOKUP(Trees[[#This Row],[Arbol]],Equipos!C:F, 2, FALSE)="Cortar",1,0)),0, IF(VLOOKUP(Trees[[#This Row],[Arbol]],Equipos!C:F, 2, FALSE)="Cortar",1,0))</f>
        <v>0</v>
      </c>
      <c r="AI924" s="167">
        <f t="array" aca="1" ref="AI924" ca="1">SUM(1*(NumCoupes=B924))</f>
        <v>2</v>
      </c>
    </row>
    <row r="925" spans="2:35">
      <c r="B925" s="154"/>
      <c r="C925" s="155"/>
      <c r="D925" s="156"/>
      <c r="E925" s="157"/>
      <c r="F925" s="158"/>
      <c r="G925" s="159"/>
      <c r="H925" s="154"/>
      <c r="I925" s="155"/>
      <c r="J925" s="156"/>
      <c r="K925" s="156"/>
      <c r="L925" s="154"/>
      <c r="M925" s="154"/>
      <c r="N925" s="154"/>
      <c r="O925" s="155"/>
      <c r="P925" s="160"/>
      <c r="Q925" s="154"/>
      <c r="R925" s="154"/>
      <c r="S925" s="154"/>
      <c r="T925" s="158"/>
      <c r="U925" s="159"/>
      <c r="V925" s="161"/>
      <c r="W925" s="161"/>
      <c r="X925" s="161"/>
      <c r="Y925" s="161"/>
      <c r="Z925" s="162">
        <f t="shared" si="42"/>
        <v>0</v>
      </c>
      <c r="AA925" s="163">
        <f t="shared" si="43"/>
        <v>0</v>
      </c>
      <c r="AB925" s="431">
        <f>(3.14/4)*(Trees[[#This Row],[Diam]]/100)^2</f>
        <v>0</v>
      </c>
      <c r="AC925" s="164">
        <f>Trees[[#This Row],[Volumen]]</f>
        <v>0</v>
      </c>
      <c r="AD925" s="165" t="str">
        <f t="shared" si="44"/>
        <v>D</v>
      </c>
      <c r="AE925" s="166">
        <f>Industrias!S928</f>
        <v>0</v>
      </c>
      <c r="AF925" s="167" cm="1">
        <f t="array" ref="AF925">NoteEcolo(U925)</f>
        <v>0</v>
      </c>
      <c r="AG925" s="167">
        <f>PI()*(Trees[[#This Row],[Diam]]/2)^2</f>
        <v>0</v>
      </c>
      <c r="AH925" s="167">
        <f>IF(ISNA(IF(VLOOKUP(Trees[[#This Row],[Arbol]],Equipos!C:F, 2, FALSE)="Cortar",1,0)),0, IF(VLOOKUP(Trees[[#This Row],[Arbol]],Equipos!C:F, 2, FALSE)="Cortar",1,0))</f>
        <v>0</v>
      </c>
      <c r="AI925" s="167">
        <f t="array" aca="1" ref="AI925" ca="1">SUM(1*(NumCoupes=B925))</f>
        <v>2</v>
      </c>
    </row>
    <row r="926" spans="2:35">
      <c r="B926" s="154"/>
      <c r="C926" s="155"/>
      <c r="D926" s="156"/>
      <c r="E926" s="157"/>
      <c r="F926" s="158"/>
      <c r="G926" s="159"/>
      <c r="H926" s="154"/>
      <c r="I926" s="155"/>
      <c r="J926" s="156"/>
      <c r="K926" s="156"/>
      <c r="L926" s="154"/>
      <c r="M926" s="154"/>
      <c r="N926" s="154"/>
      <c r="O926" s="155"/>
      <c r="P926" s="160"/>
      <c r="Q926" s="154"/>
      <c r="R926" s="154"/>
      <c r="S926" s="154"/>
      <c r="T926" s="158"/>
      <c r="U926" s="159"/>
      <c r="V926" s="161"/>
      <c r="W926" s="161"/>
      <c r="X926" s="161"/>
      <c r="Y926" s="161"/>
      <c r="Z926" s="162">
        <f t="shared" si="42"/>
        <v>0</v>
      </c>
      <c r="AA926" s="163">
        <f t="shared" si="43"/>
        <v>0</v>
      </c>
      <c r="AB926" s="431">
        <f>(3.14/4)*(Trees[[#This Row],[Diam]]/100)^2</f>
        <v>0</v>
      </c>
      <c r="AC926" s="164">
        <f>Trees[[#This Row],[Volumen]]</f>
        <v>0</v>
      </c>
      <c r="AD926" s="165" t="str">
        <f t="shared" si="44"/>
        <v>D</v>
      </c>
      <c r="AE926" s="166">
        <f>Industrias!S929</f>
        <v>0</v>
      </c>
      <c r="AF926" s="167" cm="1">
        <f t="array" ref="AF926">NoteEcolo(U926)</f>
        <v>0</v>
      </c>
      <c r="AG926" s="167">
        <f>PI()*(Trees[[#This Row],[Diam]]/2)^2</f>
        <v>0</v>
      </c>
      <c r="AH926" s="167">
        <f>IF(ISNA(IF(VLOOKUP(Trees[[#This Row],[Arbol]],Equipos!C:F, 2, FALSE)="Cortar",1,0)),0, IF(VLOOKUP(Trees[[#This Row],[Arbol]],Equipos!C:F, 2, FALSE)="Cortar",1,0))</f>
        <v>0</v>
      </c>
      <c r="AI926" s="167">
        <f t="array" aca="1" ref="AI926" ca="1">SUM(1*(NumCoupes=B926))</f>
        <v>2</v>
      </c>
    </row>
    <row r="927" spans="2:35">
      <c r="B927" s="154"/>
      <c r="C927" s="155"/>
      <c r="D927" s="156"/>
      <c r="E927" s="157"/>
      <c r="F927" s="158"/>
      <c r="G927" s="159"/>
      <c r="H927" s="154"/>
      <c r="I927" s="155"/>
      <c r="J927" s="156"/>
      <c r="K927" s="156"/>
      <c r="L927" s="154"/>
      <c r="M927" s="154"/>
      <c r="N927" s="154"/>
      <c r="O927" s="155"/>
      <c r="P927" s="160"/>
      <c r="Q927" s="154"/>
      <c r="R927" s="154"/>
      <c r="S927" s="154"/>
      <c r="T927" s="158"/>
      <c r="U927" s="159"/>
      <c r="V927" s="161"/>
      <c r="W927" s="161"/>
      <c r="X927" s="161"/>
      <c r="Y927" s="161"/>
      <c r="Z927" s="162">
        <f t="shared" si="42"/>
        <v>0</v>
      </c>
      <c r="AA927" s="163">
        <f t="shared" si="43"/>
        <v>0</v>
      </c>
      <c r="AB927" s="431">
        <f>(3.14/4)*(Trees[[#This Row],[Diam]]/100)^2</f>
        <v>0</v>
      </c>
      <c r="AC927" s="164">
        <f>Trees[[#This Row],[Volumen]]</f>
        <v>0</v>
      </c>
      <c r="AD927" s="165" t="str">
        <f t="shared" si="44"/>
        <v>D</v>
      </c>
      <c r="AE927" s="166">
        <f>Industrias!S930</f>
        <v>0</v>
      </c>
      <c r="AF927" s="167" cm="1">
        <f t="array" ref="AF927">NoteEcolo(U927)</f>
        <v>0</v>
      </c>
      <c r="AG927" s="167">
        <f>PI()*(Trees[[#This Row],[Diam]]/2)^2</f>
        <v>0</v>
      </c>
      <c r="AH927" s="167">
        <f>IF(ISNA(IF(VLOOKUP(Trees[[#This Row],[Arbol]],Equipos!C:F, 2, FALSE)="Cortar",1,0)),0, IF(VLOOKUP(Trees[[#This Row],[Arbol]],Equipos!C:F, 2, FALSE)="Cortar",1,0))</f>
        <v>0</v>
      </c>
      <c r="AI927" s="167">
        <f t="array" aca="1" ref="AI927" ca="1">SUM(1*(NumCoupes=B927))</f>
        <v>2</v>
      </c>
    </row>
    <row r="928" spans="2:35">
      <c r="B928" s="154"/>
      <c r="C928" s="155"/>
      <c r="D928" s="156"/>
      <c r="E928" s="157"/>
      <c r="F928" s="158"/>
      <c r="G928" s="159"/>
      <c r="H928" s="154"/>
      <c r="I928" s="155"/>
      <c r="J928" s="156"/>
      <c r="K928" s="156"/>
      <c r="L928" s="154"/>
      <c r="M928" s="154"/>
      <c r="N928" s="154"/>
      <c r="O928" s="155"/>
      <c r="P928" s="160"/>
      <c r="Q928" s="154"/>
      <c r="R928" s="154"/>
      <c r="S928" s="154"/>
      <c r="T928" s="158"/>
      <c r="U928" s="159"/>
      <c r="V928" s="161"/>
      <c r="W928" s="161"/>
      <c r="X928" s="161"/>
      <c r="Y928" s="161"/>
      <c r="Z928" s="162">
        <f t="shared" si="42"/>
        <v>0</v>
      </c>
      <c r="AA928" s="163">
        <f t="shared" si="43"/>
        <v>0</v>
      </c>
      <c r="AB928" s="431">
        <f>(3.14/4)*(Trees[[#This Row],[Diam]]/100)^2</f>
        <v>0</v>
      </c>
      <c r="AC928" s="164">
        <f>Trees[[#This Row],[Volumen]]</f>
        <v>0</v>
      </c>
      <c r="AD928" s="165" t="str">
        <f t="shared" si="44"/>
        <v>D</v>
      </c>
      <c r="AE928" s="166">
        <f>Industrias!S931</f>
        <v>0</v>
      </c>
      <c r="AF928" s="167" cm="1">
        <f t="array" ref="AF928">NoteEcolo(U928)</f>
        <v>0</v>
      </c>
      <c r="AG928" s="167">
        <f>PI()*(Trees[[#This Row],[Diam]]/2)^2</f>
        <v>0</v>
      </c>
      <c r="AH928" s="167">
        <f>IF(ISNA(IF(VLOOKUP(Trees[[#This Row],[Arbol]],Equipos!C:F, 2, FALSE)="Cortar",1,0)),0, IF(VLOOKUP(Trees[[#This Row],[Arbol]],Equipos!C:F, 2, FALSE)="Cortar",1,0))</f>
        <v>0</v>
      </c>
      <c r="AI928" s="167">
        <f t="array" aca="1" ref="AI928" ca="1">SUM(1*(NumCoupes=B928))</f>
        <v>2</v>
      </c>
    </row>
    <row r="929" spans="2:35">
      <c r="B929" s="154"/>
      <c r="C929" s="155"/>
      <c r="D929" s="156"/>
      <c r="E929" s="157"/>
      <c r="F929" s="158"/>
      <c r="G929" s="159"/>
      <c r="H929" s="154"/>
      <c r="I929" s="155"/>
      <c r="J929" s="156"/>
      <c r="K929" s="156"/>
      <c r="L929" s="154"/>
      <c r="M929" s="154"/>
      <c r="N929" s="154"/>
      <c r="O929" s="155"/>
      <c r="P929" s="160"/>
      <c r="Q929" s="154"/>
      <c r="R929" s="154"/>
      <c r="S929" s="154"/>
      <c r="T929" s="158"/>
      <c r="U929" s="159"/>
      <c r="V929" s="161"/>
      <c r="W929" s="161"/>
      <c r="X929" s="161"/>
      <c r="Y929" s="161"/>
      <c r="Z929" s="162">
        <f t="shared" si="42"/>
        <v>0</v>
      </c>
      <c r="AA929" s="163">
        <f t="shared" si="43"/>
        <v>0</v>
      </c>
      <c r="AB929" s="431">
        <f>(3.14/4)*(Trees[[#This Row],[Diam]]/100)^2</f>
        <v>0</v>
      </c>
      <c r="AC929" s="164">
        <f>Trees[[#This Row],[Volumen]]</f>
        <v>0</v>
      </c>
      <c r="AD929" s="165" t="str">
        <f t="shared" si="44"/>
        <v>D</v>
      </c>
      <c r="AE929" s="166">
        <f>Industrias!S932</f>
        <v>0</v>
      </c>
      <c r="AF929" s="167" cm="1">
        <f t="array" ref="AF929">NoteEcolo(U929)</f>
        <v>0</v>
      </c>
      <c r="AG929" s="167">
        <f>PI()*(Trees[[#This Row],[Diam]]/2)^2</f>
        <v>0</v>
      </c>
      <c r="AH929" s="167">
        <f>IF(ISNA(IF(VLOOKUP(Trees[[#This Row],[Arbol]],Equipos!C:F, 2, FALSE)="Cortar",1,0)),0, IF(VLOOKUP(Trees[[#This Row],[Arbol]],Equipos!C:F, 2, FALSE)="Cortar",1,0))</f>
        <v>0</v>
      </c>
      <c r="AI929" s="167">
        <f t="array" aca="1" ref="AI929" ca="1">SUM(1*(NumCoupes=B929))</f>
        <v>2</v>
      </c>
    </row>
    <row r="930" spans="2:35">
      <c r="B930" s="154"/>
      <c r="C930" s="155"/>
      <c r="D930" s="156"/>
      <c r="E930" s="157"/>
      <c r="F930" s="158"/>
      <c r="G930" s="159"/>
      <c r="H930" s="154"/>
      <c r="I930" s="155"/>
      <c r="J930" s="156"/>
      <c r="K930" s="156"/>
      <c r="L930" s="154"/>
      <c r="M930" s="154"/>
      <c r="N930" s="154"/>
      <c r="O930" s="155"/>
      <c r="P930" s="160"/>
      <c r="Q930" s="154"/>
      <c r="R930" s="154"/>
      <c r="S930" s="154"/>
      <c r="T930" s="158"/>
      <c r="U930" s="159"/>
      <c r="V930" s="161"/>
      <c r="W930" s="161"/>
      <c r="X930" s="161"/>
      <c r="Y930" s="161"/>
      <c r="Z930" s="162">
        <f t="shared" si="42"/>
        <v>0</v>
      </c>
      <c r="AA930" s="163">
        <f t="shared" si="43"/>
        <v>0</v>
      </c>
      <c r="AB930" s="431">
        <f>(3.14/4)*(Trees[[#This Row],[Diam]]/100)^2</f>
        <v>0</v>
      </c>
      <c r="AC930" s="164">
        <f>Trees[[#This Row],[Volumen]]</f>
        <v>0</v>
      </c>
      <c r="AD930" s="165" t="str">
        <f t="shared" si="44"/>
        <v>D</v>
      </c>
      <c r="AE930" s="166">
        <f>Industrias!S933</f>
        <v>0</v>
      </c>
      <c r="AF930" s="167" cm="1">
        <f t="array" ref="AF930">NoteEcolo(U930)</f>
        <v>0</v>
      </c>
      <c r="AG930" s="167">
        <f>PI()*(Trees[[#This Row],[Diam]]/2)^2</f>
        <v>0</v>
      </c>
      <c r="AH930" s="167">
        <f>IF(ISNA(IF(VLOOKUP(Trees[[#This Row],[Arbol]],Equipos!C:F, 2, FALSE)="Cortar",1,0)),0, IF(VLOOKUP(Trees[[#This Row],[Arbol]],Equipos!C:F, 2, FALSE)="Cortar",1,0))</f>
        <v>0</v>
      </c>
      <c r="AI930" s="167">
        <f t="array" aca="1" ref="AI930" ca="1">SUM(1*(NumCoupes=B930))</f>
        <v>2</v>
      </c>
    </row>
    <row r="931" spans="2:35">
      <c r="B931" s="154"/>
      <c r="C931" s="155"/>
      <c r="D931" s="156"/>
      <c r="E931" s="157"/>
      <c r="F931" s="158"/>
      <c r="G931" s="159"/>
      <c r="H931" s="154"/>
      <c r="I931" s="155"/>
      <c r="J931" s="156"/>
      <c r="K931" s="156"/>
      <c r="L931" s="154"/>
      <c r="M931" s="154"/>
      <c r="N931" s="154"/>
      <c r="O931" s="155"/>
      <c r="P931" s="160"/>
      <c r="Q931" s="154"/>
      <c r="R931" s="154"/>
      <c r="S931" s="154"/>
      <c r="T931" s="158"/>
      <c r="U931" s="159"/>
      <c r="V931" s="161"/>
      <c r="W931" s="161"/>
      <c r="X931" s="161"/>
      <c r="Y931" s="161"/>
      <c r="Z931" s="162">
        <f t="shared" si="42"/>
        <v>0</v>
      </c>
      <c r="AA931" s="163">
        <f t="shared" si="43"/>
        <v>0</v>
      </c>
      <c r="AB931" s="431">
        <f>(3.14/4)*(Trees[[#This Row],[Diam]]/100)^2</f>
        <v>0</v>
      </c>
      <c r="AC931" s="164">
        <f>Trees[[#This Row],[Volumen]]</f>
        <v>0</v>
      </c>
      <c r="AD931" s="165" t="str">
        <f t="shared" si="44"/>
        <v>D</v>
      </c>
      <c r="AE931" s="166">
        <f>Industrias!S934</f>
        <v>0</v>
      </c>
      <c r="AF931" s="167" cm="1">
        <f t="array" ref="AF931">NoteEcolo(U931)</f>
        <v>0</v>
      </c>
      <c r="AG931" s="167">
        <f>PI()*(Trees[[#This Row],[Diam]]/2)^2</f>
        <v>0</v>
      </c>
      <c r="AH931" s="167">
        <f>IF(ISNA(IF(VLOOKUP(Trees[[#This Row],[Arbol]],Equipos!C:F, 2, FALSE)="Cortar",1,0)),0, IF(VLOOKUP(Trees[[#This Row],[Arbol]],Equipos!C:F, 2, FALSE)="Cortar",1,0))</f>
        <v>0</v>
      </c>
      <c r="AI931" s="167">
        <f t="array" aca="1" ref="AI931" ca="1">SUM(1*(NumCoupes=B931))</f>
        <v>2</v>
      </c>
    </row>
    <row r="932" spans="2:35">
      <c r="B932" s="154"/>
      <c r="C932" s="155"/>
      <c r="D932" s="156"/>
      <c r="E932" s="157"/>
      <c r="F932" s="158"/>
      <c r="G932" s="159"/>
      <c r="H932" s="154"/>
      <c r="I932" s="155"/>
      <c r="J932" s="156"/>
      <c r="K932" s="156"/>
      <c r="L932" s="154"/>
      <c r="M932" s="154"/>
      <c r="N932" s="154"/>
      <c r="O932" s="155"/>
      <c r="P932" s="160"/>
      <c r="Q932" s="154"/>
      <c r="R932" s="154"/>
      <c r="S932" s="154"/>
      <c r="T932" s="158"/>
      <c r="U932" s="159"/>
      <c r="V932" s="161"/>
      <c r="W932" s="161"/>
      <c r="X932" s="161"/>
      <c r="Y932" s="161"/>
      <c r="Z932" s="162">
        <f t="shared" si="42"/>
        <v>0</v>
      </c>
      <c r="AA932" s="163">
        <f t="shared" si="43"/>
        <v>0</v>
      </c>
      <c r="AB932" s="431">
        <f>(3.14/4)*(Trees[[#This Row],[Diam]]/100)^2</f>
        <v>0</v>
      </c>
      <c r="AC932" s="164">
        <f>Trees[[#This Row],[Volumen]]</f>
        <v>0</v>
      </c>
      <c r="AD932" s="165" t="str">
        <f t="shared" si="44"/>
        <v>D</v>
      </c>
      <c r="AE932" s="166">
        <f>Industrias!S935</f>
        <v>0</v>
      </c>
      <c r="AF932" s="167" cm="1">
        <f t="array" ref="AF932">NoteEcolo(U932)</f>
        <v>0</v>
      </c>
      <c r="AG932" s="167">
        <f>PI()*(Trees[[#This Row],[Diam]]/2)^2</f>
        <v>0</v>
      </c>
      <c r="AH932" s="167">
        <f>IF(ISNA(IF(VLOOKUP(Trees[[#This Row],[Arbol]],Equipos!C:F, 2, FALSE)="Cortar",1,0)),0, IF(VLOOKUP(Trees[[#This Row],[Arbol]],Equipos!C:F, 2, FALSE)="Cortar",1,0))</f>
        <v>0</v>
      </c>
      <c r="AI932" s="167">
        <f t="array" aca="1" ref="AI932" ca="1">SUM(1*(NumCoupes=B932))</f>
        <v>2</v>
      </c>
    </row>
    <row r="933" spans="2:35">
      <c r="B933" s="154"/>
      <c r="C933" s="155"/>
      <c r="D933" s="156"/>
      <c r="E933" s="157"/>
      <c r="F933" s="158"/>
      <c r="G933" s="159"/>
      <c r="H933" s="154"/>
      <c r="I933" s="155"/>
      <c r="J933" s="156"/>
      <c r="K933" s="156"/>
      <c r="L933" s="154"/>
      <c r="M933" s="154"/>
      <c r="N933" s="154"/>
      <c r="O933" s="155"/>
      <c r="P933" s="160"/>
      <c r="Q933" s="154"/>
      <c r="R933" s="154"/>
      <c r="S933" s="154"/>
      <c r="T933" s="158"/>
      <c r="U933" s="159"/>
      <c r="V933" s="161"/>
      <c r="W933" s="161"/>
      <c r="X933" s="161"/>
      <c r="Y933" s="161"/>
      <c r="Z933" s="162">
        <f t="shared" si="42"/>
        <v>0</v>
      </c>
      <c r="AA933" s="163">
        <f t="shared" si="43"/>
        <v>0</v>
      </c>
      <c r="AB933" s="431">
        <f>(3.14/4)*(Trees[[#This Row],[Diam]]/100)^2</f>
        <v>0</v>
      </c>
      <c r="AC933" s="164">
        <f>Trees[[#This Row],[Volumen]]</f>
        <v>0</v>
      </c>
      <c r="AD933" s="165" t="str">
        <f t="shared" si="44"/>
        <v>D</v>
      </c>
      <c r="AE933" s="166">
        <f>Industrias!S936</f>
        <v>0</v>
      </c>
      <c r="AF933" s="167" cm="1">
        <f t="array" ref="AF933">NoteEcolo(U933)</f>
        <v>0</v>
      </c>
      <c r="AG933" s="167">
        <f>PI()*(Trees[[#This Row],[Diam]]/2)^2</f>
        <v>0</v>
      </c>
      <c r="AH933" s="167">
        <f>IF(ISNA(IF(VLOOKUP(Trees[[#This Row],[Arbol]],Equipos!C:F, 2, FALSE)="Cortar",1,0)),0, IF(VLOOKUP(Trees[[#This Row],[Arbol]],Equipos!C:F, 2, FALSE)="Cortar",1,0))</f>
        <v>0</v>
      </c>
      <c r="AI933" s="167">
        <f t="array" aca="1" ref="AI933" ca="1">SUM(1*(NumCoupes=B933))</f>
        <v>2</v>
      </c>
    </row>
    <row r="934" spans="2:35">
      <c r="B934" s="154"/>
      <c r="C934" s="155"/>
      <c r="D934" s="156"/>
      <c r="E934" s="157"/>
      <c r="F934" s="158"/>
      <c r="G934" s="159"/>
      <c r="H934" s="154"/>
      <c r="I934" s="155"/>
      <c r="J934" s="156"/>
      <c r="K934" s="156"/>
      <c r="L934" s="154"/>
      <c r="M934" s="154"/>
      <c r="N934" s="154"/>
      <c r="O934" s="155"/>
      <c r="P934" s="160"/>
      <c r="Q934" s="154"/>
      <c r="R934" s="154"/>
      <c r="S934" s="154"/>
      <c r="T934" s="158"/>
      <c r="U934" s="159"/>
      <c r="V934" s="161"/>
      <c r="W934" s="161"/>
      <c r="X934" s="161"/>
      <c r="Y934" s="161"/>
      <c r="Z934" s="162">
        <f t="shared" si="42"/>
        <v>0</v>
      </c>
      <c r="AA934" s="163">
        <f t="shared" si="43"/>
        <v>0</v>
      </c>
      <c r="AB934" s="431">
        <f>(3.14/4)*(Trees[[#This Row],[Diam]]/100)^2</f>
        <v>0</v>
      </c>
      <c r="AC934" s="164">
        <f>Trees[[#This Row],[Volumen]]</f>
        <v>0</v>
      </c>
      <c r="AD934" s="165" t="str">
        <f t="shared" si="44"/>
        <v>D</v>
      </c>
      <c r="AE934" s="166">
        <f>Industrias!S937</f>
        <v>0</v>
      </c>
      <c r="AF934" s="167" cm="1">
        <f t="array" ref="AF934">NoteEcolo(U934)</f>
        <v>0</v>
      </c>
      <c r="AG934" s="167">
        <f>PI()*(Trees[[#This Row],[Diam]]/2)^2</f>
        <v>0</v>
      </c>
      <c r="AH934" s="167">
        <f>IF(ISNA(IF(VLOOKUP(Trees[[#This Row],[Arbol]],Equipos!C:F, 2, FALSE)="Cortar",1,0)),0, IF(VLOOKUP(Trees[[#This Row],[Arbol]],Equipos!C:F, 2, FALSE)="Cortar",1,0))</f>
        <v>0</v>
      </c>
      <c r="AI934" s="167">
        <f t="array" aca="1" ref="AI934" ca="1">SUM(1*(NumCoupes=B934))</f>
        <v>2</v>
      </c>
    </row>
    <row r="935" spans="2:35">
      <c r="B935" s="154"/>
      <c r="C935" s="155"/>
      <c r="D935" s="156"/>
      <c r="E935" s="157"/>
      <c r="F935" s="158"/>
      <c r="G935" s="159"/>
      <c r="H935" s="154"/>
      <c r="I935" s="155"/>
      <c r="J935" s="156"/>
      <c r="K935" s="156"/>
      <c r="L935" s="154"/>
      <c r="M935" s="154"/>
      <c r="N935" s="154"/>
      <c r="O935" s="155"/>
      <c r="P935" s="160"/>
      <c r="Q935" s="154"/>
      <c r="R935" s="154"/>
      <c r="S935" s="154"/>
      <c r="T935" s="158"/>
      <c r="U935" s="159"/>
      <c r="V935" s="161"/>
      <c r="W935" s="161"/>
      <c r="X935" s="161"/>
      <c r="Y935" s="161"/>
      <c r="Z935" s="162">
        <f t="shared" si="42"/>
        <v>0</v>
      </c>
      <c r="AA935" s="163">
        <f t="shared" si="43"/>
        <v>0</v>
      </c>
      <c r="AB935" s="431">
        <f>(3.14/4)*(Trees[[#This Row],[Diam]]/100)^2</f>
        <v>0</v>
      </c>
      <c r="AC935" s="164">
        <f>Trees[[#This Row],[Volumen]]</f>
        <v>0</v>
      </c>
      <c r="AD935" s="165" t="str">
        <f t="shared" si="44"/>
        <v>D</v>
      </c>
      <c r="AE935" s="166">
        <f>Industrias!S938</f>
        <v>0</v>
      </c>
      <c r="AF935" s="167" cm="1">
        <f t="array" ref="AF935">NoteEcolo(U935)</f>
        <v>0</v>
      </c>
      <c r="AG935" s="167">
        <f>PI()*(Trees[[#This Row],[Diam]]/2)^2</f>
        <v>0</v>
      </c>
      <c r="AH935" s="167">
        <f>IF(ISNA(IF(VLOOKUP(Trees[[#This Row],[Arbol]],Equipos!C:F, 2, FALSE)="Cortar",1,0)),0, IF(VLOOKUP(Trees[[#This Row],[Arbol]],Equipos!C:F, 2, FALSE)="Cortar",1,0))</f>
        <v>0</v>
      </c>
      <c r="AI935" s="167">
        <f t="array" aca="1" ref="AI935" ca="1">SUM(1*(NumCoupes=B935))</f>
        <v>2</v>
      </c>
    </row>
    <row r="936" spans="2:35">
      <c r="B936" s="154"/>
      <c r="C936" s="155"/>
      <c r="D936" s="156"/>
      <c r="E936" s="157"/>
      <c r="F936" s="158"/>
      <c r="G936" s="159"/>
      <c r="H936" s="154"/>
      <c r="I936" s="155"/>
      <c r="J936" s="156"/>
      <c r="K936" s="156"/>
      <c r="L936" s="154"/>
      <c r="M936" s="154"/>
      <c r="N936" s="154"/>
      <c r="O936" s="155"/>
      <c r="P936" s="160"/>
      <c r="Q936" s="154"/>
      <c r="R936" s="154"/>
      <c r="S936" s="154"/>
      <c r="T936" s="158"/>
      <c r="U936" s="159"/>
      <c r="V936" s="161"/>
      <c r="W936" s="161"/>
      <c r="X936" s="161"/>
      <c r="Y936" s="161"/>
      <c r="Z936" s="162">
        <f t="shared" si="42"/>
        <v>0</v>
      </c>
      <c r="AA936" s="163">
        <f t="shared" si="43"/>
        <v>0</v>
      </c>
      <c r="AB936" s="431">
        <f>(3.14/4)*(Trees[[#This Row],[Diam]]/100)^2</f>
        <v>0</v>
      </c>
      <c r="AC936" s="164">
        <f>Trees[[#This Row],[Volumen]]</f>
        <v>0</v>
      </c>
      <c r="AD936" s="165" t="str">
        <f t="shared" si="44"/>
        <v>D</v>
      </c>
      <c r="AE936" s="166">
        <f>Industrias!S939</f>
        <v>0</v>
      </c>
      <c r="AF936" s="167" cm="1">
        <f t="array" ref="AF936">NoteEcolo(U936)</f>
        <v>0</v>
      </c>
      <c r="AG936" s="167">
        <f>PI()*(Trees[[#This Row],[Diam]]/2)^2</f>
        <v>0</v>
      </c>
      <c r="AH936" s="167">
        <f>IF(ISNA(IF(VLOOKUP(Trees[[#This Row],[Arbol]],Equipos!C:F, 2, FALSE)="Cortar",1,0)),0, IF(VLOOKUP(Trees[[#This Row],[Arbol]],Equipos!C:F, 2, FALSE)="Cortar",1,0))</f>
        <v>0</v>
      </c>
      <c r="AI936" s="167">
        <f t="array" aca="1" ref="AI936" ca="1">SUM(1*(NumCoupes=B936))</f>
        <v>2</v>
      </c>
    </row>
    <row r="937" spans="2:35">
      <c r="B937" s="154"/>
      <c r="C937" s="155"/>
      <c r="D937" s="156"/>
      <c r="E937" s="157"/>
      <c r="F937" s="158"/>
      <c r="G937" s="159"/>
      <c r="H937" s="154"/>
      <c r="I937" s="155"/>
      <c r="J937" s="156"/>
      <c r="K937" s="156"/>
      <c r="L937" s="154"/>
      <c r="M937" s="154"/>
      <c r="N937" s="154"/>
      <c r="O937" s="155"/>
      <c r="P937" s="160"/>
      <c r="Q937" s="154"/>
      <c r="R937" s="154"/>
      <c r="S937" s="154"/>
      <c r="T937" s="158"/>
      <c r="U937" s="159"/>
      <c r="V937" s="161"/>
      <c r="W937" s="161"/>
      <c r="X937" s="161"/>
      <c r="Y937" s="161"/>
      <c r="Z937" s="162">
        <f t="shared" si="42"/>
        <v>0</v>
      </c>
      <c r="AA937" s="163">
        <f t="shared" si="43"/>
        <v>0</v>
      </c>
      <c r="AB937" s="431">
        <f>(3.14/4)*(Trees[[#This Row],[Diam]]/100)^2</f>
        <v>0</v>
      </c>
      <c r="AC937" s="164">
        <f>Trees[[#This Row],[Volumen]]</f>
        <v>0</v>
      </c>
      <c r="AD937" s="165" t="str">
        <f t="shared" si="44"/>
        <v>D</v>
      </c>
      <c r="AE937" s="166">
        <f>Industrias!S940</f>
        <v>0</v>
      </c>
      <c r="AF937" s="167" cm="1">
        <f t="array" ref="AF937">NoteEcolo(U937)</f>
        <v>0</v>
      </c>
      <c r="AG937" s="167">
        <f>PI()*(Trees[[#This Row],[Diam]]/2)^2</f>
        <v>0</v>
      </c>
      <c r="AH937" s="167">
        <f>IF(ISNA(IF(VLOOKUP(Trees[[#This Row],[Arbol]],Equipos!C:F, 2, FALSE)="Cortar",1,0)),0, IF(VLOOKUP(Trees[[#This Row],[Arbol]],Equipos!C:F, 2, FALSE)="Cortar",1,0))</f>
        <v>0</v>
      </c>
      <c r="AI937" s="167">
        <f t="array" aca="1" ref="AI937" ca="1">SUM(1*(NumCoupes=B937))</f>
        <v>2</v>
      </c>
    </row>
    <row r="938" spans="2:35">
      <c r="B938" s="154"/>
      <c r="C938" s="155"/>
      <c r="D938" s="156"/>
      <c r="E938" s="157"/>
      <c r="F938" s="158"/>
      <c r="G938" s="159"/>
      <c r="H938" s="154"/>
      <c r="I938" s="155"/>
      <c r="J938" s="156"/>
      <c r="K938" s="156"/>
      <c r="L938" s="154"/>
      <c r="M938" s="154"/>
      <c r="N938" s="154"/>
      <c r="O938" s="155"/>
      <c r="P938" s="160"/>
      <c r="Q938" s="154"/>
      <c r="R938" s="154"/>
      <c r="S938" s="154"/>
      <c r="T938" s="158"/>
      <c r="U938" s="159"/>
      <c r="V938" s="161"/>
      <c r="W938" s="161"/>
      <c r="X938" s="161"/>
      <c r="Y938" s="161"/>
      <c r="Z938" s="162">
        <f t="shared" si="42"/>
        <v>0</v>
      </c>
      <c r="AA938" s="163">
        <f t="shared" si="43"/>
        <v>0</v>
      </c>
      <c r="AB938" s="431">
        <f>(3.14/4)*(Trees[[#This Row],[Diam]]/100)^2</f>
        <v>0</v>
      </c>
      <c r="AC938" s="164">
        <f>Trees[[#This Row],[Volumen]]</f>
        <v>0</v>
      </c>
      <c r="AD938" s="165" t="str">
        <f t="shared" si="44"/>
        <v>D</v>
      </c>
      <c r="AE938" s="166">
        <f>Industrias!S941</f>
        <v>0</v>
      </c>
      <c r="AF938" s="167" cm="1">
        <f t="array" ref="AF938">NoteEcolo(U938)</f>
        <v>0</v>
      </c>
      <c r="AG938" s="167">
        <f>PI()*(Trees[[#This Row],[Diam]]/2)^2</f>
        <v>0</v>
      </c>
      <c r="AH938" s="167">
        <f>IF(ISNA(IF(VLOOKUP(Trees[[#This Row],[Arbol]],Equipos!C:F, 2, FALSE)="Cortar",1,0)),0, IF(VLOOKUP(Trees[[#This Row],[Arbol]],Equipos!C:F, 2, FALSE)="Cortar",1,0))</f>
        <v>0</v>
      </c>
      <c r="AI938" s="167">
        <f t="array" aca="1" ref="AI938" ca="1">SUM(1*(NumCoupes=B938))</f>
        <v>2</v>
      </c>
    </row>
    <row r="939" spans="2:35">
      <c r="B939" s="154"/>
      <c r="C939" s="155"/>
      <c r="D939" s="156"/>
      <c r="E939" s="157"/>
      <c r="F939" s="158"/>
      <c r="G939" s="159"/>
      <c r="H939" s="154"/>
      <c r="I939" s="155"/>
      <c r="J939" s="156"/>
      <c r="K939" s="156"/>
      <c r="L939" s="154"/>
      <c r="M939" s="154"/>
      <c r="N939" s="154"/>
      <c r="O939" s="155"/>
      <c r="P939" s="160"/>
      <c r="Q939" s="154"/>
      <c r="R939" s="154"/>
      <c r="S939" s="154"/>
      <c r="T939" s="158"/>
      <c r="U939" s="159"/>
      <c r="V939" s="161"/>
      <c r="W939" s="161"/>
      <c r="X939" s="161"/>
      <c r="Y939" s="161"/>
      <c r="Z939" s="162">
        <f t="shared" si="42"/>
        <v>0</v>
      </c>
      <c r="AA939" s="163">
        <f t="shared" si="43"/>
        <v>0</v>
      </c>
      <c r="AB939" s="431">
        <f>(3.14/4)*(Trees[[#This Row],[Diam]]/100)^2</f>
        <v>0</v>
      </c>
      <c r="AC939" s="164">
        <f>Trees[[#This Row],[Volumen]]</f>
        <v>0</v>
      </c>
      <c r="AD939" s="165" t="str">
        <f t="shared" si="44"/>
        <v>D</v>
      </c>
      <c r="AE939" s="166">
        <f>Industrias!S942</f>
        <v>0</v>
      </c>
      <c r="AF939" s="167" cm="1">
        <f t="array" ref="AF939">NoteEcolo(U939)</f>
        <v>0</v>
      </c>
      <c r="AG939" s="167">
        <f>PI()*(Trees[[#This Row],[Diam]]/2)^2</f>
        <v>0</v>
      </c>
      <c r="AH939" s="167">
        <f>IF(ISNA(IF(VLOOKUP(Trees[[#This Row],[Arbol]],Equipos!C:F, 2, FALSE)="Cortar",1,0)),0, IF(VLOOKUP(Trees[[#This Row],[Arbol]],Equipos!C:F, 2, FALSE)="Cortar",1,0))</f>
        <v>0</v>
      </c>
      <c r="AI939" s="167">
        <f t="array" aca="1" ref="AI939" ca="1">SUM(1*(NumCoupes=B939))</f>
        <v>2</v>
      </c>
    </row>
    <row r="940" spans="2:35">
      <c r="B940" s="154"/>
      <c r="C940" s="155"/>
      <c r="D940" s="156"/>
      <c r="E940" s="157"/>
      <c r="F940" s="158"/>
      <c r="G940" s="159"/>
      <c r="H940" s="154"/>
      <c r="I940" s="155"/>
      <c r="J940" s="156"/>
      <c r="K940" s="156"/>
      <c r="L940" s="154"/>
      <c r="M940" s="154"/>
      <c r="N940" s="154"/>
      <c r="O940" s="155"/>
      <c r="P940" s="160"/>
      <c r="Q940" s="154"/>
      <c r="R940" s="154"/>
      <c r="S940" s="154"/>
      <c r="T940" s="158"/>
      <c r="U940" s="159"/>
      <c r="V940" s="161"/>
      <c r="W940" s="161"/>
      <c r="X940" s="161"/>
      <c r="Y940" s="161"/>
      <c r="Z940" s="162">
        <f t="shared" si="42"/>
        <v>0</v>
      </c>
      <c r="AA940" s="163">
        <f t="shared" si="43"/>
        <v>0</v>
      </c>
      <c r="AB940" s="431">
        <f>(3.14/4)*(Trees[[#This Row],[Diam]]/100)^2</f>
        <v>0</v>
      </c>
      <c r="AC940" s="164">
        <f>Trees[[#This Row],[Volumen]]</f>
        <v>0</v>
      </c>
      <c r="AD940" s="165" t="str">
        <f t="shared" si="44"/>
        <v>D</v>
      </c>
      <c r="AE940" s="166">
        <f>Industrias!S943</f>
        <v>0</v>
      </c>
      <c r="AF940" s="167" cm="1">
        <f t="array" ref="AF940">NoteEcolo(U940)</f>
        <v>0</v>
      </c>
      <c r="AG940" s="167">
        <f>PI()*(Trees[[#This Row],[Diam]]/2)^2</f>
        <v>0</v>
      </c>
      <c r="AH940" s="167">
        <f>IF(ISNA(IF(VLOOKUP(Trees[[#This Row],[Arbol]],Equipos!C:F, 2, FALSE)="Cortar",1,0)),0, IF(VLOOKUP(Trees[[#This Row],[Arbol]],Equipos!C:F, 2, FALSE)="Cortar",1,0))</f>
        <v>0</v>
      </c>
      <c r="AI940" s="167">
        <f t="array" aca="1" ref="AI940" ca="1">SUM(1*(NumCoupes=B940))</f>
        <v>2</v>
      </c>
    </row>
    <row r="941" spans="2:35">
      <c r="B941" s="154"/>
      <c r="C941" s="155"/>
      <c r="D941" s="156"/>
      <c r="E941" s="157"/>
      <c r="F941" s="158"/>
      <c r="G941" s="159"/>
      <c r="H941" s="154"/>
      <c r="I941" s="155"/>
      <c r="J941" s="156"/>
      <c r="K941" s="156"/>
      <c r="L941" s="154"/>
      <c r="M941" s="154"/>
      <c r="N941" s="154"/>
      <c r="O941" s="155"/>
      <c r="P941" s="160"/>
      <c r="Q941" s="154"/>
      <c r="R941" s="154"/>
      <c r="S941" s="154"/>
      <c r="T941" s="158"/>
      <c r="U941" s="159"/>
      <c r="V941" s="161"/>
      <c r="W941" s="161"/>
      <c r="X941" s="161"/>
      <c r="Y941" s="161"/>
      <c r="Z941" s="162">
        <f t="shared" si="42"/>
        <v>0</v>
      </c>
      <c r="AA941" s="163">
        <f t="shared" si="43"/>
        <v>0</v>
      </c>
      <c r="AB941" s="431">
        <f>(3.14/4)*(Trees[[#This Row],[Diam]]/100)^2</f>
        <v>0</v>
      </c>
      <c r="AC941" s="164">
        <f>Trees[[#This Row],[Volumen]]</f>
        <v>0</v>
      </c>
      <c r="AD941" s="165" t="str">
        <f t="shared" si="44"/>
        <v>D</v>
      </c>
      <c r="AE941" s="166">
        <f>Industrias!S944</f>
        <v>0</v>
      </c>
      <c r="AF941" s="167" cm="1">
        <f t="array" ref="AF941">NoteEcolo(U941)</f>
        <v>0</v>
      </c>
      <c r="AG941" s="167">
        <f>PI()*(Trees[[#This Row],[Diam]]/2)^2</f>
        <v>0</v>
      </c>
      <c r="AH941" s="167">
        <f>IF(ISNA(IF(VLOOKUP(Trees[[#This Row],[Arbol]],Equipos!C:F, 2, FALSE)="Cortar",1,0)),0, IF(VLOOKUP(Trees[[#This Row],[Arbol]],Equipos!C:F, 2, FALSE)="Cortar",1,0))</f>
        <v>0</v>
      </c>
      <c r="AI941" s="167">
        <f t="array" aca="1" ref="AI941" ca="1">SUM(1*(NumCoupes=B941))</f>
        <v>2</v>
      </c>
    </row>
    <row r="942" spans="2:35">
      <c r="B942" s="154"/>
      <c r="C942" s="155"/>
      <c r="D942" s="156"/>
      <c r="E942" s="157"/>
      <c r="F942" s="158"/>
      <c r="G942" s="159"/>
      <c r="H942" s="154"/>
      <c r="I942" s="155"/>
      <c r="J942" s="156"/>
      <c r="K942" s="156"/>
      <c r="L942" s="154"/>
      <c r="M942" s="154"/>
      <c r="N942" s="154"/>
      <c r="O942" s="155"/>
      <c r="P942" s="160"/>
      <c r="Q942" s="154"/>
      <c r="R942" s="154"/>
      <c r="S942" s="154"/>
      <c r="T942" s="158"/>
      <c r="U942" s="159"/>
      <c r="V942" s="161"/>
      <c r="W942" s="161"/>
      <c r="X942" s="161"/>
      <c r="Y942" s="161"/>
      <c r="Z942" s="162">
        <f t="shared" si="42"/>
        <v>0</v>
      </c>
      <c r="AA942" s="163">
        <f t="shared" si="43"/>
        <v>0</v>
      </c>
      <c r="AB942" s="431">
        <f>(3.14/4)*(Trees[[#This Row],[Diam]]/100)^2</f>
        <v>0</v>
      </c>
      <c r="AC942" s="164">
        <f>Trees[[#This Row],[Volumen]]</f>
        <v>0</v>
      </c>
      <c r="AD942" s="165" t="str">
        <f t="shared" si="44"/>
        <v>D</v>
      </c>
      <c r="AE942" s="166">
        <f>Industrias!S945</f>
        <v>0</v>
      </c>
      <c r="AF942" s="167" cm="1">
        <f t="array" ref="AF942">NoteEcolo(U942)</f>
        <v>0</v>
      </c>
      <c r="AG942" s="167">
        <f>PI()*(Trees[[#This Row],[Diam]]/2)^2</f>
        <v>0</v>
      </c>
      <c r="AH942" s="167">
        <f>IF(ISNA(IF(VLOOKUP(Trees[[#This Row],[Arbol]],Equipos!C:F, 2, FALSE)="Cortar",1,0)),0, IF(VLOOKUP(Trees[[#This Row],[Arbol]],Equipos!C:F, 2, FALSE)="Cortar",1,0))</f>
        <v>0</v>
      </c>
      <c r="AI942" s="167">
        <f t="array" aca="1" ref="AI942" ca="1">SUM(1*(NumCoupes=B942))</f>
        <v>2</v>
      </c>
    </row>
    <row r="943" spans="2:35">
      <c r="B943" s="154"/>
      <c r="C943" s="155"/>
      <c r="D943" s="156"/>
      <c r="E943" s="157"/>
      <c r="F943" s="158"/>
      <c r="G943" s="159"/>
      <c r="H943" s="154"/>
      <c r="I943" s="155"/>
      <c r="J943" s="156"/>
      <c r="K943" s="156"/>
      <c r="L943" s="154"/>
      <c r="M943" s="154"/>
      <c r="N943" s="154"/>
      <c r="O943" s="155"/>
      <c r="P943" s="160"/>
      <c r="Q943" s="154"/>
      <c r="R943" s="154"/>
      <c r="S943" s="154"/>
      <c r="T943" s="158"/>
      <c r="U943" s="159"/>
      <c r="V943" s="161"/>
      <c r="W943" s="161"/>
      <c r="X943" s="161"/>
      <c r="Y943" s="161"/>
      <c r="Z943" s="162">
        <f t="shared" si="42"/>
        <v>0</v>
      </c>
      <c r="AA943" s="163">
        <f t="shared" si="43"/>
        <v>0</v>
      </c>
      <c r="AB943" s="431">
        <f>(3.14/4)*(Trees[[#This Row],[Diam]]/100)^2</f>
        <v>0</v>
      </c>
      <c r="AC943" s="164">
        <f>Trees[[#This Row],[Volumen]]</f>
        <v>0</v>
      </c>
      <c r="AD943" s="165" t="str">
        <f t="shared" si="44"/>
        <v>D</v>
      </c>
      <c r="AE943" s="166">
        <f>Industrias!S946</f>
        <v>0</v>
      </c>
      <c r="AF943" s="167" cm="1">
        <f t="array" ref="AF943">NoteEcolo(U943)</f>
        <v>0</v>
      </c>
      <c r="AG943" s="167">
        <f>PI()*(Trees[[#This Row],[Diam]]/2)^2</f>
        <v>0</v>
      </c>
      <c r="AH943" s="167">
        <f>IF(ISNA(IF(VLOOKUP(Trees[[#This Row],[Arbol]],Equipos!C:F, 2, FALSE)="Cortar",1,0)),0, IF(VLOOKUP(Trees[[#This Row],[Arbol]],Equipos!C:F, 2, FALSE)="Cortar",1,0))</f>
        <v>0</v>
      </c>
      <c r="AI943" s="167">
        <f t="array" aca="1" ref="AI943" ca="1">SUM(1*(NumCoupes=B943))</f>
        <v>2</v>
      </c>
    </row>
    <row r="944" spans="2:35">
      <c r="B944" s="154"/>
      <c r="C944" s="155"/>
      <c r="D944" s="156"/>
      <c r="E944" s="157"/>
      <c r="F944" s="158"/>
      <c r="G944" s="159"/>
      <c r="H944" s="154"/>
      <c r="I944" s="155"/>
      <c r="J944" s="156"/>
      <c r="K944" s="156"/>
      <c r="L944" s="154"/>
      <c r="M944" s="154"/>
      <c r="N944" s="154"/>
      <c r="O944" s="155"/>
      <c r="P944" s="160"/>
      <c r="Q944" s="154"/>
      <c r="R944" s="154"/>
      <c r="S944" s="154"/>
      <c r="T944" s="158"/>
      <c r="U944" s="159"/>
      <c r="V944" s="161"/>
      <c r="W944" s="161"/>
      <c r="X944" s="161"/>
      <c r="Y944" s="161"/>
      <c r="Z944" s="162">
        <f t="shared" si="42"/>
        <v>0</v>
      </c>
      <c r="AA944" s="163">
        <f t="shared" si="43"/>
        <v>0</v>
      </c>
      <c r="AB944" s="431">
        <f>(3.14/4)*(Trees[[#This Row],[Diam]]/100)^2</f>
        <v>0</v>
      </c>
      <c r="AC944" s="164">
        <f>Trees[[#This Row],[Volumen]]</f>
        <v>0</v>
      </c>
      <c r="AD944" s="165" t="str">
        <f t="shared" si="44"/>
        <v>D</v>
      </c>
      <c r="AE944" s="166">
        <f>Industrias!S947</f>
        <v>0</v>
      </c>
      <c r="AF944" s="167" cm="1">
        <f t="array" ref="AF944">NoteEcolo(U944)</f>
        <v>0</v>
      </c>
      <c r="AG944" s="167">
        <f>PI()*(Trees[[#This Row],[Diam]]/2)^2</f>
        <v>0</v>
      </c>
      <c r="AH944" s="167">
        <f>IF(ISNA(IF(VLOOKUP(Trees[[#This Row],[Arbol]],Equipos!C:F, 2, FALSE)="Cortar",1,0)),0, IF(VLOOKUP(Trees[[#This Row],[Arbol]],Equipos!C:F, 2, FALSE)="Cortar",1,0))</f>
        <v>0</v>
      </c>
      <c r="AI944" s="167">
        <f t="array" aca="1" ref="AI944" ca="1">SUM(1*(NumCoupes=B944))</f>
        <v>2</v>
      </c>
    </row>
    <row r="945" spans="2:35">
      <c r="B945" s="154"/>
      <c r="C945" s="155"/>
      <c r="D945" s="156"/>
      <c r="E945" s="157"/>
      <c r="F945" s="158"/>
      <c r="G945" s="159"/>
      <c r="H945" s="154"/>
      <c r="I945" s="155"/>
      <c r="J945" s="156"/>
      <c r="K945" s="156"/>
      <c r="L945" s="154"/>
      <c r="M945" s="154"/>
      <c r="N945" s="154"/>
      <c r="O945" s="155"/>
      <c r="P945" s="160"/>
      <c r="Q945" s="154"/>
      <c r="R945" s="154"/>
      <c r="S945" s="154"/>
      <c r="T945" s="158"/>
      <c r="U945" s="159"/>
      <c r="V945" s="161"/>
      <c r="W945" s="161"/>
      <c r="X945" s="161"/>
      <c r="Y945" s="161"/>
      <c r="Z945" s="162">
        <f t="shared" si="42"/>
        <v>0</v>
      </c>
      <c r="AA945" s="163">
        <f t="shared" si="43"/>
        <v>0</v>
      </c>
      <c r="AB945" s="431">
        <f>(3.14/4)*(Trees[[#This Row],[Diam]]/100)^2</f>
        <v>0</v>
      </c>
      <c r="AC945" s="164">
        <f>Trees[[#This Row],[Volumen]]</f>
        <v>0</v>
      </c>
      <c r="AD945" s="165" t="str">
        <f t="shared" si="44"/>
        <v>D</v>
      </c>
      <c r="AE945" s="166">
        <f>Industrias!S948</f>
        <v>0</v>
      </c>
      <c r="AF945" s="167" cm="1">
        <f t="array" ref="AF945">NoteEcolo(U945)</f>
        <v>0</v>
      </c>
      <c r="AG945" s="167">
        <f>PI()*(Trees[[#This Row],[Diam]]/2)^2</f>
        <v>0</v>
      </c>
      <c r="AH945" s="167">
        <f>IF(ISNA(IF(VLOOKUP(Trees[[#This Row],[Arbol]],Equipos!C:F, 2, FALSE)="Cortar",1,0)),0, IF(VLOOKUP(Trees[[#This Row],[Arbol]],Equipos!C:F, 2, FALSE)="Cortar",1,0))</f>
        <v>0</v>
      </c>
      <c r="AI945" s="167">
        <f t="array" aca="1" ref="AI945" ca="1">SUM(1*(NumCoupes=B945))</f>
        <v>2</v>
      </c>
    </row>
    <row r="946" spans="2:35">
      <c r="B946" s="154"/>
      <c r="C946" s="155"/>
      <c r="D946" s="156"/>
      <c r="E946" s="157"/>
      <c r="F946" s="158"/>
      <c r="G946" s="159"/>
      <c r="H946" s="154"/>
      <c r="I946" s="155"/>
      <c r="J946" s="156"/>
      <c r="K946" s="156"/>
      <c r="L946" s="154"/>
      <c r="M946" s="154"/>
      <c r="N946" s="154"/>
      <c r="O946" s="155"/>
      <c r="P946" s="160"/>
      <c r="Q946" s="154"/>
      <c r="R946" s="154"/>
      <c r="S946" s="154"/>
      <c r="T946" s="158"/>
      <c r="U946" s="159"/>
      <c r="V946" s="161"/>
      <c r="W946" s="161"/>
      <c r="X946" s="161"/>
      <c r="Y946" s="161"/>
      <c r="Z946" s="162">
        <f t="shared" si="42"/>
        <v>0</v>
      </c>
      <c r="AA946" s="163">
        <f t="shared" si="43"/>
        <v>0</v>
      </c>
      <c r="AB946" s="431">
        <f>(3.14/4)*(Trees[[#This Row],[Diam]]/100)^2</f>
        <v>0</v>
      </c>
      <c r="AC946" s="164">
        <f>Trees[[#This Row],[Volumen]]</f>
        <v>0</v>
      </c>
      <c r="AD946" s="165" t="str">
        <f t="shared" si="44"/>
        <v>D</v>
      </c>
      <c r="AE946" s="166">
        <f>Industrias!S949</f>
        <v>0</v>
      </c>
      <c r="AF946" s="167" cm="1">
        <f t="array" ref="AF946">NoteEcolo(U946)</f>
        <v>0</v>
      </c>
      <c r="AG946" s="167">
        <f>PI()*(Trees[[#This Row],[Diam]]/2)^2</f>
        <v>0</v>
      </c>
      <c r="AH946" s="167">
        <f>IF(ISNA(IF(VLOOKUP(Trees[[#This Row],[Arbol]],Equipos!C:F, 2, FALSE)="Cortar",1,0)),0, IF(VLOOKUP(Trees[[#This Row],[Arbol]],Equipos!C:F, 2, FALSE)="Cortar",1,0))</f>
        <v>0</v>
      </c>
      <c r="AI946" s="167">
        <f t="array" aca="1" ref="AI946" ca="1">SUM(1*(NumCoupes=B946))</f>
        <v>2</v>
      </c>
    </row>
    <row r="947" spans="2:35">
      <c r="B947" s="154"/>
      <c r="C947" s="155"/>
      <c r="D947" s="156"/>
      <c r="E947" s="157"/>
      <c r="F947" s="158"/>
      <c r="G947" s="159"/>
      <c r="H947" s="154"/>
      <c r="I947" s="155"/>
      <c r="J947" s="156"/>
      <c r="K947" s="156"/>
      <c r="L947" s="154"/>
      <c r="M947" s="154"/>
      <c r="N947" s="154"/>
      <c r="O947" s="155"/>
      <c r="P947" s="160"/>
      <c r="Q947" s="154"/>
      <c r="R947" s="154"/>
      <c r="S947" s="154"/>
      <c r="T947" s="158"/>
      <c r="U947" s="159"/>
      <c r="V947" s="161"/>
      <c r="W947" s="161"/>
      <c r="X947" s="161"/>
      <c r="Y947" s="161"/>
      <c r="Z947" s="162">
        <f t="shared" si="42"/>
        <v>0</v>
      </c>
      <c r="AA947" s="163">
        <f t="shared" si="43"/>
        <v>0</v>
      </c>
      <c r="AB947" s="431">
        <f>(3.14/4)*(Trees[[#This Row],[Diam]]/100)^2</f>
        <v>0</v>
      </c>
      <c r="AC947" s="164">
        <f>Trees[[#This Row],[Volumen]]</f>
        <v>0</v>
      </c>
      <c r="AD947" s="165" t="str">
        <f t="shared" si="44"/>
        <v>D</v>
      </c>
      <c r="AE947" s="166">
        <f>Industrias!S950</f>
        <v>0</v>
      </c>
      <c r="AF947" s="167" cm="1">
        <f t="array" ref="AF947">NoteEcolo(U947)</f>
        <v>0</v>
      </c>
      <c r="AG947" s="167">
        <f>PI()*(Trees[[#This Row],[Diam]]/2)^2</f>
        <v>0</v>
      </c>
      <c r="AH947" s="167">
        <f>IF(ISNA(IF(VLOOKUP(Trees[[#This Row],[Arbol]],Equipos!C:F, 2, FALSE)="Cortar",1,0)),0, IF(VLOOKUP(Trees[[#This Row],[Arbol]],Equipos!C:F, 2, FALSE)="Cortar",1,0))</f>
        <v>0</v>
      </c>
      <c r="AI947" s="167">
        <f t="array" aca="1" ref="AI947" ca="1">SUM(1*(NumCoupes=B947))</f>
        <v>2</v>
      </c>
    </row>
    <row r="948" spans="2:35">
      <c r="B948" s="154"/>
      <c r="C948" s="155"/>
      <c r="D948" s="156"/>
      <c r="E948" s="157"/>
      <c r="F948" s="158"/>
      <c r="G948" s="159"/>
      <c r="H948" s="154"/>
      <c r="I948" s="155"/>
      <c r="J948" s="156"/>
      <c r="K948" s="156"/>
      <c r="L948" s="154"/>
      <c r="M948" s="154"/>
      <c r="N948" s="154"/>
      <c r="O948" s="155"/>
      <c r="P948" s="160"/>
      <c r="Q948" s="154"/>
      <c r="R948" s="154"/>
      <c r="S948" s="154"/>
      <c r="T948" s="158"/>
      <c r="U948" s="159"/>
      <c r="V948" s="161"/>
      <c r="W948" s="161"/>
      <c r="X948" s="161"/>
      <c r="Y948" s="161"/>
      <c r="Z948" s="162">
        <f t="shared" si="42"/>
        <v>0</v>
      </c>
      <c r="AA948" s="163">
        <f t="shared" si="43"/>
        <v>0</v>
      </c>
      <c r="AB948" s="431">
        <f>(3.14/4)*(Trees[[#This Row],[Diam]]/100)^2</f>
        <v>0</v>
      </c>
      <c r="AC948" s="164">
        <f>Trees[[#This Row],[Volumen]]</f>
        <v>0</v>
      </c>
      <c r="AD948" s="165" t="str">
        <f t="shared" si="44"/>
        <v>D</v>
      </c>
      <c r="AE948" s="166">
        <f>Industrias!S951</f>
        <v>0</v>
      </c>
      <c r="AF948" s="167" cm="1">
        <f t="array" ref="AF948">NoteEcolo(U948)</f>
        <v>0</v>
      </c>
      <c r="AG948" s="167">
        <f>PI()*(Trees[[#This Row],[Diam]]/2)^2</f>
        <v>0</v>
      </c>
      <c r="AH948" s="167">
        <f>IF(ISNA(IF(VLOOKUP(Trees[[#This Row],[Arbol]],Equipos!C:F, 2, FALSE)="Cortar",1,0)),0, IF(VLOOKUP(Trees[[#This Row],[Arbol]],Equipos!C:F, 2, FALSE)="Cortar",1,0))</f>
        <v>0</v>
      </c>
      <c r="AI948" s="167">
        <f t="array" aca="1" ref="AI948" ca="1">SUM(1*(NumCoupes=B948))</f>
        <v>2</v>
      </c>
    </row>
    <row r="949" spans="2:35">
      <c r="B949" s="154"/>
      <c r="C949" s="155"/>
      <c r="D949" s="156"/>
      <c r="E949" s="157"/>
      <c r="F949" s="158"/>
      <c r="G949" s="159"/>
      <c r="H949" s="154"/>
      <c r="I949" s="155"/>
      <c r="J949" s="156"/>
      <c r="K949" s="156"/>
      <c r="L949" s="154"/>
      <c r="M949" s="154"/>
      <c r="N949" s="154"/>
      <c r="O949" s="155"/>
      <c r="P949" s="160"/>
      <c r="Q949" s="154"/>
      <c r="R949" s="154"/>
      <c r="S949" s="154"/>
      <c r="T949" s="158"/>
      <c r="U949" s="159"/>
      <c r="V949" s="161"/>
      <c r="W949" s="161"/>
      <c r="X949" s="161"/>
      <c r="Y949" s="161"/>
      <c r="Z949" s="162">
        <f t="shared" si="42"/>
        <v>0</v>
      </c>
      <c r="AA949" s="163">
        <f t="shared" si="43"/>
        <v>0</v>
      </c>
      <c r="AB949" s="431">
        <f>(3.14/4)*(Trees[[#This Row],[Diam]]/100)^2</f>
        <v>0</v>
      </c>
      <c r="AC949" s="164">
        <f>Trees[[#This Row],[Volumen]]</f>
        <v>0</v>
      </c>
      <c r="AD949" s="165" t="str">
        <f t="shared" si="44"/>
        <v>D</v>
      </c>
      <c r="AE949" s="166">
        <f>Industrias!S952</f>
        <v>0</v>
      </c>
      <c r="AF949" s="167" cm="1">
        <f t="array" ref="AF949">NoteEcolo(U949)</f>
        <v>0</v>
      </c>
      <c r="AG949" s="167">
        <f>PI()*(Trees[[#This Row],[Diam]]/2)^2</f>
        <v>0</v>
      </c>
      <c r="AH949" s="167">
        <f>IF(ISNA(IF(VLOOKUP(Trees[[#This Row],[Arbol]],Equipos!C:F, 2, FALSE)="Cortar",1,0)),0, IF(VLOOKUP(Trees[[#This Row],[Arbol]],Equipos!C:F, 2, FALSE)="Cortar",1,0))</f>
        <v>0</v>
      </c>
      <c r="AI949" s="167">
        <f t="array" aca="1" ref="AI949" ca="1">SUM(1*(NumCoupes=B949))</f>
        <v>2</v>
      </c>
    </row>
    <row r="950" spans="2:35">
      <c r="B950" s="154"/>
      <c r="C950" s="155"/>
      <c r="D950" s="156"/>
      <c r="E950" s="157"/>
      <c r="F950" s="158"/>
      <c r="G950" s="159"/>
      <c r="H950" s="154"/>
      <c r="I950" s="155"/>
      <c r="J950" s="156"/>
      <c r="K950" s="156"/>
      <c r="L950" s="154"/>
      <c r="M950" s="154"/>
      <c r="N950" s="154"/>
      <c r="O950" s="155"/>
      <c r="P950" s="160"/>
      <c r="Q950" s="154"/>
      <c r="R950" s="154"/>
      <c r="S950" s="154"/>
      <c r="T950" s="158"/>
      <c r="U950" s="159"/>
      <c r="V950" s="161"/>
      <c r="W950" s="161"/>
      <c r="X950" s="161"/>
      <c r="Y950" s="161"/>
      <c r="Z950" s="162">
        <f t="shared" si="42"/>
        <v>0</v>
      </c>
      <c r="AA950" s="163">
        <f t="shared" si="43"/>
        <v>0</v>
      </c>
      <c r="AB950" s="431">
        <f>(3.14/4)*(Trees[[#This Row],[Diam]]/100)^2</f>
        <v>0</v>
      </c>
      <c r="AC950" s="164">
        <f>Trees[[#This Row],[Volumen]]</f>
        <v>0</v>
      </c>
      <c r="AD950" s="165" t="str">
        <f t="shared" si="44"/>
        <v>D</v>
      </c>
      <c r="AE950" s="166">
        <f>Industrias!S953</f>
        <v>0</v>
      </c>
      <c r="AF950" s="167" cm="1">
        <f t="array" ref="AF950">NoteEcolo(U950)</f>
        <v>0</v>
      </c>
      <c r="AG950" s="167">
        <f>PI()*(Trees[[#This Row],[Diam]]/2)^2</f>
        <v>0</v>
      </c>
      <c r="AH950" s="167">
        <f>IF(ISNA(IF(VLOOKUP(Trees[[#This Row],[Arbol]],Equipos!C:F, 2, FALSE)="Cortar",1,0)),0, IF(VLOOKUP(Trees[[#This Row],[Arbol]],Equipos!C:F, 2, FALSE)="Cortar",1,0))</f>
        <v>0</v>
      </c>
      <c r="AI950" s="167">
        <f t="array" aca="1" ref="AI950" ca="1">SUM(1*(NumCoupes=B950))</f>
        <v>2</v>
      </c>
    </row>
    <row r="951" spans="2:35">
      <c r="B951" s="154"/>
      <c r="C951" s="155"/>
      <c r="D951" s="156"/>
      <c r="E951" s="157"/>
      <c r="F951" s="158"/>
      <c r="G951" s="159"/>
      <c r="H951" s="154"/>
      <c r="I951" s="155"/>
      <c r="J951" s="156"/>
      <c r="K951" s="156"/>
      <c r="L951" s="154"/>
      <c r="M951" s="154"/>
      <c r="N951" s="154"/>
      <c r="O951" s="155"/>
      <c r="P951" s="160"/>
      <c r="Q951" s="154"/>
      <c r="R951" s="154"/>
      <c r="S951" s="154"/>
      <c r="T951" s="158"/>
      <c r="U951" s="159"/>
      <c r="V951" s="161"/>
      <c r="W951" s="161"/>
      <c r="X951" s="161"/>
      <c r="Y951" s="161"/>
      <c r="Z951" s="162">
        <f t="shared" si="42"/>
        <v>0</v>
      </c>
      <c r="AA951" s="163">
        <f t="shared" si="43"/>
        <v>0</v>
      </c>
      <c r="AB951" s="431">
        <f>(3.14/4)*(Trees[[#This Row],[Diam]]/100)^2</f>
        <v>0</v>
      </c>
      <c r="AC951" s="164">
        <f>Trees[[#This Row],[Volumen]]</f>
        <v>0</v>
      </c>
      <c r="AD951" s="165" t="str">
        <f t="shared" si="44"/>
        <v>D</v>
      </c>
      <c r="AE951" s="166">
        <f>Industrias!S954</f>
        <v>0</v>
      </c>
      <c r="AF951" s="167" cm="1">
        <f t="array" ref="AF951">NoteEcolo(U951)</f>
        <v>0</v>
      </c>
      <c r="AG951" s="167">
        <f>PI()*(Trees[[#This Row],[Diam]]/2)^2</f>
        <v>0</v>
      </c>
      <c r="AH951" s="167">
        <f>IF(ISNA(IF(VLOOKUP(Trees[[#This Row],[Arbol]],Equipos!C:F, 2, FALSE)="Cortar",1,0)),0, IF(VLOOKUP(Trees[[#This Row],[Arbol]],Equipos!C:F, 2, FALSE)="Cortar",1,0))</f>
        <v>0</v>
      </c>
      <c r="AI951" s="167">
        <f t="array" aca="1" ref="AI951" ca="1">SUM(1*(NumCoupes=B951))</f>
        <v>2</v>
      </c>
    </row>
    <row r="952" spans="2:35">
      <c r="B952" s="154"/>
      <c r="C952" s="155"/>
      <c r="D952" s="156"/>
      <c r="E952" s="157"/>
      <c r="F952" s="158"/>
      <c r="G952" s="159"/>
      <c r="H952" s="154"/>
      <c r="I952" s="155"/>
      <c r="J952" s="156"/>
      <c r="K952" s="156"/>
      <c r="L952" s="154"/>
      <c r="M952" s="154"/>
      <c r="N952" s="154"/>
      <c r="O952" s="155"/>
      <c r="P952" s="160"/>
      <c r="Q952" s="154"/>
      <c r="R952" s="154"/>
      <c r="S952" s="154"/>
      <c r="T952" s="158"/>
      <c r="U952" s="159"/>
      <c r="V952" s="161"/>
      <c r="W952" s="161"/>
      <c r="X952" s="161"/>
      <c r="Y952" s="161"/>
      <c r="Z952" s="162">
        <f t="shared" si="42"/>
        <v>0</v>
      </c>
      <c r="AA952" s="163">
        <f t="shared" si="43"/>
        <v>0</v>
      </c>
      <c r="AB952" s="431">
        <f>(3.14/4)*(Trees[[#This Row],[Diam]]/100)^2</f>
        <v>0</v>
      </c>
      <c r="AC952" s="164">
        <f>Trees[[#This Row],[Volumen]]</f>
        <v>0</v>
      </c>
      <c r="AD952" s="165" t="str">
        <f t="shared" si="44"/>
        <v>D</v>
      </c>
      <c r="AE952" s="166">
        <f>Industrias!S955</f>
        <v>0</v>
      </c>
      <c r="AF952" s="167" cm="1">
        <f t="array" ref="AF952">NoteEcolo(U952)</f>
        <v>0</v>
      </c>
      <c r="AG952" s="167">
        <f>PI()*(Trees[[#This Row],[Diam]]/2)^2</f>
        <v>0</v>
      </c>
      <c r="AH952" s="167">
        <f>IF(ISNA(IF(VLOOKUP(Trees[[#This Row],[Arbol]],Equipos!C:F, 2, FALSE)="Cortar",1,0)),0, IF(VLOOKUP(Trees[[#This Row],[Arbol]],Equipos!C:F, 2, FALSE)="Cortar",1,0))</f>
        <v>0</v>
      </c>
      <c r="AI952" s="167">
        <f t="array" aca="1" ref="AI952" ca="1">SUM(1*(NumCoupes=B952))</f>
        <v>2</v>
      </c>
    </row>
    <row r="953" spans="2:35">
      <c r="B953" s="154"/>
      <c r="C953" s="155"/>
      <c r="D953" s="156"/>
      <c r="E953" s="157"/>
      <c r="F953" s="158"/>
      <c r="G953" s="159"/>
      <c r="H953" s="154"/>
      <c r="I953" s="155"/>
      <c r="J953" s="156"/>
      <c r="K953" s="156"/>
      <c r="L953" s="154"/>
      <c r="M953" s="154"/>
      <c r="N953" s="154"/>
      <c r="O953" s="155"/>
      <c r="P953" s="160"/>
      <c r="Q953" s="154"/>
      <c r="R953" s="154"/>
      <c r="S953" s="154"/>
      <c r="T953" s="158"/>
      <c r="U953" s="159"/>
      <c r="V953" s="161"/>
      <c r="W953" s="161"/>
      <c r="X953" s="161"/>
      <c r="Y953" s="161"/>
      <c r="Z953" s="162">
        <f t="shared" si="42"/>
        <v>0</v>
      </c>
      <c r="AA953" s="163">
        <f t="shared" si="43"/>
        <v>0</v>
      </c>
      <c r="AB953" s="431">
        <f>(3.14/4)*(Trees[[#This Row],[Diam]]/100)^2</f>
        <v>0</v>
      </c>
      <c r="AC953" s="164">
        <f>Trees[[#This Row],[Volumen]]</f>
        <v>0</v>
      </c>
      <c r="AD953" s="165" t="str">
        <f t="shared" si="44"/>
        <v>D</v>
      </c>
      <c r="AE953" s="166">
        <f>Industrias!S956</f>
        <v>0</v>
      </c>
      <c r="AF953" s="167" cm="1">
        <f t="array" ref="AF953">NoteEcolo(U953)</f>
        <v>0</v>
      </c>
      <c r="AG953" s="167">
        <f>PI()*(Trees[[#This Row],[Diam]]/2)^2</f>
        <v>0</v>
      </c>
      <c r="AH953" s="167">
        <f>IF(ISNA(IF(VLOOKUP(Trees[[#This Row],[Arbol]],Equipos!C:F, 2, FALSE)="Cortar",1,0)),0, IF(VLOOKUP(Trees[[#This Row],[Arbol]],Equipos!C:F, 2, FALSE)="Cortar",1,0))</f>
        <v>0</v>
      </c>
      <c r="AI953" s="167">
        <f t="array" aca="1" ref="AI953" ca="1">SUM(1*(NumCoupes=B953))</f>
        <v>2</v>
      </c>
    </row>
    <row r="954" spans="2:35">
      <c r="B954" s="154"/>
      <c r="C954" s="155"/>
      <c r="D954" s="156"/>
      <c r="E954" s="157"/>
      <c r="F954" s="158"/>
      <c r="G954" s="159"/>
      <c r="H954" s="154"/>
      <c r="I954" s="155"/>
      <c r="J954" s="156"/>
      <c r="K954" s="156"/>
      <c r="L954" s="154"/>
      <c r="M954" s="154"/>
      <c r="N954" s="154"/>
      <c r="O954" s="155"/>
      <c r="P954" s="160"/>
      <c r="Q954" s="154"/>
      <c r="R954" s="154"/>
      <c r="S954" s="154"/>
      <c r="T954" s="158"/>
      <c r="U954" s="159"/>
      <c r="V954" s="161"/>
      <c r="W954" s="161"/>
      <c r="X954" s="161"/>
      <c r="Y954" s="161"/>
      <c r="Z954" s="162">
        <f t="shared" si="42"/>
        <v>0</v>
      </c>
      <c r="AA954" s="163">
        <f t="shared" si="43"/>
        <v>0</v>
      </c>
      <c r="AB954" s="431">
        <f>(3.14/4)*(Trees[[#This Row],[Diam]]/100)^2</f>
        <v>0</v>
      </c>
      <c r="AC954" s="164">
        <f>Trees[[#This Row],[Volumen]]</f>
        <v>0</v>
      </c>
      <c r="AD954" s="165" t="str">
        <f t="shared" si="44"/>
        <v>D</v>
      </c>
      <c r="AE954" s="166">
        <f>Industrias!S957</f>
        <v>0</v>
      </c>
      <c r="AF954" s="167" cm="1">
        <f t="array" ref="AF954">NoteEcolo(U954)</f>
        <v>0</v>
      </c>
      <c r="AG954" s="167">
        <f>PI()*(Trees[[#This Row],[Diam]]/2)^2</f>
        <v>0</v>
      </c>
      <c r="AH954" s="167">
        <f>IF(ISNA(IF(VLOOKUP(Trees[[#This Row],[Arbol]],Equipos!C:F, 2, FALSE)="Cortar",1,0)),0, IF(VLOOKUP(Trees[[#This Row],[Arbol]],Equipos!C:F, 2, FALSE)="Cortar",1,0))</f>
        <v>0</v>
      </c>
      <c r="AI954" s="167">
        <f t="array" aca="1" ref="AI954" ca="1">SUM(1*(NumCoupes=B954))</f>
        <v>2</v>
      </c>
    </row>
    <row r="955" spans="2:35">
      <c r="B955" s="154"/>
      <c r="C955" s="155"/>
      <c r="D955" s="156"/>
      <c r="E955" s="157"/>
      <c r="F955" s="158"/>
      <c r="G955" s="159"/>
      <c r="H955" s="154"/>
      <c r="I955" s="155"/>
      <c r="J955" s="156"/>
      <c r="K955" s="156"/>
      <c r="L955" s="154"/>
      <c r="M955" s="154"/>
      <c r="N955" s="154"/>
      <c r="O955" s="155"/>
      <c r="P955" s="160"/>
      <c r="Q955" s="154"/>
      <c r="R955" s="154"/>
      <c r="S955" s="154"/>
      <c r="T955" s="158"/>
      <c r="U955" s="159"/>
      <c r="V955" s="161"/>
      <c r="W955" s="161"/>
      <c r="X955" s="161"/>
      <c r="Y955" s="161"/>
      <c r="Z955" s="162">
        <f t="shared" si="42"/>
        <v>0</v>
      </c>
      <c r="AA955" s="163">
        <f t="shared" si="43"/>
        <v>0</v>
      </c>
      <c r="AB955" s="431">
        <f>(3.14/4)*(Trees[[#This Row],[Diam]]/100)^2</f>
        <v>0</v>
      </c>
      <c r="AC955" s="164">
        <f>Trees[[#This Row],[Volumen]]</f>
        <v>0</v>
      </c>
      <c r="AD955" s="165" t="str">
        <f t="shared" si="44"/>
        <v>D</v>
      </c>
      <c r="AE955" s="166">
        <f>Industrias!S958</f>
        <v>0</v>
      </c>
      <c r="AF955" s="167" cm="1">
        <f t="array" ref="AF955">NoteEcolo(U955)</f>
        <v>0</v>
      </c>
      <c r="AG955" s="167">
        <f>PI()*(Trees[[#This Row],[Diam]]/2)^2</f>
        <v>0</v>
      </c>
      <c r="AH955" s="167">
        <f>IF(ISNA(IF(VLOOKUP(Trees[[#This Row],[Arbol]],Equipos!C:F, 2, FALSE)="Cortar",1,0)),0, IF(VLOOKUP(Trees[[#This Row],[Arbol]],Equipos!C:F, 2, FALSE)="Cortar",1,0))</f>
        <v>0</v>
      </c>
      <c r="AI955" s="167">
        <f t="array" aca="1" ref="AI955" ca="1">SUM(1*(NumCoupes=B955))</f>
        <v>2</v>
      </c>
    </row>
    <row r="956" spans="2:35">
      <c r="B956" s="154"/>
      <c r="C956" s="155"/>
      <c r="D956" s="156"/>
      <c r="E956" s="157"/>
      <c r="F956" s="158"/>
      <c r="G956" s="159"/>
      <c r="H956" s="154"/>
      <c r="I956" s="155"/>
      <c r="J956" s="156"/>
      <c r="K956" s="156"/>
      <c r="L956" s="154"/>
      <c r="M956" s="154"/>
      <c r="N956" s="154"/>
      <c r="O956" s="155"/>
      <c r="P956" s="160"/>
      <c r="Q956" s="154"/>
      <c r="R956" s="154"/>
      <c r="S956" s="154"/>
      <c r="T956" s="158"/>
      <c r="U956" s="159"/>
      <c r="V956" s="161"/>
      <c r="W956" s="161"/>
      <c r="X956" s="161"/>
      <c r="Y956" s="161"/>
      <c r="Z956" s="162">
        <f t="shared" si="42"/>
        <v>0</v>
      </c>
      <c r="AA956" s="163">
        <f t="shared" si="43"/>
        <v>0</v>
      </c>
      <c r="AB956" s="431">
        <f>(3.14/4)*(Trees[[#This Row],[Diam]]/100)^2</f>
        <v>0</v>
      </c>
      <c r="AC956" s="164">
        <f>Trees[[#This Row],[Volumen]]</f>
        <v>0</v>
      </c>
      <c r="AD956" s="165" t="str">
        <f t="shared" si="44"/>
        <v>D</v>
      </c>
      <c r="AE956" s="166">
        <f>Industrias!S959</f>
        <v>0</v>
      </c>
      <c r="AF956" s="167" cm="1">
        <f t="array" ref="AF956">NoteEcolo(U956)</f>
        <v>0</v>
      </c>
      <c r="AG956" s="167">
        <f>PI()*(Trees[[#This Row],[Diam]]/2)^2</f>
        <v>0</v>
      </c>
      <c r="AH956" s="167">
        <f>IF(ISNA(IF(VLOOKUP(Trees[[#This Row],[Arbol]],Equipos!C:F, 2, FALSE)="Cortar",1,0)),0, IF(VLOOKUP(Trees[[#This Row],[Arbol]],Equipos!C:F, 2, FALSE)="Cortar",1,0))</f>
        <v>0</v>
      </c>
      <c r="AI956" s="167">
        <f t="array" aca="1" ref="AI956" ca="1">SUM(1*(NumCoupes=B956))</f>
        <v>2</v>
      </c>
    </row>
    <row r="957" spans="2:35">
      <c r="B957" s="154"/>
      <c r="C957" s="155"/>
      <c r="D957" s="156"/>
      <c r="E957" s="157"/>
      <c r="F957" s="158"/>
      <c r="G957" s="159"/>
      <c r="H957" s="154"/>
      <c r="I957" s="155"/>
      <c r="J957" s="156"/>
      <c r="K957" s="156"/>
      <c r="L957" s="154"/>
      <c r="M957" s="154"/>
      <c r="N957" s="154"/>
      <c r="O957" s="155"/>
      <c r="P957" s="160"/>
      <c r="Q957" s="154"/>
      <c r="R957" s="154"/>
      <c r="S957" s="154"/>
      <c r="T957" s="158"/>
      <c r="U957" s="159"/>
      <c r="V957" s="161"/>
      <c r="W957" s="161"/>
      <c r="X957" s="161"/>
      <c r="Y957" s="161"/>
      <c r="Z957" s="162">
        <f t="shared" si="42"/>
        <v>0</v>
      </c>
      <c r="AA957" s="163">
        <f t="shared" si="43"/>
        <v>0</v>
      </c>
      <c r="AB957" s="431">
        <f>(3.14/4)*(Trees[[#This Row],[Diam]]/100)^2</f>
        <v>0</v>
      </c>
      <c r="AC957" s="164">
        <f>Trees[[#This Row],[Volumen]]</f>
        <v>0</v>
      </c>
      <c r="AD957" s="165" t="str">
        <f t="shared" si="44"/>
        <v>D</v>
      </c>
      <c r="AE957" s="166">
        <f>Industrias!S960</f>
        <v>0</v>
      </c>
      <c r="AF957" s="167" cm="1">
        <f t="array" ref="AF957">NoteEcolo(U957)</f>
        <v>0</v>
      </c>
      <c r="AG957" s="167">
        <f>PI()*(Trees[[#This Row],[Diam]]/2)^2</f>
        <v>0</v>
      </c>
      <c r="AH957" s="167">
        <f>IF(ISNA(IF(VLOOKUP(Trees[[#This Row],[Arbol]],Equipos!C:F, 2, FALSE)="Cortar",1,0)),0, IF(VLOOKUP(Trees[[#This Row],[Arbol]],Equipos!C:F, 2, FALSE)="Cortar",1,0))</f>
        <v>0</v>
      </c>
      <c r="AI957" s="167">
        <f t="array" aca="1" ref="AI957" ca="1">SUM(1*(NumCoupes=B957))</f>
        <v>2</v>
      </c>
    </row>
    <row r="958" spans="2:35">
      <c r="B958" s="154"/>
      <c r="C958" s="155"/>
      <c r="D958" s="156"/>
      <c r="E958" s="157"/>
      <c r="F958" s="158"/>
      <c r="G958" s="159"/>
      <c r="H958" s="154"/>
      <c r="I958" s="155"/>
      <c r="J958" s="156"/>
      <c r="K958" s="156"/>
      <c r="L958" s="154"/>
      <c r="M958" s="154"/>
      <c r="N958" s="154"/>
      <c r="O958" s="155"/>
      <c r="P958" s="160"/>
      <c r="Q958" s="154"/>
      <c r="R958" s="154"/>
      <c r="S958" s="154"/>
      <c r="T958" s="158"/>
      <c r="U958" s="159"/>
      <c r="V958" s="161"/>
      <c r="W958" s="161"/>
      <c r="X958" s="161"/>
      <c r="Y958" s="161"/>
      <c r="Z958" s="162">
        <f t="shared" si="42"/>
        <v>0</v>
      </c>
      <c r="AA958" s="163">
        <f t="shared" si="43"/>
        <v>0</v>
      </c>
      <c r="AB958" s="431">
        <f>(3.14/4)*(Trees[[#This Row],[Diam]]/100)^2</f>
        <v>0</v>
      </c>
      <c r="AC958" s="164">
        <f>Trees[[#This Row],[Volumen]]</f>
        <v>0</v>
      </c>
      <c r="AD958" s="165" t="str">
        <f t="shared" si="44"/>
        <v>D</v>
      </c>
      <c r="AE958" s="166">
        <f>Industrias!S961</f>
        <v>0</v>
      </c>
      <c r="AF958" s="167" cm="1">
        <f t="array" ref="AF958">NoteEcolo(U958)</f>
        <v>0</v>
      </c>
      <c r="AG958" s="167">
        <f>PI()*(Trees[[#This Row],[Diam]]/2)^2</f>
        <v>0</v>
      </c>
      <c r="AH958" s="167">
        <f>IF(ISNA(IF(VLOOKUP(Trees[[#This Row],[Arbol]],Equipos!C:F, 2, FALSE)="Cortar",1,0)),0, IF(VLOOKUP(Trees[[#This Row],[Arbol]],Equipos!C:F, 2, FALSE)="Cortar",1,0))</f>
        <v>0</v>
      </c>
      <c r="AI958" s="167">
        <f t="array" aca="1" ref="AI958" ca="1">SUM(1*(NumCoupes=B958))</f>
        <v>2</v>
      </c>
    </row>
    <row r="959" spans="2:35">
      <c r="B959" s="154"/>
      <c r="C959" s="155"/>
      <c r="D959" s="156"/>
      <c r="E959" s="157"/>
      <c r="F959" s="158"/>
      <c r="G959" s="159"/>
      <c r="H959" s="154"/>
      <c r="I959" s="155"/>
      <c r="J959" s="156"/>
      <c r="K959" s="156"/>
      <c r="L959" s="154"/>
      <c r="M959" s="154"/>
      <c r="N959" s="154"/>
      <c r="O959" s="155"/>
      <c r="P959" s="160"/>
      <c r="Q959" s="154"/>
      <c r="R959" s="154"/>
      <c r="S959" s="154"/>
      <c r="T959" s="158"/>
      <c r="U959" s="159"/>
      <c r="V959" s="161"/>
      <c r="W959" s="161"/>
      <c r="X959" s="161"/>
      <c r="Y959" s="161"/>
      <c r="Z959" s="162">
        <f t="shared" si="42"/>
        <v>0</v>
      </c>
      <c r="AA959" s="163">
        <f t="shared" si="43"/>
        <v>0</v>
      </c>
      <c r="AB959" s="431">
        <f>(3.14/4)*(Trees[[#This Row],[Diam]]/100)^2</f>
        <v>0</v>
      </c>
      <c r="AC959" s="164">
        <f>Trees[[#This Row],[Volumen]]</f>
        <v>0</v>
      </c>
      <c r="AD959" s="165" t="str">
        <f t="shared" si="44"/>
        <v>D</v>
      </c>
      <c r="AE959" s="166">
        <f>Industrias!S962</f>
        <v>0</v>
      </c>
      <c r="AF959" s="167" cm="1">
        <f t="array" ref="AF959">NoteEcolo(U959)</f>
        <v>0</v>
      </c>
      <c r="AG959" s="167">
        <f>PI()*(Trees[[#This Row],[Diam]]/2)^2</f>
        <v>0</v>
      </c>
      <c r="AH959" s="167">
        <f>IF(ISNA(IF(VLOOKUP(Trees[[#This Row],[Arbol]],Equipos!C:F, 2, FALSE)="Cortar",1,0)),0, IF(VLOOKUP(Trees[[#This Row],[Arbol]],Equipos!C:F, 2, FALSE)="Cortar",1,0))</f>
        <v>0</v>
      </c>
      <c r="AI959" s="167">
        <f t="array" aca="1" ref="AI959" ca="1">SUM(1*(NumCoupes=B959))</f>
        <v>2</v>
      </c>
    </row>
    <row r="960" spans="2:35">
      <c r="B960" s="154"/>
      <c r="C960" s="155"/>
      <c r="D960" s="156"/>
      <c r="E960" s="157"/>
      <c r="F960" s="158"/>
      <c r="G960" s="159"/>
      <c r="H960" s="154"/>
      <c r="I960" s="155"/>
      <c r="J960" s="156"/>
      <c r="K960" s="156"/>
      <c r="L960" s="154"/>
      <c r="M960" s="154"/>
      <c r="N960" s="154"/>
      <c r="O960" s="155"/>
      <c r="P960" s="160"/>
      <c r="Q960" s="154"/>
      <c r="R960" s="154"/>
      <c r="S960" s="154"/>
      <c r="T960" s="158"/>
      <c r="U960" s="159"/>
      <c r="V960" s="161"/>
      <c r="W960" s="161"/>
      <c r="X960" s="161"/>
      <c r="Y960" s="161"/>
      <c r="Z960" s="162">
        <f t="shared" si="42"/>
        <v>0</v>
      </c>
      <c r="AA960" s="163">
        <f t="shared" si="43"/>
        <v>0</v>
      </c>
      <c r="AB960" s="431">
        <f>(3.14/4)*(Trees[[#This Row],[Diam]]/100)^2</f>
        <v>0</v>
      </c>
      <c r="AC960" s="164">
        <f>Trees[[#This Row],[Volumen]]</f>
        <v>0</v>
      </c>
      <c r="AD960" s="165" t="str">
        <f t="shared" si="44"/>
        <v>D</v>
      </c>
      <c r="AE960" s="166">
        <f>Industrias!S963</f>
        <v>0</v>
      </c>
      <c r="AF960" s="167" cm="1">
        <f t="array" ref="AF960">NoteEcolo(U960)</f>
        <v>0</v>
      </c>
      <c r="AG960" s="167">
        <f>PI()*(Trees[[#This Row],[Diam]]/2)^2</f>
        <v>0</v>
      </c>
      <c r="AH960" s="167">
        <f>IF(ISNA(IF(VLOOKUP(Trees[[#This Row],[Arbol]],Equipos!C:F, 2, FALSE)="Cortar",1,0)),0, IF(VLOOKUP(Trees[[#This Row],[Arbol]],Equipos!C:F, 2, FALSE)="Cortar",1,0))</f>
        <v>0</v>
      </c>
      <c r="AI960" s="167">
        <f t="array" aca="1" ref="AI960" ca="1">SUM(1*(NumCoupes=B960))</f>
        <v>2</v>
      </c>
    </row>
    <row r="961" spans="2:35">
      <c r="B961" s="154"/>
      <c r="C961" s="155"/>
      <c r="D961" s="156"/>
      <c r="E961" s="157"/>
      <c r="F961" s="158"/>
      <c r="G961" s="159"/>
      <c r="H961" s="154"/>
      <c r="I961" s="155"/>
      <c r="J961" s="156"/>
      <c r="K961" s="156"/>
      <c r="L961" s="154"/>
      <c r="M961" s="154"/>
      <c r="N961" s="154"/>
      <c r="O961" s="155"/>
      <c r="P961" s="160"/>
      <c r="Q961" s="154"/>
      <c r="R961" s="154"/>
      <c r="S961" s="154"/>
      <c r="T961" s="158"/>
      <c r="U961" s="159"/>
      <c r="V961" s="161"/>
      <c r="W961" s="161"/>
      <c r="X961" s="161"/>
      <c r="Y961" s="161"/>
      <c r="Z961" s="162">
        <f t="shared" si="42"/>
        <v>0</v>
      </c>
      <c r="AA961" s="163">
        <f t="shared" si="43"/>
        <v>0</v>
      </c>
      <c r="AB961" s="431">
        <f>(3.14/4)*(Trees[[#This Row],[Diam]]/100)^2</f>
        <v>0</v>
      </c>
      <c r="AC961" s="164">
        <f>Trees[[#This Row],[Volumen]]</f>
        <v>0</v>
      </c>
      <c r="AD961" s="165" t="str">
        <f t="shared" si="44"/>
        <v>D</v>
      </c>
      <c r="AE961" s="166">
        <f>Industrias!S964</f>
        <v>0</v>
      </c>
      <c r="AF961" s="167" cm="1">
        <f t="array" ref="AF961">NoteEcolo(U961)</f>
        <v>0</v>
      </c>
      <c r="AG961" s="167">
        <f>PI()*(Trees[[#This Row],[Diam]]/2)^2</f>
        <v>0</v>
      </c>
      <c r="AH961" s="167">
        <f>IF(ISNA(IF(VLOOKUP(Trees[[#This Row],[Arbol]],Equipos!C:F, 2, FALSE)="Cortar",1,0)),0, IF(VLOOKUP(Trees[[#This Row],[Arbol]],Equipos!C:F, 2, FALSE)="Cortar",1,0))</f>
        <v>0</v>
      </c>
      <c r="AI961" s="167">
        <f t="array" aca="1" ref="AI961" ca="1">SUM(1*(NumCoupes=B961))</f>
        <v>2</v>
      </c>
    </row>
    <row r="962" spans="2:35">
      <c r="B962" s="154"/>
      <c r="C962" s="155"/>
      <c r="D962" s="156"/>
      <c r="E962" s="157"/>
      <c r="F962" s="158"/>
      <c r="G962" s="159"/>
      <c r="H962" s="154"/>
      <c r="I962" s="155"/>
      <c r="J962" s="156"/>
      <c r="K962" s="156"/>
      <c r="L962" s="154"/>
      <c r="M962" s="154"/>
      <c r="N962" s="154"/>
      <c r="O962" s="155"/>
      <c r="P962" s="160"/>
      <c r="Q962" s="154"/>
      <c r="R962" s="154"/>
      <c r="S962" s="154"/>
      <c r="T962" s="158"/>
      <c r="U962" s="159"/>
      <c r="V962" s="161"/>
      <c r="W962" s="161"/>
      <c r="X962" s="161"/>
      <c r="Y962" s="161"/>
      <c r="Z962" s="162">
        <f t="shared" ref="Z962:Z1025" si="45">(H962+I962)/2</f>
        <v>0</v>
      </c>
      <c r="AA962" s="163">
        <f t="shared" ref="AA962:AA1025" si="46">INT(Z962/5+0.5)*5</f>
        <v>0</v>
      </c>
      <c r="AB962" s="431">
        <f>(3.14/4)*(Trees[[#This Row],[Diam]]/100)^2</f>
        <v>0</v>
      </c>
      <c r="AC962" s="164">
        <f>Trees[[#This Row],[Volumen]]</f>
        <v>0</v>
      </c>
      <c r="AD962" s="165" t="str">
        <f t="shared" ref="AD962:AD1025" si="47">IF(L962&lt;&gt;0,"A",IF(M962&lt;&gt;0,"B",IF(N962&lt;&gt;0,"C","D")))</f>
        <v>D</v>
      </c>
      <c r="AE962" s="166">
        <f>Industrias!S965</f>
        <v>0</v>
      </c>
      <c r="AF962" s="167" cm="1">
        <f t="array" ref="AF962">NoteEcolo(U962)</f>
        <v>0</v>
      </c>
      <c r="AG962" s="167">
        <f>PI()*(Trees[[#This Row],[Diam]]/2)^2</f>
        <v>0</v>
      </c>
      <c r="AH962" s="167">
        <f>IF(ISNA(IF(VLOOKUP(Trees[[#This Row],[Arbol]],Equipos!C:F, 2, FALSE)="Cortar",1,0)),0, IF(VLOOKUP(Trees[[#This Row],[Arbol]],Equipos!C:F, 2, FALSE)="Cortar",1,0))</f>
        <v>0</v>
      </c>
      <c r="AI962" s="167">
        <f t="array" aca="1" ref="AI962" ca="1">SUM(1*(NumCoupes=B962))</f>
        <v>2</v>
      </c>
    </row>
    <row r="963" spans="2:35">
      <c r="B963" s="154"/>
      <c r="C963" s="155"/>
      <c r="D963" s="156"/>
      <c r="E963" s="157"/>
      <c r="F963" s="158"/>
      <c r="G963" s="159"/>
      <c r="H963" s="154"/>
      <c r="I963" s="155"/>
      <c r="J963" s="156"/>
      <c r="K963" s="156"/>
      <c r="L963" s="154"/>
      <c r="M963" s="154"/>
      <c r="N963" s="154"/>
      <c r="O963" s="155"/>
      <c r="P963" s="160"/>
      <c r="Q963" s="154"/>
      <c r="R963" s="154"/>
      <c r="S963" s="154"/>
      <c r="T963" s="158"/>
      <c r="U963" s="159"/>
      <c r="V963" s="161"/>
      <c r="W963" s="161"/>
      <c r="X963" s="161"/>
      <c r="Y963" s="161"/>
      <c r="Z963" s="162">
        <f t="shared" si="45"/>
        <v>0</v>
      </c>
      <c r="AA963" s="163">
        <f t="shared" si="46"/>
        <v>0</v>
      </c>
      <c r="AB963" s="431">
        <f>(3.14/4)*(Trees[[#This Row],[Diam]]/100)^2</f>
        <v>0</v>
      </c>
      <c r="AC963" s="164">
        <f>Trees[[#This Row],[Volumen]]</f>
        <v>0</v>
      </c>
      <c r="AD963" s="165" t="str">
        <f t="shared" si="47"/>
        <v>D</v>
      </c>
      <c r="AE963" s="166">
        <f>Industrias!S966</f>
        <v>0</v>
      </c>
      <c r="AF963" s="167" cm="1">
        <f t="array" ref="AF963">NoteEcolo(U963)</f>
        <v>0</v>
      </c>
      <c r="AG963" s="167">
        <f>PI()*(Trees[[#This Row],[Diam]]/2)^2</f>
        <v>0</v>
      </c>
      <c r="AH963" s="167">
        <f>IF(ISNA(IF(VLOOKUP(Trees[[#This Row],[Arbol]],Equipos!C:F, 2, FALSE)="Cortar",1,0)),0, IF(VLOOKUP(Trees[[#This Row],[Arbol]],Equipos!C:F, 2, FALSE)="Cortar",1,0))</f>
        <v>0</v>
      </c>
      <c r="AI963" s="167">
        <f t="array" aca="1" ref="AI963" ca="1">SUM(1*(NumCoupes=B963))</f>
        <v>2</v>
      </c>
    </row>
    <row r="964" spans="2:35">
      <c r="B964" s="154"/>
      <c r="C964" s="155"/>
      <c r="D964" s="156"/>
      <c r="E964" s="157"/>
      <c r="F964" s="158"/>
      <c r="G964" s="159"/>
      <c r="H964" s="154"/>
      <c r="I964" s="155"/>
      <c r="J964" s="156"/>
      <c r="K964" s="156"/>
      <c r="L964" s="154"/>
      <c r="M964" s="154"/>
      <c r="N964" s="154"/>
      <c r="O964" s="155"/>
      <c r="P964" s="160"/>
      <c r="Q964" s="154"/>
      <c r="R964" s="154"/>
      <c r="S964" s="154"/>
      <c r="T964" s="158"/>
      <c r="U964" s="159"/>
      <c r="V964" s="161"/>
      <c r="W964" s="161"/>
      <c r="X964" s="161"/>
      <c r="Y964" s="161"/>
      <c r="Z964" s="162">
        <f t="shared" si="45"/>
        <v>0</v>
      </c>
      <c r="AA964" s="163">
        <f t="shared" si="46"/>
        <v>0</v>
      </c>
      <c r="AB964" s="431">
        <f>(3.14/4)*(Trees[[#This Row],[Diam]]/100)^2</f>
        <v>0</v>
      </c>
      <c r="AC964" s="164">
        <f>Trees[[#This Row],[Volumen]]</f>
        <v>0</v>
      </c>
      <c r="AD964" s="165" t="str">
        <f t="shared" si="47"/>
        <v>D</v>
      </c>
      <c r="AE964" s="166">
        <f>Industrias!S967</f>
        <v>0</v>
      </c>
      <c r="AF964" s="167" cm="1">
        <f t="array" ref="AF964">NoteEcolo(U964)</f>
        <v>0</v>
      </c>
      <c r="AG964" s="167">
        <f>PI()*(Trees[[#This Row],[Diam]]/2)^2</f>
        <v>0</v>
      </c>
      <c r="AH964" s="167">
        <f>IF(ISNA(IF(VLOOKUP(Trees[[#This Row],[Arbol]],Equipos!C:F, 2, FALSE)="Cortar",1,0)),0, IF(VLOOKUP(Trees[[#This Row],[Arbol]],Equipos!C:F, 2, FALSE)="Cortar",1,0))</f>
        <v>0</v>
      </c>
      <c r="AI964" s="167">
        <f t="array" aca="1" ref="AI964" ca="1">SUM(1*(NumCoupes=B964))</f>
        <v>2</v>
      </c>
    </row>
    <row r="965" spans="2:35">
      <c r="B965" s="154"/>
      <c r="C965" s="155"/>
      <c r="D965" s="156"/>
      <c r="E965" s="157"/>
      <c r="F965" s="158"/>
      <c r="G965" s="159"/>
      <c r="H965" s="154"/>
      <c r="I965" s="155"/>
      <c r="J965" s="156"/>
      <c r="K965" s="156"/>
      <c r="L965" s="154"/>
      <c r="M965" s="154"/>
      <c r="N965" s="154"/>
      <c r="O965" s="155"/>
      <c r="P965" s="160"/>
      <c r="Q965" s="154"/>
      <c r="R965" s="154"/>
      <c r="S965" s="154"/>
      <c r="T965" s="158"/>
      <c r="U965" s="159"/>
      <c r="V965" s="161"/>
      <c r="W965" s="161"/>
      <c r="X965" s="161"/>
      <c r="Y965" s="161"/>
      <c r="Z965" s="162">
        <f t="shared" si="45"/>
        <v>0</v>
      </c>
      <c r="AA965" s="163">
        <f t="shared" si="46"/>
        <v>0</v>
      </c>
      <c r="AB965" s="431">
        <f>(3.14/4)*(Trees[[#This Row],[Diam]]/100)^2</f>
        <v>0</v>
      </c>
      <c r="AC965" s="164">
        <f>Trees[[#This Row],[Volumen]]</f>
        <v>0</v>
      </c>
      <c r="AD965" s="165" t="str">
        <f t="shared" si="47"/>
        <v>D</v>
      </c>
      <c r="AE965" s="166">
        <f>Industrias!S968</f>
        <v>0</v>
      </c>
      <c r="AF965" s="167" cm="1">
        <f t="array" ref="AF965">NoteEcolo(U965)</f>
        <v>0</v>
      </c>
      <c r="AG965" s="167">
        <f>PI()*(Trees[[#This Row],[Diam]]/2)^2</f>
        <v>0</v>
      </c>
      <c r="AH965" s="167">
        <f>IF(ISNA(IF(VLOOKUP(Trees[[#This Row],[Arbol]],Equipos!C:F, 2, FALSE)="Cortar",1,0)),0, IF(VLOOKUP(Trees[[#This Row],[Arbol]],Equipos!C:F, 2, FALSE)="Cortar",1,0))</f>
        <v>0</v>
      </c>
      <c r="AI965" s="167">
        <f t="array" aca="1" ref="AI965" ca="1">SUM(1*(NumCoupes=B965))</f>
        <v>2</v>
      </c>
    </row>
    <row r="966" spans="2:35">
      <c r="B966" s="154"/>
      <c r="C966" s="155"/>
      <c r="D966" s="156"/>
      <c r="E966" s="157"/>
      <c r="F966" s="158"/>
      <c r="G966" s="159"/>
      <c r="H966" s="154"/>
      <c r="I966" s="155"/>
      <c r="J966" s="156"/>
      <c r="K966" s="156"/>
      <c r="L966" s="154"/>
      <c r="M966" s="154"/>
      <c r="N966" s="154"/>
      <c r="O966" s="155"/>
      <c r="P966" s="160"/>
      <c r="Q966" s="154"/>
      <c r="R966" s="154"/>
      <c r="S966" s="154"/>
      <c r="T966" s="158"/>
      <c r="U966" s="159"/>
      <c r="V966" s="161"/>
      <c r="W966" s="161"/>
      <c r="X966" s="161"/>
      <c r="Y966" s="161"/>
      <c r="Z966" s="162">
        <f t="shared" si="45"/>
        <v>0</v>
      </c>
      <c r="AA966" s="163">
        <f t="shared" si="46"/>
        <v>0</v>
      </c>
      <c r="AB966" s="431">
        <f>(3.14/4)*(Trees[[#This Row],[Diam]]/100)^2</f>
        <v>0</v>
      </c>
      <c r="AC966" s="164">
        <f>Trees[[#This Row],[Volumen]]</f>
        <v>0</v>
      </c>
      <c r="AD966" s="165" t="str">
        <f t="shared" si="47"/>
        <v>D</v>
      </c>
      <c r="AE966" s="166">
        <f>Industrias!S969</f>
        <v>0</v>
      </c>
      <c r="AF966" s="167" cm="1">
        <f t="array" ref="AF966">NoteEcolo(U966)</f>
        <v>0</v>
      </c>
      <c r="AG966" s="167">
        <f>PI()*(Trees[[#This Row],[Diam]]/2)^2</f>
        <v>0</v>
      </c>
      <c r="AH966" s="167">
        <f>IF(ISNA(IF(VLOOKUP(Trees[[#This Row],[Arbol]],Equipos!C:F, 2, FALSE)="Cortar",1,0)),0, IF(VLOOKUP(Trees[[#This Row],[Arbol]],Equipos!C:F, 2, FALSE)="Cortar",1,0))</f>
        <v>0</v>
      </c>
      <c r="AI966" s="167">
        <f t="array" aca="1" ref="AI966" ca="1">SUM(1*(NumCoupes=B966))</f>
        <v>2</v>
      </c>
    </row>
    <row r="967" spans="2:35">
      <c r="B967" s="154"/>
      <c r="C967" s="155"/>
      <c r="D967" s="156"/>
      <c r="E967" s="157"/>
      <c r="F967" s="158"/>
      <c r="G967" s="159"/>
      <c r="H967" s="154"/>
      <c r="I967" s="155"/>
      <c r="J967" s="156"/>
      <c r="K967" s="156"/>
      <c r="L967" s="154"/>
      <c r="M967" s="154"/>
      <c r="N967" s="154"/>
      <c r="O967" s="155"/>
      <c r="P967" s="160"/>
      <c r="Q967" s="154"/>
      <c r="R967" s="154"/>
      <c r="S967" s="154"/>
      <c r="T967" s="158"/>
      <c r="U967" s="159"/>
      <c r="V967" s="161"/>
      <c r="W967" s="161"/>
      <c r="X967" s="161"/>
      <c r="Y967" s="161"/>
      <c r="Z967" s="162">
        <f t="shared" si="45"/>
        <v>0</v>
      </c>
      <c r="AA967" s="163">
        <f t="shared" si="46"/>
        <v>0</v>
      </c>
      <c r="AB967" s="431">
        <f>(3.14/4)*(Trees[[#This Row],[Diam]]/100)^2</f>
        <v>0</v>
      </c>
      <c r="AC967" s="164">
        <f>Trees[[#This Row],[Volumen]]</f>
        <v>0</v>
      </c>
      <c r="AD967" s="165" t="str">
        <f t="shared" si="47"/>
        <v>D</v>
      </c>
      <c r="AE967" s="166">
        <f>Industrias!S970</f>
        <v>0</v>
      </c>
      <c r="AF967" s="167" cm="1">
        <f t="array" ref="AF967">NoteEcolo(U967)</f>
        <v>0</v>
      </c>
      <c r="AG967" s="167">
        <f>PI()*(Trees[[#This Row],[Diam]]/2)^2</f>
        <v>0</v>
      </c>
      <c r="AH967" s="167">
        <f>IF(ISNA(IF(VLOOKUP(Trees[[#This Row],[Arbol]],Equipos!C:F, 2, FALSE)="Cortar",1,0)),0, IF(VLOOKUP(Trees[[#This Row],[Arbol]],Equipos!C:F, 2, FALSE)="Cortar",1,0))</f>
        <v>0</v>
      </c>
      <c r="AI967" s="167">
        <f t="array" aca="1" ref="AI967" ca="1">SUM(1*(NumCoupes=B967))</f>
        <v>2</v>
      </c>
    </row>
    <row r="968" spans="2:35">
      <c r="B968" s="154"/>
      <c r="C968" s="155"/>
      <c r="D968" s="156"/>
      <c r="E968" s="157"/>
      <c r="F968" s="158"/>
      <c r="G968" s="159"/>
      <c r="H968" s="154"/>
      <c r="I968" s="155"/>
      <c r="J968" s="156"/>
      <c r="K968" s="156"/>
      <c r="L968" s="154"/>
      <c r="M968" s="154"/>
      <c r="N968" s="154"/>
      <c r="O968" s="155"/>
      <c r="P968" s="160"/>
      <c r="Q968" s="154"/>
      <c r="R968" s="154"/>
      <c r="S968" s="154"/>
      <c r="T968" s="158"/>
      <c r="U968" s="159"/>
      <c r="V968" s="161"/>
      <c r="W968" s="161"/>
      <c r="X968" s="161"/>
      <c r="Y968" s="161"/>
      <c r="Z968" s="162">
        <f t="shared" si="45"/>
        <v>0</v>
      </c>
      <c r="AA968" s="163">
        <f t="shared" si="46"/>
        <v>0</v>
      </c>
      <c r="AB968" s="431">
        <f>(3.14/4)*(Trees[[#This Row],[Diam]]/100)^2</f>
        <v>0</v>
      </c>
      <c r="AC968" s="164">
        <f>Trees[[#This Row],[Volumen]]</f>
        <v>0</v>
      </c>
      <c r="AD968" s="165" t="str">
        <f t="shared" si="47"/>
        <v>D</v>
      </c>
      <c r="AE968" s="166">
        <f>Industrias!S971</f>
        <v>0</v>
      </c>
      <c r="AF968" s="167" cm="1">
        <f t="array" ref="AF968">NoteEcolo(U968)</f>
        <v>0</v>
      </c>
      <c r="AG968" s="167">
        <f>PI()*(Trees[[#This Row],[Diam]]/2)^2</f>
        <v>0</v>
      </c>
      <c r="AH968" s="167">
        <f>IF(ISNA(IF(VLOOKUP(Trees[[#This Row],[Arbol]],Equipos!C:F, 2, FALSE)="Cortar",1,0)),0, IF(VLOOKUP(Trees[[#This Row],[Arbol]],Equipos!C:F, 2, FALSE)="Cortar",1,0))</f>
        <v>0</v>
      </c>
      <c r="AI968" s="167">
        <f t="array" aca="1" ref="AI968" ca="1">SUM(1*(NumCoupes=B968))</f>
        <v>2</v>
      </c>
    </row>
    <row r="969" spans="2:35">
      <c r="B969" s="154"/>
      <c r="C969" s="155"/>
      <c r="D969" s="156"/>
      <c r="E969" s="157"/>
      <c r="F969" s="158"/>
      <c r="G969" s="159"/>
      <c r="H969" s="154"/>
      <c r="I969" s="155"/>
      <c r="J969" s="156"/>
      <c r="K969" s="156"/>
      <c r="L969" s="154"/>
      <c r="M969" s="154"/>
      <c r="N969" s="154"/>
      <c r="O969" s="155"/>
      <c r="P969" s="160"/>
      <c r="Q969" s="154"/>
      <c r="R969" s="154"/>
      <c r="S969" s="154"/>
      <c r="T969" s="158"/>
      <c r="U969" s="159"/>
      <c r="V969" s="161"/>
      <c r="W969" s="161"/>
      <c r="X969" s="161"/>
      <c r="Y969" s="161"/>
      <c r="Z969" s="162">
        <f t="shared" si="45"/>
        <v>0</v>
      </c>
      <c r="AA969" s="163">
        <f t="shared" si="46"/>
        <v>0</v>
      </c>
      <c r="AB969" s="431">
        <f>(3.14/4)*(Trees[[#This Row],[Diam]]/100)^2</f>
        <v>0</v>
      </c>
      <c r="AC969" s="164">
        <f>Trees[[#This Row],[Volumen]]</f>
        <v>0</v>
      </c>
      <c r="AD969" s="165" t="str">
        <f t="shared" si="47"/>
        <v>D</v>
      </c>
      <c r="AE969" s="166">
        <f>Industrias!S972</f>
        <v>0</v>
      </c>
      <c r="AF969" s="167" cm="1">
        <f t="array" ref="AF969">NoteEcolo(U969)</f>
        <v>0</v>
      </c>
      <c r="AG969" s="167">
        <f>PI()*(Trees[[#This Row],[Diam]]/2)^2</f>
        <v>0</v>
      </c>
      <c r="AH969" s="167">
        <f>IF(ISNA(IF(VLOOKUP(Trees[[#This Row],[Arbol]],Equipos!C:F, 2, FALSE)="Cortar",1,0)),0, IF(VLOOKUP(Trees[[#This Row],[Arbol]],Equipos!C:F, 2, FALSE)="Cortar",1,0))</f>
        <v>0</v>
      </c>
      <c r="AI969" s="167">
        <f t="array" aca="1" ref="AI969" ca="1">SUM(1*(NumCoupes=B969))</f>
        <v>2</v>
      </c>
    </row>
    <row r="970" spans="2:35">
      <c r="B970" s="154"/>
      <c r="C970" s="155"/>
      <c r="D970" s="156"/>
      <c r="E970" s="157"/>
      <c r="F970" s="158"/>
      <c r="G970" s="159"/>
      <c r="H970" s="154"/>
      <c r="I970" s="155"/>
      <c r="J970" s="156"/>
      <c r="K970" s="156"/>
      <c r="L970" s="154"/>
      <c r="M970" s="154"/>
      <c r="N970" s="154"/>
      <c r="O970" s="155"/>
      <c r="P970" s="160"/>
      <c r="Q970" s="154"/>
      <c r="R970" s="154"/>
      <c r="S970" s="154"/>
      <c r="T970" s="158"/>
      <c r="U970" s="159"/>
      <c r="V970" s="161"/>
      <c r="W970" s="161"/>
      <c r="X970" s="161"/>
      <c r="Y970" s="161"/>
      <c r="Z970" s="162">
        <f t="shared" si="45"/>
        <v>0</v>
      </c>
      <c r="AA970" s="163">
        <f t="shared" si="46"/>
        <v>0</v>
      </c>
      <c r="AB970" s="431">
        <f>(3.14/4)*(Trees[[#This Row],[Diam]]/100)^2</f>
        <v>0</v>
      </c>
      <c r="AC970" s="164">
        <f>Trees[[#This Row],[Volumen]]</f>
        <v>0</v>
      </c>
      <c r="AD970" s="165" t="str">
        <f t="shared" si="47"/>
        <v>D</v>
      </c>
      <c r="AE970" s="166">
        <f>Industrias!S973</f>
        <v>0</v>
      </c>
      <c r="AF970" s="167" cm="1">
        <f t="array" ref="AF970">NoteEcolo(U970)</f>
        <v>0</v>
      </c>
      <c r="AG970" s="167">
        <f>PI()*(Trees[[#This Row],[Diam]]/2)^2</f>
        <v>0</v>
      </c>
      <c r="AH970" s="167">
        <f>IF(ISNA(IF(VLOOKUP(Trees[[#This Row],[Arbol]],Equipos!C:F, 2, FALSE)="Cortar",1,0)),0, IF(VLOOKUP(Trees[[#This Row],[Arbol]],Equipos!C:F, 2, FALSE)="Cortar",1,0))</f>
        <v>0</v>
      </c>
      <c r="AI970" s="167">
        <f t="array" aca="1" ref="AI970" ca="1">SUM(1*(NumCoupes=B970))</f>
        <v>2</v>
      </c>
    </row>
    <row r="971" spans="2:35">
      <c r="B971" s="154"/>
      <c r="C971" s="155"/>
      <c r="D971" s="156"/>
      <c r="E971" s="157"/>
      <c r="F971" s="158"/>
      <c r="G971" s="159"/>
      <c r="H971" s="154"/>
      <c r="I971" s="155"/>
      <c r="J971" s="156"/>
      <c r="K971" s="156"/>
      <c r="L971" s="154"/>
      <c r="M971" s="154"/>
      <c r="N971" s="154"/>
      <c r="O971" s="155"/>
      <c r="P971" s="160"/>
      <c r="Q971" s="154"/>
      <c r="R971" s="154"/>
      <c r="S971" s="154"/>
      <c r="T971" s="158"/>
      <c r="U971" s="159"/>
      <c r="V971" s="161"/>
      <c r="W971" s="161"/>
      <c r="X971" s="161"/>
      <c r="Y971" s="161"/>
      <c r="Z971" s="162">
        <f t="shared" si="45"/>
        <v>0</v>
      </c>
      <c r="AA971" s="163">
        <f t="shared" si="46"/>
        <v>0</v>
      </c>
      <c r="AB971" s="431">
        <f>(3.14/4)*(Trees[[#This Row],[Diam]]/100)^2</f>
        <v>0</v>
      </c>
      <c r="AC971" s="164">
        <f>Trees[[#This Row],[Volumen]]</f>
        <v>0</v>
      </c>
      <c r="AD971" s="165" t="str">
        <f t="shared" si="47"/>
        <v>D</v>
      </c>
      <c r="AE971" s="166">
        <f>Industrias!S974</f>
        <v>0</v>
      </c>
      <c r="AF971" s="167" cm="1">
        <f t="array" ref="AF971">NoteEcolo(U971)</f>
        <v>0</v>
      </c>
      <c r="AG971" s="167">
        <f>PI()*(Trees[[#This Row],[Diam]]/2)^2</f>
        <v>0</v>
      </c>
      <c r="AH971" s="167">
        <f>IF(ISNA(IF(VLOOKUP(Trees[[#This Row],[Arbol]],Equipos!C:F, 2, FALSE)="Cortar",1,0)),0, IF(VLOOKUP(Trees[[#This Row],[Arbol]],Equipos!C:F, 2, FALSE)="Cortar",1,0))</f>
        <v>0</v>
      </c>
      <c r="AI971" s="167">
        <f t="array" aca="1" ref="AI971" ca="1">SUM(1*(NumCoupes=B971))</f>
        <v>2</v>
      </c>
    </row>
    <row r="972" spans="2:35">
      <c r="B972" s="154"/>
      <c r="C972" s="155"/>
      <c r="D972" s="156"/>
      <c r="E972" s="157"/>
      <c r="F972" s="158"/>
      <c r="G972" s="159"/>
      <c r="H972" s="154"/>
      <c r="I972" s="155"/>
      <c r="J972" s="156"/>
      <c r="K972" s="156"/>
      <c r="L972" s="154"/>
      <c r="M972" s="154"/>
      <c r="N972" s="154"/>
      <c r="O972" s="155"/>
      <c r="P972" s="160"/>
      <c r="Q972" s="154"/>
      <c r="R972" s="154"/>
      <c r="S972" s="154"/>
      <c r="T972" s="158"/>
      <c r="U972" s="159"/>
      <c r="V972" s="161"/>
      <c r="W972" s="161"/>
      <c r="X972" s="161"/>
      <c r="Y972" s="161"/>
      <c r="Z972" s="162">
        <f t="shared" si="45"/>
        <v>0</v>
      </c>
      <c r="AA972" s="163">
        <f t="shared" si="46"/>
        <v>0</v>
      </c>
      <c r="AB972" s="431">
        <f>(3.14/4)*(Trees[[#This Row],[Diam]]/100)^2</f>
        <v>0</v>
      </c>
      <c r="AC972" s="164">
        <f>Trees[[#This Row],[Volumen]]</f>
        <v>0</v>
      </c>
      <c r="AD972" s="165" t="str">
        <f t="shared" si="47"/>
        <v>D</v>
      </c>
      <c r="AE972" s="166">
        <f>Industrias!S975</f>
        <v>0</v>
      </c>
      <c r="AF972" s="167" cm="1">
        <f t="array" ref="AF972">NoteEcolo(U972)</f>
        <v>0</v>
      </c>
      <c r="AG972" s="167">
        <f>PI()*(Trees[[#This Row],[Diam]]/2)^2</f>
        <v>0</v>
      </c>
      <c r="AH972" s="167">
        <f>IF(ISNA(IF(VLOOKUP(Trees[[#This Row],[Arbol]],Equipos!C:F, 2, FALSE)="Cortar",1,0)),0, IF(VLOOKUP(Trees[[#This Row],[Arbol]],Equipos!C:F, 2, FALSE)="Cortar",1,0))</f>
        <v>0</v>
      </c>
      <c r="AI972" s="167">
        <f t="array" aca="1" ref="AI972" ca="1">SUM(1*(NumCoupes=B972))</f>
        <v>2</v>
      </c>
    </row>
    <row r="973" spans="2:35">
      <c r="B973" s="154"/>
      <c r="C973" s="155"/>
      <c r="D973" s="156"/>
      <c r="E973" s="157"/>
      <c r="F973" s="158"/>
      <c r="G973" s="159"/>
      <c r="H973" s="154"/>
      <c r="I973" s="155"/>
      <c r="J973" s="156"/>
      <c r="K973" s="156"/>
      <c r="L973" s="154"/>
      <c r="M973" s="154"/>
      <c r="N973" s="154"/>
      <c r="O973" s="155"/>
      <c r="P973" s="160"/>
      <c r="Q973" s="154"/>
      <c r="R973" s="154"/>
      <c r="S973" s="154"/>
      <c r="T973" s="158"/>
      <c r="U973" s="159"/>
      <c r="V973" s="161"/>
      <c r="W973" s="161"/>
      <c r="X973" s="161"/>
      <c r="Y973" s="161"/>
      <c r="Z973" s="162">
        <f t="shared" si="45"/>
        <v>0</v>
      </c>
      <c r="AA973" s="163">
        <f t="shared" si="46"/>
        <v>0</v>
      </c>
      <c r="AB973" s="431">
        <f>(3.14/4)*(Trees[[#This Row],[Diam]]/100)^2</f>
        <v>0</v>
      </c>
      <c r="AC973" s="164">
        <f>Trees[[#This Row],[Volumen]]</f>
        <v>0</v>
      </c>
      <c r="AD973" s="165" t="str">
        <f t="shared" si="47"/>
        <v>D</v>
      </c>
      <c r="AE973" s="166">
        <f>Industrias!S976</f>
        <v>0</v>
      </c>
      <c r="AF973" s="167" cm="1">
        <f t="array" ref="AF973">NoteEcolo(U973)</f>
        <v>0</v>
      </c>
      <c r="AG973" s="167">
        <f>PI()*(Trees[[#This Row],[Diam]]/2)^2</f>
        <v>0</v>
      </c>
      <c r="AH973" s="167">
        <f>IF(ISNA(IF(VLOOKUP(Trees[[#This Row],[Arbol]],Equipos!C:F, 2, FALSE)="Cortar",1,0)),0, IF(VLOOKUP(Trees[[#This Row],[Arbol]],Equipos!C:F, 2, FALSE)="Cortar",1,0))</f>
        <v>0</v>
      </c>
      <c r="AI973" s="167">
        <f t="array" aca="1" ref="AI973" ca="1">SUM(1*(NumCoupes=B973))</f>
        <v>2</v>
      </c>
    </row>
    <row r="974" spans="2:35">
      <c r="B974" s="154"/>
      <c r="C974" s="155"/>
      <c r="D974" s="156"/>
      <c r="E974" s="157"/>
      <c r="F974" s="158"/>
      <c r="G974" s="159"/>
      <c r="H974" s="154"/>
      <c r="I974" s="155"/>
      <c r="J974" s="156"/>
      <c r="K974" s="156"/>
      <c r="L974" s="154"/>
      <c r="M974" s="154"/>
      <c r="N974" s="154"/>
      <c r="O974" s="155"/>
      <c r="P974" s="160"/>
      <c r="Q974" s="154"/>
      <c r="R974" s="154"/>
      <c r="S974" s="154"/>
      <c r="T974" s="158"/>
      <c r="U974" s="159"/>
      <c r="V974" s="161"/>
      <c r="W974" s="161"/>
      <c r="X974" s="161"/>
      <c r="Y974" s="161"/>
      <c r="Z974" s="162">
        <f t="shared" si="45"/>
        <v>0</v>
      </c>
      <c r="AA974" s="163">
        <f t="shared" si="46"/>
        <v>0</v>
      </c>
      <c r="AB974" s="431">
        <f>(3.14/4)*(Trees[[#This Row],[Diam]]/100)^2</f>
        <v>0</v>
      </c>
      <c r="AC974" s="164">
        <f>Trees[[#This Row],[Volumen]]</f>
        <v>0</v>
      </c>
      <c r="AD974" s="165" t="str">
        <f t="shared" si="47"/>
        <v>D</v>
      </c>
      <c r="AE974" s="166">
        <f>Industrias!S977</f>
        <v>0</v>
      </c>
      <c r="AF974" s="167" cm="1">
        <f t="array" ref="AF974">NoteEcolo(U974)</f>
        <v>0</v>
      </c>
      <c r="AG974" s="167">
        <f>PI()*(Trees[[#This Row],[Diam]]/2)^2</f>
        <v>0</v>
      </c>
      <c r="AH974" s="167">
        <f>IF(ISNA(IF(VLOOKUP(Trees[[#This Row],[Arbol]],Equipos!C:F, 2, FALSE)="Cortar",1,0)),0, IF(VLOOKUP(Trees[[#This Row],[Arbol]],Equipos!C:F, 2, FALSE)="Cortar",1,0))</f>
        <v>0</v>
      </c>
      <c r="AI974" s="167">
        <f t="array" aca="1" ref="AI974" ca="1">SUM(1*(NumCoupes=B974))</f>
        <v>2</v>
      </c>
    </row>
    <row r="975" spans="2:35">
      <c r="B975" s="154"/>
      <c r="C975" s="155"/>
      <c r="D975" s="156"/>
      <c r="E975" s="157"/>
      <c r="F975" s="158"/>
      <c r="G975" s="159"/>
      <c r="H975" s="154"/>
      <c r="I975" s="155"/>
      <c r="J975" s="156"/>
      <c r="K975" s="156"/>
      <c r="L975" s="154"/>
      <c r="M975" s="154"/>
      <c r="N975" s="154"/>
      <c r="O975" s="155"/>
      <c r="P975" s="160"/>
      <c r="Q975" s="154"/>
      <c r="R975" s="154"/>
      <c r="S975" s="154"/>
      <c r="T975" s="158"/>
      <c r="U975" s="159"/>
      <c r="V975" s="161"/>
      <c r="W975" s="161"/>
      <c r="X975" s="161"/>
      <c r="Y975" s="161"/>
      <c r="Z975" s="162">
        <f t="shared" si="45"/>
        <v>0</v>
      </c>
      <c r="AA975" s="163">
        <f t="shared" si="46"/>
        <v>0</v>
      </c>
      <c r="AB975" s="431">
        <f>(3.14/4)*(Trees[[#This Row],[Diam]]/100)^2</f>
        <v>0</v>
      </c>
      <c r="AC975" s="164">
        <f>Trees[[#This Row],[Volumen]]</f>
        <v>0</v>
      </c>
      <c r="AD975" s="165" t="str">
        <f t="shared" si="47"/>
        <v>D</v>
      </c>
      <c r="AE975" s="166">
        <f>Industrias!S978</f>
        <v>0</v>
      </c>
      <c r="AF975" s="167" cm="1">
        <f t="array" ref="AF975">NoteEcolo(U975)</f>
        <v>0</v>
      </c>
      <c r="AG975" s="167">
        <f>PI()*(Trees[[#This Row],[Diam]]/2)^2</f>
        <v>0</v>
      </c>
      <c r="AH975" s="167">
        <f>IF(ISNA(IF(VLOOKUP(Trees[[#This Row],[Arbol]],Equipos!C:F, 2, FALSE)="Cortar",1,0)),0, IF(VLOOKUP(Trees[[#This Row],[Arbol]],Equipos!C:F, 2, FALSE)="Cortar",1,0))</f>
        <v>0</v>
      </c>
      <c r="AI975" s="167">
        <f t="array" aca="1" ref="AI975" ca="1">SUM(1*(NumCoupes=B975))</f>
        <v>2</v>
      </c>
    </row>
    <row r="976" spans="2:35">
      <c r="B976" s="154"/>
      <c r="C976" s="155"/>
      <c r="D976" s="156"/>
      <c r="E976" s="157"/>
      <c r="F976" s="158"/>
      <c r="G976" s="159"/>
      <c r="H976" s="154"/>
      <c r="I976" s="155"/>
      <c r="J976" s="156"/>
      <c r="K976" s="156"/>
      <c r="L976" s="154"/>
      <c r="M976" s="154"/>
      <c r="N976" s="154"/>
      <c r="O976" s="155"/>
      <c r="P976" s="160"/>
      <c r="Q976" s="154"/>
      <c r="R976" s="154"/>
      <c r="S976" s="154"/>
      <c r="T976" s="158"/>
      <c r="U976" s="159"/>
      <c r="V976" s="161"/>
      <c r="W976" s="161"/>
      <c r="X976" s="161"/>
      <c r="Y976" s="161"/>
      <c r="Z976" s="162">
        <f t="shared" si="45"/>
        <v>0</v>
      </c>
      <c r="AA976" s="163">
        <f t="shared" si="46"/>
        <v>0</v>
      </c>
      <c r="AB976" s="431">
        <f>(3.14/4)*(Trees[[#This Row],[Diam]]/100)^2</f>
        <v>0</v>
      </c>
      <c r="AC976" s="164">
        <f>Trees[[#This Row],[Volumen]]</f>
        <v>0</v>
      </c>
      <c r="AD976" s="165" t="str">
        <f t="shared" si="47"/>
        <v>D</v>
      </c>
      <c r="AE976" s="166">
        <f>Industrias!S979</f>
        <v>0</v>
      </c>
      <c r="AF976" s="167" cm="1">
        <f t="array" ref="AF976">NoteEcolo(U976)</f>
        <v>0</v>
      </c>
      <c r="AG976" s="167">
        <f>PI()*(Trees[[#This Row],[Diam]]/2)^2</f>
        <v>0</v>
      </c>
      <c r="AH976" s="167">
        <f>IF(ISNA(IF(VLOOKUP(Trees[[#This Row],[Arbol]],Equipos!C:F, 2, FALSE)="Cortar",1,0)),0, IF(VLOOKUP(Trees[[#This Row],[Arbol]],Equipos!C:F, 2, FALSE)="Cortar",1,0))</f>
        <v>0</v>
      </c>
      <c r="AI976" s="167">
        <f t="array" aca="1" ref="AI976" ca="1">SUM(1*(NumCoupes=B976))</f>
        <v>2</v>
      </c>
    </row>
    <row r="977" spans="2:35">
      <c r="B977" s="154"/>
      <c r="C977" s="155"/>
      <c r="D977" s="156"/>
      <c r="E977" s="157"/>
      <c r="F977" s="158"/>
      <c r="G977" s="159"/>
      <c r="H977" s="154"/>
      <c r="I977" s="155"/>
      <c r="J977" s="156"/>
      <c r="K977" s="156"/>
      <c r="L977" s="154"/>
      <c r="M977" s="154"/>
      <c r="N977" s="154"/>
      <c r="O977" s="155"/>
      <c r="P977" s="160"/>
      <c r="Q977" s="154"/>
      <c r="R977" s="154"/>
      <c r="S977" s="154"/>
      <c r="T977" s="158"/>
      <c r="U977" s="159"/>
      <c r="V977" s="161"/>
      <c r="W977" s="161"/>
      <c r="X977" s="161"/>
      <c r="Y977" s="161"/>
      <c r="Z977" s="162">
        <f t="shared" si="45"/>
        <v>0</v>
      </c>
      <c r="AA977" s="163">
        <f t="shared" si="46"/>
        <v>0</v>
      </c>
      <c r="AB977" s="431">
        <f>(3.14/4)*(Trees[[#This Row],[Diam]]/100)^2</f>
        <v>0</v>
      </c>
      <c r="AC977" s="164">
        <f>Trees[[#This Row],[Volumen]]</f>
        <v>0</v>
      </c>
      <c r="AD977" s="165" t="str">
        <f t="shared" si="47"/>
        <v>D</v>
      </c>
      <c r="AE977" s="166">
        <f>Industrias!S980</f>
        <v>0</v>
      </c>
      <c r="AF977" s="167" cm="1">
        <f t="array" ref="AF977">NoteEcolo(U977)</f>
        <v>0</v>
      </c>
      <c r="AG977" s="167">
        <f>PI()*(Trees[[#This Row],[Diam]]/2)^2</f>
        <v>0</v>
      </c>
      <c r="AH977" s="167">
        <f>IF(ISNA(IF(VLOOKUP(Trees[[#This Row],[Arbol]],Equipos!C:F, 2, FALSE)="Cortar",1,0)),0, IF(VLOOKUP(Trees[[#This Row],[Arbol]],Equipos!C:F, 2, FALSE)="Cortar",1,0))</f>
        <v>0</v>
      </c>
      <c r="AI977" s="167">
        <f t="array" aca="1" ref="AI977" ca="1">SUM(1*(NumCoupes=B977))</f>
        <v>2</v>
      </c>
    </row>
    <row r="978" spans="2:35">
      <c r="B978" s="154"/>
      <c r="C978" s="155"/>
      <c r="D978" s="156"/>
      <c r="E978" s="157"/>
      <c r="F978" s="158"/>
      <c r="G978" s="159"/>
      <c r="H978" s="154"/>
      <c r="I978" s="155"/>
      <c r="J978" s="156"/>
      <c r="K978" s="156"/>
      <c r="L978" s="154"/>
      <c r="M978" s="154"/>
      <c r="N978" s="154"/>
      <c r="O978" s="155"/>
      <c r="P978" s="160"/>
      <c r="Q978" s="154"/>
      <c r="R978" s="154"/>
      <c r="S978" s="154"/>
      <c r="T978" s="158"/>
      <c r="U978" s="159"/>
      <c r="V978" s="161"/>
      <c r="W978" s="161"/>
      <c r="X978" s="161"/>
      <c r="Y978" s="161"/>
      <c r="Z978" s="162">
        <f t="shared" si="45"/>
        <v>0</v>
      </c>
      <c r="AA978" s="163">
        <f t="shared" si="46"/>
        <v>0</v>
      </c>
      <c r="AB978" s="431">
        <f>(3.14/4)*(Trees[[#This Row],[Diam]]/100)^2</f>
        <v>0</v>
      </c>
      <c r="AC978" s="164">
        <f>Trees[[#This Row],[Volumen]]</f>
        <v>0</v>
      </c>
      <c r="AD978" s="165" t="str">
        <f t="shared" si="47"/>
        <v>D</v>
      </c>
      <c r="AE978" s="166">
        <f>Industrias!S981</f>
        <v>0</v>
      </c>
      <c r="AF978" s="167" cm="1">
        <f t="array" ref="AF978">NoteEcolo(U978)</f>
        <v>0</v>
      </c>
      <c r="AG978" s="167">
        <f>PI()*(Trees[[#This Row],[Diam]]/2)^2</f>
        <v>0</v>
      </c>
      <c r="AH978" s="167">
        <f>IF(ISNA(IF(VLOOKUP(Trees[[#This Row],[Arbol]],Equipos!C:F, 2, FALSE)="Cortar",1,0)),0, IF(VLOOKUP(Trees[[#This Row],[Arbol]],Equipos!C:F, 2, FALSE)="Cortar",1,0))</f>
        <v>0</v>
      </c>
      <c r="AI978" s="167">
        <f t="array" aca="1" ref="AI978" ca="1">SUM(1*(NumCoupes=B978))</f>
        <v>2</v>
      </c>
    </row>
    <row r="979" spans="2:35">
      <c r="B979" s="154"/>
      <c r="C979" s="155"/>
      <c r="D979" s="156"/>
      <c r="E979" s="157"/>
      <c r="F979" s="158"/>
      <c r="G979" s="159"/>
      <c r="H979" s="154"/>
      <c r="I979" s="155"/>
      <c r="J979" s="156"/>
      <c r="K979" s="156"/>
      <c r="L979" s="154"/>
      <c r="M979" s="154"/>
      <c r="N979" s="154"/>
      <c r="O979" s="155"/>
      <c r="P979" s="160"/>
      <c r="Q979" s="154"/>
      <c r="R979" s="154"/>
      <c r="S979" s="154"/>
      <c r="T979" s="158"/>
      <c r="U979" s="159"/>
      <c r="V979" s="161"/>
      <c r="W979" s="161"/>
      <c r="X979" s="161"/>
      <c r="Y979" s="161"/>
      <c r="Z979" s="162">
        <f t="shared" si="45"/>
        <v>0</v>
      </c>
      <c r="AA979" s="163">
        <f t="shared" si="46"/>
        <v>0</v>
      </c>
      <c r="AB979" s="431">
        <f>(3.14/4)*(Trees[[#This Row],[Diam]]/100)^2</f>
        <v>0</v>
      </c>
      <c r="AC979" s="164">
        <f>Trees[[#This Row],[Volumen]]</f>
        <v>0</v>
      </c>
      <c r="AD979" s="165" t="str">
        <f t="shared" si="47"/>
        <v>D</v>
      </c>
      <c r="AE979" s="166">
        <f>Industrias!S982</f>
        <v>0</v>
      </c>
      <c r="AF979" s="167" cm="1">
        <f t="array" ref="AF979">NoteEcolo(U979)</f>
        <v>0</v>
      </c>
      <c r="AG979" s="167">
        <f>PI()*(Trees[[#This Row],[Diam]]/2)^2</f>
        <v>0</v>
      </c>
      <c r="AH979" s="167">
        <f>IF(ISNA(IF(VLOOKUP(Trees[[#This Row],[Arbol]],Equipos!C:F, 2, FALSE)="Cortar",1,0)),0, IF(VLOOKUP(Trees[[#This Row],[Arbol]],Equipos!C:F, 2, FALSE)="Cortar",1,0))</f>
        <v>0</v>
      </c>
      <c r="AI979" s="167">
        <f t="array" aca="1" ref="AI979" ca="1">SUM(1*(NumCoupes=B979))</f>
        <v>2</v>
      </c>
    </row>
    <row r="980" spans="2:35">
      <c r="B980" s="154"/>
      <c r="C980" s="155"/>
      <c r="D980" s="156"/>
      <c r="E980" s="157"/>
      <c r="F980" s="158"/>
      <c r="G980" s="159"/>
      <c r="H980" s="154"/>
      <c r="I980" s="155"/>
      <c r="J980" s="156"/>
      <c r="K980" s="156"/>
      <c r="L980" s="154"/>
      <c r="M980" s="154"/>
      <c r="N980" s="154"/>
      <c r="O980" s="155"/>
      <c r="P980" s="160"/>
      <c r="Q980" s="154"/>
      <c r="R980" s="154"/>
      <c r="S980" s="154"/>
      <c r="T980" s="158"/>
      <c r="U980" s="159"/>
      <c r="V980" s="161"/>
      <c r="W980" s="161"/>
      <c r="X980" s="161"/>
      <c r="Y980" s="161"/>
      <c r="Z980" s="162">
        <f t="shared" si="45"/>
        <v>0</v>
      </c>
      <c r="AA980" s="163">
        <f t="shared" si="46"/>
        <v>0</v>
      </c>
      <c r="AB980" s="431">
        <f>(3.14/4)*(Trees[[#This Row],[Diam]]/100)^2</f>
        <v>0</v>
      </c>
      <c r="AC980" s="164">
        <f>Trees[[#This Row],[Volumen]]</f>
        <v>0</v>
      </c>
      <c r="AD980" s="165" t="str">
        <f t="shared" si="47"/>
        <v>D</v>
      </c>
      <c r="AE980" s="166">
        <f>Industrias!S983</f>
        <v>0</v>
      </c>
      <c r="AF980" s="167" cm="1">
        <f t="array" ref="AF980">NoteEcolo(U980)</f>
        <v>0</v>
      </c>
      <c r="AG980" s="167">
        <f>PI()*(Trees[[#This Row],[Diam]]/2)^2</f>
        <v>0</v>
      </c>
      <c r="AH980" s="167">
        <f>IF(ISNA(IF(VLOOKUP(Trees[[#This Row],[Arbol]],Equipos!C:F, 2, FALSE)="Cortar",1,0)),0, IF(VLOOKUP(Trees[[#This Row],[Arbol]],Equipos!C:F, 2, FALSE)="Cortar",1,0))</f>
        <v>0</v>
      </c>
      <c r="AI980" s="167">
        <f t="array" aca="1" ref="AI980" ca="1">SUM(1*(NumCoupes=B980))</f>
        <v>2</v>
      </c>
    </row>
    <row r="981" spans="2:35">
      <c r="B981" s="154"/>
      <c r="C981" s="155"/>
      <c r="D981" s="156"/>
      <c r="E981" s="157"/>
      <c r="F981" s="158"/>
      <c r="G981" s="159"/>
      <c r="H981" s="154"/>
      <c r="I981" s="155"/>
      <c r="J981" s="156"/>
      <c r="K981" s="156"/>
      <c r="L981" s="154"/>
      <c r="M981" s="154"/>
      <c r="N981" s="154"/>
      <c r="O981" s="155"/>
      <c r="P981" s="160"/>
      <c r="Q981" s="154"/>
      <c r="R981" s="154"/>
      <c r="S981" s="154"/>
      <c r="T981" s="158"/>
      <c r="U981" s="159"/>
      <c r="V981" s="161"/>
      <c r="W981" s="161"/>
      <c r="X981" s="161"/>
      <c r="Y981" s="161"/>
      <c r="Z981" s="162">
        <f t="shared" si="45"/>
        <v>0</v>
      </c>
      <c r="AA981" s="163">
        <f t="shared" si="46"/>
        <v>0</v>
      </c>
      <c r="AB981" s="431">
        <f>(3.14/4)*(Trees[[#This Row],[Diam]]/100)^2</f>
        <v>0</v>
      </c>
      <c r="AC981" s="164">
        <f>Trees[[#This Row],[Volumen]]</f>
        <v>0</v>
      </c>
      <c r="AD981" s="165" t="str">
        <f t="shared" si="47"/>
        <v>D</v>
      </c>
      <c r="AE981" s="166">
        <f>Industrias!S984</f>
        <v>0</v>
      </c>
      <c r="AF981" s="167" cm="1">
        <f t="array" ref="AF981">NoteEcolo(U981)</f>
        <v>0</v>
      </c>
      <c r="AG981" s="167">
        <f>PI()*(Trees[[#This Row],[Diam]]/2)^2</f>
        <v>0</v>
      </c>
      <c r="AH981" s="167">
        <f>IF(ISNA(IF(VLOOKUP(Trees[[#This Row],[Arbol]],Equipos!C:F, 2, FALSE)="Cortar",1,0)),0, IF(VLOOKUP(Trees[[#This Row],[Arbol]],Equipos!C:F, 2, FALSE)="Cortar",1,0))</f>
        <v>0</v>
      </c>
      <c r="AI981" s="167">
        <f t="array" aca="1" ref="AI981" ca="1">SUM(1*(NumCoupes=B981))</f>
        <v>2</v>
      </c>
    </row>
    <row r="982" spans="2:35">
      <c r="B982" s="154"/>
      <c r="C982" s="155"/>
      <c r="D982" s="156"/>
      <c r="E982" s="157"/>
      <c r="F982" s="158"/>
      <c r="G982" s="159"/>
      <c r="H982" s="154"/>
      <c r="I982" s="155"/>
      <c r="J982" s="156"/>
      <c r="K982" s="156"/>
      <c r="L982" s="154"/>
      <c r="M982" s="154"/>
      <c r="N982" s="154"/>
      <c r="O982" s="155"/>
      <c r="P982" s="160"/>
      <c r="Q982" s="154"/>
      <c r="R982" s="154"/>
      <c r="S982" s="154"/>
      <c r="T982" s="158"/>
      <c r="U982" s="159"/>
      <c r="V982" s="161"/>
      <c r="W982" s="161"/>
      <c r="X982" s="161"/>
      <c r="Y982" s="161"/>
      <c r="Z982" s="162">
        <f t="shared" si="45"/>
        <v>0</v>
      </c>
      <c r="AA982" s="163">
        <f t="shared" si="46"/>
        <v>0</v>
      </c>
      <c r="AB982" s="431">
        <f>(3.14/4)*(Trees[[#This Row],[Diam]]/100)^2</f>
        <v>0</v>
      </c>
      <c r="AC982" s="164">
        <f>Trees[[#This Row],[Volumen]]</f>
        <v>0</v>
      </c>
      <c r="AD982" s="165" t="str">
        <f t="shared" si="47"/>
        <v>D</v>
      </c>
      <c r="AE982" s="166">
        <f>Industrias!S985</f>
        <v>0</v>
      </c>
      <c r="AF982" s="167" cm="1">
        <f t="array" ref="AF982">NoteEcolo(U982)</f>
        <v>0</v>
      </c>
      <c r="AG982" s="167">
        <f>PI()*(Trees[[#This Row],[Diam]]/2)^2</f>
        <v>0</v>
      </c>
      <c r="AH982" s="167">
        <f>IF(ISNA(IF(VLOOKUP(Trees[[#This Row],[Arbol]],Equipos!C:F, 2, FALSE)="Cortar",1,0)),0, IF(VLOOKUP(Trees[[#This Row],[Arbol]],Equipos!C:F, 2, FALSE)="Cortar",1,0))</f>
        <v>0</v>
      </c>
      <c r="AI982" s="167">
        <f t="array" aca="1" ref="AI982" ca="1">SUM(1*(NumCoupes=B982))</f>
        <v>2</v>
      </c>
    </row>
    <row r="983" spans="2:35">
      <c r="B983" s="154"/>
      <c r="C983" s="155"/>
      <c r="D983" s="156"/>
      <c r="E983" s="157"/>
      <c r="F983" s="158"/>
      <c r="G983" s="159"/>
      <c r="H983" s="154"/>
      <c r="I983" s="155"/>
      <c r="J983" s="156"/>
      <c r="K983" s="156"/>
      <c r="L983" s="154"/>
      <c r="M983" s="154"/>
      <c r="N983" s="154"/>
      <c r="O983" s="155"/>
      <c r="P983" s="160"/>
      <c r="Q983" s="154"/>
      <c r="R983" s="154"/>
      <c r="S983" s="154"/>
      <c r="T983" s="158"/>
      <c r="U983" s="159"/>
      <c r="V983" s="161"/>
      <c r="W983" s="161"/>
      <c r="X983" s="161"/>
      <c r="Y983" s="161"/>
      <c r="Z983" s="162">
        <f t="shared" si="45"/>
        <v>0</v>
      </c>
      <c r="AA983" s="163">
        <f t="shared" si="46"/>
        <v>0</v>
      </c>
      <c r="AB983" s="431">
        <f>(3.14/4)*(Trees[[#This Row],[Diam]]/100)^2</f>
        <v>0</v>
      </c>
      <c r="AC983" s="164">
        <f>Trees[[#This Row],[Volumen]]</f>
        <v>0</v>
      </c>
      <c r="AD983" s="165" t="str">
        <f t="shared" si="47"/>
        <v>D</v>
      </c>
      <c r="AE983" s="166">
        <f>Industrias!S986</f>
        <v>0</v>
      </c>
      <c r="AF983" s="167" cm="1">
        <f t="array" ref="AF983">NoteEcolo(U983)</f>
        <v>0</v>
      </c>
      <c r="AG983" s="167">
        <f>PI()*(Trees[[#This Row],[Diam]]/2)^2</f>
        <v>0</v>
      </c>
      <c r="AH983" s="167">
        <f>IF(ISNA(IF(VLOOKUP(Trees[[#This Row],[Arbol]],Equipos!C:F, 2, FALSE)="Cortar",1,0)),0, IF(VLOOKUP(Trees[[#This Row],[Arbol]],Equipos!C:F, 2, FALSE)="Cortar",1,0))</f>
        <v>0</v>
      </c>
      <c r="AI983" s="167">
        <f t="array" aca="1" ref="AI983" ca="1">SUM(1*(NumCoupes=B983))</f>
        <v>2</v>
      </c>
    </row>
    <row r="984" spans="2:35">
      <c r="B984" s="154"/>
      <c r="C984" s="155"/>
      <c r="D984" s="156"/>
      <c r="E984" s="157"/>
      <c r="F984" s="158"/>
      <c r="G984" s="159"/>
      <c r="H984" s="154"/>
      <c r="I984" s="155"/>
      <c r="J984" s="156"/>
      <c r="K984" s="156"/>
      <c r="L984" s="154"/>
      <c r="M984" s="154"/>
      <c r="N984" s="154"/>
      <c r="O984" s="155"/>
      <c r="P984" s="160"/>
      <c r="Q984" s="154"/>
      <c r="R984" s="154"/>
      <c r="S984" s="154"/>
      <c r="T984" s="158"/>
      <c r="U984" s="159"/>
      <c r="V984" s="161"/>
      <c r="W984" s="161"/>
      <c r="X984" s="161"/>
      <c r="Y984" s="161"/>
      <c r="Z984" s="162">
        <f t="shared" si="45"/>
        <v>0</v>
      </c>
      <c r="AA984" s="163">
        <f t="shared" si="46"/>
        <v>0</v>
      </c>
      <c r="AB984" s="431">
        <f>(3.14/4)*(Trees[[#This Row],[Diam]]/100)^2</f>
        <v>0</v>
      </c>
      <c r="AC984" s="164">
        <f>Trees[[#This Row],[Volumen]]</f>
        <v>0</v>
      </c>
      <c r="AD984" s="165" t="str">
        <f t="shared" si="47"/>
        <v>D</v>
      </c>
      <c r="AE984" s="166">
        <f>Industrias!S987</f>
        <v>0</v>
      </c>
      <c r="AF984" s="167" cm="1">
        <f t="array" ref="AF984">NoteEcolo(U984)</f>
        <v>0</v>
      </c>
      <c r="AG984" s="167">
        <f>PI()*(Trees[[#This Row],[Diam]]/2)^2</f>
        <v>0</v>
      </c>
      <c r="AH984" s="167">
        <f>IF(ISNA(IF(VLOOKUP(Trees[[#This Row],[Arbol]],Equipos!C:F, 2, FALSE)="Cortar",1,0)),0, IF(VLOOKUP(Trees[[#This Row],[Arbol]],Equipos!C:F, 2, FALSE)="Cortar",1,0))</f>
        <v>0</v>
      </c>
      <c r="AI984" s="167">
        <f t="array" aca="1" ref="AI984" ca="1">SUM(1*(NumCoupes=B984))</f>
        <v>2</v>
      </c>
    </row>
    <row r="985" spans="2:35">
      <c r="B985" s="154"/>
      <c r="C985" s="155"/>
      <c r="D985" s="156"/>
      <c r="E985" s="157"/>
      <c r="F985" s="158"/>
      <c r="G985" s="159"/>
      <c r="H985" s="154"/>
      <c r="I985" s="155"/>
      <c r="J985" s="156"/>
      <c r="K985" s="156"/>
      <c r="L985" s="154"/>
      <c r="M985" s="154"/>
      <c r="N985" s="154"/>
      <c r="O985" s="155"/>
      <c r="P985" s="160"/>
      <c r="Q985" s="154"/>
      <c r="R985" s="154"/>
      <c r="S985" s="154"/>
      <c r="T985" s="158"/>
      <c r="U985" s="159"/>
      <c r="V985" s="161"/>
      <c r="W985" s="161"/>
      <c r="X985" s="161"/>
      <c r="Y985" s="161"/>
      <c r="Z985" s="162">
        <f t="shared" si="45"/>
        <v>0</v>
      </c>
      <c r="AA985" s="163">
        <f t="shared" si="46"/>
        <v>0</v>
      </c>
      <c r="AB985" s="431">
        <f>(3.14/4)*(Trees[[#This Row],[Diam]]/100)^2</f>
        <v>0</v>
      </c>
      <c r="AC985" s="164">
        <f>Trees[[#This Row],[Volumen]]</f>
        <v>0</v>
      </c>
      <c r="AD985" s="165" t="str">
        <f t="shared" si="47"/>
        <v>D</v>
      </c>
      <c r="AE985" s="166">
        <f>Industrias!S988</f>
        <v>0</v>
      </c>
      <c r="AF985" s="167" cm="1">
        <f t="array" ref="AF985">NoteEcolo(U985)</f>
        <v>0</v>
      </c>
      <c r="AG985" s="167">
        <f>PI()*(Trees[[#This Row],[Diam]]/2)^2</f>
        <v>0</v>
      </c>
      <c r="AH985" s="167">
        <f>IF(ISNA(IF(VLOOKUP(Trees[[#This Row],[Arbol]],Equipos!C:F, 2, FALSE)="Cortar",1,0)),0, IF(VLOOKUP(Trees[[#This Row],[Arbol]],Equipos!C:F, 2, FALSE)="Cortar",1,0))</f>
        <v>0</v>
      </c>
      <c r="AI985" s="167">
        <f t="array" aca="1" ref="AI985" ca="1">SUM(1*(NumCoupes=B985))</f>
        <v>2</v>
      </c>
    </row>
    <row r="986" spans="2:35">
      <c r="B986" s="154"/>
      <c r="C986" s="155"/>
      <c r="D986" s="156"/>
      <c r="E986" s="157"/>
      <c r="F986" s="158"/>
      <c r="G986" s="159"/>
      <c r="H986" s="154"/>
      <c r="I986" s="155"/>
      <c r="J986" s="156"/>
      <c r="K986" s="156"/>
      <c r="L986" s="154"/>
      <c r="M986" s="154"/>
      <c r="N986" s="154"/>
      <c r="O986" s="155"/>
      <c r="P986" s="160"/>
      <c r="Q986" s="154"/>
      <c r="R986" s="154"/>
      <c r="S986" s="154"/>
      <c r="T986" s="158"/>
      <c r="U986" s="159"/>
      <c r="V986" s="161"/>
      <c r="W986" s="161"/>
      <c r="X986" s="161"/>
      <c r="Y986" s="161"/>
      <c r="Z986" s="162">
        <f t="shared" si="45"/>
        <v>0</v>
      </c>
      <c r="AA986" s="163">
        <f t="shared" si="46"/>
        <v>0</v>
      </c>
      <c r="AB986" s="431">
        <f>(3.14/4)*(Trees[[#This Row],[Diam]]/100)^2</f>
        <v>0</v>
      </c>
      <c r="AC986" s="164">
        <f>Trees[[#This Row],[Volumen]]</f>
        <v>0</v>
      </c>
      <c r="AD986" s="165" t="str">
        <f t="shared" si="47"/>
        <v>D</v>
      </c>
      <c r="AE986" s="166">
        <f>Industrias!S989</f>
        <v>0</v>
      </c>
      <c r="AF986" s="167" cm="1">
        <f t="array" ref="AF986">NoteEcolo(U986)</f>
        <v>0</v>
      </c>
      <c r="AG986" s="167">
        <f>PI()*(Trees[[#This Row],[Diam]]/2)^2</f>
        <v>0</v>
      </c>
      <c r="AH986" s="167">
        <f>IF(ISNA(IF(VLOOKUP(Trees[[#This Row],[Arbol]],Equipos!C:F, 2, FALSE)="Cortar",1,0)),0, IF(VLOOKUP(Trees[[#This Row],[Arbol]],Equipos!C:F, 2, FALSE)="Cortar",1,0))</f>
        <v>0</v>
      </c>
      <c r="AI986" s="167">
        <f t="array" aca="1" ref="AI986" ca="1">SUM(1*(NumCoupes=B986))</f>
        <v>2</v>
      </c>
    </row>
    <row r="987" spans="2:35">
      <c r="B987" s="154"/>
      <c r="C987" s="155"/>
      <c r="D987" s="156"/>
      <c r="E987" s="157"/>
      <c r="F987" s="158"/>
      <c r="G987" s="159"/>
      <c r="H987" s="154"/>
      <c r="I987" s="155"/>
      <c r="J987" s="156"/>
      <c r="K987" s="156"/>
      <c r="L987" s="154"/>
      <c r="M987" s="154"/>
      <c r="N987" s="154"/>
      <c r="O987" s="155"/>
      <c r="P987" s="160"/>
      <c r="Q987" s="154"/>
      <c r="R987" s="154"/>
      <c r="S987" s="154"/>
      <c r="T987" s="158"/>
      <c r="U987" s="159"/>
      <c r="V987" s="161"/>
      <c r="W987" s="161"/>
      <c r="X987" s="161"/>
      <c r="Y987" s="161"/>
      <c r="Z987" s="162">
        <f t="shared" si="45"/>
        <v>0</v>
      </c>
      <c r="AA987" s="163">
        <f t="shared" si="46"/>
        <v>0</v>
      </c>
      <c r="AB987" s="431">
        <f>(3.14/4)*(Trees[[#This Row],[Diam]]/100)^2</f>
        <v>0</v>
      </c>
      <c r="AC987" s="164">
        <f>Trees[[#This Row],[Volumen]]</f>
        <v>0</v>
      </c>
      <c r="AD987" s="165" t="str">
        <f t="shared" si="47"/>
        <v>D</v>
      </c>
      <c r="AE987" s="166">
        <f>Industrias!S990</f>
        <v>0</v>
      </c>
      <c r="AF987" s="167" cm="1">
        <f t="array" ref="AF987">NoteEcolo(U987)</f>
        <v>0</v>
      </c>
      <c r="AG987" s="167">
        <f>PI()*(Trees[[#This Row],[Diam]]/2)^2</f>
        <v>0</v>
      </c>
      <c r="AH987" s="167">
        <f>IF(ISNA(IF(VLOOKUP(Trees[[#This Row],[Arbol]],Equipos!C:F, 2, FALSE)="Cortar",1,0)),0, IF(VLOOKUP(Trees[[#This Row],[Arbol]],Equipos!C:F, 2, FALSE)="Cortar",1,0))</f>
        <v>0</v>
      </c>
      <c r="AI987" s="167">
        <f t="array" aca="1" ref="AI987" ca="1">SUM(1*(NumCoupes=B987))</f>
        <v>2</v>
      </c>
    </row>
    <row r="988" spans="2:35">
      <c r="B988" s="154"/>
      <c r="C988" s="155"/>
      <c r="D988" s="156"/>
      <c r="E988" s="157"/>
      <c r="F988" s="158"/>
      <c r="G988" s="159"/>
      <c r="H988" s="154"/>
      <c r="I988" s="155"/>
      <c r="J988" s="156"/>
      <c r="K988" s="156"/>
      <c r="L988" s="154"/>
      <c r="M988" s="154"/>
      <c r="N988" s="154"/>
      <c r="O988" s="155"/>
      <c r="P988" s="160"/>
      <c r="Q988" s="154"/>
      <c r="R988" s="154"/>
      <c r="S988" s="154"/>
      <c r="T988" s="158"/>
      <c r="U988" s="159"/>
      <c r="V988" s="161"/>
      <c r="W988" s="161"/>
      <c r="X988" s="161"/>
      <c r="Y988" s="161"/>
      <c r="Z988" s="162">
        <f t="shared" si="45"/>
        <v>0</v>
      </c>
      <c r="AA988" s="163">
        <f t="shared" si="46"/>
        <v>0</v>
      </c>
      <c r="AB988" s="431">
        <f>(3.14/4)*(Trees[[#This Row],[Diam]]/100)^2</f>
        <v>0</v>
      </c>
      <c r="AC988" s="164">
        <f>Trees[[#This Row],[Volumen]]</f>
        <v>0</v>
      </c>
      <c r="AD988" s="165" t="str">
        <f t="shared" si="47"/>
        <v>D</v>
      </c>
      <c r="AE988" s="166">
        <f>Industrias!S991</f>
        <v>0</v>
      </c>
      <c r="AF988" s="167" cm="1">
        <f t="array" ref="AF988">NoteEcolo(U988)</f>
        <v>0</v>
      </c>
      <c r="AG988" s="167">
        <f>PI()*(Trees[[#This Row],[Diam]]/2)^2</f>
        <v>0</v>
      </c>
      <c r="AH988" s="167">
        <f>IF(ISNA(IF(VLOOKUP(Trees[[#This Row],[Arbol]],Equipos!C:F, 2, FALSE)="Cortar",1,0)),0, IF(VLOOKUP(Trees[[#This Row],[Arbol]],Equipos!C:F, 2, FALSE)="Cortar",1,0))</f>
        <v>0</v>
      </c>
      <c r="AI988" s="167">
        <f t="array" aca="1" ref="AI988" ca="1">SUM(1*(NumCoupes=B988))</f>
        <v>2</v>
      </c>
    </row>
    <row r="989" spans="2:35">
      <c r="B989" s="154"/>
      <c r="C989" s="155"/>
      <c r="D989" s="156"/>
      <c r="E989" s="157"/>
      <c r="F989" s="158"/>
      <c r="G989" s="159"/>
      <c r="H989" s="154"/>
      <c r="I989" s="155"/>
      <c r="J989" s="156"/>
      <c r="K989" s="156"/>
      <c r="L989" s="154"/>
      <c r="M989" s="154"/>
      <c r="N989" s="154"/>
      <c r="O989" s="155"/>
      <c r="P989" s="160"/>
      <c r="Q989" s="154"/>
      <c r="R989" s="154"/>
      <c r="S989" s="154"/>
      <c r="T989" s="158"/>
      <c r="U989" s="159"/>
      <c r="V989" s="161"/>
      <c r="W989" s="161"/>
      <c r="X989" s="161"/>
      <c r="Y989" s="161"/>
      <c r="Z989" s="162">
        <f t="shared" si="45"/>
        <v>0</v>
      </c>
      <c r="AA989" s="163">
        <f t="shared" si="46"/>
        <v>0</v>
      </c>
      <c r="AB989" s="431">
        <f>(3.14/4)*(Trees[[#This Row],[Diam]]/100)^2</f>
        <v>0</v>
      </c>
      <c r="AC989" s="164">
        <f>Trees[[#This Row],[Volumen]]</f>
        <v>0</v>
      </c>
      <c r="AD989" s="165" t="str">
        <f t="shared" si="47"/>
        <v>D</v>
      </c>
      <c r="AE989" s="166">
        <f>Industrias!S992</f>
        <v>0</v>
      </c>
      <c r="AF989" s="167" cm="1">
        <f t="array" ref="AF989">NoteEcolo(U989)</f>
        <v>0</v>
      </c>
      <c r="AG989" s="167">
        <f>PI()*(Trees[[#This Row],[Diam]]/2)^2</f>
        <v>0</v>
      </c>
      <c r="AH989" s="167">
        <f>IF(ISNA(IF(VLOOKUP(Trees[[#This Row],[Arbol]],Equipos!C:F, 2, FALSE)="Cortar",1,0)),0, IF(VLOOKUP(Trees[[#This Row],[Arbol]],Equipos!C:F, 2, FALSE)="Cortar",1,0))</f>
        <v>0</v>
      </c>
      <c r="AI989" s="167">
        <f t="array" aca="1" ref="AI989" ca="1">SUM(1*(NumCoupes=B989))</f>
        <v>2</v>
      </c>
    </row>
    <row r="990" spans="2:35">
      <c r="B990" s="154"/>
      <c r="C990" s="155"/>
      <c r="D990" s="156"/>
      <c r="E990" s="157"/>
      <c r="F990" s="158"/>
      <c r="G990" s="159"/>
      <c r="H990" s="154"/>
      <c r="I990" s="155"/>
      <c r="J990" s="156"/>
      <c r="K990" s="156"/>
      <c r="L990" s="154"/>
      <c r="M990" s="154"/>
      <c r="N990" s="154"/>
      <c r="O990" s="155"/>
      <c r="P990" s="160"/>
      <c r="Q990" s="154"/>
      <c r="R990" s="154"/>
      <c r="S990" s="154"/>
      <c r="T990" s="158"/>
      <c r="U990" s="159"/>
      <c r="V990" s="161"/>
      <c r="W990" s="161"/>
      <c r="X990" s="161"/>
      <c r="Y990" s="161"/>
      <c r="Z990" s="162">
        <f t="shared" si="45"/>
        <v>0</v>
      </c>
      <c r="AA990" s="163">
        <f t="shared" si="46"/>
        <v>0</v>
      </c>
      <c r="AB990" s="431">
        <f>(3.14/4)*(Trees[[#This Row],[Diam]]/100)^2</f>
        <v>0</v>
      </c>
      <c r="AC990" s="164">
        <f>Trees[[#This Row],[Volumen]]</f>
        <v>0</v>
      </c>
      <c r="AD990" s="165" t="str">
        <f t="shared" si="47"/>
        <v>D</v>
      </c>
      <c r="AE990" s="166">
        <f>Industrias!S993</f>
        <v>0</v>
      </c>
      <c r="AF990" s="167" cm="1">
        <f t="array" ref="AF990">NoteEcolo(U990)</f>
        <v>0</v>
      </c>
      <c r="AG990" s="167">
        <f>PI()*(Trees[[#This Row],[Diam]]/2)^2</f>
        <v>0</v>
      </c>
      <c r="AH990" s="167">
        <f>IF(ISNA(IF(VLOOKUP(Trees[[#This Row],[Arbol]],Equipos!C:F, 2, FALSE)="Cortar",1,0)),0, IF(VLOOKUP(Trees[[#This Row],[Arbol]],Equipos!C:F, 2, FALSE)="Cortar",1,0))</f>
        <v>0</v>
      </c>
      <c r="AI990" s="167">
        <f t="array" aca="1" ref="AI990" ca="1">SUM(1*(NumCoupes=B990))</f>
        <v>2</v>
      </c>
    </row>
    <row r="991" spans="2:35">
      <c r="B991" s="154"/>
      <c r="C991" s="155"/>
      <c r="D991" s="156"/>
      <c r="E991" s="157"/>
      <c r="F991" s="158"/>
      <c r="G991" s="159"/>
      <c r="H991" s="154"/>
      <c r="I991" s="155"/>
      <c r="J991" s="156"/>
      <c r="K991" s="156"/>
      <c r="L991" s="154"/>
      <c r="M991" s="154"/>
      <c r="N991" s="154"/>
      <c r="O991" s="155"/>
      <c r="P991" s="160"/>
      <c r="Q991" s="154"/>
      <c r="R991" s="154"/>
      <c r="S991" s="154"/>
      <c r="T991" s="158"/>
      <c r="U991" s="159"/>
      <c r="V991" s="161"/>
      <c r="W991" s="161"/>
      <c r="X991" s="161"/>
      <c r="Y991" s="161"/>
      <c r="Z991" s="162">
        <f t="shared" si="45"/>
        <v>0</v>
      </c>
      <c r="AA991" s="163">
        <f t="shared" si="46"/>
        <v>0</v>
      </c>
      <c r="AB991" s="431">
        <f>(3.14/4)*(Trees[[#This Row],[Diam]]/100)^2</f>
        <v>0</v>
      </c>
      <c r="AC991" s="164">
        <f>Trees[[#This Row],[Volumen]]</f>
        <v>0</v>
      </c>
      <c r="AD991" s="165" t="str">
        <f t="shared" si="47"/>
        <v>D</v>
      </c>
      <c r="AE991" s="166">
        <f>Industrias!S994</f>
        <v>0</v>
      </c>
      <c r="AF991" s="167" cm="1">
        <f t="array" ref="AF991">NoteEcolo(U991)</f>
        <v>0</v>
      </c>
      <c r="AG991" s="167">
        <f>PI()*(Trees[[#This Row],[Diam]]/2)^2</f>
        <v>0</v>
      </c>
      <c r="AH991" s="167">
        <f>IF(ISNA(IF(VLOOKUP(Trees[[#This Row],[Arbol]],Equipos!C:F, 2, FALSE)="Cortar",1,0)),0, IF(VLOOKUP(Trees[[#This Row],[Arbol]],Equipos!C:F, 2, FALSE)="Cortar",1,0))</f>
        <v>0</v>
      </c>
      <c r="AI991" s="167">
        <f t="array" aca="1" ref="AI991" ca="1">SUM(1*(NumCoupes=B991))</f>
        <v>2</v>
      </c>
    </row>
    <row r="992" spans="2:35">
      <c r="B992" s="154"/>
      <c r="C992" s="155"/>
      <c r="D992" s="156"/>
      <c r="E992" s="157"/>
      <c r="F992" s="158"/>
      <c r="G992" s="159"/>
      <c r="H992" s="154"/>
      <c r="I992" s="155"/>
      <c r="J992" s="156"/>
      <c r="K992" s="156"/>
      <c r="L992" s="154"/>
      <c r="M992" s="154"/>
      <c r="N992" s="154"/>
      <c r="O992" s="155"/>
      <c r="P992" s="160"/>
      <c r="Q992" s="154"/>
      <c r="R992" s="154"/>
      <c r="S992" s="154"/>
      <c r="T992" s="158"/>
      <c r="U992" s="159"/>
      <c r="V992" s="161"/>
      <c r="W992" s="161"/>
      <c r="X992" s="161"/>
      <c r="Y992" s="161"/>
      <c r="Z992" s="162">
        <f t="shared" si="45"/>
        <v>0</v>
      </c>
      <c r="AA992" s="163">
        <f t="shared" si="46"/>
        <v>0</v>
      </c>
      <c r="AB992" s="431">
        <f>(3.14/4)*(Trees[[#This Row],[Diam]]/100)^2</f>
        <v>0</v>
      </c>
      <c r="AC992" s="164">
        <f>Trees[[#This Row],[Volumen]]</f>
        <v>0</v>
      </c>
      <c r="AD992" s="165" t="str">
        <f t="shared" si="47"/>
        <v>D</v>
      </c>
      <c r="AE992" s="166">
        <f>Industrias!S995</f>
        <v>0</v>
      </c>
      <c r="AF992" s="167" cm="1">
        <f t="array" ref="AF992">NoteEcolo(U992)</f>
        <v>0</v>
      </c>
      <c r="AG992" s="167">
        <f>PI()*(Trees[[#This Row],[Diam]]/2)^2</f>
        <v>0</v>
      </c>
      <c r="AH992" s="167">
        <f>IF(ISNA(IF(VLOOKUP(Trees[[#This Row],[Arbol]],Equipos!C:F, 2, FALSE)="Cortar",1,0)),0, IF(VLOOKUP(Trees[[#This Row],[Arbol]],Equipos!C:F, 2, FALSE)="Cortar",1,0))</f>
        <v>0</v>
      </c>
      <c r="AI992" s="167">
        <f t="array" aca="1" ref="AI992" ca="1">SUM(1*(NumCoupes=B992))</f>
        <v>2</v>
      </c>
    </row>
    <row r="993" spans="2:35">
      <c r="B993" s="154"/>
      <c r="C993" s="155"/>
      <c r="D993" s="156"/>
      <c r="E993" s="157"/>
      <c r="F993" s="158"/>
      <c r="G993" s="159"/>
      <c r="H993" s="154"/>
      <c r="I993" s="155"/>
      <c r="J993" s="156"/>
      <c r="K993" s="156"/>
      <c r="L993" s="154"/>
      <c r="M993" s="154"/>
      <c r="N993" s="154"/>
      <c r="O993" s="155"/>
      <c r="P993" s="160"/>
      <c r="Q993" s="154"/>
      <c r="R993" s="154"/>
      <c r="S993" s="154"/>
      <c r="T993" s="158"/>
      <c r="U993" s="159"/>
      <c r="V993" s="161"/>
      <c r="W993" s="161"/>
      <c r="X993" s="161"/>
      <c r="Y993" s="161"/>
      <c r="Z993" s="162">
        <f t="shared" si="45"/>
        <v>0</v>
      </c>
      <c r="AA993" s="163">
        <f t="shared" si="46"/>
        <v>0</v>
      </c>
      <c r="AB993" s="431">
        <f>(3.14/4)*(Trees[[#This Row],[Diam]]/100)^2</f>
        <v>0</v>
      </c>
      <c r="AC993" s="164">
        <f>Trees[[#This Row],[Volumen]]</f>
        <v>0</v>
      </c>
      <c r="AD993" s="165" t="str">
        <f t="shared" si="47"/>
        <v>D</v>
      </c>
      <c r="AE993" s="166">
        <f>Industrias!S996</f>
        <v>0</v>
      </c>
      <c r="AF993" s="167" cm="1">
        <f t="array" ref="AF993">NoteEcolo(U993)</f>
        <v>0</v>
      </c>
      <c r="AG993" s="167">
        <f>PI()*(Trees[[#This Row],[Diam]]/2)^2</f>
        <v>0</v>
      </c>
      <c r="AH993" s="167">
        <f>IF(ISNA(IF(VLOOKUP(Trees[[#This Row],[Arbol]],Equipos!C:F, 2, FALSE)="Cortar",1,0)),0, IF(VLOOKUP(Trees[[#This Row],[Arbol]],Equipos!C:F, 2, FALSE)="Cortar",1,0))</f>
        <v>0</v>
      </c>
      <c r="AI993" s="167">
        <f t="array" aca="1" ref="AI993" ca="1">SUM(1*(NumCoupes=B993))</f>
        <v>2</v>
      </c>
    </row>
    <row r="994" spans="2:35">
      <c r="B994" s="154"/>
      <c r="C994" s="155"/>
      <c r="D994" s="156"/>
      <c r="E994" s="157"/>
      <c r="F994" s="158"/>
      <c r="G994" s="159"/>
      <c r="H994" s="154"/>
      <c r="I994" s="155"/>
      <c r="J994" s="156"/>
      <c r="K994" s="156"/>
      <c r="L994" s="154"/>
      <c r="M994" s="154"/>
      <c r="N994" s="154"/>
      <c r="O994" s="155"/>
      <c r="P994" s="160"/>
      <c r="Q994" s="154"/>
      <c r="R994" s="154"/>
      <c r="S994" s="154"/>
      <c r="T994" s="158"/>
      <c r="U994" s="159"/>
      <c r="V994" s="161"/>
      <c r="W994" s="161"/>
      <c r="X994" s="161"/>
      <c r="Y994" s="161"/>
      <c r="Z994" s="162">
        <f t="shared" si="45"/>
        <v>0</v>
      </c>
      <c r="AA994" s="163">
        <f t="shared" si="46"/>
        <v>0</v>
      </c>
      <c r="AB994" s="431">
        <f>(3.14/4)*(Trees[[#This Row],[Diam]]/100)^2</f>
        <v>0</v>
      </c>
      <c r="AC994" s="164">
        <f>Trees[[#This Row],[Volumen]]</f>
        <v>0</v>
      </c>
      <c r="AD994" s="165" t="str">
        <f t="shared" si="47"/>
        <v>D</v>
      </c>
      <c r="AE994" s="166">
        <f>Industrias!S997</f>
        <v>0</v>
      </c>
      <c r="AF994" s="167" cm="1">
        <f t="array" ref="AF994">NoteEcolo(U994)</f>
        <v>0</v>
      </c>
      <c r="AG994" s="167">
        <f>PI()*(Trees[[#This Row],[Diam]]/2)^2</f>
        <v>0</v>
      </c>
      <c r="AH994" s="167">
        <f>IF(ISNA(IF(VLOOKUP(Trees[[#This Row],[Arbol]],Equipos!C:F, 2, FALSE)="Cortar",1,0)),0, IF(VLOOKUP(Trees[[#This Row],[Arbol]],Equipos!C:F, 2, FALSE)="Cortar",1,0))</f>
        <v>0</v>
      </c>
      <c r="AI994" s="167">
        <f t="array" aca="1" ref="AI994" ca="1">SUM(1*(NumCoupes=B994))</f>
        <v>2</v>
      </c>
    </row>
    <row r="995" spans="2:35">
      <c r="B995" s="154"/>
      <c r="C995" s="155"/>
      <c r="D995" s="156"/>
      <c r="E995" s="157"/>
      <c r="F995" s="158"/>
      <c r="G995" s="159"/>
      <c r="H995" s="154"/>
      <c r="I995" s="155"/>
      <c r="J995" s="156"/>
      <c r="K995" s="156"/>
      <c r="L995" s="154"/>
      <c r="M995" s="154"/>
      <c r="N995" s="154"/>
      <c r="O995" s="155"/>
      <c r="P995" s="160"/>
      <c r="Q995" s="154"/>
      <c r="R995" s="154"/>
      <c r="S995" s="154"/>
      <c r="T995" s="158"/>
      <c r="U995" s="159"/>
      <c r="V995" s="161"/>
      <c r="W995" s="161"/>
      <c r="X995" s="161"/>
      <c r="Y995" s="161"/>
      <c r="Z995" s="162">
        <f t="shared" si="45"/>
        <v>0</v>
      </c>
      <c r="AA995" s="163">
        <f t="shared" si="46"/>
        <v>0</v>
      </c>
      <c r="AB995" s="431">
        <f>(3.14/4)*(Trees[[#This Row],[Diam]]/100)^2</f>
        <v>0</v>
      </c>
      <c r="AC995" s="164">
        <f>Trees[[#This Row],[Volumen]]</f>
        <v>0</v>
      </c>
      <c r="AD995" s="165" t="str">
        <f t="shared" si="47"/>
        <v>D</v>
      </c>
      <c r="AE995" s="166">
        <f>Industrias!S998</f>
        <v>0</v>
      </c>
      <c r="AF995" s="167" cm="1">
        <f t="array" ref="AF995">NoteEcolo(U995)</f>
        <v>0</v>
      </c>
      <c r="AG995" s="167">
        <f>PI()*(Trees[[#This Row],[Diam]]/2)^2</f>
        <v>0</v>
      </c>
      <c r="AH995" s="167">
        <f>IF(ISNA(IF(VLOOKUP(Trees[[#This Row],[Arbol]],Equipos!C:F, 2, FALSE)="Cortar",1,0)),0, IF(VLOOKUP(Trees[[#This Row],[Arbol]],Equipos!C:F, 2, FALSE)="Cortar",1,0))</f>
        <v>0</v>
      </c>
      <c r="AI995" s="167">
        <f t="array" aca="1" ref="AI995" ca="1">SUM(1*(NumCoupes=B995))</f>
        <v>2</v>
      </c>
    </row>
    <row r="996" spans="2:35">
      <c r="B996" s="154"/>
      <c r="C996" s="155"/>
      <c r="D996" s="156"/>
      <c r="E996" s="157"/>
      <c r="F996" s="158"/>
      <c r="G996" s="159"/>
      <c r="H996" s="154"/>
      <c r="I996" s="155"/>
      <c r="J996" s="156"/>
      <c r="K996" s="156"/>
      <c r="L996" s="154"/>
      <c r="M996" s="154"/>
      <c r="N996" s="154"/>
      <c r="O996" s="155"/>
      <c r="P996" s="160"/>
      <c r="Q996" s="154"/>
      <c r="R996" s="154"/>
      <c r="S996" s="154"/>
      <c r="T996" s="158"/>
      <c r="U996" s="159"/>
      <c r="V996" s="161"/>
      <c r="W996" s="161"/>
      <c r="X996" s="161"/>
      <c r="Y996" s="161"/>
      <c r="Z996" s="162">
        <f t="shared" si="45"/>
        <v>0</v>
      </c>
      <c r="AA996" s="163">
        <f t="shared" si="46"/>
        <v>0</v>
      </c>
      <c r="AB996" s="431">
        <f>(3.14/4)*(Trees[[#This Row],[Diam]]/100)^2</f>
        <v>0</v>
      </c>
      <c r="AC996" s="164">
        <f>Trees[[#This Row],[Volumen]]</f>
        <v>0</v>
      </c>
      <c r="AD996" s="165" t="str">
        <f t="shared" si="47"/>
        <v>D</v>
      </c>
      <c r="AE996" s="166">
        <f>Industrias!S999</f>
        <v>0</v>
      </c>
      <c r="AF996" s="167" cm="1">
        <f t="array" ref="AF996">NoteEcolo(U996)</f>
        <v>0</v>
      </c>
      <c r="AG996" s="167">
        <f>PI()*(Trees[[#This Row],[Diam]]/2)^2</f>
        <v>0</v>
      </c>
      <c r="AH996" s="167">
        <f>IF(ISNA(IF(VLOOKUP(Trees[[#This Row],[Arbol]],Equipos!C:F, 2, FALSE)="Cortar",1,0)),0, IF(VLOOKUP(Trees[[#This Row],[Arbol]],Equipos!C:F, 2, FALSE)="Cortar",1,0))</f>
        <v>0</v>
      </c>
      <c r="AI996" s="167">
        <f t="array" aca="1" ref="AI996" ca="1">SUM(1*(NumCoupes=B996))</f>
        <v>2</v>
      </c>
    </row>
    <row r="997" spans="2:35">
      <c r="B997" s="154"/>
      <c r="C997" s="155"/>
      <c r="D997" s="156"/>
      <c r="E997" s="157"/>
      <c r="F997" s="158"/>
      <c r="G997" s="159"/>
      <c r="H997" s="154"/>
      <c r="I997" s="155"/>
      <c r="J997" s="156"/>
      <c r="K997" s="156"/>
      <c r="L997" s="154"/>
      <c r="M997" s="154"/>
      <c r="N997" s="154"/>
      <c r="O997" s="155"/>
      <c r="P997" s="160"/>
      <c r="Q997" s="154"/>
      <c r="R997" s="154"/>
      <c r="S997" s="154"/>
      <c r="T997" s="158"/>
      <c r="U997" s="159"/>
      <c r="V997" s="161"/>
      <c r="W997" s="161"/>
      <c r="X997" s="161"/>
      <c r="Y997" s="161"/>
      <c r="Z997" s="162">
        <f t="shared" si="45"/>
        <v>0</v>
      </c>
      <c r="AA997" s="163">
        <f t="shared" si="46"/>
        <v>0</v>
      </c>
      <c r="AB997" s="431">
        <f>(3.14/4)*(Trees[[#This Row],[Diam]]/100)^2</f>
        <v>0</v>
      </c>
      <c r="AC997" s="164">
        <f>Trees[[#This Row],[Volumen]]</f>
        <v>0</v>
      </c>
      <c r="AD997" s="165" t="str">
        <f t="shared" si="47"/>
        <v>D</v>
      </c>
      <c r="AE997" s="166">
        <f>Industrias!S1000</f>
        <v>0</v>
      </c>
      <c r="AF997" s="167" cm="1">
        <f t="array" ref="AF997">NoteEcolo(U997)</f>
        <v>0</v>
      </c>
      <c r="AG997" s="167">
        <f>PI()*(Trees[[#This Row],[Diam]]/2)^2</f>
        <v>0</v>
      </c>
      <c r="AH997" s="167">
        <f>IF(ISNA(IF(VLOOKUP(Trees[[#This Row],[Arbol]],Equipos!C:F, 2, FALSE)="Cortar",1,0)),0, IF(VLOOKUP(Trees[[#This Row],[Arbol]],Equipos!C:F, 2, FALSE)="Cortar",1,0))</f>
        <v>0</v>
      </c>
      <c r="AI997" s="167">
        <f t="array" aca="1" ref="AI997" ca="1">SUM(1*(NumCoupes=B997))</f>
        <v>2</v>
      </c>
    </row>
    <row r="998" spans="2:35">
      <c r="B998" s="154"/>
      <c r="C998" s="155"/>
      <c r="D998" s="156"/>
      <c r="E998" s="157"/>
      <c r="F998" s="158"/>
      <c r="G998" s="159"/>
      <c r="H998" s="154"/>
      <c r="I998" s="155"/>
      <c r="J998" s="156"/>
      <c r="K998" s="156"/>
      <c r="L998" s="154"/>
      <c r="M998" s="154"/>
      <c r="N998" s="154"/>
      <c r="O998" s="155"/>
      <c r="P998" s="160"/>
      <c r="Q998" s="154"/>
      <c r="R998" s="154"/>
      <c r="S998" s="154"/>
      <c r="T998" s="158"/>
      <c r="U998" s="159"/>
      <c r="V998" s="161"/>
      <c r="W998" s="161"/>
      <c r="X998" s="161"/>
      <c r="Y998" s="161"/>
      <c r="Z998" s="162">
        <f t="shared" si="45"/>
        <v>0</v>
      </c>
      <c r="AA998" s="163">
        <f t="shared" si="46"/>
        <v>0</v>
      </c>
      <c r="AB998" s="431">
        <f>(3.14/4)*(Trees[[#This Row],[Diam]]/100)^2</f>
        <v>0</v>
      </c>
      <c r="AC998" s="164">
        <f>Trees[[#This Row],[Volumen]]</f>
        <v>0</v>
      </c>
      <c r="AD998" s="165" t="str">
        <f t="shared" si="47"/>
        <v>D</v>
      </c>
      <c r="AE998" s="166">
        <f>Industrias!S1001</f>
        <v>0</v>
      </c>
      <c r="AF998" s="167" cm="1">
        <f t="array" ref="AF998">NoteEcolo(U998)</f>
        <v>0</v>
      </c>
      <c r="AG998" s="167">
        <f>PI()*(Trees[[#This Row],[Diam]]/2)^2</f>
        <v>0</v>
      </c>
      <c r="AH998" s="167">
        <f>IF(ISNA(IF(VLOOKUP(Trees[[#This Row],[Arbol]],Equipos!C:F, 2, FALSE)="Cortar",1,0)),0, IF(VLOOKUP(Trees[[#This Row],[Arbol]],Equipos!C:F, 2, FALSE)="Cortar",1,0))</f>
        <v>0</v>
      </c>
      <c r="AI998" s="167">
        <f t="array" aca="1" ref="AI998" ca="1">SUM(1*(NumCoupes=B998))</f>
        <v>2</v>
      </c>
    </row>
    <row r="999" spans="2:35">
      <c r="B999" s="154"/>
      <c r="C999" s="155"/>
      <c r="D999" s="156"/>
      <c r="E999" s="157"/>
      <c r="F999" s="158"/>
      <c r="G999" s="159"/>
      <c r="H999" s="154"/>
      <c r="I999" s="155"/>
      <c r="J999" s="156"/>
      <c r="K999" s="156"/>
      <c r="L999" s="154"/>
      <c r="M999" s="154"/>
      <c r="N999" s="154"/>
      <c r="O999" s="155"/>
      <c r="P999" s="160"/>
      <c r="Q999" s="154"/>
      <c r="R999" s="154"/>
      <c r="S999" s="154"/>
      <c r="T999" s="158"/>
      <c r="U999" s="159"/>
      <c r="V999" s="161"/>
      <c r="W999" s="161"/>
      <c r="X999" s="161"/>
      <c r="Y999" s="161"/>
      <c r="Z999" s="162">
        <f t="shared" si="45"/>
        <v>0</v>
      </c>
      <c r="AA999" s="163">
        <f t="shared" si="46"/>
        <v>0</v>
      </c>
      <c r="AB999" s="431">
        <f>(3.14/4)*(Trees[[#This Row],[Diam]]/100)^2</f>
        <v>0</v>
      </c>
      <c r="AC999" s="164">
        <f>Trees[[#This Row],[Volumen]]</f>
        <v>0</v>
      </c>
      <c r="AD999" s="165" t="str">
        <f t="shared" si="47"/>
        <v>D</v>
      </c>
      <c r="AE999" s="166">
        <f>Industrias!S1002</f>
        <v>0</v>
      </c>
      <c r="AF999" s="167" cm="1">
        <f t="array" ref="AF999">NoteEcolo(U999)</f>
        <v>0</v>
      </c>
      <c r="AG999" s="167">
        <f>PI()*(Trees[[#This Row],[Diam]]/2)^2</f>
        <v>0</v>
      </c>
      <c r="AH999" s="167">
        <f>IF(ISNA(IF(VLOOKUP(Trees[[#This Row],[Arbol]],Equipos!C:F, 2, FALSE)="Cortar",1,0)),0, IF(VLOOKUP(Trees[[#This Row],[Arbol]],Equipos!C:F, 2, FALSE)="Cortar",1,0))</f>
        <v>0</v>
      </c>
      <c r="AI999" s="167">
        <f t="array" aca="1" ref="AI999" ca="1">SUM(1*(NumCoupes=B999))</f>
        <v>2</v>
      </c>
    </row>
    <row r="1000" spans="2:35">
      <c r="B1000" s="154"/>
      <c r="C1000" s="155"/>
      <c r="D1000" s="156"/>
      <c r="E1000" s="157"/>
      <c r="F1000" s="158"/>
      <c r="G1000" s="159"/>
      <c r="H1000" s="154"/>
      <c r="I1000" s="155"/>
      <c r="J1000" s="156"/>
      <c r="K1000" s="156"/>
      <c r="L1000" s="154"/>
      <c r="M1000" s="154"/>
      <c r="N1000" s="154"/>
      <c r="O1000" s="155"/>
      <c r="P1000" s="160"/>
      <c r="Q1000" s="154"/>
      <c r="R1000" s="154"/>
      <c r="S1000" s="154"/>
      <c r="T1000" s="158"/>
      <c r="U1000" s="159"/>
      <c r="V1000" s="161"/>
      <c r="W1000" s="161"/>
      <c r="X1000" s="161"/>
      <c r="Y1000" s="161"/>
      <c r="Z1000" s="162">
        <f t="shared" si="45"/>
        <v>0</v>
      </c>
      <c r="AA1000" s="163">
        <f t="shared" si="46"/>
        <v>0</v>
      </c>
      <c r="AB1000" s="431">
        <f>(3.14/4)*(Trees[[#This Row],[Diam]]/100)^2</f>
        <v>0</v>
      </c>
      <c r="AC1000" s="164">
        <f>Trees[[#This Row],[Volumen]]</f>
        <v>0</v>
      </c>
      <c r="AD1000" s="165" t="str">
        <f t="shared" si="47"/>
        <v>D</v>
      </c>
      <c r="AE1000" s="166">
        <f>Industrias!S1003</f>
        <v>0</v>
      </c>
      <c r="AF1000" s="167" cm="1">
        <f t="array" ref="AF1000">NoteEcolo(U1000)</f>
        <v>0</v>
      </c>
      <c r="AG1000" s="167">
        <f>PI()*(Trees[[#This Row],[Diam]]/2)^2</f>
        <v>0</v>
      </c>
      <c r="AH1000" s="167">
        <f>IF(ISNA(IF(VLOOKUP(Trees[[#This Row],[Arbol]],Equipos!C:F, 2, FALSE)="Cortar",1,0)),0, IF(VLOOKUP(Trees[[#This Row],[Arbol]],Equipos!C:F, 2, FALSE)="Cortar",1,0))</f>
        <v>0</v>
      </c>
      <c r="AI1000" s="167">
        <f t="array" aca="1" ref="AI1000" ca="1">SUM(1*(NumCoupes=B1000))</f>
        <v>2</v>
      </c>
    </row>
    <row r="1001" spans="2:35">
      <c r="B1001" s="154"/>
      <c r="C1001" s="155"/>
      <c r="D1001" s="156"/>
      <c r="E1001" s="157"/>
      <c r="F1001" s="158"/>
      <c r="G1001" s="159"/>
      <c r="H1001" s="154"/>
      <c r="I1001" s="155"/>
      <c r="J1001" s="156"/>
      <c r="K1001" s="156"/>
      <c r="L1001" s="154"/>
      <c r="M1001" s="154"/>
      <c r="N1001" s="154"/>
      <c r="O1001" s="155"/>
      <c r="P1001" s="160"/>
      <c r="Q1001" s="154"/>
      <c r="R1001" s="154"/>
      <c r="S1001" s="154"/>
      <c r="T1001" s="158"/>
      <c r="U1001" s="159"/>
      <c r="V1001" s="161"/>
      <c r="W1001" s="161"/>
      <c r="X1001" s="161"/>
      <c r="Y1001" s="161"/>
      <c r="Z1001" s="162">
        <f t="shared" si="45"/>
        <v>0</v>
      </c>
      <c r="AA1001" s="163">
        <f t="shared" si="46"/>
        <v>0</v>
      </c>
      <c r="AB1001" s="431">
        <f>(3.14/4)*(Trees[[#This Row],[Diam]]/100)^2</f>
        <v>0</v>
      </c>
      <c r="AC1001" s="164">
        <f>Trees[[#This Row],[Volumen]]</f>
        <v>0</v>
      </c>
      <c r="AD1001" s="165" t="str">
        <f t="shared" si="47"/>
        <v>D</v>
      </c>
      <c r="AE1001" s="166">
        <f>Industrias!S1004</f>
        <v>0</v>
      </c>
      <c r="AF1001" s="167" cm="1">
        <f t="array" ref="AF1001">NoteEcolo(U1001)</f>
        <v>0</v>
      </c>
      <c r="AG1001" s="167">
        <f>PI()*(Trees[[#This Row],[Diam]]/2)^2</f>
        <v>0</v>
      </c>
      <c r="AH1001" s="167">
        <f>IF(ISNA(IF(VLOOKUP(Trees[[#This Row],[Arbol]],Equipos!C:F, 2, FALSE)="Cortar",1,0)),0, IF(VLOOKUP(Trees[[#This Row],[Arbol]],Equipos!C:F, 2, FALSE)="Cortar",1,0))</f>
        <v>0</v>
      </c>
      <c r="AI1001" s="167">
        <f t="array" aca="1" ref="AI1001" ca="1">SUM(1*(NumCoupes=B1001))</f>
        <v>2</v>
      </c>
    </row>
    <row r="1002" spans="2:35">
      <c r="B1002" s="154"/>
      <c r="C1002" s="155"/>
      <c r="D1002" s="156"/>
      <c r="E1002" s="157"/>
      <c r="F1002" s="158"/>
      <c r="G1002" s="159"/>
      <c r="H1002" s="154"/>
      <c r="I1002" s="155"/>
      <c r="J1002" s="156"/>
      <c r="K1002" s="156"/>
      <c r="L1002" s="154"/>
      <c r="M1002" s="154"/>
      <c r="N1002" s="154"/>
      <c r="O1002" s="155"/>
      <c r="P1002" s="160"/>
      <c r="Q1002" s="154"/>
      <c r="R1002" s="154"/>
      <c r="S1002" s="154"/>
      <c r="T1002" s="158"/>
      <c r="U1002" s="159"/>
      <c r="V1002" s="161"/>
      <c r="W1002" s="161"/>
      <c r="X1002" s="161"/>
      <c r="Y1002" s="161"/>
      <c r="Z1002" s="162">
        <f t="shared" si="45"/>
        <v>0</v>
      </c>
      <c r="AA1002" s="163">
        <f t="shared" si="46"/>
        <v>0</v>
      </c>
      <c r="AB1002" s="431">
        <f>(3.14/4)*(Trees[[#This Row],[Diam]]/100)^2</f>
        <v>0</v>
      </c>
      <c r="AC1002" s="164">
        <f>Trees[[#This Row],[Volumen]]</f>
        <v>0</v>
      </c>
      <c r="AD1002" s="165" t="str">
        <f t="shared" si="47"/>
        <v>D</v>
      </c>
      <c r="AE1002" s="166">
        <f>Industrias!S1005</f>
        <v>0</v>
      </c>
      <c r="AF1002" s="167" cm="1">
        <f t="array" ref="AF1002">NoteEcolo(U1002)</f>
        <v>0</v>
      </c>
      <c r="AG1002" s="167">
        <f>PI()*(Trees[[#This Row],[Diam]]/2)^2</f>
        <v>0</v>
      </c>
      <c r="AH1002" s="167">
        <f>IF(ISNA(IF(VLOOKUP(Trees[[#This Row],[Arbol]],Equipos!C:F, 2, FALSE)="Cortar",1,0)),0, IF(VLOOKUP(Trees[[#This Row],[Arbol]],Equipos!C:F, 2, FALSE)="Cortar",1,0))</f>
        <v>0</v>
      </c>
      <c r="AI1002" s="167">
        <f t="array" aca="1" ref="AI1002" ca="1">SUM(1*(NumCoupes=B1002))</f>
        <v>2</v>
      </c>
    </row>
    <row r="1003" spans="2:35">
      <c r="B1003" s="154"/>
      <c r="C1003" s="155"/>
      <c r="D1003" s="156"/>
      <c r="E1003" s="157"/>
      <c r="F1003" s="158"/>
      <c r="G1003" s="159"/>
      <c r="H1003" s="154"/>
      <c r="I1003" s="155"/>
      <c r="J1003" s="156"/>
      <c r="K1003" s="156"/>
      <c r="L1003" s="154"/>
      <c r="M1003" s="154"/>
      <c r="N1003" s="154"/>
      <c r="O1003" s="155"/>
      <c r="P1003" s="160"/>
      <c r="Q1003" s="154"/>
      <c r="R1003" s="154"/>
      <c r="S1003" s="154"/>
      <c r="T1003" s="158"/>
      <c r="U1003" s="159"/>
      <c r="V1003" s="161"/>
      <c r="W1003" s="161"/>
      <c r="X1003" s="161"/>
      <c r="Y1003" s="161"/>
      <c r="Z1003" s="162">
        <f t="shared" si="45"/>
        <v>0</v>
      </c>
      <c r="AA1003" s="163">
        <f t="shared" si="46"/>
        <v>0</v>
      </c>
      <c r="AB1003" s="431">
        <f>(3.14/4)*(Trees[[#This Row],[Diam]]/100)^2</f>
        <v>0</v>
      </c>
      <c r="AC1003" s="164">
        <f>Trees[[#This Row],[Volumen]]</f>
        <v>0</v>
      </c>
      <c r="AD1003" s="165" t="str">
        <f t="shared" si="47"/>
        <v>D</v>
      </c>
      <c r="AE1003" s="166">
        <f>Industrias!S1006</f>
        <v>0</v>
      </c>
      <c r="AF1003" s="167" cm="1">
        <f t="array" ref="AF1003">NoteEcolo(U1003)</f>
        <v>0</v>
      </c>
      <c r="AG1003" s="167">
        <f>PI()*(Trees[[#This Row],[Diam]]/2)^2</f>
        <v>0</v>
      </c>
      <c r="AH1003" s="167">
        <f>IF(ISNA(IF(VLOOKUP(Trees[[#This Row],[Arbol]],Equipos!C:F, 2, FALSE)="Cortar",1,0)),0, IF(VLOOKUP(Trees[[#This Row],[Arbol]],Equipos!C:F, 2, FALSE)="Cortar",1,0))</f>
        <v>0</v>
      </c>
      <c r="AI1003" s="167">
        <f t="array" aca="1" ref="AI1003" ca="1">SUM(1*(NumCoupes=B1003))</f>
        <v>2</v>
      </c>
    </row>
    <row r="1004" spans="2:35">
      <c r="B1004" s="154"/>
      <c r="C1004" s="155"/>
      <c r="D1004" s="156"/>
      <c r="E1004" s="157"/>
      <c r="F1004" s="158"/>
      <c r="G1004" s="159"/>
      <c r="H1004" s="154"/>
      <c r="I1004" s="155"/>
      <c r="J1004" s="156"/>
      <c r="K1004" s="156"/>
      <c r="L1004" s="154"/>
      <c r="M1004" s="154"/>
      <c r="N1004" s="154"/>
      <c r="O1004" s="155"/>
      <c r="P1004" s="160"/>
      <c r="Q1004" s="154"/>
      <c r="R1004" s="154"/>
      <c r="S1004" s="154"/>
      <c r="T1004" s="158"/>
      <c r="U1004" s="159"/>
      <c r="V1004" s="161"/>
      <c r="W1004" s="161"/>
      <c r="X1004" s="161"/>
      <c r="Y1004" s="161"/>
      <c r="Z1004" s="162">
        <f t="shared" si="45"/>
        <v>0</v>
      </c>
      <c r="AA1004" s="163">
        <f t="shared" si="46"/>
        <v>0</v>
      </c>
      <c r="AB1004" s="431">
        <f>(3.14/4)*(Trees[[#This Row],[Diam]]/100)^2</f>
        <v>0</v>
      </c>
      <c r="AC1004" s="164">
        <f>Trees[[#This Row],[Volumen]]</f>
        <v>0</v>
      </c>
      <c r="AD1004" s="165" t="str">
        <f t="shared" si="47"/>
        <v>D</v>
      </c>
      <c r="AE1004" s="166">
        <f>Industrias!S1007</f>
        <v>0</v>
      </c>
      <c r="AF1004" s="167" cm="1">
        <f t="array" ref="AF1004">NoteEcolo(U1004)</f>
        <v>0</v>
      </c>
      <c r="AG1004" s="167">
        <f>PI()*(Trees[[#This Row],[Diam]]/2)^2</f>
        <v>0</v>
      </c>
      <c r="AH1004" s="167">
        <f>IF(ISNA(IF(VLOOKUP(Trees[[#This Row],[Arbol]],Equipos!C:F, 2, FALSE)="Cortar",1,0)),0, IF(VLOOKUP(Trees[[#This Row],[Arbol]],Equipos!C:F, 2, FALSE)="Cortar",1,0))</f>
        <v>0</v>
      </c>
      <c r="AI1004" s="167">
        <f t="array" aca="1" ref="AI1004" ca="1">SUM(1*(NumCoupes=B1004))</f>
        <v>2</v>
      </c>
    </row>
    <row r="1005" spans="2:35">
      <c r="B1005" s="154"/>
      <c r="C1005" s="155"/>
      <c r="D1005" s="156"/>
      <c r="E1005" s="157"/>
      <c r="F1005" s="158"/>
      <c r="G1005" s="159"/>
      <c r="H1005" s="154"/>
      <c r="I1005" s="155"/>
      <c r="J1005" s="156"/>
      <c r="K1005" s="156"/>
      <c r="L1005" s="154"/>
      <c r="M1005" s="154"/>
      <c r="N1005" s="154"/>
      <c r="O1005" s="155"/>
      <c r="P1005" s="160"/>
      <c r="Q1005" s="154"/>
      <c r="R1005" s="154"/>
      <c r="S1005" s="154"/>
      <c r="T1005" s="158"/>
      <c r="U1005" s="159"/>
      <c r="V1005" s="161"/>
      <c r="W1005" s="161"/>
      <c r="X1005" s="161"/>
      <c r="Y1005" s="161"/>
      <c r="Z1005" s="162">
        <f t="shared" si="45"/>
        <v>0</v>
      </c>
      <c r="AA1005" s="163">
        <f t="shared" si="46"/>
        <v>0</v>
      </c>
      <c r="AB1005" s="431">
        <f>(3.14/4)*(Trees[[#This Row],[Diam]]/100)^2</f>
        <v>0</v>
      </c>
      <c r="AC1005" s="164">
        <f>Trees[[#This Row],[Volumen]]</f>
        <v>0</v>
      </c>
      <c r="AD1005" s="165" t="str">
        <f t="shared" si="47"/>
        <v>D</v>
      </c>
      <c r="AE1005" s="166">
        <f>Industrias!S1008</f>
        <v>0</v>
      </c>
      <c r="AF1005" s="167" cm="1">
        <f t="array" ref="AF1005">NoteEcolo(U1005)</f>
        <v>0</v>
      </c>
      <c r="AG1005" s="167">
        <f>PI()*(Trees[[#This Row],[Diam]]/2)^2</f>
        <v>0</v>
      </c>
      <c r="AH1005" s="167">
        <f>IF(ISNA(IF(VLOOKUP(Trees[[#This Row],[Arbol]],Equipos!C:F, 2, FALSE)="Cortar",1,0)),0, IF(VLOOKUP(Trees[[#This Row],[Arbol]],Equipos!C:F, 2, FALSE)="Cortar",1,0))</f>
        <v>0</v>
      </c>
      <c r="AI1005" s="167">
        <f t="array" aca="1" ref="AI1005" ca="1">SUM(1*(NumCoupes=B1005))</f>
        <v>2</v>
      </c>
    </row>
    <row r="1006" spans="2:35">
      <c r="B1006" s="154"/>
      <c r="C1006" s="155"/>
      <c r="D1006" s="156"/>
      <c r="E1006" s="157"/>
      <c r="F1006" s="158"/>
      <c r="G1006" s="159"/>
      <c r="H1006" s="154"/>
      <c r="I1006" s="155"/>
      <c r="J1006" s="156"/>
      <c r="K1006" s="156"/>
      <c r="L1006" s="154"/>
      <c r="M1006" s="154"/>
      <c r="N1006" s="154"/>
      <c r="O1006" s="155"/>
      <c r="P1006" s="160"/>
      <c r="Q1006" s="154"/>
      <c r="R1006" s="154"/>
      <c r="S1006" s="154"/>
      <c r="T1006" s="158"/>
      <c r="U1006" s="159"/>
      <c r="V1006" s="161"/>
      <c r="W1006" s="161"/>
      <c r="X1006" s="161"/>
      <c r="Y1006" s="161"/>
      <c r="Z1006" s="162">
        <f t="shared" si="45"/>
        <v>0</v>
      </c>
      <c r="AA1006" s="163">
        <f t="shared" si="46"/>
        <v>0</v>
      </c>
      <c r="AB1006" s="431">
        <f>(3.14/4)*(Trees[[#This Row],[Diam]]/100)^2</f>
        <v>0</v>
      </c>
      <c r="AC1006" s="164">
        <f>Trees[[#This Row],[Volumen]]</f>
        <v>0</v>
      </c>
      <c r="AD1006" s="165" t="str">
        <f t="shared" si="47"/>
        <v>D</v>
      </c>
      <c r="AE1006" s="166">
        <f>Industrias!S1009</f>
        <v>0</v>
      </c>
      <c r="AF1006" s="167" cm="1">
        <f t="array" ref="AF1006">NoteEcolo(U1006)</f>
        <v>0</v>
      </c>
      <c r="AG1006" s="167">
        <f>PI()*(Trees[[#This Row],[Diam]]/2)^2</f>
        <v>0</v>
      </c>
      <c r="AH1006" s="167">
        <f>IF(ISNA(IF(VLOOKUP(Trees[[#This Row],[Arbol]],Equipos!C:F, 2, FALSE)="Cortar",1,0)),0, IF(VLOOKUP(Trees[[#This Row],[Arbol]],Equipos!C:F, 2, FALSE)="Cortar",1,0))</f>
        <v>0</v>
      </c>
      <c r="AI1006" s="167">
        <f t="array" aca="1" ref="AI1006" ca="1">SUM(1*(NumCoupes=B1006))</f>
        <v>2</v>
      </c>
    </row>
    <row r="1007" spans="2:35">
      <c r="B1007" s="154"/>
      <c r="C1007" s="155"/>
      <c r="D1007" s="156"/>
      <c r="E1007" s="157"/>
      <c r="F1007" s="158"/>
      <c r="G1007" s="159"/>
      <c r="H1007" s="154"/>
      <c r="I1007" s="155"/>
      <c r="J1007" s="156"/>
      <c r="K1007" s="156"/>
      <c r="L1007" s="154"/>
      <c r="M1007" s="154"/>
      <c r="N1007" s="154"/>
      <c r="O1007" s="155"/>
      <c r="P1007" s="160"/>
      <c r="Q1007" s="154"/>
      <c r="R1007" s="154"/>
      <c r="S1007" s="154"/>
      <c r="T1007" s="158"/>
      <c r="U1007" s="159"/>
      <c r="V1007" s="161"/>
      <c r="W1007" s="161"/>
      <c r="X1007" s="161"/>
      <c r="Y1007" s="161"/>
      <c r="Z1007" s="162">
        <f t="shared" si="45"/>
        <v>0</v>
      </c>
      <c r="AA1007" s="163">
        <f t="shared" si="46"/>
        <v>0</v>
      </c>
      <c r="AB1007" s="431">
        <f>(3.14/4)*(Trees[[#This Row],[Diam]]/100)^2</f>
        <v>0</v>
      </c>
      <c r="AC1007" s="164">
        <f>Trees[[#This Row],[Volumen]]</f>
        <v>0</v>
      </c>
      <c r="AD1007" s="165" t="str">
        <f t="shared" si="47"/>
        <v>D</v>
      </c>
      <c r="AE1007" s="166">
        <f>Industrias!S1010</f>
        <v>0</v>
      </c>
      <c r="AF1007" s="167" cm="1">
        <f t="array" ref="AF1007">NoteEcolo(U1007)</f>
        <v>0</v>
      </c>
      <c r="AG1007" s="167">
        <f>PI()*(Trees[[#This Row],[Diam]]/2)^2</f>
        <v>0</v>
      </c>
      <c r="AH1007" s="167">
        <f>IF(ISNA(IF(VLOOKUP(Trees[[#This Row],[Arbol]],Equipos!C:F, 2, FALSE)="Cortar",1,0)),0, IF(VLOOKUP(Trees[[#This Row],[Arbol]],Equipos!C:F, 2, FALSE)="Cortar",1,0))</f>
        <v>0</v>
      </c>
      <c r="AI1007" s="167">
        <f t="array" aca="1" ref="AI1007" ca="1">SUM(1*(NumCoupes=B1007))</f>
        <v>2</v>
      </c>
    </row>
    <row r="1008" spans="2:35">
      <c r="B1008" s="154"/>
      <c r="C1008" s="155"/>
      <c r="D1008" s="156"/>
      <c r="E1008" s="157"/>
      <c r="F1008" s="158"/>
      <c r="G1008" s="159"/>
      <c r="H1008" s="154"/>
      <c r="I1008" s="155"/>
      <c r="J1008" s="156"/>
      <c r="K1008" s="156"/>
      <c r="L1008" s="154"/>
      <c r="M1008" s="154"/>
      <c r="N1008" s="154"/>
      <c r="O1008" s="155"/>
      <c r="P1008" s="160"/>
      <c r="Q1008" s="154"/>
      <c r="R1008" s="154"/>
      <c r="S1008" s="154"/>
      <c r="T1008" s="158"/>
      <c r="U1008" s="159"/>
      <c r="V1008" s="161"/>
      <c r="W1008" s="161"/>
      <c r="X1008" s="161"/>
      <c r="Y1008" s="161"/>
      <c r="Z1008" s="162">
        <f t="shared" si="45"/>
        <v>0</v>
      </c>
      <c r="AA1008" s="163">
        <f t="shared" si="46"/>
        <v>0</v>
      </c>
      <c r="AB1008" s="431">
        <f>(3.14/4)*(Trees[[#This Row],[Diam]]/100)^2</f>
        <v>0</v>
      </c>
      <c r="AC1008" s="164">
        <f>Trees[[#This Row],[Volumen]]</f>
        <v>0</v>
      </c>
      <c r="AD1008" s="165" t="str">
        <f t="shared" si="47"/>
        <v>D</v>
      </c>
      <c r="AE1008" s="166">
        <f>Industrias!S1011</f>
        <v>0</v>
      </c>
      <c r="AF1008" s="167" cm="1">
        <f t="array" ref="AF1008">NoteEcolo(U1008)</f>
        <v>0</v>
      </c>
      <c r="AG1008" s="167">
        <f>PI()*(Trees[[#This Row],[Diam]]/2)^2</f>
        <v>0</v>
      </c>
      <c r="AH1008" s="167">
        <f>IF(ISNA(IF(VLOOKUP(Trees[[#This Row],[Arbol]],Equipos!C:F, 2, FALSE)="Cortar",1,0)),0, IF(VLOOKUP(Trees[[#This Row],[Arbol]],Equipos!C:F, 2, FALSE)="Cortar",1,0))</f>
        <v>0</v>
      </c>
      <c r="AI1008" s="167">
        <f t="array" aca="1" ref="AI1008" ca="1">SUM(1*(NumCoupes=B1008))</f>
        <v>2</v>
      </c>
    </row>
    <row r="1009" spans="2:35">
      <c r="B1009" s="154"/>
      <c r="C1009" s="155"/>
      <c r="D1009" s="156"/>
      <c r="E1009" s="157"/>
      <c r="F1009" s="158"/>
      <c r="G1009" s="159"/>
      <c r="H1009" s="154"/>
      <c r="I1009" s="155"/>
      <c r="J1009" s="156"/>
      <c r="K1009" s="156"/>
      <c r="L1009" s="154"/>
      <c r="M1009" s="154"/>
      <c r="N1009" s="154"/>
      <c r="O1009" s="155"/>
      <c r="P1009" s="160"/>
      <c r="Q1009" s="154"/>
      <c r="R1009" s="154"/>
      <c r="S1009" s="154"/>
      <c r="T1009" s="158"/>
      <c r="U1009" s="159"/>
      <c r="V1009" s="161"/>
      <c r="W1009" s="161"/>
      <c r="X1009" s="161"/>
      <c r="Y1009" s="161"/>
      <c r="Z1009" s="162">
        <f t="shared" si="45"/>
        <v>0</v>
      </c>
      <c r="AA1009" s="163">
        <f t="shared" si="46"/>
        <v>0</v>
      </c>
      <c r="AB1009" s="431">
        <f>(3.14/4)*(Trees[[#This Row],[Diam]]/100)^2</f>
        <v>0</v>
      </c>
      <c r="AC1009" s="164">
        <f>Trees[[#This Row],[Volumen]]</f>
        <v>0</v>
      </c>
      <c r="AD1009" s="165" t="str">
        <f t="shared" si="47"/>
        <v>D</v>
      </c>
      <c r="AE1009" s="166">
        <f>Industrias!S1012</f>
        <v>0</v>
      </c>
      <c r="AF1009" s="167" cm="1">
        <f t="array" ref="AF1009">NoteEcolo(U1009)</f>
        <v>0</v>
      </c>
      <c r="AG1009" s="167">
        <f>PI()*(Trees[[#This Row],[Diam]]/2)^2</f>
        <v>0</v>
      </c>
      <c r="AH1009" s="167">
        <f>IF(ISNA(IF(VLOOKUP(Trees[[#This Row],[Arbol]],Equipos!C:F, 2, FALSE)="Cortar",1,0)),0, IF(VLOOKUP(Trees[[#This Row],[Arbol]],Equipos!C:F, 2, FALSE)="Cortar",1,0))</f>
        <v>0</v>
      </c>
      <c r="AI1009" s="167">
        <f t="array" aca="1" ref="AI1009" ca="1">SUM(1*(NumCoupes=B1009))</f>
        <v>2</v>
      </c>
    </row>
    <row r="1010" spans="2:35">
      <c r="B1010" s="154"/>
      <c r="C1010" s="155"/>
      <c r="D1010" s="156"/>
      <c r="E1010" s="157"/>
      <c r="F1010" s="158"/>
      <c r="G1010" s="159"/>
      <c r="H1010" s="154"/>
      <c r="I1010" s="155"/>
      <c r="J1010" s="156"/>
      <c r="K1010" s="156"/>
      <c r="L1010" s="154"/>
      <c r="M1010" s="154"/>
      <c r="N1010" s="154"/>
      <c r="O1010" s="155"/>
      <c r="P1010" s="160"/>
      <c r="Q1010" s="154"/>
      <c r="R1010" s="154"/>
      <c r="S1010" s="154"/>
      <c r="T1010" s="158"/>
      <c r="U1010" s="159"/>
      <c r="V1010" s="161"/>
      <c r="W1010" s="161"/>
      <c r="X1010" s="161"/>
      <c r="Y1010" s="161"/>
      <c r="Z1010" s="162">
        <f t="shared" si="45"/>
        <v>0</v>
      </c>
      <c r="AA1010" s="163">
        <f t="shared" si="46"/>
        <v>0</v>
      </c>
      <c r="AB1010" s="431">
        <f>(3.14/4)*(Trees[[#This Row],[Diam]]/100)^2</f>
        <v>0</v>
      </c>
      <c r="AC1010" s="164">
        <f>Trees[[#This Row],[Volumen]]</f>
        <v>0</v>
      </c>
      <c r="AD1010" s="165" t="str">
        <f t="shared" si="47"/>
        <v>D</v>
      </c>
      <c r="AE1010" s="166">
        <f>Industrias!S1013</f>
        <v>0</v>
      </c>
      <c r="AF1010" s="167" cm="1">
        <f t="array" ref="AF1010">NoteEcolo(U1010)</f>
        <v>0</v>
      </c>
      <c r="AG1010" s="167">
        <f>PI()*(Trees[[#This Row],[Diam]]/2)^2</f>
        <v>0</v>
      </c>
      <c r="AH1010" s="167">
        <f>IF(ISNA(IF(VLOOKUP(Trees[[#This Row],[Arbol]],Equipos!C:F, 2, FALSE)="Cortar",1,0)),0, IF(VLOOKUP(Trees[[#This Row],[Arbol]],Equipos!C:F, 2, FALSE)="Cortar",1,0))</f>
        <v>0</v>
      </c>
      <c r="AI1010" s="167">
        <f t="array" aca="1" ref="AI1010" ca="1">SUM(1*(NumCoupes=B1010))</f>
        <v>2</v>
      </c>
    </row>
    <row r="1011" spans="2:35">
      <c r="B1011" s="154"/>
      <c r="C1011" s="155"/>
      <c r="D1011" s="156"/>
      <c r="E1011" s="157"/>
      <c r="F1011" s="158"/>
      <c r="G1011" s="159"/>
      <c r="H1011" s="154"/>
      <c r="I1011" s="155"/>
      <c r="J1011" s="156"/>
      <c r="K1011" s="156"/>
      <c r="L1011" s="154"/>
      <c r="M1011" s="154"/>
      <c r="N1011" s="154"/>
      <c r="O1011" s="155"/>
      <c r="P1011" s="160"/>
      <c r="Q1011" s="154"/>
      <c r="R1011" s="154"/>
      <c r="S1011" s="154"/>
      <c r="T1011" s="158"/>
      <c r="U1011" s="159"/>
      <c r="V1011" s="161"/>
      <c r="W1011" s="161"/>
      <c r="X1011" s="161"/>
      <c r="Y1011" s="161"/>
      <c r="Z1011" s="162">
        <f t="shared" si="45"/>
        <v>0</v>
      </c>
      <c r="AA1011" s="163">
        <f t="shared" si="46"/>
        <v>0</v>
      </c>
      <c r="AB1011" s="431">
        <f>(3.14/4)*(Trees[[#This Row],[Diam]]/100)^2</f>
        <v>0</v>
      </c>
      <c r="AC1011" s="164">
        <f>Trees[[#This Row],[Volumen]]</f>
        <v>0</v>
      </c>
      <c r="AD1011" s="165" t="str">
        <f t="shared" si="47"/>
        <v>D</v>
      </c>
      <c r="AE1011" s="166">
        <f>Industrias!S1014</f>
        <v>0</v>
      </c>
      <c r="AF1011" s="167" cm="1">
        <f t="array" ref="AF1011">NoteEcolo(U1011)</f>
        <v>0</v>
      </c>
      <c r="AG1011" s="167">
        <f>PI()*(Trees[[#This Row],[Diam]]/2)^2</f>
        <v>0</v>
      </c>
      <c r="AH1011" s="167">
        <f>IF(ISNA(IF(VLOOKUP(Trees[[#This Row],[Arbol]],Equipos!C:F, 2, FALSE)="Cortar",1,0)),0, IF(VLOOKUP(Trees[[#This Row],[Arbol]],Equipos!C:F, 2, FALSE)="Cortar",1,0))</f>
        <v>0</v>
      </c>
      <c r="AI1011" s="167">
        <f t="array" aca="1" ref="AI1011" ca="1">SUM(1*(NumCoupes=B1011))</f>
        <v>2</v>
      </c>
    </row>
    <row r="1012" spans="2:35">
      <c r="B1012" s="154"/>
      <c r="C1012" s="155"/>
      <c r="D1012" s="156"/>
      <c r="E1012" s="157"/>
      <c r="F1012" s="158"/>
      <c r="G1012" s="159"/>
      <c r="H1012" s="154"/>
      <c r="I1012" s="155"/>
      <c r="J1012" s="156"/>
      <c r="K1012" s="156"/>
      <c r="L1012" s="154"/>
      <c r="M1012" s="154"/>
      <c r="N1012" s="154"/>
      <c r="O1012" s="155"/>
      <c r="P1012" s="160"/>
      <c r="Q1012" s="154"/>
      <c r="R1012" s="154"/>
      <c r="S1012" s="154"/>
      <c r="T1012" s="158"/>
      <c r="U1012" s="159"/>
      <c r="V1012" s="161"/>
      <c r="W1012" s="161"/>
      <c r="X1012" s="161"/>
      <c r="Y1012" s="161"/>
      <c r="Z1012" s="162">
        <f t="shared" si="45"/>
        <v>0</v>
      </c>
      <c r="AA1012" s="163">
        <f t="shared" si="46"/>
        <v>0</v>
      </c>
      <c r="AB1012" s="431">
        <f>(3.14/4)*(Trees[[#This Row],[Diam]]/100)^2</f>
        <v>0</v>
      </c>
      <c r="AC1012" s="164">
        <f>Trees[[#This Row],[Volumen]]</f>
        <v>0</v>
      </c>
      <c r="AD1012" s="165" t="str">
        <f t="shared" si="47"/>
        <v>D</v>
      </c>
      <c r="AE1012" s="166">
        <f>Industrias!S1015</f>
        <v>0</v>
      </c>
      <c r="AF1012" s="167" cm="1">
        <f t="array" ref="AF1012">NoteEcolo(U1012)</f>
        <v>0</v>
      </c>
      <c r="AG1012" s="167">
        <f>PI()*(Trees[[#This Row],[Diam]]/2)^2</f>
        <v>0</v>
      </c>
      <c r="AH1012" s="167">
        <f>IF(ISNA(IF(VLOOKUP(Trees[[#This Row],[Arbol]],Equipos!C:F, 2, FALSE)="Cortar",1,0)),0, IF(VLOOKUP(Trees[[#This Row],[Arbol]],Equipos!C:F, 2, FALSE)="Cortar",1,0))</f>
        <v>0</v>
      </c>
      <c r="AI1012" s="167">
        <f t="array" aca="1" ref="AI1012" ca="1">SUM(1*(NumCoupes=B1012))</f>
        <v>2</v>
      </c>
    </row>
    <row r="1013" spans="2:35">
      <c r="B1013" s="154"/>
      <c r="C1013" s="155"/>
      <c r="D1013" s="156"/>
      <c r="E1013" s="157"/>
      <c r="F1013" s="158"/>
      <c r="G1013" s="159"/>
      <c r="H1013" s="154"/>
      <c r="I1013" s="155"/>
      <c r="J1013" s="156"/>
      <c r="K1013" s="156"/>
      <c r="L1013" s="154"/>
      <c r="M1013" s="154"/>
      <c r="N1013" s="154"/>
      <c r="O1013" s="155"/>
      <c r="P1013" s="160"/>
      <c r="Q1013" s="154"/>
      <c r="R1013" s="154"/>
      <c r="S1013" s="154"/>
      <c r="T1013" s="158"/>
      <c r="U1013" s="159"/>
      <c r="V1013" s="161"/>
      <c r="W1013" s="161"/>
      <c r="X1013" s="161"/>
      <c r="Y1013" s="161"/>
      <c r="Z1013" s="162">
        <f t="shared" si="45"/>
        <v>0</v>
      </c>
      <c r="AA1013" s="163">
        <f t="shared" si="46"/>
        <v>0</v>
      </c>
      <c r="AB1013" s="431">
        <f>(3.14/4)*(Trees[[#This Row],[Diam]]/100)^2</f>
        <v>0</v>
      </c>
      <c r="AC1013" s="164">
        <f>Trees[[#This Row],[Volumen]]</f>
        <v>0</v>
      </c>
      <c r="AD1013" s="165" t="str">
        <f t="shared" si="47"/>
        <v>D</v>
      </c>
      <c r="AE1013" s="166">
        <f>Industrias!S1016</f>
        <v>0</v>
      </c>
      <c r="AF1013" s="167" cm="1">
        <f t="array" ref="AF1013">NoteEcolo(U1013)</f>
        <v>0</v>
      </c>
      <c r="AG1013" s="167">
        <f>PI()*(Trees[[#This Row],[Diam]]/2)^2</f>
        <v>0</v>
      </c>
      <c r="AH1013" s="167">
        <f>IF(ISNA(IF(VLOOKUP(Trees[[#This Row],[Arbol]],Equipos!C:F, 2, FALSE)="Cortar",1,0)),0, IF(VLOOKUP(Trees[[#This Row],[Arbol]],Equipos!C:F, 2, FALSE)="Cortar",1,0))</f>
        <v>0</v>
      </c>
      <c r="AI1013" s="167">
        <f t="array" aca="1" ref="AI1013" ca="1">SUM(1*(NumCoupes=B1013))</f>
        <v>2</v>
      </c>
    </row>
    <row r="1014" spans="2:35">
      <c r="B1014" s="154"/>
      <c r="C1014" s="155"/>
      <c r="D1014" s="156"/>
      <c r="E1014" s="157"/>
      <c r="F1014" s="158"/>
      <c r="G1014" s="159"/>
      <c r="H1014" s="154"/>
      <c r="I1014" s="155"/>
      <c r="J1014" s="156"/>
      <c r="K1014" s="156"/>
      <c r="L1014" s="154"/>
      <c r="M1014" s="154"/>
      <c r="N1014" s="154"/>
      <c r="O1014" s="155"/>
      <c r="P1014" s="160"/>
      <c r="Q1014" s="154"/>
      <c r="R1014" s="154"/>
      <c r="S1014" s="154"/>
      <c r="T1014" s="158"/>
      <c r="U1014" s="159"/>
      <c r="V1014" s="161"/>
      <c r="W1014" s="161"/>
      <c r="X1014" s="161"/>
      <c r="Y1014" s="161"/>
      <c r="Z1014" s="162">
        <f t="shared" si="45"/>
        <v>0</v>
      </c>
      <c r="AA1014" s="163">
        <f t="shared" si="46"/>
        <v>0</v>
      </c>
      <c r="AB1014" s="431">
        <f>(3.14/4)*(Trees[[#This Row],[Diam]]/100)^2</f>
        <v>0</v>
      </c>
      <c r="AC1014" s="164">
        <f>Trees[[#This Row],[Volumen]]</f>
        <v>0</v>
      </c>
      <c r="AD1014" s="165" t="str">
        <f t="shared" si="47"/>
        <v>D</v>
      </c>
      <c r="AE1014" s="166">
        <f>Industrias!S1017</f>
        <v>0</v>
      </c>
      <c r="AF1014" s="167" cm="1">
        <f t="array" ref="AF1014">NoteEcolo(U1014)</f>
        <v>0</v>
      </c>
      <c r="AG1014" s="167">
        <f>PI()*(Trees[[#This Row],[Diam]]/2)^2</f>
        <v>0</v>
      </c>
      <c r="AH1014" s="167">
        <f>IF(ISNA(IF(VLOOKUP(Trees[[#This Row],[Arbol]],Equipos!C:F, 2, FALSE)="Cortar",1,0)),0, IF(VLOOKUP(Trees[[#This Row],[Arbol]],Equipos!C:F, 2, FALSE)="Cortar",1,0))</f>
        <v>0</v>
      </c>
      <c r="AI1014" s="167">
        <f t="array" aca="1" ref="AI1014" ca="1">SUM(1*(NumCoupes=B1014))</f>
        <v>2</v>
      </c>
    </row>
    <row r="1015" spans="2:35">
      <c r="B1015" s="154"/>
      <c r="C1015" s="155"/>
      <c r="D1015" s="156"/>
      <c r="E1015" s="157"/>
      <c r="F1015" s="158"/>
      <c r="G1015" s="159"/>
      <c r="H1015" s="154"/>
      <c r="I1015" s="155"/>
      <c r="J1015" s="156"/>
      <c r="K1015" s="156"/>
      <c r="L1015" s="154"/>
      <c r="M1015" s="154"/>
      <c r="N1015" s="154"/>
      <c r="O1015" s="155"/>
      <c r="P1015" s="160"/>
      <c r="Q1015" s="154"/>
      <c r="R1015" s="154"/>
      <c r="S1015" s="154"/>
      <c r="T1015" s="158"/>
      <c r="U1015" s="159"/>
      <c r="V1015" s="161"/>
      <c r="W1015" s="161"/>
      <c r="X1015" s="161"/>
      <c r="Y1015" s="161"/>
      <c r="Z1015" s="162">
        <f t="shared" si="45"/>
        <v>0</v>
      </c>
      <c r="AA1015" s="163">
        <f t="shared" si="46"/>
        <v>0</v>
      </c>
      <c r="AB1015" s="431">
        <f>(3.14/4)*(Trees[[#This Row],[Diam]]/100)^2</f>
        <v>0</v>
      </c>
      <c r="AC1015" s="164">
        <f>Trees[[#This Row],[Volumen]]</f>
        <v>0</v>
      </c>
      <c r="AD1015" s="165" t="str">
        <f t="shared" si="47"/>
        <v>D</v>
      </c>
      <c r="AE1015" s="166">
        <f>Industrias!S1018</f>
        <v>0</v>
      </c>
      <c r="AF1015" s="167" cm="1">
        <f t="array" ref="AF1015">NoteEcolo(U1015)</f>
        <v>0</v>
      </c>
      <c r="AG1015" s="167">
        <f>PI()*(Trees[[#This Row],[Diam]]/2)^2</f>
        <v>0</v>
      </c>
      <c r="AH1015" s="167">
        <f>IF(ISNA(IF(VLOOKUP(Trees[[#This Row],[Arbol]],Equipos!C:F, 2, FALSE)="Cortar",1,0)),0, IF(VLOOKUP(Trees[[#This Row],[Arbol]],Equipos!C:F, 2, FALSE)="Cortar",1,0))</f>
        <v>0</v>
      </c>
      <c r="AI1015" s="167">
        <f t="array" aca="1" ref="AI1015" ca="1">SUM(1*(NumCoupes=B1015))</f>
        <v>2</v>
      </c>
    </row>
    <row r="1016" spans="2:35">
      <c r="B1016" s="154"/>
      <c r="C1016" s="155"/>
      <c r="D1016" s="156"/>
      <c r="E1016" s="157"/>
      <c r="F1016" s="158"/>
      <c r="G1016" s="159"/>
      <c r="H1016" s="154"/>
      <c r="I1016" s="155"/>
      <c r="J1016" s="156"/>
      <c r="K1016" s="156"/>
      <c r="L1016" s="154"/>
      <c r="M1016" s="154"/>
      <c r="N1016" s="154"/>
      <c r="O1016" s="155"/>
      <c r="P1016" s="160"/>
      <c r="Q1016" s="154"/>
      <c r="R1016" s="154"/>
      <c r="S1016" s="154"/>
      <c r="T1016" s="158"/>
      <c r="U1016" s="159"/>
      <c r="V1016" s="161"/>
      <c r="W1016" s="161"/>
      <c r="X1016" s="161"/>
      <c r="Y1016" s="161"/>
      <c r="Z1016" s="162">
        <f t="shared" si="45"/>
        <v>0</v>
      </c>
      <c r="AA1016" s="163">
        <f t="shared" si="46"/>
        <v>0</v>
      </c>
      <c r="AB1016" s="431">
        <f>(3.14/4)*(Trees[[#This Row],[Diam]]/100)^2</f>
        <v>0</v>
      </c>
      <c r="AC1016" s="164">
        <f>Trees[[#This Row],[Volumen]]</f>
        <v>0</v>
      </c>
      <c r="AD1016" s="165" t="str">
        <f t="shared" si="47"/>
        <v>D</v>
      </c>
      <c r="AE1016" s="166">
        <f>Industrias!S1019</f>
        <v>0</v>
      </c>
      <c r="AF1016" s="167" cm="1">
        <f t="array" ref="AF1016">NoteEcolo(U1016)</f>
        <v>0</v>
      </c>
      <c r="AG1016" s="167">
        <f>PI()*(Trees[[#This Row],[Diam]]/2)^2</f>
        <v>0</v>
      </c>
      <c r="AH1016" s="167">
        <f>IF(ISNA(IF(VLOOKUP(Trees[[#This Row],[Arbol]],Equipos!C:F, 2, FALSE)="Cortar",1,0)),0, IF(VLOOKUP(Trees[[#This Row],[Arbol]],Equipos!C:F, 2, FALSE)="Cortar",1,0))</f>
        <v>0</v>
      </c>
      <c r="AI1016" s="167">
        <f t="array" aca="1" ref="AI1016" ca="1">SUM(1*(NumCoupes=B1016))</f>
        <v>2</v>
      </c>
    </row>
    <row r="1017" spans="2:35">
      <c r="B1017" s="154"/>
      <c r="C1017" s="155"/>
      <c r="D1017" s="156"/>
      <c r="E1017" s="157"/>
      <c r="F1017" s="158"/>
      <c r="G1017" s="159"/>
      <c r="H1017" s="154"/>
      <c r="I1017" s="155"/>
      <c r="J1017" s="156"/>
      <c r="K1017" s="156"/>
      <c r="L1017" s="154"/>
      <c r="M1017" s="154"/>
      <c r="N1017" s="154"/>
      <c r="O1017" s="155"/>
      <c r="P1017" s="160"/>
      <c r="Q1017" s="154"/>
      <c r="R1017" s="154"/>
      <c r="S1017" s="154"/>
      <c r="T1017" s="158"/>
      <c r="U1017" s="159"/>
      <c r="V1017" s="161"/>
      <c r="W1017" s="161"/>
      <c r="X1017" s="161"/>
      <c r="Y1017" s="161"/>
      <c r="Z1017" s="162">
        <f t="shared" si="45"/>
        <v>0</v>
      </c>
      <c r="AA1017" s="163">
        <f t="shared" si="46"/>
        <v>0</v>
      </c>
      <c r="AB1017" s="431">
        <f>(3.14/4)*(Trees[[#This Row],[Diam]]/100)^2</f>
        <v>0</v>
      </c>
      <c r="AC1017" s="164">
        <f>Trees[[#This Row],[Volumen]]</f>
        <v>0</v>
      </c>
      <c r="AD1017" s="165" t="str">
        <f t="shared" si="47"/>
        <v>D</v>
      </c>
      <c r="AE1017" s="166">
        <f>Industrias!S1020</f>
        <v>0</v>
      </c>
      <c r="AF1017" s="167" cm="1">
        <f t="array" ref="AF1017">NoteEcolo(U1017)</f>
        <v>0</v>
      </c>
      <c r="AG1017" s="167">
        <f>PI()*(Trees[[#This Row],[Diam]]/2)^2</f>
        <v>0</v>
      </c>
      <c r="AH1017" s="167">
        <f>IF(ISNA(IF(VLOOKUP(Trees[[#This Row],[Arbol]],Equipos!C:F, 2, FALSE)="Cortar",1,0)),0, IF(VLOOKUP(Trees[[#This Row],[Arbol]],Equipos!C:F, 2, FALSE)="Cortar",1,0))</f>
        <v>0</v>
      </c>
      <c r="AI1017" s="167">
        <f t="array" aca="1" ref="AI1017" ca="1">SUM(1*(NumCoupes=B1017))</f>
        <v>2</v>
      </c>
    </row>
    <row r="1018" spans="2:35">
      <c r="B1018" s="154"/>
      <c r="C1018" s="155"/>
      <c r="D1018" s="156"/>
      <c r="E1018" s="157"/>
      <c r="F1018" s="158"/>
      <c r="G1018" s="159"/>
      <c r="H1018" s="154"/>
      <c r="I1018" s="155"/>
      <c r="J1018" s="156"/>
      <c r="K1018" s="156"/>
      <c r="L1018" s="154"/>
      <c r="M1018" s="154"/>
      <c r="N1018" s="154"/>
      <c r="O1018" s="155"/>
      <c r="P1018" s="160"/>
      <c r="Q1018" s="154"/>
      <c r="R1018" s="154"/>
      <c r="S1018" s="154"/>
      <c r="T1018" s="158"/>
      <c r="U1018" s="159"/>
      <c r="V1018" s="161"/>
      <c r="W1018" s="161"/>
      <c r="X1018" s="161"/>
      <c r="Y1018" s="161"/>
      <c r="Z1018" s="162">
        <f t="shared" si="45"/>
        <v>0</v>
      </c>
      <c r="AA1018" s="163">
        <f t="shared" si="46"/>
        <v>0</v>
      </c>
      <c r="AB1018" s="431">
        <f>(3.14/4)*(Trees[[#This Row],[Diam]]/100)^2</f>
        <v>0</v>
      </c>
      <c r="AC1018" s="164">
        <f>Trees[[#This Row],[Volumen]]</f>
        <v>0</v>
      </c>
      <c r="AD1018" s="165" t="str">
        <f t="shared" si="47"/>
        <v>D</v>
      </c>
      <c r="AE1018" s="166">
        <f>Industrias!S1021</f>
        <v>0</v>
      </c>
      <c r="AF1018" s="167" cm="1">
        <f t="array" ref="AF1018">NoteEcolo(U1018)</f>
        <v>0</v>
      </c>
      <c r="AG1018" s="167">
        <f>PI()*(Trees[[#This Row],[Diam]]/2)^2</f>
        <v>0</v>
      </c>
      <c r="AH1018" s="167">
        <f>IF(ISNA(IF(VLOOKUP(Trees[[#This Row],[Arbol]],Equipos!C:F, 2, FALSE)="Cortar",1,0)),0, IF(VLOOKUP(Trees[[#This Row],[Arbol]],Equipos!C:F, 2, FALSE)="Cortar",1,0))</f>
        <v>0</v>
      </c>
      <c r="AI1018" s="167">
        <f t="array" aca="1" ref="AI1018" ca="1">SUM(1*(NumCoupes=B1018))</f>
        <v>2</v>
      </c>
    </row>
    <row r="1019" spans="2:35">
      <c r="B1019" s="154"/>
      <c r="C1019" s="155"/>
      <c r="D1019" s="156"/>
      <c r="E1019" s="157"/>
      <c r="F1019" s="158"/>
      <c r="G1019" s="159"/>
      <c r="H1019" s="154"/>
      <c r="I1019" s="155"/>
      <c r="J1019" s="156"/>
      <c r="K1019" s="156"/>
      <c r="L1019" s="154"/>
      <c r="M1019" s="154"/>
      <c r="N1019" s="154"/>
      <c r="O1019" s="155"/>
      <c r="P1019" s="160"/>
      <c r="Q1019" s="154"/>
      <c r="R1019" s="154"/>
      <c r="S1019" s="154"/>
      <c r="T1019" s="158"/>
      <c r="U1019" s="159"/>
      <c r="V1019" s="161"/>
      <c r="W1019" s="161"/>
      <c r="X1019" s="161"/>
      <c r="Y1019" s="161"/>
      <c r="Z1019" s="162">
        <f t="shared" si="45"/>
        <v>0</v>
      </c>
      <c r="AA1019" s="163">
        <f t="shared" si="46"/>
        <v>0</v>
      </c>
      <c r="AB1019" s="431">
        <f>(3.14/4)*(Trees[[#This Row],[Diam]]/100)^2</f>
        <v>0</v>
      </c>
      <c r="AC1019" s="164">
        <f>Trees[[#This Row],[Volumen]]</f>
        <v>0</v>
      </c>
      <c r="AD1019" s="165" t="str">
        <f t="shared" si="47"/>
        <v>D</v>
      </c>
      <c r="AE1019" s="166">
        <f>Industrias!S1022</f>
        <v>0</v>
      </c>
      <c r="AF1019" s="167" cm="1">
        <f t="array" ref="AF1019">NoteEcolo(U1019)</f>
        <v>0</v>
      </c>
      <c r="AG1019" s="167">
        <f>PI()*(Trees[[#This Row],[Diam]]/2)^2</f>
        <v>0</v>
      </c>
      <c r="AH1019" s="167">
        <f>IF(ISNA(IF(VLOOKUP(Trees[[#This Row],[Arbol]],Equipos!C:F, 2, FALSE)="Cortar",1,0)),0, IF(VLOOKUP(Trees[[#This Row],[Arbol]],Equipos!C:F, 2, FALSE)="Cortar",1,0))</f>
        <v>0</v>
      </c>
      <c r="AI1019" s="167">
        <f t="array" aca="1" ref="AI1019" ca="1">SUM(1*(NumCoupes=B1019))</f>
        <v>2</v>
      </c>
    </row>
    <row r="1020" spans="2:35">
      <c r="B1020" s="154"/>
      <c r="C1020" s="155"/>
      <c r="D1020" s="156"/>
      <c r="E1020" s="157"/>
      <c r="F1020" s="158"/>
      <c r="G1020" s="159"/>
      <c r="H1020" s="154"/>
      <c r="I1020" s="155"/>
      <c r="J1020" s="156"/>
      <c r="K1020" s="156"/>
      <c r="L1020" s="154"/>
      <c r="M1020" s="154"/>
      <c r="N1020" s="154"/>
      <c r="O1020" s="155"/>
      <c r="P1020" s="160"/>
      <c r="Q1020" s="154"/>
      <c r="R1020" s="154"/>
      <c r="S1020" s="154"/>
      <c r="T1020" s="158"/>
      <c r="U1020" s="159"/>
      <c r="V1020" s="161"/>
      <c r="W1020" s="161"/>
      <c r="X1020" s="161"/>
      <c r="Y1020" s="161"/>
      <c r="Z1020" s="162">
        <f t="shared" si="45"/>
        <v>0</v>
      </c>
      <c r="AA1020" s="163">
        <f t="shared" si="46"/>
        <v>0</v>
      </c>
      <c r="AB1020" s="431">
        <f>(3.14/4)*(Trees[[#This Row],[Diam]]/100)^2</f>
        <v>0</v>
      </c>
      <c r="AC1020" s="164">
        <f>Trees[[#This Row],[Volumen]]</f>
        <v>0</v>
      </c>
      <c r="AD1020" s="165" t="str">
        <f t="shared" si="47"/>
        <v>D</v>
      </c>
      <c r="AE1020" s="166">
        <f>Industrias!S1023</f>
        <v>0</v>
      </c>
      <c r="AF1020" s="167" cm="1">
        <f t="array" ref="AF1020">NoteEcolo(U1020)</f>
        <v>0</v>
      </c>
      <c r="AG1020" s="167">
        <f>PI()*(Trees[[#This Row],[Diam]]/2)^2</f>
        <v>0</v>
      </c>
      <c r="AH1020" s="167">
        <f>IF(ISNA(IF(VLOOKUP(Trees[[#This Row],[Arbol]],Equipos!C:F, 2, FALSE)="Cortar",1,0)),0, IF(VLOOKUP(Trees[[#This Row],[Arbol]],Equipos!C:F, 2, FALSE)="Cortar",1,0))</f>
        <v>0</v>
      </c>
      <c r="AI1020" s="167">
        <f t="array" aca="1" ref="AI1020" ca="1">SUM(1*(NumCoupes=B1020))</f>
        <v>2</v>
      </c>
    </row>
    <row r="1021" spans="2:35">
      <c r="B1021" s="154"/>
      <c r="C1021" s="155"/>
      <c r="D1021" s="156"/>
      <c r="E1021" s="157"/>
      <c r="F1021" s="158"/>
      <c r="G1021" s="159"/>
      <c r="H1021" s="154"/>
      <c r="I1021" s="155"/>
      <c r="J1021" s="156"/>
      <c r="K1021" s="156"/>
      <c r="L1021" s="154"/>
      <c r="M1021" s="154"/>
      <c r="N1021" s="154"/>
      <c r="O1021" s="155"/>
      <c r="P1021" s="160"/>
      <c r="Q1021" s="154"/>
      <c r="R1021" s="154"/>
      <c r="S1021" s="154"/>
      <c r="T1021" s="158"/>
      <c r="U1021" s="159"/>
      <c r="V1021" s="161"/>
      <c r="W1021" s="161"/>
      <c r="X1021" s="161"/>
      <c r="Y1021" s="161"/>
      <c r="Z1021" s="162">
        <f t="shared" si="45"/>
        <v>0</v>
      </c>
      <c r="AA1021" s="163">
        <f t="shared" si="46"/>
        <v>0</v>
      </c>
      <c r="AB1021" s="431">
        <f>(3.14/4)*(Trees[[#This Row],[Diam]]/100)^2</f>
        <v>0</v>
      </c>
      <c r="AC1021" s="164">
        <f>Trees[[#This Row],[Volumen]]</f>
        <v>0</v>
      </c>
      <c r="AD1021" s="165" t="str">
        <f t="shared" si="47"/>
        <v>D</v>
      </c>
      <c r="AE1021" s="166">
        <f>Industrias!S1024</f>
        <v>0</v>
      </c>
      <c r="AF1021" s="167" cm="1">
        <f t="array" ref="AF1021">NoteEcolo(U1021)</f>
        <v>0</v>
      </c>
      <c r="AG1021" s="167">
        <f>PI()*(Trees[[#This Row],[Diam]]/2)^2</f>
        <v>0</v>
      </c>
      <c r="AH1021" s="167">
        <f>IF(ISNA(IF(VLOOKUP(Trees[[#This Row],[Arbol]],Equipos!C:F, 2, FALSE)="Cortar",1,0)),0, IF(VLOOKUP(Trees[[#This Row],[Arbol]],Equipos!C:F, 2, FALSE)="Cortar",1,0))</f>
        <v>0</v>
      </c>
      <c r="AI1021" s="167">
        <f t="array" aca="1" ref="AI1021" ca="1">SUM(1*(NumCoupes=B1021))</f>
        <v>2</v>
      </c>
    </row>
    <row r="1022" spans="2:35">
      <c r="B1022" s="154"/>
      <c r="C1022" s="155"/>
      <c r="D1022" s="156"/>
      <c r="E1022" s="157"/>
      <c r="F1022" s="158"/>
      <c r="G1022" s="159"/>
      <c r="H1022" s="154"/>
      <c r="I1022" s="155"/>
      <c r="J1022" s="156"/>
      <c r="K1022" s="156"/>
      <c r="L1022" s="154"/>
      <c r="M1022" s="154"/>
      <c r="N1022" s="154"/>
      <c r="O1022" s="155"/>
      <c r="P1022" s="160"/>
      <c r="Q1022" s="154"/>
      <c r="R1022" s="154"/>
      <c r="S1022" s="154"/>
      <c r="T1022" s="158"/>
      <c r="U1022" s="159"/>
      <c r="V1022" s="161"/>
      <c r="W1022" s="161"/>
      <c r="X1022" s="161"/>
      <c r="Y1022" s="161"/>
      <c r="Z1022" s="162">
        <f t="shared" si="45"/>
        <v>0</v>
      </c>
      <c r="AA1022" s="163">
        <f t="shared" si="46"/>
        <v>0</v>
      </c>
      <c r="AB1022" s="431">
        <f>(3.14/4)*(Trees[[#This Row],[Diam]]/100)^2</f>
        <v>0</v>
      </c>
      <c r="AC1022" s="164">
        <f>Trees[[#This Row],[Volumen]]</f>
        <v>0</v>
      </c>
      <c r="AD1022" s="165" t="str">
        <f t="shared" si="47"/>
        <v>D</v>
      </c>
      <c r="AE1022" s="166">
        <f>Industrias!S1025</f>
        <v>0</v>
      </c>
      <c r="AF1022" s="167" cm="1">
        <f t="array" ref="AF1022">NoteEcolo(U1022)</f>
        <v>0</v>
      </c>
      <c r="AG1022" s="167">
        <f>PI()*(Trees[[#This Row],[Diam]]/2)^2</f>
        <v>0</v>
      </c>
      <c r="AH1022" s="167">
        <f>IF(ISNA(IF(VLOOKUP(Trees[[#This Row],[Arbol]],Equipos!C:F, 2, FALSE)="Cortar",1,0)),0, IF(VLOOKUP(Trees[[#This Row],[Arbol]],Equipos!C:F, 2, FALSE)="Cortar",1,0))</f>
        <v>0</v>
      </c>
      <c r="AI1022" s="167">
        <f t="array" aca="1" ref="AI1022" ca="1">SUM(1*(NumCoupes=B1022))</f>
        <v>2</v>
      </c>
    </row>
    <row r="1023" spans="2:35">
      <c r="B1023" s="154"/>
      <c r="C1023" s="155"/>
      <c r="D1023" s="156"/>
      <c r="E1023" s="157"/>
      <c r="F1023" s="158"/>
      <c r="G1023" s="159"/>
      <c r="H1023" s="154"/>
      <c r="I1023" s="155"/>
      <c r="J1023" s="156"/>
      <c r="K1023" s="156"/>
      <c r="L1023" s="154"/>
      <c r="M1023" s="154"/>
      <c r="N1023" s="154"/>
      <c r="O1023" s="155"/>
      <c r="P1023" s="160"/>
      <c r="Q1023" s="154"/>
      <c r="R1023" s="154"/>
      <c r="S1023" s="154"/>
      <c r="T1023" s="158"/>
      <c r="U1023" s="159"/>
      <c r="V1023" s="161"/>
      <c r="W1023" s="161"/>
      <c r="X1023" s="161"/>
      <c r="Y1023" s="161"/>
      <c r="Z1023" s="162">
        <f t="shared" si="45"/>
        <v>0</v>
      </c>
      <c r="AA1023" s="163">
        <f t="shared" si="46"/>
        <v>0</v>
      </c>
      <c r="AB1023" s="431">
        <f>(3.14/4)*(Trees[[#This Row],[Diam]]/100)^2</f>
        <v>0</v>
      </c>
      <c r="AC1023" s="164">
        <f>Trees[[#This Row],[Volumen]]</f>
        <v>0</v>
      </c>
      <c r="AD1023" s="165" t="str">
        <f t="shared" si="47"/>
        <v>D</v>
      </c>
      <c r="AE1023" s="166">
        <f>Industrias!S1026</f>
        <v>0</v>
      </c>
      <c r="AF1023" s="167" cm="1">
        <f t="array" ref="AF1023">NoteEcolo(U1023)</f>
        <v>0</v>
      </c>
      <c r="AG1023" s="167">
        <f>PI()*(Trees[[#This Row],[Diam]]/2)^2</f>
        <v>0</v>
      </c>
      <c r="AH1023" s="167">
        <f>IF(ISNA(IF(VLOOKUP(Trees[[#This Row],[Arbol]],Equipos!C:F, 2, FALSE)="Cortar",1,0)),0, IF(VLOOKUP(Trees[[#This Row],[Arbol]],Equipos!C:F, 2, FALSE)="Cortar",1,0))</f>
        <v>0</v>
      </c>
      <c r="AI1023" s="167">
        <f t="array" aca="1" ref="AI1023" ca="1">SUM(1*(NumCoupes=B1023))</f>
        <v>2</v>
      </c>
    </row>
    <row r="1024" spans="2:35">
      <c r="B1024" s="154"/>
      <c r="C1024" s="155"/>
      <c r="D1024" s="156"/>
      <c r="E1024" s="157"/>
      <c r="F1024" s="158"/>
      <c r="G1024" s="159"/>
      <c r="H1024" s="154"/>
      <c r="I1024" s="155"/>
      <c r="J1024" s="156"/>
      <c r="K1024" s="156"/>
      <c r="L1024" s="154"/>
      <c r="M1024" s="154"/>
      <c r="N1024" s="154"/>
      <c r="O1024" s="155"/>
      <c r="P1024" s="160"/>
      <c r="Q1024" s="154"/>
      <c r="R1024" s="154"/>
      <c r="S1024" s="154"/>
      <c r="T1024" s="158"/>
      <c r="U1024" s="159"/>
      <c r="V1024" s="161"/>
      <c r="W1024" s="161"/>
      <c r="X1024" s="161"/>
      <c r="Y1024" s="161"/>
      <c r="Z1024" s="162">
        <f t="shared" si="45"/>
        <v>0</v>
      </c>
      <c r="AA1024" s="163">
        <f t="shared" si="46"/>
        <v>0</v>
      </c>
      <c r="AB1024" s="431">
        <f>(3.14/4)*(Trees[[#This Row],[Diam]]/100)^2</f>
        <v>0</v>
      </c>
      <c r="AC1024" s="164">
        <f>Trees[[#This Row],[Volumen]]</f>
        <v>0</v>
      </c>
      <c r="AD1024" s="165" t="str">
        <f t="shared" si="47"/>
        <v>D</v>
      </c>
      <c r="AE1024" s="166">
        <f>Industrias!S1027</f>
        <v>0</v>
      </c>
      <c r="AF1024" s="167" cm="1">
        <f t="array" ref="AF1024">NoteEcolo(U1024)</f>
        <v>0</v>
      </c>
      <c r="AG1024" s="167">
        <f>PI()*(Trees[[#This Row],[Diam]]/2)^2</f>
        <v>0</v>
      </c>
      <c r="AH1024" s="167">
        <f>IF(ISNA(IF(VLOOKUP(Trees[[#This Row],[Arbol]],Equipos!C:F, 2, FALSE)="Cortar",1,0)),0, IF(VLOOKUP(Trees[[#This Row],[Arbol]],Equipos!C:F, 2, FALSE)="Cortar",1,0))</f>
        <v>0</v>
      </c>
      <c r="AI1024" s="167">
        <f t="array" aca="1" ref="AI1024" ca="1">SUM(1*(NumCoupes=B1024))</f>
        <v>2</v>
      </c>
    </row>
    <row r="1025" spans="2:35">
      <c r="B1025" s="154"/>
      <c r="C1025" s="155"/>
      <c r="D1025" s="156"/>
      <c r="E1025" s="157"/>
      <c r="F1025" s="158"/>
      <c r="G1025" s="159"/>
      <c r="H1025" s="154"/>
      <c r="I1025" s="155"/>
      <c r="J1025" s="156"/>
      <c r="K1025" s="156"/>
      <c r="L1025" s="154"/>
      <c r="M1025" s="154"/>
      <c r="N1025" s="154"/>
      <c r="O1025" s="155"/>
      <c r="P1025" s="160"/>
      <c r="Q1025" s="154"/>
      <c r="R1025" s="154"/>
      <c r="S1025" s="154"/>
      <c r="T1025" s="158"/>
      <c r="U1025" s="159"/>
      <c r="V1025" s="161"/>
      <c r="W1025" s="161"/>
      <c r="X1025" s="161"/>
      <c r="Y1025" s="161"/>
      <c r="Z1025" s="162">
        <f t="shared" si="45"/>
        <v>0</v>
      </c>
      <c r="AA1025" s="163">
        <f t="shared" si="46"/>
        <v>0</v>
      </c>
      <c r="AB1025" s="431">
        <f>(3.14/4)*(Trees[[#This Row],[Diam]]/100)^2</f>
        <v>0</v>
      </c>
      <c r="AC1025" s="164">
        <f>Trees[[#This Row],[Volumen]]</f>
        <v>0</v>
      </c>
      <c r="AD1025" s="165" t="str">
        <f t="shared" si="47"/>
        <v>D</v>
      </c>
      <c r="AE1025" s="166">
        <f>Industrias!S1028</f>
        <v>0</v>
      </c>
      <c r="AF1025" s="167" cm="1">
        <f t="array" ref="AF1025">NoteEcolo(U1025)</f>
        <v>0</v>
      </c>
      <c r="AG1025" s="167">
        <f>PI()*(Trees[[#This Row],[Diam]]/2)^2</f>
        <v>0</v>
      </c>
      <c r="AH1025" s="167">
        <f>IF(ISNA(IF(VLOOKUP(Trees[[#This Row],[Arbol]],Equipos!C:F, 2, FALSE)="Cortar",1,0)),0, IF(VLOOKUP(Trees[[#This Row],[Arbol]],Equipos!C:F, 2, FALSE)="Cortar",1,0))</f>
        <v>0</v>
      </c>
      <c r="AI1025" s="167">
        <f t="array" aca="1" ref="AI1025" ca="1">SUM(1*(NumCoupes=B1025))</f>
        <v>2</v>
      </c>
    </row>
    <row r="1026" spans="2:35">
      <c r="B1026" s="154"/>
      <c r="C1026" s="155"/>
      <c r="D1026" s="156"/>
      <c r="E1026" s="157"/>
      <c r="F1026" s="158"/>
      <c r="G1026" s="159"/>
      <c r="H1026" s="154"/>
      <c r="I1026" s="155"/>
      <c r="J1026" s="156"/>
      <c r="K1026" s="156"/>
      <c r="L1026" s="154"/>
      <c r="M1026" s="154"/>
      <c r="N1026" s="154"/>
      <c r="O1026" s="155"/>
      <c r="P1026" s="160"/>
      <c r="Q1026" s="154"/>
      <c r="R1026" s="154"/>
      <c r="S1026" s="154"/>
      <c r="T1026" s="158"/>
      <c r="U1026" s="159"/>
      <c r="V1026" s="161"/>
      <c r="W1026" s="161"/>
      <c r="X1026" s="161"/>
      <c r="Y1026" s="161"/>
      <c r="Z1026" s="162">
        <f t="shared" ref="Z1026:Z1089" si="48">(H1026+I1026)/2</f>
        <v>0</v>
      </c>
      <c r="AA1026" s="163">
        <f t="shared" ref="AA1026:AA1089" si="49">INT(Z1026/5+0.5)*5</f>
        <v>0</v>
      </c>
      <c r="AB1026" s="431">
        <f>(3.14/4)*(Trees[[#This Row],[Diam]]/100)^2</f>
        <v>0</v>
      </c>
      <c r="AC1026" s="164">
        <f>Trees[[#This Row],[Volumen]]</f>
        <v>0</v>
      </c>
      <c r="AD1026" s="165" t="str">
        <f t="shared" ref="AD1026:AD1089" si="50">IF(L1026&lt;&gt;0,"A",IF(M1026&lt;&gt;0,"B",IF(N1026&lt;&gt;0,"C","D")))</f>
        <v>D</v>
      </c>
      <c r="AE1026" s="166">
        <f>Industrias!S1029</f>
        <v>0</v>
      </c>
      <c r="AF1026" s="167" cm="1">
        <f t="array" ref="AF1026">NoteEcolo(U1026)</f>
        <v>0</v>
      </c>
      <c r="AG1026" s="167">
        <f>PI()*(Trees[[#This Row],[Diam]]/2)^2</f>
        <v>0</v>
      </c>
      <c r="AH1026" s="167">
        <f>IF(ISNA(IF(VLOOKUP(Trees[[#This Row],[Arbol]],Equipos!C:F, 2, FALSE)="Cortar",1,0)),0, IF(VLOOKUP(Trees[[#This Row],[Arbol]],Equipos!C:F, 2, FALSE)="Cortar",1,0))</f>
        <v>0</v>
      </c>
      <c r="AI1026" s="167">
        <f t="array" aca="1" ref="AI1026" ca="1">SUM(1*(NumCoupes=B1026))</f>
        <v>2</v>
      </c>
    </row>
    <row r="1027" spans="2:35">
      <c r="B1027" s="154"/>
      <c r="C1027" s="155"/>
      <c r="D1027" s="156"/>
      <c r="E1027" s="157"/>
      <c r="F1027" s="158"/>
      <c r="G1027" s="159"/>
      <c r="H1027" s="154"/>
      <c r="I1027" s="155"/>
      <c r="J1027" s="156"/>
      <c r="K1027" s="156"/>
      <c r="L1027" s="154"/>
      <c r="M1027" s="154"/>
      <c r="N1027" s="154"/>
      <c r="O1027" s="155"/>
      <c r="P1027" s="160"/>
      <c r="Q1027" s="154"/>
      <c r="R1027" s="154"/>
      <c r="S1027" s="154"/>
      <c r="T1027" s="158"/>
      <c r="U1027" s="159"/>
      <c r="V1027" s="161"/>
      <c r="W1027" s="161"/>
      <c r="X1027" s="161"/>
      <c r="Y1027" s="161"/>
      <c r="Z1027" s="162">
        <f t="shared" si="48"/>
        <v>0</v>
      </c>
      <c r="AA1027" s="163">
        <f t="shared" si="49"/>
        <v>0</v>
      </c>
      <c r="AB1027" s="431">
        <f>(3.14/4)*(Trees[[#This Row],[Diam]]/100)^2</f>
        <v>0</v>
      </c>
      <c r="AC1027" s="164">
        <f>Trees[[#This Row],[Volumen]]</f>
        <v>0</v>
      </c>
      <c r="AD1027" s="165" t="str">
        <f t="shared" si="50"/>
        <v>D</v>
      </c>
      <c r="AE1027" s="166">
        <f>Industrias!S1030</f>
        <v>0</v>
      </c>
      <c r="AF1027" s="167" cm="1">
        <f t="array" ref="AF1027">NoteEcolo(U1027)</f>
        <v>0</v>
      </c>
      <c r="AG1027" s="167">
        <f>PI()*(Trees[[#This Row],[Diam]]/2)^2</f>
        <v>0</v>
      </c>
      <c r="AH1027" s="167">
        <f>IF(ISNA(IF(VLOOKUP(Trees[[#This Row],[Arbol]],Equipos!C:F, 2, FALSE)="Cortar",1,0)),0, IF(VLOOKUP(Trees[[#This Row],[Arbol]],Equipos!C:F, 2, FALSE)="Cortar",1,0))</f>
        <v>0</v>
      </c>
      <c r="AI1027" s="167">
        <f t="array" aca="1" ref="AI1027" ca="1">SUM(1*(NumCoupes=B1027))</f>
        <v>2</v>
      </c>
    </row>
    <row r="1028" spans="2:35">
      <c r="B1028" s="154"/>
      <c r="C1028" s="155"/>
      <c r="D1028" s="156"/>
      <c r="E1028" s="157"/>
      <c r="F1028" s="158"/>
      <c r="G1028" s="159"/>
      <c r="H1028" s="154"/>
      <c r="I1028" s="155"/>
      <c r="J1028" s="156"/>
      <c r="K1028" s="156"/>
      <c r="L1028" s="154"/>
      <c r="M1028" s="154"/>
      <c r="N1028" s="154"/>
      <c r="O1028" s="155"/>
      <c r="P1028" s="160"/>
      <c r="Q1028" s="154"/>
      <c r="R1028" s="154"/>
      <c r="S1028" s="154"/>
      <c r="T1028" s="158"/>
      <c r="U1028" s="159"/>
      <c r="V1028" s="161"/>
      <c r="W1028" s="161"/>
      <c r="X1028" s="161"/>
      <c r="Y1028" s="161"/>
      <c r="Z1028" s="162">
        <f t="shared" si="48"/>
        <v>0</v>
      </c>
      <c r="AA1028" s="163">
        <f t="shared" si="49"/>
        <v>0</v>
      </c>
      <c r="AB1028" s="431">
        <f>(3.14/4)*(Trees[[#This Row],[Diam]]/100)^2</f>
        <v>0</v>
      </c>
      <c r="AC1028" s="164">
        <f>Trees[[#This Row],[Volumen]]</f>
        <v>0</v>
      </c>
      <c r="AD1028" s="165" t="str">
        <f t="shared" si="50"/>
        <v>D</v>
      </c>
      <c r="AE1028" s="166">
        <f>Industrias!S1031</f>
        <v>0</v>
      </c>
      <c r="AF1028" s="167" cm="1">
        <f t="array" ref="AF1028">NoteEcolo(U1028)</f>
        <v>0</v>
      </c>
      <c r="AG1028" s="167">
        <f>PI()*(Trees[[#This Row],[Diam]]/2)^2</f>
        <v>0</v>
      </c>
      <c r="AH1028" s="167">
        <f>IF(ISNA(IF(VLOOKUP(Trees[[#This Row],[Arbol]],Equipos!C:F, 2, FALSE)="Cortar",1,0)),0, IF(VLOOKUP(Trees[[#This Row],[Arbol]],Equipos!C:F, 2, FALSE)="Cortar",1,0))</f>
        <v>0</v>
      </c>
      <c r="AI1028" s="167">
        <f t="array" aca="1" ref="AI1028" ca="1">SUM(1*(NumCoupes=B1028))</f>
        <v>2</v>
      </c>
    </row>
    <row r="1029" spans="2:35">
      <c r="B1029" s="154"/>
      <c r="C1029" s="155"/>
      <c r="D1029" s="156"/>
      <c r="E1029" s="157"/>
      <c r="F1029" s="158"/>
      <c r="G1029" s="159"/>
      <c r="H1029" s="154"/>
      <c r="I1029" s="155"/>
      <c r="J1029" s="156"/>
      <c r="K1029" s="156"/>
      <c r="L1029" s="154"/>
      <c r="M1029" s="154"/>
      <c r="N1029" s="154"/>
      <c r="O1029" s="155"/>
      <c r="P1029" s="160"/>
      <c r="Q1029" s="154"/>
      <c r="R1029" s="154"/>
      <c r="S1029" s="154"/>
      <c r="T1029" s="158"/>
      <c r="U1029" s="159"/>
      <c r="V1029" s="161"/>
      <c r="W1029" s="161"/>
      <c r="X1029" s="161"/>
      <c r="Y1029" s="161"/>
      <c r="Z1029" s="162">
        <f t="shared" si="48"/>
        <v>0</v>
      </c>
      <c r="AA1029" s="163">
        <f t="shared" si="49"/>
        <v>0</v>
      </c>
      <c r="AB1029" s="431">
        <f>(3.14/4)*(Trees[[#This Row],[Diam]]/100)^2</f>
        <v>0</v>
      </c>
      <c r="AC1029" s="164">
        <f>Trees[[#This Row],[Volumen]]</f>
        <v>0</v>
      </c>
      <c r="AD1029" s="165" t="str">
        <f t="shared" si="50"/>
        <v>D</v>
      </c>
      <c r="AE1029" s="166">
        <f>Industrias!S1032</f>
        <v>0</v>
      </c>
      <c r="AF1029" s="167" cm="1">
        <f t="array" ref="AF1029">NoteEcolo(U1029)</f>
        <v>0</v>
      </c>
      <c r="AG1029" s="167">
        <f>PI()*(Trees[[#This Row],[Diam]]/2)^2</f>
        <v>0</v>
      </c>
      <c r="AH1029" s="167">
        <f>IF(ISNA(IF(VLOOKUP(Trees[[#This Row],[Arbol]],Equipos!C:F, 2, FALSE)="Cortar",1,0)),0, IF(VLOOKUP(Trees[[#This Row],[Arbol]],Equipos!C:F, 2, FALSE)="Cortar",1,0))</f>
        <v>0</v>
      </c>
      <c r="AI1029" s="167">
        <f t="array" aca="1" ref="AI1029" ca="1">SUM(1*(NumCoupes=B1029))</f>
        <v>2</v>
      </c>
    </row>
    <row r="1030" spans="2:35">
      <c r="B1030" s="154"/>
      <c r="C1030" s="155"/>
      <c r="D1030" s="156"/>
      <c r="E1030" s="157"/>
      <c r="F1030" s="158"/>
      <c r="G1030" s="159"/>
      <c r="H1030" s="154"/>
      <c r="I1030" s="155"/>
      <c r="J1030" s="156"/>
      <c r="K1030" s="156"/>
      <c r="L1030" s="154"/>
      <c r="M1030" s="154"/>
      <c r="N1030" s="154"/>
      <c r="O1030" s="155"/>
      <c r="P1030" s="160"/>
      <c r="Q1030" s="154"/>
      <c r="R1030" s="154"/>
      <c r="S1030" s="154"/>
      <c r="T1030" s="158"/>
      <c r="U1030" s="159"/>
      <c r="V1030" s="161"/>
      <c r="W1030" s="161"/>
      <c r="X1030" s="161"/>
      <c r="Y1030" s="161"/>
      <c r="Z1030" s="162">
        <f t="shared" si="48"/>
        <v>0</v>
      </c>
      <c r="AA1030" s="163">
        <f t="shared" si="49"/>
        <v>0</v>
      </c>
      <c r="AB1030" s="431">
        <f>(3.14/4)*(Trees[[#This Row],[Diam]]/100)^2</f>
        <v>0</v>
      </c>
      <c r="AC1030" s="164">
        <f>Trees[[#This Row],[Volumen]]</f>
        <v>0</v>
      </c>
      <c r="AD1030" s="165" t="str">
        <f t="shared" si="50"/>
        <v>D</v>
      </c>
      <c r="AE1030" s="166">
        <f>Industrias!S1033</f>
        <v>0</v>
      </c>
      <c r="AF1030" s="167" cm="1">
        <f t="array" ref="AF1030">NoteEcolo(U1030)</f>
        <v>0</v>
      </c>
      <c r="AG1030" s="167">
        <f>PI()*(Trees[[#This Row],[Diam]]/2)^2</f>
        <v>0</v>
      </c>
      <c r="AH1030" s="167">
        <f>IF(ISNA(IF(VLOOKUP(Trees[[#This Row],[Arbol]],Equipos!C:F, 2, FALSE)="Cortar",1,0)),0, IF(VLOOKUP(Trees[[#This Row],[Arbol]],Equipos!C:F, 2, FALSE)="Cortar",1,0))</f>
        <v>0</v>
      </c>
      <c r="AI1030" s="167">
        <f t="array" aca="1" ref="AI1030" ca="1">SUM(1*(NumCoupes=B1030))</f>
        <v>2</v>
      </c>
    </row>
    <row r="1031" spans="2:35">
      <c r="B1031" s="154"/>
      <c r="C1031" s="155"/>
      <c r="D1031" s="156"/>
      <c r="E1031" s="157"/>
      <c r="F1031" s="158"/>
      <c r="G1031" s="159"/>
      <c r="H1031" s="154"/>
      <c r="I1031" s="155"/>
      <c r="J1031" s="156"/>
      <c r="K1031" s="156"/>
      <c r="L1031" s="154"/>
      <c r="M1031" s="154"/>
      <c r="N1031" s="154"/>
      <c r="O1031" s="155"/>
      <c r="P1031" s="160"/>
      <c r="Q1031" s="154"/>
      <c r="R1031" s="154"/>
      <c r="S1031" s="154"/>
      <c r="T1031" s="158"/>
      <c r="U1031" s="159"/>
      <c r="V1031" s="161"/>
      <c r="W1031" s="161"/>
      <c r="X1031" s="161"/>
      <c r="Y1031" s="161"/>
      <c r="Z1031" s="162">
        <f t="shared" si="48"/>
        <v>0</v>
      </c>
      <c r="AA1031" s="163">
        <f t="shared" si="49"/>
        <v>0</v>
      </c>
      <c r="AB1031" s="431">
        <f>(3.14/4)*(Trees[[#This Row],[Diam]]/100)^2</f>
        <v>0</v>
      </c>
      <c r="AC1031" s="164">
        <f>Trees[[#This Row],[Volumen]]</f>
        <v>0</v>
      </c>
      <c r="AD1031" s="165" t="str">
        <f t="shared" si="50"/>
        <v>D</v>
      </c>
      <c r="AE1031" s="166">
        <f>Industrias!S1034</f>
        <v>0</v>
      </c>
      <c r="AF1031" s="167" cm="1">
        <f t="array" ref="AF1031">NoteEcolo(U1031)</f>
        <v>0</v>
      </c>
      <c r="AG1031" s="167">
        <f>PI()*(Trees[[#This Row],[Diam]]/2)^2</f>
        <v>0</v>
      </c>
      <c r="AH1031" s="167">
        <f>IF(ISNA(IF(VLOOKUP(Trees[[#This Row],[Arbol]],Equipos!C:F, 2, FALSE)="Cortar",1,0)),0, IF(VLOOKUP(Trees[[#This Row],[Arbol]],Equipos!C:F, 2, FALSE)="Cortar",1,0))</f>
        <v>0</v>
      </c>
      <c r="AI1031" s="167">
        <f t="array" aca="1" ref="AI1031" ca="1">SUM(1*(NumCoupes=B1031))</f>
        <v>2</v>
      </c>
    </row>
    <row r="1032" spans="2:35">
      <c r="B1032" s="154"/>
      <c r="C1032" s="155"/>
      <c r="D1032" s="156"/>
      <c r="E1032" s="157"/>
      <c r="F1032" s="158"/>
      <c r="G1032" s="159"/>
      <c r="H1032" s="154"/>
      <c r="I1032" s="155"/>
      <c r="J1032" s="156"/>
      <c r="K1032" s="156"/>
      <c r="L1032" s="154"/>
      <c r="M1032" s="154"/>
      <c r="N1032" s="154"/>
      <c r="O1032" s="155"/>
      <c r="P1032" s="160"/>
      <c r="Q1032" s="154"/>
      <c r="R1032" s="154"/>
      <c r="S1032" s="154"/>
      <c r="T1032" s="158"/>
      <c r="U1032" s="159"/>
      <c r="V1032" s="161"/>
      <c r="W1032" s="161"/>
      <c r="X1032" s="161"/>
      <c r="Y1032" s="161"/>
      <c r="Z1032" s="162">
        <f t="shared" si="48"/>
        <v>0</v>
      </c>
      <c r="AA1032" s="163">
        <f t="shared" si="49"/>
        <v>0</v>
      </c>
      <c r="AB1032" s="431">
        <f>(3.14/4)*(Trees[[#This Row],[Diam]]/100)^2</f>
        <v>0</v>
      </c>
      <c r="AC1032" s="164">
        <f>Trees[[#This Row],[Volumen]]</f>
        <v>0</v>
      </c>
      <c r="AD1032" s="165" t="str">
        <f t="shared" si="50"/>
        <v>D</v>
      </c>
      <c r="AE1032" s="166">
        <f>Industrias!S1035</f>
        <v>0</v>
      </c>
      <c r="AF1032" s="167" cm="1">
        <f t="array" ref="AF1032">NoteEcolo(U1032)</f>
        <v>0</v>
      </c>
      <c r="AG1032" s="167">
        <f>PI()*(Trees[[#This Row],[Diam]]/2)^2</f>
        <v>0</v>
      </c>
      <c r="AH1032" s="167">
        <f>IF(ISNA(IF(VLOOKUP(Trees[[#This Row],[Arbol]],Equipos!C:F, 2, FALSE)="Cortar",1,0)),0, IF(VLOOKUP(Trees[[#This Row],[Arbol]],Equipos!C:F, 2, FALSE)="Cortar",1,0))</f>
        <v>0</v>
      </c>
      <c r="AI1032" s="167">
        <f t="array" aca="1" ref="AI1032" ca="1">SUM(1*(NumCoupes=B1032))</f>
        <v>2</v>
      </c>
    </row>
    <row r="1033" spans="2:35">
      <c r="B1033" s="154"/>
      <c r="C1033" s="155"/>
      <c r="D1033" s="156"/>
      <c r="E1033" s="157"/>
      <c r="F1033" s="158"/>
      <c r="G1033" s="159"/>
      <c r="H1033" s="154"/>
      <c r="I1033" s="155"/>
      <c r="J1033" s="156"/>
      <c r="K1033" s="156"/>
      <c r="L1033" s="154"/>
      <c r="M1033" s="154"/>
      <c r="N1033" s="154"/>
      <c r="O1033" s="155"/>
      <c r="P1033" s="160"/>
      <c r="Q1033" s="154"/>
      <c r="R1033" s="154"/>
      <c r="S1033" s="154"/>
      <c r="T1033" s="158"/>
      <c r="U1033" s="159"/>
      <c r="V1033" s="161"/>
      <c r="W1033" s="161"/>
      <c r="X1033" s="161"/>
      <c r="Y1033" s="161"/>
      <c r="Z1033" s="162">
        <f t="shared" si="48"/>
        <v>0</v>
      </c>
      <c r="AA1033" s="163">
        <f t="shared" si="49"/>
        <v>0</v>
      </c>
      <c r="AB1033" s="431">
        <f>(3.14/4)*(Trees[[#This Row],[Diam]]/100)^2</f>
        <v>0</v>
      </c>
      <c r="AC1033" s="164">
        <f>Trees[[#This Row],[Volumen]]</f>
        <v>0</v>
      </c>
      <c r="AD1033" s="165" t="str">
        <f t="shared" si="50"/>
        <v>D</v>
      </c>
      <c r="AE1033" s="166">
        <f>Industrias!S1036</f>
        <v>0</v>
      </c>
      <c r="AF1033" s="167" cm="1">
        <f t="array" ref="AF1033">NoteEcolo(U1033)</f>
        <v>0</v>
      </c>
      <c r="AG1033" s="167">
        <f>PI()*(Trees[[#This Row],[Diam]]/2)^2</f>
        <v>0</v>
      </c>
      <c r="AH1033" s="167">
        <f>IF(ISNA(IF(VLOOKUP(Trees[[#This Row],[Arbol]],Equipos!C:F, 2, FALSE)="Cortar",1,0)),0, IF(VLOOKUP(Trees[[#This Row],[Arbol]],Equipos!C:F, 2, FALSE)="Cortar",1,0))</f>
        <v>0</v>
      </c>
      <c r="AI1033" s="167">
        <f t="array" aca="1" ref="AI1033" ca="1">SUM(1*(NumCoupes=B1033))</f>
        <v>2</v>
      </c>
    </row>
    <row r="1034" spans="2:35">
      <c r="B1034" s="154"/>
      <c r="C1034" s="155"/>
      <c r="D1034" s="156"/>
      <c r="E1034" s="157"/>
      <c r="F1034" s="158"/>
      <c r="G1034" s="159"/>
      <c r="H1034" s="154"/>
      <c r="I1034" s="155"/>
      <c r="J1034" s="156"/>
      <c r="K1034" s="156"/>
      <c r="L1034" s="154"/>
      <c r="M1034" s="154"/>
      <c r="N1034" s="154"/>
      <c r="O1034" s="155"/>
      <c r="P1034" s="160"/>
      <c r="Q1034" s="154"/>
      <c r="R1034" s="154"/>
      <c r="S1034" s="154"/>
      <c r="T1034" s="158"/>
      <c r="U1034" s="159"/>
      <c r="V1034" s="161"/>
      <c r="W1034" s="161"/>
      <c r="X1034" s="161"/>
      <c r="Y1034" s="161"/>
      <c r="Z1034" s="162">
        <f t="shared" si="48"/>
        <v>0</v>
      </c>
      <c r="AA1034" s="163">
        <f t="shared" si="49"/>
        <v>0</v>
      </c>
      <c r="AB1034" s="431">
        <f>(3.14/4)*(Trees[[#This Row],[Diam]]/100)^2</f>
        <v>0</v>
      </c>
      <c r="AC1034" s="164">
        <f>Trees[[#This Row],[Volumen]]</f>
        <v>0</v>
      </c>
      <c r="AD1034" s="165" t="str">
        <f t="shared" si="50"/>
        <v>D</v>
      </c>
      <c r="AE1034" s="166">
        <f>Industrias!S1037</f>
        <v>0</v>
      </c>
      <c r="AF1034" s="167" cm="1">
        <f t="array" ref="AF1034">NoteEcolo(U1034)</f>
        <v>0</v>
      </c>
      <c r="AG1034" s="167">
        <f>PI()*(Trees[[#This Row],[Diam]]/2)^2</f>
        <v>0</v>
      </c>
      <c r="AH1034" s="167">
        <f>IF(ISNA(IF(VLOOKUP(Trees[[#This Row],[Arbol]],Equipos!C:F, 2, FALSE)="Cortar",1,0)),0, IF(VLOOKUP(Trees[[#This Row],[Arbol]],Equipos!C:F, 2, FALSE)="Cortar",1,0))</f>
        <v>0</v>
      </c>
      <c r="AI1034" s="167">
        <f t="array" aca="1" ref="AI1034" ca="1">SUM(1*(NumCoupes=B1034))</f>
        <v>2</v>
      </c>
    </row>
    <row r="1035" spans="2:35">
      <c r="B1035" s="154"/>
      <c r="C1035" s="155"/>
      <c r="D1035" s="156"/>
      <c r="E1035" s="157"/>
      <c r="F1035" s="158"/>
      <c r="G1035" s="159"/>
      <c r="H1035" s="154"/>
      <c r="I1035" s="155"/>
      <c r="J1035" s="156"/>
      <c r="K1035" s="156"/>
      <c r="L1035" s="154"/>
      <c r="M1035" s="154"/>
      <c r="N1035" s="154"/>
      <c r="O1035" s="155"/>
      <c r="P1035" s="160"/>
      <c r="Q1035" s="154"/>
      <c r="R1035" s="154"/>
      <c r="S1035" s="154"/>
      <c r="T1035" s="158"/>
      <c r="U1035" s="159"/>
      <c r="V1035" s="161"/>
      <c r="W1035" s="161"/>
      <c r="X1035" s="161"/>
      <c r="Y1035" s="161"/>
      <c r="Z1035" s="162">
        <f t="shared" si="48"/>
        <v>0</v>
      </c>
      <c r="AA1035" s="163">
        <f t="shared" si="49"/>
        <v>0</v>
      </c>
      <c r="AB1035" s="431">
        <f>(3.14/4)*(Trees[[#This Row],[Diam]]/100)^2</f>
        <v>0</v>
      </c>
      <c r="AC1035" s="164">
        <f>Trees[[#This Row],[Volumen]]</f>
        <v>0</v>
      </c>
      <c r="AD1035" s="165" t="str">
        <f t="shared" si="50"/>
        <v>D</v>
      </c>
      <c r="AE1035" s="166">
        <f>Industrias!S1038</f>
        <v>0</v>
      </c>
      <c r="AF1035" s="167" cm="1">
        <f t="array" ref="AF1035">NoteEcolo(U1035)</f>
        <v>0</v>
      </c>
      <c r="AG1035" s="167">
        <f>PI()*(Trees[[#This Row],[Diam]]/2)^2</f>
        <v>0</v>
      </c>
      <c r="AH1035" s="167">
        <f>IF(ISNA(IF(VLOOKUP(Trees[[#This Row],[Arbol]],Equipos!C:F, 2, FALSE)="Cortar",1,0)),0, IF(VLOOKUP(Trees[[#This Row],[Arbol]],Equipos!C:F, 2, FALSE)="Cortar",1,0))</f>
        <v>0</v>
      </c>
      <c r="AI1035" s="167">
        <f t="array" aca="1" ref="AI1035" ca="1">SUM(1*(NumCoupes=B1035))</f>
        <v>2</v>
      </c>
    </row>
    <row r="1036" spans="2:35">
      <c r="B1036" s="154"/>
      <c r="C1036" s="155"/>
      <c r="D1036" s="156"/>
      <c r="E1036" s="157"/>
      <c r="F1036" s="158"/>
      <c r="G1036" s="159"/>
      <c r="H1036" s="154"/>
      <c r="I1036" s="155"/>
      <c r="J1036" s="156"/>
      <c r="K1036" s="156"/>
      <c r="L1036" s="154"/>
      <c r="M1036" s="154"/>
      <c r="N1036" s="154"/>
      <c r="O1036" s="155"/>
      <c r="P1036" s="160"/>
      <c r="Q1036" s="154"/>
      <c r="R1036" s="154"/>
      <c r="S1036" s="154"/>
      <c r="T1036" s="158"/>
      <c r="U1036" s="159"/>
      <c r="V1036" s="161"/>
      <c r="W1036" s="161"/>
      <c r="X1036" s="161"/>
      <c r="Y1036" s="161"/>
      <c r="Z1036" s="162">
        <f t="shared" si="48"/>
        <v>0</v>
      </c>
      <c r="AA1036" s="163">
        <f t="shared" si="49"/>
        <v>0</v>
      </c>
      <c r="AB1036" s="431">
        <f>(3.14/4)*(Trees[[#This Row],[Diam]]/100)^2</f>
        <v>0</v>
      </c>
      <c r="AC1036" s="164">
        <f>Trees[[#This Row],[Volumen]]</f>
        <v>0</v>
      </c>
      <c r="AD1036" s="165" t="str">
        <f t="shared" si="50"/>
        <v>D</v>
      </c>
      <c r="AE1036" s="166">
        <f>Industrias!S1039</f>
        <v>0</v>
      </c>
      <c r="AF1036" s="167" cm="1">
        <f t="array" ref="AF1036">NoteEcolo(U1036)</f>
        <v>0</v>
      </c>
      <c r="AG1036" s="167">
        <f>PI()*(Trees[[#This Row],[Diam]]/2)^2</f>
        <v>0</v>
      </c>
      <c r="AH1036" s="167">
        <f>IF(ISNA(IF(VLOOKUP(Trees[[#This Row],[Arbol]],Equipos!C:F, 2, FALSE)="Cortar",1,0)),0, IF(VLOOKUP(Trees[[#This Row],[Arbol]],Equipos!C:F, 2, FALSE)="Cortar",1,0))</f>
        <v>0</v>
      </c>
      <c r="AI1036" s="167">
        <f t="array" aca="1" ref="AI1036" ca="1">SUM(1*(NumCoupes=B1036))</f>
        <v>2</v>
      </c>
    </row>
    <row r="1037" spans="2:35">
      <c r="B1037" s="154"/>
      <c r="C1037" s="155"/>
      <c r="D1037" s="156"/>
      <c r="E1037" s="157"/>
      <c r="F1037" s="158"/>
      <c r="G1037" s="159"/>
      <c r="H1037" s="154"/>
      <c r="I1037" s="155"/>
      <c r="J1037" s="156"/>
      <c r="K1037" s="156"/>
      <c r="L1037" s="154"/>
      <c r="M1037" s="154"/>
      <c r="N1037" s="154"/>
      <c r="O1037" s="155"/>
      <c r="P1037" s="160"/>
      <c r="Q1037" s="154"/>
      <c r="R1037" s="154"/>
      <c r="S1037" s="154"/>
      <c r="T1037" s="158"/>
      <c r="U1037" s="159"/>
      <c r="V1037" s="161"/>
      <c r="W1037" s="161"/>
      <c r="X1037" s="161"/>
      <c r="Y1037" s="161"/>
      <c r="Z1037" s="162">
        <f t="shared" si="48"/>
        <v>0</v>
      </c>
      <c r="AA1037" s="163">
        <f t="shared" si="49"/>
        <v>0</v>
      </c>
      <c r="AB1037" s="431">
        <f>(3.14/4)*(Trees[[#This Row],[Diam]]/100)^2</f>
        <v>0</v>
      </c>
      <c r="AC1037" s="164">
        <f>Trees[[#This Row],[Volumen]]</f>
        <v>0</v>
      </c>
      <c r="AD1037" s="165" t="str">
        <f t="shared" si="50"/>
        <v>D</v>
      </c>
      <c r="AE1037" s="166">
        <f>Industrias!S1040</f>
        <v>0</v>
      </c>
      <c r="AF1037" s="167" cm="1">
        <f t="array" ref="AF1037">NoteEcolo(U1037)</f>
        <v>0</v>
      </c>
      <c r="AG1037" s="167">
        <f>PI()*(Trees[[#This Row],[Diam]]/2)^2</f>
        <v>0</v>
      </c>
      <c r="AH1037" s="167">
        <f>IF(ISNA(IF(VLOOKUP(Trees[[#This Row],[Arbol]],Equipos!C:F, 2, FALSE)="Cortar",1,0)),0, IF(VLOOKUP(Trees[[#This Row],[Arbol]],Equipos!C:F, 2, FALSE)="Cortar",1,0))</f>
        <v>0</v>
      </c>
      <c r="AI1037" s="167">
        <f t="array" aca="1" ref="AI1037" ca="1">SUM(1*(NumCoupes=B1037))</f>
        <v>2</v>
      </c>
    </row>
    <row r="1038" spans="2:35">
      <c r="B1038" s="154"/>
      <c r="C1038" s="155"/>
      <c r="D1038" s="156"/>
      <c r="E1038" s="157"/>
      <c r="F1038" s="158"/>
      <c r="G1038" s="159"/>
      <c r="H1038" s="154"/>
      <c r="I1038" s="155"/>
      <c r="J1038" s="156"/>
      <c r="K1038" s="156"/>
      <c r="L1038" s="154"/>
      <c r="M1038" s="154"/>
      <c r="N1038" s="154"/>
      <c r="O1038" s="155"/>
      <c r="P1038" s="160"/>
      <c r="Q1038" s="154"/>
      <c r="R1038" s="154"/>
      <c r="S1038" s="154"/>
      <c r="T1038" s="158"/>
      <c r="U1038" s="159"/>
      <c r="V1038" s="161"/>
      <c r="W1038" s="161"/>
      <c r="X1038" s="161"/>
      <c r="Y1038" s="161"/>
      <c r="Z1038" s="162">
        <f t="shared" si="48"/>
        <v>0</v>
      </c>
      <c r="AA1038" s="163">
        <f t="shared" si="49"/>
        <v>0</v>
      </c>
      <c r="AB1038" s="431">
        <f>(3.14/4)*(Trees[[#This Row],[Diam]]/100)^2</f>
        <v>0</v>
      </c>
      <c r="AC1038" s="164">
        <f>Trees[[#This Row],[Volumen]]</f>
        <v>0</v>
      </c>
      <c r="AD1038" s="165" t="str">
        <f t="shared" si="50"/>
        <v>D</v>
      </c>
      <c r="AE1038" s="166">
        <f>Industrias!S1041</f>
        <v>0</v>
      </c>
      <c r="AF1038" s="167" cm="1">
        <f t="array" ref="AF1038">NoteEcolo(U1038)</f>
        <v>0</v>
      </c>
      <c r="AG1038" s="167">
        <f>PI()*(Trees[[#This Row],[Diam]]/2)^2</f>
        <v>0</v>
      </c>
      <c r="AH1038" s="167">
        <f>IF(ISNA(IF(VLOOKUP(Trees[[#This Row],[Arbol]],Equipos!C:F, 2, FALSE)="Cortar",1,0)),0, IF(VLOOKUP(Trees[[#This Row],[Arbol]],Equipos!C:F, 2, FALSE)="Cortar",1,0))</f>
        <v>0</v>
      </c>
      <c r="AI1038" s="167">
        <f t="array" aca="1" ref="AI1038" ca="1">SUM(1*(NumCoupes=B1038))</f>
        <v>2</v>
      </c>
    </row>
    <row r="1039" spans="2:35">
      <c r="B1039" s="154"/>
      <c r="C1039" s="155"/>
      <c r="D1039" s="156"/>
      <c r="E1039" s="157"/>
      <c r="F1039" s="158"/>
      <c r="G1039" s="159"/>
      <c r="H1039" s="154"/>
      <c r="I1039" s="155"/>
      <c r="J1039" s="156"/>
      <c r="K1039" s="156"/>
      <c r="L1039" s="154"/>
      <c r="M1039" s="154"/>
      <c r="N1039" s="154"/>
      <c r="O1039" s="155"/>
      <c r="P1039" s="160"/>
      <c r="Q1039" s="154"/>
      <c r="R1039" s="154"/>
      <c r="S1039" s="154"/>
      <c r="T1039" s="158"/>
      <c r="U1039" s="159"/>
      <c r="V1039" s="161"/>
      <c r="W1039" s="161"/>
      <c r="X1039" s="161"/>
      <c r="Y1039" s="161"/>
      <c r="Z1039" s="162">
        <f t="shared" si="48"/>
        <v>0</v>
      </c>
      <c r="AA1039" s="163">
        <f t="shared" si="49"/>
        <v>0</v>
      </c>
      <c r="AB1039" s="431">
        <f>(3.14/4)*(Trees[[#This Row],[Diam]]/100)^2</f>
        <v>0</v>
      </c>
      <c r="AC1039" s="164">
        <f>Trees[[#This Row],[Volumen]]</f>
        <v>0</v>
      </c>
      <c r="AD1039" s="165" t="str">
        <f t="shared" si="50"/>
        <v>D</v>
      </c>
      <c r="AE1039" s="166">
        <f>Industrias!S1042</f>
        <v>0</v>
      </c>
      <c r="AF1039" s="167" cm="1">
        <f t="array" ref="AF1039">NoteEcolo(U1039)</f>
        <v>0</v>
      </c>
      <c r="AG1039" s="167">
        <f>PI()*(Trees[[#This Row],[Diam]]/2)^2</f>
        <v>0</v>
      </c>
      <c r="AH1039" s="167">
        <f>IF(ISNA(IF(VLOOKUP(Trees[[#This Row],[Arbol]],Equipos!C:F, 2, FALSE)="Cortar",1,0)),0, IF(VLOOKUP(Trees[[#This Row],[Arbol]],Equipos!C:F, 2, FALSE)="Cortar",1,0))</f>
        <v>0</v>
      </c>
      <c r="AI1039" s="167">
        <f t="array" aca="1" ref="AI1039" ca="1">SUM(1*(NumCoupes=B1039))</f>
        <v>2</v>
      </c>
    </row>
    <row r="1040" spans="2:35">
      <c r="B1040" s="154"/>
      <c r="C1040" s="155"/>
      <c r="D1040" s="156"/>
      <c r="E1040" s="157"/>
      <c r="F1040" s="158"/>
      <c r="G1040" s="159"/>
      <c r="H1040" s="154"/>
      <c r="I1040" s="155"/>
      <c r="J1040" s="156"/>
      <c r="K1040" s="156"/>
      <c r="L1040" s="154"/>
      <c r="M1040" s="154"/>
      <c r="N1040" s="154"/>
      <c r="O1040" s="155"/>
      <c r="P1040" s="160"/>
      <c r="Q1040" s="154"/>
      <c r="R1040" s="154"/>
      <c r="S1040" s="154"/>
      <c r="T1040" s="158"/>
      <c r="U1040" s="159"/>
      <c r="V1040" s="161"/>
      <c r="W1040" s="161"/>
      <c r="X1040" s="161"/>
      <c r="Y1040" s="161"/>
      <c r="Z1040" s="162">
        <f t="shared" si="48"/>
        <v>0</v>
      </c>
      <c r="AA1040" s="163">
        <f t="shared" si="49"/>
        <v>0</v>
      </c>
      <c r="AB1040" s="431">
        <f>(3.14/4)*(Trees[[#This Row],[Diam]]/100)^2</f>
        <v>0</v>
      </c>
      <c r="AC1040" s="164">
        <f>Trees[[#This Row],[Volumen]]</f>
        <v>0</v>
      </c>
      <c r="AD1040" s="165" t="str">
        <f t="shared" si="50"/>
        <v>D</v>
      </c>
      <c r="AE1040" s="166">
        <f>Industrias!S1043</f>
        <v>0</v>
      </c>
      <c r="AF1040" s="167" cm="1">
        <f t="array" ref="AF1040">NoteEcolo(U1040)</f>
        <v>0</v>
      </c>
      <c r="AG1040" s="167">
        <f>PI()*(Trees[[#This Row],[Diam]]/2)^2</f>
        <v>0</v>
      </c>
      <c r="AH1040" s="167">
        <f>IF(ISNA(IF(VLOOKUP(Trees[[#This Row],[Arbol]],Equipos!C:F, 2, FALSE)="Cortar",1,0)),0, IF(VLOOKUP(Trees[[#This Row],[Arbol]],Equipos!C:F, 2, FALSE)="Cortar",1,0))</f>
        <v>0</v>
      </c>
      <c r="AI1040" s="167">
        <f t="array" aca="1" ref="AI1040" ca="1">SUM(1*(NumCoupes=B1040))</f>
        <v>2</v>
      </c>
    </row>
    <row r="1041" spans="2:35">
      <c r="B1041" s="154"/>
      <c r="C1041" s="155"/>
      <c r="D1041" s="156"/>
      <c r="E1041" s="157"/>
      <c r="F1041" s="158"/>
      <c r="G1041" s="159"/>
      <c r="H1041" s="154"/>
      <c r="I1041" s="155"/>
      <c r="J1041" s="156"/>
      <c r="K1041" s="156"/>
      <c r="L1041" s="154"/>
      <c r="M1041" s="154"/>
      <c r="N1041" s="154"/>
      <c r="O1041" s="155"/>
      <c r="P1041" s="160"/>
      <c r="Q1041" s="154"/>
      <c r="R1041" s="154"/>
      <c r="S1041" s="154"/>
      <c r="T1041" s="158"/>
      <c r="U1041" s="159"/>
      <c r="V1041" s="161"/>
      <c r="W1041" s="161"/>
      <c r="X1041" s="161"/>
      <c r="Y1041" s="161"/>
      <c r="Z1041" s="162">
        <f t="shared" si="48"/>
        <v>0</v>
      </c>
      <c r="AA1041" s="163">
        <f t="shared" si="49"/>
        <v>0</v>
      </c>
      <c r="AB1041" s="431">
        <f>(3.14/4)*(Trees[[#This Row],[Diam]]/100)^2</f>
        <v>0</v>
      </c>
      <c r="AC1041" s="164">
        <f>Trees[[#This Row],[Volumen]]</f>
        <v>0</v>
      </c>
      <c r="AD1041" s="165" t="str">
        <f t="shared" si="50"/>
        <v>D</v>
      </c>
      <c r="AE1041" s="166">
        <f>Industrias!S1044</f>
        <v>0</v>
      </c>
      <c r="AF1041" s="167" cm="1">
        <f t="array" ref="AF1041">NoteEcolo(U1041)</f>
        <v>0</v>
      </c>
      <c r="AG1041" s="167">
        <f>PI()*(Trees[[#This Row],[Diam]]/2)^2</f>
        <v>0</v>
      </c>
      <c r="AH1041" s="167">
        <f>IF(ISNA(IF(VLOOKUP(Trees[[#This Row],[Arbol]],Equipos!C:F, 2, FALSE)="Cortar",1,0)),0, IF(VLOOKUP(Trees[[#This Row],[Arbol]],Equipos!C:F, 2, FALSE)="Cortar",1,0))</f>
        <v>0</v>
      </c>
      <c r="AI1041" s="167">
        <f t="array" aca="1" ref="AI1041" ca="1">SUM(1*(NumCoupes=B1041))</f>
        <v>2</v>
      </c>
    </row>
    <row r="1042" spans="2:35">
      <c r="B1042" s="154"/>
      <c r="C1042" s="155"/>
      <c r="D1042" s="156"/>
      <c r="E1042" s="157"/>
      <c r="F1042" s="158"/>
      <c r="G1042" s="159"/>
      <c r="H1042" s="154"/>
      <c r="I1042" s="155"/>
      <c r="J1042" s="156"/>
      <c r="K1042" s="156"/>
      <c r="L1042" s="154"/>
      <c r="M1042" s="154"/>
      <c r="N1042" s="154"/>
      <c r="O1042" s="155"/>
      <c r="P1042" s="160"/>
      <c r="Q1042" s="154"/>
      <c r="R1042" s="154"/>
      <c r="S1042" s="154"/>
      <c r="T1042" s="158"/>
      <c r="U1042" s="159"/>
      <c r="V1042" s="161"/>
      <c r="W1042" s="161"/>
      <c r="X1042" s="161"/>
      <c r="Y1042" s="161"/>
      <c r="Z1042" s="162">
        <f t="shared" si="48"/>
        <v>0</v>
      </c>
      <c r="AA1042" s="163">
        <f t="shared" si="49"/>
        <v>0</v>
      </c>
      <c r="AB1042" s="431">
        <f>(3.14/4)*(Trees[[#This Row],[Diam]]/100)^2</f>
        <v>0</v>
      </c>
      <c r="AC1042" s="164">
        <f>Trees[[#This Row],[Volumen]]</f>
        <v>0</v>
      </c>
      <c r="AD1042" s="165" t="str">
        <f t="shared" si="50"/>
        <v>D</v>
      </c>
      <c r="AE1042" s="166">
        <f>Industrias!S1045</f>
        <v>0</v>
      </c>
      <c r="AF1042" s="167" cm="1">
        <f t="array" ref="AF1042">NoteEcolo(U1042)</f>
        <v>0</v>
      </c>
      <c r="AG1042" s="167">
        <f>PI()*(Trees[[#This Row],[Diam]]/2)^2</f>
        <v>0</v>
      </c>
      <c r="AH1042" s="167">
        <f>IF(ISNA(IF(VLOOKUP(Trees[[#This Row],[Arbol]],Equipos!C:F, 2, FALSE)="Cortar",1,0)),0, IF(VLOOKUP(Trees[[#This Row],[Arbol]],Equipos!C:F, 2, FALSE)="Cortar",1,0))</f>
        <v>0</v>
      </c>
      <c r="AI1042" s="167">
        <f t="array" aca="1" ref="AI1042" ca="1">SUM(1*(NumCoupes=B1042))</f>
        <v>2</v>
      </c>
    </row>
    <row r="1043" spans="2:35">
      <c r="B1043" s="154"/>
      <c r="C1043" s="155"/>
      <c r="D1043" s="156"/>
      <c r="E1043" s="157"/>
      <c r="F1043" s="158"/>
      <c r="G1043" s="159"/>
      <c r="H1043" s="154"/>
      <c r="I1043" s="155"/>
      <c r="J1043" s="156"/>
      <c r="K1043" s="156"/>
      <c r="L1043" s="154"/>
      <c r="M1043" s="154"/>
      <c r="N1043" s="154"/>
      <c r="O1043" s="155"/>
      <c r="P1043" s="160"/>
      <c r="Q1043" s="154"/>
      <c r="R1043" s="154"/>
      <c r="S1043" s="154"/>
      <c r="T1043" s="158"/>
      <c r="U1043" s="159"/>
      <c r="V1043" s="161"/>
      <c r="W1043" s="161"/>
      <c r="X1043" s="161"/>
      <c r="Y1043" s="161"/>
      <c r="Z1043" s="162">
        <f t="shared" si="48"/>
        <v>0</v>
      </c>
      <c r="AA1043" s="163">
        <f t="shared" si="49"/>
        <v>0</v>
      </c>
      <c r="AB1043" s="431">
        <f>(3.14/4)*(Trees[[#This Row],[Diam]]/100)^2</f>
        <v>0</v>
      </c>
      <c r="AC1043" s="164">
        <f>Trees[[#This Row],[Volumen]]</f>
        <v>0</v>
      </c>
      <c r="AD1043" s="165" t="str">
        <f t="shared" si="50"/>
        <v>D</v>
      </c>
      <c r="AE1043" s="166">
        <f>Industrias!S1046</f>
        <v>0</v>
      </c>
      <c r="AF1043" s="167" cm="1">
        <f t="array" ref="AF1043">NoteEcolo(U1043)</f>
        <v>0</v>
      </c>
      <c r="AG1043" s="167">
        <f>PI()*(Trees[[#This Row],[Diam]]/2)^2</f>
        <v>0</v>
      </c>
      <c r="AH1043" s="167">
        <f>IF(ISNA(IF(VLOOKUP(Trees[[#This Row],[Arbol]],Equipos!C:F, 2, FALSE)="Cortar",1,0)),0, IF(VLOOKUP(Trees[[#This Row],[Arbol]],Equipos!C:F, 2, FALSE)="Cortar",1,0))</f>
        <v>0</v>
      </c>
      <c r="AI1043" s="167">
        <f t="array" aca="1" ref="AI1043" ca="1">SUM(1*(NumCoupes=B1043))</f>
        <v>2</v>
      </c>
    </row>
    <row r="1044" spans="2:35">
      <c r="B1044" s="154"/>
      <c r="C1044" s="155"/>
      <c r="D1044" s="156"/>
      <c r="E1044" s="157"/>
      <c r="F1044" s="158"/>
      <c r="G1044" s="159"/>
      <c r="H1044" s="154"/>
      <c r="I1044" s="155"/>
      <c r="J1044" s="156"/>
      <c r="K1044" s="156"/>
      <c r="L1044" s="154"/>
      <c r="M1044" s="154"/>
      <c r="N1044" s="154"/>
      <c r="O1044" s="155"/>
      <c r="P1044" s="160"/>
      <c r="Q1044" s="154"/>
      <c r="R1044" s="154"/>
      <c r="S1044" s="154"/>
      <c r="T1044" s="158"/>
      <c r="U1044" s="159"/>
      <c r="V1044" s="161"/>
      <c r="W1044" s="161"/>
      <c r="X1044" s="161"/>
      <c r="Y1044" s="161"/>
      <c r="Z1044" s="162">
        <f t="shared" si="48"/>
        <v>0</v>
      </c>
      <c r="AA1044" s="163">
        <f t="shared" si="49"/>
        <v>0</v>
      </c>
      <c r="AB1044" s="431">
        <f>(3.14/4)*(Trees[[#This Row],[Diam]]/100)^2</f>
        <v>0</v>
      </c>
      <c r="AC1044" s="164">
        <f>Trees[[#This Row],[Volumen]]</f>
        <v>0</v>
      </c>
      <c r="AD1044" s="165" t="str">
        <f t="shared" si="50"/>
        <v>D</v>
      </c>
      <c r="AE1044" s="166">
        <f>Industrias!S1047</f>
        <v>0</v>
      </c>
      <c r="AF1044" s="167" cm="1">
        <f t="array" ref="AF1044">NoteEcolo(U1044)</f>
        <v>0</v>
      </c>
      <c r="AG1044" s="167">
        <f>PI()*(Trees[[#This Row],[Diam]]/2)^2</f>
        <v>0</v>
      </c>
      <c r="AH1044" s="167">
        <f>IF(ISNA(IF(VLOOKUP(Trees[[#This Row],[Arbol]],Equipos!C:F, 2, FALSE)="Cortar",1,0)),0, IF(VLOOKUP(Trees[[#This Row],[Arbol]],Equipos!C:F, 2, FALSE)="Cortar",1,0))</f>
        <v>0</v>
      </c>
      <c r="AI1044" s="167">
        <f t="array" aca="1" ref="AI1044" ca="1">SUM(1*(NumCoupes=B1044))</f>
        <v>2</v>
      </c>
    </row>
    <row r="1045" spans="2:35">
      <c r="B1045" s="154"/>
      <c r="C1045" s="155"/>
      <c r="D1045" s="156"/>
      <c r="E1045" s="157"/>
      <c r="F1045" s="158"/>
      <c r="G1045" s="159"/>
      <c r="H1045" s="154"/>
      <c r="I1045" s="155"/>
      <c r="J1045" s="156"/>
      <c r="K1045" s="156"/>
      <c r="L1045" s="154"/>
      <c r="M1045" s="154"/>
      <c r="N1045" s="154"/>
      <c r="O1045" s="155"/>
      <c r="P1045" s="160"/>
      <c r="Q1045" s="154"/>
      <c r="R1045" s="154"/>
      <c r="S1045" s="154"/>
      <c r="T1045" s="158"/>
      <c r="U1045" s="159"/>
      <c r="V1045" s="161"/>
      <c r="W1045" s="161"/>
      <c r="X1045" s="161"/>
      <c r="Y1045" s="161"/>
      <c r="Z1045" s="162">
        <f t="shared" si="48"/>
        <v>0</v>
      </c>
      <c r="AA1045" s="163">
        <f t="shared" si="49"/>
        <v>0</v>
      </c>
      <c r="AB1045" s="431">
        <f>(3.14/4)*(Trees[[#This Row],[Diam]]/100)^2</f>
        <v>0</v>
      </c>
      <c r="AC1045" s="164">
        <f>Trees[[#This Row],[Volumen]]</f>
        <v>0</v>
      </c>
      <c r="AD1045" s="165" t="str">
        <f t="shared" si="50"/>
        <v>D</v>
      </c>
      <c r="AE1045" s="166">
        <f>Industrias!S1048</f>
        <v>0</v>
      </c>
      <c r="AF1045" s="167" cm="1">
        <f t="array" ref="AF1045">NoteEcolo(U1045)</f>
        <v>0</v>
      </c>
      <c r="AG1045" s="167">
        <f>PI()*(Trees[[#This Row],[Diam]]/2)^2</f>
        <v>0</v>
      </c>
      <c r="AH1045" s="167">
        <f>IF(ISNA(IF(VLOOKUP(Trees[[#This Row],[Arbol]],Equipos!C:F, 2, FALSE)="Cortar",1,0)),0, IF(VLOOKUP(Trees[[#This Row],[Arbol]],Equipos!C:F, 2, FALSE)="Cortar",1,0))</f>
        <v>0</v>
      </c>
      <c r="AI1045" s="167">
        <f t="array" aca="1" ref="AI1045" ca="1">SUM(1*(NumCoupes=B1045))</f>
        <v>2</v>
      </c>
    </row>
    <row r="1046" spans="2:35">
      <c r="B1046" s="154"/>
      <c r="C1046" s="155"/>
      <c r="D1046" s="156"/>
      <c r="E1046" s="157"/>
      <c r="F1046" s="158"/>
      <c r="G1046" s="159"/>
      <c r="H1046" s="154"/>
      <c r="I1046" s="155"/>
      <c r="J1046" s="156"/>
      <c r="K1046" s="156"/>
      <c r="L1046" s="154"/>
      <c r="M1046" s="154"/>
      <c r="N1046" s="154"/>
      <c r="O1046" s="155"/>
      <c r="P1046" s="160"/>
      <c r="Q1046" s="154"/>
      <c r="R1046" s="154"/>
      <c r="S1046" s="154"/>
      <c r="T1046" s="158"/>
      <c r="U1046" s="159"/>
      <c r="V1046" s="161"/>
      <c r="W1046" s="161"/>
      <c r="X1046" s="161"/>
      <c r="Y1046" s="161"/>
      <c r="Z1046" s="162">
        <f t="shared" si="48"/>
        <v>0</v>
      </c>
      <c r="AA1046" s="163">
        <f t="shared" si="49"/>
        <v>0</v>
      </c>
      <c r="AB1046" s="431">
        <f>(3.14/4)*(Trees[[#This Row],[Diam]]/100)^2</f>
        <v>0</v>
      </c>
      <c r="AC1046" s="164">
        <f>Trees[[#This Row],[Volumen]]</f>
        <v>0</v>
      </c>
      <c r="AD1046" s="165" t="str">
        <f t="shared" si="50"/>
        <v>D</v>
      </c>
      <c r="AE1046" s="166">
        <f>Industrias!S1049</f>
        <v>0</v>
      </c>
      <c r="AF1046" s="167" cm="1">
        <f t="array" ref="AF1046">NoteEcolo(U1046)</f>
        <v>0</v>
      </c>
      <c r="AG1046" s="167">
        <f>PI()*(Trees[[#This Row],[Diam]]/2)^2</f>
        <v>0</v>
      </c>
      <c r="AH1046" s="167">
        <f>IF(ISNA(IF(VLOOKUP(Trees[[#This Row],[Arbol]],Equipos!C:F, 2, FALSE)="Cortar",1,0)),0, IF(VLOOKUP(Trees[[#This Row],[Arbol]],Equipos!C:F, 2, FALSE)="Cortar",1,0))</f>
        <v>0</v>
      </c>
      <c r="AI1046" s="167">
        <f t="array" aca="1" ref="AI1046" ca="1">SUM(1*(NumCoupes=B1046))</f>
        <v>2</v>
      </c>
    </row>
    <row r="1047" spans="2:35">
      <c r="B1047" s="154"/>
      <c r="C1047" s="155"/>
      <c r="D1047" s="156"/>
      <c r="E1047" s="157"/>
      <c r="F1047" s="158"/>
      <c r="G1047" s="159"/>
      <c r="H1047" s="154"/>
      <c r="I1047" s="155"/>
      <c r="J1047" s="156"/>
      <c r="K1047" s="156"/>
      <c r="L1047" s="154"/>
      <c r="M1047" s="154"/>
      <c r="N1047" s="154"/>
      <c r="O1047" s="155"/>
      <c r="P1047" s="160"/>
      <c r="Q1047" s="154"/>
      <c r="R1047" s="154"/>
      <c r="S1047" s="154"/>
      <c r="T1047" s="158"/>
      <c r="U1047" s="159"/>
      <c r="V1047" s="161"/>
      <c r="W1047" s="161"/>
      <c r="X1047" s="161"/>
      <c r="Y1047" s="161"/>
      <c r="Z1047" s="162">
        <f t="shared" si="48"/>
        <v>0</v>
      </c>
      <c r="AA1047" s="163">
        <f t="shared" si="49"/>
        <v>0</v>
      </c>
      <c r="AB1047" s="431">
        <f>(3.14/4)*(Trees[[#This Row],[Diam]]/100)^2</f>
        <v>0</v>
      </c>
      <c r="AC1047" s="164">
        <f>Trees[[#This Row],[Volumen]]</f>
        <v>0</v>
      </c>
      <c r="AD1047" s="165" t="str">
        <f t="shared" si="50"/>
        <v>D</v>
      </c>
      <c r="AE1047" s="166">
        <f>Industrias!S1050</f>
        <v>0</v>
      </c>
      <c r="AF1047" s="167" cm="1">
        <f t="array" ref="AF1047">NoteEcolo(U1047)</f>
        <v>0</v>
      </c>
      <c r="AG1047" s="167">
        <f>PI()*(Trees[[#This Row],[Diam]]/2)^2</f>
        <v>0</v>
      </c>
      <c r="AH1047" s="167">
        <f>IF(ISNA(IF(VLOOKUP(Trees[[#This Row],[Arbol]],Equipos!C:F, 2, FALSE)="Cortar",1,0)),0, IF(VLOOKUP(Trees[[#This Row],[Arbol]],Equipos!C:F, 2, FALSE)="Cortar",1,0))</f>
        <v>0</v>
      </c>
      <c r="AI1047" s="167">
        <f t="array" aca="1" ref="AI1047" ca="1">SUM(1*(NumCoupes=B1047))</f>
        <v>2</v>
      </c>
    </row>
    <row r="1048" spans="2:35">
      <c r="B1048" s="154"/>
      <c r="C1048" s="155"/>
      <c r="D1048" s="156"/>
      <c r="E1048" s="157"/>
      <c r="F1048" s="158"/>
      <c r="G1048" s="159"/>
      <c r="H1048" s="154"/>
      <c r="I1048" s="155"/>
      <c r="J1048" s="156"/>
      <c r="K1048" s="156"/>
      <c r="L1048" s="154"/>
      <c r="M1048" s="154"/>
      <c r="N1048" s="154"/>
      <c r="O1048" s="155"/>
      <c r="P1048" s="160"/>
      <c r="Q1048" s="154"/>
      <c r="R1048" s="154"/>
      <c r="S1048" s="154"/>
      <c r="T1048" s="158"/>
      <c r="U1048" s="159"/>
      <c r="V1048" s="161"/>
      <c r="W1048" s="161"/>
      <c r="X1048" s="161"/>
      <c r="Y1048" s="161"/>
      <c r="Z1048" s="162">
        <f t="shared" si="48"/>
        <v>0</v>
      </c>
      <c r="AA1048" s="163">
        <f t="shared" si="49"/>
        <v>0</v>
      </c>
      <c r="AB1048" s="431">
        <f>(3.14/4)*(Trees[[#This Row],[Diam]]/100)^2</f>
        <v>0</v>
      </c>
      <c r="AC1048" s="164">
        <f>Trees[[#This Row],[Volumen]]</f>
        <v>0</v>
      </c>
      <c r="AD1048" s="165" t="str">
        <f t="shared" si="50"/>
        <v>D</v>
      </c>
      <c r="AE1048" s="166">
        <f>Industrias!S1051</f>
        <v>0</v>
      </c>
      <c r="AF1048" s="167" cm="1">
        <f t="array" ref="AF1048">NoteEcolo(U1048)</f>
        <v>0</v>
      </c>
      <c r="AG1048" s="167">
        <f>PI()*(Trees[[#This Row],[Diam]]/2)^2</f>
        <v>0</v>
      </c>
      <c r="AH1048" s="167">
        <f>IF(ISNA(IF(VLOOKUP(Trees[[#This Row],[Arbol]],Equipos!C:F, 2, FALSE)="Cortar",1,0)),0, IF(VLOOKUP(Trees[[#This Row],[Arbol]],Equipos!C:F, 2, FALSE)="Cortar",1,0))</f>
        <v>0</v>
      </c>
      <c r="AI1048" s="167">
        <f t="array" aca="1" ref="AI1048" ca="1">SUM(1*(NumCoupes=B1048))</f>
        <v>2</v>
      </c>
    </row>
    <row r="1049" spans="2:35">
      <c r="B1049" s="154"/>
      <c r="C1049" s="155"/>
      <c r="D1049" s="156"/>
      <c r="E1049" s="157"/>
      <c r="F1049" s="158"/>
      <c r="G1049" s="159"/>
      <c r="H1049" s="154"/>
      <c r="I1049" s="155"/>
      <c r="J1049" s="156"/>
      <c r="K1049" s="156"/>
      <c r="L1049" s="154"/>
      <c r="M1049" s="154"/>
      <c r="N1049" s="154"/>
      <c r="O1049" s="155"/>
      <c r="P1049" s="160"/>
      <c r="Q1049" s="154"/>
      <c r="R1049" s="154"/>
      <c r="S1049" s="154"/>
      <c r="T1049" s="158"/>
      <c r="U1049" s="159"/>
      <c r="V1049" s="161"/>
      <c r="W1049" s="161"/>
      <c r="X1049" s="161"/>
      <c r="Y1049" s="161"/>
      <c r="Z1049" s="162">
        <f t="shared" si="48"/>
        <v>0</v>
      </c>
      <c r="AA1049" s="163">
        <f t="shared" si="49"/>
        <v>0</v>
      </c>
      <c r="AB1049" s="431">
        <f>(3.14/4)*(Trees[[#This Row],[Diam]]/100)^2</f>
        <v>0</v>
      </c>
      <c r="AC1049" s="164">
        <f>Trees[[#This Row],[Volumen]]</f>
        <v>0</v>
      </c>
      <c r="AD1049" s="165" t="str">
        <f t="shared" si="50"/>
        <v>D</v>
      </c>
      <c r="AE1049" s="166">
        <f>Industrias!S1052</f>
        <v>0</v>
      </c>
      <c r="AF1049" s="167" cm="1">
        <f t="array" ref="AF1049">NoteEcolo(U1049)</f>
        <v>0</v>
      </c>
      <c r="AG1049" s="167">
        <f>PI()*(Trees[[#This Row],[Diam]]/2)^2</f>
        <v>0</v>
      </c>
      <c r="AH1049" s="167">
        <f>IF(ISNA(IF(VLOOKUP(Trees[[#This Row],[Arbol]],Equipos!C:F, 2, FALSE)="Cortar",1,0)),0, IF(VLOOKUP(Trees[[#This Row],[Arbol]],Equipos!C:F, 2, FALSE)="Cortar",1,0))</f>
        <v>0</v>
      </c>
      <c r="AI1049" s="167">
        <f t="array" aca="1" ref="AI1049" ca="1">SUM(1*(NumCoupes=B1049))</f>
        <v>2</v>
      </c>
    </row>
    <row r="1050" spans="2:35">
      <c r="B1050" s="154"/>
      <c r="C1050" s="155"/>
      <c r="D1050" s="156"/>
      <c r="E1050" s="157"/>
      <c r="F1050" s="158"/>
      <c r="G1050" s="159"/>
      <c r="H1050" s="154"/>
      <c r="I1050" s="155"/>
      <c r="J1050" s="156"/>
      <c r="K1050" s="156"/>
      <c r="L1050" s="154"/>
      <c r="M1050" s="154"/>
      <c r="N1050" s="154"/>
      <c r="O1050" s="155"/>
      <c r="P1050" s="160"/>
      <c r="Q1050" s="154"/>
      <c r="R1050" s="154"/>
      <c r="S1050" s="154"/>
      <c r="T1050" s="158"/>
      <c r="U1050" s="159"/>
      <c r="V1050" s="161"/>
      <c r="W1050" s="161"/>
      <c r="X1050" s="161"/>
      <c r="Y1050" s="161"/>
      <c r="Z1050" s="162">
        <f t="shared" si="48"/>
        <v>0</v>
      </c>
      <c r="AA1050" s="163">
        <f t="shared" si="49"/>
        <v>0</v>
      </c>
      <c r="AB1050" s="431">
        <f>(3.14/4)*(Trees[[#This Row],[Diam]]/100)^2</f>
        <v>0</v>
      </c>
      <c r="AC1050" s="164">
        <f>Trees[[#This Row],[Volumen]]</f>
        <v>0</v>
      </c>
      <c r="AD1050" s="165" t="str">
        <f t="shared" si="50"/>
        <v>D</v>
      </c>
      <c r="AE1050" s="166">
        <f>Industrias!S1053</f>
        <v>0</v>
      </c>
      <c r="AF1050" s="167" cm="1">
        <f t="array" ref="AF1050">NoteEcolo(U1050)</f>
        <v>0</v>
      </c>
      <c r="AG1050" s="167">
        <f>PI()*(Trees[[#This Row],[Diam]]/2)^2</f>
        <v>0</v>
      </c>
      <c r="AH1050" s="167">
        <f>IF(ISNA(IF(VLOOKUP(Trees[[#This Row],[Arbol]],Equipos!C:F, 2, FALSE)="Cortar",1,0)),0, IF(VLOOKUP(Trees[[#This Row],[Arbol]],Equipos!C:F, 2, FALSE)="Cortar",1,0))</f>
        <v>0</v>
      </c>
      <c r="AI1050" s="167">
        <f t="array" aca="1" ref="AI1050" ca="1">SUM(1*(NumCoupes=B1050))</f>
        <v>2</v>
      </c>
    </row>
    <row r="1051" spans="2:35">
      <c r="B1051" s="154"/>
      <c r="C1051" s="155"/>
      <c r="D1051" s="156"/>
      <c r="E1051" s="157"/>
      <c r="F1051" s="158"/>
      <c r="G1051" s="159"/>
      <c r="H1051" s="154"/>
      <c r="I1051" s="155"/>
      <c r="J1051" s="156"/>
      <c r="K1051" s="156"/>
      <c r="L1051" s="154"/>
      <c r="M1051" s="154"/>
      <c r="N1051" s="154"/>
      <c r="O1051" s="155"/>
      <c r="P1051" s="160"/>
      <c r="Q1051" s="154"/>
      <c r="R1051" s="154"/>
      <c r="S1051" s="154"/>
      <c r="T1051" s="158"/>
      <c r="U1051" s="159"/>
      <c r="V1051" s="161"/>
      <c r="W1051" s="161"/>
      <c r="X1051" s="161"/>
      <c r="Y1051" s="161"/>
      <c r="Z1051" s="162">
        <f t="shared" si="48"/>
        <v>0</v>
      </c>
      <c r="AA1051" s="163">
        <f t="shared" si="49"/>
        <v>0</v>
      </c>
      <c r="AB1051" s="431">
        <f>(3.14/4)*(Trees[[#This Row],[Diam]]/100)^2</f>
        <v>0</v>
      </c>
      <c r="AC1051" s="164">
        <f>Trees[[#This Row],[Volumen]]</f>
        <v>0</v>
      </c>
      <c r="AD1051" s="165" t="str">
        <f t="shared" si="50"/>
        <v>D</v>
      </c>
      <c r="AE1051" s="166">
        <f>Industrias!S1054</f>
        <v>0</v>
      </c>
      <c r="AF1051" s="167" cm="1">
        <f t="array" ref="AF1051">NoteEcolo(U1051)</f>
        <v>0</v>
      </c>
      <c r="AG1051" s="167">
        <f>PI()*(Trees[[#This Row],[Diam]]/2)^2</f>
        <v>0</v>
      </c>
      <c r="AH1051" s="167">
        <f>IF(ISNA(IF(VLOOKUP(Trees[[#This Row],[Arbol]],Equipos!C:F, 2, FALSE)="Cortar",1,0)),0, IF(VLOOKUP(Trees[[#This Row],[Arbol]],Equipos!C:F, 2, FALSE)="Cortar",1,0))</f>
        <v>0</v>
      </c>
      <c r="AI1051" s="167">
        <f t="array" aca="1" ref="AI1051" ca="1">SUM(1*(NumCoupes=B1051))</f>
        <v>2</v>
      </c>
    </row>
    <row r="1052" spans="2:35">
      <c r="B1052" s="154"/>
      <c r="C1052" s="155"/>
      <c r="D1052" s="156"/>
      <c r="E1052" s="157"/>
      <c r="F1052" s="158"/>
      <c r="G1052" s="159"/>
      <c r="H1052" s="154"/>
      <c r="I1052" s="155"/>
      <c r="J1052" s="156"/>
      <c r="K1052" s="156"/>
      <c r="L1052" s="154"/>
      <c r="M1052" s="154"/>
      <c r="N1052" s="154"/>
      <c r="O1052" s="155"/>
      <c r="P1052" s="160"/>
      <c r="Q1052" s="154"/>
      <c r="R1052" s="154"/>
      <c r="S1052" s="154"/>
      <c r="T1052" s="158"/>
      <c r="U1052" s="159"/>
      <c r="V1052" s="161"/>
      <c r="W1052" s="161"/>
      <c r="X1052" s="161"/>
      <c r="Y1052" s="161"/>
      <c r="Z1052" s="162">
        <f t="shared" si="48"/>
        <v>0</v>
      </c>
      <c r="AA1052" s="163">
        <f t="shared" si="49"/>
        <v>0</v>
      </c>
      <c r="AB1052" s="431">
        <f>(3.14/4)*(Trees[[#This Row],[Diam]]/100)^2</f>
        <v>0</v>
      </c>
      <c r="AC1052" s="164">
        <f>Trees[[#This Row],[Volumen]]</f>
        <v>0</v>
      </c>
      <c r="AD1052" s="165" t="str">
        <f t="shared" si="50"/>
        <v>D</v>
      </c>
      <c r="AE1052" s="166">
        <f>Industrias!S1055</f>
        <v>0</v>
      </c>
      <c r="AF1052" s="167" cm="1">
        <f t="array" ref="AF1052">NoteEcolo(U1052)</f>
        <v>0</v>
      </c>
      <c r="AG1052" s="167">
        <f>PI()*(Trees[[#This Row],[Diam]]/2)^2</f>
        <v>0</v>
      </c>
      <c r="AH1052" s="167">
        <f>IF(ISNA(IF(VLOOKUP(Trees[[#This Row],[Arbol]],Equipos!C:F, 2, FALSE)="Cortar",1,0)),0, IF(VLOOKUP(Trees[[#This Row],[Arbol]],Equipos!C:F, 2, FALSE)="Cortar",1,0))</f>
        <v>0</v>
      </c>
      <c r="AI1052" s="167">
        <f t="array" aca="1" ref="AI1052" ca="1">SUM(1*(NumCoupes=B1052))</f>
        <v>2</v>
      </c>
    </row>
    <row r="1053" spans="2:35">
      <c r="B1053" s="154"/>
      <c r="C1053" s="155"/>
      <c r="D1053" s="156"/>
      <c r="E1053" s="157"/>
      <c r="F1053" s="158"/>
      <c r="G1053" s="159"/>
      <c r="H1053" s="154"/>
      <c r="I1053" s="155"/>
      <c r="J1053" s="156"/>
      <c r="K1053" s="156"/>
      <c r="L1053" s="154"/>
      <c r="M1053" s="154"/>
      <c r="N1053" s="154"/>
      <c r="O1053" s="155"/>
      <c r="P1053" s="160"/>
      <c r="Q1053" s="154"/>
      <c r="R1053" s="154"/>
      <c r="S1053" s="154"/>
      <c r="T1053" s="158"/>
      <c r="U1053" s="159"/>
      <c r="V1053" s="161"/>
      <c r="W1053" s="161"/>
      <c r="X1053" s="161"/>
      <c r="Y1053" s="161"/>
      <c r="Z1053" s="162">
        <f t="shared" si="48"/>
        <v>0</v>
      </c>
      <c r="AA1053" s="163">
        <f t="shared" si="49"/>
        <v>0</v>
      </c>
      <c r="AB1053" s="431">
        <f>(3.14/4)*(Trees[[#This Row],[Diam]]/100)^2</f>
        <v>0</v>
      </c>
      <c r="AC1053" s="164">
        <f>Trees[[#This Row],[Volumen]]</f>
        <v>0</v>
      </c>
      <c r="AD1053" s="165" t="str">
        <f t="shared" si="50"/>
        <v>D</v>
      </c>
      <c r="AE1053" s="166">
        <f>Industrias!S1056</f>
        <v>0</v>
      </c>
      <c r="AF1053" s="167" cm="1">
        <f t="array" ref="AF1053">NoteEcolo(U1053)</f>
        <v>0</v>
      </c>
      <c r="AG1053" s="167">
        <f>PI()*(Trees[[#This Row],[Diam]]/2)^2</f>
        <v>0</v>
      </c>
      <c r="AH1053" s="167">
        <f>IF(ISNA(IF(VLOOKUP(Trees[[#This Row],[Arbol]],Equipos!C:F, 2, FALSE)="Cortar",1,0)),0, IF(VLOOKUP(Trees[[#This Row],[Arbol]],Equipos!C:F, 2, FALSE)="Cortar",1,0))</f>
        <v>0</v>
      </c>
      <c r="AI1053" s="167">
        <f t="array" aca="1" ref="AI1053" ca="1">SUM(1*(NumCoupes=B1053))</f>
        <v>2</v>
      </c>
    </row>
    <row r="1054" spans="2:35">
      <c r="B1054" s="154"/>
      <c r="C1054" s="155"/>
      <c r="D1054" s="156"/>
      <c r="E1054" s="157"/>
      <c r="F1054" s="158"/>
      <c r="G1054" s="159"/>
      <c r="H1054" s="154"/>
      <c r="I1054" s="155"/>
      <c r="J1054" s="156"/>
      <c r="K1054" s="156"/>
      <c r="L1054" s="154"/>
      <c r="M1054" s="154"/>
      <c r="N1054" s="154"/>
      <c r="O1054" s="155"/>
      <c r="P1054" s="160"/>
      <c r="Q1054" s="154"/>
      <c r="R1054" s="154"/>
      <c r="S1054" s="154"/>
      <c r="T1054" s="158"/>
      <c r="U1054" s="159"/>
      <c r="V1054" s="161"/>
      <c r="W1054" s="161"/>
      <c r="X1054" s="161"/>
      <c r="Y1054" s="161"/>
      <c r="Z1054" s="162">
        <f t="shared" si="48"/>
        <v>0</v>
      </c>
      <c r="AA1054" s="163">
        <f t="shared" si="49"/>
        <v>0</v>
      </c>
      <c r="AB1054" s="431">
        <f>(3.14/4)*(Trees[[#This Row],[Diam]]/100)^2</f>
        <v>0</v>
      </c>
      <c r="AC1054" s="164">
        <f>Trees[[#This Row],[Volumen]]</f>
        <v>0</v>
      </c>
      <c r="AD1054" s="165" t="str">
        <f t="shared" si="50"/>
        <v>D</v>
      </c>
      <c r="AE1054" s="166">
        <f>Industrias!S1057</f>
        <v>0</v>
      </c>
      <c r="AF1054" s="167" cm="1">
        <f t="array" ref="AF1054">NoteEcolo(U1054)</f>
        <v>0</v>
      </c>
      <c r="AG1054" s="167">
        <f>PI()*(Trees[[#This Row],[Diam]]/2)^2</f>
        <v>0</v>
      </c>
      <c r="AH1054" s="167">
        <f>IF(ISNA(IF(VLOOKUP(Trees[[#This Row],[Arbol]],Equipos!C:F, 2, FALSE)="Cortar",1,0)),0, IF(VLOOKUP(Trees[[#This Row],[Arbol]],Equipos!C:F, 2, FALSE)="Cortar",1,0))</f>
        <v>0</v>
      </c>
      <c r="AI1054" s="167">
        <f t="array" aca="1" ref="AI1054" ca="1">SUM(1*(NumCoupes=B1054))</f>
        <v>2</v>
      </c>
    </row>
    <row r="1055" spans="2:35">
      <c r="B1055" s="154"/>
      <c r="C1055" s="155"/>
      <c r="D1055" s="156"/>
      <c r="E1055" s="157"/>
      <c r="F1055" s="158"/>
      <c r="G1055" s="159"/>
      <c r="H1055" s="154"/>
      <c r="I1055" s="155"/>
      <c r="J1055" s="156"/>
      <c r="K1055" s="156"/>
      <c r="L1055" s="154"/>
      <c r="M1055" s="154"/>
      <c r="N1055" s="154"/>
      <c r="O1055" s="155"/>
      <c r="P1055" s="160"/>
      <c r="Q1055" s="154"/>
      <c r="R1055" s="154"/>
      <c r="S1055" s="154"/>
      <c r="T1055" s="158"/>
      <c r="U1055" s="159"/>
      <c r="V1055" s="161"/>
      <c r="W1055" s="161"/>
      <c r="X1055" s="161"/>
      <c r="Y1055" s="161"/>
      <c r="Z1055" s="162">
        <f t="shared" si="48"/>
        <v>0</v>
      </c>
      <c r="AA1055" s="163">
        <f t="shared" si="49"/>
        <v>0</v>
      </c>
      <c r="AB1055" s="431">
        <f>(3.14/4)*(Trees[[#This Row],[Diam]]/100)^2</f>
        <v>0</v>
      </c>
      <c r="AC1055" s="164">
        <f>Trees[[#This Row],[Volumen]]</f>
        <v>0</v>
      </c>
      <c r="AD1055" s="165" t="str">
        <f t="shared" si="50"/>
        <v>D</v>
      </c>
      <c r="AE1055" s="166">
        <f>Industrias!S1058</f>
        <v>0</v>
      </c>
      <c r="AF1055" s="167" cm="1">
        <f t="array" ref="AF1055">NoteEcolo(U1055)</f>
        <v>0</v>
      </c>
      <c r="AG1055" s="167">
        <f>PI()*(Trees[[#This Row],[Diam]]/2)^2</f>
        <v>0</v>
      </c>
      <c r="AH1055" s="167">
        <f>IF(ISNA(IF(VLOOKUP(Trees[[#This Row],[Arbol]],Equipos!C:F, 2, FALSE)="Cortar",1,0)),0, IF(VLOOKUP(Trees[[#This Row],[Arbol]],Equipos!C:F, 2, FALSE)="Cortar",1,0))</f>
        <v>0</v>
      </c>
      <c r="AI1055" s="167">
        <f t="array" aca="1" ref="AI1055" ca="1">SUM(1*(NumCoupes=B1055))</f>
        <v>2</v>
      </c>
    </row>
    <row r="1056" spans="2:35">
      <c r="B1056" s="154"/>
      <c r="C1056" s="155"/>
      <c r="D1056" s="156"/>
      <c r="E1056" s="157"/>
      <c r="F1056" s="158"/>
      <c r="G1056" s="159"/>
      <c r="H1056" s="154"/>
      <c r="I1056" s="155"/>
      <c r="J1056" s="156"/>
      <c r="K1056" s="156"/>
      <c r="L1056" s="154"/>
      <c r="M1056" s="154"/>
      <c r="N1056" s="154"/>
      <c r="O1056" s="155"/>
      <c r="P1056" s="160"/>
      <c r="Q1056" s="154"/>
      <c r="R1056" s="154"/>
      <c r="S1056" s="154"/>
      <c r="T1056" s="158"/>
      <c r="U1056" s="159"/>
      <c r="V1056" s="161"/>
      <c r="W1056" s="161"/>
      <c r="X1056" s="161"/>
      <c r="Y1056" s="161"/>
      <c r="Z1056" s="162">
        <f t="shared" si="48"/>
        <v>0</v>
      </c>
      <c r="AA1056" s="163">
        <f t="shared" si="49"/>
        <v>0</v>
      </c>
      <c r="AB1056" s="431">
        <f>(3.14/4)*(Trees[[#This Row],[Diam]]/100)^2</f>
        <v>0</v>
      </c>
      <c r="AC1056" s="164">
        <f>Trees[[#This Row],[Volumen]]</f>
        <v>0</v>
      </c>
      <c r="AD1056" s="165" t="str">
        <f t="shared" si="50"/>
        <v>D</v>
      </c>
      <c r="AE1056" s="166">
        <f>Industrias!S1059</f>
        <v>0</v>
      </c>
      <c r="AF1056" s="167" cm="1">
        <f t="array" ref="AF1056">NoteEcolo(U1056)</f>
        <v>0</v>
      </c>
      <c r="AG1056" s="167">
        <f>PI()*(Trees[[#This Row],[Diam]]/2)^2</f>
        <v>0</v>
      </c>
      <c r="AH1056" s="167">
        <f>IF(ISNA(IF(VLOOKUP(Trees[[#This Row],[Arbol]],Equipos!C:F, 2, FALSE)="Cortar",1,0)),0, IF(VLOOKUP(Trees[[#This Row],[Arbol]],Equipos!C:F, 2, FALSE)="Cortar",1,0))</f>
        <v>0</v>
      </c>
      <c r="AI1056" s="167">
        <f t="array" aca="1" ref="AI1056" ca="1">SUM(1*(NumCoupes=B1056))</f>
        <v>2</v>
      </c>
    </row>
    <row r="1057" spans="2:35">
      <c r="B1057" s="154"/>
      <c r="C1057" s="155"/>
      <c r="D1057" s="156"/>
      <c r="E1057" s="157"/>
      <c r="F1057" s="158"/>
      <c r="G1057" s="159"/>
      <c r="H1057" s="154"/>
      <c r="I1057" s="155"/>
      <c r="J1057" s="156"/>
      <c r="K1057" s="156"/>
      <c r="L1057" s="154"/>
      <c r="M1057" s="154"/>
      <c r="N1057" s="154"/>
      <c r="O1057" s="155"/>
      <c r="P1057" s="160"/>
      <c r="Q1057" s="154"/>
      <c r="R1057" s="154"/>
      <c r="S1057" s="154"/>
      <c r="T1057" s="158"/>
      <c r="U1057" s="159"/>
      <c r="V1057" s="161"/>
      <c r="W1057" s="161"/>
      <c r="X1057" s="161"/>
      <c r="Y1057" s="161"/>
      <c r="Z1057" s="162">
        <f t="shared" si="48"/>
        <v>0</v>
      </c>
      <c r="AA1057" s="163">
        <f t="shared" si="49"/>
        <v>0</v>
      </c>
      <c r="AB1057" s="431">
        <f>(3.14/4)*(Trees[[#This Row],[Diam]]/100)^2</f>
        <v>0</v>
      </c>
      <c r="AC1057" s="164">
        <f>Trees[[#This Row],[Volumen]]</f>
        <v>0</v>
      </c>
      <c r="AD1057" s="165" t="str">
        <f t="shared" si="50"/>
        <v>D</v>
      </c>
      <c r="AE1057" s="166">
        <f>Industrias!S1060</f>
        <v>0</v>
      </c>
      <c r="AF1057" s="167" cm="1">
        <f t="array" ref="AF1057">NoteEcolo(U1057)</f>
        <v>0</v>
      </c>
      <c r="AG1057" s="167">
        <f>PI()*(Trees[[#This Row],[Diam]]/2)^2</f>
        <v>0</v>
      </c>
      <c r="AH1057" s="167">
        <f>IF(ISNA(IF(VLOOKUP(Trees[[#This Row],[Arbol]],Equipos!C:F, 2, FALSE)="Cortar",1,0)),0, IF(VLOOKUP(Trees[[#This Row],[Arbol]],Equipos!C:F, 2, FALSE)="Cortar",1,0))</f>
        <v>0</v>
      </c>
      <c r="AI1057" s="167">
        <f t="array" aca="1" ref="AI1057" ca="1">SUM(1*(NumCoupes=B1057))</f>
        <v>2</v>
      </c>
    </row>
    <row r="1058" spans="2:35">
      <c r="B1058" s="154"/>
      <c r="C1058" s="155"/>
      <c r="D1058" s="156"/>
      <c r="E1058" s="157"/>
      <c r="F1058" s="158"/>
      <c r="G1058" s="159"/>
      <c r="H1058" s="154"/>
      <c r="I1058" s="155"/>
      <c r="J1058" s="156"/>
      <c r="K1058" s="156"/>
      <c r="L1058" s="154"/>
      <c r="M1058" s="154"/>
      <c r="N1058" s="154"/>
      <c r="O1058" s="155"/>
      <c r="P1058" s="160"/>
      <c r="Q1058" s="154"/>
      <c r="R1058" s="154"/>
      <c r="S1058" s="154"/>
      <c r="T1058" s="158"/>
      <c r="U1058" s="159"/>
      <c r="V1058" s="161"/>
      <c r="W1058" s="161"/>
      <c r="X1058" s="161"/>
      <c r="Y1058" s="161"/>
      <c r="Z1058" s="162">
        <f t="shared" si="48"/>
        <v>0</v>
      </c>
      <c r="AA1058" s="163">
        <f t="shared" si="49"/>
        <v>0</v>
      </c>
      <c r="AB1058" s="431">
        <f>(3.14/4)*(Trees[[#This Row],[Diam]]/100)^2</f>
        <v>0</v>
      </c>
      <c r="AC1058" s="164">
        <f>Trees[[#This Row],[Volumen]]</f>
        <v>0</v>
      </c>
      <c r="AD1058" s="165" t="str">
        <f t="shared" si="50"/>
        <v>D</v>
      </c>
      <c r="AE1058" s="166">
        <f>Industrias!S1061</f>
        <v>0</v>
      </c>
      <c r="AF1058" s="167" cm="1">
        <f t="array" ref="AF1058">NoteEcolo(U1058)</f>
        <v>0</v>
      </c>
      <c r="AG1058" s="167">
        <f>PI()*(Trees[[#This Row],[Diam]]/2)^2</f>
        <v>0</v>
      </c>
      <c r="AH1058" s="167">
        <f>IF(ISNA(IF(VLOOKUP(Trees[[#This Row],[Arbol]],Equipos!C:F, 2, FALSE)="Cortar",1,0)),0, IF(VLOOKUP(Trees[[#This Row],[Arbol]],Equipos!C:F, 2, FALSE)="Cortar",1,0))</f>
        <v>0</v>
      </c>
      <c r="AI1058" s="167">
        <f t="array" aca="1" ref="AI1058" ca="1">SUM(1*(NumCoupes=B1058))</f>
        <v>2</v>
      </c>
    </row>
    <row r="1059" spans="2:35">
      <c r="B1059" s="154"/>
      <c r="C1059" s="155"/>
      <c r="D1059" s="156"/>
      <c r="E1059" s="157"/>
      <c r="F1059" s="158"/>
      <c r="G1059" s="159"/>
      <c r="H1059" s="154"/>
      <c r="I1059" s="155"/>
      <c r="J1059" s="156"/>
      <c r="K1059" s="156"/>
      <c r="L1059" s="154"/>
      <c r="M1059" s="154"/>
      <c r="N1059" s="154"/>
      <c r="O1059" s="155"/>
      <c r="P1059" s="160"/>
      <c r="Q1059" s="154"/>
      <c r="R1059" s="154"/>
      <c r="S1059" s="154"/>
      <c r="T1059" s="158"/>
      <c r="U1059" s="159"/>
      <c r="V1059" s="161"/>
      <c r="W1059" s="161"/>
      <c r="X1059" s="161"/>
      <c r="Y1059" s="161"/>
      <c r="Z1059" s="162">
        <f t="shared" si="48"/>
        <v>0</v>
      </c>
      <c r="AA1059" s="163">
        <f t="shared" si="49"/>
        <v>0</v>
      </c>
      <c r="AB1059" s="431">
        <f>(3.14/4)*(Trees[[#This Row],[Diam]]/100)^2</f>
        <v>0</v>
      </c>
      <c r="AC1059" s="164">
        <f>Trees[[#This Row],[Volumen]]</f>
        <v>0</v>
      </c>
      <c r="AD1059" s="165" t="str">
        <f t="shared" si="50"/>
        <v>D</v>
      </c>
      <c r="AE1059" s="166">
        <f>Industrias!S1062</f>
        <v>0</v>
      </c>
      <c r="AF1059" s="167" cm="1">
        <f t="array" ref="AF1059">NoteEcolo(U1059)</f>
        <v>0</v>
      </c>
      <c r="AG1059" s="167">
        <f>PI()*(Trees[[#This Row],[Diam]]/2)^2</f>
        <v>0</v>
      </c>
      <c r="AH1059" s="167">
        <f>IF(ISNA(IF(VLOOKUP(Trees[[#This Row],[Arbol]],Equipos!C:F, 2, FALSE)="Cortar",1,0)),0, IF(VLOOKUP(Trees[[#This Row],[Arbol]],Equipos!C:F, 2, FALSE)="Cortar",1,0))</f>
        <v>0</v>
      </c>
      <c r="AI1059" s="167">
        <f t="array" aca="1" ref="AI1059" ca="1">SUM(1*(NumCoupes=B1059))</f>
        <v>2</v>
      </c>
    </row>
    <row r="1060" spans="2:35">
      <c r="B1060" s="154"/>
      <c r="C1060" s="155"/>
      <c r="D1060" s="156"/>
      <c r="E1060" s="157"/>
      <c r="F1060" s="158"/>
      <c r="G1060" s="159"/>
      <c r="H1060" s="154"/>
      <c r="I1060" s="155"/>
      <c r="J1060" s="156"/>
      <c r="K1060" s="156"/>
      <c r="L1060" s="154"/>
      <c r="M1060" s="154"/>
      <c r="N1060" s="154"/>
      <c r="O1060" s="155"/>
      <c r="P1060" s="160"/>
      <c r="Q1060" s="154"/>
      <c r="R1060" s="154"/>
      <c r="S1060" s="154"/>
      <c r="T1060" s="158"/>
      <c r="U1060" s="159"/>
      <c r="V1060" s="161"/>
      <c r="W1060" s="161"/>
      <c r="X1060" s="161"/>
      <c r="Y1060" s="161"/>
      <c r="Z1060" s="162">
        <f t="shared" si="48"/>
        <v>0</v>
      </c>
      <c r="AA1060" s="163">
        <f t="shared" si="49"/>
        <v>0</v>
      </c>
      <c r="AB1060" s="431">
        <f>(3.14/4)*(Trees[[#This Row],[Diam]]/100)^2</f>
        <v>0</v>
      </c>
      <c r="AC1060" s="164">
        <f>Trees[[#This Row],[Volumen]]</f>
        <v>0</v>
      </c>
      <c r="AD1060" s="165" t="str">
        <f t="shared" si="50"/>
        <v>D</v>
      </c>
      <c r="AE1060" s="166">
        <f>Industrias!S1063</f>
        <v>0</v>
      </c>
      <c r="AF1060" s="167" cm="1">
        <f t="array" ref="AF1060">NoteEcolo(U1060)</f>
        <v>0</v>
      </c>
      <c r="AG1060" s="167">
        <f>PI()*(Trees[[#This Row],[Diam]]/2)^2</f>
        <v>0</v>
      </c>
      <c r="AH1060" s="167">
        <f>IF(ISNA(IF(VLOOKUP(Trees[[#This Row],[Arbol]],Equipos!C:F, 2, FALSE)="Cortar",1,0)),0, IF(VLOOKUP(Trees[[#This Row],[Arbol]],Equipos!C:F, 2, FALSE)="Cortar",1,0))</f>
        <v>0</v>
      </c>
      <c r="AI1060" s="167">
        <f t="array" aca="1" ref="AI1060" ca="1">SUM(1*(NumCoupes=B1060))</f>
        <v>2</v>
      </c>
    </row>
    <row r="1061" spans="2:35">
      <c r="B1061" s="154"/>
      <c r="C1061" s="155"/>
      <c r="D1061" s="156"/>
      <c r="E1061" s="157"/>
      <c r="F1061" s="158"/>
      <c r="G1061" s="159"/>
      <c r="H1061" s="154"/>
      <c r="I1061" s="155"/>
      <c r="J1061" s="156"/>
      <c r="K1061" s="156"/>
      <c r="L1061" s="154"/>
      <c r="M1061" s="154"/>
      <c r="N1061" s="154"/>
      <c r="O1061" s="155"/>
      <c r="P1061" s="160"/>
      <c r="Q1061" s="154"/>
      <c r="R1061" s="154"/>
      <c r="S1061" s="154"/>
      <c r="T1061" s="158"/>
      <c r="U1061" s="159"/>
      <c r="V1061" s="161"/>
      <c r="W1061" s="161"/>
      <c r="X1061" s="161"/>
      <c r="Y1061" s="161"/>
      <c r="Z1061" s="162">
        <f t="shared" si="48"/>
        <v>0</v>
      </c>
      <c r="AA1061" s="163">
        <f t="shared" si="49"/>
        <v>0</v>
      </c>
      <c r="AB1061" s="431">
        <f>(3.14/4)*(Trees[[#This Row],[Diam]]/100)^2</f>
        <v>0</v>
      </c>
      <c r="AC1061" s="164">
        <f>Trees[[#This Row],[Volumen]]</f>
        <v>0</v>
      </c>
      <c r="AD1061" s="165" t="str">
        <f t="shared" si="50"/>
        <v>D</v>
      </c>
      <c r="AE1061" s="166">
        <f>Industrias!S1064</f>
        <v>0</v>
      </c>
      <c r="AF1061" s="167" cm="1">
        <f t="array" ref="AF1061">NoteEcolo(U1061)</f>
        <v>0</v>
      </c>
      <c r="AG1061" s="167">
        <f>PI()*(Trees[[#This Row],[Diam]]/2)^2</f>
        <v>0</v>
      </c>
      <c r="AH1061" s="167">
        <f>IF(ISNA(IF(VLOOKUP(Trees[[#This Row],[Arbol]],Equipos!C:F, 2, FALSE)="Cortar",1,0)),0, IF(VLOOKUP(Trees[[#This Row],[Arbol]],Equipos!C:F, 2, FALSE)="Cortar",1,0))</f>
        <v>0</v>
      </c>
      <c r="AI1061" s="167">
        <f t="array" aca="1" ref="AI1061" ca="1">SUM(1*(NumCoupes=B1061))</f>
        <v>2</v>
      </c>
    </row>
    <row r="1062" spans="2:35">
      <c r="B1062" s="154"/>
      <c r="C1062" s="155"/>
      <c r="D1062" s="156"/>
      <c r="E1062" s="157"/>
      <c r="F1062" s="158"/>
      <c r="G1062" s="159"/>
      <c r="H1062" s="154"/>
      <c r="I1062" s="155"/>
      <c r="J1062" s="156"/>
      <c r="K1062" s="156"/>
      <c r="L1062" s="154"/>
      <c r="M1062" s="154"/>
      <c r="N1062" s="154"/>
      <c r="O1062" s="155"/>
      <c r="P1062" s="160"/>
      <c r="Q1062" s="154"/>
      <c r="R1062" s="154"/>
      <c r="S1062" s="154"/>
      <c r="T1062" s="158"/>
      <c r="U1062" s="159"/>
      <c r="V1062" s="161"/>
      <c r="W1062" s="161"/>
      <c r="X1062" s="161"/>
      <c r="Y1062" s="161"/>
      <c r="Z1062" s="162">
        <f t="shared" si="48"/>
        <v>0</v>
      </c>
      <c r="AA1062" s="163">
        <f t="shared" si="49"/>
        <v>0</v>
      </c>
      <c r="AB1062" s="431">
        <f>(3.14/4)*(Trees[[#This Row],[Diam]]/100)^2</f>
        <v>0</v>
      </c>
      <c r="AC1062" s="164">
        <f>Trees[[#This Row],[Volumen]]</f>
        <v>0</v>
      </c>
      <c r="AD1062" s="165" t="str">
        <f t="shared" si="50"/>
        <v>D</v>
      </c>
      <c r="AE1062" s="166">
        <f>Industrias!S1065</f>
        <v>0</v>
      </c>
      <c r="AF1062" s="167" cm="1">
        <f t="array" ref="AF1062">NoteEcolo(U1062)</f>
        <v>0</v>
      </c>
      <c r="AG1062" s="167">
        <f>PI()*(Trees[[#This Row],[Diam]]/2)^2</f>
        <v>0</v>
      </c>
      <c r="AH1062" s="167">
        <f>IF(ISNA(IF(VLOOKUP(Trees[[#This Row],[Arbol]],Equipos!C:F, 2, FALSE)="Cortar",1,0)),0, IF(VLOOKUP(Trees[[#This Row],[Arbol]],Equipos!C:F, 2, FALSE)="Cortar",1,0))</f>
        <v>0</v>
      </c>
      <c r="AI1062" s="167">
        <f t="array" aca="1" ref="AI1062" ca="1">SUM(1*(NumCoupes=B1062))</f>
        <v>2</v>
      </c>
    </row>
    <row r="1063" spans="2:35">
      <c r="B1063" s="154"/>
      <c r="C1063" s="155"/>
      <c r="D1063" s="156"/>
      <c r="E1063" s="157"/>
      <c r="F1063" s="158"/>
      <c r="G1063" s="159"/>
      <c r="H1063" s="154"/>
      <c r="I1063" s="155"/>
      <c r="J1063" s="156"/>
      <c r="K1063" s="156"/>
      <c r="L1063" s="154"/>
      <c r="M1063" s="154"/>
      <c r="N1063" s="154"/>
      <c r="O1063" s="155"/>
      <c r="P1063" s="160"/>
      <c r="Q1063" s="154"/>
      <c r="R1063" s="154"/>
      <c r="S1063" s="154"/>
      <c r="T1063" s="158"/>
      <c r="U1063" s="159"/>
      <c r="V1063" s="161"/>
      <c r="W1063" s="161"/>
      <c r="X1063" s="161"/>
      <c r="Y1063" s="161"/>
      <c r="Z1063" s="162">
        <f t="shared" si="48"/>
        <v>0</v>
      </c>
      <c r="AA1063" s="163">
        <f t="shared" si="49"/>
        <v>0</v>
      </c>
      <c r="AB1063" s="431">
        <f>(3.14/4)*(Trees[[#This Row],[Diam]]/100)^2</f>
        <v>0</v>
      </c>
      <c r="AC1063" s="164">
        <f>Trees[[#This Row],[Volumen]]</f>
        <v>0</v>
      </c>
      <c r="AD1063" s="165" t="str">
        <f t="shared" si="50"/>
        <v>D</v>
      </c>
      <c r="AE1063" s="166">
        <f>Industrias!S1066</f>
        <v>0</v>
      </c>
      <c r="AF1063" s="167" cm="1">
        <f t="array" ref="AF1063">NoteEcolo(U1063)</f>
        <v>0</v>
      </c>
      <c r="AG1063" s="167">
        <f>PI()*(Trees[[#This Row],[Diam]]/2)^2</f>
        <v>0</v>
      </c>
      <c r="AH1063" s="167">
        <f>IF(ISNA(IF(VLOOKUP(Trees[[#This Row],[Arbol]],Equipos!C:F, 2, FALSE)="Cortar",1,0)),0, IF(VLOOKUP(Trees[[#This Row],[Arbol]],Equipos!C:F, 2, FALSE)="Cortar",1,0))</f>
        <v>0</v>
      </c>
      <c r="AI1063" s="167">
        <f t="array" aca="1" ref="AI1063" ca="1">SUM(1*(NumCoupes=B1063))</f>
        <v>2</v>
      </c>
    </row>
    <row r="1064" spans="2:35">
      <c r="B1064" s="154"/>
      <c r="C1064" s="155"/>
      <c r="D1064" s="156"/>
      <c r="E1064" s="157"/>
      <c r="F1064" s="158"/>
      <c r="G1064" s="159"/>
      <c r="H1064" s="154"/>
      <c r="I1064" s="155"/>
      <c r="J1064" s="156"/>
      <c r="K1064" s="156"/>
      <c r="L1064" s="154"/>
      <c r="M1064" s="154"/>
      <c r="N1064" s="154"/>
      <c r="O1064" s="155"/>
      <c r="P1064" s="160"/>
      <c r="Q1064" s="154"/>
      <c r="R1064" s="154"/>
      <c r="S1064" s="154"/>
      <c r="T1064" s="158"/>
      <c r="U1064" s="159"/>
      <c r="V1064" s="161"/>
      <c r="W1064" s="161"/>
      <c r="X1064" s="161"/>
      <c r="Y1064" s="161"/>
      <c r="Z1064" s="162">
        <f t="shared" si="48"/>
        <v>0</v>
      </c>
      <c r="AA1064" s="163">
        <f t="shared" si="49"/>
        <v>0</v>
      </c>
      <c r="AB1064" s="431">
        <f>(3.14/4)*(Trees[[#This Row],[Diam]]/100)^2</f>
        <v>0</v>
      </c>
      <c r="AC1064" s="164">
        <f>Trees[[#This Row],[Volumen]]</f>
        <v>0</v>
      </c>
      <c r="AD1064" s="165" t="str">
        <f t="shared" si="50"/>
        <v>D</v>
      </c>
      <c r="AE1064" s="166">
        <f>Industrias!S1067</f>
        <v>0</v>
      </c>
      <c r="AF1064" s="167" cm="1">
        <f t="array" ref="AF1064">NoteEcolo(U1064)</f>
        <v>0</v>
      </c>
      <c r="AG1064" s="167">
        <f>PI()*(Trees[[#This Row],[Diam]]/2)^2</f>
        <v>0</v>
      </c>
      <c r="AH1064" s="167">
        <f>IF(ISNA(IF(VLOOKUP(Trees[[#This Row],[Arbol]],Equipos!C:F, 2, FALSE)="Cortar",1,0)),0, IF(VLOOKUP(Trees[[#This Row],[Arbol]],Equipos!C:F, 2, FALSE)="Cortar",1,0))</f>
        <v>0</v>
      </c>
      <c r="AI1064" s="167">
        <f t="array" aca="1" ref="AI1064" ca="1">SUM(1*(NumCoupes=B1064))</f>
        <v>2</v>
      </c>
    </row>
    <row r="1065" spans="2:35">
      <c r="B1065" s="154"/>
      <c r="C1065" s="155"/>
      <c r="D1065" s="156"/>
      <c r="E1065" s="157"/>
      <c r="F1065" s="158"/>
      <c r="G1065" s="159"/>
      <c r="H1065" s="154"/>
      <c r="I1065" s="155"/>
      <c r="J1065" s="156"/>
      <c r="K1065" s="156"/>
      <c r="L1065" s="154"/>
      <c r="M1065" s="154"/>
      <c r="N1065" s="154"/>
      <c r="O1065" s="155"/>
      <c r="P1065" s="160"/>
      <c r="Q1065" s="154"/>
      <c r="R1065" s="154"/>
      <c r="S1065" s="154"/>
      <c r="T1065" s="158"/>
      <c r="U1065" s="159"/>
      <c r="V1065" s="161"/>
      <c r="W1065" s="161"/>
      <c r="X1065" s="161"/>
      <c r="Y1065" s="161"/>
      <c r="Z1065" s="162">
        <f t="shared" si="48"/>
        <v>0</v>
      </c>
      <c r="AA1065" s="163">
        <f t="shared" si="49"/>
        <v>0</v>
      </c>
      <c r="AB1065" s="431">
        <f>(3.14/4)*(Trees[[#This Row],[Diam]]/100)^2</f>
        <v>0</v>
      </c>
      <c r="AC1065" s="164">
        <f>Trees[[#This Row],[Volumen]]</f>
        <v>0</v>
      </c>
      <c r="AD1065" s="165" t="str">
        <f t="shared" si="50"/>
        <v>D</v>
      </c>
      <c r="AE1065" s="166">
        <f>Industrias!S1068</f>
        <v>0</v>
      </c>
      <c r="AF1065" s="167" cm="1">
        <f t="array" ref="AF1065">NoteEcolo(U1065)</f>
        <v>0</v>
      </c>
      <c r="AG1065" s="167">
        <f>PI()*(Trees[[#This Row],[Diam]]/2)^2</f>
        <v>0</v>
      </c>
      <c r="AH1065" s="167">
        <f>IF(ISNA(IF(VLOOKUP(Trees[[#This Row],[Arbol]],Equipos!C:F, 2, FALSE)="Cortar",1,0)),0, IF(VLOOKUP(Trees[[#This Row],[Arbol]],Equipos!C:F, 2, FALSE)="Cortar",1,0))</f>
        <v>0</v>
      </c>
      <c r="AI1065" s="167">
        <f t="array" aca="1" ref="AI1065" ca="1">SUM(1*(NumCoupes=B1065))</f>
        <v>2</v>
      </c>
    </row>
    <row r="1066" spans="2:35">
      <c r="B1066" s="154"/>
      <c r="C1066" s="155"/>
      <c r="D1066" s="156"/>
      <c r="E1066" s="157"/>
      <c r="F1066" s="158"/>
      <c r="G1066" s="159"/>
      <c r="H1066" s="154"/>
      <c r="I1066" s="155"/>
      <c r="J1066" s="156"/>
      <c r="K1066" s="156"/>
      <c r="L1066" s="154"/>
      <c r="M1066" s="154"/>
      <c r="N1066" s="154"/>
      <c r="O1066" s="155"/>
      <c r="P1066" s="160"/>
      <c r="Q1066" s="154"/>
      <c r="R1066" s="154"/>
      <c r="S1066" s="154"/>
      <c r="T1066" s="158"/>
      <c r="U1066" s="159"/>
      <c r="V1066" s="161"/>
      <c r="W1066" s="161"/>
      <c r="X1066" s="161"/>
      <c r="Y1066" s="161"/>
      <c r="Z1066" s="162">
        <f t="shared" si="48"/>
        <v>0</v>
      </c>
      <c r="AA1066" s="163">
        <f t="shared" si="49"/>
        <v>0</v>
      </c>
      <c r="AB1066" s="431">
        <f>(3.14/4)*(Trees[[#This Row],[Diam]]/100)^2</f>
        <v>0</v>
      </c>
      <c r="AC1066" s="164">
        <f>Trees[[#This Row],[Volumen]]</f>
        <v>0</v>
      </c>
      <c r="AD1066" s="165" t="str">
        <f t="shared" si="50"/>
        <v>D</v>
      </c>
      <c r="AE1066" s="166">
        <f>Industrias!S1069</f>
        <v>0</v>
      </c>
      <c r="AF1066" s="167" cm="1">
        <f t="array" ref="AF1066">NoteEcolo(U1066)</f>
        <v>0</v>
      </c>
      <c r="AG1066" s="167">
        <f>PI()*(Trees[[#This Row],[Diam]]/2)^2</f>
        <v>0</v>
      </c>
      <c r="AH1066" s="167">
        <f>IF(ISNA(IF(VLOOKUP(Trees[[#This Row],[Arbol]],Equipos!C:F, 2, FALSE)="Cortar",1,0)),0, IF(VLOOKUP(Trees[[#This Row],[Arbol]],Equipos!C:F, 2, FALSE)="Cortar",1,0))</f>
        <v>0</v>
      </c>
      <c r="AI1066" s="167">
        <f t="array" aca="1" ref="AI1066" ca="1">SUM(1*(NumCoupes=B1066))</f>
        <v>2</v>
      </c>
    </row>
    <row r="1067" spans="2:35">
      <c r="B1067" s="154"/>
      <c r="C1067" s="155"/>
      <c r="D1067" s="156"/>
      <c r="E1067" s="157"/>
      <c r="F1067" s="158"/>
      <c r="G1067" s="159"/>
      <c r="H1067" s="154"/>
      <c r="I1067" s="155"/>
      <c r="J1067" s="156"/>
      <c r="K1067" s="156"/>
      <c r="L1067" s="154"/>
      <c r="M1067" s="154"/>
      <c r="N1067" s="154"/>
      <c r="O1067" s="155"/>
      <c r="P1067" s="160"/>
      <c r="Q1067" s="154"/>
      <c r="R1067" s="154"/>
      <c r="S1067" s="154"/>
      <c r="T1067" s="158"/>
      <c r="U1067" s="159"/>
      <c r="V1067" s="161"/>
      <c r="W1067" s="161"/>
      <c r="X1067" s="161"/>
      <c r="Y1067" s="161"/>
      <c r="Z1067" s="162">
        <f t="shared" si="48"/>
        <v>0</v>
      </c>
      <c r="AA1067" s="163">
        <f t="shared" si="49"/>
        <v>0</v>
      </c>
      <c r="AB1067" s="431">
        <f>(3.14/4)*(Trees[[#This Row],[Diam]]/100)^2</f>
        <v>0</v>
      </c>
      <c r="AC1067" s="164">
        <f>Trees[[#This Row],[Volumen]]</f>
        <v>0</v>
      </c>
      <c r="AD1067" s="165" t="str">
        <f t="shared" si="50"/>
        <v>D</v>
      </c>
      <c r="AE1067" s="166">
        <f>Industrias!S1070</f>
        <v>0</v>
      </c>
      <c r="AF1067" s="167" cm="1">
        <f t="array" ref="AF1067">NoteEcolo(U1067)</f>
        <v>0</v>
      </c>
      <c r="AG1067" s="167">
        <f>PI()*(Trees[[#This Row],[Diam]]/2)^2</f>
        <v>0</v>
      </c>
      <c r="AH1067" s="167">
        <f>IF(ISNA(IF(VLOOKUP(Trees[[#This Row],[Arbol]],Equipos!C:F, 2, FALSE)="Cortar",1,0)),0, IF(VLOOKUP(Trees[[#This Row],[Arbol]],Equipos!C:F, 2, FALSE)="Cortar",1,0))</f>
        <v>0</v>
      </c>
      <c r="AI1067" s="167">
        <f t="array" aca="1" ref="AI1067" ca="1">SUM(1*(NumCoupes=B1067))</f>
        <v>2</v>
      </c>
    </row>
    <row r="1068" spans="2:35">
      <c r="B1068" s="154"/>
      <c r="C1068" s="155"/>
      <c r="D1068" s="156"/>
      <c r="E1068" s="157"/>
      <c r="F1068" s="158"/>
      <c r="G1068" s="159"/>
      <c r="H1068" s="154"/>
      <c r="I1068" s="155"/>
      <c r="J1068" s="156"/>
      <c r="K1068" s="156"/>
      <c r="L1068" s="154"/>
      <c r="M1068" s="154"/>
      <c r="N1068" s="154"/>
      <c r="O1068" s="155"/>
      <c r="P1068" s="160"/>
      <c r="Q1068" s="154"/>
      <c r="R1068" s="154"/>
      <c r="S1068" s="154"/>
      <c r="T1068" s="158"/>
      <c r="U1068" s="159"/>
      <c r="V1068" s="161"/>
      <c r="W1068" s="161"/>
      <c r="X1068" s="161"/>
      <c r="Y1068" s="161"/>
      <c r="Z1068" s="162">
        <f t="shared" si="48"/>
        <v>0</v>
      </c>
      <c r="AA1068" s="163">
        <f t="shared" si="49"/>
        <v>0</v>
      </c>
      <c r="AB1068" s="431">
        <f>(3.14/4)*(Trees[[#This Row],[Diam]]/100)^2</f>
        <v>0</v>
      </c>
      <c r="AC1068" s="164">
        <f>Trees[[#This Row],[Volumen]]</f>
        <v>0</v>
      </c>
      <c r="AD1068" s="165" t="str">
        <f t="shared" si="50"/>
        <v>D</v>
      </c>
      <c r="AE1068" s="166">
        <f>Industrias!S1071</f>
        <v>0</v>
      </c>
      <c r="AF1068" s="167" cm="1">
        <f t="array" ref="AF1068">NoteEcolo(U1068)</f>
        <v>0</v>
      </c>
      <c r="AG1068" s="167">
        <f>PI()*(Trees[[#This Row],[Diam]]/2)^2</f>
        <v>0</v>
      </c>
      <c r="AH1068" s="167">
        <f>IF(ISNA(IF(VLOOKUP(Trees[[#This Row],[Arbol]],Equipos!C:F, 2, FALSE)="Cortar",1,0)),0, IF(VLOOKUP(Trees[[#This Row],[Arbol]],Equipos!C:F, 2, FALSE)="Cortar",1,0))</f>
        <v>0</v>
      </c>
      <c r="AI1068" s="167">
        <f t="array" aca="1" ref="AI1068" ca="1">SUM(1*(NumCoupes=B1068))</f>
        <v>2</v>
      </c>
    </row>
    <row r="1069" spans="2:35">
      <c r="B1069" s="154"/>
      <c r="C1069" s="155"/>
      <c r="D1069" s="156"/>
      <c r="E1069" s="157"/>
      <c r="F1069" s="158"/>
      <c r="G1069" s="159"/>
      <c r="H1069" s="154"/>
      <c r="I1069" s="155"/>
      <c r="J1069" s="156"/>
      <c r="K1069" s="156"/>
      <c r="L1069" s="154"/>
      <c r="M1069" s="154"/>
      <c r="N1069" s="154"/>
      <c r="O1069" s="155"/>
      <c r="P1069" s="160"/>
      <c r="Q1069" s="154"/>
      <c r="R1069" s="154"/>
      <c r="S1069" s="154"/>
      <c r="T1069" s="158"/>
      <c r="U1069" s="159"/>
      <c r="V1069" s="161"/>
      <c r="W1069" s="161"/>
      <c r="X1069" s="161"/>
      <c r="Y1069" s="161"/>
      <c r="Z1069" s="162">
        <f t="shared" si="48"/>
        <v>0</v>
      </c>
      <c r="AA1069" s="163">
        <f t="shared" si="49"/>
        <v>0</v>
      </c>
      <c r="AB1069" s="431">
        <f>(3.14/4)*(Trees[[#This Row],[Diam]]/100)^2</f>
        <v>0</v>
      </c>
      <c r="AC1069" s="164">
        <f>Trees[[#This Row],[Volumen]]</f>
        <v>0</v>
      </c>
      <c r="AD1069" s="165" t="str">
        <f t="shared" si="50"/>
        <v>D</v>
      </c>
      <c r="AE1069" s="166">
        <f>Industrias!S1072</f>
        <v>0</v>
      </c>
      <c r="AF1069" s="167" cm="1">
        <f t="array" ref="AF1069">NoteEcolo(U1069)</f>
        <v>0</v>
      </c>
      <c r="AG1069" s="167">
        <f>PI()*(Trees[[#This Row],[Diam]]/2)^2</f>
        <v>0</v>
      </c>
      <c r="AH1069" s="167">
        <f>IF(ISNA(IF(VLOOKUP(Trees[[#This Row],[Arbol]],Equipos!C:F, 2, FALSE)="Cortar",1,0)),0, IF(VLOOKUP(Trees[[#This Row],[Arbol]],Equipos!C:F, 2, FALSE)="Cortar",1,0))</f>
        <v>0</v>
      </c>
      <c r="AI1069" s="167">
        <f t="array" aca="1" ref="AI1069" ca="1">SUM(1*(NumCoupes=B1069))</f>
        <v>2</v>
      </c>
    </row>
    <row r="1070" spans="2:35">
      <c r="B1070" s="154"/>
      <c r="C1070" s="155"/>
      <c r="D1070" s="156"/>
      <c r="E1070" s="157"/>
      <c r="F1070" s="158"/>
      <c r="G1070" s="159"/>
      <c r="H1070" s="154"/>
      <c r="I1070" s="155"/>
      <c r="J1070" s="156"/>
      <c r="K1070" s="156"/>
      <c r="L1070" s="154"/>
      <c r="M1070" s="154"/>
      <c r="N1070" s="154"/>
      <c r="O1070" s="155"/>
      <c r="P1070" s="160"/>
      <c r="Q1070" s="154"/>
      <c r="R1070" s="154"/>
      <c r="S1070" s="154"/>
      <c r="T1070" s="158"/>
      <c r="U1070" s="159"/>
      <c r="V1070" s="161"/>
      <c r="W1070" s="161"/>
      <c r="X1070" s="161"/>
      <c r="Y1070" s="161"/>
      <c r="Z1070" s="162">
        <f t="shared" si="48"/>
        <v>0</v>
      </c>
      <c r="AA1070" s="163">
        <f t="shared" si="49"/>
        <v>0</v>
      </c>
      <c r="AB1070" s="431">
        <f>(3.14/4)*(Trees[[#This Row],[Diam]]/100)^2</f>
        <v>0</v>
      </c>
      <c r="AC1070" s="164">
        <f>Trees[[#This Row],[Volumen]]</f>
        <v>0</v>
      </c>
      <c r="AD1070" s="165" t="str">
        <f t="shared" si="50"/>
        <v>D</v>
      </c>
      <c r="AE1070" s="166">
        <f>Industrias!S1073</f>
        <v>0</v>
      </c>
      <c r="AF1070" s="167" cm="1">
        <f t="array" ref="AF1070">NoteEcolo(U1070)</f>
        <v>0</v>
      </c>
      <c r="AG1070" s="167">
        <f>PI()*(Trees[[#This Row],[Diam]]/2)^2</f>
        <v>0</v>
      </c>
      <c r="AH1070" s="167">
        <f>IF(ISNA(IF(VLOOKUP(Trees[[#This Row],[Arbol]],Equipos!C:F, 2, FALSE)="Cortar",1,0)),0, IF(VLOOKUP(Trees[[#This Row],[Arbol]],Equipos!C:F, 2, FALSE)="Cortar",1,0))</f>
        <v>0</v>
      </c>
      <c r="AI1070" s="167">
        <f t="array" aca="1" ref="AI1070" ca="1">SUM(1*(NumCoupes=B1070))</f>
        <v>2</v>
      </c>
    </row>
    <row r="1071" spans="2:35">
      <c r="B1071" s="154"/>
      <c r="C1071" s="155"/>
      <c r="D1071" s="156"/>
      <c r="E1071" s="157"/>
      <c r="F1071" s="158"/>
      <c r="G1071" s="159"/>
      <c r="H1071" s="154"/>
      <c r="I1071" s="155"/>
      <c r="J1071" s="156"/>
      <c r="K1071" s="156"/>
      <c r="L1071" s="154"/>
      <c r="M1071" s="154"/>
      <c r="N1071" s="154"/>
      <c r="O1071" s="155"/>
      <c r="P1071" s="160"/>
      <c r="Q1071" s="154"/>
      <c r="R1071" s="154"/>
      <c r="S1071" s="154"/>
      <c r="T1071" s="158"/>
      <c r="U1071" s="159"/>
      <c r="V1071" s="161"/>
      <c r="W1071" s="161"/>
      <c r="X1071" s="161"/>
      <c r="Y1071" s="161"/>
      <c r="Z1071" s="162">
        <f t="shared" si="48"/>
        <v>0</v>
      </c>
      <c r="AA1071" s="163">
        <f t="shared" si="49"/>
        <v>0</v>
      </c>
      <c r="AB1071" s="431">
        <f>(3.14/4)*(Trees[[#This Row],[Diam]]/100)^2</f>
        <v>0</v>
      </c>
      <c r="AC1071" s="164">
        <f>Trees[[#This Row],[Volumen]]</f>
        <v>0</v>
      </c>
      <c r="AD1071" s="165" t="str">
        <f t="shared" si="50"/>
        <v>D</v>
      </c>
      <c r="AE1071" s="166">
        <f>Industrias!S1074</f>
        <v>0</v>
      </c>
      <c r="AF1071" s="167" cm="1">
        <f t="array" ref="AF1071">NoteEcolo(U1071)</f>
        <v>0</v>
      </c>
      <c r="AG1071" s="167">
        <f>PI()*(Trees[[#This Row],[Diam]]/2)^2</f>
        <v>0</v>
      </c>
      <c r="AH1071" s="167">
        <f>IF(ISNA(IF(VLOOKUP(Trees[[#This Row],[Arbol]],Equipos!C:F, 2, FALSE)="Cortar",1,0)),0, IF(VLOOKUP(Trees[[#This Row],[Arbol]],Equipos!C:F, 2, FALSE)="Cortar",1,0))</f>
        <v>0</v>
      </c>
      <c r="AI1071" s="167">
        <f t="array" aca="1" ref="AI1071" ca="1">SUM(1*(NumCoupes=B1071))</f>
        <v>2</v>
      </c>
    </row>
    <row r="1072" spans="2:35">
      <c r="B1072" s="154"/>
      <c r="C1072" s="155"/>
      <c r="D1072" s="156"/>
      <c r="E1072" s="157"/>
      <c r="F1072" s="158"/>
      <c r="G1072" s="159"/>
      <c r="H1072" s="154"/>
      <c r="I1072" s="155"/>
      <c r="J1072" s="156"/>
      <c r="K1072" s="156"/>
      <c r="L1072" s="154"/>
      <c r="M1072" s="154"/>
      <c r="N1072" s="154"/>
      <c r="O1072" s="155"/>
      <c r="P1072" s="160"/>
      <c r="Q1072" s="154"/>
      <c r="R1072" s="154"/>
      <c r="S1072" s="154"/>
      <c r="T1072" s="158"/>
      <c r="U1072" s="159"/>
      <c r="V1072" s="161"/>
      <c r="W1072" s="161"/>
      <c r="X1072" s="161"/>
      <c r="Y1072" s="161"/>
      <c r="Z1072" s="162">
        <f t="shared" si="48"/>
        <v>0</v>
      </c>
      <c r="AA1072" s="163">
        <f t="shared" si="49"/>
        <v>0</v>
      </c>
      <c r="AB1072" s="431">
        <f>(3.14/4)*(Trees[[#This Row],[Diam]]/100)^2</f>
        <v>0</v>
      </c>
      <c r="AC1072" s="164">
        <f>Trees[[#This Row],[Volumen]]</f>
        <v>0</v>
      </c>
      <c r="AD1072" s="165" t="str">
        <f t="shared" si="50"/>
        <v>D</v>
      </c>
      <c r="AE1072" s="166">
        <f>Industrias!S1075</f>
        <v>0</v>
      </c>
      <c r="AF1072" s="167" cm="1">
        <f t="array" ref="AF1072">NoteEcolo(U1072)</f>
        <v>0</v>
      </c>
      <c r="AG1072" s="167">
        <f>PI()*(Trees[[#This Row],[Diam]]/2)^2</f>
        <v>0</v>
      </c>
      <c r="AH1072" s="167">
        <f>IF(ISNA(IF(VLOOKUP(Trees[[#This Row],[Arbol]],Equipos!C:F, 2, FALSE)="Cortar",1,0)),0, IF(VLOOKUP(Trees[[#This Row],[Arbol]],Equipos!C:F, 2, FALSE)="Cortar",1,0))</f>
        <v>0</v>
      </c>
      <c r="AI1072" s="167">
        <f t="array" aca="1" ref="AI1072" ca="1">SUM(1*(NumCoupes=B1072))</f>
        <v>2</v>
      </c>
    </row>
    <row r="1073" spans="2:35">
      <c r="B1073" s="154"/>
      <c r="C1073" s="155"/>
      <c r="D1073" s="156"/>
      <c r="E1073" s="157"/>
      <c r="F1073" s="158"/>
      <c r="G1073" s="159"/>
      <c r="H1073" s="154"/>
      <c r="I1073" s="155"/>
      <c r="J1073" s="156"/>
      <c r="K1073" s="156"/>
      <c r="L1073" s="154"/>
      <c r="M1073" s="154"/>
      <c r="N1073" s="154"/>
      <c r="O1073" s="155"/>
      <c r="P1073" s="160"/>
      <c r="Q1073" s="154"/>
      <c r="R1073" s="154"/>
      <c r="S1073" s="154"/>
      <c r="T1073" s="158"/>
      <c r="U1073" s="159"/>
      <c r="V1073" s="161"/>
      <c r="W1073" s="161"/>
      <c r="X1073" s="161"/>
      <c r="Y1073" s="161"/>
      <c r="Z1073" s="162">
        <f t="shared" si="48"/>
        <v>0</v>
      </c>
      <c r="AA1073" s="163">
        <f t="shared" si="49"/>
        <v>0</v>
      </c>
      <c r="AB1073" s="431">
        <f>(3.14/4)*(Trees[[#This Row],[Diam]]/100)^2</f>
        <v>0</v>
      </c>
      <c r="AC1073" s="164">
        <f>Trees[[#This Row],[Volumen]]</f>
        <v>0</v>
      </c>
      <c r="AD1073" s="165" t="str">
        <f t="shared" si="50"/>
        <v>D</v>
      </c>
      <c r="AE1073" s="166">
        <f>Industrias!S1076</f>
        <v>0</v>
      </c>
      <c r="AF1073" s="167" cm="1">
        <f t="array" ref="AF1073">NoteEcolo(U1073)</f>
        <v>0</v>
      </c>
      <c r="AG1073" s="167">
        <f>PI()*(Trees[[#This Row],[Diam]]/2)^2</f>
        <v>0</v>
      </c>
      <c r="AH1073" s="167">
        <f>IF(ISNA(IF(VLOOKUP(Trees[[#This Row],[Arbol]],Equipos!C:F, 2, FALSE)="Cortar",1,0)),0, IF(VLOOKUP(Trees[[#This Row],[Arbol]],Equipos!C:F, 2, FALSE)="Cortar",1,0))</f>
        <v>0</v>
      </c>
      <c r="AI1073" s="167">
        <f t="array" aca="1" ref="AI1073" ca="1">SUM(1*(NumCoupes=B1073))</f>
        <v>2</v>
      </c>
    </row>
    <row r="1074" spans="2:35">
      <c r="B1074" s="154"/>
      <c r="C1074" s="155"/>
      <c r="D1074" s="156"/>
      <c r="E1074" s="157"/>
      <c r="F1074" s="158"/>
      <c r="G1074" s="159"/>
      <c r="H1074" s="154"/>
      <c r="I1074" s="155"/>
      <c r="J1074" s="156"/>
      <c r="K1074" s="156"/>
      <c r="L1074" s="154"/>
      <c r="M1074" s="154"/>
      <c r="N1074" s="154"/>
      <c r="O1074" s="155"/>
      <c r="P1074" s="160"/>
      <c r="Q1074" s="154"/>
      <c r="R1074" s="154"/>
      <c r="S1074" s="154"/>
      <c r="T1074" s="158"/>
      <c r="U1074" s="159"/>
      <c r="V1074" s="161"/>
      <c r="W1074" s="161"/>
      <c r="X1074" s="161"/>
      <c r="Y1074" s="161"/>
      <c r="Z1074" s="162">
        <f t="shared" si="48"/>
        <v>0</v>
      </c>
      <c r="AA1074" s="163">
        <f t="shared" si="49"/>
        <v>0</v>
      </c>
      <c r="AB1074" s="431">
        <f>(3.14/4)*(Trees[[#This Row],[Diam]]/100)^2</f>
        <v>0</v>
      </c>
      <c r="AC1074" s="164">
        <f>Trees[[#This Row],[Volumen]]</f>
        <v>0</v>
      </c>
      <c r="AD1074" s="165" t="str">
        <f t="shared" si="50"/>
        <v>D</v>
      </c>
      <c r="AE1074" s="166">
        <f>Industrias!S1077</f>
        <v>0</v>
      </c>
      <c r="AF1074" s="167" cm="1">
        <f t="array" ref="AF1074">NoteEcolo(U1074)</f>
        <v>0</v>
      </c>
      <c r="AG1074" s="167">
        <f>PI()*(Trees[[#This Row],[Diam]]/2)^2</f>
        <v>0</v>
      </c>
      <c r="AH1074" s="167">
        <f>IF(ISNA(IF(VLOOKUP(Trees[[#This Row],[Arbol]],Equipos!C:F, 2, FALSE)="Cortar",1,0)),0, IF(VLOOKUP(Trees[[#This Row],[Arbol]],Equipos!C:F, 2, FALSE)="Cortar",1,0))</f>
        <v>0</v>
      </c>
      <c r="AI1074" s="167">
        <f t="array" aca="1" ref="AI1074" ca="1">SUM(1*(NumCoupes=B1074))</f>
        <v>2</v>
      </c>
    </row>
    <row r="1075" spans="2:35">
      <c r="B1075" s="154"/>
      <c r="C1075" s="155"/>
      <c r="D1075" s="156"/>
      <c r="E1075" s="157"/>
      <c r="F1075" s="158"/>
      <c r="G1075" s="159"/>
      <c r="H1075" s="154"/>
      <c r="I1075" s="155"/>
      <c r="J1075" s="156"/>
      <c r="K1075" s="156"/>
      <c r="L1075" s="154"/>
      <c r="M1075" s="154"/>
      <c r="N1075" s="154"/>
      <c r="O1075" s="155"/>
      <c r="P1075" s="160"/>
      <c r="Q1075" s="154"/>
      <c r="R1075" s="154"/>
      <c r="S1075" s="154"/>
      <c r="T1075" s="158"/>
      <c r="U1075" s="159"/>
      <c r="V1075" s="161"/>
      <c r="W1075" s="161"/>
      <c r="X1075" s="161"/>
      <c r="Y1075" s="161"/>
      <c r="Z1075" s="162">
        <f t="shared" si="48"/>
        <v>0</v>
      </c>
      <c r="AA1075" s="163">
        <f t="shared" si="49"/>
        <v>0</v>
      </c>
      <c r="AB1075" s="431">
        <f>(3.14/4)*(Trees[[#This Row],[Diam]]/100)^2</f>
        <v>0</v>
      </c>
      <c r="AC1075" s="164">
        <f>Trees[[#This Row],[Volumen]]</f>
        <v>0</v>
      </c>
      <c r="AD1075" s="165" t="str">
        <f t="shared" si="50"/>
        <v>D</v>
      </c>
      <c r="AE1075" s="166">
        <f>Industrias!S1078</f>
        <v>0</v>
      </c>
      <c r="AF1075" s="167" cm="1">
        <f t="array" ref="AF1075">NoteEcolo(U1075)</f>
        <v>0</v>
      </c>
      <c r="AG1075" s="167">
        <f>PI()*(Trees[[#This Row],[Diam]]/2)^2</f>
        <v>0</v>
      </c>
      <c r="AH1075" s="167">
        <f>IF(ISNA(IF(VLOOKUP(Trees[[#This Row],[Arbol]],Equipos!C:F, 2, FALSE)="Cortar",1,0)),0, IF(VLOOKUP(Trees[[#This Row],[Arbol]],Equipos!C:F, 2, FALSE)="Cortar",1,0))</f>
        <v>0</v>
      </c>
      <c r="AI1075" s="167">
        <f t="array" aca="1" ref="AI1075" ca="1">SUM(1*(NumCoupes=B1075))</f>
        <v>2</v>
      </c>
    </row>
    <row r="1076" spans="2:35">
      <c r="B1076" s="154"/>
      <c r="C1076" s="155"/>
      <c r="D1076" s="156"/>
      <c r="E1076" s="157"/>
      <c r="F1076" s="158"/>
      <c r="G1076" s="159"/>
      <c r="H1076" s="154"/>
      <c r="I1076" s="155"/>
      <c r="J1076" s="156"/>
      <c r="K1076" s="156"/>
      <c r="L1076" s="154"/>
      <c r="M1076" s="154"/>
      <c r="N1076" s="154"/>
      <c r="O1076" s="155"/>
      <c r="P1076" s="160"/>
      <c r="Q1076" s="154"/>
      <c r="R1076" s="154"/>
      <c r="S1076" s="154"/>
      <c r="T1076" s="158"/>
      <c r="U1076" s="159"/>
      <c r="V1076" s="161"/>
      <c r="W1076" s="161"/>
      <c r="X1076" s="161"/>
      <c r="Y1076" s="161"/>
      <c r="Z1076" s="162">
        <f t="shared" si="48"/>
        <v>0</v>
      </c>
      <c r="AA1076" s="163">
        <f t="shared" si="49"/>
        <v>0</v>
      </c>
      <c r="AB1076" s="431">
        <f>(3.14/4)*(Trees[[#This Row],[Diam]]/100)^2</f>
        <v>0</v>
      </c>
      <c r="AC1076" s="164">
        <f>Trees[[#This Row],[Volumen]]</f>
        <v>0</v>
      </c>
      <c r="AD1076" s="165" t="str">
        <f t="shared" si="50"/>
        <v>D</v>
      </c>
      <c r="AE1076" s="166">
        <f>Industrias!S1079</f>
        <v>0</v>
      </c>
      <c r="AF1076" s="167" cm="1">
        <f t="array" ref="AF1076">NoteEcolo(U1076)</f>
        <v>0</v>
      </c>
      <c r="AG1076" s="167">
        <f>PI()*(Trees[[#This Row],[Diam]]/2)^2</f>
        <v>0</v>
      </c>
      <c r="AH1076" s="167">
        <f>IF(ISNA(IF(VLOOKUP(Trees[[#This Row],[Arbol]],Equipos!C:F, 2, FALSE)="Cortar",1,0)),0, IF(VLOOKUP(Trees[[#This Row],[Arbol]],Equipos!C:F, 2, FALSE)="Cortar",1,0))</f>
        <v>0</v>
      </c>
      <c r="AI1076" s="167">
        <f t="array" aca="1" ref="AI1076" ca="1">SUM(1*(NumCoupes=B1076))</f>
        <v>2</v>
      </c>
    </row>
    <row r="1077" spans="2:35">
      <c r="B1077" s="154"/>
      <c r="C1077" s="155"/>
      <c r="D1077" s="156"/>
      <c r="E1077" s="157"/>
      <c r="F1077" s="158"/>
      <c r="G1077" s="159"/>
      <c r="H1077" s="154"/>
      <c r="I1077" s="155"/>
      <c r="J1077" s="156"/>
      <c r="K1077" s="156"/>
      <c r="L1077" s="154"/>
      <c r="M1077" s="154"/>
      <c r="N1077" s="154"/>
      <c r="O1077" s="155"/>
      <c r="P1077" s="160"/>
      <c r="Q1077" s="154"/>
      <c r="R1077" s="154"/>
      <c r="S1077" s="154"/>
      <c r="T1077" s="158"/>
      <c r="U1077" s="159"/>
      <c r="V1077" s="161"/>
      <c r="W1077" s="161"/>
      <c r="X1077" s="161"/>
      <c r="Y1077" s="161"/>
      <c r="Z1077" s="162">
        <f t="shared" si="48"/>
        <v>0</v>
      </c>
      <c r="AA1077" s="163">
        <f t="shared" si="49"/>
        <v>0</v>
      </c>
      <c r="AB1077" s="431">
        <f>(3.14/4)*(Trees[[#This Row],[Diam]]/100)^2</f>
        <v>0</v>
      </c>
      <c r="AC1077" s="164">
        <f>Trees[[#This Row],[Volumen]]</f>
        <v>0</v>
      </c>
      <c r="AD1077" s="165" t="str">
        <f t="shared" si="50"/>
        <v>D</v>
      </c>
      <c r="AE1077" s="166">
        <f>Industrias!S1080</f>
        <v>0</v>
      </c>
      <c r="AF1077" s="167" cm="1">
        <f t="array" ref="AF1077">NoteEcolo(U1077)</f>
        <v>0</v>
      </c>
      <c r="AG1077" s="167">
        <f>PI()*(Trees[[#This Row],[Diam]]/2)^2</f>
        <v>0</v>
      </c>
      <c r="AH1077" s="167">
        <f>IF(ISNA(IF(VLOOKUP(Trees[[#This Row],[Arbol]],Equipos!C:F, 2, FALSE)="Cortar",1,0)),0, IF(VLOOKUP(Trees[[#This Row],[Arbol]],Equipos!C:F, 2, FALSE)="Cortar",1,0))</f>
        <v>0</v>
      </c>
      <c r="AI1077" s="167">
        <f t="array" aca="1" ref="AI1077" ca="1">SUM(1*(NumCoupes=B1077))</f>
        <v>2</v>
      </c>
    </row>
    <row r="1078" spans="2:35">
      <c r="B1078" s="154"/>
      <c r="C1078" s="155"/>
      <c r="D1078" s="156"/>
      <c r="E1078" s="157"/>
      <c r="F1078" s="158"/>
      <c r="G1078" s="159"/>
      <c r="H1078" s="154"/>
      <c r="I1078" s="155"/>
      <c r="J1078" s="156"/>
      <c r="K1078" s="156"/>
      <c r="L1078" s="154"/>
      <c r="M1078" s="154"/>
      <c r="N1078" s="154"/>
      <c r="O1078" s="155"/>
      <c r="P1078" s="160"/>
      <c r="Q1078" s="154"/>
      <c r="R1078" s="154"/>
      <c r="S1078" s="154"/>
      <c r="T1078" s="158"/>
      <c r="U1078" s="159"/>
      <c r="V1078" s="161"/>
      <c r="W1078" s="161"/>
      <c r="X1078" s="161"/>
      <c r="Y1078" s="161"/>
      <c r="Z1078" s="162">
        <f t="shared" si="48"/>
        <v>0</v>
      </c>
      <c r="AA1078" s="163">
        <f t="shared" si="49"/>
        <v>0</v>
      </c>
      <c r="AB1078" s="431">
        <f>(3.14/4)*(Trees[[#This Row],[Diam]]/100)^2</f>
        <v>0</v>
      </c>
      <c r="AC1078" s="164">
        <f>Trees[[#This Row],[Volumen]]</f>
        <v>0</v>
      </c>
      <c r="AD1078" s="165" t="str">
        <f t="shared" si="50"/>
        <v>D</v>
      </c>
      <c r="AE1078" s="166">
        <f>Industrias!S1081</f>
        <v>0</v>
      </c>
      <c r="AF1078" s="167" cm="1">
        <f t="array" ref="AF1078">NoteEcolo(U1078)</f>
        <v>0</v>
      </c>
      <c r="AG1078" s="167">
        <f>PI()*(Trees[[#This Row],[Diam]]/2)^2</f>
        <v>0</v>
      </c>
      <c r="AH1078" s="167">
        <f>IF(ISNA(IF(VLOOKUP(Trees[[#This Row],[Arbol]],Equipos!C:F, 2, FALSE)="Cortar",1,0)),0, IF(VLOOKUP(Trees[[#This Row],[Arbol]],Equipos!C:F, 2, FALSE)="Cortar",1,0))</f>
        <v>0</v>
      </c>
      <c r="AI1078" s="167">
        <f t="array" aca="1" ref="AI1078" ca="1">SUM(1*(NumCoupes=B1078))</f>
        <v>2</v>
      </c>
    </row>
    <row r="1079" spans="2:35">
      <c r="B1079" s="154"/>
      <c r="C1079" s="155"/>
      <c r="D1079" s="156"/>
      <c r="E1079" s="157"/>
      <c r="F1079" s="158"/>
      <c r="G1079" s="159"/>
      <c r="H1079" s="154"/>
      <c r="I1079" s="155"/>
      <c r="J1079" s="156"/>
      <c r="K1079" s="156"/>
      <c r="L1079" s="154"/>
      <c r="M1079" s="154"/>
      <c r="N1079" s="154"/>
      <c r="O1079" s="155"/>
      <c r="P1079" s="160"/>
      <c r="Q1079" s="154"/>
      <c r="R1079" s="154"/>
      <c r="S1079" s="154"/>
      <c r="T1079" s="158"/>
      <c r="U1079" s="159"/>
      <c r="V1079" s="161"/>
      <c r="W1079" s="161"/>
      <c r="X1079" s="161"/>
      <c r="Y1079" s="161"/>
      <c r="Z1079" s="162">
        <f t="shared" si="48"/>
        <v>0</v>
      </c>
      <c r="AA1079" s="163">
        <f t="shared" si="49"/>
        <v>0</v>
      </c>
      <c r="AB1079" s="431">
        <f>(3.14/4)*(Trees[[#This Row],[Diam]]/100)^2</f>
        <v>0</v>
      </c>
      <c r="AC1079" s="164">
        <f>Trees[[#This Row],[Volumen]]</f>
        <v>0</v>
      </c>
      <c r="AD1079" s="165" t="str">
        <f t="shared" si="50"/>
        <v>D</v>
      </c>
      <c r="AE1079" s="166">
        <f>Industrias!S1082</f>
        <v>0</v>
      </c>
      <c r="AF1079" s="167" cm="1">
        <f t="array" ref="AF1079">NoteEcolo(U1079)</f>
        <v>0</v>
      </c>
      <c r="AG1079" s="167">
        <f>PI()*(Trees[[#This Row],[Diam]]/2)^2</f>
        <v>0</v>
      </c>
      <c r="AH1079" s="167">
        <f>IF(ISNA(IF(VLOOKUP(Trees[[#This Row],[Arbol]],Equipos!C:F, 2, FALSE)="Cortar",1,0)),0, IF(VLOOKUP(Trees[[#This Row],[Arbol]],Equipos!C:F, 2, FALSE)="Cortar",1,0))</f>
        <v>0</v>
      </c>
      <c r="AI1079" s="167">
        <f t="array" aca="1" ref="AI1079" ca="1">SUM(1*(NumCoupes=B1079))</f>
        <v>2</v>
      </c>
    </row>
    <row r="1080" spans="2:35">
      <c r="B1080" s="154"/>
      <c r="C1080" s="155"/>
      <c r="D1080" s="156"/>
      <c r="E1080" s="157"/>
      <c r="F1080" s="158"/>
      <c r="G1080" s="159"/>
      <c r="H1080" s="154"/>
      <c r="I1080" s="155"/>
      <c r="J1080" s="156"/>
      <c r="K1080" s="156"/>
      <c r="L1080" s="154"/>
      <c r="M1080" s="154"/>
      <c r="N1080" s="154"/>
      <c r="O1080" s="155"/>
      <c r="P1080" s="160"/>
      <c r="Q1080" s="154"/>
      <c r="R1080" s="154"/>
      <c r="S1080" s="154"/>
      <c r="T1080" s="158"/>
      <c r="U1080" s="159"/>
      <c r="V1080" s="161"/>
      <c r="W1080" s="161"/>
      <c r="X1080" s="161"/>
      <c r="Y1080" s="161"/>
      <c r="Z1080" s="162">
        <f t="shared" si="48"/>
        <v>0</v>
      </c>
      <c r="AA1080" s="163">
        <f t="shared" si="49"/>
        <v>0</v>
      </c>
      <c r="AB1080" s="431">
        <f>(3.14/4)*(Trees[[#This Row],[Diam]]/100)^2</f>
        <v>0</v>
      </c>
      <c r="AC1080" s="164">
        <f>Trees[[#This Row],[Volumen]]</f>
        <v>0</v>
      </c>
      <c r="AD1080" s="165" t="str">
        <f t="shared" si="50"/>
        <v>D</v>
      </c>
      <c r="AE1080" s="166">
        <f>Industrias!S1083</f>
        <v>0</v>
      </c>
      <c r="AF1080" s="167" cm="1">
        <f t="array" ref="AF1080">NoteEcolo(U1080)</f>
        <v>0</v>
      </c>
      <c r="AG1080" s="167">
        <f>PI()*(Trees[[#This Row],[Diam]]/2)^2</f>
        <v>0</v>
      </c>
      <c r="AH1080" s="167">
        <f>IF(ISNA(IF(VLOOKUP(Trees[[#This Row],[Arbol]],Equipos!C:F, 2, FALSE)="Cortar",1,0)),0, IF(VLOOKUP(Trees[[#This Row],[Arbol]],Equipos!C:F, 2, FALSE)="Cortar",1,0))</f>
        <v>0</v>
      </c>
      <c r="AI1080" s="167">
        <f t="array" aca="1" ref="AI1080" ca="1">SUM(1*(NumCoupes=B1080))</f>
        <v>2</v>
      </c>
    </row>
    <row r="1081" spans="2:35">
      <c r="B1081" s="154"/>
      <c r="C1081" s="155"/>
      <c r="D1081" s="156"/>
      <c r="E1081" s="157"/>
      <c r="F1081" s="158"/>
      <c r="G1081" s="159"/>
      <c r="H1081" s="154"/>
      <c r="I1081" s="155"/>
      <c r="J1081" s="156"/>
      <c r="K1081" s="156"/>
      <c r="L1081" s="154"/>
      <c r="M1081" s="154"/>
      <c r="N1081" s="154"/>
      <c r="O1081" s="155"/>
      <c r="P1081" s="160"/>
      <c r="Q1081" s="154"/>
      <c r="R1081" s="154"/>
      <c r="S1081" s="154"/>
      <c r="T1081" s="158"/>
      <c r="U1081" s="159"/>
      <c r="V1081" s="161"/>
      <c r="W1081" s="161"/>
      <c r="X1081" s="161"/>
      <c r="Y1081" s="161"/>
      <c r="Z1081" s="162">
        <f t="shared" si="48"/>
        <v>0</v>
      </c>
      <c r="AA1081" s="163">
        <f t="shared" si="49"/>
        <v>0</v>
      </c>
      <c r="AB1081" s="431">
        <f>(3.14/4)*(Trees[[#This Row],[Diam]]/100)^2</f>
        <v>0</v>
      </c>
      <c r="AC1081" s="164">
        <f>Trees[[#This Row],[Volumen]]</f>
        <v>0</v>
      </c>
      <c r="AD1081" s="165" t="str">
        <f t="shared" si="50"/>
        <v>D</v>
      </c>
      <c r="AE1081" s="166">
        <f>Industrias!S1084</f>
        <v>0</v>
      </c>
      <c r="AF1081" s="167" cm="1">
        <f t="array" ref="AF1081">NoteEcolo(U1081)</f>
        <v>0</v>
      </c>
      <c r="AG1081" s="167">
        <f>PI()*(Trees[[#This Row],[Diam]]/2)^2</f>
        <v>0</v>
      </c>
      <c r="AH1081" s="167">
        <f>IF(ISNA(IF(VLOOKUP(Trees[[#This Row],[Arbol]],Equipos!C:F, 2, FALSE)="Cortar",1,0)),0, IF(VLOOKUP(Trees[[#This Row],[Arbol]],Equipos!C:F, 2, FALSE)="Cortar",1,0))</f>
        <v>0</v>
      </c>
      <c r="AI1081" s="167">
        <f t="array" aca="1" ref="AI1081" ca="1">SUM(1*(NumCoupes=B1081))</f>
        <v>2</v>
      </c>
    </row>
    <row r="1082" spans="2:35">
      <c r="B1082" s="154"/>
      <c r="C1082" s="155"/>
      <c r="D1082" s="156"/>
      <c r="E1082" s="157"/>
      <c r="F1082" s="158"/>
      <c r="G1082" s="159"/>
      <c r="H1082" s="154"/>
      <c r="I1082" s="155"/>
      <c r="J1082" s="156"/>
      <c r="K1082" s="156"/>
      <c r="L1082" s="154"/>
      <c r="M1082" s="154"/>
      <c r="N1082" s="154"/>
      <c r="O1082" s="155"/>
      <c r="P1082" s="160"/>
      <c r="Q1082" s="154"/>
      <c r="R1082" s="154"/>
      <c r="S1082" s="154"/>
      <c r="T1082" s="158"/>
      <c r="U1082" s="159"/>
      <c r="V1082" s="161"/>
      <c r="W1082" s="161"/>
      <c r="X1082" s="161"/>
      <c r="Y1082" s="161"/>
      <c r="Z1082" s="162">
        <f t="shared" si="48"/>
        <v>0</v>
      </c>
      <c r="AA1082" s="163">
        <f t="shared" si="49"/>
        <v>0</v>
      </c>
      <c r="AB1082" s="431">
        <f>(3.14/4)*(Trees[[#This Row],[Diam]]/100)^2</f>
        <v>0</v>
      </c>
      <c r="AC1082" s="164">
        <f>Trees[[#This Row],[Volumen]]</f>
        <v>0</v>
      </c>
      <c r="AD1082" s="165" t="str">
        <f t="shared" si="50"/>
        <v>D</v>
      </c>
      <c r="AE1082" s="166">
        <f>Industrias!S1085</f>
        <v>0</v>
      </c>
      <c r="AF1082" s="167" cm="1">
        <f t="array" ref="AF1082">NoteEcolo(U1082)</f>
        <v>0</v>
      </c>
      <c r="AG1082" s="167">
        <f>PI()*(Trees[[#This Row],[Diam]]/2)^2</f>
        <v>0</v>
      </c>
      <c r="AH1082" s="167">
        <f>IF(ISNA(IF(VLOOKUP(Trees[[#This Row],[Arbol]],Equipos!C:F, 2, FALSE)="Cortar",1,0)),0, IF(VLOOKUP(Trees[[#This Row],[Arbol]],Equipos!C:F, 2, FALSE)="Cortar",1,0))</f>
        <v>0</v>
      </c>
      <c r="AI1082" s="167">
        <f t="array" aca="1" ref="AI1082" ca="1">SUM(1*(NumCoupes=B1082))</f>
        <v>2</v>
      </c>
    </row>
    <row r="1083" spans="2:35">
      <c r="B1083" s="154"/>
      <c r="C1083" s="155"/>
      <c r="D1083" s="156"/>
      <c r="E1083" s="157"/>
      <c r="F1083" s="158"/>
      <c r="G1083" s="159"/>
      <c r="H1083" s="154"/>
      <c r="I1083" s="155"/>
      <c r="J1083" s="156"/>
      <c r="K1083" s="156"/>
      <c r="L1083" s="154"/>
      <c r="M1083" s="154"/>
      <c r="N1083" s="154"/>
      <c r="O1083" s="155"/>
      <c r="P1083" s="160"/>
      <c r="Q1083" s="154"/>
      <c r="R1083" s="154"/>
      <c r="S1083" s="154"/>
      <c r="T1083" s="158"/>
      <c r="U1083" s="159"/>
      <c r="V1083" s="161"/>
      <c r="W1083" s="161"/>
      <c r="X1083" s="161"/>
      <c r="Y1083" s="161"/>
      <c r="Z1083" s="162">
        <f t="shared" si="48"/>
        <v>0</v>
      </c>
      <c r="AA1083" s="163">
        <f t="shared" si="49"/>
        <v>0</v>
      </c>
      <c r="AB1083" s="431">
        <f>(3.14/4)*(Trees[[#This Row],[Diam]]/100)^2</f>
        <v>0</v>
      </c>
      <c r="AC1083" s="164">
        <f>Trees[[#This Row],[Volumen]]</f>
        <v>0</v>
      </c>
      <c r="AD1083" s="165" t="str">
        <f t="shared" si="50"/>
        <v>D</v>
      </c>
      <c r="AE1083" s="166">
        <f>Industrias!S1086</f>
        <v>0</v>
      </c>
      <c r="AF1083" s="167" cm="1">
        <f t="array" ref="AF1083">NoteEcolo(U1083)</f>
        <v>0</v>
      </c>
      <c r="AG1083" s="167">
        <f>PI()*(Trees[[#This Row],[Diam]]/2)^2</f>
        <v>0</v>
      </c>
      <c r="AH1083" s="167">
        <f>IF(ISNA(IF(VLOOKUP(Trees[[#This Row],[Arbol]],Equipos!C:F, 2, FALSE)="Cortar",1,0)),0, IF(VLOOKUP(Trees[[#This Row],[Arbol]],Equipos!C:F, 2, FALSE)="Cortar",1,0))</f>
        <v>0</v>
      </c>
      <c r="AI1083" s="167">
        <f t="array" aca="1" ref="AI1083" ca="1">SUM(1*(NumCoupes=B1083))</f>
        <v>2</v>
      </c>
    </row>
    <row r="1084" spans="2:35">
      <c r="B1084" s="154"/>
      <c r="C1084" s="155"/>
      <c r="D1084" s="156"/>
      <c r="E1084" s="157"/>
      <c r="F1084" s="158"/>
      <c r="G1084" s="159"/>
      <c r="H1084" s="154"/>
      <c r="I1084" s="155"/>
      <c r="J1084" s="156"/>
      <c r="K1084" s="156"/>
      <c r="L1084" s="154"/>
      <c r="M1084" s="154"/>
      <c r="N1084" s="154"/>
      <c r="O1084" s="155"/>
      <c r="P1084" s="160"/>
      <c r="Q1084" s="154"/>
      <c r="R1084" s="154"/>
      <c r="S1084" s="154"/>
      <c r="T1084" s="158"/>
      <c r="U1084" s="159"/>
      <c r="V1084" s="161"/>
      <c r="W1084" s="161"/>
      <c r="X1084" s="161"/>
      <c r="Y1084" s="161"/>
      <c r="Z1084" s="162">
        <f t="shared" si="48"/>
        <v>0</v>
      </c>
      <c r="AA1084" s="163">
        <f t="shared" si="49"/>
        <v>0</v>
      </c>
      <c r="AB1084" s="431">
        <f>(3.14/4)*(Trees[[#This Row],[Diam]]/100)^2</f>
        <v>0</v>
      </c>
      <c r="AC1084" s="164">
        <f>Trees[[#This Row],[Volumen]]</f>
        <v>0</v>
      </c>
      <c r="AD1084" s="165" t="str">
        <f t="shared" si="50"/>
        <v>D</v>
      </c>
      <c r="AE1084" s="166">
        <f>Industrias!S1087</f>
        <v>0</v>
      </c>
      <c r="AF1084" s="167" cm="1">
        <f t="array" ref="AF1084">NoteEcolo(U1084)</f>
        <v>0</v>
      </c>
      <c r="AG1084" s="167">
        <f>PI()*(Trees[[#This Row],[Diam]]/2)^2</f>
        <v>0</v>
      </c>
      <c r="AH1084" s="167">
        <f>IF(ISNA(IF(VLOOKUP(Trees[[#This Row],[Arbol]],Equipos!C:F, 2, FALSE)="Cortar",1,0)),0, IF(VLOOKUP(Trees[[#This Row],[Arbol]],Equipos!C:F, 2, FALSE)="Cortar",1,0))</f>
        <v>0</v>
      </c>
      <c r="AI1084" s="167">
        <f t="array" aca="1" ref="AI1084" ca="1">SUM(1*(NumCoupes=B1084))</f>
        <v>2</v>
      </c>
    </row>
    <row r="1085" spans="2:35">
      <c r="B1085" s="154"/>
      <c r="C1085" s="155"/>
      <c r="D1085" s="156"/>
      <c r="E1085" s="157"/>
      <c r="F1085" s="158"/>
      <c r="G1085" s="159"/>
      <c r="H1085" s="154"/>
      <c r="I1085" s="155"/>
      <c r="J1085" s="156"/>
      <c r="K1085" s="156"/>
      <c r="L1085" s="154"/>
      <c r="M1085" s="154"/>
      <c r="N1085" s="154"/>
      <c r="O1085" s="155"/>
      <c r="P1085" s="160"/>
      <c r="Q1085" s="154"/>
      <c r="R1085" s="154"/>
      <c r="S1085" s="154"/>
      <c r="T1085" s="158"/>
      <c r="U1085" s="159"/>
      <c r="V1085" s="161"/>
      <c r="W1085" s="161"/>
      <c r="X1085" s="161"/>
      <c r="Y1085" s="161"/>
      <c r="Z1085" s="162">
        <f t="shared" si="48"/>
        <v>0</v>
      </c>
      <c r="AA1085" s="163">
        <f t="shared" si="49"/>
        <v>0</v>
      </c>
      <c r="AB1085" s="431">
        <f>(3.14/4)*(Trees[[#This Row],[Diam]]/100)^2</f>
        <v>0</v>
      </c>
      <c r="AC1085" s="164">
        <f>Trees[[#This Row],[Volumen]]</f>
        <v>0</v>
      </c>
      <c r="AD1085" s="165" t="str">
        <f t="shared" si="50"/>
        <v>D</v>
      </c>
      <c r="AE1085" s="166">
        <f>Industrias!S1088</f>
        <v>0</v>
      </c>
      <c r="AF1085" s="167" cm="1">
        <f t="array" ref="AF1085">NoteEcolo(U1085)</f>
        <v>0</v>
      </c>
      <c r="AG1085" s="167">
        <f>PI()*(Trees[[#This Row],[Diam]]/2)^2</f>
        <v>0</v>
      </c>
      <c r="AH1085" s="167">
        <f>IF(ISNA(IF(VLOOKUP(Trees[[#This Row],[Arbol]],Equipos!C:F, 2, FALSE)="Cortar",1,0)),0, IF(VLOOKUP(Trees[[#This Row],[Arbol]],Equipos!C:F, 2, FALSE)="Cortar",1,0))</f>
        <v>0</v>
      </c>
      <c r="AI1085" s="167">
        <f t="array" aca="1" ref="AI1085" ca="1">SUM(1*(NumCoupes=B1085))</f>
        <v>2</v>
      </c>
    </row>
    <row r="1086" spans="2:35">
      <c r="B1086" s="154"/>
      <c r="C1086" s="155"/>
      <c r="D1086" s="156"/>
      <c r="E1086" s="157"/>
      <c r="F1086" s="158"/>
      <c r="G1086" s="159"/>
      <c r="H1086" s="154"/>
      <c r="I1086" s="155"/>
      <c r="J1086" s="156"/>
      <c r="K1086" s="156"/>
      <c r="L1086" s="154"/>
      <c r="M1086" s="154"/>
      <c r="N1086" s="154"/>
      <c r="O1086" s="155"/>
      <c r="P1086" s="160"/>
      <c r="Q1086" s="154"/>
      <c r="R1086" s="154"/>
      <c r="S1086" s="154"/>
      <c r="T1086" s="158"/>
      <c r="U1086" s="159"/>
      <c r="V1086" s="161"/>
      <c r="W1086" s="161"/>
      <c r="X1086" s="161"/>
      <c r="Y1086" s="161"/>
      <c r="Z1086" s="162">
        <f t="shared" si="48"/>
        <v>0</v>
      </c>
      <c r="AA1086" s="163">
        <f t="shared" si="49"/>
        <v>0</v>
      </c>
      <c r="AB1086" s="431">
        <f>(3.14/4)*(Trees[[#This Row],[Diam]]/100)^2</f>
        <v>0</v>
      </c>
      <c r="AC1086" s="164">
        <f>Trees[[#This Row],[Volumen]]</f>
        <v>0</v>
      </c>
      <c r="AD1086" s="165" t="str">
        <f t="shared" si="50"/>
        <v>D</v>
      </c>
      <c r="AE1086" s="166">
        <f>Industrias!S1089</f>
        <v>0</v>
      </c>
      <c r="AF1086" s="167" cm="1">
        <f t="array" ref="AF1086">NoteEcolo(U1086)</f>
        <v>0</v>
      </c>
      <c r="AG1086" s="167">
        <f>PI()*(Trees[[#This Row],[Diam]]/2)^2</f>
        <v>0</v>
      </c>
      <c r="AH1086" s="167">
        <f>IF(ISNA(IF(VLOOKUP(Trees[[#This Row],[Arbol]],Equipos!C:F, 2, FALSE)="Cortar",1,0)),0, IF(VLOOKUP(Trees[[#This Row],[Arbol]],Equipos!C:F, 2, FALSE)="Cortar",1,0))</f>
        <v>0</v>
      </c>
      <c r="AI1086" s="167">
        <f t="array" aca="1" ref="AI1086" ca="1">SUM(1*(NumCoupes=B1086))</f>
        <v>2</v>
      </c>
    </row>
    <row r="1087" spans="2:35">
      <c r="B1087" s="154"/>
      <c r="C1087" s="155"/>
      <c r="D1087" s="156"/>
      <c r="E1087" s="157"/>
      <c r="F1087" s="158"/>
      <c r="G1087" s="159"/>
      <c r="H1087" s="154"/>
      <c r="I1087" s="155"/>
      <c r="J1087" s="156"/>
      <c r="K1087" s="156"/>
      <c r="L1087" s="154"/>
      <c r="M1087" s="154"/>
      <c r="N1087" s="154"/>
      <c r="O1087" s="155"/>
      <c r="P1087" s="160"/>
      <c r="Q1087" s="154"/>
      <c r="R1087" s="154"/>
      <c r="S1087" s="154"/>
      <c r="T1087" s="158"/>
      <c r="U1087" s="159"/>
      <c r="V1087" s="161"/>
      <c r="W1087" s="161"/>
      <c r="X1087" s="161"/>
      <c r="Y1087" s="161"/>
      <c r="Z1087" s="162">
        <f t="shared" si="48"/>
        <v>0</v>
      </c>
      <c r="AA1087" s="163">
        <f t="shared" si="49"/>
        <v>0</v>
      </c>
      <c r="AB1087" s="431">
        <f>(3.14/4)*(Trees[[#This Row],[Diam]]/100)^2</f>
        <v>0</v>
      </c>
      <c r="AC1087" s="164">
        <f>Trees[[#This Row],[Volumen]]</f>
        <v>0</v>
      </c>
      <c r="AD1087" s="165" t="str">
        <f t="shared" si="50"/>
        <v>D</v>
      </c>
      <c r="AE1087" s="166">
        <f>Industrias!S1090</f>
        <v>0</v>
      </c>
      <c r="AF1087" s="167" cm="1">
        <f t="array" ref="AF1087">NoteEcolo(U1087)</f>
        <v>0</v>
      </c>
      <c r="AG1087" s="167">
        <f>PI()*(Trees[[#This Row],[Diam]]/2)^2</f>
        <v>0</v>
      </c>
      <c r="AH1087" s="167">
        <f>IF(ISNA(IF(VLOOKUP(Trees[[#This Row],[Arbol]],Equipos!C:F, 2, FALSE)="Cortar",1,0)),0, IF(VLOOKUP(Trees[[#This Row],[Arbol]],Equipos!C:F, 2, FALSE)="Cortar",1,0))</f>
        <v>0</v>
      </c>
      <c r="AI1087" s="167">
        <f t="array" aca="1" ref="AI1087" ca="1">SUM(1*(NumCoupes=B1087))</f>
        <v>2</v>
      </c>
    </row>
    <row r="1088" spans="2:35">
      <c r="B1088" s="154"/>
      <c r="C1088" s="155"/>
      <c r="D1088" s="156"/>
      <c r="E1088" s="157"/>
      <c r="F1088" s="158"/>
      <c r="G1088" s="159"/>
      <c r="H1088" s="154"/>
      <c r="I1088" s="155"/>
      <c r="J1088" s="156"/>
      <c r="K1088" s="156"/>
      <c r="L1088" s="154"/>
      <c r="M1088" s="154"/>
      <c r="N1088" s="154"/>
      <c r="O1088" s="155"/>
      <c r="P1088" s="160"/>
      <c r="Q1088" s="154"/>
      <c r="R1088" s="154"/>
      <c r="S1088" s="154"/>
      <c r="T1088" s="158"/>
      <c r="U1088" s="159"/>
      <c r="V1088" s="161"/>
      <c r="W1088" s="161"/>
      <c r="X1088" s="161"/>
      <c r="Y1088" s="161"/>
      <c r="Z1088" s="162">
        <f t="shared" si="48"/>
        <v>0</v>
      </c>
      <c r="AA1088" s="163">
        <f t="shared" si="49"/>
        <v>0</v>
      </c>
      <c r="AB1088" s="431">
        <f>(3.14/4)*(Trees[[#This Row],[Diam]]/100)^2</f>
        <v>0</v>
      </c>
      <c r="AC1088" s="164">
        <f>Trees[[#This Row],[Volumen]]</f>
        <v>0</v>
      </c>
      <c r="AD1088" s="165" t="str">
        <f t="shared" si="50"/>
        <v>D</v>
      </c>
      <c r="AE1088" s="166">
        <f>Industrias!S1091</f>
        <v>0</v>
      </c>
      <c r="AF1088" s="167" cm="1">
        <f t="array" ref="AF1088">NoteEcolo(U1088)</f>
        <v>0</v>
      </c>
      <c r="AG1088" s="167">
        <f>PI()*(Trees[[#This Row],[Diam]]/2)^2</f>
        <v>0</v>
      </c>
      <c r="AH1088" s="167">
        <f>IF(ISNA(IF(VLOOKUP(Trees[[#This Row],[Arbol]],Equipos!C:F, 2, FALSE)="Cortar",1,0)),0, IF(VLOOKUP(Trees[[#This Row],[Arbol]],Equipos!C:F, 2, FALSE)="Cortar",1,0))</f>
        <v>0</v>
      </c>
      <c r="AI1088" s="167">
        <f t="array" aca="1" ref="AI1088" ca="1">SUM(1*(NumCoupes=B1088))</f>
        <v>2</v>
      </c>
    </row>
    <row r="1089" spans="2:35">
      <c r="B1089" s="154"/>
      <c r="C1089" s="155"/>
      <c r="D1089" s="156"/>
      <c r="E1089" s="157"/>
      <c r="F1089" s="158"/>
      <c r="G1089" s="159"/>
      <c r="H1089" s="154"/>
      <c r="I1089" s="155"/>
      <c r="J1089" s="156"/>
      <c r="K1089" s="156"/>
      <c r="L1089" s="154"/>
      <c r="M1089" s="154"/>
      <c r="N1089" s="154"/>
      <c r="O1089" s="155"/>
      <c r="P1089" s="160"/>
      <c r="Q1089" s="154"/>
      <c r="R1089" s="154"/>
      <c r="S1089" s="154"/>
      <c r="T1089" s="158"/>
      <c r="U1089" s="159"/>
      <c r="V1089" s="161"/>
      <c r="W1089" s="161"/>
      <c r="X1089" s="161"/>
      <c r="Y1089" s="161"/>
      <c r="Z1089" s="162">
        <f t="shared" si="48"/>
        <v>0</v>
      </c>
      <c r="AA1089" s="163">
        <f t="shared" si="49"/>
        <v>0</v>
      </c>
      <c r="AB1089" s="431">
        <f>(3.14/4)*(Trees[[#This Row],[Diam]]/100)^2</f>
        <v>0</v>
      </c>
      <c r="AC1089" s="164">
        <f>Trees[[#This Row],[Volumen]]</f>
        <v>0</v>
      </c>
      <c r="AD1089" s="165" t="str">
        <f t="shared" si="50"/>
        <v>D</v>
      </c>
      <c r="AE1089" s="166">
        <f>Industrias!S1092</f>
        <v>0</v>
      </c>
      <c r="AF1089" s="167" cm="1">
        <f t="array" ref="AF1089">NoteEcolo(U1089)</f>
        <v>0</v>
      </c>
      <c r="AG1089" s="167">
        <f>PI()*(Trees[[#This Row],[Diam]]/2)^2</f>
        <v>0</v>
      </c>
      <c r="AH1089" s="167">
        <f>IF(ISNA(IF(VLOOKUP(Trees[[#This Row],[Arbol]],Equipos!C:F, 2, FALSE)="Cortar",1,0)),0, IF(VLOOKUP(Trees[[#This Row],[Arbol]],Equipos!C:F, 2, FALSE)="Cortar",1,0))</f>
        <v>0</v>
      </c>
      <c r="AI1089" s="167">
        <f t="array" aca="1" ref="AI1089" ca="1">SUM(1*(NumCoupes=B1089))</f>
        <v>2</v>
      </c>
    </row>
    <row r="1090" spans="2:35">
      <c r="B1090" s="154"/>
      <c r="C1090" s="155"/>
      <c r="D1090" s="156"/>
      <c r="E1090" s="157"/>
      <c r="F1090" s="158"/>
      <c r="G1090" s="159"/>
      <c r="H1090" s="154"/>
      <c r="I1090" s="155"/>
      <c r="J1090" s="156"/>
      <c r="K1090" s="156"/>
      <c r="L1090" s="154"/>
      <c r="M1090" s="154"/>
      <c r="N1090" s="154"/>
      <c r="O1090" s="155"/>
      <c r="P1090" s="160"/>
      <c r="Q1090" s="154"/>
      <c r="R1090" s="154"/>
      <c r="S1090" s="154"/>
      <c r="T1090" s="158"/>
      <c r="U1090" s="159"/>
      <c r="V1090" s="161"/>
      <c r="W1090" s="161"/>
      <c r="X1090" s="161"/>
      <c r="Y1090" s="161"/>
      <c r="Z1090" s="162">
        <f t="shared" ref="Z1090:Z1153" si="51">(H1090+I1090)/2</f>
        <v>0</v>
      </c>
      <c r="AA1090" s="163">
        <f t="shared" ref="AA1090:AA1153" si="52">INT(Z1090/5+0.5)*5</f>
        <v>0</v>
      </c>
      <c r="AB1090" s="431">
        <f>(3.14/4)*(Trees[[#This Row],[Diam]]/100)^2</f>
        <v>0</v>
      </c>
      <c r="AC1090" s="164">
        <f>Trees[[#This Row],[Volumen]]</f>
        <v>0</v>
      </c>
      <c r="AD1090" s="165" t="str">
        <f t="shared" ref="AD1090:AD1153" si="53">IF(L1090&lt;&gt;0,"A",IF(M1090&lt;&gt;0,"B",IF(N1090&lt;&gt;0,"C","D")))</f>
        <v>D</v>
      </c>
      <c r="AE1090" s="166">
        <f>Industrias!S1093</f>
        <v>0</v>
      </c>
      <c r="AF1090" s="167" cm="1">
        <f t="array" ref="AF1090">NoteEcolo(U1090)</f>
        <v>0</v>
      </c>
      <c r="AG1090" s="167">
        <f>PI()*(Trees[[#This Row],[Diam]]/2)^2</f>
        <v>0</v>
      </c>
      <c r="AH1090" s="167">
        <f>IF(ISNA(IF(VLOOKUP(Trees[[#This Row],[Arbol]],Equipos!C:F, 2, FALSE)="Cortar",1,0)),0, IF(VLOOKUP(Trees[[#This Row],[Arbol]],Equipos!C:F, 2, FALSE)="Cortar",1,0))</f>
        <v>0</v>
      </c>
      <c r="AI1090" s="167">
        <f t="array" aca="1" ref="AI1090" ca="1">SUM(1*(NumCoupes=B1090))</f>
        <v>2</v>
      </c>
    </row>
    <row r="1091" spans="2:35">
      <c r="B1091" s="154"/>
      <c r="C1091" s="155"/>
      <c r="D1091" s="156"/>
      <c r="E1091" s="157"/>
      <c r="F1091" s="158"/>
      <c r="G1091" s="159"/>
      <c r="H1091" s="154"/>
      <c r="I1091" s="155"/>
      <c r="J1091" s="156"/>
      <c r="K1091" s="156"/>
      <c r="L1091" s="154"/>
      <c r="M1091" s="154"/>
      <c r="N1091" s="154"/>
      <c r="O1091" s="155"/>
      <c r="P1091" s="160"/>
      <c r="Q1091" s="154"/>
      <c r="R1091" s="154"/>
      <c r="S1091" s="154"/>
      <c r="T1091" s="158"/>
      <c r="U1091" s="159"/>
      <c r="V1091" s="161"/>
      <c r="W1091" s="161"/>
      <c r="X1091" s="161"/>
      <c r="Y1091" s="161"/>
      <c r="Z1091" s="162">
        <f t="shared" si="51"/>
        <v>0</v>
      </c>
      <c r="AA1091" s="163">
        <f t="shared" si="52"/>
        <v>0</v>
      </c>
      <c r="AB1091" s="431">
        <f>(3.14/4)*(Trees[[#This Row],[Diam]]/100)^2</f>
        <v>0</v>
      </c>
      <c r="AC1091" s="164">
        <f>Trees[[#This Row],[Volumen]]</f>
        <v>0</v>
      </c>
      <c r="AD1091" s="165" t="str">
        <f t="shared" si="53"/>
        <v>D</v>
      </c>
      <c r="AE1091" s="166">
        <f>Industrias!S1094</f>
        <v>0</v>
      </c>
      <c r="AF1091" s="167" cm="1">
        <f t="array" ref="AF1091">NoteEcolo(U1091)</f>
        <v>0</v>
      </c>
      <c r="AG1091" s="167">
        <f>PI()*(Trees[[#This Row],[Diam]]/2)^2</f>
        <v>0</v>
      </c>
      <c r="AH1091" s="167">
        <f>IF(ISNA(IF(VLOOKUP(Trees[[#This Row],[Arbol]],Equipos!C:F, 2, FALSE)="Cortar",1,0)),0, IF(VLOOKUP(Trees[[#This Row],[Arbol]],Equipos!C:F, 2, FALSE)="Cortar",1,0))</f>
        <v>0</v>
      </c>
      <c r="AI1091" s="167">
        <f t="array" aca="1" ref="AI1091" ca="1">SUM(1*(NumCoupes=B1091))</f>
        <v>2</v>
      </c>
    </row>
    <row r="1092" spans="2:35">
      <c r="B1092" s="154"/>
      <c r="C1092" s="155"/>
      <c r="D1092" s="156"/>
      <c r="E1092" s="157"/>
      <c r="F1092" s="158"/>
      <c r="G1092" s="159"/>
      <c r="H1092" s="154"/>
      <c r="I1092" s="155"/>
      <c r="J1092" s="156"/>
      <c r="K1092" s="156"/>
      <c r="L1092" s="154"/>
      <c r="M1092" s="154"/>
      <c r="N1092" s="154"/>
      <c r="O1092" s="155"/>
      <c r="P1092" s="160"/>
      <c r="Q1092" s="154"/>
      <c r="R1092" s="154"/>
      <c r="S1092" s="154"/>
      <c r="T1092" s="158"/>
      <c r="U1092" s="159"/>
      <c r="V1092" s="161"/>
      <c r="W1092" s="161"/>
      <c r="X1092" s="161"/>
      <c r="Y1092" s="161"/>
      <c r="Z1092" s="162">
        <f t="shared" si="51"/>
        <v>0</v>
      </c>
      <c r="AA1092" s="163">
        <f t="shared" si="52"/>
        <v>0</v>
      </c>
      <c r="AB1092" s="431">
        <f>(3.14/4)*(Trees[[#This Row],[Diam]]/100)^2</f>
        <v>0</v>
      </c>
      <c r="AC1092" s="164">
        <f>Trees[[#This Row],[Volumen]]</f>
        <v>0</v>
      </c>
      <c r="AD1092" s="165" t="str">
        <f t="shared" si="53"/>
        <v>D</v>
      </c>
      <c r="AE1092" s="166">
        <f>Industrias!S1095</f>
        <v>0</v>
      </c>
      <c r="AF1092" s="167" cm="1">
        <f t="array" ref="AF1092">NoteEcolo(U1092)</f>
        <v>0</v>
      </c>
      <c r="AG1092" s="167">
        <f>PI()*(Trees[[#This Row],[Diam]]/2)^2</f>
        <v>0</v>
      </c>
      <c r="AH1092" s="167">
        <f>IF(ISNA(IF(VLOOKUP(Trees[[#This Row],[Arbol]],Equipos!C:F, 2, FALSE)="Cortar",1,0)),0, IF(VLOOKUP(Trees[[#This Row],[Arbol]],Equipos!C:F, 2, FALSE)="Cortar",1,0))</f>
        <v>0</v>
      </c>
      <c r="AI1092" s="167">
        <f t="array" aca="1" ref="AI1092" ca="1">SUM(1*(NumCoupes=B1092))</f>
        <v>2</v>
      </c>
    </row>
    <row r="1093" spans="2:35">
      <c r="B1093" s="154"/>
      <c r="C1093" s="155"/>
      <c r="D1093" s="156"/>
      <c r="E1093" s="157"/>
      <c r="F1093" s="158"/>
      <c r="G1093" s="159"/>
      <c r="H1093" s="154"/>
      <c r="I1093" s="155"/>
      <c r="J1093" s="156"/>
      <c r="K1093" s="156"/>
      <c r="L1093" s="154"/>
      <c r="M1093" s="154"/>
      <c r="N1093" s="154"/>
      <c r="O1093" s="155"/>
      <c r="P1093" s="160"/>
      <c r="Q1093" s="154"/>
      <c r="R1093" s="154"/>
      <c r="S1093" s="154"/>
      <c r="T1093" s="158"/>
      <c r="U1093" s="159"/>
      <c r="V1093" s="161"/>
      <c r="W1093" s="161"/>
      <c r="X1093" s="161"/>
      <c r="Y1093" s="161"/>
      <c r="Z1093" s="162">
        <f t="shared" si="51"/>
        <v>0</v>
      </c>
      <c r="AA1093" s="163">
        <f t="shared" si="52"/>
        <v>0</v>
      </c>
      <c r="AB1093" s="431">
        <f>(3.14/4)*(Trees[[#This Row],[Diam]]/100)^2</f>
        <v>0</v>
      </c>
      <c r="AC1093" s="164">
        <f>Trees[[#This Row],[Volumen]]</f>
        <v>0</v>
      </c>
      <c r="AD1093" s="165" t="str">
        <f t="shared" si="53"/>
        <v>D</v>
      </c>
      <c r="AE1093" s="166">
        <f>Industrias!S1096</f>
        <v>0</v>
      </c>
      <c r="AF1093" s="167" cm="1">
        <f t="array" ref="AF1093">NoteEcolo(U1093)</f>
        <v>0</v>
      </c>
      <c r="AG1093" s="167">
        <f>PI()*(Trees[[#This Row],[Diam]]/2)^2</f>
        <v>0</v>
      </c>
      <c r="AH1093" s="167">
        <f>IF(ISNA(IF(VLOOKUP(Trees[[#This Row],[Arbol]],Equipos!C:F, 2, FALSE)="Cortar",1,0)),0, IF(VLOOKUP(Trees[[#This Row],[Arbol]],Equipos!C:F, 2, FALSE)="Cortar",1,0))</f>
        <v>0</v>
      </c>
      <c r="AI1093" s="167">
        <f t="array" aca="1" ref="AI1093" ca="1">SUM(1*(NumCoupes=B1093))</f>
        <v>2</v>
      </c>
    </row>
    <row r="1094" spans="2:35">
      <c r="B1094" s="154"/>
      <c r="C1094" s="155"/>
      <c r="D1094" s="156"/>
      <c r="E1094" s="157"/>
      <c r="F1094" s="158"/>
      <c r="G1094" s="159"/>
      <c r="H1094" s="154"/>
      <c r="I1094" s="155"/>
      <c r="J1094" s="156"/>
      <c r="K1094" s="156"/>
      <c r="L1094" s="154"/>
      <c r="M1094" s="154"/>
      <c r="N1094" s="154"/>
      <c r="O1094" s="155"/>
      <c r="P1094" s="160"/>
      <c r="Q1094" s="154"/>
      <c r="R1094" s="154"/>
      <c r="S1094" s="154"/>
      <c r="T1094" s="158"/>
      <c r="U1094" s="159"/>
      <c r="V1094" s="161"/>
      <c r="W1094" s="161"/>
      <c r="X1094" s="161"/>
      <c r="Y1094" s="161"/>
      <c r="Z1094" s="162">
        <f t="shared" si="51"/>
        <v>0</v>
      </c>
      <c r="AA1094" s="163">
        <f t="shared" si="52"/>
        <v>0</v>
      </c>
      <c r="AB1094" s="431">
        <f>(3.14/4)*(Trees[[#This Row],[Diam]]/100)^2</f>
        <v>0</v>
      </c>
      <c r="AC1094" s="164">
        <f>Trees[[#This Row],[Volumen]]</f>
        <v>0</v>
      </c>
      <c r="AD1094" s="165" t="str">
        <f t="shared" si="53"/>
        <v>D</v>
      </c>
      <c r="AE1094" s="166">
        <f>Industrias!S1097</f>
        <v>0</v>
      </c>
      <c r="AF1094" s="167" cm="1">
        <f t="array" ref="AF1094">NoteEcolo(U1094)</f>
        <v>0</v>
      </c>
      <c r="AG1094" s="167">
        <f>PI()*(Trees[[#This Row],[Diam]]/2)^2</f>
        <v>0</v>
      </c>
      <c r="AH1094" s="167">
        <f>IF(ISNA(IF(VLOOKUP(Trees[[#This Row],[Arbol]],Equipos!C:F, 2, FALSE)="Cortar",1,0)),0, IF(VLOOKUP(Trees[[#This Row],[Arbol]],Equipos!C:F, 2, FALSE)="Cortar",1,0))</f>
        <v>0</v>
      </c>
      <c r="AI1094" s="167">
        <f t="array" aca="1" ref="AI1094" ca="1">SUM(1*(NumCoupes=B1094))</f>
        <v>2</v>
      </c>
    </row>
    <row r="1095" spans="2:35">
      <c r="B1095" s="154"/>
      <c r="C1095" s="155"/>
      <c r="D1095" s="156"/>
      <c r="E1095" s="157"/>
      <c r="F1095" s="158"/>
      <c r="G1095" s="159"/>
      <c r="H1095" s="154"/>
      <c r="I1095" s="155"/>
      <c r="J1095" s="156"/>
      <c r="K1095" s="156"/>
      <c r="L1095" s="154"/>
      <c r="M1095" s="154"/>
      <c r="N1095" s="154"/>
      <c r="O1095" s="155"/>
      <c r="P1095" s="160"/>
      <c r="Q1095" s="154"/>
      <c r="R1095" s="154"/>
      <c r="S1095" s="154"/>
      <c r="T1095" s="158"/>
      <c r="U1095" s="159"/>
      <c r="V1095" s="161"/>
      <c r="W1095" s="161"/>
      <c r="X1095" s="161"/>
      <c r="Y1095" s="161"/>
      <c r="Z1095" s="162">
        <f t="shared" si="51"/>
        <v>0</v>
      </c>
      <c r="AA1095" s="163">
        <f t="shared" si="52"/>
        <v>0</v>
      </c>
      <c r="AB1095" s="431">
        <f>(3.14/4)*(Trees[[#This Row],[Diam]]/100)^2</f>
        <v>0</v>
      </c>
      <c r="AC1095" s="164">
        <f>Trees[[#This Row],[Volumen]]</f>
        <v>0</v>
      </c>
      <c r="AD1095" s="165" t="str">
        <f t="shared" si="53"/>
        <v>D</v>
      </c>
      <c r="AE1095" s="166">
        <f>Industrias!S1098</f>
        <v>0</v>
      </c>
      <c r="AF1095" s="167" cm="1">
        <f t="array" ref="AF1095">NoteEcolo(U1095)</f>
        <v>0</v>
      </c>
      <c r="AG1095" s="167">
        <f>PI()*(Trees[[#This Row],[Diam]]/2)^2</f>
        <v>0</v>
      </c>
      <c r="AH1095" s="167">
        <f>IF(ISNA(IF(VLOOKUP(Trees[[#This Row],[Arbol]],Equipos!C:F, 2, FALSE)="Cortar",1,0)),0, IF(VLOOKUP(Trees[[#This Row],[Arbol]],Equipos!C:F, 2, FALSE)="Cortar",1,0))</f>
        <v>0</v>
      </c>
      <c r="AI1095" s="167">
        <f t="array" aca="1" ref="AI1095" ca="1">SUM(1*(NumCoupes=B1095))</f>
        <v>2</v>
      </c>
    </row>
    <row r="1096" spans="2:35">
      <c r="B1096" s="154"/>
      <c r="C1096" s="155"/>
      <c r="D1096" s="156"/>
      <c r="E1096" s="157"/>
      <c r="F1096" s="158"/>
      <c r="G1096" s="159"/>
      <c r="H1096" s="154"/>
      <c r="I1096" s="155"/>
      <c r="J1096" s="156"/>
      <c r="K1096" s="156"/>
      <c r="L1096" s="154"/>
      <c r="M1096" s="154"/>
      <c r="N1096" s="154"/>
      <c r="O1096" s="155"/>
      <c r="P1096" s="160"/>
      <c r="Q1096" s="154"/>
      <c r="R1096" s="154"/>
      <c r="S1096" s="154"/>
      <c r="T1096" s="158"/>
      <c r="U1096" s="159"/>
      <c r="V1096" s="161"/>
      <c r="W1096" s="161"/>
      <c r="X1096" s="161"/>
      <c r="Y1096" s="161"/>
      <c r="Z1096" s="162">
        <f t="shared" si="51"/>
        <v>0</v>
      </c>
      <c r="AA1096" s="163">
        <f t="shared" si="52"/>
        <v>0</v>
      </c>
      <c r="AB1096" s="431">
        <f>(3.14/4)*(Trees[[#This Row],[Diam]]/100)^2</f>
        <v>0</v>
      </c>
      <c r="AC1096" s="164">
        <f>Trees[[#This Row],[Volumen]]</f>
        <v>0</v>
      </c>
      <c r="AD1096" s="165" t="str">
        <f t="shared" si="53"/>
        <v>D</v>
      </c>
      <c r="AE1096" s="166">
        <f>Industrias!S1099</f>
        <v>0</v>
      </c>
      <c r="AF1096" s="167" cm="1">
        <f t="array" ref="AF1096">NoteEcolo(U1096)</f>
        <v>0</v>
      </c>
      <c r="AG1096" s="167">
        <f>PI()*(Trees[[#This Row],[Diam]]/2)^2</f>
        <v>0</v>
      </c>
      <c r="AH1096" s="167">
        <f>IF(ISNA(IF(VLOOKUP(Trees[[#This Row],[Arbol]],Equipos!C:F, 2, FALSE)="Cortar",1,0)),0, IF(VLOOKUP(Trees[[#This Row],[Arbol]],Equipos!C:F, 2, FALSE)="Cortar",1,0))</f>
        <v>0</v>
      </c>
      <c r="AI1096" s="167">
        <f t="array" aca="1" ref="AI1096" ca="1">SUM(1*(NumCoupes=B1096))</f>
        <v>2</v>
      </c>
    </row>
    <row r="1097" spans="2:35">
      <c r="B1097" s="154"/>
      <c r="C1097" s="155"/>
      <c r="D1097" s="156"/>
      <c r="E1097" s="157"/>
      <c r="F1097" s="158"/>
      <c r="G1097" s="159"/>
      <c r="H1097" s="154"/>
      <c r="I1097" s="155"/>
      <c r="J1097" s="156"/>
      <c r="K1097" s="156"/>
      <c r="L1097" s="154"/>
      <c r="M1097" s="154"/>
      <c r="N1097" s="154"/>
      <c r="O1097" s="155"/>
      <c r="P1097" s="160"/>
      <c r="Q1097" s="154"/>
      <c r="R1097" s="154"/>
      <c r="S1097" s="154"/>
      <c r="T1097" s="158"/>
      <c r="U1097" s="159"/>
      <c r="V1097" s="161"/>
      <c r="W1097" s="161"/>
      <c r="X1097" s="161"/>
      <c r="Y1097" s="161"/>
      <c r="Z1097" s="162">
        <f t="shared" si="51"/>
        <v>0</v>
      </c>
      <c r="AA1097" s="163">
        <f t="shared" si="52"/>
        <v>0</v>
      </c>
      <c r="AB1097" s="431">
        <f>(3.14/4)*(Trees[[#This Row],[Diam]]/100)^2</f>
        <v>0</v>
      </c>
      <c r="AC1097" s="164">
        <f>Trees[[#This Row],[Volumen]]</f>
        <v>0</v>
      </c>
      <c r="AD1097" s="165" t="str">
        <f t="shared" si="53"/>
        <v>D</v>
      </c>
      <c r="AE1097" s="166">
        <f>Industrias!S1100</f>
        <v>0</v>
      </c>
      <c r="AF1097" s="167" cm="1">
        <f t="array" ref="AF1097">NoteEcolo(U1097)</f>
        <v>0</v>
      </c>
      <c r="AG1097" s="167">
        <f>PI()*(Trees[[#This Row],[Diam]]/2)^2</f>
        <v>0</v>
      </c>
      <c r="AH1097" s="167">
        <f>IF(ISNA(IF(VLOOKUP(Trees[[#This Row],[Arbol]],Equipos!C:F, 2, FALSE)="Cortar",1,0)),0, IF(VLOOKUP(Trees[[#This Row],[Arbol]],Equipos!C:F, 2, FALSE)="Cortar",1,0))</f>
        <v>0</v>
      </c>
      <c r="AI1097" s="167">
        <f t="array" aca="1" ref="AI1097" ca="1">SUM(1*(NumCoupes=B1097))</f>
        <v>2</v>
      </c>
    </row>
    <row r="1098" spans="2:35">
      <c r="B1098" s="154"/>
      <c r="C1098" s="155"/>
      <c r="D1098" s="156"/>
      <c r="E1098" s="157"/>
      <c r="F1098" s="158"/>
      <c r="G1098" s="159"/>
      <c r="H1098" s="154"/>
      <c r="I1098" s="155"/>
      <c r="J1098" s="156"/>
      <c r="K1098" s="156"/>
      <c r="L1098" s="154"/>
      <c r="M1098" s="154"/>
      <c r="N1098" s="154"/>
      <c r="O1098" s="155"/>
      <c r="P1098" s="160"/>
      <c r="Q1098" s="154"/>
      <c r="R1098" s="154"/>
      <c r="S1098" s="154"/>
      <c r="T1098" s="158"/>
      <c r="U1098" s="159"/>
      <c r="V1098" s="161"/>
      <c r="W1098" s="161"/>
      <c r="X1098" s="161"/>
      <c r="Y1098" s="161"/>
      <c r="Z1098" s="162">
        <f t="shared" si="51"/>
        <v>0</v>
      </c>
      <c r="AA1098" s="163">
        <f t="shared" si="52"/>
        <v>0</v>
      </c>
      <c r="AB1098" s="431">
        <f>(3.14/4)*(Trees[[#This Row],[Diam]]/100)^2</f>
        <v>0</v>
      </c>
      <c r="AC1098" s="164">
        <f>Trees[[#This Row],[Volumen]]</f>
        <v>0</v>
      </c>
      <c r="AD1098" s="165" t="str">
        <f t="shared" si="53"/>
        <v>D</v>
      </c>
      <c r="AE1098" s="166">
        <f>Industrias!S1101</f>
        <v>0</v>
      </c>
      <c r="AF1098" s="167" cm="1">
        <f t="array" ref="AF1098">NoteEcolo(U1098)</f>
        <v>0</v>
      </c>
      <c r="AG1098" s="167">
        <f>PI()*(Trees[[#This Row],[Diam]]/2)^2</f>
        <v>0</v>
      </c>
      <c r="AH1098" s="167">
        <f>IF(ISNA(IF(VLOOKUP(Trees[[#This Row],[Arbol]],Equipos!C:F, 2, FALSE)="Cortar",1,0)),0, IF(VLOOKUP(Trees[[#This Row],[Arbol]],Equipos!C:F, 2, FALSE)="Cortar",1,0))</f>
        <v>0</v>
      </c>
      <c r="AI1098" s="167">
        <f t="array" aca="1" ref="AI1098" ca="1">SUM(1*(NumCoupes=B1098))</f>
        <v>2</v>
      </c>
    </row>
    <row r="1099" spans="2:35">
      <c r="B1099" s="154"/>
      <c r="C1099" s="155"/>
      <c r="D1099" s="156"/>
      <c r="E1099" s="157"/>
      <c r="F1099" s="158"/>
      <c r="G1099" s="159"/>
      <c r="H1099" s="154"/>
      <c r="I1099" s="155"/>
      <c r="J1099" s="156"/>
      <c r="K1099" s="156"/>
      <c r="L1099" s="154"/>
      <c r="M1099" s="154"/>
      <c r="N1099" s="154"/>
      <c r="O1099" s="155"/>
      <c r="P1099" s="160"/>
      <c r="Q1099" s="154"/>
      <c r="R1099" s="154"/>
      <c r="S1099" s="154"/>
      <c r="T1099" s="158"/>
      <c r="U1099" s="159"/>
      <c r="V1099" s="161"/>
      <c r="W1099" s="161"/>
      <c r="X1099" s="161"/>
      <c r="Y1099" s="161"/>
      <c r="Z1099" s="162">
        <f t="shared" si="51"/>
        <v>0</v>
      </c>
      <c r="AA1099" s="163">
        <f t="shared" si="52"/>
        <v>0</v>
      </c>
      <c r="AB1099" s="431">
        <f>(3.14/4)*(Trees[[#This Row],[Diam]]/100)^2</f>
        <v>0</v>
      </c>
      <c r="AC1099" s="164">
        <f>Trees[[#This Row],[Volumen]]</f>
        <v>0</v>
      </c>
      <c r="AD1099" s="165" t="str">
        <f t="shared" si="53"/>
        <v>D</v>
      </c>
      <c r="AE1099" s="166">
        <f>Industrias!S1102</f>
        <v>0</v>
      </c>
      <c r="AF1099" s="167" cm="1">
        <f t="array" ref="AF1099">NoteEcolo(U1099)</f>
        <v>0</v>
      </c>
      <c r="AG1099" s="167">
        <f>PI()*(Trees[[#This Row],[Diam]]/2)^2</f>
        <v>0</v>
      </c>
      <c r="AH1099" s="167">
        <f>IF(ISNA(IF(VLOOKUP(Trees[[#This Row],[Arbol]],Equipos!C:F, 2, FALSE)="Cortar",1,0)),0, IF(VLOOKUP(Trees[[#This Row],[Arbol]],Equipos!C:F, 2, FALSE)="Cortar",1,0))</f>
        <v>0</v>
      </c>
      <c r="AI1099" s="167">
        <f t="array" aca="1" ref="AI1099" ca="1">SUM(1*(NumCoupes=B1099))</f>
        <v>2</v>
      </c>
    </row>
    <row r="1100" spans="2:35">
      <c r="B1100" s="154"/>
      <c r="C1100" s="155"/>
      <c r="D1100" s="156"/>
      <c r="E1100" s="157"/>
      <c r="F1100" s="158"/>
      <c r="G1100" s="159"/>
      <c r="H1100" s="154"/>
      <c r="I1100" s="155"/>
      <c r="J1100" s="156"/>
      <c r="K1100" s="156"/>
      <c r="L1100" s="154"/>
      <c r="M1100" s="154"/>
      <c r="N1100" s="154"/>
      <c r="O1100" s="155"/>
      <c r="P1100" s="160"/>
      <c r="Q1100" s="154"/>
      <c r="R1100" s="154"/>
      <c r="S1100" s="154"/>
      <c r="T1100" s="158"/>
      <c r="U1100" s="159"/>
      <c r="V1100" s="161"/>
      <c r="W1100" s="161"/>
      <c r="X1100" s="161"/>
      <c r="Y1100" s="161"/>
      <c r="Z1100" s="162">
        <f t="shared" si="51"/>
        <v>0</v>
      </c>
      <c r="AA1100" s="163">
        <f t="shared" si="52"/>
        <v>0</v>
      </c>
      <c r="AB1100" s="431">
        <f>(3.14/4)*(Trees[[#This Row],[Diam]]/100)^2</f>
        <v>0</v>
      </c>
      <c r="AC1100" s="164">
        <f>Trees[[#This Row],[Volumen]]</f>
        <v>0</v>
      </c>
      <c r="AD1100" s="165" t="str">
        <f t="shared" si="53"/>
        <v>D</v>
      </c>
      <c r="AE1100" s="166">
        <f>Industrias!S1103</f>
        <v>0</v>
      </c>
      <c r="AF1100" s="167" cm="1">
        <f t="array" ref="AF1100">NoteEcolo(U1100)</f>
        <v>0</v>
      </c>
      <c r="AG1100" s="167">
        <f>PI()*(Trees[[#This Row],[Diam]]/2)^2</f>
        <v>0</v>
      </c>
      <c r="AH1100" s="167">
        <f>IF(ISNA(IF(VLOOKUP(Trees[[#This Row],[Arbol]],Equipos!C:F, 2, FALSE)="Cortar",1,0)),0, IF(VLOOKUP(Trees[[#This Row],[Arbol]],Equipos!C:F, 2, FALSE)="Cortar",1,0))</f>
        <v>0</v>
      </c>
      <c r="AI1100" s="167">
        <f t="array" aca="1" ref="AI1100" ca="1">SUM(1*(NumCoupes=B1100))</f>
        <v>2</v>
      </c>
    </row>
    <row r="1101" spans="2:35">
      <c r="B1101" s="154"/>
      <c r="C1101" s="155"/>
      <c r="D1101" s="156"/>
      <c r="E1101" s="157"/>
      <c r="F1101" s="158"/>
      <c r="G1101" s="159"/>
      <c r="H1101" s="154"/>
      <c r="I1101" s="155"/>
      <c r="J1101" s="156"/>
      <c r="K1101" s="156"/>
      <c r="L1101" s="154"/>
      <c r="M1101" s="154"/>
      <c r="N1101" s="154"/>
      <c r="O1101" s="155"/>
      <c r="P1101" s="160"/>
      <c r="Q1101" s="154"/>
      <c r="R1101" s="154"/>
      <c r="S1101" s="154"/>
      <c r="T1101" s="158"/>
      <c r="U1101" s="159"/>
      <c r="V1101" s="161"/>
      <c r="W1101" s="161"/>
      <c r="X1101" s="161"/>
      <c r="Y1101" s="161"/>
      <c r="Z1101" s="162">
        <f t="shared" si="51"/>
        <v>0</v>
      </c>
      <c r="AA1101" s="163">
        <f t="shared" si="52"/>
        <v>0</v>
      </c>
      <c r="AB1101" s="431">
        <f>(3.14/4)*(Trees[[#This Row],[Diam]]/100)^2</f>
        <v>0</v>
      </c>
      <c r="AC1101" s="164">
        <f>Trees[[#This Row],[Volumen]]</f>
        <v>0</v>
      </c>
      <c r="AD1101" s="165" t="str">
        <f t="shared" si="53"/>
        <v>D</v>
      </c>
      <c r="AE1101" s="166">
        <f>Industrias!S1104</f>
        <v>0</v>
      </c>
      <c r="AF1101" s="167" cm="1">
        <f t="array" ref="AF1101">NoteEcolo(U1101)</f>
        <v>0</v>
      </c>
      <c r="AG1101" s="167">
        <f>PI()*(Trees[[#This Row],[Diam]]/2)^2</f>
        <v>0</v>
      </c>
      <c r="AH1101" s="167">
        <f>IF(ISNA(IF(VLOOKUP(Trees[[#This Row],[Arbol]],Equipos!C:F, 2, FALSE)="Cortar",1,0)),0, IF(VLOOKUP(Trees[[#This Row],[Arbol]],Equipos!C:F, 2, FALSE)="Cortar",1,0))</f>
        <v>0</v>
      </c>
      <c r="AI1101" s="167">
        <f t="array" aca="1" ref="AI1101" ca="1">SUM(1*(NumCoupes=B1101))</f>
        <v>2</v>
      </c>
    </row>
    <row r="1102" spans="2:35">
      <c r="B1102" s="154"/>
      <c r="C1102" s="155"/>
      <c r="D1102" s="156"/>
      <c r="E1102" s="157"/>
      <c r="F1102" s="158"/>
      <c r="G1102" s="159"/>
      <c r="H1102" s="154"/>
      <c r="I1102" s="155"/>
      <c r="J1102" s="156"/>
      <c r="K1102" s="156"/>
      <c r="L1102" s="154"/>
      <c r="M1102" s="154"/>
      <c r="N1102" s="154"/>
      <c r="O1102" s="155"/>
      <c r="P1102" s="160"/>
      <c r="Q1102" s="154"/>
      <c r="R1102" s="154"/>
      <c r="S1102" s="154"/>
      <c r="T1102" s="158"/>
      <c r="U1102" s="159"/>
      <c r="V1102" s="161"/>
      <c r="W1102" s="161"/>
      <c r="X1102" s="161"/>
      <c r="Y1102" s="161"/>
      <c r="Z1102" s="162">
        <f t="shared" si="51"/>
        <v>0</v>
      </c>
      <c r="AA1102" s="163">
        <f t="shared" si="52"/>
        <v>0</v>
      </c>
      <c r="AB1102" s="431">
        <f>(3.14/4)*(Trees[[#This Row],[Diam]]/100)^2</f>
        <v>0</v>
      </c>
      <c r="AC1102" s="164">
        <f>Trees[[#This Row],[Volumen]]</f>
        <v>0</v>
      </c>
      <c r="AD1102" s="165" t="str">
        <f t="shared" si="53"/>
        <v>D</v>
      </c>
      <c r="AE1102" s="166">
        <f>Industrias!S1105</f>
        <v>0</v>
      </c>
      <c r="AF1102" s="167" cm="1">
        <f t="array" ref="AF1102">NoteEcolo(U1102)</f>
        <v>0</v>
      </c>
      <c r="AG1102" s="167">
        <f>PI()*(Trees[[#This Row],[Diam]]/2)^2</f>
        <v>0</v>
      </c>
      <c r="AH1102" s="167">
        <f>IF(ISNA(IF(VLOOKUP(Trees[[#This Row],[Arbol]],Equipos!C:F, 2, FALSE)="Cortar",1,0)),0, IF(VLOOKUP(Trees[[#This Row],[Arbol]],Equipos!C:F, 2, FALSE)="Cortar",1,0))</f>
        <v>0</v>
      </c>
      <c r="AI1102" s="167">
        <f t="array" aca="1" ref="AI1102" ca="1">SUM(1*(NumCoupes=B1102))</f>
        <v>2</v>
      </c>
    </row>
    <row r="1103" spans="2:35">
      <c r="B1103" s="154"/>
      <c r="C1103" s="155"/>
      <c r="D1103" s="156"/>
      <c r="E1103" s="157"/>
      <c r="F1103" s="158"/>
      <c r="G1103" s="159"/>
      <c r="H1103" s="154"/>
      <c r="I1103" s="155"/>
      <c r="J1103" s="156"/>
      <c r="K1103" s="156"/>
      <c r="L1103" s="154"/>
      <c r="M1103" s="154"/>
      <c r="N1103" s="154"/>
      <c r="O1103" s="155"/>
      <c r="P1103" s="160"/>
      <c r="Q1103" s="154"/>
      <c r="R1103" s="154"/>
      <c r="S1103" s="154"/>
      <c r="T1103" s="158"/>
      <c r="U1103" s="159"/>
      <c r="V1103" s="161"/>
      <c r="W1103" s="161"/>
      <c r="X1103" s="161"/>
      <c r="Y1103" s="161"/>
      <c r="Z1103" s="162">
        <f t="shared" si="51"/>
        <v>0</v>
      </c>
      <c r="AA1103" s="163">
        <f t="shared" si="52"/>
        <v>0</v>
      </c>
      <c r="AB1103" s="431">
        <f>(3.14/4)*(Trees[[#This Row],[Diam]]/100)^2</f>
        <v>0</v>
      </c>
      <c r="AC1103" s="164">
        <f>Trees[[#This Row],[Volumen]]</f>
        <v>0</v>
      </c>
      <c r="AD1103" s="165" t="str">
        <f t="shared" si="53"/>
        <v>D</v>
      </c>
      <c r="AE1103" s="166">
        <f>Industrias!S1106</f>
        <v>0</v>
      </c>
      <c r="AF1103" s="167" cm="1">
        <f t="array" ref="AF1103">NoteEcolo(U1103)</f>
        <v>0</v>
      </c>
      <c r="AG1103" s="167">
        <f>PI()*(Trees[[#This Row],[Diam]]/2)^2</f>
        <v>0</v>
      </c>
      <c r="AH1103" s="167">
        <f>IF(ISNA(IF(VLOOKUP(Trees[[#This Row],[Arbol]],Equipos!C:F, 2, FALSE)="Cortar",1,0)),0, IF(VLOOKUP(Trees[[#This Row],[Arbol]],Equipos!C:F, 2, FALSE)="Cortar",1,0))</f>
        <v>0</v>
      </c>
      <c r="AI1103" s="167">
        <f t="array" aca="1" ref="AI1103" ca="1">SUM(1*(NumCoupes=B1103))</f>
        <v>2</v>
      </c>
    </row>
    <row r="1104" spans="2:35">
      <c r="B1104" s="154"/>
      <c r="C1104" s="155"/>
      <c r="D1104" s="156"/>
      <c r="E1104" s="157"/>
      <c r="F1104" s="158"/>
      <c r="G1104" s="159"/>
      <c r="H1104" s="154"/>
      <c r="I1104" s="155"/>
      <c r="J1104" s="156"/>
      <c r="K1104" s="156"/>
      <c r="L1104" s="154"/>
      <c r="M1104" s="154"/>
      <c r="N1104" s="154"/>
      <c r="O1104" s="155"/>
      <c r="P1104" s="160"/>
      <c r="Q1104" s="154"/>
      <c r="R1104" s="154"/>
      <c r="S1104" s="154"/>
      <c r="T1104" s="158"/>
      <c r="U1104" s="159"/>
      <c r="V1104" s="161"/>
      <c r="W1104" s="161"/>
      <c r="X1104" s="161"/>
      <c r="Y1104" s="161"/>
      <c r="Z1104" s="162">
        <f t="shared" si="51"/>
        <v>0</v>
      </c>
      <c r="AA1104" s="163">
        <f t="shared" si="52"/>
        <v>0</v>
      </c>
      <c r="AB1104" s="431">
        <f>(3.14/4)*(Trees[[#This Row],[Diam]]/100)^2</f>
        <v>0</v>
      </c>
      <c r="AC1104" s="164">
        <f>Trees[[#This Row],[Volumen]]</f>
        <v>0</v>
      </c>
      <c r="AD1104" s="165" t="str">
        <f t="shared" si="53"/>
        <v>D</v>
      </c>
      <c r="AE1104" s="166">
        <f>Industrias!S1107</f>
        <v>0</v>
      </c>
      <c r="AF1104" s="167" cm="1">
        <f t="array" ref="AF1104">NoteEcolo(U1104)</f>
        <v>0</v>
      </c>
      <c r="AG1104" s="167">
        <f>PI()*(Trees[[#This Row],[Diam]]/2)^2</f>
        <v>0</v>
      </c>
      <c r="AH1104" s="167">
        <f>IF(ISNA(IF(VLOOKUP(Trees[[#This Row],[Arbol]],Equipos!C:F, 2, FALSE)="Cortar",1,0)),0, IF(VLOOKUP(Trees[[#This Row],[Arbol]],Equipos!C:F, 2, FALSE)="Cortar",1,0))</f>
        <v>0</v>
      </c>
      <c r="AI1104" s="167">
        <f t="array" aca="1" ref="AI1104" ca="1">SUM(1*(NumCoupes=B1104))</f>
        <v>2</v>
      </c>
    </row>
    <row r="1105" spans="2:35">
      <c r="B1105" s="154"/>
      <c r="C1105" s="155"/>
      <c r="D1105" s="156"/>
      <c r="E1105" s="157"/>
      <c r="F1105" s="158"/>
      <c r="G1105" s="159"/>
      <c r="H1105" s="154"/>
      <c r="I1105" s="155"/>
      <c r="J1105" s="156"/>
      <c r="K1105" s="156"/>
      <c r="L1105" s="154"/>
      <c r="M1105" s="154"/>
      <c r="N1105" s="154"/>
      <c r="O1105" s="155"/>
      <c r="P1105" s="160"/>
      <c r="Q1105" s="154"/>
      <c r="R1105" s="154"/>
      <c r="S1105" s="154"/>
      <c r="T1105" s="158"/>
      <c r="U1105" s="159"/>
      <c r="V1105" s="161"/>
      <c r="W1105" s="161"/>
      <c r="X1105" s="161"/>
      <c r="Y1105" s="161"/>
      <c r="Z1105" s="162">
        <f t="shared" si="51"/>
        <v>0</v>
      </c>
      <c r="AA1105" s="163">
        <f t="shared" si="52"/>
        <v>0</v>
      </c>
      <c r="AB1105" s="431">
        <f>(3.14/4)*(Trees[[#This Row],[Diam]]/100)^2</f>
        <v>0</v>
      </c>
      <c r="AC1105" s="164">
        <f>Trees[[#This Row],[Volumen]]</f>
        <v>0</v>
      </c>
      <c r="AD1105" s="165" t="str">
        <f t="shared" si="53"/>
        <v>D</v>
      </c>
      <c r="AE1105" s="166">
        <f>Industrias!S1108</f>
        <v>0</v>
      </c>
      <c r="AF1105" s="167" cm="1">
        <f t="array" ref="AF1105">NoteEcolo(U1105)</f>
        <v>0</v>
      </c>
      <c r="AG1105" s="167">
        <f>PI()*(Trees[[#This Row],[Diam]]/2)^2</f>
        <v>0</v>
      </c>
      <c r="AH1105" s="167">
        <f>IF(ISNA(IF(VLOOKUP(Trees[[#This Row],[Arbol]],Equipos!C:F, 2, FALSE)="Cortar",1,0)),0, IF(VLOOKUP(Trees[[#This Row],[Arbol]],Equipos!C:F, 2, FALSE)="Cortar",1,0))</f>
        <v>0</v>
      </c>
      <c r="AI1105" s="167">
        <f t="array" aca="1" ref="AI1105" ca="1">SUM(1*(NumCoupes=B1105))</f>
        <v>2</v>
      </c>
    </row>
    <row r="1106" spans="2:35">
      <c r="B1106" s="154"/>
      <c r="C1106" s="155"/>
      <c r="D1106" s="156"/>
      <c r="E1106" s="157"/>
      <c r="F1106" s="158"/>
      <c r="G1106" s="159"/>
      <c r="H1106" s="154"/>
      <c r="I1106" s="155"/>
      <c r="J1106" s="156"/>
      <c r="K1106" s="156"/>
      <c r="L1106" s="154"/>
      <c r="M1106" s="154"/>
      <c r="N1106" s="154"/>
      <c r="O1106" s="155"/>
      <c r="P1106" s="160"/>
      <c r="Q1106" s="154"/>
      <c r="R1106" s="154"/>
      <c r="S1106" s="154"/>
      <c r="T1106" s="158"/>
      <c r="U1106" s="159"/>
      <c r="V1106" s="161"/>
      <c r="W1106" s="161"/>
      <c r="X1106" s="161"/>
      <c r="Y1106" s="161"/>
      <c r="Z1106" s="162">
        <f t="shared" si="51"/>
        <v>0</v>
      </c>
      <c r="AA1106" s="163">
        <f t="shared" si="52"/>
        <v>0</v>
      </c>
      <c r="AB1106" s="431">
        <f>(3.14/4)*(Trees[[#This Row],[Diam]]/100)^2</f>
        <v>0</v>
      </c>
      <c r="AC1106" s="164">
        <f>Trees[[#This Row],[Volumen]]</f>
        <v>0</v>
      </c>
      <c r="AD1106" s="165" t="str">
        <f t="shared" si="53"/>
        <v>D</v>
      </c>
      <c r="AE1106" s="166">
        <f>Industrias!S1109</f>
        <v>0</v>
      </c>
      <c r="AF1106" s="167" cm="1">
        <f t="array" ref="AF1106">NoteEcolo(U1106)</f>
        <v>0</v>
      </c>
      <c r="AG1106" s="167">
        <f>PI()*(Trees[[#This Row],[Diam]]/2)^2</f>
        <v>0</v>
      </c>
      <c r="AH1106" s="167">
        <f>IF(ISNA(IF(VLOOKUP(Trees[[#This Row],[Arbol]],Equipos!C:F, 2, FALSE)="Cortar",1,0)),0, IF(VLOOKUP(Trees[[#This Row],[Arbol]],Equipos!C:F, 2, FALSE)="Cortar",1,0))</f>
        <v>0</v>
      </c>
      <c r="AI1106" s="167">
        <f t="array" aca="1" ref="AI1106" ca="1">SUM(1*(NumCoupes=B1106))</f>
        <v>2</v>
      </c>
    </row>
    <row r="1107" spans="2:35">
      <c r="B1107" s="154"/>
      <c r="C1107" s="155"/>
      <c r="D1107" s="156"/>
      <c r="E1107" s="157"/>
      <c r="F1107" s="158"/>
      <c r="G1107" s="159"/>
      <c r="H1107" s="154"/>
      <c r="I1107" s="155"/>
      <c r="J1107" s="156"/>
      <c r="K1107" s="156"/>
      <c r="L1107" s="154"/>
      <c r="M1107" s="154"/>
      <c r="N1107" s="154"/>
      <c r="O1107" s="155"/>
      <c r="P1107" s="160"/>
      <c r="Q1107" s="154"/>
      <c r="R1107" s="154"/>
      <c r="S1107" s="154"/>
      <c r="T1107" s="158"/>
      <c r="U1107" s="159"/>
      <c r="V1107" s="161"/>
      <c r="W1107" s="161"/>
      <c r="X1107" s="161"/>
      <c r="Y1107" s="161"/>
      <c r="Z1107" s="162">
        <f t="shared" si="51"/>
        <v>0</v>
      </c>
      <c r="AA1107" s="163">
        <f t="shared" si="52"/>
        <v>0</v>
      </c>
      <c r="AB1107" s="431">
        <f>(3.14/4)*(Trees[[#This Row],[Diam]]/100)^2</f>
        <v>0</v>
      </c>
      <c r="AC1107" s="164">
        <f>Trees[[#This Row],[Volumen]]</f>
        <v>0</v>
      </c>
      <c r="AD1107" s="165" t="str">
        <f t="shared" si="53"/>
        <v>D</v>
      </c>
      <c r="AE1107" s="166">
        <f>Industrias!S1110</f>
        <v>0</v>
      </c>
      <c r="AF1107" s="167" cm="1">
        <f t="array" ref="AF1107">NoteEcolo(U1107)</f>
        <v>0</v>
      </c>
      <c r="AG1107" s="167">
        <f>PI()*(Trees[[#This Row],[Diam]]/2)^2</f>
        <v>0</v>
      </c>
      <c r="AH1107" s="167">
        <f>IF(ISNA(IF(VLOOKUP(Trees[[#This Row],[Arbol]],Equipos!C:F, 2, FALSE)="Cortar",1,0)),0, IF(VLOOKUP(Trees[[#This Row],[Arbol]],Equipos!C:F, 2, FALSE)="Cortar",1,0))</f>
        <v>0</v>
      </c>
      <c r="AI1107" s="167">
        <f t="array" aca="1" ref="AI1107" ca="1">SUM(1*(NumCoupes=B1107))</f>
        <v>2</v>
      </c>
    </row>
    <row r="1108" spans="2:35">
      <c r="B1108" s="154"/>
      <c r="C1108" s="155"/>
      <c r="D1108" s="156"/>
      <c r="E1108" s="157"/>
      <c r="F1108" s="158"/>
      <c r="G1108" s="159"/>
      <c r="H1108" s="154"/>
      <c r="I1108" s="155"/>
      <c r="J1108" s="156"/>
      <c r="K1108" s="156"/>
      <c r="L1108" s="154"/>
      <c r="M1108" s="154"/>
      <c r="N1108" s="154"/>
      <c r="O1108" s="155"/>
      <c r="P1108" s="160"/>
      <c r="Q1108" s="154"/>
      <c r="R1108" s="154"/>
      <c r="S1108" s="154"/>
      <c r="T1108" s="158"/>
      <c r="U1108" s="159"/>
      <c r="V1108" s="161"/>
      <c r="W1108" s="161"/>
      <c r="X1108" s="161"/>
      <c r="Y1108" s="161"/>
      <c r="Z1108" s="162">
        <f t="shared" si="51"/>
        <v>0</v>
      </c>
      <c r="AA1108" s="163">
        <f t="shared" si="52"/>
        <v>0</v>
      </c>
      <c r="AB1108" s="431">
        <f>(3.14/4)*(Trees[[#This Row],[Diam]]/100)^2</f>
        <v>0</v>
      </c>
      <c r="AC1108" s="164">
        <f>Trees[[#This Row],[Volumen]]</f>
        <v>0</v>
      </c>
      <c r="AD1108" s="165" t="str">
        <f t="shared" si="53"/>
        <v>D</v>
      </c>
      <c r="AE1108" s="166">
        <f>Industrias!S1111</f>
        <v>0</v>
      </c>
      <c r="AF1108" s="167" cm="1">
        <f t="array" ref="AF1108">NoteEcolo(U1108)</f>
        <v>0</v>
      </c>
      <c r="AG1108" s="167">
        <f>PI()*(Trees[[#This Row],[Diam]]/2)^2</f>
        <v>0</v>
      </c>
      <c r="AH1108" s="167">
        <f>IF(ISNA(IF(VLOOKUP(Trees[[#This Row],[Arbol]],Equipos!C:F, 2, FALSE)="Cortar",1,0)),0, IF(VLOOKUP(Trees[[#This Row],[Arbol]],Equipos!C:F, 2, FALSE)="Cortar",1,0))</f>
        <v>0</v>
      </c>
      <c r="AI1108" s="167">
        <f t="array" aca="1" ref="AI1108" ca="1">SUM(1*(NumCoupes=B1108))</f>
        <v>2</v>
      </c>
    </row>
    <row r="1109" spans="2:35">
      <c r="B1109" s="154"/>
      <c r="C1109" s="155"/>
      <c r="D1109" s="156"/>
      <c r="E1109" s="157"/>
      <c r="F1109" s="158"/>
      <c r="G1109" s="159"/>
      <c r="H1109" s="154"/>
      <c r="I1109" s="155"/>
      <c r="J1109" s="156"/>
      <c r="K1109" s="156"/>
      <c r="L1109" s="154"/>
      <c r="M1109" s="154"/>
      <c r="N1109" s="154"/>
      <c r="O1109" s="155"/>
      <c r="P1109" s="160"/>
      <c r="Q1109" s="154"/>
      <c r="R1109" s="154"/>
      <c r="S1109" s="154"/>
      <c r="T1109" s="158"/>
      <c r="U1109" s="159"/>
      <c r="V1109" s="161"/>
      <c r="W1109" s="161"/>
      <c r="X1109" s="161"/>
      <c r="Y1109" s="161"/>
      <c r="Z1109" s="162">
        <f t="shared" si="51"/>
        <v>0</v>
      </c>
      <c r="AA1109" s="163">
        <f t="shared" si="52"/>
        <v>0</v>
      </c>
      <c r="AB1109" s="431">
        <f>(3.14/4)*(Trees[[#This Row],[Diam]]/100)^2</f>
        <v>0</v>
      </c>
      <c r="AC1109" s="164">
        <f>Trees[[#This Row],[Volumen]]</f>
        <v>0</v>
      </c>
      <c r="AD1109" s="165" t="str">
        <f t="shared" si="53"/>
        <v>D</v>
      </c>
      <c r="AE1109" s="166">
        <f>Industrias!S1112</f>
        <v>0</v>
      </c>
      <c r="AF1109" s="167" cm="1">
        <f t="array" ref="AF1109">NoteEcolo(U1109)</f>
        <v>0</v>
      </c>
      <c r="AG1109" s="167">
        <f>PI()*(Trees[[#This Row],[Diam]]/2)^2</f>
        <v>0</v>
      </c>
      <c r="AH1109" s="167">
        <f>IF(ISNA(IF(VLOOKUP(Trees[[#This Row],[Arbol]],Equipos!C:F, 2, FALSE)="Cortar",1,0)),0, IF(VLOOKUP(Trees[[#This Row],[Arbol]],Equipos!C:F, 2, FALSE)="Cortar",1,0))</f>
        <v>0</v>
      </c>
      <c r="AI1109" s="167">
        <f t="array" aca="1" ref="AI1109" ca="1">SUM(1*(NumCoupes=B1109))</f>
        <v>2</v>
      </c>
    </row>
    <row r="1110" spans="2:35">
      <c r="B1110" s="154"/>
      <c r="C1110" s="155"/>
      <c r="D1110" s="156"/>
      <c r="E1110" s="157"/>
      <c r="F1110" s="158"/>
      <c r="G1110" s="159"/>
      <c r="H1110" s="154"/>
      <c r="I1110" s="155"/>
      <c r="J1110" s="156"/>
      <c r="K1110" s="156"/>
      <c r="L1110" s="154"/>
      <c r="M1110" s="154"/>
      <c r="N1110" s="154"/>
      <c r="O1110" s="155"/>
      <c r="P1110" s="160"/>
      <c r="Q1110" s="154"/>
      <c r="R1110" s="154"/>
      <c r="S1110" s="154"/>
      <c r="T1110" s="158"/>
      <c r="U1110" s="159"/>
      <c r="V1110" s="161"/>
      <c r="W1110" s="161"/>
      <c r="X1110" s="161"/>
      <c r="Y1110" s="161"/>
      <c r="Z1110" s="162">
        <f t="shared" si="51"/>
        <v>0</v>
      </c>
      <c r="AA1110" s="163">
        <f t="shared" si="52"/>
        <v>0</v>
      </c>
      <c r="AB1110" s="431">
        <f>(3.14/4)*(Trees[[#This Row],[Diam]]/100)^2</f>
        <v>0</v>
      </c>
      <c r="AC1110" s="164">
        <f>Trees[[#This Row],[Volumen]]</f>
        <v>0</v>
      </c>
      <c r="AD1110" s="165" t="str">
        <f t="shared" si="53"/>
        <v>D</v>
      </c>
      <c r="AE1110" s="166">
        <f>Industrias!S1113</f>
        <v>0</v>
      </c>
      <c r="AF1110" s="167" cm="1">
        <f t="array" ref="AF1110">NoteEcolo(U1110)</f>
        <v>0</v>
      </c>
      <c r="AG1110" s="167">
        <f>PI()*(Trees[[#This Row],[Diam]]/2)^2</f>
        <v>0</v>
      </c>
      <c r="AH1110" s="167">
        <f>IF(ISNA(IF(VLOOKUP(Trees[[#This Row],[Arbol]],Equipos!C:F, 2, FALSE)="Cortar",1,0)),0, IF(VLOOKUP(Trees[[#This Row],[Arbol]],Equipos!C:F, 2, FALSE)="Cortar",1,0))</f>
        <v>0</v>
      </c>
      <c r="AI1110" s="167">
        <f t="array" aca="1" ref="AI1110" ca="1">SUM(1*(NumCoupes=B1110))</f>
        <v>2</v>
      </c>
    </row>
    <row r="1111" spans="2:35">
      <c r="B1111" s="154"/>
      <c r="C1111" s="155"/>
      <c r="D1111" s="156"/>
      <c r="E1111" s="157"/>
      <c r="F1111" s="158"/>
      <c r="G1111" s="159"/>
      <c r="H1111" s="154"/>
      <c r="I1111" s="155"/>
      <c r="J1111" s="156"/>
      <c r="K1111" s="156"/>
      <c r="L1111" s="154"/>
      <c r="M1111" s="154"/>
      <c r="N1111" s="154"/>
      <c r="O1111" s="155"/>
      <c r="P1111" s="160"/>
      <c r="Q1111" s="154"/>
      <c r="R1111" s="154"/>
      <c r="S1111" s="154"/>
      <c r="T1111" s="158"/>
      <c r="U1111" s="159"/>
      <c r="V1111" s="161"/>
      <c r="W1111" s="161"/>
      <c r="X1111" s="161"/>
      <c r="Y1111" s="161"/>
      <c r="Z1111" s="162">
        <f t="shared" si="51"/>
        <v>0</v>
      </c>
      <c r="AA1111" s="163">
        <f t="shared" si="52"/>
        <v>0</v>
      </c>
      <c r="AB1111" s="431">
        <f>(3.14/4)*(Trees[[#This Row],[Diam]]/100)^2</f>
        <v>0</v>
      </c>
      <c r="AC1111" s="164">
        <f>Trees[[#This Row],[Volumen]]</f>
        <v>0</v>
      </c>
      <c r="AD1111" s="165" t="str">
        <f t="shared" si="53"/>
        <v>D</v>
      </c>
      <c r="AE1111" s="166">
        <f>Industrias!S1114</f>
        <v>0</v>
      </c>
      <c r="AF1111" s="167" cm="1">
        <f t="array" ref="AF1111">NoteEcolo(U1111)</f>
        <v>0</v>
      </c>
      <c r="AG1111" s="167">
        <f>PI()*(Trees[[#This Row],[Diam]]/2)^2</f>
        <v>0</v>
      </c>
      <c r="AH1111" s="167">
        <f>IF(ISNA(IF(VLOOKUP(Trees[[#This Row],[Arbol]],Equipos!C:F, 2, FALSE)="Cortar",1,0)),0, IF(VLOOKUP(Trees[[#This Row],[Arbol]],Equipos!C:F, 2, FALSE)="Cortar",1,0))</f>
        <v>0</v>
      </c>
      <c r="AI1111" s="167">
        <f t="array" aca="1" ref="AI1111" ca="1">SUM(1*(NumCoupes=B1111))</f>
        <v>2</v>
      </c>
    </row>
    <row r="1112" spans="2:35">
      <c r="B1112" s="154"/>
      <c r="C1112" s="155"/>
      <c r="D1112" s="156"/>
      <c r="E1112" s="157"/>
      <c r="F1112" s="158"/>
      <c r="G1112" s="159"/>
      <c r="H1112" s="154"/>
      <c r="I1112" s="155"/>
      <c r="J1112" s="156"/>
      <c r="K1112" s="156"/>
      <c r="L1112" s="154"/>
      <c r="M1112" s="154"/>
      <c r="N1112" s="154"/>
      <c r="O1112" s="155"/>
      <c r="P1112" s="160"/>
      <c r="Q1112" s="154"/>
      <c r="R1112" s="154"/>
      <c r="S1112" s="154"/>
      <c r="T1112" s="158"/>
      <c r="U1112" s="159"/>
      <c r="V1112" s="161"/>
      <c r="W1112" s="161"/>
      <c r="X1112" s="161"/>
      <c r="Y1112" s="161"/>
      <c r="Z1112" s="162">
        <f t="shared" si="51"/>
        <v>0</v>
      </c>
      <c r="AA1112" s="163">
        <f t="shared" si="52"/>
        <v>0</v>
      </c>
      <c r="AB1112" s="431">
        <f>(3.14/4)*(Trees[[#This Row],[Diam]]/100)^2</f>
        <v>0</v>
      </c>
      <c r="AC1112" s="164">
        <f>Trees[[#This Row],[Volumen]]</f>
        <v>0</v>
      </c>
      <c r="AD1112" s="165" t="str">
        <f t="shared" si="53"/>
        <v>D</v>
      </c>
      <c r="AE1112" s="166">
        <f>Industrias!S1115</f>
        <v>0</v>
      </c>
      <c r="AF1112" s="167" cm="1">
        <f t="array" ref="AF1112">NoteEcolo(U1112)</f>
        <v>0</v>
      </c>
      <c r="AG1112" s="167">
        <f>PI()*(Trees[[#This Row],[Diam]]/2)^2</f>
        <v>0</v>
      </c>
      <c r="AH1112" s="167">
        <f>IF(ISNA(IF(VLOOKUP(Trees[[#This Row],[Arbol]],Equipos!C:F, 2, FALSE)="Cortar",1,0)),0, IF(VLOOKUP(Trees[[#This Row],[Arbol]],Equipos!C:F, 2, FALSE)="Cortar",1,0))</f>
        <v>0</v>
      </c>
      <c r="AI1112" s="167">
        <f t="array" aca="1" ref="AI1112" ca="1">SUM(1*(NumCoupes=B1112))</f>
        <v>2</v>
      </c>
    </row>
    <row r="1113" spans="2:35">
      <c r="B1113" s="154"/>
      <c r="C1113" s="155"/>
      <c r="D1113" s="156"/>
      <c r="E1113" s="157"/>
      <c r="F1113" s="158"/>
      <c r="G1113" s="159"/>
      <c r="H1113" s="154"/>
      <c r="I1113" s="155"/>
      <c r="J1113" s="156"/>
      <c r="K1113" s="156"/>
      <c r="L1113" s="154"/>
      <c r="M1113" s="154"/>
      <c r="N1113" s="154"/>
      <c r="O1113" s="155"/>
      <c r="P1113" s="160"/>
      <c r="Q1113" s="154"/>
      <c r="R1113" s="154"/>
      <c r="S1113" s="154"/>
      <c r="T1113" s="158"/>
      <c r="U1113" s="159"/>
      <c r="V1113" s="161"/>
      <c r="W1113" s="161"/>
      <c r="X1113" s="161"/>
      <c r="Y1113" s="161"/>
      <c r="Z1113" s="162">
        <f t="shared" si="51"/>
        <v>0</v>
      </c>
      <c r="AA1113" s="163">
        <f t="shared" si="52"/>
        <v>0</v>
      </c>
      <c r="AB1113" s="431">
        <f>(3.14/4)*(Trees[[#This Row],[Diam]]/100)^2</f>
        <v>0</v>
      </c>
      <c r="AC1113" s="164">
        <f>Trees[[#This Row],[Volumen]]</f>
        <v>0</v>
      </c>
      <c r="AD1113" s="165" t="str">
        <f t="shared" si="53"/>
        <v>D</v>
      </c>
      <c r="AE1113" s="166">
        <f>Industrias!S1116</f>
        <v>0</v>
      </c>
      <c r="AF1113" s="167" cm="1">
        <f t="array" ref="AF1113">NoteEcolo(U1113)</f>
        <v>0</v>
      </c>
      <c r="AG1113" s="167">
        <f>PI()*(Trees[[#This Row],[Diam]]/2)^2</f>
        <v>0</v>
      </c>
      <c r="AH1113" s="167">
        <f>IF(ISNA(IF(VLOOKUP(Trees[[#This Row],[Arbol]],Equipos!C:F, 2, FALSE)="Cortar",1,0)),0, IF(VLOOKUP(Trees[[#This Row],[Arbol]],Equipos!C:F, 2, FALSE)="Cortar",1,0))</f>
        <v>0</v>
      </c>
      <c r="AI1113" s="167">
        <f t="array" aca="1" ref="AI1113" ca="1">SUM(1*(NumCoupes=B1113))</f>
        <v>2</v>
      </c>
    </row>
    <row r="1114" spans="2:35">
      <c r="B1114" s="154"/>
      <c r="C1114" s="155"/>
      <c r="D1114" s="156"/>
      <c r="E1114" s="157"/>
      <c r="F1114" s="158"/>
      <c r="G1114" s="159"/>
      <c r="H1114" s="154"/>
      <c r="I1114" s="155"/>
      <c r="J1114" s="156"/>
      <c r="K1114" s="156"/>
      <c r="L1114" s="154"/>
      <c r="M1114" s="154"/>
      <c r="N1114" s="154"/>
      <c r="O1114" s="155"/>
      <c r="P1114" s="160"/>
      <c r="Q1114" s="154"/>
      <c r="R1114" s="154"/>
      <c r="S1114" s="154"/>
      <c r="T1114" s="158"/>
      <c r="U1114" s="159"/>
      <c r="V1114" s="161"/>
      <c r="W1114" s="161"/>
      <c r="X1114" s="161"/>
      <c r="Y1114" s="161"/>
      <c r="Z1114" s="162">
        <f t="shared" si="51"/>
        <v>0</v>
      </c>
      <c r="AA1114" s="163">
        <f t="shared" si="52"/>
        <v>0</v>
      </c>
      <c r="AB1114" s="431">
        <f>(3.14/4)*(Trees[[#This Row],[Diam]]/100)^2</f>
        <v>0</v>
      </c>
      <c r="AC1114" s="164">
        <f>Trees[[#This Row],[Volumen]]</f>
        <v>0</v>
      </c>
      <c r="AD1114" s="165" t="str">
        <f t="shared" si="53"/>
        <v>D</v>
      </c>
      <c r="AE1114" s="166">
        <f>Industrias!S1117</f>
        <v>0</v>
      </c>
      <c r="AF1114" s="167" cm="1">
        <f t="array" ref="AF1114">NoteEcolo(U1114)</f>
        <v>0</v>
      </c>
      <c r="AG1114" s="167">
        <f>PI()*(Trees[[#This Row],[Diam]]/2)^2</f>
        <v>0</v>
      </c>
      <c r="AH1114" s="167">
        <f>IF(ISNA(IF(VLOOKUP(Trees[[#This Row],[Arbol]],Equipos!C:F, 2, FALSE)="Cortar",1,0)),0, IF(VLOOKUP(Trees[[#This Row],[Arbol]],Equipos!C:F, 2, FALSE)="Cortar",1,0))</f>
        <v>0</v>
      </c>
      <c r="AI1114" s="167">
        <f t="array" aca="1" ref="AI1114" ca="1">SUM(1*(NumCoupes=B1114))</f>
        <v>2</v>
      </c>
    </row>
    <row r="1115" spans="2:35">
      <c r="B1115" s="154"/>
      <c r="C1115" s="155"/>
      <c r="D1115" s="156"/>
      <c r="E1115" s="157"/>
      <c r="F1115" s="158"/>
      <c r="G1115" s="159"/>
      <c r="H1115" s="154"/>
      <c r="I1115" s="155"/>
      <c r="J1115" s="156"/>
      <c r="K1115" s="156"/>
      <c r="L1115" s="154"/>
      <c r="M1115" s="154"/>
      <c r="N1115" s="154"/>
      <c r="O1115" s="155"/>
      <c r="P1115" s="160"/>
      <c r="Q1115" s="154"/>
      <c r="R1115" s="154"/>
      <c r="S1115" s="154"/>
      <c r="T1115" s="158"/>
      <c r="U1115" s="159"/>
      <c r="V1115" s="161"/>
      <c r="W1115" s="161"/>
      <c r="X1115" s="161"/>
      <c r="Y1115" s="161"/>
      <c r="Z1115" s="162">
        <f t="shared" si="51"/>
        <v>0</v>
      </c>
      <c r="AA1115" s="163">
        <f t="shared" si="52"/>
        <v>0</v>
      </c>
      <c r="AB1115" s="431">
        <f>(3.14/4)*(Trees[[#This Row],[Diam]]/100)^2</f>
        <v>0</v>
      </c>
      <c r="AC1115" s="164">
        <f>Trees[[#This Row],[Volumen]]</f>
        <v>0</v>
      </c>
      <c r="AD1115" s="165" t="str">
        <f t="shared" si="53"/>
        <v>D</v>
      </c>
      <c r="AE1115" s="166">
        <f>Industrias!S1118</f>
        <v>0</v>
      </c>
      <c r="AF1115" s="167" cm="1">
        <f t="array" ref="AF1115">NoteEcolo(U1115)</f>
        <v>0</v>
      </c>
      <c r="AG1115" s="167">
        <f>PI()*(Trees[[#This Row],[Diam]]/2)^2</f>
        <v>0</v>
      </c>
      <c r="AH1115" s="167">
        <f>IF(ISNA(IF(VLOOKUP(Trees[[#This Row],[Arbol]],Equipos!C:F, 2, FALSE)="Cortar",1,0)),0, IF(VLOOKUP(Trees[[#This Row],[Arbol]],Equipos!C:F, 2, FALSE)="Cortar",1,0))</f>
        <v>0</v>
      </c>
      <c r="AI1115" s="167">
        <f t="array" aca="1" ref="AI1115" ca="1">SUM(1*(NumCoupes=B1115))</f>
        <v>2</v>
      </c>
    </row>
    <row r="1116" spans="2:35">
      <c r="B1116" s="154"/>
      <c r="C1116" s="155"/>
      <c r="D1116" s="156"/>
      <c r="E1116" s="157"/>
      <c r="F1116" s="158"/>
      <c r="G1116" s="159"/>
      <c r="H1116" s="154"/>
      <c r="I1116" s="155"/>
      <c r="J1116" s="156"/>
      <c r="K1116" s="156"/>
      <c r="L1116" s="154"/>
      <c r="M1116" s="154"/>
      <c r="N1116" s="154"/>
      <c r="O1116" s="155"/>
      <c r="P1116" s="160"/>
      <c r="Q1116" s="154"/>
      <c r="R1116" s="154"/>
      <c r="S1116" s="154"/>
      <c r="T1116" s="158"/>
      <c r="U1116" s="159"/>
      <c r="V1116" s="161"/>
      <c r="W1116" s="161"/>
      <c r="X1116" s="161"/>
      <c r="Y1116" s="161"/>
      <c r="Z1116" s="162">
        <f t="shared" si="51"/>
        <v>0</v>
      </c>
      <c r="AA1116" s="163">
        <f t="shared" si="52"/>
        <v>0</v>
      </c>
      <c r="AB1116" s="431">
        <f>(3.14/4)*(Trees[[#This Row],[Diam]]/100)^2</f>
        <v>0</v>
      </c>
      <c r="AC1116" s="164">
        <f>Trees[[#This Row],[Volumen]]</f>
        <v>0</v>
      </c>
      <c r="AD1116" s="165" t="str">
        <f t="shared" si="53"/>
        <v>D</v>
      </c>
      <c r="AE1116" s="166">
        <f>Industrias!S1119</f>
        <v>0</v>
      </c>
      <c r="AF1116" s="167" cm="1">
        <f t="array" ref="AF1116">NoteEcolo(U1116)</f>
        <v>0</v>
      </c>
      <c r="AG1116" s="167">
        <f>PI()*(Trees[[#This Row],[Diam]]/2)^2</f>
        <v>0</v>
      </c>
      <c r="AH1116" s="167">
        <f>IF(ISNA(IF(VLOOKUP(Trees[[#This Row],[Arbol]],Equipos!C:F, 2, FALSE)="Cortar",1,0)),0, IF(VLOOKUP(Trees[[#This Row],[Arbol]],Equipos!C:F, 2, FALSE)="Cortar",1,0))</f>
        <v>0</v>
      </c>
      <c r="AI1116" s="167">
        <f t="array" aca="1" ref="AI1116" ca="1">SUM(1*(NumCoupes=B1116))</f>
        <v>2</v>
      </c>
    </row>
    <row r="1117" spans="2:35">
      <c r="B1117" s="154"/>
      <c r="C1117" s="155"/>
      <c r="D1117" s="156"/>
      <c r="E1117" s="157"/>
      <c r="F1117" s="158"/>
      <c r="G1117" s="159"/>
      <c r="H1117" s="154"/>
      <c r="I1117" s="155"/>
      <c r="J1117" s="156"/>
      <c r="K1117" s="156"/>
      <c r="L1117" s="154"/>
      <c r="M1117" s="154"/>
      <c r="N1117" s="154"/>
      <c r="O1117" s="155"/>
      <c r="P1117" s="160"/>
      <c r="Q1117" s="154"/>
      <c r="R1117" s="154"/>
      <c r="S1117" s="154"/>
      <c r="T1117" s="158"/>
      <c r="U1117" s="159"/>
      <c r="V1117" s="161"/>
      <c r="W1117" s="161"/>
      <c r="X1117" s="161"/>
      <c r="Y1117" s="161"/>
      <c r="Z1117" s="162">
        <f t="shared" si="51"/>
        <v>0</v>
      </c>
      <c r="AA1117" s="163">
        <f t="shared" si="52"/>
        <v>0</v>
      </c>
      <c r="AB1117" s="431">
        <f>(3.14/4)*(Trees[[#This Row],[Diam]]/100)^2</f>
        <v>0</v>
      </c>
      <c r="AC1117" s="164">
        <f>Trees[[#This Row],[Volumen]]</f>
        <v>0</v>
      </c>
      <c r="AD1117" s="165" t="str">
        <f t="shared" si="53"/>
        <v>D</v>
      </c>
      <c r="AE1117" s="166">
        <f>Industrias!S1120</f>
        <v>0</v>
      </c>
      <c r="AF1117" s="167" cm="1">
        <f t="array" ref="AF1117">NoteEcolo(U1117)</f>
        <v>0</v>
      </c>
      <c r="AG1117" s="167">
        <f>PI()*(Trees[[#This Row],[Diam]]/2)^2</f>
        <v>0</v>
      </c>
      <c r="AH1117" s="167">
        <f>IF(ISNA(IF(VLOOKUP(Trees[[#This Row],[Arbol]],Equipos!C:F, 2, FALSE)="Cortar",1,0)),0, IF(VLOOKUP(Trees[[#This Row],[Arbol]],Equipos!C:F, 2, FALSE)="Cortar",1,0))</f>
        <v>0</v>
      </c>
      <c r="AI1117" s="167">
        <f t="array" aca="1" ref="AI1117" ca="1">SUM(1*(NumCoupes=B1117))</f>
        <v>2</v>
      </c>
    </row>
    <row r="1118" spans="2:35">
      <c r="B1118" s="154"/>
      <c r="C1118" s="155"/>
      <c r="D1118" s="156"/>
      <c r="E1118" s="157"/>
      <c r="F1118" s="158"/>
      <c r="G1118" s="159"/>
      <c r="H1118" s="154"/>
      <c r="I1118" s="155"/>
      <c r="J1118" s="156"/>
      <c r="K1118" s="156"/>
      <c r="L1118" s="154"/>
      <c r="M1118" s="154"/>
      <c r="N1118" s="154"/>
      <c r="O1118" s="155"/>
      <c r="P1118" s="160"/>
      <c r="Q1118" s="154"/>
      <c r="R1118" s="154"/>
      <c r="S1118" s="154"/>
      <c r="T1118" s="158"/>
      <c r="U1118" s="159"/>
      <c r="V1118" s="161"/>
      <c r="W1118" s="161"/>
      <c r="X1118" s="161"/>
      <c r="Y1118" s="161"/>
      <c r="Z1118" s="162">
        <f t="shared" si="51"/>
        <v>0</v>
      </c>
      <c r="AA1118" s="163">
        <f t="shared" si="52"/>
        <v>0</v>
      </c>
      <c r="AB1118" s="431">
        <f>(3.14/4)*(Trees[[#This Row],[Diam]]/100)^2</f>
        <v>0</v>
      </c>
      <c r="AC1118" s="164">
        <f>Trees[[#This Row],[Volumen]]</f>
        <v>0</v>
      </c>
      <c r="AD1118" s="165" t="str">
        <f t="shared" si="53"/>
        <v>D</v>
      </c>
      <c r="AE1118" s="166">
        <f>Industrias!S1121</f>
        <v>0</v>
      </c>
      <c r="AF1118" s="167" cm="1">
        <f t="array" ref="AF1118">NoteEcolo(U1118)</f>
        <v>0</v>
      </c>
      <c r="AG1118" s="167">
        <f>PI()*(Trees[[#This Row],[Diam]]/2)^2</f>
        <v>0</v>
      </c>
      <c r="AH1118" s="167">
        <f>IF(ISNA(IF(VLOOKUP(Trees[[#This Row],[Arbol]],Equipos!C:F, 2, FALSE)="Cortar",1,0)),0, IF(VLOOKUP(Trees[[#This Row],[Arbol]],Equipos!C:F, 2, FALSE)="Cortar",1,0))</f>
        <v>0</v>
      </c>
      <c r="AI1118" s="167">
        <f t="array" aca="1" ref="AI1118" ca="1">SUM(1*(NumCoupes=B1118))</f>
        <v>2</v>
      </c>
    </row>
    <row r="1119" spans="2:35">
      <c r="B1119" s="154"/>
      <c r="C1119" s="155"/>
      <c r="D1119" s="156"/>
      <c r="E1119" s="157"/>
      <c r="F1119" s="158"/>
      <c r="G1119" s="159"/>
      <c r="H1119" s="154"/>
      <c r="I1119" s="155"/>
      <c r="J1119" s="156"/>
      <c r="K1119" s="156"/>
      <c r="L1119" s="154"/>
      <c r="M1119" s="154"/>
      <c r="N1119" s="154"/>
      <c r="O1119" s="155"/>
      <c r="P1119" s="160"/>
      <c r="Q1119" s="154"/>
      <c r="R1119" s="154"/>
      <c r="S1119" s="154"/>
      <c r="T1119" s="158"/>
      <c r="U1119" s="159"/>
      <c r="V1119" s="161"/>
      <c r="W1119" s="161"/>
      <c r="X1119" s="161"/>
      <c r="Y1119" s="161"/>
      <c r="Z1119" s="162">
        <f t="shared" si="51"/>
        <v>0</v>
      </c>
      <c r="AA1119" s="163">
        <f t="shared" si="52"/>
        <v>0</v>
      </c>
      <c r="AB1119" s="431">
        <f>(3.14/4)*(Trees[[#This Row],[Diam]]/100)^2</f>
        <v>0</v>
      </c>
      <c r="AC1119" s="164">
        <f>Trees[[#This Row],[Volumen]]</f>
        <v>0</v>
      </c>
      <c r="AD1119" s="165" t="str">
        <f t="shared" si="53"/>
        <v>D</v>
      </c>
      <c r="AE1119" s="166">
        <f>Industrias!S1122</f>
        <v>0</v>
      </c>
      <c r="AF1119" s="167" cm="1">
        <f t="array" ref="AF1119">NoteEcolo(U1119)</f>
        <v>0</v>
      </c>
      <c r="AG1119" s="167">
        <f>PI()*(Trees[[#This Row],[Diam]]/2)^2</f>
        <v>0</v>
      </c>
      <c r="AH1119" s="167">
        <f>IF(ISNA(IF(VLOOKUP(Trees[[#This Row],[Arbol]],Equipos!C:F, 2, FALSE)="Cortar",1,0)),0, IF(VLOOKUP(Trees[[#This Row],[Arbol]],Equipos!C:F, 2, FALSE)="Cortar",1,0))</f>
        <v>0</v>
      </c>
      <c r="AI1119" s="167">
        <f t="array" aca="1" ref="AI1119" ca="1">SUM(1*(NumCoupes=B1119))</f>
        <v>2</v>
      </c>
    </row>
    <row r="1120" spans="2:35">
      <c r="B1120" s="154"/>
      <c r="C1120" s="155"/>
      <c r="D1120" s="156"/>
      <c r="E1120" s="157"/>
      <c r="F1120" s="158"/>
      <c r="G1120" s="159"/>
      <c r="H1120" s="154"/>
      <c r="I1120" s="155"/>
      <c r="J1120" s="156"/>
      <c r="K1120" s="156"/>
      <c r="L1120" s="154"/>
      <c r="M1120" s="154"/>
      <c r="N1120" s="154"/>
      <c r="O1120" s="155"/>
      <c r="P1120" s="160"/>
      <c r="Q1120" s="154"/>
      <c r="R1120" s="154"/>
      <c r="S1120" s="154"/>
      <c r="T1120" s="158"/>
      <c r="U1120" s="159"/>
      <c r="V1120" s="161"/>
      <c r="W1120" s="161"/>
      <c r="X1120" s="161"/>
      <c r="Y1120" s="161"/>
      <c r="Z1120" s="162">
        <f t="shared" si="51"/>
        <v>0</v>
      </c>
      <c r="AA1120" s="163">
        <f t="shared" si="52"/>
        <v>0</v>
      </c>
      <c r="AB1120" s="431">
        <f>(3.14/4)*(Trees[[#This Row],[Diam]]/100)^2</f>
        <v>0</v>
      </c>
      <c r="AC1120" s="164">
        <f>Trees[[#This Row],[Volumen]]</f>
        <v>0</v>
      </c>
      <c r="AD1120" s="165" t="str">
        <f t="shared" si="53"/>
        <v>D</v>
      </c>
      <c r="AE1120" s="166">
        <f>Industrias!S1123</f>
        <v>0</v>
      </c>
      <c r="AF1120" s="167" cm="1">
        <f t="array" ref="AF1120">NoteEcolo(U1120)</f>
        <v>0</v>
      </c>
      <c r="AG1120" s="167">
        <f>PI()*(Trees[[#This Row],[Diam]]/2)^2</f>
        <v>0</v>
      </c>
      <c r="AH1120" s="167">
        <f>IF(ISNA(IF(VLOOKUP(Trees[[#This Row],[Arbol]],Equipos!C:F, 2, FALSE)="Cortar",1,0)),0, IF(VLOOKUP(Trees[[#This Row],[Arbol]],Equipos!C:F, 2, FALSE)="Cortar",1,0))</f>
        <v>0</v>
      </c>
      <c r="AI1120" s="167">
        <f t="array" aca="1" ref="AI1120" ca="1">SUM(1*(NumCoupes=B1120))</f>
        <v>2</v>
      </c>
    </row>
    <row r="1121" spans="2:35">
      <c r="B1121" s="154"/>
      <c r="C1121" s="155"/>
      <c r="D1121" s="156"/>
      <c r="E1121" s="157"/>
      <c r="F1121" s="158"/>
      <c r="G1121" s="159"/>
      <c r="H1121" s="154"/>
      <c r="I1121" s="155"/>
      <c r="J1121" s="156"/>
      <c r="K1121" s="156"/>
      <c r="L1121" s="154"/>
      <c r="M1121" s="154"/>
      <c r="N1121" s="154"/>
      <c r="O1121" s="155"/>
      <c r="P1121" s="160"/>
      <c r="Q1121" s="154"/>
      <c r="R1121" s="154"/>
      <c r="S1121" s="154"/>
      <c r="T1121" s="158"/>
      <c r="U1121" s="159"/>
      <c r="V1121" s="161"/>
      <c r="W1121" s="161"/>
      <c r="X1121" s="161"/>
      <c r="Y1121" s="161"/>
      <c r="Z1121" s="162">
        <f t="shared" si="51"/>
        <v>0</v>
      </c>
      <c r="AA1121" s="163">
        <f t="shared" si="52"/>
        <v>0</v>
      </c>
      <c r="AB1121" s="431">
        <f>(3.14/4)*(Trees[[#This Row],[Diam]]/100)^2</f>
        <v>0</v>
      </c>
      <c r="AC1121" s="164">
        <f>Trees[[#This Row],[Volumen]]</f>
        <v>0</v>
      </c>
      <c r="AD1121" s="165" t="str">
        <f t="shared" si="53"/>
        <v>D</v>
      </c>
      <c r="AE1121" s="166">
        <f>Industrias!S1124</f>
        <v>0</v>
      </c>
      <c r="AF1121" s="167" cm="1">
        <f t="array" ref="AF1121">NoteEcolo(U1121)</f>
        <v>0</v>
      </c>
      <c r="AG1121" s="167">
        <f>PI()*(Trees[[#This Row],[Diam]]/2)^2</f>
        <v>0</v>
      </c>
      <c r="AH1121" s="167">
        <f>IF(ISNA(IF(VLOOKUP(Trees[[#This Row],[Arbol]],Equipos!C:F, 2, FALSE)="Cortar",1,0)),0, IF(VLOOKUP(Trees[[#This Row],[Arbol]],Equipos!C:F, 2, FALSE)="Cortar",1,0))</f>
        <v>0</v>
      </c>
      <c r="AI1121" s="167">
        <f t="array" aca="1" ref="AI1121" ca="1">SUM(1*(NumCoupes=B1121))</f>
        <v>2</v>
      </c>
    </row>
    <row r="1122" spans="2:35">
      <c r="B1122" s="154"/>
      <c r="C1122" s="155"/>
      <c r="D1122" s="156"/>
      <c r="E1122" s="157"/>
      <c r="F1122" s="158"/>
      <c r="G1122" s="159"/>
      <c r="H1122" s="154"/>
      <c r="I1122" s="155"/>
      <c r="J1122" s="156"/>
      <c r="K1122" s="156"/>
      <c r="L1122" s="154"/>
      <c r="M1122" s="154"/>
      <c r="N1122" s="154"/>
      <c r="O1122" s="155"/>
      <c r="P1122" s="160"/>
      <c r="Q1122" s="154"/>
      <c r="R1122" s="154"/>
      <c r="S1122" s="154"/>
      <c r="T1122" s="158"/>
      <c r="U1122" s="159"/>
      <c r="V1122" s="161"/>
      <c r="W1122" s="161"/>
      <c r="X1122" s="161"/>
      <c r="Y1122" s="161"/>
      <c r="Z1122" s="162">
        <f t="shared" si="51"/>
        <v>0</v>
      </c>
      <c r="AA1122" s="163">
        <f t="shared" si="52"/>
        <v>0</v>
      </c>
      <c r="AB1122" s="431">
        <f>(3.14/4)*(Trees[[#This Row],[Diam]]/100)^2</f>
        <v>0</v>
      </c>
      <c r="AC1122" s="164">
        <f>Trees[[#This Row],[Volumen]]</f>
        <v>0</v>
      </c>
      <c r="AD1122" s="165" t="str">
        <f t="shared" si="53"/>
        <v>D</v>
      </c>
      <c r="AE1122" s="166">
        <f>Industrias!S1125</f>
        <v>0</v>
      </c>
      <c r="AF1122" s="167" cm="1">
        <f t="array" ref="AF1122">NoteEcolo(U1122)</f>
        <v>0</v>
      </c>
      <c r="AG1122" s="167">
        <f>PI()*(Trees[[#This Row],[Diam]]/2)^2</f>
        <v>0</v>
      </c>
      <c r="AH1122" s="167">
        <f>IF(ISNA(IF(VLOOKUP(Trees[[#This Row],[Arbol]],Equipos!C:F, 2, FALSE)="Cortar",1,0)),0, IF(VLOOKUP(Trees[[#This Row],[Arbol]],Equipos!C:F, 2, FALSE)="Cortar",1,0))</f>
        <v>0</v>
      </c>
      <c r="AI1122" s="167">
        <f t="array" aca="1" ref="AI1122" ca="1">SUM(1*(NumCoupes=B1122))</f>
        <v>2</v>
      </c>
    </row>
    <row r="1123" spans="2:35">
      <c r="B1123" s="154"/>
      <c r="C1123" s="155"/>
      <c r="D1123" s="156"/>
      <c r="E1123" s="157"/>
      <c r="F1123" s="158"/>
      <c r="G1123" s="159"/>
      <c r="H1123" s="154"/>
      <c r="I1123" s="155"/>
      <c r="J1123" s="156"/>
      <c r="K1123" s="156"/>
      <c r="L1123" s="154"/>
      <c r="M1123" s="154"/>
      <c r="N1123" s="154"/>
      <c r="O1123" s="155"/>
      <c r="P1123" s="160"/>
      <c r="Q1123" s="154"/>
      <c r="R1123" s="154"/>
      <c r="S1123" s="154"/>
      <c r="T1123" s="158"/>
      <c r="U1123" s="159"/>
      <c r="V1123" s="161"/>
      <c r="W1123" s="161"/>
      <c r="X1123" s="161"/>
      <c r="Y1123" s="161"/>
      <c r="Z1123" s="162">
        <f t="shared" si="51"/>
        <v>0</v>
      </c>
      <c r="AA1123" s="163">
        <f t="shared" si="52"/>
        <v>0</v>
      </c>
      <c r="AB1123" s="431">
        <f>(3.14/4)*(Trees[[#This Row],[Diam]]/100)^2</f>
        <v>0</v>
      </c>
      <c r="AC1123" s="164">
        <f>Trees[[#This Row],[Volumen]]</f>
        <v>0</v>
      </c>
      <c r="AD1123" s="165" t="str">
        <f t="shared" si="53"/>
        <v>D</v>
      </c>
      <c r="AE1123" s="166">
        <f>Industrias!S1126</f>
        <v>0</v>
      </c>
      <c r="AF1123" s="167" cm="1">
        <f t="array" ref="AF1123">NoteEcolo(U1123)</f>
        <v>0</v>
      </c>
      <c r="AG1123" s="167">
        <f>PI()*(Trees[[#This Row],[Diam]]/2)^2</f>
        <v>0</v>
      </c>
      <c r="AH1123" s="167">
        <f>IF(ISNA(IF(VLOOKUP(Trees[[#This Row],[Arbol]],Equipos!C:F, 2, FALSE)="Cortar",1,0)),0, IF(VLOOKUP(Trees[[#This Row],[Arbol]],Equipos!C:F, 2, FALSE)="Cortar",1,0))</f>
        <v>0</v>
      </c>
      <c r="AI1123" s="167">
        <f t="array" aca="1" ref="AI1123" ca="1">SUM(1*(NumCoupes=B1123))</f>
        <v>2</v>
      </c>
    </row>
    <row r="1124" spans="2:35">
      <c r="B1124" s="154"/>
      <c r="C1124" s="155"/>
      <c r="D1124" s="156"/>
      <c r="E1124" s="157"/>
      <c r="F1124" s="158"/>
      <c r="G1124" s="159"/>
      <c r="H1124" s="154"/>
      <c r="I1124" s="155"/>
      <c r="J1124" s="156"/>
      <c r="K1124" s="156"/>
      <c r="L1124" s="154"/>
      <c r="M1124" s="154"/>
      <c r="N1124" s="154"/>
      <c r="O1124" s="155"/>
      <c r="P1124" s="160"/>
      <c r="Q1124" s="154"/>
      <c r="R1124" s="154"/>
      <c r="S1124" s="154"/>
      <c r="T1124" s="158"/>
      <c r="U1124" s="159"/>
      <c r="V1124" s="161"/>
      <c r="W1124" s="161"/>
      <c r="X1124" s="161"/>
      <c r="Y1124" s="161"/>
      <c r="Z1124" s="162">
        <f t="shared" si="51"/>
        <v>0</v>
      </c>
      <c r="AA1124" s="163">
        <f t="shared" si="52"/>
        <v>0</v>
      </c>
      <c r="AB1124" s="431">
        <f>(3.14/4)*(Trees[[#This Row],[Diam]]/100)^2</f>
        <v>0</v>
      </c>
      <c r="AC1124" s="164">
        <f>Trees[[#This Row],[Volumen]]</f>
        <v>0</v>
      </c>
      <c r="AD1124" s="165" t="str">
        <f t="shared" si="53"/>
        <v>D</v>
      </c>
      <c r="AE1124" s="166">
        <f>Industrias!S1127</f>
        <v>0</v>
      </c>
      <c r="AF1124" s="167" cm="1">
        <f t="array" ref="AF1124">NoteEcolo(U1124)</f>
        <v>0</v>
      </c>
      <c r="AG1124" s="167">
        <f>PI()*(Trees[[#This Row],[Diam]]/2)^2</f>
        <v>0</v>
      </c>
      <c r="AH1124" s="167">
        <f>IF(ISNA(IF(VLOOKUP(Trees[[#This Row],[Arbol]],Equipos!C:F, 2, FALSE)="Cortar",1,0)),0, IF(VLOOKUP(Trees[[#This Row],[Arbol]],Equipos!C:F, 2, FALSE)="Cortar",1,0))</f>
        <v>0</v>
      </c>
      <c r="AI1124" s="167">
        <f t="array" aca="1" ref="AI1124" ca="1">SUM(1*(NumCoupes=B1124))</f>
        <v>2</v>
      </c>
    </row>
    <row r="1125" spans="2:35">
      <c r="B1125" s="154"/>
      <c r="C1125" s="155"/>
      <c r="D1125" s="156"/>
      <c r="E1125" s="157"/>
      <c r="F1125" s="158"/>
      <c r="G1125" s="159"/>
      <c r="H1125" s="154"/>
      <c r="I1125" s="155"/>
      <c r="J1125" s="156"/>
      <c r="K1125" s="156"/>
      <c r="L1125" s="154"/>
      <c r="M1125" s="154"/>
      <c r="N1125" s="154"/>
      <c r="O1125" s="155"/>
      <c r="P1125" s="160"/>
      <c r="Q1125" s="154"/>
      <c r="R1125" s="154"/>
      <c r="S1125" s="154"/>
      <c r="T1125" s="158"/>
      <c r="U1125" s="159"/>
      <c r="V1125" s="161"/>
      <c r="W1125" s="161"/>
      <c r="X1125" s="161"/>
      <c r="Y1125" s="161"/>
      <c r="Z1125" s="162">
        <f t="shared" si="51"/>
        <v>0</v>
      </c>
      <c r="AA1125" s="163">
        <f t="shared" si="52"/>
        <v>0</v>
      </c>
      <c r="AB1125" s="431">
        <f>(3.14/4)*(Trees[[#This Row],[Diam]]/100)^2</f>
        <v>0</v>
      </c>
      <c r="AC1125" s="164">
        <f>Trees[[#This Row],[Volumen]]</f>
        <v>0</v>
      </c>
      <c r="AD1125" s="165" t="str">
        <f t="shared" si="53"/>
        <v>D</v>
      </c>
      <c r="AE1125" s="166">
        <f>Industrias!S1128</f>
        <v>0</v>
      </c>
      <c r="AF1125" s="167" cm="1">
        <f t="array" ref="AF1125">NoteEcolo(U1125)</f>
        <v>0</v>
      </c>
      <c r="AG1125" s="167">
        <f>PI()*(Trees[[#This Row],[Diam]]/2)^2</f>
        <v>0</v>
      </c>
      <c r="AH1125" s="167">
        <f>IF(ISNA(IF(VLOOKUP(Trees[[#This Row],[Arbol]],Equipos!C:F, 2, FALSE)="Cortar",1,0)),0, IF(VLOOKUP(Trees[[#This Row],[Arbol]],Equipos!C:F, 2, FALSE)="Cortar",1,0))</f>
        <v>0</v>
      </c>
      <c r="AI1125" s="167">
        <f t="array" aca="1" ref="AI1125" ca="1">SUM(1*(NumCoupes=B1125))</f>
        <v>2</v>
      </c>
    </row>
    <row r="1126" spans="2:35">
      <c r="B1126" s="154"/>
      <c r="C1126" s="155"/>
      <c r="D1126" s="156"/>
      <c r="E1126" s="157"/>
      <c r="F1126" s="158"/>
      <c r="G1126" s="159"/>
      <c r="H1126" s="154"/>
      <c r="I1126" s="155"/>
      <c r="J1126" s="156"/>
      <c r="K1126" s="156"/>
      <c r="L1126" s="154"/>
      <c r="M1126" s="154"/>
      <c r="N1126" s="154"/>
      <c r="O1126" s="155"/>
      <c r="P1126" s="160"/>
      <c r="Q1126" s="154"/>
      <c r="R1126" s="154"/>
      <c r="S1126" s="154"/>
      <c r="T1126" s="158"/>
      <c r="U1126" s="159"/>
      <c r="V1126" s="161"/>
      <c r="W1126" s="161"/>
      <c r="X1126" s="161"/>
      <c r="Y1126" s="161"/>
      <c r="Z1126" s="162">
        <f t="shared" si="51"/>
        <v>0</v>
      </c>
      <c r="AA1126" s="163">
        <f t="shared" si="52"/>
        <v>0</v>
      </c>
      <c r="AB1126" s="431">
        <f>(3.14/4)*(Trees[[#This Row],[Diam]]/100)^2</f>
        <v>0</v>
      </c>
      <c r="AC1126" s="164">
        <f>Trees[[#This Row],[Volumen]]</f>
        <v>0</v>
      </c>
      <c r="AD1126" s="165" t="str">
        <f t="shared" si="53"/>
        <v>D</v>
      </c>
      <c r="AE1126" s="166">
        <f>Industrias!S1129</f>
        <v>0</v>
      </c>
      <c r="AF1126" s="167" cm="1">
        <f t="array" ref="AF1126">NoteEcolo(U1126)</f>
        <v>0</v>
      </c>
      <c r="AG1126" s="167">
        <f>PI()*(Trees[[#This Row],[Diam]]/2)^2</f>
        <v>0</v>
      </c>
      <c r="AH1126" s="167">
        <f>IF(ISNA(IF(VLOOKUP(Trees[[#This Row],[Arbol]],Equipos!C:F, 2, FALSE)="Cortar",1,0)),0, IF(VLOOKUP(Trees[[#This Row],[Arbol]],Equipos!C:F, 2, FALSE)="Cortar",1,0))</f>
        <v>0</v>
      </c>
      <c r="AI1126" s="167">
        <f t="array" aca="1" ref="AI1126" ca="1">SUM(1*(NumCoupes=B1126))</f>
        <v>2</v>
      </c>
    </row>
    <row r="1127" spans="2:35">
      <c r="B1127" s="154"/>
      <c r="C1127" s="155"/>
      <c r="D1127" s="156"/>
      <c r="E1127" s="157"/>
      <c r="F1127" s="158"/>
      <c r="G1127" s="159"/>
      <c r="H1127" s="154"/>
      <c r="I1127" s="155"/>
      <c r="J1127" s="156"/>
      <c r="K1127" s="156"/>
      <c r="L1127" s="154"/>
      <c r="M1127" s="154"/>
      <c r="N1127" s="154"/>
      <c r="O1127" s="155"/>
      <c r="P1127" s="160"/>
      <c r="Q1127" s="154"/>
      <c r="R1127" s="154"/>
      <c r="S1127" s="154"/>
      <c r="T1127" s="158"/>
      <c r="U1127" s="159"/>
      <c r="V1127" s="161"/>
      <c r="W1127" s="161"/>
      <c r="X1127" s="161"/>
      <c r="Y1127" s="161"/>
      <c r="Z1127" s="162">
        <f t="shared" si="51"/>
        <v>0</v>
      </c>
      <c r="AA1127" s="163">
        <f t="shared" si="52"/>
        <v>0</v>
      </c>
      <c r="AB1127" s="431">
        <f>(3.14/4)*(Trees[[#This Row],[Diam]]/100)^2</f>
        <v>0</v>
      </c>
      <c r="AC1127" s="164">
        <f>Trees[[#This Row],[Volumen]]</f>
        <v>0</v>
      </c>
      <c r="AD1127" s="165" t="str">
        <f t="shared" si="53"/>
        <v>D</v>
      </c>
      <c r="AE1127" s="166">
        <f>Industrias!S1130</f>
        <v>0</v>
      </c>
      <c r="AF1127" s="167" cm="1">
        <f t="array" ref="AF1127">NoteEcolo(U1127)</f>
        <v>0</v>
      </c>
      <c r="AG1127" s="167">
        <f>PI()*(Trees[[#This Row],[Diam]]/2)^2</f>
        <v>0</v>
      </c>
      <c r="AH1127" s="167">
        <f>IF(ISNA(IF(VLOOKUP(Trees[[#This Row],[Arbol]],Equipos!C:F, 2, FALSE)="Cortar",1,0)),0, IF(VLOOKUP(Trees[[#This Row],[Arbol]],Equipos!C:F, 2, FALSE)="Cortar",1,0))</f>
        <v>0</v>
      </c>
      <c r="AI1127" s="167">
        <f t="array" aca="1" ref="AI1127" ca="1">SUM(1*(NumCoupes=B1127))</f>
        <v>2</v>
      </c>
    </row>
    <row r="1128" spans="2:35">
      <c r="B1128" s="154"/>
      <c r="C1128" s="155"/>
      <c r="D1128" s="156"/>
      <c r="E1128" s="157"/>
      <c r="F1128" s="158"/>
      <c r="G1128" s="159"/>
      <c r="H1128" s="154"/>
      <c r="I1128" s="155"/>
      <c r="J1128" s="156"/>
      <c r="K1128" s="156"/>
      <c r="L1128" s="154"/>
      <c r="M1128" s="154"/>
      <c r="N1128" s="154"/>
      <c r="O1128" s="155"/>
      <c r="P1128" s="160"/>
      <c r="Q1128" s="154"/>
      <c r="R1128" s="154"/>
      <c r="S1128" s="154"/>
      <c r="T1128" s="158"/>
      <c r="U1128" s="159"/>
      <c r="V1128" s="161"/>
      <c r="W1128" s="161"/>
      <c r="X1128" s="161"/>
      <c r="Y1128" s="161"/>
      <c r="Z1128" s="162">
        <f t="shared" si="51"/>
        <v>0</v>
      </c>
      <c r="AA1128" s="163">
        <f t="shared" si="52"/>
        <v>0</v>
      </c>
      <c r="AB1128" s="431">
        <f>(3.14/4)*(Trees[[#This Row],[Diam]]/100)^2</f>
        <v>0</v>
      </c>
      <c r="AC1128" s="164">
        <f>Trees[[#This Row],[Volumen]]</f>
        <v>0</v>
      </c>
      <c r="AD1128" s="165" t="str">
        <f t="shared" si="53"/>
        <v>D</v>
      </c>
      <c r="AE1128" s="166">
        <f>Industrias!S1131</f>
        <v>0</v>
      </c>
      <c r="AF1128" s="167" cm="1">
        <f t="array" ref="AF1128">NoteEcolo(U1128)</f>
        <v>0</v>
      </c>
      <c r="AG1128" s="167">
        <f>PI()*(Trees[[#This Row],[Diam]]/2)^2</f>
        <v>0</v>
      </c>
      <c r="AH1128" s="167">
        <f>IF(ISNA(IF(VLOOKUP(Trees[[#This Row],[Arbol]],Equipos!C:F, 2, FALSE)="Cortar",1,0)),0, IF(VLOOKUP(Trees[[#This Row],[Arbol]],Equipos!C:F, 2, FALSE)="Cortar",1,0))</f>
        <v>0</v>
      </c>
      <c r="AI1128" s="167">
        <f t="array" aca="1" ref="AI1128" ca="1">SUM(1*(NumCoupes=B1128))</f>
        <v>2</v>
      </c>
    </row>
    <row r="1129" spans="2:35">
      <c r="B1129" s="154"/>
      <c r="C1129" s="155"/>
      <c r="D1129" s="156"/>
      <c r="E1129" s="157"/>
      <c r="F1129" s="158"/>
      <c r="G1129" s="159"/>
      <c r="H1129" s="154"/>
      <c r="I1129" s="155"/>
      <c r="J1129" s="156"/>
      <c r="K1129" s="156"/>
      <c r="L1129" s="154"/>
      <c r="M1129" s="154"/>
      <c r="N1129" s="154"/>
      <c r="O1129" s="155"/>
      <c r="P1129" s="160"/>
      <c r="Q1129" s="154"/>
      <c r="R1129" s="154"/>
      <c r="S1129" s="154"/>
      <c r="T1129" s="158"/>
      <c r="U1129" s="159"/>
      <c r="V1129" s="161"/>
      <c r="W1129" s="161"/>
      <c r="X1129" s="161"/>
      <c r="Y1129" s="161"/>
      <c r="Z1129" s="162">
        <f t="shared" si="51"/>
        <v>0</v>
      </c>
      <c r="AA1129" s="163">
        <f t="shared" si="52"/>
        <v>0</v>
      </c>
      <c r="AB1129" s="431">
        <f>(3.14/4)*(Trees[[#This Row],[Diam]]/100)^2</f>
        <v>0</v>
      </c>
      <c r="AC1129" s="164">
        <f>Trees[[#This Row],[Volumen]]</f>
        <v>0</v>
      </c>
      <c r="AD1129" s="165" t="str">
        <f t="shared" si="53"/>
        <v>D</v>
      </c>
      <c r="AE1129" s="166">
        <f>Industrias!S1132</f>
        <v>0</v>
      </c>
      <c r="AF1129" s="167" cm="1">
        <f t="array" ref="AF1129">NoteEcolo(U1129)</f>
        <v>0</v>
      </c>
      <c r="AG1129" s="167">
        <f>PI()*(Trees[[#This Row],[Diam]]/2)^2</f>
        <v>0</v>
      </c>
      <c r="AH1129" s="167">
        <f>IF(ISNA(IF(VLOOKUP(Trees[[#This Row],[Arbol]],Equipos!C:F, 2, FALSE)="Cortar",1,0)),0, IF(VLOOKUP(Trees[[#This Row],[Arbol]],Equipos!C:F, 2, FALSE)="Cortar",1,0))</f>
        <v>0</v>
      </c>
      <c r="AI1129" s="167">
        <f t="array" aca="1" ref="AI1129" ca="1">SUM(1*(NumCoupes=B1129))</f>
        <v>2</v>
      </c>
    </row>
    <row r="1130" spans="2:35">
      <c r="B1130" s="154"/>
      <c r="C1130" s="155"/>
      <c r="D1130" s="156"/>
      <c r="E1130" s="157"/>
      <c r="F1130" s="158"/>
      <c r="G1130" s="159"/>
      <c r="H1130" s="154"/>
      <c r="I1130" s="155"/>
      <c r="J1130" s="156"/>
      <c r="K1130" s="156"/>
      <c r="L1130" s="154"/>
      <c r="M1130" s="154"/>
      <c r="N1130" s="154"/>
      <c r="O1130" s="155"/>
      <c r="P1130" s="160"/>
      <c r="Q1130" s="154"/>
      <c r="R1130" s="154"/>
      <c r="S1130" s="154"/>
      <c r="T1130" s="158"/>
      <c r="U1130" s="159"/>
      <c r="V1130" s="161"/>
      <c r="W1130" s="161"/>
      <c r="X1130" s="161"/>
      <c r="Y1130" s="161"/>
      <c r="Z1130" s="162">
        <f t="shared" si="51"/>
        <v>0</v>
      </c>
      <c r="AA1130" s="163">
        <f t="shared" si="52"/>
        <v>0</v>
      </c>
      <c r="AB1130" s="431">
        <f>(3.14/4)*(Trees[[#This Row],[Diam]]/100)^2</f>
        <v>0</v>
      </c>
      <c r="AC1130" s="164">
        <f>Trees[[#This Row],[Volumen]]</f>
        <v>0</v>
      </c>
      <c r="AD1130" s="165" t="str">
        <f t="shared" si="53"/>
        <v>D</v>
      </c>
      <c r="AE1130" s="166">
        <f>Industrias!S1133</f>
        <v>0</v>
      </c>
      <c r="AF1130" s="167" cm="1">
        <f t="array" ref="AF1130">NoteEcolo(U1130)</f>
        <v>0</v>
      </c>
      <c r="AG1130" s="167">
        <f>PI()*(Trees[[#This Row],[Diam]]/2)^2</f>
        <v>0</v>
      </c>
      <c r="AH1130" s="167">
        <f>IF(ISNA(IF(VLOOKUP(Trees[[#This Row],[Arbol]],Equipos!C:F, 2, FALSE)="Cortar",1,0)),0, IF(VLOOKUP(Trees[[#This Row],[Arbol]],Equipos!C:F, 2, FALSE)="Cortar",1,0))</f>
        <v>0</v>
      </c>
      <c r="AI1130" s="167">
        <f t="array" aca="1" ref="AI1130" ca="1">SUM(1*(NumCoupes=B1130))</f>
        <v>2</v>
      </c>
    </row>
    <row r="1131" spans="2:35">
      <c r="B1131" s="154"/>
      <c r="C1131" s="155"/>
      <c r="D1131" s="156"/>
      <c r="E1131" s="157"/>
      <c r="F1131" s="158"/>
      <c r="G1131" s="159"/>
      <c r="H1131" s="154"/>
      <c r="I1131" s="155"/>
      <c r="J1131" s="156"/>
      <c r="K1131" s="156"/>
      <c r="L1131" s="154"/>
      <c r="M1131" s="154"/>
      <c r="N1131" s="154"/>
      <c r="O1131" s="155"/>
      <c r="P1131" s="160"/>
      <c r="Q1131" s="154"/>
      <c r="R1131" s="154"/>
      <c r="S1131" s="154"/>
      <c r="T1131" s="158"/>
      <c r="U1131" s="159"/>
      <c r="V1131" s="161"/>
      <c r="W1131" s="161"/>
      <c r="X1131" s="161"/>
      <c r="Y1131" s="161"/>
      <c r="Z1131" s="162">
        <f t="shared" si="51"/>
        <v>0</v>
      </c>
      <c r="AA1131" s="163">
        <f t="shared" si="52"/>
        <v>0</v>
      </c>
      <c r="AB1131" s="431">
        <f>(3.14/4)*(Trees[[#This Row],[Diam]]/100)^2</f>
        <v>0</v>
      </c>
      <c r="AC1131" s="164">
        <f>Trees[[#This Row],[Volumen]]</f>
        <v>0</v>
      </c>
      <c r="AD1131" s="165" t="str">
        <f t="shared" si="53"/>
        <v>D</v>
      </c>
      <c r="AE1131" s="166">
        <f>Industrias!S1134</f>
        <v>0</v>
      </c>
      <c r="AF1131" s="167" cm="1">
        <f t="array" ref="AF1131">NoteEcolo(U1131)</f>
        <v>0</v>
      </c>
      <c r="AG1131" s="167">
        <f>PI()*(Trees[[#This Row],[Diam]]/2)^2</f>
        <v>0</v>
      </c>
      <c r="AH1131" s="167">
        <f>IF(ISNA(IF(VLOOKUP(Trees[[#This Row],[Arbol]],Equipos!C:F, 2, FALSE)="Cortar",1,0)),0, IF(VLOOKUP(Trees[[#This Row],[Arbol]],Equipos!C:F, 2, FALSE)="Cortar",1,0))</f>
        <v>0</v>
      </c>
      <c r="AI1131" s="167">
        <f t="array" aca="1" ref="AI1131" ca="1">SUM(1*(NumCoupes=B1131))</f>
        <v>2</v>
      </c>
    </row>
    <row r="1132" spans="2:35">
      <c r="B1132" s="154"/>
      <c r="C1132" s="155"/>
      <c r="D1132" s="156"/>
      <c r="E1132" s="157"/>
      <c r="F1132" s="158"/>
      <c r="G1132" s="159"/>
      <c r="H1132" s="154"/>
      <c r="I1132" s="155"/>
      <c r="J1132" s="156"/>
      <c r="K1132" s="156"/>
      <c r="L1132" s="154"/>
      <c r="M1132" s="154"/>
      <c r="N1132" s="154"/>
      <c r="O1132" s="155"/>
      <c r="P1132" s="160"/>
      <c r="Q1132" s="154"/>
      <c r="R1132" s="154"/>
      <c r="S1132" s="154"/>
      <c r="T1132" s="158"/>
      <c r="U1132" s="159"/>
      <c r="V1132" s="161"/>
      <c r="W1132" s="161"/>
      <c r="X1132" s="161"/>
      <c r="Y1132" s="161"/>
      <c r="Z1132" s="162">
        <f t="shared" si="51"/>
        <v>0</v>
      </c>
      <c r="AA1132" s="163">
        <f t="shared" si="52"/>
        <v>0</v>
      </c>
      <c r="AB1132" s="431">
        <f>(3.14/4)*(Trees[[#This Row],[Diam]]/100)^2</f>
        <v>0</v>
      </c>
      <c r="AC1132" s="164">
        <f>Trees[[#This Row],[Volumen]]</f>
        <v>0</v>
      </c>
      <c r="AD1132" s="165" t="str">
        <f t="shared" si="53"/>
        <v>D</v>
      </c>
      <c r="AE1132" s="166">
        <f>Industrias!S1135</f>
        <v>0</v>
      </c>
      <c r="AF1132" s="167" cm="1">
        <f t="array" ref="AF1132">NoteEcolo(U1132)</f>
        <v>0</v>
      </c>
      <c r="AG1132" s="167">
        <f>PI()*(Trees[[#This Row],[Diam]]/2)^2</f>
        <v>0</v>
      </c>
      <c r="AH1132" s="167">
        <f>IF(ISNA(IF(VLOOKUP(Trees[[#This Row],[Arbol]],Equipos!C:F, 2, FALSE)="Cortar",1,0)),0, IF(VLOOKUP(Trees[[#This Row],[Arbol]],Equipos!C:F, 2, FALSE)="Cortar",1,0))</f>
        <v>0</v>
      </c>
      <c r="AI1132" s="167">
        <f t="array" aca="1" ref="AI1132" ca="1">SUM(1*(NumCoupes=B1132))</f>
        <v>2</v>
      </c>
    </row>
    <row r="1133" spans="2:35">
      <c r="B1133" s="154"/>
      <c r="C1133" s="155"/>
      <c r="D1133" s="156"/>
      <c r="E1133" s="157"/>
      <c r="F1133" s="158"/>
      <c r="G1133" s="159"/>
      <c r="H1133" s="154"/>
      <c r="I1133" s="155"/>
      <c r="J1133" s="156"/>
      <c r="K1133" s="156"/>
      <c r="L1133" s="154"/>
      <c r="M1133" s="154"/>
      <c r="N1133" s="154"/>
      <c r="O1133" s="155"/>
      <c r="P1133" s="160"/>
      <c r="Q1133" s="154"/>
      <c r="R1133" s="154"/>
      <c r="S1133" s="154"/>
      <c r="T1133" s="158"/>
      <c r="U1133" s="159"/>
      <c r="V1133" s="161"/>
      <c r="W1133" s="161"/>
      <c r="X1133" s="161"/>
      <c r="Y1133" s="161"/>
      <c r="Z1133" s="162">
        <f t="shared" si="51"/>
        <v>0</v>
      </c>
      <c r="AA1133" s="163">
        <f t="shared" si="52"/>
        <v>0</v>
      </c>
      <c r="AB1133" s="431">
        <f>(3.14/4)*(Trees[[#This Row],[Diam]]/100)^2</f>
        <v>0</v>
      </c>
      <c r="AC1133" s="164">
        <f>Trees[[#This Row],[Volumen]]</f>
        <v>0</v>
      </c>
      <c r="AD1133" s="165" t="str">
        <f t="shared" si="53"/>
        <v>D</v>
      </c>
      <c r="AE1133" s="166">
        <f>Industrias!S1136</f>
        <v>0</v>
      </c>
      <c r="AF1133" s="167" cm="1">
        <f t="array" ref="AF1133">NoteEcolo(U1133)</f>
        <v>0</v>
      </c>
      <c r="AG1133" s="167">
        <f>PI()*(Trees[[#This Row],[Diam]]/2)^2</f>
        <v>0</v>
      </c>
      <c r="AH1133" s="167">
        <f>IF(ISNA(IF(VLOOKUP(Trees[[#This Row],[Arbol]],Equipos!C:F, 2, FALSE)="Cortar",1,0)),0, IF(VLOOKUP(Trees[[#This Row],[Arbol]],Equipos!C:F, 2, FALSE)="Cortar",1,0))</f>
        <v>0</v>
      </c>
      <c r="AI1133" s="167">
        <f t="array" aca="1" ref="AI1133" ca="1">SUM(1*(NumCoupes=B1133))</f>
        <v>2</v>
      </c>
    </row>
    <row r="1134" spans="2:35">
      <c r="B1134" s="154"/>
      <c r="C1134" s="155"/>
      <c r="D1134" s="156"/>
      <c r="E1134" s="157"/>
      <c r="F1134" s="158"/>
      <c r="G1134" s="159"/>
      <c r="H1134" s="154"/>
      <c r="I1134" s="155"/>
      <c r="J1134" s="156"/>
      <c r="K1134" s="156"/>
      <c r="L1134" s="154"/>
      <c r="M1134" s="154"/>
      <c r="N1134" s="154"/>
      <c r="O1134" s="155"/>
      <c r="P1134" s="160"/>
      <c r="Q1134" s="154"/>
      <c r="R1134" s="154"/>
      <c r="S1134" s="154"/>
      <c r="T1134" s="158"/>
      <c r="U1134" s="159"/>
      <c r="V1134" s="161"/>
      <c r="W1134" s="161"/>
      <c r="X1134" s="161"/>
      <c r="Y1134" s="161"/>
      <c r="Z1134" s="162">
        <f t="shared" si="51"/>
        <v>0</v>
      </c>
      <c r="AA1134" s="163">
        <f t="shared" si="52"/>
        <v>0</v>
      </c>
      <c r="AB1134" s="431">
        <f>(3.14/4)*(Trees[[#This Row],[Diam]]/100)^2</f>
        <v>0</v>
      </c>
      <c r="AC1134" s="164">
        <f>Trees[[#This Row],[Volumen]]</f>
        <v>0</v>
      </c>
      <c r="AD1134" s="165" t="str">
        <f t="shared" si="53"/>
        <v>D</v>
      </c>
      <c r="AE1134" s="166">
        <f>Industrias!S1137</f>
        <v>0</v>
      </c>
      <c r="AF1134" s="167" cm="1">
        <f t="array" ref="AF1134">NoteEcolo(U1134)</f>
        <v>0</v>
      </c>
      <c r="AG1134" s="167">
        <f>PI()*(Trees[[#This Row],[Diam]]/2)^2</f>
        <v>0</v>
      </c>
      <c r="AH1134" s="167">
        <f>IF(ISNA(IF(VLOOKUP(Trees[[#This Row],[Arbol]],Equipos!C:F, 2, FALSE)="Cortar",1,0)),0, IF(VLOOKUP(Trees[[#This Row],[Arbol]],Equipos!C:F, 2, FALSE)="Cortar",1,0))</f>
        <v>0</v>
      </c>
      <c r="AI1134" s="167">
        <f t="array" aca="1" ref="AI1134" ca="1">SUM(1*(NumCoupes=B1134))</f>
        <v>2</v>
      </c>
    </row>
    <row r="1135" spans="2:35">
      <c r="B1135" s="154"/>
      <c r="C1135" s="155"/>
      <c r="D1135" s="156"/>
      <c r="E1135" s="157"/>
      <c r="F1135" s="158"/>
      <c r="G1135" s="159"/>
      <c r="H1135" s="154"/>
      <c r="I1135" s="155"/>
      <c r="J1135" s="156"/>
      <c r="K1135" s="156"/>
      <c r="L1135" s="154"/>
      <c r="M1135" s="154"/>
      <c r="N1135" s="154"/>
      <c r="O1135" s="155"/>
      <c r="P1135" s="160"/>
      <c r="Q1135" s="154"/>
      <c r="R1135" s="154"/>
      <c r="S1135" s="154"/>
      <c r="T1135" s="158"/>
      <c r="U1135" s="159"/>
      <c r="V1135" s="161"/>
      <c r="W1135" s="161"/>
      <c r="X1135" s="161"/>
      <c r="Y1135" s="161"/>
      <c r="Z1135" s="162">
        <f t="shared" si="51"/>
        <v>0</v>
      </c>
      <c r="AA1135" s="163">
        <f t="shared" si="52"/>
        <v>0</v>
      </c>
      <c r="AB1135" s="431">
        <f>(3.14/4)*(Trees[[#This Row],[Diam]]/100)^2</f>
        <v>0</v>
      </c>
      <c r="AC1135" s="164">
        <f>Trees[[#This Row],[Volumen]]</f>
        <v>0</v>
      </c>
      <c r="AD1135" s="165" t="str">
        <f t="shared" si="53"/>
        <v>D</v>
      </c>
      <c r="AE1135" s="166">
        <f>Industrias!S1138</f>
        <v>0</v>
      </c>
      <c r="AF1135" s="167" cm="1">
        <f t="array" ref="AF1135">NoteEcolo(U1135)</f>
        <v>0</v>
      </c>
      <c r="AG1135" s="167">
        <f>PI()*(Trees[[#This Row],[Diam]]/2)^2</f>
        <v>0</v>
      </c>
      <c r="AH1135" s="167">
        <f>IF(ISNA(IF(VLOOKUP(Trees[[#This Row],[Arbol]],Equipos!C:F, 2, FALSE)="Cortar",1,0)),0, IF(VLOOKUP(Trees[[#This Row],[Arbol]],Equipos!C:F, 2, FALSE)="Cortar",1,0))</f>
        <v>0</v>
      </c>
      <c r="AI1135" s="167">
        <f t="array" aca="1" ref="AI1135" ca="1">SUM(1*(NumCoupes=B1135))</f>
        <v>2</v>
      </c>
    </row>
    <row r="1136" spans="2:35">
      <c r="B1136" s="154"/>
      <c r="C1136" s="155"/>
      <c r="D1136" s="156"/>
      <c r="E1136" s="157"/>
      <c r="F1136" s="158"/>
      <c r="G1136" s="159"/>
      <c r="H1136" s="154"/>
      <c r="I1136" s="155"/>
      <c r="J1136" s="156"/>
      <c r="K1136" s="156"/>
      <c r="L1136" s="154"/>
      <c r="M1136" s="154"/>
      <c r="N1136" s="154"/>
      <c r="O1136" s="155"/>
      <c r="P1136" s="160"/>
      <c r="Q1136" s="154"/>
      <c r="R1136" s="154"/>
      <c r="S1136" s="154"/>
      <c r="T1136" s="158"/>
      <c r="U1136" s="159"/>
      <c r="V1136" s="161"/>
      <c r="W1136" s="161"/>
      <c r="X1136" s="161"/>
      <c r="Y1136" s="161"/>
      <c r="Z1136" s="162">
        <f t="shared" si="51"/>
        <v>0</v>
      </c>
      <c r="AA1136" s="163">
        <f t="shared" si="52"/>
        <v>0</v>
      </c>
      <c r="AB1136" s="431">
        <f>(3.14/4)*(Trees[[#This Row],[Diam]]/100)^2</f>
        <v>0</v>
      </c>
      <c r="AC1136" s="164">
        <f>Trees[[#This Row],[Volumen]]</f>
        <v>0</v>
      </c>
      <c r="AD1136" s="165" t="str">
        <f t="shared" si="53"/>
        <v>D</v>
      </c>
      <c r="AE1136" s="166">
        <f>Industrias!S1139</f>
        <v>0</v>
      </c>
      <c r="AF1136" s="167" cm="1">
        <f t="array" ref="AF1136">NoteEcolo(U1136)</f>
        <v>0</v>
      </c>
      <c r="AG1136" s="167">
        <f>PI()*(Trees[[#This Row],[Diam]]/2)^2</f>
        <v>0</v>
      </c>
      <c r="AH1136" s="167">
        <f>IF(ISNA(IF(VLOOKUP(Trees[[#This Row],[Arbol]],Equipos!C:F, 2, FALSE)="Cortar",1,0)),0, IF(VLOOKUP(Trees[[#This Row],[Arbol]],Equipos!C:F, 2, FALSE)="Cortar",1,0))</f>
        <v>0</v>
      </c>
      <c r="AI1136" s="167">
        <f t="array" aca="1" ref="AI1136" ca="1">SUM(1*(NumCoupes=B1136))</f>
        <v>2</v>
      </c>
    </row>
    <row r="1137" spans="2:35">
      <c r="B1137" s="154"/>
      <c r="C1137" s="155"/>
      <c r="D1137" s="156"/>
      <c r="E1137" s="157"/>
      <c r="F1137" s="158"/>
      <c r="G1137" s="159"/>
      <c r="H1137" s="154"/>
      <c r="I1137" s="155"/>
      <c r="J1137" s="156"/>
      <c r="K1137" s="156"/>
      <c r="L1137" s="154"/>
      <c r="M1137" s="154"/>
      <c r="N1137" s="154"/>
      <c r="O1137" s="155"/>
      <c r="P1137" s="160"/>
      <c r="Q1137" s="154"/>
      <c r="R1137" s="154"/>
      <c r="S1137" s="154"/>
      <c r="T1137" s="158"/>
      <c r="U1137" s="159"/>
      <c r="V1137" s="161"/>
      <c r="W1137" s="161"/>
      <c r="X1137" s="161"/>
      <c r="Y1137" s="161"/>
      <c r="Z1137" s="162">
        <f t="shared" si="51"/>
        <v>0</v>
      </c>
      <c r="AA1137" s="163">
        <f t="shared" si="52"/>
        <v>0</v>
      </c>
      <c r="AB1137" s="431">
        <f>(3.14/4)*(Trees[[#This Row],[Diam]]/100)^2</f>
        <v>0</v>
      </c>
      <c r="AC1137" s="164">
        <f>Trees[[#This Row],[Volumen]]</f>
        <v>0</v>
      </c>
      <c r="AD1137" s="165" t="str">
        <f t="shared" si="53"/>
        <v>D</v>
      </c>
      <c r="AE1137" s="166">
        <f>Industrias!S1140</f>
        <v>0</v>
      </c>
      <c r="AF1137" s="167" cm="1">
        <f t="array" ref="AF1137">NoteEcolo(U1137)</f>
        <v>0</v>
      </c>
      <c r="AG1137" s="167">
        <f>PI()*(Trees[[#This Row],[Diam]]/2)^2</f>
        <v>0</v>
      </c>
      <c r="AH1137" s="167">
        <f>IF(ISNA(IF(VLOOKUP(Trees[[#This Row],[Arbol]],Equipos!C:F, 2, FALSE)="Cortar",1,0)),0, IF(VLOOKUP(Trees[[#This Row],[Arbol]],Equipos!C:F, 2, FALSE)="Cortar",1,0))</f>
        <v>0</v>
      </c>
      <c r="AI1137" s="167">
        <f t="array" aca="1" ref="AI1137" ca="1">SUM(1*(NumCoupes=B1137))</f>
        <v>2</v>
      </c>
    </row>
    <row r="1138" spans="2:35">
      <c r="B1138" s="154"/>
      <c r="C1138" s="155"/>
      <c r="D1138" s="156"/>
      <c r="E1138" s="157"/>
      <c r="F1138" s="158"/>
      <c r="G1138" s="159"/>
      <c r="H1138" s="154"/>
      <c r="I1138" s="155"/>
      <c r="J1138" s="156"/>
      <c r="K1138" s="156"/>
      <c r="L1138" s="154"/>
      <c r="M1138" s="154"/>
      <c r="N1138" s="154"/>
      <c r="O1138" s="155"/>
      <c r="P1138" s="160"/>
      <c r="Q1138" s="154"/>
      <c r="R1138" s="154"/>
      <c r="S1138" s="154"/>
      <c r="T1138" s="158"/>
      <c r="U1138" s="159"/>
      <c r="V1138" s="161"/>
      <c r="W1138" s="161"/>
      <c r="X1138" s="161"/>
      <c r="Y1138" s="161"/>
      <c r="Z1138" s="162">
        <f t="shared" si="51"/>
        <v>0</v>
      </c>
      <c r="AA1138" s="163">
        <f t="shared" si="52"/>
        <v>0</v>
      </c>
      <c r="AB1138" s="431">
        <f>(3.14/4)*(Trees[[#This Row],[Diam]]/100)^2</f>
        <v>0</v>
      </c>
      <c r="AC1138" s="164">
        <f>Trees[[#This Row],[Volumen]]</f>
        <v>0</v>
      </c>
      <c r="AD1138" s="165" t="str">
        <f t="shared" si="53"/>
        <v>D</v>
      </c>
      <c r="AE1138" s="166">
        <f>Industrias!S1141</f>
        <v>0</v>
      </c>
      <c r="AF1138" s="167" cm="1">
        <f t="array" ref="AF1138">NoteEcolo(U1138)</f>
        <v>0</v>
      </c>
      <c r="AG1138" s="167">
        <f>PI()*(Trees[[#This Row],[Diam]]/2)^2</f>
        <v>0</v>
      </c>
      <c r="AH1138" s="167">
        <f>IF(ISNA(IF(VLOOKUP(Trees[[#This Row],[Arbol]],Equipos!C:F, 2, FALSE)="Cortar",1,0)),0, IF(VLOOKUP(Trees[[#This Row],[Arbol]],Equipos!C:F, 2, FALSE)="Cortar",1,0))</f>
        <v>0</v>
      </c>
      <c r="AI1138" s="167">
        <f t="array" aca="1" ref="AI1138" ca="1">SUM(1*(NumCoupes=B1138))</f>
        <v>2</v>
      </c>
    </row>
    <row r="1139" spans="2:35">
      <c r="B1139" s="154"/>
      <c r="C1139" s="155"/>
      <c r="D1139" s="156"/>
      <c r="E1139" s="157"/>
      <c r="F1139" s="158"/>
      <c r="G1139" s="159"/>
      <c r="H1139" s="154"/>
      <c r="I1139" s="155"/>
      <c r="J1139" s="156"/>
      <c r="K1139" s="156"/>
      <c r="L1139" s="154"/>
      <c r="M1139" s="154"/>
      <c r="N1139" s="154"/>
      <c r="O1139" s="155"/>
      <c r="P1139" s="160"/>
      <c r="Q1139" s="154"/>
      <c r="R1139" s="154"/>
      <c r="S1139" s="154"/>
      <c r="T1139" s="158"/>
      <c r="U1139" s="159"/>
      <c r="V1139" s="161"/>
      <c r="W1139" s="161"/>
      <c r="X1139" s="161"/>
      <c r="Y1139" s="161"/>
      <c r="Z1139" s="162">
        <f t="shared" si="51"/>
        <v>0</v>
      </c>
      <c r="AA1139" s="163">
        <f t="shared" si="52"/>
        <v>0</v>
      </c>
      <c r="AB1139" s="431">
        <f>(3.14/4)*(Trees[[#This Row],[Diam]]/100)^2</f>
        <v>0</v>
      </c>
      <c r="AC1139" s="164">
        <f>Trees[[#This Row],[Volumen]]</f>
        <v>0</v>
      </c>
      <c r="AD1139" s="165" t="str">
        <f t="shared" si="53"/>
        <v>D</v>
      </c>
      <c r="AE1139" s="166">
        <f>Industrias!S1142</f>
        <v>0</v>
      </c>
      <c r="AF1139" s="167" cm="1">
        <f t="array" ref="AF1139">NoteEcolo(U1139)</f>
        <v>0</v>
      </c>
      <c r="AG1139" s="167">
        <f>PI()*(Trees[[#This Row],[Diam]]/2)^2</f>
        <v>0</v>
      </c>
      <c r="AH1139" s="167">
        <f>IF(ISNA(IF(VLOOKUP(Trees[[#This Row],[Arbol]],Equipos!C:F, 2, FALSE)="Cortar",1,0)),0, IF(VLOOKUP(Trees[[#This Row],[Arbol]],Equipos!C:F, 2, FALSE)="Cortar",1,0))</f>
        <v>0</v>
      </c>
      <c r="AI1139" s="167">
        <f t="array" aca="1" ref="AI1139" ca="1">SUM(1*(NumCoupes=B1139))</f>
        <v>2</v>
      </c>
    </row>
    <row r="1140" spans="2:35">
      <c r="B1140" s="154"/>
      <c r="C1140" s="155"/>
      <c r="D1140" s="156"/>
      <c r="E1140" s="157"/>
      <c r="F1140" s="158"/>
      <c r="G1140" s="159"/>
      <c r="H1140" s="154"/>
      <c r="I1140" s="155"/>
      <c r="J1140" s="156"/>
      <c r="K1140" s="156"/>
      <c r="L1140" s="154"/>
      <c r="M1140" s="154"/>
      <c r="N1140" s="154"/>
      <c r="O1140" s="155"/>
      <c r="P1140" s="160"/>
      <c r="Q1140" s="154"/>
      <c r="R1140" s="154"/>
      <c r="S1140" s="154"/>
      <c r="T1140" s="158"/>
      <c r="U1140" s="159"/>
      <c r="V1140" s="161"/>
      <c r="W1140" s="161"/>
      <c r="X1140" s="161"/>
      <c r="Y1140" s="161"/>
      <c r="Z1140" s="162">
        <f t="shared" si="51"/>
        <v>0</v>
      </c>
      <c r="AA1140" s="163">
        <f t="shared" si="52"/>
        <v>0</v>
      </c>
      <c r="AB1140" s="431">
        <f>(3.14/4)*(Trees[[#This Row],[Diam]]/100)^2</f>
        <v>0</v>
      </c>
      <c r="AC1140" s="164">
        <f>Trees[[#This Row],[Volumen]]</f>
        <v>0</v>
      </c>
      <c r="AD1140" s="165" t="str">
        <f t="shared" si="53"/>
        <v>D</v>
      </c>
      <c r="AE1140" s="166">
        <f>Industrias!S1143</f>
        <v>0</v>
      </c>
      <c r="AF1140" s="167" cm="1">
        <f t="array" ref="AF1140">NoteEcolo(U1140)</f>
        <v>0</v>
      </c>
      <c r="AG1140" s="167">
        <f>PI()*(Trees[[#This Row],[Diam]]/2)^2</f>
        <v>0</v>
      </c>
      <c r="AH1140" s="167">
        <f>IF(ISNA(IF(VLOOKUP(Trees[[#This Row],[Arbol]],Equipos!C:F, 2, FALSE)="Cortar",1,0)),0, IF(VLOOKUP(Trees[[#This Row],[Arbol]],Equipos!C:F, 2, FALSE)="Cortar",1,0))</f>
        <v>0</v>
      </c>
      <c r="AI1140" s="167">
        <f t="array" aca="1" ref="AI1140" ca="1">SUM(1*(NumCoupes=B1140))</f>
        <v>2</v>
      </c>
    </row>
    <row r="1141" spans="2:35">
      <c r="B1141" s="154"/>
      <c r="C1141" s="155"/>
      <c r="D1141" s="156"/>
      <c r="E1141" s="157"/>
      <c r="F1141" s="158"/>
      <c r="G1141" s="159"/>
      <c r="H1141" s="154"/>
      <c r="I1141" s="155"/>
      <c r="J1141" s="156"/>
      <c r="K1141" s="156"/>
      <c r="L1141" s="154"/>
      <c r="M1141" s="154"/>
      <c r="N1141" s="154"/>
      <c r="O1141" s="155"/>
      <c r="P1141" s="160"/>
      <c r="Q1141" s="154"/>
      <c r="R1141" s="154"/>
      <c r="S1141" s="154"/>
      <c r="T1141" s="158"/>
      <c r="U1141" s="159"/>
      <c r="V1141" s="161"/>
      <c r="W1141" s="161"/>
      <c r="X1141" s="161"/>
      <c r="Y1141" s="161"/>
      <c r="Z1141" s="162">
        <f t="shared" si="51"/>
        <v>0</v>
      </c>
      <c r="AA1141" s="163">
        <f t="shared" si="52"/>
        <v>0</v>
      </c>
      <c r="AB1141" s="431">
        <f>(3.14/4)*(Trees[[#This Row],[Diam]]/100)^2</f>
        <v>0</v>
      </c>
      <c r="AC1141" s="164">
        <f>Trees[[#This Row],[Volumen]]</f>
        <v>0</v>
      </c>
      <c r="AD1141" s="165" t="str">
        <f t="shared" si="53"/>
        <v>D</v>
      </c>
      <c r="AE1141" s="166">
        <f>Industrias!S1144</f>
        <v>0</v>
      </c>
      <c r="AF1141" s="167" cm="1">
        <f t="array" ref="AF1141">NoteEcolo(U1141)</f>
        <v>0</v>
      </c>
      <c r="AG1141" s="167">
        <f>PI()*(Trees[[#This Row],[Diam]]/2)^2</f>
        <v>0</v>
      </c>
      <c r="AH1141" s="167">
        <f>IF(ISNA(IF(VLOOKUP(Trees[[#This Row],[Arbol]],Equipos!C:F, 2, FALSE)="Cortar",1,0)),0, IF(VLOOKUP(Trees[[#This Row],[Arbol]],Equipos!C:F, 2, FALSE)="Cortar",1,0))</f>
        <v>0</v>
      </c>
      <c r="AI1141" s="167">
        <f t="array" aca="1" ref="AI1141" ca="1">SUM(1*(NumCoupes=B1141))</f>
        <v>2</v>
      </c>
    </row>
    <row r="1142" spans="2:35">
      <c r="B1142" s="154"/>
      <c r="C1142" s="155"/>
      <c r="D1142" s="156"/>
      <c r="E1142" s="157"/>
      <c r="F1142" s="158"/>
      <c r="G1142" s="159"/>
      <c r="H1142" s="154"/>
      <c r="I1142" s="155"/>
      <c r="J1142" s="156"/>
      <c r="K1142" s="156"/>
      <c r="L1142" s="154"/>
      <c r="M1142" s="154"/>
      <c r="N1142" s="154"/>
      <c r="O1142" s="155"/>
      <c r="P1142" s="160"/>
      <c r="Q1142" s="154"/>
      <c r="R1142" s="154"/>
      <c r="S1142" s="154"/>
      <c r="T1142" s="158"/>
      <c r="U1142" s="159"/>
      <c r="V1142" s="161"/>
      <c r="W1142" s="161"/>
      <c r="X1142" s="161"/>
      <c r="Y1142" s="161"/>
      <c r="Z1142" s="162">
        <f t="shared" si="51"/>
        <v>0</v>
      </c>
      <c r="AA1142" s="163">
        <f t="shared" si="52"/>
        <v>0</v>
      </c>
      <c r="AB1142" s="431">
        <f>(3.14/4)*(Trees[[#This Row],[Diam]]/100)^2</f>
        <v>0</v>
      </c>
      <c r="AC1142" s="164">
        <f>Trees[[#This Row],[Volumen]]</f>
        <v>0</v>
      </c>
      <c r="AD1142" s="165" t="str">
        <f t="shared" si="53"/>
        <v>D</v>
      </c>
      <c r="AE1142" s="166">
        <f>Industrias!S1145</f>
        <v>0</v>
      </c>
      <c r="AF1142" s="167" cm="1">
        <f t="array" ref="AF1142">NoteEcolo(U1142)</f>
        <v>0</v>
      </c>
      <c r="AG1142" s="167">
        <f>PI()*(Trees[[#This Row],[Diam]]/2)^2</f>
        <v>0</v>
      </c>
      <c r="AH1142" s="167">
        <f>IF(ISNA(IF(VLOOKUP(Trees[[#This Row],[Arbol]],Equipos!C:F, 2, FALSE)="Cortar",1,0)),0, IF(VLOOKUP(Trees[[#This Row],[Arbol]],Equipos!C:F, 2, FALSE)="Cortar",1,0))</f>
        <v>0</v>
      </c>
      <c r="AI1142" s="167">
        <f t="array" aca="1" ref="AI1142" ca="1">SUM(1*(NumCoupes=B1142))</f>
        <v>2</v>
      </c>
    </row>
    <row r="1143" spans="2:35">
      <c r="B1143" s="154"/>
      <c r="C1143" s="155"/>
      <c r="D1143" s="156"/>
      <c r="E1143" s="157"/>
      <c r="F1143" s="158"/>
      <c r="G1143" s="159"/>
      <c r="H1143" s="154"/>
      <c r="I1143" s="155"/>
      <c r="J1143" s="156"/>
      <c r="K1143" s="156"/>
      <c r="L1143" s="154"/>
      <c r="M1143" s="154"/>
      <c r="N1143" s="154"/>
      <c r="O1143" s="155"/>
      <c r="P1143" s="160"/>
      <c r="Q1143" s="154"/>
      <c r="R1143" s="154"/>
      <c r="S1143" s="154"/>
      <c r="T1143" s="158"/>
      <c r="U1143" s="159"/>
      <c r="V1143" s="161"/>
      <c r="W1143" s="161"/>
      <c r="X1143" s="161"/>
      <c r="Y1143" s="161"/>
      <c r="Z1143" s="162">
        <f t="shared" si="51"/>
        <v>0</v>
      </c>
      <c r="AA1143" s="163">
        <f t="shared" si="52"/>
        <v>0</v>
      </c>
      <c r="AB1143" s="431">
        <f>(3.14/4)*(Trees[[#This Row],[Diam]]/100)^2</f>
        <v>0</v>
      </c>
      <c r="AC1143" s="164">
        <f>Trees[[#This Row],[Volumen]]</f>
        <v>0</v>
      </c>
      <c r="AD1143" s="165" t="str">
        <f t="shared" si="53"/>
        <v>D</v>
      </c>
      <c r="AE1143" s="166">
        <f>Industrias!S1146</f>
        <v>0</v>
      </c>
      <c r="AF1143" s="167" cm="1">
        <f t="array" ref="AF1143">NoteEcolo(U1143)</f>
        <v>0</v>
      </c>
      <c r="AG1143" s="167">
        <f>PI()*(Trees[[#This Row],[Diam]]/2)^2</f>
        <v>0</v>
      </c>
      <c r="AH1143" s="167">
        <f>IF(ISNA(IF(VLOOKUP(Trees[[#This Row],[Arbol]],Equipos!C:F, 2, FALSE)="Cortar",1,0)),0, IF(VLOOKUP(Trees[[#This Row],[Arbol]],Equipos!C:F, 2, FALSE)="Cortar",1,0))</f>
        <v>0</v>
      </c>
      <c r="AI1143" s="167">
        <f t="array" aca="1" ref="AI1143" ca="1">SUM(1*(NumCoupes=B1143))</f>
        <v>2</v>
      </c>
    </row>
    <row r="1144" spans="2:35">
      <c r="B1144" s="154"/>
      <c r="C1144" s="155"/>
      <c r="D1144" s="156"/>
      <c r="E1144" s="157"/>
      <c r="F1144" s="158"/>
      <c r="G1144" s="159"/>
      <c r="H1144" s="154"/>
      <c r="I1144" s="155"/>
      <c r="J1144" s="156"/>
      <c r="K1144" s="156"/>
      <c r="L1144" s="154"/>
      <c r="M1144" s="154"/>
      <c r="N1144" s="154"/>
      <c r="O1144" s="155"/>
      <c r="P1144" s="160"/>
      <c r="Q1144" s="154"/>
      <c r="R1144" s="154"/>
      <c r="S1144" s="154"/>
      <c r="T1144" s="158"/>
      <c r="U1144" s="159"/>
      <c r="V1144" s="161"/>
      <c r="W1144" s="161"/>
      <c r="X1144" s="161"/>
      <c r="Y1144" s="161"/>
      <c r="Z1144" s="162">
        <f t="shared" si="51"/>
        <v>0</v>
      </c>
      <c r="AA1144" s="163">
        <f t="shared" si="52"/>
        <v>0</v>
      </c>
      <c r="AB1144" s="431">
        <f>(3.14/4)*(Trees[[#This Row],[Diam]]/100)^2</f>
        <v>0</v>
      </c>
      <c r="AC1144" s="164">
        <f>Trees[[#This Row],[Volumen]]</f>
        <v>0</v>
      </c>
      <c r="AD1144" s="165" t="str">
        <f t="shared" si="53"/>
        <v>D</v>
      </c>
      <c r="AE1144" s="166">
        <f>Industrias!S1147</f>
        <v>0</v>
      </c>
      <c r="AF1144" s="167" cm="1">
        <f t="array" ref="AF1144">NoteEcolo(U1144)</f>
        <v>0</v>
      </c>
      <c r="AG1144" s="167">
        <f>PI()*(Trees[[#This Row],[Diam]]/2)^2</f>
        <v>0</v>
      </c>
      <c r="AH1144" s="167">
        <f>IF(ISNA(IF(VLOOKUP(Trees[[#This Row],[Arbol]],Equipos!C:F, 2, FALSE)="Cortar",1,0)),0, IF(VLOOKUP(Trees[[#This Row],[Arbol]],Equipos!C:F, 2, FALSE)="Cortar",1,0))</f>
        <v>0</v>
      </c>
      <c r="AI1144" s="167">
        <f t="array" aca="1" ref="AI1144" ca="1">SUM(1*(NumCoupes=B1144))</f>
        <v>2</v>
      </c>
    </row>
    <row r="1145" spans="2:35">
      <c r="B1145" s="154"/>
      <c r="C1145" s="155"/>
      <c r="D1145" s="156"/>
      <c r="E1145" s="157"/>
      <c r="F1145" s="158"/>
      <c r="G1145" s="159"/>
      <c r="H1145" s="154"/>
      <c r="I1145" s="155"/>
      <c r="J1145" s="156"/>
      <c r="K1145" s="156"/>
      <c r="L1145" s="154"/>
      <c r="M1145" s="154"/>
      <c r="N1145" s="154"/>
      <c r="O1145" s="155"/>
      <c r="P1145" s="160"/>
      <c r="Q1145" s="154"/>
      <c r="R1145" s="154"/>
      <c r="S1145" s="154"/>
      <c r="T1145" s="158"/>
      <c r="U1145" s="159"/>
      <c r="V1145" s="161"/>
      <c r="W1145" s="161"/>
      <c r="X1145" s="161"/>
      <c r="Y1145" s="161"/>
      <c r="Z1145" s="162">
        <f t="shared" si="51"/>
        <v>0</v>
      </c>
      <c r="AA1145" s="163">
        <f t="shared" si="52"/>
        <v>0</v>
      </c>
      <c r="AB1145" s="431">
        <f>(3.14/4)*(Trees[[#This Row],[Diam]]/100)^2</f>
        <v>0</v>
      </c>
      <c r="AC1145" s="164">
        <f>Trees[[#This Row],[Volumen]]</f>
        <v>0</v>
      </c>
      <c r="AD1145" s="165" t="str">
        <f t="shared" si="53"/>
        <v>D</v>
      </c>
      <c r="AE1145" s="166">
        <f>Industrias!S1148</f>
        <v>0</v>
      </c>
      <c r="AF1145" s="167" cm="1">
        <f t="array" ref="AF1145">NoteEcolo(U1145)</f>
        <v>0</v>
      </c>
      <c r="AG1145" s="167">
        <f>PI()*(Trees[[#This Row],[Diam]]/2)^2</f>
        <v>0</v>
      </c>
      <c r="AH1145" s="167">
        <f>IF(ISNA(IF(VLOOKUP(Trees[[#This Row],[Arbol]],Equipos!C:F, 2, FALSE)="Cortar",1,0)),0, IF(VLOOKUP(Trees[[#This Row],[Arbol]],Equipos!C:F, 2, FALSE)="Cortar",1,0))</f>
        <v>0</v>
      </c>
      <c r="AI1145" s="167">
        <f t="array" aca="1" ref="AI1145" ca="1">SUM(1*(NumCoupes=B1145))</f>
        <v>2</v>
      </c>
    </row>
    <row r="1146" spans="2:35">
      <c r="B1146" s="154"/>
      <c r="C1146" s="155"/>
      <c r="D1146" s="156"/>
      <c r="E1146" s="157"/>
      <c r="F1146" s="158"/>
      <c r="G1146" s="159"/>
      <c r="H1146" s="154"/>
      <c r="I1146" s="155"/>
      <c r="J1146" s="156"/>
      <c r="K1146" s="156"/>
      <c r="L1146" s="154"/>
      <c r="M1146" s="154"/>
      <c r="N1146" s="154"/>
      <c r="O1146" s="155"/>
      <c r="P1146" s="160"/>
      <c r="Q1146" s="154"/>
      <c r="R1146" s="154"/>
      <c r="S1146" s="154"/>
      <c r="T1146" s="158"/>
      <c r="U1146" s="159"/>
      <c r="V1146" s="161"/>
      <c r="W1146" s="161"/>
      <c r="X1146" s="161"/>
      <c r="Y1146" s="161"/>
      <c r="Z1146" s="162">
        <f t="shared" si="51"/>
        <v>0</v>
      </c>
      <c r="AA1146" s="163">
        <f t="shared" si="52"/>
        <v>0</v>
      </c>
      <c r="AB1146" s="431">
        <f>(3.14/4)*(Trees[[#This Row],[Diam]]/100)^2</f>
        <v>0</v>
      </c>
      <c r="AC1146" s="164">
        <f>Trees[[#This Row],[Volumen]]</f>
        <v>0</v>
      </c>
      <c r="AD1146" s="165" t="str">
        <f t="shared" si="53"/>
        <v>D</v>
      </c>
      <c r="AE1146" s="166">
        <f>Industrias!S1149</f>
        <v>0</v>
      </c>
      <c r="AF1146" s="167" cm="1">
        <f t="array" ref="AF1146">NoteEcolo(U1146)</f>
        <v>0</v>
      </c>
      <c r="AG1146" s="167">
        <f>PI()*(Trees[[#This Row],[Diam]]/2)^2</f>
        <v>0</v>
      </c>
      <c r="AH1146" s="167">
        <f>IF(ISNA(IF(VLOOKUP(Trees[[#This Row],[Arbol]],Equipos!C:F, 2, FALSE)="Cortar",1,0)),0, IF(VLOOKUP(Trees[[#This Row],[Arbol]],Equipos!C:F, 2, FALSE)="Cortar",1,0))</f>
        <v>0</v>
      </c>
      <c r="AI1146" s="167">
        <f t="array" aca="1" ref="AI1146" ca="1">SUM(1*(NumCoupes=B1146))</f>
        <v>2</v>
      </c>
    </row>
    <row r="1147" spans="2:35">
      <c r="B1147" s="154"/>
      <c r="C1147" s="155"/>
      <c r="D1147" s="156"/>
      <c r="E1147" s="157"/>
      <c r="F1147" s="158"/>
      <c r="G1147" s="159"/>
      <c r="H1147" s="154"/>
      <c r="I1147" s="155"/>
      <c r="J1147" s="156"/>
      <c r="K1147" s="156"/>
      <c r="L1147" s="154"/>
      <c r="M1147" s="154"/>
      <c r="N1147" s="154"/>
      <c r="O1147" s="155"/>
      <c r="P1147" s="160"/>
      <c r="Q1147" s="154"/>
      <c r="R1147" s="154"/>
      <c r="S1147" s="154"/>
      <c r="T1147" s="158"/>
      <c r="U1147" s="159"/>
      <c r="V1147" s="161"/>
      <c r="W1147" s="161"/>
      <c r="X1147" s="161"/>
      <c r="Y1147" s="161"/>
      <c r="Z1147" s="162">
        <f t="shared" si="51"/>
        <v>0</v>
      </c>
      <c r="AA1147" s="163">
        <f t="shared" si="52"/>
        <v>0</v>
      </c>
      <c r="AB1147" s="431">
        <f>(3.14/4)*(Trees[[#This Row],[Diam]]/100)^2</f>
        <v>0</v>
      </c>
      <c r="AC1147" s="164">
        <f>Trees[[#This Row],[Volumen]]</f>
        <v>0</v>
      </c>
      <c r="AD1147" s="165" t="str">
        <f t="shared" si="53"/>
        <v>D</v>
      </c>
      <c r="AE1147" s="166">
        <f>Industrias!S1150</f>
        <v>0</v>
      </c>
      <c r="AF1147" s="167" cm="1">
        <f t="array" ref="AF1147">NoteEcolo(U1147)</f>
        <v>0</v>
      </c>
      <c r="AG1147" s="167">
        <f>PI()*(Trees[[#This Row],[Diam]]/2)^2</f>
        <v>0</v>
      </c>
      <c r="AH1147" s="167">
        <f>IF(ISNA(IF(VLOOKUP(Trees[[#This Row],[Arbol]],Equipos!C:F, 2, FALSE)="Cortar",1,0)),0, IF(VLOOKUP(Trees[[#This Row],[Arbol]],Equipos!C:F, 2, FALSE)="Cortar",1,0))</f>
        <v>0</v>
      </c>
      <c r="AI1147" s="167">
        <f t="array" aca="1" ref="AI1147" ca="1">SUM(1*(NumCoupes=B1147))</f>
        <v>2</v>
      </c>
    </row>
    <row r="1148" spans="2:35">
      <c r="B1148" s="154"/>
      <c r="C1148" s="155"/>
      <c r="D1148" s="156"/>
      <c r="E1148" s="157"/>
      <c r="F1148" s="158"/>
      <c r="G1148" s="159"/>
      <c r="H1148" s="154"/>
      <c r="I1148" s="155"/>
      <c r="J1148" s="156"/>
      <c r="K1148" s="156"/>
      <c r="L1148" s="154"/>
      <c r="M1148" s="154"/>
      <c r="N1148" s="154"/>
      <c r="O1148" s="155"/>
      <c r="P1148" s="160"/>
      <c r="Q1148" s="154"/>
      <c r="R1148" s="154"/>
      <c r="S1148" s="154"/>
      <c r="T1148" s="158"/>
      <c r="U1148" s="159"/>
      <c r="V1148" s="161"/>
      <c r="W1148" s="161"/>
      <c r="X1148" s="161"/>
      <c r="Y1148" s="161"/>
      <c r="Z1148" s="162">
        <f t="shared" si="51"/>
        <v>0</v>
      </c>
      <c r="AA1148" s="163">
        <f t="shared" si="52"/>
        <v>0</v>
      </c>
      <c r="AB1148" s="431">
        <f>(3.14/4)*(Trees[[#This Row],[Diam]]/100)^2</f>
        <v>0</v>
      </c>
      <c r="AC1148" s="164">
        <f>Trees[[#This Row],[Volumen]]</f>
        <v>0</v>
      </c>
      <c r="AD1148" s="165" t="str">
        <f t="shared" si="53"/>
        <v>D</v>
      </c>
      <c r="AE1148" s="166">
        <f>Industrias!S1151</f>
        <v>0</v>
      </c>
      <c r="AF1148" s="167" cm="1">
        <f t="array" ref="AF1148">NoteEcolo(U1148)</f>
        <v>0</v>
      </c>
      <c r="AG1148" s="167">
        <f>PI()*(Trees[[#This Row],[Diam]]/2)^2</f>
        <v>0</v>
      </c>
      <c r="AH1148" s="167">
        <f>IF(ISNA(IF(VLOOKUP(Trees[[#This Row],[Arbol]],Equipos!C:F, 2, FALSE)="Cortar",1,0)),0, IF(VLOOKUP(Trees[[#This Row],[Arbol]],Equipos!C:F, 2, FALSE)="Cortar",1,0))</f>
        <v>0</v>
      </c>
      <c r="AI1148" s="167">
        <f t="array" aca="1" ref="AI1148" ca="1">SUM(1*(NumCoupes=B1148))</f>
        <v>2</v>
      </c>
    </row>
    <row r="1149" spans="2:35">
      <c r="B1149" s="154"/>
      <c r="C1149" s="155"/>
      <c r="D1149" s="156"/>
      <c r="E1149" s="157"/>
      <c r="F1149" s="158"/>
      <c r="G1149" s="159"/>
      <c r="H1149" s="154"/>
      <c r="I1149" s="155"/>
      <c r="J1149" s="156"/>
      <c r="K1149" s="156"/>
      <c r="L1149" s="154"/>
      <c r="M1149" s="154"/>
      <c r="N1149" s="154"/>
      <c r="O1149" s="155"/>
      <c r="P1149" s="160"/>
      <c r="Q1149" s="154"/>
      <c r="R1149" s="154"/>
      <c r="S1149" s="154"/>
      <c r="T1149" s="158"/>
      <c r="U1149" s="159"/>
      <c r="V1149" s="161"/>
      <c r="W1149" s="161"/>
      <c r="X1149" s="161"/>
      <c r="Y1149" s="161"/>
      <c r="Z1149" s="162">
        <f t="shared" si="51"/>
        <v>0</v>
      </c>
      <c r="AA1149" s="163">
        <f t="shared" si="52"/>
        <v>0</v>
      </c>
      <c r="AB1149" s="431">
        <f>(3.14/4)*(Trees[[#This Row],[Diam]]/100)^2</f>
        <v>0</v>
      </c>
      <c r="AC1149" s="164">
        <f>Trees[[#This Row],[Volumen]]</f>
        <v>0</v>
      </c>
      <c r="AD1149" s="165" t="str">
        <f t="shared" si="53"/>
        <v>D</v>
      </c>
      <c r="AE1149" s="166">
        <f>Industrias!S1152</f>
        <v>0</v>
      </c>
      <c r="AF1149" s="167" cm="1">
        <f t="array" ref="AF1149">NoteEcolo(U1149)</f>
        <v>0</v>
      </c>
      <c r="AG1149" s="167">
        <f>PI()*(Trees[[#This Row],[Diam]]/2)^2</f>
        <v>0</v>
      </c>
      <c r="AH1149" s="167">
        <f>IF(ISNA(IF(VLOOKUP(Trees[[#This Row],[Arbol]],Equipos!C:F, 2, FALSE)="Cortar",1,0)),0, IF(VLOOKUP(Trees[[#This Row],[Arbol]],Equipos!C:F, 2, FALSE)="Cortar",1,0))</f>
        <v>0</v>
      </c>
      <c r="AI1149" s="167">
        <f t="array" aca="1" ref="AI1149" ca="1">SUM(1*(NumCoupes=B1149))</f>
        <v>2</v>
      </c>
    </row>
    <row r="1150" spans="2:35">
      <c r="B1150" s="154"/>
      <c r="C1150" s="155"/>
      <c r="D1150" s="156"/>
      <c r="E1150" s="157"/>
      <c r="F1150" s="158"/>
      <c r="G1150" s="159"/>
      <c r="H1150" s="154"/>
      <c r="I1150" s="155"/>
      <c r="J1150" s="156"/>
      <c r="K1150" s="156"/>
      <c r="L1150" s="154"/>
      <c r="M1150" s="154"/>
      <c r="N1150" s="154"/>
      <c r="O1150" s="155"/>
      <c r="P1150" s="160"/>
      <c r="Q1150" s="154"/>
      <c r="R1150" s="154"/>
      <c r="S1150" s="154"/>
      <c r="T1150" s="158"/>
      <c r="U1150" s="159"/>
      <c r="V1150" s="161"/>
      <c r="W1150" s="161"/>
      <c r="X1150" s="161"/>
      <c r="Y1150" s="161"/>
      <c r="Z1150" s="162">
        <f t="shared" si="51"/>
        <v>0</v>
      </c>
      <c r="AA1150" s="163">
        <f t="shared" si="52"/>
        <v>0</v>
      </c>
      <c r="AB1150" s="431">
        <f>(3.14/4)*(Trees[[#This Row],[Diam]]/100)^2</f>
        <v>0</v>
      </c>
      <c r="AC1150" s="164">
        <f>Trees[[#This Row],[Volumen]]</f>
        <v>0</v>
      </c>
      <c r="AD1150" s="165" t="str">
        <f t="shared" si="53"/>
        <v>D</v>
      </c>
      <c r="AE1150" s="166">
        <f>Industrias!S1153</f>
        <v>0</v>
      </c>
      <c r="AF1150" s="167" cm="1">
        <f t="array" ref="AF1150">NoteEcolo(U1150)</f>
        <v>0</v>
      </c>
      <c r="AG1150" s="167">
        <f>PI()*(Trees[[#This Row],[Diam]]/2)^2</f>
        <v>0</v>
      </c>
      <c r="AH1150" s="167">
        <f>IF(ISNA(IF(VLOOKUP(Trees[[#This Row],[Arbol]],Equipos!C:F, 2, FALSE)="Cortar",1,0)),0, IF(VLOOKUP(Trees[[#This Row],[Arbol]],Equipos!C:F, 2, FALSE)="Cortar",1,0))</f>
        <v>0</v>
      </c>
      <c r="AI1150" s="167">
        <f t="array" aca="1" ref="AI1150" ca="1">SUM(1*(NumCoupes=B1150))</f>
        <v>2</v>
      </c>
    </row>
    <row r="1151" spans="2:35">
      <c r="B1151" s="154"/>
      <c r="C1151" s="155"/>
      <c r="D1151" s="156"/>
      <c r="E1151" s="157"/>
      <c r="F1151" s="158"/>
      <c r="G1151" s="159"/>
      <c r="H1151" s="154"/>
      <c r="I1151" s="155"/>
      <c r="J1151" s="156"/>
      <c r="K1151" s="156"/>
      <c r="L1151" s="154"/>
      <c r="M1151" s="154"/>
      <c r="N1151" s="154"/>
      <c r="O1151" s="155"/>
      <c r="P1151" s="160"/>
      <c r="Q1151" s="154"/>
      <c r="R1151" s="154"/>
      <c r="S1151" s="154"/>
      <c r="T1151" s="158"/>
      <c r="U1151" s="159"/>
      <c r="V1151" s="161"/>
      <c r="W1151" s="161"/>
      <c r="X1151" s="161"/>
      <c r="Y1151" s="161"/>
      <c r="Z1151" s="162">
        <f t="shared" si="51"/>
        <v>0</v>
      </c>
      <c r="AA1151" s="163">
        <f t="shared" si="52"/>
        <v>0</v>
      </c>
      <c r="AB1151" s="431">
        <f>(3.14/4)*(Trees[[#This Row],[Diam]]/100)^2</f>
        <v>0</v>
      </c>
      <c r="AC1151" s="164">
        <f>Trees[[#This Row],[Volumen]]</f>
        <v>0</v>
      </c>
      <c r="AD1151" s="165" t="str">
        <f t="shared" si="53"/>
        <v>D</v>
      </c>
      <c r="AE1151" s="166">
        <f>Industrias!S1154</f>
        <v>0</v>
      </c>
      <c r="AF1151" s="167" cm="1">
        <f t="array" ref="AF1151">NoteEcolo(U1151)</f>
        <v>0</v>
      </c>
      <c r="AG1151" s="167">
        <f>PI()*(Trees[[#This Row],[Diam]]/2)^2</f>
        <v>0</v>
      </c>
      <c r="AH1151" s="167">
        <f>IF(ISNA(IF(VLOOKUP(Trees[[#This Row],[Arbol]],Equipos!C:F, 2, FALSE)="Cortar",1,0)),0, IF(VLOOKUP(Trees[[#This Row],[Arbol]],Equipos!C:F, 2, FALSE)="Cortar",1,0))</f>
        <v>0</v>
      </c>
      <c r="AI1151" s="167">
        <f t="array" aca="1" ref="AI1151" ca="1">SUM(1*(NumCoupes=B1151))</f>
        <v>2</v>
      </c>
    </row>
    <row r="1152" spans="2:35">
      <c r="B1152" s="154"/>
      <c r="C1152" s="155"/>
      <c r="D1152" s="156"/>
      <c r="E1152" s="157"/>
      <c r="F1152" s="158"/>
      <c r="G1152" s="159"/>
      <c r="H1152" s="154"/>
      <c r="I1152" s="155"/>
      <c r="J1152" s="156"/>
      <c r="K1152" s="156"/>
      <c r="L1152" s="154"/>
      <c r="M1152" s="154"/>
      <c r="N1152" s="154"/>
      <c r="O1152" s="155"/>
      <c r="P1152" s="160"/>
      <c r="Q1152" s="154"/>
      <c r="R1152" s="154"/>
      <c r="S1152" s="154"/>
      <c r="T1152" s="158"/>
      <c r="U1152" s="159"/>
      <c r="V1152" s="161"/>
      <c r="W1152" s="161"/>
      <c r="X1152" s="161"/>
      <c r="Y1152" s="161"/>
      <c r="Z1152" s="162">
        <f t="shared" si="51"/>
        <v>0</v>
      </c>
      <c r="AA1152" s="163">
        <f t="shared" si="52"/>
        <v>0</v>
      </c>
      <c r="AB1152" s="431">
        <f>(3.14/4)*(Trees[[#This Row],[Diam]]/100)^2</f>
        <v>0</v>
      </c>
      <c r="AC1152" s="164">
        <f>Trees[[#This Row],[Volumen]]</f>
        <v>0</v>
      </c>
      <c r="AD1152" s="165" t="str">
        <f t="shared" si="53"/>
        <v>D</v>
      </c>
      <c r="AE1152" s="166">
        <f>Industrias!S1155</f>
        <v>0</v>
      </c>
      <c r="AF1152" s="167" cm="1">
        <f t="array" ref="AF1152">NoteEcolo(U1152)</f>
        <v>0</v>
      </c>
      <c r="AG1152" s="167">
        <f>PI()*(Trees[[#This Row],[Diam]]/2)^2</f>
        <v>0</v>
      </c>
      <c r="AH1152" s="167">
        <f>IF(ISNA(IF(VLOOKUP(Trees[[#This Row],[Arbol]],Equipos!C:F, 2, FALSE)="Cortar",1,0)),0, IF(VLOOKUP(Trees[[#This Row],[Arbol]],Equipos!C:F, 2, FALSE)="Cortar",1,0))</f>
        <v>0</v>
      </c>
      <c r="AI1152" s="167">
        <f t="array" aca="1" ref="AI1152" ca="1">SUM(1*(NumCoupes=B1152))</f>
        <v>2</v>
      </c>
    </row>
    <row r="1153" spans="2:35">
      <c r="B1153" s="154"/>
      <c r="C1153" s="155"/>
      <c r="D1153" s="156"/>
      <c r="E1153" s="157"/>
      <c r="F1153" s="158"/>
      <c r="G1153" s="159"/>
      <c r="H1153" s="154"/>
      <c r="I1153" s="155"/>
      <c r="J1153" s="156"/>
      <c r="K1153" s="156"/>
      <c r="L1153" s="154"/>
      <c r="M1153" s="154"/>
      <c r="N1153" s="154"/>
      <c r="O1153" s="155"/>
      <c r="P1153" s="160"/>
      <c r="Q1153" s="154"/>
      <c r="R1153" s="154"/>
      <c r="S1153" s="154"/>
      <c r="T1153" s="158"/>
      <c r="U1153" s="159"/>
      <c r="V1153" s="161"/>
      <c r="W1153" s="161"/>
      <c r="X1153" s="161"/>
      <c r="Y1153" s="161"/>
      <c r="Z1153" s="162">
        <f t="shared" si="51"/>
        <v>0</v>
      </c>
      <c r="AA1153" s="163">
        <f t="shared" si="52"/>
        <v>0</v>
      </c>
      <c r="AB1153" s="431">
        <f>(3.14/4)*(Trees[[#This Row],[Diam]]/100)^2</f>
        <v>0</v>
      </c>
      <c r="AC1153" s="164">
        <f>Trees[[#This Row],[Volumen]]</f>
        <v>0</v>
      </c>
      <c r="AD1153" s="165" t="str">
        <f t="shared" si="53"/>
        <v>D</v>
      </c>
      <c r="AE1153" s="166">
        <f>Industrias!S1156</f>
        <v>0</v>
      </c>
      <c r="AF1153" s="167" cm="1">
        <f t="array" ref="AF1153">NoteEcolo(U1153)</f>
        <v>0</v>
      </c>
      <c r="AG1153" s="167">
        <f>PI()*(Trees[[#This Row],[Diam]]/2)^2</f>
        <v>0</v>
      </c>
      <c r="AH1153" s="167">
        <f>IF(ISNA(IF(VLOOKUP(Trees[[#This Row],[Arbol]],Equipos!C:F, 2, FALSE)="Cortar",1,0)),0, IF(VLOOKUP(Trees[[#This Row],[Arbol]],Equipos!C:F, 2, FALSE)="Cortar",1,0))</f>
        <v>0</v>
      </c>
      <c r="AI1153" s="167">
        <f t="array" aca="1" ref="AI1153" ca="1">SUM(1*(NumCoupes=B1153))</f>
        <v>2</v>
      </c>
    </row>
    <row r="1154" spans="2:35">
      <c r="B1154" s="154"/>
      <c r="C1154" s="155"/>
      <c r="D1154" s="156"/>
      <c r="E1154" s="157"/>
      <c r="F1154" s="158"/>
      <c r="G1154" s="159"/>
      <c r="H1154" s="154"/>
      <c r="I1154" s="155"/>
      <c r="J1154" s="156"/>
      <c r="K1154" s="156"/>
      <c r="L1154" s="154"/>
      <c r="M1154" s="154"/>
      <c r="N1154" s="154"/>
      <c r="O1154" s="155"/>
      <c r="P1154" s="160"/>
      <c r="Q1154" s="154"/>
      <c r="R1154" s="154"/>
      <c r="S1154" s="154"/>
      <c r="T1154" s="158"/>
      <c r="U1154" s="159"/>
      <c r="V1154" s="161"/>
      <c r="W1154" s="161"/>
      <c r="X1154" s="161"/>
      <c r="Y1154" s="161"/>
      <c r="Z1154" s="162">
        <f t="shared" ref="Z1154:Z1182" si="54">(H1154+I1154)/2</f>
        <v>0</v>
      </c>
      <c r="AA1154" s="163">
        <f t="shared" ref="AA1154:AA1182" si="55">INT(Z1154/5+0.5)*5</f>
        <v>0</v>
      </c>
      <c r="AB1154" s="431">
        <f>(3.14/4)*(Trees[[#This Row],[Diam]]/100)^2</f>
        <v>0</v>
      </c>
      <c r="AC1154" s="164">
        <f>Trees[[#This Row],[Volumen]]</f>
        <v>0</v>
      </c>
      <c r="AD1154" s="165" t="str">
        <f t="shared" ref="AD1154:AD1182" si="56">IF(L1154&lt;&gt;0,"A",IF(M1154&lt;&gt;0,"B",IF(N1154&lt;&gt;0,"C","D")))</f>
        <v>D</v>
      </c>
      <c r="AE1154" s="166">
        <f>Industrias!S1157</f>
        <v>0</v>
      </c>
      <c r="AF1154" s="167" cm="1">
        <f t="array" ref="AF1154">NoteEcolo(U1154)</f>
        <v>0</v>
      </c>
      <c r="AG1154" s="167">
        <f>PI()*(Trees[[#This Row],[Diam]]/2)^2</f>
        <v>0</v>
      </c>
      <c r="AH1154" s="167">
        <f>IF(ISNA(IF(VLOOKUP(Trees[[#This Row],[Arbol]],Equipos!C:F, 2, FALSE)="Cortar",1,0)),0, IF(VLOOKUP(Trees[[#This Row],[Arbol]],Equipos!C:F, 2, FALSE)="Cortar",1,0))</f>
        <v>0</v>
      </c>
      <c r="AI1154" s="167">
        <f t="array" aca="1" ref="AI1154" ca="1">SUM(1*(NumCoupes=B1154))</f>
        <v>2</v>
      </c>
    </row>
    <row r="1155" spans="2:35">
      <c r="B1155" s="154"/>
      <c r="C1155" s="155"/>
      <c r="D1155" s="156"/>
      <c r="E1155" s="157"/>
      <c r="F1155" s="158"/>
      <c r="G1155" s="159"/>
      <c r="H1155" s="154"/>
      <c r="I1155" s="155"/>
      <c r="J1155" s="156"/>
      <c r="K1155" s="156"/>
      <c r="L1155" s="154"/>
      <c r="M1155" s="154"/>
      <c r="N1155" s="154"/>
      <c r="O1155" s="155"/>
      <c r="P1155" s="160"/>
      <c r="Q1155" s="154"/>
      <c r="R1155" s="154"/>
      <c r="S1155" s="154"/>
      <c r="T1155" s="158"/>
      <c r="U1155" s="159"/>
      <c r="V1155" s="161"/>
      <c r="W1155" s="161"/>
      <c r="X1155" s="161"/>
      <c r="Y1155" s="161"/>
      <c r="Z1155" s="162">
        <f t="shared" si="54"/>
        <v>0</v>
      </c>
      <c r="AA1155" s="163">
        <f t="shared" si="55"/>
        <v>0</v>
      </c>
      <c r="AB1155" s="431">
        <f>(3.14/4)*(Trees[[#This Row],[Diam]]/100)^2</f>
        <v>0</v>
      </c>
      <c r="AC1155" s="164">
        <f>Trees[[#This Row],[Volumen]]</f>
        <v>0</v>
      </c>
      <c r="AD1155" s="165" t="str">
        <f t="shared" si="56"/>
        <v>D</v>
      </c>
      <c r="AE1155" s="166">
        <f>Industrias!S1158</f>
        <v>0</v>
      </c>
      <c r="AF1155" s="167" cm="1">
        <f t="array" ref="AF1155">NoteEcolo(U1155)</f>
        <v>0</v>
      </c>
      <c r="AG1155" s="167">
        <f>PI()*(Trees[[#This Row],[Diam]]/2)^2</f>
        <v>0</v>
      </c>
      <c r="AH1155" s="167">
        <f>IF(ISNA(IF(VLOOKUP(Trees[[#This Row],[Arbol]],Equipos!C:F, 2, FALSE)="Cortar",1,0)),0, IF(VLOOKUP(Trees[[#This Row],[Arbol]],Equipos!C:F, 2, FALSE)="Cortar",1,0))</f>
        <v>0</v>
      </c>
      <c r="AI1155" s="167">
        <f t="array" aca="1" ref="AI1155" ca="1">SUM(1*(NumCoupes=B1155))</f>
        <v>2</v>
      </c>
    </row>
    <row r="1156" spans="2:35">
      <c r="B1156" s="154"/>
      <c r="C1156" s="155"/>
      <c r="D1156" s="156"/>
      <c r="E1156" s="157"/>
      <c r="F1156" s="158"/>
      <c r="G1156" s="159"/>
      <c r="H1156" s="154"/>
      <c r="I1156" s="155"/>
      <c r="J1156" s="156"/>
      <c r="K1156" s="156"/>
      <c r="L1156" s="154"/>
      <c r="M1156" s="154"/>
      <c r="N1156" s="154"/>
      <c r="O1156" s="155"/>
      <c r="P1156" s="160"/>
      <c r="Q1156" s="154"/>
      <c r="R1156" s="154"/>
      <c r="S1156" s="154"/>
      <c r="T1156" s="158"/>
      <c r="U1156" s="159"/>
      <c r="V1156" s="161"/>
      <c r="W1156" s="161"/>
      <c r="X1156" s="161"/>
      <c r="Y1156" s="161"/>
      <c r="Z1156" s="162">
        <f t="shared" si="54"/>
        <v>0</v>
      </c>
      <c r="AA1156" s="163">
        <f t="shared" si="55"/>
        <v>0</v>
      </c>
      <c r="AB1156" s="431">
        <f>(3.14/4)*(Trees[[#This Row],[Diam]]/100)^2</f>
        <v>0</v>
      </c>
      <c r="AC1156" s="164">
        <f>Trees[[#This Row],[Volumen]]</f>
        <v>0</v>
      </c>
      <c r="AD1156" s="165" t="str">
        <f t="shared" si="56"/>
        <v>D</v>
      </c>
      <c r="AE1156" s="166">
        <f>Industrias!S1159</f>
        <v>0</v>
      </c>
      <c r="AF1156" s="167" cm="1">
        <f t="array" ref="AF1156">NoteEcolo(U1156)</f>
        <v>0</v>
      </c>
      <c r="AG1156" s="167">
        <f>PI()*(Trees[[#This Row],[Diam]]/2)^2</f>
        <v>0</v>
      </c>
      <c r="AH1156" s="167">
        <f>IF(ISNA(IF(VLOOKUP(Trees[[#This Row],[Arbol]],Equipos!C:F, 2, FALSE)="Cortar",1,0)),0, IF(VLOOKUP(Trees[[#This Row],[Arbol]],Equipos!C:F, 2, FALSE)="Cortar",1,0))</f>
        <v>0</v>
      </c>
      <c r="AI1156" s="167">
        <f t="array" aca="1" ref="AI1156" ca="1">SUM(1*(NumCoupes=B1156))</f>
        <v>2</v>
      </c>
    </row>
    <row r="1157" spans="2:35">
      <c r="B1157" s="154"/>
      <c r="C1157" s="155"/>
      <c r="D1157" s="156"/>
      <c r="E1157" s="157"/>
      <c r="F1157" s="158"/>
      <c r="G1157" s="159"/>
      <c r="H1157" s="154"/>
      <c r="I1157" s="155"/>
      <c r="J1157" s="156"/>
      <c r="K1157" s="156"/>
      <c r="L1157" s="154"/>
      <c r="M1157" s="154"/>
      <c r="N1157" s="154"/>
      <c r="O1157" s="155"/>
      <c r="P1157" s="160"/>
      <c r="Q1157" s="154"/>
      <c r="R1157" s="154"/>
      <c r="S1157" s="154"/>
      <c r="T1157" s="158"/>
      <c r="U1157" s="159"/>
      <c r="V1157" s="161"/>
      <c r="W1157" s="161"/>
      <c r="X1157" s="161"/>
      <c r="Y1157" s="161"/>
      <c r="Z1157" s="162">
        <f t="shared" si="54"/>
        <v>0</v>
      </c>
      <c r="AA1157" s="163">
        <f t="shared" si="55"/>
        <v>0</v>
      </c>
      <c r="AB1157" s="431">
        <f>(3.14/4)*(Trees[[#This Row],[Diam]]/100)^2</f>
        <v>0</v>
      </c>
      <c r="AC1157" s="164">
        <f>Trees[[#This Row],[Volumen]]</f>
        <v>0</v>
      </c>
      <c r="AD1157" s="165" t="str">
        <f t="shared" si="56"/>
        <v>D</v>
      </c>
      <c r="AE1157" s="166">
        <f>Industrias!S1160</f>
        <v>0</v>
      </c>
      <c r="AF1157" s="167" cm="1">
        <f t="array" ref="AF1157">NoteEcolo(U1157)</f>
        <v>0</v>
      </c>
      <c r="AG1157" s="167">
        <f>PI()*(Trees[[#This Row],[Diam]]/2)^2</f>
        <v>0</v>
      </c>
      <c r="AH1157" s="167">
        <f>IF(ISNA(IF(VLOOKUP(Trees[[#This Row],[Arbol]],Equipos!C:F, 2, FALSE)="Cortar",1,0)),0, IF(VLOOKUP(Trees[[#This Row],[Arbol]],Equipos!C:F, 2, FALSE)="Cortar",1,0))</f>
        <v>0</v>
      </c>
      <c r="AI1157" s="167">
        <f t="array" aca="1" ref="AI1157" ca="1">SUM(1*(NumCoupes=B1157))</f>
        <v>2</v>
      </c>
    </row>
    <row r="1158" spans="2:35">
      <c r="B1158" s="154"/>
      <c r="C1158" s="155"/>
      <c r="D1158" s="156"/>
      <c r="E1158" s="157"/>
      <c r="F1158" s="158"/>
      <c r="G1158" s="159"/>
      <c r="H1158" s="154"/>
      <c r="I1158" s="155"/>
      <c r="J1158" s="156"/>
      <c r="K1158" s="156"/>
      <c r="L1158" s="154"/>
      <c r="M1158" s="154"/>
      <c r="N1158" s="154"/>
      <c r="O1158" s="155"/>
      <c r="P1158" s="160"/>
      <c r="Q1158" s="154"/>
      <c r="R1158" s="154"/>
      <c r="S1158" s="154"/>
      <c r="T1158" s="158"/>
      <c r="U1158" s="159"/>
      <c r="V1158" s="161"/>
      <c r="W1158" s="161"/>
      <c r="X1158" s="161"/>
      <c r="Y1158" s="161"/>
      <c r="Z1158" s="162">
        <f t="shared" si="54"/>
        <v>0</v>
      </c>
      <c r="AA1158" s="163">
        <f t="shared" si="55"/>
        <v>0</v>
      </c>
      <c r="AB1158" s="431">
        <f>(3.14/4)*(Trees[[#This Row],[Diam]]/100)^2</f>
        <v>0</v>
      </c>
      <c r="AC1158" s="164">
        <f>Trees[[#This Row],[Volumen]]</f>
        <v>0</v>
      </c>
      <c r="AD1158" s="165" t="str">
        <f t="shared" si="56"/>
        <v>D</v>
      </c>
      <c r="AE1158" s="166">
        <f>Industrias!S1161</f>
        <v>0</v>
      </c>
      <c r="AF1158" s="167" cm="1">
        <f t="array" ref="AF1158">NoteEcolo(U1158)</f>
        <v>0</v>
      </c>
      <c r="AG1158" s="167">
        <f>PI()*(Trees[[#This Row],[Diam]]/2)^2</f>
        <v>0</v>
      </c>
      <c r="AH1158" s="167">
        <f>IF(ISNA(IF(VLOOKUP(Trees[[#This Row],[Arbol]],Equipos!C:F, 2, FALSE)="Cortar",1,0)),0, IF(VLOOKUP(Trees[[#This Row],[Arbol]],Equipos!C:F, 2, FALSE)="Cortar",1,0))</f>
        <v>0</v>
      </c>
      <c r="AI1158" s="167">
        <f t="array" aca="1" ref="AI1158" ca="1">SUM(1*(NumCoupes=B1158))</f>
        <v>2</v>
      </c>
    </row>
    <row r="1159" spans="2:35">
      <c r="B1159" s="154"/>
      <c r="C1159" s="155"/>
      <c r="D1159" s="156"/>
      <c r="E1159" s="157"/>
      <c r="F1159" s="158"/>
      <c r="G1159" s="159"/>
      <c r="H1159" s="154"/>
      <c r="I1159" s="155"/>
      <c r="J1159" s="156"/>
      <c r="K1159" s="156"/>
      <c r="L1159" s="154"/>
      <c r="M1159" s="154"/>
      <c r="N1159" s="154"/>
      <c r="O1159" s="155"/>
      <c r="P1159" s="160"/>
      <c r="Q1159" s="154"/>
      <c r="R1159" s="154"/>
      <c r="S1159" s="154"/>
      <c r="T1159" s="158"/>
      <c r="U1159" s="159"/>
      <c r="V1159" s="161"/>
      <c r="W1159" s="161"/>
      <c r="X1159" s="161"/>
      <c r="Y1159" s="161"/>
      <c r="Z1159" s="162">
        <f t="shared" si="54"/>
        <v>0</v>
      </c>
      <c r="AA1159" s="163">
        <f t="shared" si="55"/>
        <v>0</v>
      </c>
      <c r="AB1159" s="431">
        <f>(3.14/4)*(Trees[[#This Row],[Diam]]/100)^2</f>
        <v>0</v>
      </c>
      <c r="AC1159" s="164">
        <f>Trees[[#This Row],[Volumen]]</f>
        <v>0</v>
      </c>
      <c r="AD1159" s="165" t="str">
        <f t="shared" si="56"/>
        <v>D</v>
      </c>
      <c r="AE1159" s="166">
        <f>Industrias!S1162</f>
        <v>0</v>
      </c>
      <c r="AF1159" s="167" cm="1">
        <f t="array" ref="AF1159">NoteEcolo(U1159)</f>
        <v>0</v>
      </c>
      <c r="AG1159" s="167">
        <f>PI()*(Trees[[#This Row],[Diam]]/2)^2</f>
        <v>0</v>
      </c>
      <c r="AH1159" s="167">
        <f>IF(ISNA(IF(VLOOKUP(Trees[[#This Row],[Arbol]],Equipos!C:F, 2, FALSE)="Cortar",1,0)),0, IF(VLOOKUP(Trees[[#This Row],[Arbol]],Equipos!C:F, 2, FALSE)="Cortar",1,0))</f>
        <v>0</v>
      </c>
      <c r="AI1159" s="167">
        <f t="array" aca="1" ref="AI1159" ca="1">SUM(1*(NumCoupes=B1159))</f>
        <v>2</v>
      </c>
    </row>
    <row r="1160" spans="2:35">
      <c r="B1160" s="154"/>
      <c r="C1160" s="155"/>
      <c r="D1160" s="156"/>
      <c r="E1160" s="157"/>
      <c r="F1160" s="158"/>
      <c r="G1160" s="159"/>
      <c r="H1160" s="154"/>
      <c r="I1160" s="155"/>
      <c r="J1160" s="156"/>
      <c r="K1160" s="156"/>
      <c r="L1160" s="154"/>
      <c r="M1160" s="154"/>
      <c r="N1160" s="154"/>
      <c r="O1160" s="155"/>
      <c r="P1160" s="160"/>
      <c r="Q1160" s="154"/>
      <c r="R1160" s="154"/>
      <c r="S1160" s="154"/>
      <c r="T1160" s="158"/>
      <c r="U1160" s="159"/>
      <c r="V1160" s="161"/>
      <c r="W1160" s="161"/>
      <c r="X1160" s="161"/>
      <c r="Y1160" s="161"/>
      <c r="Z1160" s="162">
        <f t="shared" si="54"/>
        <v>0</v>
      </c>
      <c r="AA1160" s="163">
        <f t="shared" si="55"/>
        <v>0</v>
      </c>
      <c r="AB1160" s="431">
        <f>(3.14/4)*(Trees[[#This Row],[Diam]]/100)^2</f>
        <v>0</v>
      </c>
      <c r="AC1160" s="164">
        <f>Trees[[#This Row],[Volumen]]</f>
        <v>0</v>
      </c>
      <c r="AD1160" s="165" t="str">
        <f t="shared" si="56"/>
        <v>D</v>
      </c>
      <c r="AE1160" s="166">
        <f>Industrias!S1163</f>
        <v>0</v>
      </c>
      <c r="AF1160" s="167" cm="1">
        <f t="array" ref="AF1160">NoteEcolo(U1160)</f>
        <v>0</v>
      </c>
      <c r="AG1160" s="167">
        <f>PI()*(Trees[[#This Row],[Diam]]/2)^2</f>
        <v>0</v>
      </c>
      <c r="AH1160" s="167">
        <f>IF(ISNA(IF(VLOOKUP(Trees[[#This Row],[Arbol]],Equipos!C:F, 2, FALSE)="Cortar",1,0)),0, IF(VLOOKUP(Trees[[#This Row],[Arbol]],Equipos!C:F, 2, FALSE)="Cortar",1,0))</f>
        <v>0</v>
      </c>
      <c r="AI1160" s="167">
        <f t="array" aca="1" ref="AI1160" ca="1">SUM(1*(NumCoupes=B1160))</f>
        <v>2</v>
      </c>
    </row>
    <row r="1161" spans="2:35">
      <c r="B1161" s="154"/>
      <c r="C1161" s="155"/>
      <c r="D1161" s="156"/>
      <c r="E1161" s="157"/>
      <c r="F1161" s="158"/>
      <c r="G1161" s="159"/>
      <c r="H1161" s="154"/>
      <c r="I1161" s="155"/>
      <c r="J1161" s="156"/>
      <c r="K1161" s="156"/>
      <c r="L1161" s="154"/>
      <c r="M1161" s="154"/>
      <c r="N1161" s="154"/>
      <c r="O1161" s="155"/>
      <c r="P1161" s="160"/>
      <c r="Q1161" s="154"/>
      <c r="R1161" s="154"/>
      <c r="S1161" s="154"/>
      <c r="T1161" s="158"/>
      <c r="U1161" s="159"/>
      <c r="V1161" s="161"/>
      <c r="W1161" s="161"/>
      <c r="X1161" s="161"/>
      <c r="Y1161" s="161"/>
      <c r="Z1161" s="162">
        <f t="shared" si="54"/>
        <v>0</v>
      </c>
      <c r="AA1161" s="163">
        <f t="shared" si="55"/>
        <v>0</v>
      </c>
      <c r="AB1161" s="431">
        <f>(3.14/4)*(Trees[[#This Row],[Diam]]/100)^2</f>
        <v>0</v>
      </c>
      <c r="AC1161" s="164">
        <f>Trees[[#This Row],[Volumen]]</f>
        <v>0</v>
      </c>
      <c r="AD1161" s="165" t="str">
        <f t="shared" si="56"/>
        <v>D</v>
      </c>
      <c r="AE1161" s="166">
        <f>Industrias!S1164</f>
        <v>0</v>
      </c>
      <c r="AF1161" s="167" cm="1">
        <f t="array" ref="AF1161">NoteEcolo(U1161)</f>
        <v>0</v>
      </c>
      <c r="AG1161" s="167">
        <f>PI()*(Trees[[#This Row],[Diam]]/2)^2</f>
        <v>0</v>
      </c>
      <c r="AH1161" s="167">
        <f>IF(ISNA(IF(VLOOKUP(Trees[[#This Row],[Arbol]],Equipos!C:F, 2, FALSE)="Cortar",1,0)),0, IF(VLOOKUP(Trees[[#This Row],[Arbol]],Equipos!C:F, 2, FALSE)="Cortar",1,0))</f>
        <v>0</v>
      </c>
      <c r="AI1161" s="167">
        <f t="array" aca="1" ref="AI1161" ca="1">SUM(1*(NumCoupes=B1161))</f>
        <v>2</v>
      </c>
    </row>
    <row r="1162" spans="2:35">
      <c r="B1162" s="154"/>
      <c r="C1162" s="155"/>
      <c r="D1162" s="156"/>
      <c r="E1162" s="157"/>
      <c r="F1162" s="158"/>
      <c r="G1162" s="159"/>
      <c r="H1162" s="154"/>
      <c r="I1162" s="155"/>
      <c r="J1162" s="156"/>
      <c r="K1162" s="156"/>
      <c r="L1162" s="154"/>
      <c r="M1162" s="154"/>
      <c r="N1162" s="154"/>
      <c r="O1162" s="155"/>
      <c r="P1162" s="160"/>
      <c r="Q1162" s="154"/>
      <c r="R1162" s="154"/>
      <c r="S1162" s="154"/>
      <c r="T1162" s="158"/>
      <c r="U1162" s="159"/>
      <c r="V1162" s="161"/>
      <c r="W1162" s="161"/>
      <c r="X1162" s="161"/>
      <c r="Y1162" s="161"/>
      <c r="Z1162" s="162">
        <f t="shared" si="54"/>
        <v>0</v>
      </c>
      <c r="AA1162" s="163">
        <f t="shared" si="55"/>
        <v>0</v>
      </c>
      <c r="AB1162" s="431">
        <f>(3.14/4)*(Trees[[#This Row],[Diam]]/100)^2</f>
        <v>0</v>
      </c>
      <c r="AC1162" s="164">
        <f>Trees[[#This Row],[Volumen]]</f>
        <v>0</v>
      </c>
      <c r="AD1162" s="165" t="str">
        <f t="shared" si="56"/>
        <v>D</v>
      </c>
      <c r="AE1162" s="166">
        <f>Industrias!S1165</f>
        <v>0</v>
      </c>
      <c r="AF1162" s="167" cm="1">
        <f t="array" ref="AF1162">NoteEcolo(U1162)</f>
        <v>0</v>
      </c>
      <c r="AG1162" s="167">
        <f>PI()*(Trees[[#This Row],[Diam]]/2)^2</f>
        <v>0</v>
      </c>
      <c r="AH1162" s="167">
        <f>IF(ISNA(IF(VLOOKUP(Trees[[#This Row],[Arbol]],Equipos!C:F, 2, FALSE)="Cortar",1,0)),0, IF(VLOOKUP(Trees[[#This Row],[Arbol]],Equipos!C:F, 2, FALSE)="Cortar",1,0))</f>
        <v>0</v>
      </c>
      <c r="AI1162" s="167">
        <f t="array" aca="1" ref="AI1162" ca="1">SUM(1*(NumCoupes=B1162))</f>
        <v>2</v>
      </c>
    </row>
    <row r="1163" spans="2:35">
      <c r="B1163" s="154"/>
      <c r="C1163" s="155"/>
      <c r="D1163" s="156"/>
      <c r="E1163" s="157"/>
      <c r="F1163" s="158"/>
      <c r="G1163" s="159"/>
      <c r="H1163" s="154"/>
      <c r="I1163" s="155"/>
      <c r="J1163" s="156"/>
      <c r="K1163" s="156"/>
      <c r="L1163" s="154"/>
      <c r="M1163" s="154"/>
      <c r="N1163" s="154"/>
      <c r="O1163" s="155"/>
      <c r="P1163" s="160"/>
      <c r="Q1163" s="154"/>
      <c r="R1163" s="154"/>
      <c r="S1163" s="154"/>
      <c r="T1163" s="158"/>
      <c r="U1163" s="159"/>
      <c r="V1163" s="161"/>
      <c r="W1163" s="161"/>
      <c r="X1163" s="161"/>
      <c r="Y1163" s="161"/>
      <c r="Z1163" s="162">
        <f t="shared" si="54"/>
        <v>0</v>
      </c>
      <c r="AA1163" s="163">
        <f t="shared" si="55"/>
        <v>0</v>
      </c>
      <c r="AB1163" s="431">
        <f>(3.14/4)*(Trees[[#This Row],[Diam]]/100)^2</f>
        <v>0</v>
      </c>
      <c r="AC1163" s="164">
        <f>Trees[[#This Row],[Volumen]]</f>
        <v>0</v>
      </c>
      <c r="AD1163" s="165" t="str">
        <f t="shared" si="56"/>
        <v>D</v>
      </c>
      <c r="AE1163" s="166">
        <f>Industrias!S1166</f>
        <v>0</v>
      </c>
      <c r="AF1163" s="167" cm="1">
        <f t="array" ref="AF1163">NoteEcolo(U1163)</f>
        <v>0</v>
      </c>
      <c r="AG1163" s="167">
        <f>PI()*(Trees[[#This Row],[Diam]]/2)^2</f>
        <v>0</v>
      </c>
      <c r="AH1163" s="167">
        <f>IF(ISNA(IF(VLOOKUP(Trees[[#This Row],[Arbol]],Equipos!C:F, 2, FALSE)="Cortar",1,0)),0, IF(VLOOKUP(Trees[[#This Row],[Arbol]],Equipos!C:F, 2, FALSE)="Cortar",1,0))</f>
        <v>0</v>
      </c>
      <c r="AI1163" s="167">
        <f t="array" aca="1" ref="AI1163" ca="1">SUM(1*(NumCoupes=B1163))</f>
        <v>2</v>
      </c>
    </row>
    <row r="1164" spans="2:35">
      <c r="B1164" s="154"/>
      <c r="C1164" s="155"/>
      <c r="D1164" s="156"/>
      <c r="E1164" s="157"/>
      <c r="F1164" s="158"/>
      <c r="G1164" s="159"/>
      <c r="H1164" s="154"/>
      <c r="I1164" s="155"/>
      <c r="J1164" s="156"/>
      <c r="K1164" s="156"/>
      <c r="L1164" s="154"/>
      <c r="M1164" s="154"/>
      <c r="N1164" s="154"/>
      <c r="O1164" s="155"/>
      <c r="P1164" s="160"/>
      <c r="Q1164" s="154"/>
      <c r="R1164" s="154"/>
      <c r="S1164" s="154"/>
      <c r="T1164" s="158"/>
      <c r="U1164" s="159"/>
      <c r="V1164" s="161"/>
      <c r="W1164" s="161"/>
      <c r="X1164" s="161"/>
      <c r="Y1164" s="161"/>
      <c r="Z1164" s="162">
        <f t="shared" si="54"/>
        <v>0</v>
      </c>
      <c r="AA1164" s="163">
        <f t="shared" si="55"/>
        <v>0</v>
      </c>
      <c r="AB1164" s="431">
        <f>(3.14/4)*(Trees[[#This Row],[Diam]]/100)^2</f>
        <v>0</v>
      </c>
      <c r="AC1164" s="164">
        <f>Trees[[#This Row],[Volumen]]</f>
        <v>0</v>
      </c>
      <c r="AD1164" s="165" t="str">
        <f t="shared" si="56"/>
        <v>D</v>
      </c>
      <c r="AE1164" s="166">
        <f>Industrias!S1167</f>
        <v>0</v>
      </c>
      <c r="AF1164" s="167" cm="1">
        <f t="array" ref="AF1164">NoteEcolo(U1164)</f>
        <v>0</v>
      </c>
      <c r="AG1164" s="167">
        <f>PI()*(Trees[[#This Row],[Diam]]/2)^2</f>
        <v>0</v>
      </c>
      <c r="AH1164" s="167">
        <f>IF(ISNA(IF(VLOOKUP(Trees[[#This Row],[Arbol]],Equipos!C:F, 2, FALSE)="Cortar",1,0)),0, IF(VLOOKUP(Trees[[#This Row],[Arbol]],Equipos!C:F, 2, FALSE)="Cortar",1,0))</f>
        <v>0</v>
      </c>
      <c r="AI1164" s="167">
        <f t="array" aca="1" ref="AI1164" ca="1">SUM(1*(NumCoupes=B1164))</f>
        <v>2</v>
      </c>
    </row>
    <row r="1165" spans="2:35">
      <c r="B1165" s="154"/>
      <c r="C1165" s="155"/>
      <c r="D1165" s="156"/>
      <c r="E1165" s="157"/>
      <c r="F1165" s="158"/>
      <c r="G1165" s="159"/>
      <c r="H1165" s="154"/>
      <c r="I1165" s="155"/>
      <c r="J1165" s="156"/>
      <c r="K1165" s="156"/>
      <c r="L1165" s="154"/>
      <c r="M1165" s="154"/>
      <c r="N1165" s="154"/>
      <c r="O1165" s="155"/>
      <c r="P1165" s="160"/>
      <c r="Q1165" s="154"/>
      <c r="R1165" s="154"/>
      <c r="S1165" s="154"/>
      <c r="T1165" s="158"/>
      <c r="U1165" s="159"/>
      <c r="V1165" s="161"/>
      <c r="W1165" s="161"/>
      <c r="X1165" s="161"/>
      <c r="Y1165" s="161"/>
      <c r="Z1165" s="162">
        <f t="shared" si="54"/>
        <v>0</v>
      </c>
      <c r="AA1165" s="163">
        <f t="shared" si="55"/>
        <v>0</v>
      </c>
      <c r="AB1165" s="431">
        <f>(3.14/4)*(Trees[[#This Row],[Diam]]/100)^2</f>
        <v>0</v>
      </c>
      <c r="AC1165" s="164">
        <f>Trees[[#This Row],[Volumen]]</f>
        <v>0</v>
      </c>
      <c r="AD1165" s="165" t="str">
        <f t="shared" si="56"/>
        <v>D</v>
      </c>
      <c r="AE1165" s="166">
        <f>Industrias!S1168</f>
        <v>0</v>
      </c>
      <c r="AF1165" s="167" cm="1">
        <f t="array" ref="AF1165">NoteEcolo(U1165)</f>
        <v>0</v>
      </c>
      <c r="AG1165" s="167">
        <f>PI()*(Trees[[#This Row],[Diam]]/2)^2</f>
        <v>0</v>
      </c>
      <c r="AH1165" s="167">
        <f>IF(ISNA(IF(VLOOKUP(Trees[[#This Row],[Arbol]],Equipos!C:F, 2, FALSE)="Cortar",1,0)),0, IF(VLOOKUP(Trees[[#This Row],[Arbol]],Equipos!C:F, 2, FALSE)="Cortar",1,0))</f>
        <v>0</v>
      </c>
      <c r="AI1165" s="167">
        <f t="array" aca="1" ref="AI1165" ca="1">SUM(1*(NumCoupes=B1165))</f>
        <v>2</v>
      </c>
    </row>
    <row r="1166" spans="2:35">
      <c r="B1166" s="154"/>
      <c r="C1166" s="155"/>
      <c r="D1166" s="156"/>
      <c r="E1166" s="157"/>
      <c r="F1166" s="158"/>
      <c r="G1166" s="159"/>
      <c r="H1166" s="154"/>
      <c r="I1166" s="155"/>
      <c r="J1166" s="156"/>
      <c r="K1166" s="156"/>
      <c r="L1166" s="154"/>
      <c r="M1166" s="154"/>
      <c r="N1166" s="154"/>
      <c r="O1166" s="155"/>
      <c r="P1166" s="160"/>
      <c r="Q1166" s="154"/>
      <c r="R1166" s="154"/>
      <c r="S1166" s="154"/>
      <c r="T1166" s="158"/>
      <c r="U1166" s="159"/>
      <c r="V1166" s="161"/>
      <c r="W1166" s="161"/>
      <c r="X1166" s="161"/>
      <c r="Y1166" s="161"/>
      <c r="Z1166" s="162">
        <f t="shared" si="54"/>
        <v>0</v>
      </c>
      <c r="AA1166" s="163">
        <f t="shared" si="55"/>
        <v>0</v>
      </c>
      <c r="AB1166" s="431">
        <f>(3.14/4)*(Trees[[#This Row],[Diam]]/100)^2</f>
        <v>0</v>
      </c>
      <c r="AC1166" s="164">
        <f>Trees[[#This Row],[Volumen]]</f>
        <v>0</v>
      </c>
      <c r="AD1166" s="165" t="str">
        <f t="shared" si="56"/>
        <v>D</v>
      </c>
      <c r="AE1166" s="166">
        <f>Industrias!S1169</f>
        <v>0</v>
      </c>
      <c r="AF1166" s="167" cm="1">
        <f t="array" ref="AF1166">NoteEcolo(U1166)</f>
        <v>0</v>
      </c>
      <c r="AG1166" s="167">
        <f>PI()*(Trees[[#This Row],[Diam]]/2)^2</f>
        <v>0</v>
      </c>
      <c r="AH1166" s="167">
        <f>IF(ISNA(IF(VLOOKUP(Trees[[#This Row],[Arbol]],Equipos!C:F, 2, FALSE)="Cortar",1,0)),0, IF(VLOOKUP(Trees[[#This Row],[Arbol]],Equipos!C:F, 2, FALSE)="Cortar",1,0))</f>
        <v>0</v>
      </c>
      <c r="AI1166" s="167">
        <f t="array" aca="1" ref="AI1166" ca="1">SUM(1*(NumCoupes=B1166))</f>
        <v>2</v>
      </c>
    </row>
    <row r="1167" spans="2:35">
      <c r="B1167" s="154"/>
      <c r="C1167" s="155"/>
      <c r="D1167" s="156"/>
      <c r="E1167" s="157"/>
      <c r="F1167" s="158"/>
      <c r="G1167" s="159"/>
      <c r="H1167" s="154"/>
      <c r="I1167" s="155"/>
      <c r="J1167" s="156"/>
      <c r="K1167" s="156"/>
      <c r="L1167" s="154"/>
      <c r="M1167" s="154"/>
      <c r="N1167" s="154"/>
      <c r="O1167" s="155"/>
      <c r="P1167" s="160"/>
      <c r="Q1167" s="154"/>
      <c r="R1167" s="154"/>
      <c r="S1167" s="154"/>
      <c r="T1167" s="158"/>
      <c r="U1167" s="159"/>
      <c r="V1167" s="161"/>
      <c r="W1167" s="161"/>
      <c r="X1167" s="161"/>
      <c r="Y1167" s="161"/>
      <c r="Z1167" s="162">
        <f t="shared" si="54"/>
        <v>0</v>
      </c>
      <c r="AA1167" s="163">
        <f t="shared" si="55"/>
        <v>0</v>
      </c>
      <c r="AB1167" s="431">
        <f>(3.14/4)*(Trees[[#This Row],[Diam]]/100)^2</f>
        <v>0</v>
      </c>
      <c r="AC1167" s="164">
        <f>Trees[[#This Row],[Volumen]]</f>
        <v>0</v>
      </c>
      <c r="AD1167" s="165" t="str">
        <f t="shared" si="56"/>
        <v>D</v>
      </c>
      <c r="AE1167" s="166">
        <f>Industrias!S1170</f>
        <v>0</v>
      </c>
      <c r="AF1167" s="167" cm="1">
        <f t="array" ref="AF1167">NoteEcolo(U1167)</f>
        <v>0</v>
      </c>
      <c r="AG1167" s="167">
        <f>PI()*(Trees[[#This Row],[Diam]]/2)^2</f>
        <v>0</v>
      </c>
      <c r="AH1167" s="167">
        <f>IF(ISNA(IF(VLOOKUP(Trees[[#This Row],[Arbol]],Equipos!C:F, 2, FALSE)="Cortar",1,0)),0, IF(VLOOKUP(Trees[[#This Row],[Arbol]],Equipos!C:F, 2, FALSE)="Cortar",1,0))</f>
        <v>0</v>
      </c>
      <c r="AI1167" s="167">
        <f t="array" aca="1" ref="AI1167" ca="1">SUM(1*(NumCoupes=B1167))</f>
        <v>2</v>
      </c>
    </row>
    <row r="1168" spans="2:35">
      <c r="B1168" s="154"/>
      <c r="C1168" s="155"/>
      <c r="D1168" s="156"/>
      <c r="E1168" s="157"/>
      <c r="F1168" s="158"/>
      <c r="G1168" s="159"/>
      <c r="H1168" s="154"/>
      <c r="I1168" s="155"/>
      <c r="J1168" s="156"/>
      <c r="K1168" s="156"/>
      <c r="L1168" s="154"/>
      <c r="M1168" s="154"/>
      <c r="N1168" s="154"/>
      <c r="O1168" s="155"/>
      <c r="P1168" s="160"/>
      <c r="Q1168" s="154"/>
      <c r="R1168" s="154"/>
      <c r="S1168" s="154"/>
      <c r="T1168" s="158"/>
      <c r="U1168" s="159"/>
      <c r="V1168" s="161"/>
      <c r="W1168" s="161"/>
      <c r="X1168" s="161"/>
      <c r="Y1168" s="161"/>
      <c r="Z1168" s="162">
        <f t="shared" si="54"/>
        <v>0</v>
      </c>
      <c r="AA1168" s="163">
        <f t="shared" si="55"/>
        <v>0</v>
      </c>
      <c r="AB1168" s="431">
        <f>(3.14/4)*(Trees[[#This Row],[Diam]]/100)^2</f>
        <v>0</v>
      </c>
      <c r="AC1168" s="164">
        <f>Trees[[#This Row],[Volumen]]</f>
        <v>0</v>
      </c>
      <c r="AD1168" s="165" t="str">
        <f t="shared" si="56"/>
        <v>D</v>
      </c>
      <c r="AE1168" s="166">
        <f>Industrias!S1171</f>
        <v>0</v>
      </c>
      <c r="AF1168" s="167" cm="1">
        <f t="array" ref="AF1168">NoteEcolo(U1168)</f>
        <v>0</v>
      </c>
      <c r="AG1168" s="167">
        <f>PI()*(Trees[[#This Row],[Diam]]/2)^2</f>
        <v>0</v>
      </c>
      <c r="AH1168" s="167">
        <f>IF(ISNA(IF(VLOOKUP(Trees[[#This Row],[Arbol]],Equipos!C:F, 2, FALSE)="Cortar",1,0)),0, IF(VLOOKUP(Trees[[#This Row],[Arbol]],Equipos!C:F, 2, FALSE)="Cortar",1,0))</f>
        <v>0</v>
      </c>
      <c r="AI1168" s="167">
        <f t="array" aca="1" ref="AI1168" ca="1">SUM(1*(NumCoupes=B1168))</f>
        <v>2</v>
      </c>
    </row>
    <row r="1169" spans="1:35">
      <c r="B1169" s="154"/>
      <c r="C1169" s="155"/>
      <c r="D1169" s="156"/>
      <c r="E1169" s="157"/>
      <c r="F1169" s="158"/>
      <c r="G1169" s="159"/>
      <c r="H1169" s="154"/>
      <c r="I1169" s="155"/>
      <c r="J1169" s="156"/>
      <c r="K1169" s="156"/>
      <c r="L1169" s="154"/>
      <c r="M1169" s="154"/>
      <c r="N1169" s="154"/>
      <c r="O1169" s="155"/>
      <c r="P1169" s="160"/>
      <c r="Q1169" s="154"/>
      <c r="R1169" s="154"/>
      <c r="S1169" s="154"/>
      <c r="T1169" s="158"/>
      <c r="U1169" s="159"/>
      <c r="V1169" s="161"/>
      <c r="W1169" s="161"/>
      <c r="X1169" s="161"/>
      <c r="Y1169" s="161"/>
      <c r="Z1169" s="162">
        <f t="shared" si="54"/>
        <v>0</v>
      </c>
      <c r="AA1169" s="163">
        <f t="shared" si="55"/>
        <v>0</v>
      </c>
      <c r="AB1169" s="431">
        <f>(3.14/4)*(Trees[[#This Row],[Diam]]/100)^2</f>
        <v>0</v>
      </c>
      <c r="AC1169" s="164">
        <f>Trees[[#This Row],[Volumen]]</f>
        <v>0</v>
      </c>
      <c r="AD1169" s="165" t="str">
        <f t="shared" si="56"/>
        <v>D</v>
      </c>
      <c r="AE1169" s="166">
        <f>Industrias!S1172</f>
        <v>0</v>
      </c>
      <c r="AF1169" s="167" cm="1">
        <f t="array" ref="AF1169">NoteEcolo(U1169)</f>
        <v>0</v>
      </c>
      <c r="AG1169" s="167">
        <f>PI()*(Trees[[#This Row],[Diam]]/2)^2</f>
        <v>0</v>
      </c>
      <c r="AH1169" s="167">
        <f>IF(ISNA(IF(VLOOKUP(Trees[[#This Row],[Arbol]],Equipos!C:F, 2, FALSE)="Cortar",1,0)),0, IF(VLOOKUP(Trees[[#This Row],[Arbol]],Equipos!C:F, 2, FALSE)="Cortar",1,0))</f>
        <v>0</v>
      </c>
      <c r="AI1169" s="167">
        <f t="array" aca="1" ref="AI1169" ca="1">SUM(1*(NumCoupes=B1169))</f>
        <v>2</v>
      </c>
    </row>
    <row r="1170" spans="1:35">
      <c r="B1170" s="154"/>
      <c r="C1170" s="155"/>
      <c r="D1170" s="156"/>
      <c r="E1170" s="157"/>
      <c r="F1170" s="158"/>
      <c r="G1170" s="159"/>
      <c r="H1170" s="154"/>
      <c r="I1170" s="155"/>
      <c r="J1170" s="156"/>
      <c r="K1170" s="156"/>
      <c r="L1170" s="154"/>
      <c r="M1170" s="154"/>
      <c r="N1170" s="154"/>
      <c r="O1170" s="155"/>
      <c r="P1170" s="160"/>
      <c r="Q1170" s="154"/>
      <c r="R1170" s="154"/>
      <c r="S1170" s="154"/>
      <c r="T1170" s="158"/>
      <c r="U1170" s="159"/>
      <c r="V1170" s="161"/>
      <c r="W1170" s="161"/>
      <c r="X1170" s="161"/>
      <c r="Y1170" s="161"/>
      <c r="Z1170" s="162">
        <f t="shared" si="54"/>
        <v>0</v>
      </c>
      <c r="AA1170" s="163">
        <f t="shared" si="55"/>
        <v>0</v>
      </c>
      <c r="AB1170" s="431">
        <f>(3.14/4)*(Trees[[#This Row],[Diam]]/100)^2</f>
        <v>0</v>
      </c>
      <c r="AC1170" s="164">
        <f>Trees[[#This Row],[Volumen]]</f>
        <v>0</v>
      </c>
      <c r="AD1170" s="165" t="str">
        <f t="shared" si="56"/>
        <v>D</v>
      </c>
      <c r="AE1170" s="166">
        <f>Industrias!S1173</f>
        <v>0</v>
      </c>
      <c r="AF1170" s="167" cm="1">
        <f t="array" ref="AF1170">NoteEcolo(U1170)</f>
        <v>0</v>
      </c>
      <c r="AG1170" s="167">
        <f>PI()*(Trees[[#This Row],[Diam]]/2)^2</f>
        <v>0</v>
      </c>
      <c r="AH1170" s="167">
        <f>IF(ISNA(IF(VLOOKUP(Trees[[#This Row],[Arbol]],Equipos!C:F, 2, FALSE)="Cortar",1,0)),0, IF(VLOOKUP(Trees[[#This Row],[Arbol]],Equipos!C:F, 2, FALSE)="Cortar",1,0))</f>
        <v>0</v>
      </c>
      <c r="AI1170" s="167">
        <f t="array" aca="1" ref="AI1170" ca="1">SUM(1*(NumCoupes=B1170))</f>
        <v>2</v>
      </c>
    </row>
    <row r="1171" spans="1:35">
      <c r="B1171" s="154"/>
      <c r="C1171" s="155"/>
      <c r="D1171" s="156"/>
      <c r="E1171" s="157"/>
      <c r="F1171" s="158"/>
      <c r="G1171" s="159"/>
      <c r="H1171" s="154"/>
      <c r="I1171" s="155"/>
      <c r="J1171" s="156"/>
      <c r="K1171" s="156"/>
      <c r="L1171" s="154"/>
      <c r="M1171" s="154"/>
      <c r="N1171" s="154"/>
      <c r="O1171" s="155"/>
      <c r="P1171" s="160"/>
      <c r="Q1171" s="154"/>
      <c r="R1171" s="154"/>
      <c r="S1171" s="154"/>
      <c r="T1171" s="158"/>
      <c r="U1171" s="159"/>
      <c r="V1171" s="161"/>
      <c r="W1171" s="161"/>
      <c r="X1171" s="161"/>
      <c r="Y1171" s="161"/>
      <c r="Z1171" s="162">
        <f t="shared" si="54"/>
        <v>0</v>
      </c>
      <c r="AA1171" s="163">
        <f t="shared" si="55"/>
        <v>0</v>
      </c>
      <c r="AB1171" s="431">
        <f>(3.14/4)*(Trees[[#This Row],[Diam]]/100)^2</f>
        <v>0</v>
      </c>
      <c r="AC1171" s="164">
        <f>Trees[[#This Row],[Volumen]]</f>
        <v>0</v>
      </c>
      <c r="AD1171" s="165" t="str">
        <f t="shared" si="56"/>
        <v>D</v>
      </c>
      <c r="AE1171" s="166">
        <f>Industrias!S1174</f>
        <v>0</v>
      </c>
      <c r="AF1171" s="167" cm="1">
        <f t="array" ref="AF1171">NoteEcolo(U1171)</f>
        <v>0</v>
      </c>
      <c r="AG1171" s="167">
        <f>PI()*(Trees[[#This Row],[Diam]]/2)^2</f>
        <v>0</v>
      </c>
      <c r="AH1171" s="167">
        <f>IF(ISNA(IF(VLOOKUP(Trees[[#This Row],[Arbol]],Equipos!C:F, 2, FALSE)="Cortar",1,0)),0, IF(VLOOKUP(Trees[[#This Row],[Arbol]],Equipos!C:F, 2, FALSE)="Cortar",1,0))</f>
        <v>0</v>
      </c>
      <c r="AI1171" s="167">
        <f t="array" aca="1" ref="AI1171" ca="1">SUM(1*(NumCoupes=B1171))</f>
        <v>2</v>
      </c>
    </row>
    <row r="1172" spans="1:35">
      <c r="B1172" s="154"/>
      <c r="C1172" s="155"/>
      <c r="D1172" s="156"/>
      <c r="E1172" s="157"/>
      <c r="F1172" s="158"/>
      <c r="G1172" s="159"/>
      <c r="H1172" s="154"/>
      <c r="I1172" s="155"/>
      <c r="J1172" s="156"/>
      <c r="K1172" s="156"/>
      <c r="L1172" s="154"/>
      <c r="M1172" s="154"/>
      <c r="N1172" s="154"/>
      <c r="O1172" s="155"/>
      <c r="P1172" s="160"/>
      <c r="Q1172" s="154"/>
      <c r="R1172" s="154"/>
      <c r="S1172" s="154"/>
      <c r="T1172" s="158"/>
      <c r="U1172" s="159"/>
      <c r="V1172" s="161"/>
      <c r="W1172" s="161"/>
      <c r="X1172" s="161"/>
      <c r="Y1172" s="161"/>
      <c r="Z1172" s="162">
        <f t="shared" si="54"/>
        <v>0</v>
      </c>
      <c r="AA1172" s="163">
        <f t="shared" si="55"/>
        <v>0</v>
      </c>
      <c r="AB1172" s="431">
        <f>(3.14/4)*(Trees[[#This Row],[Diam]]/100)^2</f>
        <v>0</v>
      </c>
      <c r="AC1172" s="164">
        <f>Trees[[#This Row],[Volumen]]</f>
        <v>0</v>
      </c>
      <c r="AD1172" s="165" t="str">
        <f t="shared" si="56"/>
        <v>D</v>
      </c>
      <c r="AE1172" s="166">
        <f>Industrias!S1175</f>
        <v>0</v>
      </c>
      <c r="AF1172" s="167" cm="1">
        <f t="array" ref="AF1172">NoteEcolo(U1172)</f>
        <v>0</v>
      </c>
      <c r="AG1172" s="167">
        <f>PI()*(Trees[[#This Row],[Diam]]/2)^2</f>
        <v>0</v>
      </c>
      <c r="AH1172" s="167">
        <f>IF(ISNA(IF(VLOOKUP(Trees[[#This Row],[Arbol]],Equipos!C:F, 2, FALSE)="Cortar",1,0)),0, IF(VLOOKUP(Trees[[#This Row],[Arbol]],Equipos!C:F, 2, FALSE)="Cortar",1,0))</f>
        <v>0</v>
      </c>
      <c r="AI1172" s="167">
        <f t="array" aca="1" ref="AI1172" ca="1">SUM(1*(NumCoupes=B1172))</f>
        <v>2</v>
      </c>
    </row>
    <row r="1173" spans="1:35">
      <c r="B1173" s="154"/>
      <c r="C1173" s="155"/>
      <c r="D1173" s="156"/>
      <c r="E1173" s="157"/>
      <c r="F1173" s="158"/>
      <c r="G1173" s="159"/>
      <c r="H1173" s="154"/>
      <c r="I1173" s="155"/>
      <c r="J1173" s="156"/>
      <c r="K1173" s="156"/>
      <c r="L1173" s="154"/>
      <c r="M1173" s="154"/>
      <c r="N1173" s="154"/>
      <c r="O1173" s="155"/>
      <c r="P1173" s="160"/>
      <c r="Q1173" s="154"/>
      <c r="R1173" s="154"/>
      <c r="S1173" s="154"/>
      <c r="T1173" s="158"/>
      <c r="U1173" s="159"/>
      <c r="V1173" s="161"/>
      <c r="W1173" s="161"/>
      <c r="X1173" s="161"/>
      <c r="Y1173" s="161"/>
      <c r="Z1173" s="162">
        <f t="shared" si="54"/>
        <v>0</v>
      </c>
      <c r="AA1173" s="163">
        <f t="shared" si="55"/>
        <v>0</v>
      </c>
      <c r="AB1173" s="431">
        <f>(3.14/4)*(Trees[[#This Row],[Diam]]/100)^2</f>
        <v>0</v>
      </c>
      <c r="AC1173" s="164">
        <f>Trees[[#This Row],[Volumen]]</f>
        <v>0</v>
      </c>
      <c r="AD1173" s="165" t="str">
        <f t="shared" si="56"/>
        <v>D</v>
      </c>
      <c r="AE1173" s="166">
        <f>Industrias!S1176</f>
        <v>0</v>
      </c>
      <c r="AF1173" s="167" cm="1">
        <f t="array" ref="AF1173">NoteEcolo(U1173)</f>
        <v>0</v>
      </c>
      <c r="AG1173" s="167">
        <f>PI()*(Trees[[#This Row],[Diam]]/2)^2</f>
        <v>0</v>
      </c>
      <c r="AH1173" s="167">
        <f>IF(ISNA(IF(VLOOKUP(Trees[[#This Row],[Arbol]],Equipos!C:F, 2, FALSE)="Cortar",1,0)),0, IF(VLOOKUP(Trees[[#This Row],[Arbol]],Equipos!C:F, 2, FALSE)="Cortar",1,0))</f>
        <v>0</v>
      </c>
      <c r="AI1173" s="167">
        <f t="array" aca="1" ref="AI1173" ca="1">SUM(1*(NumCoupes=B1173))</f>
        <v>2</v>
      </c>
    </row>
    <row r="1174" spans="1:35">
      <c r="B1174" s="154"/>
      <c r="C1174" s="155"/>
      <c r="D1174" s="156"/>
      <c r="E1174" s="157"/>
      <c r="F1174" s="158"/>
      <c r="G1174" s="159"/>
      <c r="H1174" s="154"/>
      <c r="I1174" s="155"/>
      <c r="J1174" s="156"/>
      <c r="K1174" s="156"/>
      <c r="L1174" s="154"/>
      <c r="M1174" s="154"/>
      <c r="N1174" s="154"/>
      <c r="O1174" s="155"/>
      <c r="P1174" s="160"/>
      <c r="Q1174" s="154"/>
      <c r="R1174" s="154"/>
      <c r="S1174" s="154"/>
      <c r="T1174" s="158"/>
      <c r="U1174" s="159"/>
      <c r="V1174" s="161"/>
      <c r="W1174" s="161"/>
      <c r="X1174" s="161"/>
      <c r="Y1174" s="161"/>
      <c r="Z1174" s="162">
        <f t="shared" si="54"/>
        <v>0</v>
      </c>
      <c r="AA1174" s="163">
        <f t="shared" si="55"/>
        <v>0</v>
      </c>
      <c r="AB1174" s="431">
        <f>(3.14/4)*(Trees[[#This Row],[Diam]]/100)^2</f>
        <v>0</v>
      </c>
      <c r="AC1174" s="164">
        <f>Trees[[#This Row],[Volumen]]</f>
        <v>0</v>
      </c>
      <c r="AD1174" s="165" t="str">
        <f t="shared" si="56"/>
        <v>D</v>
      </c>
      <c r="AE1174" s="166">
        <f>Industrias!S1177</f>
        <v>0</v>
      </c>
      <c r="AF1174" s="167" cm="1">
        <f t="array" ref="AF1174">NoteEcolo(U1174)</f>
        <v>0</v>
      </c>
      <c r="AG1174" s="167">
        <f>PI()*(Trees[[#This Row],[Diam]]/2)^2</f>
        <v>0</v>
      </c>
      <c r="AH1174" s="167">
        <f>IF(ISNA(IF(VLOOKUP(Trees[[#This Row],[Arbol]],Equipos!C:F, 2, FALSE)="Cortar",1,0)),0, IF(VLOOKUP(Trees[[#This Row],[Arbol]],Equipos!C:F, 2, FALSE)="Cortar",1,0))</f>
        <v>0</v>
      </c>
      <c r="AI1174" s="167">
        <f t="array" aca="1" ref="AI1174" ca="1">SUM(1*(NumCoupes=B1174))</f>
        <v>2</v>
      </c>
    </row>
    <row r="1175" spans="1:35">
      <c r="B1175" s="154"/>
      <c r="C1175" s="155"/>
      <c r="D1175" s="156"/>
      <c r="E1175" s="157"/>
      <c r="F1175" s="158"/>
      <c r="G1175" s="159"/>
      <c r="H1175" s="154"/>
      <c r="I1175" s="155"/>
      <c r="J1175" s="156"/>
      <c r="K1175" s="156"/>
      <c r="L1175" s="154"/>
      <c r="M1175" s="154"/>
      <c r="N1175" s="154"/>
      <c r="O1175" s="155"/>
      <c r="P1175" s="160"/>
      <c r="Q1175" s="154"/>
      <c r="R1175" s="154"/>
      <c r="S1175" s="154"/>
      <c r="T1175" s="158"/>
      <c r="U1175" s="159"/>
      <c r="V1175" s="161"/>
      <c r="W1175" s="161"/>
      <c r="X1175" s="161"/>
      <c r="Y1175" s="161"/>
      <c r="Z1175" s="162">
        <f t="shared" si="54"/>
        <v>0</v>
      </c>
      <c r="AA1175" s="163">
        <f t="shared" si="55"/>
        <v>0</v>
      </c>
      <c r="AB1175" s="431">
        <f>(3.14/4)*(Trees[[#This Row],[Diam]]/100)^2</f>
        <v>0</v>
      </c>
      <c r="AC1175" s="164">
        <f>Trees[[#This Row],[Volumen]]</f>
        <v>0</v>
      </c>
      <c r="AD1175" s="165" t="str">
        <f t="shared" si="56"/>
        <v>D</v>
      </c>
      <c r="AE1175" s="166">
        <f>Industrias!S1178</f>
        <v>0</v>
      </c>
      <c r="AF1175" s="167" cm="1">
        <f t="array" ref="AF1175">NoteEcolo(U1175)</f>
        <v>0</v>
      </c>
      <c r="AG1175" s="167">
        <f>PI()*(Trees[[#This Row],[Diam]]/2)^2</f>
        <v>0</v>
      </c>
      <c r="AH1175" s="167">
        <f>IF(ISNA(IF(VLOOKUP(Trees[[#This Row],[Arbol]],Equipos!C:F, 2, FALSE)="Cortar",1,0)),0, IF(VLOOKUP(Trees[[#This Row],[Arbol]],Equipos!C:F, 2, FALSE)="Cortar",1,0))</f>
        <v>0</v>
      </c>
      <c r="AI1175" s="167">
        <f t="array" aca="1" ref="AI1175" ca="1">SUM(1*(NumCoupes=B1175))</f>
        <v>2</v>
      </c>
    </row>
    <row r="1176" spans="1:35">
      <c r="B1176" s="154"/>
      <c r="C1176" s="155"/>
      <c r="D1176" s="156"/>
      <c r="E1176" s="157"/>
      <c r="F1176" s="158"/>
      <c r="G1176" s="159"/>
      <c r="H1176" s="154"/>
      <c r="I1176" s="155"/>
      <c r="J1176" s="156"/>
      <c r="K1176" s="156"/>
      <c r="L1176" s="154"/>
      <c r="M1176" s="154"/>
      <c r="N1176" s="154"/>
      <c r="O1176" s="155"/>
      <c r="P1176" s="160"/>
      <c r="Q1176" s="154"/>
      <c r="R1176" s="154"/>
      <c r="S1176" s="154"/>
      <c r="T1176" s="158"/>
      <c r="U1176" s="159"/>
      <c r="V1176" s="161"/>
      <c r="W1176" s="161"/>
      <c r="X1176" s="161"/>
      <c r="Y1176" s="161"/>
      <c r="Z1176" s="162">
        <f t="shared" si="54"/>
        <v>0</v>
      </c>
      <c r="AA1176" s="163">
        <f t="shared" si="55"/>
        <v>0</v>
      </c>
      <c r="AB1176" s="431">
        <f>(3.14/4)*(Trees[[#This Row],[Diam]]/100)^2</f>
        <v>0</v>
      </c>
      <c r="AC1176" s="164">
        <f>Trees[[#This Row],[Volumen]]</f>
        <v>0</v>
      </c>
      <c r="AD1176" s="165" t="str">
        <f t="shared" si="56"/>
        <v>D</v>
      </c>
      <c r="AE1176" s="166">
        <f>Industrias!S1179</f>
        <v>0</v>
      </c>
      <c r="AF1176" s="167" cm="1">
        <f t="array" ref="AF1176">NoteEcolo(U1176)</f>
        <v>0</v>
      </c>
      <c r="AG1176" s="167">
        <f>PI()*(Trees[[#This Row],[Diam]]/2)^2</f>
        <v>0</v>
      </c>
      <c r="AH1176" s="167">
        <f>IF(ISNA(IF(VLOOKUP(Trees[[#This Row],[Arbol]],Equipos!C:F, 2, FALSE)="Cortar",1,0)),0, IF(VLOOKUP(Trees[[#This Row],[Arbol]],Equipos!C:F, 2, FALSE)="Cortar",1,0))</f>
        <v>0</v>
      </c>
      <c r="AI1176" s="167">
        <f t="array" aca="1" ref="AI1176" ca="1">SUM(1*(NumCoupes=B1176))</f>
        <v>2</v>
      </c>
    </row>
    <row r="1177" spans="1:35">
      <c r="B1177" s="154"/>
      <c r="C1177" s="155"/>
      <c r="D1177" s="156"/>
      <c r="E1177" s="157"/>
      <c r="F1177" s="158"/>
      <c r="G1177" s="159"/>
      <c r="H1177" s="154"/>
      <c r="I1177" s="155"/>
      <c r="J1177" s="156"/>
      <c r="K1177" s="156"/>
      <c r="L1177" s="154"/>
      <c r="M1177" s="154"/>
      <c r="N1177" s="154"/>
      <c r="O1177" s="155"/>
      <c r="P1177" s="160"/>
      <c r="Q1177" s="154"/>
      <c r="R1177" s="154"/>
      <c r="S1177" s="154"/>
      <c r="T1177" s="158"/>
      <c r="U1177" s="159"/>
      <c r="V1177" s="161"/>
      <c r="W1177" s="161"/>
      <c r="X1177" s="161"/>
      <c r="Y1177" s="161"/>
      <c r="Z1177" s="162">
        <f t="shared" si="54"/>
        <v>0</v>
      </c>
      <c r="AA1177" s="163">
        <f t="shared" si="55"/>
        <v>0</v>
      </c>
      <c r="AB1177" s="431">
        <f>(3.14/4)*(Trees[[#This Row],[Diam]]/100)^2</f>
        <v>0</v>
      </c>
      <c r="AC1177" s="164">
        <f>Trees[[#This Row],[Volumen]]</f>
        <v>0</v>
      </c>
      <c r="AD1177" s="165" t="str">
        <f t="shared" si="56"/>
        <v>D</v>
      </c>
      <c r="AE1177" s="166">
        <f>Industrias!S1180</f>
        <v>0</v>
      </c>
      <c r="AF1177" s="167" cm="1">
        <f t="array" ref="AF1177">NoteEcolo(U1177)</f>
        <v>0</v>
      </c>
      <c r="AG1177" s="167">
        <f>PI()*(Trees[[#This Row],[Diam]]/2)^2</f>
        <v>0</v>
      </c>
      <c r="AH1177" s="167">
        <f>IF(ISNA(IF(VLOOKUP(Trees[[#This Row],[Arbol]],Equipos!C:F, 2, FALSE)="Cortar",1,0)),0, IF(VLOOKUP(Trees[[#This Row],[Arbol]],Equipos!C:F, 2, FALSE)="Cortar",1,0))</f>
        <v>0</v>
      </c>
      <c r="AI1177" s="167">
        <f t="array" aca="1" ref="AI1177" ca="1">SUM(1*(NumCoupes=B1177))</f>
        <v>2</v>
      </c>
    </row>
    <row r="1178" spans="1:35">
      <c r="B1178" s="154"/>
      <c r="C1178" s="155"/>
      <c r="D1178" s="156"/>
      <c r="E1178" s="157"/>
      <c r="F1178" s="158"/>
      <c r="G1178" s="159"/>
      <c r="H1178" s="154"/>
      <c r="I1178" s="155"/>
      <c r="J1178" s="156"/>
      <c r="K1178" s="156"/>
      <c r="L1178" s="154"/>
      <c r="M1178" s="154"/>
      <c r="N1178" s="154"/>
      <c r="O1178" s="155"/>
      <c r="P1178" s="160"/>
      <c r="Q1178" s="154"/>
      <c r="R1178" s="154"/>
      <c r="S1178" s="154"/>
      <c r="T1178" s="158"/>
      <c r="U1178" s="159"/>
      <c r="V1178" s="161"/>
      <c r="W1178" s="161"/>
      <c r="X1178" s="161"/>
      <c r="Y1178" s="161"/>
      <c r="Z1178" s="162">
        <f t="shared" si="54"/>
        <v>0</v>
      </c>
      <c r="AA1178" s="163">
        <f t="shared" si="55"/>
        <v>0</v>
      </c>
      <c r="AB1178" s="431">
        <f>(3.14/4)*(Trees[[#This Row],[Diam]]/100)^2</f>
        <v>0</v>
      </c>
      <c r="AC1178" s="164">
        <f>Trees[[#This Row],[Volumen]]</f>
        <v>0</v>
      </c>
      <c r="AD1178" s="165" t="str">
        <f t="shared" si="56"/>
        <v>D</v>
      </c>
      <c r="AE1178" s="166">
        <f>Industrias!S1181</f>
        <v>0</v>
      </c>
      <c r="AF1178" s="167" cm="1">
        <f t="array" ref="AF1178">NoteEcolo(U1178)</f>
        <v>0</v>
      </c>
      <c r="AG1178" s="167">
        <f>PI()*(Trees[[#This Row],[Diam]]/2)^2</f>
        <v>0</v>
      </c>
      <c r="AH1178" s="167">
        <f>IF(ISNA(IF(VLOOKUP(Trees[[#This Row],[Arbol]],Equipos!C:F, 2, FALSE)="Cortar",1,0)),0, IF(VLOOKUP(Trees[[#This Row],[Arbol]],Equipos!C:F, 2, FALSE)="Cortar",1,0))</f>
        <v>0</v>
      </c>
      <c r="AI1178" s="167">
        <f t="array" aca="1" ref="AI1178" ca="1">SUM(1*(NumCoupes=B1178))</f>
        <v>2</v>
      </c>
    </row>
    <row r="1179" spans="1:35">
      <c r="B1179" s="154"/>
      <c r="C1179" s="155"/>
      <c r="D1179" s="156"/>
      <c r="E1179" s="157"/>
      <c r="F1179" s="158"/>
      <c r="G1179" s="159"/>
      <c r="H1179" s="154"/>
      <c r="I1179" s="155"/>
      <c r="J1179" s="156"/>
      <c r="K1179" s="156"/>
      <c r="L1179" s="154"/>
      <c r="M1179" s="154"/>
      <c r="N1179" s="154"/>
      <c r="O1179" s="155"/>
      <c r="P1179" s="160"/>
      <c r="Q1179" s="154"/>
      <c r="R1179" s="154"/>
      <c r="S1179" s="154"/>
      <c r="T1179" s="158"/>
      <c r="U1179" s="159"/>
      <c r="V1179" s="161"/>
      <c r="W1179" s="161"/>
      <c r="X1179" s="161"/>
      <c r="Y1179" s="161"/>
      <c r="Z1179" s="162">
        <f t="shared" si="54"/>
        <v>0</v>
      </c>
      <c r="AA1179" s="163">
        <f t="shared" si="55"/>
        <v>0</v>
      </c>
      <c r="AB1179" s="431">
        <f>(3.14/4)*(Trees[[#This Row],[Diam]]/100)^2</f>
        <v>0</v>
      </c>
      <c r="AC1179" s="164">
        <f>Trees[[#This Row],[Volumen]]</f>
        <v>0</v>
      </c>
      <c r="AD1179" s="165" t="str">
        <f t="shared" si="56"/>
        <v>D</v>
      </c>
      <c r="AE1179" s="166">
        <f>Industrias!S1182</f>
        <v>0</v>
      </c>
      <c r="AF1179" s="167" cm="1">
        <f t="array" ref="AF1179">NoteEcolo(U1179)</f>
        <v>0</v>
      </c>
      <c r="AG1179" s="167">
        <f>PI()*(Trees[[#This Row],[Diam]]/2)^2</f>
        <v>0</v>
      </c>
      <c r="AH1179" s="167">
        <f>IF(ISNA(IF(VLOOKUP(Trees[[#This Row],[Arbol]],Equipos!C:F, 2, FALSE)="Cortar",1,0)),0, IF(VLOOKUP(Trees[[#This Row],[Arbol]],Equipos!C:F, 2, FALSE)="Cortar",1,0))</f>
        <v>0</v>
      </c>
      <c r="AI1179" s="167">
        <f t="array" aca="1" ref="AI1179" ca="1">SUM(1*(NumCoupes=B1179))</f>
        <v>2</v>
      </c>
    </row>
    <row r="1180" spans="1:35">
      <c r="B1180" s="154"/>
      <c r="C1180" s="155"/>
      <c r="D1180" s="156"/>
      <c r="E1180" s="157"/>
      <c r="F1180" s="158"/>
      <c r="G1180" s="159"/>
      <c r="H1180" s="154"/>
      <c r="I1180" s="155"/>
      <c r="J1180" s="156"/>
      <c r="K1180" s="156"/>
      <c r="L1180" s="154"/>
      <c r="M1180" s="154"/>
      <c r="N1180" s="154"/>
      <c r="O1180" s="155"/>
      <c r="P1180" s="160"/>
      <c r="Q1180" s="154"/>
      <c r="R1180" s="154"/>
      <c r="S1180" s="154"/>
      <c r="T1180" s="158"/>
      <c r="U1180" s="159"/>
      <c r="V1180" s="161"/>
      <c r="W1180" s="161"/>
      <c r="X1180" s="161"/>
      <c r="Y1180" s="161"/>
      <c r="Z1180" s="162">
        <f t="shared" si="54"/>
        <v>0</v>
      </c>
      <c r="AA1180" s="163">
        <f t="shared" si="55"/>
        <v>0</v>
      </c>
      <c r="AB1180" s="431">
        <f>(3.14/4)*(Trees[[#This Row],[Diam]]/100)^2</f>
        <v>0</v>
      </c>
      <c r="AC1180" s="164">
        <f>Trees[[#This Row],[Volumen]]</f>
        <v>0</v>
      </c>
      <c r="AD1180" s="165" t="str">
        <f t="shared" si="56"/>
        <v>D</v>
      </c>
      <c r="AE1180" s="166">
        <f>Industrias!S1183</f>
        <v>0</v>
      </c>
      <c r="AF1180" s="167" cm="1">
        <f t="array" ref="AF1180">NoteEcolo(U1180)</f>
        <v>0</v>
      </c>
      <c r="AG1180" s="167">
        <f>PI()*(Trees[[#This Row],[Diam]]/2)^2</f>
        <v>0</v>
      </c>
      <c r="AH1180" s="167">
        <f>IF(ISNA(IF(VLOOKUP(Trees[[#This Row],[Arbol]],Equipos!C:F, 2, FALSE)="Cortar",1,0)),0, IF(VLOOKUP(Trees[[#This Row],[Arbol]],Equipos!C:F, 2, FALSE)="Cortar",1,0))</f>
        <v>0</v>
      </c>
      <c r="AI1180" s="167">
        <f t="array" aca="1" ref="AI1180" ca="1">SUM(1*(NumCoupes=B1180))</f>
        <v>2</v>
      </c>
    </row>
    <row r="1181" spans="1:35">
      <c r="B1181" s="154"/>
      <c r="C1181" s="155"/>
      <c r="D1181" s="156"/>
      <c r="E1181" s="157"/>
      <c r="F1181" s="158"/>
      <c r="G1181" s="159"/>
      <c r="H1181" s="154"/>
      <c r="I1181" s="155"/>
      <c r="J1181" s="156"/>
      <c r="K1181" s="156"/>
      <c r="L1181" s="154"/>
      <c r="M1181" s="154"/>
      <c r="N1181" s="154"/>
      <c r="O1181" s="155"/>
      <c r="P1181" s="160"/>
      <c r="Q1181" s="154"/>
      <c r="R1181" s="154"/>
      <c r="S1181" s="154"/>
      <c r="T1181" s="158"/>
      <c r="U1181" s="159"/>
      <c r="V1181" s="161"/>
      <c r="W1181" s="161"/>
      <c r="X1181" s="161"/>
      <c r="Y1181" s="161"/>
      <c r="Z1181" s="162">
        <f t="shared" si="54"/>
        <v>0</v>
      </c>
      <c r="AA1181" s="163">
        <f t="shared" si="55"/>
        <v>0</v>
      </c>
      <c r="AB1181" s="431">
        <f>(3.14/4)*(Trees[[#This Row],[Diam]]/100)^2</f>
        <v>0</v>
      </c>
      <c r="AC1181" s="164">
        <f>Trees[[#This Row],[Volumen]]</f>
        <v>0</v>
      </c>
      <c r="AD1181" s="165" t="str">
        <f t="shared" si="56"/>
        <v>D</v>
      </c>
      <c r="AE1181" s="166">
        <f>Industrias!S1184</f>
        <v>0</v>
      </c>
      <c r="AF1181" s="167" cm="1">
        <f t="array" ref="AF1181">NoteEcolo(U1181)</f>
        <v>0</v>
      </c>
      <c r="AG1181" s="167">
        <f>PI()*(Trees[[#This Row],[Diam]]/2)^2</f>
        <v>0</v>
      </c>
      <c r="AH1181" s="167">
        <f>IF(ISNA(IF(VLOOKUP(Trees[[#This Row],[Arbol]],Equipos!C:F, 2, FALSE)="Cortar",1,0)),0, IF(VLOOKUP(Trees[[#This Row],[Arbol]],Equipos!C:F, 2, FALSE)="Cortar",1,0))</f>
        <v>0</v>
      </c>
      <c r="AI1181" s="167">
        <f t="array" aca="1" ref="AI1181" ca="1">SUM(1*(NumCoupes=B1181))</f>
        <v>2</v>
      </c>
    </row>
    <row r="1182" spans="1:35">
      <c r="B1182" s="154"/>
      <c r="C1182" s="155"/>
      <c r="D1182" s="156"/>
      <c r="E1182" s="157"/>
      <c r="F1182" s="158"/>
      <c r="G1182" s="159"/>
      <c r="H1182" s="154"/>
      <c r="I1182" s="155"/>
      <c r="J1182" s="156"/>
      <c r="K1182" s="156"/>
      <c r="L1182" s="154"/>
      <c r="M1182" s="154"/>
      <c r="N1182" s="154"/>
      <c r="O1182" s="155"/>
      <c r="P1182" s="160"/>
      <c r="Q1182" s="154"/>
      <c r="R1182" s="154"/>
      <c r="S1182" s="154"/>
      <c r="T1182" s="158"/>
      <c r="U1182" s="159"/>
      <c r="V1182" s="161"/>
      <c r="W1182" s="161"/>
      <c r="X1182" s="161"/>
      <c r="Y1182" s="161"/>
      <c r="Z1182" s="162">
        <f t="shared" si="54"/>
        <v>0</v>
      </c>
      <c r="AA1182" s="163">
        <f t="shared" si="55"/>
        <v>0</v>
      </c>
      <c r="AB1182" s="431">
        <f>(3.14/4)*(Trees[[#This Row],[Diam]]/100)^2</f>
        <v>0</v>
      </c>
      <c r="AC1182" s="164">
        <f>Trees[[#This Row],[Volumen]]</f>
        <v>0</v>
      </c>
      <c r="AD1182" s="165" t="str">
        <f t="shared" si="56"/>
        <v>D</v>
      </c>
      <c r="AE1182" s="166">
        <f>Industrias!S1185</f>
        <v>0</v>
      </c>
      <c r="AF1182" s="167" cm="1">
        <f t="array" ref="AF1182">NoteEcolo(U1182)</f>
        <v>0</v>
      </c>
      <c r="AG1182" s="167">
        <f>PI()*(Trees[[#This Row],[Diam]]/2)^2</f>
        <v>0</v>
      </c>
      <c r="AH1182" s="167">
        <f>IF(ISNA(IF(VLOOKUP(Trees[[#This Row],[Arbol]],Equipos!C:F, 2, FALSE)="Cortar",1,0)),0, IF(VLOOKUP(Trees[[#This Row],[Arbol]],Equipos!C:F, 2, FALSE)="Cortar",1,0))</f>
        <v>0</v>
      </c>
      <c r="AI1182" s="167">
        <f t="array" aca="1" ref="AI1182" ca="1">SUM(1*(NumCoupes=B1182))</f>
        <v>2</v>
      </c>
    </row>
    <row r="1183" spans="1:35">
      <c r="A1183" s="451"/>
      <c r="B1183" s="464"/>
      <c r="C1183" s="465"/>
      <c r="D1183" s="466"/>
      <c r="E1183" s="467"/>
      <c r="F1183" s="468"/>
      <c r="G1183" s="454"/>
      <c r="H1183" s="464"/>
      <c r="I1183" s="465"/>
      <c r="J1183" s="469"/>
      <c r="K1183" s="469"/>
      <c r="L1183" s="464"/>
      <c r="M1183" s="464"/>
      <c r="N1183" s="464"/>
      <c r="O1183" s="465"/>
      <c r="P1183" s="470"/>
      <c r="Q1183" s="154"/>
      <c r="R1183" s="154"/>
      <c r="S1183" s="154"/>
      <c r="T1183" s="158"/>
      <c r="U1183" s="159"/>
      <c r="V1183" s="161"/>
      <c r="W1183" s="161"/>
      <c r="X1183" s="161"/>
      <c r="Y1183" s="161"/>
      <c r="Z1183" s="162">
        <f t="shared" ref="Z1183:Z1246" si="57">(H1183+I1183)/2</f>
        <v>0</v>
      </c>
      <c r="AA1183" s="163">
        <f t="shared" ref="AA1183:AA1246" si="58">INT(Z1183/5+0.5)*5</f>
        <v>0</v>
      </c>
      <c r="AB1183" s="431">
        <f>(3.14/4)*(Trees[[#This Row],[Diam]]/100)^2</f>
        <v>0</v>
      </c>
      <c r="AC1183" s="164">
        <f>Trees[[#This Row],[Volumen]]</f>
        <v>0</v>
      </c>
      <c r="AD1183" s="165" t="str">
        <f t="shared" ref="AD1183:AD1246" si="59">IF(L1183&lt;&gt;0,"A",IF(M1183&lt;&gt;0,"B",IF(N1183&lt;&gt;0,"C","D")))</f>
        <v>D</v>
      </c>
      <c r="AE1183" s="166">
        <f>Industrias!S1186</f>
        <v>0</v>
      </c>
      <c r="AF1183" s="167" cm="1">
        <f t="array" ref="AF1183">NoteEcolo(U1183)</f>
        <v>0</v>
      </c>
      <c r="AG1183" s="167">
        <f>PI()*(Trees[[#This Row],[Diam]]/2)^2</f>
        <v>0</v>
      </c>
      <c r="AH1183" s="167">
        <f>IF(ISNA(IF(VLOOKUP(Trees[[#This Row],[Arbol]],Equipos!C:F, 2, FALSE)="Cortar",1,0)),0, IF(VLOOKUP(Trees[[#This Row],[Arbol]],Equipos!C:F, 2, FALSE)="Cortar",1,0))</f>
        <v>0</v>
      </c>
      <c r="AI1183" s="167">
        <f t="array" aca="1" ref="AI1183" ca="1">SUM(1*(NumCoupes=B1183))</f>
        <v>2</v>
      </c>
    </row>
    <row r="1184" spans="1:35">
      <c r="A1184" s="451"/>
      <c r="B1184" s="464"/>
      <c r="C1184" s="465"/>
      <c r="D1184" s="466"/>
      <c r="E1184" s="467"/>
      <c r="F1184" s="468"/>
      <c r="G1184" s="454"/>
      <c r="H1184" s="464"/>
      <c r="I1184" s="465"/>
      <c r="J1184" s="469"/>
      <c r="K1184" s="469"/>
      <c r="L1184" s="464"/>
      <c r="M1184" s="464"/>
      <c r="N1184" s="464"/>
      <c r="O1184" s="465"/>
      <c r="P1184" s="470"/>
      <c r="Q1184" s="154"/>
      <c r="R1184" s="154"/>
      <c r="S1184" s="154"/>
      <c r="T1184" s="158"/>
      <c r="U1184" s="159"/>
      <c r="V1184" s="161"/>
      <c r="W1184" s="161"/>
      <c r="X1184" s="161"/>
      <c r="Y1184" s="161"/>
      <c r="Z1184" s="162">
        <f t="shared" si="57"/>
        <v>0</v>
      </c>
      <c r="AA1184" s="163">
        <f t="shared" si="58"/>
        <v>0</v>
      </c>
      <c r="AB1184" s="431">
        <f>(3.14/4)*(Trees[[#This Row],[Diam]]/100)^2</f>
        <v>0</v>
      </c>
      <c r="AC1184" s="164">
        <f>Trees[[#This Row],[Volumen]]</f>
        <v>0</v>
      </c>
      <c r="AD1184" s="165" t="str">
        <f t="shared" si="59"/>
        <v>D</v>
      </c>
      <c r="AE1184" s="166">
        <f>Industrias!S1187</f>
        <v>0</v>
      </c>
      <c r="AF1184" s="167" cm="1">
        <f t="array" ref="AF1184">NoteEcolo(U1184)</f>
        <v>0</v>
      </c>
      <c r="AG1184" s="167">
        <f>PI()*(Trees[[#This Row],[Diam]]/2)^2</f>
        <v>0</v>
      </c>
      <c r="AH1184" s="167">
        <f>IF(ISNA(IF(VLOOKUP(Trees[[#This Row],[Arbol]],Equipos!C:F, 2, FALSE)="Cortar",1,0)),0, IF(VLOOKUP(Trees[[#This Row],[Arbol]],Equipos!C:F, 2, FALSE)="Cortar",1,0))</f>
        <v>0</v>
      </c>
      <c r="AI1184" s="167">
        <f t="array" aca="1" ref="AI1184" ca="1">SUM(1*(NumCoupes=B1184))</f>
        <v>2</v>
      </c>
    </row>
    <row r="1185" spans="1:35">
      <c r="A1185" s="451"/>
      <c r="B1185" s="464"/>
      <c r="C1185" s="465"/>
      <c r="D1185" s="466"/>
      <c r="E1185" s="467"/>
      <c r="F1185" s="468"/>
      <c r="G1185" s="454"/>
      <c r="H1185" s="464"/>
      <c r="I1185" s="465"/>
      <c r="J1185" s="469"/>
      <c r="K1185" s="469"/>
      <c r="L1185" s="464"/>
      <c r="M1185" s="464"/>
      <c r="N1185" s="464"/>
      <c r="O1185" s="465"/>
      <c r="P1185" s="470"/>
      <c r="Q1185" s="154"/>
      <c r="R1185" s="154"/>
      <c r="S1185" s="154"/>
      <c r="T1185" s="158"/>
      <c r="U1185" s="159"/>
      <c r="V1185" s="161"/>
      <c r="W1185" s="161"/>
      <c r="X1185" s="161"/>
      <c r="Y1185" s="161"/>
      <c r="Z1185" s="162">
        <f t="shared" si="57"/>
        <v>0</v>
      </c>
      <c r="AA1185" s="163">
        <f t="shared" si="58"/>
        <v>0</v>
      </c>
      <c r="AB1185" s="431">
        <f>(3.14/4)*(Trees[[#This Row],[Diam]]/100)^2</f>
        <v>0</v>
      </c>
      <c r="AC1185" s="164">
        <f>Trees[[#This Row],[Volumen]]</f>
        <v>0</v>
      </c>
      <c r="AD1185" s="165" t="str">
        <f t="shared" si="59"/>
        <v>D</v>
      </c>
      <c r="AE1185" s="166">
        <f>Industrias!S1188</f>
        <v>0</v>
      </c>
      <c r="AF1185" s="167" cm="1">
        <f t="array" ref="AF1185">NoteEcolo(U1185)</f>
        <v>0</v>
      </c>
      <c r="AG1185" s="167">
        <f>PI()*(Trees[[#This Row],[Diam]]/2)^2</f>
        <v>0</v>
      </c>
      <c r="AH1185" s="167">
        <f>IF(ISNA(IF(VLOOKUP(Trees[[#This Row],[Arbol]],Equipos!C:F, 2, FALSE)="Cortar",1,0)),0, IF(VLOOKUP(Trees[[#This Row],[Arbol]],Equipos!C:F, 2, FALSE)="Cortar",1,0))</f>
        <v>0</v>
      </c>
      <c r="AI1185" s="167">
        <f t="array" aca="1" ref="AI1185" ca="1">SUM(1*(NumCoupes=B1185))</f>
        <v>2</v>
      </c>
    </row>
    <row r="1186" spans="1:35">
      <c r="A1186" s="451"/>
      <c r="B1186" s="464"/>
      <c r="C1186" s="465"/>
      <c r="D1186" s="466"/>
      <c r="E1186" s="467"/>
      <c r="F1186" s="468"/>
      <c r="G1186" s="454"/>
      <c r="H1186" s="464"/>
      <c r="I1186" s="465"/>
      <c r="J1186" s="469"/>
      <c r="K1186" s="469"/>
      <c r="L1186" s="464"/>
      <c r="M1186" s="464"/>
      <c r="N1186" s="464"/>
      <c r="O1186" s="465"/>
      <c r="P1186" s="470"/>
      <c r="Q1186" s="154"/>
      <c r="R1186" s="154"/>
      <c r="S1186" s="154"/>
      <c r="T1186" s="158"/>
      <c r="U1186" s="159"/>
      <c r="V1186" s="161"/>
      <c r="W1186" s="161"/>
      <c r="X1186" s="161"/>
      <c r="Y1186" s="161"/>
      <c r="Z1186" s="162">
        <f t="shared" si="57"/>
        <v>0</v>
      </c>
      <c r="AA1186" s="163">
        <f t="shared" si="58"/>
        <v>0</v>
      </c>
      <c r="AB1186" s="431">
        <f>(3.14/4)*(Trees[[#This Row],[Diam]]/100)^2</f>
        <v>0</v>
      </c>
      <c r="AC1186" s="164">
        <f>Trees[[#This Row],[Volumen]]</f>
        <v>0</v>
      </c>
      <c r="AD1186" s="165" t="str">
        <f t="shared" si="59"/>
        <v>D</v>
      </c>
      <c r="AE1186" s="166">
        <f>Industrias!S1189</f>
        <v>0</v>
      </c>
      <c r="AF1186" s="167" cm="1">
        <f t="array" ref="AF1186">NoteEcolo(U1186)</f>
        <v>0</v>
      </c>
      <c r="AG1186" s="167">
        <f>PI()*(Trees[[#This Row],[Diam]]/2)^2</f>
        <v>0</v>
      </c>
      <c r="AH1186" s="167">
        <f>IF(ISNA(IF(VLOOKUP(Trees[[#This Row],[Arbol]],Equipos!C:F, 2, FALSE)="Cortar",1,0)),0, IF(VLOOKUP(Trees[[#This Row],[Arbol]],Equipos!C:F, 2, FALSE)="Cortar",1,0))</f>
        <v>0</v>
      </c>
      <c r="AI1186" s="167">
        <f t="array" aca="1" ref="AI1186" ca="1">SUM(1*(NumCoupes=B1186))</f>
        <v>2</v>
      </c>
    </row>
    <row r="1187" spans="1:35">
      <c r="A1187" s="451"/>
      <c r="B1187" s="464"/>
      <c r="C1187" s="465"/>
      <c r="D1187" s="466"/>
      <c r="E1187" s="467"/>
      <c r="F1187" s="468"/>
      <c r="G1187" s="454"/>
      <c r="H1187" s="464"/>
      <c r="I1187" s="465"/>
      <c r="J1187" s="469"/>
      <c r="K1187" s="469"/>
      <c r="L1187" s="464"/>
      <c r="M1187" s="464"/>
      <c r="N1187" s="464"/>
      <c r="O1187" s="465"/>
      <c r="P1187" s="470"/>
      <c r="Q1187" s="154"/>
      <c r="R1187" s="154"/>
      <c r="S1187" s="154"/>
      <c r="T1187" s="158"/>
      <c r="U1187" s="159"/>
      <c r="V1187" s="161"/>
      <c r="W1187" s="161"/>
      <c r="X1187" s="161"/>
      <c r="Y1187" s="161"/>
      <c r="Z1187" s="162">
        <f t="shared" si="57"/>
        <v>0</v>
      </c>
      <c r="AA1187" s="163">
        <f t="shared" si="58"/>
        <v>0</v>
      </c>
      <c r="AB1187" s="431">
        <f>(3.14/4)*(Trees[[#This Row],[Diam]]/100)^2</f>
        <v>0</v>
      </c>
      <c r="AC1187" s="164">
        <f>Trees[[#This Row],[Volumen]]</f>
        <v>0</v>
      </c>
      <c r="AD1187" s="165" t="str">
        <f t="shared" si="59"/>
        <v>D</v>
      </c>
      <c r="AE1187" s="166">
        <f>Industrias!S1190</f>
        <v>0</v>
      </c>
      <c r="AF1187" s="167" cm="1">
        <f t="array" ref="AF1187">NoteEcolo(U1187)</f>
        <v>0</v>
      </c>
      <c r="AG1187" s="167">
        <f>PI()*(Trees[[#This Row],[Diam]]/2)^2</f>
        <v>0</v>
      </c>
      <c r="AH1187" s="167">
        <f>IF(ISNA(IF(VLOOKUP(Trees[[#This Row],[Arbol]],Equipos!C:F, 2, FALSE)="Cortar",1,0)),0, IF(VLOOKUP(Trees[[#This Row],[Arbol]],Equipos!C:F, 2, FALSE)="Cortar",1,0))</f>
        <v>0</v>
      </c>
      <c r="AI1187" s="167">
        <f t="array" aca="1" ref="AI1187" ca="1">SUM(1*(NumCoupes=B1187))</f>
        <v>2</v>
      </c>
    </row>
    <row r="1188" spans="1:35">
      <c r="A1188" s="451"/>
      <c r="B1188" s="464"/>
      <c r="C1188" s="465"/>
      <c r="D1188" s="466"/>
      <c r="E1188" s="467"/>
      <c r="F1188" s="468"/>
      <c r="G1188" s="454"/>
      <c r="H1188" s="464"/>
      <c r="I1188" s="465"/>
      <c r="J1188" s="469"/>
      <c r="K1188" s="469"/>
      <c r="L1188" s="464"/>
      <c r="M1188" s="464"/>
      <c r="N1188" s="464"/>
      <c r="O1188" s="465"/>
      <c r="P1188" s="470"/>
      <c r="Q1188" s="154"/>
      <c r="R1188" s="154"/>
      <c r="S1188" s="154"/>
      <c r="T1188" s="158"/>
      <c r="U1188" s="159"/>
      <c r="V1188" s="161"/>
      <c r="W1188" s="161"/>
      <c r="X1188" s="161"/>
      <c r="Y1188" s="161"/>
      <c r="Z1188" s="162">
        <f t="shared" si="57"/>
        <v>0</v>
      </c>
      <c r="AA1188" s="163">
        <f t="shared" si="58"/>
        <v>0</v>
      </c>
      <c r="AB1188" s="431">
        <f>(3.14/4)*(Trees[[#This Row],[Diam]]/100)^2</f>
        <v>0</v>
      </c>
      <c r="AC1188" s="164">
        <f>Trees[[#This Row],[Volumen]]</f>
        <v>0</v>
      </c>
      <c r="AD1188" s="165" t="str">
        <f t="shared" si="59"/>
        <v>D</v>
      </c>
      <c r="AE1188" s="166">
        <f>Industrias!S1191</f>
        <v>0</v>
      </c>
      <c r="AF1188" s="167" cm="1">
        <f t="array" ref="AF1188">NoteEcolo(U1188)</f>
        <v>0</v>
      </c>
      <c r="AG1188" s="167">
        <f>PI()*(Trees[[#This Row],[Diam]]/2)^2</f>
        <v>0</v>
      </c>
      <c r="AH1188" s="167">
        <f>IF(ISNA(IF(VLOOKUP(Trees[[#This Row],[Arbol]],Equipos!C:F, 2, FALSE)="Cortar",1,0)),0, IF(VLOOKUP(Trees[[#This Row],[Arbol]],Equipos!C:F, 2, FALSE)="Cortar",1,0))</f>
        <v>0</v>
      </c>
      <c r="AI1188" s="167">
        <f t="array" aca="1" ref="AI1188" ca="1">SUM(1*(NumCoupes=B1188))</f>
        <v>2</v>
      </c>
    </row>
    <row r="1189" spans="1:35">
      <c r="A1189" s="451"/>
      <c r="B1189" s="464"/>
      <c r="C1189" s="465"/>
      <c r="D1189" s="466"/>
      <c r="E1189" s="467"/>
      <c r="F1189" s="468"/>
      <c r="G1189" s="454"/>
      <c r="H1189" s="464"/>
      <c r="I1189" s="465"/>
      <c r="J1189" s="469"/>
      <c r="K1189" s="469"/>
      <c r="L1189" s="464"/>
      <c r="M1189" s="464"/>
      <c r="N1189" s="464"/>
      <c r="O1189" s="465"/>
      <c r="P1189" s="470"/>
      <c r="Q1189" s="154"/>
      <c r="R1189" s="154"/>
      <c r="S1189" s="154"/>
      <c r="T1189" s="158"/>
      <c r="U1189" s="159"/>
      <c r="V1189" s="161"/>
      <c r="W1189" s="161"/>
      <c r="X1189" s="161"/>
      <c r="Y1189" s="161"/>
      <c r="Z1189" s="162">
        <f t="shared" si="57"/>
        <v>0</v>
      </c>
      <c r="AA1189" s="163">
        <f t="shared" si="58"/>
        <v>0</v>
      </c>
      <c r="AB1189" s="431">
        <f>(3.14/4)*(Trees[[#This Row],[Diam]]/100)^2</f>
        <v>0</v>
      </c>
      <c r="AC1189" s="164">
        <f>Trees[[#This Row],[Volumen]]</f>
        <v>0</v>
      </c>
      <c r="AD1189" s="165" t="str">
        <f t="shared" si="59"/>
        <v>D</v>
      </c>
      <c r="AE1189" s="166">
        <f>Industrias!S1192</f>
        <v>0</v>
      </c>
      <c r="AF1189" s="167" cm="1">
        <f t="array" ref="AF1189">NoteEcolo(U1189)</f>
        <v>0</v>
      </c>
      <c r="AG1189" s="167">
        <f>PI()*(Trees[[#This Row],[Diam]]/2)^2</f>
        <v>0</v>
      </c>
      <c r="AH1189" s="167">
        <f>IF(ISNA(IF(VLOOKUP(Trees[[#This Row],[Arbol]],Equipos!C:F, 2, FALSE)="Cortar",1,0)),0, IF(VLOOKUP(Trees[[#This Row],[Arbol]],Equipos!C:F, 2, FALSE)="Cortar",1,0))</f>
        <v>0</v>
      </c>
      <c r="AI1189" s="167">
        <f t="array" aca="1" ref="AI1189" ca="1">SUM(1*(NumCoupes=B1189))</f>
        <v>2</v>
      </c>
    </row>
    <row r="1190" spans="1:35">
      <c r="A1190" s="451"/>
      <c r="B1190" s="464"/>
      <c r="C1190" s="465"/>
      <c r="D1190" s="466"/>
      <c r="E1190" s="467"/>
      <c r="F1190" s="468"/>
      <c r="G1190" s="454"/>
      <c r="H1190" s="464"/>
      <c r="I1190" s="465"/>
      <c r="J1190" s="469"/>
      <c r="K1190" s="469"/>
      <c r="L1190" s="464"/>
      <c r="M1190" s="464"/>
      <c r="N1190" s="464"/>
      <c r="O1190" s="465"/>
      <c r="P1190" s="470"/>
      <c r="Q1190" s="154"/>
      <c r="R1190" s="154"/>
      <c r="S1190" s="154"/>
      <c r="T1190" s="158"/>
      <c r="U1190" s="159"/>
      <c r="V1190" s="161"/>
      <c r="W1190" s="161"/>
      <c r="X1190" s="161"/>
      <c r="Y1190" s="161"/>
      <c r="Z1190" s="162">
        <f t="shared" si="57"/>
        <v>0</v>
      </c>
      <c r="AA1190" s="163">
        <f t="shared" si="58"/>
        <v>0</v>
      </c>
      <c r="AB1190" s="431">
        <f>(3.14/4)*(Trees[[#This Row],[Diam]]/100)^2</f>
        <v>0</v>
      </c>
      <c r="AC1190" s="164">
        <f>Trees[[#This Row],[Volumen]]</f>
        <v>0</v>
      </c>
      <c r="AD1190" s="165" t="str">
        <f t="shared" si="59"/>
        <v>D</v>
      </c>
      <c r="AE1190" s="166">
        <f>Industrias!S1193</f>
        <v>0</v>
      </c>
      <c r="AF1190" s="167" cm="1">
        <f t="array" ref="AF1190">NoteEcolo(U1190)</f>
        <v>0</v>
      </c>
      <c r="AG1190" s="167">
        <f>PI()*(Trees[[#This Row],[Diam]]/2)^2</f>
        <v>0</v>
      </c>
      <c r="AH1190" s="167">
        <f>IF(ISNA(IF(VLOOKUP(Trees[[#This Row],[Arbol]],Equipos!C:F, 2, FALSE)="Cortar",1,0)),0, IF(VLOOKUP(Trees[[#This Row],[Arbol]],Equipos!C:F, 2, FALSE)="Cortar",1,0))</f>
        <v>0</v>
      </c>
      <c r="AI1190" s="167">
        <f t="array" aca="1" ref="AI1190" ca="1">SUM(1*(NumCoupes=B1190))</f>
        <v>2</v>
      </c>
    </row>
    <row r="1191" spans="1:35">
      <c r="A1191" s="451"/>
      <c r="B1191" s="464"/>
      <c r="C1191" s="465"/>
      <c r="D1191" s="466"/>
      <c r="E1191" s="467"/>
      <c r="F1191" s="468"/>
      <c r="G1191" s="454"/>
      <c r="H1191" s="464"/>
      <c r="I1191" s="465"/>
      <c r="J1191" s="469"/>
      <c r="K1191" s="469"/>
      <c r="L1191" s="464"/>
      <c r="M1191" s="464"/>
      <c r="N1191" s="464"/>
      <c r="O1191" s="465"/>
      <c r="P1191" s="470"/>
      <c r="Q1191" s="154"/>
      <c r="R1191" s="154"/>
      <c r="S1191" s="154"/>
      <c r="T1191" s="158"/>
      <c r="U1191" s="159"/>
      <c r="V1191" s="161"/>
      <c r="W1191" s="161"/>
      <c r="X1191" s="161"/>
      <c r="Y1191" s="161"/>
      <c r="Z1191" s="162">
        <f t="shared" si="57"/>
        <v>0</v>
      </c>
      <c r="AA1191" s="163">
        <f t="shared" si="58"/>
        <v>0</v>
      </c>
      <c r="AB1191" s="431">
        <f>(3.14/4)*(Trees[[#This Row],[Diam]]/100)^2</f>
        <v>0</v>
      </c>
      <c r="AC1191" s="164">
        <f>Trees[[#This Row],[Volumen]]</f>
        <v>0</v>
      </c>
      <c r="AD1191" s="165" t="str">
        <f t="shared" si="59"/>
        <v>D</v>
      </c>
      <c r="AE1191" s="166">
        <f>Industrias!S1194</f>
        <v>0</v>
      </c>
      <c r="AF1191" s="167" cm="1">
        <f t="array" ref="AF1191">NoteEcolo(U1191)</f>
        <v>0</v>
      </c>
      <c r="AG1191" s="167">
        <f>PI()*(Trees[[#This Row],[Diam]]/2)^2</f>
        <v>0</v>
      </c>
      <c r="AH1191" s="167">
        <f>IF(ISNA(IF(VLOOKUP(Trees[[#This Row],[Arbol]],Equipos!C:F, 2, FALSE)="Cortar",1,0)),0, IF(VLOOKUP(Trees[[#This Row],[Arbol]],Equipos!C:F, 2, FALSE)="Cortar",1,0))</f>
        <v>0</v>
      </c>
      <c r="AI1191" s="167">
        <f t="array" aca="1" ref="AI1191" ca="1">SUM(1*(NumCoupes=B1191))</f>
        <v>2</v>
      </c>
    </row>
    <row r="1192" spans="1:35">
      <c r="A1192" s="451"/>
      <c r="B1192" s="464"/>
      <c r="C1192" s="465"/>
      <c r="D1192" s="466"/>
      <c r="E1192" s="467"/>
      <c r="F1192" s="468"/>
      <c r="G1192" s="454"/>
      <c r="H1192" s="464"/>
      <c r="I1192" s="465"/>
      <c r="J1192" s="469"/>
      <c r="K1192" s="469"/>
      <c r="L1192" s="464"/>
      <c r="M1192" s="464"/>
      <c r="N1192" s="464"/>
      <c r="O1192" s="465"/>
      <c r="P1192" s="470"/>
      <c r="Q1192" s="154"/>
      <c r="R1192" s="154"/>
      <c r="S1192" s="154"/>
      <c r="T1192" s="158"/>
      <c r="U1192" s="159"/>
      <c r="V1192" s="161"/>
      <c r="W1192" s="161"/>
      <c r="X1192" s="161"/>
      <c r="Y1192" s="161"/>
      <c r="Z1192" s="162">
        <f t="shared" si="57"/>
        <v>0</v>
      </c>
      <c r="AA1192" s="163">
        <f t="shared" si="58"/>
        <v>0</v>
      </c>
      <c r="AB1192" s="431">
        <f>(3.14/4)*(Trees[[#This Row],[Diam]]/100)^2</f>
        <v>0</v>
      </c>
      <c r="AC1192" s="164">
        <f>Trees[[#This Row],[Volumen]]</f>
        <v>0</v>
      </c>
      <c r="AD1192" s="165" t="str">
        <f t="shared" si="59"/>
        <v>D</v>
      </c>
      <c r="AE1192" s="166">
        <f>Industrias!S1195</f>
        <v>0</v>
      </c>
      <c r="AF1192" s="167" cm="1">
        <f t="array" ref="AF1192">NoteEcolo(U1192)</f>
        <v>0</v>
      </c>
      <c r="AG1192" s="167">
        <f>PI()*(Trees[[#This Row],[Diam]]/2)^2</f>
        <v>0</v>
      </c>
      <c r="AH1192" s="167">
        <f>IF(ISNA(IF(VLOOKUP(Trees[[#This Row],[Arbol]],Equipos!C:F, 2, FALSE)="Cortar",1,0)),0, IF(VLOOKUP(Trees[[#This Row],[Arbol]],Equipos!C:F, 2, FALSE)="Cortar",1,0))</f>
        <v>0</v>
      </c>
      <c r="AI1192" s="167">
        <f t="array" aca="1" ref="AI1192" ca="1">SUM(1*(NumCoupes=B1192))</f>
        <v>2</v>
      </c>
    </row>
    <row r="1193" spans="1:35">
      <c r="A1193" s="451"/>
      <c r="B1193" s="464"/>
      <c r="C1193" s="465"/>
      <c r="D1193" s="466"/>
      <c r="E1193" s="467"/>
      <c r="F1193" s="468"/>
      <c r="G1193" s="454"/>
      <c r="H1193" s="464"/>
      <c r="I1193" s="465"/>
      <c r="J1193" s="469"/>
      <c r="K1193" s="469"/>
      <c r="L1193" s="464"/>
      <c r="M1193" s="464"/>
      <c r="N1193" s="464"/>
      <c r="O1193" s="465"/>
      <c r="P1193" s="470"/>
      <c r="Q1193" s="154"/>
      <c r="R1193" s="154"/>
      <c r="S1193" s="154"/>
      <c r="T1193" s="158"/>
      <c r="U1193" s="159"/>
      <c r="V1193" s="161"/>
      <c r="W1193" s="161"/>
      <c r="X1193" s="161"/>
      <c r="Y1193" s="161"/>
      <c r="Z1193" s="162">
        <f t="shared" si="57"/>
        <v>0</v>
      </c>
      <c r="AA1193" s="163">
        <f t="shared" si="58"/>
        <v>0</v>
      </c>
      <c r="AB1193" s="431">
        <f>(3.14/4)*(Trees[[#This Row],[Diam]]/100)^2</f>
        <v>0</v>
      </c>
      <c r="AC1193" s="164">
        <f>Trees[[#This Row],[Volumen]]</f>
        <v>0</v>
      </c>
      <c r="AD1193" s="165" t="str">
        <f t="shared" si="59"/>
        <v>D</v>
      </c>
      <c r="AE1193" s="166">
        <f>Industrias!S1196</f>
        <v>0</v>
      </c>
      <c r="AF1193" s="167" cm="1">
        <f t="array" ref="AF1193">NoteEcolo(U1193)</f>
        <v>0</v>
      </c>
      <c r="AG1193" s="167">
        <f>PI()*(Trees[[#This Row],[Diam]]/2)^2</f>
        <v>0</v>
      </c>
      <c r="AH1193" s="167">
        <f>IF(ISNA(IF(VLOOKUP(Trees[[#This Row],[Arbol]],Equipos!C:F, 2, FALSE)="Cortar",1,0)),0, IF(VLOOKUP(Trees[[#This Row],[Arbol]],Equipos!C:F, 2, FALSE)="Cortar",1,0))</f>
        <v>0</v>
      </c>
      <c r="AI1193" s="167">
        <f t="array" aca="1" ref="AI1193" ca="1">SUM(1*(NumCoupes=B1193))</f>
        <v>2</v>
      </c>
    </row>
    <row r="1194" spans="1:35">
      <c r="A1194" s="451"/>
      <c r="B1194" s="464"/>
      <c r="C1194" s="465"/>
      <c r="D1194" s="466"/>
      <c r="E1194" s="467"/>
      <c r="F1194" s="468"/>
      <c r="G1194" s="454"/>
      <c r="H1194" s="464"/>
      <c r="I1194" s="465"/>
      <c r="J1194" s="469"/>
      <c r="K1194" s="469"/>
      <c r="L1194" s="464"/>
      <c r="M1194" s="464"/>
      <c r="N1194" s="464"/>
      <c r="O1194" s="465"/>
      <c r="P1194" s="470"/>
      <c r="Q1194" s="154"/>
      <c r="R1194" s="154"/>
      <c r="S1194" s="154"/>
      <c r="T1194" s="158"/>
      <c r="U1194" s="159"/>
      <c r="V1194" s="161"/>
      <c r="W1194" s="161"/>
      <c r="X1194" s="161"/>
      <c r="Y1194" s="161"/>
      <c r="Z1194" s="162">
        <f t="shared" si="57"/>
        <v>0</v>
      </c>
      <c r="AA1194" s="163">
        <f t="shared" si="58"/>
        <v>0</v>
      </c>
      <c r="AB1194" s="431">
        <f>(3.14/4)*(Trees[[#This Row],[Diam]]/100)^2</f>
        <v>0</v>
      </c>
      <c r="AC1194" s="164">
        <f>Trees[[#This Row],[Volumen]]</f>
        <v>0</v>
      </c>
      <c r="AD1194" s="165" t="str">
        <f t="shared" si="59"/>
        <v>D</v>
      </c>
      <c r="AE1194" s="166">
        <f>Industrias!S1197</f>
        <v>0</v>
      </c>
      <c r="AF1194" s="167" cm="1">
        <f t="array" ref="AF1194">NoteEcolo(U1194)</f>
        <v>0</v>
      </c>
      <c r="AG1194" s="167">
        <f>PI()*(Trees[[#This Row],[Diam]]/2)^2</f>
        <v>0</v>
      </c>
      <c r="AH1194" s="167">
        <f>IF(ISNA(IF(VLOOKUP(Trees[[#This Row],[Arbol]],Equipos!C:F, 2, FALSE)="Cortar",1,0)),0, IF(VLOOKUP(Trees[[#This Row],[Arbol]],Equipos!C:F, 2, FALSE)="Cortar",1,0))</f>
        <v>0</v>
      </c>
      <c r="AI1194" s="167">
        <f t="array" aca="1" ref="AI1194" ca="1">SUM(1*(NumCoupes=B1194))</f>
        <v>2</v>
      </c>
    </row>
    <row r="1195" spans="1:35">
      <c r="A1195" s="451"/>
      <c r="B1195" s="464"/>
      <c r="C1195" s="465"/>
      <c r="D1195" s="466"/>
      <c r="E1195" s="467"/>
      <c r="F1195" s="468"/>
      <c r="G1195" s="454"/>
      <c r="H1195" s="464"/>
      <c r="I1195" s="465"/>
      <c r="J1195" s="469"/>
      <c r="K1195" s="469"/>
      <c r="L1195" s="464"/>
      <c r="M1195" s="464"/>
      <c r="N1195" s="464"/>
      <c r="O1195" s="465"/>
      <c r="P1195" s="470"/>
      <c r="Q1195" s="154"/>
      <c r="R1195" s="154"/>
      <c r="S1195" s="154"/>
      <c r="T1195" s="158"/>
      <c r="U1195" s="159"/>
      <c r="V1195" s="161"/>
      <c r="W1195" s="161"/>
      <c r="X1195" s="161"/>
      <c r="Y1195" s="161"/>
      <c r="Z1195" s="162">
        <f t="shared" si="57"/>
        <v>0</v>
      </c>
      <c r="AA1195" s="163">
        <f t="shared" si="58"/>
        <v>0</v>
      </c>
      <c r="AB1195" s="431">
        <f>(3.14/4)*(Trees[[#This Row],[Diam]]/100)^2</f>
        <v>0</v>
      </c>
      <c r="AC1195" s="164">
        <f>Trees[[#This Row],[Volumen]]</f>
        <v>0</v>
      </c>
      <c r="AD1195" s="165" t="str">
        <f t="shared" si="59"/>
        <v>D</v>
      </c>
      <c r="AE1195" s="166">
        <f>Industrias!S1198</f>
        <v>0</v>
      </c>
      <c r="AF1195" s="167" cm="1">
        <f t="array" ref="AF1195">NoteEcolo(U1195)</f>
        <v>0</v>
      </c>
      <c r="AG1195" s="167">
        <f>PI()*(Trees[[#This Row],[Diam]]/2)^2</f>
        <v>0</v>
      </c>
      <c r="AH1195" s="167">
        <f>IF(ISNA(IF(VLOOKUP(Trees[[#This Row],[Arbol]],Equipos!C:F, 2, FALSE)="Cortar",1,0)),0, IF(VLOOKUP(Trees[[#This Row],[Arbol]],Equipos!C:F, 2, FALSE)="Cortar",1,0))</f>
        <v>0</v>
      </c>
      <c r="AI1195" s="167">
        <f t="array" aca="1" ref="AI1195" ca="1">SUM(1*(NumCoupes=B1195))</f>
        <v>2</v>
      </c>
    </row>
    <row r="1196" spans="1:35">
      <c r="A1196" s="451"/>
      <c r="B1196" s="464"/>
      <c r="C1196" s="465"/>
      <c r="D1196" s="466"/>
      <c r="E1196" s="467"/>
      <c r="F1196" s="468"/>
      <c r="G1196" s="454"/>
      <c r="H1196" s="464"/>
      <c r="I1196" s="465"/>
      <c r="J1196" s="469"/>
      <c r="K1196" s="469"/>
      <c r="L1196" s="464"/>
      <c r="M1196" s="464"/>
      <c r="N1196" s="464"/>
      <c r="O1196" s="465"/>
      <c r="P1196" s="470"/>
      <c r="Q1196" s="154"/>
      <c r="R1196" s="154"/>
      <c r="S1196" s="154"/>
      <c r="T1196" s="158"/>
      <c r="U1196" s="159"/>
      <c r="V1196" s="161"/>
      <c r="W1196" s="161"/>
      <c r="X1196" s="161"/>
      <c r="Y1196" s="161"/>
      <c r="Z1196" s="162">
        <f t="shared" si="57"/>
        <v>0</v>
      </c>
      <c r="AA1196" s="163">
        <f t="shared" si="58"/>
        <v>0</v>
      </c>
      <c r="AB1196" s="431">
        <f>(3.14/4)*(Trees[[#This Row],[Diam]]/100)^2</f>
        <v>0</v>
      </c>
      <c r="AC1196" s="164">
        <f>Trees[[#This Row],[Volumen]]</f>
        <v>0</v>
      </c>
      <c r="AD1196" s="165" t="str">
        <f t="shared" si="59"/>
        <v>D</v>
      </c>
      <c r="AE1196" s="166">
        <f>Industrias!S1199</f>
        <v>0</v>
      </c>
      <c r="AF1196" s="167" cm="1">
        <f t="array" ref="AF1196">NoteEcolo(U1196)</f>
        <v>0</v>
      </c>
      <c r="AG1196" s="167">
        <f>PI()*(Trees[[#This Row],[Diam]]/2)^2</f>
        <v>0</v>
      </c>
      <c r="AH1196" s="167">
        <f>IF(ISNA(IF(VLOOKUP(Trees[[#This Row],[Arbol]],Equipos!C:F, 2, FALSE)="Cortar",1,0)),0, IF(VLOOKUP(Trees[[#This Row],[Arbol]],Equipos!C:F, 2, FALSE)="Cortar",1,0))</f>
        <v>0</v>
      </c>
      <c r="AI1196" s="167">
        <f t="array" aca="1" ref="AI1196" ca="1">SUM(1*(NumCoupes=B1196))</f>
        <v>2</v>
      </c>
    </row>
    <row r="1197" spans="1:35">
      <c r="A1197" s="451"/>
      <c r="B1197" s="464"/>
      <c r="C1197" s="465"/>
      <c r="D1197" s="466"/>
      <c r="E1197" s="467"/>
      <c r="F1197" s="468"/>
      <c r="G1197" s="454"/>
      <c r="H1197" s="464"/>
      <c r="I1197" s="465"/>
      <c r="J1197" s="469"/>
      <c r="K1197" s="469"/>
      <c r="L1197" s="464"/>
      <c r="M1197" s="464"/>
      <c r="N1197" s="464"/>
      <c r="O1197" s="465"/>
      <c r="P1197" s="470"/>
      <c r="Q1197" s="154"/>
      <c r="R1197" s="154"/>
      <c r="S1197" s="154"/>
      <c r="T1197" s="158"/>
      <c r="U1197" s="159"/>
      <c r="V1197" s="161"/>
      <c r="W1197" s="161"/>
      <c r="X1197" s="161"/>
      <c r="Y1197" s="161"/>
      <c r="Z1197" s="162">
        <f t="shared" si="57"/>
        <v>0</v>
      </c>
      <c r="AA1197" s="163">
        <f t="shared" si="58"/>
        <v>0</v>
      </c>
      <c r="AB1197" s="431">
        <f>(3.14/4)*(Trees[[#This Row],[Diam]]/100)^2</f>
        <v>0</v>
      </c>
      <c r="AC1197" s="164">
        <f>Trees[[#This Row],[Volumen]]</f>
        <v>0</v>
      </c>
      <c r="AD1197" s="165" t="str">
        <f t="shared" si="59"/>
        <v>D</v>
      </c>
      <c r="AE1197" s="166">
        <f>Industrias!S1200</f>
        <v>0</v>
      </c>
      <c r="AF1197" s="167" cm="1">
        <f t="array" ref="AF1197">NoteEcolo(U1197)</f>
        <v>0</v>
      </c>
      <c r="AG1197" s="167">
        <f>PI()*(Trees[[#This Row],[Diam]]/2)^2</f>
        <v>0</v>
      </c>
      <c r="AH1197" s="167">
        <f>IF(ISNA(IF(VLOOKUP(Trees[[#This Row],[Arbol]],Equipos!C:F, 2, FALSE)="Cortar",1,0)),0, IF(VLOOKUP(Trees[[#This Row],[Arbol]],Equipos!C:F, 2, FALSE)="Cortar",1,0))</f>
        <v>0</v>
      </c>
      <c r="AI1197" s="167">
        <f t="array" aca="1" ref="AI1197" ca="1">SUM(1*(NumCoupes=B1197))</f>
        <v>2</v>
      </c>
    </row>
    <row r="1198" spans="1:35">
      <c r="A1198" s="451"/>
      <c r="B1198" s="464"/>
      <c r="C1198" s="465"/>
      <c r="D1198" s="466"/>
      <c r="E1198" s="467"/>
      <c r="F1198" s="468"/>
      <c r="G1198" s="454"/>
      <c r="H1198" s="464"/>
      <c r="I1198" s="465"/>
      <c r="J1198" s="469"/>
      <c r="K1198" s="469"/>
      <c r="L1198" s="464"/>
      <c r="M1198" s="464"/>
      <c r="N1198" s="464"/>
      <c r="O1198" s="465"/>
      <c r="P1198" s="470"/>
      <c r="Q1198" s="154"/>
      <c r="R1198" s="154"/>
      <c r="S1198" s="154"/>
      <c r="T1198" s="158"/>
      <c r="U1198" s="159"/>
      <c r="V1198" s="161"/>
      <c r="W1198" s="161"/>
      <c r="X1198" s="161"/>
      <c r="Y1198" s="161"/>
      <c r="Z1198" s="162">
        <f t="shared" si="57"/>
        <v>0</v>
      </c>
      <c r="AA1198" s="163">
        <f t="shared" si="58"/>
        <v>0</v>
      </c>
      <c r="AB1198" s="431">
        <f>(3.14/4)*(Trees[[#This Row],[Diam]]/100)^2</f>
        <v>0</v>
      </c>
      <c r="AC1198" s="164">
        <f>Trees[[#This Row],[Volumen]]</f>
        <v>0</v>
      </c>
      <c r="AD1198" s="165" t="str">
        <f t="shared" si="59"/>
        <v>D</v>
      </c>
      <c r="AE1198" s="166">
        <f>Industrias!S1201</f>
        <v>0</v>
      </c>
      <c r="AF1198" s="167" cm="1">
        <f t="array" ref="AF1198">NoteEcolo(U1198)</f>
        <v>0</v>
      </c>
      <c r="AG1198" s="167">
        <f>PI()*(Trees[[#This Row],[Diam]]/2)^2</f>
        <v>0</v>
      </c>
      <c r="AH1198" s="167">
        <f>IF(ISNA(IF(VLOOKUP(Trees[[#This Row],[Arbol]],Equipos!C:F, 2, FALSE)="Cortar",1,0)),0, IF(VLOOKUP(Trees[[#This Row],[Arbol]],Equipos!C:F, 2, FALSE)="Cortar",1,0))</f>
        <v>0</v>
      </c>
      <c r="AI1198" s="167">
        <f t="array" aca="1" ref="AI1198" ca="1">SUM(1*(NumCoupes=B1198))</f>
        <v>2</v>
      </c>
    </row>
    <row r="1199" spans="1:35">
      <c r="A1199" s="451"/>
      <c r="B1199" s="464"/>
      <c r="C1199" s="465"/>
      <c r="D1199" s="466"/>
      <c r="E1199" s="467"/>
      <c r="F1199" s="468"/>
      <c r="G1199" s="454"/>
      <c r="H1199" s="464"/>
      <c r="I1199" s="465"/>
      <c r="J1199" s="469"/>
      <c r="K1199" s="469"/>
      <c r="L1199" s="464"/>
      <c r="M1199" s="464"/>
      <c r="N1199" s="464"/>
      <c r="O1199" s="465"/>
      <c r="P1199" s="470"/>
      <c r="Q1199" s="154"/>
      <c r="R1199" s="154"/>
      <c r="S1199" s="154"/>
      <c r="T1199" s="158"/>
      <c r="U1199" s="159"/>
      <c r="V1199" s="161"/>
      <c r="W1199" s="161"/>
      <c r="X1199" s="161"/>
      <c r="Y1199" s="161"/>
      <c r="Z1199" s="162">
        <f t="shared" si="57"/>
        <v>0</v>
      </c>
      <c r="AA1199" s="163">
        <f t="shared" si="58"/>
        <v>0</v>
      </c>
      <c r="AB1199" s="431">
        <f>(3.14/4)*(Trees[[#This Row],[Diam]]/100)^2</f>
        <v>0</v>
      </c>
      <c r="AC1199" s="164">
        <f>Trees[[#This Row],[Volumen]]</f>
        <v>0</v>
      </c>
      <c r="AD1199" s="165" t="str">
        <f t="shared" si="59"/>
        <v>D</v>
      </c>
      <c r="AE1199" s="166">
        <f>Industrias!S1202</f>
        <v>0</v>
      </c>
      <c r="AF1199" s="167" cm="1">
        <f t="array" ref="AF1199">NoteEcolo(U1199)</f>
        <v>0</v>
      </c>
      <c r="AG1199" s="167">
        <f>PI()*(Trees[[#This Row],[Diam]]/2)^2</f>
        <v>0</v>
      </c>
      <c r="AH1199" s="167">
        <f>IF(ISNA(IF(VLOOKUP(Trees[[#This Row],[Arbol]],Equipos!C:F, 2, FALSE)="Cortar",1,0)),0, IF(VLOOKUP(Trees[[#This Row],[Arbol]],Equipos!C:F, 2, FALSE)="Cortar",1,0))</f>
        <v>0</v>
      </c>
      <c r="AI1199" s="167">
        <f t="array" aca="1" ref="AI1199" ca="1">SUM(1*(NumCoupes=B1199))</f>
        <v>2</v>
      </c>
    </row>
    <row r="1200" spans="1:35">
      <c r="A1200" s="451"/>
      <c r="B1200" s="464"/>
      <c r="C1200" s="465"/>
      <c r="D1200" s="466"/>
      <c r="E1200" s="467"/>
      <c r="F1200" s="468"/>
      <c r="G1200" s="454"/>
      <c r="H1200" s="464"/>
      <c r="I1200" s="465"/>
      <c r="J1200" s="469"/>
      <c r="K1200" s="469"/>
      <c r="L1200" s="464"/>
      <c r="M1200" s="464"/>
      <c r="N1200" s="464"/>
      <c r="O1200" s="465"/>
      <c r="P1200" s="470"/>
      <c r="Q1200" s="154"/>
      <c r="R1200" s="154"/>
      <c r="S1200" s="154"/>
      <c r="T1200" s="158"/>
      <c r="U1200" s="159"/>
      <c r="V1200" s="161"/>
      <c r="W1200" s="161"/>
      <c r="X1200" s="161"/>
      <c r="Y1200" s="161"/>
      <c r="Z1200" s="162">
        <f t="shared" si="57"/>
        <v>0</v>
      </c>
      <c r="AA1200" s="163">
        <f t="shared" si="58"/>
        <v>0</v>
      </c>
      <c r="AB1200" s="431">
        <f>(3.14/4)*(Trees[[#This Row],[Diam]]/100)^2</f>
        <v>0</v>
      </c>
      <c r="AC1200" s="164">
        <f>Trees[[#This Row],[Volumen]]</f>
        <v>0</v>
      </c>
      <c r="AD1200" s="165" t="str">
        <f t="shared" si="59"/>
        <v>D</v>
      </c>
      <c r="AE1200" s="166">
        <f>Industrias!S1203</f>
        <v>0</v>
      </c>
      <c r="AF1200" s="167" cm="1">
        <f t="array" ref="AF1200">NoteEcolo(U1200)</f>
        <v>0</v>
      </c>
      <c r="AG1200" s="167">
        <f>PI()*(Trees[[#This Row],[Diam]]/2)^2</f>
        <v>0</v>
      </c>
      <c r="AH1200" s="167">
        <f>IF(ISNA(IF(VLOOKUP(Trees[[#This Row],[Arbol]],Equipos!C:F, 2, FALSE)="Cortar",1,0)),0, IF(VLOOKUP(Trees[[#This Row],[Arbol]],Equipos!C:F, 2, FALSE)="Cortar",1,0))</f>
        <v>0</v>
      </c>
      <c r="AI1200" s="167">
        <f t="array" aca="1" ref="AI1200" ca="1">SUM(1*(NumCoupes=B1200))</f>
        <v>2</v>
      </c>
    </row>
    <row r="1201" spans="1:35">
      <c r="A1201" s="451"/>
      <c r="B1201" s="464"/>
      <c r="C1201" s="465"/>
      <c r="D1201" s="466"/>
      <c r="E1201" s="467"/>
      <c r="F1201" s="468"/>
      <c r="G1201" s="454"/>
      <c r="H1201" s="464"/>
      <c r="I1201" s="465"/>
      <c r="J1201" s="469"/>
      <c r="K1201" s="469"/>
      <c r="L1201" s="464"/>
      <c r="M1201" s="464"/>
      <c r="N1201" s="464"/>
      <c r="O1201" s="465"/>
      <c r="P1201" s="470"/>
      <c r="Q1201" s="154"/>
      <c r="R1201" s="154"/>
      <c r="S1201" s="154"/>
      <c r="T1201" s="158"/>
      <c r="U1201" s="159"/>
      <c r="V1201" s="161"/>
      <c r="W1201" s="161"/>
      <c r="X1201" s="161"/>
      <c r="Y1201" s="161"/>
      <c r="Z1201" s="162">
        <f t="shared" si="57"/>
        <v>0</v>
      </c>
      <c r="AA1201" s="163">
        <f t="shared" si="58"/>
        <v>0</v>
      </c>
      <c r="AB1201" s="431">
        <f>(3.14/4)*(Trees[[#This Row],[Diam]]/100)^2</f>
        <v>0</v>
      </c>
      <c r="AC1201" s="164">
        <f>Trees[[#This Row],[Volumen]]</f>
        <v>0</v>
      </c>
      <c r="AD1201" s="165" t="str">
        <f t="shared" si="59"/>
        <v>D</v>
      </c>
      <c r="AE1201" s="166">
        <f>Industrias!S1204</f>
        <v>0</v>
      </c>
      <c r="AF1201" s="167" cm="1">
        <f t="array" ref="AF1201">NoteEcolo(U1201)</f>
        <v>0</v>
      </c>
      <c r="AG1201" s="167">
        <f>PI()*(Trees[[#This Row],[Diam]]/2)^2</f>
        <v>0</v>
      </c>
      <c r="AH1201" s="167">
        <f>IF(ISNA(IF(VLOOKUP(Trees[[#This Row],[Arbol]],Equipos!C:F, 2, FALSE)="Cortar",1,0)),0, IF(VLOOKUP(Trees[[#This Row],[Arbol]],Equipos!C:F, 2, FALSE)="Cortar",1,0))</f>
        <v>0</v>
      </c>
      <c r="AI1201" s="167">
        <f t="array" aca="1" ref="AI1201" ca="1">SUM(1*(NumCoupes=B1201))</f>
        <v>2</v>
      </c>
    </row>
    <row r="1202" spans="1:35">
      <c r="A1202" s="451"/>
      <c r="B1202" s="464"/>
      <c r="C1202" s="465"/>
      <c r="D1202" s="466"/>
      <c r="E1202" s="467"/>
      <c r="F1202" s="468"/>
      <c r="G1202" s="454"/>
      <c r="H1202" s="464"/>
      <c r="I1202" s="465"/>
      <c r="J1202" s="469"/>
      <c r="K1202" s="469"/>
      <c r="L1202" s="464"/>
      <c r="M1202" s="464"/>
      <c r="N1202" s="464"/>
      <c r="O1202" s="465"/>
      <c r="P1202" s="470"/>
      <c r="Q1202" s="154"/>
      <c r="R1202" s="154"/>
      <c r="S1202" s="154"/>
      <c r="T1202" s="158"/>
      <c r="U1202" s="159"/>
      <c r="V1202" s="161"/>
      <c r="W1202" s="161"/>
      <c r="X1202" s="161"/>
      <c r="Y1202" s="161"/>
      <c r="Z1202" s="162">
        <f t="shared" si="57"/>
        <v>0</v>
      </c>
      <c r="AA1202" s="163">
        <f t="shared" si="58"/>
        <v>0</v>
      </c>
      <c r="AB1202" s="431">
        <f>(3.14/4)*(Trees[[#This Row],[Diam]]/100)^2</f>
        <v>0</v>
      </c>
      <c r="AC1202" s="164">
        <f>Trees[[#This Row],[Volumen]]</f>
        <v>0</v>
      </c>
      <c r="AD1202" s="165" t="str">
        <f t="shared" si="59"/>
        <v>D</v>
      </c>
      <c r="AE1202" s="166">
        <f>Industrias!S1205</f>
        <v>0</v>
      </c>
      <c r="AF1202" s="167" cm="1">
        <f t="array" ref="AF1202">NoteEcolo(U1202)</f>
        <v>0</v>
      </c>
      <c r="AG1202" s="167">
        <f>PI()*(Trees[[#This Row],[Diam]]/2)^2</f>
        <v>0</v>
      </c>
      <c r="AH1202" s="167">
        <f>IF(ISNA(IF(VLOOKUP(Trees[[#This Row],[Arbol]],Equipos!C:F, 2, FALSE)="Cortar",1,0)),0, IF(VLOOKUP(Trees[[#This Row],[Arbol]],Equipos!C:F, 2, FALSE)="Cortar",1,0))</f>
        <v>0</v>
      </c>
      <c r="AI1202" s="167">
        <f t="array" aca="1" ref="AI1202" ca="1">SUM(1*(NumCoupes=B1202))</f>
        <v>2</v>
      </c>
    </row>
    <row r="1203" spans="1:35">
      <c r="A1203" s="451"/>
      <c r="B1203" s="464"/>
      <c r="C1203" s="465"/>
      <c r="D1203" s="466"/>
      <c r="E1203" s="467"/>
      <c r="F1203" s="468"/>
      <c r="G1203" s="454"/>
      <c r="H1203" s="464"/>
      <c r="I1203" s="465"/>
      <c r="J1203" s="469"/>
      <c r="K1203" s="469"/>
      <c r="L1203" s="464"/>
      <c r="M1203" s="464"/>
      <c r="N1203" s="464"/>
      <c r="O1203" s="465"/>
      <c r="P1203" s="470"/>
      <c r="Q1203" s="154"/>
      <c r="R1203" s="154"/>
      <c r="S1203" s="154"/>
      <c r="T1203" s="158"/>
      <c r="U1203" s="159"/>
      <c r="V1203" s="161"/>
      <c r="W1203" s="161"/>
      <c r="X1203" s="161"/>
      <c r="Y1203" s="161"/>
      <c r="Z1203" s="162">
        <f t="shared" si="57"/>
        <v>0</v>
      </c>
      <c r="AA1203" s="163">
        <f t="shared" si="58"/>
        <v>0</v>
      </c>
      <c r="AB1203" s="431">
        <f>(3.14/4)*(Trees[[#This Row],[Diam]]/100)^2</f>
        <v>0</v>
      </c>
      <c r="AC1203" s="164">
        <f>Trees[[#This Row],[Volumen]]</f>
        <v>0</v>
      </c>
      <c r="AD1203" s="165" t="str">
        <f t="shared" si="59"/>
        <v>D</v>
      </c>
      <c r="AE1203" s="166">
        <f>Industrias!S1206</f>
        <v>0</v>
      </c>
      <c r="AF1203" s="167" cm="1">
        <f t="array" ref="AF1203">NoteEcolo(U1203)</f>
        <v>0</v>
      </c>
      <c r="AG1203" s="167">
        <f>PI()*(Trees[[#This Row],[Diam]]/2)^2</f>
        <v>0</v>
      </c>
      <c r="AH1203" s="167">
        <f>IF(ISNA(IF(VLOOKUP(Trees[[#This Row],[Arbol]],Equipos!C:F, 2, FALSE)="Cortar",1,0)),0, IF(VLOOKUP(Trees[[#This Row],[Arbol]],Equipos!C:F, 2, FALSE)="Cortar",1,0))</f>
        <v>0</v>
      </c>
      <c r="AI1203" s="167">
        <f t="array" aca="1" ref="AI1203" ca="1">SUM(1*(NumCoupes=B1203))</f>
        <v>2</v>
      </c>
    </row>
    <row r="1204" spans="1:35">
      <c r="A1204" s="451"/>
      <c r="B1204" s="464"/>
      <c r="C1204" s="465"/>
      <c r="D1204" s="466"/>
      <c r="E1204" s="467"/>
      <c r="F1204" s="468"/>
      <c r="G1204" s="454"/>
      <c r="H1204" s="464"/>
      <c r="I1204" s="465"/>
      <c r="J1204" s="469"/>
      <c r="K1204" s="469"/>
      <c r="L1204" s="464"/>
      <c r="M1204" s="464"/>
      <c r="N1204" s="464"/>
      <c r="O1204" s="465"/>
      <c r="P1204" s="470"/>
      <c r="Q1204" s="154"/>
      <c r="R1204" s="154"/>
      <c r="S1204" s="154"/>
      <c r="T1204" s="158"/>
      <c r="U1204" s="159"/>
      <c r="V1204" s="161"/>
      <c r="W1204" s="161"/>
      <c r="X1204" s="161"/>
      <c r="Y1204" s="161"/>
      <c r="Z1204" s="162">
        <f t="shared" si="57"/>
        <v>0</v>
      </c>
      <c r="AA1204" s="163">
        <f t="shared" si="58"/>
        <v>0</v>
      </c>
      <c r="AB1204" s="431">
        <f>(3.14/4)*(Trees[[#This Row],[Diam]]/100)^2</f>
        <v>0</v>
      </c>
      <c r="AC1204" s="164">
        <f>Trees[[#This Row],[Volumen]]</f>
        <v>0</v>
      </c>
      <c r="AD1204" s="165" t="str">
        <f t="shared" si="59"/>
        <v>D</v>
      </c>
      <c r="AE1204" s="166">
        <f>Industrias!S1207</f>
        <v>0</v>
      </c>
      <c r="AF1204" s="167" cm="1">
        <f t="array" ref="AF1204">NoteEcolo(U1204)</f>
        <v>0</v>
      </c>
      <c r="AG1204" s="167">
        <f>PI()*(Trees[[#This Row],[Diam]]/2)^2</f>
        <v>0</v>
      </c>
      <c r="AH1204" s="167">
        <f>IF(ISNA(IF(VLOOKUP(Trees[[#This Row],[Arbol]],Equipos!C:F, 2, FALSE)="Cortar",1,0)),0, IF(VLOOKUP(Trees[[#This Row],[Arbol]],Equipos!C:F, 2, FALSE)="Cortar",1,0))</f>
        <v>0</v>
      </c>
      <c r="AI1204" s="167">
        <f t="array" aca="1" ref="AI1204" ca="1">SUM(1*(NumCoupes=B1204))</f>
        <v>2</v>
      </c>
    </row>
    <row r="1205" spans="1:35">
      <c r="A1205" s="451"/>
      <c r="B1205" s="464"/>
      <c r="C1205" s="465"/>
      <c r="D1205" s="466"/>
      <c r="E1205" s="467"/>
      <c r="F1205" s="468"/>
      <c r="G1205" s="454"/>
      <c r="H1205" s="464"/>
      <c r="I1205" s="465"/>
      <c r="J1205" s="469"/>
      <c r="K1205" s="469"/>
      <c r="L1205" s="464"/>
      <c r="M1205" s="464"/>
      <c r="N1205" s="464"/>
      <c r="O1205" s="465"/>
      <c r="P1205" s="470"/>
      <c r="Q1205" s="154"/>
      <c r="R1205" s="154"/>
      <c r="S1205" s="154"/>
      <c r="T1205" s="158"/>
      <c r="U1205" s="159"/>
      <c r="V1205" s="161"/>
      <c r="W1205" s="161"/>
      <c r="X1205" s="161"/>
      <c r="Y1205" s="161"/>
      <c r="Z1205" s="162">
        <f t="shared" si="57"/>
        <v>0</v>
      </c>
      <c r="AA1205" s="163">
        <f t="shared" si="58"/>
        <v>0</v>
      </c>
      <c r="AB1205" s="431">
        <f>(3.14/4)*(Trees[[#This Row],[Diam]]/100)^2</f>
        <v>0</v>
      </c>
      <c r="AC1205" s="164">
        <f>Trees[[#This Row],[Volumen]]</f>
        <v>0</v>
      </c>
      <c r="AD1205" s="165" t="str">
        <f t="shared" si="59"/>
        <v>D</v>
      </c>
      <c r="AE1205" s="166">
        <f>Industrias!S1208</f>
        <v>0</v>
      </c>
      <c r="AF1205" s="167" cm="1">
        <f t="array" ref="AF1205">NoteEcolo(U1205)</f>
        <v>0</v>
      </c>
      <c r="AG1205" s="167">
        <f>PI()*(Trees[[#This Row],[Diam]]/2)^2</f>
        <v>0</v>
      </c>
      <c r="AH1205" s="167">
        <f>IF(ISNA(IF(VLOOKUP(Trees[[#This Row],[Arbol]],Equipos!C:F, 2, FALSE)="Cortar",1,0)),0, IF(VLOOKUP(Trees[[#This Row],[Arbol]],Equipos!C:F, 2, FALSE)="Cortar",1,0))</f>
        <v>0</v>
      </c>
      <c r="AI1205" s="167">
        <f t="array" aca="1" ref="AI1205" ca="1">SUM(1*(NumCoupes=B1205))</f>
        <v>2</v>
      </c>
    </row>
    <row r="1206" spans="1:35">
      <c r="A1206" s="451"/>
      <c r="B1206" s="464"/>
      <c r="C1206" s="465"/>
      <c r="D1206" s="466"/>
      <c r="E1206" s="467"/>
      <c r="F1206" s="468"/>
      <c r="G1206" s="454"/>
      <c r="H1206" s="464"/>
      <c r="I1206" s="465"/>
      <c r="J1206" s="469"/>
      <c r="K1206" s="469"/>
      <c r="L1206" s="464"/>
      <c r="M1206" s="464"/>
      <c r="N1206" s="464"/>
      <c r="O1206" s="465"/>
      <c r="P1206" s="470"/>
      <c r="Q1206" s="154"/>
      <c r="R1206" s="154"/>
      <c r="S1206" s="154"/>
      <c r="T1206" s="158"/>
      <c r="U1206" s="159"/>
      <c r="V1206" s="161"/>
      <c r="W1206" s="161"/>
      <c r="X1206" s="161"/>
      <c r="Y1206" s="161"/>
      <c r="Z1206" s="162">
        <f t="shared" si="57"/>
        <v>0</v>
      </c>
      <c r="AA1206" s="163">
        <f t="shared" si="58"/>
        <v>0</v>
      </c>
      <c r="AB1206" s="431">
        <f>(3.14/4)*(Trees[[#This Row],[Diam]]/100)^2</f>
        <v>0</v>
      </c>
      <c r="AC1206" s="164">
        <f>Trees[[#This Row],[Volumen]]</f>
        <v>0</v>
      </c>
      <c r="AD1206" s="165" t="str">
        <f t="shared" si="59"/>
        <v>D</v>
      </c>
      <c r="AE1206" s="166">
        <f>Industrias!S1209</f>
        <v>0</v>
      </c>
      <c r="AF1206" s="167" cm="1">
        <f t="array" ref="AF1206">NoteEcolo(U1206)</f>
        <v>0</v>
      </c>
      <c r="AG1206" s="167">
        <f>PI()*(Trees[[#This Row],[Diam]]/2)^2</f>
        <v>0</v>
      </c>
      <c r="AH1206" s="167">
        <f>IF(ISNA(IF(VLOOKUP(Trees[[#This Row],[Arbol]],Equipos!C:F, 2, FALSE)="Cortar",1,0)),0, IF(VLOOKUP(Trees[[#This Row],[Arbol]],Equipos!C:F, 2, FALSE)="Cortar",1,0))</f>
        <v>0</v>
      </c>
      <c r="AI1206" s="167">
        <f t="array" aca="1" ref="AI1206" ca="1">SUM(1*(NumCoupes=B1206))</f>
        <v>2</v>
      </c>
    </row>
    <row r="1207" spans="1:35">
      <c r="A1207" s="451"/>
      <c r="B1207" s="464"/>
      <c r="C1207" s="465"/>
      <c r="D1207" s="466"/>
      <c r="E1207" s="467"/>
      <c r="F1207" s="468"/>
      <c r="G1207" s="454"/>
      <c r="H1207" s="464"/>
      <c r="I1207" s="465"/>
      <c r="J1207" s="469"/>
      <c r="K1207" s="469"/>
      <c r="L1207" s="464"/>
      <c r="M1207" s="464"/>
      <c r="N1207" s="464"/>
      <c r="O1207" s="465"/>
      <c r="P1207" s="470"/>
      <c r="Q1207" s="154"/>
      <c r="R1207" s="154"/>
      <c r="S1207" s="154"/>
      <c r="T1207" s="158"/>
      <c r="U1207" s="159"/>
      <c r="V1207" s="161"/>
      <c r="W1207" s="161"/>
      <c r="X1207" s="161"/>
      <c r="Y1207" s="161"/>
      <c r="Z1207" s="162">
        <f t="shared" si="57"/>
        <v>0</v>
      </c>
      <c r="AA1207" s="163">
        <f t="shared" si="58"/>
        <v>0</v>
      </c>
      <c r="AB1207" s="431">
        <f>(3.14/4)*(Trees[[#This Row],[Diam]]/100)^2</f>
        <v>0</v>
      </c>
      <c r="AC1207" s="164">
        <f>Trees[[#This Row],[Volumen]]</f>
        <v>0</v>
      </c>
      <c r="AD1207" s="165" t="str">
        <f t="shared" si="59"/>
        <v>D</v>
      </c>
      <c r="AE1207" s="166">
        <f>Industrias!S1210</f>
        <v>0</v>
      </c>
      <c r="AF1207" s="167" cm="1">
        <f t="array" ref="AF1207">NoteEcolo(U1207)</f>
        <v>0</v>
      </c>
      <c r="AG1207" s="167">
        <f>PI()*(Trees[[#This Row],[Diam]]/2)^2</f>
        <v>0</v>
      </c>
      <c r="AH1207" s="167">
        <f>IF(ISNA(IF(VLOOKUP(Trees[[#This Row],[Arbol]],Equipos!C:F, 2, FALSE)="Cortar",1,0)),0, IF(VLOOKUP(Trees[[#This Row],[Arbol]],Equipos!C:F, 2, FALSE)="Cortar",1,0))</f>
        <v>0</v>
      </c>
      <c r="AI1207" s="167">
        <f t="array" aca="1" ref="AI1207" ca="1">SUM(1*(NumCoupes=B1207))</f>
        <v>2</v>
      </c>
    </row>
    <row r="1208" spans="1:35">
      <c r="A1208" s="451"/>
      <c r="B1208" s="464"/>
      <c r="C1208" s="465"/>
      <c r="D1208" s="466"/>
      <c r="E1208" s="467"/>
      <c r="F1208" s="468"/>
      <c r="G1208" s="454"/>
      <c r="H1208" s="464"/>
      <c r="I1208" s="465"/>
      <c r="J1208" s="469"/>
      <c r="K1208" s="469"/>
      <c r="L1208" s="464"/>
      <c r="M1208" s="464"/>
      <c r="N1208" s="464"/>
      <c r="O1208" s="465"/>
      <c r="P1208" s="470"/>
      <c r="Q1208" s="154"/>
      <c r="R1208" s="154"/>
      <c r="S1208" s="154"/>
      <c r="T1208" s="158"/>
      <c r="U1208" s="159"/>
      <c r="V1208" s="161"/>
      <c r="W1208" s="161"/>
      <c r="X1208" s="161"/>
      <c r="Y1208" s="161"/>
      <c r="Z1208" s="162">
        <f t="shared" si="57"/>
        <v>0</v>
      </c>
      <c r="AA1208" s="163">
        <f t="shared" si="58"/>
        <v>0</v>
      </c>
      <c r="AB1208" s="431">
        <f>(3.14/4)*(Trees[[#This Row],[Diam]]/100)^2</f>
        <v>0</v>
      </c>
      <c r="AC1208" s="164">
        <f>Trees[[#This Row],[Volumen]]</f>
        <v>0</v>
      </c>
      <c r="AD1208" s="165" t="str">
        <f t="shared" si="59"/>
        <v>D</v>
      </c>
      <c r="AE1208" s="166">
        <f>Industrias!S1211</f>
        <v>0</v>
      </c>
      <c r="AF1208" s="167" cm="1">
        <f t="array" ref="AF1208">NoteEcolo(U1208)</f>
        <v>0</v>
      </c>
      <c r="AG1208" s="167">
        <f>PI()*(Trees[[#This Row],[Diam]]/2)^2</f>
        <v>0</v>
      </c>
      <c r="AH1208" s="167">
        <f>IF(ISNA(IF(VLOOKUP(Trees[[#This Row],[Arbol]],Equipos!C:F, 2, FALSE)="Cortar",1,0)),0, IF(VLOOKUP(Trees[[#This Row],[Arbol]],Equipos!C:F, 2, FALSE)="Cortar",1,0))</f>
        <v>0</v>
      </c>
      <c r="AI1208" s="167">
        <f t="array" aca="1" ref="AI1208" ca="1">SUM(1*(NumCoupes=B1208))</f>
        <v>2</v>
      </c>
    </row>
    <row r="1209" spans="1:35">
      <c r="A1209" s="451"/>
      <c r="B1209" s="464"/>
      <c r="C1209" s="465"/>
      <c r="D1209" s="466"/>
      <c r="E1209" s="467"/>
      <c r="F1209" s="468"/>
      <c r="G1209" s="454"/>
      <c r="H1209" s="464"/>
      <c r="I1209" s="465"/>
      <c r="J1209" s="469"/>
      <c r="K1209" s="469"/>
      <c r="L1209" s="464"/>
      <c r="M1209" s="464"/>
      <c r="N1209" s="464"/>
      <c r="O1209" s="465"/>
      <c r="P1209" s="470"/>
      <c r="Q1209" s="154"/>
      <c r="R1209" s="154"/>
      <c r="S1209" s="154"/>
      <c r="T1209" s="158"/>
      <c r="U1209" s="159"/>
      <c r="V1209" s="161"/>
      <c r="W1209" s="161"/>
      <c r="X1209" s="161"/>
      <c r="Y1209" s="161"/>
      <c r="Z1209" s="162">
        <f t="shared" si="57"/>
        <v>0</v>
      </c>
      <c r="AA1209" s="163">
        <f t="shared" si="58"/>
        <v>0</v>
      </c>
      <c r="AB1209" s="431">
        <f>(3.14/4)*(Trees[[#This Row],[Diam]]/100)^2</f>
        <v>0</v>
      </c>
      <c r="AC1209" s="164">
        <f>Trees[[#This Row],[Volumen]]</f>
        <v>0</v>
      </c>
      <c r="AD1209" s="165" t="str">
        <f t="shared" si="59"/>
        <v>D</v>
      </c>
      <c r="AE1209" s="166">
        <f>Industrias!S1212</f>
        <v>0</v>
      </c>
      <c r="AF1209" s="167" cm="1">
        <f t="array" ref="AF1209">NoteEcolo(U1209)</f>
        <v>0</v>
      </c>
      <c r="AG1209" s="167">
        <f>PI()*(Trees[[#This Row],[Diam]]/2)^2</f>
        <v>0</v>
      </c>
      <c r="AH1209" s="167">
        <f>IF(ISNA(IF(VLOOKUP(Trees[[#This Row],[Arbol]],Equipos!C:F, 2, FALSE)="Cortar",1,0)),0, IF(VLOOKUP(Trees[[#This Row],[Arbol]],Equipos!C:F, 2, FALSE)="Cortar",1,0))</f>
        <v>0</v>
      </c>
      <c r="AI1209" s="167">
        <f t="array" aca="1" ref="AI1209" ca="1">SUM(1*(NumCoupes=B1209))</f>
        <v>2</v>
      </c>
    </row>
    <row r="1210" spans="1:35">
      <c r="A1210" s="451"/>
      <c r="B1210" s="464"/>
      <c r="C1210" s="465"/>
      <c r="D1210" s="466"/>
      <c r="E1210" s="467"/>
      <c r="F1210" s="468"/>
      <c r="G1210" s="454"/>
      <c r="H1210" s="464"/>
      <c r="I1210" s="465"/>
      <c r="J1210" s="469"/>
      <c r="K1210" s="469"/>
      <c r="L1210" s="464"/>
      <c r="M1210" s="464"/>
      <c r="N1210" s="464"/>
      <c r="O1210" s="465"/>
      <c r="P1210" s="470"/>
      <c r="Q1210" s="154"/>
      <c r="R1210" s="154"/>
      <c r="S1210" s="154"/>
      <c r="T1210" s="158"/>
      <c r="U1210" s="159"/>
      <c r="V1210" s="161"/>
      <c r="W1210" s="161"/>
      <c r="X1210" s="161"/>
      <c r="Y1210" s="161"/>
      <c r="Z1210" s="162">
        <f t="shared" si="57"/>
        <v>0</v>
      </c>
      <c r="AA1210" s="163">
        <f t="shared" si="58"/>
        <v>0</v>
      </c>
      <c r="AB1210" s="431">
        <f>(3.14/4)*(Trees[[#This Row],[Diam]]/100)^2</f>
        <v>0</v>
      </c>
      <c r="AC1210" s="164">
        <f>Trees[[#This Row],[Volumen]]</f>
        <v>0</v>
      </c>
      <c r="AD1210" s="165" t="str">
        <f t="shared" si="59"/>
        <v>D</v>
      </c>
      <c r="AE1210" s="166">
        <f>Industrias!S1213</f>
        <v>0</v>
      </c>
      <c r="AF1210" s="167" cm="1">
        <f t="array" ref="AF1210">NoteEcolo(U1210)</f>
        <v>0</v>
      </c>
      <c r="AG1210" s="167">
        <f>PI()*(Trees[[#This Row],[Diam]]/2)^2</f>
        <v>0</v>
      </c>
      <c r="AH1210" s="167">
        <f>IF(ISNA(IF(VLOOKUP(Trees[[#This Row],[Arbol]],Equipos!C:F, 2, FALSE)="Cortar",1,0)),0, IF(VLOOKUP(Trees[[#This Row],[Arbol]],Equipos!C:F, 2, FALSE)="Cortar",1,0))</f>
        <v>0</v>
      </c>
      <c r="AI1210" s="167">
        <f t="array" aca="1" ref="AI1210" ca="1">SUM(1*(NumCoupes=B1210))</f>
        <v>2</v>
      </c>
    </row>
    <row r="1211" spans="1:35">
      <c r="A1211" s="451"/>
      <c r="B1211" s="464"/>
      <c r="C1211" s="465"/>
      <c r="D1211" s="466"/>
      <c r="E1211" s="467"/>
      <c r="F1211" s="468"/>
      <c r="G1211" s="454"/>
      <c r="H1211" s="464"/>
      <c r="I1211" s="465"/>
      <c r="J1211" s="469"/>
      <c r="K1211" s="469"/>
      <c r="L1211" s="464"/>
      <c r="M1211" s="464"/>
      <c r="N1211" s="464"/>
      <c r="O1211" s="465"/>
      <c r="P1211" s="470"/>
      <c r="Q1211" s="154"/>
      <c r="R1211" s="154"/>
      <c r="S1211" s="154"/>
      <c r="T1211" s="158"/>
      <c r="U1211" s="159"/>
      <c r="V1211" s="161"/>
      <c r="W1211" s="161"/>
      <c r="X1211" s="161"/>
      <c r="Y1211" s="161"/>
      <c r="Z1211" s="162">
        <f t="shared" si="57"/>
        <v>0</v>
      </c>
      <c r="AA1211" s="163">
        <f t="shared" si="58"/>
        <v>0</v>
      </c>
      <c r="AB1211" s="431">
        <f>(3.14/4)*(Trees[[#This Row],[Diam]]/100)^2</f>
        <v>0</v>
      </c>
      <c r="AC1211" s="164">
        <f>Trees[[#This Row],[Volumen]]</f>
        <v>0</v>
      </c>
      <c r="AD1211" s="165" t="str">
        <f t="shared" si="59"/>
        <v>D</v>
      </c>
      <c r="AE1211" s="166">
        <f>Industrias!S1214</f>
        <v>0</v>
      </c>
      <c r="AF1211" s="167" cm="1">
        <f t="array" ref="AF1211">NoteEcolo(U1211)</f>
        <v>0</v>
      </c>
      <c r="AG1211" s="167">
        <f>PI()*(Trees[[#This Row],[Diam]]/2)^2</f>
        <v>0</v>
      </c>
      <c r="AH1211" s="167">
        <f>IF(ISNA(IF(VLOOKUP(Trees[[#This Row],[Arbol]],Equipos!C:F, 2, FALSE)="Cortar",1,0)),0, IF(VLOOKUP(Trees[[#This Row],[Arbol]],Equipos!C:F, 2, FALSE)="Cortar",1,0))</f>
        <v>0</v>
      </c>
      <c r="AI1211" s="167">
        <f t="array" aca="1" ref="AI1211" ca="1">SUM(1*(NumCoupes=B1211))</f>
        <v>2</v>
      </c>
    </row>
    <row r="1212" spans="1:35">
      <c r="A1212" s="451"/>
      <c r="B1212" s="464"/>
      <c r="C1212" s="465"/>
      <c r="D1212" s="466"/>
      <c r="E1212" s="467"/>
      <c r="F1212" s="468"/>
      <c r="G1212" s="454"/>
      <c r="H1212" s="464"/>
      <c r="I1212" s="465"/>
      <c r="J1212" s="469"/>
      <c r="K1212" s="469"/>
      <c r="L1212" s="464"/>
      <c r="M1212" s="464"/>
      <c r="N1212" s="464"/>
      <c r="O1212" s="465"/>
      <c r="P1212" s="470"/>
      <c r="Q1212" s="154"/>
      <c r="R1212" s="154"/>
      <c r="S1212" s="154"/>
      <c r="T1212" s="158"/>
      <c r="U1212" s="159"/>
      <c r="V1212" s="161"/>
      <c r="W1212" s="161"/>
      <c r="X1212" s="161"/>
      <c r="Y1212" s="161"/>
      <c r="Z1212" s="162">
        <f t="shared" si="57"/>
        <v>0</v>
      </c>
      <c r="AA1212" s="163">
        <f t="shared" si="58"/>
        <v>0</v>
      </c>
      <c r="AB1212" s="431">
        <f>(3.14/4)*(Trees[[#This Row],[Diam]]/100)^2</f>
        <v>0</v>
      </c>
      <c r="AC1212" s="164">
        <f>Trees[[#This Row],[Volumen]]</f>
        <v>0</v>
      </c>
      <c r="AD1212" s="165" t="str">
        <f t="shared" si="59"/>
        <v>D</v>
      </c>
      <c r="AE1212" s="166">
        <f>Industrias!S1215</f>
        <v>0</v>
      </c>
      <c r="AF1212" s="167" cm="1">
        <f t="array" ref="AF1212">NoteEcolo(U1212)</f>
        <v>0</v>
      </c>
      <c r="AG1212" s="167">
        <f>PI()*(Trees[[#This Row],[Diam]]/2)^2</f>
        <v>0</v>
      </c>
      <c r="AH1212" s="167">
        <f>IF(ISNA(IF(VLOOKUP(Trees[[#This Row],[Arbol]],Equipos!C:F, 2, FALSE)="Cortar",1,0)),0, IF(VLOOKUP(Trees[[#This Row],[Arbol]],Equipos!C:F, 2, FALSE)="Cortar",1,0))</f>
        <v>0</v>
      </c>
      <c r="AI1212" s="167">
        <f t="array" aca="1" ref="AI1212" ca="1">SUM(1*(NumCoupes=B1212))</f>
        <v>2</v>
      </c>
    </row>
    <row r="1213" spans="1:35">
      <c r="A1213" s="451"/>
      <c r="B1213" s="464"/>
      <c r="C1213" s="465"/>
      <c r="D1213" s="466"/>
      <c r="E1213" s="467"/>
      <c r="F1213" s="468"/>
      <c r="G1213" s="454"/>
      <c r="H1213" s="464"/>
      <c r="I1213" s="465"/>
      <c r="J1213" s="469"/>
      <c r="K1213" s="469"/>
      <c r="L1213" s="464"/>
      <c r="M1213" s="464"/>
      <c r="N1213" s="464"/>
      <c r="O1213" s="465"/>
      <c r="P1213" s="470"/>
      <c r="Q1213" s="154"/>
      <c r="R1213" s="154"/>
      <c r="S1213" s="154"/>
      <c r="T1213" s="158"/>
      <c r="U1213" s="159"/>
      <c r="V1213" s="161"/>
      <c r="W1213" s="161"/>
      <c r="X1213" s="161"/>
      <c r="Y1213" s="161"/>
      <c r="Z1213" s="162">
        <f t="shared" si="57"/>
        <v>0</v>
      </c>
      <c r="AA1213" s="163">
        <f t="shared" si="58"/>
        <v>0</v>
      </c>
      <c r="AB1213" s="431">
        <f>(3.14/4)*(Trees[[#This Row],[Diam]]/100)^2</f>
        <v>0</v>
      </c>
      <c r="AC1213" s="164">
        <f>Trees[[#This Row],[Volumen]]</f>
        <v>0</v>
      </c>
      <c r="AD1213" s="165" t="str">
        <f t="shared" si="59"/>
        <v>D</v>
      </c>
      <c r="AE1213" s="166">
        <f>Industrias!S1216</f>
        <v>0</v>
      </c>
      <c r="AF1213" s="167" cm="1">
        <f t="array" ref="AF1213">NoteEcolo(U1213)</f>
        <v>0</v>
      </c>
      <c r="AG1213" s="167">
        <f>PI()*(Trees[[#This Row],[Diam]]/2)^2</f>
        <v>0</v>
      </c>
      <c r="AH1213" s="167">
        <f>IF(ISNA(IF(VLOOKUP(Trees[[#This Row],[Arbol]],Equipos!C:F, 2, FALSE)="Cortar",1,0)),0, IF(VLOOKUP(Trees[[#This Row],[Arbol]],Equipos!C:F, 2, FALSE)="Cortar",1,0))</f>
        <v>0</v>
      </c>
      <c r="AI1213" s="167">
        <f t="array" aca="1" ref="AI1213" ca="1">SUM(1*(NumCoupes=B1213))</f>
        <v>2</v>
      </c>
    </row>
    <row r="1214" spans="1:35">
      <c r="A1214" s="451"/>
      <c r="B1214" s="464"/>
      <c r="C1214" s="465"/>
      <c r="D1214" s="466"/>
      <c r="E1214" s="467"/>
      <c r="F1214" s="468"/>
      <c r="G1214" s="454"/>
      <c r="H1214" s="464"/>
      <c r="I1214" s="465"/>
      <c r="J1214" s="469"/>
      <c r="K1214" s="469"/>
      <c r="L1214" s="464"/>
      <c r="M1214" s="464"/>
      <c r="N1214" s="464"/>
      <c r="O1214" s="465"/>
      <c r="P1214" s="470"/>
      <c r="Q1214" s="154"/>
      <c r="R1214" s="154"/>
      <c r="S1214" s="154"/>
      <c r="T1214" s="158"/>
      <c r="U1214" s="159"/>
      <c r="V1214" s="161"/>
      <c r="W1214" s="161"/>
      <c r="X1214" s="161"/>
      <c r="Y1214" s="161"/>
      <c r="Z1214" s="162">
        <f t="shared" si="57"/>
        <v>0</v>
      </c>
      <c r="AA1214" s="163">
        <f t="shared" si="58"/>
        <v>0</v>
      </c>
      <c r="AB1214" s="431">
        <f>(3.14/4)*(Trees[[#This Row],[Diam]]/100)^2</f>
        <v>0</v>
      </c>
      <c r="AC1214" s="164">
        <f>Trees[[#This Row],[Volumen]]</f>
        <v>0</v>
      </c>
      <c r="AD1214" s="165" t="str">
        <f t="shared" si="59"/>
        <v>D</v>
      </c>
      <c r="AE1214" s="166">
        <f>Industrias!S1217</f>
        <v>0</v>
      </c>
      <c r="AF1214" s="167" cm="1">
        <f t="array" ref="AF1214">NoteEcolo(U1214)</f>
        <v>0</v>
      </c>
      <c r="AG1214" s="167">
        <f>PI()*(Trees[[#This Row],[Diam]]/2)^2</f>
        <v>0</v>
      </c>
      <c r="AH1214" s="167">
        <f>IF(ISNA(IF(VLOOKUP(Trees[[#This Row],[Arbol]],Equipos!C:F, 2, FALSE)="Cortar",1,0)),0, IF(VLOOKUP(Trees[[#This Row],[Arbol]],Equipos!C:F, 2, FALSE)="Cortar",1,0))</f>
        <v>0</v>
      </c>
      <c r="AI1214" s="167">
        <f t="array" aca="1" ref="AI1214" ca="1">SUM(1*(NumCoupes=B1214))</f>
        <v>2</v>
      </c>
    </row>
    <row r="1215" spans="1:35">
      <c r="A1215" s="451"/>
      <c r="B1215" s="464"/>
      <c r="C1215" s="465"/>
      <c r="D1215" s="466"/>
      <c r="E1215" s="467"/>
      <c r="F1215" s="468"/>
      <c r="G1215" s="454"/>
      <c r="H1215" s="464"/>
      <c r="I1215" s="465"/>
      <c r="J1215" s="469"/>
      <c r="K1215" s="469"/>
      <c r="L1215" s="464"/>
      <c r="M1215" s="464"/>
      <c r="N1215" s="464"/>
      <c r="O1215" s="465"/>
      <c r="P1215" s="470"/>
      <c r="Q1215" s="154"/>
      <c r="R1215" s="154"/>
      <c r="S1215" s="154"/>
      <c r="T1215" s="158"/>
      <c r="U1215" s="159"/>
      <c r="V1215" s="161"/>
      <c r="W1215" s="161"/>
      <c r="X1215" s="161"/>
      <c r="Y1215" s="161"/>
      <c r="Z1215" s="162">
        <f t="shared" si="57"/>
        <v>0</v>
      </c>
      <c r="AA1215" s="163">
        <f t="shared" si="58"/>
        <v>0</v>
      </c>
      <c r="AB1215" s="431">
        <f>(3.14/4)*(Trees[[#This Row],[Diam]]/100)^2</f>
        <v>0</v>
      </c>
      <c r="AC1215" s="164">
        <f>Trees[[#This Row],[Volumen]]</f>
        <v>0</v>
      </c>
      <c r="AD1215" s="165" t="str">
        <f t="shared" si="59"/>
        <v>D</v>
      </c>
      <c r="AE1215" s="166">
        <f>Industrias!S1218</f>
        <v>0</v>
      </c>
      <c r="AF1215" s="167" cm="1">
        <f t="array" ref="AF1215">NoteEcolo(U1215)</f>
        <v>0</v>
      </c>
      <c r="AG1215" s="167">
        <f>PI()*(Trees[[#This Row],[Diam]]/2)^2</f>
        <v>0</v>
      </c>
      <c r="AH1215" s="167">
        <f>IF(ISNA(IF(VLOOKUP(Trees[[#This Row],[Arbol]],Equipos!C:F, 2, FALSE)="Cortar",1,0)),0, IF(VLOOKUP(Trees[[#This Row],[Arbol]],Equipos!C:F, 2, FALSE)="Cortar",1,0))</f>
        <v>0</v>
      </c>
      <c r="AI1215" s="167">
        <f t="array" aca="1" ref="AI1215" ca="1">SUM(1*(NumCoupes=B1215))</f>
        <v>2</v>
      </c>
    </row>
    <row r="1216" spans="1:35">
      <c r="A1216" s="451"/>
      <c r="B1216" s="464"/>
      <c r="C1216" s="465"/>
      <c r="D1216" s="466"/>
      <c r="E1216" s="467"/>
      <c r="F1216" s="468"/>
      <c r="G1216" s="454"/>
      <c r="H1216" s="464"/>
      <c r="I1216" s="465"/>
      <c r="J1216" s="469"/>
      <c r="K1216" s="469"/>
      <c r="L1216" s="464"/>
      <c r="M1216" s="464"/>
      <c r="N1216" s="464"/>
      <c r="O1216" s="465"/>
      <c r="P1216" s="470"/>
      <c r="Q1216" s="154"/>
      <c r="R1216" s="154"/>
      <c r="S1216" s="154"/>
      <c r="T1216" s="158"/>
      <c r="U1216" s="159"/>
      <c r="V1216" s="161"/>
      <c r="W1216" s="161"/>
      <c r="X1216" s="161"/>
      <c r="Y1216" s="161"/>
      <c r="Z1216" s="162">
        <f t="shared" si="57"/>
        <v>0</v>
      </c>
      <c r="AA1216" s="163">
        <f t="shared" si="58"/>
        <v>0</v>
      </c>
      <c r="AB1216" s="431">
        <f>(3.14/4)*(Trees[[#This Row],[Diam]]/100)^2</f>
        <v>0</v>
      </c>
      <c r="AC1216" s="164">
        <f>Trees[[#This Row],[Volumen]]</f>
        <v>0</v>
      </c>
      <c r="AD1216" s="165" t="str">
        <f t="shared" si="59"/>
        <v>D</v>
      </c>
      <c r="AE1216" s="166">
        <f>Industrias!S1219</f>
        <v>0</v>
      </c>
      <c r="AF1216" s="167" cm="1">
        <f t="array" ref="AF1216">NoteEcolo(U1216)</f>
        <v>0</v>
      </c>
      <c r="AG1216" s="167">
        <f>PI()*(Trees[[#This Row],[Diam]]/2)^2</f>
        <v>0</v>
      </c>
      <c r="AH1216" s="167">
        <f>IF(ISNA(IF(VLOOKUP(Trees[[#This Row],[Arbol]],Equipos!C:F, 2, FALSE)="Cortar",1,0)),0, IF(VLOOKUP(Trees[[#This Row],[Arbol]],Equipos!C:F, 2, FALSE)="Cortar",1,0))</f>
        <v>0</v>
      </c>
      <c r="AI1216" s="167">
        <f t="array" aca="1" ref="AI1216" ca="1">SUM(1*(NumCoupes=B1216))</f>
        <v>2</v>
      </c>
    </row>
    <row r="1217" spans="1:35">
      <c r="A1217" s="451"/>
      <c r="B1217" s="464"/>
      <c r="C1217" s="465"/>
      <c r="D1217" s="466"/>
      <c r="E1217" s="467"/>
      <c r="F1217" s="468"/>
      <c r="G1217" s="454"/>
      <c r="H1217" s="464"/>
      <c r="I1217" s="465"/>
      <c r="J1217" s="469"/>
      <c r="K1217" s="469"/>
      <c r="L1217" s="464"/>
      <c r="M1217" s="464"/>
      <c r="N1217" s="464"/>
      <c r="O1217" s="465"/>
      <c r="P1217" s="470"/>
      <c r="Q1217" s="154"/>
      <c r="R1217" s="154"/>
      <c r="S1217" s="154"/>
      <c r="T1217" s="158"/>
      <c r="U1217" s="159"/>
      <c r="V1217" s="161"/>
      <c r="W1217" s="161"/>
      <c r="X1217" s="161"/>
      <c r="Y1217" s="161"/>
      <c r="Z1217" s="162">
        <f t="shared" si="57"/>
        <v>0</v>
      </c>
      <c r="AA1217" s="163">
        <f t="shared" si="58"/>
        <v>0</v>
      </c>
      <c r="AB1217" s="431">
        <f>(3.14/4)*(Trees[[#This Row],[Diam]]/100)^2</f>
        <v>0</v>
      </c>
      <c r="AC1217" s="164">
        <f>Trees[[#This Row],[Volumen]]</f>
        <v>0</v>
      </c>
      <c r="AD1217" s="165" t="str">
        <f t="shared" si="59"/>
        <v>D</v>
      </c>
      <c r="AE1217" s="166">
        <f>Industrias!S1220</f>
        <v>0</v>
      </c>
      <c r="AF1217" s="167" cm="1">
        <f t="array" ref="AF1217">NoteEcolo(U1217)</f>
        <v>0</v>
      </c>
      <c r="AG1217" s="167">
        <f>PI()*(Trees[[#This Row],[Diam]]/2)^2</f>
        <v>0</v>
      </c>
      <c r="AH1217" s="167">
        <f>IF(ISNA(IF(VLOOKUP(Trees[[#This Row],[Arbol]],Equipos!C:F, 2, FALSE)="Cortar",1,0)),0, IF(VLOOKUP(Trees[[#This Row],[Arbol]],Equipos!C:F, 2, FALSE)="Cortar",1,0))</f>
        <v>0</v>
      </c>
      <c r="AI1217" s="167">
        <f t="array" aca="1" ref="AI1217" ca="1">SUM(1*(NumCoupes=B1217))</f>
        <v>2</v>
      </c>
    </row>
    <row r="1218" spans="1:35">
      <c r="A1218" s="451"/>
      <c r="B1218" s="464"/>
      <c r="C1218" s="465"/>
      <c r="D1218" s="466"/>
      <c r="E1218" s="467"/>
      <c r="F1218" s="468"/>
      <c r="G1218" s="454"/>
      <c r="H1218" s="464"/>
      <c r="I1218" s="465"/>
      <c r="J1218" s="469"/>
      <c r="K1218" s="469"/>
      <c r="L1218" s="464"/>
      <c r="M1218" s="464"/>
      <c r="N1218" s="464"/>
      <c r="O1218" s="465"/>
      <c r="P1218" s="470"/>
      <c r="Q1218" s="154"/>
      <c r="R1218" s="154"/>
      <c r="S1218" s="154"/>
      <c r="T1218" s="158"/>
      <c r="U1218" s="159"/>
      <c r="V1218" s="161"/>
      <c r="W1218" s="161"/>
      <c r="X1218" s="161"/>
      <c r="Y1218" s="161"/>
      <c r="Z1218" s="162">
        <f t="shared" si="57"/>
        <v>0</v>
      </c>
      <c r="AA1218" s="163">
        <f t="shared" si="58"/>
        <v>0</v>
      </c>
      <c r="AB1218" s="431">
        <f>(3.14/4)*(Trees[[#This Row],[Diam]]/100)^2</f>
        <v>0</v>
      </c>
      <c r="AC1218" s="164">
        <f>Trees[[#This Row],[Volumen]]</f>
        <v>0</v>
      </c>
      <c r="AD1218" s="165" t="str">
        <f t="shared" si="59"/>
        <v>D</v>
      </c>
      <c r="AE1218" s="166">
        <f>Industrias!S1221</f>
        <v>0</v>
      </c>
      <c r="AF1218" s="167" cm="1">
        <f t="array" ref="AF1218">NoteEcolo(U1218)</f>
        <v>0</v>
      </c>
      <c r="AG1218" s="167">
        <f>PI()*(Trees[[#This Row],[Diam]]/2)^2</f>
        <v>0</v>
      </c>
      <c r="AH1218" s="167">
        <f>IF(ISNA(IF(VLOOKUP(Trees[[#This Row],[Arbol]],Equipos!C:F, 2, FALSE)="Cortar",1,0)),0, IF(VLOOKUP(Trees[[#This Row],[Arbol]],Equipos!C:F, 2, FALSE)="Cortar",1,0))</f>
        <v>0</v>
      </c>
      <c r="AI1218" s="167">
        <f t="array" aca="1" ref="AI1218" ca="1">SUM(1*(NumCoupes=B1218))</f>
        <v>2</v>
      </c>
    </row>
    <row r="1219" spans="1:35">
      <c r="A1219" s="451"/>
      <c r="B1219" s="464"/>
      <c r="C1219" s="465"/>
      <c r="D1219" s="466"/>
      <c r="E1219" s="467"/>
      <c r="F1219" s="468"/>
      <c r="G1219" s="454"/>
      <c r="H1219" s="464"/>
      <c r="I1219" s="465"/>
      <c r="J1219" s="469"/>
      <c r="K1219" s="469"/>
      <c r="L1219" s="464"/>
      <c r="M1219" s="464"/>
      <c r="N1219" s="464"/>
      <c r="O1219" s="465"/>
      <c r="P1219" s="470"/>
      <c r="Q1219" s="154"/>
      <c r="R1219" s="154"/>
      <c r="S1219" s="154"/>
      <c r="T1219" s="158"/>
      <c r="U1219" s="159"/>
      <c r="V1219" s="161"/>
      <c r="W1219" s="161"/>
      <c r="X1219" s="161"/>
      <c r="Y1219" s="161"/>
      <c r="Z1219" s="162">
        <f t="shared" si="57"/>
        <v>0</v>
      </c>
      <c r="AA1219" s="163">
        <f t="shared" si="58"/>
        <v>0</v>
      </c>
      <c r="AB1219" s="431">
        <f>(3.14/4)*(Trees[[#This Row],[Diam]]/100)^2</f>
        <v>0</v>
      </c>
      <c r="AC1219" s="164">
        <f>Trees[[#This Row],[Volumen]]</f>
        <v>0</v>
      </c>
      <c r="AD1219" s="165" t="str">
        <f t="shared" si="59"/>
        <v>D</v>
      </c>
      <c r="AE1219" s="166">
        <f>Industrias!S1222</f>
        <v>0</v>
      </c>
      <c r="AF1219" s="167" cm="1">
        <f t="array" ref="AF1219">NoteEcolo(U1219)</f>
        <v>0</v>
      </c>
      <c r="AG1219" s="167">
        <f>PI()*(Trees[[#This Row],[Diam]]/2)^2</f>
        <v>0</v>
      </c>
      <c r="AH1219" s="167">
        <f>IF(ISNA(IF(VLOOKUP(Trees[[#This Row],[Arbol]],Equipos!C:F, 2, FALSE)="Cortar",1,0)),0, IF(VLOOKUP(Trees[[#This Row],[Arbol]],Equipos!C:F, 2, FALSE)="Cortar",1,0))</f>
        <v>0</v>
      </c>
      <c r="AI1219" s="167">
        <f t="array" aca="1" ref="AI1219" ca="1">SUM(1*(NumCoupes=B1219))</f>
        <v>2</v>
      </c>
    </row>
    <row r="1220" spans="1:35">
      <c r="A1220" s="451"/>
      <c r="B1220" s="464"/>
      <c r="C1220" s="465"/>
      <c r="D1220" s="466"/>
      <c r="E1220" s="467"/>
      <c r="F1220" s="468"/>
      <c r="G1220" s="454"/>
      <c r="H1220" s="464"/>
      <c r="I1220" s="465"/>
      <c r="J1220" s="469"/>
      <c r="K1220" s="469"/>
      <c r="L1220" s="464"/>
      <c r="M1220" s="464"/>
      <c r="N1220" s="464"/>
      <c r="O1220" s="465"/>
      <c r="P1220" s="470"/>
      <c r="Q1220" s="154"/>
      <c r="R1220" s="154"/>
      <c r="S1220" s="154"/>
      <c r="T1220" s="158"/>
      <c r="U1220" s="159"/>
      <c r="V1220" s="161"/>
      <c r="W1220" s="161"/>
      <c r="X1220" s="161"/>
      <c r="Y1220" s="161"/>
      <c r="Z1220" s="162">
        <f t="shared" si="57"/>
        <v>0</v>
      </c>
      <c r="AA1220" s="163">
        <f t="shared" si="58"/>
        <v>0</v>
      </c>
      <c r="AB1220" s="431">
        <f>(3.14/4)*(Trees[[#This Row],[Diam]]/100)^2</f>
        <v>0</v>
      </c>
      <c r="AC1220" s="164">
        <f>Trees[[#This Row],[Volumen]]</f>
        <v>0</v>
      </c>
      <c r="AD1220" s="165" t="str">
        <f t="shared" si="59"/>
        <v>D</v>
      </c>
      <c r="AE1220" s="166">
        <f>Industrias!S1223</f>
        <v>0</v>
      </c>
      <c r="AF1220" s="167" cm="1">
        <f t="array" ref="AF1220">NoteEcolo(U1220)</f>
        <v>0</v>
      </c>
      <c r="AG1220" s="167">
        <f>PI()*(Trees[[#This Row],[Diam]]/2)^2</f>
        <v>0</v>
      </c>
      <c r="AH1220" s="167">
        <f>IF(ISNA(IF(VLOOKUP(Trees[[#This Row],[Arbol]],Equipos!C:F, 2, FALSE)="Cortar",1,0)),0, IF(VLOOKUP(Trees[[#This Row],[Arbol]],Equipos!C:F, 2, FALSE)="Cortar",1,0))</f>
        <v>0</v>
      </c>
      <c r="AI1220" s="167">
        <f t="array" aca="1" ref="AI1220" ca="1">SUM(1*(NumCoupes=B1220))</f>
        <v>2</v>
      </c>
    </row>
    <row r="1221" spans="1:35">
      <c r="A1221" s="451"/>
      <c r="B1221" s="464"/>
      <c r="C1221" s="465"/>
      <c r="D1221" s="466"/>
      <c r="E1221" s="467"/>
      <c r="F1221" s="468"/>
      <c r="G1221" s="454"/>
      <c r="H1221" s="464"/>
      <c r="I1221" s="465"/>
      <c r="J1221" s="469"/>
      <c r="K1221" s="469"/>
      <c r="L1221" s="464"/>
      <c r="M1221" s="464"/>
      <c r="N1221" s="464"/>
      <c r="O1221" s="465"/>
      <c r="P1221" s="470"/>
      <c r="Q1221" s="154"/>
      <c r="R1221" s="154"/>
      <c r="S1221" s="154"/>
      <c r="T1221" s="158"/>
      <c r="U1221" s="159"/>
      <c r="V1221" s="161"/>
      <c r="W1221" s="161"/>
      <c r="X1221" s="161"/>
      <c r="Y1221" s="161"/>
      <c r="Z1221" s="162">
        <f t="shared" si="57"/>
        <v>0</v>
      </c>
      <c r="AA1221" s="163">
        <f t="shared" si="58"/>
        <v>0</v>
      </c>
      <c r="AB1221" s="431">
        <f>(3.14/4)*(Trees[[#This Row],[Diam]]/100)^2</f>
        <v>0</v>
      </c>
      <c r="AC1221" s="164">
        <f>Trees[[#This Row],[Volumen]]</f>
        <v>0</v>
      </c>
      <c r="AD1221" s="165" t="str">
        <f t="shared" si="59"/>
        <v>D</v>
      </c>
      <c r="AE1221" s="166">
        <f>Industrias!S1224</f>
        <v>0</v>
      </c>
      <c r="AF1221" s="167" cm="1">
        <f t="array" ref="AF1221">NoteEcolo(U1221)</f>
        <v>0</v>
      </c>
      <c r="AG1221" s="167">
        <f>PI()*(Trees[[#This Row],[Diam]]/2)^2</f>
        <v>0</v>
      </c>
      <c r="AH1221" s="167">
        <f>IF(ISNA(IF(VLOOKUP(Trees[[#This Row],[Arbol]],Equipos!C:F, 2, FALSE)="Cortar",1,0)),0, IF(VLOOKUP(Trees[[#This Row],[Arbol]],Equipos!C:F, 2, FALSE)="Cortar",1,0))</f>
        <v>0</v>
      </c>
      <c r="AI1221" s="167">
        <f t="array" aca="1" ref="AI1221" ca="1">SUM(1*(NumCoupes=B1221))</f>
        <v>2</v>
      </c>
    </row>
    <row r="1222" spans="1:35">
      <c r="A1222" s="451"/>
      <c r="B1222" s="464"/>
      <c r="C1222" s="465"/>
      <c r="D1222" s="466"/>
      <c r="E1222" s="467"/>
      <c r="F1222" s="468"/>
      <c r="G1222" s="454"/>
      <c r="H1222" s="464"/>
      <c r="I1222" s="465"/>
      <c r="J1222" s="469"/>
      <c r="K1222" s="469"/>
      <c r="L1222" s="464"/>
      <c r="M1222" s="464"/>
      <c r="N1222" s="464"/>
      <c r="O1222" s="465"/>
      <c r="P1222" s="470"/>
      <c r="Q1222" s="154"/>
      <c r="R1222" s="154"/>
      <c r="S1222" s="154"/>
      <c r="T1222" s="158"/>
      <c r="U1222" s="159"/>
      <c r="V1222" s="161"/>
      <c r="W1222" s="161"/>
      <c r="X1222" s="161"/>
      <c r="Y1222" s="161"/>
      <c r="Z1222" s="162">
        <f t="shared" si="57"/>
        <v>0</v>
      </c>
      <c r="AA1222" s="163">
        <f t="shared" si="58"/>
        <v>0</v>
      </c>
      <c r="AB1222" s="431">
        <f>(3.14/4)*(Trees[[#This Row],[Diam]]/100)^2</f>
        <v>0</v>
      </c>
      <c r="AC1222" s="164">
        <f>Trees[[#This Row],[Volumen]]</f>
        <v>0</v>
      </c>
      <c r="AD1222" s="165" t="str">
        <f t="shared" si="59"/>
        <v>D</v>
      </c>
      <c r="AE1222" s="166">
        <f>Industrias!S1225</f>
        <v>0</v>
      </c>
      <c r="AF1222" s="167" cm="1">
        <f t="array" ref="AF1222">NoteEcolo(U1222)</f>
        <v>0</v>
      </c>
      <c r="AG1222" s="167">
        <f>PI()*(Trees[[#This Row],[Diam]]/2)^2</f>
        <v>0</v>
      </c>
      <c r="AH1222" s="167">
        <f>IF(ISNA(IF(VLOOKUP(Trees[[#This Row],[Arbol]],Equipos!C:F, 2, FALSE)="Cortar",1,0)),0, IF(VLOOKUP(Trees[[#This Row],[Arbol]],Equipos!C:F, 2, FALSE)="Cortar",1,0))</f>
        <v>0</v>
      </c>
      <c r="AI1222" s="167">
        <f t="array" aca="1" ref="AI1222" ca="1">SUM(1*(NumCoupes=B1222))</f>
        <v>2</v>
      </c>
    </row>
    <row r="1223" spans="1:35">
      <c r="A1223" s="451"/>
      <c r="B1223" s="464"/>
      <c r="C1223" s="465"/>
      <c r="D1223" s="466"/>
      <c r="E1223" s="467"/>
      <c r="F1223" s="468"/>
      <c r="G1223" s="454"/>
      <c r="H1223" s="464"/>
      <c r="I1223" s="465"/>
      <c r="J1223" s="469"/>
      <c r="K1223" s="469"/>
      <c r="L1223" s="464"/>
      <c r="M1223" s="464"/>
      <c r="N1223" s="464"/>
      <c r="O1223" s="465"/>
      <c r="P1223" s="470"/>
      <c r="Q1223" s="154"/>
      <c r="R1223" s="154"/>
      <c r="S1223" s="154"/>
      <c r="T1223" s="158"/>
      <c r="U1223" s="159"/>
      <c r="V1223" s="161"/>
      <c r="W1223" s="161"/>
      <c r="X1223" s="161"/>
      <c r="Y1223" s="161"/>
      <c r="Z1223" s="162">
        <f t="shared" si="57"/>
        <v>0</v>
      </c>
      <c r="AA1223" s="163">
        <f t="shared" si="58"/>
        <v>0</v>
      </c>
      <c r="AB1223" s="431">
        <f>(3.14/4)*(Trees[[#This Row],[Diam]]/100)^2</f>
        <v>0</v>
      </c>
      <c r="AC1223" s="164">
        <f>Trees[[#This Row],[Volumen]]</f>
        <v>0</v>
      </c>
      <c r="AD1223" s="165" t="str">
        <f t="shared" si="59"/>
        <v>D</v>
      </c>
      <c r="AE1223" s="166">
        <f>Industrias!S1226</f>
        <v>0</v>
      </c>
      <c r="AF1223" s="167" cm="1">
        <f t="array" ref="AF1223">NoteEcolo(U1223)</f>
        <v>0</v>
      </c>
      <c r="AG1223" s="167">
        <f>PI()*(Trees[[#This Row],[Diam]]/2)^2</f>
        <v>0</v>
      </c>
      <c r="AH1223" s="167">
        <f>IF(ISNA(IF(VLOOKUP(Trees[[#This Row],[Arbol]],Equipos!C:F, 2, FALSE)="Cortar",1,0)),0, IF(VLOOKUP(Trees[[#This Row],[Arbol]],Equipos!C:F, 2, FALSE)="Cortar",1,0))</f>
        <v>0</v>
      </c>
      <c r="AI1223" s="167">
        <f t="array" aca="1" ref="AI1223" ca="1">SUM(1*(NumCoupes=B1223))</f>
        <v>2</v>
      </c>
    </row>
    <row r="1224" spans="1:35">
      <c r="A1224" s="451"/>
      <c r="B1224" s="464"/>
      <c r="C1224" s="465"/>
      <c r="D1224" s="466"/>
      <c r="E1224" s="467"/>
      <c r="F1224" s="468"/>
      <c r="G1224" s="454"/>
      <c r="H1224" s="464"/>
      <c r="I1224" s="465"/>
      <c r="J1224" s="469"/>
      <c r="K1224" s="469"/>
      <c r="L1224" s="464"/>
      <c r="M1224" s="464"/>
      <c r="N1224" s="464"/>
      <c r="O1224" s="465"/>
      <c r="P1224" s="470"/>
      <c r="Q1224" s="154"/>
      <c r="R1224" s="154"/>
      <c r="S1224" s="154"/>
      <c r="T1224" s="158"/>
      <c r="U1224" s="159"/>
      <c r="V1224" s="161"/>
      <c r="W1224" s="161"/>
      <c r="X1224" s="161"/>
      <c r="Y1224" s="161"/>
      <c r="Z1224" s="162">
        <f t="shared" si="57"/>
        <v>0</v>
      </c>
      <c r="AA1224" s="163">
        <f t="shared" si="58"/>
        <v>0</v>
      </c>
      <c r="AB1224" s="431">
        <f>(3.14/4)*(Trees[[#This Row],[Diam]]/100)^2</f>
        <v>0</v>
      </c>
      <c r="AC1224" s="164">
        <f>Trees[[#This Row],[Volumen]]</f>
        <v>0</v>
      </c>
      <c r="AD1224" s="165" t="str">
        <f t="shared" si="59"/>
        <v>D</v>
      </c>
      <c r="AE1224" s="166">
        <f>Industrias!S1227</f>
        <v>0</v>
      </c>
      <c r="AF1224" s="167" cm="1">
        <f t="array" ref="AF1224">NoteEcolo(U1224)</f>
        <v>0</v>
      </c>
      <c r="AG1224" s="167">
        <f>PI()*(Trees[[#This Row],[Diam]]/2)^2</f>
        <v>0</v>
      </c>
      <c r="AH1224" s="167">
        <f>IF(ISNA(IF(VLOOKUP(Trees[[#This Row],[Arbol]],Equipos!C:F, 2, FALSE)="Cortar",1,0)),0, IF(VLOOKUP(Trees[[#This Row],[Arbol]],Equipos!C:F, 2, FALSE)="Cortar",1,0))</f>
        <v>0</v>
      </c>
      <c r="AI1224" s="167">
        <f t="array" aca="1" ref="AI1224" ca="1">SUM(1*(NumCoupes=B1224))</f>
        <v>2</v>
      </c>
    </row>
    <row r="1225" spans="1:35">
      <c r="A1225" s="451"/>
      <c r="B1225" s="464"/>
      <c r="C1225" s="465"/>
      <c r="D1225" s="466"/>
      <c r="E1225" s="467"/>
      <c r="F1225" s="468"/>
      <c r="G1225" s="454"/>
      <c r="H1225" s="464"/>
      <c r="I1225" s="465"/>
      <c r="J1225" s="469"/>
      <c r="K1225" s="469"/>
      <c r="L1225" s="464"/>
      <c r="M1225" s="464"/>
      <c r="N1225" s="464"/>
      <c r="O1225" s="465"/>
      <c r="P1225" s="470"/>
      <c r="Q1225" s="154"/>
      <c r="R1225" s="154"/>
      <c r="S1225" s="154"/>
      <c r="T1225" s="158"/>
      <c r="U1225" s="159"/>
      <c r="V1225" s="161"/>
      <c r="W1225" s="161"/>
      <c r="X1225" s="161"/>
      <c r="Y1225" s="161"/>
      <c r="Z1225" s="162">
        <f t="shared" si="57"/>
        <v>0</v>
      </c>
      <c r="AA1225" s="163">
        <f t="shared" si="58"/>
        <v>0</v>
      </c>
      <c r="AB1225" s="431">
        <f>(3.14/4)*(Trees[[#This Row],[Diam]]/100)^2</f>
        <v>0</v>
      </c>
      <c r="AC1225" s="164">
        <f>Trees[[#This Row],[Volumen]]</f>
        <v>0</v>
      </c>
      <c r="AD1225" s="165" t="str">
        <f t="shared" si="59"/>
        <v>D</v>
      </c>
      <c r="AE1225" s="166">
        <f>Industrias!S1228</f>
        <v>0</v>
      </c>
      <c r="AF1225" s="167" cm="1">
        <f t="array" ref="AF1225">NoteEcolo(U1225)</f>
        <v>0</v>
      </c>
      <c r="AG1225" s="167">
        <f>PI()*(Trees[[#This Row],[Diam]]/2)^2</f>
        <v>0</v>
      </c>
      <c r="AH1225" s="167">
        <f>IF(ISNA(IF(VLOOKUP(Trees[[#This Row],[Arbol]],Equipos!C:F, 2, FALSE)="Cortar",1,0)),0, IF(VLOOKUP(Trees[[#This Row],[Arbol]],Equipos!C:F, 2, FALSE)="Cortar",1,0))</f>
        <v>0</v>
      </c>
      <c r="AI1225" s="167">
        <f t="array" aca="1" ref="AI1225" ca="1">SUM(1*(NumCoupes=B1225))</f>
        <v>2</v>
      </c>
    </row>
    <row r="1226" spans="1:35">
      <c r="A1226" s="451"/>
      <c r="B1226" s="464"/>
      <c r="C1226" s="465"/>
      <c r="D1226" s="466"/>
      <c r="E1226" s="467"/>
      <c r="F1226" s="468"/>
      <c r="G1226" s="454"/>
      <c r="H1226" s="464"/>
      <c r="I1226" s="465"/>
      <c r="J1226" s="469"/>
      <c r="K1226" s="469"/>
      <c r="L1226" s="464"/>
      <c r="M1226" s="464"/>
      <c r="N1226" s="464"/>
      <c r="O1226" s="465"/>
      <c r="P1226" s="470"/>
      <c r="Q1226" s="154"/>
      <c r="R1226" s="154"/>
      <c r="S1226" s="154"/>
      <c r="T1226" s="158"/>
      <c r="U1226" s="159"/>
      <c r="V1226" s="161"/>
      <c r="W1226" s="161"/>
      <c r="X1226" s="161"/>
      <c r="Y1226" s="161"/>
      <c r="Z1226" s="162">
        <f t="shared" si="57"/>
        <v>0</v>
      </c>
      <c r="AA1226" s="163">
        <f t="shared" si="58"/>
        <v>0</v>
      </c>
      <c r="AB1226" s="431">
        <f>(3.14/4)*(Trees[[#This Row],[Diam]]/100)^2</f>
        <v>0</v>
      </c>
      <c r="AC1226" s="164">
        <f>Trees[[#This Row],[Volumen]]</f>
        <v>0</v>
      </c>
      <c r="AD1226" s="165" t="str">
        <f t="shared" si="59"/>
        <v>D</v>
      </c>
      <c r="AE1226" s="166">
        <f>Industrias!S1229</f>
        <v>0</v>
      </c>
      <c r="AF1226" s="167" cm="1">
        <f t="array" ref="AF1226">NoteEcolo(U1226)</f>
        <v>0</v>
      </c>
      <c r="AG1226" s="167">
        <f>PI()*(Trees[[#This Row],[Diam]]/2)^2</f>
        <v>0</v>
      </c>
      <c r="AH1226" s="167">
        <f>IF(ISNA(IF(VLOOKUP(Trees[[#This Row],[Arbol]],Equipos!C:F, 2, FALSE)="Cortar",1,0)),0, IF(VLOOKUP(Trees[[#This Row],[Arbol]],Equipos!C:F, 2, FALSE)="Cortar",1,0))</f>
        <v>0</v>
      </c>
      <c r="AI1226" s="167">
        <f t="array" aca="1" ref="AI1226" ca="1">SUM(1*(NumCoupes=B1226))</f>
        <v>2</v>
      </c>
    </row>
    <row r="1227" spans="1:35">
      <c r="A1227" s="451"/>
      <c r="B1227" s="464"/>
      <c r="C1227" s="465"/>
      <c r="D1227" s="466"/>
      <c r="E1227" s="467"/>
      <c r="F1227" s="468"/>
      <c r="G1227" s="454"/>
      <c r="H1227" s="464"/>
      <c r="I1227" s="465"/>
      <c r="J1227" s="469"/>
      <c r="K1227" s="469"/>
      <c r="L1227" s="464"/>
      <c r="M1227" s="464"/>
      <c r="N1227" s="464"/>
      <c r="O1227" s="465"/>
      <c r="P1227" s="470"/>
      <c r="Q1227" s="154"/>
      <c r="R1227" s="154"/>
      <c r="S1227" s="154"/>
      <c r="T1227" s="158"/>
      <c r="U1227" s="159"/>
      <c r="V1227" s="161"/>
      <c r="W1227" s="161"/>
      <c r="X1227" s="161"/>
      <c r="Y1227" s="161"/>
      <c r="Z1227" s="162">
        <f t="shared" si="57"/>
        <v>0</v>
      </c>
      <c r="AA1227" s="163">
        <f t="shared" si="58"/>
        <v>0</v>
      </c>
      <c r="AB1227" s="431">
        <f>(3.14/4)*(Trees[[#This Row],[Diam]]/100)^2</f>
        <v>0</v>
      </c>
      <c r="AC1227" s="164">
        <f>Trees[[#This Row],[Volumen]]</f>
        <v>0</v>
      </c>
      <c r="AD1227" s="165" t="str">
        <f t="shared" si="59"/>
        <v>D</v>
      </c>
      <c r="AE1227" s="166">
        <f>Industrias!S1230</f>
        <v>0</v>
      </c>
      <c r="AF1227" s="167" cm="1">
        <f t="array" ref="AF1227">NoteEcolo(U1227)</f>
        <v>0</v>
      </c>
      <c r="AG1227" s="167">
        <f>PI()*(Trees[[#This Row],[Diam]]/2)^2</f>
        <v>0</v>
      </c>
      <c r="AH1227" s="167">
        <f>IF(ISNA(IF(VLOOKUP(Trees[[#This Row],[Arbol]],Equipos!C:F, 2, FALSE)="Cortar",1,0)),0, IF(VLOOKUP(Trees[[#This Row],[Arbol]],Equipos!C:F, 2, FALSE)="Cortar",1,0))</f>
        <v>0</v>
      </c>
      <c r="AI1227" s="167">
        <f t="array" aca="1" ref="AI1227" ca="1">SUM(1*(NumCoupes=B1227))</f>
        <v>2</v>
      </c>
    </row>
    <row r="1228" spans="1:35">
      <c r="A1228" s="451"/>
      <c r="B1228" s="464"/>
      <c r="C1228" s="465"/>
      <c r="D1228" s="466"/>
      <c r="E1228" s="467"/>
      <c r="F1228" s="468"/>
      <c r="G1228" s="454"/>
      <c r="H1228" s="464"/>
      <c r="I1228" s="465"/>
      <c r="J1228" s="469"/>
      <c r="K1228" s="469"/>
      <c r="L1228" s="464"/>
      <c r="M1228" s="464"/>
      <c r="N1228" s="464"/>
      <c r="O1228" s="465"/>
      <c r="P1228" s="470"/>
      <c r="Q1228" s="154"/>
      <c r="R1228" s="154"/>
      <c r="S1228" s="154"/>
      <c r="T1228" s="158"/>
      <c r="U1228" s="159"/>
      <c r="V1228" s="161"/>
      <c r="W1228" s="161"/>
      <c r="X1228" s="161"/>
      <c r="Y1228" s="161"/>
      <c r="Z1228" s="162">
        <f t="shared" si="57"/>
        <v>0</v>
      </c>
      <c r="AA1228" s="163">
        <f t="shared" si="58"/>
        <v>0</v>
      </c>
      <c r="AB1228" s="431">
        <f>(3.14/4)*(Trees[[#This Row],[Diam]]/100)^2</f>
        <v>0</v>
      </c>
      <c r="AC1228" s="164">
        <f>Trees[[#This Row],[Volumen]]</f>
        <v>0</v>
      </c>
      <c r="AD1228" s="165" t="str">
        <f t="shared" si="59"/>
        <v>D</v>
      </c>
      <c r="AE1228" s="166">
        <f>Industrias!S1231</f>
        <v>0</v>
      </c>
      <c r="AF1228" s="167" cm="1">
        <f t="array" ref="AF1228">NoteEcolo(U1228)</f>
        <v>0</v>
      </c>
      <c r="AG1228" s="167">
        <f>PI()*(Trees[[#This Row],[Diam]]/2)^2</f>
        <v>0</v>
      </c>
      <c r="AH1228" s="167">
        <f>IF(ISNA(IF(VLOOKUP(Trees[[#This Row],[Arbol]],Equipos!C:F, 2, FALSE)="Cortar",1,0)),0, IF(VLOOKUP(Trees[[#This Row],[Arbol]],Equipos!C:F, 2, FALSE)="Cortar",1,0))</f>
        <v>0</v>
      </c>
      <c r="AI1228" s="167">
        <f t="array" aca="1" ref="AI1228" ca="1">SUM(1*(NumCoupes=B1228))</f>
        <v>2</v>
      </c>
    </row>
    <row r="1229" spans="1:35">
      <c r="A1229" s="451"/>
      <c r="B1229" s="464"/>
      <c r="C1229" s="465"/>
      <c r="D1229" s="466"/>
      <c r="E1229" s="467"/>
      <c r="F1229" s="468"/>
      <c r="G1229" s="454"/>
      <c r="H1229" s="464"/>
      <c r="I1229" s="465"/>
      <c r="J1229" s="469"/>
      <c r="K1229" s="469"/>
      <c r="L1229" s="464"/>
      <c r="M1229" s="464"/>
      <c r="N1229" s="464"/>
      <c r="O1229" s="465"/>
      <c r="P1229" s="470"/>
      <c r="Q1229" s="154"/>
      <c r="R1229" s="154"/>
      <c r="S1229" s="154"/>
      <c r="T1229" s="158"/>
      <c r="U1229" s="159"/>
      <c r="V1229" s="161"/>
      <c r="W1229" s="161"/>
      <c r="X1229" s="161"/>
      <c r="Y1229" s="161"/>
      <c r="Z1229" s="162">
        <f t="shared" si="57"/>
        <v>0</v>
      </c>
      <c r="AA1229" s="163">
        <f t="shared" si="58"/>
        <v>0</v>
      </c>
      <c r="AB1229" s="431">
        <f>(3.14/4)*(Trees[[#This Row],[Diam]]/100)^2</f>
        <v>0</v>
      </c>
      <c r="AC1229" s="164">
        <f>Trees[[#This Row],[Volumen]]</f>
        <v>0</v>
      </c>
      <c r="AD1229" s="165" t="str">
        <f t="shared" si="59"/>
        <v>D</v>
      </c>
      <c r="AE1229" s="166">
        <f>Industrias!S1232</f>
        <v>0</v>
      </c>
      <c r="AF1229" s="167" cm="1">
        <f t="array" ref="AF1229">NoteEcolo(U1229)</f>
        <v>0</v>
      </c>
      <c r="AG1229" s="167">
        <f>PI()*(Trees[[#This Row],[Diam]]/2)^2</f>
        <v>0</v>
      </c>
      <c r="AH1229" s="167">
        <f>IF(ISNA(IF(VLOOKUP(Trees[[#This Row],[Arbol]],Equipos!C:F, 2, FALSE)="Cortar",1,0)),0, IF(VLOOKUP(Trees[[#This Row],[Arbol]],Equipos!C:F, 2, FALSE)="Cortar",1,0))</f>
        <v>0</v>
      </c>
      <c r="AI1229" s="167">
        <f t="array" aca="1" ref="AI1229" ca="1">SUM(1*(NumCoupes=B1229))</f>
        <v>2</v>
      </c>
    </row>
    <row r="1230" spans="1:35">
      <c r="A1230" s="451"/>
      <c r="B1230" s="464"/>
      <c r="C1230" s="465"/>
      <c r="D1230" s="466"/>
      <c r="E1230" s="467"/>
      <c r="F1230" s="468"/>
      <c r="G1230" s="454"/>
      <c r="H1230" s="464"/>
      <c r="I1230" s="465"/>
      <c r="J1230" s="469"/>
      <c r="K1230" s="469"/>
      <c r="L1230" s="464"/>
      <c r="M1230" s="464"/>
      <c r="N1230" s="464"/>
      <c r="O1230" s="465"/>
      <c r="P1230" s="470"/>
      <c r="Q1230" s="154"/>
      <c r="R1230" s="154"/>
      <c r="S1230" s="154"/>
      <c r="T1230" s="158"/>
      <c r="U1230" s="159"/>
      <c r="V1230" s="161"/>
      <c r="W1230" s="161"/>
      <c r="X1230" s="161"/>
      <c r="Y1230" s="161"/>
      <c r="Z1230" s="162">
        <f t="shared" si="57"/>
        <v>0</v>
      </c>
      <c r="AA1230" s="163">
        <f t="shared" si="58"/>
        <v>0</v>
      </c>
      <c r="AB1230" s="431">
        <f>(3.14/4)*(Trees[[#This Row],[Diam]]/100)^2</f>
        <v>0</v>
      </c>
      <c r="AC1230" s="164">
        <f>Trees[[#This Row],[Volumen]]</f>
        <v>0</v>
      </c>
      <c r="AD1230" s="165" t="str">
        <f t="shared" si="59"/>
        <v>D</v>
      </c>
      <c r="AE1230" s="166">
        <f>Industrias!S1233</f>
        <v>0</v>
      </c>
      <c r="AF1230" s="167" cm="1">
        <f t="array" ref="AF1230">NoteEcolo(U1230)</f>
        <v>0</v>
      </c>
      <c r="AG1230" s="167">
        <f>PI()*(Trees[[#This Row],[Diam]]/2)^2</f>
        <v>0</v>
      </c>
      <c r="AH1230" s="167">
        <f>IF(ISNA(IF(VLOOKUP(Trees[[#This Row],[Arbol]],Equipos!C:F, 2, FALSE)="Cortar",1,0)),0, IF(VLOOKUP(Trees[[#This Row],[Arbol]],Equipos!C:F, 2, FALSE)="Cortar",1,0))</f>
        <v>0</v>
      </c>
      <c r="AI1230" s="167">
        <f t="array" aca="1" ref="AI1230" ca="1">SUM(1*(NumCoupes=B1230))</f>
        <v>2</v>
      </c>
    </row>
    <row r="1231" spans="1:35">
      <c r="A1231" s="451"/>
      <c r="B1231" s="464"/>
      <c r="C1231" s="465"/>
      <c r="D1231" s="466"/>
      <c r="E1231" s="467"/>
      <c r="F1231" s="468"/>
      <c r="G1231" s="454"/>
      <c r="H1231" s="464"/>
      <c r="I1231" s="465"/>
      <c r="J1231" s="469"/>
      <c r="K1231" s="469"/>
      <c r="L1231" s="464"/>
      <c r="M1231" s="464"/>
      <c r="N1231" s="464"/>
      <c r="O1231" s="465"/>
      <c r="P1231" s="470"/>
      <c r="Q1231" s="154"/>
      <c r="R1231" s="154"/>
      <c r="S1231" s="154"/>
      <c r="T1231" s="158"/>
      <c r="U1231" s="159"/>
      <c r="V1231" s="161"/>
      <c r="W1231" s="161"/>
      <c r="X1231" s="161"/>
      <c r="Y1231" s="161"/>
      <c r="Z1231" s="162">
        <f t="shared" si="57"/>
        <v>0</v>
      </c>
      <c r="AA1231" s="163">
        <f t="shared" si="58"/>
        <v>0</v>
      </c>
      <c r="AB1231" s="431">
        <f>(3.14/4)*(Trees[[#This Row],[Diam]]/100)^2</f>
        <v>0</v>
      </c>
      <c r="AC1231" s="164">
        <f>Trees[[#This Row],[Volumen]]</f>
        <v>0</v>
      </c>
      <c r="AD1231" s="165" t="str">
        <f t="shared" si="59"/>
        <v>D</v>
      </c>
      <c r="AE1231" s="166">
        <f>Industrias!S1234</f>
        <v>0</v>
      </c>
      <c r="AF1231" s="167" cm="1">
        <f t="array" ref="AF1231">NoteEcolo(U1231)</f>
        <v>0</v>
      </c>
      <c r="AG1231" s="167">
        <f>PI()*(Trees[[#This Row],[Diam]]/2)^2</f>
        <v>0</v>
      </c>
      <c r="AH1231" s="167">
        <f>IF(ISNA(IF(VLOOKUP(Trees[[#This Row],[Arbol]],Equipos!C:F, 2, FALSE)="Cortar",1,0)),0, IF(VLOOKUP(Trees[[#This Row],[Arbol]],Equipos!C:F, 2, FALSE)="Cortar",1,0))</f>
        <v>0</v>
      </c>
      <c r="AI1231" s="167">
        <f t="array" aca="1" ref="AI1231" ca="1">SUM(1*(NumCoupes=B1231))</f>
        <v>2</v>
      </c>
    </row>
    <row r="1232" spans="1:35">
      <c r="A1232" s="451"/>
      <c r="B1232" s="464"/>
      <c r="C1232" s="465"/>
      <c r="D1232" s="466"/>
      <c r="E1232" s="467"/>
      <c r="F1232" s="468"/>
      <c r="G1232" s="454"/>
      <c r="H1232" s="464"/>
      <c r="I1232" s="465"/>
      <c r="J1232" s="469"/>
      <c r="K1232" s="469"/>
      <c r="L1232" s="464"/>
      <c r="M1232" s="464"/>
      <c r="N1232" s="464"/>
      <c r="O1232" s="465"/>
      <c r="P1232" s="470"/>
      <c r="Q1232" s="154"/>
      <c r="R1232" s="154"/>
      <c r="S1232" s="154"/>
      <c r="T1232" s="158"/>
      <c r="U1232" s="159"/>
      <c r="V1232" s="161"/>
      <c r="W1232" s="161"/>
      <c r="X1232" s="161"/>
      <c r="Y1232" s="161"/>
      <c r="Z1232" s="162">
        <f t="shared" si="57"/>
        <v>0</v>
      </c>
      <c r="AA1232" s="163">
        <f t="shared" si="58"/>
        <v>0</v>
      </c>
      <c r="AB1232" s="431">
        <f>(3.14/4)*(Trees[[#This Row],[Diam]]/100)^2</f>
        <v>0</v>
      </c>
      <c r="AC1232" s="164">
        <f>Trees[[#This Row],[Volumen]]</f>
        <v>0</v>
      </c>
      <c r="AD1232" s="165" t="str">
        <f t="shared" si="59"/>
        <v>D</v>
      </c>
      <c r="AE1232" s="166">
        <f>Industrias!S1235</f>
        <v>0</v>
      </c>
      <c r="AF1232" s="167" cm="1">
        <f t="array" ref="AF1232">NoteEcolo(U1232)</f>
        <v>0</v>
      </c>
      <c r="AG1232" s="167">
        <f>PI()*(Trees[[#This Row],[Diam]]/2)^2</f>
        <v>0</v>
      </c>
      <c r="AH1232" s="167">
        <f>IF(ISNA(IF(VLOOKUP(Trees[[#This Row],[Arbol]],Equipos!C:F, 2, FALSE)="Cortar",1,0)),0, IF(VLOOKUP(Trees[[#This Row],[Arbol]],Equipos!C:F, 2, FALSE)="Cortar",1,0))</f>
        <v>0</v>
      </c>
      <c r="AI1232" s="167">
        <f t="array" aca="1" ref="AI1232" ca="1">SUM(1*(NumCoupes=B1232))</f>
        <v>2</v>
      </c>
    </row>
    <row r="1233" spans="1:35">
      <c r="A1233" s="451"/>
      <c r="B1233" s="464"/>
      <c r="C1233" s="465"/>
      <c r="D1233" s="466"/>
      <c r="E1233" s="467"/>
      <c r="F1233" s="468"/>
      <c r="G1233" s="454"/>
      <c r="H1233" s="464"/>
      <c r="I1233" s="465"/>
      <c r="J1233" s="469"/>
      <c r="K1233" s="469"/>
      <c r="L1233" s="464"/>
      <c r="M1233" s="464"/>
      <c r="N1233" s="464"/>
      <c r="O1233" s="465"/>
      <c r="P1233" s="470"/>
      <c r="Q1233" s="154"/>
      <c r="R1233" s="154"/>
      <c r="S1233" s="154"/>
      <c r="T1233" s="158"/>
      <c r="U1233" s="159"/>
      <c r="V1233" s="161"/>
      <c r="W1233" s="161"/>
      <c r="X1233" s="161"/>
      <c r="Y1233" s="161"/>
      <c r="Z1233" s="162">
        <f t="shared" si="57"/>
        <v>0</v>
      </c>
      <c r="AA1233" s="163">
        <f t="shared" si="58"/>
        <v>0</v>
      </c>
      <c r="AB1233" s="431">
        <f>(3.14/4)*(Trees[[#This Row],[Diam]]/100)^2</f>
        <v>0</v>
      </c>
      <c r="AC1233" s="164">
        <f>Trees[[#This Row],[Volumen]]</f>
        <v>0</v>
      </c>
      <c r="AD1233" s="165" t="str">
        <f t="shared" si="59"/>
        <v>D</v>
      </c>
      <c r="AE1233" s="166">
        <f>Industrias!S1236</f>
        <v>0</v>
      </c>
      <c r="AF1233" s="167" cm="1">
        <f t="array" ref="AF1233">NoteEcolo(U1233)</f>
        <v>0</v>
      </c>
      <c r="AG1233" s="167">
        <f>PI()*(Trees[[#This Row],[Diam]]/2)^2</f>
        <v>0</v>
      </c>
      <c r="AH1233" s="167">
        <f>IF(ISNA(IF(VLOOKUP(Trees[[#This Row],[Arbol]],Equipos!C:F, 2, FALSE)="Cortar",1,0)),0, IF(VLOOKUP(Trees[[#This Row],[Arbol]],Equipos!C:F, 2, FALSE)="Cortar",1,0))</f>
        <v>0</v>
      </c>
      <c r="AI1233" s="167">
        <f t="array" aca="1" ref="AI1233" ca="1">SUM(1*(NumCoupes=B1233))</f>
        <v>2</v>
      </c>
    </row>
    <row r="1234" spans="1:35">
      <c r="A1234" s="451"/>
      <c r="B1234" s="464"/>
      <c r="C1234" s="465"/>
      <c r="D1234" s="466"/>
      <c r="E1234" s="467"/>
      <c r="F1234" s="468"/>
      <c r="G1234" s="454"/>
      <c r="H1234" s="464"/>
      <c r="I1234" s="465"/>
      <c r="J1234" s="469"/>
      <c r="K1234" s="469"/>
      <c r="L1234" s="464"/>
      <c r="M1234" s="464"/>
      <c r="N1234" s="464"/>
      <c r="O1234" s="465"/>
      <c r="P1234" s="470"/>
      <c r="Q1234" s="154"/>
      <c r="R1234" s="154"/>
      <c r="S1234" s="154"/>
      <c r="T1234" s="158"/>
      <c r="U1234" s="159"/>
      <c r="V1234" s="161"/>
      <c r="W1234" s="161"/>
      <c r="X1234" s="161"/>
      <c r="Y1234" s="161"/>
      <c r="Z1234" s="162">
        <f t="shared" si="57"/>
        <v>0</v>
      </c>
      <c r="AA1234" s="163">
        <f t="shared" si="58"/>
        <v>0</v>
      </c>
      <c r="AB1234" s="431">
        <f>(3.14/4)*(Trees[[#This Row],[Diam]]/100)^2</f>
        <v>0</v>
      </c>
      <c r="AC1234" s="164">
        <f>Trees[[#This Row],[Volumen]]</f>
        <v>0</v>
      </c>
      <c r="AD1234" s="165" t="str">
        <f t="shared" si="59"/>
        <v>D</v>
      </c>
      <c r="AE1234" s="166">
        <f>Industrias!S1237</f>
        <v>0</v>
      </c>
      <c r="AF1234" s="167" cm="1">
        <f t="array" ref="AF1234">NoteEcolo(U1234)</f>
        <v>0</v>
      </c>
      <c r="AG1234" s="167">
        <f>PI()*(Trees[[#This Row],[Diam]]/2)^2</f>
        <v>0</v>
      </c>
      <c r="AH1234" s="167">
        <f>IF(ISNA(IF(VLOOKUP(Trees[[#This Row],[Arbol]],Equipos!C:F, 2, FALSE)="Cortar",1,0)),0, IF(VLOOKUP(Trees[[#This Row],[Arbol]],Equipos!C:F, 2, FALSE)="Cortar",1,0))</f>
        <v>0</v>
      </c>
      <c r="AI1234" s="167">
        <f t="array" aca="1" ref="AI1234" ca="1">SUM(1*(NumCoupes=B1234))</f>
        <v>2</v>
      </c>
    </row>
    <row r="1235" spans="1:35">
      <c r="A1235" s="451"/>
      <c r="B1235" s="464"/>
      <c r="C1235" s="465"/>
      <c r="D1235" s="466"/>
      <c r="E1235" s="467"/>
      <c r="F1235" s="468"/>
      <c r="G1235" s="454"/>
      <c r="H1235" s="464"/>
      <c r="I1235" s="465"/>
      <c r="J1235" s="469"/>
      <c r="K1235" s="469"/>
      <c r="L1235" s="464"/>
      <c r="M1235" s="464"/>
      <c r="N1235" s="464"/>
      <c r="O1235" s="465"/>
      <c r="P1235" s="470"/>
      <c r="Q1235" s="154"/>
      <c r="R1235" s="154"/>
      <c r="S1235" s="154"/>
      <c r="T1235" s="158"/>
      <c r="U1235" s="159"/>
      <c r="V1235" s="161"/>
      <c r="W1235" s="161"/>
      <c r="X1235" s="161"/>
      <c r="Y1235" s="161"/>
      <c r="Z1235" s="162">
        <f t="shared" si="57"/>
        <v>0</v>
      </c>
      <c r="AA1235" s="163">
        <f t="shared" si="58"/>
        <v>0</v>
      </c>
      <c r="AB1235" s="431">
        <f>(3.14/4)*(Trees[[#This Row],[Diam]]/100)^2</f>
        <v>0</v>
      </c>
      <c r="AC1235" s="164">
        <f>Trees[[#This Row],[Volumen]]</f>
        <v>0</v>
      </c>
      <c r="AD1235" s="165" t="str">
        <f t="shared" si="59"/>
        <v>D</v>
      </c>
      <c r="AE1235" s="166">
        <f>Industrias!S1238</f>
        <v>0</v>
      </c>
      <c r="AF1235" s="167" cm="1">
        <f t="array" ref="AF1235">NoteEcolo(U1235)</f>
        <v>0</v>
      </c>
      <c r="AG1235" s="167">
        <f>PI()*(Trees[[#This Row],[Diam]]/2)^2</f>
        <v>0</v>
      </c>
      <c r="AH1235" s="167">
        <f>IF(ISNA(IF(VLOOKUP(Trees[[#This Row],[Arbol]],Equipos!C:F, 2, FALSE)="Cortar",1,0)),0, IF(VLOOKUP(Trees[[#This Row],[Arbol]],Equipos!C:F, 2, FALSE)="Cortar",1,0))</f>
        <v>0</v>
      </c>
      <c r="AI1235" s="167">
        <f t="array" aca="1" ref="AI1235" ca="1">SUM(1*(NumCoupes=B1235))</f>
        <v>2</v>
      </c>
    </row>
    <row r="1236" spans="1:35">
      <c r="A1236" s="451"/>
      <c r="B1236" s="464"/>
      <c r="C1236" s="465"/>
      <c r="D1236" s="466"/>
      <c r="E1236" s="467"/>
      <c r="F1236" s="468"/>
      <c r="G1236" s="454"/>
      <c r="H1236" s="464"/>
      <c r="I1236" s="465"/>
      <c r="J1236" s="469"/>
      <c r="K1236" s="469"/>
      <c r="L1236" s="464"/>
      <c r="M1236" s="464"/>
      <c r="N1236" s="464"/>
      <c r="O1236" s="465"/>
      <c r="P1236" s="470"/>
      <c r="Q1236" s="154"/>
      <c r="R1236" s="154"/>
      <c r="S1236" s="154"/>
      <c r="T1236" s="158"/>
      <c r="U1236" s="159"/>
      <c r="V1236" s="161"/>
      <c r="W1236" s="161"/>
      <c r="X1236" s="161"/>
      <c r="Y1236" s="161"/>
      <c r="Z1236" s="162">
        <f t="shared" si="57"/>
        <v>0</v>
      </c>
      <c r="AA1236" s="163">
        <f t="shared" si="58"/>
        <v>0</v>
      </c>
      <c r="AB1236" s="431">
        <f>(3.14/4)*(Trees[[#This Row],[Diam]]/100)^2</f>
        <v>0</v>
      </c>
      <c r="AC1236" s="164">
        <f>Trees[[#This Row],[Volumen]]</f>
        <v>0</v>
      </c>
      <c r="AD1236" s="165" t="str">
        <f t="shared" si="59"/>
        <v>D</v>
      </c>
      <c r="AE1236" s="166">
        <f>Industrias!S1239</f>
        <v>0</v>
      </c>
      <c r="AF1236" s="167" cm="1">
        <f t="array" ref="AF1236">NoteEcolo(U1236)</f>
        <v>0</v>
      </c>
      <c r="AG1236" s="167">
        <f>PI()*(Trees[[#This Row],[Diam]]/2)^2</f>
        <v>0</v>
      </c>
      <c r="AH1236" s="167">
        <f>IF(ISNA(IF(VLOOKUP(Trees[[#This Row],[Arbol]],Equipos!C:F, 2, FALSE)="Cortar",1,0)),0, IF(VLOOKUP(Trees[[#This Row],[Arbol]],Equipos!C:F, 2, FALSE)="Cortar",1,0))</f>
        <v>0</v>
      </c>
      <c r="AI1236" s="167">
        <f t="array" aca="1" ref="AI1236" ca="1">SUM(1*(NumCoupes=B1236))</f>
        <v>2</v>
      </c>
    </row>
    <row r="1237" spans="1:35">
      <c r="A1237" s="451"/>
      <c r="B1237" s="464"/>
      <c r="C1237" s="465"/>
      <c r="D1237" s="466"/>
      <c r="E1237" s="467"/>
      <c r="F1237" s="468"/>
      <c r="G1237" s="454"/>
      <c r="H1237" s="464"/>
      <c r="I1237" s="465"/>
      <c r="J1237" s="469"/>
      <c r="K1237" s="469"/>
      <c r="L1237" s="464"/>
      <c r="M1237" s="464"/>
      <c r="N1237" s="464"/>
      <c r="O1237" s="465"/>
      <c r="P1237" s="470"/>
      <c r="Q1237" s="154"/>
      <c r="R1237" s="154"/>
      <c r="S1237" s="154"/>
      <c r="T1237" s="158"/>
      <c r="U1237" s="159"/>
      <c r="V1237" s="161"/>
      <c r="W1237" s="161"/>
      <c r="X1237" s="161"/>
      <c r="Y1237" s="161"/>
      <c r="Z1237" s="162">
        <f t="shared" si="57"/>
        <v>0</v>
      </c>
      <c r="AA1237" s="163">
        <f t="shared" si="58"/>
        <v>0</v>
      </c>
      <c r="AB1237" s="431">
        <f>(3.14/4)*(Trees[[#This Row],[Diam]]/100)^2</f>
        <v>0</v>
      </c>
      <c r="AC1237" s="164">
        <f>Trees[[#This Row],[Volumen]]</f>
        <v>0</v>
      </c>
      <c r="AD1237" s="165" t="str">
        <f t="shared" si="59"/>
        <v>D</v>
      </c>
      <c r="AE1237" s="166">
        <f>Industrias!S1240</f>
        <v>0</v>
      </c>
      <c r="AF1237" s="167" cm="1">
        <f t="array" ref="AF1237">NoteEcolo(U1237)</f>
        <v>0</v>
      </c>
      <c r="AG1237" s="167">
        <f>PI()*(Trees[[#This Row],[Diam]]/2)^2</f>
        <v>0</v>
      </c>
      <c r="AH1237" s="167">
        <f>IF(ISNA(IF(VLOOKUP(Trees[[#This Row],[Arbol]],Equipos!C:F, 2, FALSE)="Cortar",1,0)),0, IF(VLOOKUP(Trees[[#This Row],[Arbol]],Equipos!C:F, 2, FALSE)="Cortar",1,0))</f>
        <v>0</v>
      </c>
      <c r="AI1237" s="167">
        <f t="array" aca="1" ref="AI1237" ca="1">SUM(1*(NumCoupes=B1237))</f>
        <v>2</v>
      </c>
    </row>
    <row r="1238" spans="1:35">
      <c r="A1238" s="451"/>
      <c r="B1238" s="464"/>
      <c r="C1238" s="465"/>
      <c r="D1238" s="466"/>
      <c r="E1238" s="467"/>
      <c r="F1238" s="468"/>
      <c r="G1238" s="454"/>
      <c r="H1238" s="464"/>
      <c r="I1238" s="465"/>
      <c r="J1238" s="469"/>
      <c r="K1238" s="469"/>
      <c r="L1238" s="464"/>
      <c r="M1238" s="464"/>
      <c r="N1238" s="464"/>
      <c r="O1238" s="465"/>
      <c r="P1238" s="470"/>
      <c r="Q1238" s="154"/>
      <c r="R1238" s="154"/>
      <c r="S1238" s="154"/>
      <c r="T1238" s="158"/>
      <c r="U1238" s="159"/>
      <c r="V1238" s="161"/>
      <c r="W1238" s="161"/>
      <c r="X1238" s="161"/>
      <c r="Y1238" s="161"/>
      <c r="Z1238" s="162">
        <f t="shared" si="57"/>
        <v>0</v>
      </c>
      <c r="AA1238" s="163">
        <f t="shared" si="58"/>
        <v>0</v>
      </c>
      <c r="AB1238" s="431">
        <f>(3.14/4)*(Trees[[#This Row],[Diam]]/100)^2</f>
        <v>0</v>
      </c>
      <c r="AC1238" s="164">
        <f>Trees[[#This Row],[Volumen]]</f>
        <v>0</v>
      </c>
      <c r="AD1238" s="165" t="str">
        <f t="shared" si="59"/>
        <v>D</v>
      </c>
      <c r="AE1238" s="166">
        <f>Industrias!S1241</f>
        <v>0</v>
      </c>
      <c r="AF1238" s="167" cm="1">
        <f t="array" ref="AF1238">NoteEcolo(U1238)</f>
        <v>0</v>
      </c>
      <c r="AG1238" s="167">
        <f>PI()*(Trees[[#This Row],[Diam]]/2)^2</f>
        <v>0</v>
      </c>
      <c r="AH1238" s="167">
        <f>IF(ISNA(IF(VLOOKUP(Trees[[#This Row],[Arbol]],Equipos!C:F, 2, FALSE)="Cortar",1,0)),0, IF(VLOOKUP(Trees[[#This Row],[Arbol]],Equipos!C:F, 2, FALSE)="Cortar",1,0))</f>
        <v>0</v>
      </c>
      <c r="AI1238" s="167">
        <f t="array" aca="1" ref="AI1238" ca="1">SUM(1*(NumCoupes=B1238))</f>
        <v>2</v>
      </c>
    </row>
    <row r="1239" spans="1:35">
      <c r="A1239" s="451"/>
      <c r="B1239" s="464"/>
      <c r="C1239" s="465"/>
      <c r="D1239" s="466"/>
      <c r="E1239" s="467"/>
      <c r="F1239" s="468"/>
      <c r="G1239" s="454"/>
      <c r="H1239" s="464"/>
      <c r="I1239" s="465"/>
      <c r="J1239" s="469"/>
      <c r="K1239" s="469"/>
      <c r="L1239" s="464"/>
      <c r="M1239" s="464"/>
      <c r="N1239" s="464"/>
      <c r="O1239" s="465"/>
      <c r="P1239" s="470"/>
      <c r="Q1239" s="154"/>
      <c r="R1239" s="154"/>
      <c r="S1239" s="154"/>
      <c r="T1239" s="158"/>
      <c r="U1239" s="159"/>
      <c r="V1239" s="161"/>
      <c r="W1239" s="161"/>
      <c r="X1239" s="161"/>
      <c r="Y1239" s="161"/>
      <c r="Z1239" s="162">
        <f t="shared" si="57"/>
        <v>0</v>
      </c>
      <c r="AA1239" s="163">
        <f t="shared" si="58"/>
        <v>0</v>
      </c>
      <c r="AB1239" s="431">
        <f>(3.14/4)*(Trees[[#This Row],[Diam]]/100)^2</f>
        <v>0</v>
      </c>
      <c r="AC1239" s="164">
        <f>Trees[[#This Row],[Volumen]]</f>
        <v>0</v>
      </c>
      <c r="AD1239" s="165" t="str">
        <f t="shared" si="59"/>
        <v>D</v>
      </c>
      <c r="AE1239" s="166">
        <f>Industrias!S1242</f>
        <v>0</v>
      </c>
      <c r="AF1239" s="167" cm="1">
        <f t="array" ref="AF1239">NoteEcolo(U1239)</f>
        <v>0</v>
      </c>
      <c r="AG1239" s="167">
        <f>PI()*(Trees[[#This Row],[Diam]]/2)^2</f>
        <v>0</v>
      </c>
      <c r="AH1239" s="167">
        <f>IF(ISNA(IF(VLOOKUP(Trees[[#This Row],[Arbol]],Equipos!C:F, 2, FALSE)="Cortar",1,0)),0, IF(VLOOKUP(Trees[[#This Row],[Arbol]],Equipos!C:F, 2, FALSE)="Cortar",1,0))</f>
        <v>0</v>
      </c>
      <c r="AI1239" s="167">
        <f t="array" aca="1" ref="AI1239" ca="1">SUM(1*(NumCoupes=B1239))</f>
        <v>2</v>
      </c>
    </row>
    <row r="1240" spans="1:35">
      <c r="A1240" s="451"/>
      <c r="B1240" s="464"/>
      <c r="C1240" s="465"/>
      <c r="D1240" s="466"/>
      <c r="E1240" s="467"/>
      <c r="F1240" s="468"/>
      <c r="G1240" s="454"/>
      <c r="H1240" s="464"/>
      <c r="I1240" s="465"/>
      <c r="J1240" s="469"/>
      <c r="K1240" s="469"/>
      <c r="L1240" s="464"/>
      <c r="M1240" s="464"/>
      <c r="N1240" s="464"/>
      <c r="O1240" s="465"/>
      <c r="P1240" s="470"/>
      <c r="Q1240" s="154"/>
      <c r="R1240" s="154"/>
      <c r="S1240" s="154"/>
      <c r="T1240" s="158"/>
      <c r="U1240" s="159"/>
      <c r="V1240" s="161"/>
      <c r="W1240" s="161"/>
      <c r="X1240" s="161"/>
      <c r="Y1240" s="161"/>
      <c r="Z1240" s="162">
        <f t="shared" si="57"/>
        <v>0</v>
      </c>
      <c r="AA1240" s="163">
        <f t="shared" si="58"/>
        <v>0</v>
      </c>
      <c r="AB1240" s="431">
        <f>(3.14/4)*(Trees[[#This Row],[Diam]]/100)^2</f>
        <v>0</v>
      </c>
      <c r="AC1240" s="164">
        <f>Trees[[#This Row],[Volumen]]</f>
        <v>0</v>
      </c>
      <c r="AD1240" s="165" t="str">
        <f t="shared" si="59"/>
        <v>D</v>
      </c>
      <c r="AE1240" s="166">
        <f>Industrias!S1243</f>
        <v>0</v>
      </c>
      <c r="AF1240" s="167" cm="1">
        <f t="array" ref="AF1240">NoteEcolo(U1240)</f>
        <v>0</v>
      </c>
      <c r="AG1240" s="167">
        <f>PI()*(Trees[[#This Row],[Diam]]/2)^2</f>
        <v>0</v>
      </c>
      <c r="AH1240" s="167">
        <f>IF(ISNA(IF(VLOOKUP(Trees[[#This Row],[Arbol]],Equipos!C:F, 2, FALSE)="Cortar",1,0)),0, IF(VLOOKUP(Trees[[#This Row],[Arbol]],Equipos!C:F, 2, FALSE)="Cortar",1,0))</f>
        <v>0</v>
      </c>
      <c r="AI1240" s="167">
        <f t="array" aca="1" ref="AI1240" ca="1">SUM(1*(NumCoupes=B1240))</f>
        <v>2</v>
      </c>
    </row>
    <row r="1241" spans="1:35">
      <c r="A1241" s="451"/>
      <c r="B1241" s="464"/>
      <c r="C1241" s="465"/>
      <c r="D1241" s="466"/>
      <c r="E1241" s="467"/>
      <c r="F1241" s="468"/>
      <c r="G1241" s="454"/>
      <c r="H1241" s="464"/>
      <c r="I1241" s="465"/>
      <c r="J1241" s="469"/>
      <c r="K1241" s="469"/>
      <c r="L1241" s="464"/>
      <c r="M1241" s="464"/>
      <c r="N1241" s="464"/>
      <c r="O1241" s="465"/>
      <c r="P1241" s="470"/>
      <c r="Q1241" s="154"/>
      <c r="R1241" s="154"/>
      <c r="S1241" s="154"/>
      <c r="T1241" s="158"/>
      <c r="U1241" s="159"/>
      <c r="V1241" s="161"/>
      <c r="W1241" s="161"/>
      <c r="X1241" s="161"/>
      <c r="Y1241" s="161"/>
      <c r="Z1241" s="162">
        <f t="shared" si="57"/>
        <v>0</v>
      </c>
      <c r="AA1241" s="163">
        <f t="shared" si="58"/>
        <v>0</v>
      </c>
      <c r="AB1241" s="431">
        <f>(3.14/4)*(Trees[[#This Row],[Diam]]/100)^2</f>
        <v>0</v>
      </c>
      <c r="AC1241" s="164">
        <f>Trees[[#This Row],[Volumen]]</f>
        <v>0</v>
      </c>
      <c r="AD1241" s="165" t="str">
        <f t="shared" si="59"/>
        <v>D</v>
      </c>
      <c r="AE1241" s="166">
        <f>Industrias!S1244</f>
        <v>0</v>
      </c>
      <c r="AF1241" s="167" cm="1">
        <f t="array" ref="AF1241">NoteEcolo(U1241)</f>
        <v>0</v>
      </c>
      <c r="AG1241" s="167">
        <f>PI()*(Trees[[#This Row],[Diam]]/2)^2</f>
        <v>0</v>
      </c>
      <c r="AH1241" s="167">
        <f>IF(ISNA(IF(VLOOKUP(Trees[[#This Row],[Arbol]],Equipos!C:F, 2, FALSE)="Cortar",1,0)),0, IF(VLOOKUP(Trees[[#This Row],[Arbol]],Equipos!C:F, 2, FALSE)="Cortar",1,0))</f>
        <v>0</v>
      </c>
      <c r="AI1241" s="167">
        <f t="array" aca="1" ref="AI1241" ca="1">SUM(1*(NumCoupes=B1241))</f>
        <v>2</v>
      </c>
    </row>
    <row r="1242" spans="1:35">
      <c r="A1242" s="451"/>
      <c r="B1242" s="464"/>
      <c r="C1242" s="465"/>
      <c r="D1242" s="466"/>
      <c r="E1242" s="467"/>
      <c r="F1242" s="468"/>
      <c r="G1242" s="454"/>
      <c r="H1242" s="464"/>
      <c r="I1242" s="465"/>
      <c r="J1242" s="469"/>
      <c r="K1242" s="469"/>
      <c r="L1242" s="464"/>
      <c r="M1242" s="464"/>
      <c r="N1242" s="464"/>
      <c r="O1242" s="465"/>
      <c r="P1242" s="470"/>
      <c r="Q1242" s="154"/>
      <c r="R1242" s="154"/>
      <c r="S1242" s="154"/>
      <c r="T1242" s="158"/>
      <c r="U1242" s="159"/>
      <c r="V1242" s="161"/>
      <c r="W1242" s="161"/>
      <c r="X1242" s="161"/>
      <c r="Y1242" s="161"/>
      <c r="Z1242" s="162">
        <f t="shared" si="57"/>
        <v>0</v>
      </c>
      <c r="AA1242" s="163">
        <f t="shared" si="58"/>
        <v>0</v>
      </c>
      <c r="AB1242" s="431">
        <f>(3.14/4)*(Trees[[#This Row],[Diam]]/100)^2</f>
        <v>0</v>
      </c>
      <c r="AC1242" s="164">
        <f>Trees[[#This Row],[Volumen]]</f>
        <v>0</v>
      </c>
      <c r="AD1242" s="165" t="str">
        <f t="shared" si="59"/>
        <v>D</v>
      </c>
      <c r="AE1242" s="166">
        <f>Industrias!S1245</f>
        <v>0</v>
      </c>
      <c r="AF1242" s="167" cm="1">
        <f t="array" ref="AF1242">NoteEcolo(U1242)</f>
        <v>0</v>
      </c>
      <c r="AG1242" s="167">
        <f>PI()*(Trees[[#This Row],[Diam]]/2)^2</f>
        <v>0</v>
      </c>
      <c r="AH1242" s="167">
        <f>IF(ISNA(IF(VLOOKUP(Trees[[#This Row],[Arbol]],Equipos!C:F, 2, FALSE)="Cortar",1,0)),0, IF(VLOOKUP(Trees[[#This Row],[Arbol]],Equipos!C:F, 2, FALSE)="Cortar",1,0))</f>
        <v>0</v>
      </c>
      <c r="AI1242" s="167">
        <f t="array" aca="1" ref="AI1242" ca="1">SUM(1*(NumCoupes=B1242))</f>
        <v>2</v>
      </c>
    </row>
    <row r="1243" spans="1:35">
      <c r="A1243" s="451"/>
      <c r="B1243" s="464"/>
      <c r="C1243" s="465"/>
      <c r="D1243" s="466"/>
      <c r="E1243" s="467"/>
      <c r="F1243" s="468"/>
      <c r="G1243" s="454"/>
      <c r="H1243" s="464"/>
      <c r="I1243" s="465"/>
      <c r="J1243" s="469"/>
      <c r="K1243" s="469"/>
      <c r="L1243" s="464"/>
      <c r="M1243" s="464"/>
      <c r="N1243" s="464"/>
      <c r="O1243" s="465"/>
      <c r="P1243" s="470"/>
      <c r="Q1243" s="154"/>
      <c r="R1243" s="154"/>
      <c r="S1243" s="154"/>
      <c r="T1243" s="158"/>
      <c r="U1243" s="159"/>
      <c r="V1243" s="161"/>
      <c r="W1243" s="161"/>
      <c r="X1243" s="161"/>
      <c r="Y1243" s="161"/>
      <c r="Z1243" s="162">
        <f t="shared" si="57"/>
        <v>0</v>
      </c>
      <c r="AA1243" s="163">
        <f t="shared" si="58"/>
        <v>0</v>
      </c>
      <c r="AB1243" s="431">
        <f>(3.14/4)*(Trees[[#This Row],[Diam]]/100)^2</f>
        <v>0</v>
      </c>
      <c r="AC1243" s="164">
        <f>Trees[[#This Row],[Volumen]]</f>
        <v>0</v>
      </c>
      <c r="AD1243" s="165" t="str">
        <f t="shared" si="59"/>
        <v>D</v>
      </c>
      <c r="AE1243" s="166">
        <f>Industrias!S1246</f>
        <v>0</v>
      </c>
      <c r="AF1243" s="167" cm="1">
        <f t="array" ref="AF1243">NoteEcolo(U1243)</f>
        <v>0</v>
      </c>
      <c r="AG1243" s="167">
        <f>PI()*(Trees[[#This Row],[Diam]]/2)^2</f>
        <v>0</v>
      </c>
      <c r="AH1243" s="167">
        <f>IF(ISNA(IF(VLOOKUP(Trees[[#This Row],[Arbol]],Equipos!C:F, 2, FALSE)="Cortar",1,0)),0, IF(VLOOKUP(Trees[[#This Row],[Arbol]],Equipos!C:F, 2, FALSE)="Cortar",1,0))</f>
        <v>0</v>
      </c>
      <c r="AI1243" s="167">
        <f t="array" aca="1" ref="AI1243" ca="1">SUM(1*(NumCoupes=B1243))</f>
        <v>2</v>
      </c>
    </row>
    <row r="1244" spans="1:35">
      <c r="A1244" s="451"/>
      <c r="B1244" s="464"/>
      <c r="C1244" s="465"/>
      <c r="D1244" s="466"/>
      <c r="E1244" s="467"/>
      <c r="F1244" s="468"/>
      <c r="G1244" s="454"/>
      <c r="H1244" s="464"/>
      <c r="I1244" s="465"/>
      <c r="J1244" s="469"/>
      <c r="K1244" s="469"/>
      <c r="L1244" s="464"/>
      <c r="M1244" s="464"/>
      <c r="N1244" s="464"/>
      <c r="O1244" s="465"/>
      <c r="P1244" s="470"/>
      <c r="Q1244" s="154"/>
      <c r="R1244" s="154"/>
      <c r="S1244" s="154"/>
      <c r="T1244" s="158"/>
      <c r="U1244" s="159"/>
      <c r="V1244" s="161"/>
      <c r="W1244" s="161"/>
      <c r="X1244" s="161"/>
      <c r="Y1244" s="161"/>
      <c r="Z1244" s="162">
        <f t="shared" si="57"/>
        <v>0</v>
      </c>
      <c r="AA1244" s="163">
        <f t="shared" si="58"/>
        <v>0</v>
      </c>
      <c r="AB1244" s="431">
        <f>(3.14/4)*(Trees[[#This Row],[Diam]]/100)^2</f>
        <v>0</v>
      </c>
      <c r="AC1244" s="164">
        <f>Trees[[#This Row],[Volumen]]</f>
        <v>0</v>
      </c>
      <c r="AD1244" s="165" t="str">
        <f t="shared" si="59"/>
        <v>D</v>
      </c>
      <c r="AE1244" s="166">
        <f>Industrias!S1247</f>
        <v>0</v>
      </c>
      <c r="AF1244" s="167" cm="1">
        <f t="array" ref="AF1244">NoteEcolo(U1244)</f>
        <v>0</v>
      </c>
      <c r="AG1244" s="167">
        <f>PI()*(Trees[[#This Row],[Diam]]/2)^2</f>
        <v>0</v>
      </c>
      <c r="AH1244" s="167">
        <f>IF(ISNA(IF(VLOOKUP(Trees[[#This Row],[Arbol]],Equipos!C:F, 2, FALSE)="Cortar",1,0)),0, IF(VLOOKUP(Trees[[#This Row],[Arbol]],Equipos!C:F, 2, FALSE)="Cortar",1,0))</f>
        <v>0</v>
      </c>
      <c r="AI1244" s="167">
        <f t="array" aca="1" ref="AI1244" ca="1">SUM(1*(NumCoupes=B1244))</f>
        <v>2</v>
      </c>
    </row>
    <row r="1245" spans="1:35">
      <c r="A1245" s="451"/>
      <c r="B1245" s="464"/>
      <c r="C1245" s="465"/>
      <c r="D1245" s="466"/>
      <c r="E1245" s="467"/>
      <c r="F1245" s="468"/>
      <c r="G1245" s="454"/>
      <c r="H1245" s="464"/>
      <c r="I1245" s="465"/>
      <c r="J1245" s="469"/>
      <c r="K1245" s="469"/>
      <c r="L1245" s="464"/>
      <c r="M1245" s="464"/>
      <c r="N1245" s="464"/>
      <c r="O1245" s="465"/>
      <c r="P1245" s="470"/>
      <c r="Q1245" s="154"/>
      <c r="R1245" s="154"/>
      <c r="S1245" s="154"/>
      <c r="T1245" s="158"/>
      <c r="U1245" s="159"/>
      <c r="V1245" s="161"/>
      <c r="W1245" s="161"/>
      <c r="X1245" s="161"/>
      <c r="Y1245" s="161"/>
      <c r="Z1245" s="162">
        <f t="shared" si="57"/>
        <v>0</v>
      </c>
      <c r="AA1245" s="163">
        <f t="shared" si="58"/>
        <v>0</v>
      </c>
      <c r="AB1245" s="431">
        <f>(3.14/4)*(Trees[[#This Row],[Diam]]/100)^2</f>
        <v>0</v>
      </c>
      <c r="AC1245" s="164">
        <f>Trees[[#This Row],[Volumen]]</f>
        <v>0</v>
      </c>
      <c r="AD1245" s="165" t="str">
        <f t="shared" si="59"/>
        <v>D</v>
      </c>
      <c r="AE1245" s="166">
        <f>Industrias!S1248</f>
        <v>0</v>
      </c>
      <c r="AF1245" s="167" cm="1">
        <f t="array" ref="AF1245">NoteEcolo(U1245)</f>
        <v>0</v>
      </c>
      <c r="AG1245" s="167">
        <f>PI()*(Trees[[#This Row],[Diam]]/2)^2</f>
        <v>0</v>
      </c>
      <c r="AH1245" s="167">
        <f>IF(ISNA(IF(VLOOKUP(Trees[[#This Row],[Arbol]],Equipos!C:F, 2, FALSE)="Cortar",1,0)),0, IF(VLOOKUP(Trees[[#This Row],[Arbol]],Equipos!C:F, 2, FALSE)="Cortar",1,0))</f>
        <v>0</v>
      </c>
      <c r="AI1245" s="167">
        <f t="array" aca="1" ref="AI1245" ca="1">SUM(1*(NumCoupes=B1245))</f>
        <v>2</v>
      </c>
    </row>
    <row r="1246" spans="1:35">
      <c r="A1246" s="451"/>
      <c r="B1246" s="464"/>
      <c r="C1246" s="465"/>
      <c r="D1246" s="466"/>
      <c r="E1246" s="467"/>
      <c r="F1246" s="468"/>
      <c r="G1246" s="454"/>
      <c r="H1246" s="464"/>
      <c r="I1246" s="465"/>
      <c r="J1246" s="469"/>
      <c r="K1246" s="469"/>
      <c r="L1246" s="464"/>
      <c r="M1246" s="464"/>
      <c r="N1246" s="464"/>
      <c r="O1246" s="465"/>
      <c r="P1246" s="470"/>
      <c r="Q1246" s="154"/>
      <c r="R1246" s="154"/>
      <c r="S1246" s="154"/>
      <c r="T1246" s="158"/>
      <c r="U1246" s="159"/>
      <c r="V1246" s="161"/>
      <c r="W1246" s="161"/>
      <c r="X1246" s="161"/>
      <c r="Y1246" s="161"/>
      <c r="Z1246" s="162">
        <f t="shared" si="57"/>
        <v>0</v>
      </c>
      <c r="AA1246" s="163">
        <f t="shared" si="58"/>
        <v>0</v>
      </c>
      <c r="AB1246" s="431">
        <f>(3.14/4)*(Trees[[#This Row],[Diam]]/100)^2</f>
        <v>0</v>
      </c>
      <c r="AC1246" s="164">
        <f>Trees[[#This Row],[Volumen]]</f>
        <v>0</v>
      </c>
      <c r="AD1246" s="165" t="str">
        <f t="shared" si="59"/>
        <v>D</v>
      </c>
      <c r="AE1246" s="166">
        <f>Industrias!S1249</f>
        <v>0</v>
      </c>
      <c r="AF1246" s="167" cm="1">
        <f t="array" ref="AF1246">NoteEcolo(U1246)</f>
        <v>0</v>
      </c>
      <c r="AG1246" s="167">
        <f>PI()*(Trees[[#This Row],[Diam]]/2)^2</f>
        <v>0</v>
      </c>
      <c r="AH1246" s="167">
        <f>IF(ISNA(IF(VLOOKUP(Trees[[#This Row],[Arbol]],Equipos!C:F, 2, FALSE)="Cortar",1,0)),0, IF(VLOOKUP(Trees[[#This Row],[Arbol]],Equipos!C:F, 2, FALSE)="Cortar",1,0))</f>
        <v>0</v>
      </c>
      <c r="AI1246" s="167">
        <f t="array" aca="1" ref="AI1246" ca="1">SUM(1*(NumCoupes=B1246))</f>
        <v>2</v>
      </c>
    </row>
    <row r="1247" spans="1:35">
      <c r="A1247" s="451"/>
      <c r="B1247" s="464"/>
      <c r="C1247" s="465"/>
      <c r="D1247" s="466"/>
      <c r="E1247" s="467"/>
      <c r="F1247" s="468"/>
      <c r="G1247" s="454"/>
      <c r="H1247" s="464"/>
      <c r="I1247" s="465"/>
      <c r="J1247" s="469"/>
      <c r="K1247" s="469"/>
      <c r="L1247" s="464"/>
      <c r="M1247" s="464"/>
      <c r="N1247" s="464"/>
      <c r="O1247" s="465"/>
      <c r="P1247" s="470"/>
      <c r="Q1247" s="154"/>
      <c r="R1247" s="154"/>
      <c r="S1247" s="154"/>
      <c r="T1247" s="158"/>
      <c r="U1247" s="159"/>
      <c r="V1247" s="161"/>
      <c r="W1247" s="161"/>
      <c r="X1247" s="161"/>
      <c r="Y1247" s="161"/>
      <c r="Z1247" s="162">
        <f t="shared" ref="Z1247:Z1310" si="60">(H1247+I1247)/2</f>
        <v>0</v>
      </c>
      <c r="AA1247" s="163">
        <f t="shared" ref="AA1247:AA1310" si="61">INT(Z1247/5+0.5)*5</f>
        <v>0</v>
      </c>
      <c r="AB1247" s="431">
        <f>(3.14/4)*(Trees[[#This Row],[Diam]]/100)^2</f>
        <v>0</v>
      </c>
      <c r="AC1247" s="164">
        <f>Trees[[#This Row],[Volumen]]</f>
        <v>0</v>
      </c>
      <c r="AD1247" s="165" t="str">
        <f t="shared" ref="AD1247:AD1310" si="62">IF(L1247&lt;&gt;0,"A",IF(M1247&lt;&gt;0,"B",IF(N1247&lt;&gt;0,"C","D")))</f>
        <v>D</v>
      </c>
      <c r="AE1247" s="166">
        <f>Industrias!S1250</f>
        <v>0</v>
      </c>
      <c r="AF1247" s="167" cm="1">
        <f t="array" ref="AF1247">NoteEcolo(U1247)</f>
        <v>0</v>
      </c>
      <c r="AG1247" s="167">
        <f>PI()*(Trees[[#This Row],[Diam]]/2)^2</f>
        <v>0</v>
      </c>
      <c r="AH1247" s="167">
        <f>IF(ISNA(IF(VLOOKUP(Trees[[#This Row],[Arbol]],Equipos!C:F, 2, FALSE)="Cortar",1,0)),0, IF(VLOOKUP(Trees[[#This Row],[Arbol]],Equipos!C:F, 2, FALSE)="Cortar",1,0))</f>
        <v>0</v>
      </c>
      <c r="AI1247" s="167">
        <f t="array" aca="1" ref="AI1247" ca="1">SUM(1*(NumCoupes=B1247))</f>
        <v>2</v>
      </c>
    </row>
    <row r="1248" spans="1:35">
      <c r="A1248" s="451"/>
      <c r="B1248" s="464"/>
      <c r="C1248" s="465"/>
      <c r="D1248" s="466"/>
      <c r="E1248" s="467"/>
      <c r="F1248" s="468"/>
      <c r="G1248" s="454"/>
      <c r="H1248" s="464"/>
      <c r="I1248" s="465"/>
      <c r="J1248" s="469"/>
      <c r="K1248" s="469"/>
      <c r="L1248" s="464"/>
      <c r="M1248" s="464"/>
      <c r="N1248" s="464"/>
      <c r="O1248" s="465"/>
      <c r="P1248" s="470"/>
      <c r="Q1248" s="154"/>
      <c r="R1248" s="154"/>
      <c r="S1248" s="154"/>
      <c r="T1248" s="158"/>
      <c r="U1248" s="159"/>
      <c r="V1248" s="161"/>
      <c r="W1248" s="161"/>
      <c r="X1248" s="161"/>
      <c r="Y1248" s="161"/>
      <c r="Z1248" s="162">
        <f t="shared" si="60"/>
        <v>0</v>
      </c>
      <c r="AA1248" s="163">
        <f t="shared" si="61"/>
        <v>0</v>
      </c>
      <c r="AB1248" s="431">
        <f>(3.14/4)*(Trees[[#This Row],[Diam]]/100)^2</f>
        <v>0</v>
      </c>
      <c r="AC1248" s="164">
        <f>Trees[[#This Row],[Volumen]]</f>
        <v>0</v>
      </c>
      <c r="AD1248" s="165" t="str">
        <f t="shared" si="62"/>
        <v>D</v>
      </c>
      <c r="AE1248" s="166">
        <f>Industrias!S1251</f>
        <v>0</v>
      </c>
      <c r="AF1248" s="167" cm="1">
        <f t="array" ref="AF1248">NoteEcolo(U1248)</f>
        <v>0</v>
      </c>
      <c r="AG1248" s="167">
        <f>PI()*(Trees[[#This Row],[Diam]]/2)^2</f>
        <v>0</v>
      </c>
      <c r="AH1248" s="167">
        <f>IF(ISNA(IF(VLOOKUP(Trees[[#This Row],[Arbol]],Equipos!C:F, 2, FALSE)="Cortar",1,0)),0, IF(VLOOKUP(Trees[[#This Row],[Arbol]],Equipos!C:F, 2, FALSE)="Cortar",1,0))</f>
        <v>0</v>
      </c>
      <c r="AI1248" s="167">
        <f t="array" aca="1" ref="AI1248" ca="1">SUM(1*(NumCoupes=B1248))</f>
        <v>2</v>
      </c>
    </row>
    <row r="1249" spans="1:35">
      <c r="A1249" s="451"/>
      <c r="B1249" s="464"/>
      <c r="C1249" s="465"/>
      <c r="D1249" s="466"/>
      <c r="E1249" s="467"/>
      <c r="F1249" s="468"/>
      <c r="G1249" s="454"/>
      <c r="H1249" s="464"/>
      <c r="I1249" s="465"/>
      <c r="J1249" s="469"/>
      <c r="K1249" s="469"/>
      <c r="L1249" s="464"/>
      <c r="M1249" s="464"/>
      <c r="N1249" s="464"/>
      <c r="O1249" s="465"/>
      <c r="P1249" s="470"/>
      <c r="Q1249" s="154"/>
      <c r="R1249" s="154"/>
      <c r="S1249" s="154"/>
      <c r="T1249" s="158"/>
      <c r="U1249" s="159"/>
      <c r="V1249" s="161"/>
      <c r="W1249" s="161"/>
      <c r="X1249" s="161"/>
      <c r="Y1249" s="161"/>
      <c r="Z1249" s="162">
        <f t="shared" si="60"/>
        <v>0</v>
      </c>
      <c r="AA1249" s="163">
        <f t="shared" si="61"/>
        <v>0</v>
      </c>
      <c r="AB1249" s="431">
        <f>(3.14/4)*(Trees[[#This Row],[Diam]]/100)^2</f>
        <v>0</v>
      </c>
      <c r="AC1249" s="164">
        <f>Trees[[#This Row],[Volumen]]</f>
        <v>0</v>
      </c>
      <c r="AD1249" s="165" t="str">
        <f t="shared" si="62"/>
        <v>D</v>
      </c>
      <c r="AE1249" s="166">
        <f>Industrias!S1252</f>
        <v>0</v>
      </c>
      <c r="AF1249" s="167" cm="1">
        <f t="array" ref="AF1249">NoteEcolo(U1249)</f>
        <v>0</v>
      </c>
      <c r="AG1249" s="167">
        <f>PI()*(Trees[[#This Row],[Diam]]/2)^2</f>
        <v>0</v>
      </c>
      <c r="AH1249" s="167">
        <f>IF(ISNA(IF(VLOOKUP(Trees[[#This Row],[Arbol]],Equipos!C:F, 2, FALSE)="Cortar",1,0)),0, IF(VLOOKUP(Trees[[#This Row],[Arbol]],Equipos!C:F, 2, FALSE)="Cortar",1,0))</f>
        <v>0</v>
      </c>
      <c r="AI1249" s="167">
        <f t="array" aca="1" ref="AI1249" ca="1">SUM(1*(NumCoupes=B1249))</f>
        <v>2</v>
      </c>
    </row>
    <row r="1250" spans="1:35">
      <c r="A1250" s="451"/>
      <c r="B1250" s="464"/>
      <c r="C1250" s="465"/>
      <c r="D1250" s="466"/>
      <c r="E1250" s="467"/>
      <c r="F1250" s="468"/>
      <c r="G1250" s="454"/>
      <c r="H1250" s="464"/>
      <c r="I1250" s="465"/>
      <c r="J1250" s="469"/>
      <c r="K1250" s="469"/>
      <c r="L1250" s="464"/>
      <c r="M1250" s="464"/>
      <c r="N1250" s="464"/>
      <c r="O1250" s="465"/>
      <c r="P1250" s="470"/>
      <c r="Q1250" s="154"/>
      <c r="R1250" s="154"/>
      <c r="S1250" s="154"/>
      <c r="T1250" s="158"/>
      <c r="U1250" s="159"/>
      <c r="V1250" s="161"/>
      <c r="W1250" s="161"/>
      <c r="X1250" s="161"/>
      <c r="Y1250" s="161"/>
      <c r="Z1250" s="162">
        <f t="shared" si="60"/>
        <v>0</v>
      </c>
      <c r="AA1250" s="163">
        <f t="shared" si="61"/>
        <v>0</v>
      </c>
      <c r="AB1250" s="431">
        <f>(3.14/4)*(Trees[[#This Row],[Diam]]/100)^2</f>
        <v>0</v>
      </c>
      <c r="AC1250" s="164">
        <f>Trees[[#This Row],[Volumen]]</f>
        <v>0</v>
      </c>
      <c r="AD1250" s="165" t="str">
        <f t="shared" si="62"/>
        <v>D</v>
      </c>
      <c r="AE1250" s="166">
        <f>Industrias!S1253</f>
        <v>0</v>
      </c>
      <c r="AF1250" s="167" cm="1">
        <f t="array" ref="AF1250">NoteEcolo(U1250)</f>
        <v>0</v>
      </c>
      <c r="AG1250" s="167">
        <f>PI()*(Trees[[#This Row],[Diam]]/2)^2</f>
        <v>0</v>
      </c>
      <c r="AH1250" s="167">
        <f>IF(ISNA(IF(VLOOKUP(Trees[[#This Row],[Arbol]],Equipos!C:F, 2, FALSE)="Cortar",1,0)),0, IF(VLOOKUP(Trees[[#This Row],[Arbol]],Equipos!C:F, 2, FALSE)="Cortar",1,0))</f>
        <v>0</v>
      </c>
      <c r="AI1250" s="167">
        <f t="array" aca="1" ref="AI1250" ca="1">SUM(1*(NumCoupes=B1250))</f>
        <v>2</v>
      </c>
    </row>
    <row r="1251" spans="1:35">
      <c r="A1251" s="451"/>
      <c r="B1251" s="464"/>
      <c r="C1251" s="465"/>
      <c r="D1251" s="466"/>
      <c r="E1251" s="467"/>
      <c r="F1251" s="468"/>
      <c r="G1251" s="454"/>
      <c r="H1251" s="464"/>
      <c r="I1251" s="465"/>
      <c r="J1251" s="469"/>
      <c r="K1251" s="469"/>
      <c r="L1251" s="464"/>
      <c r="M1251" s="464"/>
      <c r="N1251" s="464"/>
      <c r="O1251" s="465"/>
      <c r="P1251" s="470"/>
      <c r="Q1251" s="154"/>
      <c r="R1251" s="154"/>
      <c r="S1251" s="154"/>
      <c r="T1251" s="158"/>
      <c r="U1251" s="159"/>
      <c r="V1251" s="161"/>
      <c r="W1251" s="161"/>
      <c r="X1251" s="161"/>
      <c r="Y1251" s="161"/>
      <c r="Z1251" s="162">
        <f t="shared" si="60"/>
        <v>0</v>
      </c>
      <c r="AA1251" s="163">
        <f t="shared" si="61"/>
        <v>0</v>
      </c>
      <c r="AB1251" s="431">
        <f>(3.14/4)*(Trees[[#This Row],[Diam]]/100)^2</f>
        <v>0</v>
      </c>
      <c r="AC1251" s="164">
        <f>Trees[[#This Row],[Volumen]]</f>
        <v>0</v>
      </c>
      <c r="AD1251" s="165" t="str">
        <f t="shared" si="62"/>
        <v>D</v>
      </c>
      <c r="AE1251" s="166">
        <f>Industrias!S1254</f>
        <v>0</v>
      </c>
      <c r="AF1251" s="167" cm="1">
        <f t="array" ref="AF1251">NoteEcolo(U1251)</f>
        <v>0</v>
      </c>
      <c r="AG1251" s="167">
        <f>PI()*(Trees[[#This Row],[Diam]]/2)^2</f>
        <v>0</v>
      </c>
      <c r="AH1251" s="167">
        <f>IF(ISNA(IF(VLOOKUP(Trees[[#This Row],[Arbol]],Equipos!C:F, 2, FALSE)="Cortar",1,0)),0, IF(VLOOKUP(Trees[[#This Row],[Arbol]],Equipos!C:F, 2, FALSE)="Cortar",1,0))</f>
        <v>0</v>
      </c>
      <c r="AI1251" s="167">
        <f t="array" aca="1" ref="AI1251" ca="1">SUM(1*(NumCoupes=B1251))</f>
        <v>2</v>
      </c>
    </row>
    <row r="1252" spans="1:35">
      <c r="A1252" s="451"/>
      <c r="B1252" s="464"/>
      <c r="C1252" s="465"/>
      <c r="D1252" s="466"/>
      <c r="E1252" s="467"/>
      <c r="F1252" s="468"/>
      <c r="G1252" s="454"/>
      <c r="H1252" s="464"/>
      <c r="I1252" s="465"/>
      <c r="J1252" s="469"/>
      <c r="K1252" s="469"/>
      <c r="L1252" s="464"/>
      <c r="M1252" s="464"/>
      <c r="N1252" s="464"/>
      <c r="O1252" s="465"/>
      <c r="P1252" s="470"/>
      <c r="Q1252" s="154"/>
      <c r="R1252" s="154"/>
      <c r="S1252" s="154"/>
      <c r="T1252" s="158"/>
      <c r="U1252" s="159"/>
      <c r="V1252" s="161"/>
      <c r="W1252" s="161"/>
      <c r="X1252" s="161"/>
      <c r="Y1252" s="161"/>
      <c r="Z1252" s="162">
        <f t="shared" si="60"/>
        <v>0</v>
      </c>
      <c r="AA1252" s="163">
        <f t="shared" si="61"/>
        <v>0</v>
      </c>
      <c r="AB1252" s="431">
        <f>(3.14/4)*(Trees[[#This Row],[Diam]]/100)^2</f>
        <v>0</v>
      </c>
      <c r="AC1252" s="164">
        <f>Trees[[#This Row],[Volumen]]</f>
        <v>0</v>
      </c>
      <c r="AD1252" s="165" t="str">
        <f t="shared" si="62"/>
        <v>D</v>
      </c>
      <c r="AE1252" s="166">
        <f>Industrias!S1255</f>
        <v>0</v>
      </c>
      <c r="AF1252" s="167" cm="1">
        <f t="array" ref="AF1252">NoteEcolo(U1252)</f>
        <v>0</v>
      </c>
      <c r="AG1252" s="167">
        <f>PI()*(Trees[[#This Row],[Diam]]/2)^2</f>
        <v>0</v>
      </c>
      <c r="AH1252" s="167">
        <f>IF(ISNA(IF(VLOOKUP(Trees[[#This Row],[Arbol]],Equipos!C:F, 2, FALSE)="Cortar",1,0)),0, IF(VLOOKUP(Trees[[#This Row],[Arbol]],Equipos!C:F, 2, FALSE)="Cortar",1,0))</f>
        <v>0</v>
      </c>
      <c r="AI1252" s="167">
        <f t="array" aca="1" ref="AI1252" ca="1">SUM(1*(NumCoupes=B1252))</f>
        <v>2</v>
      </c>
    </row>
    <row r="1253" spans="1:35">
      <c r="A1253" s="451"/>
      <c r="B1253" s="464"/>
      <c r="C1253" s="465"/>
      <c r="D1253" s="466"/>
      <c r="E1253" s="467"/>
      <c r="F1253" s="468"/>
      <c r="G1253" s="454"/>
      <c r="H1253" s="464"/>
      <c r="I1253" s="465"/>
      <c r="J1253" s="469"/>
      <c r="K1253" s="469"/>
      <c r="L1253" s="464"/>
      <c r="M1253" s="464"/>
      <c r="N1253" s="464"/>
      <c r="O1253" s="465"/>
      <c r="P1253" s="470"/>
      <c r="Q1253" s="154"/>
      <c r="R1253" s="154"/>
      <c r="S1253" s="154"/>
      <c r="T1253" s="158"/>
      <c r="U1253" s="159"/>
      <c r="V1253" s="161"/>
      <c r="W1253" s="161"/>
      <c r="X1253" s="161"/>
      <c r="Y1253" s="161"/>
      <c r="Z1253" s="162">
        <f t="shared" si="60"/>
        <v>0</v>
      </c>
      <c r="AA1253" s="163">
        <f t="shared" si="61"/>
        <v>0</v>
      </c>
      <c r="AB1253" s="431">
        <f>(3.14/4)*(Trees[[#This Row],[Diam]]/100)^2</f>
        <v>0</v>
      </c>
      <c r="AC1253" s="164">
        <f>Trees[[#This Row],[Volumen]]</f>
        <v>0</v>
      </c>
      <c r="AD1253" s="165" t="str">
        <f t="shared" si="62"/>
        <v>D</v>
      </c>
      <c r="AE1253" s="166">
        <f>Industrias!S1256</f>
        <v>0</v>
      </c>
      <c r="AF1253" s="167" cm="1">
        <f t="array" ref="AF1253">NoteEcolo(U1253)</f>
        <v>0</v>
      </c>
      <c r="AG1253" s="167">
        <f>PI()*(Trees[[#This Row],[Diam]]/2)^2</f>
        <v>0</v>
      </c>
      <c r="AH1253" s="167">
        <f>IF(ISNA(IF(VLOOKUP(Trees[[#This Row],[Arbol]],Equipos!C:F, 2, FALSE)="Cortar",1,0)),0, IF(VLOOKUP(Trees[[#This Row],[Arbol]],Equipos!C:F, 2, FALSE)="Cortar",1,0))</f>
        <v>0</v>
      </c>
      <c r="AI1253" s="167">
        <f t="array" aca="1" ref="AI1253" ca="1">SUM(1*(NumCoupes=B1253))</f>
        <v>2</v>
      </c>
    </row>
    <row r="1254" spans="1:35">
      <c r="A1254" s="451"/>
      <c r="B1254" s="464"/>
      <c r="C1254" s="465"/>
      <c r="D1254" s="466"/>
      <c r="E1254" s="467"/>
      <c r="F1254" s="468"/>
      <c r="G1254" s="454"/>
      <c r="H1254" s="464"/>
      <c r="I1254" s="465"/>
      <c r="J1254" s="469"/>
      <c r="K1254" s="469"/>
      <c r="L1254" s="464"/>
      <c r="M1254" s="464"/>
      <c r="N1254" s="464"/>
      <c r="O1254" s="465"/>
      <c r="P1254" s="470"/>
      <c r="Q1254" s="154"/>
      <c r="R1254" s="154"/>
      <c r="S1254" s="154"/>
      <c r="T1254" s="158"/>
      <c r="U1254" s="159"/>
      <c r="V1254" s="161"/>
      <c r="W1254" s="161"/>
      <c r="X1254" s="161"/>
      <c r="Y1254" s="161"/>
      <c r="Z1254" s="162">
        <f t="shared" si="60"/>
        <v>0</v>
      </c>
      <c r="AA1254" s="163">
        <f t="shared" si="61"/>
        <v>0</v>
      </c>
      <c r="AB1254" s="431">
        <f>(3.14/4)*(Trees[[#This Row],[Diam]]/100)^2</f>
        <v>0</v>
      </c>
      <c r="AC1254" s="164">
        <f>Trees[[#This Row],[Volumen]]</f>
        <v>0</v>
      </c>
      <c r="AD1254" s="165" t="str">
        <f t="shared" si="62"/>
        <v>D</v>
      </c>
      <c r="AE1254" s="166">
        <f>Industrias!S1257</f>
        <v>0</v>
      </c>
      <c r="AF1254" s="167" cm="1">
        <f t="array" ref="AF1254">NoteEcolo(U1254)</f>
        <v>0</v>
      </c>
      <c r="AG1254" s="167">
        <f>PI()*(Trees[[#This Row],[Diam]]/2)^2</f>
        <v>0</v>
      </c>
      <c r="AH1254" s="167">
        <f>IF(ISNA(IF(VLOOKUP(Trees[[#This Row],[Arbol]],Equipos!C:F, 2, FALSE)="Cortar",1,0)),0, IF(VLOOKUP(Trees[[#This Row],[Arbol]],Equipos!C:F, 2, FALSE)="Cortar",1,0))</f>
        <v>0</v>
      </c>
      <c r="AI1254" s="167">
        <f t="array" aca="1" ref="AI1254" ca="1">SUM(1*(NumCoupes=B1254))</f>
        <v>2</v>
      </c>
    </row>
    <row r="1255" spans="1:35">
      <c r="A1255" s="451"/>
      <c r="B1255" s="464"/>
      <c r="C1255" s="465"/>
      <c r="D1255" s="466"/>
      <c r="E1255" s="467"/>
      <c r="F1255" s="468"/>
      <c r="G1255" s="454"/>
      <c r="H1255" s="464"/>
      <c r="I1255" s="465"/>
      <c r="J1255" s="469"/>
      <c r="K1255" s="469"/>
      <c r="L1255" s="464"/>
      <c r="M1255" s="464"/>
      <c r="N1255" s="464"/>
      <c r="O1255" s="465"/>
      <c r="P1255" s="470"/>
      <c r="Q1255" s="154"/>
      <c r="R1255" s="154"/>
      <c r="S1255" s="154"/>
      <c r="T1255" s="158"/>
      <c r="U1255" s="159"/>
      <c r="V1255" s="161"/>
      <c r="W1255" s="161"/>
      <c r="X1255" s="161"/>
      <c r="Y1255" s="161"/>
      <c r="Z1255" s="162">
        <f t="shared" si="60"/>
        <v>0</v>
      </c>
      <c r="AA1255" s="163">
        <f t="shared" si="61"/>
        <v>0</v>
      </c>
      <c r="AB1255" s="431">
        <f>(3.14/4)*(Trees[[#This Row],[Diam]]/100)^2</f>
        <v>0</v>
      </c>
      <c r="AC1255" s="164">
        <f>Trees[[#This Row],[Volumen]]</f>
        <v>0</v>
      </c>
      <c r="AD1255" s="165" t="str">
        <f t="shared" si="62"/>
        <v>D</v>
      </c>
      <c r="AE1255" s="166">
        <f>Industrias!S1258</f>
        <v>0</v>
      </c>
      <c r="AF1255" s="167" cm="1">
        <f t="array" ref="AF1255">NoteEcolo(U1255)</f>
        <v>0</v>
      </c>
      <c r="AG1255" s="167">
        <f>PI()*(Trees[[#This Row],[Diam]]/2)^2</f>
        <v>0</v>
      </c>
      <c r="AH1255" s="167">
        <f>IF(ISNA(IF(VLOOKUP(Trees[[#This Row],[Arbol]],Equipos!C:F, 2, FALSE)="Cortar",1,0)),0, IF(VLOOKUP(Trees[[#This Row],[Arbol]],Equipos!C:F, 2, FALSE)="Cortar",1,0))</f>
        <v>0</v>
      </c>
      <c r="AI1255" s="167">
        <f t="array" aca="1" ref="AI1255" ca="1">SUM(1*(NumCoupes=B1255))</f>
        <v>2</v>
      </c>
    </row>
    <row r="1256" spans="1:35">
      <c r="A1256" s="451"/>
      <c r="B1256" s="464"/>
      <c r="C1256" s="465"/>
      <c r="D1256" s="466"/>
      <c r="E1256" s="467"/>
      <c r="F1256" s="468"/>
      <c r="G1256" s="454"/>
      <c r="H1256" s="464"/>
      <c r="I1256" s="465"/>
      <c r="J1256" s="469"/>
      <c r="K1256" s="469"/>
      <c r="L1256" s="464"/>
      <c r="M1256" s="464"/>
      <c r="N1256" s="464"/>
      <c r="O1256" s="465"/>
      <c r="P1256" s="470"/>
      <c r="Q1256" s="154"/>
      <c r="R1256" s="154"/>
      <c r="S1256" s="154"/>
      <c r="T1256" s="158"/>
      <c r="U1256" s="159"/>
      <c r="V1256" s="161"/>
      <c r="W1256" s="161"/>
      <c r="X1256" s="161"/>
      <c r="Y1256" s="161"/>
      <c r="Z1256" s="162">
        <f t="shared" si="60"/>
        <v>0</v>
      </c>
      <c r="AA1256" s="163">
        <f t="shared" si="61"/>
        <v>0</v>
      </c>
      <c r="AB1256" s="431">
        <f>(3.14/4)*(Trees[[#This Row],[Diam]]/100)^2</f>
        <v>0</v>
      </c>
      <c r="AC1256" s="164">
        <f>Trees[[#This Row],[Volumen]]</f>
        <v>0</v>
      </c>
      <c r="AD1256" s="165" t="str">
        <f t="shared" si="62"/>
        <v>D</v>
      </c>
      <c r="AE1256" s="166">
        <f>Industrias!S1259</f>
        <v>0</v>
      </c>
      <c r="AF1256" s="167" cm="1">
        <f t="array" ref="AF1256">NoteEcolo(U1256)</f>
        <v>0</v>
      </c>
      <c r="AG1256" s="167">
        <f>PI()*(Trees[[#This Row],[Diam]]/2)^2</f>
        <v>0</v>
      </c>
      <c r="AH1256" s="167">
        <f>IF(ISNA(IF(VLOOKUP(Trees[[#This Row],[Arbol]],Equipos!C:F, 2, FALSE)="Cortar",1,0)),0, IF(VLOOKUP(Trees[[#This Row],[Arbol]],Equipos!C:F, 2, FALSE)="Cortar",1,0))</f>
        <v>0</v>
      </c>
      <c r="AI1256" s="167">
        <f t="array" aca="1" ref="AI1256" ca="1">SUM(1*(NumCoupes=B1256))</f>
        <v>2</v>
      </c>
    </row>
    <row r="1257" spans="1:35">
      <c r="A1257" s="451"/>
      <c r="B1257" s="464"/>
      <c r="C1257" s="465"/>
      <c r="D1257" s="466"/>
      <c r="E1257" s="467"/>
      <c r="F1257" s="468"/>
      <c r="G1257" s="454"/>
      <c r="H1257" s="464"/>
      <c r="I1257" s="465"/>
      <c r="J1257" s="469"/>
      <c r="K1257" s="469"/>
      <c r="L1257" s="464"/>
      <c r="M1257" s="464"/>
      <c r="N1257" s="464"/>
      <c r="O1257" s="465"/>
      <c r="P1257" s="470"/>
      <c r="Q1257" s="154"/>
      <c r="R1257" s="154"/>
      <c r="S1257" s="154"/>
      <c r="T1257" s="158"/>
      <c r="U1257" s="159"/>
      <c r="V1257" s="161"/>
      <c r="W1257" s="161"/>
      <c r="X1257" s="161"/>
      <c r="Y1257" s="161"/>
      <c r="Z1257" s="162">
        <f t="shared" si="60"/>
        <v>0</v>
      </c>
      <c r="AA1257" s="163">
        <f t="shared" si="61"/>
        <v>0</v>
      </c>
      <c r="AB1257" s="431">
        <f>(3.14/4)*(Trees[[#This Row],[Diam]]/100)^2</f>
        <v>0</v>
      </c>
      <c r="AC1257" s="164">
        <f>Trees[[#This Row],[Volumen]]</f>
        <v>0</v>
      </c>
      <c r="AD1257" s="165" t="str">
        <f t="shared" si="62"/>
        <v>D</v>
      </c>
      <c r="AE1257" s="166">
        <f>Industrias!S1260</f>
        <v>0</v>
      </c>
      <c r="AF1257" s="167" cm="1">
        <f t="array" ref="AF1257">NoteEcolo(U1257)</f>
        <v>0</v>
      </c>
      <c r="AG1257" s="167">
        <f>PI()*(Trees[[#This Row],[Diam]]/2)^2</f>
        <v>0</v>
      </c>
      <c r="AH1257" s="167">
        <f>IF(ISNA(IF(VLOOKUP(Trees[[#This Row],[Arbol]],Equipos!C:F, 2, FALSE)="Cortar",1,0)),0, IF(VLOOKUP(Trees[[#This Row],[Arbol]],Equipos!C:F, 2, FALSE)="Cortar",1,0))</f>
        <v>0</v>
      </c>
      <c r="AI1257" s="167">
        <f t="array" aca="1" ref="AI1257" ca="1">SUM(1*(NumCoupes=B1257))</f>
        <v>2</v>
      </c>
    </row>
    <row r="1258" spans="1:35">
      <c r="A1258" s="451"/>
      <c r="B1258" s="464"/>
      <c r="C1258" s="465"/>
      <c r="D1258" s="466"/>
      <c r="E1258" s="467"/>
      <c r="F1258" s="468"/>
      <c r="G1258" s="454"/>
      <c r="H1258" s="464"/>
      <c r="I1258" s="465"/>
      <c r="J1258" s="469"/>
      <c r="K1258" s="469"/>
      <c r="L1258" s="464"/>
      <c r="M1258" s="464"/>
      <c r="N1258" s="464"/>
      <c r="O1258" s="465"/>
      <c r="P1258" s="470"/>
      <c r="Q1258" s="154"/>
      <c r="R1258" s="154"/>
      <c r="S1258" s="154"/>
      <c r="T1258" s="158"/>
      <c r="U1258" s="159"/>
      <c r="V1258" s="161"/>
      <c r="W1258" s="161"/>
      <c r="X1258" s="161"/>
      <c r="Y1258" s="161"/>
      <c r="Z1258" s="162">
        <f t="shared" si="60"/>
        <v>0</v>
      </c>
      <c r="AA1258" s="163">
        <f t="shared" si="61"/>
        <v>0</v>
      </c>
      <c r="AB1258" s="431">
        <f>(3.14/4)*(Trees[[#This Row],[Diam]]/100)^2</f>
        <v>0</v>
      </c>
      <c r="AC1258" s="164">
        <f>Trees[[#This Row],[Volumen]]</f>
        <v>0</v>
      </c>
      <c r="AD1258" s="165" t="str">
        <f t="shared" si="62"/>
        <v>D</v>
      </c>
      <c r="AE1258" s="166">
        <f>Industrias!S1261</f>
        <v>0</v>
      </c>
      <c r="AF1258" s="167" cm="1">
        <f t="array" ref="AF1258">NoteEcolo(U1258)</f>
        <v>0</v>
      </c>
      <c r="AG1258" s="167">
        <f>PI()*(Trees[[#This Row],[Diam]]/2)^2</f>
        <v>0</v>
      </c>
      <c r="AH1258" s="167">
        <f>IF(ISNA(IF(VLOOKUP(Trees[[#This Row],[Arbol]],Equipos!C:F, 2, FALSE)="Cortar",1,0)),0, IF(VLOOKUP(Trees[[#This Row],[Arbol]],Equipos!C:F, 2, FALSE)="Cortar",1,0))</f>
        <v>0</v>
      </c>
      <c r="AI1258" s="167">
        <f t="array" aca="1" ref="AI1258" ca="1">SUM(1*(NumCoupes=B1258))</f>
        <v>2</v>
      </c>
    </row>
    <row r="1259" spans="1:35">
      <c r="A1259" s="451"/>
      <c r="B1259" s="464"/>
      <c r="C1259" s="465"/>
      <c r="D1259" s="466"/>
      <c r="E1259" s="467"/>
      <c r="F1259" s="468"/>
      <c r="G1259" s="454"/>
      <c r="H1259" s="464"/>
      <c r="I1259" s="465"/>
      <c r="J1259" s="469"/>
      <c r="K1259" s="469"/>
      <c r="L1259" s="464"/>
      <c r="M1259" s="464"/>
      <c r="N1259" s="464"/>
      <c r="O1259" s="465"/>
      <c r="P1259" s="470"/>
      <c r="Q1259" s="154"/>
      <c r="R1259" s="154"/>
      <c r="S1259" s="154"/>
      <c r="T1259" s="158"/>
      <c r="U1259" s="159"/>
      <c r="V1259" s="161"/>
      <c r="W1259" s="161"/>
      <c r="X1259" s="161"/>
      <c r="Y1259" s="161"/>
      <c r="Z1259" s="162">
        <f t="shared" si="60"/>
        <v>0</v>
      </c>
      <c r="AA1259" s="163">
        <f t="shared" si="61"/>
        <v>0</v>
      </c>
      <c r="AB1259" s="431">
        <f>(3.14/4)*(Trees[[#This Row],[Diam]]/100)^2</f>
        <v>0</v>
      </c>
      <c r="AC1259" s="164">
        <f>Trees[[#This Row],[Volumen]]</f>
        <v>0</v>
      </c>
      <c r="AD1259" s="165" t="str">
        <f t="shared" si="62"/>
        <v>D</v>
      </c>
      <c r="AE1259" s="166">
        <f>Industrias!S1262</f>
        <v>0</v>
      </c>
      <c r="AF1259" s="167" cm="1">
        <f t="array" ref="AF1259">NoteEcolo(U1259)</f>
        <v>0</v>
      </c>
      <c r="AG1259" s="167">
        <f>PI()*(Trees[[#This Row],[Diam]]/2)^2</f>
        <v>0</v>
      </c>
      <c r="AH1259" s="167">
        <f>IF(ISNA(IF(VLOOKUP(Trees[[#This Row],[Arbol]],Equipos!C:F, 2, FALSE)="Cortar",1,0)),0, IF(VLOOKUP(Trees[[#This Row],[Arbol]],Equipos!C:F, 2, FALSE)="Cortar",1,0))</f>
        <v>0</v>
      </c>
      <c r="AI1259" s="167">
        <f t="array" aca="1" ref="AI1259" ca="1">SUM(1*(NumCoupes=B1259))</f>
        <v>2</v>
      </c>
    </row>
    <row r="1260" spans="1:35">
      <c r="A1260" s="451"/>
      <c r="B1260" s="464"/>
      <c r="C1260" s="465"/>
      <c r="D1260" s="466"/>
      <c r="E1260" s="467"/>
      <c r="F1260" s="468"/>
      <c r="G1260" s="454"/>
      <c r="H1260" s="464"/>
      <c r="I1260" s="465"/>
      <c r="J1260" s="469"/>
      <c r="K1260" s="469"/>
      <c r="L1260" s="464"/>
      <c r="M1260" s="464"/>
      <c r="N1260" s="464"/>
      <c r="O1260" s="465"/>
      <c r="P1260" s="470"/>
      <c r="Q1260" s="154"/>
      <c r="R1260" s="154"/>
      <c r="S1260" s="154"/>
      <c r="T1260" s="158"/>
      <c r="U1260" s="159"/>
      <c r="V1260" s="161"/>
      <c r="W1260" s="161"/>
      <c r="X1260" s="161"/>
      <c r="Y1260" s="161"/>
      <c r="Z1260" s="162">
        <f t="shared" si="60"/>
        <v>0</v>
      </c>
      <c r="AA1260" s="163">
        <f t="shared" si="61"/>
        <v>0</v>
      </c>
      <c r="AB1260" s="431">
        <f>(3.14/4)*(Trees[[#This Row],[Diam]]/100)^2</f>
        <v>0</v>
      </c>
      <c r="AC1260" s="164">
        <f>Trees[[#This Row],[Volumen]]</f>
        <v>0</v>
      </c>
      <c r="AD1260" s="165" t="str">
        <f t="shared" si="62"/>
        <v>D</v>
      </c>
      <c r="AE1260" s="166">
        <f>Industrias!S1263</f>
        <v>0</v>
      </c>
      <c r="AF1260" s="167" cm="1">
        <f t="array" ref="AF1260">NoteEcolo(U1260)</f>
        <v>0</v>
      </c>
      <c r="AG1260" s="167">
        <f>PI()*(Trees[[#This Row],[Diam]]/2)^2</f>
        <v>0</v>
      </c>
      <c r="AH1260" s="167">
        <f>IF(ISNA(IF(VLOOKUP(Trees[[#This Row],[Arbol]],Equipos!C:F, 2, FALSE)="Cortar",1,0)),0, IF(VLOOKUP(Trees[[#This Row],[Arbol]],Equipos!C:F, 2, FALSE)="Cortar",1,0))</f>
        <v>0</v>
      </c>
      <c r="AI1260" s="167">
        <f t="array" aca="1" ref="AI1260" ca="1">SUM(1*(NumCoupes=B1260))</f>
        <v>2</v>
      </c>
    </row>
    <row r="1261" spans="1:35">
      <c r="A1261" s="451"/>
      <c r="B1261" s="464"/>
      <c r="C1261" s="465"/>
      <c r="D1261" s="466"/>
      <c r="E1261" s="467"/>
      <c r="F1261" s="468"/>
      <c r="G1261" s="454"/>
      <c r="H1261" s="464"/>
      <c r="I1261" s="465"/>
      <c r="J1261" s="469"/>
      <c r="K1261" s="469"/>
      <c r="L1261" s="464"/>
      <c r="M1261" s="464"/>
      <c r="N1261" s="464"/>
      <c r="O1261" s="465"/>
      <c r="P1261" s="470"/>
      <c r="Q1261" s="154"/>
      <c r="R1261" s="154"/>
      <c r="S1261" s="154"/>
      <c r="T1261" s="158"/>
      <c r="U1261" s="159"/>
      <c r="V1261" s="161"/>
      <c r="W1261" s="161"/>
      <c r="X1261" s="161"/>
      <c r="Y1261" s="161"/>
      <c r="Z1261" s="162">
        <f t="shared" si="60"/>
        <v>0</v>
      </c>
      <c r="AA1261" s="163">
        <f t="shared" si="61"/>
        <v>0</v>
      </c>
      <c r="AB1261" s="431">
        <f>(3.14/4)*(Trees[[#This Row],[Diam]]/100)^2</f>
        <v>0</v>
      </c>
      <c r="AC1261" s="164">
        <f>Trees[[#This Row],[Volumen]]</f>
        <v>0</v>
      </c>
      <c r="AD1261" s="165" t="str">
        <f t="shared" si="62"/>
        <v>D</v>
      </c>
      <c r="AE1261" s="166">
        <f>Industrias!S1264</f>
        <v>0</v>
      </c>
      <c r="AF1261" s="167" cm="1">
        <f t="array" ref="AF1261">NoteEcolo(U1261)</f>
        <v>0</v>
      </c>
      <c r="AG1261" s="167">
        <f>PI()*(Trees[[#This Row],[Diam]]/2)^2</f>
        <v>0</v>
      </c>
      <c r="AH1261" s="167">
        <f>IF(ISNA(IF(VLOOKUP(Trees[[#This Row],[Arbol]],Equipos!C:F, 2, FALSE)="Cortar",1,0)),0, IF(VLOOKUP(Trees[[#This Row],[Arbol]],Equipos!C:F, 2, FALSE)="Cortar",1,0))</f>
        <v>0</v>
      </c>
      <c r="AI1261" s="167">
        <f t="array" aca="1" ref="AI1261" ca="1">SUM(1*(NumCoupes=B1261))</f>
        <v>2</v>
      </c>
    </row>
    <row r="1262" spans="1:35">
      <c r="A1262" s="451"/>
      <c r="B1262" s="464"/>
      <c r="C1262" s="465"/>
      <c r="D1262" s="466"/>
      <c r="E1262" s="467"/>
      <c r="F1262" s="468"/>
      <c r="G1262" s="454"/>
      <c r="H1262" s="464"/>
      <c r="I1262" s="465"/>
      <c r="J1262" s="469"/>
      <c r="K1262" s="469"/>
      <c r="L1262" s="464"/>
      <c r="M1262" s="464"/>
      <c r="N1262" s="464"/>
      <c r="O1262" s="465"/>
      <c r="P1262" s="470"/>
      <c r="Q1262" s="154"/>
      <c r="R1262" s="154"/>
      <c r="S1262" s="154"/>
      <c r="T1262" s="158"/>
      <c r="U1262" s="159"/>
      <c r="V1262" s="161"/>
      <c r="W1262" s="161"/>
      <c r="X1262" s="161"/>
      <c r="Y1262" s="161"/>
      <c r="Z1262" s="162">
        <f t="shared" si="60"/>
        <v>0</v>
      </c>
      <c r="AA1262" s="163">
        <f t="shared" si="61"/>
        <v>0</v>
      </c>
      <c r="AB1262" s="431">
        <f>(3.14/4)*(Trees[[#This Row],[Diam]]/100)^2</f>
        <v>0</v>
      </c>
      <c r="AC1262" s="164">
        <f>Trees[[#This Row],[Volumen]]</f>
        <v>0</v>
      </c>
      <c r="AD1262" s="165" t="str">
        <f t="shared" si="62"/>
        <v>D</v>
      </c>
      <c r="AE1262" s="166">
        <f>Industrias!S1265</f>
        <v>0</v>
      </c>
      <c r="AF1262" s="167" cm="1">
        <f t="array" ref="AF1262">NoteEcolo(U1262)</f>
        <v>0</v>
      </c>
      <c r="AG1262" s="167">
        <f>PI()*(Trees[[#This Row],[Diam]]/2)^2</f>
        <v>0</v>
      </c>
      <c r="AH1262" s="167">
        <f>IF(ISNA(IF(VLOOKUP(Trees[[#This Row],[Arbol]],Equipos!C:F, 2, FALSE)="Cortar",1,0)),0, IF(VLOOKUP(Trees[[#This Row],[Arbol]],Equipos!C:F, 2, FALSE)="Cortar",1,0))</f>
        <v>0</v>
      </c>
      <c r="AI1262" s="167">
        <f t="array" aca="1" ref="AI1262" ca="1">SUM(1*(NumCoupes=B1262))</f>
        <v>2</v>
      </c>
    </row>
    <row r="1263" spans="1:35">
      <c r="A1263" s="451"/>
      <c r="B1263" s="464"/>
      <c r="C1263" s="465"/>
      <c r="D1263" s="466"/>
      <c r="E1263" s="467"/>
      <c r="F1263" s="468"/>
      <c r="G1263" s="454"/>
      <c r="H1263" s="464"/>
      <c r="I1263" s="465"/>
      <c r="J1263" s="469"/>
      <c r="K1263" s="469"/>
      <c r="L1263" s="464"/>
      <c r="M1263" s="464"/>
      <c r="N1263" s="464"/>
      <c r="O1263" s="465"/>
      <c r="P1263" s="470"/>
      <c r="Q1263" s="154"/>
      <c r="R1263" s="154"/>
      <c r="S1263" s="154"/>
      <c r="T1263" s="158"/>
      <c r="U1263" s="159"/>
      <c r="V1263" s="161"/>
      <c r="W1263" s="161"/>
      <c r="X1263" s="161"/>
      <c r="Y1263" s="161"/>
      <c r="Z1263" s="162">
        <f t="shared" si="60"/>
        <v>0</v>
      </c>
      <c r="AA1263" s="163">
        <f t="shared" si="61"/>
        <v>0</v>
      </c>
      <c r="AB1263" s="431">
        <f>(3.14/4)*(Trees[[#This Row],[Diam]]/100)^2</f>
        <v>0</v>
      </c>
      <c r="AC1263" s="164">
        <f>Trees[[#This Row],[Volumen]]</f>
        <v>0</v>
      </c>
      <c r="AD1263" s="165" t="str">
        <f t="shared" si="62"/>
        <v>D</v>
      </c>
      <c r="AE1263" s="166">
        <f>Industrias!S1266</f>
        <v>0</v>
      </c>
      <c r="AF1263" s="167" cm="1">
        <f t="array" ref="AF1263">NoteEcolo(U1263)</f>
        <v>0</v>
      </c>
      <c r="AG1263" s="167">
        <f>PI()*(Trees[[#This Row],[Diam]]/2)^2</f>
        <v>0</v>
      </c>
      <c r="AH1263" s="167">
        <f>IF(ISNA(IF(VLOOKUP(Trees[[#This Row],[Arbol]],Equipos!C:F, 2, FALSE)="Cortar",1,0)),0, IF(VLOOKUP(Trees[[#This Row],[Arbol]],Equipos!C:F, 2, FALSE)="Cortar",1,0))</f>
        <v>0</v>
      </c>
      <c r="AI1263" s="167">
        <f t="array" aca="1" ref="AI1263" ca="1">SUM(1*(NumCoupes=B1263))</f>
        <v>2</v>
      </c>
    </row>
    <row r="1264" spans="1:35">
      <c r="A1264" s="451"/>
      <c r="B1264" s="464"/>
      <c r="C1264" s="465"/>
      <c r="D1264" s="466"/>
      <c r="E1264" s="467"/>
      <c r="F1264" s="468"/>
      <c r="G1264" s="454"/>
      <c r="H1264" s="464"/>
      <c r="I1264" s="465"/>
      <c r="J1264" s="469"/>
      <c r="K1264" s="469"/>
      <c r="L1264" s="464"/>
      <c r="M1264" s="464"/>
      <c r="N1264" s="464"/>
      <c r="O1264" s="465"/>
      <c r="P1264" s="470"/>
      <c r="Q1264" s="154"/>
      <c r="R1264" s="154"/>
      <c r="S1264" s="154"/>
      <c r="T1264" s="158"/>
      <c r="U1264" s="159"/>
      <c r="V1264" s="161"/>
      <c r="W1264" s="161"/>
      <c r="X1264" s="161"/>
      <c r="Y1264" s="161"/>
      <c r="Z1264" s="162">
        <f t="shared" si="60"/>
        <v>0</v>
      </c>
      <c r="AA1264" s="163">
        <f t="shared" si="61"/>
        <v>0</v>
      </c>
      <c r="AB1264" s="431">
        <f>(3.14/4)*(Trees[[#This Row],[Diam]]/100)^2</f>
        <v>0</v>
      </c>
      <c r="AC1264" s="164">
        <f>Trees[[#This Row],[Volumen]]</f>
        <v>0</v>
      </c>
      <c r="AD1264" s="165" t="str">
        <f t="shared" si="62"/>
        <v>D</v>
      </c>
      <c r="AE1264" s="166">
        <f>Industrias!S1267</f>
        <v>0</v>
      </c>
      <c r="AF1264" s="167" cm="1">
        <f t="array" ref="AF1264">NoteEcolo(U1264)</f>
        <v>0</v>
      </c>
      <c r="AG1264" s="167">
        <f>PI()*(Trees[[#This Row],[Diam]]/2)^2</f>
        <v>0</v>
      </c>
      <c r="AH1264" s="167">
        <f>IF(ISNA(IF(VLOOKUP(Trees[[#This Row],[Arbol]],Equipos!C:F, 2, FALSE)="Cortar",1,0)),0, IF(VLOOKUP(Trees[[#This Row],[Arbol]],Equipos!C:F, 2, FALSE)="Cortar",1,0))</f>
        <v>0</v>
      </c>
      <c r="AI1264" s="167">
        <f t="array" aca="1" ref="AI1264" ca="1">SUM(1*(NumCoupes=B1264))</f>
        <v>2</v>
      </c>
    </row>
    <row r="1265" spans="1:35">
      <c r="A1265" s="451"/>
      <c r="B1265" s="464"/>
      <c r="C1265" s="465"/>
      <c r="D1265" s="466"/>
      <c r="E1265" s="467"/>
      <c r="F1265" s="468"/>
      <c r="G1265" s="454"/>
      <c r="H1265" s="464"/>
      <c r="I1265" s="465"/>
      <c r="J1265" s="469"/>
      <c r="K1265" s="469"/>
      <c r="L1265" s="464"/>
      <c r="M1265" s="464"/>
      <c r="N1265" s="464"/>
      <c r="O1265" s="465"/>
      <c r="P1265" s="470"/>
      <c r="Q1265" s="154"/>
      <c r="R1265" s="154"/>
      <c r="S1265" s="154"/>
      <c r="T1265" s="158"/>
      <c r="U1265" s="159"/>
      <c r="V1265" s="161"/>
      <c r="W1265" s="161"/>
      <c r="X1265" s="161"/>
      <c r="Y1265" s="161"/>
      <c r="Z1265" s="162">
        <f t="shared" si="60"/>
        <v>0</v>
      </c>
      <c r="AA1265" s="163">
        <f t="shared" si="61"/>
        <v>0</v>
      </c>
      <c r="AB1265" s="431">
        <f>(3.14/4)*(Trees[[#This Row],[Diam]]/100)^2</f>
        <v>0</v>
      </c>
      <c r="AC1265" s="164">
        <f>Trees[[#This Row],[Volumen]]</f>
        <v>0</v>
      </c>
      <c r="AD1265" s="165" t="str">
        <f t="shared" si="62"/>
        <v>D</v>
      </c>
      <c r="AE1265" s="166">
        <f>Industrias!S1268</f>
        <v>0</v>
      </c>
      <c r="AF1265" s="167" cm="1">
        <f t="array" ref="AF1265">NoteEcolo(U1265)</f>
        <v>0</v>
      </c>
      <c r="AG1265" s="167">
        <f>PI()*(Trees[[#This Row],[Diam]]/2)^2</f>
        <v>0</v>
      </c>
      <c r="AH1265" s="167">
        <f>IF(ISNA(IF(VLOOKUP(Trees[[#This Row],[Arbol]],Equipos!C:F, 2, FALSE)="Cortar",1,0)),0, IF(VLOOKUP(Trees[[#This Row],[Arbol]],Equipos!C:F, 2, FALSE)="Cortar",1,0))</f>
        <v>0</v>
      </c>
      <c r="AI1265" s="167">
        <f t="array" aca="1" ref="AI1265" ca="1">SUM(1*(NumCoupes=B1265))</f>
        <v>2</v>
      </c>
    </row>
    <row r="1266" spans="1:35">
      <c r="A1266" s="451"/>
      <c r="B1266" s="464"/>
      <c r="C1266" s="465"/>
      <c r="D1266" s="466"/>
      <c r="E1266" s="467"/>
      <c r="F1266" s="468"/>
      <c r="G1266" s="454"/>
      <c r="H1266" s="464"/>
      <c r="I1266" s="465"/>
      <c r="J1266" s="469"/>
      <c r="K1266" s="469"/>
      <c r="L1266" s="464"/>
      <c r="M1266" s="464"/>
      <c r="N1266" s="464"/>
      <c r="O1266" s="465"/>
      <c r="P1266" s="470"/>
      <c r="Q1266" s="154"/>
      <c r="R1266" s="154"/>
      <c r="S1266" s="154"/>
      <c r="T1266" s="158"/>
      <c r="U1266" s="159"/>
      <c r="V1266" s="161"/>
      <c r="W1266" s="161"/>
      <c r="X1266" s="161"/>
      <c r="Y1266" s="161"/>
      <c r="Z1266" s="162">
        <f t="shared" si="60"/>
        <v>0</v>
      </c>
      <c r="AA1266" s="163">
        <f t="shared" si="61"/>
        <v>0</v>
      </c>
      <c r="AB1266" s="431">
        <f>(3.14/4)*(Trees[[#This Row],[Diam]]/100)^2</f>
        <v>0</v>
      </c>
      <c r="AC1266" s="164">
        <f>Trees[[#This Row],[Volumen]]</f>
        <v>0</v>
      </c>
      <c r="AD1266" s="165" t="str">
        <f t="shared" si="62"/>
        <v>D</v>
      </c>
      <c r="AE1266" s="166">
        <f>Industrias!S1269</f>
        <v>0</v>
      </c>
      <c r="AF1266" s="167" cm="1">
        <f t="array" ref="AF1266">NoteEcolo(U1266)</f>
        <v>0</v>
      </c>
      <c r="AG1266" s="167">
        <f>PI()*(Trees[[#This Row],[Diam]]/2)^2</f>
        <v>0</v>
      </c>
      <c r="AH1266" s="167">
        <f>IF(ISNA(IF(VLOOKUP(Trees[[#This Row],[Arbol]],Equipos!C:F, 2, FALSE)="Cortar",1,0)),0, IF(VLOOKUP(Trees[[#This Row],[Arbol]],Equipos!C:F, 2, FALSE)="Cortar",1,0))</f>
        <v>0</v>
      </c>
      <c r="AI1266" s="167">
        <f t="array" aca="1" ref="AI1266" ca="1">SUM(1*(NumCoupes=B1266))</f>
        <v>2</v>
      </c>
    </row>
    <row r="1267" spans="1:35">
      <c r="A1267" s="451"/>
      <c r="B1267" s="464"/>
      <c r="C1267" s="465"/>
      <c r="D1267" s="466"/>
      <c r="E1267" s="467"/>
      <c r="F1267" s="468"/>
      <c r="G1267" s="454"/>
      <c r="H1267" s="464"/>
      <c r="I1267" s="465"/>
      <c r="J1267" s="469"/>
      <c r="K1267" s="469"/>
      <c r="L1267" s="464"/>
      <c r="M1267" s="464"/>
      <c r="N1267" s="464"/>
      <c r="O1267" s="465"/>
      <c r="P1267" s="470"/>
      <c r="Q1267" s="154"/>
      <c r="R1267" s="154"/>
      <c r="S1267" s="154"/>
      <c r="T1267" s="158"/>
      <c r="U1267" s="159"/>
      <c r="V1267" s="161"/>
      <c r="W1267" s="161"/>
      <c r="X1267" s="161"/>
      <c r="Y1267" s="161"/>
      <c r="Z1267" s="162">
        <f t="shared" si="60"/>
        <v>0</v>
      </c>
      <c r="AA1267" s="163">
        <f t="shared" si="61"/>
        <v>0</v>
      </c>
      <c r="AB1267" s="431">
        <f>(3.14/4)*(Trees[[#This Row],[Diam]]/100)^2</f>
        <v>0</v>
      </c>
      <c r="AC1267" s="164">
        <f>Trees[[#This Row],[Volumen]]</f>
        <v>0</v>
      </c>
      <c r="AD1267" s="165" t="str">
        <f t="shared" si="62"/>
        <v>D</v>
      </c>
      <c r="AE1267" s="166">
        <f>Industrias!S1270</f>
        <v>0</v>
      </c>
      <c r="AF1267" s="167" cm="1">
        <f t="array" ref="AF1267">NoteEcolo(U1267)</f>
        <v>0</v>
      </c>
      <c r="AG1267" s="167">
        <f>PI()*(Trees[[#This Row],[Diam]]/2)^2</f>
        <v>0</v>
      </c>
      <c r="AH1267" s="167">
        <f>IF(ISNA(IF(VLOOKUP(Trees[[#This Row],[Arbol]],Equipos!C:F, 2, FALSE)="Cortar",1,0)),0, IF(VLOOKUP(Trees[[#This Row],[Arbol]],Equipos!C:F, 2, FALSE)="Cortar",1,0))</f>
        <v>0</v>
      </c>
      <c r="AI1267" s="167">
        <f t="array" aca="1" ref="AI1267" ca="1">SUM(1*(NumCoupes=B1267))</f>
        <v>2</v>
      </c>
    </row>
    <row r="1268" spans="1:35">
      <c r="A1268" s="451"/>
      <c r="B1268" s="464"/>
      <c r="C1268" s="465"/>
      <c r="D1268" s="466"/>
      <c r="E1268" s="467"/>
      <c r="F1268" s="468"/>
      <c r="G1268" s="454"/>
      <c r="H1268" s="464"/>
      <c r="I1268" s="465"/>
      <c r="J1268" s="469"/>
      <c r="K1268" s="469"/>
      <c r="L1268" s="464"/>
      <c r="M1268" s="464"/>
      <c r="N1268" s="464"/>
      <c r="O1268" s="465"/>
      <c r="P1268" s="470"/>
      <c r="Q1268" s="154"/>
      <c r="R1268" s="154"/>
      <c r="S1268" s="154"/>
      <c r="T1268" s="158"/>
      <c r="U1268" s="159"/>
      <c r="V1268" s="161"/>
      <c r="W1268" s="161"/>
      <c r="X1268" s="161"/>
      <c r="Y1268" s="161"/>
      <c r="Z1268" s="162">
        <f t="shared" si="60"/>
        <v>0</v>
      </c>
      <c r="AA1268" s="163">
        <f t="shared" si="61"/>
        <v>0</v>
      </c>
      <c r="AB1268" s="431">
        <f>(3.14/4)*(Trees[[#This Row],[Diam]]/100)^2</f>
        <v>0</v>
      </c>
      <c r="AC1268" s="164">
        <f>Trees[[#This Row],[Volumen]]</f>
        <v>0</v>
      </c>
      <c r="AD1268" s="165" t="str">
        <f t="shared" si="62"/>
        <v>D</v>
      </c>
      <c r="AE1268" s="166">
        <f>Industrias!S1271</f>
        <v>0</v>
      </c>
      <c r="AF1268" s="167" cm="1">
        <f t="array" ref="AF1268">NoteEcolo(U1268)</f>
        <v>0</v>
      </c>
      <c r="AG1268" s="167">
        <f>PI()*(Trees[[#This Row],[Diam]]/2)^2</f>
        <v>0</v>
      </c>
      <c r="AH1268" s="167">
        <f>IF(ISNA(IF(VLOOKUP(Trees[[#This Row],[Arbol]],Equipos!C:F, 2, FALSE)="Cortar",1,0)),0, IF(VLOOKUP(Trees[[#This Row],[Arbol]],Equipos!C:F, 2, FALSE)="Cortar",1,0))</f>
        <v>0</v>
      </c>
      <c r="AI1268" s="167">
        <f t="array" aca="1" ref="AI1268" ca="1">SUM(1*(NumCoupes=B1268))</f>
        <v>2</v>
      </c>
    </row>
    <row r="1269" spans="1:35">
      <c r="A1269" s="451"/>
      <c r="B1269" s="464"/>
      <c r="C1269" s="465"/>
      <c r="D1269" s="466"/>
      <c r="E1269" s="467"/>
      <c r="F1269" s="468"/>
      <c r="G1269" s="454"/>
      <c r="H1269" s="464"/>
      <c r="I1269" s="465"/>
      <c r="J1269" s="469"/>
      <c r="K1269" s="469"/>
      <c r="L1269" s="464"/>
      <c r="M1269" s="464"/>
      <c r="N1269" s="464"/>
      <c r="O1269" s="465"/>
      <c r="P1269" s="470"/>
      <c r="Q1269" s="154"/>
      <c r="R1269" s="154"/>
      <c r="S1269" s="154"/>
      <c r="T1269" s="158"/>
      <c r="U1269" s="159"/>
      <c r="V1269" s="161"/>
      <c r="W1269" s="161"/>
      <c r="X1269" s="161"/>
      <c r="Y1269" s="161"/>
      <c r="Z1269" s="162">
        <f t="shared" si="60"/>
        <v>0</v>
      </c>
      <c r="AA1269" s="163">
        <f t="shared" si="61"/>
        <v>0</v>
      </c>
      <c r="AB1269" s="431">
        <f>(3.14/4)*(Trees[[#This Row],[Diam]]/100)^2</f>
        <v>0</v>
      </c>
      <c r="AC1269" s="164">
        <f>Trees[[#This Row],[Volumen]]</f>
        <v>0</v>
      </c>
      <c r="AD1269" s="165" t="str">
        <f t="shared" si="62"/>
        <v>D</v>
      </c>
      <c r="AE1269" s="166">
        <f>Industrias!S1272</f>
        <v>0</v>
      </c>
      <c r="AF1269" s="167" cm="1">
        <f t="array" ref="AF1269">NoteEcolo(U1269)</f>
        <v>0</v>
      </c>
      <c r="AG1269" s="167">
        <f>PI()*(Trees[[#This Row],[Diam]]/2)^2</f>
        <v>0</v>
      </c>
      <c r="AH1269" s="167">
        <f>IF(ISNA(IF(VLOOKUP(Trees[[#This Row],[Arbol]],Equipos!C:F, 2, FALSE)="Cortar",1,0)),0, IF(VLOOKUP(Trees[[#This Row],[Arbol]],Equipos!C:F, 2, FALSE)="Cortar",1,0))</f>
        <v>0</v>
      </c>
      <c r="AI1269" s="167">
        <f t="array" aca="1" ref="AI1269" ca="1">SUM(1*(NumCoupes=B1269))</f>
        <v>2</v>
      </c>
    </row>
    <row r="1270" spans="1:35">
      <c r="A1270" s="451"/>
      <c r="B1270" s="464"/>
      <c r="C1270" s="465"/>
      <c r="D1270" s="466"/>
      <c r="E1270" s="467"/>
      <c r="F1270" s="468"/>
      <c r="G1270" s="454"/>
      <c r="H1270" s="464"/>
      <c r="I1270" s="465"/>
      <c r="J1270" s="469"/>
      <c r="K1270" s="469"/>
      <c r="L1270" s="464"/>
      <c r="M1270" s="464"/>
      <c r="N1270" s="464"/>
      <c r="O1270" s="465"/>
      <c r="P1270" s="470"/>
      <c r="Q1270" s="154"/>
      <c r="R1270" s="154"/>
      <c r="S1270" s="154"/>
      <c r="T1270" s="158"/>
      <c r="U1270" s="159"/>
      <c r="V1270" s="161"/>
      <c r="W1270" s="161"/>
      <c r="X1270" s="161"/>
      <c r="Y1270" s="161"/>
      <c r="Z1270" s="162">
        <f t="shared" si="60"/>
        <v>0</v>
      </c>
      <c r="AA1270" s="163">
        <f t="shared" si="61"/>
        <v>0</v>
      </c>
      <c r="AB1270" s="431">
        <f>(3.14/4)*(Trees[[#This Row],[Diam]]/100)^2</f>
        <v>0</v>
      </c>
      <c r="AC1270" s="164">
        <f>Trees[[#This Row],[Volumen]]</f>
        <v>0</v>
      </c>
      <c r="AD1270" s="165" t="str">
        <f t="shared" si="62"/>
        <v>D</v>
      </c>
      <c r="AE1270" s="166">
        <f>Industrias!S1273</f>
        <v>0</v>
      </c>
      <c r="AF1270" s="167" cm="1">
        <f t="array" ref="AF1270">NoteEcolo(U1270)</f>
        <v>0</v>
      </c>
      <c r="AG1270" s="167">
        <f>PI()*(Trees[[#This Row],[Diam]]/2)^2</f>
        <v>0</v>
      </c>
      <c r="AH1270" s="167">
        <f>IF(ISNA(IF(VLOOKUP(Trees[[#This Row],[Arbol]],Equipos!C:F, 2, FALSE)="Cortar",1,0)),0, IF(VLOOKUP(Trees[[#This Row],[Arbol]],Equipos!C:F, 2, FALSE)="Cortar",1,0))</f>
        <v>0</v>
      </c>
      <c r="AI1270" s="167">
        <f t="array" aca="1" ref="AI1270" ca="1">SUM(1*(NumCoupes=B1270))</f>
        <v>2</v>
      </c>
    </row>
    <row r="1271" spans="1:35">
      <c r="A1271" s="451"/>
      <c r="B1271" s="464"/>
      <c r="C1271" s="465"/>
      <c r="D1271" s="466"/>
      <c r="E1271" s="467"/>
      <c r="F1271" s="468"/>
      <c r="G1271" s="454"/>
      <c r="H1271" s="464"/>
      <c r="I1271" s="465"/>
      <c r="J1271" s="469"/>
      <c r="K1271" s="469"/>
      <c r="L1271" s="464"/>
      <c r="M1271" s="464"/>
      <c r="N1271" s="464"/>
      <c r="O1271" s="465"/>
      <c r="P1271" s="470"/>
      <c r="Q1271" s="154"/>
      <c r="R1271" s="154"/>
      <c r="S1271" s="154"/>
      <c r="T1271" s="158"/>
      <c r="U1271" s="159"/>
      <c r="V1271" s="161"/>
      <c r="W1271" s="161"/>
      <c r="X1271" s="161"/>
      <c r="Y1271" s="161"/>
      <c r="Z1271" s="162">
        <f t="shared" si="60"/>
        <v>0</v>
      </c>
      <c r="AA1271" s="163">
        <f t="shared" si="61"/>
        <v>0</v>
      </c>
      <c r="AB1271" s="431">
        <f>(3.14/4)*(Trees[[#This Row],[Diam]]/100)^2</f>
        <v>0</v>
      </c>
      <c r="AC1271" s="164">
        <f>Trees[[#This Row],[Volumen]]</f>
        <v>0</v>
      </c>
      <c r="AD1271" s="165" t="str">
        <f t="shared" si="62"/>
        <v>D</v>
      </c>
      <c r="AE1271" s="166">
        <f>Industrias!S1274</f>
        <v>0</v>
      </c>
      <c r="AF1271" s="167" cm="1">
        <f t="array" ref="AF1271">NoteEcolo(U1271)</f>
        <v>0</v>
      </c>
      <c r="AG1271" s="167">
        <f>PI()*(Trees[[#This Row],[Diam]]/2)^2</f>
        <v>0</v>
      </c>
      <c r="AH1271" s="167">
        <f>IF(ISNA(IF(VLOOKUP(Trees[[#This Row],[Arbol]],Equipos!C:F, 2, FALSE)="Cortar",1,0)),0, IF(VLOOKUP(Trees[[#This Row],[Arbol]],Equipos!C:F, 2, FALSE)="Cortar",1,0))</f>
        <v>0</v>
      </c>
      <c r="AI1271" s="167">
        <f t="array" aca="1" ref="AI1271" ca="1">SUM(1*(NumCoupes=B1271))</f>
        <v>2</v>
      </c>
    </row>
    <row r="1272" spans="1:35">
      <c r="A1272" s="451"/>
      <c r="B1272" s="464"/>
      <c r="C1272" s="465"/>
      <c r="D1272" s="466"/>
      <c r="E1272" s="467"/>
      <c r="F1272" s="468"/>
      <c r="G1272" s="454"/>
      <c r="H1272" s="464"/>
      <c r="I1272" s="465"/>
      <c r="J1272" s="469"/>
      <c r="K1272" s="469"/>
      <c r="L1272" s="464"/>
      <c r="M1272" s="464"/>
      <c r="N1272" s="464"/>
      <c r="O1272" s="465"/>
      <c r="P1272" s="470"/>
      <c r="Q1272" s="154"/>
      <c r="R1272" s="154"/>
      <c r="S1272" s="154"/>
      <c r="T1272" s="158"/>
      <c r="U1272" s="159"/>
      <c r="V1272" s="161"/>
      <c r="W1272" s="161"/>
      <c r="X1272" s="161"/>
      <c r="Y1272" s="161"/>
      <c r="Z1272" s="162">
        <f t="shared" si="60"/>
        <v>0</v>
      </c>
      <c r="AA1272" s="163">
        <f t="shared" si="61"/>
        <v>0</v>
      </c>
      <c r="AB1272" s="431">
        <f>(3.14/4)*(Trees[[#This Row],[Diam]]/100)^2</f>
        <v>0</v>
      </c>
      <c r="AC1272" s="164">
        <f>Trees[[#This Row],[Volumen]]</f>
        <v>0</v>
      </c>
      <c r="AD1272" s="165" t="str">
        <f t="shared" si="62"/>
        <v>D</v>
      </c>
      <c r="AE1272" s="166">
        <f>Industrias!S1275</f>
        <v>0</v>
      </c>
      <c r="AF1272" s="167" cm="1">
        <f t="array" ref="AF1272">NoteEcolo(U1272)</f>
        <v>0</v>
      </c>
      <c r="AG1272" s="167">
        <f>PI()*(Trees[[#This Row],[Diam]]/2)^2</f>
        <v>0</v>
      </c>
      <c r="AH1272" s="167">
        <f>IF(ISNA(IF(VLOOKUP(Trees[[#This Row],[Arbol]],Equipos!C:F, 2, FALSE)="Cortar",1,0)),0, IF(VLOOKUP(Trees[[#This Row],[Arbol]],Equipos!C:F, 2, FALSE)="Cortar",1,0))</f>
        <v>0</v>
      </c>
      <c r="AI1272" s="167">
        <f t="array" aca="1" ref="AI1272" ca="1">SUM(1*(NumCoupes=B1272))</f>
        <v>2</v>
      </c>
    </row>
    <row r="1273" spans="1:35">
      <c r="A1273" s="451"/>
      <c r="B1273" s="464"/>
      <c r="C1273" s="465"/>
      <c r="D1273" s="466"/>
      <c r="E1273" s="467"/>
      <c r="F1273" s="468"/>
      <c r="G1273" s="454"/>
      <c r="H1273" s="464"/>
      <c r="I1273" s="465"/>
      <c r="J1273" s="469"/>
      <c r="K1273" s="469"/>
      <c r="L1273" s="464"/>
      <c r="M1273" s="464"/>
      <c r="N1273" s="464"/>
      <c r="O1273" s="465"/>
      <c r="P1273" s="470"/>
      <c r="Q1273" s="154"/>
      <c r="R1273" s="154"/>
      <c r="S1273" s="154"/>
      <c r="T1273" s="158"/>
      <c r="U1273" s="159"/>
      <c r="V1273" s="161"/>
      <c r="W1273" s="161"/>
      <c r="X1273" s="161"/>
      <c r="Y1273" s="161"/>
      <c r="Z1273" s="162">
        <f t="shared" si="60"/>
        <v>0</v>
      </c>
      <c r="AA1273" s="163">
        <f t="shared" si="61"/>
        <v>0</v>
      </c>
      <c r="AB1273" s="431">
        <f>(3.14/4)*(Trees[[#This Row],[Diam]]/100)^2</f>
        <v>0</v>
      </c>
      <c r="AC1273" s="164">
        <f>Trees[[#This Row],[Volumen]]</f>
        <v>0</v>
      </c>
      <c r="AD1273" s="165" t="str">
        <f t="shared" si="62"/>
        <v>D</v>
      </c>
      <c r="AE1273" s="166">
        <f>Industrias!S1276</f>
        <v>0</v>
      </c>
      <c r="AF1273" s="167" cm="1">
        <f t="array" ref="AF1273">NoteEcolo(U1273)</f>
        <v>0</v>
      </c>
      <c r="AG1273" s="167">
        <f>PI()*(Trees[[#This Row],[Diam]]/2)^2</f>
        <v>0</v>
      </c>
      <c r="AH1273" s="167">
        <f>IF(ISNA(IF(VLOOKUP(Trees[[#This Row],[Arbol]],Equipos!C:F, 2, FALSE)="Cortar",1,0)),0, IF(VLOOKUP(Trees[[#This Row],[Arbol]],Equipos!C:F, 2, FALSE)="Cortar",1,0))</f>
        <v>0</v>
      </c>
      <c r="AI1273" s="167">
        <f t="array" aca="1" ref="AI1273" ca="1">SUM(1*(NumCoupes=B1273))</f>
        <v>2</v>
      </c>
    </row>
    <row r="1274" spans="1:35">
      <c r="A1274" s="451"/>
      <c r="B1274" s="464"/>
      <c r="C1274" s="465"/>
      <c r="D1274" s="466"/>
      <c r="E1274" s="467"/>
      <c r="F1274" s="468"/>
      <c r="G1274" s="454"/>
      <c r="H1274" s="464"/>
      <c r="I1274" s="465"/>
      <c r="J1274" s="469"/>
      <c r="K1274" s="469"/>
      <c r="L1274" s="464"/>
      <c r="M1274" s="464"/>
      <c r="N1274" s="464"/>
      <c r="O1274" s="465"/>
      <c r="P1274" s="470"/>
      <c r="Q1274" s="154"/>
      <c r="R1274" s="154"/>
      <c r="S1274" s="154"/>
      <c r="T1274" s="158"/>
      <c r="U1274" s="159"/>
      <c r="V1274" s="161"/>
      <c r="W1274" s="161"/>
      <c r="X1274" s="161"/>
      <c r="Y1274" s="161"/>
      <c r="Z1274" s="162">
        <f t="shared" si="60"/>
        <v>0</v>
      </c>
      <c r="AA1274" s="163">
        <f t="shared" si="61"/>
        <v>0</v>
      </c>
      <c r="AB1274" s="431">
        <f>(3.14/4)*(Trees[[#This Row],[Diam]]/100)^2</f>
        <v>0</v>
      </c>
      <c r="AC1274" s="164">
        <f>Trees[[#This Row],[Volumen]]</f>
        <v>0</v>
      </c>
      <c r="AD1274" s="165" t="str">
        <f t="shared" si="62"/>
        <v>D</v>
      </c>
      <c r="AE1274" s="166">
        <f>Industrias!S1277</f>
        <v>0</v>
      </c>
      <c r="AF1274" s="167" cm="1">
        <f t="array" ref="AF1274">NoteEcolo(U1274)</f>
        <v>0</v>
      </c>
      <c r="AG1274" s="167">
        <f>PI()*(Trees[[#This Row],[Diam]]/2)^2</f>
        <v>0</v>
      </c>
      <c r="AH1274" s="167">
        <f>IF(ISNA(IF(VLOOKUP(Trees[[#This Row],[Arbol]],Equipos!C:F, 2, FALSE)="Cortar",1,0)),0, IF(VLOOKUP(Trees[[#This Row],[Arbol]],Equipos!C:F, 2, FALSE)="Cortar",1,0))</f>
        <v>0</v>
      </c>
      <c r="AI1274" s="167">
        <f t="array" aca="1" ref="AI1274" ca="1">SUM(1*(NumCoupes=B1274))</f>
        <v>2</v>
      </c>
    </row>
    <row r="1275" spans="1:35">
      <c r="A1275" s="451"/>
      <c r="B1275" s="464"/>
      <c r="C1275" s="465"/>
      <c r="D1275" s="466"/>
      <c r="E1275" s="467"/>
      <c r="F1275" s="468"/>
      <c r="G1275" s="454"/>
      <c r="H1275" s="464"/>
      <c r="I1275" s="465"/>
      <c r="J1275" s="469"/>
      <c r="K1275" s="469"/>
      <c r="L1275" s="464"/>
      <c r="M1275" s="464"/>
      <c r="N1275" s="464"/>
      <c r="O1275" s="465"/>
      <c r="P1275" s="470"/>
      <c r="Q1275" s="154"/>
      <c r="R1275" s="154"/>
      <c r="S1275" s="154"/>
      <c r="T1275" s="158"/>
      <c r="U1275" s="159"/>
      <c r="V1275" s="161"/>
      <c r="W1275" s="161"/>
      <c r="X1275" s="161"/>
      <c r="Y1275" s="161"/>
      <c r="Z1275" s="162">
        <f t="shared" si="60"/>
        <v>0</v>
      </c>
      <c r="AA1275" s="163">
        <f t="shared" si="61"/>
        <v>0</v>
      </c>
      <c r="AB1275" s="431">
        <f>(3.14/4)*(Trees[[#This Row],[Diam]]/100)^2</f>
        <v>0</v>
      </c>
      <c r="AC1275" s="164">
        <f>Trees[[#This Row],[Volumen]]</f>
        <v>0</v>
      </c>
      <c r="AD1275" s="165" t="str">
        <f t="shared" si="62"/>
        <v>D</v>
      </c>
      <c r="AE1275" s="166">
        <f>Industrias!S1278</f>
        <v>0</v>
      </c>
      <c r="AF1275" s="167" cm="1">
        <f t="array" ref="AF1275">NoteEcolo(U1275)</f>
        <v>0</v>
      </c>
      <c r="AG1275" s="167">
        <f>PI()*(Trees[[#This Row],[Diam]]/2)^2</f>
        <v>0</v>
      </c>
      <c r="AH1275" s="167">
        <f>IF(ISNA(IF(VLOOKUP(Trees[[#This Row],[Arbol]],Equipos!C:F, 2, FALSE)="Cortar",1,0)),0, IF(VLOOKUP(Trees[[#This Row],[Arbol]],Equipos!C:F, 2, FALSE)="Cortar",1,0))</f>
        <v>0</v>
      </c>
      <c r="AI1275" s="167">
        <f t="array" aca="1" ref="AI1275" ca="1">SUM(1*(NumCoupes=B1275))</f>
        <v>2</v>
      </c>
    </row>
    <row r="1276" spans="1:35">
      <c r="A1276" s="451"/>
      <c r="B1276" s="464"/>
      <c r="C1276" s="465"/>
      <c r="D1276" s="466"/>
      <c r="E1276" s="467"/>
      <c r="F1276" s="468"/>
      <c r="G1276" s="454"/>
      <c r="H1276" s="464"/>
      <c r="I1276" s="465"/>
      <c r="J1276" s="469"/>
      <c r="K1276" s="469"/>
      <c r="L1276" s="464"/>
      <c r="M1276" s="464"/>
      <c r="N1276" s="464"/>
      <c r="O1276" s="465"/>
      <c r="P1276" s="470"/>
      <c r="Q1276" s="154"/>
      <c r="R1276" s="154"/>
      <c r="S1276" s="154"/>
      <c r="T1276" s="158"/>
      <c r="U1276" s="159"/>
      <c r="V1276" s="161"/>
      <c r="W1276" s="161"/>
      <c r="X1276" s="161"/>
      <c r="Y1276" s="161"/>
      <c r="Z1276" s="162">
        <f t="shared" si="60"/>
        <v>0</v>
      </c>
      <c r="AA1276" s="163">
        <f t="shared" si="61"/>
        <v>0</v>
      </c>
      <c r="AB1276" s="431">
        <f>(3.14/4)*(Trees[[#This Row],[Diam]]/100)^2</f>
        <v>0</v>
      </c>
      <c r="AC1276" s="164">
        <f>Trees[[#This Row],[Volumen]]</f>
        <v>0</v>
      </c>
      <c r="AD1276" s="165" t="str">
        <f t="shared" si="62"/>
        <v>D</v>
      </c>
      <c r="AE1276" s="166">
        <f>Industrias!S1279</f>
        <v>0</v>
      </c>
      <c r="AF1276" s="167" cm="1">
        <f t="array" ref="AF1276">NoteEcolo(U1276)</f>
        <v>0</v>
      </c>
      <c r="AG1276" s="167">
        <f>PI()*(Trees[[#This Row],[Diam]]/2)^2</f>
        <v>0</v>
      </c>
      <c r="AH1276" s="167">
        <f>IF(ISNA(IF(VLOOKUP(Trees[[#This Row],[Arbol]],Equipos!C:F, 2, FALSE)="Cortar",1,0)),0, IF(VLOOKUP(Trees[[#This Row],[Arbol]],Equipos!C:F, 2, FALSE)="Cortar",1,0))</f>
        <v>0</v>
      </c>
      <c r="AI1276" s="167">
        <f t="array" aca="1" ref="AI1276" ca="1">SUM(1*(NumCoupes=B1276))</f>
        <v>2</v>
      </c>
    </row>
    <row r="1277" spans="1:35">
      <c r="A1277" s="451"/>
      <c r="B1277" s="464"/>
      <c r="C1277" s="465"/>
      <c r="D1277" s="466"/>
      <c r="E1277" s="467"/>
      <c r="F1277" s="468"/>
      <c r="G1277" s="454"/>
      <c r="H1277" s="464"/>
      <c r="I1277" s="465"/>
      <c r="J1277" s="469"/>
      <c r="K1277" s="469"/>
      <c r="L1277" s="464"/>
      <c r="M1277" s="464"/>
      <c r="N1277" s="464"/>
      <c r="O1277" s="465"/>
      <c r="P1277" s="470"/>
      <c r="Q1277" s="154"/>
      <c r="R1277" s="154"/>
      <c r="S1277" s="154"/>
      <c r="T1277" s="158"/>
      <c r="U1277" s="159"/>
      <c r="V1277" s="161"/>
      <c r="W1277" s="161"/>
      <c r="X1277" s="161"/>
      <c r="Y1277" s="161"/>
      <c r="Z1277" s="162">
        <f t="shared" si="60"/>
        <v>0</v>
      </c>
      <c r="AA1277" s="163">
        <f t="shared" si="61"/>
        <v>0</v>
      </c>
      <c r="AB1277" s="431">
        <f>(3.14/4)*(Trees[[#This Row],[Diam]]/100)^2</f>
        <v>0</v>
      </c>
      <c r="AC1277" s="164">
        <f>Trees[[#This Row],[Volumen]]</f>
        <v>0</v>
      </c>
      <c r="AD1277" s="165" t="str">
        <f t="shared" si="62"/>
        <v>D</v>
      </c>
      <c r="AE1277" s="166">
        <f>Industrias!S1280</f>
        <v>0</v>
      </c>
      <c r="AF1277" s="167" cm="1">
        <f t="array" ref="AF1277">NoteEcolo(U1277)</f>
        <v>0</v>
      </c>
      <c r="AG1277" s="167">
        <f>PI()*(Trees[[#This Row],[Diam]]/2)^2</f>
        <v>0</v>
      </c>
      <c r="AH1277" s="167">
        <f>IF(ISNA(IF(VLOOKUP(Trees[[#This Row],[Arbol]],Equipos!C:F, 2, FALSE)="Cortar",1,0)),0, IF(VLOOKUP(Trees[[#This Row],[Arbol]],Equipos!C:F, 2, FALSE)="Cortar",1,0))</f>
        <v>0</v>
      </c>
      <c r="AI1277" s="167">
        <f t="array" aca="1" ref="AI1277" ca="1">SUM(1*(NumCoupes=B1277))</f>
        <v>2</v>
      </c>
    </row>
    <row r="1278" spans="1:35">
      <c r="A1278" s="451"/>
      <c r="B1278" s="464"/>
      <c r="C1278" s="465"/>
      <c r="D1278" s="466"/>
      <c r="E1278" s="467"/>
      <c r="F1278" s="468"/>
      <c r="G1278" s="454"/>
      <c r="H1278" s="464"/>
      <c r="I1278" s="465"/>
      <c r="J1278" s="469"/>
      <c r="K1278" s="469"/>
      <c r="L1278" s="464"/>
      <c r="M1278" s="464"/>
      <c r="N1278" s="464"/>
      <c r="O1278" s="465"/>
      <c r="P1278" s="470"/>
      <c r="Q1278" s="154"/>
      <c r="R1278" s="154"/>
      <c r="S1278" s="154"/>
      <c r="T1278" s="158"/>
      <c r="U1278" s="159"/>
      <c r="V1278" s="161"/>
      <c r="W1278" s="161"/>
      <c r="X1278" s="161"/>
      <c r="Y1278" s="161"/>
      <c r="Z1278" s="162">
        <f t="shared" si="60"/>
        <v>0</v>
      </c>
      <c r="AA1278" s="163">
        <f t="shared" si="61"/>
        <v>0</v>
      </c>
      <c r="AB1278" s="431">
        <f>(3.14/4)*(Trees[[#This Row],[Diam]]/100)^2</f>
        <v>0</v>
      </c>
      <c r="AC1278" s="164">
        <f>Trees[[#This Row],[Volumen]]</f>
        <v>0</v>
      </c>
      <c r="AD1278" s="165" t="str">
        <f t="shared" si="62"/>
        <v>D</v>
      </c>
      <c r="AE1278" s="166">
        <f>Industrias!S1281</f>
        <v>0</v>
      </c>
      <c r="AF1278" s="167" cm="1">
        <f t="array" ref="AF1278">NoteEcolo(U1278)</f>
        <v>0</v>
      </c>
      <c r="AG1278" s="167">
        <f>PI()*(Trees[[#This Row],[Diam]]/2)^2</f>
        <v>0</v>
      </c>
      <c r="AH1278" s="167">
        <f>IF(ISNA(IF(VLOOKUP(Trees[[#This Row],[Arbol]],Equipos!C:F, 2, FALSE)="Cortar",1,0)),0, IF(VLOOKUP(Trees[[#This Row],[Arbol]],Equipos!C:F, 2, FALSE)="Cortar",1,0))</f>
        <v>0</v>
      </c>
      <c r="AI1278" s="167">
        <f t="array" aca="1" ref="AI1278" ca="1">SUM(1*(NumCoupes=B1278))</f>
        <v>2</v>
      </c>
    </row>
    <row r="1279" spans="1:35">
      <c r="A1279" s="451"/>
      <c r="B1279" s="464"/>
      <c r="C1279" s="465"/>
      <c r="D1279" s="466"/>
      <c r="E1279" s="467"/>
      <c r="F1279" s="468"/>
      <c r="G1279" s="454"/>
      <c r="H1279" s="464"/>
      <c r="I1279" s="465"/>
      <c r="J1279" s="469"/>
      <c r="K1279" s="469"/>
      <c r="L1279" s="464"/>
      <c r="M1279" s="464"/>
      <c r="N1279" s="464"/>
      <c r="O1279" s="465"/>
      <c r="P1279" s="470"/>
      <c r="Q1279" s="154"/>
      <c r="R1279" s="154"/>
      <c r="S1279" s="154"/>
      <c r="T1279" s="158"/>
      <c r="U1279" s="159"/>
      <c r="V1279" s="161"/>
      <c r="W1279" s="161"/>
      <c r="X1279" s="161"/>
      <c r="Y1279" s="161"/>
      <c r="Z1279" s="162">
        <f t="shared" si="60"/>
        <v>0</v>
      </c>
      <c r="AA1279" s="163">
        <f t="shared" si="61"/>
        <v>0</v>
      </c>
      <c r="AB1279" s="431">
        <f>(3.14/4)*(Trees[[#This Row],[Diam]]/100)^2</f>
        <v>0</v>
      </c>
      <c r="AC1279" s="164">
        <f>Trees[[#This Row],[Volumen]]</f>
        <v>0</v>
      </c>
      <c r="AD1279" s="165" t="str">
        <f t="shared" si="62"/>
        <v>D</v>
      </c>
      <c r="AE1279" s="166">
        <f>Industrias!S1282</f>
        <v>0</v>
      </c>
      <c r="AF1279" s="167" cm="1">
        <f t="array" ref="AF1279">NoteEcolo(U1279)</f>
        <v>0</v>
      </c>
      <c r="AG1279" s="167">
        <f>PI()*(Trees[[#This Row],[Diam]]/2)^2</f>
        <v>0</v>
      </c>
      <c r="AH1279" s="167">
        <f>IF(ISNA(IF(VLOOKUP(Trees[[#This Row],[Arbol]],Equipos!C:F, 2, FALSE)="Cortar",1,0)),0, IF(VLOOKUP(Trees[[#This Row],[Arbol]],Equipos!C:F, 2, FALSE)="Cortar",1,0))</f>
        <v>0</v>
      </c>
      <c r="AI1279" s="167">
        <f t="array" aca="1" ref="AI1279" ca="1">SUM(1*(NumCoupes=B1279))</f>
        <v>2</v>
      </c>
    </row>
    <row r="1280" spans="1:35">
      <c r="A1280" s="451"/>
      <c r="B1280" s="464"/>
      <c r="C1280" s="465"/>
      <c r="D1280" s="466"/>
      <c r="E1280" s="467"/>
      <c r="F1280" s="468"/>
      <c r="G1280" s="454"/>
      <c r="H1280" s="464"/>
      <c r="I1280" s="465"/>
      <c r="J1280" s="469"/>
      <c r="K1280" s="469"/>
      <c r="L1280" s="464"/>
      <c r="M1280" s="464"/>
      <c r="N1280" s="464"/>
      <c r="O1280" s="465"/>
      <c r="P1280" s="470"/>
      <c r="Q1280" s="154"/>
      <c r="R1280" s="154"/>
      <c r="S1280" s="154"/>
      <c r="T1280" s="158"/>
      <c r="U1280" s="159"/>
      <c r="V1280" s="161"/>
      <c r="W1280" s="161"/>
      <c r="X1280" s="161"/>
      <c r="Y1280" s="161"/>
      <c r="Z1280" s="162">
        <f t="shared" si="60"/>
        <v>0</v>
      </c>
      <c r="AA1280" s="163">
        <f t="shared" si="61"/>
        <v>0</v>
      </c>
      <c r="AB1280" s="431">
        <f>(3.14/4)*(Trees[[#This Row],[Diam]]/100)^2</f>
        <v>0</v>
      </c>
      <c r="AC1280" s="164">
        <f>Trees[[#This Row],[Volumen]]</f>
        <v>0</v>
      </c>
      <c r="AD1280" s="165" t="str">
        <f t="shared" si="62"/>
        <v>D</v>
      </c>
      <c r="AE1280" s="166">
        <f>Industrias!S1283</f>
        <v>0</v>
      </c>
      <c r="AF1280" s="167" cm="1">
        <f t="array" ref="AF1280">NoteEcolo(U1280)</f>
        <v>0</v>
      </c>
      <c r="AG1280" s="167">
        <f>PI()*(Trees[[#This Row],[Diam]]/2)^2</f>
        <v>0</v>
      </c>
      <c r="AH1280" s="167">
        <f>IF(ISNA(IF(VLOOKUP(Trees[[#This Row],[Arbol]],Equipos!C:F, 2, FALSE)="Cortar",1,0)),0, IF(VLOOKUP(Trees[[#This Row],[Arbol]],Equipos!C:F, 2, FALSE)="Cortar",1,0))</f>
        <v>0</v>
      </c>
      <c r="AI1280" s="167">
        <f t="array" aca="1" ref="AI1280" ca="1">SUM(1*(NumCoupes=B1280))</f>
        <v>2</v>
      </c>
    </row>
    <row r="1281" spans="1:35">
      <c r="A1281" s="451"/>
      <c r="B1281" s="464"/>
      <c r="C1281" s="465"/>
      <c r="D1281" s="466"/>
      <c r="E1281" s="467"/>
      <c r="F1281" s="468"/>
      <c r="G1281" s="454"/>
      <c r="H1281" s="464"/>
      <c r="I1281" s="465"/>
      <c r="J1281" s="469"/>
      <c r="K1281" s="469"/>
      <c r="L1281" s="464"/>
      <c r="M1281" s="464"/>
      <c r="N1281" s="464"/>
      <c r="O1281" s="465"/>
      <c r="P1281" s="470"/>
      <c r="Q1281" s="154"/>
      <c r="R1281" s="154"/>
      <c r="S1281" s="154"/>
      <c r="T1281" s="158"/>
      <c r="U1281" s="159"/>
      <c r="V1281" s="161"/>
      <c r="W1281" s="161"/>
      <c r="X1281" s="161"/>
      <c r="Y1281" s="161"/>
      <c r="Z1281" s="162">
        <f t="shared" si="60"/>
        <v>0</v>
      </c>
      <c r="AA1281" s="163">
        <f t="shared" si="61"/>
        <v>0</v>
      </c>
      <c r="AB1281" s="431">
        <f>(3.14/4)*(Trees[[#This Row],[Diam]]/100)^2</f>
        <v>0</v>
      </c>
      <c r="AC1281" s="164">
        <f>Trees[[#This Row],[Volumen]]</f>
        <v>0</v>
      </c>
      <c r="AD1281" s="165" t="str">
        <f t="shared" si="62"/>
        <v>D</v>
      </c>
      <c r="AE1281" s="166">
        <f>Industrias!S1284</f>
        <v>0</v>
      </c>
      <c r="AF1281" s="167" cm="1">
        <f t="array" ref="AF1281">NoteEcolo(U1281)</f>
        <v>0</v>
      </c>
      <c r="AG1281" s="167">
        <f>PI()*(Trees[[#This Row],[Diam]]/2)^2</f>
        <v>0</v>
      </c>
      <c r="AH1281" s="167">
        <f>IF(ISNA(IF(VLOOKUP(Trees[[#This Row],[Arbol]],Equipos!C:F, 2, FALSE)="Cortar",1,0)),0, IF(VLOOKUP(Trees[[#This Row],[Arbol]],Equipos!C:F, 2, FALSE)="Cortar",1,0))</f>
        <v>0</v>
      </c>
      <c r="AI1281" s="167">
        <f t="array" aca="1" ref="AI1281" ca="1">SUM(1*(NumCoupes=B1281))</f>
        <v>2</v>
      </c>
    </row>
    <row r="1282" spans="1:35">
      <c r="A1282" s="451"/>
      <c r="B1282" s="464"/>
      <c r="C1282" s="465"/>
      <c r="D1282" s="466"/>
      <c r="E1282" s="467"/>
      <c r="F1282" s="468"/>
      <c r="G1282" s="454"/>
      <c r="H1282" s="464"/>
      <c r="I1282" s="465"/>
      <c r="J1282" s="469"/>
      <c r="K1282" s="469"/>
      <c r="L1282" s="464"/>
      <c r="M1282" s="464"/>
      <c r="N1282" s="464"/>
      <c r="O1282" s="465"/>
      <c r="P1282" s="470"/>
      <c r="Q1282" s="154"/>
      <c r="R1282" s="154"/>
      <c r="S1282" s="154"/>
      <c r="T1282" s="158"/>
      <c r="U1282" s="159"/>
      <c r="V1282" s="161"/>
      <c r="W1282" s="161"/>
      <c r="X1282" s="161"/>
      <c r="Y1282" s="161"/>
      <c r="Z1282" s="162">
        <f t="shared" si="60"/>
        <v>0</v>
      </c>
      <c r="AA1282" s="163">
        <f t="shared" si="61"/>
        <v>0</v>
      </c>
      <c r="AB1282" s="431">
        <f>(3.14/4)*(Trees[[#This Row],[Diam]]/100)^2</f>
        <v>0</v>
      </c>
      <c r="AC1282" s="164">
        <f>Trees[[#This Row],[Volumen]]</f>
        <v>0</v>
      </c>
      <c r="AD1282" s="165" t="str">
        <f t="shared" si="62"/>
        <v>D</v>
      </c>
      <c r="AE1282" s="166">
        <f>Industrias!S1285</f>
        <v>0</v>
      </c>
      <c r="AF1282" s="167" cm="1">
        <f t="array" ref="AF1282">NoteEcolo(U1282)</f>
        <v>0</v>
      </c>
      <c r="AG1282" s="167">
        <f>PI()*(Trees[[#This Row],[Diam]]/2)^2</f>
        <v>0</v>
      </c>
      <c r="AH1282" s="167">
        <f>IF(ISNA(IF(VLOOKUP(Trees[[#This Row],[Arbol]],Equipos!C:F, 2, FALSE)="Cortar",1,0)),0, IF(VLOOKUP(Trees[[#This Row],[Arbol]],Equipos!C:F, 2, FALSE)="Cortar",1,0))</f>
        <v>0</v>
      </c>
      <c r="AI1282" s="167">
        <f t="array" aca="1" ref="AI1282" ca="1">SUM(1*(NumCoupes=B1282))</f>
        <v>2</v>
      </c>
    </row>
    <row r="1283" spans="1:35">
      <c r="A1283" s="451"/>
      <c r="B1283" s="464"/>
      <c r="C1283" s="465"/>
      <c r="D1283" s="466"/>
      <c r="E1283" s="467"/>
      <c r="F1283" s="468"/>
      <c r="G1283" s="454"/>
      <c r="H1283" s="464"/>
      <c r="I1283" s="465"/>
      <c r="J1283" s="469"/>
      <c r="K1283" s="469"/>
      <c r="L1283" s="464"/>
      <c r="M1283" s="464"/>
      <c r="N1283" s="464"/>
      <c r="O1283" s="465"/>
      <c r="P1283" s="470"/>
      <c r="Q1283" s="154"/>
      <c r="R1283" s="154"/>
      <c r="S1283" s="154"/>
      <c r="T1283" s="158"/>
      <c r="U1283" s="159"/>
      <c r="V1283" s="161"/>
      <c r="W1283" s="161"/>
      <c r="X1283" s="161"/>
      <c r="Y1283" s="161"/>
      <c r="Z1283" s="162">
        <f t="shared" si="60"/>
        <v>0</v>
      </c>
      <c r="AA1283" s="163">
        <f t="shared" si="61"/>
        <v>0</v>
      </c>
      <c r="AB1283" s="431">
        <f>(3.14/4)*(Trees[[#This Row],[Diam]]/100)^2</f>
        <v>0</v>
      </c>
      <c r="AC1283" s="164">
        <f>Trees[[#This Row],[Volumen]]</f>
        <v>0</v>
      </c>
      <c r="AD1283" s="165" t="str">
        <f t="shared" si="62"/>
        <v>D</v>
      </c>
      <c r="AE1283" s="166">
        <f>Industrias!S1286</f>
        <v>0</v>
      </c>
      <c r="AF1283" s="167" cm="1">
        <f t="array" ref="AF1283">NoteEcolo(U1283)</f>
        <v>0</v>
      </c>
      <c r="AG1283" s="167">
        <f>PI()*(Trees[[#This Row],[Diam]]/2)^2</f>
        <v>0</v>
      </c>
      <c r="AH1283" s="167">
        <f>IF(ISNA(IF(VLOOKUP(Trees[[#This Row],[Arbol]],Equipos!C:F, 2, FALSE)="Cortar",1,0)),0, IF(VLOOKUP(Trees[[#This Row],[Arbol]],Equipos!C:F, 2, FALSE)="Cortar",1,0))</f>
        <v>0</v>
      </c>
      <c r="AI1283" s="167">
        <f t="array" aca="1" ref="AI1283" ca="1">SUM(1*(NumCoupes=B1283))</f>
        <v>2</v>
      </c>
    </row>
    <row r="1284" spans="1:35">
      <c r="A1284" s="451"/>
      <c r="B1284" s="464"/>
      <c r="C1284" s="465"/>
      <c r="D1284" s="466"/>
      <c r="E1284" s="467"/>
      <c r="F1284" s="468"/>
      <c r="G1284" s="454"/>
      <c r="H1284" s="464"/>
      <c r="I1284" s="465"/>
      <c r="J1284" s="469"/>
      <c r="K1284" s="469"/>
      <c r="L1284" s="464"/>
      <c r="M1284" s="464"/>
      <c r="N1284" s="464"/>
      <c r="O1284" s="465"/>
      <c r="P1284" s="470"/>
      <c r="Q1284" s="154"/>
      <c r="R1284" s="154"/>
      <c r="S1284" s="154"/>
      <c r="T1284" s="158"/>
      <c r="U1284" s="159"/>
      <c r="V1284" s="161"/>
      <c r="W1284" s="161"/>
      <c r="X1284" s="161"/>
      <c r="Y1284" s="161"/>
      <c r="Z1284" s="162">
        <f t="shared" si="60"/>
        <v>0</v>
      </c>
      <c r="AA1284" s="163">
        <f t="shared" si="61"/>
        <v>0</v>
      </c>
      <c r="AB1284" s="431">
        <f>(3.14/4)*(Trees[[#This Row],[Diam]]/100)^2</f>
        <v>0</v>
      </c>
      <c r="AC1284" s="164">
        <f>Trees[[#This Row],[Volumen]]</f>
        <v>0</v>
      </c>
      <c r="AD1284" s="165" t="str">
        <f t="shared" si="62"/>
        <v>D</v>
      </c>
      <c r="AE1284" s="166">
        <f>Industrias!S1287</f>
        <v>0</v>
      </c>
      <c r="AF1284" s="167" cm="1">
        <f t="array" ref="AF1284">NoteEcolo(U1284)</f>
        <v>0</v>
      </c>
      <c r="AG1284" s="167">
        <f>PI()*(Trees[[#This Row],[Diam]]/2)^2</f>
        <v>0</v>
      </c>
      <c r="AH1284" s="167">
        <f>IF(ISNA(IF(VLOOKUP(Trees[[#This Row],[Arbol]],Equipos!C:F, 2, FALSE)="Cortar",1,0)),0, IF(VLOOKUP(Trees[[#This Row],[Arbol]],Equipos!C:F, 2, FALSE)="Cortar",1,0))</f>
        <v>0</v>
      </c>
      <c r="AI1284" s="167">
        <f t="array" aca="1" ref="AI1284" ca="1">SUM(1*(NumCoupes=B1284))</f>
        <v>2</v>
      </c>
    </row>
    <row r="1285" spans="1:35">
      <c r="A1285" s="451"/>
      <c r="B1285" s="464"/>
      <c r="C1285" s="465"/>
      <c r="D1285" s="466"/>
      <c r="E1285" s="467"/>
      <c r="F1285" s="468"/>
      <c r="G1285" s="454"/>
      <c r="H1285" s="464"/>
      <c r="I1285" s="465"/>
      <c r="J1285" s="469"/>
      <c r="K1285" s="469"/>
      <c r="L1285" s="464"/>
      <c r="M1285" s="464"/>
      <c r="N1285" s="464"/>
      <c r="O1285" s="465"/>
      <c r="P1285" s="470"/>
      <c r="Q1285" s="154"/>
      <c r="R1285" s="154"/>
      <c r="S1285" s="154"/>
      <c r="T1285" s="158"/>
      <c r="U1285" s="159"/>
      <c r="V1285" s="161"/>
      <c r="W1285" s="161"/>
      <c r="X1285" s="161"/>
      <c r="Y1285" s="161"/>
      <c r="Z1285" s="162">
        <f t="shared" si="60"/>
        <v>0</v>
      </c>
      <c r="AA1285" s="163">
        <f t="shared" si="61"/>
        <v>0</v>
      </c>
      <c r="AB1285" s="431">
        <f>(3.14/4)*(Trees[[#This Row],[Diam]]/100)^2</f>
        <v>0</v>
      </c>
      <c r="AC1285" s="164">
        <f>Trees[[#This Row],[Volumen]]</f>
        <v>0</v>
      </c>
      <c r="AD1285" s="165" t="str">
        <f t="shared" si="62"/>
        <v>D</v>
      </c>
      <c r="AE1285" s="166">
        <f>Industrias!S1288</f>
        <v>0</v>
      </c>
      <c r="AF1285" s="167" cm="1">
        <f t="array" ref="AF1285">NoteEcolo(U1285)</f>
        <v>0</v>
      </c>
      <c r="AG1285" s="167">
        <f>PI()*(Trees[[#This Row],[Diam]]/2)^2</f>
        <v>0</v>
      </c>
      <c r="AH1285" s="167">
        <f>IF(ISNA(IF(VLOOKUP(Trees[[#This Row],[Arbol]],Equipos!C:F, 2, FALSE)="Cortar",1,0)),0, IF(VLOOKUP(Trees[[#This Row],[Arbol]],Equipos!C:F, 2, FALSE)="Cortar",1,0))</f>
        <v>0</v>
      </c>
      <c r="AI1285" s="167">
        <f t="array" aca="1" ref="AI1285" ca="1">SUM(1*(NumCoupes=B1285))</f>
        <v>2</v>
      </c>
    </row>
    <row r="1286" spans="1:35">
      <c r="A1286" s="451"/>
      <c r="B1286" s="464"/>
      <c r="C1286" s="465"/>
      <c r="D1286" s="466"/>
      <c r="E1286" s="467"/>
      <c r="F1286" s="468"/>
      <c r="G1286" s="454"/>
      <c r="H1286" s="464"/>
      <c r="I1286" s="465"/>
      <c r="J1286" s="469"/>
      <c r="K1286" s="469"/>
      <c r="L1286" s="464"/>
      <c r="M1286" s="464"/>
      <c r="N1286" s="464"/>
      <c r="O1286" s="465"/>
      <c r="P1286" s="470"/>
      <c r="Q1286" s="154"/>
      <c r="R1286" s="154"/>
      <c r="S1286" s="154"/>
      <c r="T1286" s="158"/>
      <c r="U1286" s="159"/>
      <c r="V1286" s="161"/>
      <c r="W1286" s="161"/>
      <c r="X1286" s="161"/>
      <c r="Y1286" s="161"/>
      <c r="Z1286" s="162">
        <f t="shared" si="60"/>
        <v>0</v>
      </c>
      <c r="AA1286" s="163">
        <f t="shared" si="61"/>
        <v>0</v>
      </c>
      <c r="AB1286" s="431">
        <f>(3.14/4)*(Trees[[#This Row],[Diam]]/100)^2</f>
        <v>0</v>
      </c>
      <c r="AC1286" s="164">
        <f>Trees[[#This Row],[Volumen]]</f>
        <v>0</v>
      </c>
      <c r="AD1286" s="165" t="str">
        <f t="shared" si="62"/>
        <v>D</v>
      </c>
      <c r="AE1286" s="166">
        <f>Industrias!S1289</f>
        <v>0</v>
      </c>
      <c r="AF1286" s="167" cm="1">
        <f t="array" ref="AF1286">NoteEcolo(U1286)</f>
        <v>0</v>
      </c>
      <c r="AG1286" s="167">
        <f>PI()*(Trees[[#This Row],[Diam]]/2)^2</f>
        <v>0</v>
      </c>
      <c r="AH1286" s="167">
        <f>IF(ISNA(IF(VLOOKUP(Trees[[#This Row],[Arbol]],Equipos!C:F, 2, FALSE)="Cortar",1,0)),0, IF(VLOOKUP(Trees[[#This Row],[Arbol]],Equipos!C:F, 2, FALSE)="Cortar",1,0))</f>
        <v>0</v>
      </c>
      <c r="AI1286" s="167">
        <f t="array" aca="1" ref="AI1286" ca="1">SUM(1*(NumCoupes=B1286))</f>
        <v>2</v>
      </c>
    </row>
    <row r="1287" spans="1:35">
      <c r="A1287" s="451"/>
      <c r="B1287" s="464"/>
      <c r="C1287" s="465"/>
      <c r="D1287" s="466"/>
      <c r="E1287" s="467"/>
      <c r="F1287" s="468"/>
      <c r="G1287" s="454"/>
      <c r="H1287" s="464"/>
      <c r="I1287" s="465"/>
      <c r="J1287" s="469"/>
      <c r="K1287" s="469"/>
      <c r="L1287" s="464"/>
      <c r="M1287" s="464"/>
      <c r="N1287" s="464"/>
      <c r="O1287" s="465"/>
      <c r="P1287" s="470"/>
      <c r="Q1287" s="154"/>
      <c r="R1287" s="154"/>
      <c r="S1287" s="154"/>
      <c r="T1287" s="158"/>
      <c r="U1287" s="159"/>
      <c r="V1287" s="161"/>
      <c r="W1287" s="161"/>
      <c r="X1287" s="161"/>
      <c r="Y1287" s="161"/>
      <c r="Z1287" s="162">
        <f t="shared" si="60"/>
        <v>0</v>
      </c>
      <c r="AA1287" s="163">
        <f t="shared" si="61"/>
        <v>0</v>
      </c>
      <c r="AB1287" s="431">
        <f>(3.14/4)*(Trees[[#This Row],[Diam]]/100)^2</f>
        <v>0</v>
      </c>
      <c r="AC1287" s="164">
        <f>Trees[[#This Row],[Volumen]]</f>
        <v>0</v>
      </c>
      <c r="AD1287" s="165" t="str">
        <f t="shared" si="62"/>
        <v>D</v>
      </c>
      <c r="AE1287" s="166">
        <f>Industrias!S1290</f>
        <v>0</v>
      </c>
      <c r="AF1287" s="167" cm="1">
        <f t="array" ref="AF1287">NoteEcolo(U1287)</f>
        <v>0</v>
      </c>
      <c r="AG1287" s="167">
        <f>PI()*(Trees[[#This Row],[Diam]]/2)^2</f>
        <v>0</v>
      </c>
      <c r="AH1287" s="167">
        <f>IF(ISNA(IF(VLOOKUP(Trees[[#This Row],[Arbol]],Equipos!C:F, 2, FALSE)="Cortar",1,0)),0, IF(VLOOKUP(Trees[[#This Row],[Arbol]],Equipos!C:F, 2, FALSE)="Cortar",1,0))</f>
        <v>0</v>
      </c>
      <c r="AI1287" s="167">
        <f t="array" aca="1" ref="AI1287" ca="1">SUM(1*(NumCoupes=B1287))</f>
        <v>2</v>
      </c>
    </row>
    <row r="1288" spans="1:35">
      <c r="A1288" s="451"/>
      <c r="B1288" s="464"/>
      <c r="C1288" s="465"/>
      <c r="D1288" s="466"/>
      <c r="E1288" s="467"/>
      <c r="F1288" s="468"/>
      <c r="G1288" s="454"/>
      <c r="H1288" s="464"/>
      <c r="I1288" s="465"/>
      <c r="J1288" s="469"/>
      <c r="K1288" s="469"/>
      <c r="L1288" s="464"/>
      <c r="M1288" s="464"/>
      <c r="N1288" s="464"/>
      <c r="O1288" s="465"/>
      <c r="P1288" s="470"/>
      <c r="Q1288" s="154"/>
      <c r="R1288" s="154"/>
      <c r="S1288" s="154"/>
      <c r="T1288" s="158"/>
      <c r="U1288" s="159"/>
      <c r="V1288" s="161"/>
      <c r="W1288" s="161"/>
      <c r="X1288" s="161"/>
      <c r="Y1288" s="161"/>
      <c r="Z1288" s="162">
        <f t="shared" si="60"/>
        <v>0</v>
      </c>
      <c r="AA1288" s="163">
        <f t="shared" si="61"/>
        <v>0</v>
      </c>
      <c r="AB1288" s="431">
        <f>(3.14/4)*(Trees[[#This Row],[Diam]]/100)^2</f>
        <v>0</v>
      </c>
      <c r="AC1288" s="164">
        <f>Trees[[#This Row],[Volumen]]</f>
        <v>0</v>
      </c>
      <c r="AD1288" s="165" t="str">
        <f t="shared" si="62"/>
        <v>D</v>
      </c>
      <c r="AE1288" s="166">
        <f>Industrias!S1291</f>
        <v>0</v>
      </c>
      <c r="AF1288" s="167" cm="1">
        <f t="array" ref="AF1288">NoteEcolo(U1288)</f>
        <v>0</v>
      </c>
      <c r="AG1288" s="167">
        <f>PI()*(Trees[[#This Row],[Diam]]/2)^2</f>
        <v>0</v>
      </c>
      <c r="AH1288" s="167">
        <f>IF(ISNA(IF(VLOOKUP(Trees[[#This Row],[Arbol]],Equipos!C:F, 2, FALSE)="Cortar",1,0)),0, IF(VLOOKUP(Trees[[#This Row],[Arbol]],Equipos!C:F, 2, FALSE)="Cortar",1,0))</f>
        <v>0</v>
      </c>
      <c r="AI1288" s="167">
        <f t="array" aca="1" ref="AI1288" ca="1">SUM(1*(NumCoupes=B1288))</f>
        <v>2</v>
      </c>
    </row>
    <row r="1289" spans="1:35">
      <c r="A1289" s="451"/>
      <c r="B1289" s="464"/>
      <c r="C1289" s="465"/>
      <c r="D1289" s="466"/>
      <c r="E1289" s="467"/>
      <c r="F1289" s="468"/>
      <c r="G1289" s="454"/>
      <c r="H1289" s="464"/>
      <c r="I1289" s="465"/>
      <c r="J1289" s="469"/>
      <c r="K1289" s="469"/>
      <c r="L1289" s="464"/>
      <c r="M1289" s="464"/>
      <c r="N1289" s="464"/>
      <c r="O1289" s="465"/>
      <c r="P1289" s="470"/>
      <c r="Q1289" s="154"/>
      <c r="R1289" s="154"/>
      <c r="S1289" s="154"/>
      <c r="T1289" s="158"/>
      <c r="U1289" s="159"/>
      <c r="V1289" s="161"/>
      <c r="W1289" s="161"/>
      <c r="X1289" s="161"/>
      <c r="Y1289" s="161"/>
      <c r="Z1289" s="162">
        <f t="shared" si="60"/>
        <v>0</v>
      </c>
      <c r="AA1289" s="163">
        <f t="shared" si="61"/>
        <v>0</v>
      </c>
      <c r="AB1289" s="431">
        <f>(3.14/4)*(Trees[[#This Row],[Diam]]/100)^2</f>
        <v>0</v>
      </c>
      <c r="AC1289" s="164">
        <f>Trees[[#This Row],[Volumen]]</f>
        <v>0</v>
      </c>
      <c r="AD1289" s="165" t="str">
        <f t="shared" si="62"/>
        <v>D</v>
      </c>
      <c r="AE1289" s="166">
        <f>Industrias!S1292</f>
        <v>0</v>
      </c>
      <c r="AF1289" s="167" cm="1">
        <f t="array" ref="AF1289">NoteEcolo(U1289)</f>
        <v>0</v>
      </c>
      <c r="AG1289" s="167">
        <f>PI()*(Trees[[#This Row],[Diam]]/2)^2</f>
        <v>0</v>
      </c>
      <c r="AH1289" s="167">
        <f>IF(ISNA(IF(VLOOKUP(Trees[[#This Row],[Arbol]],Equipos!C:F, 2, FALSE)="Cortar",1,0)),0, IF(VLOOKUP(Trees[[#This Row],[Arbol]],Equipos!C:F, 2, FALSE)="Cortar",1,0))</f>
        <v>0</v>
      </c>
      <c r="AI1289" s="167">
        <f t="array" aca="1" ref="AI1289" ca="1">SUM(1*(NumCoupes=B1289))</f>
        <v>2</v>
      </c>
    </row>
    <row r="1290" spans="1:35">
      <c r="A1290" s="451"/>
      <c r="B1290" s="464"/>
      <c r="C1290" s="465"/>
      <c r="D1290" s="466"/>
      <c r="E1290" s="467"/>
      <c r="F1290" s="468"/>
      <c r="G1290" s="454"/>
      <c r="H1290" s="464"/>
      <c r="I1290" s="465"/>
      <c r="J1290" s="469"/>
      <c r="K1290" s="469"/>
      <c r="L1290" s="464"/>
      <c r="M1290" s="464"/>
      <c r="N1290" s="464"/>
      <c r="O1290" s="465"/>
      <c r="P1290" s="470"/>
      <c r="Q1290" s="154"/>
      <c r="R1290" s="154"/>
      <c r="S1290" s="154"/>
      <c r="T1290" s="158"/>
      <c r="U1290" s="159"/>
      <c r="V1290" s="161"/>
      <c r="W1290" s="161"/>
      <c r="X1290" s="161"/>
      <c r="Y1290" s="161"/>
      <c r="Z1290" s="162">
        <f t="shared" si="60"/>
        <v>0</v>
      </c>
      <c r="AA1290" s="163">
        <f t="shared" si="61"/>
        <v>0</v>
      </c>
      <c r="AB1290" s="431">
        <f>(3.14/4)*(Trees[[#This Row],[Diam]]/100)^2</f>
        <v>0</v>
      </c>
      <c r="AC1290" s="164">
        <f>Trees[[#This Row],[Volumen]]</f>
        <v>0</v>
      </c>
      <c r="AD1290" s="165" t="str">
        <f t="shared" si="62"/>
        <v>D</v>
      </c>
      <c r="AE1290" s="166">
        <f>Industrias!S1293</f>
        <v>0</v>
      </c>
      <c r="AF1290" s="167" cm="1">
        <f t="array" ref="AF1290">NoteEcolo(U1290)</f>
        <v>0</v>
      </c>
      <c r="AG1290" s="167">
        <f>PI()*(Trees[[#This Row],[Diam]]/2)^2</f>
        <v>0</v>
      </c>
      <c r="AH1290" s="167">
        <f>IF(ISNA(IF(VLOOKUP(Trees[[#This Row],[Arbol]],Equipos!C:F, 2, FALSE)="Cortar",1,0)),0, IF(VLOOKUP(Trees[[#This Row],[Arbol]],Equipos!C:F, 2, FALSE)="Cortar",1,0))</f>
        <v>0</v>
      </c>
      <c r="AI1290" s="167">
        <f t="array" aca="1" ref="AI1290" ca="1">SUM(1*(NumCoupes=B1290))</f>
        <v>2</v>
      </c>
    </row>
    <row r="1291" spans="1:35">
      <c r="A1291" s="451"/>
      <c r="B1291" s="464"/>
      <c r="C1291" s="465"/>
      <c r="D1291" s="466"/>
      <c r="E1291" s="467"/>
      <c r="F1291" s="468"/>
      <c r="G1291" s="454"/>
      <c r="H1291" s="464"/>
      <c r="I1291" s="465"/>
      <c r="J1291" s="469"/>
      <c r="K1291" s="469"/>
      <c r="L1291" s="464"/>
      <c r="M1291" s="464"/>
      <c r="N1291" s="464"/>
      <c r="O1291" s="465"/>
      <c r="P1291" s="470"/>
      <c r="Q1291" s="154"/>
      <c r="R1291" s="154"/>
      <c r="S1291" s="154"/>
      <c r="T1291" s="158"/>
      <c r="U1291" s="159"/>
      <c r="V1291" s="161"/>
      <c r="W1291" s="161"/>
      <c r="X1291" s="161"/>
      <c r="Y1291" s="161"/>
      <c r="Z1291" s="162">
        <f t="shared" si="60"/>
        <v>0</v>
      </c>
      <c r="AA1291" s="163">
        <f t="shared" si="61"/>
        <v>0</v>
      </c>
      <c r="AB1291" s="431">
        <f>(3.14/4)*(Trees[[#This Row],[Diam]]/100)^2</f>
        <v>0</v>
      </c>
      <c r="AC1291" s="164">
        <f>Trees[[#This Row],[Volumen]]</f>
        <v>0</v>
      </c>
      <c r="AD1291" s="165" t="str">
        <f t="shared" si="62"/>
        <v>D</v>
      </c>
      <c r="AE1291" s="166">
        <f>Industrias!S1294</f>
        <v>0</v>
      </c>
      <c r="AF1291" s="167" cm="1">
        <f t="array" ref="AF1291">NoteEcolo(U1291)</f>
        <v>0</v>
      </c>
      <c r="AG1291" s="167">
        <f>PI()*(Trees[[#This Row],[Diam]]/2)^2</f>
        <v>0</v>
      </c>
      <c r="AH1291" s="167">
        <f>IF(ISNA(IF(VLOOKUP(Trees[[#This Row],[Arbol]],Equipos!C:F, 2, FALSE)="Cortar",1,0)),0, IF(VLOOKUP(Trees[[#This Row],[Arbol]],Equipos!C:F, 2, FALSE)="Cortar",1,0))</f>
        <v>0</v>
      </c>
      <c r="AI1291" s="167">
        <f t="array" aca="1" ref="AI1291" ca="1">SUM(1*(NumCoupes=B1291))</f>
        <v>2</v>
      </c>
    </row>
    <row r="1292" spans="1:35">
      <c r="A1292" s="451"/>
      <c r="B1292" s="464"/>
      <c r="C1292" s="465"/>
      <c r="D1292" s="466"/>
      <c r="E1292" s="467"/>
      <c r="F1292" s="468"/>
      <c r="G1292" s="454"/>
      <c r="H1292" s="464"/>
      <c r="I1292" s="465"/>
      <c r="J1292" s="469"/>
      <c r="K1292" s="469"/>
      <c r="L1292" s="464"/>
      <c r="M1292" s="464"/>
      <c r="N1292" s="464"/>
      <c r="O1292" s="465"/>
      <c r="P1292" s="470"/>
      <c r="Q1292" s="154"/>
      <c r="R1292" s="154"/>
      <c r="S1292" s="154"/>
      <c r="T1292" s="158"/>
      <c r="U1292" s="159"/>
      <c r="V1292" s="161"/>
      <c r="W1292" s="161"/>
      <c r="X1292" s="161"/>
      <c r="Y1292" s="161"/>
      <c r="Z1292" s="162">
        <f t="shared" si="60"/>
        <v>0</v>
      </c>
      <c r="AA1292" s="163">
        <f t="shared" si="61"/>
        <v>0</v>
      </c>
      <c r="AB1292" s="431">
        <f>(3.14/4)*(Trees[[#This Row],[Diam]]/100)^2</f>
        <v>0</v>
      </c>
      <c r="AC1292" s="164">
        <f>Trees[[#This Row],[Volumen]]</f>
        <v>0</v>
      </c>
      <c r="AD1292" s="165" t="str">
        <f t="shared" si="62"/>
        <v>D</v>
      </c>
      <c r="AE1292" s="166">
        <f>Industrias!S1295</f>
        <v>0</v>
      </c>
      <c r="AF1292" s="167" cm="1">
        <f t="array" ref="AF1292">NoteEcolo(U1292)</f>
        <v>0</v>
      </c>
      <c r="AG1292" s="167">
        <f>PI()*(Trees[[#This Row],[Diam]]/2)^2</f>
        <v>0</v>
      </c>
      <c r="AH1292" s="167">
        <f>IF(ISNA(IF(VLOOKUP(Trees[[#This Row],[Arbol]],Equipos!C:F, 2, FALSE)="Cortar",1,0)),0, IF(VLOOKUP(Trees[[#This Row],[Arbol]],Equipos!C:F, 2, FALSE)="Cortar",1,0))</f>
        <v>0</v>
      </c>
      <c r="AI1292" s="167">
        <f t="array" aca="1" ref="AI1292" ca="1">SUM(1*(NumCoupes=B1292))</f>
        <v>2</v>
      </c>
    </row>
    <row r="1293" spans="1:35">
      <c r="A1293" s="451"/>
      <c r="B1293" s="464"/>
      <c r="C1293" s="465"/>
      <c r="D1293" s="466"/>
      <c r="E1293" s="467"/>
      <c r="F1293" s="468"/>
      <c r="G1293" s="454"/>
      <c r="H1293" s="464"/>
      <c r="I1293" s="465"/>
      <c r="J1293" s="469"/>
      <c r="K1293" s="469"/>
      <c r="L1293" s="464"/>
      <c r="M1293" s="464"/>
      <c r="N1293" s="464"/>
      <c r="O1293" s="465"/>
      <c r="P1293" s="470"/>
      <c r="Q1293" s="154"/>
      <c r="R1293" s="154"/>
      <c r="S1293" s="154"/>
      <c r="T1293" s="158"/>
      <c r="U1293" s="159"/>
      <c r="V1293" s="161"/>
      <c r="W1293" s="161"/>
      <c r="X1293" s="161"/>
      <c r="Y1293" s="161"/>
      <c r="Z1293" s="162">
        <f t="shared" si="60"/>
        <v>0</v>
      </c>
      <c r="AA1293" s="163">
        <f t="shared" si="61"/>
        <v>0</v>
      </c>
      <c r="AB1293" s="431">
        <f>(3.14/4)*(Trees[[#This Row],[Diam]]/100)^2</f>
        <v>0</v>
      </c>
      <c r="AC1293" s="164">
        <f>Trees[[#This Row],[Volumen]]</f>
        <v>0</v>
      </c>
      <c r="AD1293" s="165" t="str">
        <f t="shared" si="62"/>
        <v>D</v>
      </c>
      <c r="AE1293" s="166">
        <f>Industrias!S1296</f>
        <v>0</v>
      </c>
      <c r="AF1293" s="167" cm="1">
        <f t="array" ref="AF1293">NoteEcolo(U1293)</f>
        <v>0</v>
      </c>
      <c r="AG1293" s="167">
        <f>PI()*(Trees[[#This Row],[Diam]]/2)^2</f>
        <v>0</v>
      </c>
      <c r="AH1293" s="167">
        <f>IF(ISNA(IF(VLOOKUP(Trees[[#This Row],[Arbol]],Equipos!C:F, 2, FALSE)="Cortar",1,0)),0, IF(VLOOKUP(Trees[[#This Row],[Arbol]],Equipos!C:F, 2, FALSE)="Cortar",1,0))</f>
        <v>0</v>
      </c>
      <c r="AI1293" s="167">
        <f t="array" aca="1" ref="AI1293" ca="1">SUM(1*(NumCoupes=B1293))</f>
        <v>2</v>
      </c>
    </row>
    <row r="1294" spans="1:35">
      <c r="A1294" s="451"/>
      <c r="B1294" s="464"/>
      <c r="C1294" s="465"/>
      <c r="D1294" s="466"/>
      <c r="E1294" s="467"/>
      <c r="F1294" s="468"/>
      <c r="G1294" s="454"/>
      <c r="H1294" s="464"/>
      <c r="I1294" s="465"/>
      <c r="J1294" s="469"/>
      <c r="K1294" s="469"/>
      <c r="L1294" s="464"/>
      <c r="M1294" s="464"/>
      <c r="N1294" s="464"/>
      <c r="O1294" s="465"/>
      <c r="P1294" s="470"/>
      <c r="Q1294" s="154"/>
      <c r="R1294" s="154"/>
      <c r="S1294" s="154"/>
      <c r="T1294" s="158"/>
      <c r="U1294" s="159"/>
      <c r="V1294" s="161"/>
      <c r="W1294" s="161"/>
      <c r="X1294" s="161"/>
      <c r="Y1294" s="161"/>
      <c r="Z1294" s="162">
        <f t="shared" si="60"/>
        <v>0</v>
      </c>
      <c r="AA1294" s="163">
        <f t="shared" si="61"/>
        <v>0</v>
      </c>
      <c r="AB1294" s="431">
        <f>(3.14/4)*(Trees[[#This Row],[Diam]]/100)^2</f>
        <v>0</v>
      </c>
      <c r="AC1294" s="164">
        <f>Trees[[#This Row],[Volumen]]</f>
        <v>0</v>
      </c>
      <c r="AD1294" s="165" t="str">
        <f t="shared" si="62"/>
        <v>D</v>
      </c>
      <c r="AE1294" s="166">
        <f>Industrias!S1297</f>
        <v>0</v>
      </c>
      <c r="AF1294" s="167" cm="1">
        <f t="array" ref="AF1294">NoteEcolo(U1294)</f>
        <v>0</v>
      </c>
      <c r="AG1294" s="167">
        <f>PI()*(Trees[[#This Row],[Diam]]/2)^2</f>
        <v>0</v>
      </c>
      <c r="AH1294" s="167">
        <f>IF(ISNA(IF(VLOOKUP(Trees[[#This Row],[Arbol]],Equipos!C:F, 2, FALSE)="Cortar",1,0)),0, IF(VLOOKUP(Trees[[#This Row],[Arbol]],Equipos!C:F, 2, FALSE)="Cortar",1,0))</f>
        <v>0</v>
      </c>
      <c r="AI1294" s="167">
        <f t="array" aca="1" ref="AI1294" ca="1">SUM(1*(NumCoupes=B1294))</f>
        <v>2</v>
      </c>
    </row>
    <row r="1295" spans="1:35">
      <c r="A1295" s="451"/>
      <c r="B1295" s="464"/>
      <c r="C1295" s="465"/>
      <c r="D1295" s="466"/>
      <c r="E1295" s="467"/>
      <c r="F1295" s="468"/>
      <c r="G1295" s="454"/>
      <c r="H1295" s="464"/>
      <c r="I1295" s="465"/>
      <c r="J1295" s="469"/>
      <c r="K1295" s="469"/>
      <c r="L1295" s="464"/>
      <c r="M1295" s="464"/>
      <c r="N1295" s="464"/>
      <c r="O1295" s="465"/>
      <c r="P1295" s="470"/>
      <c r="Q1295" s="154"/>
      <c r="R1295" s="154"/>
      <c r="S1295" s="154"/>
      <c r="T1295" s="158"/>
      <c r="U1295" s="159"/>
      <c r="V1295" s="161"/>
      <c r="W1295" s="161"/>
      <c r="X1295" s="161"/>
      <c r="Y1295" s="161"/>
      <c r="Z1295" s="162">
        <f t="shared" si="60"/>
        <v>0</v>
      </c>
      <c r="AA1295" s="163">
        <f t="shared" si="61"/>
        <v>0</v>
      </c>
      <c r="AB1295" s="431">
        <f>(3.14/4)*(Trees[[#This Row],[Diam]]/100)^2</f>
        <v>0</v>
      </c>
      <c r="AC1295" s="164">
        <f>Trees[[#This Row],[Volumen]]</f>
        <v>0</v>
      </c>
      <c r="AD1295" s="165" t="str">
        <f t="shared" si="62"/>
        <v>D</v>
      </c>
      <c r="AE1295" s="166">
        <f>Industrias!S1298</f>
        <v>0</v>
      </c>
      <c r="AF1295" s="167" cm="1">
        <f t="array" ref="AF1295">NoteEcolo(U1295)</f>
        <v>0</v>
      </c>
      <c r="AG1295" s="167">
        <f>PI()*(Trees[[#This Row],[Diam]]/2)^2</f>
        <v>0</v>
      </c>
      <c r="AH1295" s="167">
        <f>IF(ISNA(IF(VLOOKUP(Trees[[#This Row],[Arbol]],Equipos!C:F, 2, FALSE)="Cortar",1,0)),0, IF(VLOOKUP(Trees[[#This Row],[Arbol]],Equipos!C:F, 2, FALSE)="Cortar",1,0))</f>
        <v>0</v>
      </c>
      <c r="AI1295" s="167">
        <f t="array" aca="1" ref="AI1295" ca="1">SUM(1*(NumCoupes=B1295))</f>
        <v>2</v>
      </c>
    </row>
    <row r="1296" spans="1:35">
      <c r="A1296" s="451"/>
      <c r="B1296" s="464"/>
      <c r="C1296" s="465"/>
      <c r="D1296" s="466"/>
      <c r="E1296" s="467"/>
      <c r="F1296" s="468"/>
      <c r="G1296" s="454"/>
      <c r="H1296" s="464"/>
      <c r="I1296" s="465"/>
      <c r="J1296" s="469"/>
      <c r="K1296" s="469"/>
      <c r="L1296" s="464"/>
      <c r="M1296" s="464"/>
      <c r="N1296" s="464"/>
      <c r="O1296" s="465"/>
      <c r="P1296" s="470"/>
      <c r="Q1296" s="154"/>
      <c r="R1296" s="154"/>
      <c r="S1296" s="154"/>
      <c r="T1296" s="158"/>
      <c r="U1296" s="159"/>
      <c r="V1296" s="161"/>
      <c r="W1296" s="161"/>
      <c r="X1296" s="161"/>
      <c r="Y1296" s="161"/>
      <c r="Z1296" s="162">
        <f t="shared" si="60"/>
        <v>0</v>
      </c>
      <c r="AA1296" s="163">
        <f t="shared" si="61"/>
        <v>0</v>
      </c>
      <c r="AB1296" s="431">
        <f>(3.14/4)*(Trees[[#This Row],[Diam]]/100)^2</f>
        <v>0</v>
      </c>
      <c r="AC1296" s="164">
        <f>Trees[[#This Row],[Volumen]]</f>
        <v>0</v>
      </c>
      <c r="AD1296" s="165" t="str">
        <f t="shared" si="62"/>
        <v>D</v>
      </c>
      <c r="AE1296" s="166">
        <f>Industrias!S1299</f>
        <v>0</v>
      </c>
      <c r="AF1296" s="167" cm="1">
        <f t="array" ref="AF1296">NoteEcolo(U1296)</f>
        <v>0</v>
      </c>
      <c r="AG1296" s="167">
        <f>PI()*(Trees[[#This Row],[Diam]]/2)^2</f>
        <v>0</v>
      </c>
      <c r="AH1296" s="167">
        <f>IF(ISNA(IF(VLOOKUP(Trees[[#This Row],[Arbol]],Equipos!C:F, 2, FALSE)="Cortar",1,0)),0, IF(VLOOKUP(Trees[[#This Row],[Arbol]],Equipos!C:F, 2, FALSE)="Cortar",1,0))</f>
        <v>0</v>
      </c>
      <c r="AI1296" s="167">
        <f t="array" aca="1" ref="AI1296" ca="1">SUM(1*(NumCoupes=B1296))</f>
        <v>2</v>
      </c>
    </row>
    <row r="1297" spans="1:35">
      <c r="A1297" s="451"/>
      <c r="B1297" s="464"/>
      <c r="C1297" s="465"/>
      <c r="D1297" s="466"/>
      <c r="E1297" s="467"/>
      <c r="F1297" s="468"/>
      <c r="G1297" s="454"/>
      <c r="H1297" s="464"/>
      <c r="I1297" s="465"/>
      <c r="J1297" s="469"/>
      <c r="K1297" s="469"/>
      <c r="L1297" s="464"/>
      <c r="M1297" s="464"/>
      <c r="N1297" s="464"/>
      <c r="O1297" s="465"/>
      <c r="P1297" s="470"/>
      <c r="Q1297" s="154"/>
      <c r="R1297" s="154"/>
      <c r="S1297" s="154"/>
      <c r="T1297" s="158"/>
      <c r="U1297" s="159"/>
      <c r="V1297" s="161"/>
      <c r="W1297" s="161"/>
      <c r="X1297" s="161"/>
      <c r="Y1297" s="161"/>
      <c r="Z1297" s="162">
        <f t="shared" si="60"/>
        <v>0</v>
      </c>
      <c r="AA1297" s="163">
        <f t="shared" si="61"/>
        <v>0</v>
      </c>
      <c r="AB1297" s="431">
        <f>(3.14/4)*(Trees[[#This Row],[Diam]]/100)^2</f>
        <v>0</v>
      </c>
      <c r="AC1297" s="164">
        <f>Trees[[#This Row],[Volumen]]</f>
        <v>0</v>
      </c>
      <c r="AD1297" s="165" t="str">
        <f t="shared" si="62"/>
        <v>D</v>
      </c>
      <c r="AE1297" s="166">
        <f>Industrias!S1300</f>
        <v>0</v>
      </c>
      <c r="AF1297" s="167" cm="1">
        <f t="array" ref="AF1297">NoteEcolo(U1297)</f>
        <v>0</v>
      </c>
      <c r="AG1297" s="167">
        <f>PI()*(Trees[[#This Row],[Diam]]/2)^2</f>
        <v>0</v>
      </c>
      <c r="AH1297" s="167">
        <f>IF(ISNA(IF(VLOOKUP(Trees[[#This Row],[Arbol]],Equipos!C:F, 2, FALSE)="Cortar",1,0)),0, IF(VLOOKUP(Trees[[#This Row],[Arbol]],Equipos!C:F, 2, FALSE)="Cortar",1,0))</f>
        <v>0</v>
      </c>
      <c r="AI1297" s="167">
        <f t="array" aca="1" ref="AI1297" ca="1">SUM(1*(NumCoupes=B1297))</f>
        <v>2</v>
      </c>
    </row>
    <row r="1298" spans="1:35">
      <c r="A1298" s="451"/>
      <c r="B1298" s="464"/>
      <c r="C1298" s="465"/>
      <c r="D1298" s="466"/>
      <c r="E1298" s="467"/>
      <c r="F1298" s="468"/>
      <c r="G1298" s="454"/>
      <c r="H1298" s="464"/>
      <c r="I1298" s="465"/>
      <c r="J1298" s="469"/>
      <c r="K1298" s="469"/>
      <c r="L1298" s="464"/>
      <c r="M1298" s="464"/>
      <c r="N1298" s="464"/>
      <c r="O1298" s="465"/>
      <c r="P1298" s="470"/>
      <c r="Q1298" s="154"/>
      <c r="R1298" s="154"/>
      <c r="S1298" s="154"/>
      <c r="T1298" s="158"/>
      <c r="U1298" s="159"/>
      <c r="V1298" s="161"/>
      <c r="W1298" s="161"/>
      <c r="X1298" s="161"/>
      <c r="Y1298" s="161"/>
      <c r="Z1298" s="162">
        <f t="shared" si="60"/>
        <v>0</v>
      </c>
      <c r="AA1298" s="163">
        <f t="shared" si="61"/>
        <v>0</v>
      </c>
      <c r="AB1298" s="431">
        <f>(3.14/4)*(Trees[[#This Row],[Diam]]/100)^2</f>
        <v>0</v>
      </c>
      <c r="AC1298" s="164">
        <f>Trees[[#This Row],[Volumen]]</f>
        <v>0</v>
      </c>
      <c r="AD1298" s="165" t="str">
        <f t="shared" si="62"/>
        <v>D</v>
      </c>
      <c r="AE1298" s="166">
        <f>Industrias!S1301</f>
        <v>0</v>
      </c>
      <c r="AF1298" s="167" cm="1">
        <f t="array" ref="AF1298">NoteEcolo(U1298)</f>
        <v>0</v>
      </c>
      <c r="AG1298" s="167">
        <f>PI()*(Trees[[#This Row],[Diam]]/2)^2</f>
        <v>0</v>
      </c>
      <c r="AH1298" s="167">
        <f>IF(ISNA(IF(VLOOKUP(Trees[[#This Row],[Arbol]],Equipos!C:F, 2, FALSE)="Cortar",1,0)),0, IF(VLOOKUP(Trees[[#This Row],[Arbol]],Equipos!C:F, 2, FALSE)="Cortar",1,0))</f>
        <v>0</v>
      </c>
      <c r="AI1298" s="167">
        <f t="array" aca="1" ref="AI1298" ca="1">SUM(1*(NumCoupes=B1298))</f>
        <v>2</v>
      </c>
    </row>
    <row r="1299" spans="1:35">
      <c r="A1299" s="451"/>
      <c r="B1299" s="464"/>
      <c r="C1299" s="465"/>
      <c r="D1299" s="466"/>
      <c r="E1299" s="467"/>
      <c r="F1299" s="468"/>
      <c r="G1299" s="454"/>
      <c r="H1299" s="464"/>
      <c r="I1299" s="465"/>
      <c r="J1299" s="469"/>
      <c r="K1299" s="469"/>
      <c r="L1299" s="464"/>
      <c r="M1299" s="464"/>
      <c r="N1299" s="464"/>
      <c r="O1299" s="465"/>
      <c r="P1299" s="470"/>
      <c r="Q1299" s="154"/>
      <c r="R1299" s="154"/>
      <c r="S1299" s="154"/>
      <c r="T1299" s="158"/>
      <c r="U1299" s="159"/>
      <c r="V1299" s="161"/>
      <c r="W1299" s="161"/>
      <c r="X1299" s="161"/>
      <c r="Y1299" s="161"/>
      <c r="Z1299" s="162">
        <f t="shared" si="60"/>
        <v>0</v>
      </c>
      <c r="AA1299" s="163">
        <f t="shared" si="61"/>
        <v>0</v>
      </c>
      <c r="AB1299" s="431">
        <f>(3.14/4)*(Trees[[#This Row],[Diam]]/100)^2</f>
        <v>0</v>
      </c>
      <c r="AC1299" s="164">
        <f>Trees[[#This Row],[Volumen]]</f>
        <v>0</v>
      </c>
      <c r="AD1299" s="165" t="str">
        <f t="shared" si="62"/>
        <v>D</v>
      </c>
      <c r="AE1299" s="166">
        <f>Industrias!S1302</f>
        <v>0</v>
      </c>
      <c r="AF1299" s="167" cm="1">
        <f t="array" ref="AF1299">NoteEcolo(U1299)</f>
        <v>0</v>
      </c>
      <c r="AG1299" s="167">
        <f>PI()*(Trees[[#This Row],[Diam]]/2)^2</f>
        <v>0</v>
      </c>
      <c r="AH1299" s="167">
        <f>IF(ISNA(IF(VLOOKUP(Trees[[#This Row],[Arbol]],Equipos!C:F, 2, FALSE)="Cortar",1,0)),0, IF(VLOOKUP(Trees[[#This Row],[Arbol]],Equipos!C:F, 2, FALSE)="Cortar",1,0))</f>
        <v>0</v>
      </c>
      <c r="AI1299" s="167">
        <f t="array" aca="1" ref="AI1299" ca="1">SUM(1*(NumCoupes=B1299))</f>
        <v>2</v>
      </c>
    </row>
    <row r="1300" spans="1:35">
      <c r="A1300" s="451"/>
      <c r="B1300" s="464"/>
      <c r="C1300" s="465"/>
      <c r="D1300" s="466"/>
      <c r="E1300" s="467"/>
      <c r="F1300" s="468"/>
      <c r="G1300" s="454"/>
      <c r="H1300" s="464"/>
      <c r="I1300" s="465"/>
      <c r="J1300" s="469"/>
      <c r="K1300" s="469"/>
      <c r="L1300" s="464"/>
      <c r="M1300" s="464"/>
      <c r="N1300" s="464"/>
      <c r="O1300" s="465"/>
      <c r="P1300" s="470"/>
      <c r="Q1300" s="154"/>
      <c r="R1300" s="154"/>
      <c r="S1300" s="154"/>
      <c r="T1300" s="158"/>
      <c r="U1300" s="159"/>
      <c r="V1300" s="161"/>
      <c r="W1300" s="161"/>
      <c r="X1300" s="161"/>
      <c r="Y1300" s="161"/>
      <c r="Z1300" s="162">
        <f t="shared" si="60"/>
        <v>0</v>
      </c>
      <c r="AA1300" s="163">
        <f t="shared" si="61"/>
        <v>0</v>
      </c>
      <c r="AB1300" s="431">
        <f>(3.14/4)*(Trees[[#This Row],[Diam]]/100)^2</f>
        <v>0</v>
      </c>
      <c r="AC1300" s="164">
        <f>Trees[[#This Row],[Volumen]]</f>
        <v>0</v>
      </c>
      <c r="AD1300" s="165" t="str">
        <f t="shared" si="62"/>
        <v>D</v>
      </c>
      <c r="AE1300" s="166">
        <f>Industrias!S1303</f>
        <v>0</v>
      </c>
      <c r="AF1300" s="167" cm="1">
        <f t="array" ref="AF1300">NoteEcolo(U1300)</f>
        <v>0</v>
      </c>
      <c r="AG1300" s="167">
        <f>PI()*(Trees[[#This Row],[Diam]]/2)^2</f>
        <v>0</v>
      </c>
      <c r="AH1300" s="167">
        <f>IF(ISNA(IF(VLOOKUP(Trees[[#This Row],[Arbol]],Equipos!C:F, 2, FALSE)="Cortar",1,0)),0, IF(VLOOKUP(Trees[[#This Row],[Arbol]],Equipos!C:F, 2, FALSE)="Cortar",1,0))</f>
        <v>0</v>
      </c>
      <c r="AI1300" s="167">
        <f t="array" aca="1" ref="AI1300" ca="1">SUM(1*(NumCoupes=B1300))</f>
        <v>2</v>
      </c>
    </row>
    <row r="1301" spans="1:35">
      <c r="A1301" s="451"/>
      <c r="B1301" s="464"/>
      <c r="C1301" s="465"/>
      <c r="D1301" s="466"/>
      <c r="E1301" s="467"/>
      <c r="F1301" s="468"/>
      <c r="G1301" s="454"/>
      <c r="H1301" s="464"/>
      <c r="I1301" s="465"/>
      <c r="J1301" s="469"/>
      <c r="K1301" s="469"/>
      <c r="L1301" s="464"/>
      <c r="M1301" s="464"/>
      <c r="N1301" s="464"/>
      <c r="O1301" s="465"/>
      <c r="P1301" s="470"/>
      <c r="Q1301" s="154"/>
      <c r="R1301" s="154"/>
      <c r="S1301" s="154"/>
      <c r="T1301" s="158"/>
      <c r="U1301" s="159"/>
      <c r="V1301" s="161"/>
      <c r="W1301" s="161"/>
      <c r="X1301" s="161"/>
      <c r="Y1301" s="161"/>
      <c r="Z1301" s="162">
        <f t="shared" si="60"/>
        <v>0</v>
      </c>
      <c r="AA1301" s="163">
        <f t="shared" si="61"/>
        <v>0</v>
      </c>
      <c r="AB1301" s="431">
        <f>(3.14/4)*(Trees[[#This Row],[Diam]]/100)^2</f>
        <v>0</v>
      </c>
      <c r="AC1301" s="164">
        <f>Trees[[#This Row],[Volumen]]</f>
        <v>0</v>
      </c>
      <c r="AD1301" s="165" t="str">
        <f t="shared" si="62"/>
        <v>D</v>
      </c>
      <c r="AE1301" s="166">
        <f>Industrias!S1304</f>
        <v>0</v>
      </c>
      <c r="AF1301" s="167" cm="1">
        <f t="array" ref="AF1301">NoteEcolo(U1301)</f>
        <v>0</v>
      </c>
      <c r="AG1301" s="167">
        <f>PI()*(Trees[[#This Row],[Diam]]/2)^2</f>
        <v>0</v>
      </c>
      <c r="AH1301" s="167">
        <f>IF(ISNA(IF(VLOOKUP(Trees[[#This Row],[Arbol]],Equipos!C:F, 2, FALSE)="Cortar",1,0)),0, IF(VLOOKUP(Trees[[#This Row],[Arbol]],Equipos!C:F, 2, FALSE)="Cortar",1,0))</f>
        <v>0</v>
      </c>
      <c r="AI1301" s="167">
        <f t="array" aca="1" ref="AI1301" ca="1">SUM(1*(NumCoupes=B1301))</f>
        <v>2</v>
      </c>
    </row>
    <row r="1302" spans="1:35">
      <c r="A1302" s="451"/>
      <c r="B1302" s="464"/>
      <c r="C1302" s="465"/>
      <c r="D1302" s="466"/>
      <c r="E1302" s="467"/>
      <c r="F1302" s="468"/>
      <c r="G1302" s="454"/>
      <c r="H1302" s="464"/>
      <c r="I1302" s="465"/>
      <c r="J1302" s="469"/>
      <c r="K1302" s="469"/>
      <c r="L1302" s="464"/>
      <c r="M1302" s="464"/>
      <c r="N1302" s="464"/>
      <c r="O1302" s="465"/>
      <c r="P1302" s="470"/>
      <c r="Q1302" s="154"/>
      <c r="R1302" s="154"/>
      <c r="S1302" s="154"/>
      <c r="T1302" s="158"/>
      <c r="U1302" s="159"/>
      <c r="V1302" s="161"/>
      <c r="W1302" s="161"/>
      <c r="X1302" s="161"/>
      <c r="Y1302" s="161"/>
      <c r="Z1302" s="162">
        <f t="shared" si="60"/>
        <v>0</v>
      </c>
      <c r="AA1302" s="163">
        <f t="shared" si="61"/>
        <v>0</v>
      </c>
      <c r="AB1302" s="431">
        <f>(3.14/4)*(Trees[[#This Row],[Diam]]/100)^2</f>
        <v>0</v>
      </c>
      <c r="AC1302" s="164">
        <f>Trees[[#This Row],[Volumen]]</f>
        <v>0</v>
      </c>
      <c r="AD1302" s="165" t="str">
        <f t="shared" si="62"/>
        <v>D</v>
      </c>
      <c r="AE1302" s="166">
        <f>Industrias!S1305</f>
        <v>0</v>
      </c>
      <c r="AF1302" s="167" cm="1">
        <f t="array" ref="AF1302">NoteEcolo(U1302)</f>
        <v>0</v>
      </c>
      <c r="AG1302" s="167">
        <f>PI()*(Trees[[#This Row],[Diam]]/2)^2</f>
        <v>0</v>
      </c>
      <c r="AH1302" s="167">
        <f>IF(ISNA(IF(VLOOKUP(Trees[[#This Row],[Arbol]],Equipos!C:F, 2, FALSE)="Cortar",1,0)),0, IF(VLOOKUP(Trees[[#This Row],[Arbol]],Equipos!C:F, 2, FALSE)="Cortar",1,0))</f>
        <v>0</v>
      </c>
      <c r="AI1302" s="167">
        <f t="array" aca="1" ref="AI1302" ca="1">SUM(1*(NumCoupes=B1302))</f>
        <v>2</v>
      </c>
    </row>
    <row r="1303" spans="1:35">
      <c r="A1303" s="451"/>
      <c r="B1303" s="464"/>
      <c r="C1303" s="465"/>
      <c r="D1303" s="466"/>
      <c r="E1303" s="467"/>
      <c r="F1303" s="468"/>
      <c r="G1303" s="454"/>
      <c r="H1303" s="464"/>
      <c r="I1303" s="465"/>
      <c r="J1303" s="469"/>
      <c r="K1303" s="469"/>
      <c r="L1303" s="464"/>
      <c r="M1303" s="464"/>
      <c r="N1303" s="464"/>
      <c r="O1303" s="465"/>
      <c r="P1303" s="470"/>
      <c r="Q1303" s="154"/>
      <c r="R1303" s="154"/>
      <c r="S1303" s="154"/>
      <c r="T1303" s="158"/>
      <c r="U1303" s="159"/>
      <c r="V1303" s="161"/>
      <c r="W1303" s="161"/>
      <c r="X1303" s="161"/>
      <c r="Y1303" s="161"/>
      <c r="Z1303" s="162">
        <f t="shared" si="60"/>
        <v>0</v>
      </c>
      <c r="AA1303" s="163">
        <f t="shared" si="61"/>
        <v>0</v>
      </c>
      <c r="AB1303" s="431">
        <f>(3.14/4)*(Trees[[#This Row],[Diam]]/100)^2</f>
        <v>0</v>
      </c>
      <c r="AC1303" s="164">
        <f>Trees[[#This Row],[Volumen]]</f>
        <v>0</v>
      </c>
      <c r="AD1303" s="165" t="str">
        <f t="shared" si="62"/>
        <v>D</v>
      </c>
      <c r="AE1303" s="166">
        <f>Industrias!S1306</f>
        <v>0</v>
      </c>
      <c r="AF1303" s="167" cm="1">
        <f t="array" ref="AF1303">NoteEcolo(U1303)</f>
        <v>0</v>
      </c>
      <c r="AG1303" s="167">
        <f>PI()*(Trees[[#This Row],[Diam]]/2)^2</f>
        <v>0</v>
      </c>
      <c r="AH1303" s="167">
        <f>IF(ISNA(IF(VLOOKUP(Trees[[#This Row],[Arbol]],Equipos!C:F, 2, FALSE)="Cortar",1,0)),0, IF(VLOOKUP(Trees[[#This Row],[Arbol]],Equipos!C:F, 2, FALSE)="Cortar",1,0))</f>
        <v>0</v>
      </c>
      <c r="AI1303" s="167">
        <f t="array" aca="1" ref="AI1303" ca="1">SUM(1*(NumCoupes=B1303))</f>
        <v>2</v>
      </c>
    </row>
    <row r="1304" spans="1:35">
      <c r="A1304" s="451"/>
      <c r="B1304" s="464"/>
      <c r="C1304" s="465"/>
      <c r="D1304" s="466"/>
      <c r="E1304" s="467"/>
      <c r="F1304" s="468"/>
      <c r="G1304" s="454"/>
      <c r="H1304" s="464"/>
      <c r="I1304" s="465"/>
      <c r="J1304" s="469"/>
      <c r="K1304" s="469"/>
      <c r="L1304" s="464"/>
      <c r="M1304" s="464"/>
      <c r="N1304" s="464"/>
      <c r="O1304" s="465"/>
      <c r="P1304" s="470"/>
      <c r="Q1304" s="154"/>
      <c r="R1304" s="154"/>
      <c r="S1304" s="154"/>
      <c r="T1304" s="158"/>
      <c r="U1304" s="159"/>
      <c r="V1304" s="161"/>
      <c r="W1304" s="161"/>
      <c r="X1304" s="161"/>
      <c r="Y1304" s="161"/>
      <c r="Z1304" s="162">
        <f t="shared" si="60"/>
        <v>0</v>
      </c>
      <c r="AA1304" s="163">
        <f t="shared" si="61"/>
        <v>0</v>
      </c>
      <c r="AB1304" s="431">
        <f>(3.14/4)*(Trees[[#This Row],[Diam]]/100)^2</f>
        <v>0</v>
      </c>
      <c r="AC1304" s="164">
        <f>Trees[[#This Row],[Volumen]]</f>
        <v>0</v>
      </c>
      <c r="AD1304" s="165" t="str">
        <f t="shared" si="62"/>
        <v>D</v>
      </c>
      <c r="AE1304" s="166">
        <f>Industrias!S1307</f>
        <v>0</v>
      </c>
      <c r="AF1304" s="167" cm="1">
        <f t="array" ref="AF1304">NoteEcolo(U1304)</f>
        <v>0</v>
      </c>
      <c r="AG1304" s="167">
        <f>PI()*(Trees[[#This Row],[Diam]]/2)^2</f>
        <v>0</v>
      </c>
      <c r="AH1304" s="167">
        <f>IF(ISNA(IF(VLOOKUP(Trees[[#This Row],[Arbol]],Equipos!C:F, 2, FALSE)="Cortar",1,0)),0, IF(VLOOKUP(Trees[[#This Row],[Arbol]],Equipos!C:F, 2, FALSE)="Cortar",1,0))</f>
        <v>0</v>
      </c>
      <c r="AI1304" s="167">
        <f t="array" aca="1" ref="AI1304" ca="1">SUM(1*(NumCoupes=B1304))</f>
        <v>2</v>
      </c>
    </row>
    <row r="1305" spans="1:35">
      <c r="A1305" s="451"/>
      <c r="B1305" s="464"/>
      <c r="C1305" s="465"/>
      <c r="D1305" s="466"/>
      <c r="E1305" s="467"/>
      <c r="F1305" s="468"/>
      <c r="G1305" s="454"/>
      <c r="H1305" s="464"/>
      <c r="I1305" s="465"/>
      <c r="J1305" s="469"/>
      <c r="K1305" s="469"/>
      <c r="L1305" s="464"/>
      <c r="M1305" s="464"/>
      <c r="N1305" s="464"/>
      <c r="O1305" s="465"/>
      <c r="P1305" s="470"/>
      <c r="Q1305" s="154"/>
      <c r="R1305" s="154"/>
      <c r="S1305" s="154"/>
      <c r="T1305" s="158"/>
      <c r="U1305" s="159"/>
      <c r="V1305" s="161"/>
      <c r="W1305" s="161"/>
      <c r="X1305" s="161"/>
      <c r="Y1305" s="161"/>
      <c r="Z1305" s="162">
        <f t="shared" si="60"/>
        <v>0</v>
      </c>
      <c r="AA1305" s="163">
        <f t="shared" si="61"/>
        <v>0</v>
      </c>
      <c r="AB1305" s="431">
        <f>(3.14/4)*(Trees[[#This Row],[Diam]]/100)^2</f>
        <v>0</v>
      </c>
      <c r="AC1305" s="164">
        <f>Trees[[#This Row],[Volumen]]</f>
        <v>0</v>
      </c>
      <c r="AD1305" s="165" t="str">
        <f t="shared" si="62"/>
        <v>D</v>
      </c>
      <c r="AE1305" s="166">
        <f>Industrias!S1308</f>
        <v>0</v>
      </c>
      <c r="AF1305" s="167" cm="1">
        <f t="array" ref="AF1305">NoteEcolo(U1305)</f>
        <v>0</v>
      </c>
      <c r="AG1305" s="167">
        <f>PI()*(Trees[[#This Row],[Diam]]/2)^2</f>
        <v>0</v>
      </c>
      <c r="AH1305" s="167">
        <f>IF(ISNA(IF(VLOOKUP(Trees[[#This Row],[Arbol]],Equipos!C:F, 2, FALSE)="Cortar",1,0)),0, IF(VLOOKUP(Trees[[#This Row],[Arbol]],Equipos!C:F, 2, FALSE)="Cortar",1,0))</f>
        <v>0</v>
      </c>
      <c r="AI1305" s="167">
        <f t="array" aca="1" ref="AI1305" ca="1">SUM(1*(NumCoupes=B1305))</f>
        <v>2</v>
      </c>
    </row>
    <row r="1306" spans="1:35">
      <c r="A1306" s="451"/>
      <c r="B1306" s="464"/>
      <c r="C1306" s="465"/>
      <c r="D1306" s="466"/>
      <c r="E1306" s="467"/>
      <c r="F1306" s="468"/>
      <c r="G1306" s="454"/>
      <c r="H1306" s="464"/>
      <c r="I1306" s="465"/>
      <c r="J1306" s="469"/>
      <c r="K1306" s="469"/>
      <c r="L1306" s="464"/>
      <c r="M1306" s="464"/>
      <c r="N1306" s="464"/>
      <c r="O1306" s="465"/>
      <c r="P1306" s="470"/>
      <c r="Q1306" s="154"/>
      <c r="R1306" s="154"/>
      <c r="S1306" s="154"/>
      <c r="T1306" s="158"/>
      <c r="U1306" s="159"/>
      <c r="V1306" s="161"/>
      <c r="W1306" s="161"/>
      <c r="X1306" s="161"/>
      <c r="Y1306" s="161"/>
      <c r="Z1306" s="162">
        <f t="shared" si="60"/>
        <v>0</v>
      </c>
      <c r="AA1306" s="163">
        <f t="shared" si="61"/>
        <v>0</v>
      </c>
      <c r="AB1306" s="431">
        <f>(3.14/4)*(Trees[[#This Row],[Diam]]/100)^2</f>
        <v>0</v>
      </c>
      <c r="AC1306" s="164">
        <f>Trees[[#This Row],[Volumen]]</f>
        <v>0</v>
      </c>
      <c r="AD1306" s="165" t="str">
        <f t="shared" si="62"/>
        <v>D</v>
      </c>
      <c r="AE1306" s="166">
        <f>Industrias!S1309</f>
        <v>0</v>
      </c>
      <c r="AF1306" s="167" cm="1">
        <f t="array" ref="AF1306">NoteEcolo(U1306)</f>
        <v>0</v>
      </c>
      <c r="AG1306" s="167">
        <f>PI()*(Trees[[#This Row],[Diam]]/2)^2</f>
        <v>0</v>
      </c>
      <c r="AH1306" s="167">
        <f>IF(ISNA(IF(VLOOKUP(Trees[[#This Row],[Arbol]],Equipos!C:F, 2, FALSE)="Cortar",1,0)),0, IF(VLOOKUP(Trees[[#This Row],[Arbol]],Equipos!C:F, 2, FALSE)="Cortar",1,0))</f>
        <v>0</v>
      </c>
      <c r="AI1306" s="167">
        <f t="array" aca="1" ref="AI1306" ca="1">SUM(1*(NumCoupes=B1306))</f>
        <v>2</v>
      </c>
    </row>
    <row r="1307" spans="1:35">
      <c r="A1307" s="451"/>
      <c r="B1307" s="464"/>
      <c r="C1307" s="465"/>
      <c r="D1307" s="466"/>
      <c r="E1307" s="467"/>
      <c r="F1307" s="468"/>
      <c r="G1307" s="454"/>
      <c r="H1307" s="464"/>
      <c r="I1307" s="465"/>
      <c r="J1307" s="469"/>
      <c r="K1307" s="469"/>
      <c r="L1307" s="464"/>
      <c r="M1307" s="464"/>
      <c r="N1307" s="464"/>
      <c r="O1307" s="465"/>
      <c r="P1307" s="470"/>
      <c r="Q1307" s="154"/>
      <c r="R1307" s="154"/>
      <c r="S1307" s="154"/>
      <c r="T1307" s="158"/>
      <c r="U1307" s="159"/>
      <c r="V1307" s="161"/>
      <c r="W1307" s="161"/>
      <c r="X1307" s="161"/>
      <c r="Y1307" s="161"/>
      <c r="Z1307" s="162">
        <f t="shared" si="60"/>
        <v>0</v>
      </c>
      <c r="AA1307" s="163">
        <f t="shared" si="61"/>
        <v>0</v>
      </c>
      <c r="AB1307" s="431">
        <f>(3.14/4)*(Trees[[#This Row],[Diam]]/100)^2</f>
        <v>0</v>
      </c>
      <c r="AC1307" s="164">
        <f>Trees[[#This Row],[Volumen]]</f>
        <v>0</v>
      </c>
      <c r="AD1307" s="165" t="str">
        <f t="shared" si="62"/>
        <v>D</v>
      </c>
      <c r="AE1307" s="166">
        <f>Industrias!S1310</f>
        <v>0</v>
      </c>
      <c r="AF1307" s="167" cm="1">
        <f t="array" ref="AF1307">NoteEcolo(U1307)</f>
        <v>0</v>
      </c>
      <c r="AG1307" s="167">
        <f>PI()*(Trees[[#This Row],[Diam]]/2)^2</f>
        <v>0</v>
      </c>
      <c r="AH1307" s="167">
        <f>IF(ISNA(IF(VLOOKUP(Trees[[#This Row],[Arbol]],Equipos!C:F, 2, FALSE)="Cortar",1,0)),0, IF(VLOOKUP(Trees[[#This Row],[Arbol]],Equipos!C:F, 2, FALSE)="Cortar",1,0))</f>
        <v>0</v>
      </c>
      <c r="AI1307" s="167">
        <f t="array" aca="1" ref="AI1307" ca="1">SUM(1*(NumCoupes=B1307))</f>
        <v>2</v>
      </c>
    </row>
    <row r="1308" spans="1:35">
      <c r="A1308" s="451"/>
      <c r="B1308" s="464"/>
      <c r="C1308" s="465"/>
      <c r="D1308" s="466"/>
      <c r="E1308" s="467"/>
      <c r="F1308" s="468"/>
      <c r="G1308" s="454"/>
      <c r="H1308" s="464"/>
      <c r="I1308" s="465"/>
      <c r="J1308" s="469"/>
      <c r="K1308" s="469"/>
      <c r="L1308" s="464"/>
      <c r="M1308" s="464"/>
      <c r="N1308" s="464"/>
      <c r="O1308" s="465"/>
      <c r="P1308" s="470"/>
      <c r="Q1308" s="154"/>
      <c r="R1308" s="154"/>
      <c r="S1308" s="154"/>
      <c r="T1308" s="158"/>
      <c r="U1308" s="159"/>
      <c r="V1308" s="161"/>
      <c r="W1308" s="161"/>
      <c r="X1308" s="161"/>
      <c r="Y1308" s="161"/>
      <c r="Z1308" s="162">
        <f t="shared" si="60"/>
        <v>0</v>
      </c>
      <c r="AA1308" s="163">
        <f t="shared" si="61"/>
        <v>0</v>
      </c>
      <c r="AB1308" s="431">
        <f>(3.14/4)*(Trees[[#This Row],[Diam]]/100)^2</f>
        <v>0</v>
      </c>
      <c r="AC1308" s="164">
        <f>Trees[[#This Row],[Volumen]]</f>
        <v>0</v>
      </c>
      <c r="AD1308" s="165" t="str">
        <f t="shared" si="62"/>
        <v>D</v>
      </c>
      <c r="AE1308" s="166">
        <f>Industrias!S1311</f>
        <v>0</v>
      </c>
      <c r="AF1308" s="167" cm="1">
        <f t="array" ref="AF1308">NoteEcolo(U1308)</f>
        <v>0</v>
      </c>
      <c r="AG1308" s="167">
        <f>PI()*(Trees[[#This Row],[Diam]]/2)^2</f>
        <v>0</v>
      </c>
      <c r="AH1308" s="167">
        <f>IF(ISNA(IF(VLOOKUP(Trees[[#This Row],[Arbol]],Equipos!C:F, 2, FALSE)="Cortar",1,0)),0, IF(VLOOKUP(Trees[[#This Row],[Arbol]],Equipos!C:F, 2, FALSE)="Cortar",1,0))</f>
        <v>0</v>
      </c>
      <c r="AI1308" s="167">
        <f t="array" aca="1" ref="AI1308" ca="1">SUM(1*(NumCoupes=B1308))</f>
        <v>2</v>
      </c>
    </row>
    <row r="1309" spans="1:35">
      <c r="A1309" s="451"/>
      <c r="B1309" s="464"/>
      <c r="C1309" s="465"/>
      <c r="D1309" s="466"/>
      <c r="E1309" s="467"/>
      <c r="F1309" s="468"/>
      <c r="G1309" s="454"/>
      <c r="H1309" s="464"/>
      <c r="I1309" s="465"/>
      <c r="J1309" s="469"/>
      <c r="K1309" s="469"/>
      <c r="L1309" s="464"/>
      <c r="M1309" s="464"/>
      <c r="N1309" s="464"/>
      <c r="O1309" s="465"/>
      <c r="P1309" s="470"/>
      <c r="Q1309" s="154"/>
      <c r="R1309" s="154"/>
      <c r="S1309" s="154"/>
      <c r="T1309" s="158"/>
      <c r="U1309" s="159"/>
      <c r="V1309" s="161"/>
      <c r="W1309" s="161"/>
      <c r="X1309" s="161"/>
      <c r="Y1309" s="161"/>
      <c r="Z1309" s="162">
        <f t="shared" si="60"/>
        <v>0</v>
      </c>
      <c r="AA1309" s="163">
        <f t="shared" si="61"/>
        <v>0</v>
      </c>
      <c r="AB1309" s="431">
        <f>(3.14/4)*(Trees[[#This Row],[Diam]]/100)^2</f>
        <v>0</v>
      </c>
      <c r="AC1309" s="164">
        <f>Trees[[#This Row],[Volumen]]</f>
        <v>0</v>
      </c>
      <c r="AD1309" s="165" t="str">
        <f t="shared" si="62"/>
        <v>D</v>
      </c>
      <c r="AE1309" s="166">
        <f>Industrias!S1312</f>
        <v>0</v>
      </c>
      <c r="AF1309" s="167" cm="1">
        <f t="array" ref="AF1309">NoteEcolo(U1309)</f>
        <v>0</v>
      </c>
      <c r="AG1309" s="167">
        <f>PI()*(Trees[[#This Row],[Diam]]/2)^2</f>
        <v>0</v>
      </c>
      <c r="AH1309" s="167">
        <f>IF(ISNA(IF(VLOOKUP(Trees[[#This Row],[Arbol]],Equipos!C:F, 2, FALSE)="Cortar",1,0)),0, IF(VLOOKUP(Trees[[#This Row],[Arbol]],Equipos!C:F, 2, FALSE)="Cortar",1,0))</f>
        <v>0</v>
      </c>
      <c r="AI1309" s="167">
        <f t="array" aca="1" ref="AI1309" ca="1">SUM(1*(NumCoupes=B1309))</f>
        <v>2</v>
      </c>
    </row>
    <row r="1310" spans="1:35">
      <c r="A1310" s="451"/>
      <c r="B1310" s="464"/>
      <c r="C1310" s="465"/>
      <c r="D1310" s="466"/>
      <c r="E1310" s="467"/>
      <c r="F1310" s="468"/>
      <c r="G1310" s="454"/>
      <c r="H1310" s="464"/>
      <c r="I1310" s="465"/>
      <c r="J1310" s="469"/>
      <c r="K1310" s="469"/>
      <c r="L1310" s="464"/>
      <c r="M1310" s="464"/>
      <c r="N1310" s="464"/>
      <c r="O1310" s="465"/>
      <c r="P1310" s="470"/>
      <c r="Q1310" s="154"/>
      <c r="R1310" s="154"/>
      <c r="S1310" s="154"/>
      <c r="T1310" s="158"/>
      <c r="U1310" s="159"/>
      <c r="V1310" s="161"/>
      <c r="W1310" s="161"/>
      <c r="X1310" s="161"/>
      <c r="Y1310" s="161"/>
      <c r="Z1310" s="162">
        <f t="shared" si="60"/>
        <v>0</v>
      </c>
      <c r="AA1310" s="163">
        <f t="shared" si="61"/>
        <v>0</v>
      </c>
      <c r="AB1310" s="431">
        <f>(3.14/4)*(Trees[[#This Row],[Diam]]/100)^2</f>
        <v>0</v>
      </c>
      <c r="AC1310" s="164">
        <f>Trees[[#This Row],[Volumen]]</f>
        <v>0</v>
      </c>
      <c r="AD1310" s="165" t="str">
        <f t="shared" si="62"/>
        <v>D</v>
      </c>
      <c r="AE1310" s="166">
        <f>Industrias!S1313</f>
        <v>0</v>
      </c>
      <c r="AF1310" s="167" cm="1">
        <f t="array" ref="AF1310">NoteEcolo(U1310)</f>
        <v>0</v>
      </c>
      <c r="AG1310" s="167">
        <f>PI()*(Trees[[#This Row],[Diam]]/2)^2</f>
        <v>0</v>
      </c>
      <c r="AH1310" s="167">
        <f>IF(ISNA(IF(VLOOKUP(Trees[[#This Row],[Arbol]],Equipos!C:F, 2, FALSE)="Cortar",1,0)),0, IF(VLOOKUP(Trees[[#This Row],[Arbol]],Equipos!C:F, 2, FALSE)="Cortar",1,0))</f>
        <v>0</v>
      </c>
      <c r="AI1310" s="167">
        <f t="array" aca="1" ref="AI1310" ca="1">SUM(1*(NumCoupes=B1310))</f>
        <v>2</v>
      </c>
    </row>
    <row r="1311" spans="1:35">
      <c r="A1311" s="451"/>
      <c r="B1311" s="464"/>
      <c r="C1311" s="465"/>
      <c r="D1311" s="466"/>
      <c r="E1311" s="467"/>
      <c r="F1311" s="468"/>
      <c r="G1311" s="454"/>
      <c r="H1311" s="464"/>
      <c r="I1311" s="465"/>
      <c r="J1311" s="469"/>
      <c r="K1311" s="469"/>
      <c r="L1311" s="464"/>
      <c r="M1311" s="464"/>
      <c r="N1311" s="464"/>
      <c r="O1311" s="465"/>
      <c r="P1311" s="470"/>
      <c r="Q1311" s="154"/>
      <c r="R1311" s="154"/>
      <c r="S1311" s="154"/>
      <c r="T1311" s="158"/>
      <c r="U1311" s="159"/>
      <c r="V1311" s="161"/>
      <c r="W1311" s="161"/>
      <c r="X1311" s="161"/>
      <c r="Y1311" s="161"/>
      <c r="Z1311" s="162">
        <f t="shared" ref="Z1311:Z1374" si="63">(H1311+I1311)/2</f>
        <v>0</v>
      </c>
      <c r="AA1311" s="163">
        <f t="shared" ref="AA1311:AA1374" si="64">INT(Z1311/5+0.5)*5</f>
        <v>0</v>
      </c>
      <c r="AB1311" s="431">
        <f>(3.14/4)*(Trees[[#This Row],[Diam]]/100)^2</f>
        <v>0</v>
      </c>
      <c r="AC1311" s="164">
        <f>Trees[[#This Row],[Volumen]]</f>
        <v>0</v>
      </c>
      <c r="AD1311" s="165" t="str">
        <f t="shared" ref="AD1311:AD1374" si="65">IF(L1311&lt;&gt;0,"A",IF(M1311&lt;&gt;0,"B",IF(N1311&lt;&gt;0,"C","D")))</f>
        <v>D</v>
      </c>
      <c r="AE1311" s="166">
        <f>Industrias!S1314</f>
        <v>0</v>
      </c>
      <c r="AF1311" s="167" cm="1">
        <f t="array" ref="AF1311">NoteEcolo(U1311)</f>
        <v>0</v>
      </c>
      <c r="AG1311" s="167">
        <f>PI()*(Trees[[#This Row],[Diam]]/2)^2</f>
        <v>0</v>
      </c>
      <c r="AH1311" s="167">
        <f>IF(ISNA(IF(VLOOKUP(Trees[[#This Row],[Arbol]],Equipos!C:F, 2, FALSE)="Cortar",1,0)),0, IF(VLOOKUP(Trees[[#This Row],[Arbol]],Equipos!C:F, 2, FALSE)="Cortar",1,0))</f>
        <v>0</v>
      </c>
      <c r="AI1311" s="167">
        <f t="array" aca="1" ref="AI1311" ca="1">SUM(1*(NumCoupes=B1311))</f>
        <v>2</v>
      </c>
    </row>
    <row r="1312" spans="1:35">
      <c r="A1312" s="451"/>
      <c r="B1312" s="464"/>
      <c r="C1312" s="465"/>
      <c r="D1312" s="466"/>
      <c r="E1312" s="467"/>
      <c r="F1312" s="468"/>
      <c r="G1312" s="454"/>
      <c r="H1312" s="464"/>
      <c r="I1312" s="465"/>
      <c r="J1312" s="469"/>
      <c r="K1312" s="469"/>
      <c r="L1312" s="464"/>
      <c r="M1312" s="464"/>
      <c r="N1312" s="464"/>
      <c r="O1312" s="465"/>
      <c r="P1312" s="470"/>
      <c r="Q1312" s="154"/>
      <c r="R1312" s="154"/>
      <c r="S1312" s="154"/>
      <c r="T1312" s="158"/>
      <c r="U1312" s="159"/>
      <c r="V1312" s="161"/>
      <c r="W1312" s="161"/>
      <c r="X1312" s="161"/>
      <c r="Y1312" s="161"/>
      <c r="Z1312" s="162">
        <f t="shared" si="63"/>
        <v>0</v>
      </c>
      <c r="AA1312" s="163">
        <f t="shared" si="64"/>
        <v>0</v>
      </c>
      <c r="AB1312" s="431">
        <f>(3.14/4)*(Trees[[#This Row],[Diam]]/100)^2</f>
        <v>0</v>
      </c>
      <c r="AC1312" s="164">
        <f>Trees[[#This Row],[Volumen]]</f>
        <v>0</v>
      </c>
      <c r="AD1312" s="165" t="str">
        <f t="shared" si="65"/>
        <v>D</v>
      </c>
      <c r="AE1312" s="166">
        <f>Industrias!S1315</f>
        <v>0</v>
      </c>
      <c r="AF1312" s="167" cm="1">
        <f t="array" ref="AF1312">NoteEcolo(U1312)</f>
        <v>0</v>
      </c>
      <c r="AG1312" s="167">
        <f>PI()*(Trees[[#This Row],[Diam]]/2)^2</f>
        <v>0</v>
      </c>
      <c r="AH1312" s="167">
        <f>IF(ISNA(IF(VLOOKUP(Trees[[#This Row],[Arbol]],Equipos!C:F, 2, FALSE)="Cortar",1,0)),0, IF(VLOOKUP(Trees[[#This Row],[Arbol]],Equipos!C:F, 2, FALSE)="Cortar",1,0))</f>
        <v>0</v>
      </c>
      <c r="AI1312" s="167">
        <f t="array" aca="1" ref="AI1312" ca="1">SUM(1*(NumCoupes=B1312))</f>
        <v>2</v>
      </c>
    </row>
    <row r="1313" spans="1:35">
      <c r="A1313" s="451"/>
      <c r="B1313" s="464"/>
      <c r="C1313" s="465"/>
      <c r="D1313" s="466"/>
      <c r="E1313" s="467"/>
      <c r="F1313" s="468"/>
      <c r="G1313" s="454"/>
      <c r="H1313" s="464"/>
      <c r="I1313" s="465"/>
      <c r="J1313" s="469"/>
      <c r="K1313" s="469"/>
      <c r="L1313" s="464"/>
      <c r="M1313" s="464"/>
      <c r="N1313" s="464"/>
      <c r="O1313" s="465"/>
      <c r="P1313" s="470"/>
      <c r="Q1313" s="154"/>
      <c r="R1313" s="154"/>
      <c r="S1313" s="154"/>
      <c r="T1313" s="158"/>
      <c r="U1313" s="159"/>
      <c r="V1313" s="161"/>
      <c r="W1313" s="161"/>
      <c r="X1313" s="161"/>
      <c r="Y1313" s="161"/>
      <c r="Z1313" s="162">
        <f t="shared" si="63"/>
        <v>0</v>
      </c>
      <c r="AA1313" s="163">
        <f t="shared" si="64"/>
        <v>0</v>
      </c>
      <c r="AB1313" s="431">
        <f>(3.14/4)*(Trees[[#This Row],[Diam]]/100)^2</f>
        <v>0</v>
      </c>
      <c r="AC1313" s="164">
        <f>Trees[[#This Row],[Volumen]]</f>
        <v>0</v>
      </c>
      <c r="AD1313" s="165" t="str">
        <f t="shared" si="65"/>
        <v>D</v>
      </c>
      <c r="AE1313" s="166">
        <f>Industrias!S1316</f>
        <v>0</v>
      </c>
      <c r="AF1313" s="167" cm="1">
        <f t="array" ref="AF1313">NoteEcolo(U1313)</f>
        <v>0</v>
      </c>
      <c r="AG1313" s="167">
        <f>PI()*(Trees[[#This Row],[Diam]]/2)^2</f>
        <v>0</v>
      </c>
      <c r="AH1313" s="167">
        <f>IF(ISNA(IF(VLOOKUP(Trees[[#This Row],[Arbol]],Equipos!C:F, 2, FALSE)="Cortar",1,0)),0, IF(VLOOKUP(Trees[[#This Row],[Arbol]],Equipos!C:F, 2, FALSE)="Cortar",1,0))</f>
        <v>0</v>
      </c>
      <c r="AI1313" s="167">
        <f t="array" aca="1" ref="AI1313" ca="1">SUM(1*(NumCoupes=B1313))</f>
        <v>2</v>
      </c>
    </row>
    <row r="1314" spans="1:35">
      <c r="A1314" s="451"/>
      <c r="B1314" s="464"/>
      <c r="C1314" s="465"/>
      <c r="D1314" s="466"/>
      <c r="E1314" s="467"/>
      <c r="F1314" s="468"/>
      <c r="G1314" s="454"/>
      <c r="H1314" s="464"/>
      <c r="I1314" s="465"/>
      <c r="J1314" s="469"/>
      <c r="K1314" s="469"/>
      <c r="L1314" s="464"/>
      <c r="M1314" s="464"/>
      <c r="N1314" s="464"/>
      <c r="O1314" s="465"/>
      <c r="P1314" s="470"/>
      <c r="Q1314" s="154"/>
      <c r="R1314" s="154"/>
      <c r="S1314" s="154"/>
      <c r="T1314" s="158"/>
      <c r="U1314" s="159"/>
      <c r="V1314" s="161"/>
      <c r="W1314" s="161"/>
      <c r="X1314" s="161"/>
      <c r="Y1314" s="161"/>
      <c r="Z1314" s="162">
        <f t="shared" si="63"/>
        <v>0</v>
      </c>
      <c r="AA1314" s="163">
        <f t="shared" si="64"/>
        <v>0</v>
      </c>
      <c r="AB1314" s="431">
        <f>(3.14/4)*(Trees[[#This Row],[Diam]]/100)^2</f>
        <v>0</v>
      </c>
      <c r="AC1314" s="164">
        <f>Trees[[#This Row],[Volumen]]</f>
        <v>0</v>
      </c>
      <c r="AD1314" s="165" t="str">
        <f t="shared" si="65"/>
        <v>D</v>
      </c>
      <c r="AE1314" s="166">
        <f>Industrias!S1317</f>
        <v>0</v>
      </c>
      <c r="AF1314" s="167" cm="1">
        <f t="array" ref="AF1314">NoteEcolo(U1314)</f>
        <v>0</v>
      </c>
      <c r="AG1314" s="167">
        <f>PI()*(Trees[[#This Row],[Diam]]/2)^2</f>
        <v>0</v>
      </c>
      <c r="AH1314" s="167">
        <f>IF(ISNA(IF(VLOOKUP(Trees[[#This Row],[Arbol]],Equipos!C:F, 2, FALSE)="Cortar",1,0)),0, IF(VLOOKUP(Trees[[#This Row],[Arbol]],Equipos!C:F, 2, FALSE)="Cortar",1,0))</f>
        <v>0</v>
      </c>
      <c r="AI1314" s="167">
        <f t="array" aca="1" ref="AI1314" ca="1">SUM(1*(NumCoupes=B1314))</f>
        <v>2</v>
      </c>
    </row>
    <row r="1315" spans="1:35">
      <c r="A1315" s="451"/>
      <c r="B1315" s="464"/>
      <c r="C1315" s="465"/>
      <c r="D1315" s="466"/>
      <c r="E1315" s="467"/>
      <c r="F1315" s="468"/>
      <c r="G1315" s="454"/>
      <c r="H1315" s="464"/>
      <c r="I1315" s="465"/>
      <c r="J1315" s="469"/>
      <c r="K1315" s="469"/>
      <c r="L1315" s="464"/>
      <c r="M1315" s="464"/>
      <c r="N1315" s="464"/>
      <c r="O1315" s="465"/>
      <c r="P1315" s="470"/>
      <c r="Q1315" s="154"/>
      <c r="R1315" s="154"/>
      <c r="S1315" s="154"/>
      <c r="T1315" s="158"/>
      <c r="U1315" s="159"/>
      <c r="V1315" s="161"/>
      <c r="W1315" s="161"/>
      <c r="X1315" s="161"/>
      <c r="Y1315" s="161"/>
      <c r="Z1315" s="162">
        <f t="shared" si="63"/>
        <v>0</v>
      </c>
      <c r="AA1315" s="163">
        <f t="shared" si="64"/>
        <v>0</v>
      </c>
      <c r="AB1315" s="431">
        <f>(3.14/4)*(Trees[[#This Row],[Diam]]/100)^2</f>
        <v>0</v>
      </c>
      <c r="AC1315" s="164">
        <f>Trees[[#This Row],[Volumen]]</f>
        <v>0</v>
      </c>
      <c r="AD1315" s="165" t="str">
        <f t="shared" si="65"/>
        <v>D</v>
      </c>
      <c r="AE1315" s="166">
        <f>Industrias!S1318</f>
        <v>0</v>
      </c>
      <c r="AF1315" s="167" cm="1">
        <f t="array" ref="AF1315">NoteEcolo(U1315)</f>
        <v>0</v>
      </c>
      <c r="AG1315" s="167">
        <f>PI()*(Trees[[#This Row],[Diam]]/2)^2</f>
        <v>0</v>
      </c>
      <c r="AH1315" s="167">
        <f>IF(ISNA(IF(VLOOKUP(Trees[[#This Row],[Arbol]],Equipos!C:F, 2, FALSE)="Cortar",1,0)),0, IF(VLOOKUP(Trees[[#This Row],[Arbol]],Equipos!C:F, 2, FALSE)="Cortar",1,0))</f>
        <v>0</v>
      </c>
      <c r="AI1315" s="167">
        <f t="array" aca="1" ref="AI1315" ca="1">SUM(1*(NumCoupes=B1315))</f>
        <v>2</v>
      </c>
    </row>
    <row r="1316" spans="1:35">
      <c r="A1316" s="451"/>
      <c r="B1316" s="464"/>
      <c r="C1316" s="465"/>
      <c r="D1316" s="466"/>
      <c r="E1316" s="467"/>
      <c r="F1316" s="468"/>
      <c r="G1316" s="454"/>
      <c r="H1316" s="464"/>
      <c r="I1316" s="465"/>
      <c r="J1316" s="469"/>
      <c r="K1316" s="469"/>
      <c r="L1316" s="464"/>
      <c r="M1316" s="464"/>
      <c r="N1316" s="464"/>
      <c r="O1316" s="465"/>
      <c r="P1316" s="470"/>
      <c r="Q1316" s="154"/>
      <c r="R1316" s="154"/>
      <c r="S1316" s="154"/>
      <c r="T1316" s="158"/>
      <c r="U1316" s="159"/>
      <c r="V1316" s="161"/>
      <c r="W1316" s="161"/>
      <c r="X1316" s="161"/>
      <c r="Y1316" s="161"/>
      <c r="Z1316" s="162">
        <f t="shared" si="63"/>
        <v>0</v>
      </c>
      <c r="AA1316" s="163">
        <f t="shared" si="64"/>
        <v>0</v>
      </c>
      <c r="AB1316" s="431">
        <f>(3.14/4)*(Trees[[#This Row],[Diam]]/100)^2</f>
        <v>0</v>
      </c>
      <c r="AC1316" s="164">
        <f>Trees[[#This Row],[Volumen]]</f>
        <v>0</v>
      </c>
      <c r="AD1316" s="165" t="str">
        <f t="shared" si="65"/>
        <v>D</v>
      </c>
      <c r="AE1316" s="166">
        <f>Industrias!S1319</f>
        <v>0</v>
      </c>
      <c r="AF1316" s="167" cm="1">
        <f t="array" ref="AF1316">NoteEcolo(U1316)</f>
        <v>0</v>
      </c>
      <c r="AG1316" s="167">
        <f>PI()*(Trees[[#This Row],[Diam]]/2)^2</f>
        <v>0</v>
      </c>
      <c r="AH1316" s="167">
        <f>IF(ISNA(IF(VLOOKUP(Trees[[#This Row],[Arbol]],Equipos!C:F, 2, FALSE)="Cortar",1,0)),0, IF(VLOOKUP(Trees[[#This Row],[Arbol]],Equipos!C:F, 2, FALSE)="Cortar",1,0))</f>
        <v>0</v>
      </c>
      <c r="AI1316" s="167">
        <f t="array" aca="1" ref="AI1316" ca="1">SUM(1*(NumCoupes=B1316))</f>
        <v>2</v>
      </c>
    </row>
    <row r="1317" spans="1:35">
      <c r="A1317" s="451"/>
      <c r="B1317" s="464"/>
      <c r="C1317" s="465"/>
      <c r="D1317" s="466"/>
      <c r="E1317" s="467"/>
      <c r="F1317" s="468"/>
      <c r="G1317" s="454"/>
      <c r="H1317" s="464"/>
      <c r="I1317" s="465"/>
      <c r="J1317" s="469"/>
      <c r="K1317" s="469"/>
      <c r="L1317" s="464"/>
      <c r="M1317" s="464"/>
      <c r="N1317" s="464"/>
      <c r="O1317" s="465"/>
      <c r="P1317" s="470"/>
      <c r="Q1317" s="154"/>
      <c r="R1317" s="154"/>
      <c r="S1317" s="154"/>
      <c r="T1317" s="158"/>
      <c r="U1317" s="159"/>
      <c r="V1317" s="161"/>
      <c r="W1317" s="161"/>
      <c r="X1317" s="161"/>
      <c r="Y1317" s="161"/>
      <c r="Z1317" s="162">
        <f t="shared" si="63"/>
        <v>0</v>
      </c>
      <c r="AA1317" s="163">
        <f t="shared" si="64"/>
        <v>0</v>
      </c>
      <c r="AB1317" s="431">
        <f>(3.14/4)*(Trees[[#This Row],[Diam]]/100)^2</f>
        <v>0</v>
      </c>
      <c r="AC1317" s="164">
        <f>Trees[[#This Row],[Volumen]]</f>
        <v>0</v>
      </c>
      <c r="AD1317" s="165" t="str">
        <f t="shared" si="65"/>
        <v>D</v>
      </c>
      <c r="AE1317" s="166">
        <f>Industrias!S1320</f>
        <v>0</v>
      </c>
      <c r="AF1317" s="167" cm="1">
        <f t="array" ref="AF1317">NoteEcolo(U1317)</f>
        <v>0</v>
      </c>
      <c r="AG1317" s="167">
        <f>PI()*(Trees[[#This Row],[Diam]]/2)^2</f>
        <v>0</v>
      </c>
      <c r="AH1317" s="167">
        <f>IF(ISNA(IF(VLOOKUP(Trees[[#This Row],[Arbol]],Equipos!C:F, 2, FALSE)="Cortar",1,0)),0, IF(VLOOKUP(Trees[[#This Row],[Arbol]],Equipos!C:F, 2, FALSE)="Cortar",1,0))</f>
        <v>0</v>
      </c>
      <c r="AI1317" s="167">
        <f t="array" aca="1" ref="AI1317" ca="1">SUM(1*(NumCoupes=B1317))</f>
        <v>2</v>
      </c>
    </row>
    <row r="1318" spans="1:35">
      <c r="A1318" s="451"/>
      <c r="B1318" s="464"/>
      <c r="C1318" s="465"/>
      <c r="D1318" s="466"/>
      <c r="E1318" s="467"/>
      <c r="F1318" s="468"/>
      <c r="G1318" s="454"/>
      <c r="H1318" s="464"/>
      <c r="I1318" s="465"/>
      <c r="J1318" s="469"/>
      <c r="K1318" s="469"/>
      <c r="L1318" s="464"/>
      <c r="M1318" s="464"/>
      <c r="N1318" s="464"/>
      <c r="O1318" s="465"/>
      <c r="P1318" s="470"/>
      <c r="Q1318" s="154"/>
      <c r="R1318" s="154"/>
      <c r="S1318" s="154"/>
      <c r="T1318" s="158"/>
      <c r="U1318" s="159"/>
      <c r="V1318" s="161"/>
      <c r="W1318" s="161"/>
      <c r="X1318" s="161"/>
      <c r="Y1318" s="161"/>
      <c r="Z1318" s="162">
        <f t="shared" si="63"/>
        <v>0</v>
      </c>
      <c r="AA1318" s="163">
        <f t="shared" si="64"/>
        <v>0</v>
      </c>
      <c r="AB1318" s="431">
        <f>(3.14/4)*(Trees[[#This Row],[Diam]]/100)^2</f>
        <v>0</v>
      </c>
      <c r="AC1318" s="164">
        <f>Trees[[#This Row],[Volumen]]</f>
        <v>0</v>
      </c>
      <c r="AD1318" s="165" t="str">
        <f t="shared" si="65"/>
        <v>D</v>
      </c>
      <c r="AE1318" s="166">
        <f>Industrias!S1321</f>
        <v>0</v>
      </c>
      <c r="AF1318" s="167" cm="1">
        <f t="array" ref="AF1318">NoteEcolo(U1318)</f>
        <v>0</v>
      </c>
      <c r="AG1318" s="167">
        <f>PI()*(Trees[[#This Row],[Diam]]/2)^2</f>
        <v>0</v>
      </c>
      <c r="AH1318" s="167">
        <f>IF(ISNA(IF(VLOOKUP(Trees[[#This Row],[Arbol]],Equipos!C:F, 2, FALSE)="Cortar",1,0)),0, IF(VLOOKUP(Trees[[#This Row],[Arbol]],Equipos!C:F, 2, FALSE)="Cortar",1,0))</f>
        <v>0</v>
      </c>
      <c r="AI1318" s="167">
        <f t="array" aca="1" ref="AI1318" ca="1">SUM(1*(NumCoupes=B1318))</f>
        <v>2</v>
      </c>
    </row>
    <row r="1319" spans="1:35">
      <c r="A1319" s="451"/>
      <c r="B1319" s="464"/>
      <c r="C1319" s="465"/>
      <c r="D1319" s="466"/>
      <c r="E1319" s="467"/>
      <c r="F1319" s="468"/>
      <c r="G1319" s="454"/>
      <c r="H1319" s="464"/>
      <c r="I1319" s="465"/>
      <c r="J1319" s="469"/>
      <c r="K1319" s="469"/>
      <c r="L1319" s="464"/>
      <c r="M1319" s="464"/>
      <c r="N1319" s="464"/>
      <c r="O1319" s="465"/>
      <c r="P1319" s="470"/>
      <c r="Q1319" s="154"/>
      <c r="R1319" s="154"/>
      <c r="S1319" s="154"/>
      <c r="T1319" s="158"/>
      <c r="U1319" s="159"/>
      <c r="V1319" s="161"/>
      <c r="W1319" s="161"/>
      <c r="X1319" s="161"/>
      <c r="Y1319" s="161"/>
      <c r="Z1319" s="162">
        <f t="shared" si="63"/>
        <v>0</v>
      </c>
      <c r="AA1319" s="163">
        <f t="shared" si="64"/>
        <v>0</v>
      </c>
      <c r="AB1319" s="431">
        <f>(3.14/4)*(Trees[[#This Row],[Diam]]/100)^2</f>
        <v>0</v>
      </c>
      <c r="AC1319" s="164">
        <f>Trees[[#This Row],[Volumen]]</f>
        <v>0</v>
      </c>
      <c r="AD1319" s="165" t="str">
        <f t="shared" si="65"/>
        <v>D</v>
      </c>
      <c r="AE1319" s="166">
        <f>Industrias!S1322</f>
        <v>0</v>
      </c>
      <c r="AF1319" s="167" cm="1">
        <f t="array" ref="AF1319">NoteEcolo(U1319)</f>
        <v>0</v>
      </c>
      <c r="AG1319" s="167">
        <f>PI()*(Trees[[#This Row],[Diam]]/2)^2</f>
        <v>0</v>
      </c>
      <c r="AH1319" s="167">
        <f>IF(ISNA(IF(VLOOKUP(Trees[[#This Row],[Arbol]],Equipos!C:F, 2, FALSE)="Cortar",1,0)),0, IF(VLOOKUP(Trees[[#This Row],[Arbol]],Equipos!C:F, 2, FALSE)="Cortar",1,0))</f>
        <v>0</v>
      </c>
      <c r="AI1319" s="167">
        <f t="array" aca="1" ref="AI1319" ca="1">SUM(1*(NumCoupes=B1319))</f>
        <v>2</v>
      </c>
    </row>
    <row r="1320" spans="1:35">
      <c r="A1320" s="451"/>
      <c r="B1320" s="464"/>
      <c r="C1320" s="465"/>
      <c r="D1320" s="466"/>
      <c r="E1320" s="467"/>
      <c r="F1320" s="468"/>
      <c r="G1320" s="454"/>
      <c r="H1320" s="464"/>
      <c r="I1320" s="465"/>
      <c r="J1320" s="469"/>
      <c r="K1320" s="469"/>
      <c r="L1320" s="464"/>
      <c r="M1320" s="464"/>
      <c r="N1320" s="464"/>
      <c r="O1320" s="465"/>
      <c r="P1320" s="470"/>
      <c r="Q1320" s="154"/>
      <c r="R1320" s="154"/>
      <c r="S1320" s="154"/>
      <c r="T1320" s="158"/>
      <c r="U1320" s="159"/>
      <c r="V1320" s="161"/>
      <c r="W1320" s="161"/>
      <c r="X1320" s="161"/>
      <c r="Y1320" s="161"/>
      <c r="Z1320" s="162">
        <f t="shared" si="63"/>
        <v>0</v>
      </c>
      <c r="AA1320" s="163">
        <f t="shared" si="64"/>
        <v>0</v>
      </c>
      <c r="AB1320" s="431">
        <f>(3.14/4)*(Trees[[#This Row],[Diam]]/100)^2</f>
        <v>0</v>
      </c>
      <c r="AC1320" s="164">
        <f>Trees[[#This Row],[Volumen]]</f>
        <v>0</v>
      </c>
      <c r="AD1320" s="165" t="str">
        <f t="shared" si="65"/>
        <v>D</v>
      </c>
      <c r="AE1320" s="166">
        <f>Industrias!S1323</f>
        <v>0</v>
      </c>
      <c r="AF1320" s="167" cm="1">
        <f t="array" ref="AF1320">NoteEcolo(U1320)</f>
        <v>0</v>
      </c>
      <c r="AG1320" s="167">
        <f>PI()*(Trees[[#This Row],[Diam]]/2)^2</f>
        <v>0</v>
      </c>
      <c r="AH1320" s="167">
        <f>IF(ISNA(IF(VLOOKUP(Trees[[#This Row],[Arbol]],Equipos!C:F, 2, FALSE)="Cortar",1,0)),0, IF(VLOOKUP(Trees[[#This Row],[Arbol]],Equipos!C:F, 2, FALSE)="Cortar",1,0))</f>
        <v>0</v>
      </c>
      <c r="AI1320" s="167">
        <f t="array" aca="1" ref="AI1320" ca="1">SUM(1*(NumCoupes=B1320))</f>
        <v>2</v>
      </c>
    </row>
    <row r="1321" spans="1:35">
      <c r="A1321" s="451"/>
      <c r="B1321" s="464"/>
      <c r="C1321" s="465"/>
      <c r="D1321" s="466"/>
      <c r="E1321" s="467"/>
      <c r="F1321" s="468"/>
      <c r="G1321" s="454"/>
      <c r="H1321" s="464"/>
      <c r="I1321" s="465"/>
      <c r="J1321" s="469"/>
      <c r="K1321" s="469"/>
      <c r="L1321" s="464"/>
      <c r="M1321" s="464"/>
      <c r="N1321" s="464"/>
      <c r="O1321" s="465"/>
      <c r="P1321" s="470"/>
      <c r="Q1321" s="154"/>
      <c r="R1321" s="154"/>
      <c r="S1321" s="154"/>
      <c r="T1321" s="158"/>
      <c r="U1321" s="159"/>
      <c r="V1321" s="161"/>
      <c r="W1321" s="161"/>
      <c r="X1321" s="161"/>
      <c r="Y1321" s="161"/>
      <c r="Z1321" s="162">
        <f t="shared" si="63"/>
        <v>0</v>
      </c>
      <c r="AA1321" s="163">
        <f t="shared" si="64"/>
        <v>0</v>
      </c>
      <c r="AB1321" s="431">
        <f>(3.14/4)*(Trees[[#This Row],[Diam]]/100)^2</f>
        <v>0</v>
      </c>
      <c r="AC1321" s="164">
        <f>Trees[[#This Row],[Volumen]]</f>
        <v>0</v>
      </c>
      <c r="AD1321" s="165" t="str">
        <f t="shared" si="65"/>
        <v>D</v>
      </c>
      <c r="AE1321" s="166">
        <f>Industrias!S1324</f>
        <v>0</v>
      </c>
      <c r="AF1321" s="167" cm="1">
        <f t="array" ref="AF1321">NoteEcolo(U1321)</f>
        <v>0</v>
      </c>
      <c r="AG1321" s="167">
        <f>PI()*(Trees[[#This Row],[Diam]]/2)^2</f>
        <v>0</v>
      </c>
      <c r="AH1321" s="167">
        <f>IF(ISNA(IF(VLOOKUP(Trees[[#This Row],[Arbol]],Equipos!C:F, 2, FALSE)="Cortar",1,0)),0, IF(VLOOKUP(Trees[[#This Row],[Arbol]],Equipos!C:F, 2, FALSE)="Cortar",1,0))</f>
        <v>0</v>
      </c>
      <c r="AI1321" s="167">
        <f t="array" aca="1" ref="AI1321" ca="1">SUM(1*(NumCoupes=B1321))</f>
        <v>2</v>
      </c>
    </row>
    <row r="1322" spans="1:35">
      <c r="A1322" s="451"/>
      <c r="B1322" s="464"/>
      <c r="C1322" s="465"/>
      <c r="D1322" s="466"/>
      <c r="E1322" s="467"/>
      <c r="F1322" s="468"/>
      <c r="G1322" s="454"/>
      <c r="H1322" s="464"/>
      <c r="I1322" s="465"/>
      <c r="J1322" s="469"/>
      <c r="K1322" s="469"/>
      <c r="L1322" s="464"/>
      <c r="M1322" s="464"/>
      <c r="N1322" s="464"/>
      <c r="O1322" s="465"/>
      <c r="P1322" s="470"/>
      <c r="Q1322" s="154"/>
      <c r="R1322" s="154"/>
      <c r="S1322" s="154"/>
      <c r="T1322" s="158"/>
      <c r="U1322" s="159"/>
      <c r="V1322" s="161"/>
      <c r="W1322" s="161"/>
      <c r="X1322" s="161"/>
      <c r="Y1322" s="161"/>
      <c r="Z1322" s="162">
        <f t="shared" si="63"/>
        <v>0</v>
      </c>
      <c r="AA1322" s="163">
        <f t="shared" si="64"/>
        <v>0</v>
      </c>
      <c r="AB1322" s="431">
        <f>(3.14/4)*(Trees[[#This Row],[Diam]]/100)^2</f>
        <v>0</v>
      </c>
      <c r="AC1322" s="164">
        <f>Trees[[#This Row],[Volumen]]</f>
        <v>0</v>
      </c>
      <c r="AD1322" s="165" t="str">
        <f t="shared" si="65"/>
        <v>D</v>
      </c>
      <c r="AE1322" s="166">
        <f>Industrias!S1325</f>
        <v>0</v>
      </c>
      <c r="AF1322" s="167" cm="1">
        <f t="array" ref="AF1322">NoteEcolo(U1322)</f>
        <v>0</v>
      </c>
      <c r="AG1322" s="167">
        <f>PI()*(Trees[[#This Row],[Diam]]/2)^2</f>
        <v>0</v>
      </c>
      <c r="AH1322" s="167">
        <f>IF(ISNA(IF(VLOOKUP(Trees[[#This Row],[Arbol]],Equipos!C:F, 2, FALSE)="Cortar",1,0)),0, IF(VLOOKUP(Trees[[#This Row],[Arbol]],Equipos!C:F, 2, FALSE)="Cortar",1,0))</f>
        <v>0</v>
      </c>
      <c r="AI1322" s="167">
        <f t="array" aca="1" ref="AI1322" ca="1">SUM(1*(NumCoupes=B1322))</f>
        <v>2</v>
      </c>
    </row>
    <row r="1323" spans="1:35">
      <c r="A1323" s="451"/>
      <c r="B1323" s="464"/>
      <c r="C1323" s="465"/>
      <c r="D1323" s="466"/>
      <c r="E1323" s="467"/>
      <c r="F1323" s="468"/>
      <c r="G1323" s="454"/>
      <c r="H1323" s="464"/>
      <c r="I1323" s="465"/>
      <c r="J1323" s="469"/>
      <c r="K1323" s="469"/>
      <c r="L1323" s="464"/>
      <c r="M1323" s="464"/>
      <c r="N1323" s="464"/>
      <c r="O1323" s="465"/>
      <c r="P1323" s="470"/>
      <c r="Q1323" s="154"/>
      <c r="R1323" s="154"/>
      <c r="S1323" s="154"/>
      <c r="T1323" s="158"/>
      <c r="U1323" s="159"/>
      <c r="V1323" s="161"/>
      <c r="W1323" s="161"/>
      <c r="X1323" s="161"/>
      <c r="Y1323" s="161"/>
      <c r="Z1323" s="162">
        <f t="shared" si="63"/>
        <v>0</v>
      </c>
      <c r="AA1323" s="163">
        <f t="shared" si="64"/>
        <v>0</v>
      </c>
      <c r="AB1323" s="431">
        <f>(3.14/4)*(Trees[[#This Row],[Diam]]/100)^2</f>
        <v>0</v>
      </c>
      <c r="AC1323" s="164">
        <f>Trees[[#This Row],[Volumen]]</f>
        <v>0</v>
      </c>
      <c r="AD1323" s="165" t="str">
        <f t="shared" si="65"/>
        <v>D</v>
      </c>
      <c r="AE1323" s="166">
        <f>Industrias!S1326</f>
        <v>0</v>
      </c>
      <c r="AF1323" s="167" cm="1">
        <f t="array" ref="AF1323">NoteEcolo(U1323)</f>
        <v>0</v>
      </c>
      <c r="AG1323" s="167">
        <f>PI()*(Trees[[#This Row],[Diam]]/2)^2</f>
        <v>0</v>
      </c>
      <c r="AH1323" s="167">
        <f>IF(ISNA(IF(VLOOKUP(Trees[[#This Row],[Arbol]],Equipos!C:F, 2, FALSE)="Cortar",1,0)),0, IF(VLOOKUP(Trees[[#This Row],[Arbol]],Equipos!C:F, 2, FALSE)="Cortar",1,0))</f>
        <v>0</v>
      </c>
      <c r="AI1323" s="167">
        <f t="array" aca="1" ref="AI1323" ca="1">SUM(1*(NumCoupes=B1323))</f>
        <v>2</v>
      </c>
    </row>
    <row r="1324" spans="1:35">
      <c r="A1324" s="451"/>
      <c r="B1324" s="464"/>
      <c r="C1324" s="465"/>
      <c r="D1324" s="466"/>
      <c r="E1324" s="467"/>
      <c r="F1324" s="468"/>
      <c r="G1324" s="454"/>
      <c r="H1324" s="464"/>
      <c r="I1324" s="465"/>
      <c r="J1324" s="469"/>
      <c r="K1324" s="469"/>
      <c r="L1324" s="464"/>
      <c r="M1324" s="464"/>
      <c r="N1324" s="464"/>
      <c r="O1324" s="465"/>
      <c r="P1324" s="470"/>
      <c r="Q1324" s="154"/>
      <c r="R1324" s="154"/>
      <c r="S1324" s="154"/>
      <c r="T1324" s="158"/>
      <c r="U1324" s="159"/>
      <c r="V1324" s="161"/>
      <c r="W1324" s="161"/>
      <c r="X1324" s="161"/>
      <c r="Y1324" s="161"/>
      <c r="Z1324" s="162">
        <f t="shared" si="63"/>
        <v>0</v>
      </c>
      <c r="AA1324" s="163">
        <f t="shared" si="64"/>
        <v>0</v>
      </c>
      <c r="AB1324" s="431">
        <f>(3.14/4)*(Trees[[#This Row],[Diam]]/100)^2</f>
        <v>0</v>
      </c>
      <c r="AC1324" s="164">
        <f>Trees[[#This Row],[Volumen]]</f>
        <v>0</v>
      </c>
      <c r="AD1324" s="165" t="str">
        <f t="shared" si="65"/>
        <v>D</v>
      </c>
      <c r="AE1324" s="166">
        <f>Industrias!S1327</f>
        <v>0</v>
      </c>
      <c r="AF1324" s="167" cm="1">
        <f t="array" ref="AF1324">NoteEcolo(U1324)</f>
        <v>0</v>
      </c>
      <c r="AG1324" s="167">
        <f>PI()*(Trees[[#This Row],[Diam]]/2)^2</f>
        <v>0</v>
      </c>
      <c r="AH1324" s="167">
        <f>IF(ISNA(IF(VLOOKUP(Trees[[#This Row],[Arbol]],Equipos!C:F, 2, FALSE)="Cortar",1,0)),0, IF(VLOOKUP(Trees[[#This Row],[Arbol]],Equipos!C:F, 2, FALSE)="Cortar",1,0))</f>
        <v>0</v>
      </c>
      <c r="AI1324" s="167">
        <f t="array" aca="1" ref="AI1324" ca="1">SUM(1*(NumCoupes=B1324))</f>
        <v>2</v>
      </c>
    </row>
    <row r="1325" spans="1:35">
      <c r="A1325" s="451"/>
      <c r="B1325" s="464"/>
      <c r="C1325" s="465"/>
      <c r="D1325" s="466"/>
      <c r="E1325" s="467"/>
      <c r="F1325" s="468"/>
      <c r="G1325" s="454"/>
      <c r="H1325" s="464"/>
      <c r="I1325" s="465"/>
      <c r="J1325" s="469"/>
      <c r="K1325" s="469"/>
      <c r="L1325" s="464"/>
      <c r="M1325" s="464"/>
      <c r="N1325" s="464"/>
      <c r="O1325" s="465"/>
      <c r="P1325" s="470"/>
      <c r="Q1325" s="154"/>
      <c r="R1325" s="154"/>
      <c r="S1325" s="154"/>
      <c r="T1325" s="158"/>
      <c r="U1325" s="159"/>
      <c r="V1325" s="161"/>
      <c r="W1325" s="161"/>
      <c r="X1325" s="161"/>
      <c r="Y1325" s="161"/>
      <c r="Z1325" s="162">
        <f t="shared" si="63"/>
        <v>0</v>
      </c>
      <c r="AA1325" s="163">
        <f t="shared" si="64"/>
        <v>0</v>
      </c>
      <c r="AB1325" s="431">
        <f>(3.14/4)*(Trees[[#This Row],[Diam]]/100)^2</f>
        <v>0</v>
      </c>
      <c r="AC1325" s="164">
        <f>Trees[[#This Row],[Volumen]]</f>
        <v>0</v>
      </c>
      <c r="AD1325" s="165" t="str">
        <f t="shared" si="65"/>
        <v>D</v>
      </c>
      <c r="AE1325" s="166">
        <f>Industrias!S1328</f>
        <v>0</v>
      </c>
      <c r="AF1325" s="167" cm="1">
        <f t="array" ref="AF1325">NoteEcolo(U1325)</f>
        <v>0</v>
      </c>
      <c r="AG1325" s="167">
        <f>PI()*(Trees[[#This Row],[Diam]]/2)^2</f>
        <v>0</v>
      </c>
      <c r="AH1325" s="167">
        <f>IF(ISNA(IF(VLOOKUP(Trees[[#This Row],[Arbol]],Equipos!C:F, 2, FALSE)="Cortar",1,0)),0, IF(VLOOKUP(Trees[[#This Row],[Arbol]],Equipos!C:F, 2, FALSE)="Cortar",1,0))</f>
        <v>0</v>
      </c>
      <c r="AI1325" s="167">
        <f t="array" aca="1" ref="AI1325" ca="1">SUM(1*(NumCoupes=B1325))</f>
        <v>2</v>
      </c>
    </row>
    <row r="1326" spans="1:35">
      <c r="A1326" s="451"/>
      <c r="B1326" s="464"/>
      <c r="C1326" s="465"/>
      <c r="D1326" s="466"/>
      <c r="E1326" s="467"/>
      <c r="F1326" s="468"/>
      <c r="G1326" s="454"/>
      <c r="H1326" s="464"/>
      <c r="I1326" s="465"/>
      <c r="J1326" s="469"/>
      <c r="K1326" s="469"/>
      <c r="L1326" s="464"/>
      <c r="M1326" s="464"/>
      <c r="N1326" s="464"/>
      <c r="O1326" s="465"/>
      <c r="P1326" s="470"/>
      <c r="Q1326" s="154"/>
      <c r="R1326" s="154"/>
      <c r="S1326" s="154"/>
      <c r="T1326" s="158"/>
      <c r="U1326" s="159"/>
      <c r="V1326" s="161"/>
      <c r="W1326" s="161"/>
      <c r="X1326" s="161"/>
      <c r="Y1326" s="161"/>
      <c r="Z1326" s="162">
        <f t="shared" si="63"/>
        <v>0</v>
      </c>
      <c r="AA1326" s="163">
        <f t="shared" si="64"/>
        <v>0</v>
      </c>
      <c r="AB1326" s="431">
        <f>(3.14/4)*(Trees[[#This Row],[Diam]]/100)^2</f>
        <v>0</v>
      </c>
      <c r="AC1326" s="164">
        <f>Trees[[#This Row],[Volumen]]</f>
        <v>0</v>
      </c>
      <c r="AD1326" s="165" t="str">
        <f t="shared" si="65"/>
        <v>D</v>
      </c>
      <c r="AE1326" s="166">
        <f>Industrias!S1329</f>
        <v>0</v>
      </c>
      <c r="AF1326" s="167" cm="1">
        <f t="array" ref="AF1326">NoteEcolo(U1326)</f>
        <v>0</v>
      </c>
      <c r="AG1326" s="167">
        <f>PI()*(Trees[[#This Row],[Diam]]/2)^2</f>
        <v>0</v>
      </c>
      <c r="AH1326" s="167">
        <f>IF(ISNA(IF(VLOOKUP(Trees[[#This Row],[Arbol]],Equipos!C:F, 2, FALSE)="Cortar",1,0)),0, IF(VLOOKUP(Trees[[#This Row],[Arbol]],Equipos!C:F, 2, FALSE)="Cortar",1,0))</f>
        <v>0</v>
      </c>
      <c r="AI1326" s="167">
        <f t="array" aca="1" ref="AI1326" ca="1">SUM(1*(NumCoupes=B1326))</f>
        <v>2</v>
      </c>
    </row>
    <row r="1327" spans="1:35">
      <c r="A1327" s="451"/>
      <c r="B1327" s="464"/>
      <c r="C1327" s="465"/>
      <c r="D1327" s="466"/>
      <c r="E1327" s="467"/>
      <c r="F1327" s="468"/>
      <c r="G1327" s="454"/>
      <c r="H1327" s="464"/>
      <c r="I1327" s="465"/>
      <c r="J1327" s="469"/>
      <c r="K1327" s="469"/>
      <c r="L1327" s="464"/>
      <c r="M1327" s="464"/>
      <c r="N1327" s="464"/>
      <c r="O1327" s="465"/>
      <c r="P1327" s="470"/>
      <c r="Q1327" s="154"/>
      <c r="R1327" s="154"/>
      <c r="S1327" s="154"/>
      <c r="T1327" s="158"/>
      <c r="U1327" s="159"/>
      <c r="V1327" s="161"/>
      <c r="W1327" s="161"/>
      <c r="X1327" s="161"/>
      <c r="Y1327" s="161"/>
      <c r="Z1327" s="162">
        <f t="shared" si="63"/>
        <v>0</v>
      </c>
      <c r="AA1327" s="163">
        <f t="shared" si="64"/>
        <v>0</v>
      </c>
      <c r="AB1327" s="431">
        <f>(3.14/4)*(Trees[[#This Row],[Diam]]/100)^2</f>
        <v>0</v>
      </c>
      <c r="AC1327" s="164">
        <f>Trees[[#This Row],[Volumen]]</f>
        <v>0</v>
      </c>
      <c r="AD1327" s="165" t="str">
        <f t="shared" si="65"/>
        <v>D</v>
      </c>
      <c r="AE1327" s="166">
        <f>Industrias!S1330</f>
        <v>0</v>
      </c>
      <c r="AF1327" s="167" cm="1">
        <f t="array" ref="AF1327">NoteEcolo(U1327)</f>
        <v>0</v>
      </c>
      <c r="AG1327" s="167">
        <f>PI()*(Trees[[#This Row],[Diam]]/2)^2</f>
        <v>0</v>
      </c>
      <c r="AH1327" s="167">
        <f>IF(ISNA(IF(VLOOKUP(Trees[[#This Row],[Arbol]],Equipos!C:F, 2, FALSE)="Cortar",1,0)),0, IF(VLOOKUP(Trees[[#This Row],[Arbol]],Equipos!C:F, 2, FALSE)="Cortar",1,0))</f>
        <v>0</v>
      </c>
      <c r="AI1327" s="167">
        <f t="array" aca="1" ref="AI1327" ca="1">SUM(1*(NumCoupes=B1327))</f>
        <v>2</v>
      </c>
    </row>
    <row r="1328" spans="1:35">
      <c r="A1328" s="451"/>
      <c r="B1328" s="464"/>
      <c r="C1328" s="465"/>
      <c r="D1328" s="466"/>
      <c r="E1328" s="467"/>
      <c r="F1328" s="468"/>
      <c r="G1328" s="454"/>
      <c r="H1328" s="464"/>
      <c r="I1328" s="465"/>
      <c r="J1328" s="469"/>
      <c r="K1328" s="469"/>
      <c r="L1328" s="464"/>
      <c r="M1328" s="464"/>
      <c r="N1328" s="464"/>
      <c r="O1328" s="465"/>
      <c r="P1328" s="470"/>
      <c r="Q1328" s="154"/>
      <c r="R1328" s="154"/>
      <c r="S1328" s="154"/>
      <c r="T1328" s="158"/>
      <c r="U1328" s="159"/>
      <c r="V1328" s="161"/>
      <c r="W1328" s="161"/>
      <c r="X1328" s="161"/>
      <c r="Y1328" s="161"/>
      <c r="Z1328" s="162">
        <f t="shared" si="63"/>
        <v>0</v>
      </c>
      <c r="AA1328" s="163">
        <f t="shared" si="64"/>
        <v>0</v>
      </c>
      <c r="AB1328" s="431">
        <f>(3.14/4)*(Trees[[#This Row],[Diam]]/100)^2</f>
        <v>0</v>
      </c>
      <c r="AC1328" s="164">
        <f>Trees[[#This Row],[Volumen]]</f>
        <v>0</v>
      </c>
      <c r="AD1328" s="165" t="str">
        <f t="shared" si="65"/>
        <v>D</v>
      </c>
      <c r="AE1328" s="166">
        <f>Industrias!S1331</f>
        <v>0</v>
      </c>
      <c r="AF1328" s="167" cm="1">
        <f t="array" ref="AF1328">NoteEcolo(U1328)</f>
        <v>0</v>
      </c>
      <c r="AG1328" s="167">
        <f>PI()*(Trees[[#This Row],[Diam]]/2)^2</f>
        <v>0</v>
      </c>
      <c r="AH1328" s="167">
        <f>IF(ISNA(IF(VLOOKUP(Trees[[#This Row],[Arbol]],Equipos!C:F, 2, FALSE)="Cortar",1,0)),0, IF(VLOOKUP(Trees[[#This Row],[Arbol]],Equipos!C:F, 2, FALSE)="Cortar",1,0))</f>
        <v>0</v>
      </c>
      <c r="AI1328" s="167">
        <f t="array" aca="1" ref="AI1328" ca="1">SUM(1*(NumCoupes=B1328))</f>
        <v>2</v>
      </c>
    </row>
    <row r="1329" spans="1:35">
      <c r="A1329" s="451"/>
      <c r="B1329" s="464"/>
      <c r="C1329" s="465"/>
      <c r="D1329" s="466"/>
      <c r="E1329" s="467"/>
      <c r="F1329" s="468"/>
      <c r="G1329" s="454"/>
      <c r="H1329" s="464"/>
      <c r="I1329" s="465"/>
      <c r="J1329" s="469"/>
      <c r="K1329" s="469"/>
      <c r="L1329" s="464"/>
      <c r="M1329" s="464"/>
      <c r="N1329" s="464"/>
      <c r="O1329" s="465"/>
      <c r="P1329" s="470"/>
      <c r="Q1329" s="154"/>
      <c r="R1329" s="154"/>
      <c r="S1329" s="154"/>
      <c r="T1329" s="158"/>
      <c r="U1329" s="159"/>
      <c r="V1329" s="161"/>
      <c r="W1329" s="161"/>
      <c r="X1329" s="161"/>
      <c r="Y1329" s="161"/>
      <c r="Z1329" s="162">
        <f t="shared" si="63"/>
        <v>0</v>
      </c>
      <c r="AA1329" s="163">
        <f t="shared" si="64"/>
        <v>0</v>
      </c>
      <c r="AB1329" s="431">
        <f>(3.14/4)*(Trees[[#This Row],[Diam]]/100)^2</f>
        <v>0</v>
      </c>
      <c r="AC1329" s="164">
        <f>Trees[[#This Row],[Volumen]]</f>
        <v>0</v>
      </c>
      <c r="AD1329" s="165" t="str">
        <f t="shared" si="65"/>
        <v>D</v>
      </c>
      <c r="AE1329" s="166">
        <f>Industrias!S1332</f>
        <v>0</v>
      </c>
      <c r="AF1329" s="167" cm="1">
        <f t="array" ref="AF1329">NoteEcolo(U1329)</f>
        <v>0</v>
      </c>
      <c r="AG1329" s="167">
        <f>PI()*(Trees[[#This Row],[Diam]]/2)^2</f>
        <v>0</v>
      </c>
      <c r="AH1329" s="167">
        <f>IF(ISNA(IF(VLOOKUP(Trees[[#This Row],[Arbol]],Equipos!C:F, 2, FALSE)="Cortar",1,0)),0, IF(VLOOKUP(Trees[[#This Row],[Arbol]],Equipos!C:F, 2, FALSE)="Cortar",1,0))</f>
        <v>0</v>
      </c>
      <c r="AI1329" s="167">
        <f t="array" aca="1" ref="AI1329" ca="1">SUM(1*(NumCoupes=B1329))</f>
        <v>2</v>
      </c>
    </row>
    <row r="1330" spans="1:35">
      <c r="A1330" s="451"/>
      <c r="B1330" s="464"/>
      <c r="C1330" s="465"/>
      <c r="D1330" s="466"/>
      <c r="E1330" s="467"/>
      <c r="F1330" s="468"/>
      <c r="G1330" s="454"/>
      <c r="H1330" s="464"/>
      <c r="I1330" s="465"/>
      <c r="J1330" s="469"/>
      <c r="K1330" s="469"/>
      <c r="L1330" s="464"/>
      <c r="M1330" s="464"/>
      <c r="N1330" s="464"/>
      <c r="O1330" s="465"/>
      <c r="P1330" s="470"/>
      <c r="Q1330" s="154"/>
      <c r="R1330" s="154"/>
      <c r="S1330" s="154"/>
      <c r="T1330" s="158"/>
      <c r="U1330" s="159"/>
      <c r="V1330" s="161"/>
      <c r="W1330" s="161"/>
      <c r="X1330" s="161"/>
      <c r="Y1330" s="161"/>
      <c r="Z1330" s="162">
        <f t="shared" si="63"/>
        <v>0</v>
      </c>
      <c r="AA1330" s="163">
        <f t="shared" si="64"/>
        <v>0</v>
      </c>
      <c r="AB1330" s="431">
        <f>(3.14/4)*(Trees[[#This Row],[Diam]]/100)^2</f>
        <v>0</v>
      </c>
      <c r="AC1330" s="164">
        <f>Trees[[#This Row],[Volumen]]</f>
        <v>0</v>
      </c>
      <c r="AD1330" s="165" t="str">
        <f t="shared" si="65"/>
        <v>D</v>
      </c>
      <c r="AE1330" s="166">
        <f>Industrias!S1333</f>
        <v>0</v>
      </c>
      <c r="AF1330" s="167" cm="1">
        <f t="array" ref="AF1330">NoteEcolo(U1330)</f>
        <v>0</v>
      </c>
      <c r="AG1330" s="167">
        <f>PI()*(Trees[[#This Row],[Diam]]/2)^2</f>
        <v>0</v>
      </c>
      <c r="AH1330" s="167">
        <f>IF(ISNA(IF(VLOOKUP(Trees[[#This Row],[Arbol]],Equipos!C:F, 2, FALSE)="Cortar",1,0)),0, IF(VLOOKUP(Trees[[#This Row],[Arbol]],Equipos!C:F, 2, FALSE)="Cortar",1,0))</f>
        <v>0</v>
      </c>
      <c r="AI1330" s="167">
        <f t="array" aca="1" ref="AI1330" ca="1">SUM(1*(NumCoupes=B1330))</f>
        <v>2</v>
      </c>
    </row>
    <row r="1331" spans="1:35">
      <c r="A1331" s="451"/>
      <c r="B1331" s="464"/>
      <c r="C1331" s="465"/>
      <c r="D1331" s="466"/>
      <c r="E1331" s="467"/>
      <c r="F1331" s="468"/>
      <c r="G1331" s="454"/>
      <c r="H1331" s="464"/>
      <c r="I1331" s="465"/>
      <c r="J1331" s="469"/>
      <c r="K1331" s="469"/>
      <c r="L1331" s="464"/>
      <c r="M1331" s="464"/>
      <c r="N1331" s="464"/>
      <c r="O1331" s="465"/>
      <c r="P1331" s="470"/>
      <c r="Q1331" s="154"/>
      <c r="R1331" s="154"/>
      <c r="S1331" s="154"/>
      <c r="T1331" s="158"/>
      <c r="U1331" s="159"/>
      <c r="V1331" s="161"/>
      <c r="W1331" s="161"/>
      <c r="X1331" s="161"/>
      <c r="Y1331" s="161"/>
      <c r="Z1331" s="162">
        <f t="shared" si="63"/>
        <v>0</v>
      </c>
      <c r="AA1331" s="163">
        <f t="shared" si="64"/>
        <v>0</v>
      </c>
      <c r="AB1331" s="431">
        <f>(3.14/4)*(Trees[[#This Row],[Diam]]/100)^2</f>
        <v>0</v>
      </c>
      <c r="AC1331" s="164">
        <f>Trees[[#This Row],[Volumen]]</f>
        <v>0</v>
      </c>
      <c r="AD1331" s="165" t="str">
        <f t="shared" si="65"/>
        <v>D</v>
      </c>
      <c r="AE1331" s="166">
        <f>Industrias!S1334</f>
        <v>0</v>
      </c>
      <c r="AF1331" s="167" cm="1">
        <f t="array" ref="AF1331">NoteEcolo(U1331)</f>
        <v>0</v>
      </c>
      <c r="AG1331" s="167">
        <f>PI()*(Trees[[#This Row],[Diam]]/2)^2</f>
        <v>0</v>
      </c>
      <c r="AH1331" s="167">
        <f>IF(ISNA(IF(VLOOKUP(Trees[[#This Row],[Arbol]],Equipos!C:F, 2, FALSE)="Cortar",1,0)),0, IF(VLOOKUP(Trees[[#This Row],[Arbol]],Equipos!C:F, 2, FALSE)="Cortar",1,0))</f>
        <v>0</v>
      </c>
      <c r="AI1331" s="167">
        <f t="array" aca="1" ref="AI1331" ca="1">SUM(1*(NumCoupes=B1331))</f>
        <v>2</v>
      </c>
    </row>
    <row r="1332" spans="1:35">
      <c r="A1332" s="451"/>
      <c r="B1332" s="464"/>
      <c r="C1332" s="465"/>
      <c r="D1332" s="466"/>
      <c r="E1332" s="467"/>
      <c r="F1332" s="468"/>
      <c r="G1332" s="454"/>
      <c r="H1332" s="464"/>
      <c r="I1332" s="465"/>
      <c r="J1332" s="469"/>
      <c r="K1332" s="469"/>
      <c r="L1332" s="464"/>
      <c r="M1332" s="464"/>
      <c r="N1332" s="464"/>
      <c r="O1332" s="465"/>
      <c r="P1332" s="470"/>
      <c r="Q1332" s="154"/>
      <c r="R1332" s="154"/>
      <c r="S1332" s="154"/>
      <c r="T1332" s="158"/>
      <c r="U1332" s="159"/>
      <c r="V1332" s="161"/>
      <c r="W1332" s="161"/>
      <c r="X1332" s="161"/>
      <c r="Y1332" s="161"/>
      <c r="Z1332" s="162">
        <f t="shared" si="63"/>
        <v>0</v>
      </c>
      <c r="AA1332" s="163">
        <f t="shared" si="64"/>
        <v>0</v>
      </c>
      <c r="AB1332" s="431">
        <f>(3.14/4)*(Trees[[#This Row],[Diam]]/100)^2</f>
        <v>0</v>
      </c>
      <c r="AC1332" s="164">
        <f>Trees[[#This Row],[Volumen]]</f>
        <v>0</v>
      </c>
      <c r="AD1332" s="165" t="str">
        <f t="shared" si="65"/>
        <v>D</v>
      </c>
      <c r="AE1332" s="166">
        <f>Industrias!S1335</f>
        <v>0</v>
      </c>
      <c r="AF1332" s="167" cm="1">
        <f t="array" ref="AF1332">NoteEcolo(U1332)</f>
        <v>0</v>
      </c>
      <c r="AG1332" s="167">
        <f>PI()*(Trees[[#This Row],[Diam]]/2)^2</f>
        <v>0</v>
      </c>
      <c r="AH1332" s="167">
        <f>IF(ISNA(IF(VLOOKUP(Trees[[#This Row],[Arbol]],Equipos!C:F, 2, FALSE)="Cortar",1,0)),0, IF(VLOOKUP(Trees[[#This Row],[Arbol]],Equipos!C:F, 2, FALSE)="Cortar",1,0))</f>
        <v>0</v>
      </c>
      <c r="AI1332" s="167">
        <f t="array" aca="1" ref="AI1332" ca="1">SUM(1*(NumCoupes=B1332))</f>
        <v>2</v>
      </c>
    </row>
    <row r="1333" spans="1:35">
      <c r="A1333" s="451"/>
      <c r="B1333" s="464"/>
      <c r="C1333" s="465"/>
      <c r="D1333" s="466"/>
      <c r="E1333" s="467"/>
      <c r="F1333" s="468"/>
      <c r="G1333" s="454"/>
      <c r="H1333" s="464"/>
      <c r="I1333" s="465"/>
      <c r="J1333" s="469"/>
      <c r="K1333" s="469"/>
      <c r="L1333" s="464"/>
      <c r="M1333" s="464"/>
      <c r="N1333" s="464"/>
      <c r="O1333" s="465"/>
      <c r="P1333" s="470"/>
      <c r="Q1333" s="154"/>
      <c r="R1333" s="154"/>
      <c r="S1333" s="154"/>
      <c r="T1333" s="158"/>
      <c r="U1333" s="159"/>
      <c r="V1333" s="161"/>
      <c r="W1333" s="161"/>
      <c r="X1333" s="161"/>
      <c r="Y1333" s="161"/>
      <c r="Z1333" s="162">
        <f t="shared" si="63"/>
        <v>0</v>
      </c>
      <c r="AA1333" s="163">
        <f t="shared" si="64"/>
        <v>0</v>
      </c>
      <c r="AB1333" s="431">
        <f>(3.14/4)*(Trees[[#This Row],[Diam]]/100)^2</f>
        <v>0</v>
      </c>
      <c r="AC1333" s="164">
        <f>Trees[[#This Row],[Volumen]]</f>
        <v>0</v>
      </c>
      <c r="AD1333" s="165" t="str">
        <f t="shared" si="65"/>
        <v>D</v>
      </c>
      <c r="AE1333" s="166">
        <f>Industrias!S1336</f>
        <v>0</v>
      </c>
      <c r="AF1333" s="167" cm="1">
        <f t="array" ref="AF1333">NoteEcolo(U1333)</f>
        <v>0</v>
      </c>
      <c r="AG1333" s="167">
        <f>PI()*(Trees[[#This Row],[Diam]]/2)^2</f>
        <v>0</v>
      </c>
      <c r="AH1333" s="167">
        <f>IF(ISNA(IF(VLOOKUP(Trees[[#This Row],[Arbol]],Equipos!C:F, 2, FALSE)="Cortar",1,0)),0, IF(VLOOKUP(Trees[[#This Row],[Arbol]],Equipos!C:F, 2, FALSE)="Cortar",1,0))</f>
        <v>0</v>
      </c>
      <c r="AI1333" s="167">
        <f t="array" aca="1" ref="AI1333" ca="1">SUM(1*(NumCoupes=B1333))</f>
        <v>2</v>
      </c>
    </row>
    <row r="1334" spans="1:35">
      <c r="A1334" s="451"/>
      <c r="B1334" s="464"/>
      <c r="C1334" s="465"/>
      <c r="D1334" s="466"/>
      <c r="E1334" s="467"/>
      <c r="F1334" s="468"/>
      <c r="G1334" s="454"/>
      <c r="H1334" s="464"/>
      <c r="I1334" s="465"/>
      <c r="J1334" s="469"/>
      <c r="K1334" s="469"/>
      <c r="L1334" s="464"/>
      <c r="M1334" s="464"/>
      <c r="N1334" s="464"/>
      <c r="O1334" s="465"/>
      <c r="P1334" s="470"/>
      <c r="Q1334" s="154"/>
      <c r="R1334" s="154"/>
      <c r="S1334" s="154"/>
      <c r="T1334" s="158"/>
      <c r="U1334" s="159"/>
      <c r="V1334" s="161"/>
      <c r="W1334" s="161"/>
      <c r="X1334" s="161"/>
      <c r="Y1334" s="161"/>
      <c r="Z1334" s="162">
        <f t="shared" si="63"/>
        <v>0</v>
      </c>
      <c r="AA1334" s="163">
        <f t="shared" si="64"/>
        <v>0</v>
      </c>
      <c r="AB1334" s="431">
        <f>(3.14/4)*(Trees[[#This Row],[Diam]]/100)^2</f>
        <v>0</v>
      </c>
      <c r="AC1334" s="164">
        <f>Trees[[#This Row],[Volumen]]</f>
        <v>0</v>
      </c>
      <c r="AD1334" s="165" t="str">
        <f t="shared" si="65"/>
        <v>D</v>
      </c>
      <c r="AE1334" s="166">
        <f>Industrias!S1337</f>
        <v>0</v>
      </c>
      <c r="AF1334" s="167" cm="1">
        <f t="array" ref="AF1334">NoteEcolo(U1334)</f>
        <v>0</v>
      </c>
      <c r="AG1334" s="167">
        <f>PI()*(Trees[[#This Row],[Diam]]/2)^2</f>
        <v>0</v>
      </c>
      <c r="AH1334" s="167">
        <f>IF(ISNA(IF(VLOOKUP(Trees[[#This Row],[Arbol]],Equipos!C:F, 2, FALSE)="Cortar",1,0)),0, IF(VLOOKUP(Trees[[#This Row],[Arbol]],Equipos!C:F, 2, FALSE)="Cortar",1,0))</f>
        <v>0</v>
      </c>
      <c r="AI1334" s="167">
        <f t="array" aca="1" ref="AI1334" ca="1">SUM(1*(NumCoupes=B1334))</f>
        <v>2</v>
      </c>
    </row>
    <row r="1335" spans="1:35">
      <c r="A1335" s="451"/>
      <c r="B1335" s="464"/>
      <c r="C1335" s="465"/>
      <c r="D1335" s="466"/>
      <c r="E1335" s="467"/>
      <c r="F1335" s="468"/>
      <c r="G1335" s="454"/>
      <c r="H1335" s="464"/>
      <c r="I1335" s="465"/>
      <c r="J1335" s="469"/>
      <c r="K1335" s="469"/>
      <c r="L1335" s="464"/>
      <c r="M1335" s="464"/>
      <c r="N1335" s="464"/>
      <c r="O1335" s="465"/>
      <c r="P1335" s="470"/>
      <c r="Q1335" s="154"/>
      <c r="R1335" s="154"/>
      <c r="S1335" s="154"/>
      <c r="T1335" s="158"/>
      <c r="U1335" s="159"/>
      <c r="V1335" s="161"/>
      <c r="W1335" s="161"/>
      <c r="X1335" s="161"/>
      <c r="Y1335" s="161"/>
      <c r="Z1335" s="162">
        <f t="shared" si="63"/>
        <v>0</v>
      </c>
      <c r="AA1335" s="163">
        <f t="shared" si="64"/>
        <v>0</v>
      </c>
      <c r="AB1335" s="431">
        <f>(3.14/4)*(Trees[[#This Row],[Diam]]/100)^2</f>
        <v>0</v>
      </c>
      <c r="AC1335" s="164">
        <f>Trees[[#This Row],[Volumen]]</f>
        <v>0</v>
      </c>
      <c r="AD1335" s="165" t="str">
        <f t="shared" si="65"/>
        <v>D</v>
      </c>
      <c r="AE1335" s="166">
        <f>Industrias!S1338</f>
        <v>0</v>
      </c>
      <c r="AF1335" s="167" cm="1">
        <f t="array" ref="AF1335">NoteEcolo(U1335)</f>
        <v>0</v>
      </c>
      <c r="AG1335" s="167">
        <f>PI()*(Trees[[#This Row],[Diam]]/2)^2</f>
        <v>0</v>
      </c>
      <c r="AH1335" s="167">
        <f>IF(ISNA(IF(VLOOKUP(Trees[[#This Row],[Arbol]],Equipos!C:F, 2, FALSE)="Cortar",1,0)),0, IF(VLOOKUP(Trees[[#This Row],[Arbol]],Equipos!C:F, 2, FALSE)="Cortar",1,0))</f>
        <v>0</v>
      </c>
      <c r="AI1335" s="167">
        <f t="array" aca="1" ref="AI1335" ca="1">SUM(1*(NumCoupes=B1335))</f>
        <v>2</v>
      </c>
    </row>
    <row r="1336" spans="1:35">
      <c r="A1336" s="451"/>
      <c r="B1336" s="464"/>
      <c r="C1336" s="465"/>
      <c r="D1336" s="466"/>
      <c r="E1336" s="467"/>
      <c r="F1336" s="468"/>
      <c r="G1336" s="454"/>
      <c r="H1336" s="464"/>
      <c r="I1336" s="465"/>
      <c r="J1336" s="469"/>
      <c r="K1336" s="469"/>
      <c r="L1336" s="464"/>
      <c r="M1336" s="464"/>
      <c r="N1336" s="464"/>
      <c r="O1336" s="465"/>
      <c r="P1336" s="470"/>
      <c r="Q1336" s="154"/>
      <c r="R1336" s="154"/>
      <c r="S1336" s="154"/>
      <c r="T1336" s="158"/>
      <c r="U1336" s="159"/>
      <c r="V1336" s="161"/>
      <c r="W1336" s="161"/>
      <c r="X1336" s="161"/>
      <c r="Y1336" s="161"/>
      <c r="Z1336" s="162">
        <f t="shared" si="63"/>
        <v>0</v>
      </c>
      <c r="AA1336" s="163">
        <f t="shared" si="64"/>
        <v>0</v>
      </c>
      <c r="AB1336" s="431">
        <f>(3.14/4)*(Trees[[#This Row],[Diam]]/100)^2</f>
        <v>0</v>
      </c>
      <c r="AC1336" s="164">
        <f>Trees[[#This Row],[Volumen]]</f>
        <v>0</v>
      </c>
      <c r="AD1336" s="165" t="str">
        <f t="shared" si="65"/>
        <v>D</v>
      </c>
      <c r="AE1336" s="166">
        <f>Industrias!S1339</f>
        <v>0</v>
      </c>
      <c r="AF1336" s="167" cm="1">
        <f t="array" ref="AF1336">NoteEcolo(U1336)</f>
        <v>0</v>
      </c>
      <c r="AG1336" s="167">
        <f>PI()*(Trees[[#This Row],[Diam]]/2)^2</f>
        <v>0</v>
      </c>
      <c r="AH1336" s="167">
        <f>IF(ISNA(IF(VLOOKUP(Trees[[#This Row],[Arbol]],Equipos!C:F, 2, FALSE)="Cortar",1,0)),0, IF(VLOOKUP(Trees[[#This Row],[Arbol]],Equipos!C:F, 2, FALSE)="Cortar",1,0))</f>
        <v>0</v>
      </c>
      <c r="AI1336" s="167">
        <f t="array" aca="1" ref="AI1336" ca="1">SUM(1*(NumCoupes=B1336))</f>
        <v>2</v>
      </c>
    </row>
    <row r="1337" spans="1:35">
      <c r="A1337" s="451"/>
      <c r="B1337" s="464"/>
      <c r="C1337" s="465"/>
      <c r="D1337" s="466"/>
      <c r="E1337" s="467"/>
      <c r="F1337" s="468"/>
      <c r="G1337" s="454"/>
      <c r="H1337" s="464"/>
      <c r="I1337" s="465"/>
      <c r="J1337" s="469"/>
      <c r="K1337" s="469"/>
      <c r="L1337" s="464"/>
      <c r="M1337" s="464"/>
      <c r="N1337" s="464"/>
      <c r="O1337" s="465"/>
      <c r="P1337" s="470"/>
      <c r="Q1337" s="154"/>
      <c r="R1337" s="154"/>
      <c r="S1337" s="154"/>
      <c r="T1337" s="158"/>
      <c r="U1337" s="159"/>
      <c r="V1337" s="161"/>
      <c r="W1337" s="161"/>
      <c r="X1337" s="161"/>
      <c r="Y1337" s="161"/>
      <c r="Z1337" s="162">
        <f t="shared" si="63"/>
        <v>0</v>
      </c>
      <c r="AA1337" s="163">
        <f t="shared" si="64"/>
        <v>0</v>
      </c>
      <c r="AB1337" s="431">
        <f>(3.14/4)*(Trees[[#This Row],[Diam]]/100)^2</f>
        <v>0</v>
      </c>
      <c r="AC1337" s="164">
        <f>Trees[[#This Row],[Volumen]]</f>
        <v>0</v>
      </c>
      <c r="AD1337" s="165" t="str">
        <f t="shared" si="65"/>
        <v>D</v>
      </c>
      <c r="AE1337" s="166">
        <f>Industrias!S1340</f>
        <v>0</v>
      </c>
      <c r="AF1337" s="167" cm="1">
        <f t="array" ref="AF1337">NoteEcolo(U1337)</f>
        <v>0</v>
      </c>
      <c r="AG1337" s="167">
        <f>PI()*(Trees[[#This Row],[Diam]]/2)^2</f>
        <v>0</v>
      </c>
      <c r="AH1337" s="167">
        <f>IF(ISNA(IF(VLOOKUP(Trees[[#This Row],[Arbol]],Equipos!C:F, 2, FALSE)="Cortar",1,0)),0, IF(VLOOKUP(Trees[[#This Row],[Arbol]],Equipos!C:F, 2, FALSE)="Cortar",1,0))</f>
        <v>0</v>
      </c>
      <c r="AI1337" s="167">
        <f t="array" aca="1" ref="AI1337" ca="1">SUM(1*(NumCoupes=B1337))</f>
        <v>2</v>
      </c>
    </row>
    <row r="1338" spans="1:35">
      <c r="A1338" s="451"/>
      <c r="B1338" s="464"/>
      <c r="C1338" s="465"/>
      <c r="D1338" s="466"/>
      <c r="E1338" s="467"/>
      <c r="F1338" s="468"/>
      <c r="G1338" s="454"/>
      <c r="H1338" s="464"/>
      <c r="I1338" s="465"/>
      <c r="J1338" s="469"/>
      <c r="K1338" s="469"/>
      <c r="L1338" s="464"/>
      <c r="M1338" s="464"/>
      <c r="N1338" s="464"/>
      <c r="O1338" s="465"/>
      <c r="P1338" s="470"/>
      <c r="Q1338" s="154"/>
      <c r="R1338" s="154"/>
      <c r="S1338" s="154"/>
      <c r="T1338" s="158"/>
      <c r="U1338" s="159"/>
      <c r="V1338" s="161"/>
      <c r="W1338" s="161"/>
      <c r="X1338" s="161"/>
      <c r="Y1338" s="161"/>
      <c r="Z1338" s="162">
        <f t="shared" si="63"/>
        <v>0</v>
      </c>
      <c r="AA1338" s="163">
        <f t="shared" si="64"/>
        <v>0</v>
      </c>
      <c r="AB1338" s="431">
        <f>(3.14/4)*(Trees[[#This Row],[Diam]]/100)^2</f>
        <v>0</v>
      </c>
      <c r="AC1338" s="164">
        <f>Trees[[#This Row],[Volumen]]</f>
        <v>0</v>
      </c>
      <c r="AD1338" s="165" t="str">
        <f t="shared" si="65"/>
        <v>D</v>
      </c>
      <c r="AE1338" s="166">
        <f>Industrias!S1341</f>
        <v>0</v>
      </c>
      <c r="AF1338" s="167" cm="1">
        <f t="array" ref="AF1338">NoteEcolo(U1338)</f>
        <v>0</v>
      </c>
      <c r="AG1338" s="167">
        <f>PI()*(Trees[[#This Row],[Diam]]/2)^2</f>
        <v>0</v>
      </c>
      <c r="AH1338" s="167">
        <f>IF(ISNA(IF(VLOOKUP(Trees[[#This Row],[Arbol]],Equipos!C:F, 2, FALSE)="Cortar",1,0)),0, IF(VLOOKUP(Trees[[#This Row],[Arbol]],Equipos!C:F, 2, FALSE)="Cortar",1,0))</f>
        <v>0</v>
      </c>
      <c r="AI1338" s="167">
        <f t="array" aca="1" ref="AI1338" ca="1">SUM(1*(NumCoupes=B1338))</f>
        <v>2</v>
      </c>
    </row>
    <row r="1339" spans="1:35">
      <c r="A1339" s="451"/>
      <c r="B1339" s="464"/>
      <c r="C1339" s="465"/>
      <c r="D1339" s="466"/>
      <c r="E1339" s="467"/>
      <c r="F1339" s="468"/>
      <c r="G1339" s="454"/>
      <c r="H1339" s="464"/>
      <c r="I1339" s="465"/>
      <c r="J1339" s="469"/>
      <c r="K1339" s="469"/>
      <c r="L1339" s="464"/>
      <c r="M1339" s="464"/>
      <c r="N1339" s="464"/>
      <c r="O1339" s="465"/>
      <c r="P1339" s="470"/>
      <c r="Q1339" s="154"/>
      <c r="R1339" s="154"/>
      <c r="S1339" s="154"/>
      <c r="T1339" s="158"/>
      <c r="U1339" s="159"/>
      <c r="V1339" s="161"/>
      <c r="W1339" s="161"/>
      <c r="X1339" s="161"/>
      <c r="Y1339" s="161"/>
      <c r="Z1339" s="162">
        <f t="shared" si="63"/>
        <v>0</v>
      </c>
      <c r="AA1339" s="163">
        <f t="shared" si="64"/>
        <v>0</v>
      </c>
      <c r="AB1339" s="431">
        <f>(3.14/4)*(Trees[[#This Row],[Diam]]/100)^2</f>
        <v>0</v>
      </c>
      <c r="AC1339" s="164">
        <f>Trees[[#This Row],[Volumen]]</f>
        <v>0</v>
      </c>
      <c r="AD1339" s="165" t="str">
        <f t="shared" si="65"/>
        <v>D</v>
      </c>
      <c r="AE1339" s="166">
        <f>Industrias!S1342</f>
        <v>0</v>
      </c>
      <c r="AF1339" s="167" cm="1">
        <f t="array" ref="AF1339">NoteEcolo(U1339)</f>
        <v>0</v>
      </c>
      <c r="AG1339" s="167">
        <f>PI()*(Trees[[#This Row],[Diam]]/2)^2</f>
        <v>0</v>
      </c>
      <c r="AH1339" s="167">
        <f>IF(ISNA(IF(VLOOKUP(Trees[[#This Row],[Arbol]],Equipos!C:F, 2, FALSE)="Cortar",1,0)),0, IF(VLOOKUP(Trees[[#This Row],[Arbol]],Equipos!C:F, 2, FALSE)="Cortar",1,0))</f>
        <v>0</v>
      </c>
      <c r="AI1339" s="167">
        <f t="array" aca="1" ref="AI1339" ca="1">SUM(1*(NumCoupes=B1339))</f>
        <v>2</v>
      </c>
    </row>
    <row r="1340" spans="1:35">
      <c r="A1340" s="451"/>
      <c r="B1340" s="464"/>
      <c r="C1340" s="465"/>
      <c r="D1340" s="466"/>
      <c r="E1340" s="467"/>
      <c r="F1340" s="468"/>
      <c r="G1340" s="454"/>
      <c r="H1340" s="464"/>
      <c r="I1340" s="465"/>
      <c r="J1340" s="469"/>
      <c r="K1340" s="469"/>
      <c r="L1340" s="464"/>
      <c r="M1340" s="464"/>
      <c r="N1340" s="464"/>
      <c r="O1340" s="465"/>
      <c r="P1340" s="470"/>
      <c r="Q1340" s="154"/>
      <c r="R1340" s="154"/>
      <c r="S1340" s="154"/>
      <c r="T1340" s="158"/>
      <c r="U1340" s="159"/>
      <c r="V1340" s="161"/>
      <c r="W1340" s="161"/>
      <c r="X1340" s="161"/>
      <c r="Y1340" s="161"/>
      <c r="Z1340" s="162">
        <f t="shared" si="63"/>
        <v>0</v>
      </c>
      <c r="AA1340" s="163">
        <f t="shared" si="64"/>
        <v>0</v>
      </c>
      <c r="AB1340" s="431">
        <f>(3.14/4)*(Trees[[#This Row],[Diam]]/100)^2</f>
        <v>0</v>
      </c>
      <c r="AC1340" s="164">
        <f>Trees[[#This Row],[Volumen]]</f>
        <v>0</v>
      </c>
      <c r="AD1340" s="165" t="str">
        <f t="shared" si="65"/>
        <v>D</v>
      </c>
      <c r="AE1340" s="166">
        <f>Industrias!S1343</f>
        <v>0</v>
      </c>
      <c r="AF1340" s="167" cm="1">
        <f t="array" ref="AF1340">NoteEcolo(U1340)</f>
        <v>0</v>
      </c>
      <c r="AG1340" s="167">
        <f>PI()*(Trees[[#This Row],[Diam]]/2)^2</f>
        <v>0</v>
      </c>
      <c r="AH1340" s="167">
        <f>IF(ISNA(IF(VLOOKUP(Trees[[#This Row],[Arbol]],Equipos!C:F, 2, FALSE)="Cortar",1,0)),0, IF(VLOOKUP(Trees[[#This Row],[Arbol]],Equipos!C:F, 2, FALSE)="Cortar",1,0))</f>
        <v>0</v>
      </c>
      <c r="AI1340" s="167">
        <f t="array" aca="1" ref="AI1340" ca="1">SUM(1*(NumCoupes=B1340))</f>
        <v>2</v>
      </c>
    </row>
    <row r="1341" spans="1:35">
      <c r="A1341" s="451"/>
      <c r="B1341" s="464"/>
      <c r="C1341" s="465"/>
      <c r="D1341" s="466"/>
      <c r="E1341" s="467"/>
      <c r="F1341" s="468"/>
      <c r="G1341" s="454"/>
      <c r="H1341" s="464"/>
      <c r="I1341" s="465"/>
      <c r="J1341" s="469"/>
      <c r="K1341" s="469"/>
      <c r="L1341" s="464"/>
      <c r="M1341" s="464"/>
      <c r="N1341" s="464"/>
      <c r="O1341" s="465"/>
      <c r="P1341" s="470"/>
      <c r="Q1341" s="154"/>
      <c r="R1341" s="154"/>
      <c r="S1341" s="154"/>
      <c r="T1341" s="158"/>
      <c r="U1341" s="159"/>
      <c r="V1341" s="161"/>
      <c r="W1341" s="161"/>
      <c r="X1341" s="161"/>
      <c r="Y1341" s="161"/>
      <c r="Z1341" s="162">
        <f t="shared" si="63"/>
        <v>0</v>
      </c>
      <c r="AA1341" s="163">
        <f t="shared" si="64"/>
        <v>0</v>
      </c>
      <c r="AB1341" s="431">
        <f>(3.14/4)*(Trees[[#This Row],[Diam]]/100)^2</f>
        <v>0</v>
      </c>
      <c r="AC1341" s="164">
        <f>Trees[[#This Row],[Volumen]]</f>
        <v>0</v>
      </c>
      <c r="AD1341" s="165" t="str">
        <f t="shared" si="65"/>
        <v>D</v>
      </c>
      <c r="AE1341" s="166">
        <f>Industrias!S1344</f>
        <v>0</v>
      </c>
      <c r="AF1341" s="167" cm="1">
        <f t="array" ref="AF1341">NoteEcolo(U1341)</f>
        <v>0</v>
      </c>
      <c r="AG1341" s="167">
        <f>PI()*(Trees[[#This Row],[Diam]]/2)^2</f>
        <v>0</v>
      </c>
      <c r="AH1341" s="167">
        <f>IF(ISNA(IF(VLOOKUP(Trees[[#This Row],[Arbol]],Equipos!C:F, 2, FALSE)="Cortar",1,0)),0, IF(VLOOKUP(Trees[[#This Row],[Arbol]],Equipos!C:F, 2, FALSE)="Cortar",1,0))</f>
        <v>0</v>
      </c>
      <c r="AI1341" s="167">
        <f t="array" aca="1" ref="AI1341" ca="1">SUM(1*(NumCoupes=B1341))</f>
        <v>2</v>
      </c>
    </row>
    <row r="1342" spans="1:35">
      <c r="A1342" s="451"/>
      <c r="B1342" s="464"/>
      <c r="C1342" s="465"/>
      <c r="D1342" s="466"/>
      <c r="E1342" s="467"/>
      <c r="F1342" s="468"/>
      <c r="G1342" s="454"/>
      <c r="H1342" s="464"/>
      <c r="I1342" s="465"/>
      <c r="J1342" s="469"/>
      <c r="K1342" s="469"/>
      <c r="L1342" s="464"/>
      <c r="M1342" s="464"/>
      <c r="N1342" s="464"/>
      <c r="O1342" s="465"/>
      <c r="P1342" s="470"/>
      <c r="Q1342" s="154"/>
      <c r="R1342" s="154"/>
      <c r="S1342" s="154"/>
      <c r="T1342" s="158"/>
      <c r="U1342" s="159"/>
      <c r="V1342" s="161"/>
      <c r="W1342" s="161"/>
      <c r="X1342" s="161"/>
      <c r="Y1342" s="161"/>
      <c r="Z1342" s="162">
        <f t="shared" si="63"/>
        <v>0</v>
      </c>
      <c r="AA1342" s="163">
        <f t="shared" si="64"/>
        <v>0</v>
      </c>
      <c r="AB1342" s="431">
        <f>(3.14/4)*(Trees[[#This Row],[Diam]]/100)^2</f>
        <v>0</v>
      </c>
      <c r="AC1342" s="164">
        <f>Trees[[#This Row],[Volumen]]</f>
        <v>0</v>
      </c>
      <c r="AD1342" s="165" t="str">
        <f t="shared" si="65"/>
        <v>D</v>
      </c>
      <c r="AE1342" s="166">
        <f>Industrias!S1345</f>
        <v>0</v>
      </c>
      <c r="AF1342" s="167" cm="1">
        <f t="array" ref="AF1342">NoteEcolo(U1342)</f>
        <v>0</v>
      </c>
      <c r="AG1342" s="167">
        <f>PI()*(Trees[[#This Row],[Diam]]/2)^2</f>
        <v>0</v>
      </c>
      <c r="AH1342" s="167">
        <f>IF(ISNA(IF(VLOOKUP(Trees[[#This Row],[Arbol]],Equipos!C:F, 2, FALSE)="Cortar",1,0)),0, IF(VLOOKUP(Trees[[#This Row],[Arbol]],Equipos!C:F, 2, FALSE)="Cortar",1,0))</f>
        <v>0</v>
      </c>
      <c r="AI1342" s="167">
        <f t="array" aca="1" ref="AI1342" ca="1">SUM(1*(NumCoupes=B1342))</f>
        <v>2</v>
      </c>
    </row>
    <row r="1343" spans="1:35">
      <c r="A1343" s="451"/>
      <c r="B1343" s="464"/>
      <c r="C1343" s="465"/>
      <c r="D1343" s="466"/>
      <c r="E1343" s="467"/>
      <c r="F1343" s="468"/>
      <c r="G1343" s="454"/>
      <c r="H1343" s="464"/>
      <c r="I1343" s="465"/>
      <c r="J1343" s="469"/>
      <c r="K1343" s="469"/>
      <c r="L1343" s="464"/>
      <c r="M1343" s="464"/>
      <c r="N1343" s="464"/>
      <c r="O1343" s="465"/>
      <c r="P1343" s="470"/>
      <c r="Q1343" s="154"/>
      <c r="R1343" s="154"/>
      <c r="S1343" s="154"/>
      <c r="T1343" s="158"/>
      <c r="U1343" s="159"/>
      <c r="V1343" s="161"/>
      <c r="W1343" s="161"/>
      <c r="X1343" s="161"/>
      <c r="Y1343" s="161"/>
      <c r="Z1343" s="162">
        <f t="shared" si="63"/>
        <v>0</v>
      </c>
      <c r="AA1343" s="163">
        <f t="shared" si="64"/>
        <v>0</v>
      </c>
      <c r="AB1343" s="431">
        <f>(3.14/4)*(Trees[[#This Row],[Diam]]/100)^2</f>
        <v>0</v>
      </c>
      <c r="AC1343" s="164">
        <f>Trees[[#This Row],[Volumen]]</f>
        <v>0</v>
      </c>
      <c r="AD1343" s="165" t="str">
        <f t="shared" si="65"/>
        <v>D</v>
      </c>
      <c r="AE1343" s="166">
        <f>Industrias!S1346</f>
        <v>0</v>
      </c>
      <c r="AF1343" s="167" cm="1">
        <f t="array" ref="AF1343">NoteEcolo(U1343)</f>
        <v>0</v>
      </c>
      <c r="AG1343" s="167">
        <f>PI()*(Trees[[#This Row],[Diam]]/2)^2</f>
        <v>0</v>
      </c>
      <c r="AH1343" s="167">
        <f>IF(ISNA(IF(VLOOKUP(Trees[[#This Row],[Arbol]],Equipos!C:F, 2, FALSE)="Cortar",1,0)),0, IF(VLOOKUP(Trees[[#This Row],[Arbol]],Equipos!C:F, 2, FALSE)="Cortar",1,0))</f>
        <v>0</v>
      </c>
      <c r="AI1343" s="167">
        <f t="array" aca="1" ref="AI1343" ca="1">SUM(1*(NumCoupes=B1343))</f>
        <v>2</v>
      </c>
    </row>
    <row r="1344" spans="1:35">
      <c r="A1344" s="451"/>
      <c r="B1344" s="464"/>
      <c r="C1344" s="465"/>
      <c r="D1344" s="466"/>
      <c r="E1344" s="467"/>
      <c r="F1344" s="468"/>
      <c r="G1344" s="454"/>
      <c r="H1344" s="464"/>
      <c r="I1344" s="465"/>
      <c r="J1344" s="469"/>
      <c r="K1344" s="469"/>
      <c r="L1344" s="464"/>
      <c r="M1344" s="464"/>
      <c r="N1344" s="464"/>
      <c r="O1344" s="465"/>
      <c r="P1344" s="470"/>
      <c r="Q1344" s="154"/>
      <c r="R1344" s="154"/>
      <c r="S1344" s="154"/>
      <c r="T1344" s="158"/>
      <c r="U1344" s="159"/>
      <c r="V1344" s="161"/>
      <c r="W1344" s="161"/>
      <c r="X1344" s="161"/>
      <c r="Y1344" s="161"/>
      <c r="Z1344" s="162">
        <f t="shared" si="63"/>
        <v>0</v>
      </c>
      <c r="AA1344" s="163">
        <f t="shared" si="64"/>
        <v>0</v>
      </c>
      <c r="AB1344" s="431">
        <f>(3.14/4)*(Trees[[#This Row],[Diam]]/100)^2</f>
        <v>0</v>
      </c>
      <c r="AC1344" s="164">
        <f>Trees[[#This Row],[Volumen]]</f>
        <v>0</v>
      </c>
      <c r="AD1344" s="165" t="str">
        <f t="shared" si="65"/>
        <v>D</v>
      </c>
      <c r="AE1344" s="166">
        <f>Industrias!S1347</f>
        <v>0</v>
      </c>
      <c r="AF1344" s="167" cm="1">
        <f t="array" ref="AF1344">NoteEcolo(U1344)</f>
        <v>0</v>
      </c>
      <c r="AG1344" s="167">
        <f>PI()*(Trees[[#This Row],[Diam]]/2)^2</f>
        <v>0</v>
      </c>
      <c r="AH1344" s="167">
        <f>IF(ISNA(IF(VLOOKUP(Trees[[#This Row],[Arbol]],Equipos!C:F, 2, FALSE)="Cortar",1,0)),0, IF(VLOOKUP(Trees[[#This Row],[Arbol]],Equipos!C:F, 2, FALSE)="Cortar",1,0))</f>
        <v>0</v>
      </c>
      <c r="AI1344" s="167">
        <f t="array" aca="1" ref="AI1344" ca="1">SUM(1*(NumCoupes=B1344))</f>
        <v>2</v>
      </c>
    </row>
    <row r="1345" spans="1:35">
      <c r="A1345" s="451"/>
      <c r="B1345" s="464"/>
      <c r="C1345" s="465"/>
      <c r="D1345" s="466"/>
      <c r="E1345" s="467"/>
      <c r="F1345" s="468"/>
      <c r="G1345" s="454"/>
      <c r="H1345" s="464"/>
      <c r="I1345" s="465"/>
      <c r="J1345" s="469"/>
      <c r="K1345" s="469"/>
      <c r="L1345" s="464"/>
      <c r="M1345" s="464"/>
      <c r="N1345" s="464"/>
      <c r="O1345" s="465"/>
      <c r="P1345" s="470"/>
      <c r="Q1345" s="154"/>
      <c r="R1345" s="154"/>
      <c r="S1345" s="154"/>
      <c r="T1345" s="158"/>
      <c r="U1345" s="159"/>
      <c r="V1345" s="161"/>
      <c r="W1345" s="161"/>
      <c r="X1345" s="161"/>
      <c r="Y1345" s="161"/>
      <c r="Z1345" s="162">
        <f t="shared" si="63"/>
        <v>0</v>
      </c>
      <c r="AA1345" s="163">
        <f t="shared" si="64"/>
        <v>0</v>
      </c>
      <c r="AB1345" s="431">
        <f>(3.14/4)*(Trees[[#This Row],[Diam]]/100)^2</f>
        <v>0</v>
      </c>
      <c r="AC1345" s="164">
        <f>Trees[[#This Row],[Volumen]]</f>
        <v>0</v>
      </c>
      <c r="AD1345" s="165" t="str">
        <f t="shared" si="65"/>
        <v>D</v>
      </c>
      <c r="AE1345" s="166">
        <f>Industrias!S1348</f>
        <v>0</v>
      </c>
      <c r="AF1345" s="167" cm="1">
        <f t="array" ref="AF1345">NoteEcolo(U1345)</f>
        <v>0</v>
      </c>
      <c r="AG1345" s="167">
        <f>PI()*(Trees[[#This Row],[Diam]]/2)^2</f>
        <v>0</v>
      </c>
      <c r="AH1345" s="167">
        <f>IF(ISNA(IF(VLOOKUP(Trees[[#This Row],[Arbol]],Equipos!C:F, 2, FALSE)="Cortar",1,0)),0, IF(VLOOKUP(Trees[[#This Row],[Arbol]],Equipos!C:F, 2, FALSE)="Cortar",1,0))</f>
        <v>0</v>
      </c>
      <c r="AI1345" s="167">
        <f t="array" aca="1" ref="AI1345" ca="1">SUM(1*(NumCoupes=B1345))</f>
        <v>2</v>
      </c>
    </row>
    <row r="1346" spans="1:35">
      <c r="A1346" s="451"/>
      <c r="B1346" s="464"/>
      <c r="C1346" s="465"/>
      <c r="D1346" s="466"/>
      <c r="E1346" s="467"/>
      <c r="F1346" s="468"/>
      <c r="G1346" s="454"/>
      <c r="H1346" s="464"/>
      <c r="I1346" s="465"/>
      <c r="J1346" s="469"/>
      <c r="K1346" s="469"/>
      <c r="L1346" s="464"/>
      <c r="M1346" s="464"/>
      <c r="N1346" s="464"/>
      <c r="O1346" s="465"/>
      <c r="P1346" s="470"/>
      <c r="Q1346" s="154"/>
      <c r="R1346" s="154"/>
      <c r="S1346" s="154"/>
      <c r="T1346" s="158"/>
      <c r="U1346" s="159"/>
      <c r="V1346" s="161"/>
      <c r="W1346" s="161"/>
      <c r="X1346" s="161"/>
      <c r="Y1346" s="161"/>
      <c r="Z1346" s="162">
        <f t="shared" si="63"/>
        <v>0</v>
      </c>
      <c r="AA1346" s="163">
        <f t="shared" si="64"/>
        <v>0</v>
      </c>
      <c r="AB1346" s="431">
        <f>(3.14/4)*(Trees[[#This Row],[Diam]]/100)^2</f>
        <v>0</v>
      </c>
      <c r="AC1346" s="164">
        <f>Trees[[#This Row],[Volumen]]</f>
        <v>0</v>
      </c>
      <c r="AD1346" s="165" t="str">
        <f t="shared" si="65"/>
        <v>D</v>
      </c>
      <c r="AE1346" s="166">
        <f>Industrias!S1349</f>
        <v>0</v>
      </c>
      <c r="AF1346" s="167" cm="1">
        <f t="array" ref="AF1346">NoteEcolo(U1346)</f>
        <v>0</v>
      </c>
      <c r="AG1346" s="167">
        <f>PI()*(Trees[[#This Row],[Diam]]/2)^2</f>
        <v>0</v>
      </c>
      <c r="AH1346" s="167">
        <f>IF(ISNA(IF(VLOOKUP(Trees[[#This Row],[Arbol]],Equipos!C:F, 2, FALSE)="Cortar",1,0)),0, IF(VLOOKUP(Trees[[#This Row],[Arbol]],Equipos!C:F, 2, FALSE)="Cortar",1,0))</f>
        <v>0</v>
      </c>
      <c r="AI1346" s="167">
        <f t="array" aca="1" ref="AI1346" ca="1">SUM(1*(NumCoupes=B1346))</f>
        <v>2</v>
      </c>
    </row>
    <row r="1347" spans="1:35">
      <c r="A1347" s="451"/>
      <c r="B1347" s="464"/>
      <c r="C1347" s="465"/>
      <c r="D1347" s="466"/>
      <c r="E1347" s="467"/>
      <c r="F1347" s="468"/>
      <c r="G1347" s="454"/>
      <c r="H1347" s="464"/>
      <c r="I1347" s="465"/>
      <c r="J1347" s="469"/>
      <c r="K1347" s="469"/>
      <c r="L1347" s="464"/>
      <c r="M1347" s="464"/>
      <c r="N1347" s="464"/>
      <c r="O1347" s="465"/>
      <c r="P1347" s="470"/>
      <c r="Q1347" s="154"/>
      <c r="R1347" s="154"/>
      <c r="S1347" s="154"/>
      <c r="T1347" s="158"/>
      <c r="U1347" s="159"/>
      <c r="V1347" s="161"/>
      <c r="W1347" s="161"/>
      <c r="X1347" s="161"/>
      <c r="Y1347" s="161"/>
      <c r="Z1347" s="162">
        <f t="shared" si="63"/>
        <v>0</v>
      </c>
      <c r="AA1347" s="163">
        <f t="shared" si="64"/>
        <v>0</v>
      </c>
      <c r="AB1347" s="431">
        <f>(3.14/4)*(Trees[[#This Row],[Diam]]/100)^2</f>
        <v>0</v>
      </c>
      <c r="AC1347" s="164">
        <f>Trees[[#This Row],[Volumen]]</f>
        <v>0</v>
      </c>
      <c r="AD1347" s="165" t="str">
        <f t="shared" si="65"/>
        <v>D</v>
      </c>
      <c r="AE1347" s="166">
        <f>Industrias!S1350</f>
        <v>0</v>
      </c>
      <c r="AF1347" s="167" cm="1">
        <f t="array" ref="AF1347">NoteEcolo(U1347)</f>
        <v>0</v>
      </c>
      <c r="AG1347" s="167">
        <f>PI()*(Trees[[#This Row],[Diam]]/2)^2</f>
        <v>0</v>
      </c>
      <c r="AH1347" s="167">
        <f>IF(ISNA(IF(VLOOKUP(Trees[[#This Row],[Arbol]],Equipos!C:F, 2, FALSE)="Cortar",1,0)),0, IF(VLOOKUP(Trees[[#This Row],[Arbol]],Equipos!C:F, 2, FALSE)="Cortar",1,0))</f>
        <v>0</v>
      </c>
      <c r="AI1347" s="167">
        <f t="array" aca="1" ref="AI1347" ca="1">SUM(1*(NumCoupes=B1347))</f>
        <v>2</v>
      </c>
    </row>
    <row r="1348" spans="1:35">
      <c r="A1348" s="451"/>
      <c r="B1348" s="464"/>
      <c r="C1348" s="465"/>
      <c r="D1348" s="466"/>
      <c r="E1348" s="467"/>
      <c r="F1348" s="468"/>
      <c r="G1348" s="454"/>
      <c r="H1348" s="464"/>
      <c r="I1348" s="465"/>
      <c r="J1348" s="469"/>
      <c r="K1348" s="469"/>
      <c r="L1348" s="464"/>
      <c r="M1348" s="464"/>
      <c r="N1348" s="464"/>
      <c r="O1348" s="465"/>
      <c r="P1348" s="470"/>
      <c r="Q1348" s="154"/>
      <c r="R1348" s="154"/>
      <c r="S1348" s="154"/>
      <c r="T1348" s="158"/>
      <c r="U1348" s="159"/>
      <c r="V1348" s="161"/>
      <c r="W1348" s="161"/>
      <c r="X1348" s="161"/>
      <c r="Y1348" s="161"/>
      <c r="Z1348" s="162">
        <f t="shared" si="63"/>
        <v>0</v>
      </c>
      <c r="AA1348" s="163">
        <f t="shared" si="64"/>
        <v>0</v>
      </c>
      <c r="AB1348" s="431">
        <f>(3.14/4)*(Trees[[#This Row],[Diam]]/100)^2</f>
        <v>0</v>
      </c>
      <c r="AC1348" s="164">
        <f>Trees[[#This Row],[Volumen]]</f>
        <v>0</v>
      </c>
      <c r="AD1348" s="165" t="str">
        <f t="shared" si="65"/>
        <v>D</v>
      </c>
      <c r="AE1348" s="166">
        <f>Industrias!S1351</f>
        <v>0</v>
      </c>
      <c r="AF1348" s="167" cm="1">
        <f t="array" ref="AF1348">NoteEcolo(U1348)</f>
        <v>0</v>
      </c>
      <c r="AG1348" s="167">
        <f>PI()*(Trees[[#This Row],[Diam]]/2)^2</f>
        <v>0</v>
      </c>
      <c r="AH1348" s="167">
        <f>IF(ISNA(IF(VLOOKUP(Trees[[#This Row],[Arbol]],Equipos!C:F, 2, FALSE)="Cortar",1,0)),0, IF(VLOOKUP(Trees[[#This Row],[Arbol]],Equipos!C:F, 2, FALSE)="Cortar",1,0))</f>
        <v>0</v>
      </c>
      <c r="AI1348" s="167">
        <f t="array" aca="1" ref="AI1348" ca="1">SUM(1*(NumCoupes=B1348))</f>
        <v>2</v>
      </c>
    </row>
    <row r="1349" spans="1:35">
      <c r="A1349" s="451"/>
      <c r="B1349" s="464"/>
      <c r="C1349" s="465"/>
      <c r="D1349" s="466"/>
      <c r="E1349" s="467"/>
      <c r="F1349" s="468"/>
      <c r="G1349" s="454"/>
      <c r="H1349" s="464"/>
      <c r="I1349" s="465"/>
      <c r="J1349" s="469"/>
      <c r="K1349" s="469"/>
      <c r="L1349" s="464"/>
      <c r="M1349" s="464"/>
      <c r="N1349" s="464"/>
      <c r="O1349" s="465"/>
      <c r="P1349" s="470"/>
      <c r="Q1349" s="154"/>
      <c r="R1349" s="154"/>
      <c r="S1349" s="154"/>
      <c r="T1349" s="158"/>
      <c r="U1349" s="159"/>
      <c r="V1349" s="161"/>
      <c r="W1349" s="161"/>
      <c r="X1349" s="161"/>
      <c r="Y1349" s="161"/>
      <c r="Z1349" s="162">
        <f t="shared" si="63"/>
        <v>0</v>
      </c>
      <c r="AA1349" s="163">
        <f t="shared" si="64"/>
        <v>0</v>
      </c>
      <c r="AB1349" s="431">
        <f>(3.14/4)*(Trees[[#This Row],[Diam]]/100)^2</f>
        <v>0</v>
      </c>
      <c r="AC1349" s="164">
        <f>Trees[[#This Row],[Volumen]]</f>
        <v>0</v>
      </c>
      <c r="AD1349" s="165" t="str">
        <f t="shared" si="65"/>
        <v>D</v>
      </c>
      <c r="AE1349" s="166">
        <f>Industrias!S1352</f>
        <v>0</v>
      </c>
      <c r="AF1349" s="167" cm="1">
        <f t="array" ref="AF1349">NoteEcolo(U1349)</f>
        <v>0</v>
      </c>
      <c r="AG1349" s="167">
        <f>PI()*(Trees[[#This Row],[Diam]]/2)^2</f>
        <v>0</v>
      </c>
      <c r="AH1349" s="167">
        <f>IF(ISNA(IF(VLOOKUP(Trees[[#This Row],[Arbol]],Equipos!C:F, 2, FALSE)="Cortar",1,0)),0, IF(VLOOKUP(Trees[[#This Row],[Arbol]],Equipos!C:F, 2, FALSE)="Cortar",1,0))</f>
        <v>0</v>
      </c>
      <c r="AI1349" s="167">
        <f t="array" aca="1" ref="AI1349" ca="1">SUM(1*(NumCoupes=B1349))</f>
        <v>2</v>
      </c>
    </row>
    <row r="1350" spans="1:35">
      <c r="A1350" s="451"/>
      <c r="B1350" s="464"/>
      <c r="C1350" s="465"/>
      <c r="D1350" s="466"/>
      <c r="E1350" s="467"/>
      <c r="F1350" s="468"/>
      <c r="G1350" s="454"/>
      <c r="H1350" s="464"/>
      <c r="I1350" s="465"/>
      <c r="J1350" s="469"/>
      <c r="K1350" s="469"/>
      <c r="L1350" s="464"/>
      <c r="M1350" s="464"/>
      <c r="N1350" s="464"/>
      <c r="O1350" s="465"/>
      <c r="P1350" s="470"/>
      <c r="Q1350" s="154"/>
      <c r="R1350" s="154"/>
      <c r="S1350" s="154"/>
      <c r="T1350" s="158"/>
      <c r="U1350" s="159"/>
      <c r="V1350" s="161"/>
      <c r="W1350" s="161"/>
      <c r="X1350" s="161"/>
      <c r="Y1350" s="161"/>
      <c r="Z1350" s="162">
        <f t="shared" si="63"/>
        <v>0</v>
      </c>
      <c r="AA1350" s="163">
        <f t="shared" si="64"/>
        <v>0</v>
      </c>
      <c r="AB1350" s="431">
        <f>(3.14/4)*(Trees[[#This Row],[Diam]]/100)^2</f>
        <v>0</v>
      </c>
      <c r="AC1350" s="164">
        <f>Trees[[#This Row],[Volumen]]</f>
        <v>0</v>
      </c>
      <c r="AD1350" s="165" t="str">
        <f t="shared" si="65"/>
        <v>D</v>
      </c>
      <c r="AE1350" s="166">
        <f>Industrias!S1353</f>
        <v>0</v>
      </c>
      <c r="AF1350" s="167" cm="1">
        <f t="array" ref="AF1350">NoteEcolo(U1350)</f>
        <v>0</v>
      </c>
      <c r="AG1350" s="167">
        <f>PI()*(Trees[[#This Row],[Diam]]/2)^2</f>
        <v>0</v>
      </c>
      <c r="AH1350" s="167">
        <f>IF(ISNA(IF(VLOOKUP(Trees[[#This Row],[Arbol]],Equipos!C:F, 2, FALSE)="Cortar",1,0)),0, IF(VLOOKUP(Trees[[#This Row],[Arbol]],Equipos!C:F, 2, FALSE)="Cortar",1,0))</f>
        <v>0</v>
      </c>
      <c r="AI1350" s="167">
        <f t="array" aca="1" ref="AI1350" ca="1">SUM(1*(NumCoupes=B1350))</f>
        <v>2</v>
      </c>
    </row>
    <row r="1351" spans="1:35">
      <c r="A1351" s="451"/>
      <c r="B1351" s="464"/>
      <c r="C1351" s="465"/>
      <c r="D1351" s="466"/>
      <c r="E1351" s="467"/>
      <c r="F1351" s="468"/>
      <c r="G1351" s="454"/>
      <c r="H1351" s="464"/>
      <c r="I1351" s="465"/>
      <c r="J1351" s="469"/>
      <c r="K1351" s="469"/>
      <c r="L1351" s="464"/>
      <c r="M1351" s="464"/>
      <c r="N1351" s="464"/>
      <c r="O1351" s="465"/>
      <c r="P1351" s="470"/>
      <c r="Q1351" s="154"/>
      <c r="R1351" s="154"/>
      <c r="S1351" s="154"/>
      <c r="T1351" s="158"/>
      <c r="U1351" s="159"/>
      <c r="V1351" s="161"/>
      <c r="W1351" s="161"/>
      <c r="X1351" s="161"/>
      <c r="Y1351" s="161"/>
      <c r="Z1351" s="162">
        <f t="shared" si="63"/>
        <v>0</v>
      </c>
      <c r="AA1351" s="163">
        <f t="shared" si="64"/>
        <v>0</v>
      </c>
      <c r="AB1351" s="431">
        <f>(3.14/4)*(Trees[[#This Row],[Diam]]/100)^2</f>
        <v>0</v>
      </c>
      <c r="AC1351" s="164">
        <f>Trees[[#This Row],[Volumen]]</f>
        <v>0</v>
      </c>
      <c r="AD1351" s="165" t="str">
        <f t="shared" si="65"/>
        <v>D</v>
      </c>
      <c r="AE1351" s="166">
        <f>Industrias!S1354</f>
        <v>0</v>
      </c>
      <c r="AF1351" s="167" cm="1">
        <f t="array" ref="AF1351">NoteEcolo(U1351)</f>
        <v>0</v>
      </c>
      <c r="AG1351" s="167">
        <f>PI()*(Trees[[#This Row],[Diam]]/2)^2</f>
        <v>0</v>
      </c>
      <c r="AH1351" s="167">
        <f>IF(ISNA(IF(VLOOKUP(Trees[[#This Row],[Arbol]],Equipos!C:F, 2, FALSE)="Cortar",1,0)),0, IF(VLOOKUP(Trees[[#This Row],[Arbol]],Equipos!C:F, 2, FALSE)="Cortar",1,0))</f>
        <v>0</v>
      </c>
      <c r="AI1351" s="167">
        <f t="array" aca="1" ref="AI1351" ca="1">SUM(1*(NumCoupes=B1351))</f>
        <v>2</v>
      </c>
    </row>
    <row r="1352" spans="1:35">
      <c r="A1352" s="451"/>
      <c r="B1352" s="464"/>
      <c r="C1352" s="465"/>
      <c r="D1352" s="466"/>
      <c r="E1352" s="467"/>
      <c r="F1352" s="468"/>
      <c r="G1352" s="454"/>
      <c r="H1352" s="464"/>
      <c r="I1352" s="465"/>
      <c r="J1352" s="469"/>
      <c r="K1352" s="469"/>
      <c r="L1352" s="464"/>
      <c r="M1352" s="464"/>
      <c r="N1352" s="464"/>
      <c r="O1352" s="465"/>
      <c r="P1352" s="470"/>
      <c r="Q1352" s="154"/>
      <c r="R1352" s="154"/>
      <c r="S1352" s="154"/>
      <c r="T1352" s="158"/>
      <c r="U1352" s="159"/>
      <c r="V1352" s="161"/>
      <c r="W1352" s="161"/>
      <c r="X1352" s="161"/>
      <c r="Y1352" s="161"/>
      <c r="Z1352" s="162">
        <f t="shared" si="63"/>
        <v>0</v>
      </c>
      <c r="AA1352" s="163">
        <f t="shared" si="64"/>
        <v>0</v>
      </c>
      <c r="AB1352" s="431">
        <f>(3.14/4)*(Trees[[#This Row],[Diam]]/100)^2</f>
        <v>0</v>
      </c>
      <c r="AC1352" s="164">
        <f>Trees[[#This Row],[Volumen]]</f>
        <v>0</v>
      </c>
      <c r="AD1352" s="165" t="str">
        <f t="shared" si="65"/>
        <v>D</v>
      </c>
      <c r="AE1352" s="166">
        <f>Industrias!S1355</f>
        <v>0</v>
      </c>
      <c r="AF1352" s="167" cm="1">
        <f t="array" ref="AF1352">NoteEcolo(U1352)</f>
        <v>0</v>
      </c>
      <c r="AG1352" s="167">
        <f>PI()*(Trees[[#This Row],[Diam]]/2)^2</f>
        <v>0</v>
      </c>
      <c r="AH1352" s="167">
        <f>IF(ISNA(IF(VLOOKUP(Trees[[#This Row],[Arbol]],Equipos!C:F, 2, FALSE)="Cortar",1,0)),0, IF(VLOOKUP(Trees[[#This Row],[Arbol]],Equipos!C:F, 2, FALSE)="Cortar",1,0))</f>
        <v>0</v>
      </c>
      <c r="AI1352" s="167">
        <f t="array" aca="1" ref="AI1352" ca="1">SUM(1*(NumCoupes=B1352))</f>
        <v>2</v>
      </c>
    </row>
    <row r="1353" spans="1:35">
      <c r="A1353" s="451"/>
      <c r="B1353" s="464"/>
      <c r="C1353" s="465"/>
      <c r="D1353" s="466"/>
      <c r="E1353" s="467"/>
      <c r="F1353" s="468"/>
      <c r="G1353" s="454"/>
      <c r="H1353" s="464"/>
      <c r="I1353" s="465"/>
      <c r="J1353" s="469"/>
      <c r="K1353" s="469"/>
      <c r="L1353" s="464"/>
      <c r="M1353" s="464"/>
      <c r="N1353" s="464"/>
      <c r="O1353" s="465"/>
      <c r="P1353" s="470"/>
      <c r="Q1353" s="154"/>
      <c r="R1353" s="154"/>
      <c r="S1353" s="154"/>
      <c r="T1353" s="158"/>
      <c r="U1353" s="159"/>
      <c r="V1353" s="161"/>
      <c r="W1353" s="161"/>
      <c r="X1353" s="161"/>
      <c r="Y1353" s="161"/>
      <c r="Z1353" s="162">
        <f t="shared" si="63"/>
        <v>0</v>
      </c>
      <c r="AA1353" s="163">
        <f t="shared" si="64"/>
        <v>0</v>
      </c>
      <c r="AB1353" s="431">
        <f>(3.14/4)*(Trees[[#This Row],[Diam]]/100)^2</f>
        <v>0</v>
      </c>
      <c r="AC1353" s="164">
        <f>Trees[[#This Row],[Volumen]]</f>
        <v>0</v>
      </c>
      <c r="AD1353" s="165" t="str">
        <f t="shared" si="65"/>
        <v>D</v>
      </c>
      <c r="AE1353" s="166">
        <f>Industrias!S1356</f>
        <v>0</v>
      </c>
      <c r="AF1353" s="167" cm="1">
        <f t="array" ref="AF1353">NoteEcolo(U1353)</f>
        <v>0</v>
      </c>
      <c r="AG1353" s="167">
        <f>PI()*(Trees[[#This Row],[Diam]]/2)^2</f>
        <v>0</v>
      </c>
      <c r="AH1353" s="167">
        <f>IF(ISNA(IF(VLOOKUP(Trees[[#This Row],[Arbol]],Equipos!C:F, 2, FALSE)="Cortar",1,0)),0, IF(VLOOKUP(Trees[[#This Row],[Arbol]],Equipos!C:F, 2, FALSE)="Cortar",1,0))</f>
        <v>0</v>
      </c>
      <c r="AI1353" s="167">
        <f t="array" aca="1" ref="AI1353" ca="1">SUM(1*(NumCoupes=B1353))</f>
        <v>2</v>
      </c>
    </row>
    <row r="1354" spans="1:35">
      <c r="A1354" s="451"/>
      <c r="B1354" s="464"/>
      <c r="C1354" s="465"/>
      <c r="D1354" s="466"/>
      <c r="E1354" s="467"/>
      <c r="F1354" s="468"/>
      <c r="G1354" s="454"/>
      <c r="H1354" s="464"/>
      <c r="I1354" s="465"/>
      <c r="J1354" s="469"/>
      <c r="K1354" s="469"/>
      <c r="L1354" s="464"/>
      <c r="M1354" s="464"/>
      <c r="N1354" s="464"/>
      <c r="O1354" s="465"/>
      <c r="P1354" s="470"/>
      <c r="Q1354" s="154"/>
      <c r="R1354" s="154"/>
      <c r="S1354" s="154"/>
      <c r="T1354" s="158"/>
      <c r="U1354" s="159"/>
      <c r="V1354" s="161"/>
      <c r="W1354" s="161"/>
      <c r="X1354" s="161"/>
      <c r="Y1354" s="161"/>
      <c r="Z1354" s="162">
        <f t="shared" si="63"/>
        <v>0</v>
      </c>
      <c r="AA1354" s="163">
        <f t="shared" si="64"/>
        <v>0</v>
      </c>
      <c r="AB1354" s="431">
        <f>(3.14/4)*(Trees[[#This Row],[Diam]]/100)^2</f>
        <v>0</v>
      </c>
      <c r="AC1354" s="164">
        <f>Trees[[#This Row],[Volumen]]</f>
        <v>0</v>
      </c>
      <c r="AD1354" s="165" t="str">
        <f t="shared" si="65"/>
        <v>D</v>
      </c>
      <c r="AE1354" s="166">
        <f>Industrias!S1357</f>
        <v>0</v>
      </c>
      <c r="AF1354" s="167" cm="1">
        <f t="array" ref="AF1354">NoteEcolo(U1354)</f>
        <v>0</v>
      </c>
      <c r="AG1354" s="167">
        <f>PI()*(Trees[[#This Row],[Diam]]/2)^2</f>
        <v>0</v>
      </c>
      <c r="AH1354" s="167">
        <f>IF(ISNA(IF(VLOOKUP(Trees[[#This Row],[Arbol]],Equipos!C:F, 2, FALSE)="Cortar",1,0)),0, IF(VLOOKUP(Trees[[#This Row],[Arbol]],Equipos!C:F, 2, FALSE)="Cortar",1,0))</f>
        <v>0</v>
      </c>
      <c r="AI1354" s="167">
        <f t="array" aca="1" ref="AI1354" ca="1">SUM(1*(NumCoupes=B1354))</f>
        <v>2</v>
      </c>
    </row>
    <row r="1355" spans="1:35">
      <c r="A1355" s="451"/>
      <c r="B1355" s="464"/>
      <c r="C1355" s="465"/>
      <c r="D1355" s="466"/>
      <c r="E1355" s="467"/>
      <c r="F1355" s="468"/>
      <c r="G1355" s="454"/>
      <c r="H1355" s="464"/>
      <c r="I1355" s="465"/>
      <c r="J1355" s="469"/>
      <c r="K1355" s="469"/>
      <c r="L1355" s="464"/>
      <c r="M1355" s="464"/>
      <c r="N1355" s="464"/>
      <c r="O1355" s="465"/>
      <c r="P1355" s="470"/>
      <c r="Q1355" s="154"/>
      <c r="R1355" s="154"/>
      <c r="S1355" s="154"/>
      <c r="T1355" s="158"/>
      <c r="U1355" s="159"/>
      <c r="V1355" s="161"/>
      <c r="W1355" s="161"/>
      <c r="X1355" s="161"/>
      <c r="Y1355" s="161"/>
      <c r="Z1355" s="162">
        <f t="shared" si="63"/>
        <v>0</v>
      </c>
      <c r="AA1355" s="163">
        <f t="shared" si="64"/>
        <v>0</v>
      </c>
      <c r="AB1355" s="431">
        <f>(3.14/4)*(Trees[[#This Row],[Diam]]/100)^2</f>
        <v>0</v>
      </c>
      <c r="AC1355" s="164">
        <f>Trees[[#This Row],[Volumen]]</f>
        <v>0</v>
      </c>
      <c r="AD1355" s="165" t="str">
        <f t="shared" si="65"/>
        <v>D</v>
      </c>
      <c r="AE1355" s="166">
        <f>Industrias!S1358</f>
        <v>0</v>
      </c>
      <c r="AF1355" s="167" cm="1">
        <f t="array" ref="AF1355">NoteEcolo(U1355)</f>
        <v>0</v>
      </c>
      <c r="AG1355" s="167">
        <f>PI()*(Trees[[#This Row],[Diam]]/2)^2</f>
        <v>0</v>
      </c>
      <c r="AH1355" s="167">
        <f>IF(ISNA(IF(VLOOKUP(Trees[[#This Row],[Arbol]],Equipos!C:F, 2, FALSE)="Cortar",1,0)),0, IF(VLOOKUP(Trees[[#This Row],[Arbol]],Equipos!C:F, 2, FALSE)="Cortar",1,0))</f>
        <v>0</v>
      </c>
      <c r="AI1355" s="167">
        <f t="array" aca="1" ref="AI1355" ca="1">SUM(1*(NumCoupes=B1355))</f>
        <v>2</v>
      </c>
    </row>
    <row r="1356" spans="1:35">
      <c r="A1356" s="451"/>
      <c r="B1356" s="464"/>
      <c r="C1356" s="465"/>
      <c r="D1356" s="466"/>
      <c r="E1356" s="467"/>
      <c r="F1356" s="468"/>
      <c r="G1356" s="454"/>
      <c r="H1356" s="464"/>
      <c r="I1356" s="465"/>
      <c r="J1356" s="469"/>
      <c r="K1356" s="469"/>
      <c r="L1356" s="464"/>
      <c r="M1356" s="464"/>
      <c r="N1356" s="464"/>
      <c r="O1356" s="465"/>
      <c r="P1356" s="470"/>
      <c r="Q1356" s="154"/>
      <c r="R1356" s="154"/>
      <c r="S1356" s="154"/>
      <c r="T1356" s="158"/>
      <c r="U1356" s="159"/>
      <c r="V1356" s="161"/>
      <c r="W1356" s="161"/>
      <c r="X1356" s="161"/>
      <c r="Y1356" s="161"/>
      <c r="Z1356" s="162">
        <f t="shared" si="63"/>
        <v>0</v>
      </c>
      <c r="AA1356" s="163">
        <f t="shared" si="64"/>
        <v>0</v>
      </c>
      <c r="AB1356" s="431">
        <f>(3.14/4)*(Trees[[#This Row],[Diam]]/100)^2</f>
        <v>0</v>
      </c>
      <c r="AC1356" s="164">
        <f>Trees[[#This Row],[Volumen]]</f>
        <v>0</v>
      </c>
      <c r="AD1356" s="165" t="str">
        <f t="shared" si="65"/>
        <v>D</v>
      </c>
      <c r="AE1356" s="166">
        <f>Industrias!S1359</f>
        <v>0</v>
      </c>
      <c r="AF1356" s="167" cm="1">
        <f t="array" ref="AF1356">NoteEcolo(U1356)</f>
        <v>0</v>
      </c>
      <c r="AG1356" s="167">
        <f>PI()*(Trees[[#This Row],[Diam]]/2)^2</f>
        <v>0</v>
      </c>
      <c r="AH1356" s="167">
        <f>IF(ISNA(IF(VLOOKUP(Trees[[#This Row],[Arbol]],Equipos!C:F, 2, FALSE)="Cortar",1,0)),0, IF(VLOOKUP(Trees[[#This Row],[Arbol]],Equipos!C:F, 2, FALSE)="Cortar",1,0))</f>
        <v>0</v>
      </c>
      <c r="AI1356" s="167">
        <f t="array" aca="1" ref="AI1356" ca="1">SUM(1*(NumCoupes=B1356))</f>
        <v>2</v>
      </c>
    </row>
    <row r="1357" spans="1:35">
      <c r="A1357" s="451"/>
      <c r="B1357" s="464"/>
      <c r="C1357" s="465"/>
      <c r="D1357" s="466"/>
      <c r="E1357" s="467"/>
      <c r="F1357" s="468"/>
      <c r="G1357" s="454"/>
      <c r="H1357" s="464"/>
      <c r="I1357" s="465"/>
      <c r="J1357" s="469"/>
      <c r="K1357" s="469"/>
      <c r="L1357" s="464"/>
      <c r="M1357" s="464"/>
      <c r="N1357" s="464"/>
      <c r="O1357" s="465"/>
      <c r="P1357" s="470"/>
      <c r="Q1357" s="154"/>
      <c r="R1357" s="154"/>
      <c r="S1357" s="154"/>
      <c r="T1357" s="158"/>
      <c r="U1357" s="159"/>
      <c r="V1357" s="161"/>
      <c r="W1357" s="161"/>
      <c r="X1357" s="161"/>
      <c r="Y1357" s="161"/>
      <c r="Z1357" s="162">
        <f t="shared" si="63"/>
        <v>0</v>
      </c>
      <c r="AA1357" s="163">
        <f t="shared" si="64"/>
        <v>0</v>
      </c>
      <c r="AB1357" s="431">
        <f>(3.14/4)*(Trees[[#This Row],[Diam]]/100)^2</f>
        <v>0</v>
      </c>
      <c r="AC1357" s="164">
        <f>Trees[[#This Row],[Volumen]]</f>
        <v>0</v>
      </c>
      <c r="AD1357" s="165" t="str">
        <f t="shared" si="65"/>
        <v>D</v>
      </c>
      <c r="AE1357" s="166">
        <f>Industrias!S1360</f>
        <v>0</v>
      </c>
      <c r="AF1357" s="167" cm="1">
        <f t="array" ref="AF1357">NoteEcolo(U1357)</f>
        <v>0</v>
      </c>
      <c r="AG1357" s="167">
        <f>PI()*(Trees[[#This Row],[Diam]]/2)^2</f>
        <v>0</v>
      </c>
      <c r="AH1357" s="167">
        <f>IF(ISNA(IF(VLOOKUP(Trees[[#This Row],[Arbol]],Equipos!C:F, 2, FALSE)="Cortar",1,0)),0, IF(VLOOKUP(Trees[[#This Row],[Arbol]],Equipos!C:F, 2, FALSE)="Cortar",1,0))</f>
        <v>0</v>
      </c>
      <c r="AI1357" s="167">
        <f t="array" aca="1" ref="AI1357" ca="1">SUM(1*(NumCoupes=B1357))</f>
        <v>2</v>
      </c>
    </row>
    <row r="1358" spans="1:35">
      <c r="A1358" s="451"/>
      <c r="B1358" s="464"/>
      <c r="C1358" s="465"/>
      <c r="D1358" s="466"/>
      <c r="E1358" s="467"/>
      <c r="F1358" s="468"/>
      <c r="G1358" s="454"/>
      <c r="H1358" s="464"/>
      <c r="I1358" s="465"/>
      <c r="J1358" s="469"/>
      <c r="K1358" s="469"/>
      <c r="L1358" s="464"/>
      <c r="M1358" s="464"/>
      <c r="N1358" s="464"/>
      <c r="O1358" s="465"/>
      <c r="P1358" s="470"/>
      <c r="Q1358" s="154"/>
      <c r="R1358" s="154"/>
      <c r="S1358" s="154"/>
      <c r="T1358" s="158"/>
      <c r="U1358" s="159"/>
      <c r="V1358" s="161"/>
      <c r="W1358" s="161"/>
      <c r="X1358" s="161"/>
      <c r="Y1358" s="161"/>
      <c r="Z1358" s="162">
        <f t="shared" si="63"/>
        <v>0</v>
      </c>
      <c r="AA1358" s="163">
        <f t="shared" si="64"/>
        <v>0</v>
      </c>
      <c r="AB1358" s="431">
        <f>(3.14/4)*(Trees[[#This Row],[Diam]]/100)^2</f>
        <v>0</v>
      </c>
      <c r="AC1358" s="164">
        <f>Trees[[#This Row],[Volumen]]</f>
        <v>0</v>
      </c>
      <c r="AD1358" s="165" t="str">
        <f t="shared" si="65"/>
        <v>D</v>
      </c>
      <c r="AE1358" s="166">
        <f>Industrias!S1361</f>
        <v>0</v>
      </c>
      <c r="AF1358" s="167" cm="1">
        <f t="array" ref="AF1358">NoteEcolo(U1358)</f>
        <v>0</v>
      </c>
      <c r="AG1358" s="167">
        <f>PI()*(Trees[[#This Row],[Diam]]/2)^2</f>
        <v>0</v>
      </c>
      <c r="AH1358" s="167">
        <f>IF(ISNA(IF(VLOOKUP(Trees[[#This Row],[Arbol]],Equipos!C:F, 2, FALSE)="Cortar",1,0)),0, IF(VLOOKUP(Trees[[#This Row],[Arbol]],Equipos!C:F, 2, FALSE)="Cortar",1,0))</f>
        <v>0</v>
      </c>
      <c r="AI1358" s="167">
        <f t="array" aca="1" ref="AI1358" ca="1">SUM(1*(NumCoupes=B1358))</f>
        <v>2</v>
      </c>
    </row>
    <row r="1359" spans="1:35">
      <c r="A1359" s="451"/>
      <c r="B1359" s="464"/>
      <c r="C1359" s="465"/>
      <c r="D1359" s="466"/>
      <c r="E1359" s="467"/>
      <c r="F1359" s="468"/>
      <c r="G1359" s="454"/>
      <c r="H1359" s="464"/>
      <c r="I1359" s="465"/>
      <c r="J1359" s="469"/>
      <c r="K1359" s="469"/>
      <c r="L1359" s="464"/>
      <c r="M1359" s="464"/>
      <c r="N1359" s="464"/>
      <c r="O1359" s="465"/>
      <c r="P1359" s="470"/>
      <c r="Q1359" s="154"/>
      <c r="R1359" s="154"/>
      <c r="S1359" s="154"/>
      <c r="T1359" s="158"/>
      <c r="U1359" s="159"/>
      <c r="V1359" s="161"/>
      <c r="W1359" s="161"/>
      <c r="X1359" s="161"/>
      <c r="Y1359" s="161"/>
      <c r="Z1359" s="162">
        <f t="shared" si="63"/>
        <v>0</v>
      </c>
      <c r="AA1359" s="163">
        <f t="shared" si="64"/>
        <v>0</v>
      </c>
      <c r="AB1359" s="431">
        <f>(3.14/4)*(Trees[[#This Row],[Diam]]/100)^2</f>
        <v>0</v>
      </c>
      <c r="AC1359" s="164">
        <f>Trees[[#This Row],[Volumen]]</f>
        <v>0</v>
      </c>
      <c r="AD1359" s="165" t="str">
        <f t="shared" si="65"/>
        <v>D</v>
      </c>
      <c r="AE1359" s="166">
        <f>Industrias!S1362</f>
        <v>0</v>
      </c>
      <c r="AF1359" s="167" cm="1">
        <f t="array" ref="AF1359">NoteEcolo(U1359)</f>
        <v>0</v>
      </c>
      <c r="AG1359" s="167">
        <f>PI()*(Trees[[#This Row],[Diam]]/2)^2</f>
        <v>0</v>
      </c>
      <c r="AH1359" s="167">
        <f>IF(ISNA(IF(VLOOKUP(Trees[[#This Row],[Arbol]],Equipos!C:F, 2, FALSE)="Cortar",1,0)),0, IF(VLOOKUP(Trees[[#This Row],[Arbol]],Equipos!C:F, 2, FALSE)="Cortar",1,0))</f>
        <v>0</v>
      </c>
      <c r="AI1359" s="167">
        <f t="array" aca="1" ref="AI1359" ca="1">SUM(1*(NumCoupes=B1359))</f>
        <v>2</v>
      </c>
    </row>
    <row r="1360" spans="1:35">
      <c r="A1360" s="451"/>
      <c r="B1360" s="464"/>
      <c r="C1360" s="465"/>
      <c r="D1360" s="466"/>
      <c r="E1360" s="467"/>
      <c r="F1360" s="468"/>
      <c r="G1360" s="454"/>
      <c r="H1360" s="464"/>
      <c r="I1360" s="465"/>
      <c r="J1360" s="469"/>
      <c r="K1360" s="469"/>
      <c r="L1360" s="464"/>
      <c r="M1360" s="464"/>
      <c r="N1360" s="464"/>
      <c r="O1360" s="465"/>
      <c r="P1360" s="470"/>
      <c r="Q1360" s="154"/>
      <c r="R1360" s="154"/>
      <c r="S1360" s="154"/>
      <c r="T1360" s="158"/>
      <c r="U1360" s="159"/>
      <c r="V1360" s="161"/>
      <c r="W1360" s="161"/>
      <c r="X1360" s="161"/>
      <c r="Y1360" s="161"/>
      <c r="Z1360" s="162">
        <f t="shared" si="63"/>
        <v>0</v>
      </c>
      <c r="AA1360" s="163">
        <f t="shared" si="64"/>
        <v>0</v>
      </c>
      <c r="AB1360" s="431">
        <f>(3.14/4)*(Trees[[#This Row],[Diam]]/100)^2</f>
        <v>0</v>
      </c>
      <c r="AC1360" s="164">
        <f>Trees[[#This Row],[Volumen]]</f>
        <v>0</v>
      </c>
      <c r="AD1360" s="165" t="str">
        <f t="shared" si="65"/>
        <v>D</v>
      </c>
      <c r="AE1360" s="166">
        <f>Industrias!S1363</f>
        <v>0</v>
      </c>
      <c r="AF1360" s="167" cm="1">
        <f t="array" ref="AF1360">NoteEcolo(U1360)</f>
        <v>0</v>
      </c>
      <c r="AG1360" s="167">
        <f>PI()*(Trees[[#This Row],[Diam]]/2)^2</f>
        <v>0</v>
      </c>
      <c r="AH1360" s="167">
        <f>IF(ISNA(IF(VLOOKUP(Trees[[#This Row],[Arbol]],Equipos!C:F, 2, FALSE)="Cortar",1,0)),0, IF(VLOOKUP(Trees[[#This Row],[Arbol]],Equipos!C:F, 2, FALSE)="Cortar",1,0))</f>
        <v>0</v>
      </c>
      <c r="AI1360" s="167">
        <f t="array" aca="1" ref="AI1360" ca="1">SUM(1*(NumCoupes=B1360))</f>
        <v>2</v>
      </c>
    </row>
    <row r="1361" spans="1:35">
      <c r="A1361" s="451"/>
      <c r="B1361" s="464"/>
      <c r="C1361" s="465"/>
      <c r="D1361" s="466"/>
      <c r="E1361" s="467"/>
      <c r="F1361" s="468"/>
      <c r="G1361" s="454"/>
      <c r="H1361" s="464"/>
      <c r="I1361" s="465"/>
      <c r="J1361" s="469"/>
      <c r="K1361" s="469"/>
      <c r="L1361" s="464"/>
      <c r="M1361" s="464"/>
      <c r="N1361" s="464"/>
      <c r="O1361" s="465"/>
      <c r="P1361" s="470"/>
      <c r="Q1361" s="154"/>
      <c r="R1361" s="154"/>
      <c r="S1361" s="154"/>
      <c r="T1361" s="158"/>
      <c r="U1361" s="159"/>
      <c r="V1361" s="161"/>
      <c r="W1361" s="161"/>
      <c r="X1361" s="161"/>
      <c r="Y1361" s="161"/>
      <c r="Z1361" s="162">
        <f t="shared" si="63"/>
        <v>0</v>
      </c>
      <c r="AA1361" s="163">
        <f t="shared" si="64"/>
        <v>0</v>
      </c>
      <c r="AB1361" s="431">
        <f>(3.14/4)*(Trees[[#This Row],[Diam]]/100)^2</f>
        <v>0</v>
      </c>
      <c r="AC1361" s="164">
        <f>Trees[[#This Row],[Volumen]]</f>
        <v>0</v>
      </c>
      <c r="AD1361" s="165" t="str">
        <f t="shared" si="65"/>
        <v>D</v>
      </c>
      <c r="AE1361" s="166">
        <f>Industrias!S1364</f>
        <v>0</v>
      </c>
      <c r="AF1361" s="167" cm="1">
        <f t="array" ref="AF1361">NoteEcolo(U1361)</f>
        <v>0</v>
      </c>
      <c r="AG1361" s="167">
        <f>PI()*(Trees[[#This Row],[Diam]]/2)^2</f>
        <v>0</v>
      </c>
      <c r="AH1361" s="167">
        <f>IF(ISNA(IF(VLOOKUP(Trees[[#This Row],[Arbol]],Equipos!C:F, 2, FALSE)="Cortar",1,0)),0, IF(VLOOKUP(Trees[[#This Row],[Arbol]],Equipos!C:F, 2, FALSE)="Cortar",1,0))</f>
        <v>0</v>
      </c>
      <c r="AI1361" s="167">
        <f t="array" aca="1" ref="AI1361" ca="1">SUM(1*(NumCoupes=B1361))</f>
        <v>2</v>
      </c>
    </row>
    <row r="1362" spans="1:35">
      <c r="A1362" s="451"/>
      <c r="B1362" s="464"/>
      <c r="C1362" s="465"/>
      <c r="D1362" s="466"/>
      <c r="E1362" s="467"/>
      <c r="F1362" s="468"/>
      <c r="G1362" s="454"/>
      <c r="H1362" s="464"/>
      <c r="I1362" s="465"/>
      <c r="J1362" s="469"/>
      <c r="K1362" s="469"/>
      <c r="L1362" s="464"/>
      <c r="M1362" s="464"/>
      <c r="N1362" s="464"/>
      <c r="O1362" s="465"/>
      <c r="P1362" s="470"/>
      <c r="Q1362" s="154"/>
      <c r="R1362" s="154"/>
      <c r="S1362" s="154"/>
      <c r="T1362" s="158"/>
      <c r="U1362" s="159"/>
      <c r="V1362" s="161"/>
      <c r="W1362" s="161"/>
      <c r="X1362" s="161"/>
      <c r="Y1362" s="161"/>
      <c r="Z1362" s="162">
        <f t="shared" si="63"/>
        <v>0</v>
      </c>
      <c r="AA1362" s="163">
        <f t="shared" si="64"/>
        <v>0</v>
      </c>
      <c r="AB1362" s="431">
        <f>(3.14/4)*(Trees[[#This Row],[Diam]]/100)^2</f>
        <v>0</v>
      </c>
      <c r="AC1362" s="164">
        <f>Trees[[#This Row],[Volumen]]</f>
        <v>0</v>
      </c>
      <c r="AD1362" s="165" t="str">
        <f t="shared" si="65"/>
        <v>D</v>
      </c>
      <c r="AE1362" s="166">
        <f>Industrias!S1365</f>
        <v>0</v>
      </c>
      <c r="AF1362" s="167" cm="1">
        <f t="array" ref="AF1362">NoteEcolo(U1362)</f>
        <v>0</v>
      </c>
      <c r="AG1362" s="167">
        <f>PI()*(Trees[[#This Row],[Diam]]/2)^2</f>
        <v>0</v>
      </c>
      <c r="AH1362" s="167">
        <f>IF(ISNA(IF(VLOOKUP(Trees[[#This Row],[Arbol]],Equipos!C:F, 2, FALSE)="Cortar",1,0)),0, IF(VLOOKUP(Trees[[#This Row],[Arbol]],Equipos!C:F, 2, FALSE)="Cortar",1,0))</f>
        <v>0</v>
      </c>
      <c r="AI1362" s="167">
        <f t="array" aca="1" ref="AI1362" ca="1">SUM(1*(NumCoupes=B1362))</f>
        <v>2</v>
      </c>
    </row>
    <row r="1363" spans="1:35">
      <c r="A1363" s="451"/>
      <c r="B1363" s="464"/>
      <c r="C1363" s="465"/>
      <c r="D1363" s="466"/>
      <c r="E1363" s="467"/>
      <c r="F1363" s="468"/>
      <c r="G1363" s="454"/>
      <c r="H1363" s="464"/>
      <c r="I1363" s="465"/>
      <c r="J1363" s="469"/>
      <c r="K1363" s="469"/>
      <c r="L1363" s="464"/>
      <c r="M1363" s="464"/>
      <c r="N1363" s="464"/>
      <c r="O1363" s="465"/>
      <c r="P1363" s="470"/>
      <c r="Q1363" s="154"/>
      <c r="R1363" s="154"/>
      <c r="S1363" s="154"/>
      <c r="T1363" s="158"/>
      <c r="U1363" s="159"/>
      <c r="V1363" s="161"/>
      <c r="W1363" s="161"/>
      <c r="X1363" s="161"/>
      <c r="Y1363" s="161"/>
      <c r="Z1363" s="162">
        <f t="shared" si="63"/>
        <v>0</v>
      </c>
      <c r="AA1363" s="163">
        <f t="shared" si="64"/>
        <v>0</v>
      </c>
      <c r="AB1363" s="431">
        <f>(3.14/4)*(Trees[[#This Row],[Diam]]/100)^2</f>
        <v>0</v>
      </c>
      <c r="AC1363" s="164">
        <f>Trees[[#This Row],[Volumen]]</f>
        <v>0</v>
      </c>
      <c r="AD1363" s="165" t="str">
        <f t="shared" si="65"/>
        <v>D</v>
      </c>
      <c r="AE1363" s="166">
        <f>Industrias!S1366</f>
        <v>0</v>
      </c>
      <c r="AF1363" s="167" cm="1">
        <f t="array" ref="AF1363">NoteEcolo(U1363)</f>
        <v>0</v>
      </c>
      <c r="AG1363" s="167">
        <f>PI()*(Trees[[#This Row],[Diam]]/2)^2</f>
        <v>0</v>
      </c>
      <c r="AH1363" s="167">
        <f>IF(ISNA(IF(VLOOKUP(Trees[[#This Row],[Arbol]],Equipos!C:F, 2, FALSE)="Cortar",1,0)),0, IF(VLOOKUP(Trees[[#This Row],[Arbol]],Equipos!C:F, 2, FALSE)="Cortar",1,0))</f>
        <v>0</v>
      </c>
      <c r="AI1363" s="167">
        <f t="array" aca="1" ref="AI1363" ca="1">SUM(1*(NumCoupes=B1363))</f>
        <v>2</v>
      </c>
    </row>
    <row r="1364" spans="1:35">
      <c r="A1364" s="451"/>
      <c r="B1364" s="464"/>
      <c r="C1364" s="465"/>
      <c r="D1364" s="466"/>
      <c r="E1364" s="467"/>
      <c r="F1364" s="468"/>
      <c r="G1364" s="454"/>
      <c r="H1364" s="464"/>
      <c r="I1364" s="465"/>
      <c r="J1364" s="469"/>
      <c r="K1364" s="469"/>
      <c r="L1364" s="464"/>
      <c r="M1364" s="464"/>
      <c r="N1364" s="464"/>
      <c r="O1364" s="465"/>
      <c r="P1364" s="470"/>
      <c r="Q1364" s="154"/>
      <c r="R1364" s="154"/>
      <c r="S1364" s="154"/>
      <c r="T1364" s="158"/>
      <c r="U1364" s="159"/>
      <c r="V1364" s="161"/>
      <c r="W1364" s="161"/>
      <c r="X1364" s="161"/>
      <c r="Y1364" s="161"/>
      <c r="Z1364" s="162">
        <f t="shared" si="63"/>
        <v>0</v>
      </c>
      <c r="AA1364" s="163">
        <f t="shared" si="64"/>
        <v>0</v>
      </c>
      <c r="AB1364" s="431">
        <f>(3.14/4)*(Trees[[#This Row],[Diam]]/100)^2</f>
        <v>0</v>
      </c>
      <c r="AC1364" s="164">
        <f>Trees[[#This Row],[Volumen]]</f>
        <v>0</v>
      </c>
      <c r="AD1364" s="165" t="str">
        <f t="shared" si="65"/>
        <v>D</v>
      </c>
      <c r="AE1364" s="166">
        <f>Industrias!S1367</f>
        <v>0</v>
      </c>
      <c r="AF1364" s="167" cm="1">
        <f t="array" ref="AF1364">NoteEcolo(U1364)</f>
        <v>0</v>
      </c>
      <c r="AG1364" s="167">
        <f>PI()*(Trees[[#This Row],[Diam]]/2)^2</f>
        <v>0</v>
      </c>
      <c r="AH1364" s="167">
        <f>IF(ISNA(IF(VLOOKUP(Trees[[#This Row],[Arbol]],Equipos!C:F, 2, FALSE)="Cortar",1,0)),0, IF(VLOOKUP(Trees[[#This Row],[Arbol]],Equipos!C:F, 2, FALSE)="Cortar",1,0))</f>
        <v>0</v>
      </c>
      <c r="AI1364" s="167">
        <f t="array" aca="1" ref="AI1364" ca="1">SUM(1*(NumCoupes=B1364))</f>
        <v>2</v>
      </c>
    </row>
    <row r="1365" spans="1:35">
      <c r="A1365" s="451"/>
      <c r="B1365" s="464"/>
      <c r="C1365" s="465"/>
      <c r="D1365" s="466"/>
      <c r="E1365" s="467"/>
      <c r="F1365" s="468"/>
      <c r="G1365" s="454"/>
      <c r="H1365" s="464"/>
      <c r="I1365" s="465"/>
      <c r="J1365" s="469"/>
      <c r="K1365" s="469"/>
      <c r="L1365" s="464"/>
      <c r="M1365" s="464"/>
      <c r="N1365" s="464"/>
      <c r="O1365" s="465"/>
      <c r="P1365" s="470"/>
      <c r="Q1365" s="154"/>
      <c r="R1365" s="154"/>
      <c r="S1365" s="154"/>
      <c r="T1365" s="158"/>
      <c r="U1365" s="159"/>
      <c r="V1365" s="161"/>
      <c r="W1365" s="161"/>
      <c r="X1365" s="161"/>
      <c r="Y1365" s="161"/>
      <c r="Z1365" s="162">
        <f t="shared" si="63"/>
        <v>0</v>
      </c>
      <c r="AA1365" s="163">
        <f t="shared" si="64"/>
        <v>0</v>
      </c>
      <c r="AB1365" s="431">
        <f>(3.14/4)*(Trees[[#This Row],[Diam]]/100)^2</f>
        <v>0</v>
      </c>
      <c r="AC1365" s="164">
        <f>Trees[[#This Row],[Volumen]]</f>
        <v>0</v>
      </c>
      <c r="AD1365" s="165" t="str">
        <f t="shared" si="65"/>
        <v>D</v>
      </c>
      <c r="AE1365" s="166">
        <f>Industrias!S1368</f>
        <v>0</v>
      </c>
      <c r="AF1365" s="167" cm="1">
        <f t="array" ref="AF1365">NoteEcolo(U1365)</f>
        <v>0</v>
      </c>
      <c r="AG1365" s="167">
        <f>PI()*(Trees[[#This Row],[Diam]]/2)^2</f>
        <v>0</v>
      </c>
      <c r="AH1365" s="167">
        <f>IF(ISNA(IF(VLOOKUP(Trees[[#This Row],[Arbol]],Equipos!C:F, 2, FALSE)="Cortar",1,0)),0, IF(VLOOKUP(Trees[[#This Row],[Arbol]],Equipos!C:F, 2, FALSE)="Cortar",1,0))</f>
        <v>0</v>
      </c>
      <c r="AI1365" s="167">
        <f t="array" aca="1" ref="AI1365" ca="1">SUM(1*(NumCoupes=B1365))</f>
        <v>2</v>
      </c>
    </row>
    <row r="1366" spans="1:35">
      <c r="A1366" s="451"/>
      <c r="B1366" s="464"/>
      <c r="C1366" s="465"/>
      <c r="D1366" s="466"/>
      <c r="E1366" s="467"/>
      <c r="F1366" s="468"/>
      <c r="G1366" s="454"/>
      <c r="H1366" s="464"/>
      <c r="I1366" s="465"/>
      <c r="J1366" s="469"/>
      <c r="K1366" s="469"/>
      <c r="L1366" s="464"/>
      <c r="M1366" s="464"/>
      <c r="N1366" s="464"/>
      <c r="O1366" s="465"/>
      <c r="P1366" s="470"/>
      <c r="Q1366" s="154"/>
      <c r="R1366" s="154"/>
      <c r="S1366" s="154"/>
      <c r="T1366" s="158"/>
      <c r="U1366" s="159"/>
      <c r="V1366" s="161"/>
      <c r="W1366" s="161"/>
      <c r="X1366" s="161"/>
      <c r="Y1366" s="161"/>
      <c r="Z1366" s="162">
        <f t="shared" si="63"/>
        <v>0</v>
      </c>
      <c r="AA1366" s="163">
        <f t="shared" si="64"/>
        <v>0</v>
      </c>
      <c r="AB1366" s="431">
        <f>(3.14/4)*(Trees[[#This Row],[Diam]]/100)^2</f>
        <v>0</v>
      </c>
      <c r="AC1366" s="164">
        <f>Trees[[#This Row],[Volumen]]</f>
        <v>0</v>
      </c>
      <c r="AD1366" s="165" t="str">
        <f t="shared" si="65"/>
        <v>D</v>
      </c>
      <c r="AE1366" s="166">
        <f>Industrias!S1369</f>
        <v>0</v>
      </c>
      <c r="AF1366" s="167" cm="1">
        <f t="array" ref="AF1366">NoteEcolo(U1366)</f>
        <v>0</v>
      </c>
      <c r="AG1366" s="167">
        <f>PI()*(Trees[[#This Row],[Diam]]/2)^2</f>
        <v>0</v>
      </c>
      <c r="AH1366" s="167">
        <f>IF(ISNA(IF(VLOOKUP(Trees[[#This Row],[Arbol]],Equipos!C:F, 2, FALSE)="Cortar",1,0)),0, IF(VLOOKUP(Trees[[#This Row],[Arbol]],Equipos!C:F, 2, FALSE)="Cortar",1,0))</f>
        <v>0</v>
      </c>
      <c r="AI1366" s="167">
        <f t="array" aca="1" ref="AI1366" ca="1">SUM(1*(NumCoupes=B1366))</f>
        <v>2</v>
      </c>
    </row>
    <row r="1367" spans="1:35">
      <c r="A1367" s="451"/>
      <c r="B1367" s="464"/>
      <c r="C1367" s="465"/>
      <c r="D1367" s="466"/>
      <c r="E1367" s="467"/>
      <c r="F1367" s="468"/>
      <c r="G1367" s="454"/>
      <c r="H1367" s="464"/>
      <c r="I1367" s="465"/>
      <c r="J1367" s="469"/>
      <c r="K1367" s="469"/>
      <c r="L1367" s="464"/>
      <c r="M1367" s="464"/>
      <c r="N1367" s="464"/>
      <c r="O1367" s="465"/>
      <c r="P1367" s="470"/>
      <c r="Q1367" s="154"/>
      <c r="R1367" s="154"/>
      <c r="S1367" s="154"/>
      <c r="T1367" s="158"/>
      <c r="U1367" s="159"/>
      <c r="V1367" s="161"/>
      <c r="W1367" s="161"/>
      <c r="X1367" s="161"/>
      <c r="Y1367" s="161"/>
      <c r="Z1367" s="162">
        <f t="shared" si="63"/>
        <v>0</v>
      </c>
      <c r="AA1367" s="163">
        <f t="shared" si="64"/>
        <v>0</v>
      </c>
      <c r="AB1367" s="431">
        <f>(3.14/4)*(Trees[[#This Row],[Diam]]/100)^2</f>
        <v>0</v>
      </c>
      <c r="AC1367" s="164">
        <f>Trees[[#This Row],[Volumen]]</f>
        <v>0</v>
      </c>
      <c r="AD1367" s="165" t="str">
        <f t="shared" si="65"/>
        <v>D</v>
      </c>
      <c r="AE1367" s="166">
        <f>Industrias!S1370</f>
        <v>0</v>
      </c>
      <c r="AF1367" s="167" cm="1">
        <f t="array" ref="AF1367">NoteEcolo(U1367)</f>
        <v>0</v>
      </c>
      <c r="AG1367" s="167">
        <f>PI()*(Trees[[#This Row],[Diam]]/2)^2</f>
        <v>0</v>
      </c>
      <c r="AH1367" s="167">
        <f>IF(ISNA(IF(VLOOKUP(Trees[[#This Row],[Arbol]],Equipos!C:F, 2, FALSE)="Cortar",1,0)),0, IF(VLOOKUP(Trees[[#This Row],[Arbol]],Equipos!C:F, 2, FALSE)="Cortar",1,0))</f>
        <v>0</v>
      </c>
      <c r="AI1367" s="167">
        <f t="array" aca="1" ref="AI1367" ca="1">SUM(1*(NumCoupes=B1367))</f>
        <v>2</v>
      </c>
    </row>
    <row r="1368" spans="1:35">
      <c r="A1368" s="451"/>
      <c r="B1368" s="464"/>
      <c r="C1368" s="465"/>
      <c r="D1368" s="466"/>
      <c r="E1368" s="467"/>
      <c r="F1368" s="468"/>
      <c r="G1368" s="454"/>
      <c r="H1368" s="464"/>
      <c r="I1368" s="465"/>
      <c r="J1368" s="469"/>
      <c r="K1368" s="469"/>
      <c r="L1368" s="464"/>
      <c r="M1368" s="464"/>
      <c r="N1368" s="464"/>
      <c r="O1368" s="465"/>
      <c r="P1368" s="470"/>
      <c r="Q1368" s="154"/>
      <c r="R1368" s="154"/>
      <c r="S1368" s="154"/>
      <c r="T1368" s="158"/>
      <c r="U1368" s="159"/>
      <c r="V1368" s="161"/>
      <c r="W1368" s="161"/>
      <c r="X1368" s="161"/>
      <c r="Y1368" s="161"/>
      <c r="Z1368" s="162">
        <f t="shared" si="63"/>
        <v>0</v>
      </c>
      <c r="AA1368" s="163">
        <f t="shared" si="64"/>
        <v>0</v>
      </c>
      <c r="AB1368" s="431">
        <f>(3.14/4)*(Trees[[#This Row],[Diam]]/100)^2</f>
        <v>0</v>
      </c>
      <c r="AC1368" s="164">
        <f>Trees[[#This Row],[Volumen]]</f>
        <v>0</v>
      </c>
      <c r="AD1368" s="165" t="str">
        <f t="shared" si="65"/>
        <v>D</v>
      </c>
      <c r="AE1368" s="166">
        <f>Industrias!S1371</f>
        <v>0</v>
      </c>
      <c r="AF1368" s="167" cm="1">
        <f t="array" ref="AF1368">NoteEcolo(U1368)</f>
        <v>0</v>
      </c>
      <c r="AG1368" s="167">
        <f>PI()*(Trees[[#This Row],[Diam]]/2)^2</f>
        <v>0</v>
      </c>
      <c r="AH1368" s="167">
        <f>IF(ISNA(IF(VLOOKUP(Trees[[#This Row],[Arbol]],Equipos!C:F, 2, FALSE)="Cortar",1,0)),0, IF(VLOOKUP(Trees[[#This Row],[Arbol]],Equipos!C:F, 2, FALSE)="Cortar",1,0))</f>
        <v>0</v>
      </c>
      <c r="AI1368" s="167">
        <f t="array" aca="1" ref="AI1368" ca="1">SUM(1*(NumCoupes=B1368))</f>
        <v>2</v>
      </c>
    </row>
    <row r="1369" spans="1:35">
      <c r="A1369" s="451"/>
      <c r="B1369" s="464"/>
      <c r="C1369" s="465"/>
      <c r="D1369" s="466"/>
      <c r="E1369" s="467"/>
      <c r="F1369" s="468"/>
      <c r="G1369" s="454"/>
      <c r="H1369" s="464"/>
      <c r="I1369" s="465"/>
      <c r="J1369" s="469"/>
      <c r="K1369" s="469"/>
      <c r="L1369" s="464"/>
      <c r="M1369" s="464"/>
      <c r="N1369" s="464"/>
      <c r="O1369" s="465"/>
      <c r="P1369" s="470"/>
      <c r="Q1369" s="154"/>
      <c r="R1369" s="154"/>
      <c r="S1369" s="154"/>
      <c r="T1369" s="158"/>
      <c r="U1369" s="159"/>
      <c r="V1369" s="161"/>
      <c r="W1369" s="161"/>
      <c r="X1369" s="161"/>
      <c r="Y1369" s="161"/>
      <c r="Z1369" s="162">
        <f t="shared" si="63"/>
        <v>0</v>
      </c>
      <c r="AA1369" s="163">
        <f t="shared" si="64"/>
        <v>0</v>
      </c>
      <c r="AB1369" s="431">
        <f>(3.14/4)*(Trees[[#This Row],[Diam]]/100)^2</f>
        <v>0</v>
      </c>
      <c r="AC1369" s="164">
        <f>Trees[[#This Row],[Volumen]]</f>
        <v>0</v>
      </c>
      <c r="AD1369" s="165" t="str">
        <f t="shared" si="65"/>
        <v>D</v>
      </c>
      <c r="AE1369" s="166">
        <f>Industrias!S1372</f>
        <v>0</v>
      </c>
      <c r="AF1369" s="167" cm="1">
        <f t="array" ref="AF1369">NoteEcolo(U1369)</f>
        <v>0</v>
      </c>
      <c r="AG1369" s="167">
        <f>PI()*(Trees[[#This Row],[Diam]]/2)^2</f>
        <v>0</v>
      </c>
      <c r="AH1369" s="167">
        <f>IF(ISNA(IF(VLOOKUP(Trees[[#This Row],[Arbol]],Equipos!C:F, 2, FALSE)="Cortar",1,0)),0, IF(VLOOKUP(Trees[[#This Row],[Arbol]],Equipos!C:F, 2, FALSE)="Cortar",1,0))</f>
        <v>0</v>
      </c>
      <c r="AI1369" s="167">
        <f t="array" aca="1" ref="AI1369" ca="1">SUM(1*(NumCoupes=B1369))</f>
        <v>2</v>
      </c>
    </row>
    <row r="1370" spans="1:35">
      <c r="A1370" s="451"/>
      <c r="B1370" s="464"/>
      <c r="C1370" s="465"/>
      <c r="D1370" s="466"/>
      <c r="E1370" s="467"/>
      <c r="F1370" s="468"/>
      <c r="G1370" s="454"/>
      <c r="H1370" s="464"/>
      <c r="I1370" s="465"/>
      <c r="J1370" s="469"/>
      <c r="K1370" s="469"/>
      <c r="L1370" s="464"/>
      <c r="M1370" s="464"/>
      <c r="N1370" s="464"/>
      <c r="O1370" s="465"/>
      <c r="P1370" s="470"/>
      <c r="Q1370" s="154"/>
      <c r="R1370" s="154"/>
      <c r="S1370" s="154"/>
      <c r="T1370" s="158"/>
      <c r="U1370" s="159"/>
      <c r="V1370" s="161"/>
      <c r="W1370" s="161"/>
      <c r="X1370" s="161"/>
      <c r="Y1370" s="161"/>
      <c r="Z1370" s="162">
        <f t="shared" si="63"/>
        <v>0</v>
      </c>
      <c r="AA1370" s="163">
        <f t="shared" si="64"/>
        <v>0</v>
      </c>
      <c r="AB1370" s="431">
        <f>(3.14/4)*(Trees[[#This Row],[Diam]]/100)^2</f>
        <v>0</v>
      </c>
      <c r="AC1370" s="164">
        <f>Trees[[#This Row],[Volumen]]</f>
        <v>0</v>
      </c>
      <c r="AD1370" s="165" t="str">
        <f t="shared" si="65"/>
        <v>D</v>
      </c>
      <c r="AE1370" s="166">
        <f>Industrias!S1373</f>
        <v>0</v>
      </c>
      <c r="AF1370" s="167" cm="1">
        <f t="array" ref="AF1370">NoteEcolo(U1370)</f>
        <v>0</v>
      </c>
      <c r="AG1370" s="167">
        <f>PI()*(Trees[[#This Row],[Diam]]/2)^2</f>
        <v>0</v>
      </c>
      <c r="AH1370" s="167">
        <f>IF(ISNA(IF(VLOOKUP(Trees[[#This Row],[Arbol]],Equipos!C:F, 2, FALSE)="Cortar",1,0)),0, IF(VLOOKUP(Trees[[#This Row],[Arbol]],Equipos!C:F, 2, FALSE)="Cortar",1,0))</f>
        <v>0</v>
      </c>
      <c r="AI1370" s="167">
        <f t="array" aca="1" ref="AI1370" ca="1">SUM(1*(NumCoupes=B1370))</f>
        <v>2</v>
      </c>
    </row>
    <row r="1371" spans="1:35">
      <c r="A1371" s="451"/>
      <c r="B1371" s="464"/>
      <c r="C1371" s="465"/>
      <c r="D1371" s="466"/>
      <c r="E1371" s="467"/>
      <c r="F1371" s="468"/>
      <c r="G1371" s="454"/>
      <c r="H1371" s="464"/>
      <c r="I1371" s="465"/>
      <c r="J1371" s="469"/>
      <c r="K1371" s="469"/>
      <c r="L1371" s="464"/>
      <c r="M1371" s="464"/>
      <c r="N1371" s="464"/>
      <c r="O1371" s="465"/>
      <c r="P1371" s="470"/>
      <c r="Q1371" s="154"/>
      <c r="R1371" s="154"/>
      <c r="S1371" s="154"/>
      <c r="T1371" s="158"/>
      <c r="U1371" s="159"/>
      <c r="V1371" s="161"/>
      <c r="W1371" s="161"/>
      <c r="X1371" s="161"/>
      <c r="Y1371" s="161"/>
      <c r="Z1371" s="162">
        <f t="shared" si="63"/>
        <v>0</v>
      </c>
      <c r="AA1371" s="163">
        <f t="shared" si="64"/>
        <v>0</v>
      </c>
      <c r="AB1371" s="431">
        <f>(3.14/4)*(Trees[[#This Row],[Diam]]/100)^2</f>
        <v>0</v>
      </c>
      <c r="AC1371" s="164">
        <f>Trees[[#This Row],[Volumen]]</f>
        <v>0</v>
      </c>
      <c r="AD1371" s="165" t="str">
        <f t="shared" si="65"/>
        <v>D</v>
      </c>
      <c r="AE1371" s="166">
        <f>Industrias!S1374</f>
        <v>0</v>
      </c>
      <c r="AF1371" s="167" cm="1">
        <f t="array" ref="AF1371">NoteEcolo(U1371)</f>
        <v>0</v>
      </c>
      <c r="AG1371" s="167">
        <f>PI()*(Trees[[#This Row],[Diam]]/2)^2</f>
        <v>0</v>
      </c>
      <c r="AH1371" s="167">
        <f>IF(ISNA(IF(VLOOKUP(Trees[[#This Row],[Arbol]],Equipos!C:F, 2, FALSE)="Cortar",1,0)),0, IF(VLOOKUP(Trees[[#This Row],[Arbol]],Equipos!C:F, 2, FALSE)="Cortar",1,0))</f>
        <v>0</v>
      </c>
      <c r="AI1371" s="167">
        <f t="array" aca="1" ref="AI1371" ca="1">SUM(1*(NumCoupes=B1371))</f>
        <v>2</v>
      </c>
    </row>
    <row r="1372" spans="1:35">
      <c r="A1372" s="451"/>
      <c r="B1372" s="464"/>
      <c r="C1372" s="465"/>
      <c r="D1372" s="466"/>
      <c r="E1372" s="467"/>
      <c r="F1372" s="468"/>
      <c r="G1372" s="454"/>
      <c r="H1372" s="464"/>
      <c r="I1372" s="465"/>
      <c r="J1372" s="469"/>
      <c r="K1372" s="469"/>
      <c r="L1372" s="464"/>
      <c r="M1372" s="464"/>
      <c r="N1372" s="464"/>
      <c r="O1372" s="465"/>
      <c r="P1372" s="470"/>
      <c r="Q1372" s="154"/>
      <c r="R1372" s="154"/>
      <c r="S1372" s="154"/>
      <c r="T1372" s="158"/>
      <c r="U1372" s="159"/>
      <c r="V1372" s="161"/>
      <c r="W1372" s="161"/>
      <c r="X1372" s="161"/>
      <c r="Y1372" s="161"/>
      <c r="Z1372" s="162">
        <f t="shared" si="63"/>
        <v>0</v>
      </c>
      <c r="AA1372" s="163">
        <f t="shared" si="64"/>
        <v>0</v>
      </c>
      <c r="AB1372" s="431">
        <f>(3.14/4)*(Trees[[#This Row],[Diam]]/100)^2</f>
        <v>0</v>
      </c>
      <c r="AC1372" s="164">
        <f>Trees[[#This Row],[Volumen]]</f>
        <v>0</v>
      </c>
      <c r="AD1372" s="165" t="str">
        <f t="shared" si="65"/>
        <v>D</v>
      </c>
      <c r="AE1372" s="166">
        <f>Industrias!S1375</f>
        <v>0</v>
      </c>
      <c r="AF1372" s="167" cm="1">
        <f t="array" ref="AF1372">NoteEcolo(U1372)</f>
        <v>0</v>
      </c>
      <c r="AG1372" s="167">
        <f>PI()*(Trees[[#This Row],[Diam]]/2)^2</f>
        <v>0</v>
      </c>
      <c r="AH1372" s="167">
        <f>IF(ISNA(IF(VLOOKUP(Trees[[#This Row],[Arbol]],Equipos!C:F, 2, FALSE)="Cortar",1,0)),0, IF(VLOOKUP(Trees[[#This Row],[Arbol]],Equipos!C:F, 2, FALSE)="Cortar",1,0))</f>
        <v>0</v>
      </c>
      <c r="AI1372" s="167">
        <f t="array" aca="1" ref="AI1372" ca="1">SUM(1*(NumCoupes=B1372))</f>
        <v>2</v>
      </c>
    </row>
    <row r="1373" spans="1:35">
      <c r="A1373" s="451"/>
      <c r="B1373" s="464"/>
      <c r="C1373" s="465"/>
      <c r="D1373" s="466"/>
      <c r="E1373" s="467"/>
      <c r="F1373" s="468"/>
      <c r="G1373" s="454"/>
      <c r="H1373" s="464"/>
      <c r="I1373" s="465"/>
      <c r="J1373" s="469"/>
      <c r="K1373" s="469"/>
      <c r="L1373" s="464"/>
      <c r="M1373" s="464"/>
      <c r="N1373" s="464"/>
      <c r="O1373" s="465"/>
      <c r="P1373" s="470"/>
      <c r="Q1373" s="154"/>
      <c r="R1373" s="154"/>
      <c r="S1373" s="154"/>
      <c r="T1373" s="158"/>
      <c r="U1373" s="159"/>
      <c r="V1373" s="161"/>
      <c r="W1373" s="161"/>
      <c r="X1373" s="161"/>
      <c r="Y1373" s="161"/>
      <c r="Z1373" s="162">
        <f t="shared" si="63"/>
        <v>0</v>
      </c>
      <c r="AA1373" s="163">
        <f t="shared" si="64"/>
        <v>0</v>
      </c>
      <c r="AB1373" s="431">
        <f>(3.14/4)*(Trees[[#This Row],[Diam]]/100)^2</f>
        <v>0</v>
      </c>
      <c r="AC1373" s="164">
        <f>Trees[[#This Row],[Volumen]]</f>
        <v>0</v>
      </c>
      <c r="AD1373" s="165" t="str">
        <f t="shared" si="65"/>
        <v>D</v>
      </c>
      <c r="AE1373" s="166">
        <f>Industrias!S1376</f>
        <v>0</v>
      </c>
      <c r="AF1373" s="167" cm="1">
        <f t="array" ref="AF1373">NoteEcolo(U1373)</f>
        <v>0</v>
      </c>
      <c r="AG1373" s="167">
        <f>PI()*(Trees[[#This Row],[Diam]]/2)^2</f>
        <v>0</v>
      </c>
      <c r="AH1373" s="167">
        <f>IF(ISNA(IF(VLOOKUP(Trees[[#This Row],[Arbol]],Equipos!C:F, 2, FALSE)="Cortar",1,0)),0, IF(VLOOKUP(Trees[[#This Row],[Arbol]],Equipos!C:F, 2, FALSE)="Cortar",1,0))</f>
        <v>0</v>
      </c>
      <c r="AI1373" s="167">
        <f t="array" aca="1" ref="AI1373" ca="1">SUM(1*(NumCoupes=B1373))</f>
        <v>2</v>
      </c>
    </row>
    <row r="1374" spans="1:35">
      <c r="A1374" s="451"/>
      <c r="B1374" s="464"/>
      <c r="C1374" s="465"/>
      <c r="D1374" s="466"/>
      <c r="E1374" s="467"/>
      <c r="F1374" s="468"/>
      <c r="G1374" s="454"/>
      <c r="H1374" s="464"/>
      <c r="I1374" s="465"/>
      <c r="J1374" s="469"/>
      <c r="K1374" s="469"/>
      <c r="L1374" s="464"/>
      <c r="M1374" s="464"/>
      <c r="N1374" s="464"/>
      <c r="O1374" s="465"/>
      <c r="P1374" s="470"/>
      <c r="Q1374" s="154"/>
      <c r="R1374" s="154"/>
      <c r="S1374" s="154"/>
      <c r="T1374" s="158"/>
      <c r="U1374" s="159"/>
      <c r="V1374" s="161"/>
      <c r="W1374" s="161"/>
      <c r="X1374" s="161"/>
      <c r="Y1374" s="161"/>
      <c r="Z1374" s="162">
        <f t="shared" si="63"/>
        <v>0</v>
      </c>
      <c r="AA1374" s="163">
        <f t="shared" si="64"/>
        <v>0</v>
      </c>
      <c r="AB1374" s="431">
        <f>(3.14/4)*(Trees[[#This Row],[Diam]]/100)^2</f>
        <v>0</v>
      </c>
      <c r="AC1374" s="164">
        <f>Trees[[#This Row],[Volumen]]</f>
        <v>0</v>
      </c>
      <c r="AD1374" s="165" t="str">
        <f t="shared" si="65"/>
        <v>D</v>
      </c>
      <c r="AE1374" s="166">
        <f>Industrias!S1377</f>
        <v>0</v>
      </c>
      <c r="AF1374" s="167" cm="1">
        <f t="array" ref="AF1374">NoteEcolo(U1374)</f>
        <v>0</v>
      </c>
      <c r="AG1374" s="167">
        <f>PI()*(Trees[[#This Row],[Diam]]/2)^2</f>
        <v>0</v>
      </c>
      <c r="AH1374" s="167">
        <f>IF(ISNA(IF(VLOOKUP(Trees[[#This Row],[Arbol]],Equipos!C:F, 2, FALSE)="Cortar",1,0)),0, IF(VLOOKUP(Trees[[#This Row],[Arbol]],Equipos!C:F, 2, FALSE)="Cortar",1,0))</f>
        <v>0</v>
      </c>
      <c r="AI1374" s="167">
        <f t="array" aca="1" ref="AI1374" ca="1">SUM(1*(NumCoupes=B1374))</f>
        <v>2</v>
      </c>
    </row>
    <row r="1375" spans="1:35">
      <c r="A1375" s="451"/>
      <c r="B1375" s="464"/>
      <c r="C1375" s="465"/>
      <c r="D1375" s="466"/>
      <c r="E1375" s="467"/>
      <c r="F1375" s="468"/>
      <c r="G1375" s="454"/>
      <c r="H1375" s="464"/>
      <c r="I1375" s="465"/>
      <c r="J1375" s="469"/>
      <c r="K1375" s="469"/>
      <c r="L1375" s="464"/>
      <c r="M1375" s="464"/>
      <c r="N1375" s="464"/>
      <c r="O1375" s="465"/>
      <c r="P1375" s="470"/>
      <c r="Q1375" s="154"/>
      <c r="R1375" s="154"/>
      <c r="S1375" s="154"/>
      <c r="T1375" s="158"/>
      <c r="U1375" s="159"/>
      <c r="V1375" s="161"/>
      <c r="W1375" s="161"/>
      <c r="X1375" s="161"/>
      <c r="Y1375" s="161"/>
      <c r="Z1375" s="162">
        <f t="shared" ref="Z1375:Z1438" si="66">(H1375+I1375)/2</f>
        <v>0</v>
      </c>
      <c r="AA1375" s="163">
        <f t="shared" ref="AA1375:AA1438" si="67">INT(Z1375/5+0.5)*5</f>
        <v>0</v>
      </c>
      <c r="AB1375" s="431">
        <f>(3.14/4)*(Trees[[#This Row],[Diam]]/100)^2</f>
        <v>0</v>
      </c>
      <c r="AC1375" s="164">
        <f>Trees[[#This Row],[Volumen]]</f>
        <v>0</v>
      </c>
      <c r="AD1375" s="165" t="str">
        <f t="shared" ref="AD1375:AD1438" si="68">IF(L1375&lt;&gt;0,"A",IF(M1375&lt;&gt;0,"B",IF(N1375&lt;&gt;0,"C","D")))</f>
        <v>D</v>
      </c>
      <c r="AE1375" s="166">
        <f>Industrias!S1378</f>
        <v>0</v>
      </c>
      <c r="AF1375" s="167" cm="1">
        <f t="array" ref="AF1375">NoteEcolo(U1375)</f>
        <v>0</v>
      </c>
      <c r="AG1375" s="167">
        <f>PI()*(Trees[[#This Row],[Diam]]/2)^2</f>
        <v>0</v>
      </c>
      <c r="AH1375" s="167">
        <f>IF(ISNA(IF(VLOOKUP(Trees[[#This Row],[Arbol]],Equipos!C:F, 2, FALSE)="Cortar",1,0)),0, IF(VLOOKUP(Trees[[#This Row],[Arbol]],Equipos!C:F, 2, FALSE)="Cortar",1,0))</f>
        <v>0</v>
      </c>
      <c r="AI1375" s="167">
        <f t="array" aca="1" ref="AI1375" ca="1">SUM(1*(NumCoupes=B1375))</f>
        <v>2</v>
      </c>
    </row>
    <row r="1376" spans="1:35">
      <c r="A1376" s="451"/>
      <c r="B1376" s="464"/>
      <c r="C1376" s="465"/>
      <c r="D1376" s="466"/>
      <c r="E1376" s="467"/>
      <c r="F1376" s="468"/>
      <c r="G1376" s="454"/>
      <c r="H1376" s="464"/>
      <c r="I1376" s="465"/>
      <c r="J1376" s="469"/>
      <c r="K1376" s="469"/>
      <c r="L1376" s="464"/>
      <c r="M1376" s="464"/>
      <c r="N1376" s="464"/>
      <c r="O1376" s="465"/>
      <c r="P1376" s="470"/>
      <c r="Q1376" s="154"/>
      <c r="R1376" s="154"/>
      <c r="S1376" s="154"/>
      <c r="T1376" s="158"/>
      <c r="U1376" s="159"/>
      <c r="V1376" s="161"/>
      <c r="W1376" s="161"/>
      <c r="X1376" s="161"/>
      <c r="Y1376" s="161"/>
      <c r="Z1376" s="162">
        <f t="shared" si="66"/>
        <v>0</v>
      </c>
      <c r="AA1376" s="163">
        <f t="shared" si="67"/>
        <v>0</v>
      </c>
      <c r="AB1376" s="431">
        <f>(3.14/4)*(Trees[[#This Row],[Diam]]/100)^2</f>
        <v>0</v>
      </c>
      <c r="AC1376" s="164">
        <f>Trees[[#This Row],[Volumen]]</f>
        <v>0</v>
      </c>
      <c r="AD1376" s="165" t="str">
        <f t="shared" si="68"/>
        <v>D</v>
      </c>
      <c r="AE1376" s="166">
        <f>Industrias!S1379</f>
        <v>0</v>
      </c>
      <c r="AF1376" s="167" cm="1">
        <f t="array" ref="AF1376">NoteEcolo(U1376)</f>
        <v>0</v>
      </c>
      <c r="AG1376" s="167">
        <f>PI()*(Trees[[#This Row],[Diam]]/2)^2</f>
        <v>0</v>
      </c>
      <c r="AH1376" s="167">
        <f>IF(ISNA(IF(VLOOKUP(Trees[[#This Row],[Arbol]],Equipos!C:F, 2, FALSE)="Cortar",1,0)),0, IF(VLOOKUP(Trees[[#This Row],[Arbol]],Equipos!C:F, 2, FALSE)="Cortar",1,0))</f>
        <v>0</v>
      </c>
      <c r="AI1376" s="167">
        <f t="array" aca="1" ref="AI1376" ca="1">SUM(1*(NumCoupes=B1376))</f>
        <v>2</v>
      </c>
    </row>
    <row r="1377" spans="1:35">
      <c r="A1377" s="451"/>
      <c r="B1377" s="464"/>
      <c r="C1377" s="465"/>
      <c r="D1377" s="466"/>
      <c r="E1377" s="467"/>
      <c r="F1377" s="468"/>
      <c r="G1377" s="454"/>
      <c r="H1377" s="464"/>
      <c r="I1377" s="465"/>
      <c r="J1377" s="469"/>
      <c r="K1377" s="469"/>
      <c r="L1377" s="464"/>
      <c r="M1377" s="464"/>
      <c r="N1377" s="464"/>
      <c r="O1377" s="465"/>
      <c r="P1377" s="470"/>
      <c r="Q1377" s="154"/>
      <c r="R1377" s="154"/>
      <c r="S1377" s="154"/>
      <c r="T1377" s="158"/>
      <c r="U1377" s="159"/>
      <c r="V1377" s="161"/>
      <c r="W1377" s="161"/>
      <c r="X1377" s="161"/>
      <c r="Y1377" s="161"/>
      <c r="Z1377" s="162">
        <f t="shared" si="66"/>
        <v>0</v>
      </c>
      <c r="AA1377" s="163">
        <f t="shared" si="67"/>
        <v>0</v>
      </c>
      <c r="AB1377" s="431">
        <f>(3.14/4)*(Trees[[#This Row],[Diam]]/100)^2</f>
        <v>0</v>
      </c>
      <c r="AC1377" s="164">
        <f>Trees[[#This Row],[Volumen]]</f>
        <v>0</v>
      </c>
      <c r="AD1377" s="165" t="str">
        <f t="shared" si="68"/>
        <v>D</v>
      </c>
      <c r="AE1377" s="166">
        <f>Industrias!S1380</f>
        <v>0</v>
      </c>
      <c r="AF1377" s="167" cm="1">
        <f t="array" ref="AF1377">NoteEcolo(U1377)</f>
        <v>0</v>
      </c>
      <c r="AG1377" s="167">
        <f>PI()*(Trees[[#This Row],[Diam]]/2)^2</f>
        <v>0</v>
      </c>
      <c r="AH1377" s="167">
        <f>IF(ISNA(IF(VLOOKUP(Trees[[#This Row],[Arbol]],Equipos!C:F, 2, FALSE)="Cortar",1,0)),0, IF(VLOOKUP(Trees[[#This Row],[Arbol]],Equipos!C:F, 2, FALSE)="Cortar",1,0))</f>
        <v>0</v>
      </c>
      <c r="AI1377" s="167">
        <f t="array" aca="1" ref="AI1377" ca="1">SUM(1*(NumCoupes=B1377))</f>
        <v>2</v>
      </c>
    </row>
    <row r="1378" spans="1:35">
      <c r="A1378" s="451"/>
      <c r="B1378" s="464"/>
      <c r="C1378" s="465"/>
      <c r="D1378" s="466"/>
      <c r="E1378" s="467"/>
      <c r="F1378" s="468"/>
      <c r="G1378" s="454"/>
      <c r="H1378" s="464"/>
      <c r="I1378" s="465"/>
      <c r="J1378" s="469"/>
      <c r="K1378" s="469"/>
      <c r="L1378" s="464"/>
      <c r="M1378" s="464"/>
      <c r="N1378" s="464"/>
      <c r="O1378" s="465"/>
      <c r="P1378" s="470"/>
      <c r="Q1378" s="154"/>
      <c r="R1378" s="154"/>
      <c r="S1378" s="154"/>
      <c r="T1378" s="158"/>
      <c r="U1378" s="159"/>
      <c r="V1378" s="161"/>
      <c r="W1378" s="161"/>
      <c r="X1378" s="161"/>
      <c r="Y1378" s="161"/>
      <c r="Z1378" s="162">
        <f t="shared" si="66"/>
        <v>0</v>
      </c>
      <c r="AA1378" s="163">
        <f t="shared" si="67"/>
        <v>0</v>
      </c>
      <c r="AB1378" s="431">
        <f>(3.14/4)*(Trees[[#This Row],[Diam]]/100)^2</f>
        <v>0</v>
      </c>
      <c r="AC1378" s="164">
        <f>Trees[[#This Row],[Volumen]]</f>
        <v>0</v>
      </c>
      <c r="AD1378" s="165" t="str">
        <f t="shared" si="68"/>
        <v>D</v>
      </c>
      <c r="AE1378" s="166">
        <f>Industrias!S1381</f>
        <v>0</v>
      </c>
      <c r="AF1378" s="167" cm="1">
        <f t="array" ref="AF1378">NoteEcolo(U1378)</f>
        <v>0</v>
      </c>
      <c r="AG1378" s="167">
        <f>PI()*(Trees[[#This Row],[Diam]]/2)^2</f>
        <v>0</v>
      </c>
      <c r="AH1378" s="167">
        <f>IF(ISNA(IF(VLOOKUP(Trees[[#This Row],[Arbol]],Equipos!C:F, 2, FALSE)="Cortar",1,0)),0, IF(VLOOKUP(Trees[[#This Row],[Arbol]],Equipos!C:F, 2, FALSE)="Cortar",1,0))</f>
        <v>0</v>
      </c>
      <c r="AI1378" s="167">
        <f t="array" aca="1" ref="AI1378" ca="1">SUM(1*(NumCoupes=B1378))</f>
        <v>2</v>
      </c>
    </row>
    <row r="1379" spans="1:35">
      <c r="A1379" s="451"/>
      <c r="B1379" s="464"/>
      <c r="C1379" s="465"/>
      <c r="D1379" s="466"/>
      <c r="E1379" s="467"/>
      <c r="F1379" s="468"/>
      <c r="G1379" s="454"/>
      <c r="H1379" s="464"/>
      <c r="I1379" s="465"/>
      <c r="J1379" s="469"/>
      <c r="K1379" s="469"/>
      <c r="L1379" s="464"/>
      <c r="M1379" s="464"/>
      <c r="N1379" s="464"/>
      <c r="O1379" s="465"/>
      <c r="P1379" s="470"/>
      <c r="Q1379" s="154"/>
      <c r="R1379" s="154"/>
      <c r="S1379" s="154"/>
      <c r="T1379" s="158"/>
      <c r="U1379" s="159"/>
      <c r="V1379" s="161"/>
      <c r="W1379" s="161"/>
      <c r="X1379" s="161"/>
      <c r="Y1379" s="161"/>
      <c r="Z1379" s="162">
        <f t="shared" si="66"/>
        <v>0</v>
      </c>
      <c r="AA1379" s="163">
        <f t="shared" si="67"/>
        <v>0</v>
      </c>
      <c r="AB1379" s="431">
        <f>(3.14/4)*(Trees[[#This Row],[Diam]]/100)^2</f>
        <v>0</v>
      </c>
      <c r="AC1379" s="164">
        <f>Trees[[#This Row],[Volumen]]</f>
        <v>0</v>
      </c>
      <c r="AD1379" s="165" t="str">
        <f t="shared" si="68"/>
        <v>D</v>
      </c>
      <c r="AE1379" s="166">
        <f>Industrias!S1382</f>
        <v>0</v>
      </c>
      <c r="AF1379" s="167" cm="1">
        <f t="array" ref="AF1379">NoteEcolo(U1379)</f>
        <v>0</v>
      </c>
      <c r="AG1379" s="167">
        <f>PI()*(Trees[[#This Row],[Diam]]/2)^2</f>
        <v>0</v>
      </c>
      <c r="AH1379" s="167">
        <f>IF(ISNA(IF(VLOOKUP(Trees[[#This Row],[Arbol]],Equipos!C:F, 2, FALSE)="Cortar",1,0)),0, IF(VLOOKUP(Trees[[#This Row],[Arbol]],Equipos!C:F, 2, FALSE)="Cortar",1,0))</f>
        <v>0</v>
      </c>
      <c r="AI1379" s="167">
        <f t="array" aca="1" ref="AI1379" ca="1">SUM(1*(NumCoupes=B1379))</f>
        <v>2</v>
      </c>
    </row>
    <row r="1380" spans="1:35">
      <c r="A1380" s="451"/>
      <c r="B1380" s="464"/>
      <c r="C1380" s="465"/>
      <c r="D1380" s="466"/>
      <c r="E1380" s="467"/>
      <c r="F1380" s="468"/>
      <c r="G1380" s="454"/>
      <c r="H1380" s="464"/>
      <c r="I1380" s="465"/>
      <c r="J1380" s="469"/>
      <c r="K1380" s="469"/>
      <c r="L1380" s="464"/>
      <c r="M1380" s="464"/>
      <c r="N1380" s="464"/>
      <c r="O1380" s="465"/>
      <c r="P1380" s="470"/>
      <c r="Q1380" s="154"/>
      <c r="R1380" s="154"/>
      <c r="S1380" s="154"/>
      <c r="T1380" s="158"/>
      <c r="U1380" s="159"/>
      <c r="V1380" s="161"/>
      <c r="W1380" s="161"/>
      <c r="X1380" s="161"/>
      <c r="Y1380" s="161"/>
      <c r="Z1380" s="162">
        <f t="shared" si="66"/>
        <v>0</v>
      </c>
      <c r="AA1380" s="163">
        <f t="shared" si="67"/>
        <v>0</v>
      </c>
      <c r="AB1380" s="431">
        <f>(3.14/4)*(Trees[[#This Row],[Diam]]/100)^2</f>
        <v>0</v>
      </c>
      <c r="AC1380" s="164">
        <f>Trees[[#This Row],[Volumen]]</f>
        <v>0</v>
      </c>
      <c r="AD1380" s="165" t="str">
        <f t="shared" si="68"/>
        <v>D</v>
      </c>
      <c r="AE1380" s="166">
        <f>Industrias!S1383</f>
        <v>0</v>
      </c>
      <c r="AF1380" s="167" cm="1">
        <f t="array" ref="AF1380">NoteEcolo(U1380)</f>
        <v>0</v>
      </c>
      <c r="AG1380" s="167">
        <f>PI()*(Trees[[#This Row],[Diam]]/2)^2</f>
        <v>0</v>
      </c>
      <c r="AH1380" s="167">
        <f>IF(ISNA(IF(VLOOKUP(Trees[[#This Row],[Arbol]],Equipos!C:F, 2, FALSE)="Cortar",1,0)),0, IF(VLOOKUP(Trees[[#This Row],[Arbol]],Equipos!C:F, 2, FALSE)="Cortar",1,0))</f>
        <v>0</v>
      </c>
      <c r="AI1380" s="167">
        <f t="array" aca="1" ref="AI1380" ca="1">SUM(1*(NumCoupes=B1380))</f>
        <v>2</v>
      </c>
    </row>
    <row r="1381" spans="1:35">
      <c r="A1381" s="451"/>
      <c r="B1381" s="464"/>
      <c r="C1381" s="465"/>
      <c r="D1381" s="466"/>
      <c r="E1381" s="467"/>
      <c r="F1381" s="468"/>
      <c r="G1381" s="454"/>
      <c r="H1381" s="464"/>
      <c r="I1381" s="465"/>
      <c r="J1381" s="469"/>
      <c r="K1381" s="469"/>
      <c r="L1381" s="464"/>
      <c r="M1381" s="464"/>
      <c r="N1381" s="464"/>
      <c r="O1381" s="465"/>
      <c r="P1381" s="470"/>
      <c r="Q1381" s="154"/>
      <c r="R1381" s="154"/>
      <c r="S1381" s="154"/>
      <c r="T1381" s="158"/>
      <c r="U1381" s="159"/>
      <c r="V1381" s="161"/>
      <c r="W1381" s="161"/>
      <c r="X1381" s="161"/>
      <c r="Y1381" s="161"/>
      <c r="Z1381" s="162">
        <f t="shared" si="66"/>
        <v>0</v>
      </c>
      <c r="AA1381" s="163">
        <f t="shared" si="67"/>
        <v>0</v>
      </c>
      <c r="AB1381" s="431">
        <f>(3.14/4)*(Trees[[#This Row],[Diam]]/100)^2</f>
        <v>0</v>
      </c>
      <c r="AC1381" s="164">
        <f>Trees[[#This Row],[Volumen]]</f>
        <v>0</v>
      </c>
      <c r="AD1381" s="165" t="str">
        <f t="shared" si="68"/>
        <v>D</v>
      </c>
      <c r="AE1381" s="166">
        <f>Industrias!S1384</f>
        <v>0</v>
      </c>
      <c r="AF1381" s="167" cm="1">
        <f t="array" ref="AF1381">NoteEcolo(U1381)</f>
        <v>0</v>
      </c>
      <c r="AG1381" s="167">
        <f>PI()*(Trees[[#This Row],[Diam]]/2)^2</f>
        <v>0</v>
      </c>
      <c r="AH1381" s="167">
        <f>IF(ISNA(IF(VLOOKUP(Trees[[#This Row],[Arbol]],Equipos!C:F, 2, FALSE)="Cortar",1,0)),0, IF(VLOOKUP(Trees[[#This Row],[Arbol]],Equipos!C:F, 2, FALSE)="Cortar",1,0))</f>
        <v>0</v>
      </c>
      <c r="AI1381" s="167">
        <f t="array" aca="1" ref="AI1381" ca="1">SUM(1*(NumCoupes=B1381))</f>
        <v>2</v>
      </c>
    </row>
    <row r="1382" spans="1:35">
      <c r="A1382" s="451"/>
      <c r="B1382" s="464"/>
      <c r="C1382" s="465"/>
      <c r="D1382" s="466"/>
      <c r="E1382" s="467"/>
      <c r="F1382" s="468"/>
      <c r="G1382" s="454"/>
      <c r="H1382" s="464"/>
      <c r="I1382" s="465"/>
      <c r="J1382" s="469"/>
      <c r="K1382" s="469"/>
      <c r="L1382" s="464"/>
      <c r="M1382" s="464"/>
      <c r="N1382" s="464"/>
      <c r="O1382" s="465"/>
      <c r="P1382" s="470"/>
      <c r="Q1382" s="154"/>
      <c r="R1382" s="154"/>
      <c r="S1382" s="154"/>
      <c r="T1382" s="158"/>
      <c r="U1382" s="159"/>
      <c r="V1382" s="161"/>
      <c r="W1382" s="161"/>
      <c r="X1382" s="161"/>
      <c r="Y1382" s="161"/>
      <c r="Z1382" s="162">
        <f t="shared" si="66"/>
        <v>0</v>
      </c>
      <c r="AA1382" s="163">
        <f t="shared" si="67"/>
        <v>0</v>
      </c>
      <c r="AB1382" s="431">
        <f>(3.14/4)*(Trees[[#This Row],[Diam]]/100)^2</f>
        <v>0</v>
      </c>
      <c r="AC1382" s="164">
        <f>Trees[[#This Row],[Volumen]]</f>
        <v>0</v>
      </c>
      <c r="AD1382" s="165" t="str">
        <f t="shared" si="68"/>
        <v>D</v>
      </c>
      <c r="AE1382" s="166">
        <f>Industrias!S1385</f>
        <v>0</v>
      </c>
      <c r="AF1382" s="167" cm="1">
        <f t="array" ref="AF1382">NoteEcolo(U1382)</f>
        <v>0</v>
      </c>
      <c r="AG1382" s="167">
        <f>PI()*(Trees[[#This Row],[Diam]]/2)^2</f>
        <v>0</v>
      </c>
      <c r="AH1382" s="167">
        <f>IF(ISNA(IF(VLOOKUP(Trees[[#This Row],[Arbol]],Equipos!C:F, 2, FALSE)="Cortar",1,0)),0, IF(VLOOKUP(Trees[[#This Row],[Arbol]],Equipos!C:F, 2, FALSE)="Cortar",1,0))</f>
        <v>0</v>
      </c>
      <c r="AI1382" s="167">
        <f t="array" aca="1" ref="AI1382" ca="1">SUM(1*(NumCoupes=B1382))</f>
        <v>2</v>
      </c>
    </row>
    <row r="1383" spans="1:35">
      <c r="A1383" s="451"/>
      <c r="B1383" s="464"/>
      <c r="C1383" s="465"/>
      <c r="D1383" s="466"/>
      <c r="E1383" s="467"/>
      <c r="F1383" s="468"/>
      <c r="G1383" s="454"/>
      <c r="H1383" s="464"/>
      <c r="I1383" s="465"/>
      <c r="J1383" s="469"/>
      <c r="K1383" s="469"/>
      <c r="L1383" s="464"/>
      <c r="M1383" s="464"/>
      <c r="N1383" s="464"/>
      <c r="O1383" s="465"/>
      <c r="P1383" s="470"/>
      <c r="Q1383" s="154"/>
      <c r="R1383" s="154"/>
      <c r="S1383" s="154"/>
      <c r="T1383" s="158"/>
      <c r="U1383" s="159"/>
      <c r="V1383" s="161"/>
      <c r="W1383" s="161"/>
      <c r="X1383" s="161"/>
      <c r="Y1383" s="161"/>
      <c r="Z1383" s="162">
        <f t="shared" si="66"/>
        <v>0</v>
      </c>
      <c r="AA1383" s="163">
        <f t="shared" si="67"/>
        <v>0</v>
      </c>
      <c r="AB1383" s="431">
        <f>(3.14/4)*(Trees[[#This Row],[Diam]]/100)^2</f>
        <v>0</v>
      </c>
      <c r="AC1383" s="164">
        <f>Trees[[#This Row],[Volumen]]</f>
        <v>0</v>
      </c>
      <c r="AD1383" s="165" t="str">
        <f t="shared" si="68"/>
        <v>D</v>
      </c>
      <c r="AE1383" s="166">
        <f>Industrias!S1386</f>
        <v>0</v>
      </c>
      <c r="AF1383" s="167" cm="1">
        <f t="array" ref="AF1383">NoteEcolo(U1383)</f>
        <v>0</v>
      </c>
      <c r="AG1383" s="167">
        <f>PI()*(Trees[[#This Row],[Diam]]/2)^2</f>
        <v>0</v>
      </c>
      <c r="AH1383" s="167">
        <f>IF(ISNA(IF(VLOOKUP(Trees[[#This Row],[Arbol]],Equipos!C:F, 2, FALSE)="Cortar",1,0)),0, IF(VLOOKUP(Trees[[#This Row],[Arbol]],Equipos!C:F, 2, FALSE)="Cortar",1,0))</f>
        <v>0</v>
      </c>
      <c r="AI1383" s="167">
        <f t="array" aca="1" ref="AI1383" ca="1">SUM(1*(NumCoupes=B1383))</f>
        <v>2</v>
      </c>
    </row>
    <row r="1384" spans="1:35">
      <c r="A1384" s="451"/>
      <c r="B1384" s="464"/>
      <c r="C1384" s="465"/>
      <c r="D1384" s="466"/>
      <c r="E1384" s="467"/>
      <c r="F1384" s="468"/>
      <c r="G1384" s="454"/>
      <c r="H1384" s="464"/>
      <c r="I1384" s="465"/>
      <c r="J1384" s="469"/>
      <c r="K1384" s="469"/>
      <c r="L1384" s="464"/>
      <c r="M1384" s="464"/>
      <c r="N1384" s="464"/>
      <c r="O1384" s="465"/>
      <c r="P1384" s="470"/>
      <c r="Q1384" s="154"/>
      <c r="R1384" s="154"/>
      <c r="S1384" s="154"/>
      <c r="T1384" s="158"/>
      <c r="U1384" s="159"/>
      <c r="V1384" s="161"/>
      <c r="W1384" s="161"/>
      <c r="X1384" s="161"/>
      <c r="Y1384" s="161"/>
      <c r="Z1384" s="162">
        <f t="shared" si="66"/>
        <v>0</v>
      </c>
      <c r="AA1384" s="163">
        <f t="shared" si="67"/>
        <v>0</v>
      </c>
      <c r="AB1384" s="431">
        <f>(3.14/4)*(Trees[[#This Row],[Diam]]/100)^2</f>
        <v>0</v>
      </c>
      <c r="AC1384" s="164">
        <f>Trees[[#This Row],[Volumen]]</f>
        <v>0</v>
      </c>
      <c r="AD1384" s="165" t="str">
        <f t="shared" si="68"/>
        <v>D</v>
      </c>
      <c r="AE1384" s="166">
        <f>Industrias!S1387</f>
        <v>0</v>
      </c>
      <c r="AF1384" s="167" cm="1">
        <f t="array" ref="AF1384">NoteEcolo(U1384)</f>
        <v>0</v>
      </c>
      <c r="AG1384" s="167">
        <f>PI()*(Trees[[#This Row],[Diam]]/2)^2</f>
        <v>0</v>
      </c>
      <c r="AH1384" s="167">
        <f>IF(ISNA(IF(VLOOKUP(Trees[[#This Row],[Arbol]],Equipos!C:F, 2, FALSE)="Cortar",1,0)),0, IF(VLOOKUP(Trees[[#This Row],[Arbol]],Equipos!C:F, 2, FALSE)="Cortar",1,0))</f>
        <v>0</v>
      </c>
      <c r="AI1384" s="167">
        <f t="array" aca="1" ref="AI1384" ca="1">SUM(1*(NumCoupes=B1384))</f>
        <v>2</v>
      </c>
    </row>
    <row r="1385" spans="1:35">
      <c r="A1385" s="451"/>
      <c r="B1385" s="464"/>
      <c r="C1385" s="465"/>
      <c r="D1385" s="466"/>
      <c r="E1385" s="467"/>
      <c r="F1385" s="468"/>
      <c r="G1385" s="454"/>
      <c r="H1385" s="464"/>
      <c r="I1385" s="465"/>
      <c r="J1385" s="469"/>
      <c r="K1385" s="469"/>
      <c r="L1385" s="464"/>
      <c r="M1385" s="464"/>
      <c r="N1385" s="464"/>
      <c r="O1385" s="465"/>
      <c r="P1385" s="470"/>
      <c r="Q1385" s="154"/>
      <c r="R1385" s="154"/>
      <c r="S1385" s="154"/>
      <c r="T1385" s="158"/>
      <c r="U1385" s="159"/>
      <c r="V1385" s="161"/>
      <c r="W1385" s="161"/>
      <c r="X1385" s="161"/>
      <c r="Y1385" s="161"/>
      <c r="Z1385" s="162">
        <f t="shared" si="66"/>
        <v>0</v>
      </c>
      <c r="AA1385" s="163">
        <f t="shared" si="67"/>
        <v>0</v>
      </c>
      <c r="AB1385" s="431">
        <f>(3.14/4)*(Trees[[#This Row],[Diam]]/100)^2</f>
        <v>0</v>
      </c>
      <c r="AC1385" s="164">
        <f>Trees[[#This Row],[Volumen]]</f>
        <v>0</v>
      </c>
      <c r="AD1385" s="165" t="str">
        <f t="shared" si="68"/>
        <v>D</v>
      </c>
      <c r="AE1385" s="166">
        <f>Industrias!S1388</f>
        <v>0</v>
      </c>
      <c r="AF1385" s="167" cm="1">
        <f t="array" ref="AF1385">NoteEcolo(U1385)</f>
        <v>0</v>
      </c>
      <c r="AG1385" s="167">
        <f>PI()*(Trees[[#This Row],[Diam]]/2)^2</f>
        <v>0</v>
      </c>
      <c r="AH1385" s="167">
        <f>IF(ISNA(IF(VLOOKUP(Trees[[#This Row],[Arbol]],Equipos!C:F, 2, FALSE)="Cortar",1,0)),0, IF(VLOOKUP(Trees[[#This Row],[Arbol]],Equipos!C:F, 2, FALSE)="Cortar",1,0))</f>
        <v>0</v>
      </c>
      <c r="AI1385" s="167">
        <f t="array" aca="1" ref="AI1385" ca="1">SUM(1*(NumCoupes=B1385))</f>
        <v>2</v>
      </c>
    </row>
    <row r="1386" spans="1:35">
      <c r="A1386" s="451"/>
      <c r="B1386" s="464"/>
      <c r="C1386" s="465"/>
      <c r="D1386" s="466"/>
      <c r="E1386" s="467"/>
      <c r="F1386" s="468"/>
      <c r="G1386" s="454"/>
      <c r="H1386" s="464"/>
      <c r="I1386" s="465"/>
      <c r="J1386" s="469"/>
      <c r="K1386" s="469"/>
      <c r="L1386" s="464"/>
      <c r="M1386" s="464"/>
      <c r="N1386" s="464"/>
      <c r="O1386" s="465"/>
      <c r="P1386" s="470"/>
      <c r="Q1386" s="154"/>
      <c r="R1386" s="154"/>
      <c r="S1386" s="154"/>
      <c r="T1386" s="158"/>
      <c r="U1386" s="159"/>
      <c r="V1386" s="161"/>
      <c r="W1386" s="161"/>
      <c r="X1386" s="161"/>
      <c r="Y1386" s="161"/>
      <c r="Z1386" s="162">
        <f t="shared" si="66"/>
        <v>0</v>
      </c>
      <c r="AA1386" s="163">
        <f t="shared" si="67"/>
        <v>0</v>
      </c>
      <c r="AB1386" s="431">
        <f>(3.14/4)*(Trees[[#This Row],[Diam]]/100)^2</f>
        <v>0</v>
      </c>
      <c r="AC1386" s="164">
        <f>Trees[[#This Row],[Volumen]]</f>
        <v>0</v>
      </c>
      <c r="AD1386" s="165" t="str">
        <f t="shared" si="68"/>
        <v>D</v>
      </c>
      <c r="AE1386" s="166">
        <f>Industrias!S1389</f>
        <v>0</v>
      </c>
      <c r="AF1386" s="167" cm="1">
        <f t="array" ref="AF1386">NoteEcolo(U1386)</f>
        <v>0</v>
      </c>
      <c r="AG1386" s="167">
        <f>PI()*(Trees[[#This Row],[Diam]]/2)^2</f>
        <v>0</v>
      </c>
      <c r="AH1386" s="167">
        <f>IF(ISNA(IF(VLOOKUP(Trees[[#This Row],[Arbol]],Equipos!C:F, 2, FALSE)="Cortar",1,0)),0, IF(VLOOKUP(Trees[[#This Row],[Arbol]],Equipos!C:F, 2, FALSE)="Cortar",1,0))</f>
        <v>0</v>
      </c>
      <c r="AI1386" s="167">
        <f t="array" aca="1" ref="AI1386" ca="1">SUM(1*(NumCoupes=B1386))</f>
        <v>2</v>
      </c>
    </row>
    <row r="1387" spans="1:35">
      <c r="A1387" s="451"/>
      <c r="B1387" s="464"/>
      <c r="C1387" s="465"/>
      <c r="D1387" s="466"/>
      <c r="E1387" s="467"/>
      <c r="F1387" s="468"/>
      <c r="G1387" s="454"/>
      <c r="H1387" s="464"/>
      <c r="I1387" s="465"/>
      <c r="J1387" s="469"/>
      <c r="K1387" s="469"/>
      <c r="L1387" s="464"/>
      <c r="M1387" s="464"/>
      <c r="N1387" s="464"/>
      <c r="O1387" s="465"/>
      <c r="P1387" s="470"/>
      <c r="Q1387" s="154"/>
      <c r="R1387" s="154"/>
      <c r="S1387" s="154"/>
      <c r="T1387" s="158"/>
      <c r="U1387" s="159"/>
      <c r="V1387" s="161"/>
      <c r="W1387" s="161"/>
      <c r="X1387" s="161"/>
      <c r="Y1387" s="161"/>
      <c r="Z1387" s="162">
        <f t="shared" si="66"/>
        <v>0</v>
      </c>
      <c r="AA1387" s="163">
        <f t="shared" si="67"/>
        <v>0</v>
      </c>
      <c r="AB1387" s="431">
        <f>(3.14/4)*(Trees[[#This Row],[Diam]]/100)^2</f>
        <v>0</v>
      </c>
      <c r="AC1387" s="164">
        <f>Trees[[#This Row],[Volumen]]</f>
        <v>0</v>
      </c>
      <c r="AD1387" s="165" t="str">
        <f t="shared" si="68"/>
        <v>D</v>
      </c>
      <c r="AE1387" s="166">
        <f>Industrias!S1390</f>
        <v>0</v>
      </c>
      <c r="AF1387" s="167" cm="1">
        <f t="array" ref="AF1387">NoteEcolo(U1387)</f>
        <v>0</v>
      </c>
      <c r="AG1387" s="167">
        <f>PI()*(Trees[[#This Row],[Diam]]/2)^2</f>
        <v>0</v>
      </c>
      <c r="AH1387" s="167">
        <f>IF(ISNA(IF(VLOOKUP(Trees[[#This Row],[Arbol]],Equipos!C:F, 2, FALSE)="Cortar",1,0)),0, IF(VLOOKUP(Trees[[#This Row],[Arbol]],Equipos!C:F, 2, FALSE)="Cortar",1,0))</f>
        <v>0</v>
      </c>
      <c r="AI1387" s="167">
        <f t="array" aca="1" ref="AI1387" ca="1">SUM(1*(NumCoupes=B1387))</f>
        <v>2</v>
      </c>
    </row>
    <row r="1388" spans="1:35">
      <c r="A1388" s="451"/>
      <c r="B1388" s="464"/>
      <c r="C1388" s="465"/>
      <c r="D1388" s="466"/>
      <c r="E1388" s="467"/>
      <c r="F1388" s="468"/>
      <c r="G1388" s="454"/>
      <c r="H1388" s="464"/>
      <c r="I1388" s="465"/>
      <c r="J1388" s="469"/>
      <c r="K1388" s="469"/>
      <c r="L1388" s="464"/>
      <c r="M1388" s="464"/>
      <c r="N1388" s="464"/>
      <c r="O1388" s="465"/>
      <c r="P1388" s="470"/>
      <c r="Q1388" s="154"/>
      <c r="R1388" s="154"/>
      <c r="S1388" s="154"/>
      <c r="T1388" s="158"/>
      <c r="U1388" s="159"/>
      <c r="V1388" s="161"/>
      <c r="W1388" s="161"/>
      <c r="X1388" s="161"/>
      <c r="Y1388" s="161"/>
      <c r="Z1388" s="162">
        <f t="shared" si="66"/>
        <v>0</v>
      </c>
      <c r="AA1388" s="163">
        <f t="shared" si="67"/>
        <v>0</v>
      </c>
      <c r="AB1388" s="431">
        <f>(3.14/4)*(Trees[[#This Row],[Diam]]/100)^2</f>
        <v>0</v>
      </c>
      <c r="AC1388" s="164">
        <f>Trees[[#This Row],[Volumen]]</f>
        <v>0</v>
      </c>
      <c r="AD1388" s="165" t="str">
        <f t="shared" si="68"/>
        <v>D</v>
      </c>
      <c r="AE1388" s="166">
        <f>Industrias!S1391</f>
        <v>0</v>
      </c>
      <c r="AF1388" s="167" cm="1">
        <f t="array" ref="AF1388">NoteEcolo(U1388)</f>
        <v>0</v>
      </c>
      <c r="AG1388" s="167">
        <f>PI()*(Trees[[#This Row],[Diam]]/2)^2</f>
        <v>0</v>
      </c>
      <c r="AH1388" s="167">
        <f>IF(ISNA(IF(VLOOKUP(Trees[[#This Row],[Arbol]],Equipos!C:F, 2, FALSE)="Cortar",1,0)),0, IF(VLOOKUP(Trees[[#This Row],[Arbol]],Equipos!C:F, 2, FALSE)="Cortar",1,0))</f>
        <v>0</v>
      </c>
      <c r="AI1388" s="167">
        <f t="array" aca="1" ref="AI1388" ca="1">SUM(1*(NumCoupes=B1388))</f>
        <v>2</v>
      </c>
    </row>
    <row r="1389" spans="1:35">
      <c r="A1389" s="451"/>
      <c r="B1389" s="464"/>
      <c r="C1389" s="465"/>
      <c r="D1389" s="466"/>
      <c r="E1389" s="467"/>
      <c r="F1389" s="468"/>
      <c r="G1389" s="454"/>
      <c r="H1389" s="464"/>
      <c r="I1389" s="465"/>
      <c r="J1389" s="469"/>
      <c r="K1389" s="469"/>
      <c r="L1389" s="464"/>
      <c r="M1389" s="464"/>
      <c r="N1389" s="464"/>
      <c r="O1389" s="465"/>
      <c r="P1389" s="470"/>
      <c r="Q1389" s="154"/>
      <c r="R1389" s="154"/>
      <c r="S1389" s="154"/>
      <c r="T1389" s="158"/>
      <c r="U1389" s="159"/>
      <c r="V1389" s="161"/>
      <c r="W1389" s="161"/>
      <c r="X1389" s="161"/>
      <c r="Y1389" s="161"/>
      <c r="Z1389" s="162">
        <f t="shared" si="66"/>
        <v>0</v>
      </c>
      <c r="AA1389" s="163">
        <f t="shared" si="67"/>
        <v>0</v>
      </c>
      <c r="AB1389" s="431">
        <f>(3.14/4)*(Trees[[#This Row],[Diam]]/100)^2</f>
        <v>0</v>
      </c>
      <c r="AC1389" s="164">
        <f>Trees[[#This Row],[Volumen]]</f>
        <v>0</v>
      </c>
      <c r="AD1389" s="165" t="str">
        <f t="shared" si="68"/>
        <v>D</v>
      </c>
      <c r="AE1389" s="166">
        <f>Industrias!S1392</f>
        <v>0</v>
      </c>
      <c r="AF1389" s="167" cm="1">
        <f t="array" ref="AF1389">NoteEcolo(U1389)</f>
        <v>0</v>
      </c>
      <c r="AG1389" s="167">
        <f>PI()*(Trees[[#This Row],[Diam]]/2)^2</f>
        <v>0</v>
      </c>
      <c r="AH1389" s="167">
        <f>IF(ISNA(IF(VLOOKUP(Trees[[#This Row],[Arbol]],Equipos!C:F, 2, FALSE)="Cortar",1,0)),0, IF(VLOOKUP(Trees[[#This Row],[Arbol]],Equipos!C:F, 2, FALSE)="Cortar",1,0))</f>
        <v>0</v>
      </c>
      <c r="AI1389" s="167">
        <f t="array" aca="1" ref="AI1389" ca="1">SUM(1*(NumCoupes=B1389))</f>
        <v>2</v>
      </c>
    </row>
    <row r="1390" spans="1:35">
      <c r="A1390" s="451"/>
      <c r="B1390" s="464"/>
      <c r="C1390" s="465"/>
      <c r="D1390" s="466"/>
      <c r="E1390" s="467"/>
      <c r="F1390" s="468"/>
      <c r="G1390" s="454"/>
      <c r="H1390" s="464"/>
      <c r="I1390" s="465"/>
      <c r="J1390" s="469"/>
      <c r="K1390" s="469"/>
      <c r="L1390" s="464"/>
      <c r="M1390" s="464"/>
      <c r="N1390" s="464"/>
      <c r="O1390" s="465"/>
      <c r="P1390" s="470"/>
      <c r="Q1390" s="154"/>
      <c r="R1390" s="154"/>
      <c r="S1390" s="154"/>
      <c r="T1390" s="158"/>
      <c r="U1390" s="159"/>
      <c r="V1390" s="161"/>
      <c r="W1390" s="161"/>
      <c r="X1390" s="161"/>
      <c r="Y1390" s="161"/>
      <c r="Z1390" s="162">
        <f t="shared" si="66"/>
        <v>0</v>
      </c>
      <c r="AA1390" s="163">
        <f t="shared" si="67"/>
        <v>0</v>
      </c>
      <c r="AB1390" s="431">
        <f>(3.14/4)*(Trees[[#This Row],[Diam]]/100)^2</f>
        <v>0</v>
      </c>
      <c r="AC1390" s="164">
        <f>Trees[[#This Row],[Volumen]]</f>
        <v>0</v>
      </c>
      <c r="AD1390" s="165" t="str">
        <f t="shared" si="68"/>
        <v>D</v>
      </c>
      <c r="AE1390" s="166">
        <f>Industrias!S1393</f>
        <v>0</v>
      </c>
      <c r="AF1390" s="167" cm="1">
        <f t="array" ref="AF1390">NoteEcolo(U1390)</f>
        <v>0</v>
      </c>
      <c r="AG1390" s="167">
        <f>PI()*(Trees[[#This Row],[Diam]]/2)^2</f>
        <v>0</v>
      </c>
      <c r="AH1390" s="167">
        <f>IF(ISNA(IF(VLOOKUP(Trees[[#This Row],[Arbol]],Equipos!C:F, 2, FALSE)="Cortar",1,0)),0, IF(VLOOKUP(Trees[[#This Row],[Arbol]],Equipos!C:F, 2, FALSE)="Cortar",1,0))</f>
        <v>0</v>
      </c>
      <c r="AI1390" s="167">
        <f t="array" aca="1" ref="AI1390" ca="1">SUM(1*(NumCoupes=B1390))</f>
        <v>2</v>
      </c>
    </row>
    <row r="1391" spans="1:35">
      <c r="A1391" s="451"/>
      <c r="B1391" s="464"/>
      <c r="C1391" s="465"/>
      <c r="D1391" s="466"/>
      <c r="E1391" s="467"/>
      <c r="F1391" s="468"/>
      <c r="G1391" s="454"/>
      <c r="H1391" s="464"/>
      <c r="I1391" s="465"/>
      <c r="J1391" s="469"/>
      <c r="K1391" s="469"/>
      <c r="L1391" s="464"/>
      <c r="M1391" s="464"/>
      <c r="N1391" s="464"/>
      <c r="O1391" s="465"/>
      <c r="P1391" s="470"/>
      <c r="Q1391" s="154"/>
      <c r="R1391" s="154"/>
      <c r="S1391" s="154"/>
      <c r="T1391" s="158"/>
      <c r="U1391" s="159"/>
      <c r="V1391" s="161"/>
      <c r="W1391" s="161"/>
      <c r="X1391" s="161"/>
      <c r="Y1391" s="161"/>
      <c r="Z1391" s="162">
        <f t="shared" si="66"/>
        <v>0</v>
      </c>
      <c r="AA1391" s="163">
        <f t="shared" si="67"/>
        <v>0</v>
      </c>
      <c r="AB1391" s="431">
        <f>(3.14/4)*(Trees[[#This Row],[Diam]]/100)^2</f>
        <v>0</v>
      </c>
      <c r="AC1391" s="164">
        <f>Trees[[#This Row],[Volumen]]</f>
        <v>0</v>
      </c>
      <c r="AD1391" s="165" t="str">
        <f t="shared" si="68"/>
        <v>D</v>
      </c>
      <c r="AE1391" s="166">
        <f>Industrias!S1394</f>
        <v>0</v>
      </c>
      <c r="AF1391" s="167" cm="1">
        <f t="array" ref="AF1391">NoteEcolo(U1391)</f>
        <v>0</v>
      </c>
      <c r="AG1391" s="167">
        <f>PI()*(Trees[[#This Row],[Diam]]/2)^2</f>
        <v>0</v>
      </c>
      <c r="AH1391" s="167">
        <f>IF(ISNA(IF(VLOOKUP(Trees[[#This Row],[Arbol]],Equipos!C:F, 2, FALSE)="Cortar",1,0)),0, IF(VLOOKUP(Trees[[#This Row],[Arbol]],Equipos!C:F, 2, FALSE)="Cortar",1,0))</f>
        <v>0</v>
      </c>
      <c r="AI1391" s="167">
        <f t="array" aca="1" ref="AI1391" ca="1">SUM(1*(NumCoupes=B1391))</f>
        <v>2</v>
      </c>
    </row>
    <row r="1392" spans="1:35">
      <c r="A1392" s="451"/>
      <c r="B1392" s="464"/>
      <c r="C1392" s="465"/>
      <c r="D1392" s="466"/>
      <c r="E1392" s="467"/>
      <c r="F1392" s="468"/>
      <c r="G1392" s="454"/>
      <c r="H1392" s="464"/>
      <c r="I1392" s="465"/>
      <c r="J1392" s="469"/>
      <c r="K1392" s="469"/>
      <c r="L1392" s="464"/>
      <c r="M1392" s="464"/>
      <c r="N1392" s="464"/>
      <c r="O1392" s="465"/>
      <c r="P1392" s="470"/>
      <c r="Q1392" s="154"/>
      <c r="R1392" s="154"/>
      <c r="S1392" s="154"/>
      <c r="T1392" s="158"/>
      <c r="U1392" s="159"/>
      <c r="V1392" s="161"/>
      <c r="W1392" s="161"/>
      <c r="X1392" s="161"/>
      <c r="Y1392" s="161"/>
      <c r="Z1392" s="162">
        <f t="shared" si="66"/>
        <v>0</v>
      </c>
      <c r="AA1392" s="163">
        <f t="shared" si="67"/>
        <v>0</v>
      </c>
      <c r="AB1392" s="431">
        <f>(3.14/4)*(Trees[[#This Row],[Diam]]/100)^2</f>
        <v>0</v>
      </c>
      <c r="AC1392" s="164">
        <f>Trees[[#This Row],[Volumen]]</f>
        <v>0</v>
      </c>
      <c r="AD1392" s="165" t="str">
        <f t="shared" si="68"/>
        <v>D</v>
      </c>
      <c r="AE1392" s="166">
        <f>Industrias!S1395</f>
        <v>0</v>
      </c>
      <c r="AF1392" s="167" cm="1">
        <f t="array" ref="AF1392">NoteEcolo(U1392)</f>
        <v>0</v>
      </c>
      <c r="AG1392" s="167">
        <f>PI()*(Trees[[#This Row],[Diam]]/2)^2</f>
        <v>0</v>
      </c>
      <c r="AH1392" s="167">
        <f>IF(ISNA(IF(VLOOKUP(Trees[[#This Row],[Arbol]],Equipos!C:F, 2, FALSE)="Cortar",1,0)),0, IF(VLOOKUP(Trees[[#This Row],[Arbol]],Equipos!C:F, 2, FALSE)="Cortar",1,0))</f>
        <v>0</v>
      </c>
      <c r="AI1392" s="167">
        <f t="array" aca="1" ref="AI1392" ca="1">SUM(1*(NumCoupes=B1392))</f>
        <v>2</v>
      </c>
    </row>
    <row r="1393" spans="1:35">
      <c r="A1393" s="451"/>
      <c r="B1393" s="464"/>
      <c r="C1393" s="465"/>
      <c r="D1393" s="466"/>
      <c r="E1393" s="467"/>
      <c r="F1393" s="468"/>
      <c r="G1393" s="454"/>
      <c r="H1393" s="464"/>
      <c r="I1393" s="465"/>
      <c r="J1393" s="469"/>
      <c r="K1393" s="469"/>
      <c r="L1393" s="464"/>
      <c r="M1393" s="464"/>
      <c r="N1393" s="464"/>
      <c r="O1393" s="465"/>
      <c r="P1393" s="470"/>
      <c r="Q1393" s="154"/>
      <c r="R1393" s="154"/>
      <c r="S1393" s="154"/>
      <c r="T1393" s="158"/>
      <c r="U1393" s="159"/>
      <c r="V1393" s="161"/>
      <c r="W1393" s="161"/>
      <c r="X1393" s="161"/>
      <c r="Y1393" s="161"/>
      <c r="Z1393" s="162">
        <f t="shared" si="66"/>
        <v>0</v>
      </c>
      <c r="AA1393" s="163">
        <f t="shared" si="67"/>
        <v>0</v>
      </c>
      <c r="AB1393" s="431">
        <f>(3.14/4)*(Trees[[#This Row],[Diam]]/100)^2</f>
        <v>0</v>
      </c>
      <c r="AC1393" s="164">
        <f>Trees[[#This Row],[Volumen]]</f>
        <v>0</v>
      </c>
      <c r="AD1393" s="165" t="str">
        <f t="shared" si="68"/>
        <v>D</v>
      </c>
      <c r="AE1393" s="166">
        <f>Industrias!S1396</f>
        <v>0</v>
      </c>
      <c r="AF1393" s="167" cm="1">
        <f t="array" ref="AF1393">NoteEcolo(U1393)</f>
        <v>0</v>
      </c>
      <c r="AG1393" s="167">
        <f>PI()*(Trees[[#This Row],[Diam]]/2)^2</f>
        <v>0</v>
      </c>
      <c r="AH1393" s="167">
        <f>IF(ISNA(IF(VLOOKUP(Trees[[#This Row],[Arbol]],Equipos!C:F, 2, FALSE)="Cortar",1,0)),0, IF(VLOOKUP(Trees[[#This Row],[Arbol]],Equipos!C:F, 2, FALSE)="Cortar",1,0))</f>
        <v>0</v>
      </c>
      <c r="AI1393" s="167">
        <f t="array" aca="1" ref="AI1393" ca="1">SUM(1*(NumCoupes=B1393))</f>
        <v>2</v>
      </c>
    </row>
    <row r="1394" spans="1:35">
      <c r="A1394" s="451"/>
      <c r="B1394" s="464"/>
      <c r="C1394" s="465"/>
      <c r="D1394" s="466"/>
      <c r="E1394" s="467"/>
      <c r="F1394" s="468"/>
      <c r="G1394" s="454"/>
      <c r="H1394" s="464"/>
      <c r="I1394" s="465"/>
      <c r="J1394" s="469"/>
      <c r="K1394" s="469"/>
      <c r="L1394" s="464"/>
      <c r="M1394" s="464"/>
      <c r="N1394" s="464"/>
      <c r="O1394" s="465"/>
      <c r="P1394" s="470"/>
      <c r="Q1394" s="154"/>
      <c r="R1394" s="154"/>
      <c r="S1394" s="154"/>
      <c r="T1394" s="158"/>
      <c r="U1394" s="159"/>
      <c r="V1394" s="161"/>
      <c r="W1394" s="161"/>
      <c r="X1394" s="161"/>
      <c r="Y1394" s="161"/>
      <c r="Z1394" s="162">
        <f t="shared" si="66"/>
        <v>0</v>
      </c>
      <c r="AA1394" s="163">
        <f t="shared" si="67"/>
        <v>0</v>
      </c>
      <c r="AB1394" s="431">
        <f>(3.14/4)*(Trees[[#This Row],[Diam]]/100)^2</f>
        <v>0</v>
      </c>
      <c r="AC1394" s="164">
        <f>Trees[[#This Row],[Volumen]]</f>
        <v>0</v>
      </c>
      <c r="AD1394" s="165" t="str">
        <f t="shared" si="68"/>
        <v>D</v>
      </c>
      <c r="AE1394" s="166">
        <f>Industrias!S1397</f>
        <v>0</v>
      </c>
      <c r="AF1394" s="167" cm="1">
        <f t="array" ref="AF1394">NoteEcolo(U1394)</f>
        <v>0</v>
      </c>
      <c r="AG1394" s="167">
        <f>PI()*(Trees[[#This Row],[Diam]]/2)^2</f>
        <v>0</v>
      </c>
      <c r="AH1394" s="167">
        <f>IF(ISNA(IF(VLOOKUP(Trees[[#This Row],[Arbol]],Equipos!C:F, 2, FALSE)="Cortar",1,0)),0, IF(VLOOKUP(Trees[[#This Row],[Arbol]],Equipos!C:F, 2, FALSE)="Cortar",1,0))</f>
        <v>0</v>
      </c>
      <c r="AI1394" s="167">
        <f t="array" aca="1" ref="AI1394" ca="1">SUM(1*(NumCoupes=B1394))</f>
        <v>2</v>
      </c>
    </row>
    <row r="1395" spans="1:35">
      <c r="A1395" s="451"/>
      <c r="B1395" s="464"/>
      <c r="C1395" s="465"/>
      <c r="D1395" s="466"/>
      <c r="E1395" s="467"/>
      <c r="F1395" s="468"/>
      <c r="G1395" s="454"/>
      <c r="H1395" s="464"/>
      <c r="I1395" s="465"/>
      <c r="J1395" s="469"/>
      <c r="K1395" s="469"/>
      <c r="L1395" s="464"/>
      <c r="M1395" s="464"/>
      <c r="N1395" s="464"/>
      <c r="O1395" s="465"/>
      <c r="P1395" s="470"/>
      <c r="Q1395" s="154"/>
      <c r="R1395" s="154"/>
      <c r="S1395" s="154"/>
      <c r="T1395" s="158"/>
      <c r="U1395" s="159"/>
      <c r="V1395" s="161"/>
      <c r="W1395" s="161"/>
      <c r="X1395" s="161"/>
      <c r="Y1395" s="161"/>
      <c r="Z1395" s="162">
        <f t="shared" si="66"/>
        <v>0</v>
      </c>
      <c r="AA1395" s="163">
        <f t="shared" si="67"/>
        <v>0</v>
      </c>
      <c r="AB1395" s="431">
        <f>(3.14/4)*(Trees[[#This Row],[Diam]]/100)^2</f>
        <v>0</v>
      </c>
      <c r="AC1395" s="164">
        <f>Trees[[#This Row],[Volumen]]</f>
        <v>0</v>
      </c>
      <c r="AD1395" s="165" t="str">
        <f t="shared" si="68"/>
        <v>D</v>
      </c>
      <c r="AE1395" s="166">
        <f>Industrias!S1398</f>
        <v>0</v>
      </c>
      <c r="AF1395" s="167" cm="1">
        <f t="array" ref="AF1395">NoteEcolo(U1395)</f>
        <v>0</v>
      </c>
      <c r="AG1395" s="167">
        <f>PI()*(Trees[[#This Row],[Diam]]/2)^2</f>
        <v>0</v>
      </c>
      <c r="AH1395" s="167">
        <f>IF(ISNA(IF(VLOOKUP(Trees[[#This Row],[Arbol]],Equipos!C:F, 2, FALSE)="Cortar",1,0)),0, IF(VLOOKUP(Trees[[#This Row],[Arbol]],Equipos!C:F, 2, FALSE)="Cortar",1,0))</f>
        <v>0</v>
      </c>
      <c r="AI1395" s="167">
        <f t="array" aca="1" ref="AI1395" ca="1">SUM(1*(NumCoupes=B1395))</f>
        <v>2</v>
      </c>
    </row>
    <row r="1396" spans="1:35">
      <c r="A1396" s="451"/>
      <c r="B1396" s="464"/>
      <c r="C1396" s="465"/>
      <c r="D1396" s="466"/>
      <c r="E1396" s="467"/>
      <c r="F1396" s="468"/>
      <c r="G1396" s="454"/>
      <c r="H1396" s="464"/>
      <c r="I1396" s="465"/>
      <c r="J1396" s="469"/>
      <c r="K1396" s="469"/>
      <c r="L1396" s="464"/>
      <c r="M1396" s="464"/>
      <c r="N1396" s="464"/>
      <c r="O1396" s="465"/>
      <c r="P1396" s="470"/>
      <c r="Q1396" s="154"/>
      <c r="R1396" s="154"/>
      <c r="S1396" s="154"/>
      <c r="T1396" s="158"/>
      <c r="U1396" s="159"/>
      <c r="V1396" s="161"/>
      <c r="W1396" s="161"/>
      <c r="X1396" s="161"/>
      <c r="Y1396" s="161"/>
      <c r="Z1396" s="162">
        <f t="shared" si="66"/>
        <v>0</v>
      </c>
      <c r="AA1396" s="163">
        <f t="shared" si="67"/>
        <v>0</v>
      </c>
      <c r="AB1396" s="431">
        <f>(3.14/4)*(Trees[[#This Row],[Diam]]/100)^2</f>
        <v>0</v>
      </c>
      <c r="AC1396" s="164">
        <f>Trees[[#This Row],[Volumen]]</f>
        <v>0</v>
      </c>
      <c r="AD1396" s="165" t="str">
        <f t="shared" si="68"/>
        <v>D</v>
      </c>
      <c r="AE1396" s="166">
        <f>Industrias!S1399</f>
        <v>0</v>
      </c>
      <c r="AF1396" s="167" cm="1">
        <f t="array" ref="AF1396">NoteEcolo(U1396)</f>
        <v>0</v>
      </c>
      <c r="AG1396" s="167">
        <f>PI()*(Trees[[#This Row],[Diam]]/2)^2</f>
        <v>0</v>
      </c>
      <c r="AH1396" s="167">
        <f>IF(ISNA(IF(VLOOKUP(Trees[[#This Row],[Arbol]],Equipos!C:F, 2, FALSE)="Cortar",1,0)),0, IF(VLOOKUP(Trees[[#This Row],[Arbol]],Equipos!C:F, 2, FALSE)="Cortar",1,0))</f>
        <v>0</v>
      </c>
      <c r="AI1396" s="167">
        <f t="array" aca="1" ref="AI1396" ca="1">SUM(1*(NumCoupes=B1396))</f>
        <v>2</v>
      </c>
    </row>
    <row r="1397" spans="1:35">
      <c r="A1397" s="451"/>
      <c r="B1397" s="464"/>
      <c r="C1397" s="465"/>
      <c r="D1397" s="466"/>
      <c r="E1397" s="467"/>
      <c r="F1397" s="468"/>
      <c r="G1397" s="454"/>
      <c r="H1397" s="464"/>
      <c r="I1397" s="465"/>
      <c r="J1397" s="469"/>
      <c r="K1397" s="469"/>
      <c r="L1397" s="464"/>
      <c r="M1397" s="464"/>
      <c r="N1397" s="464"/>
      <c r="O1397" s="465"/>
      <c r="P1397" s="470"/>
      <c r="Q1397" s="154"/>
      <c r="R1397" s="154"/>
      <c r="S1397" s="154"/>
      <c r="T1397" s="158"/>
      <c r="U1397" s="159"/>
      <c r="V1397" s="161"/>
      <c r="W1397" s="161"/>
      <c r="X1397" s="161"/>
      <c r="Y1397" s="161"/>
      <c r="Z1397" s="162">
        <f t="shared" si="66"/>
        <v>0</v>
      </c>
      <c r="AA1397" s="163">
        <f t="shared" si="67"/>
        <v>0</v>
      </c>
      <c r="AB1397" s="431">
        <f>(3.14/4)*(Trees[[#This Row],[Diam]]/100)^2</f>
        <v>0</v>
      </c>
      <c r="AC1397" s="164">
        <f>Trees[[#This Row],[Volumen]]</f>
        <v>0</v>
      </c>
      <c r="AD1397" s="165" t="str">
        <f t="shared" si="68"/>
        <v>D</v>
      </c>
      <c r="AE1397" s="166">
        <f>Industrias!S1400</f>
        <v>0</v>
      </c>
      <c r="AF1397" s="167" cm="1">
        <f t="array" ref="AF1397">NoteEcolo(U1397)</f>
        <v>0</v>
      </c>
      <c r="AG1397" s="167">
        <f>PI()*(Trees[[#This Row],[Diam]]/2)^2</f>
        <v>0</v>
      </c>
      <c r="AH1397" s="167">
        <f>IF(ISNA(IF(VLOOKUP(Trees[[#This Row],[Arbol]],Equipos!C:F, 2, FALSE)="Cortar",1,0)),0, IF(VLOOKUP(Trees[[#This Row],[Arbol]],Equipos!C:F, 2, FALSE)="Cortar",1,0))</f>
        <v>0</v>
      </c>
      <c r="AI1397" s="167">
        <f t="array" aca="1" ref="AI1397" ca="1">SUM(1*(NumCoupes=B1397))</f>
        <v>2</v>
      </c>
    </row>
    <row r="1398" spans="1:35">
      <c r="A1398" s="451"/>
      <c r="B1398" s="464"/>
      <c r="C1398" s="465"/>
      <c r="D1398" s="466"/>
      <c r="E1398" s="467"/>
      <c r="F1398" s="468"/>
      <c r="G1398" s="454"/>
      <c r="H1398" s="464"/>
      <c r="I1398" s="465"/>
      <c r="J1398" s="469"/>
      <c r="K1398" s="469"/>
      <c r="L1398" s="464"/>
      <c r="M1398" s="464"/>
      <c r="N1398" s="464"/>
      <c r="O1398" s="465"/>
      <c r="P1398" s="470"/>
      <c r="Q1398" s="154"/>
      <c r="R1398" s="154"/>
      <c r="S1398" s="154"/>
      <c r="T1398" s="158"/>
      <c r="U1398" s="159"/>
      <c r="V1398" s="161"/>
      <c r="W1398" s="161"/>
      <c r="X1398" s="161"/>
      <c r="Y1398" s="161"/>
      <c r="Z1398" s="162">
        <f t="shared" si="66"/>
        <v>0</v>
      </c>
      <c r="AA1398" s="163">
        <f t="shared" si="67"/>
        <v>0</v>
      </c>
      <c r="AB1398" s="431">
        <f>(3.14/4)*(Trees[[#This Row],[Diam]]/100)^2</f>
        <v>0</v>
      </c>
      <c r="AC1398" s="164">
        <f>Trees[[#This Row],[Volumen]]</f>
        <v>0</v>
      </c>
      <c r="AD1398" s="165" t="str">
        <f t="shared" si="68"/>
        <v>D</v>
      </c>
      <c r="AE1398" s="166">
        <f>Industrias!S1401</f>
        <v>0</v>
      </c>
      <c r="AF1398" s="167" cm="1">
        <f t="array" ref="AF1398">NoteEcolo(U1398)</f>
        <v>0</v>
      </c>
      <c r="AG1398" s="167">
        <f>PI()*(Trees[[#This Row],[Diam]]/2)^2</f>
        <v>0</v>
      </c>
      <c r="AH1398" s="167">
        <f>IF(ISNA(IF(VLOOKUP(Trees[[#This Row],[Arbol]],Equipos!C:F, 2, FALSE)="Cortar",1,0)),0, IF(VLOOKUP(Trees[[#This Row],[Arbol]],Equipos!C:F, 2, FALSE)="Cortar",1,0))</f>
        <v>0</v>
      </c>
      <c r="AI1398" s="167">
        <f t="array" aca="1" ref="AI1398" ca="1">SUM(1*(NumCoupes=B1398))</f>
        <v>2</v>
      </c>
    </row>
    <row r="1399" spans="1:35">
      <c r="A1399" s="451"/>
      <c r="B1399" s="464"/>
      <c r="C1399" s="465"/>
      <c r="D1399" s="466"/>
      <c r="E1399" s="467"/>
      <c r="F1399" s="468"/>
      <c r="G1399" s="454"/>
      <c r="H1399" s="464"/>
      <c r="I1399" s="465"/>
      <c r="J1399" s="469"/>
      <c r="K1399" s="469"/>
      <c r="L1399" s="464"/>
      <c r="M1399" s="464"/>
      <c r="N1399" s="464"/>
      <c r="O1399" s="465"/>
      <c r="P1399" s="470"/>
      <c r="Q1399" s="154"/>
      <c r="R1399" s="154"/>
      <c r="S1399" s="154"/>
      <c r="T1399" s="158"/>
      <c r="U1399" s="159"/>
      <c r="V1399" s="161"/>
      <c r="W1399" s="161"/>
      <c r="X1399" s="161"/>
      <c r="Y1399" s="161"/>
      <c r="Z1399" s="162">
        <f t="shared" si="66"/>
        <v>0</v>
      </c>
      <c r="AA1399" s="163">
        <f t="shared" si="67"/>
        <v>0</v>
      </c>
      <c r="AB1399" s="431">
        <f>(3.14/4)*(Trees[[#This Row],[Diam]]/100)^2</f>
        <v>0</v>
      </c>
      <c r="AC1399" s="164">
        <f>Trees[[#This Row],[Volumen]]</f>
        <v>0</v>
      </c>
      <c r="AD1399" s="165" t="str">
        <f t="shared" si="68"/>
        <v>D</v>
      </c>
      <c r="AE1399" s="166">
        <f>Industrias!S1402</f>
        <v>0</v>
      </c>
      <c r="AF1399" s="167" cm="1">
        <f t="array" ref="AF1399">NoteEcolo(U1399)</f>
        <v>0</v>
      </c>
      <c r="AG1399" s="167">
        <f>PI()*(Trees[[#This Row],[Diam]]/2)^2</f>
        <v>0</v>
      </c>
      <c r="AH1399" s="167">
        <f>IF(ISNA(IF(VLOOKUP(Trees[[#This Row],[Arbol]],Equipos!C:F, 2, FALSE)="Cortar",1,0)),0, IF(VLOOKUP(Trees[[#This Row],[Arbol]],Equipos!C:F, 2, FALSE)="Cortar",1,0))</f>
        <v>0</v>
      </c>
      <c r="AI1399" s="167">
        <f t="array" aca="1" ref="AI1399" ca="1">SUM(1*(NumCoupes=B1399))</f>
        <v>2</v>
      </c>
    </row>
    <row r="1400" spans="1:35">
      <c r="A1400" s="451"/>
      <c r="B1400" s="464"/>
      <c r="C1400" s="465"/>
      <c r="D1400" s="466"/>
      <c r="E1400" s="467"/>
      <c r="F1400" s="468"/>
      <c r="G1400" s="454"/>
      <c r="H1400" s="464"/>
      <c r="I1400" s="465"/>
      <c r="J1400" s="469"/>
      <c r="K1400" s="469"/>
      <c r="L1400" s="464"/>
      <c r="M1400" s="464"/>
      <c r="N1400" s="464"/>
      <c r="O1400" s="465"/>
      <c r="P1400" s="470"/>
      <c r="Q1400" s="154"/>
      <c r="R1400" s="154"/>
      <c r="S1400" s="154"/>
      <c r="T1400" s="158"/>
      <c r="U1400" s="159"/>
      <c r="V1400" s="161"/>
      <c r="W1400" s="161"/>
      <c r="X1400" s="161"/>
      <c r="Y1400" s="161"/>
      <c r="Z1400" s="162">
        <f t="shared" si="66"/>
        <v>0</v>
      </c>
      <c r="AA1400" s="163">
        <f t="shared" si="67"/>
        <v>0</v>
      </c>
      <c r="AB1400" s="431">
        <f>(3.14/4)*(Trees[[#This Row],[Diam]]/100)^2</f>
        <v>0</v>
      </c>
      <c r="AC1400" s="164">
        <f>Trees[[#This Row],[Volumen]]</f>
        <v>0</v>
      </c>
      <c r="AD1400" s="165" t="str">
        <f t="shared" si="68"/>
        <v>D</v>
      </c>
      <c r="AE1400" s="166">
        <f>Industrias!S1403</f>
        <v>0</v>
      </c>
      <c r="AF1400" s="167" cm="1">
        <f t="array" ref="AF1400">NoteEcolo(U1400)</f>
        <v>0</v>
      </c>
      <c r="AG1400" s="167">
        <f>PI()*(Trees[[#This Row],[Diam]]/2)^2</f>
        <v>0</v>
      </c>
      <c r="AH1400" s="167">
        <f>IF(ISNA(IF(VLOOKUP(Trees[[#This Row],[Arbol]],Equipos!C:F, 2, FALSE)="Cortar",1,0)),0, IF(VLOOKUP(Trees[[#This Row],[Arbol]],Equipos!C:F, 2, FALSE)="Cortar",1,0))</f>
        <v>0</v>
      </c>
      <c r="AI1400" s="167">
        <f t="array" aca="1" ref="AI1400" ca="1">SUM(1*(NumCoupes=B1400))</f>
        <v>2</v>
      </c>
    </row>
    <row r="1401" spans="1:35">
      <c r="A1401" s="451"/>
      <c r="B1401" s="464"/>
      <c r="C1401" s="465"/>
      <c r="D1401" s="466"/>
      <c r="E1401" s="467"/>
      <c r="F1401" s="468"/>
      <c r="G1401" s="454"/>
      <c r="H1401" s="464"/>
      <c r="I1401" s="465"/>
      <c r="J1401" s="469"/>
      <c r="K1401" s="469"/>
      <c r="L1401" s="464"/>
      <c r="M1401" s="464"/>
      <c r="N1401" s="464"/>
      <c r="O1401" s="465"/>
      <c r="P1401" s="470"/>
      <c r="Q1401" s="154"/>
      <c r="R1401" s="154"/>
      <c r="S1401" s="154"/>
      <c r="T1401" s="158"/>
      <c r="U1401" s="159"/>
      <c r="V1401" s="161"/>
      <c r="W1401" s="161"/>
      <c r="X1401" s="161"/>
      <c r="Y1401" s="161"/>
      <c r="Z1401" s="162">
        <f t="shared" si="66"/>
        <v>0</v>
      </c>
      <c r="AA1401" s="163">
        <f t="shared" si="67"/>
        <v>0</v>
      </c>
      <c r="AB1401" s="431">
        <f>(3.14/4)*(Trees[[#This Row],[Diam]]/100)^2</f>
        <v>0</v>
      </c>
      <c r="AC1401" s="164">
        <f>Trees[[#This Row],[Volumen]]</f>
        <v>0</v>
      </c>
      <c r="AD1401" s="165" t="str">
        <f t="shared" si="68"/>
        <v>D</v>
      </c>
      <c r="AE1401" s="166">
        <f>Industrias!S1404</f>
        <v>0</v>
      </c>
      <c r="AF1401" s="167" cm="1">
        <f t="array" ref="AF1401">NoteEcolo(U1401)</f>
        <v>0</v>
      </c>
      <c r="AG1401" s="167">
        <f>PI()*(Trees[[#This Row],[Diam]]/2)^2</f>
        <v>0</v>
      </c>
      <c r="AH1401" s="167">
        <f>IF(ISNA(IF(VLOOKUP(Trees[[#This Row],[Arbol]],Equipos!C:F, 2, FALSE)="Cortar",1,0)),0, IF(VLOOKUP(Trees[[#This Row],[Arbol]],Equipos!C:F, 2, FALSE)="Cortar",1,0))</f>
        <v>0</v>
      </c>
      <c r="AI1401" s="167">
        <f t="array" aca="1" ref="AI1401" ca="1">SUM(1*(NumCoupes=B1401))</f>
        <v>2</v>
      </c>
    </row>
    <row r="1402" spans="1:35">
      <c r="A1402" s="451"/>
      <c r="B1402" s="464"/>
      <c r="C1402" s="465"/>
      <c r="D1402" s="466"/>
      <c r="E1402" s="467"/>
      <c r="F1402" s="468"/>
      <c r="G1402" s="454"/>
      <c r="H1402" s="464"/>
      <c r="I1402" s="465"/>
      <c r="J1402" s="469"/>
      <c r="K1402" s="469"/>
      <c r="L1402" s="464"/>
      <c r="M1402" s="464"/>
      <c r="N1402" s="464"/>
      <c r="O1402" s="465"/>
      <c r="P1402" s="470"/>
      <c r="Q1402" s="154"/>
      <c r="R1402" s="154"/>
      <c r="S1402" s="154"/>
      <c r="T1402" s="158"/>
      <c r="U1402" s="159"/>
      <c r="V1402" s="161"/>
      <c r="W1402" s="161"/>
      <c r="X1402" s="161"/>
      <c r="Y1402" s="161"/>
      <c r="Z1402" s="162">
        <f t="shared" si="66"/>
        <v>0</v>
      </c>
      <c r="AA1402" s="163">
        <f t="shared" si="67"/>
        <v>0</v>
      </c>
      <c r="AB1402" s="431">
        <f>(3.14/4)*(Trees[[#This Row],[Diam]]/100)^2</f>
        <v>0</v>
      </c>
      <c r="AC1402" s="164">
        <f>Trees[[#This Row],[Volumen]]</f>
        <v>0</v>
      </c>
      <c r="AD1402" s="165" t="str">
        <f t="shared" si="68"/>
        <v>D</v>
      </c>
      <c r="AE1402" s="166">
        <f>Industrias!S1405</f>
        <v>0</v>
      </c>
      <c r="AF1402" s="167" cm="1">
        <f t="array" ref="AF1402">NoteEcolo(U1402)</f>
        <v>0</v>
      </c>
      <c r="AG1402" s="167">
        <f>PI()*(Trees[[#This Row],[Diam]]/2)^2</f>
        <v>0</v>
      </c>
      <c r="AH1402" s="167">
        <f>IF(ISNA(IF(VLOOKUP(Trees[[#This Row],[Arbol]],Equipos!C:F, 2, FALSE)="Cortar",1,0)),0, IF(VLOOKUP(Trees[[#This Row],[Arbol]],Equipos!C:F, 2, FALSE)="Cortar",1,0))</f>
        <v>0</v>
      </c>
      <c r="AI1402" s="167">
        <f t="array" aca="1" ref="AI1402" ca="1">SUM(1*(NumCoupes=B1402))</f>
        <v>2</v>
      </c>
    </row>
    <row r="1403" spans="1:35">
      <c r="A1403" s="451"/>
      <c r="B1403" s="464"/>
      <c r="C1403" s="465"/>
      <c r="D1403" s="466"/>
      <c r="E1403" s="467"/>
      <c r="F1403" s="468"/>
      <c r="G1403" s="454"/>
      <c r="H1403" s="464"/>
      <c r="I1403" s="465"/>
      <c r="J1403" s="469"/>
      <c r="K1403" s="469"/>
      <c r="L1403" s="464"/>
      <c r="M1403" s="464"/>
      <c r="N1403" s="464"/>
      <c r="O1403" s="465"/>
      <c r="P1403" s="470"/>
      <c r="Q1403" s="154"/>
      <c r="R1403" s="154"/>
      <c r="S1403" s="154"/>
      <c r="T1403" s="158"/>
      <c r="U1403" s="159"/>
      <c r="V1403" s="161"/>
      <c r="W1403" s="161"/>
      <c r="X1403" s="161"/>
      <c r="Y1403" s="161"/>
      <c r="Z1403" s="162">
        <f t="shared" si="66"/>
        <v>0</v>
      </c>
      <c r="AA1403" s="163">
        <f t="shared" si="67"/>
        <v>0</v>
      </c>
      <c r="AB1403" s="431">
        <f>(3.14/4)*(Trees[[#This Row],[Diam]]/100)^2</f>
        <v>0</v>
      </c>
      <c r="AC1403" s="164">
        <f>Trees[[#This Row],[Volumen]]</f>
        <v>0</v>
      </c>
      <c r="AD1403" s="165" t="str">
        <f t="shared" si="68"/>
        <v>D</v>
      </c>
      <c r="AE1403" s="166">
        <f>Industrias!S1406</f>
        <v>0</v>
      </c>
      <c r="AF1403" s="167" cm="1">
        <f t="array" ref="AF1403">NoteEcolo(U1403)</f>
        <v>0</v>
      </c>
      <c r="AG1403" s="167">
        <f>PI()*(Trees[[#This Row],[Diam]]/2)^2</f>
        <v>0</v>
      </c>
      <c r="AH1403" s="167">
        <f>IF(ISNA(IF(VLOOKUP(Trees[[#This Row],[Arbol]],Equipos!C:F, 2, FALSE)="Cortar",1,0)),0, IF(VLOOKUP(Trees[[#This Row],[Arbol]],Equipos!C:F, 2, FALSE)="Cortar",1,0))</f>
        <v>0</v>
      </c>
      <c r="AI1403" s="167">
        <f t="array" aca="1" ref="AI1403" ca="1">SUM(1*(NumCoupes=B1403))</f>
        <v>2</v>
      </c>
    </row>
    <row r="1404" spans="1:35">
      <c r="A1404" s="451"/>
      <c r="B1404" s="464"/>
      <c r="C1404" s="465"/>
      <c r="D1404" s="466"/>
      <c r="E1404" s="467"/>
      <c r="F1404" s="468"/>
      <c r="G1404" s="454"/>
      <c r="H1404" s="464"/>
      <c r="I1404" s="465"/>
      <c r="J1404" s="469"/>
      <c r="K1404" s="469"/>
      <c r="L1404" s="464"/>
      <c r="M1404" s="464"/>
      <c r="N1404" s="464"/>
      <c r="O1404" s="465"/>
      <c r="P1404" s="470"/>
      <c r="Q1404" s="154"/>
      <c r="R1404" s="154"/>
      <c r="S1404" s="154"/>
      <c r="T1404" s="158"/>
      <c r="U1404" s="159"/>
      <c r="V1404" s="161"/>
      <c r="W1404" s="161"/>
      <c r="X1404" s="161"/>
      <c r="Y1404" s="161"/>
      <c r="Z1404" s="162">
        <f t="shared" si="66"/>
        <v>0</v>
      </c>
      <c r="AA1404" s="163">
        <f t="shared" si="67"/>
        <v>0</v>
      </c>
      <c r="AB1404" s="431">
        <f>(3.14/4)*(Trees[[#This Row],[Diam]]/100)^2</f>
        <v>0</v>
      </c>
      <c r="AC1404" s="164">
        <f>Trees[[#This Row],[Volumen]]</f>
        <v>0</v>
      </c>
      <c r="AD1404" s="165" t="str">
        <f t="shared" si="68"/>
        <v>D</v>
      </c>
      <c r="AE1404" s="166">
        <f>Industrias!S1407</f>
        <v>0</v>
      </c>
      <c r="AF1404" s="167" cm="1">
        <f t="array" ref="AF1404">NoteEcolo(U1404)</f>
        <v>0</v>
      </c>
      <c r="AG1404" s="167">
        <f>PI()*(Trees[[#This Row],[Diam]]/2)^2</f>
        <v>0</v>
      </c>
      <c r="AH1404" s="167">
        <f>IF(ISNA(IF(VLOOKUP(Trees[[#This Row],[Arbol]],Equipos!C:F, 2, FALSE)="Cortar",1,0)),0, IF(VLOOKUP(Trees[[#This Row],[Arbol]],Equipos!C:F, 2, FALSE)="Cortar",1,0))</f>
        <v>0</v>
      </c>
      <c r="AI1404" s="167">
        <f t="array" aca="1" ref="AI1404" ca="1">SUM(1*(NumCoupes=B1404))</f>
        <v>2</v>
      </c>
    </row>
    <row r="1405" spans="1:35">
      <c r="A1405" s="451"/>
      <c r="B1405" s="464"/>
      <c r="C1405" s="465"/>
      <c r="D1405" s="466"/>
      <c r="E1405" s="467"/>
      <c r="F1405" s="468"/>
      <c r="G1405" s="454"/>
      <c r="H1405" s="464"/>
      <c r="I1405" s="465"/>
      <c r="J1405" s="469"/>
      <c r="K1405" s="469"/>
      <c r="L1405" s="464"/>
      <c r="M1405" s="464"/>
      <c r="N1405" s="464"/>
      <c r="O1405" s="465"/>
      <c r="P1405" s="470"/>
      <c r="Q1405" s="154"/>
      <c r="R1405" s="154"/>
      <c r="S1405" s="154"/>
      <c r="T1405" s="158"/>
      <c r="U1405" s="159"/>
      <c r="V1405" s="161"/>
      <c r="W1405" s="161"/>
      <c r="X1405" s="161"/>
      <c r="Y1405" s="161"/>
      <c r="Z1405" s="162">
        <f t="shared" si="66"/>
        <v>0</v>
      </c>
      <c r="AA1405" s="163">
        <f t="shared" si="67"/>
        <v>0</v>
      </c>
      <c r="AB1405" s="431">
        <f>(3.14/4)*(Trees[[#This Row],[Diam]]/100)^2</f>
        <v>0</v>
      </c>
      <c r="AC1405" s="164">
        <f>Trees[[#This Row],[Volumen]]</f>
        <v>0</v>
      </c>
      <c r="AD1405" s="165" t="str">
        <f t="shared" si="68"/>
        <v>D</v>
      </c>
      <c r="AE1405" s="166">
        <f>Industrias!S1408</f>
        <v>0</v>
      </c>
      <c r="AF1405" s="167" cm="1">
        <f t="array" ref="AF1405">NoteEcolo(U1405)</f>
        <v>0</v>
      </c>
      <c r="AG1405" s="167">
        <f>PI()*(Trees[[#This Row],[Diam]]/2)^2</f>
        <v>0</v>
      </c>
      <c r="AH1405" s="167">
        <f>IF(ISNA(IF(VLOOKUP(Trees[[#This Row],[Arbol]],Equipos!C:F, 2, FALSE)="Cortar",1,0)),0, IF(VLOOKUP(Trees[[#This Row],[Arbol]],Equipos!C:F, 2, FALSE)="Cortar",1,0))</f>
        <v>0</v>
      </c>
      <c r="AI1405" s="167">
        <f t="array" aca="1" ref="AI1405" ca="1">SUM(1*(NumCoupes=B1405))</f>
        <v>2</v>
      </c>
    </row>
    <row r="1406" spans="1:35">
      <c r="A1406" s="451"/>
      <c r="B1406" s="464"/>
      <c r="C1406" s="465"/>
      <c r="D1406" s="466"/>
      <c r="E1406" s="467"/>
      <c r="F1406" s="468"/>
      <c r="G1406" s="454"/>
      <c r="H1406" s="464"/>
      <c r="I1406" s="465"/>
      <c r="J1406" s="469"/>
      <c r="K1406" s="469"/>
      <c r="L1406" s="464"/>
      <c r="M1406" s="464"/>
      <c r="N1406" s="464"/>
      <c r="O1406" s="465"/>
      <c r="P1406" s="470"/>
      <c r="Q1406" s="154"/>
      <c r="R1406" s="154"/>
      <c r="S1406" s="154"/>
      <c r="T1406" s="158"/>
      <c r="U1406" s="159"/>
      <c r="V1406" s="161"/>
      <c r="W1406" s="161"/>
      <c r="X1406" s="161"/>
      <c r="Y1406" s="161"/>
      <c r="Z1406" s="162">
        <f t="shared" si="66"/>
        <v>0</v>
      </c>
      <c r="AA1406" s="163">
        <f t="shared" si="67"/>
        <v>0</v>
      </c>
      <c r="AB1406" s="431">
        <f>(3.14/4)*(Trees[[#This Row],[Diam]]/100)^2</f>
        <v>0</v>
      </c>
      <c r="AC1406" s="164">
        <f>Trees[[#This Row],[Volumen]]</f>
        <v>0</v>
      </c>
      <c r="AD1406" s="165" t="str">
        <f t="shared" si="68"/>
        <v>D</v>
      </c>
      <c r="AE1406" s="166">
        <f>Industrias!S1409</f>
        <v>0</v>
      </c>
      <c r="AF1406" s="167" cm="1">
        <f t="array" ref="AF1406">NoteEcolo(U1406)</f>
        <v>0</v>
      </c>
      <c r="AG1406" s="167">
        <f>PI()*(Trees[[#This Row],[Diam]]/2)^2</f>
        <v>0</v>
      </c>
      <c r="AH1406" s="167">
        <f>IF(ISNA(IF(VLOOKUP(Trees[[#This Row],[Arbol]],Equipos!C:F, 2, FALSE)="Cortar",1,0)),0, IF(VLOOKUP(Trees[[#This Row],[Arbol]],Equipos!C:F, 2, FALSE)="Cortar",1,0))</f>
        <v>0</v>
      </c>
      <c r="AI1406" s="167">
        <f t="array" aca="1" ref="AI1406" ca="1">SUM(1*(NumCoupes=B1406))</f>
        <v>2</v>
      </c>
    </row>
    <row r="1407" spans="1:35">
      <c r="A1407" s="451"/>
      <c r="B1407" s="464"/>
      <c r="C1407" s="465"/>
      <c r="D1407" s="466"/>
      <c r="E1407" s="467"/>
      <c r="F1407" s="468"/>
      <c r="G1407" s="454"/>
      <c r="H1407" s="464"/>
      <c r="I1407" s="465"/>
      <c r="J1407" s="469"/>
      <c r="K1407" s="469"/>
      <c r="L1407" s="464"/>
      <c r="M1407" s="464"/>
      <c r="N1407" s="464"/>
      <c r="O1407" s="465"/>
      <c r="P1407" s="470"/>
      <c r="Q1407" s="154"/>
      <c r="R1407" s="154"/>
      <c r="S1407" s="154"/>
      <c r="T1407" s="158"/>
      <c r="U1407" s="159"/>
      <c r="V1407" s="161"/>
      <c r="W1407" s="161"/>
      <c r="X1407" s="161"/>
      <c r="Y1407" s="161"/>
      <c r="Z1407" s="162">
        <f t="shared" si="66"/>
        <v>0</v>
      </c>
      <c r="AA1407" s="163">
        <f t="shared" si="67"/>
        <v>0</v>
      </c>
      <c r="AB1407" s="431">
        <f>(3.14/4)*(Trees[[#This Row],[Diam]]/100)^2</f>
        <v>0</v>
      </c>
      <c r="AC1407" s="164">
        <f>Trees[[#This Row],[Volumen]]</f>
        <v>0</v>
      </c>
      <c r="AD1407" s="165" t="str">
        <f t="shared" si="68"/>
        <v>D</v>
      </c>
      <c r="AE1407" s="166">
        <f>Industrias!S1410</f>
        <v>0</v>
      </c>
      <c r="AF1407" s="167" cm="1">
        <f t="array" ref="AF1407">NoteEcolo(U1407)</f>
        <v>0</v>
      </c>
      <c r="AG1407" s="167">
        <f>PI()*(Trees[[#This Row],[Diam]]/2)^2</f>
        <v>0</v>
      </c>
      <c r="AH1407" s="167">
        <f>IF(ISNA(IF(VLOOKUP(Trees[[#This Row],[Arbol]],Equipos!C:F, 2, FALSE)="Cortar",1,0)),0, IF(VLOOKUP(Trees[[#This Row],[Arbol]],Equipos!C:F, 2, FALSE)="Cortar",1,0))</f>
        <v>0</v>
      </c>
      <c r="AI1407" s="167">
        <f t="array" aca="1" ref="AI1407" ca="1">SUM(1*(NumCoupes=B1407))</f>
        <v>2</v>
      </c>
    </row>
    <row r="1408" spans="1:35">
      <c r="A1408" s="451"/>
      <c r="B1408" s="464"/>
      <c r="C1408" s="465"/>
      <c r="D1408" s="466"/>
      <c r="E1408" s="467"/>
      <c r="F1408" s="468"/>
      <c r="G1408" s="454"/>
      <c r="H1408" s="464"/>
      <c r="I1408" s="465"/>
      <c r="J1408" s="469"/>
      <c r="K1408" s="469"/>
      <c r="L1408" s="464"/>
      <c r="M1408" s="464"/>
      <c r="N1408" s="464"/>
      <c r="O1408" s="465"/>
      <c r="P1408" s="470"/>
      <c r="Q1408" s="154"/>
      <c r="R1408" s="154"/>
      <c r="S1408" s="154"/>
      <c r="T1408" s="158"/>
      <c r="U1408" s="159"/>
      <c r="V1408" s="161"/>
      <c r="W1408" s="161"/>
      <c r="X1408" s="161"/>
      <c r="Y1408" s="161"/>
      <c r="Z1408" s="162">
        <f t="shared" si="66"/>
        <v>0</v>
      </c>
      <c r="AA1408" s="163">
        <f t="shared" si="67"/>
        <v>0</v>
      </c>
      <c r="AB1408" s="431">
        <f>(3.14/4)*(Trees[[#This Row],[Diam]]/100)^2</f>
        <v>0</v>
      </c>
      <c r="AC1408" s="164">
        <f>Trees[[#This Row],[Volumen]]</f>
        <v>0</v>
      </c>
      <c r="AD1408" s="165" t="str">
        <f t="shared" si="68"/>
        <v>D</v>
      </c>
      <c r="AE1408" s="166">
        <f>Industrias!S1411</f>
        <v>0</v>
      </c>
      <c r="AF1408" s="167" cm="1">
        <f t="array" ref="AF1408">NoteEcolo(U1408)</f>
        <v>0</v>
      </c>
      <c r="AG1408" s="167">
        <f>PI()*(Trees[[#This Row],[Diam]]/2)^2</f>
        <v>0</v>
      </c>
      <c r="AH1408" s="167">
        <f>IF(ISNA(IF(VLOOKUP(Trees[[#This Row],[Arbol]],Equipos!C:F, 2, FALSE)="Cortar",1,0)),0, IF(VLOOKUP(Trees[[#This Row],[Arbol]],Equipos!C:F, 2, FALSE)="Cortar",1,0))</f>
        <v>0</v>
      </c>
      <c r="AI1408" s="167">
        <f t="array" aca="1" ref="AI1408" ca="1">SUM(1*(NumCoupes=B1408))</f>
        <v>2</v>
      </c>
    </row>
    <row r="1409" spans="1:35">
      <c r="A1409" s="451"/>
      <c r="B1409" s="464"/>
      <c r="C1409" s="465"/>
      <c r="D1409" s="466"/>
      <c r="E1409" s="467"/>
      <c r="F1409" s="468"/>
      <c r="G1409" s="454"/>
      <c r="H1409" s="464"/>
      <c r="I1409" s="465"/>
      <c r="J1409" s="469"/>
      <c r="K1409" s="469"/>
      <c r="L1409" s="464"/>
      <c r="M1409" s="464"/>
      <c r="N1409" s="464"/>
      <c r="O1409" s="465"/>
      <c r="P1409" s="470"/>
      <c r="Q1409" s="154"/>
      <c r="R1409" s="154"/>
      <c r="S1409" s="154"/>
      <c r="T1409" s="158"/>
      <c r="U1409" s="159"/>
      <c r="V1409" s="161"/>
      <c r="W1409" s="161"/>
      <c r="X1409" s="161"/>
      <c r="Y1409" s="161"/>
      <c r="Z1409" s="162">
        <f t="shared" si="66"/>
        <v>0</v>
      </c>
      <c r="AA1409" s="163">
        <f t="shared" si="67"/>
        <v>0</v>
      </c>
      <c r="AB1409" s="431">
        <f>(3.14/4)*(Trees[[#This Row],[Diam]]/100)^2</f>
        <v>0</v>
      </c>
      <c r="AC1409" s="164">
        <f>Trees[[#This Row],[Volumen]]</f>
        <v>0</v>
      </c>
      <c r="AD1409" s="165" t="str">
        <f t="shared" si="68"/>
        <v>D</v>
      </c>
      <c r="AE1409" s="166">
        <f>Industrias!S1412</f>
        <v>0</v>
      </c>
      <c r="AF1409" s="167" cm="1">
        <f t="array" ref="AF1409">NoteEcolo(U1409)</f>
        <v>0</v>
      </c>
      <c r="AG1409" s="167">
        <f>PI()*(Trees[[#This Row],[Diam]]/2)^2</f>
        <v>0</v>
      </c>
      <c r="AH1409" s="167">
        <f>IF(ISNA(IF(VLOOKUP(Trees[[#This Row],[Arbol]],Equipos!C:F, 2, FALSE)="Cortar",1,0)),0, IF(VLOOKUP(Trees[[#This Row],[Arbol]],Equipos!C:F, 2, FALSE)="Cortar",1,0))</f>
        <v>0</v>
      </c>
      <c r="AI1409" s="167">
        <f t="array" aca="1" ref="AI1409" ca="1">SUM(1*(NumCoupes=B1409))</f>
        <v>2</v>
      </c>
    </row>
    <row r="1410" spans="1:35">
      <c r="A1410" s="451"/>
      <c r="B1410" s="464"/>
      <c r="C1410" s="465"/>
      <c r="D1410" s="466"/>
      <c r="E1410" s="467"/>
      <c r="F1410" s="468"/>
      <c r="G1410" s="454"/>
      <c r="H1410" s="464"/>
      <c r="I1410" s="465"/>
      <c r="J1410" s="469"/>
      <c r="K1410" s="469"/>
      <c r="L1410" s="464"/>
      <c r="M1410" s="464"/>
      <c r="N1410" s="464"/>
      <c r="O1410" s="465"/>
      <c r="P1410" s="470"/>
      <c r="Q1410" s="154"/>
      <c r="R1410" s="154"/>
      <c r="S1410" s="154"/>
      <c r="T1410" s="158"/>
      <c r="U1410" s="159"/>
      <c r="V1410" s="161"/>
      <c r="W1410" s="161"/>
      <c r="X1410" s="161"/>
      <c r="Y1410" s="161"/>
      <c r="Z1410" s="162">
        <f t="shared" si="66"/>
        <v>0</v>
      </c>
      <c r="AA1410" s="163">
        <f t="shared" si="67"/>
        <v>0</v>
      </c>
      <c r="AB1410" s="431">
        <f>(3.14/4)*(Trees[[#This Row],[Diam]]/100)^2</f>
        <v>0</v>
      </c>
      <c r="AC1410" s="164">
        <f>Trees[[#This Row],[Volumen]]</f>
        <v>0</v>
      </c>
      <c r="AD1410" s="165" t="str">
        <f t="shared" si="68"/>
        <v>D</v>
      </c>
      <c r="AE1410" s="166">
        <f>Industrias!S1413</f>
        <v>0</v>
      </c>
      <c r="AF1410" s="167" cm="1">
        <f t="array" ref="AF1410">NoteEcolo(U1410)</f>
        <v>0</v>
      </c>
      <c r="AG1410" s="167">
        <f>PI()*(Trees[[#This Row],[Diam]]/2)^2</f>
        <v>0</v>
      </c>
      <c r="AH1410" s="167">
        <f>IF(ISNA(IF(VLOOKUP(Trees[[#This Row],[Arbol]],Equipos!C:F, 2, FALSE)="Cortar",1,0)),0, IF(VLOOKUP(Trees[[#This Row],[Arbol]],Equipos!C:F, 2, FALSE)="Cortar",1,0))</f>
        <v>0</v>
      </c>
      <c r="AI1410" s="167">
        <f t="array" aca="1" ref="AI1410" ca="1">SUM(1*(NumCoupes=B1410))</f>
        <v>2</v>
      </c>
    </row>
    <row r="1411" spans="1:35">
      <c r="A1411" s="451"/>
      <c r="B1411" s="464"/>
      <c r="C1411" s="465"/>
      <c r="D1411" s="466"/>
      <c r="E1411" s="467"/>
      <c r="F1411" s="468"/>
      <c r="G1411" s="454"/>
      <c r="H1411" s="464"/>
      <c r="I1411" s="465"/>
      <c r="J1411" s="469"/>
      <c r="K1411" s="469"/>
      <c r="L1411" s="464"/>
      <c r="M1411" s="464"/>
      <c r="N1411" s="464"/>
      <c r="O1411" s="465"/>
      <c r="P1411" s="470"/>
      <c r="Q1411" s="154"/>
      <c r="R1411" s="154"/>
      <c r="S1411" s="154"/>
      <c r="T1411" s="158"/>
      <c r="U1411" s="159"/>
      <c r="V1411" s="161"/>
      <c r="W1411" s="161"/>
      <c r="X1411" s="161"/>
      <c r="Y1411" s="161"/>
      <c r="Z1411" s="162">
        <f t="shared" si="66"/>
        <v>0</v>
      </c>
      <c r="AA1411" s="163">
        <f t="shared" si="67"/>
        <v>0</v>
      </c>
      <c r="AB1411" s="431">
        <f>(3.14/4)*(Trees[[#This Row],[Diam]]/100)^2</f>
        <v>0</v>
      </c>
      <c r="AC1411" s="164">
        <f>Trees[[#This Row],[Volumen]]</f>
        <v>0</v>
      </c>
      <c r="AD1411" s="165" t="str">
        <f t="shared" si="68"/>
        <v>D</v>
      </c>
      <c r="AE1411" s="166">
        <f>Industrias!S1414</f>
        <v>0</v>
      </c>
      <c r="AF1411" s="167" cm="1">
        <f t="array" ref="AF1411">NoteEcolo(U1411)</f>
        <v>0</v>
      </c>
      <c r="AG1411" s="167">
        <f>PI()*(Trees[[#This Row],[Diam]]/2)^2</f>
        <v>0</v>
      </c>
      <c r="AH1411" s="167">
        <f>IF(ISNA(IF(VLOOKUP(Trees[[#This Row],[Arbol]],Equipos!C:F, 2, FALSE)="Cortar",1,0)),0, IF(VLOOKUP(Trees[[#This Row],[Arbol]],Equipos!C:F, 2, FALSE)="Cortar",1,0))</f>
        <v>0</v>
      </c>
      <c r="AI1411" s="167">
        <f t="array" aca="1" ref="AI1411" ca="1">SUM(1*(NumCoupes=B1411))</f>
        <v>2</v>
      </c>
    </row>
    <row r="1412" spans="1:35">
      <c r="A1412" s="451"/>
      <c r="B1412" s="464"/>
      <c r="C1412" s="465"/>
      <c r="D1412" s="466"/>
      <c r="E1412" s="467"/>
      <c r="F1412" s="468"/>
      <c r="G1412" s="454"/>
      <c r="H1412" s="464"/>
      <c r="I1412" s="465"/>
      <c r="J1412" s="469"/>
      <c r="K1412" s="469"/>
      <c r="L1412" s="464"/>
      <c r="M1412" s="464"/>
      <c r="N1412" s="464"/>
      <c r="O1412" s="465"/>
      <c r="P1412" s="470"/>
      <c r="Q1412" s="154"/>
      <c r="R1412" s="154"/>
      <c r="S1412" s="154"/>
      <c r="T1412" s="158"/>
      <c r="U1412" s="159"/>
      <c r="V1412" s="161"/>
      <c r="W1412" s="161"/>
      <c r="X1412" s="161"/>
      <c r="Y1412" s="161"/>
      <c r="Z1412" s="162">
        <f t="shared" si="66"/>
        <v>0</v>
      </c>
      <c r="AA1412" s="163">
        <f t="shared" si="67"/>
        <v>0</v>
      </c>
      <c r="AB1412" s="431">
        <f>(3.14/4)*(Trees[[#This Row],[Diam]]/100)^2</f>
        <v>0</v>
      </c>
      <c r="AC1412" s="164">
        <f>Trees[[#This Row],[Volumen]]</f>
        <v>0</v>
      </c>
      <c r="AD1412" s="165" t="str">
        <f t="shared" si="68"/>
        <v>D</v>
      </c>
      <c r="AE1412" s="166">
        <f>Industrias!S1415</f>
        <v>0</v>
      </c>
      <c r="AF1412" s="167" cm="1">
        <f t="array" ref="AF1412">NoteEcolo(U1412)</f>
        <v>0</v>
      </c>
      <c r="AG1412" s="167">
        <f>PI()*(Trees[[#This Row],[Diam]]/2)^2</f>
        <v>0</v>
      </c>
      <c r="AH1412" s="167">
        <f>IF(ISNA(IF(VLOOKUP(Trees[[#This Row],[Arbol]],Equipos!C:F, 2, FALSE)="Cortar",1,0)),0, IF(VLOOKUP(Trees[[#This Row],[Arbol]],Equipos!C:F, 2, FALSE)="Cortar",1,0))</f>
        <v>0</v>
      </c>
      <c r="AI1412" s="167">
        <f t="array" aca="1" ref="AI1412" ca="1">SUM(1*(NumCoupes=B1412))</f>
        <v>2</v>
      </c>
    </row>
    <row r="1413" spans="1:35">
      <c r="A1413" s="451"/>
      <c r="B1413" s="464"/>
      <c r="C1413" s="465"/>
      <c r="D1413" s="466"/>
      <c r="E1413" s="467"/>
      <c r="F1413" s="468"/>
      <c r="G1413" s="454"/>
      <c r="H1413" s="464"/>
      <c r="I1413" s="465"/>
      <c r="J1413" s="469"/>
      <c r="K1413" s="469"/>
      <c r="L1413" s="464"/>
      <c r="M1413" s="464"/>
      <c r="N1413" s="464"/>
      <c r="O1413" s="465"/>
      <c r="P1413" s="470"/>
      <c r="Q1413" s="154"/>
      <c r="R1413" s="154"/>
      <c r="S1413" s="154"/>
      <c r="T1413" s="158"/>
      <c r="U1413" s="159"/>
      <c r="V1413" s="161"/>
      <c r="W1413" s="161"/>
      <c r="X1413" s="161"/>
      <c r="Y1413" s="161"/>
      <c r="Z1413" s="162">
        <f t="shared" si="66"/>
        <v>0</v>
      </c>
      <c r="AA1413" s="163">
        <f t="shared" si="67"/>
        <v>0</v>
      </c>
      <c r="AB1413" s="431">
        <f>(3.14/4)*(Trees[[#This Row],[Diam]]/100)^2</f>
        <v>0</v>
      </c>
      <c r="AC1413" s="164">
        <f>Trees[[#This Row],[Volumen]]</f>
        <v>0</v>
      </c>
      <c r="AD1413" s="165" t="str">
        <f t="shared" si="68"/>
        <v>D</v>
      </c>
      <c r="AE1413" s="166">
        <f>Industrias!S1416</f>
        <v>0</v>
      </c>
      <c r="AF1413" s="167" cm="1">
        <f t="array" ref="AF1413">NoteEcolo(U1413)</f>
        <v>0</v>
      </c>
      <c r="AG1413" s="167">
        <f>PI()*(Trees[[#This Row],[Diam]]/2)^2</f>
        <v>0</v>
      </c>
      <c r="AH1413" s="167">
        <f>IF(ISNA(IF(VLOOKUP(Trees[[#This Row],[Arbol]],Equipos!C:F, 2, FALSE)="Cortar",1,0)),0, IF(VLOOKUP(Trees[[#This Row],[Arbol]],Equipos!C:F, 2, FALSE)="Cortar",1,0))</f>
        <v>0</v>
      </c>
      <c r="AI1413" s="167">
        <f t="array" aca="1" ref="AI1413" ca="1">SUM(1*(NumCoupes=B1413))</f>
        <v>2</v>
      </c>
    </row>
    <row r="1414" spans="1:35">
      <c r="A1414" s="451"/>
      <c r="B1414" s="464"/>
      <c r="C1414" s="465"/>
      <c r="D1414" s="466"/>
      <c r="E1414" s="467"/>
      <c r="F1414" s="468"/>
      <c r="G1414" s="454"/>
      <c r="H1414" s="464"/>
      <c r="I1414" s="465"/>
      <c r="J1414" s="469"/>
      <c r="K1414" s="469"/>
      <c r="L1414" s="464"/>
      <c r="M1414" s="464"/>
      <c r="N1414" s="464"/>
      <c r="O1414" s="465"/>
      <c r="P1414" s="470"/>
      <c r="Q1414" s="154"/>
      <c r="R1414" s="154"/>
      <c r="S1414" s="154"/>
      <c r="T1414" s="158"/>
      <c r="U1414" s="159"/>
      <c r="V1414" s="161"/>
      <c r="W1414" s="161"/>
      <c r="X1414" s="161"/>
      <c r="Y1414" s="161"/>
      <c r="Z1414" s="162">
        <f t="shared" si="66"/>
        <v>0</v>
      </c>
      <c r="AA1414" s="163">
        <f t="shared" si="67"/>
        <v>0</v>
      </c>
      <c r="AB1414" s="431">
        <f>(3.14/4)*(Trees[[#This Row],[Diam]]/100)^2</f>
        <v>0</v>
      </c>
      <c r="AC1414" s="164">
        <f>Trees[[#This Row],[Volumen]]</f>
        <v>0</v>
      </c>
      <c r="AD1414" s="165" t="str">
        <f t="shared" si="68"/>
        <v>D</v>
      </c>
      <c r="AE1414" s="166">
        <f>Industrias!S1417</f>
        <v>0</v>
      </c>
      <c r="AF1414" s="167" cm="1">
        <f t="array" ref="AF1414">NoteEcolo(U1414)</f>
        <v>0</v>
      </c>
      <c r="AG1414" s="167">
        <f>PI()*(Trees[[#This Row],[Diam]]/2)^2</f>
        <v>0</v>
      </c>
      <c r="AH1414" s="167">
        <f>IF(ISNA(IF(VLOOKUP(Trees[[#This Row],[Arbol]],Equipos!C:F, 2, FALSE)="Cortar",1,0)),0, IF(VLOOKUP(Trees[[#This Row],[Arbol]],Equipos!C:F, 2, FALSE)="Cortar",1,0))</f>
        <v>0</v>
      </c>
      <c r="AI1414" s="167">
        <f t="array" aca="1" ref="AI1414" ca="1">SUM(1*(NumCoupes=B1414))</f>
        <v>2</v>
      </c>
    </row>
    <row r="1415" spans="1:35">
      <c r="A1415" s="451"/>
      <c r="B1415" s="464"/>
      <c r="C1415" s="465"/>
      <c r="D1415" s="466"/>
      <c r="E1415" s="467"/>
      <c r="F1415" s="468"/>
      <c r="G1415" s="454"/>
      <c r="H1415" s="464"/>
      <c r="I1415" s="465"/>
      <c r="J1415" s="469"/>
      <c r="K1415" s="469"/>
      <c r="L1415" s="464"/>
      <c r="M1415" s="464"/>
      <c r="N1415" s="464"/>
      <c r="O1415" s="465"/>
      <c r="P1415" s="470"/>
      <c r="Q1415" s="154"/>
      <c r="R1415" s="154"/>
      <c r="S1415" s="154"/>
      <c r="T1415" s="158"/>
      <c r="U1415" s="159"/>
      <c r="V1415" s="161"/>
      <c r="W1415" s="161"/>
      <c r="X1415" s="161"/>
      <c r="Y1415" s="161"/>
      <c r="Z1415" s="162">
        <f t="shared" si="66"/>
        <v>0</v>
      </c>
      <c r="AA1415" s="163">
        <f t="shared" si="67"/>
        <v>0</v>
      </c>
      <c r="AB1415" s="431">
        <f>(3.14/4)*(Trees[[#This Row],[Diam]]/100)^2</f>
        <v>0</v>
      </c>
      <c r="AC1415" s="164">
        <f>Trees[[#This Row],[Volumen]]</f>
        <v>0</v>
      </c>
      <c r="AD1415" s="165" t="str">
        <f t="shared" si="68"/>
        <v>D</v>
      </c>
      <c r="AE1415" s="166">
        <f>Industrias!S1418</f>
        <v>0</v>
      </c>
      <c r="AF1415" s="167" cm="1">
        <f t="array" ref="AF1415">NoteEcolo(U1415)</f>
        <v>0</v>
      </c>
      <c r="AG1415" s="167">
        <f>PI()*(Trees[[#This Row],[Diam]]/2)^2</f>
        <v>0</v>
      </c>
      <c r="AH1415" s="167">
        <f>IF(ISNA(IF(VLOOKUP(Trees[[#This Row],[Arbol]],Equipos!C:F, 2, FALSE)="Cortar",1,0)),0, IF(VLOOKUP(Trees[[#This Row],[Arbol]],Equipos!C:F, 2, FALSE)="Cortar",1,0))</f>
        <v>0</v>
      </c>
      <c r="AI1415" s="167">
        <f t="array" aca="1" ref="AI1415" ca="1">SUM(1*(NumCoupes=B1415))</f>
        <v>2</v>
      </c>
    </row>
    <row r="1416" spans="1:35">
      <c r="A1416" s="451"/>
      <c r="B1416" s="464"/>
      <c r="C1416" s="465"/>
      <c r="D1416" s="466"/>
      <c r="E1416" s="467"/>
      <c r="F1416" s="468"/>
      <c r="G1416" s="454"/>
      <c r="H1416" s="464"/>
      <c r="I1416" s="465"/>
      <c r="J1416" s="469"/>
      <c r="K1416" s="469"/>
      <c r="L1416" s="464"/>
      <c r="M1416" s="464"/>
      <c r="N1416" s="464"/>
      <c r="O1416" s="465"/>
      <c r="P1416" s="470"/>
      <c r="Q1416" s="154"/>
      <c r="R1416" s="154"/>
      <c r="S1416" s="154"/>
      <c r="T1416" s="158"/>
      <c r="U1416" s="159"/>
      <c r="V1416" s="161"/>
      <c r="W1416" s="161"/>
      <c r="X1416" s="161"/>
      <c r="Y1416" s="161"/>
      <c r="Z1416" s="162">
        <f t="shared" si="66"/>
        <v>0</v>
      </c>
      <c r="AA1416" s="163">
        <f t="shared" si="67"/>
        <v>0</v>
      </c>
      <c r="AB1416" s="431">
        <f>(3.14/4)*(Trees[[#This Row],[Diam]]/100)^2</f>
        <v>0</v>
      </c>
      <c r="AC1416" s="164">
        <f>Trees[[#This Row],[Volumen]]</f>
        <v>0</v>
      </c>
      <c r="AD1416" s="165" t="str">
        <f t="shared" si="68"/>
        <v>D</v>
      </c>
      <c r="AE1416" s="166">
        <f>Industrias!S1419</f>
        <v>0</v>
      </c>
      <c r="AF1416" s="167" cm="1">
        <f t="array" ref="AF1416">NoteEcolo(U1416)</f>
        <v>0</v>
      </c>
      <c r="AG1416" s="167">
        <f>PI()*(Trees[[#This Row],[Diam]]/2)^2</f>
        <v>0</v>
      </c>
      <c r="AH1416" s="167">
        <f>IF(ISNA(IF(VLOOKUP(Trees[[#This Row],[Arbol]],Equipos!C:F, 2, FALSE)="Cortar",1,0)),0, IF(VLOOKUP(Trees[[#This Row],[Arbol]],Equipos!C:F, 2, FALSE)="Cortar",1,0))</f>
        <v>0</v>
      </c>
      <c r="AI1416" s="167">
        <f t="array" aca="1" ref="AI1416" ca="1">SUM(1*(NumCoupes=B1416))</f>
        <v>2</v>
      </c>
    </row>
    <row r="1417" spans="1:35">
      <c r="A1417" s="451"/>
      <c r="B1417" s="464"/>
      <c r="C1417" s="465"/>
      <c r="D1417" s="466"/>
      <c r="E1417" s="467"/>
      <c r="F1417" s="468"/>
      <c r="G1417" s="454"/>
      <c r="H1417" s="464"/>
      <c r="I1417" s="465"/>
      <c r="J1417" s="469"/>
      <c r="K1417" s="469"/>
      <c r="L1417" s="464"/>
      <c r="M1417" s="464"/>
      <c r="N1417" s="464"/>
      <c r="O1417" s="465"/>
      <c r="P1417" s="470"/>
      <c r="Q1417" s="154"/>
      <c r="R1417" s="154"/>
      <c r="S1417" s="154"/>
      <c r="T1417" s="158"/>
      <c r="U1417" s="159"/>
      <c r="V1417" s="161"/>
      <c r="W1417" s="161"/>
      <c r="X1417" s="161"/>
      <c r="Y1417" s="161"/>
      <c r="Z1417" s="162">
        <f t="shared" si="66"/>
        <v>0</v>
      </c>
      <c r="AA1417" s="163">
        <f t="shared" si="67"/>
        <v>0</v>
      </c>
      <c r="AB1417" s="431">
        <f>(3.14/4)*(Trees[[#This Row],[Diam]]/100)^2</f>
        <v>0</v>
      </c>
      <c r="AC1417" s="164">
        <f>Trees[[#This Row],[Volumen]]</f>
        <v>0</v>
      </c>
      <c r="AD1417" s="165" t="str">
        <f t="shared" si="68"/>
        <v>D</v>
      </c>
      <c r="AE1417" s="166">
        <f>Industrias!S1420</f>
        <v>0</v>
      </c>
      <c r="AF1417" s="167" cm="1">
        <f t="array" ref="AF1417">NoteEcolo(U1417)</f>
        <v>0</v>
      </c>
      <c r="AG1417" s="167">
        <f>PI()*(Trees[[#This Row],[Diam]]/2)^2</f>
        <v>0</v>
      </c>
      <c r="AH1417" s="167">
        <f>IF(ISNA(IF(VLOOKUP(Trees[[#This Row],[Arbol]],Equipos!C:F, 2, FALSE)="Cortar",1,0)),0, IF(VLOOKUP(Trees[[#This Row],[Arbol]],Equipos!C:F, 2, FALSE)="Cortar",1,0))</f>
        <v>0</v>
      </c>
      <c r="AI1417" s="167">
        <f t="array" aca="1" ref="AI1417" ca="1">SUM(1*(NumCoupes=B1417))</f>
        <v>2</v>
      </c>
    </row>
    <row r="1418" spans="1:35">
      <c r="A1418" s="451"/>
      <c r="B1418" s="464"/>
      <c r="C1418" s="465"/>
      <c r="D1418" s="466"/>
      <c r="E1418" s="467"/>
      <c r="F1418" s="468"/>
      <c r="G1418" s="454"/>
      <c r="H1418" s="464"/>
      <c r="I1418" s="465"/>
      <c r="J1418" s="469"/>
      <c r="K1418" s="469"/>
      <c r="L1418" s="464"/>
      <c r="M1418" s="464"/>
      <c r="N1418" s="464"/>
      <c r="O1418" s="465"/>
      <c r="P1418" s="470"/>
      <c r="Q1418" s="154"/>
      <c r="R1418" s="154"/>
      <c r="S1418" s="154"/>
      <c r="T1418" s="158"/>
      <c r="U1418" s="159"/>
      <c r="V1418" s="161"/>
      <c r="W1418" s="161"/>
      <c r="X1418" s="161"/>
      <c r="Y1418" s="161"/>
      <c r="Z1418" s="162">
        <f t="shared" si="66"/>
        <v>0</v>
      </c>
      <c r="AA1418" s="163">
        <f t="shared" si="67"/>
        <v>0</v>
      </c>
      <c r="AB1418" s="431">
        <f>(3.14/4)*(Trees[[#This Row],[Diam]]/100)^2</f>
        <v>0</v>
      </c>
      <c r="AC1418" s="164">
        <f>Trees[[#This Row],[Volumen]]</f>
        <v>0</v>
      </c>
      <c r="AD1418" s="165" t="str">
        <f t="shared" si="68"/>
        <v>D</v>
      </c>
      <c r="AE1418" s="166">
        <f>Industrias!S1421</f>
        <v>0</v>
      </c>
      <c r="AF1418" s="167" cm="1">
        <f t="array" ref="AF1418">NoteEcolo(U1418)</f>
        <v>0</v>
      </c>
      <c r="AG1418" s="167">
        <f>PI()*(Trees[[#This Row],[Diam]]/2)^2</f>
        <v>0</v>
      </c>
      <c r="AH1418" s="167">
        <f>IF(ISNA(IF(VLOOKUP(Trees[[#This Row],[Arbol]],Equipos!C:F, 2, FALSE)="Cortar",1,0)),0, IF(VLOOKUP(Trees[[#This Row],[Arbol]],Equipos!C:F, 2, FALSE)="Cortar",1,0))</f>
        <v>0</v>
      </c>
      <c r="AI1418" s="167">
        <f t="array" aca="1" ref="AI1418" ca="1">SUM(1*(NumCoupes=B1418))</f>
        <v>2</v>
      </c>
    </row>
    <row r="1419" spans="1:35">
      <c r="A1419" s="451"/>
      <c r="B1419" s="464"/>
      <c r="C1419" s="465"/>
      <c r="D1419" s="466"/>
      <c r="E1419" s="467"/>
      <c r="F1419" s="468"/>
      <c r="G1419" s="454"/>
      <c r="H1419" s="464"/>
      <c r="I1419" s="465"/>
      <c r="J1419" s="469"/>
      <c r="K1419" s="469"/>
      <c r="L1419" s="464"/>
      <c r="M1419" s="464"/>
      <c r="N1419" s="464"/>
      <c r="O1419" s="465"/>
      <c r="P1419" s="470"/>
      <c r="Q1419" s="154"/>
      <c r="R1419" s="154"/>
      <c r="S1419" s="154"/>
      <c r="T1419" s="158"/>
      <c r="U1419" s="159"/>
      <c r="V1419" s="161"/>
      <c r="W1419" s="161"/>
      <c r="X1419" s="161"/>
      <c r="Y1419" s="161"/>
      <c r="Z1419" s="162">
        <f t="shared" si="66"/>
        <v>0</v>
      </c>
      <c r="AA1419" s="163">
        <f t="shared" si="67"/>
        <v>0</v>
      </c>
      <c r="AB1419" s="431">
        <f>(3.14/4)*(Trees[[#This Row],[Diam]]/100)^2</f>
        <v>0</v>
      </c>
      <c r="AC1419" s="164">
        <f>Trees[[#This Row],[Volumen]]</f>
        <v>0</v>
      </c>
      <c r="AD1419" s="165" t="str">
        <f t="shared" si="68"/>
        <v>D</v>
      </c>
      <c r="AE1419" s="166">
        <f>Industrias!S1422</f>
        <v>0</v>
      </c>
      <c r="AF1419" s="167" cm="1">
        <f t="array" ref="AF1419">NoteEcolo(U1419)</f>
        <v>0</v>
      </c>
      <c r="AG1419" s="167">
        <f>PI()*(Trees[[#This Row],[Diam]]/2)^2</f>
        <v>0</v>
      </c>
      <c r="AH1419" s="167">
        <f>IF(ISNA(IF(VLOOKUP(Trees[[#This Row],[Arbol]],Equipos!C:F, 2, FALSE)="Cortar",1,0)),0, IF(VLOOKUP(Trees[[#This Row],[Arbol]],Equipos!C:F, 2, FALSE)="Cortar",1,0))</f>
        <v>0</v>
      </c>
      <c r="AI1419" s="167">
        <f t="array" aca="1" ref="AI1419" ca="1">SUM(1*(NumCoupes=B1419))</f>
        <v>2</v>
      </c>
    </row>
    <row r="1420" spans="1:35">
      <c r="A1420" s="451"/>
      <c r="B1420" s="464"/>
      <c r="C1420" s="465"/>
      <c r="D1420" s="466"/>
      <c r="E1420" s="467"/>
      <c r="F1420" s="468"/>
      <c r="G1420" s="454"/>
      <c r="H1420" s="464"/>
      <c r="I1420" s="465"/>
      <c r="J1420" s="469"/>
      <c r="K1420" s="469"/>
      <c r="L1420" s="464"/>
      <c r="M1420" s="464"/>
      <c r="N1420" s="464"/>
      <c r="O1420" s="465"/>
      <c r="P1420" s="470"/>
      <c r="Q1420" s="154"/>
      <c r="R1420" s="154"/>
      <c r="S1420" s="154"/>
      <c r="T1420" s="158"/>
      <c r="U1420" s="159"/>
      <c r="V1420" s="161"/>
      <c r="W1420" s="161"/>
      <c r="X1420" s="161"/>
      <c r="Y1420" s="161"/>
      <c r="Z1420" s="162">
        <f t="shared" si="66"/>
        <v>0</v>
      </c>
      <c r="AA1420" s="163">
        <f t="shared" si="67"/>
        <v>0</v>
      </c>
      <c r="AB1420" s="431">
        <f>(3.14/4)*(Trees[[#This Row],[Diam]]/100)^2</f>
        <v>0</v>
      </c>
      <c r="AC1420" s="164">
        <f>Trees[[#This Row],[Volumen]]</f>
        <v>0</v>
      </c>
      <c r="AD1420" s="165" t="str">
        <f t="shared" si="68"/>
        <v>D</v>
      </c>
      <c r="AE1420" s="166">
        <f>Industrias!S1423</f>
        <v>0</v>
      </c>
      <c r="AF1420" s="167" cm="1">
        <f t="array" ref="AF1420">NoteEcolo(U1420)</f>
        <v>0</v>
      </c>
      <c r="AG1420" s="167">
        <f>PI()*(Trees[[#This Row],[Diam]]/2)^2</f>
        <v>0</v>
      </c>
      <c r="AH1420" s="167">
        <f>IF(ISNA(IF(VLOOKUP(Trees[[#This Row],[Arbol]],Equipos!C:F, 2, FALSE)="Cortar",1,0)),0, IF(VLOOKUP(Trees[[#This Row],[Arbol]],Equipos!C:F, 2, FALSE)="Cortar",1,0))</f>
        <v>0</v>
      </c>
      <c r="AI1420" s="167">
        <f t="array" aca="1" ref="AI1420" ca="1">SUM(1*(NumCoupes=B1420))</f>
        <v>2</v>
      </c>
    </row>
    <row r="1421" spans="1:35">
      <c r="A1421" s="451"/>
      <c r="B1421" s="464"/>
      <c r="C1421" s="465"/>
      <c r="D1421" s="466"/>
      <c r="E1421" s="467"/>
      <c r="F1421" s="468"/>
      <c r="G1421" s="454"/>
      <c r="H1421" s="464"/>
      <c r="I1421" s="465"/>
      <c r="J1421" s="469"/>
      <c r="K1421" s="469"/>
      <c r="L1421" s="464"/>
      <c r="M1421" s="464"/>
      <c r="N1421" s="464"/>
      <c r="O1421" s="465"/>
      <c r="P1421" s="470"/>
      <c r="Q1421" s="154"/>
      <c r="R1421" s="154"/>
      <c r="S1421" s="154"/>
      <c r="T1421" s="158"/>
      <c r="U1421" s="159"/>
      <c r="V1421" s="161"/>
      <c r="W1421" s="161"/>
      <c r="X1421" s="161"/>
      <c r="Y1421" s="161"/>
      <c r="Z1421" s="162">
        <f t="shared" si="66"/>
        <v>0</v>
      </c>
      <c r="AA1421" s="163">
        <f t="shared" si="67"/>
        <v>0</v>
      </c>
      <c r="AB1421" s="431">
        <f>(3.14/4)*(Trees[[#This Row],[Diam]]/100)^2</f>
        <v>0</v>
      </c>
      <c r="AC1421" s="164">
        <f>Trees[[#This Row],[Volumen]]</f>
        <v>0</v>
      </c>
      <c r="AD1421" s="165" t="str">
        <f t="shared" si="68"/>
        <v>D</v>
      </c>
      <c r="AE1421" s="166">
        <f>Industrias!S1424</f>
        <v>0</v>
      </c>
      <c r="AF1421" s="167" cm="1">
        <f t="array" ref="AF1421">NoteEcolo(U1421)</f>
        <v>0</v>
      </c>
      <c r="AG1421" s="167">
        <f>PI()*(Trees[[#This Row],[Diam]]/2)^2</f>
        <v>0</v>
      </c>
      <c r="AH1421" s="167">
        <f>IF(ISNA(IF(VLOOKUP(Trees[[#This Row],[Arbol]],Equipos!C:F, 2, FALSE)="Cortar",1,0)),0, IF(VLOOKUP(Trees[[#This Row],[Arbol]],Equipos!C:F, 2, FALSE)="Cortar",1,0))</f>
        <v>0</v>
      </c>
      <c r="AI1421" s="167">
        <f t="array" aca="1" ref="AI1421" ca="1">SUM(1*(NumCoupes=B1421))</f>
        <v>2</v>
      </c>
    </row>
    <row r="1422" spans="1:35">
      <c r="A1422" s="451"/>
      <c r="B1422" s="464"/>
      <c r="C1422" s="465"/>
      <c r="D1422" s="466"/>
      <c r="E1422" s="467"/>
      <c r="F1422" s="468"/>
      <c r="G1422" s="454"/>
      <c r="H1422" s="464"/>
      <c r="I1422" s="465"/>
      <c r="J1422" s="469"/>
      <c r="K1422" s="469"/>
      <c r="L1422" s="464"/>
      <c r="M1422" s="464"/>
      <c r="N1422" s="464"/>
      <c r="O1422" s="465"/>
      <c r="P1422" s="470"/>
      <c r="Q1422" s="154"/>
      <c r="R1422" s="154"/>
      <c r="S1422" s="154"/>
      <c r="T1422" s="158"/>
      <c r="U1422" s="159"/>
      <c r="V1422" s="161"/>
      <c r="W1422" s="161"/>
      <c r="X1422" s="161"/>
      <c r="Y1422" s="161"/>
      <c r="Z1422" s="162">
        <f t="shared" si="66"/>
        <v>0</v>
      </c>
      <c r="AA1422" s="163">
        <f t="shared" si="67"/>
        <v>0</v>
      </c>
      <c r="AB1422" s="431">
        <f>(3.14/4)*(Trees[[#This Row],[Diam]]/100)^2</f>
        <v>0</v>
      </c>
      <c r="AC1422" s="164">
        <f>Trees[[#This Row],[Volumen]]</f>
        <v>0</v>
      </c>
      <c r="AD1422" s="165" t="str">
        <f t="shared" si="68"/>
        <v>D</v>
      </c>
      <c r="AE1422" s="166">
        <f>Industrias!S1425</f>
        <v>0</v>
      </c>
      <c r="AF1422" s="167" cm="1">
        <f t="array" ref="AF1422">NoteEcolo(U1422)</f>
        <v>0</v>
      </c>
      <c r="AG1422" s="167">
        <f>PI()*(Trees[[#This Row],[Diam]]/2)^2</f>
        <v>0</v>
      </c>
      <c r="AH1422" s="167">
        <f>IF(ISNA(IF(VLOOKUP(Trees[[#This Row],[Arbol]],Equipos!C:F, 2, FALSE)="Cortar",1,0)),0, IF(VLOOKUP(Trees[[#This Row],[Arbol]],Equipos!C:F, 2, FALSE)="Cortar",1,0))</f>
        <v>0</v>
      </c>
      <c r="AI1422" s="167">
        <f t="array" aca="1" ref="AI1422" ca="1">SUM(1*(NumCoupes=B1422))</f>
        <v>2</v>
      </c>
    </row>
    <row r="1423" spans="1:35">
      <c r="A1423" s="451"/>
      <c r="B1423" s="464"/>
      <c r="C1423" s="465"/>
      <c r="D1423" s="466"/>
      <c r="E1423" s="467"/>
      <c r="F1423" s="468"/>
      <c r="G1423" s="454"/>
      <c r="H1423" s="464"/>
      <c r="I1423" s="465"/>
      <c r="J1423" s="469"/>
      <c r="K1423" s="469"/>
      <c r="L1423" s="464"/>
      <c r="M1423" s="464"/>
      <c r="N1423" s="464"/>
      <c r="O1423" s="465"/>
      <c r="P1423" s="470"/>
      <c r="Q1423" s="154"/>
      <c r="R1423" s="154"/>
      <c r="S1423" s="154"/>
      <c r="T1423" s="158"/>
      <c r="U1423" s="159"/>
      <c r="V1423" s="161"/>
      <c r="W1423" s="161"/>
      <c r="X1423" s="161"/>
      <c r="Y1423" s="161"/>
      <c r="Z1423" s="162">
        <f t="shared" si="66"/>
        <v>0</v>
      </c>
      <c r="AA1423" s="163">
        <f t="shared" si="67"/>
        <v>0</v>
      </c>
      <c r="AB1423" s="431">
        <f>(3.14/4)*(Trees[[#This Row],[Diam]]/100)^2</f>
        <v>0</v>
      </c>
      <c r="AC1423" s="164">
        <f>Trees[[#This Row],[Volumen]]</f>
        <v>0</v>
      </c>
      <c r="AD1423" s="165" t="str">
        <f t="shared" si="68"/>
        <v>D</v>
      </c>
      <c r="AE1423" s="166">
        <f>Industrias!S1426</f>
        <v>0</v>
      </c>
      <c r="AF1423" s="167" cm="1">
        <f t="array" ref="AF1423">NoteEcolo(U1423)</f>
        <v>0</v>
      </c>
      <c r="AG1423" s="167">
        <f>PI()*(Trees[[#This Row],[Diam]]/2)^2</f>
        <v>0</v>
      </c>
      <c r="AH1423" s="167">
        <f>IF(ISNA(IF(VLOOKUP(Trees[[#This Row],[Arbol]],Equipos!C:F, 2, FALSE)="Cortar",1,0)),0, IF(VLOOKUP(Trees[[#This Row],[Arbol]],Equipos!C:F, 2, FALSE)="Cortar",1,0))</f>
        <v>0</v>
      </c>
      <c r="AI1423" s="167">
        <f t="array" aca="1" ref="AI1423" ca="1">SUM(1*(NumCoupes=B1423))</f>
        <v>2</v>
      </c>
    </row>
    <row r="1424" spans="1:35">
      <c r="A1424" s="451"/>
      <c r="B1424" s="464"/>
      <c r="C1424" s="465"/>
      <c r="D1424" s="466"/>
      <c r="E1424" s="467"/>
      <c r="F1424" s="468"/>
      <c r="G1424" s="454"/>
      <c r="H1424" s="464"/>
      <c r="I1424" s="465"/>
      <c r="J1424" s="469"/>
      <c r="K1424" s="469"/>
      <c r="L1424" s="464"/>
      <c r="M1424" s="464"/>
      <c r="N1424" s="464"/>
      <c r="O1424" s="465"/>
      <c r="P1424" s="470"/>
      <c r="Q1424" s="154"/>
      <c r="R1424" s="154"/>
      <c r="S1424" s="154"/>
      <c r="T1424" s="158"/>
      <c r="U1424" s="159"/>
      <c r="V1424" s="161"/>
      <c r="W1424" s="161"/>
      <c r="X1424" s="161"/>
      <c r="Y1424" s="161"/>
      <c r="Z1424" s="162">
        <f t="shared" si="66"/>
        <v>0</v>
      </c>
      <c r="AA1424" s="163">
        <f t="shared" si="67"/>
        <v>0</v>
      </c>
      <c r="AB1424" s="431">
        <f>(3.14/4)*(Trees[[#This Row],[Diam]]/100)^2</f>
        <v>0</v>
      </c>
      <c r="AC1424" s="164">
        <f>Trees[[#This Row],[Volumen]]</f>
        <v>0</v>
      </c>
      <c r="AD1424" s="165" t="str">
        <f t="shared" si="68"/>
        <v>D</v>
      </c>
      <c r="AE1424" s="166">
        <f>Industrias!S1427</f>
        <v>0</v>
      </c>
      <c r="AF1424" s="167" cm="1">
        <f t="array" ref="AF1424">NoteEcolo(U1424)</f>
        <v>0</v>
      </c>
      <c r="AG1424" s="167">
        <f>PI()*(Trees[[#This Row],[Diam]]/2)^2</f>
        <v>0</v>
      </c>
      <c r="AH1424" s="167">
        <f>IF(ISNA(IF(VLOOKUP(Trees[[#This Row],[Arbol]],Equipos!C:F, 2, FALSE)="Cortar",1,0)),0, IF(VLOOKUP(Trees[[#This Row],[Arbol]],Equipos!C:F, 2, FALSE)="Cortar",1,0))</f>
        <v>0</v>
      </c>
      <c r="AI1424" s="167">
        <f t="array" aca="1" ref="AI1424" ca="1">SUM(1*(NumCoupes=B1424))</f>
        <v>2</v>
      </c>
    </row>
    <row r="1425" spans="1:35">
      <c r="A1425" s="451"/>
      <c r="B1425" s="464"/>
      <c r="C1425" s="465"/>
      <c r="D1425" s="466"/>
      <c r="E1425" s="467"/>
      <c r="F1425" s="468"/>
      <c r="G1425" s="454"/>
      <c r="H1425" s="464"/>
      <c r="I1425" s="465"/>
      <c r="J1425" s="469"/>
      <c r="K1425" s="469"/>
      <c r="L1425" s="464"/>
      <c r="M1425" s="464"/>
      <c r="N1425" s="464"/>
      <c r="O1425" s="465"/>
      <c r="P1425" s="470"/>
      <c r="Q1425" s="154"/>
      <c r="R1425" s="154"/>
      <c r="S1425" s="154"/>
      <c r="T1425" s="158"/>
      <c r="U1425" s="159"/>
      <c r="V1425" s="161"/>
      <c r="W1425" s="161"/>
      <c r="X1425" s="161"/>
      <c r="Y1425" s="161"/>
      <c r="Z1425" s="162">
        <f t="shared" si="66"/>
        <v>0</v>
      </c>
      <c r="AA1425" s="163">
        <f t="shared" si="67"/>
        <v>0</v>
      </c>
      <c r="AB1425" s="431">
        <f>(3.14/4)*(Trees[[#This Row],[Diam]]/100)^2</f>
        <v>0</v>
      </c>
      <c r="AC1425" s="164">
        <f>Trees[[#This Row],[Volumen]]</f>
        <v>0</v>
      </c>
      <c r="AD1425" s="165" t="str">
        <f t="shared" si="68"/>
        <v>D</v>
      </c>
      <c r="AE1425" s="166">
        <f>Industrias!S1428</f>
        <v>0</v>
      </c>
      <c r="AF1425" s="167" cm="1">
        <f t="array" ref="AF1425">NoteEcolo(U1425)</f>
        <v>0</v>
      </c>
      <c r="AG1425" s="167">
        <f>PI()*(Trees[[#This Row],[Diam]]/2)^2</f>
        <v>0</v>
      </c>
      <c r="AH1425" s="167">
        <f>IF(ISNA(IF(VLOOKUP(Trees[[#This Row],[Arbol]],Equipos!C:F, 2, FALSE)="Cortar",1,0)),0, IF(VLOOKUP(Trees[[#This Row],[Arbol]],Equipos!C:F, 2, FALSE)="Cortar",1,0))</f>
        <v>0</v>
      </c>
      <c r="AI1425" s="167">
        <f t="array" aca="1" ref="AI1425" ca="1">SUM(1*(NumCoupes=B1425))</f>
        <v>2</v>
      </c>
    </row>
    <row r="1426" spans="1:35">
      <c r="A1426" s="451"/>
      <c r="B1426" s="464"/>
      <c r="C1426" s="465"/>
      <c r="D1426" s="466"/>
      <c r="E1426" s="467"/>
      <c r="F1426" s="468"/>
      <c r="G1426" s="454"/>
      <c r="H1426" s="464"/>
      <c r="I1426" s="465"/>
      <c r="J1426" s="469"/>
      <c r="K1426" s="469"/>
      <c r="L1426" s="464"/>
      <c r="M1426" s="464"/>
      <c r="N1426" s="464"/>
      <c r="O1426" s="465"/>
      <c r="P1426" s="470"/>
      <c r="Q1426" s="154"/>
      <c r="R1426" s="154"/>
      <c r="S1426" s="154"/>
      <c r="T1426" s="158"/>
      <c r="U1426" s="159"/>
      <c r="V1426" s="161"/>
      <c r="W1426" s="161"/>
      <c r="X1426" s="161"/>
      <c r="Y1426" s="161"/>
      <c r="Z1426" s="162">
        <f t="shared" si="66"/>
        <v>0</v>
      </c>
      <c r="AA1426" s="163">
        <f t="shared" si="67"/>
        <v>0</v>
      </c>
      <c r="AB1426" s="431">
        <f>(3.14/4)*(Trees[[#This Row],[Diam]]/100)^2</f>
        <v>0</v>
      </c>
      <c r="AC1426" s="164">
        <f>Trees[[#This Row],[Volumen]]</f>
        <v>0</v>
      </c>
      <c r="AD1426" s="165" t="str">
        <f t="shared" si="68"/>
        <v>D</v>
      </c>
      <c r="AE1426" s="166">
        <f>Industrias!S1429</f>
        <v>0</v>
      </c>
      <c r="AF1426" s="167" cm="1">
        <f t="array" ref="AF1426">NoteEcolo(U1426)</f>
        <v>0</v>
      </c>
      <c r="AG1426" s="167">
        <f>PI()*(Trees[[#This Row],[Diam]]/2)^2</f>
        <v>0</v>
      </c>
      <c r="AH1426" s="167">
        <f>IF(ISNA(IF(VLOOKUP(Trees[[#This Row],[Arbol]],Equipos!C:F, 2, FALSE)="Cortar",1,0)),0, IF(VLOOKUP(Trees[[#This Row],[Arbol]],Equipos!C:F, 2, FALSE)="Cortar",1,0))</f>
        <v>0</v>
      </c>
      <c r="AI1426" s="167">
        <f t="array" aca="1" ref="AI1426" ca="1">SUM(1*(NumCoupes=B1426))</f>
        <v>2</v>
      </c>
    </row>
    <row r="1427" spans="1:35">
      <c r="A1427" s="451"/>
      <c r="B1427" s="464"/>
      <c r="C1427" s="465"/>
      <c r="D1427" s="466"/>
      <c r="E1427" s="467"/>
      <c r="F1427" s="468"/>
      <c r="G1427" s="454"/>
      <c r="H1427" s="464"/>
      <c r="I1427" s="465"/>
      <c r="J1427" s="469"/>
      <c r="K1427" s="469"/>
      <c r="L1427" s="464"/>
      <c r="M1427" s="464"/>
      <c r="N1427" s="464"/>
      <c r="O1427" s="465"/>
      <c r="P1427" s="470"/>
      <c r="Q1427" s="154"/>
      <c r="R1427" s="154"/>
      <c r="S1427" s="154"/>
      <c r="T1427" s="158"/>
      <c r="U1427" s="159"/>
      <c r="V1427" s="161"/>
      <c r="W1427" s="161"/>
      <c r="X1427" s="161"/>
      <c r="Y1427" s="161"/>
      <c r="Z1427" s="162">
        <f t="shared" si="66"/>
        <v>0</v>
      </c>
      <c r="AA1427" s="163">
        <f t="shared" si="67"/>
        <v>0</v>
      </c>
      <c r="AB1427" s="431">
        <f>(3.14/4)*(Trees[[#This Row],[Diam]]/100)^2</f>
        <v>0</v>
      </c>
      <c r="AC1427" s="164">
        <f>Trees[[#This Row],[Volumen]]</f>
        <v>0</v>
      </c>
      <c r="AD1427" s="165" t="str">
        <f t="shared" si="68"/>
        <v>D</v>
      </c>
      <c r="AE1427" s="166">
        <f>Industrias!S1430</f>
        <v>0</v>
      </c>
      <c r="AF1427" s="167" cm="1">
        <f t="array" ref="AF1427">NoteEcolo(U1427)</f>
        <v>0</v>
      </c>
      <c r="AG1427" s="167">
        <f>PI()*(Trees[[#This Row],[Diam]]/2)^2</f>
        <v>0</v>
      </c>
      <c r="AH1427" s="167">
        <f>IF(ISNA(IF(VLOOKUP(Trees[[#This Row],[Arbol]],Equipos!C:F, 2, FALSE)="Cortar",1,0)),0, IF(VLOOKUP(Trees[[#This Row],[Arbol]],Equipos!C:F, 2, FALSE)="Cortar",1,0))</f>
        <v>0</v>
      </c>
      <c r="AI1427" s="167">
        <f t="array" aca="1" ref="AI1427" ca="1">SUM(1*(NumCoupes=B1427))</f>
        <v>2</v>
      </c>
    </row>
    <row r="1428" spans="1:35">
      <c r="A1428" s="451"/>
      <c r="B1428" s="464"/>
      <c r="C1428" s="465"/>
      <c r="D1428" s="466"/>
      <c r="E1428" s="467"/>
      <c r="F1428" s="468"/>
      <c r="G1428" s="454"/>
      <c r="H1428" s="464"/>
      <c r="I1428" s="465"/>
      <c r="J1428" s="469"/>
      <c r="K1428" s="469"/>
      <c r="L1428" s="464"/>
      <c r="M1428" s="464"/>
      <c r="N1428" s="464"/>
      <c r="O1428" s="465"/>
      <c r="P1428" s="470"/>
      <c r="Q1428" s="154"/>
      <c r="R1428" s="154"/>
      <c r="S1428" s="154"/>
      <c r="T1428" s="158"/>
      <c r="U1428" s="159"/>
      <c r="V1428" s="161"/>
      <c r="W1428" s="161"/>
      <c r="X1428" s="161"/>
      <c r="Y1428" s="161"/>
      <c r="Z1428" s="162">
        <f t="shared" si="66"/>
        <v>0</v>
      </c>
      <c r="AA1428" s="163">
        <f t="shared" si="67"/>
        <v>0</v>
      </c>
      <c r="AB1428" s="431">
        <f>(3.14/4)*(Trees[[#This Row],[Diam]]/100)^2</f>
        <v>0</v>
      </c>
      <c r="AC1428" s="164">
        <f>Trees[[#This Row],[Volumen]]</f>
        <v>0</v>
      </c>
      <c r="AD1428" s="165" t="str">
        <f t="shared" si="68"/>
        <v>D</v>
      </c>
      <c r="AE1428" s="166">
        <f>Industrias!S1431</f>
        <v>0</v>
      </c>
      <c r="AF1428" s="167" cm="1">
        <f t="array" ref="AF1428">NoteEcolo(U1428)</f>
        <v>0</v>
      </c>
      <c r="AG1428" s="167">
        <f>PI()*(Trees[[#This Row],[Diam]]/2)^2</f>
        <v>0</v>
      </c>
      <c r="AH1428" s="167">
        <f>IF(ISNA(IF(VLOOKUP(Trees[[#This Row],[Arbol]],Equipos!C:F, 2, FALSE)="Cortar",1,0)),0, IF(VLOOKUP(Trees[[#This Row],[Arbol]],Equipos!C:F, 2, FALSE)="Cortar",1,0))</f>
        <v>0</v>
      </c>
      <c r="AI1428" s="167">
        <f t="array" aca="1" ref="AI1428" ca="1">SUM(1*(NumCoupes=B1428))</f>
        <v>2</v>
      </c>
    </row>
    <row r="1429" spans="1:35">
      <c r="A1429" s="451"/>
      <c r="B1429" s="464"/>
      <c r="C1429" s="465"/>
      <c r="D1429" s="466"/>
      <c r="E1429" s="467"/>
      <c r="F1429" s="468"/>
      <c r="G1429" s="454"/>
      <c r="H1429" s="464"/>
      <c r="I1429" s="465"/>
      <c r="J1429" s="469"/>
      <c r="K1429" s="469"/>
      <c r="L1429" s="464"/>
      <c r="M1429" s="464"/>
      <c r="N1429" s="464"/>
      <c r="O1429" s="465"/>
      <c r="P1429" s="470"/>
      <c r="Q1429" s="154"/>
      <c r="R1429" s="154"/>
      <c r="S1429" s="154"/>
      <c r="T1429" s="158"/>
      <c r="U1429" s="159"/>
      <c r="V1429" s="161"/>
      <c r="W1429" s="161"/>
      <c r="X1429" s="161"/>
      <c r="Y1429" s="161"/>
      <c r="Z1429" s="162">
        <f t="shared" si="66"/>
        <v>0</v>
      </c>
      <c r="AA1429" s="163">
        <f t="shared" si="67"/>
        <v>0</v>
      </c>
      <c r="AB1429" s="431">
        <f>(3.14/4)*(Trees[[#This Row],[Diam]]/100)^2</f>
        <v>0</v>
      </c>
      <c r="AC1429" s="164">
        <f>Trees[[#This Row],[Volumen]]</f>
        <v>0</v>
      </c>
      <c r="AD1429" s="165" t="str">
        <f t="shared" si="68"/>
        <v>D</v>
      </c>
      <c r="AE1429" s="166">
        <f>Industrias!S1432</f>
        <v>0</v>
      </c>
      <c r="AF1429" s="167" cm="1">
        <f t="array" ref="AF1429">NoteEcolo(U1429)</f>
        <v>0</v>
      </c>
      <c r="AG1429" s="167">
        <f>PI()*(Trees[[#This Row],[Diam]]/2)^2</f>
        <v>0</v>
      </c>
      <c r="AH1429" s="167">
        <f>IF(ISNA(IF(VLOOKUP(Trees[[#This Row],[Arbol]],Equipos!C:F, 2, FALSE)="Cortar",1,0)),0, IF(VLOOKUP(Trees[[#This Row],[Arbol]],Equipos!C:F, 2, FALSE)="Cortar",1,0))</f>
        <v>0</v>
      </c>
      <c r="AI1429" s="167">
        <f t="array" aca="1" ref="AI1429" ca="1">SUM(1*(NumCoupes=B1429))</f>
        <v>2</v>
      </c>
    </row>
    <row r="1430" spans="1:35">
      <c r="A1430" s="451"/>
      <c r="B1430" s="464"/>
      <c r="C1430" s="465"/>
      <c r="D1430" s="466"/>
      <c r="E1430" s="467"/>
      <c r="F1430" s="468"/>
      <c r="G1430" s="454"/>
      <c r="H1430" s="464"/>
      <c r="I1430" s="465"/>
      <c r="J1430" s="469"/>
      <c r="K1430" s="469"/>
      <c r="L1430" s="464"/>
      <c r="M1430" s="464"/>
      <c r="N1430" s="464"/>
      <c r="O1430" s="465"/>
      <c r="P1430" s="470"/>
      <c r="Q1430" s="154"/>
      <c r="R1430" s="154"/>
      <c r="S1430" s="154"/>
      <c r="T1430" s="158"/>
      <c r="U1430" s="159"/>
      <c r="V1430" s="161"/>
      <c r="W1430" s="161"/>
      <c r="X1430" s="161"/>
      <c r="Y1430" s="161"/>
      <c r="Z1430" s="162">
        <f t="shared" si="66"/>
        <v>0</v>
      </c>
      <c r="AA1430" s="163">
        <f t="shared" si="67"/>
        <v>0</v>
      </c>
      <c r="AB1430" s="431">
        <f>(3.14/4)*(Trees[[#This Row],[Diam]]/100)^2</f>
        <v>0</v>
      </c>
      <c r="AC1430" s="164">
        <f>Trees[[#This Row],[Volumen]]</f>
        <v>0</v>
      </c>
      <c r="AD1430" s="165" t="str">
        <f t="shared" si="68"/>
        <v>D</v>
      </c>
      <c r="AE1430" s="166">
        <f>Industrias!S1433</f>
        <v>0</v>
      </c>
      <c r="AF1430" s="167" cm="1">
        <f t="array" ref="AF1430">NoteEcolo(U1430)</f>
        <v>0</v>
      </c>
      <c r="AG1430" s="167">
        <f>PI()*(Trees[[#This Row],[Diam]]/2)^2</f>
        <v>0</v>
      </c>
      <c r="AH1430" s="167">
        <f>IF(ISNA(IF(VLOOKUP(Trees[[#This Row],[Arbol]],Equipos!C:F, 2, FALSE)="Cortar",1,0)),0, IF(VLOOKUP(Trees[[#This Row],[Arbol]],Equipos!C:F, 2, FALSE)="Cortar",1,0))</f>
        <v>0</v>
      </c>
      <c r="AI1430" s="167">
        <f t="array" aca="1" ref="AI1430" ca="1">SUM(1*(NumCoupes=B1430))</f>
        <v>2</v>
      </c>
    </row>
    <row r="1431" spans="1:35">
      <c r="A1431" s="451"/>
      <c r="B1431" s="464"/>
      <c r="C1431" s="465"/>
      <c r="D1431" s="466"/>
      <c r="E1431" s="467"/>
      <c r="F1431" s="468"/>
      <c r="G1431" s="454"/>
      <c r="H1431" s="464"/>
      <c r="I1431" s="465"/>
      <c r="J1431" s="469"/>
      <c r="K1431" s="469"/>
      <c r="L1431" s="464"/>
      <c r="M1431" s="464"/>
      <c r="N1431" s="464"/>
      <c r="O1431" s="465"/>
      <c r="P1431" s="470"/>
      <c r="Q1431" s="154"/>
      <c r="R1431" s="154"/>
      <c r="S1431" s="154"/>
      <c r="T1431" s="158"/>
      <c r="U1431" s="159"/>
      <c r="V1431" s="161"/>
      <c r="W1431" s="161"/>
      <c r="X1431" s="161"/>
      <c r="Y1431" s="161"/>
      <c r="Z1431" s="162">
        <f t="shared" si="66"/>
        <v>0</v>
      </c>
      <c r="AA1431" s="163">
        <f t="shared" si="67"/>
        <v>0</v>
      </c>
      <c r="AB1431" s="431">
        <f>(3.14/4)*(Trees[[#This Row],[Diam]]/100)^2</f>
        <v>0</v>
      </c>
      <c r="AC1431" s="164">
        <f>Trees[[#This Row],[Volumen]]</f>
        <v>0</v>
      </c>
      <c r="AD1431" s="165" t="str">
        <f t="shared" si="68"/>
        <v>D</v>
      </c>
      <c r="AE1431" s="166">
        <f>Industrias!S1434</f>
        <v>0</v>
      </c>
      <c r="AF1431" s="167" cm="1">
        <f t="array" ref="AF1431">NoteEcolo(U1431)</f>
        <v>0</v>
      </c>
      <c r="AG1431" s="167">
        <f>PI()*(Trees[[#This Row],[Diam]]/2)^2</f>
        <v>0</v>
      </c>
      <c r="AH1431" s="167">
        <f>IF(ISNA(IF(VLOOKUP(Trees[[#This Row],[Arbol]],Equipos!C:F, 2, FALSE)="Cortar",1,0)),0, IF(VLOOKUP(Trees[[#This Row],[Arbol]],Equipos!C:F, 2, FALSE)="Cortar",1,0))</f>
        <v>0</v>
      </c>
      <c r="AI1431" s="167">
        <f t="array" aca="1" ref="AI1431" ca="1">SUM(1*(NumCoupes=B1431))</f>
        <v>2</v>
      </c>
    </row>
    <row r="1432" spans="1:35">
      <c r="A1432" s="451"/>
      <c r="B1432" s="464"/>
      <c r="C1432" s="465"/>
      <c r="D1432" s="466"/>
      <c r="E1432" s="467"/>
      <c r="F1432" s="468"/>
      <c r="G1432" s="454"/>
      <c r="H1432" s="464"/>
      <c r="I1432" s="465"/>
      <c r="J1432" s="469"/>
      <c r="K1432" s="469"/>
      <c r="L1432" s="464"/>
      <c r="M1432" s="464"/>
      <c r="N1432" s="464"/>
      <c r="O1432" s="465"/>
      <c r="P1432" s="470"/>
      <c r="Q1432" s="154"/>
      <c r="R1432" s="154"/>
      <c r="S1432" s="154"/>
      <c r="T1432" s="158"/>
      <c r="U1432" s="159"/>
      <c r="V1432" s="161"/>
      <c r="W1432" s="161"/>
      <c r="X1432" s="161"/>
      <c r="Y1432" s="161"/>
      <c r="Z1432" s="162">
        <f t="shared" si="66"/>
        <v>0</v>
      </c>
      <c r="AA1432" s="163">
        <f t="shared" si="67"/>
        <v>0</v>
      </c>
      <c r="AB1432" s="431">
        <f>(3.14/4)*(Trees[[#This Row],[Diam]]/100)^2</f>
        <v>0</v>
      </c>
      <c r="AC1432" s="164">
        <f>Trees[[#This Row],[Volumen]]</f>
        <v>0</v>
      </c>
      <c r="AD1432" s="165" t="str">
        <f t="shared" si="68"/>
        <v>D</v>
      </c>
      <c r="AE1432" s="166">
        <f>Industrias!S1435</f>
        <v>0</v>
      </c>
      <c r="AF1432" s="167" cm="1">
        <f t="array" ref="AF1432">NoteEcolo(U1432)</f>
        <v>0</v>
      </c>
      <c r="AG1432" s="167">
        <f>PI()*(Trees[[#This Row],[Diam]]/2)^2</f>
        <v>0</v>
      </c>
      <c r="AH1432" s="167">
        <f>IF(ISNA(IF(VLOOKUP(Trees[[#This Row],[Arbol]],Equipos!C:F, 2, FALSE)="Cortar",1,0)),0, IF(VLOOKUP(Trees[[#This Row],[Arbol]],Equipos!C:F, 2, FALSE)="Cortar",1,0))</f>
        <v>0</v>
      </c>
      <c r="AI1432" s="167">
        <f t="array" aca="1" ref="AI1432" ca="1">SUM(1*(NumCoupes=B1432))</f>
        <v>2</v>
      </c>
    </row>
    <row r="1433" spans="1:35">
      <c r="A1433" s="451"/>
      <c r="B1433" s="464"/>
      <c r="C1433" s="465"/>
      <c r="D1433" s="466"/>
      <c r="E1433" s="467"/>
      <c r="F1433" s="468"/>
      <c r="G1433" s="454"/>
      <c r="H1433" s="464"/>
      <c r="I1433" s="465"/>
      <c r="J1433" s="469"/>
      <c r="K1433" s="469"/>
      <c r="L1433" s="464"/>
      <c r="M1433" s="464"/>
      <c r="N1433" s="464"/>
      <c r="O1433" s="465"/>
      <c r="P1433" s="470"/>
      <c r="Q1433" s="154"/>
      <c r="R1433" s="154"/>
      <c r="S1433" s="154"/>
      <c r="T1433" s="158"/>
      <c r="U1433" s="159"/>
      <c r="V1433" s="161"/>
      <c r="W1433" s="161"/>
      <c r="X1433" s="161"/>
      <c r="Y1433" s="161"/>
      <c r="Z1433" s="162">
        <f t="shared" si="66"/>
        <v>0</v>
      </c>
      <c r="AA1433" s="163">
        <f t="shared" si="67"/>
        <v>0</v>
      </c>
      <c r="AB1433" s="431">
        <f>(3.14/4)*(Trees[[#This Row],[Diam]]/100)^2</f>
        <v>0</v>
      </c>
      <c r="AC1433" s="164">
        <f>Trees[[#This Row],[Volumen]]</f>
        <v>0</v>
      </c>
      <c r="AD1433" s="165" t="str">
        <f t="shared" si="68"/>
        <v>D</v>
      </c>
      <c r="AE1433" s="166">
        <f>Industrias!S1436</f>
        <v>0</v>
      </c>
      <c r="AF1433" s="167" cm="1">
        <f t="array" ref="AF1433">NoteEcolo(U1433)</f>
        <v>0</v>
      </c>
      <c r="AG1433" s="167">
        <f>PI()*(Trees[[#This Row],[Diam]]/2)^2</f>
        <v>0</v>
      </c>
      <c r="AH1433" s="167">
        <f>IF(ISNA(IF(VLOOKUP(Trees[[#This Row],[Arbol]],Equipos!C:F, 2, FALSE)="Cortar",1,0)),0, IF(VLOOKUP(Trees[[#This Row],[Arbol]],Equipos!C:F, 2, FALSE)="Cortar",1,0))</f>
        <v>0</v>
      </c>
      <c r="AI1433" s="167">
        <f t="array" aca="1" ref="AI1433" ca="1">SUM(1*(NumCoupes=B1433))</f>
        <v>2</v>
      </c>
    </row>
    <row r="1434" spans="1:35">
      <c r="A1434" s="451"/>
      <c r="B1434" s="464"/>
      <c r="C1434" s="465"/>
      <c r="D1434" s="466"/>
      <c r="E1434" s="467"/>
      <c r="F1434" s="468"/>
      <c r="G1434" s="454"/>
      <c r="H1434" s="464"/>
      <c r="I1434" s="465"/>
      <c r="J1434" s="469"/>
      <c r="K1434" s="469"/>
      <c r="L1434" s="464"/>
      <c r="M1434" s="464"/>
      <c r="N1434" s="464"/>
      <c r="O1434" s="465"/>
      <c r="P1434" s="470"/>
      <c r="Q1434" s="154"/>
      <c r="R1434" s="154"/>
      <c r="S1434" s="154"/>
      <c r="T1434" s="158"/>
      <c r="U1434" s="159"/>
      <c r="V1434" s="161"/>
      <c r="W1434" s="161"/>
      <c r="X1434" s="161"/>
      <c r="Y1434" s="161"/>
      <c r="Z1434" s="162">
        <f t="shared" si="66"/>
        <v>0</v>
      </c>
      <c r="AA1434" s="163">
        <f t="shared" si="67"/>
        <v>0</v>
      </c>
      <c r="AB1434" s="431">
        <f>(3.14/4)*(Trees[[#This Row],[Diam]]/100)^2</f>
        <v>0</v>
      </c>
      <c r="AC1434" s="164">
        <f>Trees[[#This Row],[Volumen]]</f>
        <v>0</v>
      </c>
      <c r="AD1434" s="165" t="str">
        <f t="shared" si="68"/>
        <v>D</v>
      </c>
      <c r="AE1434" s="166">
        <f>Industrias!S1437</f>
        <v>0</v>
      </c>
      <c r="AF1434" s="167" cm="1">
        <f t="array" ref="AF1434">NoteEcolo(U1434)</f>
        <v>0</v>
      </c>
      <c r="AG1434" s="167">
        <f>PI()*(Trees[[#This Row],[Diam]]/2)^2</f>
        <v>0</v>
      </c>
      <c r="AH1434" s="167">
        <f>IF(ISNA(IF(VLOOKUP(Trees[[#This Row],[Arbol]],Equipos!C:F, 2, FALSE)="Cortar",1,0)),0, IF(VLOOKUP(Trees[[#This Row],[Arbol]],Equipos!C:F, 2, FALSE)="Cortar",1,0))</f>
        <v>0</v>
      </c>
      <c r="AI1434" s="167">
        <f t="array" aca="1" ref="AI1434" ca="1">SUM(1*(NumCoupes=B1434))</f>
        <v>2</v>
      </c>
    </row>
    <row r="1435" spans="1:35">
      <c r="A1435" s="451"/>
      <c r="B1435" s="464"/>
      <c r="C1435" s="465"/>
      <c r="D1435" s="466"/>
      <c r="E1435" s="467"/>
      <c r="F1435" s="468"/>
      <c r="G1435" s="454"/>
      <c r="H1435" s="464"/>
      <c r="I1435" s="465"/>
      <c r="J1435" s="469"/>
      <c r="K1435" s="469"/>
      <c r="L1435" s="464"/>
      <c r="M1435" s="464"/>
      <c r="N1435" s="464"/>
      <c r="O1435" s="465"/>
      <c r="P1435" s="470"/>
      <c r="Q1435" s="154"/>
      <c r="R1435" s="154"/>
      <c r="S1435" s="154"/>
      <c r="T1435" s="158"/>
      <c r="U1435" s="159"/>
      <c r="V1435" s="161"/>
      <c r="W1435" s="161"/>
      <c r="X1435" s="161"/>
      <c r="Y1435" s="161"/>
      <c r="Z1435" s="162">
        <f t="shared" si="66"/>
        <v>0</v>
      </c>
      <c r="AA1435" s="163">
        <f t="shared" si="67"/>
        <v>0</v>
      </c>
      <c r="AB1435" s="431">
        <f>(3.14/4)*(Trees[[#This Row],[Diam]]/100)^2</f>
        <v>0</v>
      </c>
      <c r="AC1435" s="164">
        <f>Trees[[#This Row],[Volumen]]</f>
        <v>0</v>
      </c>
      <c r="AD1435" s="165" t="str">
        <f t="shared" si="68"/>
        <v>D</v>
      </c>
      <c r="AE1435" s="166">
        <f>Industrias!S1438</f>
        <v>0</v>
      </c>
      <c r="AF1435" s="167" cm="1">
        <f t="array" ref="AF1435">NoteEcolo(U1435)</f>
        <v>0</v>
      </c>
      <c r="AG1435" s="167">
        <f>PI()*(Trees[[#This Row],[Diam]]/2)^2</f>
        <v>0</v>
      </c>
      <c r="AH1435" s="167">
        <f>IF(ISNA(IF(VLOOKUP(Trees[[#This Row],[Arbol]],Equipos!C:F, 2, FALSE)="Cortar",1,0)),0, IF(VLOOKUP(Trees[[#This Row],[Arbol]],Equipos!C:F, 2, FALSE)="Cortar",1,0))</f>
        <v>0</v>
      </c>
      <c r="AI1435" s="167">
        <f t="array" aca="1" ref="AI1435" ca="1">SUM(1*(NumCoupes=B1435))</f>
        <v>2</v>
      </c>
    </row>
    <row r="1436" spans="1:35">
      <c r="A1436" s="451"/>
      <c r="B1436" s="464"/>
      <c r="C1436" s="465"/>
      <c r="D1436" s="466"/>
      <c r="E1436" s="467"/>
      <c r="F1436" s="468"/>
      <c r="G1436" s="454"/>
      <c r="H1436" s="464"/>
      <c r="I1436" s="465"/>
      <c r="J1436" s="469"/>
      <c r="K1436" s="469"/>
      <c r="L1436" s="464"/>
      <c r="M1436" s="464"/>
      <c r="N1436" s="464"/>
      <c r="O1436" s="465"/>
      <c r="P1436" s="470"/>
      <c r="Q1436" s="154"/>
      <c r="R1436" s="154"/>
      <c r="S1436" s="154"/>
      <c r="T1436" s="158"/>
      <c r="U1436" s="159"/>
      <c r="V1436" s="161"/>
      <c r="W1436" s="161"/>
      <c r="X1436" s="161"/>
      <c r="Y1436" s="161"/>
      <c r="Z1436" s="162">
        <f t="shared" si="66"/>
        <v>0</v>
      </c>
      <c r="AA1436" s="163">
        <f t="shared" si="67"/>
        <v>0</v>
      </c>
      <c r="AB1436" s="431">
        <f>(3.14/4)*(Trees[[#This Row],[Diam]]/100)^2</f>
        <v>0</v>
      </c>
      <c r="AC1436" s="164">
        <f>Trees[[#This Row],[Volumen]]</f>
        <v>0</v>
      </c>
      <c r="AD1436" s="165" t="str">
        <f t="shared" si="68"/>
        <v>D</v>
      </c>
      <c r="AE1436" s="166">
        <f>Industrias!S1439</f>
        <v>0</v>
      </c>
      <c r="AF1436" s="167" cm="1">
        <f t="array" ref="AF1436">NoteEcolo(U1436)</f>
        <v>0</v>
      </c>
      <c r="AG1436" s="167">
        <f>PI()*(Trees[[#This Row],[Diam]]/2)^2</f>
        <v>0</v>
      </c>
      <c r="AH1436" s="167">
        <f>IF(ISNA(IF(VLOOKUP(Trees[[#This Row],[Arbol]],Equipos!C:F, 2, FALSE)="Cortar",1,0)),0, IF(VLOOKUP(Trees[[#This Row],[Arbol]],Equipos!C:F, 2, FALSE)="Cortar",1,0))</f>
        <v>0</v>
      </c>
      <c r="AI1436" s="167">
        <f t="array" aca="1" ref="AI1436" ca="1">SUM(1*(NumCoupes=B1436))</f>
        <v>2</v>
      </c>
    </row>
    <row r="1437" spans="1:35">
      <c r="A1437" s="451"/>
      <c r="B1437" s="464"/>
      <c r="C1437" s="465"/>
      <c r="D1437" s="466"/>
      <c r="E1437" s="467"/>
      <c r="F1437" s="468"/>
      <c r="G1437" s="454"/>
      <c r="H1437" s="464"/>
      <c r="I1437" s="465"/>
      <c r="J1437" s="469"/>
      <c r="K1437" s="469"/>
      <c r="L1437" s="464"/>
      <c r="M1437" s="464"/>
      <c r="N1437" s="464"/>
      <c r="O1437" s="465"/>
      <c r="P1437" s="470"/>
      <c r="Q1437" s="154"/>
      <c r="R1437" s="154"/>
      <c r="S1437" s="154"/>
      <c r="T1437" s="158"/>
      <c r="U1437" s="159"/>
      <c r="V1437" s="161"/>
      <c r="W1437" s="161"/>
      <c r="X1437" s="161"/>
      <c r="Y1437" s="161"/>
      <c r="Z1437" s="162">
        <f t="shared" si="66"/>
        <v>0</v>
      </c>
      <c r="AA1437" s="163">
        <f t="shared" si="67"/>
        <v>0</v>
      </c>
      <c r="AB1437" s="431">
        <f>(3.14/4)*(Trees[[#This Row],[Diam]]/100)^2</f>
        <v>0</v>
      </c>
      <c r="AC1437" s="164">
        <f>Trees[[#This Row],[Volumen]]</f>
        <v>0</v>
      </c>
      <c r="AD1437" s="165" t="str">
        <f t="shared" si="68"/>
        <v>D</v>
      </c>
      <c r="AE1437" s="166">
        <f>Industrias!S1440</f>
        <v>0</v>
      </c>
      <c r="AF1437" s="167" cm="1">
        <f t="array" ref="AF1437">NoteEcolo(U1437)</f>
        <v>0</v>
      </c>
      <c r="AG1437" s="167">
        <f>PI()*(Trees[[#This Row],[Diam]]/2)^2</f>
        <v>0</v>
      </c>
      <c r="AH1437" s="167">
        <f>IF(ISNA(IF(VLOOKUP(Trees[[#This Row],[Arbol]],Equipos!C:F, 2, FALSE)="Cortar",1,0)),0, IF(VLOOKUP(Trees[[#This Row],[Arbol]],Equipos!C:F, 2, FALSE)="Cortar",1,0))</f>
        <v>0</v>
      </c>
      <c r="AI1437" s="167">
        <f t="array" aca="1" ref="AI1437" ca="1">SUM(1*(NumCoupes=B1437))</f>
        <v>2</v>
      </c>
    </row>
    <row r="1438" spans="1:35">
      <c r="A1438" s="451"/>
      <c r="B1438" s="464"/>
      <c r="C1438" s="465"/>
      <c r="D1438" s="466"/>
      <c r="E1438" s="467"/>
      <c r="F1438" s="468"/>
      <c r="G1438" s="454"/>
      <c r="H1438" s="464"/>
      <c r="I1438" s="465"/>
      <c r="J1438" s="469"/>
      <c r="K1438" s="469"/>
      <c r="L1438" s="464"/>
      <c r="M1438" s="464"/>
      <c r="N1438" s="464"/>
      <c r="O1438" s="465"/>
      <c r="P1438" s="470"/>
      <c r="Q1438" s="154"/>
      <c r="R1438" s="154"/>
      <c r="S1438" s="154"/>
      <c r="T1438" s="158"/>
      <c r="U1438" s="159"/>
      <c r="V1438" s="161"/>
      <c r="W1438" s="161"/>
      <c r="X1438" s="161"/>
      <c r="Y1438" s="161"/>
      <c r="Z1438" s="162">
        <f t="shared" si="66"/>
        <v>0</v>
      </c>
      <c r="AA1438" s="163">
        <f t="shared" si="67"/>
        <v>0</v>
      </c>
      <c r="AB1438" s="431">
        <f>(3.14/4)*(Trees[[#This Row],[Diam]]/100)^2</f>
        <v>0</v>
      </c>
      <c r="AC1438" s="164">
        <f>Trees[[#This Row],[Volumen]]</f>
        <v>0</v>
      </c>
      <c r="AD1438" s="165" t="str">
        <f t="shared" si="68"/>
        <v>D</v>
      </c>
      <c r="AE1438" s="166">
        <f>Industrias!S1441</f>
        <v>0</v>
      </c>
      <c r="AF1438" s="167" cm="1">
        <f t="array" ref="AF1438">NoteEcolo(U1438)</f>
        <v>0</v>
      </c>
      <c r="AG1438" s="167">
        <f>PI()*(Trees[[#This Row],[Diam]]/2)^2</f>
        <v>0</v>
      </c>
      <c r="AH1438" s="167">
        <f>IF(ISNA(IF(VLOOKUP(Trees[[#This Row],[Arbol]],Equipos!C:F, 2, FALSE)="Cortar",1,0)),0, IF(VLOOKUP(Trees[[#This Row],[Arbol]],Equipos!C:F, 2, FALSE)="Cortar",1,0))</f>
        <v>0</v>
      </c>
      <c r="AI1438" s="167">
        <f t="array" aca="1" ref="AI1438" ca="1">SUM(1*(NumCoupes=B1438))</f>
        <v>2</v>
      </c>
    </row>
    <row r="1439" spans="1:35">
      <c r="A1439" s="451"/>
      <c r="B1439" s="464"/>
      <c r="C1439" s="465"/>
      <c r="D1439" s="466"/>
      <c r="E1439" s="467"/>
      <c r="F1439" s="468"/>
      <c r="G1439" s="454"/>
      <c r="H1439" s="464"/>
      <c r="I1439" s="465"/>
      <c r="J1439" s="469"/>
      <c r="K1439" s="469"/>
      <c r="L1439" s="464"/>
      <c r="M1439" s="464"/>
      <c r="N1439" s="464"/>
      <c r="O1439" s="465"/>
      <c r="P1439" s="470"/>
      <c r="Q1439" s="154"/>
      <c r="R1439" s="154"/>
      <c r="S1439" s="154"/>
      <c r="T1439" s="158"/>
      <c r="U1439" s="159"/>
      <c r="V1439" s="161"/>
      <c r="W1439" s="161"/>
      <c r="X1439" s="161"/>
      <c r="Y1439" s="161"/>
      <c r="Z1439" s="162">
        <f t="shared" ref="Z1439:Z1501" si="69">(H1439+I1439)/2</f>
        <v>0</v>
      </c>
      <c r="AA1439" s="163">
        <f t="shared" ref="AA1439:AA1501" si="70">INT(Z1439/5+0.5)*5</f>
        <v>0</v>
      </c>
      <c r="AB1439" s="431">
        <f>(3.14/4)*(Trees[[#This Row],[Diam]]/100)^2</f>
        <v>0</v>
      </c>
      <c r="AC1439" s="164">
        <f>Trees[[#This Row],[Volumen]]</f>
        <v>0</v>
      </c>
      <c r="AD1439" s="165" t="str">
        <f t="shared" ref="AD1439:AD1501" si="71">IF(L1439&lt;&gt;0,"A",IF(M1439&lt;&gt;0,"B",IF(N1439&lt;&gt;0,"C","D")))</f>
        <v>D</v>
      </c>
      <c r="AE1439" s="166">
        <f>Industrias!S1442</f>
        <v>0</v>
      </c>
      <c r="AF1439" s="167" cm="1">
        <f t="array" ref="AF1439">NoteEcolo(U1439)</f>
        <v>0</v>
      </c>
      <c r="AG1439" s="167">
        <f>PI()*(Trees[[#This Row],[Diam]]/2)^2</f>
        <v>0</v>
      </c>
      <c r="AH1439" s="167">
        <f>IF(ISNA(IF(VLOOKUP(Trees[[#This Row],[Arbol]],Equipos!C:F, 2, FALSE)="Cortar",1,0)),0, IF(VLOOKUP(Trees[[#This Row],[Arbol]],Equipos!C:F, 2, FALSE)="Cortar",1,0))</f>
        <v>0</v>
      </c>
      <c r="AI1439" s="167">
        <f t="array" aca="1" ref="AI1439" ca="1">SUM(1*(NumCoupes=B1439))</f>
        <v>2</v>
      </c>
    </row>
    <row r="1440" spans="1:35">
      <c r="A1440" s="451"/>
      <c r="B1440" s="464"/>
      <c r="C1440" s="465"/>
      <c r="D1440" s="466"/>
      <c r="E1440" s="467"/>
      <c r="F1440" s="468"/>
      <c r="G1440" s="454"/>
      <c r="H1440" s="464"/>
      <c r="I1440" s="465"/>
      <c r="J1440" s="469"/>
      <c r="K1440" s="469"/>
      <c r="L1440" s="464"/>
      <c r="M1440" s="464"/>
      <c r="N1440" s="464"/>
      <c r="O1440" s="465"/>
      <c r="P1440" s="470"/>
      <c r="Q1440" s="154"/>
      <c r="R1440" s="154"/>
      <c r="S1440" s="154"/>
      <c r="T1440" s="158"/>
      <c r="U1440" s="159"/>
      <c r="V1440" s="161"/>
      <c r="W1440" s="161"/>
      <c r="X1440" s="161"/>
      <c r="Y1440" s="161"/>
      <c r="Z1440" s="162">
        <f t="shared" si="69"/>
        <v>0</v>
      </c>
      <c r="AA1440" s="163">
        <f t="shared" si="70"/>
        <v>0</v>
      </c>
      <c r="AB1440" s="431">
        <f>(3.14/4)*(Trees[[#This Row],[Diam]]/100)^2</f>
        <v>0</v>
      </c>
      <c r="AC1440" s="164">
        <f>Trees[[#This Row],[Volumen]]</f>
        <v>0</v>
      </c>
      <c r="AD1440" s="165" t="str">
        <f t="shared" si="71"/>
        <v>D</v>
      </c>
      <c r="AE1440" s="166">
        <f>Industrias!S1443</f>
        <v>0</v>
      </c>
      <c r="AF1440" s="167" cm="1">
        <f t="array" ref="AF1440">NoteEcolo(U1440)</f>
        <v>0</v>
      </c>
      <c r="AG1440" s="167">
        <f>PI()*(Trees[[#This Row],[Diam]]/2)^2</f>
        <v>0</v>
      </c>
      <c r="AH1440" s="167">
        <f>IF(ISNA(IF(VLOOKUP(Trees[[#This Row],[Arbol]],Equipos!C:F, 2, FALSE)="Cortar",1,0)),0, IF(VLOOKUP(Trees[[#This Row],[Arbol]],Equipos!C:F, 2, FALSE)="Cortar",1,0))</f>
        <v>0</v>
      </c>
      <c r="AI1440" s="167">
        <f t="array" aca="1" ref="AI1440" ca="1">SUM(1*(NumCoupes=B1440))</f>
        <v>2</v>
      </c>
    </row>
    <row r="1441" spans="1:35">
      <c r="A1441" s="451"/>
      <c r="B1441" s="464"/>
      <c r="C1441" s="465"/>
      <c r="D1441" s="466"/>
      <c r="E1441" s="467"/>
      <c r="F1441" s="468"/>
      <c r="G1441" s="454"/>
      <c r="H1441" s="464"/>
      <c r="I1441" s="465"/>
      <c r="J1441" s="469"/>
      <c r="K1441" s="469"/>
      <c r="L1441" s="464"/>
      <c r="M1441" s="464"/>
      <c r="N1441" s="464"/>
      <c r="O1441" s="465"/>
      <c r="P1441" s="470"/>
      <c r="Q1441" s="154"/>
      <c r="R1441" s="154"/>
      <c r="S1441" s="154"/>
      <c r="T1441" s="158"/>
      <c r="U1441" s="159"/>
      <c r="V1441" s="161"/>
      <c r="W1441" s="161"/>
      <c r="X1441" s="161"/>
      <c r="Y1441" s="161"/>
      <c r="Z1441" s="162">
        <f t="shared" si="69"/>
        <v>0</v>
      </c>
      <c r="AA1441" s="163">
        <f t="shared" si="70"/>
        <v>0</v>
      </c>
      <c r="AB1441" s="431">
        <f>(3.14/4)*(Trees[[#This Row],[Diam]]/100)^2</f>
        <v>0</v>
      </c>
      <c r="AC1441" s="164">
        <f>Trees[[#This Row],[Volumen]]</f>
        <v>0</v>
      </c>
      <c r="AD1441" s="165" t="str">
        <f t="shared" si="71"/>
        <v>D</v>
      </c>
      <c r="AE1441" s="166">
        <f>Industrias!S1444</f>
        <v>0</v>
      </c>
      <c r="AF1441" s="167" cm="1">
        <f t="array" ref="AF1441">NoteEcolo(U1441)</f>
        <v>0</v>
      </c>
      <c r="AG1441" s="167">
        <f>PI()*(Trees[[#This Row],[Diam]]/2)^2</f>
        <v>0</v>
      </c>
      <c r="AH1441" s="167">
        <f>IF(ISNA(IF(VLOOKUP(Trees[[#This Row],[Arbol]],Equipos!C:F, 2, FALSE)="Cortar",1,0)),0, IF(VLOOKUP(Trees[[#This Row],[Arbol]],Equipos!C:F, 2, FALSE)="Cortar",1,0))</f>
        <v>0</v>
      </c>
      <c r="AI1441" s="167">
        <f t="array" aca="1" ref="AI1441" ca="1">SUM(1*(NumCoupes=B1441))</f>
        <v>2</v>
      </c>
    </row>
    <row r="1442" spans="1:35">
      <c r="A1442" s="451"/>
      <c r="B1442" s="464"/>
      <c r="C1442" s="465"/>
      <c r="D1442" s="466"/>
      <c r="E1442" s="467"/>
      <c r="F1442" s="468"/>
      <c r="G1442" s="454"/>
      <c r="H1442" s="464"/>
      <c r="I1442" s="465"/>
      <c r="J1442" s="469"/>
      <c r="K1442" s="469"/>
      <c r="L1442" s="464"/>
      <c r="M1442" s="464"/>
      <c r="N1442" s="464"/>
      <c r="O1442" s="465"/>
      <c r="P1442" s="470"/>
      <c r="Q1442" s="154"/>
      <c r="R1442" s="154"/>
      <c r="S1442" s="154"/>
      <c r="T1442" s="158"/>
      <c r="U1442" s="159"/>
      <c r="V1442" s="161"/>
      <c r="W1442" s="161"/>
      <c r="X1442" s="161"/>
      <c r="Y1442" s="161"/>
      <c r="Z1442" s="162">
        <f t="shared" si="69"/>
        <v>0</v>
      </c>
      <c r="AA1442" s="163">
        <f t="shared" si="70"/>
        <v>0</v>
      </c>
      <c r="AB1442" s="431">
        <f>(3.14/4)*(Trees[[#This Row],[Diam]]/100)^2</f>
        <v>0</v>
      </c>
      <c r="AC1442" s="164">
        <f>Trees[[#This Row],[Volumen]]</f>
        <v>0</v>
      </c>
      <c r="AD1442" s="165" t="str">
        <f t="shared" si="71"/>
        <v>D</v>
      </c>
      <c r="AE1442" s="166">
        <f>Industrias!S1445</f>
        <v>0</v>
      </c>
      <c r="AF1442" s="167" cm="1">
        <f t="array" ref="AF1442">NoteEcolo(U1442)</f>
        <v>0</v>
      </c>
      <c r="AG1442" s="167">
        <f>PI()*(Trees[[#This Row],[Diam]]/2)^2</f>
        <v>0</v>
      </c>
      <c r="AH1442" s="167">
        <f>IF(ISNA(IF(VLOOKUP(Trees[[#This Row],[Arbol]],Equipos!C:F, 2, FALSE)="Cortar",1,0)),0, IF(VLOOKUP(Trees[[#This Row],[Arbol]],Equipos!C:F, 2, FALSE)="Cortar",1,0))</f>
        <v>0</v>
      </c>
      <c r="AI1442" s="167">
        <f t="array" aca="1" ref="AI1442" ca="1">SUM(1*(NumCoupes=B1442))</f>
        <v>2</v>
      </c>
    </row>
    <row r="1443" spans="1:35">
      <c r="A1443" s="451"/>
      <c r="B1443" s="464"/>
      <c r="C1443" s="465"/>
      <c r="D1443" s="466"/>
      <c r="E1443" s="467"/>
      <c r="F1443" s="468"/>
      <c r="G1443" s="454"/>
      <c r="H1443" s="464"/>
      <c r="I1443" s="465"/>
      <c r="J1443" s="469"/>
      <c r="K1443" s="469"/>
      <c r="L1443" s="464"/>
      <c r="M1443" s="464"/>
      <c r="N1443" s="464"/>
      <c r="O1443" s="465"/>
      <c r="P1443" s="470"/>
      <c r="Q1443" s="154"/>
      <c r="R1443" s="154"/>
      <c r="S1443" s="154"/>
      <c r="T1443" s="158"/>
      <c r="U1443" s="159"/>
      <c r="V1443" s="161"/>
      <c r="W1443" s="161"/>
      <c r="X1443" s="161"/>
      <c r="Y1443" s="161"/>
      <c r="Z1443" s="162">
        <f t="shared" si="69"/>
        <v>0</v>
      </c>
      <c r="AA1443" s="163">
        <f t="shared" si="70"/>
        <v>0</v>
      </c>
      <c r="AB1443" s="431">
        <f>(3.14/4)*(Trees[[#This Row],[Diam]]/100)^2</f>
        <v>0</v>
      </c>
      <c r="AC1443" s="164">
        <f>Trees[[#This Row],[Volumen]]</f>
        <v>0</v>
      </c>
      <c r="AD1443" s="165" t="str">
        <f t="shared" si="71"/>
        <v>D</v>
      </c>
      <c r="AE1443" s="166">
        <f>Industrias!S1446</f>
        <v>0</v>
      </c>
      <c r="AF1443" s="167" cm="1">
        <f t="array" ref="AF1443">NoteEcolo(U1443)</f>
        <v>0</v>
      </c>
      <c r="AG1443" s="167">
        <f>PI()*(Trees[[#This Row],[Diam]]/2)^2</f>
        <v>0</v>
      </c>
      <c r="AH1443" s="167">
        <f>IF(ISNA(IF(VLOOKUP(Trees[[#This Row],[Arbol]],Equipos!C:F, 2, FALSE)="Cortar",1,0)),0, IF(VLOOKUP(Trees[[#This Row],[Arbol]],Equipos!C:F, 2, FALSE)="Cortar",1,0))</f>
        <v>0</v>
      </c>
      <c r="AI1443" s="167">
        <f t="array" aca="1" ref="AI1443" ca="1">SUM(1*(NumCoupes=B1443))</f>
        <v>2</v>
      </c>
    </row>
    <row r="1444" spans="1:35">
      <c r="A1444" s="451"/>
      <c r="B1444" s="464"/>
      <c r="C1444" s="465"/>
      <c r="D1444" s="466"/>
      <c r="E1444" s="467"/>
      <c r="F1444" s="468"/>
      <c r="G1444" s="454"/>
      <c r="H1444" s="464"/>
      <c r="I1444" s="465"/>
      <c r="J1444" s="469"/>
      <c r="K1444" s="469"/>
      <c r="L1444" s="464"/>
      <c r="M1444" s="464"/>
      <c r="N1444" s="464"/>
      <c r="O1444" s="465"/>
      <c r="P1444" s="470"/>
      <c r="Q1444" s="154"/>
      <c r="R1444" s="154"/>
      <c r="S1444" s="154"/>
      <c r="T1444" s="158"/>
      <c r="U1444" s="159"/>
      <c r="V1444" s="161"/>
      <c r="W1444" s="161"/>
      <c r="X1444" s="161"/>
      <c r="Y1444" s="161"/>
      <c r="Z1444" s="162">
        <f t="shared" si="69"/>
        <v>0</v>
      </c>
      <c r="AA1444" s="163">
        <f t="shared" si="70"/>
        <v>0</v>
      </c>
      <c r="AB1444" s="431">
        <f>(3.14/4)*(Trees[[#This Row],[Diam]]/100)^2</f>
        <v>0</v>
      </c>
      <c r="AC1444" s="164">
        <f>Trees[[#This Row],[Volumen]]</f>
        <v>0</v>
      </c>
      <c r="AD1444" s="165" t="str">
        <f t="shared" si="71"/>
        <v>D</v>
      </c>
      <c r="AE1444" s="166">
        <f>Industrias!S1447</f>
        <v>0</v>
      </c>
      <c r="AF1444" s="167" cm="1">
        <f t="array" ref="AF1444">NoteEcolo(U1444)</f>
        <v>0</v>
      </c>
      <c r="AG1444" s="167">
        <f>PI()*(Trees[[#This Row],[Diam]]/2)^2</f>
        <v>0</v>
      </c>
      <c r="AH1444" s="167">
        <f>IF(ISNA(IF(VLOOKUP(Trees[[#This Row],[Arbol]],Equipos!C:F, 2, FALSE)="Cortar",1,0)),0, IF(VLOOKUP(Trees[[#This Row],[Arbol]],Equipos!C:F, 2, FALSE)="Cortar",1,0))</f>
        <v>0</v>
      </c>
      <c r="AI1444" s="167">
        <f t="array" aca="1" ref="AI1444" ca="1">SUM(1*(NumCoupes=B1444))</f>
        <v>2</v>
      </c>
    </row>
    <row r="1445" spans="1:35">
      <c r="A1445" s="451"/>
      <c r="B1445" s="464"/>
      <c r="C1445" s="465"/>
      <c r="D1445" s="466"/>
      <c r="E1445" s="467"/>
      <c r="F1445" s="468"/>
      <c r="G1445" s="454"/>
      <c r="H1445" s="464"/>
      <c r="I1445" s="465"/>
      <c r="J1445" s="469"/>
      <c r="K1445" s="469"/>
      <c r="L1445" s="464"/>
      <c r="M1445" s="464"/>
      <c r="N1445" s="464"/>
      <c r="O1445" s="465"/>
      <c r="P1445" s="470"/>
      <c r="Q1445" s="154"/>
      <c r="R1445" s="154"/>
      <c r="S1445" s="154"/>
      <c r="T1445" s="158"/>
      <c r="U1445" s="159"/>
      <c r="V1445" s="161"/>
      <c r="W1445" s="161"/>
      <c r="X1445" s="161"/>
      <c r="Y1445" s="161"/>
      <c r="Z1445" s="162">
        <f t="shared" si="69"/>
        <v>0</v>
      </c>
      <c r="AA1445" s="163">
        <f t="shared" si="70"/>
        <v>0</v>
      </c>
      <c r="AB1445" s="431">
        <f>(3.14/4)*(Trees[[#This Row],[Diam]]/100)^2</f>
        <v>0</v>
      </c>
      <c r="AC1445" s="164">
        <f>Trees[[#This Row],[Volumen]]</f>
        <v>0</v>
      </c>
      <c r="AD1445" s="165" t="str">
        <f t="shared" si="71"/>
        <v>D</v>
      </c>
      <c r="AE1445" s="166">
        <f>Industrias!S1448</f>
        <v>0</v>
      </c>
      <c r="AF1445" s="167" cm="1">
        <f t="array" ref="AF1445">NoteEcolo(U1445)</f>
        <v>0</v>
      </c>
      <c r="AG1445" s="167">
        <f>PI()*(Trees[[#This Row],[Diam]]/2)^2</f>
        <v>0</v>
      </c>
      <c r="AH1445" s="167">
        <f>IF(ISNA(IF(VLOOKUP(Trees[[#This Row],[Arbol]],Equipos!C:F, 2, FALSE)="Cortar",1,0)),0, IF(VLOOKUP(Trees[[#This Row],[Arbol]],Equipos!C:F, 2, FALSE)="Cortar",1,0))</f>
        <v>0</v>
      </c>
      <c r="AI1445" s="167">
        <f t="array" aca="1" ref="AI1445" ca="1">SUM(1*(NumCoupes=B1445))</f>
        <v>2</v>
      </c>
    </row>
    <row r="1446" spans="1:35">
      <c r="A1446" s="451"/>
      <c r="B1446" s="464"/>
      <c r="C1446" s="465"/>
      <c r="D1446" s="466"/>
      <c r="E1446" s="467"/>
      <c r="F1446" s="468"/>
      <c r="G1446" s="454"/>
      <c r="H1446" s="464"/>
      <c r="I1446" s="465"/>
      <c r="J1446" s="469"/>
      <c r="K1446" s="469"/>
      <c r="L1446" s="464"/>
      <c r="M1446" s="464"/>
      <c r="N1446" s="464"/>
      <c r="O1446" s="465"/>
      <c r="P1446" s="470"/>
      <c r="Q1446" s="154"/>
      <c r="R1446" s="154"/>
      <c r="S1446" s="154"/>
      <c r="T1446" s="158"/>
      <c r="U1446" s="159"/>
      <c r="V1446" s="161"/>
      <c r="W1446" s="161"/>
      <c r="X1446" s="161"/>
      <c r="Y1446" s="161"/>
      <c r="Z1446" s="162">
        <f t="shared" si="69"/>
        <v>0</v>
      </c>
      <c r="AA1446" s="163">
        <f t="shared" si="70"/>
        <v>0</v>
      </c>
      <c r="AB1446" s="431">
        <f>(3.14/4)*(Trees[[#This Row],[Diam]]/100)^2</f>
        <v>0</v>
      </c>
      <c r="AC1446" s="164">
        <f>Trees[[#This Row],[Volumen]]</f>
        <v>0</v>
      </c>
      <c r="AD1446" s="165" t="str">
        <f t="shared" si="71"/>
        <v>D</v>
      </c>
      <c r="AE1446" s="166">
        <f>Industrias!S1449</f>
        <v>0</v>
      </c>
      <c r="AF1446" s="167" cm="1">
        <f t="array" ref="AF1446">NoteEcolo(U1446)</f>
        <v>0</v>
      </c>
      <c r="AG1446" s="167">
        <f>PI()*(Trees[[#This Row],[Diam]]/2)^2</f>
        <v>0</v>
      </c>
      <c r="AH1446" s="167">
        <f>IF(ISNA(IF(VLOOKUP(Trees[[#This Row],[Arbol]],Equipos!C:F, 2, FALSE)="Cortar",1,0)),0, IF(VLOOKUP(Trees[[#This Row],[Arbol]],Equipos!C:F, 2, FALSE)="Cortar",1,0))</f>
        <v>0</v>
      </c>
      <c r="AI1446" s="167">
        <f t="array" aca="1" ref="AI1446" ca="1">SUM(1*(NumCoupes=B1446))</f>
        <v>2</v>
      </c>
    </row>
    <row r="1447" spans="1:35">
      <c r="A1447" s="451"/>
      <c r="B1447" s="464"/>
      <c r="C1447" s="465"/>
      <c r="D1447" s="466"/>
      <c r="E1447" s="467"/>
      <c r="F1447" s="468"/>
      <c r="G1447" s="454"/>
      <c r="H1447" s="464"/>
      <c r="I1447" s="465"/>
      <c r="J1447" s="469"/>
      <c r="K1447" s="469"/>
      <c r="L1447" s="464"/>
      <c r="M1447" s="464"/>
      <c r="N1447" s="464"/>
      <c r="O1447" s="465"/>
      <c r="P1447" s="470"/>
      <c r="Q1447" s="154"/>
      <c r="R1447" s="154"/>
      <c r="S1447" s="154"/>
      <c r="T1447" s="158"/>
      <c r="U1447" s="159"/>
      <c r="V1447" s="161"/>
      <c r="W1447" s="161"/>
      <c r="X1447" s="161"/>
      <c r="Y1447" s="161"/>
      <c r="Z1447" s="162">
        <f t="shared" si="69"/>
        <v>0</v>
      </c>
      <c r="AA1447" s="163">
        <f t="shared" si="70"/>
        <v>0</v>
      </c>
      <c r="AB1447" s="431">
        <f>(3.14/4)*(Trees[[#This Row],[Diam]]/100)^2</f>
        <v>0</v>
      </c>
      <c r="AC1447" s="164">
        <f>Trees[[#This Row],[Volumen]]</f>
        <v>0</v>
      </c>
      <c r="AD1447" s="165" t="str">
        <f t="shared" si="71"/>
        <v>D</v>
      </c>
      <c r="AE1447" s="166">
        <f>Industrias!S1450</f>
        <v>0</v>
      </c>
      <c r="AF1447" s="167" cm="1">
        <f t="array" ref="AF1447">NoteEcolo(U1447)</f>
        <v>0</v>
      </c>
      <c r="AG1447" s="167">
        <f>PI()*(Trees[[#This Row],[Diam]]/2)^2</f>
        <v>0</v>
      </c>
      <c r="AH1447" s="167">
        <f>IF(ISNA(IF(VLOOKUP(Trees[[#This Row],[Arbol]],Equipos!C:F, 2, FALSE)="Cortar",1,0)),0, IF(VLOOKUP(Trees[[#This Row],[Arbol]],Equipos!C:F, 2, FALSE)="Cortar",1,0))</f>
        <v>0</v>
      </c>
      <c r="AI1447" s="167">
        <f t="array" aca="1" ref="AI1447" ca="1">SUM(1*(NumCoupes=B1447))</f>
        <v>2</v>
      </c>
    </row>
    <row r="1448" spans="1:35">
      <c r="A1448" s="451"/>
      <c r="B1448" s="464"/>
      <c r="C1448" s="465"/>
      <c r="D1448" s="466"/>
      <c r="E1448" s="467"/>
      <c r="F1448" s="468"/>
      <c r="G1448" s="454"/>
      <c r="H1448" s="464"/>
      <c r="I1448" s="465"/>
      <c r="J1448" s="469"/>
      <c r="K1448" s="469"/>
      <c r="L1448" s="464"/>
      <c r="M1448" s="464"/>
      <c r="N1448" s="464"/>
      <c r="O1448" s="465"/>
      <c r="P1448" s="470"/>
      <c r="Q1448" s="154"/>
      <c r="R1448" s="154"/>
      <c r="S1448" s="154"/>
      <c r="T1448" s="158"/>
      <c r="U1448" s="159"/>
      <c r="V1448" s="161"/>
      <c r="W1448" s="161"/>
      <c r="X1448" s="161"/>
      <c r="Y1448" s="161"/>
      <c r="Z1448" s="162">
        <f t="shared" si="69"/>
        <v>0</v>
      </c>
      <c r="AA1448" s="163">
        <f t="shared" si="70"/>
        <v>0</v>
      </c>
      <c r="AB1448" s="431">
        <f>(3.14/4)*(Trees[[#This Row],[Diam]]/100)^2</f>
        <v>0</v>
      </c>
      <c r="AC1448" s="164">
        <f>Trees[[#This Row],[Volumen]]</f>
        <v>0</v>
      </c>
      <c r="AD1448" s="165" t="str">
        <f t="shared" si="71"/>
        <v>D</v>
      </c>
      <c r="AE1448" s="166">
        <f>Industrias!S1451</f>
        <v>0</v>
      </c>
      <c r="AF1448" s="167" cm="1">
        <f t="array" ref="AF1448">NoteEcolo(U1448)</f>
        <v>0</v>
      </c>
      <c r="AG1448" s="167">
        <f>PI()*(Trees[[#This Row],[Diam]]/2)^2</f>
        <v>0</v>
      </c>
      <c r="AH1448" s="167">
        <f>IF(ISNA(IF(VLOOKUP(Trees[[#This Row],[Arbol]],Equipos!C:F, 2, FALSE)="Cortar",1,0)),0, IF(VLOOKUP(Trees[[#This Row],[Arbol]],Equipos!C:F, 2, FALSE)="Cortar",1,0))</f>
        <v>0</v>
      </c>
      <c r="AI1448" s="167">
        <f t="array" aca="1" ref="AI1448" ca="1">SUM(1*(NumCoupes=B1448))</f>
        <v>2</v>
      </c>
    </row>
    <row r="1449" spans="1:35">
      <c r="A1449" s="451"/>
      <c r="B1449" s="464"/>
      <c r="C1449" s="465"/>
      <c r="D1449" s="466"/>
      <c r="E1449" s="467"/>
      <c r="F1449" s="468"/>
      <c r="G1449" s="454"/>
      <c r="H1449" s="464"/>
      <c r="I1449" s="465"/>
      <c r="J1449" s="469"/>
      <c r="K1449" s="469"/>
      <c r="L1449" s="464"/>
      <c r="M1449" s="464"/>
      <c r="N1449" s="464"/>
      <c r="O1449" s="465"/>
      <c r="P1449" s="470"/>
      <c r="Q1449" s="154"/>
      <c r="R1449" s="154"/>
      <c r="S1449" s="154"/>
      <c r="T1449" s="158"/>
      <c r="U1449" s="159"/>
      <c r="V1449" s="161"/>
      <c r="W1449" s="161"/>
      <c r="X1449" s="161"/>
      <c r="Y1449" s="161"/>
      <c r="Z1449" s="162">
        <f t="shared" si="69"/>
        <v>0</v>
      </c>
      <c r="AA1449" s="163">
        <f t="shared" si="70"/>
        <v>0</v>
      </c>
      <c r="AB1449" s="431">
        <f>(3.14/4)*(Trees[[#This Row],[Diam]]/100)^2</f>
        <v>0</v>
      </c>
      <c r="AC1449" s="164">
        <f>Trees[[#This Row],[Volumen]]</f>
        <v>0</v>
      </c>
      <c r="AD1449" s="165" t="str">
        <f t="shared" si="71"/>
        <v>D</v>
      </c>
      <c r="AE1449" s="166">
        <f>Industrias!S1452</f>
        <v>0</v>
      </c>
      <c r="AF1449" s="167" cm="1">
        <f t="array" ref="AF1449">NoteEcolo(U1449)</f>
        <v>0</v>
      </c>
      <c r="AG1449" s="167">
        <f>PI()*(Trees[[#This Row],[Diam]]/2)^2</f>
        <v>0</v>
      </c>
      <c r="AH1449" s="167">
        <f>IF(ISNA(IF(VLOOKUP(Trees[[#This Row],[Arbol]],Equipos!C:F, 2, FALSE)="Cortar",1,0)),0, IF(VLOOKUP(Trees[[#This Row],[Arbol]],Equipos!C:F, 2, FALSE)="Cortar",1,0))</f>
        <v>0</v>
      </c>
      <c r="AI1449" s="167">
        <f t="array" aca="1" ref="AI1449" ca="1">SUM(1*(NumCoupes=B1449))</f>
        <v>2</v>
      </c>
    </row>
    <row r="1450" spans="1:35">
      <c r="A1450" s="451"/>
      <c r="B1450" s="464"/>
      <c r="C1450" s="465"/>
      <c r="D1450" s="466"/>
      <c r="E1450" s="467"/>
      <c r="F1450" s="468"/>
      <c r="G1450" s="454"/>
      <c r="H1450" s="464"/>
      <c r="I1450" s="465"/>
      <c r="J1450" s="469"/>
      <c r="K1450" s="469"/>
      <c r="L1450" s="464"/>
      <c r="M1450" s="464"/>
      <c r="N1450" s="464"/>
      <c r="O1450" s="465"/>
      <c r="P1450" s="470"/>
      <c r="Q1450" s="154"/>
      <c r="R1450" s="154"/>
      <c r="S1450" s="154"/>
      <c r="T1450" s="158"/>
      <c r="U1450" s="159"/>
      <c r="V1450" s="161"/>
      <c r="W1450" s="161"/>
      <c r="X1450" s="161"/>
      <c r="Y1450" s="161"/>
      <c r="Z1450" s="162">
        <f t="shared" si="69"/>
        <v>0</v>
      </c>
      <c r="AA1450" s="163">
        <f t="shared" si="70"/>
        <v>0</v>
      </c>
      <c r="AB1450" s="431">
        <f>(3.14/4)*(Trees[[#This Row],[Diam]]/100)^2</f>
        <v>0</v>
      </c>
      <c r="AC1450" s="164">
        <f>Trees[[#This Row],[Volumen]]</f>
        <v>0</v>
      </c>
      <c r="AD1450" s="165" t="str">
        <f t="shared" si="71"/>
        <v>D</v>
      </c>
      <c r="AE1450" s="166">
        <f>Industrias!S1453</f>
        <v>0</v>
      </c>
      <c r="AF1450" s="167" cm="1">
        <f t="array" ref="AF1450">NoteEcolo(U1450)</f>
        <v>0</v>
      </c>
      <c r="AG1450" s="167">
        <f>PI()*(Trees[[#This Row],[Diam]]/2)^2</f>
        <v>0</v>
      </c>
      <c r="AH1450" s="167">
        <f>IF(ISNA(IF(VLOOKUP(Trees[[#This Row],[Arbol]],Equipos!C:F, 2, FALSE)="Cortar",1,0)),0, IF(VLOOKUP(Trees[[#This Row],[Arbol]],Equipos!C:F, 2, FALSE)="Cortar",1,0))</f>
        <v>0</v>
      </c>
      <c r="AI1450" s="167">
        <f t="array" aca="1" ref="AI1450" ca="1">SUM(1*(NumCoupes=B1450))</f>
        <v>2</v>
      </c>
    </row>
    <row r="1451" spans="1:35">
      <c r="A1451" s="451"/>
      <c r="B1451" s="464"/>
      <c r="C1451" s="465"/>
      <c r="D1451" s="466"/>
      <c r="E1451" s="467"/>
      <c r="F1451" s="468"/>
      <c r="G1451" s="454"/>
      <c r="H1451" s="464"/>
      <c r="I1451" s="465"/>
      <c r="J1451" s="469"/>
      <c r="K1451" s="469"/>
      <c r="L1451" s="464"/>
      <c r="M1451" s="464"/>
      <c r="N1451" s="464"/>
      <c r="O1451" s="465"/>
      <c r="P1451" s="470"/>
      <c r="Q1451" s="154"/>
      <c r="R1451" s="154"/>
      <c r="S1451" s="154"/>
      <c r="T1451" s="158"/>
      <c r="U1451" s="159"/>
      <c r="V1451" s="161"/>
      <c r="W1451" s="161"/>
      <c r="X1451" s="161"/>
      <c r="Y1451" s="161"/>
      <c r="Z1451" s="162">
        <f t="shared" si="69"/>
        <v>0</v>
      </c>
      <c r="AA1451" s="163">
        <f t="shared" si="70"/>
        <v>0</v>
      </c>
      <c r="AB1451" s="431">
        <f>(3.14/4)*(Trees[[#This Row],[Diam]]/100)^2</f>
        <v>0</v>
      </c>
      <c r="AC1451" s="164">
        <f>Trees[[#This Row],[Volumen]]</f>
        <v>0</v>
      </c>
      <c r="AD1451" s="165" t="str">
        <f t="shared" si="71"/>
        <v>D</v>
      </c>
      <c r="AE1451" s="166">
        <f>Industrias!S1454</f>
        <v>0</v>
      </c>
      <c r="AF1451" s="167" cm="1">
        <f t="array" ref="AF1451">NoteEcolo(U1451)</f>
        <v>0</v>
      </c>
      <c r="AG1451" s="167">
        <f>PI()*(Trees[[#This Row],[Diam]]/2)^2</f>
        <v>0</v>
      </c>
      <c r="AH1451" s="167">
        <f>IF(ISNA(IF(VLOOKUP(Trees[[#This Row],[Arbol]],Equipos!C:F, 2, FALSE)="Cortar",1,0)),0, IF(VLOOKUP(Trees[[#This Row],[Arbol]],Equipos!C:F, 2, FALSE)="Cortar",1,0))</f>
        <v>0</v>
      </c>
      <c r="AI1451" s="167">
        <f t="array" aca="1" ref="AI1451" ca="1">SUM(1*(NumCoupes=B1451))</f>
        <v>2</v>
      </c>
    </row>
    <row r="1452" spans="1:35">
      <c r="A1452" s="451"/>
      <c r="B1452" s="464"/>
      <c r="C1452" s="465"/>
      <c r="D1452" s="466"/>
      <c r="E1452" s="467"/>
      <c r="F1452" s="468"/>
      <c r="G1452" s="454"/>
      <c r="H1452" s="464"/>
      <c r="I1452" s="465"/>
      <c r="J1452" s="469"/>
      <c r="K1452" s="469"/>
      <c r="L1452" s="464"/>
      <c r="M1452" s="464"/>
      <c r="N1452" s="464"/>
      <c r="O1452" s="465"/>
      <c r="P1452" s="470"/>
      <c r="Q1452" s="154"/>
      <c r="R1452" s="154"/>
      <c r="S1452" s="154"/>
      <c r="T1452" s="158"/>
      <c r="U1452" s="159"/>
      <c r="V1452" s="161"/>
      <c r="W1452" s="161"/>
      <c r="X1452" s="161"/>
      <c r="Y1452" s="161"/>
      <c r="Z1452" s="162">
        <f t="shared" si="69"/>
        <v>0</v>
      </c>
      <c r="AA1452" s="163">
        <f t="shared" si="70"/>
        <v>0</v>
      </c>
      <c r="AB1452" s="431">
        <f>(3.14/4)*(Trees[[#This Row],[Diam]]/100)^2</f>
        <v>0</v>
      </c>
      <c r="AC1452" s="164">
        <f>Trees[[#This Row],[Volumen]]</f>
        <v>0</v>
      </c>
      <c r="AD1452" s="165" t="str">
        <f t="shared" si="71"/>
        <v>D</v>
      </c>
      <c r="AE1452" s="166">
        <f>Industrias!S1455</f>
        <v>0</v>
      </c>
      <c r="AF1452" s="167" cm="1">
        <f t="array" ref="AF1452">NoteEcolo(U1452)</f>
        <v>0</v>
      </c>
      <c r="AG1452" s="167">
        <f>PI()*(Trees[[#This Row],[Diam]]/2)^2</f>
        <v>0</v>
      </c>
      <c r="AH1452" s="167">
        <f>IF(ISNA(IF(VLOOKUP(Trees[[#This Row],[Arbol]],Equipos!C:F, 2, FALSE)="Cortar",1,0)),0, IF(VLOOKUP(Trees[[#This Row],[Arbol]],Equipos!C:F, 2, FALSE)="Cortar",1,0))</f>
        <v>0</v>
      </c>
      <c r="AI1452" s="167">
        <f t="array" aca="1" ref="AI1452" ca="1">SUM(1*(NumCoupes=B1452))</f>
        <v>2</v>
      </c>
    </row>
    <row r="1453" spans="1:35">
      <c r="A1453" s="451"/>
      <c r="B1453" s="464"/>
      <c r="C1453" s="465"/>
      <c r="D1453" s="466"/>
      <c r="E1453" s="467"/>
      <c r="F1453" s="468"/>
      <c r="G1453" s="454"/>
      <c r="H1453" s="464"/>
      <c r="I1453" s="465"/>
      <c r="J1453" s="469"/>
      <c r="K1453" s="469"/>
      <c r="L1453" s="464"/>
      <c r="M1453" s="464"/>
      <c r="N1453" s="464"/>
      <c r="O1453" s="465"/>
      <c r="P1453" s="470"/>
      <c r="Q1453" s="154"/>
      <c r="R1453" s="154"/>
      <c r="S1453" s="154"/>
      <c r="T1453" s="158"/>
      <c r="U1453" s="159"/>
      <c r="V1453" s="161"/>
      <c r="W1453" s="161"/>
      <c r="X1453" s="161"/>
      <c r="Y1453" s="161"/>
      <c r="Z1453" s="162">
        <f t="shared" si="69"/>
        <v>0</v>
      </c>
      <c r="AA1453" s="163">
        <f t="shared" si="70"/>
        <v>0</v>
      </c>
      <c r="AB1453" s="431">
        <f>(3.14/4)*(Trees[[#This Row],[Diam]]/100)^2</f>
        <v>0</v>
      </c>
      <c r="AC1453" s="164">
        <f>Trees[[#This Row],[Volumen]]</f>
        <v>0</v>
      </c>
      <c r="AD1453" s="165" t="str">
        <f t="shared" si="71"/>
        <v>D</v>
      </c>
      <c r="AE1453" s="166">
        <f>Industrias!S1456</f>
        <v>0</v>
      </c>
      <c r="AF1453" s="167" cm="1">
        <f t="array" ref="AF1453">NoteEcolo(U1453)</f>
        <v>0</v>
      </c>
      <c r="AG1453" s="167">
        <f>PI()*(Trees[[#This Row],[Diam]]/2)^2</f>
        <v>0</v>
      </c>
      <c r="AH1453" s="167">
        <f>IF(ISNA(IF(VLOOKUP(Trees[[#This Row],[Arbol]],Equipos!C:F, 2, FALSE)="Cortar",1,0)),0, IF(VLOOKUP(Trees[[#This Row],[Arbol]],Equipos!C:F, 2, FALSE)="Cortar",1,0))</f>
        <v>0</v>
      </c>
      <c r="AI1453" s="167">
        <f t="array" aca="1" ref="AI1453" ca="1">SUM(1*(NumCoupes=B1453))</f>
        <v>2</v>
      </c>
    </row>
    <row r="1454" spans="1:35">
      <c r="A1454" s="451"/>
      <c r="B1454" s="464"/>
      <c r="C1454" s="465"/>
      <c r="D1454" s="466"/>
      <c r="E1454" s="467"/>
      <c r="F1454" s="468"/>
      <c r="G1454" s="454"/>
      <c r="H1454" s="464"/>
      <c r="I1454" s="465"/>
      <c r="J1454" s="469"/>
      <c r="K1454" s="469"/>
      <c r="L1454" s="464"/>
      <c r="M1454" s="464"/>
      <c r="N1454" s="464"/>
      <c r="O1454" s="465"/>
      <c r="P1454" s="470"/>
      <c r="Q1454" s="154"/>
      <c r="R1454" s="154"/>
      <c r="S1454" s="154"/>
      <c r="T1454" s="158"/>
      <c r="U1454" s="159"/>
      <c r="V1454" s="161"/>
      <c r="W1454" s="161"/>
      <c r="X1454" s="161"/>
      <c r="Y1454" s="161"/>
      <c r="Z1454" s="162">
        <f t="shared" si="69"/>
        <v>0</v>
      </c>
      <c r="AA1454" s="163">
        <f t="shared" si="70"/>
        <v>0</v>
      </c>
      <c r="AB1454" s="431">
        <f>(3.14/4)*(Trees[[#This Row],[Diam]]/100)^2</f>
        <v>0</v>
      </c>
      <c r="AC1454" s="164">
        <f>Trees[[#This Row],[Volumen]]</f>
        <v>0</v>
      </c>
      <c r="AD1454" s="165" t="str">
        <f t="shared" si="71"/>
        <v>D</v>
      </c>
      <c r="AE1454" s="166">
        <f>Industrias!S1457</f>
        <v>0</v>
      </c>
      <c r="AF1454" s="167" cm="1">
        <f t="array" ref="AF1454">NoteEcolo(U1454)</f>
        <v>0</v>
      </c>
      <c r="AG1454" s="167">
        <f>PI()*(Trees[[#This Row],[Diam]]/2)^2</f>
        <v>0</v>
      </c>
      <c r="AH1454" s="167">
        <f>IF(ISNA(IF(VLOOKUP(Trees[[#This Row],[Arbol]],Equipos!C:F, 2, FALSE)="Cortar",1,0)),0, IF(VLOOKUP(Trees[[#This Row],[Arbol]],Equipos!C:F, 2, FALSE)="Cortar",1,0))</f>
        <v>0</v>
      </c>
      <c r="AI1454" s="167">
        <f t="array" aca="1" ref="AI1454" ca="1">SUM(1*(NumCoupes=B1454))</f>
        <v>2</v>
      </c>
    </row>
    <row r="1455" spans="1:35">
      <c r="A1455" s="451"/>
      <c r="B1455" s="464"/>
      <c r="C1455" s="465"/>
      <c r="D1455" s="466"/>
      <c r="E1455" s="467"/>
      <c r="F1455" s="468"/>
      <c r="G1455" s="454"/>
      <c r="H1455" s="464"/>
      <c r="I1455" s="465"/>
      <c r="J1455" s="469"/>
      <c r="K1455" s="469"/>
      <c r="L1455" s="464"/>
      <c r="M1455" s="464"/>
      <c r="N1455" s="464"/>
      <c r="O1455" s="465"/>
      <c r="P1455" s="470"/>
      <c r="Q1455" s="154"/>
      <c r="R1455" s="154"/>
      <c r="S1455" s="154"/>
      <c r="T1455" s="158"/>
      <c r="U1455" s="159"/>
      <c r="V1455" s="161"/>
      <c r="W1455" s="161"/>
      <c r="X1455" s="161"/>
      <c r="Y1455" s="161"/>
      <c r="Z1455" s="162">
        <f t="shared" si="69"/>
        <v>0</v>
      </c>
      <c r="AA1455" s="163">
        <f t="shared" si="70"/>
        <v>0</v>
      </c>
      <c r="AB1455" s="431">
        <f>(3.14/4)*(Trees[[#This Row],[Diam]]/100)^2</f>
        <v>0</v>
      </c>
      <c r="AC1455" s="164">
        <f>Trees[[#This Row],[Volumen]]</f>
        <v>0</v>
      </c>
      <c r="AD1455" s="165" t="str">
        <f t="shared" si="71"/>
        <v>D</v>
      </c>
      <c r="AE1455" s="166">
        <f>Industrias!S1458</f>
        <v>0</v>
      </c>
      <c r="AF1455" s="167" cm="1">
        <f t="array" ref="AF1455">NoteEcolo(U1455)</f>
        <v>0</v>
      </c>
      <c r="AG1455" s="167">
        <f>PI()*(Trees[[#This Row],[Diam]]/2)^2</f>
        <v>0</v>
      </c>
      <c r="AH1455" s="167">
        <f>IF(ISNA(IF(VLOOKUP(Trees[[#This Row],[Arbol]],Equipos!C:F, 2, FALSE)="Cortar",1,0)),0, IF(VLOOKUP(Trees[[#This Row],[Arbol]],Equipos!C:F, 2, FALSE)="Cortar",1,0))</f>
        <v>0</v>
      </c>
      <c r="AI1455" s="167">
        <f t="array" aca="1" ref="AI1455" ca="1">SUM(1*(NumCoupes=B1455))</f>
        <v>2</v>
      </c>
    </row>
    <row r="1456" spans="1:35">
      <c r="A1456" s="451"/>
      <c r="B1456" s="464"/>
      <c r="C1456" s="465"/>
      <c r="D1456" s="466"/>
      <c r="E1456" s="467"/>
      <c r="F1456" s="468"/>
      <c r="G1456" s="454"/>
      <c r="H1456" s="464"/>
      <c r="I1456" s="465"/>
      <c r="J1456" s="469"/>
      <c r="K1456" s="469"/>
      <c r="L1456" s="464"/>
      <c r="M1456" s="464"/>
      <c r="N1456" s="464"/>
      <c r="O1456" s="465"/>
      <c r="P1456" s="470"/>
      <c r="Q1456" s="154"/>
      <c r="R1456" s="154"/>
      <c r="S1456" s="154"/>
      <c r="T1456" s="158"/>
      <c r="U1456" s="159"/>
      <c r="V1456" s="161"/>
      <c r="W1456" s="161"/>
      <c r="X1456" s="161"/>
      <c r="Y1456" s="161"/>
      <c r="Z1456" s="162">
        <f t="shared" si="69"/>
        <v>0</v>
      </c>
      <c r="AA1456" s="163">
        <f t="shared" si="70"/>
        <v>0</v>
      </c>
      <c r="AB1456" s="431">
        <f>(3.14/4)*(Trees[[#This Row],[Diam]]/100)^2</f>
        <v>0</v>
      </c>
      <c r="AC1456" s="164">
        <f>Trees[[#This Row],[Volumen]]</f>
        <v>0</v>
      </c>
      <c r="AD1456" s="165" t="str">
        <f t="shared" si="71"/>
        <v>D</v>
      </c>
      <c r="AE1456" s="166">
        <f>Industrias!S1459</f>
        <v>0</v>
      </c>
      <c r="AF1456" s="167" cm="1">
        <f t="array" ref="AF1456">NoteEcolo(U1456)</f>
        <v>0</v>
      </c>
      <c r="AG1456" s="167">
        <f>PI()*(Trees[[#This Row],[Diam]]/2)^2</f>
        <v>0</v>
      </c>
      <c r="AH1456" s="167">
        <f>IF(ISNA(IF(VLOOKUP(Trees[[#This Row],[Arbol]],Equipos!C:F, 2, FALSE)="Cortar",1,0)),0, IF(VLOOKUP(Trees[[#This Row],[Arbol]],Equipos!C:F, 2, FALSE)="Cortar",1,0))</f>
        <v>0</v>
      </c>
      <c r="AI1456" s="167">
        <f t="array" aca="1" ref="AI1456" ca="1">SUM(1*(NumCoupes=B1456))</f>
        <v>2</v>
      </c>
    </row>
    <row r="1457" spans="1:35">
      <c r="A1457" s="451"/>
      <c r="B1457" s="464"/>
      <c r="C1457" s="465"/>
      <c r="D1457" s="466"/>
      <c r="E1457" s="467"/>
      <c r="F1457" s="468"/>
      <c r="G1457" s="454"/>
      <c r="H1457" s="464"/>
      <c r="I1457" s="465"/>
      <c r="J1457" s="469"/>
      <c r="K1457" s="469"/>
      <c r="L1457" s="464"/>
      <c r="M1457" s="464"/>
      <c r="N1457" s="464"/>
      <c r="O1457" s="465"/>
      <c r="P1457" s="470"/>
      <c r="Q1457" s="154"/>
      <c r="R1457" s="154"/>
      <c r="S1457" s="154"/>
      <c r="T1457" s="158"/>
      <c r="U1457" s="159"/>
      <c r="V1457" s="161"/>
      <c r="W1457" s="161"/>
      <c r="X1457" s="161"/>
      <c r="Y1457" s="161"/>
      <c r="Z1457" s="162">
        <f t="shared" si="69"/>
        <v>0</v>
      </c>
      <c r="AA1457" s="163">
        <f t="shared" si="70"/>
        <v>0</v>
      </c>
      <c r="AB1457" s="431">
        <f>(3.14/4)*(Trees[[#This Row],[Diam]]/100)^2</f>
        <v>0</v>
      </c>
      <c r="AC1457" s="164">
        <f>Trees[[#This Row],[Volumen]]</f>
        <v>0</v>
      </c>
      <c r="AD1457" s="165" t="str">
        <f t="shared" si="71"/>
        <v>D</v>
      </c>
      <c r="AE1457" s="166">
        <f>Industrias!S1460</f>
        <v>0</v>
      </c>
      <c r="AF1457" s="167" cm="1">
        <f t="array" ref="AF1457">NoteEcolo(U1457)</f>
        <v>0</v>
      </c>
      <c r="AG1457" s="167">
        <f>PI()*(Trees[[#This Row],[Diam]]/2)^2</f>
        <v>0</v>
      </c>
      <c r="AH1457" s="167">
        <f>IF(ISNA(IF(VLOOKUP(Trees[[#This Row],[Arbol]],Equipos!C:F, 2, FALSE)="Cortar",1,0)),0, IF(VLOOKUP(Trees[[#This Row],[Arbol]],Equipos!C:F, 2, FALSE)="Cortar",1,0))</f>
        <v>0</v>
      </c>
      <c r="AI1457" s="167">
        <f t="array" aca="1" ref="AI1457" ca="1">SUM(1*(NumCoupes=B1457))</f>
        <v>2</v>
      </c>
    </row>
    <row r="1458" spans="1:35">
      <c r="A1458" s="451"/>
      <c r="B1458" s="464"/>
      <c r="C1458" s="465"/>
      <c r="D1458" s="466"/>
      <c r="E1458" s="467"/>
      <c r="F1458" s="468"/>
      <c r="G1458" s="454"/>
      <c r="H1458" s="464"/>
      <c r="I1458" s="465"/>
      <c r="J1458" s="469"/>
      <c r="K1458" s="469"/>
      <c r="L1458" s="464"/>
      <c r="M1458" s="464"/>
      <c r="N1458" s="464"/>
      <c r="O1458" s="465"/>
      <c r="P1458" s="470"/>
      <c r="Q1458" s="154"/>
      <c r="R1458" s="154"/>
      <c r="S1458" s="154"/>
      <c r="T1458" s="158"/>
      <c r="U1458" s="159"/>
      <c r="V1458" s="161"/>
      <c r="W1458" s="161"/>
      <c r="X1458" s="161"/>
      <c r="Y1458" s="161"/>
      <c r="Z1458" s="162">
        <f t="shared" si="69"/>
        <v>0</v>
      </c>
      <c r="AA1458" s="163">
        <f t="shared" si="70"/>
        <v>0</v>
      </c>
      <c r="AB1458" s="431">
        <f>(3.14/4)*(Trees[[#This Row],[Diam]]/100)^2</f>
        <v>0</v>
      </c>
      <c r="AC1458" s="164">
        <f>Trees[[#This Row],[Volumen]]</f>
        <v>0</v>
      </c>
      <c r="AD1458" s="165" t="str">
        <f t="shared" si="71"/>
        <v>D</v>
      </c>
      <c r="AE1458" s="166">
        <f>Industrias!S1461</f>
        <v>0</v>
      </c>
      <c r="AF1458" s="167" cm="1">
        <f t="array" ref="AF1458">NoteEcolo(U1458)</f>
        <v>0</v>
      </c>
      <c r="AG1458" s="167">
        <f>PI()*(Trees[[#This Row],[Diam]]/2)^2</f>
        <v>0</v>
      </c>
      <c r="AH1458" s="167">
        <f>IF(ISNA(IF(VLOOKUP(Trees[[#This Row],[Arbol]],Equipos!C:F, 2, FALSE)="Cortar",1,0)),0, IF(VLOOKUP(Trees[[#This Row],[Arbol]],Equipos!C:F, 2, FALSE)="Cortar",1,0))</f>
        <v>0</v>
      </c>
      <c r="AI1458" s="167">
        <f t="array" aca="1" ref="AI1458" ca="1">SUM(1*(NumCoupes=B1458))</f>
        <v>2</v>
      </c>
    </row>
    <row r="1459" spans="1:35">
      <c r="A1459" s="451"/>
      <c r="B1459" s="464"/>
      <c r="C1459" s="465"/>
      <c r="D1459" s="466"/>
      <c r="E1459" s="467"/>
      <c r="F1459" s="468"/>
      <c r="G1459" s="454"/>
      <c r="H1459" s="464"/>
      <c r="I1459" s="465"/>
      <c r="J1459" s="469"/>
      <c r="K1459" s="469"/>
      <c r="L1459" s="464"/>
      <c r="M1459" s="464"/>
      <c r="N1459" s="464"/>
      <c r="O1459" s="465"/>
      <c r="P1459" s="470"/>
      <c r="Q1459" s="154"/>
      <c r="R1459" s="154"/>
      <c r="S1459" s="154"/>
      <c r="T1459" s="158"/>
      <c r="U1459" s="159"/>
      <c r="V1459" s="161"/>
      <c r="W1459" s="161"/>
      <c r="X1459" s="161"/>
      <c r="Y1459" s="161"/>
      <c r="Z1459" s="162">
        <f t="shared" si="69"/>
        <v>0</v>
      </c>
      <c r="AA1459" s="163">
        <f t="shared" si="70"/>
        <v>0</v>
      </c>
      <c r="AB1459" s="431">
        <f>(3.14/4)*(Trees[[#This Row],[Diam]]/100)^2</f>
        <v>0</v>
      </c>
      <c r="AC1459" s="164">
        <f>Trees[[#This Row],[Volumen]]</f>
        <v>0</v>
      </c>
      <c r="AD1459" s="165" t="str">
        <f t="shared" si="71"/>
        <v>D</v>
      </c>
      <c r="AE1459" s="166">
        <f>Industrias!S1462</f>
        <v>0</v>
      </c>
      <c r="AF1459" s="167" cm="1">
        <f t="array" ref="AF1459">NoteEcolo(U1459)</f>
        <v>0</v>
      </c>
      <c r="AG1459" s="167">
        <f>PI()*(Trees[[#This Row],[Diam]]/2)^2</f>
        <v>0</v>
      </c>
      <c r="AH1459" s="167">
        <f>IF(ISNA(IF(VLOOKUP(Trees[[#This Row],[Arbol]],Equipos!C:F, 2, FALSE)="Cortar",1,0)),0, IF(VLOOKUP(Trees[[#This Row],[Arbol]],Equipos!C:F, 2, FALSE)="Cortar",1,0))</f>
        <v>0</v>
      </c>
      <c r="AI1459" s="167">
        <f t="array" aca="1" ref="AI1459" ca="1">SUM(1*(NumCoupes=B1459))</f>
        <v>2</v>
      </c>
    </row>
    <row r="1460" spans="1:35">
      <c r="A1460" s="451"/>
      <c r="B1460" s="464"/>
      <c r="C1460" s="465"/>
      <c r="D1460" s="466"/>
      <c r="E1460" s="467"/>
      <c r="F1460" s="468"/>
      <c r="G1460" s="454"/>
      <c r="H1460" s="464"/>
      <c r="I1460" s="465"/>
      <c r="J1460" s="469"/>
      <c r="K1460" s="469"/>
      <c r="L1460" s="464"/>
      <c r="M1460" s="464"/>
      <c r="N1460" s="464"/>
      <c r="O1460" s="465"/>
      <c r="P1460" s="470"/>
      <c r="Q1460" s="154"/>
      <c r="R1460" s="154"/>
      <c r="S1460" s="154"/>
      <c r="T1460" s="158"/>
      <c r="U1460" s="159"/>
      <c r="V1460" s="161"/>
      <c r="W1460" s="161"/>
      <c r="X1460" s="161"/>
      <c r="Y1460" s="161"/>
      <c r="Z1460" s="162">
        <f t="shared" si="69"/>
        <v>0</v>
      </c>
      <c r="AA1460" s="163">
        <f t="shared" si="70"/>
        <v>0</v>
      </c>
      <c r="AB1460" s="431">
        <f>(3.14/4)*(Trees[[#This Row],[Diam]]/100)^2</f>
        <v>0</v>
      </c>
      <c r="AC1460" s="164">
        <f>Trees[[#This Row],[Volumen]]</f>
        <v>0</v>
      </c>
      <c r="AD1460" s="165" t="str">
        <f t="shared" si="71"/>
        <v>D</v>
      </c>
      <c r="AE1460" s="166">
        <f>Industrias!S1463</f>
        <v>0</v>
      </c>
      <c r="AF1460" s="167" cm="1">
        <f t="array" ref="AF1460">NoteEcolo(U1460)</f>
        <v>0</v>
      </c>
      <c r="AG1460" s="167">
        <f>PI()*(Trees[[#This Row],[Diam]]/2)^2</f>
        <v>0</v>
      </c>
      <c r="AH1460" s="167">
        <f>IF(ISNA(IF(VLOOKUP(Trees[[#This Row],[Arbol]],Equipos!C:F, 2, FALSE)="Cortar",1,0)),0, IF(VLOOKUP(Trees[[#This Row],[Arbol]],Equipos!C:F, 2, FALSE)="Cortar",1,0))</f>
        <v>0</v>
      </c>
      <c r="AI1460" s="167">
        <f t="array" aca="1" ref="AI1460" ca="1">SUM(1*(NumCoupes=B1460))</f>
        <v>2</v>
      </c>
    </row>
    <row r="1461" spans="1:35">
      <c r="A1461" s="451"/>
      <c r="B1461" s="464"/>
      <c r="C1461" s="465"/>
      <c r="D1461" s="466"/>
      <c r="E1461" s="467"/>
      <c r="F1461" s="468"/>
      <c r="G1461" s="454"/>
      <c r="H1461" s="464"/>
      <c r="I1461" s="465"/>
      <c r="J1461" s="469"/>
      <c r="K1461" s="469"/>
      <c r="L1461" s="464"/>
      <c r="M1461" s="464"/>
      <c r="N1461" s="464"/>
      <c r="O1461" s="465"/>
      <c r="P1461" s="470"/>
      <c r="Q1461" s="154"/>
      <c r="R1461" s="154"/>
      <c r="S1461" s="154"/>
      <c r="T1461" s="158"/>
      <c r="U1461" s="159"/>
      <c r="V1461" s="161"/>
      <c r="W1461" s="161"/>
      <c r="X1461" s="161"/>
      <c r="Y1461" s="161"/>
      <c r="Z1461" s="162">
        <f t="shared" si="69"/>
        <v>0</v>
      </c>
      <c r="AA1461" s="163">
        <f t="shared" si="70"/>
        <v>0</v>
      </c>
      <c r="AB1461" s="431">
        <f>(3.14/4)*(Trees[[#This Row],[Diam]]/100)^2</f>
        <v>0</v>
      </c>
      <c r="AC1461" s="164">
        <f>Trees[[#This Row],[Volumen]]</f>
        <v>0</v>
      </c>
      <c r="AD1461" s="165" t="str">
        <f t="shared" si="71"/>
        <v>D</v>
      </c>
      <c r="AE1461" s="166">
        <f>Industrias!S1464</f>
        <v>0</v>
      </c>
      <c r="AF1461" s="167" cm="1">
        <f t="array" ref="AF1461">NoteEcolo(U1461)</f>
        <v>0</v>
      </c>
      <c r="AG1461" s="167">
        <f>PI()*(Trees[[#This Row],[Diam]]/2)^2</f>
        <v>0</v>
      </c>
      <c r="AH1461" s="167">
        <f>IF(ISNA(IF(VLOOKUP(Trees[[#This Row],[Arbol]],Equipos!C:F, 2, FALSE)="Cortar",1,0)),0, IF(VLOOKUP(Trees[[#This Row],[Arbol]],Equipos!C:F, 2, FALSE)="Cortar",1,0))</f>
        <v>0</v>
      </c>
      <c r="AI1461" s="167">
        <f t="array" aca="1" ref="AI1461" ca="1">SUM(1*(NumCoupes=B1461))</f>
        <v>2</v>
      </c>
    </row>
    <row r="1462" spans="1:35">
      <c r="A1462" s="451"/>
      <c r="B1462" s="464"/>
      <c r="C1462" s="465"/>
      <c r="D1462" s="466"/>
      <c r="E1462" s="467"/>
      <c r="F1462" s="468"/>
      <c r="G1462" s="454"/>
      <c r="H1462" s="464"/>
      <c r="I1462" s="465"/>
      <c r="J1462" s="469"/>
      <c r="K1462" s="469"/>
      <c r="L1462" s="464"/>
      <c r="M1462" s="464"/>
      <c r="N1462" s="464"/>
      <c r="O1462" s="465"/>
      <c r="P1462" s="470"/>
      <c r="Q1462" s="154"/>
      <c r="R1462" s="154"/>
      <c r="S1462" s="154"/>
      <c r="T1462" s="158"/>
      <c r="U1462" s="159"/>
      <c r="V1462" s="161"/>
      <c r="W1462" s="161"/>
      <c r="X1462" s="161"/>
      <c r="Y1462" s="161"/>
      <c r="Z1462" s="162">
        <f t="shared" si="69"/>
        <v>0</v>
      </c>
      <c r="AA1462" s="163">
        <f t="shared" si="70"/>
        <v>0</v>
      </c>
      <c r="AB1462" s="431">
        <f>(3.14/4)*(Trees[[#This Row],[Diam]]/100)^2</f>
        <v>0</v>
      </c>
      <c r="AC1462" s="164">
        <f>Trees[[#This Row],[Volumen]]</f>
        <v>0</v>
      </c>
      <c r="AD1462" s="165" t="str">
        <f t="shared" si="71"/>
        <v>D</v>
      </c>
      <c r="AE1462" s="166">
        <f>Industrias!S1465</f>
        <v>0</v>
      </c>
      <c r="AF1462" s="167" cm="1">
        <f t="array" ref="AF1462">NoteEcolo(U1462)</f>
        <v>0</v>
      </c>
      <c r="AG1462" s="167">
        <f>PI()*(Trees[[#This Row],[Diam]]/2)^2</f>
        <v>0</v>
      </c>
      <c r="AH1462" s="167">
        <f>IF(ISNA(IF(VLOOKUP(Trees[[#This Row],[Arbol]],Equipos!C:F, 2, FALSE)="Cortar",1,0)),0, IF(VLOOKUP(Trees[[#This Row],[Arbol]],Equipos!C:F, 2, FALSE)="Cortar",1,0))</f>
        <v>0</v>
      </c>
      <c r="AI1462" s="167">
        <f t="array" aca="1" ref="AI1462" ca="1">SUM(1*(NumCoupes=B1462))</f>
        <v>2</v>
      </c>
    </row>
    <row r="1463" spans="1:35">
      <c r="A1463" s="451"/>
      <c r="B1463" s="464"/>
      <c r="C1463" s="465"/>
      <c r="D1463" s="466"/>
      <c r="E1463" s="467"/>
      <c r="F1463" s="468"/>
      <c r="G1463" s="454"/>
      <c r="H1463" s="464"/>
      <c r="I1463" s="465"/>
      <c r="J1463" s="469"/>
      <c r="K1463" s="469"/>
      <c r="L1463" s="464"/>
      <c r="M1463" s="464"/>
      <c r="N1463" s="464"/>
      <c r="O1463" s="465"/>
      <c r="P1463" s="470"/>
      <c r="Q1463" s="154"/>
      <c r="R1463" s="154"/>
      <c r="S1463" s="154"/>
      <c r="T1463" s="158"/>
      <c r="U1463" s="159"/>
      <c r="V1463" s="161"/>
      <c r="W1463" s="161"/>
      <c r="X1463" s="161"/>
      <c r="Y1463" s="161"/>
      <c r="Z1463" s="162">
        <f t="shared" si="69"/>
        <v>0</v>
      </c>
      <c r="AA1463" s="163">
        <f t="shared" si="70"/>
        <v>0</v>
      </c>
      <c r="AB1463" s="431">
        <f>(3.14/4)*(Trees[[#This Row],[Diam]]/100)^2</f>
        <v>0</v>
      </c>
      <c r="AC1463" s="164">
        <f>Trees[[#This Row],[Volumen]]</f>
        <v>0</v>
      </c>
      <c r="AD1463" s="165" t="str">
        <f t="shared" si="71"/>
        <v>D</v>
      </c>
      <c r="AE1463" s="166">
        <f>Industrias!S1466</f>
        <v>0</v>
      </c>
      <c r="AF1463" s="167" cm="1">
        <f t="array" ref="AF1463">NoteEcolo(U1463)</f>
        <v>0</v>
      </c>
      <c r="AG1463" s="167">
        <f>PI()*(Trees[[#This Row],[Diam]]/2)^2</f>
        <v>0</v>
      </c>
      <c r="AH1463" s="167">
        <f>IF(ISNA(IF(VLOOKUP(Trees[[#This Row],[Arbol]],Equipos!C:F, 2, FALSE)="Cortar",1,0)),0, IF(VLOOKUP(Trees[[#This Row],[Arbol]],Equipos!C:F, 2, FALSE)="Cortar",1,0))</f>
        <v>0</v>
      </c>
      <c r="AI1463" s="167">
        <f t="array" aca="1" ref="AI1463" ca="1">SUM(1*(NumCoupes=B1463))</f>
        <v>2</v>
      </c>
    </row>
    <row r="1464" spans="1:35">
      <c r="A1464" s="451"/>
      <c r="B1464" s="464"/>
      <c r="C1464" s="465"/>
      <c r="D1464" s="466"/>
      <c r="E1464" s="467"/>
      <c r="F1464" s="468"/>
      <c r="G1464" s="454"/>
      <c r="H1464" s="464"/>
      <c r="I1464" s="465"/>
      <c r="J1464" s="469"/>
      <c r="K1464" s="469"/>
      <c r="L1464" s="464"/>
      <c r="M1464" s="464"/>
      <c r="N1464" s="464"/>
      <c r="O1464" s="465"/>
      <c r="P1464" s="470"/>
      <c r="Q1464" s="154"/>
      <c r="R1464" s="154"/>
      <c r="S1464" s="154"/>
      <c r="T1464" s="158"/>
      <c r="U1464" s="159"/>
      <c r="V1464" s="161"/>
      <c r="W1464" s="161"/>
      <c r="X1464" s="161"/>
      <c r="Y1464" s="161"/>
      <c r="Z1464" s="162">
        <f t="shared" si="69"/>
        <v>0</v>
      </c>
      <c r="AA1464" s="163">
        <f t="shared" si="70"/>
        <v>0</v>
      </c>
      <c r="AB1464" s="431">
        <f>(3.14/4)*(Trees[[#This Row],[Diam]]/100)^2</f>
        <v>0</v>
      </c>
      <c r="AC1464" s="164">
        <f>Trees[[#This Row],[Volumen]]</f>
        <v>0</v>
      </c>
      <c r="AD1464" s="165" t="str">
        <f t="shared" si="71"/>
        <v>D</v>
      </c>
      <c r="AE1464" s="166">
        <f>Industrias!S1467</f>
        <v>0</v>
      </c>
      <c r="AF1464" s="167" cm="1">
        <f t="array" ref="AF1464">NoteEcolo(U1464)</f>
        <v>0</v>
      </c>
      <c r="AG1464" s="167">
        <f>PI()*(Trees[[#This Row],[Diam]]/2)^2</f>
        <v>0</v>
      </c>
      <c r="AH1464" s="167">
        <f>IF(ISNA(IF(VLOOKUP(Trees[[#This Row],[Arbol]],Equipos!C:F, 2, FALSE)="Cortar",1,0)),0, IF(VLOOKUP(Trees[[#This Row],[Arbol]],Equipos!C:F, 2, FALSE)="Cortar",1,0))</f>
        <v>0</v>
      </c>
      <c r="AI1464" s="167">
        <f t="array" aca="1" ref="AI1464" ca="1">SUM(1*(NumCoupes=B1464))</f>
        <v>2</v>
      </c>
    </row>
    <row r="1465" spans="1:35">
      <c r="A1465" s="451"/>
      <c r="B1465" s="464"/>
      <c r="C1465" s="465"/>
      <c r="D1465" s="466"/>
      <c r="E1465" s="467"/>
      <c r="F1465" s="468"/>
      <c r="G1465" s="454"/>
      <c r="H1465" s="464"/>
      <c r="I1465" s="465"/>
      <c r="J1465" s="469"/>
      <c r="K1465" s="469"/>
      <c r="L1465" s="464"/>
      <c r="M1465" s="464"/>
      <c r="N1465" s="464"/>
      <c r="O1465" s="465"/>
      <c r="P1465" s="470"/>
      <c r="Q1465" s="154"/>
      <c r="R1465" s="154"/>
      <c r="S1465" s="154"/>
      <c r="T1465" s="158"/>
      <c r="U1465" s="159"/>
      <c r="V1465" s="161"/>
      <c r="W1465" s="161"/>
      <c r="X1465" s="161"/>
      <c r="Y1465" s="161"/>
      <c r="Z1465" s="162">
        <f t="shared" si="69"/>
        <v>0</v>
      </c>
      <c r="AA1465" s="163">
        <f t="shared" si="70"/>
        <v>0</v>
      </c>
      <c r="AB1465" s="431">
        <f>(3.14/4)*(Trees[[#This Row],[Diam]]/100)^2</f>
        <v>0</v>
      </c>
      <c r="AC1465" s="164">
        <f>Trees[[#This Row],[Volumen]]</f>
        <v>0</v>
      </c>
      <c r="AD1465" s="165" t="str">
        <f t="shared" si="71"/>
        <v>D</v>
      </c>
      <c r="AE1465" s="166">
        <f>Industrias!S1468</f>
        <v>0</v>
      </c>
      <c r="AF1465" s="167" cm="1">
        <f t="array" ref="AF1465">NoteEcolo(U1465)</f>
        <v>0</v>
      </c>
      <c r="AG1465" s="167">
        <f>PI()*(Trees[[#This Row],[Diam]]/2)^2</f>
        <v>0</v>
      </c>
      <c r="AH1465" s="167">
        <f>IF(ISNA(IF(VLOOKUP(Trees[[#This Row],[Arbol]],Equipos!C:F, 2, FALSE)="Cortar",1,0)),0, IF(VLOOKUP(Trees[[#This Row],[Arbol]],Equipos!C:F, 2, FALSE)="Cortar",1,0))</f>
        <v>0</v>
      </c>
      <c r="AI1465" s="167">
        <f t="array" aca="1" ref="AI1465" ca="1">SUM(1*(NumCoupes=B1465))</f>
        <v>2</v>
      </c>
    </row>
    <row r="1466" spans="1:35">
      <c r="A1466" s="451"/>
      <c r="B1466" s="464"/>
      <c r="C1466" s="465"/>
      <c r="D1466" s="466"/>
      <c r="E1466" s="467"/>
      <c r="F1466" s="468"/>
      <c r="G1466" s="454"/>
      <c r="H1466" s="464"/>
      <c r="I1466" s="465"/>
      <c r="J1466" s="469"/>
      <c r="K1466" s="469"/>
      <c r="L1466" s="464"/>
      <c r="M1466" s="464"/>
      <c r="N1466" s="464"/>
      <c r="O1466" s="465"/>
      <c r="P1466" s="470"/>
      <c r="Q1466" s="154"/>
      <c r="R1466" s="154"/>
      <c r="S1466" s="154"/>
      <c r="T1466" s="158"/>
      <c r="U1466" s="159"/>
      <c r="V1466" s="161"/>
      <c r="W1466" s="161"/>
      <c r="X1466" s="161"/>
      <c r="Y1466" s="161"/>
      <c r="Z1466" s="162">
        <f t="shared" si="69"/>
        <v>0</v>
      </c>
      <c r="AA1466" s="163">
        <f t="shared" si="70"/>
        <v>0</v>
      </c>
      <c r="AB1466" s="431">
        <f>(3.14/4)*(Trees[[#This Row],[Diam]]/100)^2</f>
        <v>0</v>
      </c>
      <c r="AC1466" s="164">
        <f>Trees[[#This Row],[Volumen]]</f>
        <v>0</v>
      </c>
      <c r="AD1466" s="165" t="str">
        <f t="shared" si="71"/>
        <v>D</v>
      </c>
      <c r="AE1466" s="166">
        <f>Industrias!S1469</f>
        <v>0</v>
      </c>
      <c r="AF1466" s="167" cm="1">
        <f t="array" ref="AF1466">NoteEcolo(U1466)</f>
        <v>0</v>
      </c>
      <c r="AG1466" s="167">
        <f>PI()*(Trees[[#This Row],[Diam]]/2)^2</f>
        <v>0</v>
      </c>
      <c r="AH1466" s="167">
        <f>IF(ISNA(IF(VLOOKUP(Trees[[#This Row],[Arbol]],Equipos!C:F, 2, FALSE)="Cortar",1,0)),0, IF(VLOOKUP(Trees[[#This Row],[Arbol]],Equipos!C:F, 2, FALSE)="Cortar",1,0))</f>
        <v>0</v>
      </c>
      <c r="AI1466" s="167">
        <f t="array" aca="1" ref="AI1466" ca="1">SUM(1*(NumCoupes=B1466))</f>
        <v>2</v>
      </c>
    </row>
    <row r="1467" spans="1:35">
      <c r="A1467" s="451"/>
      <c r="B1467" s="464"/>
      <c r="C1467" s="465"/>
      <c r="D1467" s="466"/>
      <c r="E1467" s="467"/>
      <c r="F1467" s="468"/>
      <c r="G1467" s="454"/>
      <c r="H1467" s="464"/>
      <c r="I1467" s="465"/>
      <c r="J1467" s="469"/>
      <c r="K1467" s="469"/>
      <c r="L1467" s="464"/>
      <c r="M1467" s="464"/>
      <c r="N1467" s="464"/>
      <c r="O1467" s="465"/>
      <c r="P1467" s="470"/>
      <c r="Q1467" s="154"/>
      <c r="R1467" s="154"/>
      <c r="S1467" s="154"/>
      <c r="T1467" s="158"/>
      <c r="U1467" s="159"/>
      <c r="V1467" s="161"/>
      <c r="W1467" s="161"/>
      <c r="X1467" s="161"/>
      <c r="Y1467" s="161"/>
      <c r="Z1467" s="162">
        <f t="shared" si="69"/>
        <v>0</v>
      </c>
      <c r="AA1467" s="163">
        <f t="shared" si="70"/>
        <v>0</v>
      </c>
      <c r="AB1467" s="431">
        <f>(3.14/4)*(Trees[[#This Row],[Diam]]/100)^2</f>
        <v>0</v>
      </c>
      <c r="AC1467" s="164">
        <f>Trees[[#This Row],[Volumen]]</f>
        <v>0</v>
      </c>
      <c r="AD1467" s="165" t="str">
        <f t="shared" si="71"/>
        <v>D</v>
      </c>
      <c r="AE1467" s="166">
        <f>Industrias!S1470</f>
        <v>0</v>
      </c>
      <c r="AF1467" s="167" cm="1">
        <f t="array" ref="AF1467">NoteEcolo(U1467)</f>
        <v>0</v>
      </c>
      <c r="AG1467" s="167">
        <f>PI()*(Trees[[#This Row],[Diam]]/2)^2</f>
        <v>0</v>
      </c>
      <c r="AH1467" s="167">
        <f>IF(ISNA(IF(VLOOKUP(Trees[[#This Row],[Arbol]],Equipos!C:F, 2, FALSE)="Cortar",1,0)),0, IF(VLOOKUP(Trees[[#This Row],[Arbol]],Equipos!C:F, 2, FALSE)="Cortar",1,0))</f>
        <v>0</v>
      </c>
      <c r="AI1467" s="167">
        <f t="array" aca="1" ref="AI1467" ca="1">SUM(1*(NumCoupes=B1467))</f>
        <v>2</v>
      </c>
    </row>
    <row r="1468" spans="1:35">
      <c r="A1468" s="451"/>
      <c r="B1468" s="464"/>
      <c r="C1468" s="465"/>
      <c r="D1468" s="466"/>
      <c r="E1468" s="467"/>
      <c r="F1468" s="468"/>
      <c r="G1468" s="454"/>
      <c r="H1468" s="464"/>
      <c r="I1468" s="465"/>
      <c r="J1468" s="469"/>
      <c r="K1468" s="469"/>
      <c r="L1468" s="464"/>
      <c r="M1468" s="464"/>
      <c r="N1468" s="464"/>
      <c r="O1468" s="465"/>
      <c r="P1468" s="470"/>
      <c r="Q1468" s="154"/>
      <c r="R1468" s="154"/>
      <c r="S1468" s="154"/>
      <c r="T1468" s="158"/>
      <c r="U1468" s="159"/>
      <c r="V1468" s="161"/>
      <c r="W1468" s="161"/>
      <c r="X1468" s="161"/>
      <c r="Y1468" s="161"/>
      <c r="Z1468" s="162">
        <f t="shared" si="69"/>
        <v>0</v>
      </c>
      <c r="AA1468" s="163">
        <f t="shared" si="70"/>
        <v>0</v>
      </c>
      <c r="AB1468" s="431">
        <f>(3.14/4)*(Trees[[#This Row],[Diam]]/100)^2</f>
        <v>0</v>
      </c>
      <c r="AC1468" s="164">
        <f>Trees[[#This Row],[Volumen]]</f>
        <v>0</v>
      </c>
      <c r="AD1468" s="165" t="str">
        <f t="shared" si="71"/>
        <v>D</v>
      </c>
      <c r="AE1468" s="166">
        <f>Industrias!S1471</f>
        <v>0</v>
      </c>
      <c r="AF1468" s="167" cm="1">
        <f t="array" ref="AF1468">NoteEcolo(U1468)</f>
        <v>0</v>
      </c>
      <c r="AG1468" s="167">
        <f>PI()*(Trees[[#This Row],[Diam]]/2)^2</f>
        <v>0</v>
      </c>
      <c r="AH1468" s="167">
        <f>IF(ISNA(IF(VLOOKUP(Trees[[#This Row],[Arbol]],Equipos!C:F, 2, FALSE)="Cortar",1,0)),0, IF(VLOOKUP(Trees[[#This Row],[Arbol]],Equipos!C:F, 2, FALSE)="Cortar",1,0))</f>
        <v>0</v>
      </c>
      <c r="AI1468" s="167">
        <f t="array" aca="1" ref="AI1468" ca="1">SUM(1*(NumCoupes=B1468))</f>
        <v>2</v>
      </c>
    </row>
    <row r="1469" spans="1:35">
      <c r="A1469" s="451"/>
      <c r="B1469" s="464"/>
      <c r="C1469" s="465"/>
      <c r="D1469" s="466"/>
      <c r="E1469" s="467"/>
      <c r="F1469" s="468"/>
      <c r="G1469" s="454"/>
      <c r="H1469" s="464"/>
      <c r="I1469" s="465"/>
      <c r="J1469" s="469"/>
      <c r="K1469" s="469"/>
      <c r="L1469" s="464"/>
      <c r="M1469" s="464"/>
      <c r="N1469" s="464"/>
      <c r="O1469" s="465"/>
      <c r="P1469" s="470"/>
      <c r="Q1469" s="154"/>
      <c r="R1469" s="154"/>
      <c r="S1469" s="154"/>
      <c r="T1469" s="158"/>
      <c r="U1469" s="159"/>
      <c r="V1469" s="161"/>
      <c r="W1469" s="161"/>
      <c r="X1469" s="161"/>
      <c r="Y1469" s="161"/>
      <c r="Z1469" s="162">
        <f t="shared" si="69"/>
        <v>0</v>
      </c>
      <c r="AA1469" s="163">
        <f t="shared" si="70"/>
        <v>0</v>
      </c>
      <c r="AB1469" s="431">
        <f>(3.14/4)*(Trees[[#This Row],[Diam]]/100)^2</f>
        <v>0</v>
      </c>
      <c r="AC1469" s="164">
        <f>Trees[[#This Row],[Volumen]]</f>
        <v>0</v>
      </c>
      <c r="AD1469" s="165" t="str">
        <f t="shared" si="71"/>
        <v>D</v>
      </c>
      <c r="AE1469" s="166">
        <f>Industrias!S1472</f>
        <v>0</v>
      </c>
      <c r="AF1469" s="167" cm="1">
        <f t="array" ref="AF1469">NoteEcolo(U1469)</f>
        <v>0</v>
      </c>
      <c r="AG1469" s="167">
        <f>PI()*(Trees[[#This Row],[Diam]]/2)^2</f>
        <v>0</v>
      </c>
      <c r="AH1469" s="167">
        <f>IF(ISNA(IF(VLOOKUP(Trees[[#This Row],[Arbol]],Equipos!C:F, 2, FALSE)="Cortar",1,0)),0, IF(VLOOKUP(Trees[[#This Row],[Arbol]],Equipos!C:F, 2, FALSE)="Cortar",1,0))</f>
        <v>0</v>
      </c>
      <c r="AI1469" s="167">
        <f t="array" aca="1" ref="AI1469" ca="1">SUM(1*(NumCoupes=B1469))</f>
        <v>2</v>
      </c>
    </row>
    <row r="1470" spans="1:35">
      <c r="A1470" s="451"/>
      <c r="B1470" s="464"/>
      <c r="C1470" s="465"/>
      <c r="D1470" s="466"/>
      <c r="E1470" s="467"/>
      <c r="F1470" s="468"/>
      <c r="G1470" s="454"/>
      <c r="H1470" s="464"/>
      <c r="I1470" s="465"/>
      <c r="J1470" s="469"/>
      <c r="K1470" s="469"/>
      <c r="L1470" s="464"/>
      <c r="M1470" s="464"/>
      <c r="N1470" s="464"/>
      <c r="O1470" s="465"/>
      <c r="P1470" s="470"/>
      <c r="Q1470" s="154"/>
      <c r="R1470" s="154"/>
      <c r="S1470" s="154"/>
      <c r="T1470" s="158"/>
      <c r="U1470" s="159"/>
      <c r="V1470" s="161"/>
      <c r="W1470" s="161"/>
      <c r="X1470" s="161"/>
      <c r="Y1470" s="161"/>
      <c r="Z1470" s="162">
        <f t="shared" si="69"/>
        <v>0</v>
      </c>
      <c r="AA1470" s="163">
        <f t="shared" si="70"/>
        <v>0</v>
      </c>
      <c r="AB1470" s="431">
        <f>(3.14/4)*(Trees[[#This Row],[Diam]]/100)^2</f>
        <v>0</v>
      </c>
      <c r="AC1470" s="164">
        <f>Trees[[#This Row],[Volumen]]</f>
        <v>0</v>
      </c>
      <c r="AD1470" s="165" t="str">
        <f t="shared" si="71"/>
        <v>D</v>
      </c>
      <c r="AE1470" s="166">
        <f>Industrias!S1473</f>
        <v>0</v>
      </c>
      <c r="AF1470" s="167" cm="1">
        <f t="array" ref="AF1470">NoteEcolo(U1470)</f>
        <v>0</v>
      </c>
      <c r="AG1470" s="167">
        <f>PI()*(Trees[[#This Row],[Diam]]/2)^2</f>
        <v>0</v>
      </c>
      <c r="AH1470" s="167">
        <f>IF(ISNA(IF(VLOOKUP(Trees[[#This Row],[Arbol]],Equipos!C:F, 2, FALSE)="Cortar",1,0)),0, IF(VLOOKUP(Trees[[#This Row],[Arbol]],Equipos!C:F, 2, FALSE)="Cortar",1,0))</f>
        <v>0</v>
      </c>
      <c r="AI1470" s="167">
        <f t="array" aca="1" ref="AI1470" ca="1">SUM(1*(NumCoupes=B1470))</f>
        <v>2</v>
      </c>
    </row>
    <row r="1471" spans="1:35">
      <c r="A1471" s="451"/>
      <c r="B1471" s="464"/>
      <c r="C1471" s="465"/>
      <c r="D1471" s="466"/>
      <c r="E1471" s="467"/>
      <c r="F1471" s="468"/>
      <c r="G1471" s="454"/>
      <c r="H1471" s="464"/>
      <c r="I1471" s="465"/>
      <c r="J1471" s="469"/>
      <c r="K1471" s="469"/>
      <c r="L1471" s="464"/>
      <c r="M1471" s="464"/>
      <c r="N1471" s="464"/>
      <c r="O1471" s="465"/>
      <c r="P1471" s="470"/>
      <c r="Q1471" s="154"/>
      <c r="R1471" s="154"/>
      <c r="S1471" s="154"/>
      <c r="T1471" s="158"/>
      <c r="U1471" s="159"/>
      <c r="V1471" s="161"/>
      <c r="W1471" s="161"/>
      <c r="X1471" s="161"/>
      <c r="Y1471" s="161"/>
      <c r="Z1471" s="162">
        <f t="shared" si="69"/>
        <v>0</v>
      </c>
      <c r="AA1471" s="163">
        <f t="shared" si="70"/>
        <v>0</v>
      </c>
      <c r="AB1471" s="431">
        <f>(3.14/4)*(Trees[[#This Row],[Diam]]/100)^2</f>
        <v>0</v>
      </c>
      <c r="AC1471" s="164">
        <f>Trees[[#This Row],[Volumen]]</f>
        <v>0</v>
      </c>
      <c r="AD1471" s="165" t="str">
        <f t="shared" si="71"/>
        <v>D</v>
      </c>
      <c r="AE1471" s="166">
        <f>Industrias!S1474</f>
        <v>0</v>
      </c>
      <c r="AF1471" s="167" cm="1">
        <f t="array" ref="AF1471">NoteEcolo(U1471)</f>
        <v>0</v>
      </c>
      <c r="AG1471" s="167">
        <f>PI()*(Trees[[#This Row],[Diam]]/2)^2</f>
        <v>0</v>
      </c>
      <c r="AH1471" s="167">
        <f>IF(ISNA(IF(VLOOKUP(Trees[[#This Row],[Arbol]],Equipos!C:F, 2, FALSE)="Cortar",1,0)),0, IF(VLOOKUP(Trees[[#This Row],[Arbol]],Equipos!C:F, 2, FALSE)="Cortar",1,0))</f>
        <v>0</v>
      </c>
      <c r="AI1471" s="167">
        <f t="array" aca="1" ref="AI1471" ca="1">SUM(1*(NumCoupes=B1471))</f>
        <v>2</v>
      </c>
    </row>
    <row r="1472" spans="1:35">
      <c r="A1472" s="451"/>
      <c r="B1472" s="464"/>
      <c r="C1472" s="465"/>
      <c r="D1472" s="466"/>
      <c r="E1472" s="467"/>
      <c r="F1472" s="468"/>
      <c r="G1472" s="454"/>
      <c r="H1472" s="464"/>
      <c r="I1472" s="465"/>
      <c r="J1472" s="469"/>
      <c r="K1472" s="469"/>
      <c r="L1472" s="464"/>
      <c r="M1472" s="464"/>
      <c r="N1472" s="464"/>
      <c r="O1472" s="465"/>
      <c r="P1472" s="470"/>
      <c r="Q1472" s="154"/>
      <c r="R1472" s="154"/>
      <c r="S1472" s="154"/>
      <c r="T1472" s="158"/>
      <c r="U1472" s="159"/>
      <c r="V1472" s="161"/>
      <c r="W1472" s="161"/>
      <c r="X1472" s="161"/>
      <c r="Y1472" s="161"/>
      <c r="Z1472" s="162">
        <f t="shared" si="69"/>
        <v>0</v>
      </c>
      <c r="AA1472" s="163">
        <f t="shared" si="70"/>
        <v>0</v>
      </c>
      <c r="AB1472" s="431">
        <f>(3.14/4)*(Trees[[#This Row],[Diam]]/100)^2</f>
        <v>0</v>
      </c>
      <c r="AC1472" s="164">
        <f>Trees[[#This Row],[Volumen]]</f>
        <v>0</v>
      </c>
      <c r="AD1472" s="165" t="str">
        <f t="shared" si="71"/>
        <v>D</v>
      </c>
      <c r="AE1472" s="166">
        <f>Industrias!S1475</f>
        <v>0</v>
      </c>
      <c r="AF1472" s="167" cm="1">
        <f t="array" ref="AF1472">NoteEcolo(U1472)</f>
        <v>0</v>
      </c>
      <c r="AG1472" s="167">
        <f>PI()*(Trees[[#This Row],[Diam]]/2)^2</f>
        <v>0</v>
      </c>
      <c r="AH1472" s="167">
        <f>IF(ISNA(IF(VLOOKUP(Trees[[#This Row],[Arbol]],Equipos!C:F, 2, FALSE)="Cortar",1,0)),0, IF(VLOOKUP(Trees[[#This Row],[Arbol]],Equipos!C:F, 2, FALSE)="Cortar",1,0))</f>
        <v>0</v>
      </c>
      <c r="AI1472" s="167">
        <f t="array" aca="1" ref="AI1472" ca="1">SUM(1*(NumCoupes=B1472))</f>
        <v>2</v>
      </c>
    </row>
    <row r="1473" spans="1:35">
      <c r="A1473" s="451"/>
      <c r="B1473" s="464"/>
      <c r="C1473" s="465"/>
      <c r="D1473" s="466"/>
      <c r="E1473" s="467"/>
      <c r="F1473" s="468"/>
      <c r="G1473" s="454"/>
      <c r="H1473" s="464"/>
      <c r="I1473" s="465"/>
      <c r="J1473" s="469"/>
      <c r="K1473" s="469"/>
      <c r="L1473" s="464"/>
      <c r="M1473" s="464"/>
      <c r="N1473" s="464"/>
      <c r="O1473" s="465"/>
      <c r="P1473" s="470"/>
      <c r="Q1473" s="154"/>
      <c r="R1473" s="154"/>
      <c r="S1473" s="154"/>
      <c r="T1473" s="158"/>
      <c r="U1473" s="159"/>
      <c r="V1473" s="161"/>
      <c r="W1473" s="161"/>
      <c r="X1473" s="161"/>
      <c r="Y1473" s="161"/>
      <c r="Z1473" s="162">
        <f t="shared" si="69"/>
        <v>0</v>
      </c>
      <c r="AA1473" s="163">
        <f t="shared" si="70"/>
        <v>0</v>
      </c>
      <c r="AB1473" s="431">
        <f>(3.14/4)*(Trees[[#This Row],[Diam]]/100)^2</f>
        <v>0</v>
      </c>
      <c r="AC1473" s="164">
        <f>Trees[[#This Row],[Volumen]]</f>
        <v>0</v>
      </c>
      <c r="AD1473" s="165" t="str">
        <f t="shared" si="71"/>
        <v>D</v>
      </c>
      <c r="AE1473" s="166">
        <f>Industrias!S1476</f>
        <v>0</v>
      </c>
      <c r="AF1473" s="167" cm="1">
        <f t="array" ref="AF1473">NoteEcolo(U1473)</f>
        <v>0</v>
      </c>
      <c r="AG1473" s="167">
        <f>PI()*(Trees[[#This Row],[Diam]]/2)^2</f>
        <v>0</v>
      </c>
      <c r="AH1473" s="167">
        <f>IF(ISNA(IF(VLOOKUP(Trees[[#This Row],[Arbol]],Equipos!C:F, 2, FALSE)="Cortar",1,0)),0, IF(VLOOKUP(Trees[[#This Row],[Arbol]],Equipos!C:F, 2, FALSE)="Cortar",1,0))</f>
        <v>0</v>
      </c>
      <c r="AI1473" s="167">
        <f t="array" aca="1" ref="AI1473" ca="1">SUM(1*(NumCoupes=B1473))</f>
        <v>2</v>
      </c>
    </row>
    <row r="1474" spans="1:35">
      <c r="A1474" s="451"/>
      <c r="B1474" s="464"/>
      <c r="C1474" s="465"/>
      <c r="D1474" s="466"/>
      <c r="E1474" s="467"/>
      <c r="F1474" s="468"/>
      <c r="G1474" s="454"/>
      <c r="H1474" s="464"/>
      <c r="I1474" s="465"/>
      <c r="J1474" s="469"/>
      <c r="K1474" s="469"/>
      <c r="L1474" s="464"/>
      <c r="M1474" s="464"/>
      <c r="N1474" s="464"/>
      <c r="O1474" s="465"/>
      <c r="P1474" s="470"/>
      <c r="Q1474" s="154"/>
      <c r="R1474" s="154"/>
      <c r="S1474" s="154"/>
      <c r="T1474" s="158"/>
      <c r="U1474" s="159"/>
      <c r="V1474" s="161"/>
      <c r="W1474" s="161"/>
      <c r="X1474" s="161"/>
      <c r="Y1474" s="161"/>
      <c r="Z1474" s="162">
        <f t="shared" si="69"/>
        <v>0</v>
      </c>
      <c r="AA1474" s="163">
        <f t="shared" si="70"/>
        <v>0</v>
      </c>
      <c r="AB1474" s="431">
        <f>(3.14/4)*(Trees[[#This Row],[Diam]]/100)^2</f>
        <v>0</v>
      </c>
      <c r="AC1474" s="164">
        <f>Trees[[#This Row],[Volumen]]</f>
        <v>0</v>
      </c>
      <c r="AD1474" s="165" t="str">
        <f t="shared" si="71"/>
        <v>D</v>
      </c>
      <c r="AE1474" s="166">
        <f>Industrias!S1477</f>
        <v>0</v>
      </c>
      <c r="AF1474" s="167" cm="1">
        <f t="array" ref="AF1474">NoteEcolo(U1474)</f>
        <v>0</v>
      </c>
      <c r="AG1474" s="167">
        <f>PI()*(Trees[[#This Row],[Diam]]/2)^2</f>
        <v>0</v>
      </c>
      <c r="AH1474" s="167">
        <f>IF(ISNA(IF(VLOOKUP(Trees[[#This Row],[Arbol]],Equipos!C:F, 2, FALSE)="Cortar",1,0)),0, IF(VLOOKUP(Trees[[#This Row],[Arbol]],Equipos!C:F, 2, FALSE)="Cortar",1,0))</f>
        <v>0</v>
      </c>
      <c r="AI1474" s="167">
        <f t="array" aca="1" ref="AI1474" ca="1">SUM(1*(NumCoupes=B1474))</f>
        <v>2</v>
      </c>
    </row>
    <row r="1475" spans="1:35">
      <c r="A1475" s="451"/>
      <c r="B1475" s="464"/>
      <c r="C1475" s="465"/>
      <c r="D1475" s="466"/>
      <c r="E1475" s="467"/>
      <c r="F1475" s="468"/>
      <c r="G1475" s="454"/>
      <c r="H1475" s="464"/>
      <c r="I1475" s="465"/>
      <c r="J1475" s="469"/>
      <c r="K1475" s="469"/>
      <c r="L1475" s="464"/>
      <c r="M1475" s="464"/>
      <c r="N1475" s="464"/>
      <c r="O1475" s="465"/>
      <c r="P1475" s="470"/>
      <c r="Q1475" s="154"/>
      <c r="R1475" s="154"/>
      <c r="S1475" s="154"/>
      <c r="T1475" s="158"/>
      <c r="U1475" s="159"/>
      <c r="V1475" s="161"/>
      <c r="W1475" s="161"/>
      <c r="X1475" s="161"/>
      <c r="Y1475" s="161"/>
      <c r="Z1475" s="162">
        <f t="shared" si="69"/>
        <v>0</v>
      </c>
      <c r="AA1475" s="163">
        <f t="shared" si="70"/>
        <v>0</v>
      </c>
      <c r="AB1475" s="431">
        <f>(3.14/4)*(Trees[[#This Row],[Diam]]/100)^2</f>
        <v>0</v>
      </c>
      <c r="AC1475" s="164">
        <f>Trees[[#This Row],[Volumen]]</f>
        <v>0</v>
      </c>
      <c r="AD1475" s="165" t="str">
        <f t="shared" si="71"/>
        <v>D</v>
      </c>
      <c r="AE1475" s="166">
        <f>Industrias!S1478</f>
        <v>0</v>
      </c>
      <c r="AF1475" s="167" cm="1">
        <f t="array" ref="AF1475">NoteEcolo(U1475)</f>
        <v>0</v>
      </c>
      <c r="AG1475" s="167">
        <f>PI()*(Trees[[#This Row],[Diam]]/2)^2</f>
        <v>0</v>
      </c>
      <c r="AH1475" s="167">
        <f>IF(ISNA(IF(VLOOKUP(Trees[[#This Row],[Arbol]],Equipos!C:F, 2, FALSE)="Cortar",1,0)),0, IF(VLOOKUP(Trees[[#This Row],[Arbol]],Equipos!C:F, 2, FALSE)="Cortar",1,0))</f>
        <v>0</v>
      </c>
      <c r="AI1475" s="167">
        <f t="array" aca="1" ref="AI1475" ca="1">SUM(1*(NumCoupes=B1475))</f>
        <v>2</v>
      </c>
    </row>
    <row r="1476" spans="1:35">
      <c r="A1476" s="451"/>
      <c r="B1476" s="464"/>
      <c r="C1476" s="465"/>
      <c r="D1476" s="466"/>
      <c r="E1476" s="467"/>
      <c r="F1476" s="468"/>
      <c r="G1476" s="454"/>
      <c r="H1476" s="464"/>
      <c r="I1476" s="465"/>
      <c r="J1476" s="469"/>
      <c r="K1476" s="469"/>
      <c r="L1476" s="464"/>
      <c r="M1476" s="464"/>
      <c r="N1476" s="464"/>
      <c r="O1476" s="465"/>
      <c r="P1476" s="470"/>
      <c r="Q1476" s="154"/>
      <c r="R1476" s="154"/>
      <c r="S1476" s="154"/>
      <c r="T1476" s="158"/>
      <c r="U1476" s="159"/>
      <c r="V1476" s="161"/>
      <c r="W1476" s="161"/>
      <c r="X1476" s="161"/>
      <c r="Y1476" s="161"/>
      <c r="Z1476" s="162">
        <f t="shared" si="69"/>
        <v>0</v>
      </c>
      <c r="AA1476" s="163">
        <f t="shared" si="70"/>
        <v>0</v>
      </c>
      <c r="AB1476" s="431">
        <f>(3.14/4)*(Trees[[#This Row],[Diam]]/100)^2</f>
        <v>0</v>
      </c>
      <c r="AC1476" s="164">
        <f>Trees[[#This Row],[Volumen]]</f>
        <v>0</v>
      </c>
      <c r="AD1476" s="165" t="str">
        <f t="shared" si="71"/>
        <v>D</v>
      </c>
      <c r="AE1476" s="166">
        <f>Industrias!S1479</f>
        <v>0</v>
      </c>
      <c r="AF1476" s="167" cm="1">
        <f t="array" ref="AF1476">NoteEcolo(U1476)</f>
        <v>0</v>
      </c>
      <c r="AG1476" s="167">
        <f>PI()*(Trees[[#This Row],[Diam]]/2)^2</f>
        <v>0</v>
      </c>
      <c r="AH1476" s="167">
        <f>IF(ISNA(IF(VLOOKUP(Trees[[#This Row],[Arbol]],Equipos!C:F, 2, FALSE)="Cortar",1,0)),0, IF(VLOOKUP(Trees[[#This Row],[Arbol]],Equipos!C:F, 2, FALSE)="Cortar",1,0))</f>
        <v>0</v>
      </c>
      <c r="AI1476" s="167">
        <f t="array" aca="1" ref="AI1476" ca="1">SUM(1*(NumCoupes=B1476))</f>
        <v>2</v>
      </c>
    </row>
    <row r="1477" spans="1:35">
      <c r="A1477" s="451"/>
      <c r="B1477" s="464"/>
      <c r="C1477" s="465"/>
      <c r="D1477" s="466"/>
      <c r="E1477" s="467"/>
      <c r="F1477" s="468"/>
      <c r="G1477" s="454"/>
      <c r="H1477" s="464"/>
      <c r="I1477" s="465"/>
      <c r="J1477" s="469"/>
      <c r="K1477" s="469"/>
      <c r="L1477" s="464"/>
      <c r="M1477" s="464"/>
      <c r="N1477" s="464"/>
      <c r="O1477" s="465"/>
      <c r="P1477" s="470"/>
      <c r="Q1477" s="154"/>
      <c r="R1477" s="154"/>
      <c r="S1477" s="154"/>
      <c r="T1477" s="158"/>
      <c r="U1477" s="159"/>
      <c r="V1477" s="161"/>
      <c r="W1477" s="161"/>
      <c r="X1477" s="161"/>
      <c r="Y1477" s="161"/>
      <c r="Z1477" s="162">
        <f t="shared" si="69"/>
        <v>0</v>
      </c>
      <c r="AA1477" s="163">
        <f t="shared" si="70"/>
        <v>0</v>
      </c>
      <c r="AB1477" s="431">
        <f>(3.14/4)*(Trees[[#This Row],[Diam]]/100)^2</f>
        <v>0</v>
      </c>
      <c r="AC1477" s="164">
        <f>Trees[[#This Row],[Volumen]]</f>
        <v>0</v>
      </c>
      <c r="AD1477" s="165" t="str">
        <f t="shared" si="71"/>
        <v>D</v>
      </c>
      <c r="AE1477" s="166">
        <f>Industrias!S1480</f>
        <v>0</v>
      </c>
      <c r="AF1477" s="167" cm="1">
        <f t="array" ref="AF1477">NoteEcolo(U1477)</f>
        <v>0</v>
      </c>
      <c r="AG1477" s="167">
        <f>PI()*(Trees[[#This Row],[Diam]]/2)^2</f>
        <v>0</v>
      </c>
      <c r="AH1477" s="167">
        <f>IF(ISNA(IF(VLOOKUP(Trees[[#This Row],[Arbol]],Equipos!C:F, 2, FALSE)="Cortar",1,0)),0, IF(VLOOKUP(Trees[[#This Row],[Arbol]],Equipos!C:F, 2, FALSE)="Cortar",1,0))</f>
        <v>0</v>
      </c>
      <c r="AI1477" s="167">
        <f t="array" aca="1" ref="AI1477" ca="1">SUM(1*(NumCoupes=B1477))</f>
        <v>2</v>
      </c>
    </row>
    <row r="1478" spans="1:35">
      <c r="A1478" s="451"/>
      <c r="B1478" s="464"/>
      <c r="C1478" s="465"/>
      <c r="D1478" s="466"/>
      <c r="E1478" s="467"/>
      <c r="F1478" s="468"/>
      <c r="G1478" s="454"/>
      <c r="H1478" s="464"/>
      <c r="I1478" s="465"/>
      <c r="J1478" s="469"/>
      <c r="K1478" s="469"/>
      <c r="L1478" s="464"/>
      <c r="M1478" s="464"/>
      <c r="N1478" s="464"/>
      <c r="O1478" s="465"/>
      <c r="P1478" s="470"/>
      <c r="Q1478" s="154"/>
      <c r="R1478" s="154"/>
      <c r="S1478" s="154"/>
      <c r="T1478" s="158"/>
      <c r="U1478" s="159"/>
      <c r="V1478" s="161"/>
      <c r="W1478" s="161"/>
      <c r="X1478" s="161"/>
      <c r="Y1478" s="161"/>
      <c r="Z1478" s="162">
        <f t="shared" si="69"/>
        <v>0</v>
      </c>
      <c r="AA1478" s="163">
        <f t="shared" si="70"/>
        <v>0</v>
      </c>
      <c r="AB1478" s="431">
        <f>(3.14/4)*(Trees[[#This Row],[Diam]]/100)^2</f>
        <v>0</v>
      </c>
      <c r="AC1478" s="164">
        <f>Trees[[#This Row],[Volumen]]</f>
        <v>0</v>
      </c>
      <c r="AD1478" s="165" t="str">
        <f t="shared" si="71"/>
        <v>D</v>
      </c>
      <c r="AE1478" s="166">
        <f>Industrias!S1481</f>
        <v>0</v>
      </c>
      <c r="AF1478" s="167" cm="1">
        <f t="array" ref="AF1478">NoteEcolo(U1478)</f>
        <v>0</v>
      </c>
      <c r="AG1478" s="167">
        <f>PI()*(Trees[[#This Row],[Diam]]/2)^2</f>
        <v>0</v>
      </c>
      <c r="AH1478" s="167">
        <f>IF(ISNA(IF(VLOOKUP(Trees[[#This Row],[Arbol]],Equipos!C:F, 2, FALSE)="Cortar",1,0)),0, IF(VLOOKUP(Trees[[#This Row],[Arbol]],Equipos!C:F, 2, FALSE)="Cortar",1,0))</f>
        <v>0</v>
      </c>
      <c r="AI1478" s="167">
        <f t="array" aca="1" ref="AI1478" ca="1">SUM(1*(NumCoupes=B1478))</f>
        <v>2</v>
      </c>
    </row>
    <row r="1479" spans="1:35">
      <c r="A1479" s="451"/>
      <c r="B1479" s="464"/>
      <c r="C1479" s="465"/>
      <c r="D1479" s="466"/>
      <c r="E1479" s="467"/>
      <c r="F1479" s="468"/>
      <c r="G1479" s="454"/>
      <c r="H1479" s="464"/>
      <c r="I1479" s="465"/>
      <c r="J1479" s="469"/>
      <c r="K1479" s="469"/>
      <c r="L1479" s="464"/>
      <c r="M1479" s="464"/>
      <c r="N1479" s="464"/>
      <c r="O1479" s="465"/>
      <c r="P1479" s="470"/>
      <c r="Q1479" s="154"/>
      <c r="R1479" s="154"/>
      <c r="S1479" s="154"/>
      <c r="T1479" s="158"/>
      <c r="U1479" s="159"/>
      <c r="V1479" s="161"/>
      <c r="W1479" s="161"/>
      <c r="X1479" s="161"/>
      <c r="Y1479" s="161"/>
      <c r="Z1479" s="162">
        <f t="shared" si="69"/>
        <v>0</v>
      </c>
      <c r="AA1479" s="163">
        <f t="shared" si="70"/>
        <v>0</v>
      </c>
      <c r="AB1479" s="431">
        <f>(3.14/4)*(Trees[[#This Row],[Diam]]/100)^2</f>
        <v>0</v>
      </c>
      <c r="AC1479" s="164">
        <f>Trees[[#This Row],[Volumen]]</f>
        <v>0</v>
      </c>
      <c r="AD1479" s="165" t="str">
        <f t="shared" si="71"/>
        <v>D</v>
      </c>
      <c r="AE1479" s="166">
        <f>Industrias!S1482</f>
        <v>0</v>
      </c>
      <c r="AF1479" s="167" cm="1">
        <f t="array" ref="AF1479">NoteEcolo(U1479)</f>
        <v>0</v>
      </c>
      <c r="AG1479" s="167">
        <f>PI()*(Trees[[#This Row],[Diam]]/2)^2</f>
        <v>0</v>
      </c>
      <c r="AH1479" s="167">
        <f>IF(ISNA(IF(VLOOKUP(Trees[[#This Row],[Arbol]],Equipos!C:F, 2, FALSE)="Cortar",1,0)),0, IF(VLOOKUP(Trees[[#This Row],[Arbol]],Equipos!C:F, 2, FALSE)="Cortar",1,0))</f>
        <v>0</v>
      </c>
      <c r="AI1479" s="167">
        <f t="array" aca="1" ref="AI1479" ca="1">SUM(1*(NumCoupes=B1479))</f>
        <v>2</v>
      </c>
    </row>
    <row r="1480" spans="1:35">
      <c r="A1480" s="451"/>
      <c r="B1480" s="464"/>
      <c r="C1480" s="465"/>
      <c r="D1480" s="466"/>
      <c r="E1480" s="467"/>
      <c r="F1480" s="468"/>
      <c r="G1480" s="454"/>
      <c r="H1480" s="464"/>
      <c r="I1480" s="465"/>
      <c r="J1480" s="469"/>
      <c r="K1480" s="469"/>
      <c r="L1480" s="464"/>
      <c r="M1480" s="464"/>
      <c r="N1480" s="464"/>
      <c r="O1480" s="465"/>
      <c r="P1480" s="470"/>
      <c r="Q1480" s="154"/>
      <c r="R1480" s="154"/>
      <c r="S1480" s="154"/>
      <c r="T1480" s="158"/>
      <c r="U1480" s="159"/>
      <c r="V1480" s="161"/>
      <c r="W1480" s="161"/>
      <c r="X1480" s="161"/>
      <c r="Y1480" s="161"/>
      <c r="Z1480" s="162">
        <f t="shared" si="69"/>
        <v>0</v>
      </c>
      <c r="AA1480" s="163">
        <f t="shared" si="70"/>
        <v>0</v>
      </c>
      <c r="AB1480" s="431">
        <f>(3.14/4)*(Trees[[#This Row],[Diam]]/100)^2</f>
        <v>0</v>
      </c>
      <c r="AC1480" s="164">
        <f>Trees[[#This Row],[Volumen]]</f>
        <v>0</v>
      </c>
      <c r="AD1480" s="165" t="str">
        <f t="shared" si="71"/>
        <v>D</v>
      </c>
      <c r="AE1480" s="166">
        <f>Industrias!S1483</f>
        <v>0</v>
      </c>
      <c r="AF1480" s="167" cm="1">
        <f t="array" ref="AF1480">NoteEcolo(U1480)</f>
        <v>0</v>
      </c>
      <c r="AG1480" s="167">
        <f>PI()*(Trees[[#This Row],[Diam]]/2)^2</f>
        <v>0</v>
      </c>
      <c r="AH1480" s="167">
        <f>IF(ISNA(IF(VLOOKUP(Trees[[#This Row],[Arbol]],Equipos!C:F, 2, FALSE)="Cortar",1,0)),0, IF(VLOOKUP(Trees[[#This Row],[Arbol]],Equipos!C:F, 2, FALSE)="Cortar",1,0))</f>
        <v>0</v>
      </c>
      <c r="AI1480" s="167">
        <f t="array" aca="1" ref="AI1480" ca="1">SUM(1*(NumCoupes=B1480))</f>
        <v>2</v>
      </c>
    </row>
    <row r="1481" spans="1:35">
      <c r="A1481" s="451"/>
      <c r="B1481" s="464"/>
      <c r="C1481" s="465"/>
      <c r="D1481" s="466"/>
      <c r="E1481" s="467"/>
      <c r="F1481" s="468"/>
      <c r="G1481" s="454"/>
      <c r="H1481" s="464"/>
      <c r="I1481" s="465"/>
      <c r="J1481" s="469"/>
      <c r="K1481" s="469"/>
      <c r="L1481" s="464"/>
      <c r="M1481" s="464"/>
      <c r="N1481" s="464"/>
      <c r="O1481" s="465"/>
      <c r="P1481" s="470"/>
      <c r="Q1481" s="154"/>
      <c r="R1481" s="154"/>
      <c r="S1481" s="154"/>
      <c r="T1481" s="158"/>
      <c r="U1481" s="159"/>
      <c r="V1481" s="161"/>
      <c r="W1481" s="161"/>
      <c r="X1481" s="161"/>
      <c r="Y1481" s="161"/>
      <c r="Z1481" s="162">
        <f t="shared" si="69"/>
        <v>0</v>
      </c>
      <c r="AA1481" s="163">
        <f t="shared" si="70"/>
        <v>0</v>
      </c>
      <c r="AB1481" s="431">
        <f>(3.14/4)*(Trees[[#This Row],[Diam]]/100)^2</f>
        <v>0</v>
      </c>
      <c r="AC1481" s="164">
        <f>Trees[[#This Row],[Volumen]]</f>
        <v>0</v>
      </c>
      <c r="AD1481" s="165" t="str">
        <f t="shared" si="71"/>
        <v>D</v>
      </c>
      <c r="AE1481" s="166">
        <f>Industrias!S1484</f>
        <v>0</v>
      </c>
      <c r="AF1481" s="167" cm="1">
        <f t="array" ref="AF1481">NoteEcolo(U1481)</f>
        <v>0</v>
      </c>
      <c r="AG1481" s="167">
        <f>PI()*(Trees[[#This Row],[Diam]]/2)^2</f>
        <v>0</v>
      </c>
      <c r="AH1481" s="167">
        <f>IF(ISNA(IF(VLOOKUP(Trees[[#This Row],[Arbol]],Equipos!C:F, 2, FALSE)="Cortar",1,0)),0, IF(VLOOKUP(Trees[[#This Row],[Arbol]],Equipos!C:F, 2, FALSE)="Cortar",1,0))</f>
        <v>0</v>
      </c>
      <c r="AI1481" s="167">
        <f t="array" aca="1" ref="AI1481" ca="1">SUM(1*(NumCoupes=B1481))</f>
        <v>2</v>
      </c>
    </row>
    <row r="1482" spans="1:35">
      <c r="A1482" s="451"/>
      <c r="B1482" s="464"/>
      <c r="C1482" s="465"/>
      <c r="D1482" s="466"/>
      <c r="E1482" s="467"/>
      <c r="F1482" s="468"/>
      <c r="G1482" s="454"/>
      <c r="H1482" s="464"/>
      <c r="I1482" s="465"/>
      <c r="J1482" s="469"/>
      <c r="K1482" s="469"/>
      <c r="L1482" s="464"/>
      <c r="M1482" s="464"/>
      <c r="N1482" s="464"/>
      <c r="O1482" s="465"/>
      <c r="P1482" s="470"/>
      <c r="Q1482" s="154"/>
      <c r="R1482" s="154"/>
      <c r="S1482" s="154"/>
      <c r="T1482" s="158"/>
      <c r="U1482" s="159"/>
      <c r="V1482" s="161"/>
      <c r="W1482" s="161"/>
      <c r="X1482" s="161"/>
      <c r="Y1482" s="161"/>
      <c r="Z1482" s="162">
        <f t="shared" si="69"/>
        <v>0</v>
      </c>
      <c r="AA1482" s="163">
        <f t="shared" si="70"/>
        <v>0</v>
      </c>
      <c r="AB1482" s="431">
        <f>(3.14/4)*(Trees[[#This Row],[Diam]]/100)^2</f>
        <v>0</v>
      </c>
      <c r="AC1482" s="164">
        <f>Trees[[#This Row],[Volumen]]</f>
        <v>0</v>
      </c>
      <c r="AD1482" s="165" t="str">
        <f t="shared" si="71"/>
        <v>D</v>
      </c>
      <c r="AE1482" s="166">
        <f>Industrias!S1485</f>
        <v>0</v>
      </c>
      <c r="AF1482" s="167" cm="1">
        <f t="array" ref="AF1482">NoteEcolo(U1482)</f>
        <v>0</v>
      </c>
      <c r="AG1482" s="167">
        <f>PI()*(Trees[[#This Row],[Diam]]/2)^2</f>
        <v>0</v>
      </c>
      <c r="AH1482" s="167">
        <f>IF(ISNA(IF(VLOOKUP(Trees[[#This Row],[Arbol]],Equipos!C:F, 2, FALSE)="Cortar",1,0)),0, IF(VLOOKUP(Trees[[#This Row],[Arbol]],Equipos!C:F, 2, FALSE)="Cortar",1,0))</f>
        <v>0</v>
      </c>
      <c r="AI1482" s="167">
        <f t="array" aca="1" ref="AI1482" ca="1">SUM(1*(NumCoupes=B1482))</f>
        <v>2</v>
      </c>
    </row>
    <row r="1483" spans="1:35">
      <c r="A1483" s="451"/>
      <c r="B1483" s="464"/>
      <c r="C1483" s="465"/>
      <c r="D1483" s="466"/>
      <c r="E1483" s="467"/>
      <c r="F1483" s="468"/>
      <c r="G1483" s="454"/>
      <c r="H1483" s="464"/>
      <c r="I1483" s="465"/>
      <c r="J1483" s="469"/>
      <c r="K1483" s="469"/>
      <c r="L1483" s="464"/>
      <c r="M1483" s="464"/>
      <c r="N1483" s="464"/>
      <c r="O1483" s="465"/>
      <c r="P1483" s="470"/>
      <c r="Q1483" s="154"/>
      <c r="R1483" s="154"/>
      <c r="S1483" s="154"/>
      <c r="T1483" s="158"/>
      <c r="U1483" s="159"/>
      <c r="V1483" s="161"/>
      <c r="W1483" s="161"/>
      <c r="X1483" s="161"/>
      <c r="Y1483" s="161"/>
      <c r="Z1483" s="162">
        <f t="shared" si="69"/>
        <v>0</v>
      </c>
      <c r="AA1483" s="163">
        <f t="shared" si="70"/>
        <v>0</v>
      </c>
      <c r="AB1483" s="431">
        <f>(3.14/4)*(Trees[[#This Row],[Diam]]/100)^2</f>
        <v>0</v>
      </c>
      <c r="AC1483" s="164">
        <f>Trees[[#This Row],[Volumen]]</f>
        <v>0</v>
      </c>
      <c r="AD1483" s="165" t="str">
        <f t="shared" si="71"/>
        <v>D</v>
      </c>
      <c r="AE1483" s="166">
        <f>Industrias!S1486</f>
        <v>0</v>
      </c>
      <c r="AF1483" s="167" cm="1">
        <f t="array" ref="AF1483">NoteEcolo(U1483)</f>
        <v>0</v>
      </c>
      <c r="AG1483" s="167">
        <f>PI()*(Trees[[#This Row],[Diam]]/2)^2</f>
        <v>0</v>
      </c>
      <c r="AH1483" s="167">
        <f>IF(ISNA(IF(VLOOKUP(Trees[[#This Row],[Arbol]],Equipos!C:F, 2, FALSE)="Cortar",1,0)),0, IF(VLOOKUP(Trees[[#This Row],[Arbol]],Equipos!C:F, 2, FALSE)="Cortar",1,0))</f>
        <v>0</v>
      </c>
      <c r="AI1483" s="167">
        <f t="array" aca="1" ref="AI1483" ca="1">SUM(1*(NumCoupes=B1483))</f>
        <v>2</v>
      </c>
    </row>
    <row r="1484" spans="1:35">
      <c r="A1484" s="451"/>
      <c r="B1484" s="464"/>
      <c r="C1484" s="465"/>
      <c r="D1484" s="466"/>
      <c r="E1484" s="467"/>
      <c r="F1484" s="468"/>
      <c r="G1484" s="454"/>
      <c r="H1484" s="464"/>
      <c r="I1484" s="465"/>
      <c r="J1484" s="469"/>
      <c r="K1484" s="469"/>
      <c r="L1484" s="464"/>
      <c r="M1484" s="464"/>
      <c r="N1484" s="464"/>
      <c r="O1484" s="465"/>
      <c r="P1484" s="470"/>
      <c r="Q1484" s="154"/>
      <c r="R1484" s="154"/>
      <c r="S1484" s="154"/>
      <c r="T1484" s="158"/>
      <c r="U1484" s="159"/>
      <c r="V1484" s="161"/>
      <c r="W1484" s="161"/>
      <c r="X1484" s="161"/>
      <c r="Y1484" s="161"/>
      <c r="Z1484" s="162">
        <f t="shared" si="69"/>
        <v>0</v>
      </c>
      <c r="AA1484" s="163">
        <f t="shared" si="70"/>
        <v>0</v>
      </c>
      <c r="AB1484" s="431">
        <f>(3.14/4)*(Trees[[#This Row],[Diam]]/100)^2</f>
        <v>0</v>
      </c>
      <c r="AC1484" s="164">
        <f>Trees[[#This Row],[Volumen]]</f>
        <v>0</v>
      </c>
      <c r="AD1484" s="165" t="str">
        <f t="shared" si="71"/>
        <v>D</v>
      </c>
      <c r="AE1484" s="166">
        <f>Industrias!S1487</f>
        <v>0</v>
      </c>
      <c r="AF1484" s="167" cm="1">
        <f t="array" ref="AF1484">NoteEcolo(U1484)</f>
        <v>0</v>
      </c>
      <c r="AG1484" s="167">
        <f>PI()*(Trees[[#This Row],[Diam]]/2)^2</f>
        <v>0</v>
      </c>
      <c r="AH1484" s="167">
        <f>IF(ISNA(IF(VLOOKUP(Trees[[#This Row],[Arbol]],Equipos!C:F, 2, FALSE)="Cortar",1,0)),0, IF(VLOOKUP(Trees[[#This Row],[Arbol]],Equipos!C:F, 2, FALSE)="Cortar",1,0))</f>
        <v>0</v>
      </c>
      <c r="AI1484" s="167">
        <f t="array" aca="1" ref="AI1484" ca="1">SUM(1*(NumCoupes=B1484))</f>
        <v>2</v>
      </c>
    </row>
    <row r="1485" spans="1:35">
      <c r="A1485" s="451"/>
      <c r="B1485" s="464"/>
      <c r="C1485" s="465"/>
      <c r="D1485" s="466"/>
      <c r="E1485" s="467"/>
      <c r="F1485" s="468"/>
      <c r="G1485" s="454"/>
      <c r="H1485" s="464"/>
      <c r="I1485" s="465"/>
      <c r="J1485" s="469"/>
      <c r="K1485" s="469"/>
      <c r="L1485" s="464"/>
      <c r="M1485" s="464"/>
      <c r="N1485" s="464"/>
      <c r="O1485" s="465"/>
      <c r="P1485" s="470"/>
      <c r="Q1485" s="154"/>
      <c r="R1485" s="154"/>
      <c r="S1485" s="154"/>
      <c r="T1485" s="158"/>
      <c r="U1485" s="159"/>
      <c r="V1485" s="161"/>
      <c r="W1485" s="161"/>
      <c r="X1485" s="161"/>
      <c r="Y1485" s="161"/>
      <c r="Z1485" s="162">
        <f t="shared" si="69"/>
        <v>0</v>
      </c>
      <c r="AA1485" s="163">
        <f t="shared" si="70"/>
        <v>0</v>
      </c>
      <c r="AB1485" s="431">
        <f>(3.14/4)*(Trees[[#This Row],[Diam]]/100)^2</f>
        <v>0</v>
      </c>
      <c r="AC1485" s="164">
        <f>Trees[[#This Row],[Volumen]]</f>
        <v>0</v>
      </c>
      <c r="AD1485" s="165" t="str">
        <f t="shared" si="71"/>
        <v>D</v>
      </c>
      <c r="AE1485" s="166">
        <f>Industrias!S1488</f>
        <v>0</v>
      </c>
      <c r="AF1485" s="167" cm="1">
        <f t="array" ref="AF1485">NoteEcolo(U1485)</f>
        <v>0</v>
      </c>
      <c r="AG1485" s="167">
        <f>PI()*(Trees[[#This Row],[Diam]]/2)^2</f>
        <v>0</v>
      </c>
      <c r="AH1485" s="167">
        <f>IF(ISNA(IF(VLOOKUP(Trees[[#This Row],[Arbol]],Equipos!C:F, 2, FALSE)="Cortar",1,0)),0, IF(VLOOKUP(Trees[[#This Row],[Arbol]],Equipos!C:F, 2, FALSE)="Cortar",1,0))</f>
        <v>0</v>
      </c>
      <c r="AI1485" s="167">
        <f t="array" aca="1" ref="AI1485" ca="1">SUM(1*(NumCoupes=B1485))</f>
        <v>2</v>
      </c>
    </row>
    <row r="1486" spans="1:35">
      <c r="A1486" s="451"/>
      <c r="B1486" s="464"/>
      <c r="C1486" s="465"/>
      <c r="D1486" s="466"/>
      <c r="E1486" s="467"/>
      <c r="F1486" s="468"/>
      <c r="G1486" s="454"/>
      <c r="H1486" s="464"/>
      <c r="I1486" s="465"/>
      <c r="J1486" s="469"/>
      <c r="K1486" s="469"/>
      <c r="L1486" s="464"/>
      <c r="M1486" s="464"/>
      <c r="N1486" s="464"/>
      <c r="O1486" s="465"/>
      <c r="P1486" s="470"/>
      <c r="Q1486" s="154"/>
      <c r="R1486" s="154"/>
      <c r="S1486" s="154"/>
      <c r="T1486" s="158"/>
      <c r="U1486" s="159"/>
      <c r="V1486" s="161"/>
      <c r="W1486" s="161"/>
      <c r="X1486" s="161"/>
      <c r="Y1486" s="161"/>
      <c r="Z1486" s="162">
        <f t="shared" si="69"/>
        <v>0</v>
      </c>
      <c r="AA1486" s="163">
        <f t="shared" si="70"/>
        <v>0</v>
      </c>
      <c r="AB1486" s="431">
        <f>(3.14/4)*(Trees[[#This Row],[Diam]]/100)^2</f>
        <v>0</v>
      </c>
      <c r="AC1486" s="164">
        <f>Trees[[#This Row],[Volumen]]</f>
        <v>0</v>
      </c>
      <c r="AD1486" s="165" t="str">
        <f t="shared" si="71"/>
        <v>D</v>
      </c>
      <c r="AE1486" s="166">
        <f>Industrias!S1489</f>
        <v>0</v>
      </c>
      <c r="AF1486" s="167" cm="1">
        <f t="array" ref="AF1486">NoteEcolo(U1486)</f>
        <v>0</v>
      </c>
      <c r="AG1486" s="167">
        <f>PI()*(Trees[[#This Row],[Diam]]/2)^2</f>
        <v>0</v>
      </c>
      <c r="AH1486" s="167">
        <f>IF(ISNA(IF(VLOOKUP(Trees[[#This Row],[Arbol]],Equipos!C:F, 2, FALSE)="Cortar",1,0)),0, IF(VLOOKUP(Trees[[#This Row],[Arbol]],Equipos!C:F, 2, FALSE)="Cortar",1,0))</f>
        <v>0</v>
      </c>
      <c r="AI1486" s="167">
        <f t="array" aca="1" ref="AI1486" ca="1">SUM(1*(NumCoupes=B1486))</f>
        <v>2</v>
      </c>
    </row>
    <row r="1487" spans="1:35">
      <c r="A1487" s="451"/>
      <c r="B1487" s="464"/>
      <c r="C1487" s="465"/>
      <c r="D1487" s="466"/>
      <c r="E1487" s="467"/>
      <c r="F1487" s="468"/>
      <c r="G1487" s="454"/>
      <c r="H1487" s="464"/>
      <c r="I1487" s="465"/>
      <c r="J1487" s="469"/>
      <c r="K1487" s="469"/>
      <c r="L1487" s="464"/>
      <c r="M1487" s="464"/>
      <c r="N1487" s="464"/>
      <c r="O1487" s="465"/>
      <c r="P1487" s="470"/>
      <c r="Q1487" s="154"/>
      <c r="R1487" s="154"/>
      <c r="S1487" s="154"/>
      <c r="T1487" s="158"/>
      <c r="U1487" s="159"/>
      <c r="V1487" s="161"/>
      <c r="W1487" s="161"/>
      <c r="X1487" s="161"/>
      <c r="Y1487" s="161"/>
      <c r="Z1487" s="162">
        <f t="shared" si="69"/>
        <v>0</v>
      </c>
      <c r="AA1487" s="163">
        <f t="shared" si="70"/>
        <v>0</v>
      </c>
      <c r="AB1487" s="431">
        <f>(3.14/4)*(Trees[[#This Row],[Diam]]/100)^2</f>
        <v>0</v>
      </c>
      <c r="AC1487" s="164">
        <f>Trees[[#This Row],[Volumen]]</f>
        <v>0</v>
      </c>
      <c r="AD1487" s="165" t="str">
        <f t="shared" si="71"/>
        <v>D</v>
      </c>
      <c r="AE1487" s="166">
        <f>Industrias!S1490</f>
        <v>0</v>
      </c>
      <c r="AF1487" s="167" cm="1">
        <f t="array" ref="AF1487">NoteEcolo(U1487)</f>
        <v>0</v>
      </c>
      <c r="AG1487" s="167">
        <f>PI()*(Trees[[#This Row],[Diam]]/2)^2</f>
        <v>0</v>
      </c>
      <c r="AH1487" s="167">
        <f>IF(ISNA(IF(VLOOKUP(Trees[[#This Row],[Arbol]],Equipos!C:F, 2, FALSE)="Cortar",1,0)),0, IF(VLOOKUP(Trees[[#This Row],[Arbol]],Equipos!C:F, 2, FALSE)="Cortar",1,0))</f>
        <v>0</v>
      </c>
      <c r="AI1487" s="167">
        <f t="array" aca="1" ref="AI1487" ca="1">SUM(1*(NumCoupes=B1487))</f>
        <v>2</v>
      </c>
    </row>
    <row r="1488" spans="1:35">
      <c r="A1488" s="451"/>
      <c r="B1488" s="464"/>
      <c r="C1488" s="465"/>
      <c r="D1488" s="466"/>
      <c r="E1488" s="467"/>
      <c r="F1488" s="468"/>
      <c r="G1488" s="454"/>
      <c r="H1488" s="464"/>
      <c r="I1488" s="465"/>
      <c r="J1488" s="469"/>
      <c r="K1488" s="469"/>
      <c r="L1488" s="464"/>
      <c r="M1488" s="464"/>
      <c r="N1488" s="464"/>
      <c r="O1488" s="465"/>
      <c r="P1488" s="470"/>
      <c r="Q1488" s="154"/>
      <c r="R1488" s="154"/>
      <c r="S1488" s="154"/>
      <c r="T1488" s="158"/>
      <c r="U1488" s="159"/>
      <c r="V1488" s="161"/>
      <c r="W1488" s="161"/>
      <c r="X1488" s="161"/>
      <c r="Y1488" s="161"/>
      <c r="Z1488" s="162">
        <f t="shared" si="69"/>
        <v>0</v>
      </c>
      <c r="AA1488" s="163">
        <f t="shared" si="70"/>
        <v>0</v>
      </c>
      <c r="AB1488" s="431">
        <f>(3.14/4)*(Trees[[#This Row],[Diam]]/100)^2</f>
        <v>0</v>
      </c>
      <c r="AC1488" s="164">
        <f>Trees[[#This Row],[Volumen]]</f>
        <v>0</v>
      </c>
      <c r="AD1488" s="165" t="str">
        <f t="shared" si="71"/>
        <v>D</v>
      </c>
      <c r="AE1488" s="166">
        <f>Industrias!S1491</f>
        <v>0</v>
      </c>
      <c r="AF1488" s="167" cm="1">
        <f t="array" ref="AF1488">NoteEcolo(U1488)</f>
        <v>0</v>
      </c>
      <c r="AG1488" s="167">
        <f>PI()*(Trees[[#This Row],[Diam]]/2)^2</f>
        <v>0</v>
      </c>
      <c r="AH1488" s="167">
        <f>IF(ISNA(IF(VLOOKUP(Trees[[#This Row],[Arbol]],Equipos!C:F, 2, FALSE)="Cortar",1,0)),0, IF(VLOOKUP(Trees[[#This Row],[Arbol]],Equipos!C:F, 2, FALSE)="Cortar",1,0))</f>
        <v>0</v>
      </c>
      <c r="AI1488" s="167">
        <f t="array" aca="1" ref="AI1488" ca="1">SUM(1*(NumCoupes=B1488))</f>
        <v>2</v>
      </c>
    </row>
    <row r="1489" spans="1:35">
      <c r="A1489" s="451"/>
      <c r="B1489" s="464"/>
      <c r="C1489" s="465"/>
      <c r="D1489" s="466"/>
      <c r="E1489" s="467"/>
      <c r="F1489" s="468"/>
      <c r="G1489" s="454"/>
      <c r="H1489" s="464"/>
      <c r="I1489" s="465"/>
      <c r="J1489" s="469"/>
      <c r="K1489" s="469"/>
      <c r="L1489" s="464"/>
      <c r="M1489" s="464"/>
      <c r="N1489" s="464"/>
      <c r="O1489" s="465"/>
      <c r="P1489" s="470"/>
      <c r="Q1489" s="154"/>
      <c r="R1489" s="154"/>
      <c r="S1489" s="154"/>
      <c r="T1489" s="158"/>
      <c r="U1489" s="159"/>
      <c r="V1489" s="161"/>
      <c r="W1489" s="161"/>
      <c r="X1489" s="161"/>
      <c r="Y1489" s="161"/>
      <c r="Z1489" s="162">
        <f t="shared" si="69"/>
        <v>0</v>
      </c>
      <c r="AA1489" s="163">
        <f t="shared" si="70"/>
        <v>0</v>
      </c>
      <c r="AB1489" s="431">
        <f>(3.14/4)*(Trees[[#This Row],[Diam]]/100)^2</f>
        <v>0</v>
      </c>
      <c r="AC1489" s="164">
        <f>Trees[[#This Row],[Volumen]]</f>
        <v>0</v>
      </c>
      <c r="AD1489" s="165" t="str">
        <f t="shared" si="71"/>
        <v>D</v>
      </c>
      <c r="AE1489" s="166">
        <f>Industrias!S1492</f>
        <v>0</v>
      </c>
      <c r="AF1489" s="167" cm="1">
        <f t="array" ref="AF1489">NoteEcolo(U1489)</f>
        <v>0</v>
      </c>
      <c r="AG1489" s="167">
        <f>PI()*(Trees[[#This Row],[Diam]]/2)^2</f>
        <v>0</v>
      </c>
      <c r="AH1489" s="167">
        <f>IF(ISNA(IF(VLOOKUP(Trees[[#This Row],[Arbol]],Equipos!C:F, 2, FALSE)="Cortar",1,0)),0, IF(VLOOKUP(Trees[[#This Row],[Arbol]],Equipos!C:F, 2, FALSE)="Cortar",1,0))</f>
        <v>0</v>
      </c>
      <c r="AI1489" s="167">
        <f t="array" aca="1" ref="AI1489" ca="1">SUM(1*(NumCoupes=B1489))</f>
        <v>2</v>
      </c>
    </row>
    <row r="1490" spans="1:35">
      <c r="A1490" s="451"/>
      <c r="B1490" s="464"/>
      <c r="C1490" s="465"/>
      <c r="D1490" s="466"/>
      <c r="E1490" s="467"/>
      <c r="F1490" s="468"/>
      <c r="G1490" s="454"/>
      <c r="H1490" s="464"/>
      <c r="I1490" s="465"/>
      <c r="J1490" s="469"/>
      <c r="K1490" s="469"/>
      <c r="L1490" s="464"/>
      <c r="M1490" s="464"/>
      <c r="N1490" s="464"/>
      <c r="O1490" s="465"/>
      <c r="P1490" s="470"/>
      <c r="Q1490" s="154"/>
      <c r="R1490" s="154"/>
      <c r="S1490" s="154"/>
      <c r="T1490" s="158"/>
      <c r="U1490" s="159"/>
      <c r="V1490" s="161"/>
      <c r="W1490" s="161"/>
      <c r="X1490" s="161"/>
      <c r="Y1490" s="161"/>
      <c r="Z1490" s="162">
        <f t="shared" si="69"/>
        <v>0</v>
      </c>
      <c r="AA1490" s="163">
        <f t="shared" si="70"/>
        <v>0</v>
      </c>
      <c r="AB1490" s="431">
        <f>(3.14/4)*(Trees[[#This Row],[Diam]]/100)^2</f>
        <v>0</v>
      </c>
      <c r="AC1490" s="164">
        <f>Trees[[#This Row],[Volumen]]</f>
        <v>0</v>
      </c>
      <c r="AD1490" s="165" t="str">
        <f t="shared" si="71"/>
        <v>D</v>
      </c>
      <c r="AE1490" s="166">
        <f>Industrias!S1493</f>
        <v>0</v>
      </c>
      <c r="AF1490" s="167" cm="1">
        <f t="array" ref="AF1490">NoteEcolo(U1490)</f>
        <v>0</v>
      </c>
      <c r="AG1490" s="167">
        <f>PI()*(Trees[[#This Row],[Diam]]/2)^2</f>
        <v>0</v>
      </c>
      <c r="AH1490" s="167">
        <f>IF(ISNA(IF(VLOOKUP(Trees[[#This Row],[Arbol]],Equipos!C:F, 2, FALSE)="Cortar",1,0)),0, IF(VLOOKUP(Trees[[#This Row],[Arbol]],Equipos!C:F, 2, FALSE)="Cortar",1,0))</f>
        <v>0</v>
      </c>
      <c r="AI1490" s="167">
        <f t="array" aca="1" ref="AI1490" ca="1">SUM(1*(NumCoupes=B1490))</f>
        <v>2</v>
      </c>
    </row>
    <row r="1491" spans="1:35">
      <c r="A1491" s="451"/>
      <c r="B1491" s="464"/>
      <c r="C1491" s="465"/>
      <c r="D1491" s="466"/>
      <c r="E1491" s="467"/>
      <c r="F1491" s="468"/>
      <c r="G1491" s="454"/>
      <c r="H1491" s="464"/>
      <c r="I1491" s="465"/>
      <c r="J1491" s="469"/>
      <c r="K1491" s="469"/>
      <c r="L1491" s="464"/>
      <c r="M1491" s="464"/>
      <c r="N1491" s="464"/>
      <c r="O1491" s="465"/>
      <c r="P1491" s="470"/>
      <c r="Q1491" s="154"/>
      <c r="R1491" s="154"/>
      <c r="S1491" s="154"/>
      <c r="T1491" s="158"/>
      <c r="U1491" s="159"/>
      <c r="V1491" s="161"/>
      <c r="W1491" s="161"/>
      <c r="X1491" s="161"/>
      <c r="Y1491" s="161"/>
      <c r="Z1491" s="162">
        <f t="shared" si="69"/>
        <v>0</v>
      </c>
      <c r="AA1491" s="163">
        <f t="shared" si="70"/>
        <v>0</v>
      </c>
      <c r="AB1491" s="431">
        <f>(3.14/4)*(Trees[[#This Row],[Diam]]/100)^2</f>
        <v>0</v>
      </c>
      <c r="AC1491" s="164">
        <f>Trees[[#This Row],[Volumen]]</f>
        <v>0</v>
      </c>
      <c r="AD1491" s="165" t="str">
        <f t="shared" si="71"/>
        <v>D</v>
      </c>
      <c r="AE1491" s="166">
        <f>Industrias!S1494</f>
        <v>0</v>
      </c>
      <c r="AF1491" s="167" cm="1">
        <f t="array" ref="AF1491">NoteEcolo(U1491)</f>
        <v>0</v>
      </c>
      <c r="AG1491" s="167">
        <f>PI()*(Trees[[#This Row],[Diam]]/2)^2</f>
        <v>0</v>
      </c>
      <c r="AH1491" s="167">
        <f>IF(ISNA(IF(VLOOKUP(Trees[[#This Row],[Arbol]],Equipos!C:F, 2, FALSE)="Cortar",1,0)),0, IF(VLOOKUP(Trees[[#This Row],[Arbol]],Equipos!C:F, 2, FALSE)="Cortar",1,0))</f>
        <v>0</v>
      </c>
      <c r="AI1491" s="167">
        <f t="array" aca="1" ref="AI1491" ca="1">SUM(1*(NumCoupes=B1491))</f>
        <v>2</v>
      </c>
    </row>
    <row r="1492" spans="1:35">
      <c r="A1492" s="451"/>
      <c r="B1492" s="464"/>
      <c r="C1492" s="465"/>
      <c r="D1492" s="466"/>
      <c r="E1492" s="467"/>
      <c r="F1492" s="468"/>
      <c r="G1492" s="454"/>
      <c r="H1492" s="464"/>
      <c r="I1492" s="465"/>
      <c r="J1492" s="469"/>
      <c r="K1492" s="469"/>
      <c r="L1492" s="464"/>
      <c r="M1492" s="464"/>
      <c r="N1492" s="464"/>
      <c r="O1492" s="465"/>
      <c r="P1492" s="470"/>
      <c r="Q1492" s="154"/>
      <c r="R1492" s="154"/>
      <c r="S1492" s="154"/>
      <c r="T1492" s="158"/>
      <c r="U1492" s="159"/>
      <c r="V1492" s="161"/>
      <c r="W1492" s="161"/>
      <c r="X1492" s="161"/>
      <c r="Y1492" s="161"/>
      <c r="Z1492" s="162">
        <f t="shared" si="69"/>
        <v>0</v>
      </c>
      <c r="AA1492" s="163">
        <f t="shared" si="70"/>
        <v>0</v>
      </c>
      <c r="AB1492" s="431">
        <f>(3.14/4)*(Trees[[#This Row],[Diam]]/100)^2</f>
        <v>0</v>
      </c>
      <c r="AC1492" s="164">
        <f>Trees[[#This Row],[Volumen]]</f>
        <v>0</v>
      </c>
      <c r="AD1492" s="165" t="str">
        <f t="shared" si="71"/>
        <v>D</v>
      </c>
      <c r="AE1492" s="166">
        <f>Industrias!S1495</f>
        <v>0</v>
      </c>
      <c r="AF1492" s="167" cm="1">
        <f t="array" ref="AF1492">NoteEcolo(U1492)</f>
        <v>0</v>
      </c>
      <c r="AG1492" s="167">
        <f>PI()*(Trees[[#This Row],[Diam]]/2)^2</f>
        <v>0</v>
      </c>
      <c r="AH1492" s="167">
        <f>IF(ISNA(IF(VLOOKUP(Trees[[#This Row],[Arbol]],Equipos!C:F, 2, FALSE)="Cortar",1,0)),0, IF(VLOOKUP(Trees[[#This Row],[Arbol]],Equipos!C:F, 2, FALSE)="Cortar",1,0))</f>
        <v>0</v>
      </c>
      <c r="AI1492" s="167">
        <f t="array" aca="1" ref="AI1492" ca="1">SUM(1*(NumCoupes=B1492))</f>
        <v>2</v>
      </c>
    </row>
    <row r="1493" spans="1:35">
      <c r="A1493" s="451"/>
      <c r="B1493" s="464"/>
      <c r="C1493" s="465"/>
      <c r="D1493" s="466"/>
      <c r="E1493" s="467"/>
      <c r="F1493" s="468"/>
      <c r="G1493" s="454"/>
      <c r="H1493" s="464"/>
      <c r="I1493" s="465"/>
      <c r="J1493" s="469"/>
      <c r="K1493" s="469"/>
      <c r="L1493" s="464"/>
      <c r="M1493" s="464"/>
      <c r="N1493" s="464"/>
      <c r="O1493" s="465"/>
      <c r="P1493" s="470"/>
      <c r="Q1493" s="154"/>
      <c r="R1493" s="154"/>
      <c r="S1493" s="154"/>
      <c r="T1493" s="158"/>
      <c r="U1493" s="159"/>
      <c r="V1493" s="161"/>
      <c r="W1493" s="161"/>
      <c r="X1493" s="161"/>
      <c r="Y1493" s="161"/>
      <c r="Z1493" s="162">
        <f t="shared" si="69"/>
        <v>0</v>
      </c>
      <c r="AA1493" s="163">
        <f t="shared" si="70"/>
        <v>0</v>
      </c>
      <c r="AB1493" s="431">
        <f>(3.14/4)*(Trees[[#This Row],[Diam]]/100)^2</f>
        <v>0</v>
      </c>
      <c r="AC1493" s="164">
        <f>Trees[[#This Row],[Volumen]]</f>
        <v>0</v>
      </c>
      <c r="AD1493" s="165" t="str">
        <f t="shared" si="71"/>
        <v>D</v>
      </c>
      <c r="AE1493" s="166">
        <f>Industrias!S1496</f>
        <v>0</v>
      </c>
      <c r="AF1493" s="167" cm="1">
        <f t="array" ref="AF1493">NoteEcolo(U1493)</f>
        <v>0</v>
      </c>
      <c r="AG1493" s="167">
        <f>PI()*(Trees[[#This Row],[Diam]]/2)^2</f>
        <v>0</v>
      </c>
      <c r="AH1493" s="167">
        <f>IF(ISNA(IF(VLOOKUP(Trees[[#This Row],[Arbol]],Equipos!C:F, 2, FALSE)="Cortar",1,0)),0, IF(VLOOKUP(Trees[[#This Row],[Arbol]],Equipos!C:F, 2, FALSE)="Cortar",1,0))</f>
        <v>0</v>
      </c>
      <c r="AI1493" s="167">
        <f t="array" aca="1" ref="AI1493" ca="1">SUM(1*(NumCoupes=B1493))</f>
        <v>2</v>
      </c>
    </row>
    <row r="1494" spans="1:35">
      <c r="A1494" s="451"/>
      <c r="B1494" s="464"/>
      <c r="C1494" s="465"/>
      <c r="D1494" s="466"/>
      <c r="E1494" s="467"/>
      <c r="F1494" s="468"/>
      <c r="G1494" s="454"/>
      <c r="H1494" s="464"/>
      <c r="I1494" s="465"/>
      <c r="J1494" s="469"/>
      <c r="K1494" s="469"/>
      <c r="L1494" s="464"/>
      <c r="M1494" s="464"/>
      <c r="N1494" s="464"/>
      <c r="O1494" s="465"/>
      <c r="P1494" s="470"/>
      <c r="Q1494" s="154"/>
      <c r="R1494" s="154"/>
      <c r="S1494" s="154"/>
      <c r="T1494" s="158"/>
      <c r="U1494" s="159"/>
      <c r="V1494" s="161"/>
      <c r="W1494" s="161"/>
      <c r="X1494" s="161"/>
      <c r="Y1494" s="161"/>
      <c r="Z1494" s="162">
        <f t="shared" si="69"/>
        <v>0</v>
      </c>
      <c r="AA1494" s="163">
        <f t="shared" si="70"/>
        <v>0</v>
      </c>
      <c r="AB1494" s="431">
        <f>(3.14/4)*(Trees[[#This Row],[Diam]]/100)^2</f>
        <v>0</v>
      </c>
      <c r="AC1494" s="164">
        <f>Trees[[#This Row],[Volumen]]</f>
        <v>0</v>
      </c>
      <c r="AD1494" s="165" t="str">
        <f t="shared" si="71"/>
        <v>D</v>
      </c>
      <c r="AE1494" s="166">
        <f>Industrias!S1497</f>
        <v>0</v>
      </c>
      <c r="AF1494" s="167" cm="1">
        <f t="array" ref="AF1494">NoteEcolo(U1494)</f>
        <v>0</v>
      </c>
      <c r="AG1494" s="167">
        <f>PI()*(Trees[[#This Row],[Diam]]/2)^2</f>
        <v>0</v>
      </c>
      <c r="AH1494" s="167">
        <f>IF(ISNA(IF(VLOOKUP(Trees[[#This Row],[Arbol]],Equipos!C:F, 2, FALSE)="Cortar",1,0)),0, IF(VLOOKUP(Trees[[#This Row],[Arbol]],Equipos!C:F, 2, FALSE)="Cortar",1,0))</f>
        <v>0</v>
      </c>
      <c r="AI1494" s="167">
        <f t="array" aca="1" ref="AI1494" ca="1">SUM(1*(NumCoupes=B1494))</f>
        <v>2</v>
      </c>
    </row>
    <row r="1495" spans="1:35">
      <c r="A1495" s="451"/>
      <c r="B1495" s="464"/>
      <c r="C1495" s="465"/>
      <c r="D1495" s="466"/>
      <c r="E1495" s="467"/>
      <c r="F1495" s="468"/>
      <c r="G1495" s="454"/>
      <c r="H1495" s="464"/>
      <c r="I1495" s="465"/>
      <c r="J1495" s="469"/>
      <c r="K1495" s="469"/>
      <c r="L1495" s="464"/>
      <c r="M1495" s="464"/>
      <c r="N1495" s="464"/>
      <c r="O1495" s="465"/>
      <c r="P1495" s="470"/>
      <c r="Q1495" s="154"/>
      <c r="R1495" s="154"/>
      <c r="S1495" s="154"/>
      <c r="T1495" s="158"/>
      <c r="U1495" s="159"/>
      <c r="V1495" s="161"/>
      <c r="W1495" s="161"/>
      <c r="X1495" s="161"/>
      <c r="Y1495" s="161"/>
      <c r="Z1495" s="162">
        <f t="shared" si="69"/>
        <v>0</v>
      </c>
      <c r="AA1495" s="163">
        <f t="shared" si="70"/>
        <v>0</v>
      </c>
      <c r="AB1495" s="431">
        <f>(3.14/4)*(Trees[[#This Row],[Diam]]/100)^2</f>
        <v>0</v>
      </c>
      <c r="AC1495" s="164">
        <f>Trees[[#This Row],[Volumen]]</f>
        <v>0</v>
      </c>
      <c r="AD1495" s="165" t="str">
        <f t="shared" si="71"/>
        <v>D</v>
      </c>
      <c r="AE1495" s="166">
        <f>Industrias!S1498</f>
        <v>0</v>
      </c>
      <c r="AF1495" s="167" cm="1">
        <f t="array" ref="AF1495">NoteEcolo(U1495)</f>
        <v>0</v>
      </c>
      <c r="AG1495" s="167">
        <f>PI()*(Trees[[#This Row],[Diam]]/2)^2</f>
        <v>0</v>
      </c>
      <c r="AH1495" s="167">
        <f>IF(ISNA(IF(VLOOKUP(Trees[[#This Row],[Arbol]],Equipos!C:F, 2, FALSE)="Cortar",1,0)),0, IF(VLOOKUP(Trees[[#This Row],[Arbol]],Equipos!C:F, 2, FALSE)="Cortar",1,0))</f>
        <v>0</v>
      </c>
      <c r="AI1495" s="167">
        <f t="array" aca="1" ref="AI1495" ca="1">SUM(1*(NumCoupes=B1495))</f>
        <v>2</v>
      </c>
    </row>
    <row r="1496" spans="1:35">
      <c r="A1496" s="451"/>
      <c r="B1496" s="464"/>
      <c r="C1496" s="465"/>
      <c r="D1496" s="466"/>
      <c r="E1496" s="467"/>
      <c r="F1496" s="468"/>
      <c r="G1496" s="454"/>
      <c r="H1496" s="464"/>
      <c r="I1496" s="465"/>
      <c r="J1496" s="469"/>
      <c r="K1496" s="469"/>
      <c r="L1496" s="464"/>
      <c r="M1496" s="464"/>
      <c r="N1496" s="464"/>
      <c r="O1496" s="465"/>
      <c r="P1496" s="470"/>
      <c r="Q1496" s="154"/>
      <c r="R1496" s="154"/>
      <c r="S1496" s="154"/>
      <c r="T1496" s="158"/>
      <c r="U1496" s="159"/>
      <c r="V1496" s="161"/>
      <c r="W1496" s="161"/>
      <c r="X1496" s="161"/>
      <c r="Y1496" s="161"/>
      <c r="Z1496" s="162">
        <f t="shared" si="69"/>
        <v>0</v>
      </c>
      <c r="AA1496" s="163">
        <f t="shared" si="70"/>
        <v>0</v>
      </c>
      <c r="AB1496" s="431">
        <f>(3.14/4)*(Trees[[#This Row],[Diam]]/100)^2</f>
        <v>0</v>
      </c>
      <c r="AC1496" s="164">
        <f>Trees[[#This Row],[Volumen]]</f>
        <v>0</v>
      </c>
      <c r="AD1496" s="165" t="str">
        <f t="shared" si="71"/>
        <v>D</v>
      </c>
      <c r="AE1496" s="166">
        <f>Industrias!S1499</f>
        <v>0</v>
      </c>
      <c r="AF1496" s="167" cm="1">
        <f t="array" ref="AF1496">NoteEcolo(U1496)</f>
        <v>0</v>
      </c>
      <c r="AG1496" s="167">
        <f>PI()*(Trees[[#This Row],[Diam]]/2)^2</f>
        <v>0</v>
      </c>
      <c r="AH1496" s="167">
        <f>IF(ISNA(IF(VLOOKUP(Trees[[#This Row],[Arbol]],Equipos!C:F, 2, FALSE)="Cortar",1,0)),0, IF(VLOOKUP(Trees[[#This Row],[Arbol]],Equipos!C:F, 2, FALSE)="Cortar",1,0))</f>
        <v>0</v>
      </c>
      <c r="AI1496" s="167">
        <f t="array" aca="1" ref="AI1496" ca="1">SUM(1*(NumCoupes=B1496))</f>
        <v>2</v>
      </c>
    </row>
    <row r="1497" spans="1:35">
      <c r="A1497" s="451"/>
      <c r="B1497" s="464"/>
      <c r="C1497" s="465"/>
      <c r="D1497" s="466"/>
      <c r="E1497" s="467"/>
      <c r="F1497" s="468"/>
      <c r="G1497" s="454"/>
      <c r="H1497" s="464"/>
      <c r="I1497" s="465"/>
      <c r="J1497" s="469"/>
      <c r="K1497" s="469"/>
      <c r="L1497" s="464"/>
      <c r="M1497" s="464"/>
      <c r="N1497" s="464"/>
      <c r="O1497" s="465"/>
      <c r="P1497" s="470"/>
      <c r="Q1497" s="154"/>
      <c r="R1497" s="154"/>
      <c r="S1497" s="154"/>
      <c r="T1497" s="158"/>
      <c r="U1497" s="159"/>
      <c r="V1497" s="161"/>
      <c r="W1497" s="161"/>
      <c r="X1497" s="161"/>
      <c r="Y1497" s="161"/>
      <c r="Z1497" s="162">
        <f t="shared" si="69"/>
        <v>0</v>
      </c>
      <c r="AA1497" s="163">
        <f t="shared" si="70"/>
        <v>0</v>
      </c>
      <c r="AB1497" s="431">
        <f>(3.14/4)*(Trees[[#This Row],[Diam]]/100)^2</f>
        <v>0</v>
      </c>
      <c r="AC1497" s="164">
        <f>Trees[[#This Row],[Volumen]]</f>
        <v>0</v>
      </c>
      <c r="AD1497" s="165" t="str">
        <f t="shared" si="71"/>
        <v>D</v>
      </c>
      <c r="AE1497" s="166">
        <f>Industrias!S1500</f>
        <v>0</v>
      </c>
      <c r="AF1497" s="167" cm="1">
        <f t="array" ref="AF1497">NoteEcolo(U1497)</f>
        <v>0</v>
      </c>
      <c r="AG1497" s="167">
        <f>PI()*(Trees[[#This Row],[Diam]]/2)^2</f>
        <v>0</v>
      </c>
      <c r="AH1497" s="167">
        <f>IF(ISNA(IF(VLOOKUP(Trees[[#This Row],[Arbol]],Equipos!C:F, 2, FALSE)="Cortar",1,0)),0, IF(VLOOKUP(Trees[[#This Row],[Arbol]],Equipos!C:F, 2, FALSE)="Cortar",1,0))</f>
        <v>0</v>
      </c>
      <c r="AI1497" s="167">
        <f t="array" aca="1" ref="AI1497" ca="1">SUM(1*(NumCoupes=B1497))</f>
        <v>2</v>
      </c>
    </row>
    <row r="1498" spans="1:35">
      <c r="A1498" s="451"/>
      <c r="B1498" s="464"/>
      <c r="C1498" s="465"/>
      <c r="D1498" s="466"/>
      <c r="E1498" s="467"/>
      <c r="F1498" s="468"/>
      <c r="G1498" s="454"/>
      <c r="H1498" s="464"/>
      <c r="I1498" s="465"/>
      <c r="J1498" s="469"/>
      <c r="K1498" s="469"/>
      <c r="L1498" s="464"/>
      <c r="M1498" s="464"/>
      <c r="N1498" s="464"/>
      <c r="O1498" s="465"/>
      <c r="P1498" s="470"/>
      <c r="Q1498" s="154"/>
      <c r="R1498" s="154"/>
      <c r="S1498" s="154"/>
      <c r="T1498" s="158"/>
      <c r="U1498" s="159"/>
      <c r="V1498" s="161"/>
      <c r="W1498" s="161"/>
      <c r="X1498" s="161"/>
      <c r="Y1498" s="161"/>
      <c r="Z1498" s="162">
        <f t="shared" si="69"/>
        <v>0</v>
      </c>
      <c r="AA1498" s="163">
        <f t="shared" si="70"/>
        <v>0</v>
      </c>
      <c r="AB1498" s="431">
        <f>(3.14/4)*(Trees[[#This Row],[Diam]]/100)^2</f>
        <v>0</v>
      </c>
      <c r="AC1498" s="164">
        <f>Trees[[#This Row],[Volumen]]</f>
        <v>0</v>
      </c>
      <c r="AD1498" s="165" t="str">
        <f t="shared" si="71"/>
        <v>D</v>
      </c>
      <c r="AE1498" s="166">
        <f>Industrias!S1501</f>
        <v>0</v>
      </c>
      <c r="AF1498" s="167" cm="1">
        <f t="array" ref="AF1498">NoteEcolo(U1498)</f>
        <v>0</v>
      </c>
      <c r="AG1498" s="167">
        <f>PI()*(Trees[[#This Row],[Diam]]/2)^2</f>
        <v>0</v>
      </c>
      <c r="AH1498" s="167">
        <f>IF(ISNA(IF(VLOOKUP(Trees[[#This Row],[Arbol]],Equipos!C:F, 2, FALSE)="Cortar",1,0)),0, IF(VLOOKUP(Trees[[#This Row],[Arbol]],Equipos!C:F, 2, FALSE)="Cortar",1,0))</f>
        <v>0</v>
      </c>
      <c r="AI1498" s="167">
        <f t="array" aca="1" ref="AI1498" ca="1">SUM(1*(NumCoupes=B1498))</f>
        <v>2</v>
      </c>
    </row>
    <row r="1499" spans="1:35">
      <c r="A1499" s="451"/>
      <c r="B1499" s="464"/>
      <c r="C1499" s="465"/>
      <c r="D1499" s="466"/>
      <c r="E1499" s="467"/>
      <c r="F1499" s="468"/>
      <c r="G1499" s="454"/>
      <c r="H1499" s="464"/>
      <c r="I1499" s="465"/>
      <c r="J1499" s="469"/>
      <c r="K1499" s="469"/>
      <c r="L1499" s="464"/>
      <c r="M1499" s="464"/>
      <c r="N1499" s="464"/>
      <c r="O1499" s="465"/>
      <c r="P1499" s="470"/>
      <c r="Q1499" s="154"/>
      <c r="R1499" s="154"/>
      <c r="S1499" s="154"/>
      <c r="T1499" s="158"/>
      <c r="U1499" s="159"/>
      <c r="V1499" s="161"/>
      <c r="W1499" s="161"/>
      <c r="X1499" s="161"/>
      <c r="Y1499" s="161"/>
      <c r="Z1499" s="162">
        <f t="shared" si="69"/>
        <v>0</v>
      </c>
      <c r="AA1499" s="163">
        <f t="shared" si="70"/>
        <v>0</v>
      </c>
      <c r="AB1499" s="431">
        <f>(3.14/4)*(Trees[[#This Row],[Diam]]/100)^2</f>
        <v>0</v>
      </c>
      <c r="AC1499" s="164">
        <f>Trees[[#This Row],[Volumen]]</f>
        <v>0</v>
      </c>
      <c r="AD1499" s="165" t="str">
        <f t="shared" si="71"/>
        <v>D</v>
      </c>
      <c r="AE1499" s="166">
        <f>Industrias!S1502</f>
        <v>0</v>
      </c>
      <c r="AF1499" s="167" cm="1">
        <f t="array" ref="AF1499">NoteEcolo(U1499)</f>
        <v>0</v>
      </c>
      <c r="AG1499" s="167">
        <f>PI()*(Trees[[#This Row],[Diam]]/2)^2</f>
        <v>0</v>
      </c>
      <c r="AH1499" s="167">
        <f>IF(ISNA(IF(VLOOKUP(Trees[[#This Row],[Arbol]],Equipos!C:F, 2, FALSE)="Cortar",1,0)),0, IF(VLOOKUP(Trees[[#This Row],[Arbol]],Equipos!C:F, 2, FALSE)="Cortar",1,0))</f>
        <v>0</v>
      </c>
      <c r="AI1499" s="167">
        <f t="array" aca="1" ref="AI1499" ca="1">SUM(1*(NumCoupes=B1499))</f>
        <v>2</v>
      </c>
    </row>
    <row r="1500" spans="1:35">
      <c r="A1500" s="451"/>
      <c r="B1500" s="464"/>
      <c r="C1500" s="465"/>
      <c r="D1500" s="466"/>
      <c r="E1500" s="467"/>
      <c r="F1500" s="468"/>
      <c r="G1500" s="454"/>
      <c r="H1500" s="464"/>
      <c r="I1500" s="465"/>
      <c r="J1500" s="469"/>
      <c r="K1500" s="469"/>
      <c r="L1500" s="464"/>
      <c r="M1500" s="464"/>
      <c r="N1500" s="464"/>
      <c r="O1500" s="465"/>
      <c r="P1500" s="470"/>
      <c r="Q1500" s="154"/>
      <c r="R1500" s="154"/>
      <c r="S1500" s="154"/>
      <c r="T1500" s="158"/>
      <c r="U1500" s="159"/>
      <c r="V1500" s="161"/>
      <c r="W1500" s="161"/>
      <c r="X1500" s="161"/>
      <c r="Y1500" s="161"/>
      <c r="Z1500" s="162">
        <f t="shared" si="69"/>
        <v>0</v>
      </c>
      <c r="AA1500" s="163">
        <f t="shared" si="70"/>
        <v>0</v>
      </c>
      <c r="AB1500" s="431">
        <f>(3.14/4)*(Trees[[#This Row],[Diam]]/100)^2</f>
        <v>0</v>
      </c>
      <c r="AC1500" s="164">
        <f>Trees[[#This Row],[Volumen]]</f>
        <v>0</v>
      </c>
      <c r="AD1500" s="165" t="str">
        <f t="shared" si="71"/>
        <v>D</v>
      </c>
      <c r="AE1500" s="166">
        <f>Industrias!S1503</f>
        <v>0</v>
      </c>
      <c r="AF1500" s="167" cm="1">
        <f t="array" ref="AF1500">NoteEcolo(U1500)</f>
        <v>0</v>
      </c>
      <c r="AG1500" s="167">
        <f>PI()*(Trees[[#This Row],[Diam]]/2)^2</f>
        <v>0</v>
      </c>
      <c r="AH1500" s="167">
        <f>IF(ISNA(IF(VLOOKUP(Trees[[#This Row],[Arbol]],Equipos!C:F, 2, FALSE)="Cortar",1,0)),0, IF(VLOOKUP(Trees[[#This Row],[Arbol]],Equipos!C:F, 2, FALSE)="Cortar",1,0))</f>
        <v>0</v>
      </c>
      <c r="AI1500" s="167">
        <f t="array" aca="1" ref="AI1500" ca="1">SUM(1*(NumCoupes=B1500))</f>
        <v>2</v>
      </c>
    </row>
    <row r="1501" spans="1:35">
      <c r="A1501" s="451"/>
      <c r="B1501" s="464"/>
      <c r="C1501" s="465"/>
      <c r="D1501" s="466"/>
      <c r="E1501" s="467"/>
      <c r="F1501" s="468"/>
      <c r="G1501" s="454"/>
      <c r="H1501" s="464"/>
      <c r="I1501" s="465"/>
      <c r="J1501" s="469"/>
      <c r="K1501" s="469"/>
      <c r="L1501" s="464"/>
      <c r="M1501" s="464"/>
      <c r="N1501" s="464"/>
      <c r="O1501" s="465"/>
      <c r="P1501" s="470"/>
      <c r="Q1501" s="154"/>
      <c r="R1501" s="154"/>
      <c r="S1501" s="154"/>
      <c r="T1501" s="158"/>
      <c r="U1501" s="159"/>
      <c r="V1501" s="161"/>
      <c r="W1501" s="161"/>
      <c r="X1501" s="161"/>
      <c r="Y1501" s="161"/>
      <c r="Z1501" s="162">
        <f t="shared" si="69"/>
        <v>0</v>
      </c>
      <c r="AA1501" s="163">
        <f t="shared" si="70"/>
        <v>0</v>
      </c>
      <c r="AB1501" s="431">
        <f>(3.14/4)*(Trees[[#This Row],[Diam]]/100)^2</f>
        <v>0</v>
      </c>
      <c r="AC1501" s="164">
        <f>Trees[[#This Row],[Volumen]]</f>
        <v>0</v>
      </c>
      <c r="AD1501" s="165" t="str">
        <f t="shared" si="71"/>
        <v>D</v>
      </c>
      <c r="AE1501" s="166">
        <f>Industrias!S1504</f>
        <v>0</v>
      </c>
      <c r="AF1501" s="167" cm="1">
        <f t="array" ref="AF1501">NoteEcolo(U1501)</f>
        <v>0</v>
      </c>
      <c r="AG1501" s="167">
        <f>PI()*(Trees[[#This Row],[Diam]]/2)^2</f>
        <v>0</v>
      </c>
      <c r="AH1501" s="167">
        <f>IF(ISNA(IF(VLOOKUP(Trees[[#This Row],[Arbol]],Equipos!C:F, 2, FALSE)="Cortar",1,0)),0, IF(VLOOKUP(Trees[[#This Row],[Arbol]],Equipos!C:F, 2, FALSE)="Cortar",1,0))</f>
        <v>0</v>
      </c>
      <c r="AI1501" s="167">
        <f t="array" aca="1" ref="AI1501" ca="1">SUM(1*(NumCoupes=B1501))</f>
        <v>2</v>
      </c>
    </row>
  </sheetData>
  <pageMargins left="0.7" right="0.7" top="0.75" bottom="0.75" header="0.3" footer="0.3"/>
  <pageSetup paperSize="9" orientation="portrait" horizontalDpi="0" verticalDpi="0"/>
  <ignoredErrors>
    <ignoredError sqref="AH1:AI1 AI3:AI1182" emptyCellReference="1"/>
  </ignoredErrors>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BK49"/>
  <sheetViews>
    <sheetView showGridLines="0" zoomScale="140" zoomScaleNormal="140" zoomScalePageLayoutView="170" workbookViewId="0"/>
  </sheetViews>
  <sheetFormatPr baseColWidth="10" defaultColWidth="10.8984375" defaultRowHeight="11.4"/>
  <cols>
    <col min="1" max="1" width="1.09765625" style="404" customWidth="1"/>
    <col min="2" max="2" width="9.09765625" style="404" customWidth="1"/>
    <col min="3" max="3" width="10.3984375" style="404" customWidth="1"/>
    <col min="4" max="17" width="6.59765625" style="404" customWidth="1"/>
    <col min="18" max="18" width="10.3984375" style="404" customWidth="1"/>
    <col min="19" max="32" width="6.59765625" style="404" customWidth="1"/>
    <col min="33" max="33" width="10.3984375" style="404" customWidth="1"/>
    <col min="34" max="47" width="6.59765625" style="404" customWidth="1"/>
    <col min="48" max="48" width="10.3984375" style="404" customWidth="1"/>
    <col min="49" max="55" width="13.09765625" style="404" customWidth="1"/>
    <col min="56" max="56" width="10.09765625" style="404" customWidth="1"/>
    <col min="57" max="63" width="13.09765625" style="404" customWidth="1"/>
    <col min="64" max="16384" width="10.8984375" style="404"/>
  </cols>
  <sheetData>
    <row r="1" spans="1:63">
      <c r="A1" s="402"/>
      <c r="B1" s="402"/>
      <c r="C1" s="403"/>
      <c r="D1" s="403"/>
      <c r="E1" s="403"/>
      <c r="F1" s="448"/>
      <c r="G1" s="448"/>
      <c r="H1" s="448"/>
      <c r="I1" s="402"/>
      <c r="J1" s="402"/>
      <c r="K1" s="402"/>
      <c r="L1" s="402"/>
      <c r="M1" s="402"/>
      <c r="N1" s="402"/>
      <c r="O1" s="402"/>
      <c r="P1" s="402"/>
      <c r="Q1" s="402"/>
      <c r="R1" s="402"/>
      <c r="S1" s="402"/>
      <c r="T1" s="402"/>
      <c r="U1" s="402"/>
      <c r="V1" s="402"/>
      <c r="W1" s="402"/>
      <c r="X1" s="402"/>
      <c r="Y1" s="402"/>
      <c r="Z1" s="402"/>
      <c r="AA1" s="402"/>
      <c r="AB1" s="402"/>
      <c r="AC1" s="402"/>
      <c r="AD1" s="402"/>
      <c r="AE1" s="402"/>
      <c r="AF1" s="402"/>
      <c r="AG1" s="402"/>
      <c r="AH1" s="402"/>
      <c r="AI1" s="402"/>
      <c r="AJ1" s="402"/>
      <c r="AK1" s="402"/>
      <c r="AL1" s="402"/>
      <c r="AM1" s="402"/>
      <c r="AN1" s="402"/>
      <c r="AO1" s="402"/>
      <c r="AP1" s="402"/>
      <c r="AQ1" s="402"/>
      <c r="AR1" s="402"/>
      <c r="AS1" s="402"/>
      <c r="AT1" s="402"/>
      <c r="AU1" s="402"/>
      <c r="AV1" s="402"/>
      <c r="AW1" s="402"/>
      <c r="AX1" s="402"/>
      <c r="AY1" s="402"/>
      <c r="AZ1" s="402"/>
      <c r="BA1" s="402"/>
      <c r="BB1" s="402"/>
      <c r="BC1" s="402"/>
      <c r="BD1" s="402"/>
      <c r="BE1" s="402"/>
      <c r="BF1" s="402"/>
      <c r="BG1" s="402"/>
    </row>
    <row r="2" spans="1:63" ht="15.9" customHeight="1">
      <c r="A2" s="402"/>
      <c r="B2" s="402"/>
      <c r="C2" s="568" t="s">
        <v>276</v>
      </c>
      <c r="D2" s="568"/>
      <c r="E2" s="568"/>
      <c r="F2" s="568"/>
      <c r="G2" s="568"/>
      <c r="H2" s="568"/>
      <c r="I2" s="402"/>
      <c r="J2" s="402"/>
      <c r="K2" s="402"/>
      <c r="L2" s="402"/>
      <c r="M2" s="402"/>
      <c r="N2" s="402"/>
      <c r="O2" s="402"/>
      <c r="P2" s="402"/>
      <c r="Q2" s="402"/>
      <c r="R2" s="402"/>
      <c r="S2" s="402"/>
      <c r="T2" s="402"/>
      <c r="U2" s="402"/>
      <c r="V2" s="402"/>
      <c r="W2" s="402"/>
      <c r="X2" s="402"/>
      <c r="Y2" s="402"/>
      <c r="Z2" s="402"/>
      <c r="AA2" s="402"/>
      <c r="AB2" s="402"/>
      <c r="AC2" s="402"/>
      <c r="AD2" s="402"/>
      <c r="AE2" s="402"/>
      <c r="AF2" s="402"/>
      <c r="AG2" s="402"/>
      <c r="AH2" s="402"/>
      <c r="AI2" s="402"/>
      <c r="AJ2" s="402"/>
      <c r="AK2" s="402"/>
      <c r="AL2" s="402"/>
      <c r="AM2" s="402"/>
      <c r="AN2" s="402"/>
      <c r="AO2" s="402"/>
      <c r="AP2" s="402"/>
      <c r="AQ2" s="402"/>
      <c r="AR2" s="402"/>
      <c r="AS2" s="402"/>
      <c r="AT2" s="402"/>
      <c r="AU2" s="402"/>
      <c r="AV2" s="402"/>
      <c r="AW2" s="402"/>
      <c r="AX2" s="402"/>
      <c r="AY2" s="402"/>
      <c r="AZ2" s="402"/>
      <c r="BA2" s="402"/>
      <c r="BB2" s="402"/>
      <c r="BC2" s="402"/>
      <c r="BD2" s="402"/>
      <c r="BE2" s="402"/>
      <c r="BF2" s="402"/>
      <c r="BG2" s="402"/>
    </row>
    <row r="3" spans="1:63" ht="15" customHeight="1">
      <c r="A3" s="402"/>
      <c r="B3" s="402"/>
      <c r="C3" s="568"/>
      <c r="D3" s="568"/>
      <c r="E3" s="568"/>
      <c r="F3" s="568"/>
      <c r="G3" s="568"/>
      <c r="H3" s="568"/>
      <c r="I3" s="402"/>
      <c r="J3" s="402"/>
      <c r="K3" s="402"/>
      <c r="L3" s="402"/>
      <c r="M3" s="402"/>
      <c r="N3" s="402"/>
      <c r="O3" s="402"/>
      <c r="P3" s="402"/>
      <c r="Q3" s="402"/>
      <c r="R3" s="402"/>
      <c r="S3" s="402"/>
      <c r="T3" s="402"/>
      <c r="U3" s="402"/>
      <c r="V3" s="402"/>
      <c r="W3" s="402"/>
      <c r="X3" s="402"/>
      <c r="Y3" s="402"/>
      <c r="Z3" s="402"/>
      <c r="AA3" s="402"/>
      <c r="AB3" s="402"/>
      <c r="AC3" s="402"/>
      <c r="AD3" s="402"/>
      <c r="AE3" s="402"/>
      <c r="AF3" s="402"/>
      <c r="AG3" s="402"/>
      <c r="AH3" s="402"/>
      <c r="AI3" s="402"/>
      <c r="AJ3" s="402"/>
      <c r="AK3" s="402"/>
      <c r="AL3" s="402"/>
      <c r="AM3" s="402"/>
      <c r="AN3" s="402"/>
      <c r="AO3" s="402"/>
      <c r="AP3" s="402"/>
      <c r="AQ3" s="402"/>
      <c r="AR3" s="402"/>
      <c r="AS3" s="402"/>
      <c r="AT3" s="402"/>
      <c r="AU3" s="402"/>
      <c r="AV3" s="402"/>
      <c r="AW3" s="402"/>
      <c r="AX3" s="402"/>
      <c r="AY3" s="402"/>
      <c r="AZ3" s="402"/>
      <c r="BA3" s="402"/>
      <c r="BB3" s="402"/>
      <c r="BC3" s="402"/>
      <c r="BD3" s="402"/>
      <c r="BE3" s="402"/>
      <c r="BF3" s="402"/>
      <c r="BG3" s="402"/>
    </row>
    <row r="4" spans="1:63">
      <c r="A4" s="402"/>
      <c r="B4" s="402"/>
      <c r="C4" s="403"/>
      <c r="D4" s="403"/>
      <c r="E4" s="403"/>
      <c r="F4" s="448"/>
      <c r="G4" s="448"/>
      <c r="H4" s="448"/>
      <c r="I4" s="402"/>
      <c r="J4" s="402"/>
      <c r="K4" s="402"/>
      <c r="L4" s="402"/>
      <c r="M4" s="402"/>
      <c r="N4" s="402"/>
      <c r="O4" s="402"/>
      <c r="P4" s="402"/>
      <c r="Q4" s="402"/>
      <c r="R4" s="402"/>
      <c r="S4" s="402"/>
      <c r="T4" s="402"/>
      <c r="U4" s="402"/>
      <c r="V4" s="402"/>
      <c r="W4" s="402"/>
      <c r="X4" s="402"/>
      <c r="Y4" s="402"/>
      <c r="Z4" s="402"/>
      <c r="AA4" s="402"/>
      <c r="AB4" s="402"/>
      <c r="AC4" s="402"/>
      <c r="AD4" s="402"/>
      <c r="AE4" s="402"/>
      <c r="AF4" s="402"/>
      <c r="AG4" s="402"/>
      <c r="AH4" s="402"/>
      <c r="AI4" s="402"/>
      <c r="AJ4" s="402"/>
      <c r="AK4" s="402"/>
      <c r="AL4" s="402"/>
      <c r="AM4" s="402"/>
      <c r="AN4" s="402"/>
      <c r="AO4" s="402"/>
      <c r="AP4" s="402"/>
      <c r="AQ4" s="402"/>
      <c r="AR4" s="402"/>
      <c r="AS4" s="402"/>
      <c r="AT4" s="402"/>
      <c r="AU4" s="402"/>
      <c r="AV4" s="402"/>
      <c r="AW4" s="402"/>
      <c r="AX4" s="402"/>
      <c r="AY4" s="402"/>
      <c r="AZ4" s="402"/>
      <c r="BA4" s="402"/>
      <c r="BB4" s="402"/>
      <c r="BC4" s="402"/>
      <c r="BD4" s="402"/>
      <c r="BE4" s="402"/>
      <c r="BF4" s="402"/>
      <c r="BG4" s="402"/>
      <c r="BH4" s="402"/>
      <c r="BI4" s="402"/>
      <c r="BJ4" s="402"/>
      <c r="BK4" s="402"/>
    </row>
    <row r="7" spans="1:63" ht="15.6" customHeight="1">
      <c r="B7" s="405"/>
      <c r="C7" s="574" t="s">
        <v>275</v>
      </c>
      <c r="D7" s="574"/>
      <c r="E7" s="574"/>
      <c r="F7" s="574"/>
      <c r="G7" s="574"/>
      <c r="H7" s="574"/>
      <c r="I7" s="574"/>
      <c r="J7" s="574"/>
      <c r="K7" s="574"/>
      <c r="L7" s="574"/>
      <c r="M7" s="574"/>
      <c r="N7" s="574"/>
      <c r="O7" s="574"/>
      <c r="P7" s="574"/>
      <c r="Q7" s="575"/>
      <c r="R7" s="572" t="s">
        <v>265</v>
      </c>
      <c r="S7" s="573"/>
      <c r="T7" s="573"/>
      <c r="U7" s="573"/>
      <c r="V7" s="573"/>
      <c r="W7" s="573"/>
      <c r="X7" s="573"/>
      <c r="Y7" s="573"/>
      <c r="Z7" s="573"/>
      <c r="AA7" s="573"/>
      <c r="AB7" s="573"/>
      <c r="AC7" s="573"/>
      <c r="AD7" s="573"/>
      <c r="AE7" s="573"/>
      <c r="AF7" s="573"/>
      <c r="AG7" s="578" t="s">
        <v>266</v>
      </c>
      <c r="AH7" s="578"/>
      <c r="AI7" s="578"/>
      <c r="AJ7" s="578"/>
      <c r="AK7" s="578"/>
      <c r="AL7" s="578"/>
      <c r="AM7" s="578"/>
      <c r="AN7" s="578"/>
      <c r="AO7" s="578"/>
      <c r="AP7" s="578"/>
      <c r="AQ7" s="578"/>
      <c r="AR7" s="578"/>
      <c r="AS7" s="578"/>
      <c r="AT7" s="578"/>
      <c r="AU7" s="579"/>
      <c r="AV7" s="577" t="s">
        <v>268</v>
      </c>
      <c r="AW7" s="574"/>
      <c r="AX7" s="574"/>
      <c r="AY7" s="574"/>
      <c r="AZ7" s="574"/>
      <c r="BA7" s="574"/>
      <c r="BB7" s="574"/>
      <c r="BC7" s="574"/>
      <c r="BD7" s="574" t="s">
        <v>269</v>
      </c>
      <c r="BE7" s="574"/>
      <c r="BF7" s="574"/>
      <c r="BG7" s="574"/>
      <c r="BH7" s="574"/>
      <c r="BI7" s="574"/>
      <c r="BJ7" s="574"/>
      <c r="BK7" s="575"/>
    </row>
    <row r="8" spans="1:63" ht="12">
      <c r="B8" s="432" t="s">
        <v>78</v>
      </c>
      <c r="C8" s="434" t="s">
        <v>182</v>
      </c>
      <c r="D8" s="570">
        <f>Inicio!F28</f>
        <v>0</v>
      </c>
      <c r="E8" s="570"/>
      <c r="F8" s="570">
        <f>Inicio!F29</f>
        <v>0</v>
      </c>
      <c r="G8" s="570"/>
      <c r="H8" s="571">
        <f>Inicio!F30</f>
        <v>0</v>
      </c>
      <c r="I8" s="571"/>
      <c r="J8" s="571">
        <f>Inicio!F31</f>
        <v>0</v>
      </c>
      <c r="K8" s="571"/>
      <c r="L8" s="571">
        <f>Inicio!F32</f>
        <v>0</v>
      </c>
      <c r="M8" s="571"/>
      <c r="N8" s="571">
        <f>Inicio!F33</f>
        <v>0</v>
      </c>
      <c r="O8" s="571"/>
      <c r="P8" s="571">
        <f>Inicio!F34</f>
        <v>0</v>
      </c>
      <c r="Q8" s="576"/>
      <c r="R8" s="433" t="s">
        <v>182</v>
      </c>
      <c r="S8" s="570">
        <f>Inicio!F28</f>
        <v>0</v>
      </c>
      <c r="T8" s="570"/>
      <c r="U8" s="570">
        <f>Inicio!F29</f>
        <v>0</v>
      </c>
      <c r="V8" s="570"/>
      <c r="W8" s="570">
        <f>Inicio!F30</f>
        <v>0</v>
      </c>
      <c r="X8" s="570"/>
      <c r="Y8" s="570">
        <f>Inicio!F31</f>
        <v>0</v>
      </c>
      <c r="Z8" s="570"/>
      <c r="AA8" s="570">
        <f>Inicio!F32</f>
        <v>0</v>
      </c>
      <c r="AB8" s="570"/>
      <c r="AC8" s="570">
        <f>Inicio!F33</f>
        <v>0</v>
      </c>
      <c r="AD8" s="570"/>
      <c r="AE8" s="570">
        <f>Inicio!F34</f>
        <v>0</v>
      </c>
      <c r="AF8" s="570"/>
      <c r="AG8" s="433" t="s">
        <v>182</v>
      </c>
      <c r="AH8" s="570">
        <f>Inicio!F28</f>
        <v>0</v>
      </c>
      <c r="AI8" s="570"/>
      <c r="AJ8" s="570">
        <f>Inicio!F29</f>
        <v>0</v>
      </c>
      <c r="AK8" s="570"/>
      <c r="AL8" s="569">
        <f>Inicio!F30</f>
        <v>0</v>
      </c>
      <c r="AM8" s="569"/>
      <c r="AN8" s="569">
        <f>Inicio!F31</f>
        <v>0</v>
      </c>
      <c r="AO8" s="569"/>
      <c r="AP8" s="569">
        <f>Inicio!F32</f>
        <v>0</v>
      </c>
      <c r="AQ8" s="569"/>
      <c r="AR8" s="569">
        <f>Inicio!F33</f>
        <v>0</v>
      </c>
      <c r="AS8" s="569"/>
      <c r="AT8" s="569">
        <f>Inicio!F34</f>
        <v>0</v>
      </c>
      <c r="AU8" s="569"/>
      <c r="AV8" s="433" t="s">
        <v>182</v>
      </c>
      <c r="AW8" s="449">
        <f>Inicio!F28</f>
        <v>0</v>
      </c>
      <c r="AX8" s="449">
        <f>Inicio!F29</f>
        <v>0</v>
      </c>
      <c r="AY8" s="449">
        <f>Inicio!F30</f>
        <v>0</v>
      </c>
      <c r="AZ8" s="449">
        <f>Inicio!F31</f>
        <v>0</v>
      </c>
      <c r="BA8" s="449">
        <f>Inicio!F32</f>
        <v>0</v>
      </c>
      <c r="BB8" s="449">
        <f>Inicio!F33</f>
        <v>0</v>
      </c>
      <c r="BC8" s="513">
        <f>Inicio!F34</f>
        <v>0</v>
      </c>
      <c r="BD8" s="434" t="s">
        <v>182</v>
      </c>
      <c r="BE8" s="499">
        <f>Inicio!F28</f>
        <v>0</v>
      </c>
      <c r="BF8" s="449">
        <f>Inicio!F29</f>
        <v>0</v>
      </c>
      <c r="BG8" s="513">
        <f>Inicio!F30</f>
        <v>0</v>
      </c>
      <c r="BH8" s="516">
        <f>Inicio!F31</f>
        <v>0</v>
      </c>
      <c r="BI8" s="513">
        <f>Inicio!F32</f>
        <v>0</v>
      </c>
      <c r="BJ8" s="513">
        <f>Inicio!F33</f>
        <v>0</v>
      </c>
      <c r="BK8" s="518">
        <f>Inicio!F34</f>
        <v>0</v>
      </c>
    </row>
    <row r="9" spans="1:63">
      <c r="B9" s="435">
        <v>1</v>
      </c>
      <c r="C9" s="436">
        <f>COUNTIF(Trees[Cuadrante],Tipificación!B9)*16</f>
        <v>0</v>
      </c>
      <c r="D9" s="404">
        <f>COUNTIFS(Trees[Cuadrante],B9,Trees[Especie],INDEX($D$8:$I$8,1))*16</f>
        <v>0</v>
      </c>
      <c r="E9" s="438" t="e">
        <f>(D9/SUM(D9,F9,H9,J9,L9,N9,P9))</f>
        <v>#DIV/0!</v>
      </c>
      <c r="F9" s="404">
        <f>COUNTIFS(Trees[Cuadrante],B9,Trees[Especie],INDEX($D$8:$Q$8,3))*16</f>
        <v>0</v>
      </c>
      <c r="G9" s="438" t="e">
        <f>(F9/SUM(D9,F9,H9,J9,L9,N9,P9))</f>
        <v>#DIV/0!</v>
      </c>
      <c r="H9" s="404">
        <f>COUNTIFS(Trees[Cuadrante],B9,Trees[Especie],INDEX($D$8:$Q$8,5))*16</f>
        <v>0</v>
      </c>
      <c r="I9" s="504" t="e">
        <f>(H9/SUM(D9,F9,H9,J9,L9,N9,P9))</f>
        <v>#DIV/0!</v>
      </c>
      <c r="J9" s="404">
        <f>COUNTIFS(Trees[Cuadrante],B9,Trees[Especie],INDEX($D$8:$Q$8,7))*16</f>
        <v>0</v>
      </c>
      <c r="K9" s="504" t="e">
        <f>(J9/SUM(D9,F9,H9,J9,L9,N9,P9))</f>
        <v>#DIV/0!</v>
      </c>
      <c r="L9" s="404">
        <f>COUNTIFS(Trees[Cuadrante],B9,Trees[Especie],INDEX($D$8:$I$8,9))*16</f>
        <v>0</v>
      </c>
      <c r="M9" s="504" t="e">
        <f>(L9/SUM(D9,F9,H9,J9,L9,N9,P9))</f>
        <v>#DIV/0!</v>
      </c>
      <c r="N9" s="404">
        <f>COUNTIFS(Trees[Cuadrante],B9,Trees[Especie],INDEX($D$8:$Q$8,11))*16</f>
        <v>0</v>
      </c>
      <c r="O9" s="504" t="e">
        <f>(N9/SUM(D9,F9,H9,J9,L9,N9,P9))</f>
        <v>#DIV/0!</v>
      </c>
      <c r="P9" s="404">
        <f>COUNTIFS(Trees[Cuadrante],B9,Trees[Especie],INDEX($D$8:$Q$8,13))*16</f>
        <v>0</v>
      </c>
      <c r="Q9" s="506" t="e">
        <f>(P9/SUM(D9,F9,H9,J9,L9,N9,P9))</f>
        <v>#DIV/0!</v>
      </c>
      <c r="R9" s="436">
        <f>SUMIFS(Trees[Volumen | Volumen tarifas],Trees[Cuadrante],B9)*16</f>
        <v>0</v>
      </c>
      <c r="S9" s="453">
        <f>SUMIFS(Trees[Volumen | Volumen tarifas],Trees[Cuadrante],B9,Trees[Especie],$S$8)*16</f>
        <v>0</v>
      </c>
      <c r="T9" s="438" t="e">
        <f>(S9/SUM(S9,U9,W9,Y9,AA9,AC9,AE9))</f>
        <v>#DIV/0!</v>
      </c>
      <c r="U9" s="453">
        <f>SUMIFS(Trees[Volumen | Volumen tarifas],Trees[Cuadrante],B9,Trees[Especie],$U$8)*16</f>
        <v>0</v>
      </c>
      <c r="V9" s="438" t="e">
        <f>(U9/SUM(S9,U9,W9,Y9,AA9,AC9,AE9))</f>
        <v>#DIV/0!</v>
      </c>
      <c r="W9" s="453">
        <f>SUMIFS(Trees[Volumen | Volumen tarifas],Trees[Cuadrante],B9,Trees[Especie],$W$8)*16</f>
        <v>0</v>
      </c>
      <c r="X9" s="504" t="e">
        <f>(W9/SUM(S9,U9,W9,Y9,AA9,AC9,AE9))</f>
        <v>#DIV/0!</v>
      </c>
      <c r="Y9" s="453">
        <f>SUMIFS(Trees[Volumen | Volumen tarifas],Trees[Cuadrante],B9,Trees[Especie],$Y$8)*16</f>
        <v>0</v>
      </c>
      <c r="Z9" s="504" t="e">
        <f>(Y9/SUM(S9,U9,W9,Y9,AA9,AC9,AE9))</f>
        <v>#DIV/0!</v>
      </c>
      <c r="AA9" s="453">
        <f>SUMIFS(Trees[Volumen | Volumen tarifas],Trees[Cuadrante],B9,Trees[Especie],$AA$8)*16</f>
        <v>0</v>
      </c>
      <c r="AB9" s="504" t="e">
        <f>(AA9/SUM(S9,U9,W9,Y9,AA9,AC9,AE9))</f>
        <v>#DIV/0!</v>
      </c>
      <c r="AC9" s="453">
        <f>SUMIFS(Trees[Volumen | Volumen tarifas],Trees[Cuadrante],B9,Trees[Especie],$AC$8)*16</f>
        <v>0</v>
      </c>
      <c r="AD9" s="504" t="e">
        <f>(AC9/SUM(S9,U9,W9,Y9,AA9,AC9,AE9))</f>
        <v>#DIV/0!</v>
      </c>
      <c r="AE9" s="453">
        <f>SUMIFS(Trees[Volumen | Volumen tarifas],Trees[Cuadrante],B9,Trees[Especie],$AE$8)*16</f>
        <v>0</v>
      </c>
      <c r="AF9" s="406" t="e">
        <f>(AE9/SUM(S9,U9,W9,Y9,AA9,AC9,AE9))</f>
        <v>#DIV/0!</v>
      </c>
      <c r="AG9" s="439">
        <f>SUM(AH9,AJ9,AL9,AN9,AP9,AR9,AT9)</f>
        <v>0</v>
      </c>
      <c r="AH9" s="437">
        <f>SUMIFS(Trees[Área Basimétrica],Trees[Cuadrante],B9,Trees[Especie],$AH$8)</f>
        <v>0</v>
      </c>
      <c r="AI9" s="510" t="e">
        <f t="shared" ref="AI9:AI24" si="0">(AH9/SUM(AH9,AJ9,AL9,AN9,AP9,AR9,AT9))</f>
        <v>#DIV/0!</v>
      </c>
      <c r="AJ9" s="437">
        <f>SUMIFS(Trees[Área Basimétrica],Trees[Cuadrante],B9,Trees[Especie],$AJ$8)</f>
        <v>0</v>
      </c>
      <c r="AK9" s="438" t="e">
        <f>(AJ9/SUM(AH9,AJ9,AL9,AN9,AP9,AR9,AT9))</f>
        <v>#DIV/0!</v>
      </c>
      <c r="AL9" s="437">
        <f>SUMIFS(Trees[Área Basimétrica],Trees[Cuadrante],B9,Trees[Especie],$AL$8)</f>
        <v>0</v>
      </c>
      <c r="AM9" s="438" t="e">
        <f>(AL9/SUM(AH9,AJ9,AL9,AN9,AP9,AR9,AT9))</f>
        <v>#DIV/0!</v>
      </c>
      <c r="AN9" s="437">
        <f>SUMIFS(Trees[Área Basimétrica],Trees[Cuadrante],B9,Trees[Especie],$AN$8)</f>
        <v>0</v>
      </c>
      <c r="AO9" s="438" t="e">
        <f>(AN9/SUM(AH9,AJ9,AL9,AN9,AP9,AR9,AT9))</f>
        <v>#DIV/0!</v>
      </c>
      <c r="AP9" s="437">
        <f>SUMIFS(Trees[Área Basimétrica],Trees[Cuadrante],B9,Trees[Especie],$AP$8)</f>
        <v>0</v>
      </c>
      <c r="AQ9" s="438" t="e">
        <f>(AP9/SUM(AH9,AJ9,AL9,AN9,AP9,AR9,AT9))</f>
        <v>#DIV/0!</v>
      </c>
      <c r="AR9" s="437">
        <f>SUMIFS(Trees[Área Basimétrica],Trees[Cuadrante],B9,Trees[Especie],$AR$8)</f>
        <v>0</v>
      </c>
      <c r="AS9" s="438" t="e">
        <f>(AR9/SUM(AH9,AJ9,AL9,AN9,AP9,AR9,AT9))</f>
        <v>#DIV/0!</v>
      </c>
      <c r="AT9" s="437">
        <f>SUMIFS(Trees[Área Basimétrica],Trees[Cuadrante],B9,Trees[Especie],$AT$8)</f>
        <v>0</v>
      </c>
      <c r="AU9" s="438" t="e">
        <f>(AT9/SUM(AH9,AJ9,AL9,AN9,AP9,AR9,AT9))</f>
        <v>#DIV/0!</v>
      </c>
      <c r="AV9" s="436">
        <f t="shared" ref="AV9:AV25" si="1">IFERROR(2*(AG9/C9/PI())^(1/2),0)</f>
        <v>0</v>
      </c>
      <c r="AW9" s="407">
        <f>IFERROR(2*(AH9/D9/PI())^(1/2),0)</f>
        <v>0</v>
      </c>
      <c r="AX9" s="407">
        <f t="shared" ref="AX9:AX25" si="2">IFERROR(2*(AJ9/F9/PI())^(1/2),0)</f>
        <v>0</v>
      </c>
      <c r="AY9" s="407">
        <f t="shared" ref="AY9:AY24" si="3">IFERROR(2*(AL9/H9/PI())^(1/2),0)</f>
        <v>0</v>
      </c>
      <c r="AZ9" s="407">
        <f>IFERROR(2*(AN9/J9/PI())^(1/2),0)</f>
        <v>0</v>
      </c>
      <c r="BA9" s="407">
        <f>IFERROR(2*(AP9/L9/PI())^(1/2),0)</f>
        <v>0</v>
      </c>
      <c r="BB9" s="407">
        <f>IFERROR(2*(AR9/N9/PI())^(1/2),0)</f>
        <v>0</v>
      </c>
      <c r="BC9" s="407">
        <f>IFERROR(2*(AT9/P9/PI())^(1/2),0)</f>
        <v>0</v>
      </c>
      <c r="BD9" s="439" cm="1">
        <f t="array" ref="BD9">IFERROR(AVERAGE(LARGE(_xlfn._xlws.FILTER(Trees[Diam],(Trees[Cuadrante]=B9)),{1;2;3;4;5;6})),0)</f>
        <v>0</v>
      </c>
      <c r="BE9" s="500" cm="1">
        <f t="array" ref="BE9">IFERROR(AVERAGE(LARGE(_xlfn._xlws.FILTER(Trees[Diam],(Trees[Especie]=$BE$8)*(Trees[Cuadrante]=B9)),{1;2;3;4;5;6})),0)</f>
        <v>0</v>
      </c>
      <c r="BF9" s="407" cm="1">
        <f t="array" ref="BF9">IFERROR(AVERAGE(LARGE(_xlfn._xlws.FILTER(Trees[Diam],(Trees[Especie]=$BF$8)*(Trees[Cuadrante]=B9)),{1;2;3;4;5;6})),0)</f>
        <v>0</v>
      </c>
      <c r="BG9" s="515" cm="1">
        <f t="array" ref="BG9">IFERROR(AVERAGE(LARGE(_xlfn._xlws.FILTER(Trees[Diam],(Trees[Especie]=$BG$8)*(Trees[Cuadrante]=B9)),{1;2;3;4;5;6})),0)</f>
        <v>0</v>
      </c>
      <c r="BH9" s="500" cm="1">
        <f t="array" ref="BH9">IFERROR(AVERAGE(LARGE(_xlfn._xlws.FILTER(Trees[Diam],(Trees[Especie]=$BH$8)*(Trees[Cuadrante]=B9)),{1;2;3;4;5;6})),0)</f>
        <v>0</v>
      </c>
      <c r="BI9" s="407" cm="1">
        <f t="array" ref="BI9">IFERROR(AVERAGE(LARGE(_xlfn._xlws.FILTER(Trees[Diam],(Trees[Especie]=$BI$8)*(Trees[Cuadrante]=B9)),{1;2;3;4;5;6})),0)</f>
        <v>0</v>
      </c>
      <c r="BJ9" s="515" cm="1">
        <f t="array" ref="BJ9">IFERROR(AVERAGE(LARGE(_xlfn._xlws.FILTER(Trees[Diam],(Trees[Especie]=$BJ$8)*(Trees[Cuadrante]=B9)),{1;2;3;4;5;6})),0)</f>
        <v>0</v>
      </c>
      <c r="BK9" s="517" cm="1">
        <f t="array" ref="BK9">IFERROR(AVERAGE(LARGE(_xlfn._xlws.FILTER(Trees[Diam],(Trees[Especie]=$BK$8)*(Trees[Cuadrante]=B9)),{1;2;3;4;5;6})),0)</f>
        <v>0</v>
      </c>
    </row>
    <row r="10" spans="1:63">
      <c r="B10" s="435">
        <v>2</v>
      </c>
      <c r="C10" s="436">
        <f>COUNTIF(Trees[Cuadrante],Tipificación!B10)*16</f>
        <v>0</v>
      </c>
      <c r="D10" s="404">
        <f>COUNTIFS(Trees[Cuadrante],B10,Trees[Especie],INDEX($D$8:$I$8,1))*16</f>
        <v>0</v>
      </c>
      <c r="E10" s="438" t="e">
        <f t="shared" ref="E10:E24" si="4">(D10/SUM(D10,F10,H10,J10,L10,N10,P10))</f>
        <v>#DIV/0!</v>
      </c>
      <c r="F10" s="404">
        <f>COUNTIFS(Trees[Cuadrante],B10,Trees[Especie],INDEX($D$8:$Q$8,3))*16</f>
        <v>0</v>
      </c>
      <c r="G10" s="438" t="e">
        <f t="shared" ref="G10:G24" si="5">(F10/SUM(D10,F10,H10,J10,L10,N10,P10))</f>
        <v>#DIV/0!</v>
      </c>
      <c r="H10" s="404">
        <f>COUNTIFS(Trees[Cuadrante],B10,Trees[Especie],INDEX($D$8:$Q$8,5))*16</f>
        <v>0</v>
      </c>
      <c r="I10" s="438" t="e">
        <f t="shared" ref="I10:I24" si="6">(H10/SUM(D10,F10,H10,J10,L10,N10,P10))</f>
        <v>#DIV/0!</v>
      </c>
      <c r="J10" s="404">
        <f>COUNTIFS(Trees[Cuadrante],B10,Trees[Especie],INDEX($D$8:$I$8,7))*16</f>
        <v>0</v>
      </c>
      <c r="K10" s="438" t="e">
        <f t="shared" ref="K10:K24" si="7">(J10/SUM(D10,F10,H10,J10,L10,N10,P10))</f>
        <v>#DIV/0!</v>
      </c>
      <c r="L10" s="404">
        <f>COUNTIFS(Trees[Cuadrante],B10,Trees[Especie],INDEX($D$8:$I$8,9))*16</f>
        <v>0</v>
      </c>
      <c r="M10" s="438" t="e">
        <f t="shared" ref="M10:M24" si="8">(L10/SUM(D10,F10,H10,J10,L10,N10,P10))</f>
        <v>#DIV/0!</v>
      </c>
      <c r="N10" s="404">
        <f>COUNTIFS(Trees[Cuadrante],B10,Trees[Especie],INDEX($D$8:$Q$8,11))*16</f>
        <v>0</v>
      </c>
      <c r="O10" s="438" t="e">
        <f t="shared" ref="O10:O24" si="9">(N10/SUM(D10,F10,H10,J10,L10,N10,P10))</f>
        <v>#DIV/0!</v>
      </c>
      <c r="P10" s="404">
        <f>COUNTIFS(Trees[Cuadrante],B10,Trees[Especie],INDEX($D$8:$Q$8,13))*16</f>
        <v>0</v>
      </c>
      <c r="Q10" s="438" t="e">
        <f t="shared" ref="Q10:Q24" si="10">(P10/SUM(D10,F10,H10,J10,L10,N10,P10))</f>
        <v>#DIV/0!</v>
      </c>
      <c r="R10" s="436">
        <f>SUMIFS(Trees[Volumen | Volumen tarifas],Trees[Cuadrante],B10)*16</f>
        <v>0</v>
      </c>
      <c r="S10" s="453">
        <f>SUMIFS(Trees[Volumen | Volumen tarifas],Trees[Cuadrante],B10,Trees[Especie],$S$8)*16</f>
        <v>0</v>
      </c>
      <c r="T10" s="438" t="e">
        <f t="shared" ref="T10:T24" si="11">(S10/SUM(S10,U10,W10,Y10,AA10,AC10,AE10))</f>
        <v>#DIV/0!</v>
      </c>
      <c r="U10" s="453">
        <f>SUMIFS(Trees[Volumen | Volumen tarifas],Trees[Cuadrante],B10,Trees[Especie],$U$8)*16</f>
        <v>0</v>
      </c>
      <c r="V10" s="438" t="e">
        <f t="shared" ref="V10:V24" si="12">(U10/SUM(S10,U10,W10,Y10,AA10,AC10,AE10))</f>
        <v>#DIV/0!</v>
      </c>
      <c r="W10" s="453">
        <f>SUMIFS(Trees[Volumen | Volumen tarifas],Trees[Cuadrante],B10,Trees[Especie],$W$8)*16</f>
        <v>0</v>
      </c>
      <c r="X10" s="438" t="e">
        <f t="shared" ref="X10:X24" si="13">(W10/SUM(S10,U10,W10,Y10,AA10,AC10,AE10))</f>
        <v>#DIV/0!</v>
      </c>
      <c r="Y10" s="453">
        <f>SUMIFS(Trees[Volumen | Volumen tarifas],Trees[Cuadrante],B10,Trees[Especie],$Y$8)*16</f>
        <v>0</v>
      </c>
      <c r="Z10" s="438" t="e">
        <f t="shared" ref="Z10:Z23" si="14">(Y10/SUM(S10,U10,W10,Y10,AA10,AC10,AE10))</f>
        <v>#DIV/0!</v>
      </c>
      <c r="AA10" s="453">
        <f>SUMIFS(Trees[Volumen | Volumen tarifas],Trees[Cuadrante],B10,Trees[Especie],$AA$8)*16</f>
        <v>0</v>
      </c>
      <c r="AB10" s="438" t="e">
        <f t="shared" ref="AB10:AB24" si="15">(AA10/SUM(S10,U10,W10,Y10,AA10,AC10,AE10))</f>
        <v>#DIV/0!</v>
      </c>
      <c r="AC10" s="453">
        <f>SUMIFS(Trees[Volumen | Volumen tarifas],Trees[Cuadrante],B10,Trees[Especie],$AC$8)*16</f>
        <v>0</v>
      </c>
      <c r="AD10" s="438" t="e">
        <f t="shared" ref="AD10:AD25" si="16">(AC10/SUM(S10,U10,W10,Y10,AA10,AC10,AE10))</f>
        <v>#DIV/0!</v>
      </c>
      <c r="AE10" s="453">
        <f>SUMIFS(Trees[Volumen | Volumen tarifas],Trees[Cuadrante],B10,Trees[Especie],$AE$8)*16</f>
        <v>0</v>
      </c>
      <c r="AF10" s="406" t="e">
        <f t="shared" ref="AF10:AF25" si="17">(AE10/SUM(S10,U10,W10,Y10,AA10,AC10,AE10))</f>
        <v>#DIV/0!</v>
      </c>
      <c r="AG10" s="439">
        <f t="shared" ref="AG10:AG24" si="18">SUM(AH10,AJ10,AL10,AN10,AP10,AR10,AT10)</f>
        <v>0</v>
      </c>
      <c r="AH10" s="437">
        <f>SUMIFS(Trees[Área Basimétrica],Trees[Cuadrante],B10,Trees[Especie],$AH$8)</f>
        <v>0</v>
      </c>
      <c r="AI10" s="438" t="e">
        <f t="shared" si="0"/>
        <v>#DIV/0!</v>
      </c>
      <c r="AJ10" s="437">
        <f>SUMIFS(Trees[Área Basimétrica],Trees[Cuadrante],B10,Trees[Especie],$AJ$8)</f>
        <v>0</v>
      </c>
      <c r="AK10" s="438" t="e">
        <f t="shared" ref="AK10:AK25" si="19">(AJ10/SUM(AH10,AJ10,AL10,AN10,AP10,AR10,AT10))</f>
        <v>#DIV/0!</v>
      </c>
      <c r="AL10" s="437">
        <f>SUMIFS(Trees[Área Basimétrica],Trees[Cuadrante],B10,Trees[Especie],$AL$8)</f>
        <v>0</v>
      </c>
      <c r="AM10" s="438" t="e">
        <f t="shared" ref="AM10:AM25" si="20">(AL10/SUM(AH10,AJ10,AL10,AN10,AP10,AR10,AT10))</f>
        <v>#DIV/0!</v>
      </c>
      <c r="AN10" s="437">
        <f>SUMIFS(Trees[Área Basimétrica],Trees[Cuadrante],B10,Trees[Especie],$AN$8)</f>
        <v>0</v>
      </c>
      <c r="AO10" s="438" t="e">
        <f t="shared" ref="AO10:AO25" si="21">(AN10/SUM(AH10,AJ10,AL10,AN10,AP10,AR10,AT10))</f>
        <v>#DIV/0!</v>
      </c>
      <c r="AP10" s="437">
        <f>SUMIFS(Trees[Área Basimétrica],Trees[Cuadrante],B10,Trees[Especie],$AP$8)</f>
        <v>0</v>
      </c>
      <c r="AQ10" s="438" t="e">
        <f t="shared" ref="AQ10:AQ25" si="22">(AP10/SUM(AH10,AJ10,AL10,AN10,AP10,AR10,AT10))</f>
        <v>#DIV/0!</v>
      </c>
      <c r="AR10" s="437">
        <f>SUMIFS(Trees[Área Basimétrica],Trees[Cuadrante],B10,Trees[Especie],$AR$8)</f>
        <v>0</v>
      </c>
      <c r="AS10" s="438" t="e">
        <f t="shared" ref="AS10:AS25" si="23">(AR10/SUM(AH10,AJ10,AL10,AN10,AP10,AR10,AT10))</f>
        <v>#DIV/0!</v>
      </c>
      <c r="AT10" s="437">
        <f>SUMIFS(Trees[Área Basimétrica],Trees[Cuadrante],B10,Trees[Especie],$AT$8)</f>
        <v>0</v>
      </c>
      <c r="AU10" s="438" t="e">
        <f t="shared" ref="AU10:AU25" si="24">(AT10/SUM(AH10,AJ10,AL10,AN10,AP10,AR10,AT10))</f>
        <v>#DIV/0!</v>
      </c>
      <c r="AV10" s="436">
        <f t="shared" si="1"/>
        <v>0</v>
      </c>
      <c r="AW10" s="407">
        <f t="shared" ref="AW10:AW25" si="25">IFERROR(2*(AH10/D10/PI())^(1/2),0)</f>
        <v>0</v>
      </c>
      <c r="AX10" s="407">
        <f t="shared" si="2"/>
        <v>0</v>
      </c>
      <c r="AY10" s="407">
        <f t="shared" si="3"/>
        <v>0</v>
      </c>
      <c r="AZ10" s="407">
        <f t="shared" ref="AZ10:AZ24" si="26">IFERROR(2*(AN10/J10/PI())^(1/2),0)</f>
        <v>0</v>
      </c>
      <c r="BA10" s="407">
        <f t="shared" ref="BA10:BA25" si="27">IFERROR(2*(AP10/L10/PI())^(1/2),0)</f>
        <v>0</v>
      </c>
      <c r="BB10" s="407">
        <f t="shared" ref="BB10:BB25" si="28">IFERROR(2*(AR10/N10/PI())^(1/2),0)</f>
        <v>0</v>
      </c>
      <c r="BC10" s="407">
        <f t="shared" ref="BC10:BC25" si="29">IFERROR(2*(AT10/P10/PI())^(1/2),0)</f>
        <v>0</v>
      </c>
      <c r="BD10" s="439" cm="1">
        <f t="array" ref="BD10">IFERROR(AVERAGE(LARGE(_xlfn._xlws.FILTER(Trees[Diam],(Trees[Cuadrante]=B10)),{1;2;3;4;5;6})),0)</f>
        <v>0</v>
      </c>
      <c r="BE10" s="407" cm="1">
        <f t="array" ref="BE10">IFERROR(AVERAGE(LARGE(_xlfn._xlws.FILTER(Trees[Diam],(Trees[Especie]=$BE$8)*(Trees[Cuadrante]=B10)),{1;2;3;4;5;6})),0)</f>
        <v>0</v>
      </c>
      <c r="BF10" s="407" cm="1">
        <f t="array" ref="BF10">IFERROR(AVERAGE(LARGE(_xlfn._xlws.FILTER(Trees[Diam],(Trees[Especie]=$BF$8)*(Trees[Cuadrante]=B10)),{1;2;3;4;5;6})),0)</f>
        <v>0</v>
      </c>
      <c r="BG10" s="407" cm="1">
        <f t="array" ref="BG10">IFERROR(AVERAGE(LARGE(_xlfn._xlws.FILTER(Trees[Diam],(Trees[Especie]=$BG$8)*(Trees[Cuadrante]=B10)),{1;2;3;4;5;6})),0)</f>
        <v>0</v>
      </c>
      <c r="BH10" s="407" cm="1">
        <f t="array" ref="BH10">IFERROR(AVERAGE(LARGE(_xlfn._xlws.FILTER(Trees[Diam],(Trees[Especie]=$BH$8)*(Trees[Cuadrante]=B10)),{1;2;3;4;5;6})),0)</f>
        <v>0</v>
      </c>
      <c r="BI10" s="407" cm="1">
        <f t="array" ref="BI10">IFERROR(AVERAGE(LARGE(_xlfn._xlws.FILTER(Trees[Diam],(Trees[Especie]=$BI$8)*(Trees[Cuadrante]=B10)),{1;2;3;4;5;6})),0)</f>
        <v>0</v>
      </c>
      <c r="BJ10" s="407" cm="1">
        <f t="array" ref="BJ10">IFERROR(AVERAGE(LARGE(_xlfn._xlws.FILTER(Trees[Diam],(Trees[Especie]=$BJ$8)*(Trees[Cuadrante]=B10)),{1;2;3;4;5;6})),0)</f>
        <v>0</v>
      </c>
      <c r="BK10" s="450" cm="1">
        <f t="array" ref="BK10">IFERROR(AVERAGE(LARGE(_xlfn._xlws.FILTER(Trees[Diam],(Trees[Especie]=$BK$8)*(Trees[Cuadrante]=B10)),{1;2;3;4;5;6})),0)</f>
        <v>0</v>
      </c>
    </row>
    <row r="11" spans="1:63">
      <c r="B11" s="435">
        <v>3</v>
      </c>
      <c r="C11" s="436">
        <f>COUNTIF(Trees[Cuadrante],Tipificación!B11)*16</f>
        <v>0</v>
      </c>
      <c r="D11" s="404">
        <f>COUNTIFS(Trees[Cuadrante],B11,Trees[Especie],INDEX($D$8:$I$8,1))*16</f>
        <v>0</v>
      </c>
      <c r="E11" s="438" t="e">
        <f t="shared" si="4"/>
        <v>#DIV/0!</v>
      </c>
      <c r="F11" s="404">
        <f>COUNTIFS(Trees[Cuadrante],B11,Trees[Especie],INDEX($D$8:$Q$8,3))*16</f>
        <v>0</v>
      </c>
      <c r="G11" s="438" t="e">
        <f t="shared" si="5"/>
        <v>#DIV/0!</v>
      </c>
      <c r="H11" s="404">
        <f>COUNTIFS(Trees[Cuadrante],B11,Trees[Especie],INDEX($D$8:$Q$8,5))*16</f>
        <v>0</v>
      </c>
      <c r="I11" s="438" t="e">
        <f t="shared" si="6"/>
        <v>#DIV/0!</v>
      </c>
      <c r="J11" s="404">
        <f>COUNTIFS(Trees[Cuadrante],B11,Trees[Especie],INDEX($D$8:$I$8,7))*16</f>
        <v>0</v>
      </c>
      <c r="K11" s="438" t="e">
        <f t="shared" si="7"/>
        <v>#DIV/0!</v>
      </c>
      <c r="L11" s="404">
        <f>COUNTIFS(Trees[Cuadrante],B11,Trees[Especie],INDEX($D$8:$I$8,9))*16</f>
        <v>0</v>
      </c>
      <c r="M11" s="438" t="e">
        <f t="shared" si="8"/>
        <v>#DIV/0!</v>
      </c>
      <c r="N11" s="404">
        <f>COUNTIFS(Trees[Cuadrante],B11,Trees[Especie],INDEX($D$8:$Q$8,11))*16</f>
        <v>0</v>
      </c>
      <c r="O11" s="438" t="e">
        <f t="shared" si="9"/>
        <v>#DIV/0!</v>
      </c>
      <c r="P11" s="404">
        <f>COUNTIFS(Trees[Cuadrante],B11,Trees[Especie],INDEX($D$8:$Q$8,13))*16</f>
        <v>0</v>
      </c>
      <c r="Q11" s="406" t="e">
        <f t="shared" si="10"/>
        <v>#DIV/0!</v>
      </c>
      <c r="R11" s="436">
        <f>SUMIFS(Trees[Volumen | Volumen tarifas],Trees[Cuadrante],B11)*16</f>
        <v>0</v>
      </c>
      <c r="S11" s="453">
        <f>SUMIFS(Trees[Volumen | Volumen tarifas],Trees[Cuadrante],B11,Trees[Especie],$S$8)*16</f>
        <v>0</v>
      </c>
      <c r="T11" s="438" t="e">
        <f t="shared" si="11"/>
        <v>#DIV/0!</v>
      </c>
      <c r="U11" s="453">
        <f>SUMIFS(Trees[Volumen | Volumen tarifas],Trees[Cuadrante],B11,Trees[Especie],$U$8)*16</f>
        <v>0</v>
      </c>
      <c r="V11" s="438" t="e">
        <f t="shared" si="12"/>
        <v>#DIV/0!</v>
      </c>
      <c r="W11" s="453">
        <f>SUMIFS(Trees[Volumen | Volumen tarifas],Trees[Cuadrante],B11,Trees[Especie],$W$8)*16</f>
        <v>0</v>
      </c>
      <c r="X11" s="438" t="e">
        <f t="shared" si="13"/>
        <v>#DIV/0!</v>
      </c>
      <c r="Y11" s="453">
        <f>SUMIFS(Trees[Volumen | Volumen tarifas],Trees[Cuadrante],B11,Trees[Especie],$Y$8)*16</f>
        <v>0</v>
      </c>
      <c r="Z11" s="438" t="e">
        <f t="shared" si="14"/>
        <v>#DIV/0!</v>
      </c>
      <c r="AA11" s="453">
        <f>SUMIFS(Trees[Volumen | Volumen tarifas],Trees[Cuadrante],B11,Trees[Especie],$AA$8)*16</f>
        <v>0</v>
      </c>
      <c r="AB11" s="438" t="e">
        <f t="shared" si="15"/>
        <v>#DIV/0!</v>
      </c>
      <c r="AC11" s="453">
        <f>SUMIFS(Trees[Volumen | Volumen tarifas],Trees[Cuadrante],B11,Trees[Especie],$AC$8)*16</f>
        <v>0</v>
      </c>
      <c r="AD11" s="438" t="e">
        <f t="shared" si="16"/>
        <v>#DIV/0!</v>
      </c>
      <c r="AE11" s="453">
        <f>SUMIFS(Trees[Volumen | Volumen tarifas],Trees[Cuadrante],B11,Trees[Especie],$AE$8)*16</f>
        <v>0</v>
      </c>
      <c r="AF11" s="406" t="e">
        <f t="shared" si="17"/>
        <v>#DIV/0!</v>
      </c>
      <c r="AG11" s="439">
        <f t="shared" si="18"/>
        <v>0</v>
      </c>
      <c r="AH11" s="437">
        <f>SUMIFS(Trees[Área Basimétrica],Trees[Cuadrante],B11,Trees[Especie],$AH$8)</f>
        <v>0</v>
      </c>
      <c r="AI11" s="438" t="e">
        <f t="shared" si="0"/>
        <v>#DIV/0!</v>
      </c>
      <c r="AJ11" s="437">
        <f>SUMIFS(Trees[Área Basimétrica],Trees[Cuadrante],B11,Trees[Especie],$AJ$8)</f>
        <v>0</v>
      </c>
      <c r="AK11" s="438" t="e">
        <f t="shared" si="19"/>
        <v>#DIV/0!</v>
      </c>
      <c r="AL11" s="437">
        <f>SUMIFS(Trees[Área Basimétrica],Trees[Cuadrante],B11,Trees[Especie],$AL$8)</f>
        <v>0</v>
      </c>
      <c r="AM11" s="438" t="e">
        <f t="shared" si="20"/>
        <v>#DIV/0!</v>
      </c>
      <c r="AN11" s="437">
        <f>SUMIFS(Trees[Área Basimétrica],Trees[Cuadrante],B11,Trees[Especie],$AN$8)</f>
        <v>0</v>
      </c>
      <c r="AO11" s="438" t="e">
        <f t="shared" si="21"/>
        <v>#DIV/0!</v>
      </c>
      <c r="AP11" s="437">
        <f>SUMIFS(Trees[Área Basimétrica],Trees[Cuadrante],B11,Trees[Especie],$AP$8)</f>
        <v>0</v>
      </c>
      <c r="AQ11" s="438" t="e">
        <f t="shared" si="22"/>
        <v>#DIV/0!</v>
      </c>
      <c r="AR11" s="437">
        <f>SUMIFS(Trees[Área Basimétrica],Trees[Cuadrante],B11,Trees[Especie],$AR$8)</f>
        <v>0</v>
      </c>
      <c r="AS11" s="438" t="e">
        <f t="shared" si="23"/>
        <v>#DIV/0!</v>
      </c>
      <c r="AT11" s="437">
        <f>SUMIFS(Trees[Área Basimétrica],Trees[Cuadrante],B11,Trees[Especie],$AT$8)</f>
        <v>0</v>
      </c>
      <c r="AU11" s="438" t="e">
        <f t="shared" si="24"/>
        <v>#DIV/0!</v>
      </c>
      <c r="AV11" s="436">
        <f t="shared" si="1"/>
        <v>0</v>
      </c>
      <c r="AW11" s="407">
        <f t="shared" si="25"/>
        <v>0</v>
      </c>
      <c r="AX11" s="407">
        <f t="shared" si="2"/>
        <v>0</v>
      </c>
      <c r="AY11" s="407">
        <f t="shared" si="3"/>
        <v>0</v>
      </c>
      <c r="AZ11" s="407">
        <f t="shared" si="26"/>
        <v>0</v>
      </c>
      <c r="BA11" s="407">
        <f t="shared" si="27"/>
        <v>0</v>
      </c>
      <c r="BB11" s="407">
        <f t="shared" si="28"/>
        <v>0</v>
      </c>
      <c r="BC11" s="407">
        <f t="shared" si="29"/>
        <v>0</v>
      </c>
      <c r="BD11" s="439" cm="1">
        <f t="array" ref="BD11">IFERROR(AVERAGE(LARGE(_xlfn._xlws.FILTER(Trees[Diam],(Trees[Cuadrante]=B11)),{1;2;3;4;5;6})),0)</f>
        <v>0</v>
      </c>
      <c r="BE11" s="407" cm="1">
        <f t="array" ref="BE11">IFERROR(AVERAGE(LARGE(_xlfn._xlws.FILTER(Trees[Diam],(Trees[Especie]=$BE$8)*(Trees[Cuadrante]=B11)),{1;2;3;4;5;6})),0)</f>
        <v>0</v>
      </c>
      <c r="BF11" s="407" cm="1">
        <f t="array" ref="BF11">IFERROR(AVERAGE(LARGE(_xlfn._xlws.FILTER(Trees[Diam],(Trees[Especie]=$BF$8)*(Trees[Cuadrante]=B11)),{1;2;3;4;5;6})),0)</f>
        <v>0</v>
      </c>
      <c r="BG11" s="407" cm="1">
        <f t="array" ref="BG11">IFERROR(AVERAGE(LARGE(_xlfn._xlws.FILTER(Trees[Diam],(Trees[Especie]=$BG$8)*(Trees[Cuadrante]=B11)),{1;2;3;4;5;6})),0)</f>
        <v>0</v>
      </c>
      <c r="BH11" s="407" cm="1">
        <f t="array" ref="BH11">IFERROR(AVERAGE(LARGE(_xlfn._xlws.FILTER(Trees[Diam],(Trees[Especie]=$BH$8)*(Trees[Cuadrante]=B11)),{1;2;3;4;5;6})),0)</f>
        <v>0</v>
      </c>
      <c r="BI11" s="407" cm="1">
        <f t="array" ref="BI11">IFERROR(AVERAGE(LARGE(_xlfn._xlws.FILTER(Trees[Diam],(Trees[Especie]=$BI$8)*(Trees[Cuadrante]=B11)),{1;2;3;4;5;6})),0)</f>
        <v>0</v>
      </c>
      <c r="BJ11" s="407" cm="1">
        <f t="array" ref="BJ11">IFERROR(AVERAGE(LARGE(_xlfn._xlws.FILTER(Trees[Diam],(Trees[Especie]=$BJ$8)*(Trees[Cuadrante]=B11)),{1;2;3;4;5;6})),0)</f>
        <v>0</v>
      </c>
      <c r="BK11" s="450" cm="1">
        <f t="array" ref="BK11">IFERROR(AVERAGE(LARGE(_xlfn._xlws.FILTER(Trees[Diam],(Trees[Especie]=$BK$8)*(Trees[Cuadrante]=B11)),{1;2;3;4;5;6})),0)</f>
        <v>0</v>
      </c>
    </row>
    <row r="12" spans="1:63">
      <c r="B12" s="435">
        <v>4</v>
      </c>
      <c r="C12" s="436">
        <f>COUNTIF(Trees[Cuadrante],Tipificación!B12)*16</f>
        <v>0</v>
      </c>
      <c r="D12" s="404">
        <f>COUNTIFS(Trees[Cuadrante],B12,Trees[Especie],INDEX($D$8:$I$8,1))*16</f>
        <v>0</v>
      </c>
      <c r="E12" s="438" t="e">
        <f t="shared" si="4"/>
        <v>#DIV/0!</v>
      </c>
      <c r="F12" s="404">
        <f>COUNTIFS(Trees[Cuadrante],B12,Trees[Especie],INDEX($D$8:$Q$8,3))*16</f>
        <v>0</v>
      </c>
      <c r="G12" s="438" t="e">
        <f t="shared" si="5"/>
        <v>#DIV/0!</v>
      </c>
      <c r="H12" s="404">
        <f>COUNTIFS(Trees[Cuadrante],B12,Trees[Especie],INDEX($D$8:$Q$8,5))*16</f>
        <v>0</v>
      </c>
      <c r="I12" s="438" t="e">
        <f t="shared" si="6"/>
        <v>#DIV/0!</v>
      </c>
      <c r="J12" s="404">
        <f>COUNTIFS(Trees[Cuadrante],B12,Trees[Especie],INDEX($D$8:$I$8,7))*16</f>
        <v>0</v>
      </c>
      <c r="K12" s="438" t="e">
        <f t="shared" si="7"/>
        <v>#DIV/0!</v>
      </c>
      <c r="L12" s="404">
        <f>COUNTIFS(Trees[Cuadrante],B12,Trees[Especie],INDEX($D$8:$I$8,9))*16</f>
        <v>0</v>
      </c>
      <c r="M12" s="438" t="e">
        <f t="shared" si="8"/>
        <v>#DIV/0!</v>
      </c>
      <c r="N12" s="404">
        <f>COUNTIFS(Trees[Cuadrante],B12,Trees[Especie],INDEX($D$8:$Q$8,11))*16</f>
        <v>0</v>
      </c>
      <c r="O12" s="438" t="e">
        <f t="shared" si="9"/>
        <v>#DIV/0!</v>
      </c>
      <c r="P12" s="404">
        <f>COUNTIFS(Trees[Cuadrante],B12,Trees[Especie],INDEX($D$8:$Q$8,13))*16</f>
        <v>0</v>
      </c>
      <c r="Q12" s="438" t="e">
        <f t="shared" si="10"/>
        <v>#DIV/0!</v>
      </c>
      <c r="R12" s="436">
        <f>SUMIFS(Trees[Volumen | Volumen tarifas],Trees[Cuadrante],B12)*16</f>
        <v>0</v>
      </c>
      <c r="S12" s="453">
        <f>SUMIFS(Trees[Volumen | Volumen tarifas],Trees[Cuadrante],B12,Trees[Especie],$S$8)*16</f>
        <v>0</v>
      </c>
      <c r="T12" s="438" t="e">
        <f t="shared" si="11"/>
        <v>#DIV/0!</v>
      </c>
      <c r="U12" s="453">
        <f>SUMIFS(Trees[Volumen | Volumen tarifas],Trees[Cuadrante],B12,Trees[Especie],$U$8)*16</f>
        <v>0</v>
      </c>
      <c r="V12" s="438" t="e">
        <f t="shared" si="12"/>
        <v>#DIV/0!</v>
      </c>
      <c r="W12" s="453">
        <f>SUMIFS(Trees[Volumen | Volumen tarifas],Trees[Cuadrante],B12,Trees[Especie],$W$8)*16</f>
        <v>0</v>
      </c>
      <c r="X12" s="438" t="e">
        <f t="shared" si="13"/>
        <v>#DIV/0!</v>
      </c>
      <c r="Y12" s="453">
        <f>SUMIFS(Trees[Volumen | Volumen tarifas],Trees[Cuadrante],B12,Trees[Especie],$Y$8)*16</f>
        <v>0</v>
      </c>
      <c r="Z12" s="438" t="e">
        <f t="shared" si="14"/>
        <v>#DIV/0!</v>
      </c>
      <c r="AA12" s="453">
        <f>SUMIFS(Trees[Volumen | Volumen tarifas],Trees[Cuadrante],B12,Trees[Especie],$AA$8)*16</f>
        <v>0</v>
      </c>
      <c r="AB12" s="438" t="e">
        <f t="shared" si="15"/>
        <v>#DIV/0!</v>
      </c>
      <c r="AC12" s="453">
        <f>SUMIFS(Trees[Volumen | Volumen tarifas],Trees[Cuadrante],B12,Trees[Especie],$AC$8)*16</f>
        <v>0</v>
      </c>
      <c r="AD12" s="438" t="e">
        <f t="shared" si="16"/>
        <v>#DIV/0!</v>
      </c>
      <c r="AE12" s="453">
        <f>SUMIFS(Trees[Volumen | Volumen tarifas],Trees[Cuadrante],B12,Trees[Especie],$AE$8)*16</f>
        <v>0</v>
      </c>
      <c r="AF12" s="406" t="e">
        <f t="shared" si="17"/>
        <v>#DIV/0!</v>
      </c>
      <c r="AG12" s="439">
        <f t="shared" si="18"/>
        <v>0</v>
      </c>
      <c r="AH12" s="437">
        <f>SUMIFS(Trees[Área Basimétrica],Trees[Cuadrante],B12,Trees[Especie],$AH$8)</f>
        <v>0</v>
      </c>
      <c r="AI12" s="438" t="e">
        <f t="shared" si="0"/>
        <v>#DIV/0!</v>
      </c>
      <c r="AJ12" s="437">
        <f>SUMIFS(Trees[Área Basimétrica],Trees[Cuadrante],B12,Trees[Especie],$AJ$8)</f>
        <v>0</v>
      </c>
      <c r="AK12" s="438" t="e">
        <f t="shared" si="19"/>
        <v>#DIV/0!</v>
      </c>
      <c r="AL12" s="437">
        <f>SUMIFS(Trees[Área Basimétrica],Trees[Cuadrante],B12,Trees[Especie],$AL$8)</f>
        <v>0</v>
      </c>
      <c r="AM12" s="438" t="e">
        <f t="shared" si="20"/>
        <v>#DIV/0!</v>
      </c>
      <c r="AN12" s="437">
        <f>SUMIFS(Trees[Área Basimétrica],Trees[Cuadrante],B12,Trees[Especie],$AN$8)</f>
        <v>0</v>
      </c>
      <c r="AO12" s="438" t="e">
        <f t="shared" si="21"/>
        <v>#DIV/0!</v>
      </c>
      <c r="AP12" s="437">
        <f>SUMIFS(Trees[Área Basimétrica],Trees[Cuadrante],B12,Trees[Especie],$AP$8)</f>
        <v>0</v>
      </c>
      <c r="AQ12" s="438" t="e">
        <f t="shared" si="22"/>
        <v>#DIV/0!</v>
      </c>
      <c r="AR12" s="437">
        <f>SUMIFS(Trees[Área Basimétrica],Trees[Cuadrante],B12,Trees[Especie],$AR$8)</f>
        <v>0</v>
      </c>
      <c r="AS12" s="438" t="e">
        <f t="shared" si="23"/>
        <v>#DIV/0!</v>
      </c>
      <c r="AT12" s="437">
        <f>SUMIFS(Trees[Área Basimétrica],Trees[Cuadrante],B12,Trees[Especie],$AT$8)</f>
        <v>0</v>
      </c>
      <c r="AU12" s="438" t="e">
        <f t="shared" si="24"/>
        <v>#DIV/0!</v>
      </c>
      <c r="AV12" s="436">
        <f t="shared" si="1"/>
        <v>0</v>
      </c>
      <c r="AW12" s="407">
        <f t="shared" si="25"/>
        <v>0</v>
      </c>
      <c r="AX12" s="407">
        <f t="shared" si="2"/>
        <v>0</v>
      </c>
      <c r="AY12" s="407">
        <f t="shared" si="3"/>
        <v>0</v>
      </c>
      <c r="AZ12" s="407">
        <f t="shared" si="26"/>
        <v>0</v>
      </c>
      <c r="BA12" s="407">
        <f t="shared" si="27"/>
        <v>0</v>
      </c>
      <c r="BB12" s="407">
        <f t="shared" si="28"/>
        <v>0</v>
      </c>
      <c r="BC12" s="407">
        <f t="shared" si="29"/>
        <v>0</v>
      </c>
      <c r="BD12" s="439" cm="1">
        <f t="array" ref="BD12">IFERROR(AVERAGE(LARGE(_xlfn._xlws.FILTER(Trees[Diam],(Trees[Cuadrante]=B12)),{1;2;3;4;5;6})),0)</f>
        <v>0</v>
      </c>
      <c r="BE12" s="407" cm="1">
        <f t="array" ref="BE12">IFERROR(AVERAGE(LARGE(_xlfn._xlws.FILTER(Trees[Diam],(Trees[Especie]=$BE$8)*(Trees[Cuadrante]=B12)),{1;2;3;4;5;6})),0)</f>
        <v>0</v>
      </c>
      <c r="BF12" s="407" cm="1">
        <f t="array" ref="BF12">IFERROR(AVERAGE(LARGE(_xlfn._xlws.FILTER(Trees[Diam],(Trees[Especie]=$BF$8)*(Trees[Cuadrante]=B12)),{1;2;3;4;5;6})),0)</f>
        <v>0</v>
      </c>
      <c r="BG12" s="407" cm="1">
        <f t="array" ref="BG12">IFERROR(AVERAGE(LARGE(_xlfn._xlws.FILTER(Trees[Diam],(Trees[Especie]=$BG$8)*(Trees[Cuadrante]=B12)),{1;2;3;4;5;6})),0)</f>
        <v>0</v>
      </c>
      <c r="BH12" s="407" cm="1">
        <f t="array" ref="BH12">IFERROR(AVERAGE(LARGE(_xlfn._xlws.FILTER(Trees[Diam],(Trees[Especie]=$BH$8)*(Trees[Cuadrante]=B12)),{1;2;3;4;5;6})),0)</f>
        <v>0</v>
      </c>
      <c r="BI12" s="407" cm="1">
        <f t="array" ref="BI12">IFERROR(AVERAGE(LARGE(_xlfn._xlws.FILTER(Trees[Diam],(Trees[Especie]=$BI$8)*(Trees[Cuadrante]=B12)),{1;2;3;4;5;6})),0)</f>
        <v>0</v>
      </c>
      <c r="BJ12" s="407" cm="1">
        <f t="array" ref="BJ12">IFERROR(AVERAGE(LARGE(_xlfn._xlws.FILTER(Trees[Diam],(Trees[Especie]=$BJ$8)*(Trees[Cuadrante]=B12)),{1;2;3;4;5;6})),0)</f>
        <v>0</v>
      </c>
      <c r="BK12" s="450" cm="1">
        <f t="array" ref="BK12">IFERROR(AVERAGE(LARGE(_xlfn._xlws.FILTER(Trees[Diam],(Trees[Especie]=$BK$8)*(Trees[Cuadrante]=B12)),{1;2;3;4;5;6})),0)</f>
        <v>0</v>
      </c>
    </row>
    <row r="13" spans="1:63">
      <c r="B13" s="435">
        <v>5</v>
      </c>
      <c r="C13" s="436">
        <f>COUNTIF(Trees[Cuadrante],Tipificación!B13)*16</f>
        <v>0</v>
      </c>
      <c r="D13" s="404">
        <f>COUNTIFS(Trees[Cuadrante],B13,Trees[Especie],INDEX($D$8:$I$8,1))*16</f>
        <v>0</v>
      </c>
      <c r="E13" s="438" t="e">
        <f t="shared" si="4"/>
        <v>#DIV/0!</v>
      </c>
      <c r="F13" s="404">
        <f>COUNTIFS(Trees[Cuadrante],B13,Trees[Especie],INDEX($D$8:$Q$8,3))*16</f>
        <v>0</v>
      </c>
      <c r="G13" s="438" t="e">
        <f t="shared" si="5"/>
        <v>#DIV/0!</v>
      </c>
      <c r="H13" s="404">
        <f>COUNTIFS(Trees[Cuadrante],B13,Trees[Especie],INDEX($D$8:$Q$8,5))*16</f>
        <v>0</v>
      </c>
      <c r="I13" s="438" t="e">
        <f t="shared" si="6"/>
        <v>#DIV/0!</v>
      </c>
      <c r="J13" s="404">
        <f>COUNTIFS(Trees[Cuadrante],B13,Trees[Especie],INDEX($D$8:$I$8,7))*16</f>
        <v>0</v>
      </c>
      <c r="K13" s="438" t="e">
        <f t="shared" si="7"/>
        <v>#DIV/0!</v>
      </c>
      <c r="L13" s="404">
        <f>COUNTIFS(Trees[Cuadrante],B13,Trees[Especie],INDEX($D$8:$I$8,9))*16</f>
        <v>0</v>
      </c>
      <c r="M13" s="438" t="e">
        <f t="shared" si="8"/>
        <v>#DIV/0!</v>
      </c>
      <c r="N13" s="404">
        <f>COUNTIFS(Trees[Cuadrante],B13,Trees[Especie],INDEX($D$8:$Q$8,11))*16</f>
        <v>0</v>
      </c>
      <c r="O13" s="438" t="e">
        <f t="shared" si="9"/>
        <v>#DIV/0!</v>
      </c>
      <c r="P13" s="404">
        <f>COUNTIFS(Trees[Cuadrante],B13,Trees[Especie],INDEX($D$8:$Q$8,13))*16</f>
        <v>0</v>
      </c>
      <c r="Q13" s="406" t="e">
        <f t="shared" si="10"/>
        <v>#DIV/0!</v>
      </c>
      <c r="R13" s="436">
        <f>SUMIFS(Trees[Volumen | Volumen tarifas],Trees[Cuadrante],B13)*16</f>
        <v>0</v>
      </c>
      <c r="S13" s="453">
        <f>SUMIFS(Trees[Volumen | Volumen tarifas],Trees[Cuadrante],B13,Trees[Especie],$S$8)*16</f>
        <v>0</v>
      </c>
      <c r="T13" s="438" t="e">
        <f t="shared" si="11"/>
        <v>#DIV/0!</v>
      </c>
      <c r="U13" s="453">
        <f>SUMIFS(Trees[Volumen | Volumen tarifas],Trees[Cuadrante],B13,Trees[Especie],$U$8)*16</f>
        <v>0</v>
      </c>
      <c r="V13" s="438" t="e">
        <f t="shared" si="12"/>
        <v>#DIV/0!</v>
      </c>
      <c r="W13" s="453">
        <f>SUMIFS(Trees[Volumen | Volumen tarifas],Trees[Cuadrante],B13,Trees[Especie],$W$8)*16</f>
        <v>0</v>
      </c>
      <c r="X13" s="438" t="e">
        <f t="shared" si="13"/>
        <v>#DIV/0!</v>
      </c>
      <c r="Y13" s="453">
        <f>SUMIFS(Trees[Volumen | Volumen tarifas],Trees[Cuadrante],B13,Trees[Especie],$Y$8)*16</f>
        <v>0</v>
      </c>
      <c r="Z13" s="438" t="e">
        <f t="shared" si="14"/>
        <v>#DIV/0!</v>
      </c>
      <c r="AA13" s="453">
        <f>SUMIFS(Trees[Volumen | Volumen tarifas],Trees[Cuadrante],B13,Trees[Especie],$AA$8)*16</f>
        <v>0</v>
      </c>
      <c r="AB13" s="438" t="e">
        <f t="shared" si="15"/>
        <v>#DIV/0!</v>
      </c>
      <c r="AC13" s="453">
        <f>SUMIFS(Trees[Volumen | Volumen tarifas],Trees[Cuadrante],B13,Trees[Especie],$AC$8)*16</f>
        <v>0</v>
      </c>
      <c r="AD13" s="438" t="e">
        <f t="shared" si="16"/>
        <v>#DIV/0!</v>
      </c>
      <c r="AE13" s="453">
        <f>SUMIFS(Trees[Volumen | Volumen tarifas],Trees[Cuadrante],B13,Trees[Especie],$AE$8)*16</f>
        <v>0</v>
      </c>
      <c r="AF13" s="406" t="e">
        <f t="shared" si="17"/>
        <v>#DIV/0!</v>
      </c>
      <c r="AG13" s="439">
        <f t="shared" si="18"/>
        <v>0</v>
      </c>
      <c r="AH13" s="437">
        <f>SUMIFS(Trees[Área Basimétrica],Trees[Cuadrante],B13,Trees[Especie],$AH$8)</f>
        <v>0</v>
      </c>
      <c r="AI13" s="438" t="e">
        <f t="shared" si="0"/>
        <v>#DIV/0!</v>
      </c>
      <c r="AJ13" s="437">
        <f>SUMIFS(Trees[Área Basimétrica],Trees[Cuadrante],B13,Trees[Especie],$AJ$8)</f>
        <v>0</v>
      </c>
      <c r="AK13" s="438" t="e">
        <f t="shared" si="19"/>
        <v>#DIV/0!</v>
      </c>
      <c r="AL13" s="437">
        <f>SUMIFS(Trees[Área Basimétrica],Trees[Cuadrante],B13,Trees[Especie],$AL$8)</f>
        <v>0</v>
      </c>
      <c r="AM13" s="438" t="e">
        <f t="shared" si="20"/>
        <v>#DIV/0!</v>
      </c>
      <c r="AN13" s="437">
        <f>SUMIFS(Trees[Área Basimétrica],Trees[Cuadrante],B13,Trees[Especie],$AN$8)</f>
        <v>0</v>
      </c>
      <c r="AO13" s="438" t="e">
        <f t="shared" si="21"/>
        <v>#DIV/0!</v>
      </c>
      <c r="AP13" s="437">
        <f>SUMIFS(Trees[Área Basimétrica],Trees[Cuadrante],B13,Trees[Especie],$AP$8)</f>
        <v>0</v>
      </c>
      <c r="AQ13" s="438" t="e">
        <f t="shared" si="22"/>
        <v>#DIV/0!</v>
      </c>
      <c r="AR13" s="437">
        <f>SUMIFS(Trees[Área Basimétrica],Trees[Cuadrante],B13,Trees[Especie],$AR$8)</f>
        <v>0</v>
      </c>
      <c r="AS13" s="438" t="e">
        <f t="shared" si="23"/>
        <v>#DIV/0!</v>
      </c>
      <c r="AT13" s="437">
        <f>SUMIFS(Trees[Área Basimétrica],Trees[Cuadrante],B13,Trees[Especie],$AT$8)</f>
        <v>0</v>
      </c>
      <c r="AU13" s="438" t="e">
        <f t="shared" si="24"/>
        <v>#DIV/0!</v>
      </c>
      <c r="AV13" s="436">
        <f t="shared" si="1"/>
        <v>0</v>
      </c>
      <c r="AW13" s="407">
        <f t="shared" si="25"/>
        <v>0</v>
      </c>
      <c r="AX13" s="407">
        <f t="shared" si="2"/>
        <v>0</v>
      </c>
      <c r="AY13" s="407">
        <f t="shared" si="3"/>
        <v>0</v>
      </c>
      <c r="AZ13" s="407">
        <f t="shared" si="26"/>
        <v>0</v>
      </c>
      <c r="BA13" s="407">
        <f t="shared" si="27"/>
        <v>0</v>
      </c>
      <c r="BB13" s="407">
        <f t="shared" si="28"/>
        <v>0</v>
      </c>
      <c r="BC13" s="407">
        <f t="shared" si="29"/>
        <v>0</v>
      </c>
      <c r="BD13" s="439" cm="1">
        <f t="array" ref="BD13">IFERROR(AVERAGE(LARGE(_xlfn._xlws.FILTER(Trees[Diam],(Trees[Cuadrante]=B13)),{1;2;3;4;5;6})),0)</f>
        <v>0</v>
      </c>
      <c r="BE13" s="407" cm="1">
        <f t="array" ref="BE13">IFERROR(AVERAGE(LARGE(_xlfn._xlws.FILTER(Trees[Diam],(Trees[Especie]=$BE$8)*(Trees[Cuadrante]=B13)),{1;2;3;4;5;6})),0)</f>
        <v>0</v>
      </c>
      <c r="BF13" s="407" cm="1">
        <f t="array" ref="BF13">IFERROR(AVERAGE(LARGE(_xlfn._xlws.FILTER(Trees[Diam],(Trees[Especie]=$BF$8)*(Trees[Cuadrante]=B13)),{1;2;3;4;5;6})),0)</f>
        <v>0</v>
      </c>
      <c r="BG13" s="407" cm="1">
        <f t="array" ref="BG13">IFERROR(AVERAGE(LARGE(_xlfn._xlws.FILTER(Trees[Diam],(Trees[Especie]=$BG$8)*(Trees[Cuadrante]=B13)),{1;2;3;4;5;6})),0)</f>
        <v>0</v>
      </c>
      <c r="BH13" s="407" cm="1">
        <f t="array" ref="BH13">IFERROR(AVERAGE(LARGE(_xlfn._xlws.FILTER(Trees[Diam],(Trees[Especie]=$BH$8)*(Trees[Cuadrante]=B13)),{1;2;3;4;5;6})),0)</f>
        <v>0</v>
      </c>
      <c r="BI13" s="407" cm="1">
        <f t="array" ref="BI13">IFERROR(AVERAGE(LARGE(_xlfn._xlws.FILTER(Trees[Diam],(Trees[Especie]=$BI$8)*(Trees[Cuadrante]=B13)),{1;2;3;4;5;6})),0)</f>
        <v>0</v>
      </c>
      <c r="BJ13" s="407" cm="1">
        <f t="array" ref="BJ13">IFERROR(AVERAGE(LARGE(_xlfn._xlws.FILTER(Trees[Diam],(Trees[Especie]=$BJ$8)*(Trees[Cuadrante]=B13)),{1;2;3;4;5;6})),0)</f>
        <v>0</v>
      </c>
      <c r="BK13" s="450" cm="1">
        <f t="array" ref="BK13">IFERROR(AVERAGE(LARGE(_xlfn._xlws.FILTER(Trees[Diam],(Trees[Especie]=$BK$8)*(Trees[Cuadrante]=B13)),{1;2;3;4;5;6})),0)</f>
        <v>0</v>
      </c>
    </row>
    <row r="14" spans="1:63">
      <c r="B14" s="435">
        <v>6</v>
      </c>
      <c r="C14" s="436">
        <f>COUNTIF(Trees[Cuadrante],Tipificación!B14)*16</f>
        <v>0</v>
      </c>
      <c r="D14" s="404">
        <f>COUNTIFS(Trees[Cuadrante],B14,Trees[Especie],INDEX($D$8:$I$8,1))*16</f>
        <v>0</v>
      </c>
      <c r="E14" s="438" t="e">
        <f t="shared" si="4"/>
        <v>#DIV/0!</v>
      </c>
      <c r="F14" s="404">
        <f>COUNTIFS(Trees[Cuadrante],B14,Trees[Especie],INDEX($D$8:$Q$8,3))*16</f>
        <v>0</v>
      </c>
      <c r="G14" s="438" t="e">
        <f t="shared" si="5"/>
        <v>#DIV/0!</v>
      </c>
      <c r="H14" s="404">
        <f>COUNTIFS(Trees[Cuadrante],B14,Trees[Especie],INDEX($D$8:$Q$8,5))*16</f>
        <v>0</v>
      </c>
      <c r="I14" s="438" t="e">
        <f t="shared" si="6"/>
        <v>#DIV/0!</v>
      </c>
      <c r="J14" s="404">
        <f>COUNTIFS(Trees[Cuadrante],B14,Trees[Especie],INDEX($D$8:$I$8,7))*16</f>
        <v>0</v>
      </c>
      <c r="K14" s="438" t="e">
        <f t="shared" si="7"/>
        <v>#DIV/0!</v>
      </c>
      <c r="L14" s="404">
        <f>COUNTIFS(Trees[Cuadrante],B14,Trees[Especie],INDEX($D$8:$I$8,9))*16</f>
        <v>0</v>
      </c>
      <c r="M14" s="438" t="e">
        <f t="shared" si="8"/>
        <v>#DIV/0!</v>
      </c>
      <c r="N14" s="404">
        <f>COUNTIFS(Trees[Cuadrante],B14,Trees[Especie],INDEX($D$8:$Q$8,11))*16</f>
        <v>0</v>
      </c>
      <c r="O14" s="438" t="e">
        <f t="shared" si="9"/>
        <v>#DIV/0!</v>
      </c>
      <c r="P14" s="404">
        <f>COUNTIFS(Trees[Cuadrante],B14,Trees[Especie],INDEX($D$8:$Q$8,13))*16</f>
        <v>0</v>
      </c>
      <c r="Q14" s="406" t="e">
        <f t="shared" si="10"/>
        <v>#DIV/0!</v>
      </c>
      <c r="R14" s="436">
        <f>SUMIFS(Trees[Volumen | Volumen tarifas],Trees[Cuadrante],B14)*16</f>
        <v>0</v>
      </c>
      <c r="S14" s="453">
        <f>SUMIFS(Trees[Volumen | Volumen tarifas],Trees[Cuadrante],B14,Trees[Especie],$S$8)*16</f>
        <v>0</v>
      </c>
      <c r="T14" s="438" t="e">
        <f t="shared" si="11"/>
        <v>#DIV/0!</v>
      </c>
      <c r="U14" s="453">
        <f>SUMIFS(Trees[Volumen | Volumen tarifas],Trees[Cuadrante],B14,Trees[Especie],$U$8)*16</f>
        <v>0</v>
      </c>
      <c r="V14" s="438" t="e">
        <f t="shared" si="12"/>
        <v>#DIV/0!</v>
      </c>
      <c r="W14" s="453">
        <f>SUMIFS(Trees[Volumen | Volumen tarifas],Trees[Cuadrante],B14,Trees[Especie],$W$8)*16</f>
        <v>0</v>
      </c>
      <c r="X14" s="438" t="e">
        <f t="shared" si="13"/>
        <v>#DIV/0!</v>
      </c>
      <c r="Y14" s="453">
        <f>SUMIFS(Trees[Volumen | Volumen tarifas],Trees[Cuadrante],B14,Trees[Especie],$Y$8)*16</f>
        <v>0</v>
      </c>
      <c r="Z14" s="438" t="e">
        <f t="shared" si="14"/>
        <v>#DIV/0!</v>
      </c>
      <c r="AA14" s="453">
        <f>SUMIFS(Trees[Volumen | Volumen tarifas],Trees[Cuadrante],B14,Trees[Especie],$AA$8)*16</f>
        <v>0</v>
      </c>
      <c r="AB14" s="438" t="e">
        <f t="shared" si="15"/>
        <v>#DIV/0!</v>
      </c>
      <c r="AC14" s="453">
        <f>SUMIFS(Trees[Volumen | Volumen tarifas],Trees[Cuadrante],B14,Trees[Especie],$AC$8)*16</f>
        <v>0</v>
      </c>
      <c r="AD14" s="438" t="e">
        <f t="shared" si="16"/>
        <v>#DIV/0!</v>
      </c>
      <c r="AE14" s="453">
        <f>SUMIFS(Trees[Volumen | Volumen tarifas],Trees[Cuadrante],B14,Trees[Especie],$AE$8)*16</f>
        <v>0</v>
      </c>
      <c r="AF14" s="406" t="e">
        <f t="shared" si="17"/>
        <v>#DIV/0!</v>
      </c>
      <c r="AG14" s="439">
        <f t="shared" si="18"/>
        <v>0</v>
      </c>
      <c r="AH14" s="437">
        <f>SUMIFS(Trees[Área Basimétrica],Trees[Cuadrante],B14,Trees[Especie],$AH$8)</f>
        <v>0</v>
      </c>
      <c r="AI14" s="438" t="e">
        <f t="shared" si="0"/>
        <v>#DIV/0!</v>
      </c>
      <c r="AJ14" s="437">
        <f>SUMIFS(Trees[Área Basimétrica],Trees[Cuadrante],B14,Trees[Especie],$AJ$8)</f>
        <v>0</v>
      </c>
      <c r="AK14" s="438" t="e">
        <f t="shared" si="19"/>
        <v>#DIV/0!</v>
      </c>
      <c r="AL14" s="437">
        <f>SUMIFS(Trees[Área Basimétrica],Trees[Cuadrante],B14,Trees[Especie],$AL$8)</f>
        <v>0</v>
      </c>
      <c r="AM14" s="438" t="e">
        <f t="shared" si="20"/>
        <v>#DIV/0!</v>
      </c>
      <c r="AN14" s="437">
        <f>SUMIFS(Trees[Área Basimétrica],Trees[Cuadrante],B14,Trees[Especie],$AN$8)</f>
        <v>0</v>
      </c>
      <c r="AO14" s="438" t="e">
        <f t="shared" si="21"/>
        <v>#DIV/0!</v>
      </c>
      <c r="AP14" s="437">
        <f>SUMIFS(Trees[Área Basimétrica],Trees[Cuadrante],B14,Trees[Especie],$AP$8)</f>
        <v>0</v>
      </c>
      <c r="AQ14" s="438" t="e">
        <f t="shared" si="22"/>
        <v>#DIV/0!</v>
      </c>
      <c r="AR14" s="437">
        <f>SUMIFS(Trees[Área Basimétrica],Trees[Cuadrante],B14,Trees[Especie],$AR$8)</f>
        <v>0</v>
      </c>
      <c r="AS14" s="438" t="e">
        <f t="shared" si="23"/>
        <v>#DIV/0!</v>
      </c>
      <c r="AT14" s="437">
        <f>SUMIFS(Trees[Área Basimétrica],Trees[Cuadrante],B14,Trees[Especie],$AT$8)</f>
        <v>0</v>
      </c>
      <c r="AU14" s="438" t="e">
        <f t="shared" si="24"/>
        <v>#DIV/0!</v>
      </c>
      <c r="AV14" s="436">
        <f t="shared" si="1"/>
        <v>0</v>
      </c>
      <c r="AW14" s="407">
        <f t="shared" si="25"/>
        <v>0</v>
      </c>
      <c r="AX14" s="407">
        <f t="shared" si="2"/>
        <v>0</v>
      </c>
      <c r="AY14" s="407">
        <f t="shared" si="3"/>
        <v>0</v>
      </c>
      <c r="AZ14" s="407">
        <f t="shared" si="26"/>
        <v>0</v>
      </c>
      <c r="BA14" s="407">
        <f t="shared" si="27"/>
        <v>0</v>
      </c>
      <c r="BB14" s="407">
        <f t="shared" si="28"/>
        <v>0</v>
      </c>
      <c r="BC14" s="407">
        <f t="shared" si="29"/>
        <v>0</v>
      </c>
      <c r="BD14" s="439" cm="1">
        <f t="array" ref="BD14">IFERROR(AVERAGE(LARGE(_xlfn._xlws.FILTER(Trees[Diam],(Trees[Cuadrante]=B14)),{1;2;3;4;5;6})),0)</f>
        <v>0</v>
      </c>
      <c r="BE14" s="407" cm="1">
        <f t="array" ref="BE14">IFERROR(AVERAGE(LARGE(_xlfn._xlws.FILTER(Trees[Diam],(Trees[Especie]=$BE$8)*(Trees[Cuadrante]=B14)),{1;2;3;4;5;6})),0)</f>
        <v>0</v>
      </c>
      <c r="BF14" s="407" cm="1">
        <f t="array" ref="BF14">IFERROR(AVERAGE(LARGE(_xlfn._xlws.FILTER(Trees[Diam],(Trees[Especie]=$BF$8)*(Trees[Cuadrante]=B14)),{1;2;3;4;5;6})),0)</f>
        <v>0</v>
      </c>
      <c r="BG14" s="407" cm="1">
        <f t="array" ref="BG14">IFERROR(AVERAGE(LARGE(_xlfn._xlws.FILTER(Trees[Diam],(Trees[Especie]=$BG$8)*(Trees[Cuadrante]=B14)),{1;2;3;4;5;6})),0)</f>
        <v>0</v>
      </c>
      <c r="BH14" s="407" cm="1">
        <f t="array" ref="BH14">IFERROR(AVERAGE(LARGE(_xlfn._xlws.FILTER(Trees[Diam],(Trees[Especie]=$BH$8)*(Trees[Cuadrante]=B14)),{1;2;3;4;5;6})),0)</f>
        <v>0</v>
      </c>
      <c r="BI14" s="407" cm="1">
        <f t="array" ref="BI14">IFERROR(AVERAGE(LARGE(_xlfn._xlws.FILTER(Trees[Diam],(Trees[Especie]=$BI$8)*(Trees[Cuadrante]=B14)),{1;2;3;4;5;6})),0)</f>
        <v>0</v>
      </c>
      <c r="BJ14" s="407" cm="1">
        <f t="array" ref="BJ14">IFERROR(AVERAGE(LARGE(_xlfn._xlws.FILTER(Trees[Diam],(Trees[Especie]=$BJ$8)*(Trees[Cuadrante]=B14)),{1;2;3;4;5;6})),0)</f>
        <v>0</v>
      </c>
      <c r="BK14" s="450" cm="1">
        <f t="array" ref="BK14">IFERROR(AVERAGE(LARGE(_xlfn._xlws.FILTER(Trees[Diam],(Trees[Especie]=$BK$8)*(Trees[Cuadrante]=B14)),{1;2;3;4;5;6})),0)</f>
        <v>0</v>
      </c>
    </row>
    <row r="15" spans="1:63">
      <c r="B15" s="435">
        <v>7</v>
      </c>
      <c r="C15" s="436">
        <f>COUNTIF(Trees[Cuadrante],Tipificación!B15)*16</f>
        <v>0</v>
      </c>
      <c r="D15" s="404">
        <f>COUNTIFS(Trees[Cuadrante],B15,Trees[Especie],INDEX($D$8:$I$8,1))*16</f>
        <v>0</v>
      </c>
      <c r="E15" s="438" t="e">
        <f t="shared" si="4"/>
        <v>#DIV/0!</v>
      </c>
      <c r="F15" s="404">
        <f>COUNTIFS(Trees[Cuadrante],B15,Trees[Especie],INDEX($D$8:$Q$8,3))*16</f>
        <v>0</v>
      </c>
      <c r="G15" s="438" t="e">
        <f t="shared" si="5"/>
        <v>#DIV/0!</v>
      </c>
      <c r="H15" s="404">
        <f>COUNTIFS(Trees[Cuadrante],B15,Trees[Especie],INDEX($D$8:$Q$8,5))*16</f>
        <v>0</v>
      </c>
      <c r="I15" s="438" t="e">
        <f t="shared" si="6"/>
        <v>#DIV/0!</v>
      </c>
      <c r="J15" s="404">
        <f>COUNTIFS(Trees[Cuadrante],B15,Trees[Especie],INDEX($D$8:$I$8,7))*16</f>
        <v>0</v>
      </c>
      <c r="K15" s="438" t="e">
        <f t="shared" si="7"/>
        <v>#DIV/0!</v>
      </c>
      <c r="L15" s="404">
        <f>COUNTIFS(Trees[Cuadrante],B15,Trees[Especie],INDEX($D$8:$I$8,9))*16</f>
        <v>0</v>
      </c>
      <c r="M15" s="438" t="e">
        <f t="shared" si="8"/>
        <v>#DIV/0!</v>
      </c>
      <c r="N15" s="404">
        <f>COUNTIFS(Trees[Cuadrante],B15,Trees[Especie],INDEX($D$8:$Q$8,11))*16</f>
        <v>0</v>
      </c>
      <c r="O15" s="438" t="e">
        <f t="shared" si="9"/>
        <v>#DIV/0!</v>
      </c>
      <c r="P15" s="404">
        <f>COUNTIFS(Trees[Cuadrante],B15,Trees[Especie],INDEX($D$8:$Q$8,13))*16</f>
        <v>0</v>
      </c>
      <c r="Q15" s="406" t="e">
        <f t="shared" si="10"/>
        <v>#DIV/0!</v>
      </c>
      <c r="R15" s="436">
        <f>SUMIFS(Trees[Volumen | Volumen tarifas],Trees[Cuadrante],B15)*16</f>
        <v>0</v>
      </c>
      <c r="S15" s="453">
        <f>SUMIFS(Trees[Volumen | Volumen tarifas],Trees[Cuadrante],B15,Trees[Especie],$S$8)*16</f>
        <v>0</v>
      </c>
      <c r="T15" s="438" t="e">
        <f t="shared" si="11"/>
        <v>#DIV/0!</v>
      </c>
      <c r="U15" s="453">
        <f>SUMIFS(Trees[Volumen | Volumen tarifas],Trees[Cuadrante],B15,Trees[Especie],$U$8)*16</f>
        <v>0</v>
      </c>
      <c r="V15" s="438" t="e">
        <f t="shared" si="12"/>
        <v>#DIV/0!</v>
      </c>
      <c r="W15" s="453">
        <f>SUMIFS(Trees[Volumen | Volumen tarifas],Trees[Cuadrante],B15,Trees[Especie],$W$8)*16</f>
        <v>0</v>
      </c>
      <c r="X15" s="438" t="e">
        <f t="shared" si="13"/>
        <v>#DIV/0!</v>
      </c>
      <c r="Y15" s="453">
        <f>SUMIFS(Trees[Volumen | Volumen tarifas],Trees[Cuadrante],B15,Trees[Especie],$Y$8)*16</f>
        <v>0</v>
      </c>
      <c r="Z15" s="438" t="e">
        <f t="shared" si="14"/>
        <v>#DIV/0!</v>
      </c>
      <c r="AA15" s="453">
        <f>SUMIFS(Trees[Volumen | Volumen tarifas],Trees[Cuadrante],B15,Trees[Especie],$AA$8)*16</f>
        <v>0</v>
      </c>
      <c r="AB15" s="438" t="e">
        <f t="shared" si="15"/>
        <v>#DIV/0!</v>
      </c>
      <c r="AC15" s="453">
        <f>SUMIFS(Trees[Volumen | Volumen tarifas],Trees[Cuadrante],B15,Trees[Especie],$AC$8)*16</f>
        <v>0</v>
      </c>
      <c r="AD15" s="438" t="e">
        <f t="shared" si="16"/>
        <v>#DIV/0!</v>
      </c>
      <c r="AE15" s="453">
        <f>SUMIFS(Trees[Volumen | Volumen tarifas],Trees[Cuadrante],B15,Trees[Especie],$AE$8)*16</f>
        <v>0</v>
      </c>
      <c r="AF15" s="406" t="e">
        <f t="shared" si="17"/>
        <v>#DIV/0!</v>
      </c>
      <c r="AG15" s="439">
        <f t="shared" si="18"/>
        <v>0</v>
      </c>
      <c r="AH15" s="437">
        <f>SUMIFS(Trees[Área Basimétrica],Trees[Cuadrante],B15,Trees[Especie],$AH$8)</f>
        <v>0</v>
      </c>
      <c r="AI15" s="438" t="e">
        <f t="shared" si="0"/>
        <v>#DIV/0!</v>
      </c>
      <c r="AJ15" s="437">
        <f>SUMIFS(Trees[Área Basimétrica],Trees[Cuadrante],B15,Trees[Especie],$AJ$8)</f>
        <v>0</v>
      </c>
      <c r="AK15" s="438" t="e">
        <f t="shared" si="19"/>
        <v>#DIV/0!</v>
      </c>
      <c r="AL15" s="437">
        <f>SUMIFS(Trees[Área Basimétrica],Trees[Cuadrante],B15,Trees[Especie],$AL$8)</f>
        <v>0</v>
      </c>
      <c r="AM15" s="438" t="e">
        <f t="shared" si="20"/>
        <v>#DIV/0!</v>
      </c>
      <c r="AN15" s="437">
        <f>SUMIFS(Trees[Área Basimétrica],Trees[Cuadrante],B15,Trees[Especie],$AN$8)</f>
        <v>0</v>
      </c>
      <c r="AO15" s="438" t="e">
        <f t="shared" si="21"/>
        <v>#DIV/0!</v>
      </c>
      <c r="AP15" s="437">
        <f>SUMIFS(Trees[Área Basimétrica],Trees[Cuadrante],B15,Trees[Especie],$AP$8)</f>
        <v>0</v>
      </c>
      <c r="AQ15" s="438" t="e">
        <f t="shared" si="22"/>
        <v>#DIV/0!</v>
      </c>
      <c r="AR15" s="437">
        <f>SUMIFS(Trees[Área Basimétrica],Trees[Cuadrante],B15,Trees[Especie],$AR$8)</f>
        <v>0</v>
      </c>
      <c r="AS15" s="438" t="e">
        <f t="shared" si="23"/>
        <v>#DIV/0!</v>
      </c>
      <c r="AT15" s="437">
        <f>SUMIFS(Trees[Área Basimétrica],Trees[Cuadrante],B15,Trees[Especie],$AT$8)</f>
        <v>0</v>
      </c>
      <c r="AU15" s="438" t="e">
        <f t="shared" si="24"/>
        <v>#DIV/0!</v>
      </c>
      <c r="AV15" s="436">
        <f t="shared" si="1"/>
        <v>0</v>
      </c>
      <c r="AW15" s="407">
        <f t="shared" si="25"/>
        <v>0</v>
      </c>
      <c r="AX15" s="407">
        <f t="shared" si="2"/>
        <v>0</v>
      </c>
      <c r="AY15" s="407">
        <f t="shared" si="3"/>
        <v>0</v>
      </c>
      <c r="AZ15" s="407">
        <f t="shared" si="26"/>
        <v>0</v>
      </c>
      <c r="BA15" s="407">
        <f t="shared" si="27"/>
        <v>0</v>
      </c>
      <c r="BB15" s="407">
        <f t="shared" si="28"/>
        <v>0</v>
      </c>
      <c r="BC15" s="407">
        <f t="shared" si="29"/>
        <v>0</v>
      </c>
      <c r="BD15" s="439" cm="1">
        <f t="array" ref="BD15">IFERROR(AVERAGE(LARGE(_xlfn._xlws.FILTER(Trees[Diam],(Trees[Cuadrante]=B15)),{1;2;3;4;5;6})),0)</f>
        <v>0</v>
      </c>
      <c r="BE15" s="407" cm="1">
        <f t="array" ref="BE15">IFERROR(AVERAGE(LARGE(_xlfn._xlws.FILTER(Trees[Diam],(Trees[Especie]=$BE$8)*(Trees[Cuadrante]=B15)),{1;2;3;4;5;6})),0)</f>
        <v>0</v>
      </c>
      <c r="BF15" s="407" cm="1">
        <f t="array" ref="BF15">IFERROR(AVERAGE(LARGE(_xlfn._xlws.FILTER(Trees[Diam],(Trees[Especie]=$BF$8)*(Trees[Cuadrante]=B15)),{1;2;3;4;5;6})),0)</f>
        <v>0</v>
      </c>
      <c r="BG15" s="407" cm="1">
        <f t="array" ref="BG15">IFERROR(AVERAGE(LARGE(_xlfn._xlws.FILTER(Trees[Diam],(Trees[Especie]=$BG$8)*(Trees[Cuadrante]=B15)),{1;2;3;4;5;6})),0)</f>
        <v>0</v>
      </c>
      <c r="BH15" s="407" cm="1">
        <f t="array" ref="BH15">IFERROR(AVERAGE(LARGE(_xlfn._xlws.FILTER(Trees[Diam],(Trees[Especie]=$BH$8)*(Trees[Cuadrante]=B15)),{1;2;3;4;5;6})),0)</f>
        <v>0</v>
      </c>
      <c r="BI15" s="407" cm="1">
        <f t="array" ref="BI15">IFERROR(AVERAGE(LARGE(_xlfn._xlws.FILTER(Trees[Diam],(Trees[Especie]=$BI$8)*(Trees[Cuadrante]=B15)),{1;2;3;4;5;6})),0)</f>
        <v>0</v>
      </c>
      <c r="BJ15" s="407" cm="1">
        <f t="array" ref="BJ15">IFERROR(AVERAGE(LARGE(_xlfn._xlws.FILTER(Trees[Diam],(Trees[Especie]=$BJ$8)*(Trees[Cuadrante]=B15)),{1;2;3;4;5;6})),0)</f>
        <v>0</v>
      </c>
      <c r="BK15" s="450" cm="1">
        <f t="array" ref="BK15">IFERROR(AVERAGE(LARGE(_xlfn._xlws.FILTER(Trees[Diam],(Trees[Especie]=$BK$8)*(Trees[Cuadrante]=B15)),{1;2;3;4;5;6})),0)</f>
        <v>0</v>
      </c>
    </row>
    <row r="16" spans="1:63">
      <c r="B16" s="435">
        <v>8</v>
      </c>
      <c r="C16" s="436">
        <f>COUNTIF(Trees[Cuadrante],Tipificación!B16)*16</f>
        <v>0</v>
      </c>
      <c r="D16" s="404">
        <f>COUNTIFS(Trees[Cuadrante],B16,Trees[Especie],INDEX($D$8:$I$8,1))*16</f>
        <v>0</v>
      </c>
      <c r="E16" s="438" t="e">
        <f t="shared" si="4"/>
        <v>#DIV/0!</v>
      </c>
      <c r="F16" s="404">
        <f>COUNTIFS(Trees[Cuadrante],B16,Trees[Especie],INDEX($D$8:$Q$8,3))*16</f>
        <v>0</v>
      </c>
      <c r="G16" s="438" t="e">
        <f t="shared" si="5"/>
        <v>#DIV/0!</v>
      </c>
      <c r="H16" s="404">
        <f>COUNTIFS(Trees[Cuadrante],B16,Trees[Especie],INDEX($D$8:$Q$8,5))*16</f>
        <v>0</v>
      </c>
      <c r="I16" s="438" t="e">
        <f t="shared" si="6"/>
        <v>#DIV/0!</v>
      </c>
      <c r="J16" s="404">
        <f>COUNTIFS(Trees[Cuadrante],B16,Trees[Especie],INDEX($D$8:$I$8,7))*16</f>
        <v>0</v>
      </c>
      <c r="K16" s="438" t="e">
        <f t="shared" si="7"/>
        <v>#DIV/0!</v>
      </c>
      <c r="L16" s="404">
        <f>COUNTIFS(Trees[Cuadrante],B16,Trees[Especie],INDEX($D$8:$I$8,9))*16</f>
        <v>0</v>
      </c>
      <c r="M16" s="438" t="e">
        <f t="shared" si="8"/>
        <v>#DIV/0!</v>
      </c>
      <c r="N16" s="404">
        <f>COUNTIFS(Trees[Cuadrante],B16,Trees[Especie],INDEX($D$8:$Q$8,11))*16</f>
        <v>0</v>
      </c>
      <c r="O16" s="438" t="e">
        <f t="shared" si="9"/>
        <v>#DIV/0!</v>
      </c>
      <c r="P16" s="404">
        <f>COUNTIFS(Trees[Cuadrante],B16,Trees[Especie],INDEX($D$8:$Q$8,13))*16</f>
        <v>0</v>
      </c>
      <c r="Q16" s="406" t="e">
        <f t="shared" si="10"/>
        <v>#DIV/0!</v>
      </c>
      <c r="R16" s="436">
        <f>SUMIFS(Trees[Volumen | Volumen tarifas],Trees[Cuadrante],B16)*16</f>
        <v>0</v>
      </c>
      <c r="S16" s="453">
        <f>SUMIFS(Trees[Volumen | Volumen tarifas],Trees[Cuadrante],B16,Trees[Especie],$S$8)*16</f>
        <v>0</v>
      </c>
      <c r="T16" s="438" t="e">
        <f t="shared" si="11"/>
        <v>#DIV/0!</v>
      </c>
      <c r="U16" s="453">
        <f>SUMIFS(Trees[Volumen | Volumen tarifas],Trees[Cuadrante],B16,Trees[Especie],$U$8)*16</f>
        <v>0</v>
      </c>
      <c r="V16" s="438" t="e">
        <f t="shared" si="12"/>
        <v>#DIV/0!</v>
      </c>
      <c r="W16" s="453">
        <f>SUMIFS(Trees[Volumen | Volumen tarifas],Trees[Cuadrante],B16,Trees[Especie],$W$8)*16</f>
        <v>0</v>
      </c>
      <c r="X16" s="438" t="e">
        <f t="shared" si="13"/>
        <v>#DIV/0!</v>
      </c>
      <c r="Y16" s="453">
        <f>SUMIFS(Trees[Volumen | Volumen tarifas],Trees[Cuadrante],B16,Trees[Especie],$Y$8)*16</f>
        <v>0</v>
      </c>
      <c r="Z16" s="438" t="e">
        <f t="shared" si="14"/>
        <v>#DIV/0!</v>
      </c>
      <c r="AA16" s="453">
        <f>SUMIFS(Trees[Volumen | Volumen tarifas],Trees[Cuadrante],B16,Trees[Especie],$AA$8)*16</f>
        <v>0</v>
      </c>
      <c r="AB16" s="438" t="e">
        <f t="shared" si="15"/>
        <v>#DIV/0!</v>
      </c>
      <c r="AC16" s="453">
        <f>SUMIFS(Trees[Volumen | Volumen tarifas],Trees[Cuadrante],B16,Trees[Especie],$AC$8)*16</f>
        <v>0</v>
      </c>
      <c r="AD16" s="438" t="e">
        <f t="shared" si="16"/>
        <v>#DIV/0!</v>
      </c>
      <c r="AE16" s="453">
        <f>SUMIFS(Trees[Volumen | Volumen tarifas],Trees[Cuadrante],B16,Trees[Especie],$AE$8)*16</f>
        <v>0</v>
      </c>
      <c r="AF16" s="406" t="e">
        <f t="shared" si="17"/>
        <v>#DIV/0!</v>
      </c>
      <c r="AG16" s="439">
        <f t="shared" si="18"/>
        <v>0</v>
      </c>
      <c r="AH16" s="437">
        <f>SUMIFS(Trees[Área Basimétrica],Trees[Cuadrante],B16,Trees[Especie],$AH$8)</f>
        <v>0</v>
      </c>
      <c r="AI16" s="438" t="e">
        <f t="shared" si="0"/>
        <v>#DIV/0!</v>
      </c>
      <c r="AJ16" s="437">
        <f>SUMIFS(Trees[Área Basimétrica],Trees[Cuadrante],B16,Trees[Especie],$AJ$8)</f>
        <v>0</v>
      </c>
      <c r="AK16" s="438" t="e">
        <f t="shared" si="19"/>
        <v>#DIV/0!</v>
      </c>
      <c r="AL16" s="437">
        <f>SUMIFS(Trees[Área Basimétrica],Trees[Cuadrante],B16,Trees[Especie],$AL$8)</f>
        <v>0</v>
      </c>
      <c r="AM16" s="438" t="e">
        <f t="shared" si="20"/>
        <v>#DIV/0!</v>
      </c>
      <c r="AN16" s="437">
        <f>SUMIFS(Trees[Área Basimétrica],Trees[Cuadrante],B16,Trees[Especie],$AN$8)</f>
        <v>0</v>
      </c>
      <c r="AO16" s="438" t="e">
        <f t="shared" si="21"/>
        <v>#DIV/0!</v>
      </c>
      <c r="AP16" s="437">
        <f>SUMIFS(Trees[Área Basimétrica],Trees[Cuadrante],B16,Trees[Especie],$AP$8)</f>
        <v>0</v>
      </c>
      <c r="AQ16" s="438" t="e">
        <f t="shared" si="22"/>
        <v>#DIV/0!</v>
      </c>
      <c r="AR16" s="437">
        <f>SUMIFS(Trees[Área Basimétrica],Trees[Cuadrante],B16,Trees[Especie],$AR$8)</f>
        <v>0</v>
      </c>
      <c r="AS16" s="438" t="e">
        <f t="shared" si="23"/>
        <v>#DIV/0!</v>
      </c>
      <c r="AT16" s="437">
        <f>SUMIFS(Trees[Área Basimétrica],Trees[Cuadrante],B16,Trees[Especie],$AT$8)</f>
        <v>0</v>
      </c>
      <c r="AU16" s="438" t="e">
        <f t="shared" si="24"/>
        <v>#DIV/0!</v>
      </c>
      <c r="AV16" s="436">
        <f t="shared" si="1"/>
        <v>0</v>
      </c>
      <c r="AW16" s="407">
        <f t="shared" si="25"/>
        <v>0</v>
      </c>
      <c r="AX16" s="407">
        <f t="shared" si="2"/>
        <v>0</v>
      </c>
      <c r="AY16" s="407">
        <f t="shared" si="3"/>
        <v>0</v>
      </c>
      <c r="AZ16" s="407">
        <f t="shared" si="26"/>
        <v>0</v>
      </c>
      <c r="BA16" s="407">
        <f t="shared" si="27"/>
        <v>0</v>
      </c>
      <c r="BB16" s="407">
        <f t="shared" si="28"/>
        <v>0</v>
      </c>
      <c r="BC16" s="407">
        <f t="shared" si="29"/>
        <v>0</v>
      </c>
      <c r="BD16" s="439" cm="1">
        <f t="array" ref="BD16">IFERROR(AVERAGE(LARGE(_xlfn._xlws.FILTER(Trees[Diam],(Trees[Cuadrante]=B16)),{1;2;3;4;5;6})),0)</f>
        <v>0</v>
      </c>
      <c r="BE16" s="407" cm="1">
        <f t="array" ref="BE16">IFERROR(AVERAGE(LARGE(_xlfn._xlws.FILTER(Trees[Diam],(Trees[Especie]=$BE$8)*(Trees[Cuadrante]=B16)),{1;2;3;4;5;6})),0)</f>
        <v>0</v>
      </c>
      <c r="BF16" s="407" cm="1">
        <f t="array" ref="BF16">IFERROR(AVERAGE(LARGE(_xlfn._xlws.FILTER(Trees[Diam],(Trees[Especie]=$BF$8)*(Trees[Cuadrante]=B16)),{1;2;3;4;5;6})),0)</f>
        <v>0</v>
      </c>
      <c r="BG16" s="407" cm="1">
        <f t="array" ref="BG16">IFERROR(AVERAGE(LARGE(_xlfn._xlws.FILTER(Trees[Diam],(Trees[Especie]=$BG$8)*(Trees[Cuadrante]=B16)),{1;2;3;4;5;6})),0)</f>
        <v>0</v>
      </c>
      <c r="BH16" s="407" cm="1">
        <f t="array" ref="BH16">IFERROR(AVERAGE(LARGE(_xlfn._xlws.FILTER(Trees[Diam],(Trees[Especie]=$BH$8)*(Trees[Cuadrante]=B16)),{1;2;3;4;5;6})),0)</f>
        <v>0</v>
      </c>
      <c r="BI16" s="407" cm="1">
        <f t="array" ref="BI16">IFERROR(AVERAGE(LARGE(_xlfn._xlws.FILTER(Trees[Diam],(Trees[Especie]=$BI$8)*(Trees[Cuadrante]=B16)),{1;2;3;4;5;6})),0)</f>
        <v>0</v>
      </c>
      <c r="BJ16" s="407" cm="1">
        <f t="array" ref="BJ16">IFERROR(AVERAGE(LARGE(_xlfn._xlws.FILTER(Trees[Diam],(Trees[Especie]=$BJ$8)*(Trees[Cuadrante]=B16)),{1;2;3;4;5;6})),0)</f>
        <v>0</v>
      </c>
      <c r="BK16" s="450" cm="1">
        <f t="array" ref="BK16">IFERROR(AVERAGE(LARGE(_xlfn._xlws.FILTER(Trees[Diam],(Trees[Especie]=$BK$8)*(Trees[Cuadrante]=B16)),{1;2;3;4;5;6})),0)</f>
        <v>0</v>
      </c>
    </row>
    <row r="17" spans="2:63">
      <c r="B17" s="435">
        <v>9</v>
      </c>
      <c r="C17" s="436">
        <f>COUNTIF(Trees[Cuadrante],Tipificación!B17)*16</f>
        <v>0</v>
      </c>
      <c r="D17" s="404">
        <f>COUNTIFS(Trees[Cuadrante],B17,Trees[Especie],INDEX($D$8:$I$8,1))*16</f>
        <v>0</v>
      </c>
      <c r="E17" s="438" t="e">
        <f t="shared" si="4"/>
        <v>#DIV/0!</v>
      </c>
      <c r="F17" s="404">
        <f>COUNTIFS(Trees[Cuadrante],B17,Trees[Especie],INDEX($D$8:$Q$8,3))*16</f>
        <v>0</v>
      </c>
      <c r="G17" s="438" t="e">
        <f t="shared" si="5"/>
        <v>#DIV/0!</v>
      </c>
      <c r="H17" s="404">
        <f>COUNTIFS(Trees[Cuadrante],B17,Trees[Especie],INDEX($D$8:$Q$8,5))*16</f>
        <v>0</v>
      </c>
      <c r="I17" s="438" t="e">
        <f t="shared" si="6"/>
        <v>#DIV/0!</v>
      </c>
      <c r="J17" s="404">
        <f>COUNTIFS(Trees[Cuadrante],B17,Trees[Especie],INDEX($D$8:$I$8,7))*16</f>
        <v>0</v>
      </c>
      <c r="K17" s="438" t="e">
        <f t="shared" si="7"/>
        <v>#DIV/0!</v>
      </c>
      <c r="L17" s="404">
        <f>COUNTIFS(Trees[Cuadrante],B17,Trees[Especie],INDEX($D$8:$I$8,9))*16</f>
        <v>0</v>
      </c>
      <c r="M17" s="438" t="e">
        <f t="shared" si="8"/>
        <v>#DIV/0!</v>
      </c>
      <c r="N17" s="404">
        <f>COUNTIFS(Trees[Cuadrante],B17,Trees[Especie],INDEX($D$8:$Q$8,11))*16</f>
        <v>0</v>
      </c>
      <c r="O17" s="438" t="e">
        <f t="shared" si="9"/>
        <v>#DIV/0!</v>
      </c>
      <c r="P17" s="404">
        <f>COUNTIFS(Trees[Cuadrante],B17,Trees[Especie],INDEX($D$8:$Q$8,13))*16</f>
        <v>0</v>
      </c>
      <c r="Q17" s="406" t="e">
        <f t="shared" si="10"/>
        <v>#DIV/0!</v>
      </c>
      <c r="R17" s="436">
        <f>SUMIFS(Trees[Volumen | Volumen tarifas],Trees[Cuadrante],B17)*16</f>
        <v>0</v>
      </c>
      <c r="S17" s="453">
        <f>SUMIFS(Trees[Volumen | Volumen tarifas],Trees[Cuadrante],B17,Trees[Especie],$S$8)*16</f>
        <v>0</v>
      </c>
      <c r="T17" s="438" t="e">
        <f t="shared" si="11"/>
        <v>#DIV/0!</v>
      </c>
      <c r="U17" s="453">
        <f>SUMIFS(Trees[Volumen | Volumen tarifas],Trees[Cuadrante],B17,Trees[Especie],$U$8)*16</f>
        <v>0</v>
      </c>
      <c r="V17" s="438" t="e">
        <f t="shared" si="12"/>
        <v>#DIV/0!</v>
      </c>
      <c r="W17" s="453">
        <f>SUMIFS(Trees[Volumen | Volumen tarifas],Trees[Cuadrante],B17,Trees[Especie],$W$8)*16</f>
        <v>0</v>
      </c>
      <c r="X17" s="438" t="e">
        <f t="shared" si="13"/>
        <v>#DIV/0!</v>
      </c>
      <c r="Y17" s="453">
        <f>SUMIFS(Trees[Volumen | Volumen tarifas],Trees[Cuadrante],B17,Trees[Especie],$Y$8)*16</f>
        <v>0</v>
      </c>
      <c r="Z17" s="438" t="e">
        <f t="shared" si="14"/>
        <v>#DIV/0!</v>
      </c>
      <c r="AA17" s="453">
        <f>SUMIFS(Trees[Volumen | Volumen tarifas],Trees[Cuadrante],B17,Trees[Especie],$AA$8)*16</f>
        <v>0</v>
      </c>
      <c r="AB17" s="438" t="e">
        <f t="shared" si="15"/>
        <v>#DIV/0!</v>
      </c>
      <c r="AC17" s="453">
        <f>SUMIFS(Trees[Volumen | Volumen tarifas],Trees[Cuadrante],B17,Trees[Especie],$AC$8)*16</f>
        <v>0</v>
      </c>
      <c r="AD17" s="438" t="e">
        <f t="shared" si="16"/>
        <v>#DIV/0!</v>
      </c>
      <c r="AE17" s="453">
        <f>SUMIFS(Trees[Volumen | Volumen tarifas],Trees[Cuadrante],B17,Trees[Especie],$AE$8)*16</f>
        <v>0</v>
      </c>
      <c r="AF17" s="406" t="e">
        <f t="shared" si="17"/>
        <v>#DIV/0!</v>
      </c>
      <c r="AG17" s="439">
        <f t="shared" si="18"/>
        <v>0</v>
      </c>
      <c r="AH17" s="437">
        <f>SUMIFS(Trees[Área Basimétrica],Trees[Cuadrante],B17,Trees[Especie],$AH$8)</f>
        <v>0</v>
      </c>
      <c r="AI17" s="438" t="e">
        <f t="shared" si="0"/>
        <v>#DIV/0!</v>
      </c>
      <c r="AJ17" s="437">
        <f>SUMIFS(Trees[Área Basimétrica],Trees[Cuadrante],B17,Trees[Especie],$AJ$8)</f>
        <v>0</v>
      </c>
      <c r="AK17" s="438" t="e">
        <f t="shared" si="19"/>
        <v>#DIV/0!</v>
      </c>
      <c r="AL17" s="437">
        <f>SUMIFS(Trees[Área Basimétrica],Trees[Cuadrante],B17,Trees[Especie],$AL$8)</f>
        <v>0</v>
      </c>
      <c r="AM17" s="438" t="e">
        <f t="shared" si="20"/>
        <v>#DIV/0!</v>
      </c>
      <c r="AN17" s="437">
        <f>SUMIFS(Trees[Área Basimétrica],Trees[Cuadrante],B17,Trees[Especie],$AN$8)</f>
        <v>0</v>
      </c>
      <c r="AO17" s="438" t="e">
        <f t="shared" si="21"/>
        <v>#DIV/0!</v>
      </c>
      <c r="AP17" s="437">
        <f>SUMIFS(Trees[Área Basimétrica],Trees[Cuadrante],B17,Trees[Especie],$AP$8)</f>
        <v>0</v>
      </c>
      <c r="AQ17" s="438" t="e">
        <f t="shared" si="22"/>
        <v>#DIV/0!</v>
      </c>
      <c r="AR17" s="437">
        <f>SUMIFS(Trees[Área Basimétrica],Trees[Cuadrante],B17,Trees[Especie],$AR$8)</f>
        <v>0</v>
      </c>
      <c r="AS17" s="438" t="e">
        <f t="shared" si="23"/>
        <v>#DIV/0!</v>
      </c>
      <c r="AT17" s="437">
        <f>SUMIFS(Trees[Área Basimétrica],Trees[Cuadrante],B17,Trees[Especie],$AT$8)</f>
        <v>0</v>
      </c>
      <c r="AU17" s="438" t="e">
        <f t="shared" si="24"/>
        <v>#DIV/0!</v>
      </c>
      <c r="AV17" s="436">
        <f t="shared" si="1"/>
        <v>0</v>
      </c>
      <c r="AW17" s="407">
        <f t="shared" si="25"/>
        <v>0</v>
      </c>
      <c r="AX17" s="407">
        <f t="shared" si="2"/>
        <v>0</v>
      </c>
      <c r="AY17" s="407">
        <f t="shared" si="3"/>
        <v>0</v>
      </c>
      <c r="AZ17" s="407">
        <f t="shared" si="26"/>
        <v>0</v>
      </c>
      <c r="BA17" s="407">
        <f t="shared" si="27"/>
        <v>0</v>
      </c>
      <c r="BB17" s="407">
        <f t="shared" si="28"/>
        <v>0</v>
      </c>
      <c r="BC17" s="407">
        <f t="shared" si="29"/>
        <v>0</v>
      </c>
      <c r="BD17" s="439" cm="1">
        <f t="array" ref="BD17">IFERROR(AVERAGE(LARGE(_xlfn._xlws.FILTER(Trees[Diam],(Trees[Cuadrante]=B17)),{1;2;3;4;5;6})),0)</f>
        <v>0</v>
      </c>
      <c r="BE17" s="407" cm="1">
        <f t="array" ref="BE17">IFERROR(AVERAGE(LARGE(_xlfn._xlws.FILTER(Trees[Diam],(Trees[Especie]=$BE$8)*(Trees[Cuadrante]=B17)),{1;2;3;4;5;6})),0)</f>
        <v>0</v>
      </c>
      <c r="BF17" s="407" cm="1">
        <f t="array" ref="BF17">IFERROR(AVERAGE(LARGE(_xlfn._xlws.FILTER(Trees[Diam],(Trees[Especie]=$BF$8)*(Trees[Cuadrante]=B17)),{1;2;3;4;5;6})),0)</f>
        <v>0</v>
      </c>
      <c r="BG17" s="407" cm="1">
        <f t="array" ref="BG17">IFERROR(AVERAGE(LARGE(_xlfn._xlws.FILTER(Trees[Diam],(Trees[Especie]=$BG$8)*(Trees[Cuadrante]=B17)),{1;2;3;4;5;6})),0)</f>
        <v>0</v>
      </c>
      <c r="BH17" s="407" cm="1">
        <f t="array" ref="BH17">IFERROR(AVERAGE(LARGE(_xlfn._xlws.FILTER(Trees[Diam],(Trees[Especie]=$BH$8)*(Trees[Cuadrante]=B17)),{1;2;3;4;5;6})),0)</f>
        <v>0</v>
      </c>
      <c r="BI17" s="407" cm="1">
        <f t="array" ref="BI17">IFERROR(AVERAGE(LARGE(_xlfn._xlws.FILTER(Trees[Diam],(Trees[Especie]=$BI$8)*(Trees[Cuadrante]=B17)),{1;2;3;4;5;6})),0)</f>
        <v>0</v>
      </c>
      <c r="BJ17" s="407" cm="1">
        <f t="array" ref="BJ17">IFERROR(AVERAGE(LARGE(_xlfn._xlws.FILTER(Trees[Diam],(Trees[Especie]=$BJ$8)*(Trees[Cuadrante]=B17)),{1;2;3;4;5;6})),0)</f>
        <v>0</v>
      </c>
      <c r="BK17" s="450" cm="1">
        <f t="array" ref="BK17">IFERROR(AVERAGE(LARGE(_xlfn._xlws.FILTER(Trees[Diam],(Trees[Especie]=$BK$8)*(Trees[Cuadrante]=B17)),{1;2;3;4;5;6})),0)</f>
        <v>0</v>
      </c>
    </row>
    <row r="18" spans="2:63">
      <c r="B18" s="435">
        <v>10</v>
      </c>
      <c r="C18" s="436">
        <f>COUNTIF(Trees[Cuadrante],Tipificación!B18)*16</f>
        <v>0</v>
      </c>
      <c r="D18" s="404">
        <f>COUNTIFS(Trees[Cuadrante],B18,Trees[Especie],INDEX($D$8:$I$8,1))*16</f>
        <v>0</v>
      </c>
      <c r="E18" s="438" t="e">
        <f t="shared" si="4"/>
        <v>#DIV/0!</v>
      </c>
      <c r="F18" s="404">
        <f>COUNTIFS(Trees[Cuadrante],B18,Trees[Especie],INDEX($D$8:$Q$8,3))*16</f>
        <v>0</v>
      </c>
      <c r="G18" s="438" t="e">
        <f t="shared" si="5"/>
        <v>#DIV/0!</v>
      </c>
      <c r="H18" s="404">
        <f>COUNTIFS(Trees[Cuadrante],B18,Trees[Especie],INDEX($D$8:$Q$8,5))*16</f>
        <v>0</v>
      </c>
      <c r="I18" s="438" t="e">
        <f t="shared" si="6"/>
        <v>#DIV/0!</v>
      </c>
      <c r="J18" s="404">
        <f>COUNTIFS(Trees[Cuadrante],B18,Trees[Especie],INDEX($D$8:$I$8,7))*16</f>
        <v>0</v>
      </c>
      <c r="K18" s="438" t="e">
        <f t="shared" si="7"/>
        <v>#DIV/0!</v>
      </c>
      <c r="L18" s="404">
        <f>COUNTIFS(Trees[Cuadrante],B18,Trees[Especie],INDEX($D$8:$I$8,9))*16</f>
        <v>0</v>
      </c>
      <c r="M18" s="438" t="e">
        <f t="shared" si="8"/>
        <v>#DIV/0!</v>
      </c>
      <c r="N18" s="404">
        <f>COUNTIFS(Trees[Cuadrante],B18,Trees[Especie],INDEX($D$8:$Q$8,11))*16</f>
        <v>0</v>
      </c>
      <c r="O18" s="438" t="e">
        <f t="shared" si="9"/>
        <v>#DIV/0!</v>
      </c>
      <c r="P18" s="404">
        <f>COUNTIFS(Trees[Cuadrante],B18,Trees[Especie],INDEX($D$8:$Q$8,13))*16</f>
        <v>0</v>
      </c>
      <c r="Q18" s="406" t="e">
        <f t="shared" si="10"/>
        <v>#DIV/0!</v>
      </c>
      <c r="R18" s="436">
        <f>SUMIFS(Trees[Volumen | Volumen tarifas],Trees[Cuadrante],B18)*16</f>
        <v>0</v>
      </c>
      <c r="S18" s="453">
        <f>SUMIFS(Trees[Volumen | Volumen tarifas],Trees[Cuadrante],B18,Trees[Especie],$S$8)*16</f>
        <v>0</v>
      </c>
      <c r="T18" s="438" t="e">
        <f t="shared" si="11"/>
        <v>#DIV/0!</v>
      </c>
      <c r="U18" s="453">
        <f>SUMIFS(Trees[Volumen | Volumen tarifas],Trees[Cuadrante],B18,Trees[Especie],$U$8)*16</f>
        <v>0</v>
      </c>
      <c r="V18" s="438" t="e">
        <f t="shared" si="12"/>
        <v>#DIV/0!</v>
      </c>
      <c r="W18" s="453">
        <f>SUMIFS(Trees[Volumen | Volumen tarifas],Trees[Cuadrante],B18,Trees[Especie],$W$8)*16</f>
        <v>0</v>
      </c>
      <c r="X18" s="438" t="e">
        <f t="shared" si="13"/>
        <v>#DIV/0!</v>
      </c>
      <c r="Y18" s="453">
        <f>SUMIFS(Trees[Volumen | Volumen tarifas],Trees[Cuadrante],B18,Trees[Especie],$Y$8)*16</f>
        <v>0</v>
      </c>
      <c r="Z18" s="438" t="e">
        <f t="shared" si="14"/>
        <v>#DIV/0!</v>
      </c>
      <c r="AA18" s="453">
        <f>SUMIFS(Trees[Volumen | Volumen tarifas],Trees[Cuadrante],B18,Trees[Especie],$AA$8)*16</f>
        <v>0</v>
      </c>
      <c r="AB18" s="438" t="e">
        <f t="shared" si="15"/>
        <v>#DIV/0!</v>
      </c>
      <c r="AC18" s="453">
        <f>SUMIFS(Trees[Volumen | Volumen tarifas],Trees[Cuadrante],B18,Trees[Especie],$AC$8)*16</f>
        <v>0</v>
      </c>
      <c r="AD18" s="438" t="e">
        <f t="shared" si="16"/>
        <v>#DIV/0!</v>
      </c>
      <c r="AE18" s="453">
        <f>SUMIFS(Trees[Volumen | Volumen tarifas],Trees[Cuadrante],B18,Trees[Especie],$AE$8)*16</f>
        <v>0</v>
      </c>
      <c r="AF18" s="406" t="e">
        <f t="shared" si="17"/>
        <v>#DIV/0!</v>
      </c>
      <c r="AG18" s="439">
        <f t="shared" si="18"/>
        <v>0</v>
      </c>
      <c r="AH18" s="437">
        <f>SUMIFS(Trees[Área Basimétrica],Trees[Cuadrante],B18,Trees[Especie],$AH$8)</f>
        <v>0</v>
      </c>
      <c r="AI18" s="438" t="e">
        <f t="shared" si="0"/>
        <v>#DIV/0!</v>
      </c>
      <c r="AJ18" s="437">
        <f>SUMIFS(Trees[Área Basimétrica],Trees[Cuadrante],B18,Trees[Especie],$AJ$8)</f>
        <v>0</v>
      </c>
      <c r="AK18" s="438" t="e">
        <f t="shared" si="19"/>
        <v>#DIV/0!</v>
      </c>
      <c r="AL18" s="437">
        <f>SUMIFS(Trees[Área Basimétrica],Trees[Cuadrante],B18,Trees[Especie],$AL$8)</f>
        <v>0</v>
      </c>
      <c r="AM18" s="438" t="e">
        <f t="shared" si="20"/>
        <v>#DIV/0!</v>
      </c>
      <c r="AN18" s="437">
        <f>SUMIFS(Trees[Área Basimétrica],Trees[Cuadrante],B18,Trees[Especie],$AN$8)</f>
        <v>0</v>
      </c>
      <c r="AO18" s="438" t="e">
        <f t="shared" si="21"/>
        <v>#DIV/0!</v>
      </c>
      <c r="AP18" s="437">
        <f>SUMIFS(Trees[Área Basimétrica],Trees[Cuadrante],B18,Trees[Especie],$AP$8)</f>
        <v>0</v>
      </c>
      <c r="AQ18" s="438" t="e">
        <f t="shared" si="22"/>
        <v>#DIV/0!</v>
      </c>
      <c r="AR18" s="437">
        <f>SUMIFS(Trees[Área Basimétrica],Trees[Cuadrante],B18,Trees[Especie],$AR$8)</f>
        <v>0</v>
      </c>
      <c r="AS18" s="438" t="e">
        <f t="shared" si="23"/>
        <v>#DIV/0!</v>
      </c>
      <c r="AT18" s="437">
        <f>SUMIFS(Trees[Área Basimétrica],Trees[Cuadrante],B18,Trees[Especie],$AT$8)</f>
        <v>0</v>
      </c>
      <c r="AU18" s="438" t="e">
        <f t="shared" si="24"/>
        <v>#DIV/0!</v>
      </c>
      <c r="AV18" s="436">
        <f t="shared" si="1"/>
        <v>0</v>
      </c>
      <c r="AW18" s="407">
        <f t="shared" si="25"/>
        <v>0</v>
      </c>
      <c r="AX18" s="407">
        <f t="shared" si="2"/>
        <v>0</v>
      </c>
      <c r="AY18" s="407">
        <f t="shared" si="3"/>
        <v>0</v>
      </c>
      <c r="AZ18" s="407">
        <f t="shared" si="26"/>
        <v>0</v>
      </c>
      <c r="BA18" s="407">
        <f t="shared" si="27"/>
        <v>0</v>
      </c>
      <c r="BB18" s="407">
        <f t="shared" si="28"/>
        <v>0</v>
      </c>
      <c r="BC18" s="407">
        <f t="shared" si="29"/>
        <v>0</v>
      </c>
      <c r="BD18" s="439" cm="1">
        <f t="array" ref="BD18">IFERROR(AVERAGE(LARGE(_xlfn._xlws.FILTER(Trees[Diam],(Trees[Cuadrante]=B18)),{1;2;3;4;5;6})),0)</f>
        <v>0</v>
      </c>
      <c r="BE18" s="407" cm="1">
        <f t="array" ref="BE18">IFERROR(AVERAGE(LARGE(_xlfn._xlws.FILTER(Trees[Diam],(Trees[Especie]=$BE$8)*(Trees[Cuadrante]=B18)),{1;2;3;4;5;6})),0)</f>
        <v>0</v>
      </c>
      <c r="BF18" s="407" cm="1">
        <f t="array" ref="BF18">IFERROR(AVERAGE(LARGE(_xlfn._xlws.FILTER(Trees[Diam],(Trees[Especie]=$BF$8)*(Trees[Cuadrante]=B18)),{1;2;3;4;5;6})),0)</f>
        <v>0</v>
      </c>
      <c r="BG18" s="407" cm="1">
        <f t="array" ref="BG18">IFERROR(AVERAGE(LARGE(_xlfn._xlws.FILTER(Trees[Diam],(Trees[Especie]=$BG$8)*(Trees[Cuadrante]=B18)),{1;2;3;4;5;6})),0)</f>
        <v>0</v>
      </c>
      <c r="BH18" s="407" cm="1">
        <f t="array" ref="BH18">IFERROR(AVERAGE(LARGE(_xlfn._xlws.FILTER(Trees[Diam],(Trees[Especie]=$BH$8)*(Trees[Cuadrante]=B18)),{1;2;3;4;5;6})),0)</f>
        <v>0</v>
      </c>
      <c r="BI18" s="407" cm="1">
        <f t="array" ref="BI18">IFERROR(AVERAGE(LARGE(_xlfn._xlws.FILTER(Trees[Diam],(Trees[Especie]=$BI$8)*(Trees[Cuadrante]=B18)),{1;2;3;4;5;6})),0)</f>
        <v>0</v>
      </c>
      <c r="BJ18" s="407" cm="1">
        <f t="array" ref="BJ18">IFERROR(AVERAGE(LARGE(_xlfn._xlws.FILTER(Trees[Diam],(Trees[Especie]=$BJ$8)*(Trees[Cuadrante]=B18)),{1;2;3;4;5;6})),0)</f>
        <v>0</v>
      </c>
      <c r="BK18" s="450" cm="1">
        <f t="array" ref="BK18">IFERROR(AVERAGE(LARGE(_xlfn._xlws.FILTER(Trees[Diam],(Trees[Especie]=$BK$8)*(Trees[Cuadrante]=B18)),{1;2;3;4;5;6})),0)</f>
        <v>0</v>
      </c>
    </row>
    <row r="19" spans="2:63">
      <c r="B19" s="435">
        <v>11</v>
      </c>
      <c r="C19" s="436">
        <f>COUNTIF(Trees[Cuadrante],Tipificación!B19)*16</f>
        <v>0</v>
      </c>
      <c r="D19" s="404">
        <f>COUNTIFS(Trees[Cuadrante],B19,Trees[Especie],INDEX($D$8:$I$8,1))*16</f>
        <v>0</v>
      </c>
      <c r="E19" s="438" t="e">
        <f t="shared" si="4"/>
        <v>#DIV/0!</v>
      </c>
      <c r="F19" s="404">
        <f>COUNTIFS(Trees[Cuadrante],B19,Trees[Especie],INDEX($D$8:$Q$8,3))*16</f>
        <v>0</v>
      </c>
      <c r="G19" s="438" t="e">
        <f t="shared" si="5"/>
        <v>#DIV/0!</v>
      </c>
      <c r="H19" s="404">
        <f>COUNTIFS(Trees[Cuadrante],B19,Trees[Especie],INDEX($D$8:$Q$8,5))*16</f>
        <v>0</v>
      </c>
      <c r="I19" s="438" t="e">
        <f t="shared" si="6"/>
        <v>#DIV/0!</v>
      </c>
      <c r="J19" s="404">
        <f>COUNTIFS(Trees[Cuadrante],B19,Trees[Especie],INDEX($D$8:$I$8,7))*16</f>
        <v>0</v>
      </c>
      <c r="K19" s="438" t="e">
        <f t="shared" si="7"/>
        <v>#DIV/0!</v>
      </c>
      <c r="L19" s="404">
        <f>COUNTIFS(Trees[Cuadrante],B19,Trees[Especie],INDEX($D$8:$I$8,9))*16</f>
        <v>0</v>
      </c>
      <c r="M19" s="438" t="e">
        <f t="shared" si="8"/>
        <v>#DIV/0!</v>
      </c>
      <c r="N19" s="404">
        <f>COUNTIFS(Trees[Cuadrante],B19,Trees[Especie],INDEX($D$8:$Q$8,11))*16</f>
        <v>0</v>
      </c>
      <c r="O19" s="438" t="e">
        <f t="shared" si="9"/>
        <v>#DIV/0!</v>
      </c>
      <c r="P19" s="404">
        <f>COUNTIFS(Trees[Cuadrante],B19,Trees[Especie],INDEX($D$8:$Q$8,13))*16</f>
        <v>0</v>
      </c>
      <c r="Q19" s="406" t="e">
        <f t="shared" si="10"/>
        <v>#DIV/0!</v>
      </c>
      <c r="R19" s="436">
        <f>SUMIFS(Trees[Volumen | Volumen tarifas],Trees[Cuadrante],B19)*16</f>
        <v>0</v>
      </c>
      <c r="S19" s="453">
        <f>SUMIFS(Trees[Volumen | Volumen tarifas],Trees[Cuadrante],B19,Trees[Especie],$S$8)*16</f>
        <v>0</v>
      </c>
      <c r="T19" s="438" t="e">
        <f t="shared" si="11"/>
        <v>#DIV/0!</v>
      </c>
      <c r="U19" s="453">
        <f>SUMIFS(Trees[Volumen | Volumen tarifas],Trees[Cuadrante],B19,Trees[Especie],$U$8)*16</f>
        <v>0</v>
      </c>
      <c r="V19" s="438" t="e">
        <f t="shared" si="12"/>
        <v>#DIV/0!</v>
      </c>
      <c r="W19" s="453">
        <f>SUMIFS(Trees[Volumen | Volumen tarifas],Trees[Cuadrante],B19,Trees[Especie],$W$8)*16</f>
        <v>0</v>
      </c>
      <c r="X19" s="438" t="e">
        <f t="shared" si="13"/>
        <v>#DIV/0!</v>
      </c>
      <c r="Y19" s="453">
        <f>SUMIFS(Trees[Volumen | Volumen tarifas],Trees[Cuadrante],B19,Trees[Especie],$Y$8)*16</f>
        <v>0</v>
      </c>
      <c r="Z19" s="438" t="e">
        <f t="shared" si="14"/>
        <v>#DIV/0!</v>
      </c>
      <c r="AA19" s="453">
        <f>SUMIFS(Trees[Volumen | Volumen tarifas],Trees[Cuadrante],B19,Trees[Especie],$AA$8)*16</f>
        <v>0</v>
      </c>
      <c r="AB19" s="438" t="e">
        <f t="shared" si="15"/>
        <v>#DIV/0!</v>
      </c>
      <c r="AC19" s="453">
        <f>SUMIFS(Trees[Volumen | Volumen tarifas],Trees[Cuadrante],B19,Trees[Especie],$AC$8)*16</f>
        <v>0</v>
      </c>
      <c r="AD19" s="438" t="e">
        <f t="shared" si="16"/>
        <v>#DIV/0!</v>
      </c>
      <c r="AE19" s="453">
        <f>SUMIFS(Trees[Volumen | Volumen tarifas],Trees[Cuadrante],B19,Trees[Especie],$AE$8)*16</f>
        <v>0</v>
      </c>
      <c r="AF19" s="406" t="e">
        <f t="shared" si="17"/>
        <v>#DIV/0!</v>
      </c>
      <c r="AG19" s="439">
        <f t="shared" si="18"/>
        <v>0</v>
      </c>
      <c r="AH19" s="437">
        <f>SUMIFS(Trees[Área Basimétrica],Trees[Cuadrante],B19,Trees[Especie],$AH$8)</f>
        <v>0</v>
      </c>
      <c r="AI19" s="438" t="e">
        <f t="shared" si="0"/>
        <v>#DIV/0!</v>
      </c>
      <c r="AJ19" s="437">
        <f>SUMIFS(Trees[Área Basimétrica],Trees[Cuadrante],B19,Trees[Especie],$AJ$8)</f>
        <v>0</v>
      </c>
      <c r="AK19" s="438" t="e">
        <f t="shared" si="19"/>
        <v>#DIV/0!</v>
      </c>
      <c r="AL19" s="437">
        <f>SUMIFS(Trees[Área Basimétrica],Trees[Cuadrante],B19,Trees[Especie],$AL$8)</f>
        <v>0</v>
      </c>
      <c r="AM19" s="438" t="e">
        <f t="shared" si="20"/>
        <v>#DIV/0!</v>
      </c>
      <c r="AN19" s="437">
        <f>SUMIFS(Trees[Área Basimétrica],Trees[Cuadrante],B19,Trees[Especie],$AN$8)</f>
        <v>0</v>
      </c>
      <c r="AO19" s="438" t="e">
        <f t="shared" si="21"/>
        <v>#DIV/0!</v>
      </c>
      <c r="AP19" s="437">
        <f>SUMIFS(Trees[Área Basimétrica],Trees[Cuadrante],B19,Trees[Especie],$AP$8)</f>
        <v>0</v>
      </c>
      <c r="AQ19" s="438" t="e">
        <f t="shared" si="22"/>
        <v>#DIV/0!</v>
      </c>
      <c r="AR19" s="437">
        <f>SUMIFS(Trees[Área Basimétrica],Trees[Cuadrante],B19,Trees[Especie],$AR$8)</f>
        <v>0</v>
      </c>
      <c r="AS19" s="438" t="e">
        <f t="shared" si="23"/>
        <v>#DIV/0!</v>
      </c>
      <c r="AT19" s="437">
        <f>SUMIFS(Trees[Área Basimétrica],Trees[Cuadrante],B19,Trees[Especie],$AT$8)</f>
        <v>0</v>
      </c>
      <c r="AU19" s="438" t="e">
        <f t="shared" si="24"/>
        <v>#DIV/0!</v>
      </c>
      <c r="AV19" s="436">
        <f t="shared" si="1"/>
        <v>0</v>
      </c>
      <c r="AW19" s="407">
        <f t="shared" si="25"/>
        <v>0</v>
      </c>
      <c r="AX19" s="407">
        <f t="shared" si="2"/>
        <v>0</v>
      </c>
      <c r="AY19" s="407">
        <f t="shared" si="3"/>
        <v>0</v>
      </c>
      <c r="AZ19" s="407">
        <f t="shared" si="26"/>
        <v>0</v>
      </c>
      <c r="BA19" s="407">
        <f t="shared" si="27"/>
        <v>0</v>
      </c>
      <c r="BB19" s="407">
        <f t="shared" si="28"/>
        <v>0</v>
      </c>
      <c r="BC19" s="407">
        <f t="shared" si="29"/>
        <v>0</v>
      </c>
      <c r="BD19" s="439" cm="1">
        <f t="array" ref="BD19">IFERROR(AVERAGE(LARGE(_xlfn._xlws.FILTER(Trees[Diam],(Trees[Cuadrante]=B19)),{1;2;3;4;5;6})),0)</f>
        <v>0</v>
      </c>
      <c r="BE19" s="407" cm="1">
        <f t="array" ref="BE19">IFERROR(AVERAGE(LARGE(_xlfn._xlws.FILTER(Trees[Diam],(Trees[Especie]=$BE$8)*(Trees[Cuadrante]=B19)),{1;2;3;4;5;6})),0)</f>
        <v>0</v>
      </c>
      <c r="BF19" s="407" cm="1">
        <f t="array" ref="BF19">IFERROR(AVERAGE(LARGE(_xlfn._xlws.FILTER(Trees[Diam],(Trees[Especie]=$BF$8)*(Trees[Cuadrante]=B19)),{1;2;3;4;5;6})),0)</f>
        <v>0</v>
      </c>
      <c r="BG19" s="407" cm="1">
        <f t="array" ref="BG19">IFERROR(AVERAGE(LARGE(_xlfn._xlws.FILTER(Trees[Diam],(Trees[Especie]=$BG$8)*(Trees[Cuadrante]=B19)),{1;2;3;4;5;6})),0)</f>
        <v>0</v>
      </c>
      <c r="BH19" s="407" cm="1">
        <f t="array" ref="BH19">IFERROR(AVERAGE(LARGE(_xlfn._xlws.FILTER(Trees[Diam],(Trees[Especie]=$BH$8)*(Trees[Cuadrante]=B19)),{1;2;3;4;5;6})),0)</f>
        <v>0</v>
      </c>
      <c r="BI19" s="407" cm="1">
        <f t="array" ref="BI19">IFERROR(AVERAGE(LARGE(_xlfn._xlws.FILTER(Trees[Diam],(Trees[Especie]=$BI$8)*(Trees[Cuadrante]=B19)),{1;2;3;4;5;6})),0)</f>
        <v>0</v>
      </c>
      <c r="BJ19" s="407" cm="1">
        <f t="array" ref="BJ19">IFERROR(AVERAGE(LARGE(_xlfn._xlws.FILTER(Trees[Diam],(Trees[Especie]=$BJ$8)*(Trees[Cuadrante]=B19)),{1;2;3;4;5;6})),0)</f>
        <v>0</v>
      </c>
      <c r="BK19" s="450" cm="1">
        <f t="array" ref="BK19">IFERROR(AVERAGE(LARGE(_xlfn._xlws.FILTER(Trees[Diam],(Trees[Especie]=$BK$8)*(Trees[Cuadrante]=B19)),{1;2;3;4;5;6})),0)</f>
        <v>0</v>
      </c>
    </row>
    <row r="20" spans="2:63">
      <c r="B20" s="435">
        <v>12</v>
      </c>
      <c r="C20" s="436">
        <f>COUNTIF(Trees[Cuadrante],Tipificación!B20)*16</f>
        <v>0</v>
      </c>
      <c r="D20" s="404">
        <f>COUNTIFS(Trees[Cuadrante],B20,Trees[Especie],INDEX($D$8:$I$8,1))*16</f>
        <v>0</v>
      </c>
      <c r="E20" s="438" t="e">
        <f t="shared" si="4"/>
        <v>#DIV/0!</v>
      </c>
      <c r="F20" s="404">
        <f>COUNTIFS(Trees[Cuadrante],B20,Trees[Especie],INDEX($D$8:$Q$8,3))*16</f>
        <v>0</v>
      </c>
      <c r="G20" s="438" t="e">
        <f t="shared" si="5"/>
        <v>#DIV/0!</v>
      </c>
      <c r="H20" s="404">
        <f>COUNTIFS(Trees[Cuadrante],B20,Trees[Especie],INDEX($D$8:$Q$8,5))*16</f>
        <v>0</v>
      </c>
      <c r="I20" s="438" t="e">
        <f t="shared" si="6"/>
        <v>#DIV/0!</v>
      </c>
      <c r="J20" s="404">
        <f>COUNTIFS(Trees[Cuadrante],B20,Trees[Especie],INDEX($D$8:$I$8,7))*16</f>
        <v>0</v>
      </c>
      <c r="K20" s="438" t="e">
        <f t="shared" si="7"/>
        <v>#DIV/0!</v>
      </c>
      <c r="L20" s="404">
        <f>COUNTIFS(Trees[Cuadrante],B20,Trees[Especie],INDEX($D$8:$I$8,9))*16</f>
        <v>0</v>
      </c>
      <c r="M20" s="438" t="e">
        <f t="shared" si="8"/>
        <v>#DIV/0!</v>
      </c>
      <c r="N20" s="404">
        <f>COUNTIFS(Trees[Cuadrante],B20,Trees[Especie],INDEX($D$8:$Q$8,11))*16</f>
        <v>0</v>
      </c>
      <c r="O20" s="438" t="e">
        <f t="shared" si="9"/>
        <v>#DIV/0!</v>
      </c>
      <c r="P20" s="404">
        <f>COUNTIFS(Trees[Cuadrante],B20,Trees[Especie],INDEX($D$8:$Q$8,13))*16</f>
        <v>0</v>
      </c>
      <c r="Q20" s="406" t="e">
        <f t="shared" si="10"/>
        <v>#DIV/0!</v>
      </c>
      <c r="R20" s="436">
        <f>SUMIFS(Trees[Volumen | Volumen tarifas],Trees[Cuadrante],B20)*16</f>
        <v>0</v>
      </c>
      <c r="S20" s="453">
        <f>SUMIFS(Trees[Volumen | Volumen tarifas],Trees[Cuadrante],B20,Trees[Especie],$S$8)*16</f>
        <v>0</v>
      </c>
      <c r="T20" s="438" t="e">
        <f t="shared" si="11"/>
        <v>#DIV/0!</v>
      </c>
      <c r="U20" s="453">
        <f>SUMIFS(Trees[Volumen | Volumen tarifas],Trees[Cuadrante],B20,Trees[Especie],$U$8)*16</f>
        <v>0</v>
      </c>
      <c r="V20" s="438" t="e">
        <f t="shared" si="12"/>
        <v>#DIV/0!</v>
      </c>
      <c r="W20" s="453">
        <f>SUMIFS(Trees[Volumen | Volumen tarifas],Trees[Cuadrante],B20,Trees[Especie],$W$8)*16</f>
        <v>0</v>
      </c>
      <c r="X20" s="438" t="e">
        <f t="shared" si="13"/>
        <v>#DIV/0!</v>
      </c>
      <c r="Y20" s="453">
        <f>SUMIFS(Trees[Volumen | Volumen tarifas],Trees[Cuadrante],B20,Trees[Especie],$Y$8)*16</f>
        <v>0</v>
      </c>
      <c r="Z20" s="438" t="e">
        <f t="shared" si="14"/>
        <v>#DIV/0!</v>
      </c>
      <c r="AA20" s="453">
        <f>SUMIFS(Trees[Volumen | Volumen tarifas],Trees[Cuadrante],B20,Trees[Especie],$AA$8)*16</f>
        <v>0</v>
      </c>
      <c r="AB20" s="438" t="e">
        <f t="shared" si="15"/>
        <v>#DIV/0!</v>
      </c>
      <c r="AC20" s="453">
        <f>SUMIFS(Trees[Volumen | Volumen tarifas],Trees[Cuadrante],B20,Trees[Especie],$AC$8)*16</f>
        <v>0</v>
      </c>
      <c r="AD20" s="438" t="e">
        <f t="shared" si="16"/>
        <v>#DIV/0!</v>
      </c>
      <c r="AE20" s="453">
        <f>SUMIFS(Trees[Volumen | Volumen tarifas],Trees[Cuadrante],B20,Trees[Especie],$AE$8)*16</f>
        <v>0</v>
      </c>
      <c r="AF20" s="406" t="e">
        <f t="shared" si="17"/>
        <v>#DIV/0!</v>
      </c>
      <c r="AG20" s="439">
        <f t="shared" si="18"/>
        <v>0</v>
      </c>
      <c r="AH20" s="437">
        <f>SUMIFS(Trees[Área Basimétrica],Trees[Cuadrante],B20,Trees[Especie],$AH$8)</f>
        <v>0</v>
      </c>
      <c r="AI20" s="438" t="e">
        <f t="shared" si="0"/>
        <v>#DIV/0!</v>
      </c>
      <c r="AJ20" s="437">
        <f>SUMIFS(Trees[Área Basimétrica],Trees[Cuadrante],B20,Trees[Especie],$AJ$8)</f>
        <v>0</v>
      </c>
      <c r="AK20" s="438" t="e">
        <f t="shared" si="19"/>
        <v>#DIV/0!</v>
      </c>
      <c r="AL20" s="437">
        <f>SUMIFS(Trees[Área Basimétrica],Trees[Cuadrante],B20,Trees[Especie],$AL$8)</f>
        <v>0</v>
      </c>
      <c r="AM20" s="438" t="e">
        <f t="shared" si="20"/>
        <v>#DIV/0!</v>
      </c>
      <c r="AN20" s="437">
        <f>SUMIFS(Trees[Área Basimétrica],Trees[Cuadrante],B20,Trees[Especie],$AN$8)</f>
        <v>0</v>
      </c>
      <c r="AO20" s="438" t="e">
        <f t="shared" si="21"/>
        <v>#DIV/0!</v>
      </c>
      <c r="AP20" s="437">
        <f>SUMIFS(Trees[Área Basimétrica],Trees[Cuadrante],B20,Trees[Especie],$AP$8)</f>
        <v>0</v>
      </c>
      <c r="AQ20" s="438" t="e">
        <f t="shared" si="22"/>
        <v>#DIV/0!</v>
      </c>
      <c r="AR20" s="437">
        <f>SUMIFS(Trees[Área Basimétrica],Trees[Cuadrante],B20,Trees[Especie],$AR$8)</f>
        <v>0</v>
      </c>
      <c r="AS20" s="438" t="e">
        <f t="shared" si="23"/>
        <v>#DIV/0!</v>
      </c>
      <c r="AT20" s="437">
        <f>SUMIFS(Trees[Área Basimétrica],Trees[Cuadrante],B20,Trees[Especie],$AT$8)</f>
        <v>0</v>
      </c>
      <c r="AU20" s="438" t="e">
        <f t="shared" si="24"/>
        <v>#DIV/0!</v>
      </c>
      <c r="AV20" s="436">
        <f t="shared" si="1"/>
        <v>0</v>
      </c>
      <c r="AW20" s="407">
        <f t="shared" si="25"/>
        <v>0</v>
      </c>
      <c r="AX20" s="407">
        <f t="shared" si="2"/>
        <v>0</v>
      </c>
      <c r="AY20" s="407">
        <f t="shared" si="3"/>
        <v>0</v>
      </c>
      <c r="AZ20" s="407">
        <f t="shared" si="26"/>
        <v>0</v>
      </c>
      <c r="BA20" s="407">
        <f t="shared" si="27"/>
        <v>0</v>
      </c>
      <c r="BB20" s="407">
        <f t="shared" si="28"/>
        <v>0</v>
      </c>
      <c r="BC20" s="407">
        <f t="shared" si="29"/>
        <v>0</v>
      </c>
      <c r="BD20" s="439" cm="1">
        <f t="array" ref="BD20">IFERROR(AVERAGE(LARGE(_xlfn._xlws.FILTER(Trees[Diam],(Trees[Cuadrante]=B20)),{1;2;3;4;5;6})),0)</f>
        <v>0</v>
      </c>
      <c r="BE20" s="407" cm="1">
        <f t="array" ref="BE20">IFERROR(AVERAGE(LARGE(_xlfn._xlws.FILTER(Trees[Diam],(Trees[Especie]=$BE$8)*(Trees[Cuadrante]=B20)),{1;2;3;4;5;6})),0)</f>
        <v>0</v>
      </c>
      <c r="BF20" s="407" cm="1">
        <f t="array" ref="BF20">IFERROR(AVERAGE(LARGE(_xlfn._xlws.FILTER(Trees[Diam],(Trees[Especie]=$BF$8)*(Trees[Cuadrante]=B20)),{1;2;3;4;5;6})),0)</f>
        <v>0</v>
      </c>
      <c r="BG20" s="407" cm="1">
        <f t="array" ref="BG20">IFERROR(AVERAGE(LARGE(_xlfn._xlws.FILTER(Trees[Diam],(Trees[Especie]=$BG$8)*(Trees[Cuadrante]=B20)),{1;2;3;4;5;6})),0)</f>
        <v>0</v>
      </c>
      <c r="BH20" s="407" cm="1">
        <f t="array" ref="BH20">IFERROR(AVERAGE(LARGE(_xlfn._xlws.FILTER(Trees[Diam],(Trees[Especie]=$BH$8)*(Trees[Cuadrante]=B20)),{1;2;3;4;5;6})),0)</f>
        <v>0</v>
      </c>
      <c r="BI20" s="407" cm="1">
        <f t="array" ref="BI20">IFERROR(AVERAGE(LARGE(_xlfn._xlws.FILTER(Trees[Diam],(Trees[Especie]=$BI$8)*(Trees[Cuadrante]=B20)),{1;2;3;4;5;6})),0)</f>
        <v>0</v>
      </c>
      <c r="BJ20" s="407" cm="1">
        <f t="array" ref="BJ20">IFERROR(AVERAGE(LARGE(_xlfn._xlws.FILTER(Trees[Diam],(Trees[Especie]=$BJ$8)*(Trees[Cuadrante]=B20)),{1;2;3;4;5;6})),0)</f>
        <v>0</v>
      </c>
      <c r="BK20" s="450" cm="1">
        <f t="array" ref="BK20">IFERROR(AVERAGE(LARGE(_xlfn._xlws.FILTER(Trees[Diam],(Trees[Especie]=$BK$8)*(Trees[Cuadrante]=B20)),{1;2;3;4;5;6})),0)</f>
        <v>0</v>
      </c>
    </row>
    <row r="21" spans="2:63">
      <c r="B21" s="435">
        <v>13</v>
      </c>
      <c r="C21" s="436">
        <f>COUNTIF(Trees[Cuadrante],Tipificación!B21)*16</f>
        <v>0</v>
      </c>
      <c r="D21" s="404">
        <f>COUNTIFS(Trees[Cuadrante],B21,Trees[Especie],INDEX($D$8:$I$8,1))*16</f>
        <v>0</v>
      </c>
      <c r="E21" s="438" t="e">
        <f t="shared" si="4"/>
        <v>#DIV/0!</v>
      </c>
      <c r="F21" s="404">
        <f>COUNTIFS(Trees[Cuadrante],B21,Trees[Especie],INDEX($D$8:$Q$8,3))*16</f>
        <v>0</v>
      </c>
      <c r="G21" s="438" t="e">
        <f t="shared" si="5"/>
        <v>#DIV/0!</v>
      </c>
      <c r="H21" s="404">
        <f>COUNTIFS(Trees[Cuadrante],B21,Trees[Especie],INDEX($D$8:$Q$8,5))*16</f>
        <v>0</v>
      </c>
      <c r="I21" s="438" t="e">
        <f t="shared" si="6"/>
        <v>#DIV/0!</v>
      </c>
      <c r="J21" s="404">
        <f>COUNTIFS(Trees[Cuadrante],B21,Trees[Especie],INDEX($D$8:$I$8,7))*16</f>
        <v>0</v>
      </c>
      <c r="K21" s="438" t="e">
        <f t="shared" si="7"/>
        <v>#DIV/0!</v>
      </c>
      <c r="L21" s="404">
        <f>COUNTIFS(Trees[Cuadrante],B21,Trees[Especie],INDEX($D$8:$I$8,9))*16</f>
        <v>0</v>
      </c>
      <c r="M21" s="438" t="e">
        <f t="shared" si="8"/>
        <v>#DIV/0!</v>
      </c>
      <c r="N21" s="404">
        <f>COUNTIFS(Trees[Cuadrante],B21,Trees[Especie],INDEX($D$8:$Q$8,11))*16</f>
        <v>0</v>
      </c>
      <c r="O21" s="438" t="e">
        <f t="shared" si="9"/>
        <v>#DIV/0!</v>
      </c>
      <c r="P21" s="404">
        <f>COUNTIFS(Trees[Cuadrante],B21,Trees[Especie],INDEX($D$8:$Q$8,13))*16</f>
        <v>0</v>
      </c>
      <c r="Q21" s="406" t="e">
        <f t="shared" si="10"/>
        <v>#DIV/0!</v>
      </c>
      <c r="R21" s="436">
        <f>SUMIFS(Trees[Volumen | Volumen tarifas],Trees[Cuadrante],B21)*16</f>
        <v>0</v>
      </c>
      <c r="S21" s="453">
        <f>SUMIFS(Trees[Volumen | Volumen tarifas],Trees[Cuadrante],B21,Trees[Especie],$S$8)*16</f>
        <v>0</v>
      </c>
      <c r="T21" s="438" t="e">
        <f t="shared" si="11"/>
        <v>#DIV/0!</v>
      </c>
      <c r="U21" s="453">
        <f>SUMIFS(Trees[Volumen | Volumen tarifas],Trees[Cuadrante],B21,Trees[Especie],$U$8)*16</f>
        <v>0</v>
      </c>
      <c r="V21" s="438" t="e">
        <f t="shared" si="12"/>
        <v>#DIV/0!</v>
      </c>
      <c r="W21" s="453">
        <f>SUMIFS(Trees[Volumen | Volumen tarifas],Trees[Cuadrante],B21,Trees[Especie],$W$8)*16</f>
        <v>0</v>
      </c>
      <c r="X21" s="438" t="e">
        <f t="shared" si="13"/>
        <v>#DIV/0!</v>
      </c>
      <c r="Y21" s="453">
        <f>SUMIFS(Trees[Volumen | Volumen tarifas],Trees[Cuadrante],B21,Trees[Especie],$Y$8)*16</f>
        <v>0</v>
      </c>
      <c r="Z21" s="438" t="e">
        <f t="shared" si="14"/>
        <v>#DIV/0!</v>
      </c>
      <c r="AA21" s="453">
        <f>SUMIFS(Trees[Volumen | Volumen tarifas],Trees[Cuadrante],B21,Trees[Especie],$AA$8)*16</f>
        <v>0</v>
      </c>
      <c r="AB21" s="438" t="e">
        <f t="shared" si="15"/>
        <v>#DIV/0!</v>
      </c>
      <c r="AC21" s="453">
        <f>SUMIFS(Trees[Volumen | Volumen tarifas],Trees[Cuadrante],B21,Trees[Especie],$AC$8)*16</f>
        <v>0</v>
      </c>
      <c r="AD21" s="438" t="e">
        <f t="shared" si="16"/>
        <v>#DIV/0!</v>
      </c>
      <c r="AE21" s="453">
        <f>SUMIFS(Trees[Volumen | Volumen tarifas],Trees[Cuadrante],B21,Trees[Especie],$AE$8)*16</f>
        <v>0</v>
      </c>
      <c r="AF21" s="406" t="e">
        <f t="shared" si="17"/>
        <v>#DIV/0!</v>
      </c>
      <c r="AG21" s="439">
        <f t="shared" si="18"/>
        <v>0</v>
      </c>
      <c r="AH21" s="437">
        <f>SUMIFS(Trees[Área Basimétrica],Trees[Cuadrante],B21,Trees[Especie],$AH$8)</f>
        <v>0</v>
      </c>
      <c r="AI21" s="438" t="e">
        <f t="shared" si="0"/>
        <v>#DIV/0!</v>
      </c>
      <c r="AJ21" s="437">
        <f>SUMIFS(Trees[Área Basimétrica],Trees[Cuadrante],B21,Trees[Especie],$AJ$8)</f>
        <v>0</v>
      </c>
      <c r="AK21" s="438" t="e">
        <f t="shared" si="19"/>
        <v>#DIV/0!</v>
      </c>
      <c r="AL21" s="437">
        <f>SUMIFS(Trees[Área Basimétrica],Trees[Cuadrante],B21,Trees[Especie],$AL$8)</f>
        <v>0</v>
      </c>
      <c r="AM21" s="438" t="e">
        <f t="shared" si="20"/>
        <v>#DIV/0!</v>
      </c>
      <c r="AN21" s="437">
        <f>SUMIFS(Trees[Área Basimétrica],Trees[Cuadrante],B21,Trees[Especie],$AN$8)</f>
        <v>0</v>
      </c>
      <c r="AO21" s="438" t="e">
        <f t="shared" si="21"/>
        <v>#DIV/0!</v>
      </c>
      <c r="AP21" s="437">
        <f>SUMIFS(Trees[Área Basimétrica],Trees[Cuadrante],B21,Trees[Especie],$AP$8)</f>
        <v>0</v>
      </c>
      <c r="AQ21" s="438" t="e">
        <f t="shared" si="22"/>
        <v>#DIV/0!</v>
      </c>
      <c r="AR21" s="437">
        <f>SUMIFS(Trees[Área Basimétrica],Trees[Cuadrante],B21,Trees[Especie],$AR$8)</f>
        <v>0</v>
      </c>
      <c r="AS21" s="438" t="e">
        <f t="shared" si="23"/>
        <v>#DIV/0!</v>
      </c>
      <c r="AT21" s="437">
        <f>SUMIFS(Trees[Área Basimétrica],Trees[Cuadrante],B21,Trees[Especie],$AT$8)</f>
        <v>0</v>
      </c>
      <c r="AU21" s="438" t="e">
        <f t="shared" si="24"/>
        <v>#DIV/0!</v>
      </c>
      <c r="AV21" s="436">
        <f t="shared" si="1"/>
        <v>0</v>
      </c>
      <c r="AW21" s="407">
        <f t="shared" si="25"/>
        <v>0</v>
      </c>
      <c r="AX21" s="407">
        <f t="shared" si="2"/>
        <v>0</v>
      </c>
      <c r="AY21" s="407">
        <f t="shared" si="3"/>
        <v>0</v>
      </c>
      <c r="AZ21" s="407">
        <f t="shared" si="26"/>
        <v>0</v>
      </c>
      <c r="BA21" s="407">
        <f t="shared" si="27"/>
        <v>0</v>
      </c>
      <c r="BB21" s="407">
        <f t="shared" si="28"/>
        <v>0</v>
      </c>
      <c r="BC21" s="407">
        <f t="shared" si="29"/>
        <v>0</v>
      </c>
      <c r="BD21" s="439" cm="1">
        <f t="array" ref="BD21">IFERROR(AVERAGE(LARGE(_xlfn._xlws.FILTER(Trees[Diam],(Trees[Cuadrante]=B21)),{1;2;3;4;5;6})),0)</f>
        <v>0</v>
      </c>
      <c r="BE21" s="407" cm="1">
        <f t="array" ref="BE21">IFERROR(AVERAGE(LARGE(_xlfn._xlws.FILTER(Trees[Diam],(Trees[Especie]=$BE$8)*(Trees[Cuadrante]=B21)),{1;2;3;4;5;6})),0)</f>
        <v>0</v>
      </c>
      <c r="BF21" s="407" cm="1">
        <f t="array" ref="BF21">IFERROR(AVERAGE(LARGE(_xlfn._xlws.FILTER(Trees[Diam],(Trees[Especie]=$BF$8)*(Trees[Cuadrante]=B21)),{1;2;3;4;5;6})),0)</f>
        <v>0</v>
      </c>
      <c r="BG21" s="407" cm="1">
        <f t="array" ref="BG21">IFERROR(AVERAGE(LARGE(_xlfn._xlws.FILTER(Trees[Diam],(Trees[Especie]=$BG$8)*(Trees[Cuadrante]=B21)),{1;2;3;4;5;6})),0)</f>
        <v>0</v>
      </c>
      <c r="BH21" s="407" cm="1">
        <f t="array" ref="BH21">IFERROR(AVERAGE(LARGE(_xlfn._xlws.FILTER(Trees[Diam],(Trees[Especie]=$BH$8)*(Trees[Cuadrante]=B21)),{1;2;3;4;5;6})),0)</f>
        <v>0</v>
      </c>
      <c r="BI21" s="407" cm="1">
        <f t="array" ref="BI21">IFERROR(AVERAGE(LARGE(_xlfn._xlws.FILTER(Trees[Diam],(Trees[Especie]=$BI$8)*(Trees[Cuadrante]=B21)),{1;2;3;4;5;6})),0)</f>
        <v>0</v>
      </c>
      <c r="BJ21" s="407" cm="1">
        <f t="array" ref="BJ21">IFERROR(AVERAGE(LARGE(_xlfn._xlws.FILTER(Trees[Diam],(Trees[Especie]=$BJ$8)*(Trees[Cuadrante]=B21)),{1;2;3;4;5;6})),0)</f>
        <v>0</v>
      </c>
      <c r="BK21" s="450" cm="1">
        <f t="array" ref="BK21">IFERROR(AVERAGE(LARGE(_xlfn._xlws.FILTER(Trees[Diam],(Trees[Especie]=$BK$8)*(Trees[Cuadrante]=B21)),{1;2;3;4;5;6})),0)</f>
        <v>0</v>
      </c>
    </row>
    <row r="22" spans="2:63">
      <c r="B22" s="435">
        <v>14</v>
      </c>
      <c r="C22" s="436">
        <f>COUNTIF(Trees[Cuadrante],Tipificación!B22)*16</f>
        <v>0</v>
      </c>
      <c r="D22" s="404">
        <f>COUNTIFS(Trees[Cuadrante],B22,Trees[Especie],INDEX($D$8:$I$8,1))*16</f>
        <v>0</v>
      </c>
      <c r="E22" s="438" t="e">
        <f t="shared" si="4"/>
        <v>#DIV/0!</v>
      </c>
      <c r="F22" s="404">
        <f>COUNTIFS(Trees[Cuadrante],B22,Trees[Especie],INDEX($D$8:$Q$8,3))*16</f>
        <v>0</v>
      </c>
      <c r="G22" s="438" t="e">
        <f t="shared" si="5"/>
        <v>#DIV/0!</v>
      </c>
      <c r="H22" s="404">
        <f>COUNTIFS(Trees[Cuadrante],B22,Trees[Especie],INDEX($D$8:$Q$8,5))*16</f>
        <v>0</v>
      </c>
      <c r="I22" s="438" t="e">
        <f t="shared" si="6"/>
        <v>#DIV/0!</v>
      </c>
      <c r="J22" s="404">
        <f>COUNTIFS(Trees[Cuadrante],B22,Trees[Especie],INDEX($D$8:$I$8,7))*16</f>
        <v>0</v>
      </c>
      <c r="K22" s="438" t="e">
        <f t="shared" si="7"/>
        <v>#DIV/0!</v>
      </c>
      <c r="L22" s="404">
        <f>COUNTIFS(Trees[Cuadrante],B22,Trees[Especie],INDEX($D$8:$I$8,9))*16</f>
        <v>0</v>
      </c>
      <c r="M22" s="438" t="e">
        <f t="shared" si="8"/>
        <v>#DIV/0!</v>
      </c>
      <c r="N22" s="404">
        <f>COUNTIFS(Trees[Cuadrante],B22,Trees[Especie],INDEX($D$8:$Q$8,11))*16</f>
        <v>0</v>
      </c>
      <c r="O22" s="438" t="e">
        <f t="shared" si="9"/>
        <v>#DIV/0!</v>
      </c>
      <c r="P22" s="404">
        <f>COUNTIFS(Trees[Cuadrante],B22,Trees[Especie],INDEX($D$8:$Q$8,13))*16</f>
        <v>0</v>
      </c>
      <c r="Q22" s="406" t="e">
        <f t="shared" si="10"/>
        <v>#DIV/0!</v>
      </c>
      <c r="R22" s="436">
        <f>SUMIFS(Trees[Volumen | Volumen tarifas],Trees[Cuadrante],B22)*16</f>
        <v>0</v>
      </c>
      <c r="S22" s="453">
        <f>SUMIFS(Trees[Volumen | Volumen tarifas],Trees[Cuadrante],B22,Trees[Especie],$S$8)*16</f>
        <v>0</v>
      </c>
      <c r="T22" s="438" t="e">
        <f t="shared" si="11"/>
        <v>#DIV/0!</v>
      </c>
      <c r="U22" s="453">
        <f>SUMIFS(Trees[Volumen | Volumen tarifas],Trees[Cuadrante],B22,Trees[Especie],$U$8)*16</f>
        <v>0</v>
      </c>
      <c r="V22" s="438" t="e">
        <f t="shared" si="12"/>
        <v>#DIV/0!</v>
      </c>
      <c r="W22" s="453">
        <f>SUMIFS(Trees[Volumen | Volumen tarifas],Trees[Cuadrante],B22,Trees[Especie],$W$8)*16</f>
        <v>0</v>
      </c>
      <c r="X22" s="438" t="e">
        <f t="shared" si="13"/>
        <v>#DIV/0!</v>
      </c>
      <c r="Y22" s="453">
        <f>SUMIFS(Trees[Volumen | Volumen tarifas],Trees[Cuadrante],B22,Trees[Especie],$Y$8)*16</f>
        <v>0</v>
      </c>
      <c r="Z22" s="438" t="e">
        <f t="shared" si="14"/>
        <v>#DIV/0!</v>
      </c>
      <c r="AA22" s="453">
        <f>SUMIFS(Trees[Volumen | Volumen tarifas],Trees[Cuadrante],B22,Trees[Especie],$AA$8)*16</f>
        <v>0</v>
      </c>
      <c r="AB22" s="438" t="e">
        <f t="shared" si="15"/>
        <v>#DIV/0!</v>
      </c>
      <c r="AC22" s="453">
        <f>SUMIFS(Trees[Volumen | Volumen tarifas],Trees[Cuadrante],B22,Trees[Especie],$AC$8)*16</f>
        <v>0</v>
      </c>
      <c r="AD22" s="438" t="e">
        <f t="shared" si="16"/>
        <v>#DIV/0!</v>
      </c>
      <c r="AE22" s="453">
        <f>SUMIFS(Trees[Volumen | Volumen tarifas],Trees[Cuadrante],B22,Trees[Especie],$AE$8)*16</f>
        <v>0</v>
      </c>
      <c r="AF22" s="406" t="e">
        <f t="shared" si="17"/>
        <v>#DIV/0!</v>
      </c>
      <c r="AG22" s="439">
        <f t="shared" si="18"/>
        <v>0</v>
      </c>
      <c r="AH22" s="437">
        <f>SUMIFS(Trees[Área Basimétrica],Trees[Cuadrante],B22,Trees[Especie],$AH$8)</f>
        <v>0</v>
      </c>
      <c r="AI22" s="438" t="e">
        <f t="shared" si="0"/>
        <v>#DIV/0!</v>
      </c>
      <c r="AJ22" s="437">
        <f>SUMIFS(Trees[Área Basimétrica],Trees[Cuadrante],B22,Trees[Especie],$AJ$8)</f>
        <v>0</v>
      </c>
      <c r="AK22" s="438" t="e">
        <f t="shared" si="19"/>
        <v>#DIV/0!</v>
      </c>
      <c r="AL22" s="437">
        <f>SUMIFS(Trees[Área Basimétrica],Trees[Cuadrante],B22,Trees[Especie],$AL$8)</f>
        <v>0</v>
      </c>
      <c r="AM22" s="438" t="e">
        <f t="shared" si="20"/>
        <v>#DIV/0!</v>
      </c>
      <c r="AN22" s="437">
        <f>SUMIFS(Trees[Área Basimétrica],Trees[Cuadrante],B22,Trees[Especie],$AN$8)</f>
        <v>0</v>
      </c>
      <c r="AO22" s="438" t="e">
        <f t="shared" si="21"/>
        <v>#DIV/0!</v>
      </c>
      <c r="AP22" s="437">
        <f>SUMIFS(Trees[Área Basimétrica],Trees[Cuadrante],B22,Trees[Especie],$AP$8)</f>
        <v>0</v>
      </c>
      <c r="AQ22" s="438" t="e">
        <f t="shared" si="22"/>
        <v>#DIV/0!</v>
      </c>
      <c r="AR22" s="437">
        <f>SUMIFS(Trees[Área Basimétrica],Trees[Cuadrante],B22,Trees[Especie],$AR$8)</f>
        <v>0</v>
      </c>
      <c r="AS22" s="438" t="e">
        <f t="shared" si="23"/>
        <v>#DIV/0!</v>
      </c>
      <c r="AT22" s="437">
        <f>SUMIFS(Trees[Área Basimétrica],Trees[Cuadrante],B22,Trees[Especie],$AT$8)</f>
        <v>0</v>
      </c>
      <c r="AU22" s="438" t="e">
        <f t="shared" si="24"/>
        <v>#DIV/0!</v>
      </c>
      <c r="AV22" s="436">
        <f t="shared" si="1"/>
        <v>0</v>
      </c>
      <c r="AW22" s="407">
        <f t="shared" si="25"/>
        <v>0</v>
      </c>
      <c r="AX22" s="407">
        <f t="shared" si="2"/>
        <v>0</v>
      </c>
      <c r="AY22" s="407">
        <f t="shared" si="3"/>
        <v>0</v>
      </c>
      <c r="AZ22" s="407">
        <f t="shared" si="26"/>
        <v>0</v>
      </c>
      <c r="BA22" s="407">
        <f t="shared" si="27"/>
        <v>0</v>
      </c>
      <c r="BB22" s="407">
        <f t="shared" si="28"/>
        <v>0</v>
      </c>
      <c r="BC22" s="407">
        <f t="shared" si="29"/>
        <v>0</v>
      </c>
      <c r="BD22" s="439" cm="1">
        <f t="array" ref="BD22">IFERROR(AVERAGE(LARGE(_xlfn._xlws.FILTER(Trees[Diam],(Trees[Cuadrante]=B22)),{1;2;3;4;5;6})),0)</f>
        <v>0</v>
      </c>
      <c r="BE22" s="407" cm="1">
        <f t="array" ref="BE22">IFERROR(AVERAGE(LARGE(_xlfn._xlws.FILTER(Trees[Diam],(Trees[Especie]=$BE$8)*(Trees[Cuadrante]=B22)),{1;2;3;4;5;6})),0)</f>
        <v>0</v>
      </c>
      <c r="BF22" s="407" cm="1">
        <f t="array" ref="BF22">IFERROR(AVERAGE(LARGE(_xlfn._xlws.FILTER(Trees[Diam],(Trees[Especie]=$BF$8)*(Trees[Cuadrante]=B22)),{1;2;3;4;5;6})),0)</f>
        <v>0</v>
      </c>
      <c r="BG22" s="407" cm="1">
        <f t="array" ref="BG22">IFERROR(AVERAGE(LARGE(_xlfn._xlws.FILTER(Trees[Diam],(Trees[Especie]=$BG$8)*(Trees[Cuadrante]=B22)),{1;2;3;4;5;6})),0)</f>
        <v>0</v>
      </c>
      <c r="BH22" s="407" cm="1">
        <f t="array" ref="BH22">IFERROR(AVERAGE(LARGE(_xlfn._xlws.FILTER(Trees[Diam],(Trees[Especie]=$BH$8)*(Trees[Cuadrante]=B22)),{1;2;3;4;5;6})),0)</f>
        <v>0</v>
      </c>
      <c r="BI22" s="407" cm="1">
        <f t="array" ref="BI22">IFERROR(AVERAGE(LARGE(_xlfn._xlws.FILTER(Trees[Diam],(Trees[Especie]=$BI$8)*(Trees[Cuadrante]=B22)),{1;2;3;4;5;6})),0)</f>
        <v>0</v>
      </c>
      <c r="BJ22" s="407" cm="1">
        <f t="array" ref="BJ22">IFERROR(AVERAGE(LARGE(_xlfn._xlws.FILTER(Trees[Diam],(Trees[Especie]=$BJ$8)*(Trees[Cuadrante]=B22)),{1;2;3;4;5;6})),0)</f>
        <v>0</v>
      </c>
      <c r="BK22" s="450" cm="1">
        <f t="array" ref="BK22">IFERROR(AVERAGE(LARGE(_xlfn._xlws.FILTER(Trees[Diam],(Trees[Especie]=$BK$8)*(Trees[Cuadrante]=B22)),{1;2;3;4;5;6})),0)</f>
        <v>0</v>
      </c>
    </row>
    <row r="23" spans="2:63">
      <c r="B23" s="435">
        <v>15</v>
      </c>
      <c r="C23" s="436">
        <f>COUNTIF(Trees[Cuadrante],Tipificación!B23)*16</f>
        <v>0</v>
      </c>
      <c r="D23" s="404">
        <f>COUNTIFS(Trees[Cuadrante],B23,Trees[Especie],INDEX($D$8:$I$8,1))*16</f>
        <v>0</v>
      </c>
      <c r="E23" s="438" t="e">
        <f t="shared" si="4"/>
        <v>#DIV/0!</v>
      </c>
      <c r="F23" s="404">
        <f>COUNTIFS(Trees[Cuadrante],B23,Trees[Especie],INDEX($D$8:$Q$8,3))*16</f>
        <v>0</v>
      </c>
      <c r="G23" s="438" t="e">
        <f t="shared" si="5"/>
        <v>#DIV/0!</v>
      </c>
      <c r="H23" s="404">
        <f>COUNTIFS(Trees[Cuadrante],B23,Trees[Especie],INDEX($D$8:$Q$8,5))*16</f>
        <v>0</v>
      </c>
      <c r="I23" s="438" t="e">
        <f t="shared" si="6"/>
        <v>#DIV/0!</v>
      </c>
      <c r="J23" s="404">
        <f>COUNTIFS(Trees[Cuadrante],B23,Trees[Especie],INDEX($D$8:$I$8,7))*16</f>
        <v>0</v>
      </c>
      <c r="K23" s="438" t="e">
        <f t="shared" si="7"/>
        <v>#DIV/0!</v>
      </c>
      <c r="L23" s="404">
        <f>COUNTIFS(Trees[Cuadrante],B23,Trees[Especie],INDEX($D$8:$I$8,9))*16</f>
        <v>0</v>
      </c>
      <c r="M23" s="438" t="e">
        <f t="shared" si="8"/>
        <v>#DIV/0!</v>
      </c>
      <c r="N23" s="404">
        <f>COUNTIFS(Trees[Cuadrante],B23,Trees[Especie],INDEX($D$8:$Q$8,11))*16</f>
        <v>0</v>
      </c>
      <c r="O23" s="438" t="e">
        <f t="shared" si="9"/>
        <v>#DIV/0!</v>
      </c>
      <c r="P23" s="404">
        <f>COUNTIFS(Trees[Cuadrante],B23,Trees[Especie],INDEX($D$8:$Q$8,13))*16</f>
        <v>0</v>
      </c>
      <c r="Q23" s="406" t="e">
        <f t="shared" si="10"/>
        <v>#DIV/0!</v>
      </c>
      <c r="R23" s="436">
        <f>SUMIFS(Trees[Volumen | Volumen tarifas],Trees[Cuadrante],B23)*16</f>
        <v>0</v>
      </c>
      <c r="S23" s="453">
        <f>SUMIFS(Trees[Volumen | Volumen tarifas],Trees[Cuadrante],B23,Trees[Especie],$S$8)*16</f>
        <v>0</v>
      </c>
      <c r="T23" s="438" t="e">
        <f t="shared" si="11"/>
        <v>#DIV/0!</v>
      </c>
      <c r="U23" s="453">
        <f>SUMIFS(Trees[Volumen | Volumen tarifas],Trees[Cuadrante],B23,Trees[Especie],$U$8)*16</f>
        <v>0</v>
      </c>
      <c r="V23" s="438" t="e">
        <f t="shared" si="12"/>
        <v>#DIV/0!</v>
      </c>
      <c r="W23" s="453">
        <f>SUMIFS(Trees[Volumen | Volumen tarifas],Trees[Cuadrante],B23,Trees[Especie],$W$8)*16</f>
        <v>0</v>
      </c>
      <c r="X23" s="438" t="e">
        <f t="shared" si="13"/>
        <v>#DIV/0!</v>
      </c>
      <c r="Y23" s="453">
        <f>SUMIFS(Trees[Volumen | Volumen tarifas],Trees[Cuadrante],B23,Trees[Especie],$Y$8)*16</f>
        <v>0</v>
      </c>
      <c r="Z23" s="438" t="e">
        <f t="shared" si="14"/>
        <v>#DIV/0!</v>
      </c>
      <c r="AA23" s="453">
        <f>SUMIFS(Trees[Volumen | Volumen tarifas],Trees[Cuadrante],B23,Trees[Especie],$AA$8)*16</f>
        <v>0</v>
      </c>
      <c r="AB23" s="438" t="e">
        <f t="shared" si="15"/>
        <v>#DIV/0!</v>
      </c>
      <c r="AC23" s="453">
        <f>SUMIFS(Trees[Volumen | Volumen tarifas],Trees[Cuadrante],B23,Trees[Especie],$AC$8)*16</f>
        <v>0</v>
      </c>
      <c r="AD23" s="438" t="e">
        <f t="shared" si="16"/>
        <v>#DIV/0!</v>
      </c>
      <c r="AE23" s="453">
        <f>SUMIFS(Trees[Volumen | Volumen tarifas],Trees[Cuadrante],B23,Trees[Especie],$AE$8)*16</f>
        <v>0</v>
      </c>
      <c r="AF23" s="406" t="e">
        <f t="shared" si="17"/>
        <v>#DIV/0!</v>
      </c>
      <c r="AG23" s="439">
        <f t="shared" si="18"/>
        <v>0</v>
      </c>
      <c r="AH23" s="437">
        <f>SUMIFS(Trees[Área Basimétrica],Trees[Cuadrante],B23,Trees[Especie],$AH$8)</f>
        <v>0</v>
      </c>
      <c r="AI23" s="438" t="e">
        <f t="shared" si="0"/>
        <v>#DIV/0!</v>
      </c>
      <c r="AJ23" s="437">
        <f>SUMIFS(Trees[Área Basimétrica],Trees[Cuadrante],B23,Trees[Especie],$AJ$8)</f>
        <v>0</v>
      </c>
      <c r="AK23" s="438" t="e">
        <f t="shared" si="19"/>
        <v>#DIV/0!</v>
      </c>
      <c r="AL23" s="437">
        <f>SUMIFS(Trees[Área Basimétrica],Trees[Cuadrante],B23,Trees[Especie],$AL$8)</f>
        <v>0</v>
      </c>
      <c r="AM23" s="438" t="e">
        <f t="shared" si="20"/>
        <v>#DIV/0!</v>
      </c>
      <c r="AN23" s="437">
        <f>SUMIFS(Trees[Área Basimétrica],Trees[Cuadrante],B23,Trees[Especie],$AN$8)</f>
        <v>0</v>
      </c>
      <c r="AO23" s="438" t="e">
        <f t="shared" si="21"/>
        <v>#DIV/0!</v>
      </c>
      <c r="AP23" s="437">
        <f>SUMIFS(Trees[Área Basimétrica],Trees[Cuadrante],B23,Trees[Especie],$AP$8)</f>
        <v>0</v>
      </c>
      <c r="AQ23" s="438" t="e">
        <f t="shared" si="22"/>
        <v>#DIV/0!</v>
      </c>
      <c r="AR23" s="437">
        <f>SUMIFS(Trees[Área Basimétrica],Trees[Cuadrante],B23,Trees[Especie],$AR$8)</f>
        <v>0</v>
      </c>
      <c r="AS23" s="438" t="e">
        <f t="shared" si="23"/>
        <v>#DIV/0!</v>
      </c>
      <c r="AT23" s="437">
        <f>SUMIFS(Trees[Área Basimétrica],Trees[Cuadrante],B23,Trees[Especie],$AT$8)</f>
        <v>0</v>
      </c>
      <c r="AU23" s="438" t="e">
        <f t="shared" si="24"/>
        <v>#DIV/0!</v>
      </c>
      <c r="AV23" s="436">
        <f t="shared" si="1"/>
        <v>0</v>
      </c>
      <c r="AW23" s="407">
        <f t="shared" si="25"/>
        <v>0</v>
      </c>
      <c r="AX23" s="407">
        <f t="shared" si="2"/>
        <v>0</v>
      </c>
      <c r="AY23" s="407">
        <f t="shared" si="3"/>
        <v>0</v>
      </c>
      <c r="AZ23" s="407">
        <f t="shared" si="26"/>
        <v>0</v>
      </c>
      <c r="BA23" s="407">
        <f t="shared" si="27"/>
        <v>0</v>
      </c>
      <c r="BB23" s="407">
        <f t="shared" si="28"/>
        <v>0</v>
      </c>
      <c r="BC23" s="407">
        <f t="shared" si="29"/>
        <v>0</v>
      </c>
      <c r="BD23" s="439" cm="1">
        <f t="array" ref="BD23">IFERROR(AVERAGE(LARGE(_xlfn._xlws.FILTER(Trees[Diam],(Trees[Cuadrante]=B23)),{1;2;3;4;5;6})),0)</f>
        <v>0</v>
      </c>
      <c r="BE23" s="407" cm="1">
        <f t="array" ref="BE23">IFERROR(AVERAGE(LARGE(_xlfn._xlws.FILTER(Trees[Diam],(Trees[Especie]=$BE$8)*(Trees[Cuadrante]=B23)),{1;2;3;4;5;6})),0)</f>
        <v>0</v>
      </c>
      <c r="BF23" s="407" cm="1">
        <f t="array" ref="BF23">IFERROR(AVERAGE(LARGE(_xlfn._xlws.FILTER(Trees[Diam],(Trees[Especie]=$BF$8)*(Trees[Cuadrante]=B23)),{1;2;3;4;5;6})),0)</f>
        <v>0</v>
      </c>
      <c r="BG23" s="407" cm="1">
        <f t="array" ref="BG23">IFERROR(AVERAGE(LARGE(_xlfn._xlws.FILTER(Trees[Diam],(Trees[Especie]=$BG$8)*(Trees[Cuadrante]=B23)),{1;2;3;4;5;6})),0)</f>
        <v>0</v>
      </c>
      <c r="BH23" s="407" cm="1">
        <f t="array" ref="BH23">IFERROR(AVERAGE(LARGE(_xlfn._xlws.FILTER(Trees[Diam],(Trees[Especie]=$BH$8)*(Trees[Cuadrante]=B23)),{1;2;3;4;5;6})),0)</f>
        <v>0</v>
      </c>
      <c r="BI23" s="407" cm="1">
        <f t="array" ref="BI23">IFERROR(AVERAGE(LARGE(_xlfn._xlws.FILTER(Trees[Diam],(Trees[Especie]=$BI$8)*(Trees[Cuadrante]=B23)),{1;2;3;4;5;6})),0)</f>
        <v>0</v>
      </c>
      <c r="BJ23" s="407" cm="1">
        <f t="array" ref="BJ23">IFERROR(AVERAGE(LARGE(_xlfn._xlws.FILTER(Trees[Diam],(Trees[Especie]=$BJ$8)*(Trees[Cuadrante]=B23)),{1;2;3;4;5;6})),0)</f>
        <v>0</v>
      </c>
      <c r="BK23" s="450" cm="1">
        <f t="array" ref="BK23">IFERROR(AVERAGE(LARGE(_xlfn._xlws.FILTER(Trees[Diam],(Trees[Especie]=$BK$8)*(Trees[Cuadrante]=B23)),{1;2;3;4;5;6})),0)</f>
        <v>0</v>
      </c>
    </row>
    <row r="24" spans="2:63">
      <c r="B24" s="435">
        <v>16</v>
      </c>
      <c r="C24" s="436">
        <f>COUNTIF(Trees[Cuadrante],Tipificación!B24)*16</f>
        <v>0</v>
      </c>
      <c r="D24" s="404">
        <f>COUNTIFS(Trees[Cuadrante],B24,Trees[Especie],INDEX($D$8:$I$8,1))*16</f>
        <v>0</v>
      </c>
      <c r="E24" s="438" t="e">
        <f t="shared" si="4"/>
        <v>#DIV/0!</v>
      </c>
      <c r="F24" s="404">
        <f>COUNTIFS(Trees[Cuadrante],B24,Trees[Especie],INDEX($D$8:$Q$8,3))*16</f>
        <v>0</v>
      </c>
      <c r="G24" s="438" t="e">
        <f t="shared" si="5"/>
        <v>#DIV/0!</v>
      </c>
      <c r="H24" s="404">
        <f>COUNTIFS(Trees[Cuadrante],B24,Trees[Especie],INDEX($D$8:$Q$8,5))*16</f>
        <v>0</v>
      </c>
      <c r="I24" s="438" t="e">
        <f t="shared" si="6"/>
        <v>#DIV/0!</v>
      </c>
      <c r="J24" s="404">
        <f>COUNTIFS(Trees[Cuadrante],B24,Trees[Especie],INDEX($D$8:$I$8,7))*16</f>
        <v>0</v>
      </c>
      <c r="K24" s="438" t="e">
        <f t="shared" si="7"/>
        <v>#DIV/0!</v>
      </c>
      <c r="L24" s="404">
        <f>COUNTIFS(Trees[Cuadrante],B24,Trees[Especie],INDEX($D$8:$I$8,9))*16</f>
        <v>0</v>
      </c>
      <c r="M24" s="438" t="e">
        <f t="shared" si="8"/>
        <v>#DIV/0!</v>
      </c>
      <c r="N24" s="404">
        <f>COUNTIFS(Trees[Cuadrante],B24,Trees[Especie],INDEX($D$8:$Q$8,11))*16</f>
        <v>0</v>
      </c>
      <c r="O24" s="438" t="e">
        <f t="shared" si="9"/>
        <v>#DIV/0!</v>
      </c>
      <c r="P24" s="404">
        <f>COUNTIFS(Trees[Cuadrante],B24,Trees[Especie],INDEX($D$8:$Q$8,13))*16</f>
        <v>0</v>
      </c>
      <c r="Q24" s="507" t="e">
        <f t="shared" si="10"/>
        <v>#DIV/0!</v>
      </c>
      <c r="R24" s="436">
        <f>SUMIFS(Trees[Volumen | Volumen tarifas],Trees[Cuadrante],B24)*16</f>
        <v>0</v>
      </c>
      <c r="S24" s="453">
        <f>SUMIFS(Trees[Volumen | Volumen tarifas],Trees[Cuadrante],B24,Trees[Especie],$S$8)*16</f>
        <v>0</v>
      </c>
      <c r="T24" s="438" t="e">
        <f t="shared" si="11"/>
        <v>#DIV/0!</v>
      </c>
      <c r="U24" s="453">
        <f>SUMIFS(Trees[Volumen | Volumen tarifas],Trees[Cuadrante],B24,Trees[Especie],$U$8)*16</f>
        <v>0</v>
      </c>
      <c r="V24" s="438" t="e">
        <f t="shared" si="12"/>
        <v>#DIV/0!</v>
      </c>
      <c r="W24" s="453">
        <f>SUMIFS(Trees[Volumen | Volumen tarifas],Trees[Cuadrante],B24,Trees[Especie],$W$8)*16</f>
        <v>0</v>
      </c>
      <c r="X24" s="508" t="e">
        <f t="shared" si="13"/>
        <v>#DIV/0!</v>
      </c>
      <c r="Y24" s="453">
        <f>SUMIFS(Trees[Volumen | Volumen tarifas],Trees[Cuadrante],B24,Trees[Especie],$Y$8)*16</f>
        <v>0</v>
      </c>
      <c r="Z24" s="508" t="e">
        <f>(Y24/SUM(S24,U24,W24,Y24,AA24,AC24,AE24))</f>
        <v>#DIV/0!</v>
      </c>
      <c r="AA24" s="453">
        <f>SUMIFS(Trees[Volumen | Volumen tarifas],Trees[Cuadrante],B24,Trees[Especie],$AA$8)*16</f>
        <v>0</v>
      </c>
      <c r="AB24" s="438" t="e">
        <f t="shared" si="15"/>
        <v>#DIV/0!</v>
      </c>
      <c r="AC24" s="453">
        <f>SUMIFS(Trees[Volumen | Volumen tarifas],Trees[Cuadrante],B24,Trees[Especie],$AC$8)*16</f>
        <v>0</v>
      </c>
      <c r="AD24" s="438" t="e">
        <f t="shared" si="16"/>
        <v>#DIV/0!</v>
      </c>
      <c r="AE24" s="453">
        <f>SUMIFS(Trees[Volumen | Volumen tarifas],Trees[Cuadrante],B24,Trees[Especie],$AE$8)*16</f>
        <v>0</v>
      </c>
      <c r="AF24" s="406" t="e">
        <f t="shared" si="17"/>
        <v>#DIV/0!</v>
      </c>
      <c r="AG24" s="439">
        <f t="shared" si="18"/>
        <v>0</v>
      </c>
      <c r="AH24" s="437">
        <f>SUMIFS(Trees[Área Basimétrica],Trees[Cuadrante],B24,Trees[Especie],$AH$8)</f>
        <v>0</v>
      </c>
      <c r="AI24" s="508" t="e">
        <f t="shared" si="0"/>
        <v>#DIV/0!</v>
      </c>
      <c r="AJ24" s="437">
        <f>SUMIFS(Trees[Área Basimétrica],Trees[Cuadrante],B24,Trees[Especie],$AJ$8)</f>
        <v>0</v>
      </c>
      <c r="AK24" s="438" t="e">
        <f t="shared" si="19"/>
        <v>#DIV/0!</v>
      </c>
      <c r="AL24" s="437">
        <f>SUMIFS(Trees[Área Basimétrica],Trees[Cuadrante],B24,Trees[Especie],$AL$8)</f>
        <v>0</v>
      </c>
      <c r="AM24" s="438" t="e">
        <f t="shared" si="20"/>
        <v>#DIV/0!</v>
      </c>
      <c r="AN24" s="437">
        <f>SUMIFS(Trees[Área Basimétrica],Trees[Cuadrante],B24,Trees[Especie],$AN$8)</f>
        <v>0</v>
      </c>
      <c r="AO24" s="438" t="e">
        <f t="shared" si="21"/>
        <v>#DIV/0!</v>
      </c>
      <c r="AP24" s="437">
        <f>SUMIFS(Trees[Área Basimétrica],Trees[Cuadrante],B24,Trees[Especie],$AP$8)</f>
        <v>0</v>
      </c>
      <c r="AQ24" s="438" t="e">
        <f t="shared" si="22"/>
        <v>#DIV/0!</v>
      </c>
      <c r="AR24" s="437">
        <f>SUMIFS(Trees[Área Basimétrica],Trees[Cuadrante],B24,Trees[Especie],$AR$8)</f>
        <v>0</v>
      </c>
      <c r="AS24" s="438" t="e">
        <f t="shared" si="23"/>
        <v>#DIV/0!</v>
      </c>
      <c r="AT24" s="437">
        <f>SUMIFS(Trees[Área Basimétrica],Trees[Cuadrante],B24,Trees[Especie],$AT$8)</f>
        <v>0</v>
      </c>
      <c r="AU24" s="438" t="e">
        <f t="shared" si="24"/>
        <v>#DIV/0!</v>
      </c>
      <c r="AV24" s="436">
        <f t="shared" si="1"/>
        <v>0</v>
      </c>
      <c r="AW24" s="407">
        <f t="shared" si="25"/>
        <v>0</v>
      </c>
      <c r="AX24" s="407">
        <f t="shared" si="2"/>
        <v>0</v>
      </c>
      <c r="AY24" s="407">
        <f t="shared" si="3"/>
        <v>0</v>
      </c>
      <c r="AZ24" s="407">
        <f t="shared" si="26"/>
        <v>0</v>
      </c>
      <c r="BA24" s="407">
        <f t="shared" si="27"/>
        <v>0</v>
      </c>
      <c r="BB24" s="407">
        <f t="shared" si="28"/>
        <v>0</v>
      </c>
      <c r="BC24" s="407">
        <f t="shared" si="29"/>
        <v>0</v>
      </c>
      <c r="BD24" s="439" cm="1">
        <f t="array" ref="BD24">IFERROR(AVERAGE(LARGE(_xlfn._xlws.FILTER(Trees[Diam],(Trees[Cuadrante]=B24)),{1;2;3;4;5;6})),0)</f>
        <v>0</v>
      </c>
      <c r="BE24" s="407" cm="1">
        <f t="array" ref="BE24">IFERROR(AVERAGE(LARGE(_xlfn._xlws.FILTER(Trees[Diam],(Trees[Especie]=$BE$8)*(Trees[Cuadrante]=B24)),{1;2;3;4;5;6})),0)</f>
        <v>0</v>
      </c>
      <c r="BF24" s="407" cm="1">
        <f t="array" ref="BF24">IFERROR(AVERAGE(LARGE(_xlfn._xlws.FILTER(Trees[Diam],(Trees[Especie]=$BF$8)*(Trees[Cuadrante]=B24)),{1;2;3;4;5;6})),0)</f>
        <v>0</v>
      </c>
      <c r="BG24" s="407" cm="1">
        <f t="array" ref="BG24">IFERROR(AVERAGE(LARGE(_xlfn._xlws.FILTER(Trees[Diam],(Trees[Especie]=$BG$8)*(Trees[Cuadrante]=B24)),{1;2;3;4;5;6})),0)</f>
        <v>0</v>
      </c>
      <c r="BH24" s="407" cm="1">
        <f t="array" ref="BH24">IFERROR(AVERAGE(LARGE(_xlfn._xlws.FILTER(Trees[Diam],(Trees[Especie]=$BH$8)*(Trees[Cuadrante]=B24)),{1;2;3;4;5;6})),0)</f>
        <v>0</v>
      </c>
      <c r="BI24" s="407" cm="1">
        <f t="array" ref="BI24">IFERROR(AVERAGE(LARGE(_xlfn._xlws.FILTER(Trees[Diam],(Trees[Especie]=$BI$8)*(Trees[Cuadrante]=B24)),{1;2;3;4;5;6})),0)</f>
        <v>0</v>
      </c>
      <c r="BJ24" s="407" cm="1">
        <f t="array" ref="BJ24">IFERROR(AVERAGE(LARGE(_xlfn._xlws.FILTER(Trees[Diam],(Trees[Especie]=$BJ$8)*(Trees[Cuadrante]=B24)),{1;2;3;4;5;6})),0)</f>
        <v>0</v>
      </c>
      <c r="BK24" s="519" cm="1">
        <f t="array" ref="BK24">IFERROR(AVERAGE(LARGE(_xlfn._xlws.FILTER(Trees[Diam],(Trees[Especie]=$BK$8)*(Trees[Cuadrante]=B24)),{1;2;3;4;5;6})),0)</f>
        <v>0</v>
      </c>
    </row>
    <row r="25" spans="2:63">
      <c r="B25" s="440" t="s">
        <v>267</v>
      </c>
      <c r="C25" s="445">
        <f>AVERAGE(C9:C24)</f>
        <v>0</v>
      </c>
      <c r="D25" s="446">
        <f>COUNTIFS(Trees[Especie],INDEX($D$8:$Q$8,1))*16</f>
        <v>0</v>
      </c>
      <c r="E25" s="443" t="e">
        <f>(D25/SUM(D25,F25,H25,J25,L25,N25,P25))</f>
        <v>#DIV/0!</v>
      </c>
      <c r="F25" s="446">
        <f>COUNTIFS(Trees[Especie],INDEX($D$8:$Q$8,3))*16</f>
        <v>0</v>
      </c>
      <c r="G25" s="443" t="e">
        <f>(F25/SUM(D25,F25,H25,J25,L25,N25,P25))</f>
        <v>#DIV/0!</v>
      </c>
      <c r="H25" s="447">
        <f>COUNTIFS(Trees[Especie],INDEX($D$8:$Q$8,5))*16</f>
        <v>0</v>
      </c>
      <c r="I25" s="505" t="e">
        <f>(H25/SUM(D25,F25,H25,J25,L25,N25,P25))</f>
        <v>#DIV/0!</v>
      </c>
      <c r="J25" s="447">
        <f>COUNTIFS(Trees[Especie],INDEX($D$8:$Q$8,7))*16</f>
        <v>0</v>
      </c>
      <c r="K25" s="505" t="e">
        <f>(J25/SUM(D25,F25,H25,J25,L25,N25,P25))</f>
        <v>#DIV/0!</v>
      </c>
      <c r="L25" s="447">
        <f>COUNTIFS(Trees[Especie],INDEX($D$8:$Q$8,9))*16</f>
        <v>0</v>
      </c>
      <c r="M25" s="505" t="e">
        <f>(L25/SUM(D25,F25,H25,J25,L25,N25,P25))</f>
        <v>#DIV/0!</v>
      </c>
      <c r="N25" s="447">
        <f>COUNTIFS(Trees[Especie],INDEX($D$8:$Q$8,11))*16</f>
        <v>0</v>
      </c>
      <c r="O25" s="505" t="e">
        <f>(N25/SUM(D25,F25,H25,J25,L25,N25,P25))</f>
        <v>#DIV/0!</v>
      </c>
      <c r="P25" s="447">
        <f>COUNTIFS(Trees[Especie],INDEX($D$8:$Q$8,13))*16</f>
        <v>0</v>
      </c>
      <c r="Q25" s="505" t="e">
        <f>(P25/SUM(D25,F25,H25,J25,L25,N25,P25))</f>
        <v>#DIV/0!</v>
      </c>
      <c r="R25" s="441">
        <f>SUM(R9:R24)</f>
        <v>0</v>
      </c>
      <c r="S25" s="442">
        <f>SUMIFS(Trees[Volumen | Volumen tarifas],Trees[Especie],S8)*16</f>
        <v>0</v>
      </c>
      <c r="T25" s="443" t="e">
        <f>(S25/SUM(S25,U25,W25,Y25,AA25,AC25,AE25))</f>
        <v>#DIV/0!</v>
      </c>
      <c r="U25" s="442">
        <f>SUMIFS(Trees[Volumen | Volumen tarifas],Trees[Especie],U8)*16</f>
        <v>0</v>
      </c>
      <c r="V25" s="443" t="e">
        <f>(U25/SUM(S25,U25,W25,Y25,AA25,AC25,AE25))</f>
        <v>#DIV/0!</v>
      </c>
      <c r="W25" s="442">
        <f>SUMIFS(Trees[Volumen | Volumen tarifas],Trees[Especie],W8)*16</f>
        <v>0</v>
      </c>
      <c r="X25" s="505" t="e">
        <f>(W25/SUM(S25,U25,W25,Y25,AA25,AC25,AE25))</f>
        <v>#DIV/0!</v>
      </c>
      <c r="Y25" s="509">
        <f>SUMIFS(Trees[Volumen | Volumen tarifas],Trees[Especie],Y8)*16</f>
        <v>0</v>
      </c>
      <c r="Z25" s="505" t="e">
        <f>(Y25/SUM(S25,U25,W25,Y25,AA25,AC25,AE25))</f>
        <v>#DIV/0!</v>
      </c>
      <c r="AA25" s="509">
        <f>SUMIFS(Trees[Volumen | Volumen tarifas],Trees[Especie],AA8)*16</f>
        <v>0</v>
      </c>
      <c r="AB25" s="505" t="e">
        <f>(AA25/SUM(S25,U25,W25,Y25,AA25,AC25,AE25))</f>
        <v>#DIV/0!</v>
      </c>
      <c r="AC25" s="509">
        <f>SUMIFS(Trees[Volumen | Volumen tarifas],Trees[Especie],AC8)*16</f>
        <v>0</v>
      </c>
      <c r="AD25" s="511" t="e">
        <f t="shared" si="16"/>
        <v>#DIV/0!</v>
      </c>
      <c r="AE25" s="509">
        <f>SUMIFS(Trees[Volumen | Volumen tarifas],Trees[Especie],AE8)*16</f>
        <v>0</v>
      </c>
      <c r="AF25" s="512" t="e">
        <f t="shared" si="17"/>
        <v>#DIV/0!</v>
      </c>
      <c r="AG25" s="444">
        <f>SUM(AG9:AG24)</f>
        <v>0</v>
      </c>
      <c r="AH25" s="442">
        <f>SUM(AH9:AH24)</f>
        <v>0</v>
      </c>
      <c r="AI25" s="443" t="e">
        <f>(AH25/SUM(AH25,AJ25,AL25,AN25,AP25,AR25,AT25))</f>
        <v>#DIV/0!</v>
      </c>
      <c r="AJ25" s="442">
        <f>SUM(AJ9:AJ24)</f>
        <v>0</v>
      </c>
      <c r="AK25" s="511" t="e">
        <f t="shared" si="19"/>
        <v>#DIV/0!</v>
      </c>
      <c r="AL25" s="442">
        <f>SUM(AL9:AL24)</f>
        <v>0</v>
      </c>
      <c r="AM25" s="511" t="e">
        <f t="shared" si="20"/>
        <v>#DIV/0!</v>
      </c>
      <c r="AN25" s="442">
        <f>SUM(AN9:AN24)</f>
        <v>0</v>
      </c>
      <c r="AO25" s="511" t="e">
        <f t="shared" si="21"/>
        <v>#DIV/0!</v>
      </c>
      <c r="AP25" s="442">
        <f>SUM(AP9:AP24)</f>
        <v>0</v>
      </c>
      <c r="AQ25" s="511" t="e">
        <f t="shared" si="22"/>
        <v>#DIV/0!</v>
      </c>
      <c r="AR25" s="442">
        <f>SUM(AR9:AR24)</f>
        <v>0</v>
      </c>
      <c r="AS25" s="511" t="e">
        <f t="shared" si="23"/>
        <v>#DIV/0!</v>
      </c>
      <c r="AT25" s="442">
        <f>SUM(AT9:AT24)</f>
        <v>0</v>
      </c>
      <c r="AU25" s="511" t="e">
        <f t="shared" si="24"/>
        <v>#DIV/0!</v>
      </c>
      <c r="AV25" s="444">
        <f t="shared" si="1"/>
        <v>0</v>
      </c>
      <c r="AW25" s="498">
        <f t="shared" si="25"/>
        <v>0</v>
      </c>
      <c r="AX25" s="498">
        <f t="shared" si="2"/>
        <v>0</v>
      </c>
      <c r="AY25" s="498">
        <f>IFERROR(2*(AL25/H25/PI())^(1/2),0)</f>
        <v>0</v>
      </c>
      <c r="AZ25" s="514">
        <f>IFERROR(2*(AN25/J25/PI())^(1/2),0)</f>
        <v>0</v>
      </c>
      <c r="BA25" s="514">
        <f t="shared" si="27"/>
        <v>0</v>
      </c>
      <c r="BB25" s="514">
        <f t="shared" si="28"/>
        <v>0</v>
      </c>
      <c r="BC25" s="514">
        <f t="shared" si="29"/>
        <v>0</v>
      </c>
      <c r="BD25" s="444" cm="1">
        <f t="array" ref="BD25">AVERAGE(LARGE(Trees[Diam],{1;2;3;4;5;6;7;8;9;10;11;12;13;14;15;16;17;18;19;20;21;22;23;24;25;26;27;28;29;30;31;32;33;34;35;36;37;38;39;40;41;42;43;44;45;46;47;48;49;50;51;52;53;54;55;55;56;57;58;59;60;61;62;63;64;65;66;67;68;69;70;71;72;73;74;75;76;77;78;79;80;81;82;83;84;85;86;87;88;89;90;91;92;93;94;95;96;97;98;99;100}))</f>
        <v>0</v>
      </c>
      <c r="BE25" s="498">
        <f>AVERAGE(BE9:BE24)</f>
        <v>0</v>
      </c>
      <c r="BF25" s="498">
        <f t="shared" ref="BF25:BG25" si="30">AVERAGE(BF9:BF24)</f>
        <v>0</v>
      </c>
      <c r="BG25" s="520">
        <f t="shared" si="30"/>
        <v>0</v>
      </c>
      <c r="BH25" s="520">
        <f t="shared" ref="BH25:BK25" si="31">AVERAGE(BH9:BH24)</f>
        <v>0</v>
      </c>
      <c r="BI25" s="498">
        <f t="shared" si="31"/>
        <v>0</v>
      </c>
      <c r="BJ25" s="520">
        <f t="shared" si="31"/>
        <v>0</v>
      </c>
      <c r="BK25" s="521">
        <f t="shared" si="31"/>
        <v>0</v>
      </c>
    </row>
    <row r="27" spans="2:63">
      <c r="AH27" s="404">
        <f>INDEX(AH8:AM8,1)</f>
        <v>0</v>
      </c>
    </row>
    <row r="28" spans="2:63" ht="66" customHeight="1">
      <c r="C28" s="567"/>
      <c r="D28" s="567"/>
      <c r="E28" s="567"/>
      <c r="F28" s="567"/>
      <c r="G28" s="567"/>
      <c r="H28" s="567"/>
      <c r="I28" s="567"/>
    </row>
    <row r="31" spans="2:63">
      <c r="AG31" s="407"/>
      <c r="AH31" s="408"/>
      <c r="AI31" s="409"/>
      <c r="AJ31" s="407"/>
    </row>
    <row r="32" spans="2:63">
      <c r="AG32" s="407"/>
      <c r="AH32" s="408"/>
      <c r="AI32" s="409"/>
      <c r="AJ32" s="407"/>
    </row>
    <row r="33" spans="3:36">
      <c r="AG33" s="407"/>
      <c r="AH33" s="408"/>
      <c r="AI33" s="409"/>
      <c r="AJ33" s="407"/>
    </row>
    <row r="34" spans="3:36">
      <c r="AG34" s="407"/>
      <c r="AH34" s="408"/>
      <c r="AI34" s="409"/>
      <c r="AJ34" s="407"/>
    </row>
    <row r="35" spans="3:36">
      <c r="AG35" s="407"/>
      <c r="AH35" s="408"/>
      <c r="AI35" s="409"/>
      <c r="AJ35" s="407"/>
    </row>
    <row r="36" spans="3:36">
      <c r="AG36" s="407"/>
      <c r="AH36" s="408"/>
      <c r="AI36" s="409"/>
      <c r="AJ36" s="407"/>
    </row>
    <row r="37" spans="3:36">
      <c r="AG37" s="407"/>
      <c r="AH37" s="408"/>
      <c r="AI37" s="409"/>
      <c r="AJ37" s="407"/>
    </row>
    <row r="38" spans="3:36">
      <c r="AG38" s="407"/>
      <c r="AH38" s="408"/>
      <c r="AI38" s="409"/>
      <c r="AJ38" s="407"/>
    </row>
    <row r="39" spans="3:36">
      <c r="AG39" s="407"/>
      <c r="AH39" s="408"/>
      <c r="AI39" s="409"/>
      <c r="AJ39" s="407"/>
    </row>
    <row r="40" spans="3:36">
      <c r="AG40" s="407"/>
      <c r="AH40" s="408"/>
      <c r="AI40" s="409"/>
      <c r="AJ40" s="407"/>
    </row>
    <row r="41" spans="3:36">
      <c r="AG41" s="407"/>
      <c r="AH41" s="408"/>
      <c r="AI41" s="409"/>
      <c r="AJ41" s="407"/>
    </row>
    <row r="42" spans="3:36">
      <c r="AG42" s="407"/>
      <c r="AH42" s="408"/>
      <c r="AI42" s="409"/>
      <c r="AJ42" s="407"/>
    </row>
    <row r="43" spans="3:36">
      <c r="AG43" s="407"/>
      <c r="AH43" s="408"/>
      <c r="AI43" s="409"/>
      <c r="AJ43" s="407"/>
    </row>
    <row r="44" spans="3:36">
      <c r="AG44" s="407"/>
      <c r="AH44" s="408"/>
      <c r="AI44" s="409"/>
      <c r="AJ44" s="407"/>
    </row>
    <row r="45" spans="3:36">
      <c r="AG45" s="407"/>
      <c r="AH45" s="408"/>
      <c r="AI45" s="409"/>
      <c r="AJ45" s="407"/>
    </row>
    <row r="46" spans="3:36">
      <c r="AG46" s="407"/>
      <c r="AH46" s="408"/>
      <c r="AI46" s="409"/>
      <c r="AJ46" s="407"/>
    </row>
    <row r="47" spans="3:36">
      <c r="AG47" s="407"/>
      <c r="AH47" s="408"/>
      <c r="AI47" s="409"/>
      <c r="AJ47" s="407"/>
    </row>
    <row r="48" spans="3:36">
      <c r="C48" s="410"/>
      <c r="D48" s="410"/>
      <c r="E48" s="410"/>
      <c r="F48" s="410"/>
      <c r="G48" s="410"/>
      <c r="H48" s="410"/>
      <c r="I48" s="410"/>
      <c r="J48" s="410"/>
      <c r="K48" s="410"/>
      <c r="L48" s="410"/>
      <c r="M48" s="410"/>
      <c r="N48" s="410"/>
      <c r="O48" s="410"/>
      <c r="P48" s="410"/>
      <c r="Q48" s="410"/>
      <c r="R48" s="410"/>
    </row>
    <row r="49" spans="3:18" ht="15.6">
      <c r="C49" s="407"/>
      <c r="D49" s="407"/>
      <c r="E49" s="407"/>
      <c r="F49" s="407"/>
      <c r="G49" s="411"/>
      <c r="H49" s="411"/>
      <c r="I49" s="411"/>
      <c r="J49" s="411"/>
      <c r="K49" s="411"/>
      <c r="L49" s="411"/>
      <c r="M49" s="411"/>
      <c r="N49" s="411"/>
      <c r="O49" s="411"/>
      <c r="P49" s="411"/>
      <c r="Q49" s="411"/>
      <c r="R49" s="411"/>
    </row>
  </sheetData>
  <mergeCells count="28">
    <mergeCell ref="BD7:BK7"/>
    <mergeCell ref="N8:O8"/>
    <mergeCell ref="C7:Q7"/>
    <mergeCell ref="P8:Q8"/>
    <mergeCell ref="AV7:BC7"/>
    <mergeCell ref="AC8:AD8"/>
    <mergeCell ref="AE8:AF8"/>
    <mergeCell ref="AG7:AU7"/>
    <mergeCell ref="AN8:AO8"/>
    <mergeCell ref="AP8:AQ8"/>
    <mergeCell ref="AR8:AS8"/>
    <mergeCell ref="AT8:AU8"/>
    <mergeCell ref="C28:I28"/>
    <mergeCell ref="C2:H3"/>
    <mergeCell ref="AL8:AM8"/>
    <mergeCell ref="D8:E8"/>
    <mergeCell ref="F8:G8"/>
    <mergeCell ref="H8:I8"/>
    <mergeCell ref="S8:T8"/>
    <mergeCell ref="U8:V8"/>
    <mergeCell ref="W8:X8"/>
    <mergeCell ref="AH8:AI8"/>
    <mergeCell ref="AJ8:AK8"/>
    <mergeCell ref="R7:AF7"/>
    <mergeCell ref="J8:K8"/>
    <mergeCell ref="L8:M8"/>
    <mergeCell ref="Y8:Z8"/>
    <mergeCell ref="AA8:AB8"/>
  </mergeCells>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W166"/>
  <sheetViews>
    <sheetView showGridLines="0" showZeros="0" workbookViewId="0">
      <selection activeCell="C7" sqref="C7"/>
    </sheetView>
  </sheetViews>
  <sheetFormatPr baseColWidth="10" defaultColWidth="10.8984375" defaultRowHeight="15.6"/>
  <cols>
    <col min="1" max="1" width="2.3984375" style="178" customWidth="1"/>
    <col min="2" max="2" width="17.59765625" style="178" bestFit="1" customWidth="1"/>
    <col min="3" max="3" width="12.5" style="178" bestFit="1" customWidth="1"/>
    <col min="4" max="4" width="8.59765625" style="178" bestFit="1" customWidth="1"/>
    <col min="5" max="5" width="11.5" style="178" bestFit="1" customWidth="1"/>
    <col min="6" max="6" width="9.09765625" style="178" bestFit="1" customWidth="1"/>
    <col min="7" max="7" width="12.19921875" style="178" bestFit="1" customWidth="1"/>
    <col min="8" max="8" width="10.8984375" style="178"/>
    <col min="9" max="9" width="21.09765625" style="178" customWidth="1"/>
    <col min="10" max="15" width="12.8984375" style="178" customWidth="1"/>
    <col min="16" max="16384" width="10.8984375" style="178"/>
  </cols>
  <sheetData>
    <row r="1" spans="1:23" ht="54.9" customHeight="1">
      <c r="A1" s="177"/>
      <c r="B1" s="580" t="s">
        <v>111</v>
      </c>
      <c r="C1" s="580"/>
      <c r="D1" s="177"/>
      <c r="E1" s="177"/>
      <c r="F1" s="177"/>
      <c r="G1" s="177"/>
      <c r="H1" s="177"/>
      <c r="I1" s="177"/>
      <c r="J1" s="177"/>
      <c r="K1" s="177"/>
      <c r="L1" s="177"/>
      <c r="M1" s="177"/>
      <c r="N1" s="177"/>
      <c r="O1" s="177"/>
      <c r="P1" s="177"/>
      <c r="Q1" s="177"/>
      <c r="R1" s="177"/>
      <c r="S1" s="177"/>
      <c r="T1" s="177"/>
      <c r="U1" s="177"/>
      <c r="V1" s="177"/>
      <c r="W1" s="177"/>
    </row>
    <row r="2" spans="1:23" ht="14.1" customHeight="1"/>
    <row r="3" spans="1:23" ht="25.5" customHeight="1">
      <c r="B3" s="581" t="s">
        <v>112</v>
      </c>
      <c r="C3" s="581"/>
      <c r="D3" s="581"/>
      <c r="E3" s="581"/>
      <c r="F3" s="581"/>
      <c r="G3" s="581"/>
      <c r="H3" s="581"/>
    </row>
    <row r="4" spans="1:23">
      <c r="B4" s="581"/>
      <c r="C4" s="581"/>
      <c r="D4" s="581"/>
      <c r="E4" s="581"/>
      <c r="F4" s="581"/>
      <c r="G4" s="581"/>
      <c r="H4" s="581"/>
    </row>
    <row r="5" spans="1:23">
      <c r="B5" s="169"/>
      <c r="C5" s="170" t="s">
        <v>114</v>
      </c>
      <c r="D5" s="170" t="s">
        <v>115</v>
      </c>
      <c r="E5" s="170" t="s">
        <v>116</v>
      </c>
      <c r="F5" s="170" t="s">
        <v>117</v>
      </c>
      <c r="G5" s="170" t="s">
        <v>118</v>
      </c>
      <c r="H5" s="170" t="s">
        <v>119</v>
      </c>
    </row>
    <row r="6" spans="1:23">
      <c r="B6" s="171" t="s">
        <v>4</v>
      </c>
      <c r="C6" s="172" t="s">
        <v>113</v>
      </c>
      <c r="D6" s="172" t="s">
        <v>113</v>
      </c>
      <c r="E6" s="172" t="s">
        <v>113</v>
      </c>
      <c r="F6" s="172" t="s">
        <v>113</v>
      </c>
      <c r="G6" s="172" t="s">
        <v>113</v>
      </c>
      <c r="H6" s="172" t="s">
        <v>113</v>
      </c>
    </row>
    <row r="7" spans="1:23">
      <c r="B7" s="180" t="str">
        <f>IF(Inicio!F28="","",Inicio!F28)</f>
        <v/>
      </c>
      <c r="C7" s="181"/>
      <c r="D7" s="181"/>
      <c r="E7" s="181"/>
      <c r="F7" s="181"/>
      <c r="G7" s="181"/>
      <c r="H7" s="181"/>
    </row>
    <row r="8" spans="1:23">
      <c r="B8" s="180" t="str">
        <f>IF(Inicio!F29="","",Inicio!F29)</f>
        <v/>
      </c>
      <c r="C8" s="181"/>
      <c r="D8" s="181"/>
      <c r="E8" s="181"/>
      <c r="F8" s="181"/>
      <c r="G8" s="181"/>
      <c r="H8" s="181"/>
    </row>
    <row r="9" spans="1:23">
      <c r="B9" s="180" t="str">
        <f>IF(Inicio!F30="","",Inicio!F30)</f>
        <v/>
      </c>
      <c r="C9" s="181"/>
      <c r="D9" s="181"/>
      <c r="E9" s="181"/>
      <c r="F9" s="181"/>
      <c r="G9" s="181"/>
      <c r="H9" s="181"/>
    </row>
    <row r="10" spans="1:23">
      <c r="B10" s="180" t="str">
        <f>IF(Inicio!F31="","",Inicio!F31)</f>
        <v/>
      </c>
      <c r="C10" s="181"/>
      <c r="D10" s="181"/>
      <c r="E10" s="181"/>
      <c r="F10" s="181"/>
      <c r="G10" s="181"/>
      <c r="H10" s="181"/>
    </row>
    <row r="11" spans="1:23">
      <c r="B11" s="180" t="str">
        <f>IF(Inicio!F32="","",Inicio!F32)</f>
        <v/>
      </c>
      <c r="C11" s="181"/>
      <c r="D11" s="181"/>
      <c r="E11" s="181"/>
      <c r="F11" s="181"/>
      <c r="G11" s="181"/>
      <c r="H11" s="181"/>
    </row>
    <row r="12" spans="1:23">
      <c r="B12" s="180" t="str">
        <f>IF(Inicio!F33="","",Inicio!F33)</f>
        <v/>
      </c>
      <c r="C12" s="181"/>
      <c r="D12" s="181"/>
      <c r="E12" s="181"/>
      <c r="F12" s="181"/>
      <c r="G12" s="181"/>
      <c r="H12" s="181"/>
    </row>
    <row r="13" spans="1:23">
      <c r="B13" s="180" t="str">
        <f>IF(Inicio!F34="","",Inicio!F34)</f>
        <v/>
      </c>
      <c r="C13" s="181"/>
      <c r="D13" s="181"/>
      <c r="E13" s="181"/>
      <c r="F13" s="181"/>
      <c r="G13" s="181"/>
      <c r="H13" s="181"/>
    </row>
    <row r="14" spans="1:23">
      <c r="B14" s="180" t="str">
        <f>IF(Inicio!F35="","",Inicio!F35)</f>
        <v/>
      </c>
      <c r="C14" s="181"/>
      <c r="D14" s="181"/>
      <c r="E14" s="181"/>
      <c r="F14" s="181"/>
      <c r="G14" s="181"/>
      <c r="H14" s="181"/>
    </row>
    <row r="15" spans="1:23">
      <c r="B15" s="180" t="str">
        <f>IF(Inicio!F36="","",Inicio!F36)</f>
        <v/>
      </c>
      <c r="C15" s="181"/>
      <c r="D15" s="181"/>
      <c r="E15" s="181"/>
      <c r="F15" s="181"/>
      <c r="G15" s="181"/>
      <c r="H15" s="181"/>
    </row>
    <row r="16" spans="1:23">
      <c r="B16" s="180" t="str">
        <f>IF(Inicio!F37="","",Inicio!F37)</f>
        <v/>
      </c>
      <c r="C16" s="181"/>
      <c r="D16" s="181"/>
      <c r="E16" s="181"/>
      <c r="F16" s="181"/>
      <c r="G16" s="181"/>
      <c r="H16" s="181"/>
    </row>
    <row r="17" spans="2:15">
      <c r="B17" s="180" t="str">
        <f>IF(Inicio!F38="","",Inicio!F38)</f>
        <v/>
      </c>
      <c r="C17" s="181"/>
      <c r="D17" s="181"/>
      <c r="E17" s="181"/>
      <c r="F17" s="181"/>
      <c r="G17" s="181"/>
      <c r="H17" s="181"/>
    </row>
    <row r="18" spans="2:15">
      <c r="B18" s="180" t="str">
        <f>IF(Inicio!F39="","",Inicio!F39)</f>
        <v/>
      </c>
      <c r="C18" s="181"/>
      <c r="D18" s="181"/>
      <c r="E18" s="181"/>
      <c r="F18" s="181"/>
      <c r="G18" s="181"/>
      <c r="H18" s="181"/>
    </row>
    <row r="19" spans="2:15">
      <c r="B19" s="180" t="str">
        <f>IF(Inicio!F40="","",Inicio!F40)</f>
        <v/>
      </c>
      <c r="C19" s="181"/>
      <c r="D19" s="181"/>
      <c r="E19" s="181"/>
      <c r="F19" s="181"/>
      <c r="G19" s="181"/>
      <c r="H19" s="181"/>
    </row>
    <row r="20" spans="2:15">
      <c r="B20" s="179"/>
      <c r="C20" s="179"/>
      <c r="D20" s="173"/>
      <c r="E20" s="179"/>
      <c r="F20" s="179"/>
      <c r="G20" s="179"/>
      <c r="I20" s="179"/>
      <c r="J20" s="173"/>
    </row>
    <row r="21" spans="2:15">
      <c r="B21" s="179"/>
      <c r="C21" s="179"/>
      <c r="D21" s="173"/>
      <c r="E21" s="179"/>
      <c r="F21" s="179"/>
      <c r="G21" s="179"/>
      <c r="I21" s="582"/>
      <c r="J21" s="582"/>
      <c r="M21" s="582"/>
      <c r="N21" s="582"/>
    </row>
    <row r="22" spans="2:15">
      <c r="B22" s="179"/>
      <c r="C22" s="179"/>
      <c r="D22" s="173"/>
      <c r="E22" s="179"/>
      <c r="F22" s="179"/>
      <c r="G22" s="179"/>
      <c r="I22" s="174"/>
      <c r="J22" s="175"/>
      <c r="M22" s="174"/>
      <c r="N22" s="175"/>
    </row>
    <row r="23" spans="2:15">
      <c r="B23" s="179"/>
      <c r="C23" s="179"/>
      <c r="D23" s="173"/>
      <c r="E23" s="179"/>
      <c r="F23" s="179"/>
      <c r="G23" s="179"/>
      <c r="I23" s="179"/>
      <c r="J23" s="179"/>
      <c r="M23" s="179"/>
      <c r="N23" s="179"/>
    </row>
    <row r="24" spans="2:15">
      <c r="B24" s="179"/>
      <c r="C24" s="179"/>
      <c r="D24" s="173"/>
      <c r="E24" s="179"/>
      <c r="F24" s="179"/>
      <c r="G24" s="179"/>
      <c r="I24" s="179"/>
      <c r="J24" s="179"/>
      <c r="M24" s="179"/>
      <c r="N24" s="179"/>
    </row>
    <row r="25" spans="2:15">
      <c r="B25" s="179"/>
      <c r="C25" s="179"/>
      <c r="D25" s="173"/>
      <c r="E25" s="179"/>
      <c r="F25" s="179"/>
      <c r="G25" s="179"/>
      <c r="I25" s="179"/>
      <c r="J25" s="176"/>
      <c r="K25" s="176"/>
      <c r="L25" s="176"/>
      <c r="M25" s="176"/>
      <c r="N25" s="176"/>
      <c r="O25" s="176"/>
    </row>
    <row r="26" spans="2:15">
      <c r="B26" s="179"/>
      <c r="C26" s="179"/>
      <c r="D26" s="173"/>
      <c r="E26" s="179"/>
      <c r="F26" s="179"/>
      <c r="G26" s="179"/>
      <c r="I26" s="427"/>
      <c r="J26" s="176"/>
      <c r="K26" s="176"/>
      <c r="L26" s="176"/>
      <c r="M26" s="176"/>
      <c r="N26" s="176"/>
      <c r="O26" s="176"/>
    </row>
    <row r="27" spans="2:15">
      <c r="B27" s="179"/>
      <c r="C27" s="179"/>
      <c r="D27" s="173"/>
      <c r="E27" s="179"/>
      <c r="F27" s="179"/>
      <c r="G27" s="179"/>
      <c r="I27" s="179"/>
      <c r="J27" s="179"/>
      <c r="M27" s="179"/>
      <c r="N27" s="179"/>
    </row>
    <row r="28" spans="2:15">
      <c r="B28" s="179"/>
      <c r="C28" s="179"/>
      <c r="D28" s="173"/>
      <c r="E28" s="179"/>
      <c r="F28" s="179"/>
      <c r="G28" s="179"/>
      <c r="I28" s="179"/>
      <c r="J28" s="179"/>
      <c r="M28" s="179"/>
      <c r="N28" s="179"/>
    </row>
    <row r="29" spans="2:15">
      <c r="B29" s="179"/>
      <c r="C29" s="179"/>
      <c r="D29" s="173"/>
      <c r="E29" s="179"/>
      <c r="F29" s="179"/>
      <c r="G29" s="179"/>
      <c r="I29" s="179"/>
      <c r="J29" s="179"/>
      <c r="M29" s="179"/>
      <c r="N29" s="179"/>
    </row>
    <row r="30" spans="2:15">
      <c r="B30" s="179"/>
      <c r="C30" s="179"/>
      <c r="D30" s="173"/>
      <c r="E30" s="179"/>
      <c r="F30" s="179"/>
      <c r="G30" s="179"/>
      <c r="I30" s="179"/>
      <c r="J30" s="179"/>
      <c r="M30" s="179"/>
      <c r="N30" s="179"/>
    </row>
    <row r="31" spans="2:15">
      <c r="B31" s="179"/>
      <c r="C31" s="179"/>
      <c r="D31" s="173"/>
      <c r="E31" s="179"/>
      <c r="F31" s="179"/>
      <c r="G31" s="179"/>
      <c r="I31" s="179"/>
      <c r="J31" s="179"/>
      <c r="M31" s="179"/>
      <c r="N31" s="179"/>
    </row>
    <row r="32" spans="2:15">
      <c r="B32" s="179"/>
      <c r="C32" s="179"/>
      <c r="D32" s="173"/>
      <c r="E32" s="179"/>
      <c r="F32" s="179"/>
      <c r="G32" s="179"/>
      <c r="I32" s="179"/>
      <c r="J32" s="179"/>
      <c r="M32" s="179"/>
      <c r="N32" s="179"/>
    </row>
    <row r="33" spans="2:14">
      <c r="B33" s="179"/>
      <c r="C33" s="179"/>
      <c r="D33" s="173"/>
      <c r="E33" s="179"/>
      <c r="F33" s="179"/>
      <c r="G33" s="179"/>
      <c r="I33" s="179"/>
      <c r="J33" s="179"/>
      <c r="M33" s="179"/>
      <c r="N33" s="179"/>
    </row>
    <row r="34" spans="2:14">
      <c r="B34" s="179"/>
      <c r="C34" s="179"/>
      <c r="D34" s="173"/>
      <c r="E34" s="179"/>
      <c r="F34" s="179"/>
      <c r="G34" s="179"/>
      <c r="I34" s="179"/>
      <c r="J34" s="179"/>
      <c r="M34" s="179"/>
      <c r="N34" s="179"/>
    </row>
    <row r="35" spans="2:14">
      <c r="B35" s="179"/>
      <c r="C35" s="179"/>
      <c r="D35" s="173"/>
      <c r="E35" s="179"/>
      <c r="F35" s="179"/>
      <c r="G35" s="179"/>
      <c r="I35" s="179"/>
      <c r="J35" s="179"/>
      <c r="M35" s="179"/>
      <c r="N35" s="179"/>
    </row>
    <row r="36" spans="2:14">
      <c r="B36" s="179"/>
      <c r="C36" s="179"/>
      <c r="D36" s="173"/>
      <c r="E36" s="179"/>
      <c r="F36" s="179"/>
      <c r="G36" s="179"/>
    </row>
    <row r="37" spans="2:14">
      <c r="B37" s="179"/>
      <c r="C37" s="179"/>
      <c r="D37" s="173"/>
      <c r="E37" s="179"/>
      <c r="F37" s="179"/>
      <c r="G37" s="179"/>
    </row>
    <row r="38" spans="2:14">
      <c r="B38" s="179"/>
      <c r="C38" s="179"/>
      <c r="D38" s="173"/>
      <c r="E38" s="179"/>
      <c r="F38" s="179"/>
      <c r="G38" s="179"/>
    </row>
    <row r="39" spans="2:14">
      <c r="B39" s="179"/>
      <c r="C39" s="179"/>
      <c r="D39" s="173"/>
      <c r="E39" s="179"/>
      <c r="F39" s="179"/>
      <c r="G39" s="179"/>
    </row>
    <row r="40" spans="2:14">
      <c r="B40" s="179"/>
      <c r="C40" s="179"/>
      <c r="D40" s="173"/>
      <c r="E40" s="179"/>
      <c r="F40" s="179"/>
      <c r="G40" s="179"/>
    </row>
    <row r="41" spans="2:14">
      <c r="B41" s="179"/>
      <c r="C41" s="179"/>
      <c r="D41" s="173"/>
      <c r="E41" s="179"/>
      <c r="F41" s="179"/>
      <c r="G41" s="179"/>
    </row>
    <row r="42" spans="2:14">
      <c r="B42" s="179"/>
      <c r="C42" s="179"/>
      <c r="D42" s="173"/>
      <c r="E42" s="179"/>
      <c r="F42" s="179"/>
      <c r="G42" s="179"/>
    </row>
    <row r="43" spans="2:14">
      <c r="B43" s="179"/>
      <c r="C43" s="179"/>
      <c r="D43" s="173"/>
      <c r="E43" s="179"/>
      <c r="F43" s="179"/>
      <c r="G43" s="179"/>
    </row>
    <row r="44" spans="2:14">
      <c r="B44" s="179"/>
      <c r="C44" s="179"/>
      <c r="D44" s="173"/>
      <c r="E44" s="179"/>
      <c r="F44" s="179"/>
      <c r="G44" s="179"/>
    </row>
    <row r="45" spans="2:14">
      <c r="B45" s="179"/>
      <c r="C45" s="179"/>
      <c r="D45" s="173"/>
      <c r="E45" s="179"/>
      <c r="F45" s="179"/>
      <c r="G45" s="179"/>
    </row>
    <row r="46" spans="2:14">
      <c r="B46" s="179"/>
      <c r="C46" s="179"/>
      <c r="D46" s="173"/>
      <c r="E46" s="179"/>
      <c r="F46" s="179"/>
      <c r="G46" s="179"/>
    </row>
    <row r="47" spans="2:14">
      <c r="B47" s="179"/>
      <c r="C47" s="179"/>
      <c r="D47" s="173"/>
      <c r="E47" s="179"/>
      <c r="F47" s="179"/>
      <c r="G47" s="179"/>
    </row>
    <row r="48" spans="2:14">
      <c r="B48" s="179"/>
      <c r="C48" s="179"/>
      <c r="D48" s="173"/>
      <c r="E48" s="179"/>
      <c r="F48" s="179"/>
      <c r="G48" s="179"/>
    </row>
    <row r="49" spans="2:7">
      <c r="B49" s="179"/>
      <c r="C49" s="179"/>
      <c r="D49" s="173"/>
      <c r="E49" s="179"/>
      <c r="F49" s="179"/>
      <c r="G49" s="179"/>
    </row>
    <row r="50" spans="2:7">
      <c r="B50" s="179"/>
      <c r="C50" s="179"/>
      <c r="D50" s="173"/>
      <c r="E50" s="179"/>
      <c r="F50" s="179"/>
      <c r="G50" s="179"/>
    </row>
    <row r="51" spans="2:7">
      <c r="B51" s="179"/>
      <c r="C51" s="179"/>
      <c r="D51" s="173"/>
      <c r="E51" s="179"/>
      <c r="F51" s="179"/>
      <c r="G51" s="179"/>
    </row>
    <row r="52" spans="2:7">
      <c r="B52" s="179"/>
      <c r="C52" s="179"/>
      <c r="D52" s="173"/>
      <c r="E52" s="179"/>
      <c r="F52" s="179"/>
      <c r="G52" s="179"/>
    </row>
    <row r="53" spans="2:7">
      <c r="B53" s="179"/>
      <c r="C53" s="179"/>
      <c r="D53" s="173"/>
      <c r="E53" s="179"/>
      <c r="F53" s="179"/>
      <c r="G53" s="179"/>
    </row>
    <row r="54" spans="2:7">
      <c r="B54" s="179"/>
      <c r="C54" s="179"/>
      <c r="D54" s="173"/>
      <c r="E54" s="179"/>
      <c r="F54" s="179"/>
      <c r="G54" s="179"/>
    </row>
    <row r="55" spans="2:7">
      <c r="B55" s="179"/>
      <c r="C55" s="179"/>
      <c r="D55" s="173"/>
      <c r="E55" s="179"/>
      <c r="F55" s="179"/>
      <c r="G55" s="179"/>
    </row>
    <row r="56" spans="2:7">
      <c r="B56" s="179"/>
      <c r="C56" s="179"/>
      <c r="D56" s="173"/>
      <c r="E56" s="179"/>
      <c r="F56" s="179"/>
      <c r="G56" s="179"/>
    </row>
    <row r="57" spans="2:7">
      <c r="B57" s="179"/>
      <c r="C57" s="179"/>
      <c r="D57" s="173"/>
      <c r="E57" s="179"/>
      <c r="F57" s="179"/>
      <c r="G57" s="179"/>
    </row>
    <row r="58" spans="2:7">
      <c r="B58" s="179"/>
      <c r="C58" s="179"/>
      <c r="D58" s="173"/>
      <c r="E58" s="179"/>
      <c r="F58" s="179"/>
      <c r="G58" s="179"/>
    </row>
    <row r="59" spans="2:7">
      <c r="B59" s="179"/>
      <c r="C59" s="179"/>
      <c r="D59" s="173"/>
      <c r="E59" s="179"/>
      <c r="F59" s="179"/>
      <c r="G59" s="179"/>
    </row>
    <row r="60" spans="2:7">
      <c r="B60" s="179"/>
      <c r="C60" s="179"/>
      <c r="D60" s="173"/>
      <c r="E60" s="179"/>
      <c r="F60" s="179"/>
      <c r="G60" s="179"/>
    </row>
    <row r="61" spans="2:7">
      <c r="B61" s="179"/>
      <c r="C61" s="179"/>
      <c r="D61" s="173"/>
      <c r="E61" s="179"/>
      <c r="F61" s="179"/>
      <c r="G61" s="179"/>
    </row>
    <row r="62" spans="2:7">
      <c r="B62" s="179"/>
      <c r="C62" s="179"/>
      <c r="D62" s="173"/>
      <c r="E62" s="179"/>
      <c r="F62" s="179"/>
      <c r="G62" s="179"/>
    </row>
    <row r="63" spans="2:7">
      <c r="B63" s="179"/>
      <c r="C63" s="179"/>
      <c r="D63" s="173"/>
      <c r="E63" s="179"/>
      <c r="F63" s="179"/>
      <c r="G63" s="179"/>
    </row>
    <row r="64" spans="2:7">
      <c r="B64" s="179"/>
      <c r="C64" s="179"/>
      <c r="D64" s="173"/>
      <c r="E64" s="179"/>
      <c r="F64" s="179"/>
      <c r="G64" s="179"/>
    </row>
    <row r="65" spans="2:7">
      <c r="B65" s="179"/>
      <c r="C65" s="179"/>
      <c r="D65" s="173"/>
      <c r="E65" s="179"/>
      <c r="F65" s="179"/>
      <c r="G65" s="179"/>
    </row>
    <row r="66" spans="2:7">
      <c r="B66" s="179"/>
      <c r="C66" s="179"/>
      <c r="D66" s="173"/>
      <c r="E66" s="179"/>
      <c r="F66" s="179"/>
      <c r="G66" s="179"/>
    </row>
    <row r="67" spans="2:7">
      <c r="B67" s="179"/>
      <c r="C67" s="179"/>
      <c r="D67" s="173"/>
      <c r="E67" s="179"/>
      <c r="F67" s="179"/>
      <c r="G67" s="179"/>
    </row>
    <row r="68" spans="2:7">
      <c r="B68" s="179"/>
      <c r="C68" s="179"/>
      <c r="D68" s="173"/>
      <c r="E68" s="179"/>
      <c r="F68" s="179"/>
      <c r="G68" s="179"/>
    </row>
    <row r="69" spans="2:7">
      <c r="B69" s="179"/>
      <c r="C69" s="179"/>
      <c r="D69" s="173"/>
      <c r="E69" s="179"/>
      <c r="F69" s="179"/>
      <c r="G69" s="179"/>
    </row>
    <row r="70" spans="2:7">
      <c r="B70" s="179"/>
      <c r="C70" s="179"/>
      <c r="D70" s="173"/>
      <c r="E70" s="179"/>
      <c r="F70" s="179"/>
      <c r="G70" s="179"/>
    </row>
    <row r="71" spans="2:7">
      <c r="B71" s="179"/>
      <c r="C71" s="179"/>
      <c r="D71" s="173"/>
      <c r="E71" s="179"/>
      <c r="F71" s="179"/>
      <c r="G71" s="179"/>
    </row>
    <row r="72" spans="2:7">
      <c r="B72" s="179"/>
      <c r="C72" s="179"/>
      <c r="D72" s="173"/>
      <c r="E72" s="179"/>
      <c r="F72" s="179"/>
      <c r="G72" s="179"/>
    </row>
    <row r="73" spans="2:7">
      <c r="B73" s="179"/>
      <c r="C73" s="179"/>
      <c r="D73" s="173"/>
      <c r="E73" s="179"/>
      <c r="F73" s="179"/>
      <c r="G73" s="179"/>
    </row>
    <row r="74" spans="2:7">
      <c r="B74" s="179"/>
      <c r="C74" s="179"/>
      <c r="D74" s="173"/>
      <c r="E74" s="179"/>
      <c r="F74" s="179"/>
      <c r="G74" s="179"/>
    </row>
    <row r="75" spans="2:7">
      <c r="B75" s="179"/>
      <c r="C75" s="179"/>
      <c r="D75" s="173"/>
      <c r="E75" s="179"/>
      <c r="F75" s="179"/>
      <c r="G75" s="179"/>
    </row>
    <row r="76" spans="2:7">
      <c r="B76" s="179"/>
      <c r="C76" s="179"/>
      <c r="D76" s="173"/>
      <c r="E76" s="179"/>
      <c r="F76" s="179"/>
      <c r="G76" s="179"/>
    </row>
    <row r="77" spans="2:7">
      <c r="B77" s="179"/>
      <c r="C77" s="179"/>
      <c r="D77" s="173"/>
      <c r="E77" s="179"/>
      <c r="F77" s="179"/>
      <c r="G77" s="179"/>
    </row>
    <row r="78" spans="2:7">
      <c r="B78" s="179"/>
      <c r="C78" s="179"/>
      <c r="D78" s="173"/>
      <c r="E78" s="179"/>
      <c r="F78" s="179"/>
      <c r="G78" s="179"/>
    </row>
    <row r="79" spans="2:7">
      <c r="B79" s="179"/>
      <c r="C79" s="179"/>
      <c r="D79" s="173"/>
      <c r="E79" s="179"/>
      <c r="F79" s="179"/>
      <c r="G79" s="179"/>
    </row>
    <row r="80" spans="2:7">
      <c r="B80" s="179"/>
      <c r="C80" s="179"/>
      <c r="D80" s="173"/>
      <c r="E80" s="179"/>
      <c r="F80" s="179"/>
      <c r="G80" s="179"/>
    </row>
    <row r="81" spans="2:7">
      <c r="B81" s="179"/>
      <c r="C81" s="179"/>
      <c r="D81" s="173"/>
      <c r="E81" s="179"/>
      <c r="F81" s="179"/>
      <c r="G81" s="179"/>
    </row>
    <row r="82" spans="2:7">
      <c r="B82" s="179"/>
      <c r="C82" s="179"/>
      <c r="D82" s="173"/>
      <c r="E82" s="179"/>
      <c r="F82" s="179"/>
      <c r="G82" s="179"/>
    </row>
    <row r="83" spans="2:7">
      <c r="B83" s="179"/>
      <c r="C83" s="179"/>
      <c r="D83" s="173"/>
      <c r="E83" s="179"/>
      <c r="F83" s="179"/>
      <c r="G83" s="179"/>
    </row>
    <row r="84" spans="2:7">
      <c r="B84" s="179"/>
      <c r="C84" s="179"/>
      <c r="D84" s="173"/>
      <c r="E84" s="179"/>
      <c r="F84" s="179"/>
      <c r="G84" s="179"/>
    </row>
    <row r="85" spans="2:7">
      <c r="B85" s="179"/>
      <c r="C85" s="179"/>
      <c r="D85" s="173"/>
      <c r="E85" s="179"/>
      <c r="F85" s="179"/>
      <c r="G85" s="179"/>
    </row>
    <row r="86" spans="2:7">
      <c r="B86" s="179"/>
      <c r="C86" s="179"/>
      <c r="D86" s="173"/>
      <c r="E86" s="179"/>
      <c r="F86" s="179"/>
      <c r="G86" s="179"/>
    </row>
    <row r="87" spans="2:7">
      <c r="B87" s="179"/>
      <c r="C87" s="179"/>
      <c r="D87" s="173"/>
      <c r="E87" s="179"/>
      <c r="F87" s="179"/>
      <c r="G87" s="179"/>
    </row>
    <row r="88" spans="2:7">
      <c r="B88" s="179"/>
      <c r="C88" s="179"/>
      <c r="D88" s="173"/>
      <c r="E88" s="179"/>
      <c r="F88" s="179"/>
      <c r="G88" s="179"/>
    </row>
    <row r="89" spans="2:7">
      <c r="B89" s="179"/>
      <c r="C89" s="179"/>
      <c r="D89" s="173"/>
      <c r="E89" s="179"/>
      <c r="F89" s="179"/>
      <c r="G89" s="179"/>
    </row>
    <row r="90" spans="2:7">
      <c r="B90" s="179"/>
      <c r="C90" s="179"/>
      <c r="D90" s="173"/>
      <c r="E90" s="179"/>
      <c r="F90" s="179"/>
      <c r="G90" s="179"/>
    </row>
    <row r="91" spans="2:7">
      <c r="B91" s="179"/>
      <c r="C91" s="179"/>
      <c r="D91" s="173"/>
      <c r="E91" s="179"/>
      <c r="F91" s="179"/>
      <c r="G91" s="179"/>
    </row>
    <row r="92" spans="2:7">
      <c r="B92" s="179"/>
      <c r="C92" s="179"/>
      <c r="D92" s="173"/>
      <c r="E92" s="179"/>
      <c r="F92" s="179"/>
      <c r="G92" s="179"/>
    </row>
    <row r="93" spans="2:7">
      <c r="B93" s="179"/>
      <c r="C93" s="179"/>
      <c r="D93" s="173"/>
      <c r="E93" s="179"/>
      <c r="F93" s="179"/>
      <c r="G93" s="179"/>
    </row>
    <row r="94" spans="2:7">
      <c r="B94" s="179"/>
      <c r="C94" s="179"/>
      <c r="D94" s="173"/>
      <c r="E94" s="179"/>
      <c r="F94" s="179"/>
      <c r="G94" s="179"/>
    </row>
    <row r="95" spans="2:7">
      <c r="B95" s="179"/>
      <c r="C95" s="179"/>
      <c r="D95" s="173"/>
      <c r="E95" s="179"/>
      <c r="F95" s="179"/>
      <c r="G95" s="179"/>
    </row>
    <row r="96" spans="2:7">
      <c r="B96" s="179"/>
      <c r="C96" s="179"/>
      <c r="D96" s="173"/>
      <c r="E96" s="179"/>
      <c r="F96" s="179"/>
      <c r="G96" s="179"/>
    </row>
    <row r="97" spans="2:7">
      <c r="B97" s="179"/>
      <c r="C97" s="179"/>
      <c r="D97" s="173"/>
      <c r="E97" s="179"/>
      <c r="F97" s="179"/>
      <c r="G97" s="179"/>
    </row>
    <row r="98" spans="2:7">
      <c r="B98" s="179"/>
      <c r="C98" s="179"/>
      <c r="D98" s="173"/>
      <c r="E98" s="179"/>
      <c r="F98" s="179"/>
      <c r="G98" s="179"/>
    </row>
    <row r="99" spans="2:7">
      <c r="B99" s="179"/>
      <c r="C99" s="179"/>
      <c r="D99" s="173"/>
      <c r="E99" s="179"/>
      <c r="F99" s="179"/>
      <c r="G99" s="179"/>
    </row>
    <row r="100" spans="2:7">
      <c r="B100" s="179"/>
      <c r="C100" s="179"/>
      <c r="D100" s="173"/>
      <c r="E100" s="179"/>
      <c r="F100" s="179"/>
      <c r="G100" s="179"/>
    </row>
    <row r="101" spans="2:7">
      <c r="B101" s="179"/>
      <c r="C101" s="179"/>
      <c r="D101" s="173"/>
      <c r="E101" s="179"/>
      <c r="F101" s="179"/>
      <c r="G101" s="179"/>
    </row>
    <row r="102" spans="2:7">
      <c r="B102" s="179"/>
      <c r="C102" s="179"/>
      <c r="D102" s="173"/>
      <c r="E102" s="179"/>
      <c r="F102" s="179"/>
      <c r="G102" s="179"/>
    </row>
    <row r="103" spans="2:7">
      <c r="B103" s="179"/>
      <c r="C103" s="179"/>
      <c r="D103" s="173"/>
      <c r="E103" s="179"/>
      <c r="F103" s="179"/>
      <c r="G103" s="179"/>
    </row>
    <row r="104" spans="2:7">
      <c r="B104" s="179"/>
      <c r="C104" s="179"/>
      <c r="D104" s="173"/>
      <c r="E104" s="179"/>
      <c r="F104" s="179"/>
      <c r="G104" s="179"/>
    </row>
    <row r="105" spans="2:7">
      <c r="B105" s="179"/>
      <c r="C105" s="179"/>
      <c r="D105" s="173"/>
      <c r="E105" s="179"/>
      <c r="F105" s="179"/>
      <c r="G105" s="179"/>
    </row>
    <row r="106" spans="2:7">
      <c r="B106" s="179"/>
      <c r="C106" s="179"/>
      <c r="D106" s="173"/>
      <c r="E106" s="179"/>
      <c r="F106" s="179"/>
      <c r="G106" s="179"/>
    </row>
    <row r="107" spans="2:7">
      <c r="B107" s="179"/>
      <c r="C107" s="179"/>
      <c r="D107" s="173"/>
      <c r="E107" s="179"/>
      <c r="F107" s="179"/>
      <c r="G107" s="179"/>
    </row>
    <row r="108" spans="2:7">
      <c r="B108" s="179"/>
      <c r="C108" s="179"/>
      <c r="D108" s="173"/>
      <c r="E108" s="179"/>
      <c r="F108" s="179"/>
      <c r="G108" s="179"/>
    </row>
    <row r="109" spans="2:7">
      <c r="B109" s="179"/>
      <c r="C109" s="179"/>
      <c r="D109" s="173"/>
      <c r="E109" s="179"/>
      <c r="F109" s="179"/>
      <c r="G109" s="179"/>
    </row>
    <row r="110" spans="2:7">
      <c r="B110" s="179"/>
      <c r="C110" s="179"/>
      <c r="D110" s="173"/>
      <c r="E110" s="179"/>
      <c r="F110" s="179"/>
      <c r="G110" s="179"/>
    </row>
    <row r="111" spans="2:7">
      <c r="B111" s="179"/>
      <c r="C111" s="179"/>
      <c r="D111" s="173"/>
      <c r="E111" s="179"/>
      <c r="F111" s="179"/>
      <c r="G111" s="179"/>
    </row>
    <row r="112" spans="2:7">
      <c r="B112" s="179"/>
      <c r="C112" s="179"/>
      <c r="D112" s="173"/>
      <c r="E112" s="179"/>
      <c r="F112" s="179"/>
      <c r="G112" s="179"/>
    </row>
    <row r="113" spans="2:7">
      <c r="B113" s="179"/>
      <c r="C113" s="179"/>
      <c r="D113" s="173"/>
      <c r="E113" s="179"/>
      <c r="F113" s="179"/>
      <c r="G113" s="179"/>
    </row>
    <row r="114" spans="2:7">
      <c r="B114" s="179"/>
      <c r="C114" s="179"/>
      <c r="D114" s="173"/>
      <c r="E114" s="179"/>
      <c r="F114" s="179"/>
      <c r="G114" s="179"/>
    </row>
    <row r="115" spans="2:7">
      <c r="B115" s="179"/>
      <c r="C115" s="179"/>
      <c r="D115" s="173"/>
      <c r="E115" s="179"/>
      <c r="F115" s="179"/>
      <c r="G115" s="179"/>
    </row>
    <row r="116" spans="2:7">
      <c r="B116" s="179"/>
      <c r="C116" s="179"/>
      <c r="D116" s="173"/>
      <c r="E116" s="179"/>
      <c r="F116" s="179"/>
      <c r="G116" s="179"/>
    </row>
    <row r="117" spans="2:7">
      <c r="B117" s="179"/>
      <c r="C117" s="179"/>
      <c r="D117" s="173"/>
      <c r="E117" s="179"/>
      <c r="F117" s="179"/>
      <c r="G117" s="179"/>
    </row>
    <row r="118" spans="2:7">
      <c r="B118" s="179"/>
      <c r="C118" s="179"/>
      <c r="D118" s="173"/>
      <c r="E118" s="179"/>
      <c r="F118" s="179"/>
      <c r="G118" s="179"/>
    </row>
    <row r="119" spans="2:7">
      <c r="B119" s="179"/>
      <c r="C119" s="179"/>
      <c r="D119" s="173"/>
      <c r="E119" s="179"/>
      <c r="F119" s="179"/>
      <c r="G119" s="179"/>
    </row>
    <row r="120" spans="2:7">
      <c r="B120" s="179"/>
      <c r="C120" s="179"/>
      <c r="D120" s="173"/>
      <c r="E120" s="179"/>
      <c r="F120" s="179"/>
      <c r="G120" s="179"/>
    </row>
    <row r="121" spans="2:7">
      <c r="B121" s="179"/>
      <c r="C121" s="179"/>
      <c r="D121" s="173"/>
      <c r="E121" s="179"/>
      <c r="F121" s="179"/>
      <c r="G121" s="179"/>
    </row>
    <row r="122" spans="2:7">
      <c r="B122" s="179"/>
      <c r="C122" s="179"/>
      <c r="D122" s="173"/>
      <c r="E122" s="179"/>
      <c r="F122" s="179"/>
      <c r="G122" s="179"/>
    </row>
    <row r="123" spans="2:7">
      <c r="B123" s="179"/>
      <c r="C123" s="179"/>
      <c r="D123" s="173"/>
      <c r="E123" s="179"/>
      <c r="F123" s="179"/>
      <c r="G123" s="179"/>
    </row>
    <row r="124" spans="2:7">
      <c r="B124" s="179"/>
      <c r="C124" s="179"/>
      <c r="D124" s="173"/>
      <c r="E124" s="179"/>
      <c r="F124" s="179"/>
      <c r="G124" s="179"/>
    </row>
    <row r="125" spans="2:7">
      <c r="B125" s="179"/>
      <c r="C125" s="179"/>
      <c r="D125" s="173"/>
      <c r="E125" s="179"/>
      <c r="F125" s="179"/>
      <c r="G125" s="179"/>
    </row>
    <row r="126" spans="2:7">
      <c r="B126" s="179"/>
      <c r="C126" s="179"/>
      <c r="D126" s="173"/>
      <c r="E126" s="179"/>
      <c r="F126" s="179"/>
      <c r="G126" s="179"/>
    </row>
    <row r="127" spans="2:7">
      <c r="B127" s="179"/>
      <c r="C127" s="179"/>
      <c r="D127" s="173"/>
      <c r="E127" s="179"/>
      <c r="F127" s="179"/>
      <c r="G127" s="179"/>
    </row>
    <row r="128" spans="2:7">
      <c r="B128" s="179"/>
      <c r="C128" s="179"/>
      <c r="D128" s="173"/>
      <c r="E128" s="179"/>
      <c r="F128" s="179"/>
      <c r="G128" s="179"/>
    </row>
    <row r="129" spans="2:7">
      <c r="B129" s="179"/>
      <c r="C129" s="179"/>
      <c r="D129" s="173"/>
      <c r="E129" s="179"/>
      <c r="F129" s="179"/>
      <c r="G129" s="179"/>
    </row>
    <row r="130" spans="2:7">
      <c r="B130" s="179"/>
      <c r="C130" s="179"/>
      <c r="D130" s="173"/>
      <c r="E130" s="179"/>
      <c r="F130" s="179"/>
      <c r="G130" s="179"/>
    </row>
    <row r="131" spans="2:7">
      <c r="B131" s="179"/>
      <c r="C131" s="179"/>
      <c r="D131" s="173"/>
      <c r="E131" s="179"/>
      <c r="F131" s="179"/>
      <c r="G131" s="179"/>
    </row>
    <row r="132" spans="2:7">
      <c r="B132" s="179"/>
      <c r="C132" s="179"/>
      <c r="D132" s="173"/>
      <c r="E132" s="179"/>
      <c r="F132" s="179"/>
      <c r="G132" s="179"/>
    </row>
    <row r="133" spans="2:7">
      <c r="B133" s="179"/>
      <c r="C133" s="179"/>
      <c r="D133" s="173"/>
      <c r="E133" s="179"/>
      <c r="F133" s="179"/>
      <c r="G133" s="179"/>
    </row>
    <row r="134" spans="2:7">
      <c r="B134" s="179"/>
      <c r="C134" s="179"/>
      <c r="D134" s="173"/>
      <c r="E134" s="179"/>
      <c r="F134" s="179"/>
      <c r="G134" s="179"/>
    </row>
    <row r="135" spans="2:7">
      <c r="B135" s="179"/>
      <c r="C135" s="179"/>
      <c r="D135" s="173"/>
      <c r="E135" s="179"/>
      <c r="F135" s="179"/>
      <c r="G135" s="179"/>
    </row>
    <row r="136" spans="2:7">
      <c r="B136" s="179"/>
      <c r="C136" s="179"/>
      <c r="D136" s="173"/>
      <c r="E136" s="179"/>
      <c r="F136" s="179"/>
      <c r="G136" s="179"/>
    </row>
    <row r="137" spans="2:7">
      <c r="B137" s="179"/>
      <c r="C137" s="179"/>
      <c r="D137" s="173"/>
      <c r="E137" s="179"/>
      <c r="F137" s="179"/>
      <c r="G137" s="179"/>
    </row>
    <row r="138" spans="2:7">
      <c r="B138" s="179"/>
      <c r="C138" s="179"/>
      <c r="D138" s="173"/>
      <c r="E138" s="179"/>
      <c r="F138" s="179"/>
      <c r="G138" s="179"/>
    </row>
    <row r="139" spans="2:7">
      <c r="B139" s="179"/>
      <c r="C139" s="179"/>
      <c r="D139" s="173"/>
      <c r="E139" s="179"/>
      <c r="F139" s="179"/>
      <c r="G139" s="179"/>
    </row>
    <row r="140" spans="2:7">
      <c r="B140" s="179"/>
      <c r="C140" s="179"/>
      <c r="D140" s="173"/>
      <c r="E140" s="179"/>
      <c r="F140" s="179"/>
      <c r="G140" s="179"/>
    </row>
    <row r="141" spans="2:7">
      <c r="B141" s="179"/>
      <c r="C141" s="179"/>
      <c r="D141" s="173"/>
      <c r="E141" s="179"/>
      <c r="F141" s="179"/>
      <c r="G141" s="179"/>
    </row>
    <row r="142" spans="2:7">
      <c r="B142" s="179"/>
      <c r="C142" s="179"/>
      <c r="D142" s="173"/>
      <c r="E142" s="179"/>
      <c r="F142" s="179"/>
      <c r="G142" s="179"/>
    </row>
    <row r="143" spans="2:7">
      <c r="B143" s="179"/>
      <c r="C143" s="179"/>
      <c r="D143" s="173"/>
      <c r="E143" s="179"/>
      <c r="F143" s="179"/>
      <c r="G143" s="179"/>
    </row>
    <row r="144" spans="2:7">
      <c r="B144" s="179"/>
      <c r="C144" s="179"/>
      <c r="D144" s="173"/>
      <c r="E144" s="179"/>
      <c r="F144" s="179"/>
      <c r="G144" s="179"/>
    </row>
    <row r="145" spans="2:7">
      <c r="B145" s="179"/>
      <c r="C145" s="179"/>
      <c r="D145" s="173"/>
      <c r="E145" s="179"/>
      <c r="F145" s="179"/>
      <c r="G145" s="179"/>
    </row>
    <row r="146" spans="2:7">
      <c r="B146" s="179"/>
      <c r="C146" s="179"/>
      <c r="D146" s="173"/>
      <c r="E146" s="179"/>
      <c r="F146" s="179"/>
      <c r="G146" s="179"/>
    </row>
    <row r="147" spans="2:7">
      <c r="B147" s="179"/>
      <c r="C147" s="179"/>
      <c r="D147" s="173"/>
      <c r="E147" s="179"/>
      <c r="F147" s="179"/>
      <c r="G147" s="179"/>
    </row>
    <row r="148" spans="2:7">
      <c r="B148" s="179"/>
      <c r="C148" s="179"/>
      <c r="D148" s="173"/>
      <c r="E148" s="179"/>
      <c r="F148" s="179"/>
      <c r="G148" s="179"/>
    </row>
    <row r="149" spans="2:7">
      <c r="B149" s="179"/>
      <c r="C149" s="179"/>
      <c r="D149" s="173"/>
      <c r="E149" s="179"/>
      <c r="F149" s="179"/>
      <c r="G149" s="179"/>
    </row>
    <row r="150" spans="2:7">
      <c r="B150" s="179"/>
      <c r="C150" s="179"/>
      <c r="D150" s="173"/>
      <c r="E150" s="179"/>
      <c r="F150" s="179"/>
      <c r="G150" s="179"/>
    </row>
    <row r="151" spans="2:7">
      <c r="B151" s="179"/>
      <c r="C151" s="179"/>
      <c r="D151" s="173"/>
      <c r="E151" s="179"/>
      <c r="F151" s="179"/>
      <c r="G151" s="179"/>
    </row>
    <row r="152" spans="2:7">
      <c r="B152" s="179"/>
      <c r="C152" s="179"/>
      <c r="D152" s="173"/>
      <c r="E152" s="179"/>
      <c r="F152" s="179"/>
      <c r="G152" s="179"/>
    </row>
    <row r="153" spans="2:7">
      <c r="B153" s="179"/>
      <c r="C153" s="179"/>
      <c r="D153" s="173"/>
      <c r="E153" s="179"/>
      <c r="F153" s="179"/>
      <c r="G153" s="179"/>
    </row>
    <row r="154" spans="2:7">
      <c r="B154" s="179"/>
      <c r="C154" s="179"/>
      <c r="D154" s="173"/>
      <c r="E154" s="179"/>
      <c r="F154" s="179"/>
      <c r="G154" s="179"/>
    </row>
    <row r="155" spans="2:7">
      <c r="B155" s="179"/>
      <c r="C155" s="179"/>
      <c r="D155" s="173"/>
      <c r="E155" s="179"/>
      <c r="F155" s="179"/>
      <c r="G155" s="179"/>
    </row>
    <row r="156" spans="2:7">
      <c r="B156" s="179"/>
      <c r="C156" s="179"/>
      <c r="D156" s="173"/>
      <c r="E156" s="179"/>
      <c r="F156" s="179"/>
      <c r="G156" s="179"/>
    </row>
    <row r="157" spans="2:7">
      <c r="B157" s="179"/>
      <c r="C157" s="179"/>
      <c r="D157" s="173"/>
      <c r="E157" s="179"/>
      <c r="F157" s="179"/>
      <c r="G157" s="179"/>
    </row>
    <row r="158" spans="2:7">
      <c r="B158" s="179"/>
      <c r="C158" s="179"/>
      <c r="D158" s="173"/>
      <c r="E158" s="179"/>
      <c r="F158" s="179"/>
      <c r="G158" s="179"/>
    </row>
    <row r="159" spans="2:7">
      <c r="B159" s="179"/>
      <c r="C159" s="179"/>
      <c r="D159" s="173"/>
      <c r="E159" s="179"/>
      <c r="F159" s="179"/>
      <c r="G159" s="179"/>
    </row>
    <row r="160" spans="2:7">
      <c r="B160" s="179"/>
      <c r="C160" s="179"/>
      <c r="D160" s="173"/>
      <c r="E160" s="179"/>
      <c r="F160" s="179"/>
      <c r="G160" s="179"/>
    </row>
    <row r="161" spans="2:7">
      <c r="B161" s="179"/>
      <c r="C161" s="179"/>
      <c r="D161" s="173"/>
      <c r="E161" s="179"/>
      <c r="F161" s="179"/>
      <c r="G161" s="179"/>
    </row>
    <row r="162" spans="2:7">
      <c r="B162" s="179"/>
      <c r="C162" s="179"/>
      <c r="D162" s="173"/>
      <c r="E162" s="179"/>
      <c r="F162" s="179"/>
      <c r="G162" s="179"/>
    </row>
    <row r="163" spans="2:7">
      <c r="B163" s="179"/>
      <c r="C163" s="179"/>
      <c r="D163" s="173"/>
      <c r="E163" s="179"/>
      <c r="F163" s="179"/>
      <c r="G163" s="179"/>
    </row>
    <row r="164" spans="2:7">
      <c r="B164" s="179"/>
      <c r="C164" s="179"/>
      <c r="D164" s="173"/>
      <c r="E164" s="179"/>
      <c r="F164" s="179"/>
      <c r="G164" s="179"/>
    </row>
    <row r="165" spans="2:7">
      <c r="B165" s="179"/>
      <c r="C165" s="179"/>
      <c r="D165" s="173"/>
      <c r="E165" s="179"/>
      <c r="F165" s="179"/>
      <c r="G165" s="179"/>
    </row>
    <row r="166" spans="2:7">
      <c r="B166" s="179"/>
      <c r="C166" s="179"/>
      <c r="D166" s="173"/>
      <c r="E166" s="179"/>
      <c r="F166" s="179"/>
      <c r="G166" s="179"/>
    </row>
  </sheetData>
  <mergeCells count="4">
    <mergeCell ref="B1:C1"/>
    <mergeCell ref="B3:H4"/>
    <mergeCell ref="I21:J21"/>
    <mergeCell ref="M21:N21"/>
  </mergeCells>
  <pageMargins left="0.7" right="0.7" top="0.75" bottom="0.75" header="0.3" footer="0.3"/>
  <pageSetup paperSize="9" orientation="portrait" horizontalDpi="0" verticalDpi="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AL32"/>
  <sheetViews>
    <sheetView showGridLines="0" topLeftCell="A4" workbookViewId="0">
      <selection activeCell="K21" sqref="K21"/>
    </sheetView>
  </sheetViews>
  <sheetFormatPr baseColWidth="10" defaultColWidth="4.8984375" defaultRowHeight="15.6"/>
  <cols>
    <col min="1" max="1" width="2.5" style="178" customWidth="1"/>
    <col min="2" max="2" width="8.09765625" style="178" bestFit="1" customWidth="1"/>
    <col min="3" max="6" width="4.8984375" style="178"/>
    <col min="7" max="7" width="25.8984375" style="178" customWidth="1"/>
    <col min="8" max="16384" width="4.8984375" style="178"/>
  </cols>
  <sheetData>
    <row r="1" spans="1:38" ht="54.9" customHeight="1">
      <c r="A1" s="177"/>
      <c r="B1" s="580" t="s">
        <v>15</v>
      </c>
      <c r="C1" s="580"/>
      <c r="D1" s="580"/>
      <c r="E1" s="580"/>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row>
    <row r="3" spans="1:38" ht="18">
      <c r="B3" s="583" t="s">
        <v>122</v>
      </c>
      <c r="C3" s="584"/>
      <c r="D3" s="584"/>
      <c r="E3" s="584"/>
      <c r="F3" s="584"/>
      <c r="G3" s="585"/>
    </row>
    <row r="4" spans="1:38">
      <c r="B4" s="586" t="s">
        <v>123</v>
      </c>
      <c r="C4" s="587" t="s">
        <v>272</v>
      </c>
      <c r="D4" s="588"/>
      <c r="E4" s="588"/>
      <c r="F4" s="589"/>
      <c r="G4" s="586" t="s">
        <v>124</v>
      </c>
    </row>
    <row r="5" spans="1:38" ht="61.8">
      <c r="B5" s="586"/>
      <c r="C5" s="185" t="s">
        <v>125</v>
      </c>
      <c r="D5" s="185" t="s">
        <v>126</v>
      </c>
      <c r="E5" s="185" t="s">
        <v>127</v>
      </c>
      <c r="F5" s="185" t="s">
        <v>128</v>
      </c>
      <c r="G5" s="586"/>
    </row>
    <row r="6" spans="1:38">
      <c r="B6" s="186" t="s">
        <v>129</v>
      </c>
      <c r="C6" s="187">
        <v>1</v>
      </c>
      <c r="D6" s="187">
        <v>3</v>
      </c>
      <c r="E6" s="187">
        <v>2</v>
      </c>
      <c r="F6" s="187">
        <v>1</v>
      </c>
      <c r="G6" s="186" t="s">
        <v>130</v>
      </c>
    </row>
    <row r="7" spans="1:38">
      <c r="B7" s="186" t="s">
        <v>131</v>
      </c>
      <c r="C7" s="187">
        <v>3</v>
      </c>
      <c r="D7" s="187">
        <v>4</v>
      </c>
      <c r="E7" s="187">
        <v>3</v>
      </c>
      <c r="F7" s="187">
        <v>4</v>
      </c>
      <c r="G7" s="186" t="s">
        <v>132</v>
      </c>
    </row>
    <row r="8" spans="1:38">
      <c r="B8" s="186" t="s">
        <v>133</v>
      </c>
      <c r="C8" s="187">
        <v>3</v>
      </c>
      <c r="D8" s="187">
        <v>4</v>
      </c>
      <c r="E8" s="187">
        <v>3</v>
      </c>
      <c r="F8" s="187">
        <v>4</v>
      </c>
      <c r="G8" s="186" t="s">
        <v>134</v>
      </c>
    </row>
    <row r="9" spans="1:38">
      <c r="B9" s="186" t="s">
        <v>135</v>
      </c>
      <c r="C9" s="187">
        <v>1</v>
      </c>
      <c r="D9" s="187">
        <v>3</v>
      </c>
      <c r="E9" s="187">
        <v>2</v>
      </c>
      <c r="F9" s="187">
        <v>1</v>
      </c>
      <c r="G9" s="186" t="s">
        <v>136</v>
      </c>
    </row>
    <row r="10" spans="1:38">
      <c r="B10" s="186" t="s">
        <v>137</v>
      </c>
      <c r="C10" s="187">
        <v>3</v>
      </c>
      <c r="D10" s="187">
        <v>4</v>
      </c>
      <c r="E10" s="187">
        <v>3</v>
      </c>
      <c r="F10" s="187">
        <v>4</v>
      </c>
      <c r="G10" s="186" t="s">
        <v>138</v>
      </c>
    </row>
    <row r="11" spans="1:38">
      <c r="B11" s="186" t="s">
        <v>106</v>
      </c>
      <c r="C11" s="187">
        <v>3</v>
      </c>
      <c r="D11" s="187">
        <v>4</v>
      </c>
      <c r="E11" s="187">
        <v>3</v>
      </c>
      <c r="F11" s="187">
        <v>4</v>
      </c>
      <c r="G11" s="186" t="s">
        <v>139</v>
      </c>
    </row>
    <row r="12" spans="1:38">
      <c r="B12" s="186" t="s">
        <v>140</v>
      </c>
      <c r="C12" s="187">
        <v>2</v>
      </c>
      <c r="D12" s="187">
        <v>2.5</v>
      </c>
      <c r="E12" s="187">
        <v>2</v>
      </c>
      <c r="F12" s="187">
        <v>1</v>
      </c>
      <c r="G12" s="186" t="s">
        <v>141</v>
      </c>
    </row>
    <row r="13" spans="1:38">
      <c r="B13" s="186" t="s">
        <v>142</v>
      </c>
      <c r="C13" s="187">
        <v>3.5</v>
      </c>
      <c r="D13" s="187">
        <v>3.5</v>
      </c>
      <c r="E13" s="187">
        <v>2.5</v>
      </c>
      <c r="F13" s="187">
        <v>0.5</v>
      </c>
      <c r="G13" s="186" t="s">
        <v>143</v>
      </c>
    </row>
    <row r="14" spans="1:38">
      <c r="B14" s="186" t="s">
        <v>107</v>
      </c>
      <c r="C14" s="187">
        <v>3.5</v>
      </c>
      <c r="D14" s="187">
        <v>3.5</v>
      </c>
      <c r="E14" s="187">
        <v>2.5</v>
      </c>
      <c r="F14" s="187">
        <v>0.5</v>
      </c>
      <c r="G14" s="186" t="s">
        <v>144</v>
      </c>
    </row>
    <row r="15" spans="1:38">
      <c r="B15" s="186"/>
      <c r="C15" s="187"/>
      <c r="D15" s="187"/>
      <c r="E15" s="187"/>
      <c r="F15" s="187"/>
      <c r="G15" s="186"/>
    </row>
    <row r="16" spans="1:38">
      <c r="B16" s="186"/>
      <c r="C16" s="187"/>
      <c r="D16" s="187"/>
      <c r="E16" s="187"/>
      <c r="F16" s="187"/>
      <c r="G16" s="186"/>
    </row>
    <row r="17" spans="2:11">
      <c r="B17" s="186"/>
      <c r="C17" s="187"/>
      <c r="D17" s="187"/>
      <c r="E17" s="187"/>
      <c r="F17" s="187"/>
      <c r="G17" s="186"/>
    </row>
    <row r="18" spans="2:11">
      <c r="B18" s="188"/>
      <c r="C18" s="189"/>
      <c r="D18" s="189"/>
      <c r="E18" s="189"/>
      <c r="F18" s="189"/>
      <c r="G18" s="188"/>
    </row>
    <row r="19" spans="2:11">
      <c r="B19" s="188"/>
      <c r="C19" s="189"/>
      <c r="D19" s="189"/>
      <c r="E19" s="189"/>
      <c r="F19" s="189"/>
      <c r="G19" s="188"/>
    </row>
    <row r="20" spans="2:11">
      <c r="B20" s="188"/>
      <c r="C20" s="189"/>
      <c r="D20" s="189"/>
      <c r="E20" s="189"/>
      <c r="F20" s="189"/>
      <c r="G20" s="188"/>
    </row>
    <row r="21" spans="2:11">
      <c r="B21" s="188"/>
      <c r="C21" s="189"/>
      <c r="D21" s="189"/>
      <c r="E21" s="189"/>
      <c r="F21" s="189"/>
      <c r="G21" s="188"/>
      <c r="K21"/>
    </row>
    <row r="22" spans="2:11">
      <c r="B22" s="188"/>
      <c r="C22" s="189"/>
      <c r="D22" s="189"/>
      <c r="E22" s="189"/>
      <c r="F22" s="189"/>
      <c r="G22" s="188"/>
    </row>
    <row r="23" spans="2:11">
      <c r="B23" s="188"/>
      <c r="C23" s="189"/>
      <c r="D23" s="189"/>
      <c r="E23" s="189"/>
      <c r="F23" s="189"/>
      <c r="G23" s="188"/>
    </row>
    <row r="24" spans="2:11">
      <c r="B24" s="188"/>
      <c r="C24" s="189"/>
      <c r="D24" s="189"/>
      <c r="E24" s="189"/>
      <c r="F24" s="189"/>
      <c r="G24" s="188"/>
    </row>
    <row r="25" spans="2:11">
      <c r="B25" s="188"/>
      <c r="C25" s="189"/>
      <c r="D25" s="189"/>
      <c r="E25" s="189"/>
      <c r="F25" s="189"/>
      <c r="G25" s="188"/>
    </row>
    <row r="26" spans="2:11">
      <c r="B26" s="188"/>
      <c r="C26" s="189"/>
      <c r="D26" s="189"/>
      <c r="E26" s="189"/>
      <c r="F26" s="189"/>
      <c r="G26" s="188"/>
    </row>
    <row r="27" spans="2:11">
      <c r="B27" s="188"/>
      <c r="C27" s="189"/>
      <c r="D27" s="189"/>
      <c r="E27" s="189"/>
      <c r="F27" s="189"/>
      <c r="G27" s="188"/>
    </row>
    <row r="28" spans="2:11">
      <c r="B28" s="188"/>
      <c r="C28" s="189"/>
      <c r="D28" s="189"/>
      <c r="E28" s="189"/>
      <c r="F28" s="189"/>
      <c r="G28" s="188"/>
    </row>
    <row r="29" spans="2:11">
      <c r="B29" s="188"/>
      <c r="C29" s="189"/>
      <c r="D29" s="189"/>
      <c r="E29" s="189"/>
      <c r="F29" s="189"/>
      <c r="G29" s="188"/>
    </row>
    <row r="30" spans="2:11">
      <c r="B30" s="188"/>
      <c r="C30" s="189"/>
      <c r="D30" s="189"/>
      <c r="E30" s="189"/>
      <c r="F30" s="189"/>
      <c r="G30" s="188"/>
    </row>
    <row r="31" spans="2:11">
      <c r="B31" s="188"/>
      <c r="C31" s="189"/>
      <c r="D31" s="189"/>
      <c r="E31" s="189"/>
      <c r="F31" s="189"/>
      <c r="G31" s="188"/>
    </row>
    <row r="32" spans="2:11">
      <c r="B32" s="190"/>
      <c r="C32" s="191"/>
      <c r="D32" s="191"/>
      <c r="E32" s="191"/>
      <c r="F32" s="191"/>
      <c r="G32" s="190"/>
    </row>
  </sheetData>
  <mergeCells count="5">
    <mergeCell ref="B1:E1"/>
    <mergeCell ref="B3:G3"/>
    <mergeCell ref="B4:B5"/>
    <mergeCell ref="C4:F4"/>
    <mergeCell ref="G4:G5"/>
  </mergeCells>
  <dataValidations count="1">
    <dataValidation type="whole" allowBlank="1" showInputMessage="1" showErrorMessage="1" errorTitle="Atributos ecológicos" error="Para valorar los diferentes atributos ecológicos sólo se admiten números enteros comprendidos entre 0 y 10, ambos incluídos. " sqref="C6:F32" xr:uid="{00000000-0002-0000-0900-000000000000}">
      <formula1>0</formula1>
      <formula2>10</formula2>
    </dataValidation>
  </dataValidations>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O322"/>
  <sheetViews>
    <sheetView showGridLines="0" workbookViewId="0">
      <selection activeCell="L12" sqref="L12"/>
    </sheetView>
  </sheetViews>
  <sheetFormatPr baseColWidth="10" defaultColWidth="11.8984375" defaultRowHeight="15.6"/>
  <cols>
    <col min="1" max="1" width="2.3984375" style="183" customWidth="1"/>
    <col min="2" max="2" width="38.8984375" style="193" bestFit="1" customWidth="1"/>
    <col min="3" max="4" width="18.09765625" style="194" customWidth="1"/>
    <col min="5" max="5" width="10.3984375" style="194" customWidth="1"/>
    <col min="6" max="6" width="18.3984375" style="194" customWidth="1"/>
    <col min="7" max="7" width="11.8984375" style="183"/>
    <col min="8" max="8" width="9.59765625" style="183" bestFit="1" customWidth="1"/>
    <col min="9" max="9" width="11.69921875" style="183" bestFit="1" customWidth="1"/>
    <col min="10" max="16384" width="11.8984375" style="183"/>
  </cols>
  <sheetData>
    <row r="1" spans="1:15" ht="54.9" customHeight="1">
      <c r="A1" s="182"/>
      <c r="B1" s="37" t="s">
        <v>145</v>
      </c>
      <c r="C1" s="192"/>
      <c r="D1" s="192"/>
      <c r="E1" s="192"/>
      <c r="F1" s="192"/>
      <c r="G1" s="182"/>
      <c r="H1" s="182"/>
      <c r="I1" s="182"/>
      <c r="J1" s="182"/>
      <c r="K1" s="182"/>
      <c r="L1" s="182"/>
      <c r="M1" s="182"/>
      <c r="N1" s="182"/>
      <c r="O1" s="182"/>
    </row>
    <row r="2" spans="1:15" ht="15" customHeight="1" thickBot="1"/>
    <row r="3" spans="1:15" ht="30.75" customHeight="1">
      <c r="B3" s="596" t="s">
        <v>25</v>
      </c>
      <c r="C3" s="596"/>
      <c r="D3" s="596"/>
      <c r="E3" s="596"/>
      <c r="F3" s="596"/>
      <c r="H3" s="597" t="s">
        <v>293</v>
      </c>
      <c r="I3" s="598"/>
      <c r="K3" s="597" t="s">
        <v>289</v>
      </c>
      <c r="L3" s="598"/>
    </row>
    <row r="4" spans="1:15">
      <c r="B4" s="195" t="s">
        <v>28</v>
      </c>
      <c r="C4" s="195" t="s">
        <v>147</v>
      </c>
      <c r="D4" s="195" t="s">
        <v>282</v>
      </c>
      <c r="E4" s="195" t="s">
        <v>148</v>
      </c>
      <c r="F4" s="196" t="s">
        <v>149</v>
      </c>
      <c r="H4" s="594" t="s">
        <v>148</v>
      </c>
      <c r="I4" s="595"/>
      <c r="K4" s="594" t="s">
        <v>148</v>
      </c>
      <c r="L4" s="595"/>
    </row>
    <row r="5" spans="1:15">
      <c r="B5" s="197"/>
      <c r="C5" s="184"/>
      <c r="D5" s="184"/>
      <c r="E5" s="184"/>
      <c r="F5" s="198" t="str">
        <f t="shared" ref="F5:F68" si="0">IF(B5&lt;&gt;Operateur,"",E5)</f>
        <v/>
      </c>
      <c r="H5" s="592" t="s">
        <v>90</v>
      </c>
      <c r="I5" s="593"/>
      <c r="K5" s="592" t="s">
        <v>90</v>
      </c>
      <c r="L5" s="593"/>
    </row>
    <row r="6" spans="1:15">
      <c r="B6" s="197"/>
      <c r="C6" s="184"/>
      <c r="D6" s="184"/>
      <c r="E6" s="184"/>
      <c r="F6" s="198" t="str">
        <f t="shared" si="0"/>
        <v/>
      </c>
      <c r="H6" s="590" t="s">
        <v>157</v>
      </c>
      <c r="I6" s="591"/>
      <c r="K6" s="590" t="s">
        <v>305</v>
      </c>
      <c r="L6" s="591"/>
    </row>
    <row r="7" spans="1:15">
      <c r="B7" s="197"/>
      <c r="C7" s="184"/>
      <c r="D7" s="184"/>
      <c r="E7" s="184"/>
      <c r="F7" s="198" t="str">
        <f t="shared" si="0"/>
        <v/>
      </c>
      <c r="H7" s="592" t="s">
        <v>296</v>
      </c>
      <c r="I7" s="593"/>
      <c r="K7" s="592" t="s">
        <v>273</v>
      </c>
      <c r="L7" s="593"/>
    </row>
    <row r="8" spans="1:15">
      <c r="B8" s="197"/>
      <c r="C8" s="184"/>
      <c r="D8" s="184"/>
      <c r="E8" s="184"/>
      <c r="F8" s="198" t="str">
        <f t="shared" si="0"/>
        <v/>
      </c>
      <c r="G8" s="199"/>
      <c r="H8" s="590" t="s">
        <v>300</v>
      </c>
      <c r="I8" s="591"/>
      <c r="J8" s="199"/>
      <c r="K8" s="590" t="s">
        <v>287</v>
      </c>
      <c r="L8" s="591"/>
    </row>
    <row r="9" spans="1:15" ht="16.2" thickBot="1">
      <c r="B9" s="197"/>
      <c r="C9" s="184"/>
      <c r="D9" s="184"/>
      <c r="E9" s="184"/>
      <c r="F9" s="198" t="str">
        <f t="shared" si="0"/>
        <v/>
      </c>
      <c r="G9" s="199"/>
      <c r="H9" s="592" t="s">
        <v>284</v>
      </c>
      <c r="I9" s="593"/>
      <c r="K9" s="601" t="s">
        <v>288</v>
      </c>
      <c r="L9" s="602"/>
    </row>
    <row r="10" spans="1:15">
      <c r="B10" s="197"/>
      <c r="C10" s="184"/>
      <c r="D10" s="184"/>
      <c r="E10" s="184"/>
      <c r="F10" s="198" t="str">
        <f t="shared" si="0"/>
        <v/>
      </c>
      <c r="H10" s="590" t="s">
        <v>298</v>
      </c>
      <c r="I10" s="591"/>
    </row>
    <row r="11" spans="1:15">
      <c r="B11" s="197"/>
      <c r="C11" s="184"/>
      <c r="D11" s="184"/>
      <c r="E11" s="184"/>
      <c r="F11" s="198" t="str">
        <f t="shared" si="0"/>
        <v/>
      </c>
      <c r="H11" s="592" t="s">
        <v>285</v>
      </c>
      <c r="I11" s="593"/>
    </row>
    <row r="12" spans="1:15">
      <c r="B12" s="197"/>
      <c r="C12" s="184"/>
      <c r="D12" s="184"/>
      <c r="E12" s="184"/>
      <c r="F12" s="198" t="str">
        <f t="shared" si="0"/>
        <v/>
      </c>
      <c r="H12" s="590" t="s">
        <v>299</v>
      </c>
      <c r="I12" s="591"/>
    </row>
    <row r="13" spans="1:15">
      <c r="B13" s="197"/>
      <c r="C13" s="184"/>
      <c r="D13" s="184"/>
      <c r="E13" s="184"/>
      <c r="F13" s="198" t="str">
        <f t="shared" si="0"/>
        <v/>
      </c>
      <c r="H13" s="592" t="s">
        <v>286</v>
      </c>
      <c r="I13" s="593"/>
    </row>
    <row r="14" spans="1:15" ht="16.2" thickBot="1">
      <c r="B14" s="197"/>
      <c r="C14" s="184"/>
      <c r="D14" s="184"/>
      <c r="E14" s="184"/>
      <c r="F14" s="198" t="str">
        <f t="shared" si="0"/>
        <v/>
      </c>
      <c r="H14" s="599" t="s">
        <v>288</v>
      </c>
      <c r="I14" s="600"/>
    </row>
    <row r="15" spans="1:15">
      <c r="B15" s="197"/>
      <c r="C15" s="184"/>
      <c r="D15" s="184"/>
      <c r="E15" s="184"/>
      <c r="F15" s="198" t="str">
        <f t="shared" si="0"/>
        <v/>
      </c>
    </row>
    <row r="16" spans="1:15">
      <c r="B16" s="197"/>
      <c r="C16" s="184"/>
      <c r="D16" s="184"/>
      <c r="E16" s="184"/>
      <c r="F16" s="198" t="str">
        <f t="shared" si="0"/>
        <v/>
      </c>
    </row>
    <row r="17" spans="2:9">
      <c r="B17" s="197"/>
      <c r="C17" s="184"/>
      <c r="D17" s="184"/>
      <c r="E17" s="184"/>
      <c r="F17" s="198" t="str">
        <f t="shared" si="0"/>
        <v/>
      </c>
    </row>
    <row r="18" spans="2:9">
      <c r="B18" s="197"/>
      <c r="C18" s="184"/>
      <c r="D18" s="184"/>
      <c r="E18" s="184"/>
      <c r="F18" s="198" t="str">
        <f t="shared" si="0"/>
        <v/>
      </c>
      <c r="I18" s="194"/>
    </row>
    <row r="19" spans="2:9">
      <c r="B19" s="197"/>
      <c r="C19" s="184"/>
      <c r="D19" s="184"/>
      <c r="E19" s="184"/>
      <c r="F19" s="198" t="str">
        <f t="shared" si="0"/>
        <v/>
      </c>
    </row>
    <row r="20" spans="2:9">
      <c r="B20" s="197"/>
      <c r="C20" s="184"/>
      <c r="D20" s="184"/>
      <c r="E20" s="184"/>
      <c r="F20" s="198" t="str">
        <f t="shared" si="0"/>
        <v/>
      </c>
    </row>
    <row r="21" spans="2:9">
      <c r="B21" s="197"/>
      <c r="C21" s="184"/>
      <c r="D21" s="184"/>
      <c r="E21" s="184"/>
      <c r="F21" s="198" t="str">
        <f t="shared" si="0"/>
        <v/>
      </c>
    </row>
    <row r="22" spans="2:9">
      <c r="B22" s="197"/>
      <c r="C22" s="184"/>
      <c r="D22" s="184"/>
      <c r="E22" s="184"/>
      <c r="F22" s="198" t="str">
        <f t="shared" si="0"/>
        <v/>
      </c>
    </row>
    <row r="23" spans="2:9">
      <c r="B23" s="197"/>
      <c r="C23" s="184"/>
      <c r="D23" s="184"/>
      <c r="E23" s="184"/>
      <c r="F23" s="198" t="str">
        <f t="shared" si="0"/>
        <v/>
      </c>
    </row>
    <row r="24" spans="2:9">
      <c r="B24" s="197"/>
      <c r="C24" s="184"/>
      <c r="D24" s="184"/>
      <c r="E24" s="184"/>
      <c r="F24" s="198" t="str">
        <f t="shared" si="0"/>
        <v/>
      </c>
    </row>
    <row r="25" spans="2:9">
      <c r="B25" s="197"/>
      <c r="C25" s="184"/>
      <c r="D25" s="184"/>
      <c r="E25" s="184"/>
      <c r="F25" s="198" t="str">
        <f t="shared" si="0"/>
        <v/>
      </c>
    </row>
    <row r="26" spans="2:9">
      <c r="B26" s="197"/>
      <c r="C26" s="184"/>
      <c r="D26" s="184"/>
      <c r="E26" s="184"/>
      <c r="F26" s="198" t="str">
        <f t="shared" si="0"/>
        <v/>
      </c>
    </row>
    <row r="27" spans="2:9">
      <c r="B27" s="197"/>
      <c r="C27" s="184"/>
      <c r="D27" s="184"/>
      <c r="E27" s="184"/>
      <c r="F27" s="198" t="str">
        <f t="shared" si="0"/>
        <v/>
      </c>
    </row>
    <row r="28" spans="2:9">
      <c r="B28" s="197"/>
      <c r="C28" s="184"/>
      <c r="D28" s="184"/>
      <c r="E28" s="184"/>
      <c r="F28" s="198" t="str">
        <f t="shared" si="0"/>
        <v/>
      </c>
    </row>
    <row r="29" spans="2:9">
      <c r="B29" s="197"/>
      <c r="C29" s="184"/>
      <c r="D29" s="184"/>
      <c r="E29" s="184"/>
      <c r="F29" s="198" t="str">
        <f t="shared" si="0"/>
        <v/>
      </c>
    </row>
    <row r="30" spans="2:9">
      <c r="B30" s="197"/>
      <c r="C30" s="184"/>
      <c r="D30" s="184"/>
      <c r="E30" s="184"/>
      <c r="F30" s="198" t="str">
        <f t="shared" si="0"/>
        <v/>
      </c>
    </row>
    <row r="31" spans="2:9">
      <c r="B31" s="197"/>
      <c r="C31" s="184"/>
      <c r="D31" s="184"/>
      <c r="E31" s="184"/>
      <c r="F31" s="198" t="str">
        <f t="shared" si="0"/>
        <v/>
      </c>
    </row>
    <row r="32" spans="2:9">
      <c r="B32" s="197"/>
      <c r="C32" s="184"/>
      <c r="D32" s="184"/>
      <c r="E32" s="184"/>
      <c r="F32" s="198" t="str">
        <f t="shared" si="0"/>
        <v/>
      </c>
    </row>
    <row r="33" spans="2:8">
      <c r="B33" s="197"/>
      <c r="C33" s="184"/>
      <c r="D33" s="184"/>
      <c r="E33" s="184"/>
      <c r="F33" s="198" t="str">
        <f t="shared" si="0"/>
        <v/>
      </c>
      <c r="H33" s="451"/>
    </row>
    <row r="34" spans="2:8">
      <c r="B34" s="197"/>
      <c r="C34" s="184"/>
      <c r="D34" s="184"/>
      <c r="E34" s="184"/>
      <c r="F34" s="198" t="str">
        <f t="shared" si="0"/>
        <v/>
      </c>
    </row>
    <row r="35" spans="2:8">
      <c r="B35" s="197"/>
      <c r="C35" s="184"/>
      <c r="D35" s="184"/>
      <c r="E35" s="184"/>
      <c r="F35" s="198" t="str">
        <f t="shared" si="0"/>
        <v/>
      </c>
      <c r="H35" s="452"/>
    </row>
    <row r="36" spans="2:8">
      <c r="B36" s="197"/>
      <c r="C36" s="184"/>
      <c r="D36" s="184"/>
      <c r="E36" s="184"/>
      <c r="F36" s="198" t="str">
        <f t="shared" si="0"/>
        <v/>
      </c>
    </row>
    <row r="37" spans="2:8">
      <c r="B37" s="197"/>
      <c r="C37" s="184"/>
      <c r="D37" s="184"/>
      <c r="E37" s="184"/>
      <c r="F37" s="198" t="str">
        <f t="shared" si="0"/>
        <v/>
      </c>
    </row>
    <row r="38" spans="2:8">
      <c r="B38" s="197"/>
      <c r="C38" s="184"/>
      <c r="D38" s="184"/>
      <c r="E38" s="184"/>
      <c r="F38" s="198" t="str">
        <f t="shared" si="0"/>
        <v/>
      </c>
    </row>
    <row r="39" spans="2:8">
      <c r="B39" s="197"/>
      <c r="C39" s="184"/>
      <c r="D39" s="184"/>
      <c r="E39" s="184"/>
      <c r="F39" s="198" t="str">
        <f t="shared" si="0"/>
        <v/>
      </c>
    </row>
    <row r="40" spans="2:8">
      <c r="B40" s="197"/>
      <c r="C40" s="184"/>
      <c r="D40" s="184"/>
      <c r="E40" s="184"/>
      <c r="F40" s="198" t="str">
        <f t="shared" si="0"/>
        <v/>
      </c>
    </row>
    <row r="41" spans="2:8">
      <c r="B41" s="197"/>
      <c r="C41" s="184"/>
      <c r="D41" s="184"/>
      <c r="E41" s="184"/>
      <c r="F41" s="198" t="str">
        <f t="shared" si="0"/>
        <v/>
      </c>
    </row>
    <row r="42" spans="2:8">
      <c r="B42" s="197"/>
      <c r="C42" s="184"/>
      <c r="D42" s="184"/>
      <c r="E42" s="184"/>
      <c r="F42" s="198" t="str">
        <f t="shared" si="0"/>
        <v/>
      </c>
    </row>
    <row r="43" spans="2:8">
      <c r="B43" s="197"/>
      <c r="C43" s="184"/>
      <c r="D43" s="184"/>
      <c r="E43" s="184"/>
      <c r="F43" s="198" t="str">
        <f t="shared" si="0"/>
        <v/>
      </c>
    </row>
    <row r="44" spans="2:8">
      <c r="B44" s="197"/>
      <c r="C44" s="184"/>
      <c r="D44" s="184"/>
      <c r="E44" s="184"/>
      <c r="F44" s="198" t="str">
        <f t="shared" si="0"/>
        <v/>
      </c>
    </row>
    <row r="45" spans="2:8">
      <c r="B45" s="197"/>
      <c r="C45" s="184"/>
      <c r="D45" s="184"/>
      <c r="E45" s="184"/>
      <c r="F45" s="198" t="str">
        <f t="shared" si="0"/>
        <v/>
      </c>
    </row>
    <row r="46" spans="2:8">
      <c r="B46" s="197"/>
      <c r="C46" s="184"/>
      <c r="D46" s="184"/>
      <c r="E46" s="184"/>
      <c r="F46" s="198" t="str">
        <f t="shared" si="0"/>
        <v/>
      </c>
    </row>
    <row r="47" spans="2:8">
      <c r="B47" s="197"/>
      <c r="C47" s="184"/>
      <c r="D47" s="184"/>
      <c r="E47" s="184"/>
      <c r="F47" s="198" t="str">
        <f t="shared" si="0"/>
        <v/>
      </c>
    </row>
    <row r="48" spans="2:8">
      <c r="B48" s="197"/>
      <c r="C48" s="184"/>
      <c r="D48" s="184"/>
      <c r="E48" s="184"/>
      <c r="F48" s="198" t="str">
        <f t="shared" si="0"/>
        <v/>
      </c>
    </row>
    <row r="49" spans="2:6">
      <c r="B49" s="197"/>
      <c r="C49" s="184"/>
      <c r="D49" s="184"/>
      <c r="E49" s="184"/>
      <c r="F49" s="198" t="str">
        <f t="shared" si="0"/>
        <v/>
      </c>
    </row>
    <row r="50" spans="2:6">
      <c r="B50" s="197"/>
      <c r="C50" s="184"/>
      <c r="D50" s="184"/>
      <c r="E50" s="184"/>
      <c r="F50" s="198" t="str">
        <f t="shared" si="0"/>
        <v/>
      </c>
    </row>
    <row r="51" spans="2:6">
      <c r="B51" s="197"/>
      <c r="C51" s="184"/>
      <c r="D51" s="184"/>
      <c r="E51" s="184"/>
      <c r="F51" s="198" t="str">
        <f t="shared" si="0"/>
        <v/>
      </c>
    </row>
    <row r="52" spans="2:6">
      <c r="B52" s="197"/>
      <c r="C52" s="184"/>
      <c r="D52" s="184"/>
      <c r="E52" s="184"/>
      <c r="F52" s="198" t="str">
        <f t="shared" si="0"/>
        <v/>
      </c>
    </row>
    <row r="53" spans="2:6">
      <c r="B53" s="197"/>
      <c r="C53" s="184"/>
      <c r="D53" s="184"/>
      <c r="E53" s="184"/>
      <c r="F53" s="198" t="str">
        <f t="shared" si="0"/>
        <v/>
      </c>
    </row>
    <row r="54" spans="2:6">
      <c r="B54" s="197"/>
      <c r="C54" s="184"/>
      <c r="D54" s="184"/>
      <c r="E54" s="184"/>
      <c r="F54" s="198" t="str">
        <f t="shared" si="0"/>
        <v/>
      </c>
    </row>
    <row r="55" spans="2:6">
      <c r="B55" s="197"/>
      <c r="C55" s="184"/>
      <c r="D55" s="184"/>
      <c r="E55" s="184"/>
      <c r="F55" s="198" t="str">
        <f t="shared" si="0"/>
        <v/>
      </c>
    </row>
    <row r="56" spans="2:6">
      <c r="B56" s="197"/>
      <c r="C56" s="184"/>
      <c r="D56" s="184"/>
      <c r="E56" s="184"/>
      <c r="F56" s="198" t="str">
        <f t="shared" si="0"/>
        <v/>
      </c>
    </row>
    <row r="57" spans="2:6">
      <c r="B57" s="197"/>
      <c r="C57" s="184"/>
      <c r="D57" s="184"/>
      <c r="E57" s="184"/>
      <c r="F57" s="198" t="str">
        <f t="shared" si="0"/>
        <v/>
      </c>
    </row>
    <row r="58" spans="2:6">
      <c r="B58" s="197"/>
      <c r="C58" s="184"/>
      <c r="D58" s="184"/>
      <c r="E58" s="184"/>
      <c r="F58" s="198" t="str">
        <f t="shared" si="0"/>
        <v/>
      </c>
    </row>
    <row r="59" spans="2:6">
      <c r="B59" s="197"/>
      <c r="C59" s="184"/>
      <c r="D59" s="184"/>
      <c r="E59" s="184"/>
      <c r="F59" s="198" t="str">
        <f t="shared" si="0"/>
        <v/>
      </c>
    </row>
    <row r="60" spans="2:6">
      <c r="B60" s="197"/>
      <c r="C60" s="184"/>
      <c r="D60" s="184"/>
      <c r="E60" s="184"/>
      <c r="F60" s="198" t="str">
        <f t="shared" si="0"/>
        <v/>
      </c>
    </row>
    <row r="61" spans="2:6">
      <c r="B61" s="197"/>
      <c r="C61" s="184"/>
      <c r="D61" s="184"/>
      <c r="E61" s="184"/>
      <c r="F61" s="198" t="str">
        <f t="shared" si="0"/>
        <v/>
      </c>
    </row>
    <row r="62" spans="2:6">
      <c r="B62" s="197"/>
      <c r="C62" s="184"/>
      <c r="D62" s="184"/>
      <c r="E62" s="184"/>
      <c r="F62" s="198" t="str">
        <f t="shared" si="0"/>
        <v/>
      </c>
    </row>
    <row r="63" spans="2:6">
      <c r="B63" s="197"/>
      <c r="C63" s="184"/>
      <c r="D63" s="184"/>
      <c r="E63" s="184"/>
      <c r="F63" s="198" t="str">
        <f t="shared" si="0"/>
        <v/>
      </c>
    </row>
    <row r="64" spans="2:6">
      <c r="B64" s="197"/>
      <c r="C64" s="184"/>
      <c r="D64" s="184"/>
      <c r="E64" s="184"/>
      <c r="F64" s="198" t="str">
        <f t="shared" si="0"/>
        <v/>
      </c>
    </row>
    <row r="65" spans="2:6">
      <c r="B65" s="197"/>
      <c r="C65" s="184"/>
      <c r="D65" s="184"/>
      <c r="E65" s="184"/>
      <c r="F65" s="198" t="str">
        <f t="shared" si="0"/>
        <v/>
      </c>
    </row>
    <row r="66" spans="2:6">
      <c r="B66" s="197"/>
      <c r="C66" s="184"/>
      <c r="D66" s="184"/>
      <c r="E66" s="184"/>
      <c r="F66" s="198" t="str">
        <f t="shared" si="0"/>
        <v/>
      </c>
    </row>
    <row r="67" spans="2:6">
      <c r="B67" s="197"/>
      <c r="C67" s="184"/>
      <c r="D67" s="184"/>
      <c r="E67" s="184"/>
      <c r="F67" s="198" t="str">
        <f t="shared" si="0"/>
        <v/>
      </c>
    </row>
    <row r="68" spans="2:6">
      <c r="B68" s="197"/>
      <c r="C68" s="184"/>
      <c r="D68" s="184"/>
      <c r="E68" s="184"/>
      <c r="F68" s="198" t="str">
        <f t="shared" si="0"/>
        <v/>
      </c>
    </row>
    <row r="69" spans="2:6">
      <c r="B69" s="197"/>
      <c r="C69" s="184"/>
      <c r="D69" s="184"/>
      <c r="E69" s="184"/>
      <c r="F69" s="198" t="str">
        <f t="shared" ref="F69:F132" si="1">IF(B69&lt;&gt;Operateur,"",E69)</f>
        <v/>
      </c>
    </row>
    <row r="70" spans="2:6">
      <c r="B70" s="197"/>
      <c r="C70" s="184"/>
      <c r="D70" s="184"/>
      <c r="E70" s="184"/>
      <c r="F70" s="198" t="str">
        <f t="shared" si="1"/>
        <v/>
      </c>
    </row>
    <row r="71" spans="2:6">
      <c r="B71" s="197"/>
      <c r="C71" s="184"/>
      <c r="D71" s="184"/>
      <c r="E71" s="184"/>
      <c r="F71" s="198" t="str">
        <f t="shared" si="1"/>
        <v/>
      </c>
    </row>
    <row r="72" spans="2:6">
      <c r="B72" s="197"/>
      <c r="C72" s="184"/>
      <c r="D72" s="184"/>
      <c r="E72" s="184"/>
      <c r="F72" s="198" t="str">
        <f t="shared" si="1"/>
        <v/>
      </c>
    </row>
    <row r="73" spans="2:6">
      <c r="B73" s="197"/>
      <c r="C73" s="184"/>
      <c r="D73" s="184"/>
      <c r="E73" s="184"/>
      <c r="F73" s="198" t="str">
        <f t="shared" si="1"/>
        <v/>
      </c>
    </row>
    <row r="74" spans="2:6">
      <c r="B74" s="197"/>
      <c r="C74" s="184"/>
      <c r="D74" s="184"/>
      <c r="E74" s="184"/>
      <c r="F74" s="198" t="str">
        <f t="shared" si="1"/>
        <v/>
      </c>
    </row>
    <row r="75" spans="2:6">
      <c r="B75" s="197"/>
      <c r="C75" s="184"/>
      <c r="D75" s="184"/>
      <c r="E75" s="184"/>
      <c r="F75" s="198" t="str">
        <f t="shared" si="1"/>
        <v/>
      </c>
    </row>
    <row r="76" spans="2:6">
      <c r="B76" s="197"/>
      <c r="C76" s="184"/>
      <c r="D76" s="184"/>
      <c r="E76" s="184"/>
      <c r="F76" s="198" t="str">
        <f t="shared" si="1"/>
        <v/>
      </c>
    </row>
    <row r="77" spans="2:6">
      <c r="B77" s="197"/>
      <c r="C77" s="184"/>
      <c r="D77" s="184"/>
      <c r="E77" s="184"/>
      <c r="F77" s="198" t="str">
        <f t="shared" si="1"/>
        <v/>
      </c>
    </row>
    <row r="78" spans="2:6">
      <c r="B78" s="197"/>
      <c r="C78" s="184"/>
      <c r="D78" s="184"/>
      <c r="E78" s="184"/>
      <c r="F78" s="198" t="str">
        <f t="shared" si="1"/>
        <v/>
      </c>
    </row>
    <row r="79" spans="2:6">
      <c r="B79" s="197"/>
      <c r="C79" s="184"/>
      <c r="D79" s="184"/>
      <c r="E79" s="184"/>
      <c r="F79" s="198" t="str">
        <f t="shared" si="1"/>
        <v/>
      </c>
    </row>
    <row r="80" spans="2:6">
      <c r="B80" s="197"/>
      <c r="C80" s="184"/>
      <c r="D80" s="184"/>
      <c r="E80" s="184"/>
      <c r="F80" s="198" t="str">
        <f t="shared" si="1"/>
        <v/>
      </c>
    </row>
    <row r="81" spans="2:6">
      <c r="B81" s="197"/>
      <c r="C81" s="184"/>
      <c r="D81" s="184"/>
      <c r="E81" s="184"/>
      <c r="F81" s="198" t="str">
        <f t="shared" si="1"/>
        <v/>
      </c>
    </row>
    <row r="82" spans="2:6">
      <c r="B82" s="197"/>
      <c r="C82" s="184"/>
      <c r="D82" s="184"/>
      <c r="E82" s="184"/>
      <c r="F82" s="198" t="str">
        <f t="shared" si="1"/>
        <v/>
      </c>
    </row>
    <row r="83" spans="2:6">
      <c r="B83" s="197"/>
      <c r="C83" s="184"/>
      <c r="D83" s="184"/>
      <c r="E83" s="184"/>
      <c r="F83" s="198" t="str">
        <f t="shared" si="1"/>
        <v/>
      </c>
    </row>
    <row r="84" spans="2:6">
      <c r="B84" s="197"/>
      <c r="C84" s="184"/>
      <c r="D84" s="184"/>
      <c r="E84" s="184"/>
      <c r="F84" s="198" t="str">
        <f t="shared" si="1"/>
        <v/>
      </c>
    </row>
    <row r="85" spans="2:6">
      <c r="B85" s="197"/>
      <c r="C85" s="184"/>
      <c r="D85" s="184"/>
      <c r="E85" s="184"/>
      <c r="F85" s="198" t="str">
        <f t="shared" si="1"/>
        <v/>
      </c>
    </row>
    <row r="86" spans="2:6">
      <c r="B86" s="197"/>
      <c r="C86" s="184"/>
      <c r="D86" s="184"/>
      <c r="E86" s="184"/>
      <c r="F86" s="198" t="str">
        <f t="shared" si="1"/>
        <v/>
      </c>
    </row>
    <row r="87" spans="2:6">
      <c r="B87" s="197"/>
      <c r="C87" s="184"/>
      <c r="D87" s="184"/>
      <c r="E87" s="184"/>
      <c r="F87" s="198" t="str">
        <f t="shared" si="1"/>
        <v/>
      </c>
    </row>
    <row r="88" spans="2:6">
      <c r="B88" s="197"/>
      <c r="C88" s="184"/>
      <c r="D88" s="184"/>
      <c r="E88" s="184"/>
      <c r="F88" s="198" t="str">
        <f t="shared" si="1"/>
        <v/>
      </c>
    </row>
    <row r="89" spans="2:6">
      <c r="B89" s="197"/>
      <c r="C89" s="184"/>
      <c r="D89" s="184"/>
      <c r="E89" s="184"/>
      <c r="F89" s="198" t="str">
        <f t="shared" si="1"/>
        <v/>
      </c>
    </row>
    <row r="90" spans="2:6">
      <c r="B90" s="197"/>
      <c r="C90" s="184"/>
      <c r="D90" s="184"/>
      <c r="E90" s="184"/>
      <c r="F90" s="198" t="str">
        <f t="shared" si="1"/>
        <v/>
      </c>
    </row>
    <row r="91" spans="2:6">
      <c r="B91" s="197"/>
      <c r="C91" s="184"/>
      <c r="D91" s="184"/>
      <c r="E91" s="184"/>
      <c r="F91" s="198" t="str">
        <f t="shared" si="1"/>
        <v/>
      </c>
    </row>
    <row r="92" spans="2:6">
      <c r="B92" s="197"/>
      <c r="C92" s="184"/>
      <c r="D92" s="184"/>
      <c r="E92" s="184"/>
      <c r="F92" s="198" t="str">
        <f t="shared" si="1"/>
        <v/>
      </c>
    </row>
    <row r="93" spans="2:6">
      <c r="B93" s="197"/>
      <c r="C93" s="184"/>
      <c r="D93" s="184"/>
      <c r="E93" s="184"/>
      <c r="F93" s="198" t="str">
        <f t="shared" si="1"/>
        <v/>
      </c>
    </row>
    <row r="94" spans="2:6">
      <c r="B94" s="197"/>
      <c r="C94" s="184"/>
      <c r="D94" s="184"/>
      <c r="E94" s="184"/>
      <c r="F94" s="198" t="str">
        <f t="shared" si="1"/>
        <v/>
      </c>
    </row>
    <row r="95" spans="2:6">
      <c r="B95" s="197"/>
      <c r="C95" s="184"/>
      <c r="D95" s="184"/>
      <c r="E95" s="184"/>
      <c r="F95" s="198" t="str">
        <f t="shared" si="1"/>
        <v/>
      </c>
    </row>
    <row r="96" spans="2:6">
      <c r="B96" s="197"/>
      <c r="C96" s="184"/>
      <c r="D96" s="184"/>
      <c r="E96" s="184"/>
      <c r="F96" s="198" t="str">
        <f t="shared" si="1"/>
        <v/>
      </c>
    </row>
    <row r="97" spans="2:6">
      <c r="B97" s="197"/>
      <c r="C97" s="184"/>
      <c r="D97" s="184"/>
      <c r="E97" s="184"/>
      <c r="F97" s="198" t="str">
        <f t="shared" si="1"/>
        <v/>
      </c>
    </row>
    <row r="98" spans="2:6">
      <c r="B98" s="197"/>
      <c r="C98" s="184"/>
      <c r="D98" s="184"/>
      <c r="E98" s="184"/>
      <c r="F98" s="198" t="str">
        <f t="shared" si="1"/>
        <v/>
      </c>
    </row>
    <row r="99" spans="2:6">
      <c r="B99" s="197"/>
      <c r="C99" s="184"/>
      <c r="D99" s="184"/>
      <c r="E99" s="184"/>
      <c r="F99" s="198" t="str">
        <f t="shared" si="1"/>
        <v/>
      </c>
    </row>
    <row r="100" spans="2:6">
      <c r="B100" s="197"/>
      <c r="C100" s="184"/>
      <c r="D100" s="184"/>
      <c r="E100" s="184"/>
      <c r="F100" s="198" t="str">
        <f t="shared" si="1"/>
        <v/>
      </c>
    </row>
    <row r="101" spans="2:6">
      <c r="B101" s="197"/>
      <c r="C101" s="184"/>
      <c r="D101" s="184"/>
      <c r="E101" s="184"/>
      <c r="F101" s="198" t="str">
        <f t="shared" si="1"/>
        <v/>
      </c>
    </row>
    <row r="102" spans="2:6">
      <c r="B102" s="197"/>
      <c r="C102" s="184"/>
      <c r="D102" s="184"/>
      <c r="E102" s="184"/>
      <c r="F102" s="198" t="str">
        <f t="shared" si="1"/>
        <v/>
      </c>
    </row>
    <row r="103" spans="2:6">
      <c r="B103" s="197"/>
      <c r="C103" s="184"/>
      <c r="D103" s="184"/>
      <c r="E103" s="184"/>
      <c r="F103" s="198" t="str">
        <f t="shared" si="1"/>
        <v/>
      </c>
    </row>
    <row r="104" spans="2:6">
      <c r="B104" s="197"/>
      <c r="C104" s="184"/>
      <c r="D104" s="184"/>
      <c r="E104" s="184"/>
      <c r="F104" s="198" t="str">
        <f t="shared" si="1"/>
        <v/>
      </c>
    </row>
    <row r="105" spans="2:6">
      <c r="B105" s="197"/>
      <c r="C105" s="184"/>
      <c r="D105" s="184"/>
      <c r="E105" s="184"/>
      <c r="F105" s="198" t="str">
        <f t="shared" si="1"/>
        <v/>
      </c>
    </row>
    <row r="106" spans="2:6">
      <c r="B106" s="197"/>
      <c r="C106" s="184"/>
      <c r="D106" s="184"/>
      <c r="E106" s="184"/>
      <c r="F106" s="198" t="str">
        <f t="shared" si="1"/>
        <v/>
      </c>
    </row>
    <row r="107" spans="2:6">
      <c r="B107" s="197"/>
      <c r="C107" s="184"/>
      <c r="D107" s="184"/>
      <c r="E107" s="184"/>
      <c r="F107" s="198" t="str">
        <f t="shared" si="1"/>
        <v/>
      </c>
    </row>
    <row r="108" spans="2:6">
      <c r="B108" s="197"/>
      <c r="C108" s="184"/>
      <c r="D108" s="184"/>
      <c r="E108" s="184"/>
      <c r="F108" s="198" t="str">
        <f t="shared" si="1"/>
        <v/>
      </c>
    </row>
    <row r="109" spans="2:6">
      <c r="B109" s="197"/>
      <c r="C109" s="184"/>
      <c r="D109" s="184"/>
      <c r="E109" s="184"/>
      <c r="F109" s="198" t="str">
        <f t="shared" si="1"/>
        <v/>
      </c>
    </row>
    <row r="110" spans="2:6">
      <c r="B110" s="197"/>
      <c r="C110" s="184"/>
      <c r="D110" s="184"/>
      <c r="E110" s="184"/>
      <c r="F110" s="198" t="str">
        <f t="shared" si="1"/>
        <v/>
      </c>
    </row>
    <row r="111" spans="2:6">
      <c r="B111" s="197"/>
      <c r="C111" s="184"/>
      <c r="D111" s="184"/>
      <c r="E111" s="184"/>
      <c r="F111" s="198" t="str">
        <f t="shared" si="1"/>
        <v/>
      </c>
    </row>
    <row r="112" spans="2:6">
      <c r="B112" s="197"/>
      <c r="C112" s="184"/>
      <c r="D112" s="184"/>
      <c r="E112" s="184"/>
      <c r="F112" s="198" t="str">
        <f t="shared" si="1"/>
        <v/>
      </c>
    </row>
    <row r="113" spans="2:6">
      <c r="B113" s="197"/>
      <c r="C113" s="184"/>
      <c r="D113" s="184"/>
      <c r="E113" s="184"/>
      <c r="F113" s="198" t="str">
        <f t="shared" si="1"/>
        <v/>
      </c>
    </row>
    <row r="114" spans="2:6">
      <c r="B114" s="197"/>
      <c r="C114" s="184"/>
      <c r="D114" s="184"/>
      <c r="E114" s="184"/>
      <c r="F114" s="198" t="str">
        <f t="shared" si="1"/>
        <v/>
      </c>
    </row>
    <row r="115" spans="2:6">
      <c r="B115" s="197"/>
      <c r="C115" s="184"/>
      <c r="D115" s="184"/>
      <c r="E115" s="184"/>
      <c r="F115" s="198" t="str">
        <f t="shared" si="1"/>
        <v/>
      </c>
    </row>
    <row r="116" spans="2:6">
      <c r="B116" s="197"/>
      <c r="C116" s="184"/>
      <c r="D116" s="184"/>
      <c r="E116" s="184"/>
      <c r="F116" s="198" t="str">
        <f t="shared" si="1"/>
        <v/>
      </c>
    </row>
    <row r="117" spans="2:6">
      <c r="B117" s="197"/>
      <c r="C117" s="184"/>
      <c r="D117" s="184"/>
      <c r="E117" s="184"/>
      <c r="F117" s="198" t="str">
        <f t="shared" si="1"/>
        <v/>
      </c>
    </row>
    <row r="118" spans="2:6">
      <c r="B118" s="197"/>
      <c r="C118" s="184"/>
      <c r="D118" s="184"/>
      <c r="E118" s="184"/>
      <c r="F118" s="198" t="str">
        <f t="shared" si="1"/>
        <v/>
      </c>
    </row>
    <row r="119" spans="2:6">
      <c r="B119" s="197"/>
      <c r="C119" s="184"/>
      <c r="D119" s="184"/>
      <c r="E119" s="184"/>
      <c r="F119" s="198" t="str">
        <f t="shared" si="1"/>
        <v/>
      </c>
    </row>
    <row r="120" spans="2:6">
      <c r="B120" s="197"/>
      <c r="C120" s="184"/>
      <c r="D120" s="184"/>
      <c r="E120" s="184"/>
      <c r="F120" s="198" t="str">
        <f t="shared" si="1"/>
        <v/>
      </c>
    </row>
    <row r="121" spans="2:6">
      <c r="B121" s="197"/>
      <c r="C121" s="184"/>
      <c r="D121" s="184"/>
      <c r="E121" s="184"/>
      <c r="F121" s="198" t="str">
        <f t="shared" si="1"/>
        <v/>
      </c>
    </row>
    <row r="122" spans="2:6">
      <c r="B122" s="197"/>
      <c r="C122" s="184"/>
      <c r="D122" s="184"/>
      <c r="E122" s="184"/>
      <c r="F122" s="198" t="str">
        <f t="shared" si="1"/>
        <v/>
      </c>
    </row>
    <row r="123" spans="2:6">
      <c r="B123" s="197"/>
      <c r="C123" s="184"/>
      <c r="D123" s="184"/>
      <c r="E123" s="184"/>
      <c r="F123" s="198" t="str">
        <f t="shared" si="1"/>
        <v/>
      </c>
    </row>
    <row r="124" spans="2:6">
      <c r="B124" s="197"/>
      <c r="C124" s="184"/>
      <c r="D124" s="184"/>
      <c r="E124" s="184"/>
      <c r="F124" s="198" t="str">
        <f t="shared" si="1"/>
        <v/>
      </c>
    </row>
    <row r="125" spans="2:6">
      <c r="B125" s="197"/>
      <c r="C125" s="184"/>
      <c r="D125" s="184"/>
      <c r="E125" s="184"/>
      <c r="F125" s="198" t="str">
        <f t="shared" si="1"/>
        <v/>
      </c>
    </row>
    <row r="126" spans="2:6">
      <c r="B126" s="197"/>
      <c r="C126" s="184"/>
      <c r="D126" s="184"/>
      <c r="E126" s="184"/>
      <c r="F126" s="198" t="str">
        <f t="shared" si="1"/>
        <v/>
      </c>
    </row>
    <row r="127" spans="2:6">
      <c r="B127" s="197"/>
      <c r="C127" s="184"/>
      <c r="D127" s="184"/>
      <c r="E127" s="184"/>
      <c r="F127" s="198" t="str">
        <f t="shared" si="1"/>
        <v/>
      </c>
    </row>
    <row r="128" spans="2:6">
      <c r="B128" s="197"/>
      <c r="C128" s="184"/>
      <c r="D128" s="184"/>
      <c r="E128" s="184"/>
      <c r="F128" s="198" t="str">
        <f t="shared" si="1"/>
        <v/>
      </c>
    </row>
    <row r="129" spans="2:6">
      <c r="B129" s="197"/>
      <c r="C129" s="184"/>
      <c r="D129" s="184"/>
      <c r="E129" s="184"/>
      <c r="F129" s="198" t="str">
        <f t="shared" si="1"/>
        <v/>
      </c>
    </row>
    <row r="130" spans="2:6">
      <c r="B130" s="197"/>
      <c r="C130" s="184"/>
      <c r="D130" s="184"/>
      <c r="E130" s="184"/>
      <c r="F130" s="198" t="str">
        <f t="shared" si="1"/>
        <v/>
      </c>
    </row>
    <row r="131" spans="2:6">
      <c r="B131" s="197"/>
      <c r="C131" s="184"/>
      <c r="D131" s="184"/>
      <c r="E131" s="184"/>
      <c r="F131" s="198" t="str">
        <f t="shared" si="1"/>
        <v/>
      </c>
    </row>
    <row r="132" spans="2:6">
      <c r="B132" s="197"/>
      <c r="C132" s="184"/>
      <c r="D132" s="184"/>
      <c r="E132" s="184"/>
      <c r="F132" s="198" t="str">
        <f t="shared" si="1"/>
        <v/>
      </c>
    </row>
    <row r="133" spans="2:6">
      <c r="B133" s="197"/>
      <c r="C133" s="184"/>
      <c r="D133" s="184"/>
      <c r="E133" s="184"/>
      <c r="F133" s="198" t="str">
        <f t="shared" ref="F133:F196" si="2">IF(B133&lt;&gt;Operateur,"",E133)</f>
        <v/>
      </c>
    </row>
    <row r="134" spans="2:6">
      <c r="B134" s="197"/>
      <c r="C134" s="184"/>
      <c r="D134" s="184"/>
      <c r="E134" s="184"/>
      <c r="F134" s="198" t="str">
        <f t="shared" si="2"/>
        <v/>
      </c>
    </row>
    <row r="135" spans="2:6">
      <c r="B135" s="197"/>
      <c r="C135" s="184"/>
      <c r="D135" s="184"/>
      <c r="E135" s="184"/>
      <c r="F135" s="198" t="str">
        <f t="shared" si="2"/>
        <v/>
      </c>
    </row>
    <row r="136" spans="2:6">
      <c r="B136" s="197"/>
      <c r="C136" s="184"/>
      <c r="D136" s="184"/>
      <c r="E136" s="184"/>
      <c r="F136" s="198" t="str">
        <f t="shared" si="2"/>
        <v/>
      </c>
    </row>
    <row r="137" spans="2:6">
      <c r="B137" s="197"/>
      <c r="C137" s="184"/>
      <c r="D137" s="184"/>
      <c r="E137" s="184"/>
      <c r="F137" s="198" t="str">
        <f t="shared" si="2"/>
        <v/>
      </c>
    </row>
    <row r="138" spans="2:6">
      <c r="B138" s="197"/>
      <c r="C138" s="184"/>
      <c r="D138" s="184"/>
      <c r="E138" s="184"/>
      <c r="F138" s="198" t="str">
        <f t="shared" si="2"/>
        <v/>
      </c>
    </row>
    <row r="139" spans="2:6">
      <c r="B139" s="197"/>
      <c r="C139" s="184"/>
      <c r="D139" s="184"/>
      <c r="E139" s="184"/>
      <c r="F139" s="198" t="str">
        <f t="shared" si="2"/>
        <v/>
      </c>
    </row>
    <row r="140" spans="2:6">
      <c r="B140" s="197"/>
      <c r="C140" s="184"/>
      <c r="D140" s="184"/>
      <c r="E140" s="184"/>
      <c r="F140" s="198" t="str">
        <f t="shared" si="2"/>
        <v/>
      </c>
    </row>
    <row r="141" spans="2:6">
      <c r="B141" s="197"/>
      <c r="C141" s="184"/>
      <c r="D141" s="184"/>
      <c r="E141" s="184"/>
      <c r="F141" s="198" t="str">
        <f t="shared" si="2"/>
        <v/>
      </c>
    </row>
    <row r="142" spans="2:6">
      <c r="B142" s="197"/>
      <c r="C142" s="184"/>
      <c r="D142" s="184"/>
      <c r="E142" s="184"/>
      <c r="F142" s="198" t="str">
        <f t="shared" si="2"/>
        <v/>
      </c>
    </row>
    <row r="143" spans="2:6">
      <c r="B143" s="197"/>
      <c r="C143" s="184"/>
      <c r="D143" s="184"/>
      <c r="E143" s="184"/>
      <c r="F143" s="198" t="str">
        <f t="shared" si="2"/>
        <v/>
      </c>
    </row>
    <row r="144" spans="2:6">
      <c r="B144" s="197"/>
      <c r="C144" s="184"/>
      <c r="D144" s="184"/>
      <c r="E144" s="184"/>
      <c r="F144" s="198" t="str">
        <f t="shared" si="2"/>
        <v/>
      </c>
    </row>
    <row r="145" spans="2:6">
      <c r="B145" s="197"/>
      <c r="C145" s="184"/>
      <c r="D145" s="184"/>
      <c r="E145" s="184"/>
      <c r="F145" s="198" t="str">
        <f t="shared" si="2"/>
        <v/>
      </c>
    </row>
    <row r="146" spans="2:6">
      <c r="B146" s="197"/>
      <c r="C146" s="184"/>
      <c r="D146" s="184"/>
      <c r="E146" s="184"/>
      <c r="F146" s="198" t="str">
        <f t="shared" si="2"/>
        <v/>
      </c>
    </row>
    <row r="147" spans="2:6">
      <c r="B147" s="197"/>
      <c r="C147" s="184"/>
      <c r="D147" s="184"/>
      <c r="E147" s="184"/>
      <c r="F147" s="198" t="str">
        <f t="shared" si="2"/>
        <v/>
      </c>
    </row>
    <row r="148" spans="2:6">
      <c r="B148" s="197"/>
      <c r="C148" s="184"/>
      <c r="D148" s="184"/>
      <c r="E148" s="184"/>
      <c r="F148" s="198" t="str">
        <f t="shared" si="2"/>
        <v/>
      </c>
    </row>
    <row r="149" spans="2:6">
      <c r="B149" s="197"/>
      <c r="C149" s="184"/>
      <c r="D149" s="184"/>
      <c r="E149" s="184"/>
      <c r="F149" s="198" t="str">
        <f t="shared" si="2"/>
        <v/>
      </c>
    </row>
    <row r="150" spans="2:6">
      <c r="B150" s="197"/>
      <c r="C150" s="184"/>
      <c r="D150" s="184"/>
      <c r="E150" s="184"/>
      <c r="F150" s="198" t="str">
        <f t="shared" si="2"/>
        <v/>
      </c>
    </row>
    <row r="151" spans="2:6">
      <c r="B151" s="197"/>
      <c r="C151" s="184"/>
      <c r="D151" s="184"/>
      <c r="E151" s="184"/>
      <c r="F151" s="198" t="str">
        <f t="shared" si="2"/>
        <v/>
      </c>
    </row>
    <row r="152" spans="2:6">
      <c r="B152" s="197"/>
      <c r="C152" s="184"/>
      <c r="D152" s="184"/>
      <c r="E152" s="184"/>
      <c r="F152" s="198" t="str">
        <f t="shared" si="2"/>
        <v/>
      </c>
    </row>
    <row r="153" spans="2:6">
      <c r="B153" s="197"/>
      <c r="C153" s="184"/>
      <c r="D153" s="184"/>
      <c r="E153" s="184"/>
      <c r="F153" s="198" t="str">
        <f t="shared" si="2"/>
        <v/>
      </c>
    </row>
    <row r="154" spans="2:6">
      <c r="B154" s="197"/>
      <c r="C154" s="184"/>
      <c r="D154" s="184"/>
      <c r="E154" s="184"/>
      <c r="F154" s="198" t="str">
        <f t="shared" si="2"/>
        <v/>
      </c>
    </row>
    <row r="155" spans="2:6">
      <c r="B155" s="197"/>
      <c r="C155" s="184"/>
      <c r="D155" s="184"/>
      <c r="E155" s="184"/>
      <c r="F155" s="198" t="str">
        <f t="shared" si="2"/>
        <v/>
      </c>
    </row>
    <row r="156" spans="2:6">
      <c r="B156" s="197"/>
      <c r="C156" s="184"/>
      <c r="D156" s="184"/>
      <c r="E156" s="184"/>
      <c r="F156" s="198" t="str">
        <f t="shared" si="2"/>
        <v/>
      </c>
    </row>
    <row r="157" spans="2:6">
      <c r="B157" s="197"/>
      <c r="C157" s="184"/>
      <c r="D157" s="184"/>
      <c r="E157" s="184"/>
      <c r="F157" s="198" t="str">
        <f t="shared" si="2"/>
        <v/>
      </c>
    </row>
    <row r="158" spans="2:6">
      <c r="B158" s="197"/>
      <c r="C158" s="184"/>
      <c r="D158" s="184"/>
      <c r="E158" s="184"/>
      <c r="F158" s="198" t="str">
        <f t="shared" si="2"/>
        <v/>
      </c>
    </row>
    <row r="159" spans="2:6">
      <c r="B159" s="197"/>
      <c r="C159" s="184"/>
      <c r="D159" s="184"/>
      <c r="E159" s="184"/>
      <c r="F159" s="198" t="str">
        <f t="shared" si="2"/>
        <v/>
      </c>
    </row>
    <row r="160" spans="2:6">
      <c r="B160" s="197"/>
      <c r="C160" s="184"/>
      <c r="D160" s="184"/>
      <c r="E160" s="184"/>
      <c r="F160" s="198" t="str">
        <f t="shared" si="2"/>
        <v/>
      </c>
    </row>
    <row r="161" spans="2:6">
      <c r="B161" s="197"/>
      <c r="C161" s="184"/>
      <c r="D161" s="184"/>
      <c r="E161" s="184"/>
      <c r="F161" s="198" t="str">
        <f t="shared" si="2"/>
        <v/>
      </c>
    </row>
    <row r="162" spans="2:6">
      <c r="B162" s="197"/>
      <c r="C162" s="184"/>
      <c r="D162" s="184"/>
      <c r="E162" s="184"/>
      <c r="F162" s="198" t="str">
        <f t="shared" si="2"/>
        <v/>
      </c>
    </row>
    <row r="163" spans="2:6">
      <c r="B163" s="197"/>
      <c r="C163" s="184"/>
      <c r="D163" s="184"/>
      <c r="E163" s="184"/>
      <c r="F163" s="198" t="str">
        <f t="shared" si="2"/>
        <v/>
      </c>
    </row>
    <row r="164" spans="2:6">
      <c r="B164" s="197"/>
      <c r="C164" s="184"/>
      <c r="D164" s="184"/>
      <c r="E164" s="184"/>
      <c r="F164" s="198" t="str">
        <f t="shared" si="2"/>
        <v/>
      </c>
    </row>
    <row r="165" spans="2:6">
      <c r="B165" s="197"/>
      <c r="C165" s="184"/>
      <c r="D165" s="184"/>
      <c r="E165" s="184"/>
      <c r="F165" s="198" t="str">
        <f t="shared" si="2"/>
        <v/>
      </c>
    </row>
    <row r="166" spans="2:6">
      <c r="B166" s="197"/>
      <c r="C166" s="184"/>
      <c r="D166" s="184"/>
      <c r="E166" s="184"/>
      <c r="F166" s="198" t="str">
        <f t="shared" si="2"/>
        <v/>
      </c>
    </row>
    <row r="167" spans="2:6">
      <c r="B167" s="197"/>
      <c r="C167" s="184"/>
      <c r="D167" s="184"/>
      <c r="E167" s="184"/>
      <c r="F167" s="198" t="str">
        <f t="shared" si="2"/>
        <v/>
      </c>
    </row>
    <row r="168" spans="2:6">
      <c r="B168" s="197"/>
      <c r="C168" s="184"/>
      <c r="D168" s="184"/>
      <c r="E168" s="184"/>
      <c r="F168" s="198" t="str">
        <f t="shared" si="2"/>
        <v/>
      </c>
    </row>
    <row r="169" spans="2:6">
      <c r="B169" s="197"/>
      <c r="C169" s="184"/>
      <c r="D169" s="184"/>
      <c r="E169" s="184"/>
      <c r="F169" s="198" t="str">
        <f t="shared" si="2"/>
        <v/>
      </c>
    </row>
    <row r="170" spans="2:6">
      <c r="B170" s="197"/>
      <c r="C170" s="184"/>
      <c r="D170" s="184"/>
      <c r="E170" s="184"/>
      <c r="F170" s="198" t="str">
        <f t="shared" si="2"/>
        <v/>
      </c>
    </row>
    <row r="171" spans="2:6">
      <c r="B171" s="197"/>
      <c r="C171" s="184"/>
      <c r="D171" s="184"/>
      <c r="E171" s="184"/>
      <c r="F171" s="198" t="str">
        <f t="shared" si="2"/>
        <v/>
      </c>
    </row>
    <row r="172" spans="2:6">
      <c r="B172" s="197"/>
      <c r="C172" s="184"/>
      <c r="D172" s="184"/>
      <c r="E172" s="184"/>
      <c r="F172" s="198" t="str">
        <f t="shared" si="2"/>
        <v/>
      </c>
    </row>
    <row r="173" spans="2:6">
      <c r="B173" s="197"/>
      <c r="C173" s="184"/>
      <c r="D173" s="184"/>
      <c r="E173" s="184"/>
      <c r="F173" s="198" t="str">
        <f t="shared" si="2"/>
        <v/>
      </c>
    </row>
    <row r="174" spans="2:6">
      <c r="B174" s="197"/>
      <c r="C174" s="184"/>
      <c r="D174" s="184"/>
      <c r="E174" s="184"/>
      <c r="F174" s="198" t="str">
        <f t="shared" si="2"/>
        <v/>
      </c>
    </row>
    <row r="175" spans="2:6">
      <c r="B175" s="197"/>
      <c r="C175" s="184"/>
      <c r="D175" s="184"/>
      <c r="E175" s="184"/>
      <c r="F175" s="198" t="str">
        <f t="shared" si="2"/>
        <v/>
      </c>
    </row>
    <row r="176" spans="2:6">
      <c r="B176" s="197"/>
      <c r="C176" s="184"/>
      <c r="D176" s="184"/>
      <c r="E176" s="184"/>
      <c r="F176" s="198" t="str">
        <f t="shared" si="2"/>
        <v/>
      </c>
    </row>
    <row r="177" spans="2:6">
      <c r="B177" s="197"/>
      <c r="C177" s="184"/>
      <c r="D177" s="184"/>
      <c r="E177" s="184"/>
      <c r="F177" s="198" t="str">
        <f t="shared" si="2"/>
        <v/>
      </c>
    </row>
    <row r="178" spans="2:6">
      <c r="B178" s="197"/>
      <c r="C178" s="184"/>
      <c r="D178" s="184"/>
      <c r="E178" s="184"/>
      <c r="F178" s="198" t="str">
        <f t="shared" si="2"/>
        <v/>
      </c>
    </row>
    <row r="179" spans="2:6">
      <c r="B179" s="197"/>
      <c r="C179" s="184"/>
      <c r="D179" s="184"/>
      <c r="E179" s="184"/>
      <c r="F179" s="198" t="str">
        <f t="shared" si="2"/>
        <v/>
      </c>
    </row>
    <row r="180" spans="2:6">
      <c r="B180" s="197"/>
      <c r="C180" s="184"/>
      <c r="D180" s="184"/>
      <c r="E180" s="184"/>
      <c r="F180" s="198" t="str">
        <f t="shared" si="2"/>
        <v/>
      </c>
    </row>
    <row r="181" spans="2:6">
      <c r="B181" s="197"/>
      <c r="C181" s="184"/>
      <c r="D181" s="184"/>
      <c r="E181" s="184"/>
      <c r="F181" s="198" t="str">
        <f t="shared" si="2"/>
        <v/>
      </c>
    </row>
    <row r="182" spans="2:6">
      <c r="B182" s="197"/>
      <c r="C182" s="184"/>
      <c r="D182" s="184"/>
      <c r="E182" s="184"/>
      <c r="F182" s="198" t="str">
        <f t="shared" si="2"/>
        <v/>
      </c>
    </row>
    <row r="183" spans="2:6">
      <c r="B183" s="197"/>
      <c r="C183" s="184"/>
      <c r="D183" s="184"/>
      <c r="E183" s="184"/>
      <c r="F183" s="198" t="str">
        <f t="shared" si="2"/>
        <v/>
      </c>
    </row>
    <row r="184" spans="2:6">
      <c r="B184" s="197"/>
      <c r="C184" s="184"/>
      <c r="D184" s="184"/>
      <c r="E184" s="184"/>
      <c r="F184" s="198" t="str">
        <f t="shared" si="2"/>
        <v/>
      </c>
    </row>
    <row r="185" spans="2:6">
      <c r="B185" s="197"/>
      <c r="C185" s="184"/>
      <c r="D185" s="184"/>
      <c r="E185" s="184"/>
      <c r="F185" s="198" t="str">
        <f t="shared" si="2"/>
        <v/>
      </c>
    </row>
    <row r="186" spans="2:6">
      <c r="B186" s="197"/>
      <c r="C186" s="184"/>
      <c r="D186" s="184"/>
      <c r="E186" s="184"/>
      <c r="F186" s="198" t="str">
        <f t="shared" si="2"/>
        <v/>
      </c>
    </row>
    <row r="187" spans="2:6">
      <c r="B187" s="197"/>
      <c r="C187" s="184"/>
      <c r="D187" s="184"/>
      <c r="E187" s="184"/>
      <c r="F187" s="198" t="str">
        <f t="shared" si="2"/>
        <v/>
      </c>
    </row>
    <row r="188" spans="2:6">
      <c r="B188" s="197"/>
      <c r="C188" s="184"/>
      <c r="D188" s="184"/>
      <c r="E188" s="184"/>
      <c r="F188" s="198" t="str">
        <f t="shared" si="2"/>
        <v/>
      </c>
    </row>
    <row r="189" spans="2:6">
      <c r="B189" s="197"/>
      <c r="C189" s="184"/>
      <c r="D189" s="184"/>
      <c r="E189" s="184"/>
      <c r="F189" s="198" t="str">
        <f t="shared" si="2"/>
        <v/>
      </c>
    </row>
    <row r="190" spans="2:6">
      <c r="B190" s="197"/>
      <c r="C190" s="184"/>
      <c r="D190" s="184"/>
      <c r="E190" s="184"/>
      <c r="F190" s="198" t="str">
        <f t="shared" si="2"/>
        <v/>
      </c>
    </row>
    <row r="191" spans="2:6">
      <c r="B191" s="197"/>
      <c r="C191" s="184"/>
      <c r="D191" s="184"/>
      <c r="E191" s="184"/>
      <c r="F191" s="198" t="str">
        <f t="shared" si="2"/>
        <v/>
      </c>
    </row>
    <row r="192" spans="2:6">
      <c r="B192" s="197"/>
      <c r="C192" s="184"/>
      <c r="D192" s="184"/>
      <c r="E192" s="184"/>
      <c r="F192" s="198" t="str">
        <f t="shared" si="2"/>
        <v/>
      </c>
    </row>
    <row r="193" spans="2:6">
      <c r="B193" s="197"/>
      <c r="C193" s="184"/>
      <c r="D193" s="184"/>
      <c r="E193" s="184"/>
      <c r="F193" s="198" t="str">
        <f t="shared" si="2"/>
        <v/>
      </c>
    </row>
    <row r="194" spans="2:6">
      <c r="B194" s="197"/>
      <c r="C194" s="184"/>
      <c r="D194" s="184"/>
      <c r="E194" s="184"/>
      <c r="F194" s="198" t="str">
        <f t="shared" si="2"/>
        <v/>
      </c>
    </row>
    <row r="195" spans="2:6">
      <c r="B195" s="197"/>
      <c r="C195" s="184"/>
      <c r="D195" s="184"/>
      <c r="E195" s="184"/>
      <c r="F195" s="198" t="str">
        <f t="shared" si="2"/>
        <v/>
      </c>
    </row>
    <row r="196" spans="2:6">
      <c r="B196" s="197"/>
      <c r="C196" s="184"/>
      <c r="D196" s="184"/>
      <c r="E196" s="184"/>
      <c r="F196" s="198" t="str">
        <f t="shared" si="2"/>
        <v/>
      </c>
    </row>
    <row r="197" spans="2:6">
      <c r="B197" s="197"/>
      <c r="C197" s="184"/>
      <c r="D197" s="184"/>
      <c r="E197" s="184"/>
      <c r="F197" s="198" t="str">
        <f t="shared" ref="F197:F260" si="3">IF(B197&lt;&gt;Operateur,"",E197)</f>
        <v/>
      </c>
    </row>
    <row r="198" spans="2:6">
      <c r="B198" s="197"/>
      <c r="C198" s="184"/>
      <c r="D198" s="184"/>
      <c r="E198" s="184"/>
      <c r="F198" s="198" t="str">
        <f t="shared" si="3"/>
        <v/>
      </c>
    </row>
    <row r="199" spans="2:6">
      <c r="B199" s="197"/>
      <c r="C199" s="184"/>
      <c r="D199" s="184"/>
      <c r="E199" s="184"/>
      <c r="F199" s="198" t="str">
        <f t="shared" si="3"/>
        <v/>
      </c>
    </row>
    <row r="200" spans="2:6">
      <c r="B200" s="197"/>
      <c r="C200" s="184"/>
      <c r="D200" s="184"/>
      <c r="E200" s="184"/>
      <c r="F200" s="198" t="str">
        <f t="shared" si="3"/>
        <v/>
      </c>
    </row>
    <row r="201" spans="2:6">
      <c r="B201" s="197"/>
      <c r="C201" s="184"/>
      <c r="D201" s="184"/>
      <c r="E201" s="184"/>
      <c r="F201" s="198" t="str">
        <f t="shared" si="3"/>
        <v/>
      </c>
    </row>
    <row r="202" spans="2:6">
      <c r="B202" s="197"/>
      <c r="C202" s="184"/>
      <c r="D202" s="184"/>
      <c r="E202" s="184"/>
      <c r="F202" s="198" t="str">
        <f t="shared" si="3"/>
        <v/>
      </c>
    </row>
    <row r="203" spans="2:6">
      <c r="B203" s="197"/>
      <c r="C203" s="184"/>
      <c r="D203" s="184"/>
      <c r="E203" s="184"/>
      <c r="F203" s="198" t="str">
        <f t="shared" si="3"/>
        <v/>
      </c>
    </row>
    <row r="204" spans="2:6">
      <c r="B204" s="197"/>
      <c r="C204" s="184"/>
      <c r="D204" s="184"/>
      <c r="E204" s="184"/>
      <c r="F204" s="198" t="str">
        <f t="shared" si="3"/>
        <v/>
      </c>
    </row>
    <row r="205" spans="2:6">
      <c r="B205" s="197"/>
      <c r="C205" s="184"/>
      <c r="D205" s="184"/>
      <c r="E205" s="184"/>
      <c r="F205" s="198" t="str">
        <f t="shared" si="3"/>
        <v/>
      </c>
    </row>
    <row r="206" spans="2:6">
      <c r="B206" s="197"/>
      <c r="C206" s="184"/>
      <c r="D206" s="184"/>
      <c r="E206" s="184"/>
      <c r="F206" s="198" t="str">
        <f t="shared" si="3"/>
        <v/>
      </c>
    </row>
    <row r="207" spans="2:6">
      <c r="B207" s="197"/>
      <c r="C207" s="184"/>
      <c r="D207" s="184"/>
      <c r="E207" s="184"/>
      <c r="F207" s="198" t="str">
        <f t="shared" si="3"/>
        <v/>
      </c>
    </row>
    <row r="208" spans="2:6">
      <c r="B208" s="197"/>
      <c r="C208" s="184"/>
      <c r="D208" s="184"/>
      <c r="E208" s="184"/>
      <c r="F208" s="198" t="str">
        <f t="shared" si="3"/>
        <v/>
      </c>
    </row>
    <row r="209" spans="2:6">
      <c r="B209" s="197"/>
      <c r="C209" s="184"/>
      <c r="D209" s="184"/>
      <c r="E209" s="184"/>
      <c r="F209" s="198" t="str">
        <f t="shared" si="3"/>
        <v/>
      </c>
    </row>
    <row r="210" spans="2:6">
      <c r="B210" s="197"/>
      <c r="C210" s="184"/>
      <c r="D210" s="184"/>
      <c r="E210" s="184"/>
      <c r="F210" s="198" t="str">
        <f t="shared" si="3"/>
        <v/>
      </c>
    </row>
    <row r="211" spans="2:6">
      <c r="B211" s="197"/>
      <c r="C211" s="184"/>
      <c r="D211" s="184"/>
      <c r="E211" s="184"/>
      <c r="F211" s="198" t="str">
        <f t="shared" si="3"/>
        <v/>
      </c>
    </row>
    <row r="212" spans="2:6">
      <c r="B212" s="197"/>
      <c r="C212" s="184"/>
      <c r="D212" s="184"/>
      <c r="E212" s="184"/>
      <c r="F212" s="198" t="str">
        <f t="shared" si="3"/>
        <v/>
      </c>
    </row>
    <row r="213" spans="2:6">
      <c r="B213" s="197"/>
      <c r="C213" s="184"/>
      <c r="D213" s="184"/>
      <c r="E213" s="184"/>
      <c r="F213" s="198" t="str">
        <f t="shared" si="3"/>
        <v/>
      </c>
    </row>
    <row r="214" spans="2:6">
      <c r="B214" s="197"/>
      <c r="C214" s="184"/>
      <c r="D214" s="184"/>
      <c r="E214" s="184"/>
      <c r="F214" s="198" t="str">
        <f t="shared" si="3"/>
        <v/>
      </c>
    </row>
    <row r="215" spans="2:6">
      <c r="B215" s="197"/>
      <c r="C215" s="184"/>
      <c r="D215" s="184"/>
      <c r="E215" s="184"/>
      <c r="F215" s="198" t="str">
        <f t="shared" si="3"/>
        <v/>
      </c>
    </row>
    <row r="216" spans="2:6">
      <c r="B216" s="197"/>
      <c r="C216" s="184"/>
      <c r="D216" s="184"/>
      <c r="E216" s="184"/>
      <c r="F216" s="198" t="str">
        <f t="shared" si="3"/>
        <v/>
      </c>
    </row>
    <row r="217" spans="2:6">
      <c r="B217" s="197"/>
      <c r="C217" s="184"/>
      <c r="D217" s="184"/>
      <c r="E217" s="184"/>
      <c r="F217" s="198" t="str">
        <f t="shared" si="3"/>
        <v/>
      </c>
    </row>
    <row r="218" spans="2:6">
      <c r="B218" s="197"/>
      <c r="C218" s="184"/>
      <c r="D218" s="184"/>
      <c r="E218" s="184"/>
      <c r="F218" s="198" t="str">
        <f t="shared" si="3"/>
        <v/>
      </c>
    </row>
    <row r="219" spans="2:6">
      <c r="B219" s="197"/>
      <c r="C219" s="184"/>
      <c r="D219" s="184"/>
      <c r="E219" s="184"/>
      <c r="F219" s="198" t="str">
        <f t="shared" si="3"/>
        <v/>
      </c>
    </row>
    <row r="220" spans="2:6">
      <c r="B220" s="197"/>
      <c r="C220" s="184"/>
      <c r="D220" s="184"/>
      <c r="E220" s="184"/>
      <c r="F220" s="198" t="str">
        <f t="shared" si="3"/>
        <v/>
      </c>
    </row>
    <row r="221" spans="2:6">
      <c r="B221" s="197"/>
      <c r="C221" s="184"/>
      <c r="D221" s="184"/>
      <c r="E221" s="184"/>
      <c r="F221" s="198" t="str">
        <f t="shared" si="3"/>
        <v/>
      </c>
    </row>
    <row r="222" spans="2:6">
      <c r="B222" s="197"/>
      <c r="C222" s="184"/>
      <c r="D222" s="184"/>
      <c r="E222" s="184"/>
      <c r="F222" s="198" t="str">
        <f t="shared" si="3"/>
        <v/>
      </c>
    </row>
    <row r="223" spans="2:6">
      <c r="B223" s="197"/>
      <c r="C223" s="184"/>
      <c r="D223" s="184"/>
      <c r="E223" s="184"/>
      <c r="F223" s="198" t="str">
        <f t="shared" si="3"/>
        <v/>
      </c>
    </row>
    <row r="224" spans="2:6">
      <c r="B224" s="197"/>
      <c r="C224" s="184"/>
      <c r="D224" s="184"/>
      <c r="E224" s="184"/>
      <c r="F224" s="198" t="str">
        <f t="shared" si="3"/>
        <v/>
      </c>
    </row>
    <row r="225" spans="2:6">
      <c r="B225" s="197"/>
      <c r="C225" s="184"/>
      <c r="D225" s="184"/>
      <c r="E225" s="184"/>
      <c r="F225" s="198" t="str">
        <f t="shared" si="3"/>
        <v/>
      </c>
    </row>
    <row r="226" spans="2:6">
      <c r="B226" s="197"/>
      <c r="C226" s="184"/>
      <c r="D226" s="184"/>
      <c r="E226" s="184"/>
      <c r="F226" s="198" t="str">
        <f t="shared" si="3"/>
        <v/>
      </c>
    </row>
    <row r="227" spans="2:6">
      <c r="B227" s="197"/>
      <c r="C227" s="184"/>
      <c r="D227" s="184"/>
      <c r="E227" s="184"/>
      <c r="F227" s="198" t="str">
        <f t="shared" si="3"/>
        <v/>
      </c>
    </row>
    <row r="228" spans="2:6">
      <c r="B228" s="197"/>
      <c r="C228" s="184"/>
      <c r="D228" s="184"/>
      <c r="E228" s="184"/>
      <c r="F228" s="198" t="str">
        <f t="shared" si="3"/>
        <v/>
      </c>
    </row>
    <row r="229" spans="2:6">
      <c r="B229" s="197"/>
      <c r="C229" s="184"/>
      <c r="D229" s="184"/>
      <c r="E229" s="184"/>
      <c r="F229" s="198" t="str">
        <f t="shared" si="3"/>
        <v/>
      </c>
    </row>
    <row r="230" spans="2:6">
      <c r="B230" s="197"/>
      <c r="C230" s="184"/>
      <c r="D230" s="184"/>
      <c r="E230" s="184"/>
      <c r="F230" s="198" t="str">
        <f t="shared" si="3"/>
        <v/>
      </c>
    </row>
    <row r="231" spans="2:6">
      <c r="B231" s="197"/>
      <c r="C231" s="184"/>
      <c r="D231" s="184"/>
      <c r="E231" s="184"/>
      <c r="F231" s="198" t="str">
        <f t="shared" si="3"/>
        <v/>
      </c>
    </row>
    <row r="232" spans="2:6">
      <c r="B232" s="197"/>
      <c r="C232" s="184"/>
      <c r="D232" s="184"/>
      <c r="E232" s="184"/>
      <c r="F232" s="198" t="str">
        <f t="shared" si="3"/>
        <v/>
      </c>
    </row>
    <row r="233" spans="2:6">
      <c r="B233" s="197"/>
      <c r="C233" s="184"/>
      <c r="D233" s="184"/>
      <c r="E233" s="184"/>
      <c r="F233" s="198" t="str">
        <f t="shared" si="3"/>
        <v/>
      </c>
    </row>
    <row r="234" spans="2:6">
      <c r="B234" s="197"/>
      <c r="C234" s="184"/>
      <c r="D234" s="184"/>
      <c r="E234" s="184"/>
      <c r="F234" s="198" t="str">
        <f t="shared" si="3"/>
        <v/>
      </c>
    </row>
    <row r="235" spans="2:6">
      <c r="B235" s="197"/>
      <c r="C235" s="184"/>
      <c r="D235" s="184"/>
      <c r="E235" s="184"/>
      <c r="F235" s="198" t="str">
        <f t="shared" si="3"/>
        <v/>
      </c>
    </row>
    <row r="236" spans="2:6">
      <c r="B236" s="197"/>
      <c r="C236" s="184"/>
      <c r="D236" s="184"/>
      <c r="E236" s="184"/>
      <c r="F236" s="198" t="str">
        <f t="shared" si="3"/>
        <v/>
      </c>
    </row>
    <row r="237" spans="2:6">
      <c r="B237" s="197"/>
      <c r="C237" s="184"/>
      <c r="D237" s="184"/>
      <c r="E237" s="184"/>
      <c r="F237" s="198" t="str">
        <f t="shared" si="3"/>
        <v/>
      </c>
    </row>
    <row r="238" spans="2:6">
      <c r="B238" s="197"/>
      <c r="C238" s="184"/>
      <c r="D238" s="184"/>
      <c r="E238" s="184"/>
      <c r="F238" s="198" t="str">
        <f t="shared" si="3"/>
        <v/>
      </c>
    </row>
    <row r="239" spans="2:6">
      <c r="B239" s="197"/>
      <c r="C239" s="184"/>
      <c r="D239" s="184"/>
      <c r="E239" s="184"/>
      <c r="F239" s="198" t="str">
        <f t="shared" si="3"/>
        <v/>
      </c>
    </row>
    <row r="240" spans="2:6">
      <c r="B240" s="197"/>
      <c r="C240" s="184"/>
      <c r="D240" s="184"/>
      <c r="E240" s="184"/>
      <c r="F240" s="198" t="str">
        <f t="shared" si="3"/>
        <v/>
      </c>
    </row>
    <row r="241" spans="2:6">
      <c r="B241" s="197"/>
      <c r="C241" s="184"/>
      <c r="D241" s="184"/>
      <c r="E241" s="184"/>
      <c r="F241" s="198" t="str">
        <f t="shared" si="3"/>
        <v/>
      </c>
    </row>
    <row r="242" spans="2:6">
      <c r="B242" s="197"/>
      <c r="C242" s="184"/>
      <c r="D242" s="184"/>
      <c r="E242" s="184"/>
      <c r="F242" s="198" t="str">
        <f t="shared" si="3"/>
        <v/>
      </c>
    </row>
    <row r="243" spans="2:6">
      <c r="B243" s="197"/>
      <c r="C243" s="184"/>
      <c r="D243" s="184"/>
      <c r="E243" s="184"/>
      <c r="F243" s="198" t="str">
        <f t="shared" si="3"/>
        <v/>
      </c>
    </row>
    <row r="244" spans="2:6">
      <c r="B244" s="197"/>
      <c r="C244" s="184"/>
      <c r="D244" s="184"/>
      <c r="E244" s="184"/>
      <c r="F244" s="198" t="str">
        <f t="shared" si="3"/>
        <v/>
      </c>
    </row>
    <row r="245" spans="2:6">
      <c r="B245" s="197"/>
      <c r="C245" s="184"/>
      <c r="D245" s="184"/>
      <c r="E245" s="184"/>
      <c r="F245" s="198" t="str">
        <f t="shared" si="3"/>
        <v/>
      </c>
    </row>
    <row r="246" spans="2:6">
      <c r="B246" s="197"/>
      <c r="C246" s="184"/>
      <c r="D246" s="184"/>
      <c r="E246" s="184"/>
      <c r="F246" s="198" t="str">
        <f t="shared" si="3"/>
        <v/>
      </c>
    </row>
    <row r="247" spans="2:6">
      <c r="B247" s="197"/>
      <c r="C247" s="184"/>
      <c r="D247" s="184"/>
      <c r="E247" s="184"/>
      <c r="F247" s="198" t="str">
        <f t="shared" si="3"/>
        <v/>
      </c>
    </row>
    <row r="248" spans="2:6">
      <c r="B248" s="197"/>
      <c r="C248" s="184"/>
      <c r="D248" s="184"/>
      <c r="E248" s="184"/>
      <c r="F248" s="198" t="str">
        <f t="shared" si="3"/>
        <v/>
      </c>
    </row>
    <row r="249" spans="2:6">
      <c r="B249" s="197"/>
      <c r="C249" s="184"/>
      <c r="D249" s="184"/>
      <c r="E249" s="184"/>
      <c r="F249" s="198" t="str">
        <f t="shared" si="3"/>
        <v/>
      </c>
    </row>
    <row r="250" spans="2:6">
      <c r="B250" s="197"/>
      <c r="C250" s="184"/>
      <c r="D250" s="184"/>
      <c r="E250" s="184"/>
      <c r="F250" s="198" t="str">
        <f t="shared" si="3"/>
        <v/>
      </c>
    </row>
    <row r="251" spans="2:6">
      <c r="B251" s="197"/>
      <c r="C251" s="184"/>
      <c r="D251" s="184"/>
      <c r="E251" s="184"/>
      <c r="F251" s="198" t="str">
        <f t="shared" si="3"/>
        <v/>
      </c>
    </row>
    <row r="252" spans="2:6">
      <c r="B252" s="197"/>
      <c r="C252" s="184"/>
      <c r="D252" s="184"/>
      <c r="E252" s="184"/>
      <c r="F252" s="198" t="str">
        <f t="shared" si="3"/>
        <v/>
      </c>
    </row>
    <row r="253" spans="2:6">
      <c r="B253" s="197"/>
      <c r="C253" s="184"/>
      <c r="D253" s="184"/>
      <c r="E253" s="184"/>
      <c r="F253" s="198" t="str">
        <f t="shared" si="3"/>
        <v/>
      </c>
    </row>
    <row r="254" spans="2:6">
      <c r="B254" s="197"/>
      <c r="C254" s="184"/>
      <c r="D254" s="184"/>
      <c r="E254" s="184"/>
      <c r="F254" s="198" t="str">
        <f t="shared" si="3"/>
        <v/>
      </c>
    </row>
    <row r="255" spans="2:6">
      <c r="B255" s="197"/>
      <c r="C255" s="184"/>
      <c r="D255" s="184"/>
      <c r="E255" s="184"/>
      <c r="F255" s="198" t="str">
        <f t="shared" si="3"/>
        <v/>
      </c>
    </row>
    <row r="256" spans="2:6">
      <c r="B256" s="197"/>
      <c r="C256" s="184"/>
      <c r="D256" s="184"/>
      <c r="E256" s="184"/>
      <c r="F256" s="198" t="str">
        <f t="shared" si="3"/>
        <v/>
      </c>
    </row>
    <row r="257" spans="2:6">
      <c r="B257" s="197"/>
      <c r="C257" s="184"/>
      <c r="D257" s="184"/>
      <c r="E257" s="184"/>
      <c r="F257" s="198" t="str">
        <f t="shared" si="3"/>
        <v/>
      </c>
    </row>
    <row r="258" spans="2:6">
      <c r="B258" s="197"/>
      <c r="C258" s="184"/>
      <c r="D258" s="184"/>
      <c r="E258" s="184"/>
      <c r="F258" s="198" t="str">
        <f t="shared" si="3"/>
        <v/>
      </c>
    </row>
    <row r="259" spans="2:6">
      <c r="B259" s="197"/>
      <c r="C259" s="184"/>
      <c r="D259" s="184"/>
      <c r="E259" s="184"/>
      <c r="F259" s="198" t="str">
        <f t="shared" si="3"/>
        <v/>
      </c>
    </row>
    <row r="260" spans="2:6">
      <c r="B260" s="197"/>
      <c r="C260" s="184"/>
      <c r="D260" s="184"/>
      <c r="E260" s="184"/>
      <c r="F260" s="198" t="str">
        <f t="shared" si="3"/>
        <v/>
      </c>
    </row>
    <row r="261" spans="2:6">
      <c r="B261" s="197"/>
      <c r="C261" s="184"/>
      <c r="D261" s="184"/>
      <c r="E261" s="184"/>
      <c r="F261" s="198" t="str">
        <f t="shared" ref="F261:F322" si="4">IF(B261&lt;&gt;Operateur,"",E261)</f>
        <v/>
      </c>
    </row>
    <row r="262" spans="2:6">
      <c r="B262" s="197"/>
      <c r="C262" s="184"/>
      <c r="D262" s="184"/>
      <c r="E262" s="184"/>
      <c r="F262" s="198" t="str">
        <f t="shared" si="4"/>
        <v/>
      </c>
    </row>
    <row r="263" spans="2:6">
      <c r="B263" s="197"/>
      <c r="C263" s="184"/>
      <c r="D263" s="184"/>
      <c r="E263" s="184"/>
      <c r="F263" s="198" t="str">
        <f t="shared" si="4"/>
        <v/>
      </c>
    </row>
    <row r="264" spans="2:6">
      <c r="B264" s="197"/>
      <c r="C264" s="184"/>
      <c r="D264" s="184"/>
      <c r="E264" s="184"/>
      <c r="F264" s="198" t="str">
        <f t="shared" si="4"/>
        <v/>
      </c>
    </row>
    <row r="265" spans="2:6">
      <c r="B265" s="197"/>
      <c r="C265" s="184"/>
      <c r="D265" s="184"/>
      <c r="E265" s="184"/>
      <c r="F265" s="198" t="str">
        <f t="shared" si="4"/>
        <v/>
      </c>
    </row>
    <row r="266" spans="2:6">
      <c r="B266" s="197"/>
      <c r="C266" s="184"/>
      <c r="D266" s="184"/>
      <c r="E266" s="184"/>
      <c r="F266" s="198" t="str">
        <f t="shared" si="4"/>
        <v/>
      </c>
    </row>
    <row r="267" spans="2:6">
      <c r="B267" s="197"/>
      <c r="C267" s="184"/>
      <c r="D267" s="184"/>
      <c r="E267" s="184"/>
      <c r="F267" s="198" t="str">
        <f t="shared" si="4"/>
        <v/>
      </c>
    </row>
    <row r="268" spans="2:6">
      <c r="B268" s="197"/>
      <c r="C268" s="184"/>
      <c r="D268" s="184"/>
      <c r="E268" s="184"/>
      <c r="F268" s="198" t="str">
        <f t="shared" si="4"/>
        <v/>
      </c>
    </row>
    <row r="269" spans="2:6">
      <c r="B269" s="197"/>
      <c r="C269" s="184"/>
      <c r="D269" s="184"/>
      <c r="E269" s="184"/>
      <c r="F269" s="198" t="str">
        <f t="shared" si="4"/>
        <v/>
      </c>
    </row>
    <row r="270" spans="2:6">
      <c r="B270" s="197"/>
      <c r="C270" s="184"/>
      <c r="D270" s="184"/>
      <c r="E270" s="184"/>
      <c r="F270" s="198" t="str">
        <f t="shared" si="4"/>
        <v/>
      </c>
    </row>
    <row r="271" spans="2:6">
      <c r="B271" s="197"/>
      <c r="C271" s="184"/>
      <c r="D271" s="184"/>
      <c r="E271" s="184"/>
      <c r="F271" s="198" t="str">
        <f t="shared" si="4"/>
        <v/>
      </c>
    </row>
    <row r="272" spans="2:6">
      <c r="B272" s="197"/>
      <c r="C272" s="184"/>
      <c r="D272" s="184"/>
      <c r="E272" s="184"/>
      <c r="F272" s="198" t="str">
        <f t="shared" si="4"/>
        <v/>
      </c>
    </row>
    <row r="273" spans="2:6">
      <c r="B273" s="197"/>
      <c r="C273" s="184"/>
      <c r="D273" s="184"/>
      <c r="E273" s="184"/>
      <c r="F273" s="198" t="str">
        <f t="shared" si="4"/>
        <v/>
      </c>
    </row>
    <row r="274" spans="2:6">
      <c r="B274" s="197"/>
      <c r="C274" s="184"/>
      <c r="D274" s="184"/>
      <c r="E274" s="184"/>
      <c r="F274" s="198" t="str">
        <f t="shared" si="4"/>
        <v/>
      </c>
    </row>
    <row r="275" spans="2:6">
      <c r="B275" s="197"/>
      <c r="C275" s="184"/>
      <c r="D275" s="184"/>
      <c r="E275" s="184"/>
      <c r="F275" s="198" t="str">
        <f t="shared" si="4"/>
        <v/>
      </c>
    </row>
    <row r="276" spans="2:6">
      <c r="B276" s="197"/>
      <c r="C276" s="184"/>
      <c r="D276" s="184"/>
      <c r="E276" s="184"/>
      <c r="F276" s="198" t="str">
        <f t="shared" si="4"/>
        <v/>
      </c>
    </row>
    <row r="277" spans="2:6">
      <c r="B277" s="197"/>
      <c r="C277" s="184"/>
      <c r="D277" s="184"/>
      <c r="E277" s="184"/>
      <c r="F277" s="198" t="str">
        <f t="shared" si="4"/>
        <v/>
      </c>
    </row>
    <row r="278" spans="2:6">
      <c r="B278" s="197"/>
      <c r="C278" s="184"/>
      <c r="D278" s="184"/>
      <c r="E278" s="184"/>
      <c r="F278" s="198" t="str">
        <f t="shared" si="4"/>
        <v/>
      </c>
    </row>
    <row r="279" spans="2:6">
      <c r="B279" s="197"/>
      <c r="C279" s="184"/>
      <c r="D279" s="184"/>
      <c r="E279" s="184"/>
      <c r="F279" s="198" t="str">
        <f t="shared" si="4"/>
        <v/>
      </c>
    </row>
    <row r="280" spans="2:6">
      <c r="B280" s="197"/>
      <c r="C280" s="184"/>
      <c r="D280" s="184"/>
      <c r="E280" s="184"/>
      <c r="F280" s="198" t="str">
        <f t="shared" si="4"/>
        <v/>
      </c>
    </row>
    <row r="281" spans="2:6">
      <c r="B281" s="197"/>
      <c r="C281" s="184"/>
      <c r="D281" s="184"/>
      <c r="E281" s="184"/>
      <c r="F281" s="198" t="str">
        <f t="shared" si="4"/>
        <v/>
      </c>
    </row>
    <row r="282" spans="2:6">
      <c r="B282" s="197"/>
      <c r="C282" s="184"/>
      <c r="D282" s="184"/>
      <c r="E282" s="184"/>
      <c r="F282" s="198" t="str">
        <f t="shared" si="4"/>
        <v/>
      </c>
    </row>
    <row r="283" spans="2:6">
      <c r="B283" s="197"/>
      <c r="C283" s="184"/>
      <c r="D283" s="184"/>
      <c r="E283" s="184"/>
      <c r="F283" s="198" t="str">
        <f t="shared" si="4"/>
        <v/>
      </c>
    </row>
    <row r="284" spans="2:6">
      <c r="B284" s="197"/>
      <c r="C284" s="184"/>
      <c r="D284" s="184"/>
      <c r="E284" s="184"/>
      <c r="F284" s="198" t="str">
        <f t="shared" si="4"/>
        <v/>
      </c>
    </row>
    <row r="285" spans="2:6">
      <c r="B285" s="197"/>
      <c r="C285" s="184"/>
      <c r="D285" s="184"/>
      <c r="E285" s="184"/>
      <c r="F285" s="198" t="str">
        <f t="shared" si="4"/>
        <v/>
      </c>
    </row>
    <row r="286" spans="2:6">
      <c r="B286" s="197"/>
      <c r="C286" s="184"/>
      <c r="D286" s="184"/>
      <c r="E286" s="184"/>
      <c r="F286" s="198" t="str">
        <f t="shared" si="4"/>
        <v/>
      </c>
    </row>
    <row r="287" spans="2:6">
      <c r="B287" s="197"/>
      <c r="C287" s="184"/>
      <c r="D287" s="184"/>
      <c r="E287" s="184"/>
      <c r="F287" s="198" t="str">
        <f t="shared" si="4"/>
        <v/>
      </c>
    </row>
    <row r="288" spans="2:6">
      <c r="B288" s="197"/>
      <c r="C288" s="184"/>
      <c r="D288" s="184"/>
      <c r="E288" s="184"/>
      <c r="F288" s="198" t="str">
        <f t="shared" si="4"/>
        <v/>
      </c>
    </row>
    <row r="289" spans="2:6">
      <c r="B289" s="197"/>
      <c r="C289" s="184"/>
      <c r="D289" s="184"/>
      <c r="E289" s="184"/>
      <c r="F289" s="198" t="str">
        <f t="shared" si="4"/>
        <v/>
      </c>
    </row>
    <row r="290" spans="2:6">
      <c r="B290" s="197"/>
      <c r="C290" s="184"/>
      <c r="D290" s="184"/>
      <c r="E290" s="184"/>
      <c r="F290" s="198" t="str">
        <f t="shared" si="4"/>
        <v/>
      </c>
    </row>
    <row r="291" spans="2:6">
      <c r="B291" s="197"/>
      <c r="C291" s="184"/>
      <c r="D291" s="184"/>
      <c r="E291" s="184"/>
      <c r="F291" s="198" t="str">
        <f t="shared" si="4"/>
        <v/>
      </c>
    </row>
    <row r="292" spans="2:6">
      <c r="B292" s="197"/>
      <c r="C292" s="184"/>
      <c r="D292" s="184"/>
      <c r="E292" s="184"/>
      <c r="F292" s="198" t="str">
        <f t="shared" si="4"/>
        <v/>
      </c>
    </row>
    <row r="293" spans="2:6">
      <c r="B293" s="197"/>
      <c r="C293" s="184"/>
      <c r="D293" s="184"/>
      <c r="E293" s="184"/>
      <c r="F293" s="198" t="str">
        <f t="shared" si="4"/>
        <v/>
      </c>
    </row>
    <row r="294" spans="2:6">
      <c r="B294" s="197"/>
      <c r="C294" s="184"/>
      <c r="D294" s="184"/>
      <c r="E294" s="184"/>
      <c r="F294" s="198" t="str">
        <f t="shared" si="4"/>
        <v/>
      </c>
    </row>
    <row r="295" spans="2:6">
      <c r="B295" s="197"/>
      <c r="C295" s="184"/>
      <c r="D295" s="184"/>
      <c r="E295" s="184"/>
      <c r="F295" s="198" t="str">
        <f t="shared" si="4"/>
        <v/>
      </c>
    </row>
    <row r="296" spans="2:6">
      <c r="B296" s="197"/>
      <c r="C296" s="184"/>
      <c r="D296" s="184"/>
      <c r="E296" s="184"/>
      <c r="F296" s="198" t="str">
        <f t="shared" si="4"/>
        <v/>
      </c>
    </row>
    <row r="297" spans="2:6">
      <c r="B297" s="197"/>
      <c r="C297" s="184"/>
      <c r="D297" s="184"/>
      <c r="E297" s="184"/>
      <c r="F297" s="198" t="str">
        <f t="shared" si="4"/>
        <v/>
      </c>
    </row>
    <row r="298" spans="2:6">
      <c r="B298" s="197"/>
      <c r="C298" s="184"/>
      <c r="D298" s="184"/>
      <c r="E298" s="184"/>
      <c r="F298" s="198" t="str">
        <f t="shared" si="4"/>
        <v/>
      </c>
    </row>
    <row r="299" spans="2:6">
      <c r="B299" s="197"/>
      <c r="C299" s="184"/>
      <c r="D299" s="184"/>
      <c r="E299" s="184"/>
      <c r="F299" s="198" t="str">
        <f t="shared" si="4"/>
        <v/>
      </c>
    </row>
    <row r="300" spans="2:6">
      <c r="B300" s="197"/>
      <c r="C300" s="184"/>
      <c r="D300" s="184"/>
      <c r="E300" s="184"/>
      <c r="F300" s="198" t="str">
        <f t="shared" si="4"/>
        <v/>
      </c>
    </row>
    <row r="301" spans="2:6">
      <c r="B301" s="197"/>
      <c r="C301" s="184"/>
      <c r="D301" s="184"/>
      <c r="E301" s="184"/>
      <c r="F301" s="198" t="str">
        <f t="shared" si="4"/>
        <v/>
      </c>
    </row>
    <row r="302" spans="2:6">
      <c r="B302" s="197"/>
      <c r="C302" s="184"/>
      <c r="D302" s="184"/>
      <c r="E302" s="184"/>
      <c r="F302" s="198" t="str">
        <f t="shared" si="4"/>
        <v/>
      </c>
    </row>
    <row r="303" spans="2:6">
      <c r="B303" s="197"/>
      <c r="C303" s="184"/>
      <c r="D303" s="184"/>
      <c r="E303" s="184"/>
      <c r="F303" s="198" t="str">
        <f t="shared" si="4"/>
        <v/>
      </c>
    </row>
    <row r="304" spans="2:6">
      <c r="B304" s="197"/>
      <c r="C304" s="184"/>
      <c r="D304" s="184"/>
      <c r="E304" s="184"/>
      <c r="F304" s="198" t="str">
        <f t="shared" si="4"/>
        <v/>
      </c>
    </row>
    <row r="305" spans="2:6">
      <c r="B305" s="197"/>
      <c r="C305" s="184"/>
      <c r="D305" s="184"/>
      <c r="E305" s="184"/>
      <c r="F305" s="198" t="str">
        <f t="shared" si="4"/>
        <v/>
      </c>
    </row>
    <row r="306" spans="2:6">
      <c r="B306" s="197"/>
      <c r="C306" s="184"/>
      <c r="D306" s="184"/>
      <c r="E306" s="184"/>
      <c r="F306" s="198" t="str">
        <f t="shared" si="4"/>
        <v/>
      </c>
    </row>
    <row r="307" spans="2:6">
      <c r="B307" s="197"/>
      <c r="C307" s="184"/>
      <c r="D307" s="184"/>
      <c r="E307" s="184"/>
      <c r="F307" s="198" t="str">
        <f t="shared" si="4"/>
        <v/>
      </c>
    </row>
    <row r="308" spans="2:6">
      <c r="B308" s="197"/>
      <c r="C308" s="184"/>
      <c r="D308" s="184"/>
      <c r="E308" s="184"/>
      <c r="F308" s="198" t="str">
        <f t="shared" si="4"/>
        <v/>
      </c>
    </row>
    <row r="309" spans="2:6">
      <c r="B309" s="197"/>
      <c r="C309" s="184"/>
      <c r="D309" s="184"/>
      <c r="E309" s="184"/>
      <c r="F309" s="198" t="str">
        <f t="shared" si="4"/>
        <v/>
      </c>
    </row>
    <row r="310" spans="2:6">
      <c r="B310" s="197"/>
      <c r="C310" s="184"/>
      <c r="D310" s="184"/>
      <c r="E310" s="184"/>
      <c r="F310" s="198" t="str">
        <f t="shared" si="4"/>
        <v/>
      </c>
    </row>
    <row r="311" spans="2:6">
      <c r="B311" s="197"/>
      <c r="C311" s="184"/>
      <c r="D311" s="184"/>
      <c r="E311" s="184"/>
      <c r="F311" s="198" t="str">
        <f t="shared" si="4"/>
        <v/>
      </c>
    </row>
    <row r="312" spans="2:6">
      <c r="B312" s="197"/>
      <c r="C312" s="184"/>
      <c r="D312" s="184"/>
      <c r="E312" s="184"/>
      <c r="F312" s="198" t="str">
        <f t="shared" si="4"/>
        <v/>
      </c>
    </row>
    <row r="313" spans="2:6">
      <c r="B313" s="197"/>
      <c r="C313" s="184"/>
      <c r="D313" s="184"/>
      <c r="E313" s="184"/>
      <c r="F313" s="198" t="str">
        <f t="shared" si="4"/>
        <v/>
      </c>
    </row>
    <row r="314" spans="2:6">
      <c r="B314" s="197"/>
      <c r="C314" s="184"/>
      <c r="D314" s="184"/>
      <c r="E314" s="184"/>
      <c r="F314" s="198" t="str">
        <f t="shared" si="4"/>
        <v/>
      </c>
    </row>
    <row r="315" spans="2:6">
      <c r="B315" s="197"/>
      <c r="C315" s="184"/>
      <c r="D315" s="184"/>
      <c r="E315" s="184"/>
      <c r="F315" s="198" t="str">
        <f t="shared" si="4"/>
        <v/>
      </c>
    </row>
    <row r="316" spans="2:6">
      <c r="B316" s="197"/>
      <c r="C316" s="184"/>
      <c r="D316" s="184"/>
      <c r="E316" s="184"/>
      <c r="F316" s="198" t="str">
        <f t="shared" si="4"/>
        <v/>
      </c>
    </row>
    <row r="317" spans="2:6">
      <c r="B317" s="197"/>
      <c r="C317" s="184"/>
      <c r="D317" s="184"/>
      <c r="E317" s="184"/>
      <c r="F317" s="198" t="str">
        <f t="shared" si="4"/>
        <v/>
      </c>
    </row>
    <row r="318" spans="2:6">
      <c r="B318" s="197"/>
      <c r="C318" s="184"/>
      <c r="D318" s="184"/>
      <c r="E318" s="184"/>
      <c r="F318" s="198" t="str">
        <f t="shared" si="4"/>
        <v/>
      </c>
    </row>
    <row r="319" spans="2:6">
      <c r="B319" s="197"/>
      <c r="C319" s="184"/>
      <c r="D319" s="184"/>
      <c r="E319" s="184"/>
      <c r="F319" s="198" t="str">
        <f t="shared" si="4"/>
        <v/>
      </c>
    </row>
    <row r="320" spans="2:6">
      <c r="B320" s="197"/>
      <c r="C320" s="184"/>
      <c r="D320" s="184"/>
      <c r="E320" s="184"/>
      <c r="F320" s="198" t="str">
        <f t="shared" si="4"/>
        <v/>
      </c>
    </row>
    <row r="321" spans="2:6">
      <c r="B321" s="197"/>
      <c r="C321" s="184"/>
      <c r="D321" s="184"/>
      <c r="E321" s="184"/>
      <c r="F321" s="198" t="str">
        <f t="shared" si="4"/>
        <v/>
      </c>
    </row>
    <row r="322" spans="2:6">
      <c r="B322" s="197"/>
      <c r="C322" s="184"/>
      <c r="D322" s="184"/>
      <c r="E322" s="184"/>
      <c r="F322" s="198" t="str">
        <f t="shared" si="4"/>
        <v/>
      </c>
    </row>
  </sheetData>
  <mergeCells count="20">
    <mergeCell ref="K8:L8"/>
    <mergeCell ref="K7:L7"/>
    <mergeCell ref="H9:I9"/>
    <mergeCell ref="H8:I8"/>
    <mergeCell ref="H7:I7"/>
    <mergeCell ref="K9:L9"/>
    <mergeCell ref="H14:I14"/>
    <mergeCell ref="H13:I13"/>
    <mergeCell ref="H12:I12"/>
    <mergeCell ref="H11:I11"/>
    <mergeCell ref="H10:I10"/>
    <mergeCell ref="K6:L6"/>
    <mergeCell ref="K5:L5"/>
    <mergeCell ref="K4:L4"/>
    <mergeCell ref="B3:F3"/>
    <mergeCell ref="H3:I3"/>
    <mergeCell ref="K3:L3"/>
    <mergeCell ref="H4:I4"/>
    <mergeCell ref="H6:I6"/>
    <mergeCell ref="H5:I5"/>
  </mergeCells>
  <phoneticPr fontId="47" type="noConversion"/>
  <dataValidations count="2">
    <dataValidation type="list" allowBlank="1" showInputMessage="1" showErrorMessage="1" sqref="C323:D643" xr:uid="{00000000-0002-0000-0A00-000001000000}">
      <formula1>NumArbres</formula1>
    </dataValidation>
    <dataValidation type="list" allowBlank="1" showInputMessage="1" showErrorMessage="1" sqref="E323:E594" xr:uid="{00000000-0002-0000-0A00-000000000000}">
      <formula1>$H$5:$H$11</formula1>
    </dataValidation>
  </dataValidations>
  <pageMargins left="0.7" right="0.7" top="0.75" bottom="0.75" header="0.3" footer="0.3"/>
  <pageSetup paperSize="9" orientation="portrait" horizontalDpi="0" verticalDpi="0"/>
  <drawing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AW1506"/>
  <sheetViews>
    <sheetView showGridLines="0" zoomScale="50" zoomScaleNormal="50" zoomScalePageLayoutView="80" workbookViewId="0">
      <selection activeCell="S6" sqref="S6"/>
    </sheetView>
  </sheetViews>
  <sheetFormatPr baseColWidth="10" defaultColWidth="10.8984375" defaultRowHeight="15.6"/>
  <cols>
    <col min="1" max="1" width="2.3984375" style="183" customWidth="1"/>
    <col min="2" max="2" width="9.09765625" style="183" customWidth="1"/>
    <col min="3" max="3" width="14" style="183" customWidth="1"/>
    <col min="4" max="4" width="20.59765625" style="183" bestFit="1" customWidth="1"/>
    <col min="5" max="5" width="12.09765625" style="183" customWidth="1"/>
    <col min="6" max="6" width="19" style="183" customWidth="1"/>
    <col min="7" max="7" width="13.3984375" style="183" customWidth="1"/>
    <col min="8" max="8" width="14.8984375" style="183" customWidth="1"/>
    <col min="9" max="9" width="16.5" style="183" customWidth="1"/>
    <col min="10" max="10" width="15.8984375" style="183" customWidth="1"/>
    <col min="11" max="11" width="17.59765625" style="183" customWidth="1"/>
    <col min="12" max="12" width="16" style="183" customWidth="1"/>
    <col min="13" max="13" width="12.59765625" style="201" bestFit="1" customWidth="1"/>
    <col min="14" max="14" width="14" style="201" customWidth="1"/>
    <col min="15" max="15" width="15.59765625" style="201" customWidth="1"/>
    <col min="16" max="16" width="14.8984375" style="201" customWidth="1"/>
    <col min="17" max="17" width="17" style="201" customWidth="1"/>
    <col min="18" max="18" width="15.09765625" style="201" customWidth="1"/>
    <col min="19" max="19" width="12.59765625" style="201" bestFit="1" customWidth="1"/>
    <col min="20" max="20" width="12.59765625" style="201" customWidth="1"/>
    <col min="21" max="21" width="2.3984375" style="201" customWidth="1"/>
    <col min="22" max="22" width="19" style="183" customWidth="1"/>
    <col min="23" max="23" width="19.59765625" style="194" bestFit="1" customWidth="1"/>
    <col min="24" max="29" width="14.09765625" style="194" customWidth="1"/>
    <col min="30" max="30" width="17" style="183" customWidth="1"/>
    <col min="31" max="32" width="18.3984375" style="194" customWidth="1"/>
    <col min="33" max="33" width="19" style="194" customWidth="1"/>
    <col min="34" max="34" width="18.3984375" style="194" customWidth="1"/>
    <col min="35" max="36" width="14.09765625" style="194" customWidth="1"/>
    <col min="37" max="37" width="19.59765625" style="194" bestFit="1" customWidth="1"/>
    <col min="38" max="38" width="16.3984375" style="183" customWidth="1"/>
    <col min="39" max="39" width="17" style="183" customWidth="1"/>
    <col min="40" max="40" width="18.5" style="183" customWidth="1"/>
    <col min="41" max="49" width="16.3984375" style="183" customWidth="1"/>
    <col min="50" max="16384" width="10.8984375" style="183"/>
  </cols>
  <sheetData>
    <row r="1" spans="1:49" ht="54.9" customHeight="1">
      <c r="A1" s="182"/>
      <c r="B1" s="558" t="s">
        <v>158</v>
      </c>
      <c r="C1" s="558"/>
      <c r="D1" s="558"/>
      <c r="E1" s="182"/>
      <c r="F1" s="182"/>
      <c r="G1" s="182"/>
      <c r="H1" s="182"/>
      <c r="I1" s="182"/>
      <c r="J1" s="182"/>
      <c r="K1" s="182"/>
      <c r="L1" s="182"/>
      <c r="M1" s="200"/>
      <c r="N1" s="200"/>
      <c r="O1" s="200"/>
      <c r="P1" s="200"/>
      <c r="Q1" s="200"/>
      <c r="R1" s="200"/>
      <c r="S1" s="200"/>
      <c r="T1" s="200"/>
      <c r="U1" s="200"/>
      <c r="V1" s="558" t="s">
        <v>159</v>
      </c>
      <c r="W1" s="558"/>
      <c r="X1" s="192"/>
      <c r="Y1" s="192"/>
      <c r="Z1" s="192"/>
      <c r="AA1" s="192"/>
      <c r="AB1" s="192"/>
      <c r="AC1" s="192"/>
      <c r="AD1" s="182"/>
      <c r="AE1" s="192"/>
      <c r="AF1" s="192"/>
      <c r="AG1" s="192"/>
      <c r="AH1" s="192"/>
      <c r="AI1" s="192"/>
      <c r="AJ1" s="192"/>
      <c r="AK1" s="192"/>
      <c r="AL1" s="182"/>
      <c r="AM1" s="182"/>
      <c r="AN1" s="182"/>
      <c r="AO1" s="182"/>
      <c r="AP1" s="182"/>
      <c r="AQ1" s="182"/>
      <c r="AR1" s="182"/>
      <c r="AS1" s="182"/>
      <c r="AT1" s="182"/>
      <c r="AU1" s="182"/>
      <c r="AV1" s="182"/>
      <c r="AW1" s="182"/>
    </row>
    <row r="3" spans="1:49" ht="18">
      <c r="E3" s="604" t="s">
        <v>160</v>
      </c>
      <c r="F3" s="604"/>
      <c r="G3" s="604"/>
      <c r="H3" s="604"/>
      <c r="I3" s="604"/>
      <c r="J3" s="604"/>
      <c r="K3" s="604"/>
      <c r="L3" s="604"/>
      <c r="M3" s="605" t="s">
        <v>161</v>
      </c>
      <c r="N3" s="605"/>
      <c r="O3" s="605"/>
      <c r="P3" s="605"/>
      <c r="Q3" s="605"/>
      <c r="R3" s="605"/>
      <c r="S3" s="605"/>
      <c r="T3" s="202"/>
      <c r="U3" s="202"/>
      <c r="W3" s="183"/>
      <c r="X3" s="183"/>
    </row>
    <row r="4" spans="1:49" ht="99" thickBot="1">
      <c r="B4" s="203" t="s">
        <v>61</v>
      </c>
      <c r="C4" s="204" t="s">
        <v>78</v>
      </c>
      <c r="D4" s="204" t="s">
        <v>4</v>
      </c>
      <c r="E4" s="205" t="s">
        <v>162</v>
      </c>
      <c r="F4" s="205" t="s">
        <v>163</v>
      </c>
      <c r="G4" s="206" t="s">
        <v>164</v>
      </c>
      <c r="H4" s="206" t="s">
        <v>165</v>
      </c>
      <c r="I4" s="206" t="s">
        <v>166</v>
      </c>
      <c r="J4" s="206" t="s">
        <v>167</v>
      </c>
      <c r="K4" s="206" t="s">
        <v>168</v>
      </c>
      <c r="L4" s="206" t="s">
        <v>169</v>
      </c>
      <c r="M4" s="207" t="s">
        <v>170</v>
      </c>
      <c r="N4" s="207" t="s">
        <v>171</v>
      </c>
      <c r="O4" s="207" t="s">
        <v>172</v>
      </c>
      <c r="P4" s="207" t="s">
        <v>173</v>
      </c>
      <c r="Q4" s="207" t="s">
        <v>174</v>
      </c>
      <c r="R4" s="207" t="s">
        <v>175</v>
      </c>
      <c r="S4" s="208" t="s">
        <v>176</v>
      </c>
      <c r="T4" s="209"/>
      <c r="U4" s="209"/>
      <c r="W4" s="183"/>
      <c r="X4" s="183"/>
      <c r="Y4" s="210"/>
      <c r="Z4" s="606" t="s">
        <v>177</v>
      </c>
      <c r="AA4" s="606"/>
      <c r="AB4" s="606"/>
      <c r="AC4" s="606"/>
      <c r="AD4" s="606"/>
      <c r="AE4" s="606"/>
      <c r="AF4" s="606"/>
      <c r="AH4" s="210"/>
      <c r="AI4" s="210"/>
      <c r="AJ4" s="210"/>
      <c r="AK4" s="210"/>
      <c r="AL4" s="603" t="s">
        <v>178</v>
      </c>
      <c r="AM4" s="603"/>
      <c r="AN4" s="603"/>
      <c r="AO4" s="603"/>
      <c r="AP4" s="603"/>
      <c r="AQ4" s="603"/>
      <c r="AR4" s="603"/>
    </row>
    <row r="5" spans="1:49" ht="19.2" thickTop="1" thickBot="1">
      <c r="B5" s="211" t="str">
        <f>IF(Árboles!B2="","",Árboles!B2)</f>
        <v/>
      </c>
      <c r="C5" s="211" t="str">
        <f>IF(Árboles!C2="","",Árboles!C2)</f>
        <v/>
      </c>
      <c r="D5" s="212" t="str">
        <f>IF(Árboles!G2="","",Árboles!G2)</f>
        <v/>
      </c>
      <c r="E5" s="213" t="str">
        <f>IF(Árboles!AC2=0,"",Árboles!AC2)</f>
        <v/>
      </c>
      <c r="F5" s="214"/>
      <c r="G5" s="215"/>
      <c r="H5" s="215"/>
      <c r="I5" s="215"/>
      <c r="J5" s="215"/>
      <c r="K5" s="215"/>
      <c r="L5" s="215"/>
      <c r="M5" s="216" t="str">
        <f>IF(ISNA(Industrias[[#This Row],[Vtrit (m3)]]*VLOOKUP(Árboles!$G2,Precios!$B$7:$H$19,2,FALSE)),"",Industrias[[#This Row],[Vtrit (m3)]]*VLOOKUP(Árboles!$G2,Precios!$B$7:$H$19,2,FALSE))</f>
        <v/>
      </c>
      <c r="N5" s="217" t="str">
        <f>IF(ISNA(Industrias[[#This Row],[Vapea (m3)]]*VLOOKUP(Árboles!$G2,Precios!$B$7:$H$19,3,FALSE)),"",Industrias[[#This Row],[Vapea (m3)]]*VLOOKUP(Árboles!$G2,Precios!$B$7:$H$19,3,FALSE))</f>
        <v/>
      </c>
      <c r="O5" s="217" t="str">
        <f>IF(ISNA(Industrias[[#This Row],[Vcanter (m3)]]*VLOOKUP(Árboles!$G2,Precios!$B$7:$H$19,4,FALSE)),"",Industrias[[#This Row],[Vcanter (m3)]]*VLOOKUP(Árboles!$G2,Precios!$B$7:$H$19,4,FALSE))</f>
        <v/>
      </c>
      <c r="P5" s="217" t="str">
        <f>IF(ISNA(Industrias[[#This Row],[Vsierra (m3)]]*VLOOKUP(Árboles!$G2,Precios!$B$7:$H$19,5,FALSE)),"",Industrias[[#This Row],[Vsierra (m3)]]*VLOOKUP(Árboles!$G2,Precios!$B$7:$H$19,5,FALSE))</f>
        <v/>
      </c>
      <c r="Q5" s="217" t="str">
        <f>IF(ISNA(Industrias[[#This Row],[Vsgruesa (m3)]]*VLOOKUP(Árboles!$G2,Precios!$B$7:$H$19,6,FALSE)),"",Industrias[[#This Row],[Vsgruesa (m3)]]*VLOOKUP(Árboles!$G2,Precios!$B$7:$H$19,6,FALSE))</f>
        <v/>
      </c>
      <c r="R5" s="217" t="str">
        <f>IF(ISNA(Industrias[[#This Row],[Vchapa (m3)]]*VLOOKUP(Árboles!$G2,Precios!$B$7:$H$19,7,FALSE)),"",Industrias[[#This Row],[Vchapa (m3)]]*VLOOKUP(Árboles!$G2,Precios!$B$7:$H$19,7,FALSE))</f>
        <v/>
      </c>
      <c r="S5" s="223">
        <f t="shared" ref="S5:S68" si="0">IF(SUM(M5:R5)=0,0,SUM(M5:R5))</f>
        <v>0</v>
      </c>
      <c r="T5" s="218"/>
      <c r="U5" s="218"/>
      <c r="W5" s="477" t="s">
        <v>4</v>
      </c>
      <c r="X5" s="475" t="s">
        <v>179</v>
      </c>
      <c r="Y5" s="476" t="s">
        <v>180</v>
      </c>
      <c r="Z5" s="475" t="s">
        <v>114</v>
      </c>
      <c r="AA5" s="475" t="s">
        <v>115</v>
      </c>
      <c r="AB5" s="475" t="s">
        <v>181</v>
      </c>
      <c r="AC5" s="475" t="s">
        <v>117</v>
      </c>
      <c r="AD5" s="475" t="s">
        <v>118</v>
      </c>
      <c r="AE5" s="475" t="s">
        <v>119</v>
      </c>
      <c r="AF5" s="219" t="s">
        <v>182</v>
      </c>
      <c r="AK5" s="479" t="s">
        <v>4</v>
      </c>
      <c r="AL5" s="647" t="s">
        <v>114</v>
      </c>
      <c r="AM5" s="647" t="s">
        <v>115</v>
      </c>
      <c r="AN5" s="647" t="s">
        <v>181</v>
      </c>
      <c r="AO5" s="647" t="s">
        <v>117</v>
      </c>
      <c r="AP5" s="647" t="s">
        <v>118</v>
      </c>
      <c r="AQ5" s="647" t="s">
        <v>119</v>
      </c>
      <c r="AR5" s="220" t="s">
        <v>182</v>
      </c>
    </row>
    <row r="6" spans="1:49" ht="16.8" thickTop="1" thickBot="1">
      <c r="B6" s="211" t="str">
        <f>IF(Árboles!B3="","",Árboles!B3)</f>
        <v/>
      </c>
      <c r="C6" s="211" t="str">
        <f>IF(Árboles!C3="","",Árboles!C3)</f>
        <v/>
      </c>
      <c r="D6" s="212" t="str">
        <f>IF(Árboles!G3="","",Árboles!G3)</f>
        <v/>
      </c>
      <c r="E6" s="213" t="str">
        <f>IF(Árboles!AC3=0,"",Árboles!AC3)</f>
        <v/>
      </c>
      <c r="F6" s="221"/>
      <c r="G6" s="222"/>
      <c r="H6" s="222"/>
      <c r="I6" s="222"/>
      <c r="J6" s="222"/>
      <c r="K6" s="222"/>
      <c r="L6" s="222"/>
      <c r="M6" s="216" t="str">
        <f>IF(ISNA(Industrias[[#This Row],[Vtrit (m3)]]*VLOOKUP(Árboles!$G3,Precios!$B$7:$H$19,2,FALSE)),"",Industrias[[#This Row],[Vtrit (m3)]]*VLOOKUP(Árboles!$G3,Precios!$B$7:$H$19,2,FALSE))</f>
        <v/>
      </c>
      <c r="N6" s="217" t="str">
        <f>IF(ISNA(Industrias[[#This Row],[Vapea (m3)]]*VLOOKUP(Árboles!$G3,Precios!$B$7:$H$19,3,FALSE)),"",Industrias[[#This Row],[Vapea (m3)]]*VLOOKUP(Árboles!$G3,Precios!$B$7:$H$19,3,FALSE))</f>
        <v/>
      </c>
      <c r="O6" s="217" t="str">
        <f>IF(ISNA(Industrias[[#This Row],[Vcanter (m3)]]*VLOOKUP(Árboles!$G3,Precios!$B$7:$H$19,4,FALSE)),"",Industrias[[#This Row],[Vcanter (m3)]]*VLOOKUP(Árboles!$G3,Precios!$B$7:$H$19,4,FALSE))</f>
        <v/>
      </c>
      <c r="P6" s="217" t="str">
        <f>IF(ISNA(Industrias[[#This Row],[Vsierra (m3)]]*VLOOKUP(Árboles!$G3,Precios!$B$7:$H$19,5,FALSE)),"",Industrias[[#This Row],[Vsierra (m3)]]*VLOOKUP(Árboles!$G3,Precios!$B$7:$H$19,5,FALSE))</f>
        <v/>
      </c>
      <c r="Q6" s="217" t="str">
        <f>IF(ISNA(Industrias[[#This Row],[Vsgruesa (m3)]]*VLOOKUP(Árboles!$G3,Precios!$B$7:$H$19,6,FALSE)),"",Industrias[[#This Row],[Vsgruesa (m3)]]*VLOOKUP(Árboles!$G3,Precios!$B$7:$H$19,6,FALSE))</f>
        <v/>
      </c>
      <c r="R6" s="217" t="str">
        <f>IF(ISNA(Industrias[[#This Row],[Vchapa (m3)]]*VLOOKUP(Árboles!$G3,Precios!$B$7:$H$19,7,FALSE)),"",Industrias[[#This Row],[Vchapa (m3)]]*VLOOKUP(Árboles!$G3,Precios!$B$7:$H$19,7,FALSE))</f>
        <v/>
      </c>
      <c r="S6" s="223">
        <f t="shared" si="0"/>
        <v>0</v>
      </c>
      <c r="T6" s="218"/>
      <c r="U6" s="218"/>
      <c r="W6" s="478"/>
      <c r="X6" s="638">
        <v>0</v>
      </c>
      <c r="Y6" s="646"/>
      <c r="Z6" s="638"/>
      <c r="AA6" s="638"/>
      <c r="AB6" s="638"/>
      <c r="AC6" s="638"/>
      <c r="AD6" s="638"/>
      <c r="AE6" s="638"/>
      <c r="AF6" s="224">
        <f>IF(SUM(Z6:AE6)="","",SUM(Z6:AE6))</f>
        <v>0</v>
      </c>
      <c r="AK6" s="648"/>
      <c r="AL6" s="649">
        <v>0</v>
      </c>
      <c r="AM6" s="649">
        <v>0</v>
      </c>
      <c r="AN6" s="649">
        <v>0</v>
      </c>
      <c r="AO6" s="649">
        <v>0</v>
      </c>
      <c r="AP6" s="649">
        <v>0</v>
      </c>
      <c r="AQ6" s="649">
        <v>0</v>
      </c>
      <c r="AR6" s="225">
        <f t="shared" ref="AR6:AR11" si="1">IF(SUM(AL6:AQ6)="","",SUM(AL6:AQ6))</f>
        <v>0</v>
      </c>
    </row>
    <row r="7" spans="1:49" ht="16.8" thickTop="1" thickBot="1">
      <c r="B7" s="211" t="str">
        <f>IF(Árboles!B4="","",Árboles!B4)</f>
        <v/>
      </c>
      <c r="C7" s="211" t="str">
        <f>IF(Árboles!C4="","",Árboles!C4)</f>
        <v/>
      </c>
      <c r="D7" s="212" t="str">
        <f>IF(Árboles!G4="","",Árboles!G4)</f>
        <v/>
      </c>
      <c r="E7" s="213" t="str">
        <f>IF(Árboles!AC4=0,"",Árboles!AC4)</f>
        <v/>
      </c>
      <c r="F7" s="221"/>
      <c r="G7" s="222"/>
      <c r="H7" s="222"/>
      <c r="I7" s="222"/>
      <c r="J7" s="222"/>
      <c r="K7" s="222"/>
      <c r="L7" s="222"/>
      <c r="M7" s="216" t="str">
        <f>IF(ISNA(Industrias[[#This Row],[Vtrit (m3)]]*VLOOKUP(Árboles!$G4,Precios!$B$7:$H$19,2,FALSE)),"",Industrias[[#This Row],[Vtrit (m3)]]*VLOOKUP(Árboles!$G4,Precios!$B$7:$H$19,2,FALSE))</f>
        <v/>
      </c>
      <c r="N7" s="217" t="str">
        <f>IF(ISNA(Industrias[[#This Row],[Vapea (m3)]]*VLOOKUP(Árboles!$G4,Precios!$B$7:$H$19,3,FALSE)),"",Industrias[[#This Row],[Vapea (m3)]]*VLOOKUP(Árboles!$G4,Precios!$B$7:$H$19,3,FALSE))</f>
        <v/>
      </c>
      <c r="O7" s="217" t="str">
        <f>IF(ISNA(Industrias[[#This Row],[Vcanter (m3)]]*VLOOKUP(Árboles!$G4,Precios!$B$7:$H$19,4,FALSE)),"",Industrias[[#This Row],[Vcanter (m3)]]*VLOOKUP(Árboles!$G4,Precios!$B$7:$H$19,4,FALSE))</f>
        <v/>
      </c>
      <c r="P7" s="217" t="str">
        <f>IF(ISNA(Industrias[[#This Row],[Vsierra (m3)]]*VLOOKUP(Árboles!$G4,Precios!$B$7:$H$19,5,FALSE)),"",Industrias[[#This Row],[Vsierra (m3)]]*VLOOKUP(Árboles!$G4,Precios!$B$7:$H$19,5,FALSE))</f>
        <v/>
      </c>
      <c r="Q7" s="217" t="str">
        <f>IF(ISNA(Industrias[[#This Row],[Vsgruesa (m3)]]*VLOOKUP(Árboles!$G4,Precios!$B$7:$H$19,6,FALSE)),"",Industrias[[#This Row],[Vsgruesa (m3)]]*VLOOKUP(Árboles!$G4,Precios!$B$7:$H$19,6,FALSE))</f>
        <v/>
      </c>
      <c r="R7" s="217" t="str">
        <f>IF(ISNA(Industrias[[#This Row],[Vchapa (m3)]]*VLOOKUP(Árboles!$G4,Precios!$B$7:$H$19,7,FALSE)),"",Industrias[[#This Row],[Vchapa (m3)]]*VLOOKUP(Árboles!$G4,Precios!$B$7:$H$19,7,FALSE))</f>
        <v/>
      </c>
      <c r="S7" s="223">
        <f t="shared" si="0"/>
        <v>0</v>
      </c>
      <c r="T7" s="218"/>
      <c r="U7" s="218"/>
      <c r="W7"/>
      <c r="X7"/>
      <c r="Y7" s="524"/>
      <c r="Z7" s="525"/>
      <c r="AA7" s="525"/>
      <c r="AB7" s="525"/>
      <c r="AC7" s="525"/>
      <c r="AD7" s="525"/>
      <c r="AE7" s="525"/>
      <c r="AF7" s="224">
        <f>IF(SUM(Z7:AE7)="","",SUM(Z7:AE7))</f>
        <v>0</v>
      </c>
      <c r="AK7"/>
      <c r="AL7"/>
      <c r="AM7"/>
      <c r="AN7"/>
      <c r="AO7"/>
      <c r="AP7"/>
      <c r="AQ7"/>
      <c r="AR7" s="225">
        <f t="shared" si="1"/>
        <v>0</v>
      </c>
    </row>
    <row r="8" spans="1:49" ht="16.8" thickTop="1" thickBot="1">
      <c r="B8" s="211" t="str">
        <f>IF(Árboles!B5="","",Árboles!B5)</f>
        <v/>
      </c>
      <c r="C8" s="211" t="str">
        <f>IF(Árboles!C5="","",Árboles!C5)</f>
        <v/>
      </c>
      <c r="D8" s="212" t="str">
        <f>IF(Árboles!G5="","",Árboles!G5)</f>
        <v/>
      </c>
      <c r="E8" s="213" t="str">
        <f>IF(Árboles!AC5=0,"",Árboles!AC5)</f>
        <v/>
      </c>
      <c r="F8" s="221"/>
      <c r="G8" s="222"/>
      <c r="H8" s="222"/>
      <c r="I8" s="222"/>
      <c r="J8" s="222"/>
      <c r="K8" s="222"/>
      <c r="L8" s="222"/>
      <c r="M8" s="216" t="str">
        <f>IF(ISNA(Industrias[[#This Row],[Vtrit (m3)]]*VLOOKUP(Árboles!$G5,Precios!$B$7:$H$19,2,FALSE)),"",Industrias[[#This Row],[Vtrit (m3)]]*VLOOKUP(Árboles!$G5,Precios!$B$7:$H$19,2,FALSE))</f>
        <v/>
      </c>
      <c r="N8" s="217" t="str">
        <f>IF(ISNA(Industrias[[#This Row],[Vapea (m3)]]*VLOOKUP(Árboles!$G5,Precios!$B$7:$H$19,3,FALSE)),"",Industrias[[#This Row],[Vapea (m3)]]*VLOOKUP(Árboles!$G5,Precios!$B$7:$H$19,3,FALSE))</f>
        <v/>
      </c>
      <c r="O8" s="217" t="str">
        <f>IF(ISNA(Industrias[[#This Row],[Vcanter (m3)]]*VLOOKUP(Árboles!$G5,Precios!$B$7:$H$19,4,FALSE)),"",Industrias[[#This Row],[Vcanter (m3)]]*VLOOKUP(Árboles!$G5,Precios!$B$7:$H$19,4,FALSE))</f>
        <v/>
      </c>
      <c r="P8" s="217" t="str">
        <f>IF(ISNA(Industrias[[#This Row],[Vsierra (m3)]]*VLOOKUP(Árboles!$G5,Precios!$B$7:$H$19,5,FALSE)),"",Industrias[[#This Row],[Vsierra (m3)]]*VLOOKUP(Árboles!$G5,Precios!$B$7:$H$19,5,FALSE))</f>
        <v/>
      </c>
      <c r="Q8" s="217" t="str">
        <f>IF(ISNA(Industrias[[#This Row],[Vsgruesa (m3)]]*VLOOKUP(Árboles!$G5,Precios!$B$7:$H$19,6,FALSE)),"",Industrias[[#This Row],[Vsgruesa (m3)]]*VLOOKUP(Árboles!$G5,Precios!$B$7:$H$19,6,FALSE))</f>
        <v/>
      </c>
      <c r="R8" s="217" t="str">
        <f>IF(ISNA(Industrias[[#This Row],[Vchapa (m3)]]*VLOOKUP(Árboles!$G5,Precios!$B$7:$H$19,7,FALSE)),"",Industrias[[#This Row],[Vchapa (m3)]]*VLOOKUP(Árboles!$G5,Precios!$B$7:$H$19,7,FALSE))</f>
        <v/>
      </c>
      <c r="S8" s="223">
        <f t="shared" si="0"/>
        <v>0</v>
      </c>
      <c r="T8" s="218"/>
      <c r="U8" s="218"/>
      <c r="W8"/>
      <c r="X8"/>
      <c r="Y8" s="524"/>
      <c r="Z8" s="525"/>
      <c r="AA8" s="525"/>
      <c r="AB8" s="525"/>
      <c r="AC8" s="525"/>
      <c r="AD8" s="525"/>
      <c r="AE8" s="525"/>
      <c r="AF8" s="224">
        <f>IF(SUM(Z8:AE8)="","",SUM(Z8:AE8))</f>
        <v>0</v>
      </c>
      <c r="AK8"/>
      <c r="AL8"/>
      <c r="AM8"/>
      <c r="AN8"/>
      <c r="AO8"/>
      <c r="AP8"/>
      <c r="AQ8"/>
      <c r="AR8" s="225">
        <f t="shared" si="1"/>
        <v>0</v>
      </c>
    </row>
    <row r="9" spans="1:49" ht="16.8" thickTop="1" thickBot="1">
      <c r="B9" s="211" t="str">
        <f>IF(Árboles!B6="","",Árboles!B6)</f>
        <v/>
      </c>
      <c r="C9" s="211" t="str">
        <f>IF(Árboles!C6="","",Árboles!C6)</f>
        <v/>
      </c>
      <c r="D9" s="212" t="str">
        <f>IF(Árboles!G6="","",Árboles!G6)</f>
        <v/>
      </c>
      <c r="E9" s="213" t="str">
        <f>IF(Árboles!AC6=0,"",Árboles!AC6)</f>
        <v/>
      </c>
      <c r="F9" s="480"/>
      <c r="G9" s="481"/>
      <c r="H9" s="481"/>
      <c r="I9" s="481"/>
      <c r="J9" s="481"/>
      <c r="K9" s="481"/>
      <c r="L9" s="481"/>
      <c r="M9" s="216" t="str">
        <f>IF(ISNA(Industrias[[#This Row],[Vtrit (m3)]]*VLOOKUP(Árboles!$G6,Precios!$B$7:$H$19,2,FALSE)),"",Industrias[[#This Row],[Vtrit (m3)]]*VLOOKUP(Árboles!$G6,Precios!$B$7:$H$19,2,FALSE))</f>
        <v/>
      </c>
      <c r="N9" s="217" t="str">
        <f>IF(ISNA(Industrias[[#This Row],[Vapea (m3)]]*VLOOKUP(Árboles!$G6,Precios!$B$7:$H$19,3,FALSE)),"",Industrias[[#This Row],[Vapea (m3)]]*VLOOKUP(Árboles!$G6,Precios!$B$7:$H$19,3,FALSE))</f>
        <v/>
      </c>
      <c r="O9" s="217" t="str">
        <f>IF(ISNA(Industrias[[#This Row],[Vcanter (m3)]]*VLOOKUP(Árboles!$G6,Precios!$B$7:$H$19,4,FALSE)),"",Industrias[[#This Row],[Vcanter (m3)]]*VLOOKUP(Árboles!$G6,Precios!$B$7:$H$19,4,FALSE))</f>
        <v/>
      </c>
      <c r="P9" s="217" t="str">
        <f>IF(ISNA(Industrias[[#This Row],[Vsierra (m3)]]*VLOOKUP(Árboles!$G6,Precios!$B$7:$H$19,5,FALSE)),"",Industrias[[#This Row],[Vsierra (m3)]]*VLOOKUP(Árboles!$G6,Precios!$B$7:$H$19,5,FALSE))</f>
        <v/>
      </c>
      <c r="Q9" s="217" t="str">
        <f>IF(ISNA(Industrias[[#This Row],[Vsgruesa (m3)]]*VLOOKUP(Árboles!$G6,Precios!$B$7:$H$19,6,FALSE)),"",Industrias[[#This Row],[Vsgruesa (m3)]]*VLOOKUP(Árboles!$G6,Precios!$B$7:$H$19,6,FALSE))</f>
        <v/>
      </c>
      <c r="R9" s="217" t="str">
        <f>IF(ISNA(Industrias[[#This Row],[Vchapa (m3)]]*VLOOKUP(Árboles!$G6,Precios!$B$7:$H$19,7,FALSE)),"",Industrias[[#This Row],[Vchapa (m3)]]*VLOOKUP(Árboles!$G6,Precios!$B$7:$H$19,7,FALSE))</f>
        <v/>
      </c>
      <c r="S9" s="223">
        <f t="shared" si="0"/>
        <v>0</v>
      </c>
      <c r="T9" s="218"/>
      <c r="U9" s="218"/>
      <c r="W9"/>
      <c r="X9"/>
      <c r="Y9" s="524"/>
      <c r="Z9" s="525"/>
      <c r="AA9" s="525"/>
      <c r="AB9" s="525"/>
      <c r="AC9" s="525"/>
      <c r="AD9" s="525"/>
      <c r="AE9" s="525"/>
      <c r="AF9" s="224">
        <f>IF(SUM(Z9:AE9)="","",SUM(Z9:AE9))</f>
        <v>0</v>
      </c>
      <c r="AK9"/>
      <c r="AL9"/>
      <c r="AM9"/>
      <c r="AN9"/>
      <c r="AO9"/>
      <c r="AP9"/>
      <c r="AQ9"/>
      <c r="AR9" s="225">
        <f t="shared" si="1"/>
        <v>0</v>
      </c>
    </row>
    <row r="10" spans="1:49" ht="16.8" thickTop="1" thickBot="1">
      <c r="B10" s="211" t="str">
        <f>IF(Árboles!B7="","",Árboles!B7)</f>
        <v/>
      </c>
      <c r="C10" s="211" t="str">
        <f>IF(Árboles!C7="","",Árboles!C7)</f>
        <v/>
      </c>
      <c r="D10" s="212" t="str">
        <f>IF(Árboles!G7="","",Árboles!G7)</f>
        <v/>
      </c>
      <c r="E10" s="213" t="str">
        <f>IF(Árboles!AC7=0,"",Árboles!AC7)</f>
        <v/>
      </c>
      <c r="F10" s="221"/>
      <c r="G10" s="222"/>
      <c r="H10" s="222"/>
      <c r="I10" s="222"/>
      <c r="J10" s="222"/>
      <c r="K10" s="222"/>
      <c r="L10" s="222"/>
      <c r="M10" s="216" t="str">
        <f>IF(ISNA(Industrias[[#This Row],[Vtrit (m3)]]*VLOOKUP(Árboles!$G7,Precios!$B$7:$H$19,2,FALSE)),"",Industrias[[#This Row],[Vtrit (m3)]]*VLOOKUP(Árboles!$G7,Precios!$B$7:$H$19,2,FALSE))</f>
        <v/>
      </c>
      <c r="N10" s="217" t="str">
        <f>IF(ISNA(Industrias[[#This Row],[Vapea (m3)]]*VLOOKUP(Árboles!$G7,Precios!$B$7:$H$19,3,FALSE)),"",Industrias[[#This Row],[Vapea (m3)]]*VLOOKUP(Árboles!$G7,Precios!$B$7:$H$19,3,FALSE))</f>
        <v/>
      </c>
      <c r="O10" s="217" t="str">
        <f>IF(ISNA(Industrias[[#This Row],[Vcanter (m3)]]*VLOOKUP(Árboles!$G7,Precios!$B$7:$H$19,4,FALSE)),"",Industrias[[#This Row],[Vcanter (m3)]]*VLOOKUP(Árboles!$G7,Precios!$B$7:$H$19,4,FALSE))</f>
        <v/>
      </c>
      <c r="P10" s="217" t="str">
        <f>IF(ISNA(Industrias[[#This Row],[Vsierra (m3)]]*VLOOKUP(Árboles!$G7,Precios!$B$7:$H$19,5,FALSE)),"",Industrias[[#This Row],[Vsierra (m3)]]*VLOOKUP(Árboles!$G7,Precios!$B$7:$H$19,5,FALSE))</f>
        <v/>
      </c>
      <c r="Q10" s="217" t="str">
        <f>IF(ISNA(Industrias[[#This Row],[Vsgruesa (m3)]]*VLOOKUP(Árboles!$G7,Precios!$B$7:$H$19,6,FALSE)),"",Industrias[[#This Row],[Vsgruesa (m3)]]*VLOOKUP(Árboles!$G7,Precios!$B$7:$H$19,6,FALSE))</f>
        <v/>
      </c>
      <c r="R10" s="217" t="str">
        <f>IF(ISNA(Industrias[[#This Row],[Vchapa (m3)]]*VLOOKUP(Árboles!$G7,Precios!$B$7:$H$19,7,FALSE)),"",Industrias[[#This Row],[Vchapa (m3)]]*VLOOKUP(Árboles!$G7,Precios!$B$7:$H$19,7,FALSE))</f>
        <v/>
      </c>
      <c r="S10" s="223">
        <f t="shared" si="0"/>
        <v>0</v>
      </c>
      <c r="T10" s="218"/>
      <c r="U10" s="218"/>
      <c r="W10"/>
      <c r="X10"/>
      <c r="Y10" s="524"/>
      <c r="Z10" s="525"/>
      <c r="AA10" s="525"/>
      <c r="AB10" s="525"/>
      <c r="AC10" s="525"/>
      <c r="AD10" s="525"/>
      <c r="AE10" s="525"/>
      <c r="AF10" s="224">
        <f>IF(SUM(Z10:AE10)="","",SUM(Z10:AE10))</f>
        <v>0</v>
      </c>
      <c r="AK10"/>
      <c r="AL10"/>
      <c r="AM10"/>
      <c r="AN10"/>
      <c r="AO10"/>
      <c r="AP10"/>
      <c r="AQ10"/>
      <c r="AR10" s="225">
        <f t="shared" si="1"/>
        <v>0</v>
      </c>
    </row>
    <row r="11" spans="1:49" ht="16.8" thickTop="1" thickBot="1">
      <c r="B11" s="211" t="str">
        <f>IF(Árboles!B8="","",Árboles!B8)</f>
        <v/>
      </c>
      <c r="C11" s="211" t="str">
        <f>IF(Árboles!C8="","",Árboles!C8)</f>
        <v/>
      </c>
      <c r="D11" s="212" t="str">
        <f>IF(Árboles!G8="","",Árboles!G8)</f>
        <v/>
      </c>
      <c r="E11" s="213" t="str">
        <f>IF(Árboles!AC8=0,"",Árboles!AC8)</f>
        <v/>
      </c>
      <c r="F11" s="221"/>
      <c r="G11" s="222"/>
      <c r="H11" s="222"/>
      <c r="I11" s="222"/>
      <c r="J11" s="222"/>
      <c r="K11" s="222"/>
      <c r="L11" s="222"/>
      <c r="M11" s="216" t="str">
        <f>IF(ISNA(Industrias[[#This Row],[Vtrit (m3)]]*VLOOKUP(Árboles!$G8,Precios!$B$7:$H$19,2,FALSE)),"",Industrias[[#This Row],[Vtrit (m3)]]*VLOOKUP(Árboles!$G8,Precios!$B$7:$H$19,2,FALSE))</f>
        <v/>
      </c>
      <c r="N11" s="217" t="str">
        <f>IF(ISNA(Industrias[[#This Row],[Vapea (m3)]]*VLOOKUP(Árboles!$G8,Precios!$B$7:$H$19,3,FALSE)),"",Industrias[[#This Row],[Vapea (m3)]]*VLOOKUP(Árboles!$G8,Precios!$B$7:$H$19,3,FALSE))</f>
        <v/>
      </c>
      <c r="O11" s="217" t="str">
        <f>IF(ISNA(Industrias[[#This Row],[Vcanter (m3)]]*VLOOKUP(Árboles!$G8,Precios!$B$7:$H$19,4,FALSE)),"",Industrias[[#This Row],[Vcanter (m3)]]*VLOOKUP(Árboles!$G8,Precios!$B$7:$H$19,4,FALSE))</f>
        <v/>
      </c>
      <c r="P11" s="217" t="str">
        <f>IF(ISNA(Industrias[[#This Row],[Vsierra (m3)]]*VLOOKUP(Árboles!$G8,Precios!$B$7:$H$19,5,FALSE)),"",Industrias[[#This Row],[Vsierra (m3)]]*VLOOKUP(Árboles!$G8,Precios!$B$7:$H$19,5,FALSE))</f>
        <v/>
      </c>
      <c r="Q11" s="217" t="str">
        <f>IF(ISNA(Industrias[[#This Row],[Vsgruesa (m3)]]*VLOOKUP(Árboles!$G8,Precios!$B$7:$H$19,6,FALSE)),"",Industrias[[#This Row],[Vsgruesa (m3)]]*VLOOKUP(Árboles!$G8,Precios!$B$7:$H$19,6,FALSE))</f>
        <v/>
      </c>
      <c r="R11" s="217" t="str">
        <f>IF(ISNA(Industrias[[#This Row],[Vchapa (m3)]]*VLOOKUP(Árboles!$G8,Precios!$B$7:$H$19,7,FALSE)),"",Industrias[[#This Row],[Vchapa (m3)]]*VLOOKUP(Árboles!$G8,Precios!$B$7:$H$19,7,FALSE))</f>
        <v/>
      </c>
      <c r="S11" s="223">
        <f t="shared" si="0"/>
        <v>0</v>
      </c>
      <c r="T11" s="218"/>
      <c r="U11" s="218"/>
      <c r="Y11" s="524"/>
      <c r="Z11" s="525"/>
      <c r="AA11" s="525"/>
      <c r="AB11" s="525"/>
      <c r="AC11" s="525"/>
      <c r="AD11" s="525"/>
      <c r="AE11" s="525"/>
      <c r="AF11" s="224">
        <f t="shared" ref="AF11:AF15" si="2">IF(SUM(Z11:AE11)="","",SUM(Z11:AE11))</f>
        <v>0</v>
      </c>
      <c r="AR11" s="225">
        <f t="shared" si="1"/>
        <v>0</v>
      </c>
    </row>
    <row r="12" spans="1:49" ht="16.8" thickTop="1" thickBot="1">
      <c r="B12" s="211" t="str">
        <f>IF(Árboles!B9="","",Árboles!B9)</f>
        <v/>
      </c>
      <c r="C12" s="211" t="str">
        <f>IF(Árboles!C9="","",Árboles!C9)</f>
        <v/>
      </c>
      <c r="D12" s="212" t="str">
        <f>IF(Árboles!G9="","",Árboles!G9)</f>
        <v/>
      </c>
      <c r="E12" s="213" t="str">
        <f>IF(Árboles!AC9=0,"",Árboles!AC9)</f>
        <v/>
      </c>
      <c r="F12" s="221"/>
      <c r="G12" s="222"/>
      <c r="H12" s="222"/>
      <c r="I12" s="222"/>
      <c r="J12" s="222"/>
      <c r="K12" s="222"/>
      <c r="L12" s="222"/>
      <c r="M12" s="216" t="str">
        <f>IF(ISNA(Industrias[[#This Row],[Vtrit (m3)]]*VLOOKUP(Árboles!$G9,Precios!$B$7:$H$19,2,FALSE)),"",Industrias[[#This Row],[Vtrit (m3)]]*VLOOKUP(Árboles!$G9,Precios!$B$7:$H$19,2,FALSE))</f>
        <v/>
      </c>
      <c r="N12" s="217" t="str">
        <f>IF(ISNA(Industrias[[#This Row],[Vapea (m3)]]*VLOOKUP(Árboles!$G9,Precios!$B$7:$H$19,3,FALSE)),"",Industrias[[#This Row],[Vapea (m3)]]*VLOOKUP(Árboles!$G9,Precios!$B$7:$H$19,3,FALSE))</f>
        <v/>
      </c>
      <c r="O12" s="217" t="str">
        <f>IF(ISNA(Industrias[[#This Row],[Vcanter (m3)]]*VLOOKUP(Árboles!$G9,Precios!$B$7:$H$19,4,FALSE)),"",Industrias[[#This Row],[Vcanter (m3)]]*VLOOKUP(Árboles!$G9,Precios!$B$7:$H$19,4,FALSE))</f>
        <v/>
      </c>
      <c r="P12" s="217" t="str">
        <f>IF(ISNA(Industrias[[#This Row],[Vsierra (m3)]]*VLOOKUP(Árboles!$G9,Precios!$B$7:$H$19,5,FALSE)),"",Industrias[[#This Row],[Vsierra (m3)]]*VLOOKUP(Árboles!$G9,Precios!$B$7:$H$19,5,FALSE))</f>
        <v/>
      </c>
      <c r="Q12" s="217" t="str">
        <f>IF(ISNA(Industrias[[#This Row],[Vsgruesa (m3)]]*VLOOKUP(Árboles!$G9,Precios!$B$7:$H$19,6,FALSE)),"",Industrias[[#This Row],[Vsgruesa (m3)]]*VLOOKUP(Árboles!$G9,Precios!$B$7:$H$19,6,FALSE))</f>
        <v/>
      </c>
      <c r="R12" s="217" t="str">
        <f>IF(ISNA(Industrias[[#This Row],[Vchapa (m3)]]*VLOOKUP(Árboles!$G9,Precios!$B$7:$H$19,7,FALSE)),"",Industrias[[#This Row],[Vchapa (m3)]]*VLOOKUP(Árboles!$G9,Precios!$B$7:$H$19,7,FALSE))</f>
        <v/>
      </c>
      <c r="S12" s="223">
        <f t="shared" si="0"/>
        <v>0</v>
      </c>
      <c r="T12" s="218"/>
      <c r="U12" s="218"/>
      <c r="Y12" s="524"/>
      <c r="Z12" s="525"/>
      <c r="AA12" s="525"/>
      <c r="AB12" s="525"/>
      <c r="AC12" s="525"/>
      <c r="AD12" s="525"/>
      <c r="AE12" s="525"/>
      <c r="AF12" s="224">
        <f t="shared" si="2"/>
        <v>0</v>
      </c>
      <c r="AO12" s="231"/>
      <c r="AR12" s="225">
        <f t="shared" ref="AR12:AR15" si="3">IF(SUM(AL12:AQ12)="","",SUM(AL12:AQ12))</f>
        <v>0</v>
      </c>
    </row>
    <row r="13" spans="1:49" ht="16.8" thickTop="1" thickBot="1">
      <c r="B13" s="211" t="str">
        <f>IF(Árboles!B10="","",Árboles!B10)</f>
        <v/>
      </c>
      <c r="C13" s="211" t="str">
        <f>IF(Árboles!C10="","",Árboles!C10)</f>
        <v/>
      </c>
      <c r="D13" s="212" t="str">
        <f>IF(Árboles!G10="","",Árboles!G10)</f>
        <v/>
      </c>
      <c r="E13" s="213" t="str">
        <f>IF(Árboles!AC10=0,"",Árboles!AC10)</f>
        <v/>
      </c>
      <c r="F13" s="221"/>
      <c r="G13" s="222"/>
      <c r="H13" s="222"/>
      <c r="I13" s="222"/>
      <c r="J13" s="222"/>
      <c r="K13" s="222"/>
      <c r="L13" s="222"/>
      <c r="M13" s="216" t="str">
        <f>IF(ISNA(Industrias[[#This Row],[Vtrit (m3)]]*VLOOKUP(Árboles!$G10,Precios!$B$7:$H$19,2,FALSE)),"",Industrias[[#This Row],[Vtrit (m3)]]*VLOOKUP(Árboles!$G10,Precios!$B$7:$H$19,2,FALSE))</f>
        <v/>
      </c>
      <c r="N13" s="217" t="str">
        <f>IF(ISNA(Industrias[[#This Row],[Vapea (m3)]]*VLOOKUP(Árboles!$G10,Precios!$B$7:$H$19,3,FALSE)),"",Industrias[[#This Row],[Vapea (m3)]]*VLOOKUP(Árboles!$G10,Precios!$B$7:$H$19,3,FALSE))</f>
        <v/>
      </c>
      <c r="O13" s="217" t="str">
        <f>IF(ISNA(Industrias[[#This Row],[Vcanter (m3)]]*VLOOKUP(Árboles!$G10,Precios!$B$7:$H$19,4,FALSE)),"",Industrias[[#This Row],[Vcanter (m3)]]*VLOOKUP(Árboles!$G10,Precios!$B$7:$H$19,4,FALSE))</f>
        <v/>
      </c>
      <c r="P13" s="217" t="str">
        <f>IF(ISNA(Industrias[[#This Row],[Vsierra (m3)]]*VLOOKUP(Árboles!$G10,Precios!$B$7:$H$19,5,FALSE)),"",Industrias[[#This Row],[Vsierra (m3)]]*VLOOKUP(Árboles!$G10,Precios!$B$7:$H$19,5,FALSE))</f>
        <v/>
      </c>
      <c r="Q13" s="217" t="str">
        <f>IF(ISNA(Industrias[[#This Row],[Vsgruesa (m3)]]*VLOOKUP(Árboles!$G10,Precios!$B$7:$H$19,6,FALSE)),"",Industrias[[#This Row],[Vsgruesa (m3)]]*VLOOKUP(Árboles!$G10,Precios!$B$7:$H$19,6,FALSE))</f>
        <v/>
      </c>
      <c r="R13" s="217" t="str">
        <f>IF(ISNA(Industrias[[#This Row],[Vchapa (m3)]]*VLOOKUP(Árboles!$G10,Precios!$B$7:$H$19,7,FALSE)),"",Industrias[[#This Row],[Vchapa (m3)]]*VLOOKUP(Árboles!$G10,Precios!$B$7:$H$19,7,FALSE))</f>
        <v/>
      </c>
      <c r="S13" s="223">
        <f t="shared" si="0"/>
        <v>0</v>
      </c>
      <c r="T13" s="218"/>
      <c r="U13" s="218"/>
      <c r="W13" s="183"/>
      <c r="X13" s="183"/>
      <c r="Y13" s="524"/>
      <c r="Z13" s="525"/>
      <c r="AA13" s="525"/>
      <c r="AB13" s="525"/>
      <c r="AC13" s="525"/>
      <c r="AD13" s="525"/>
      <c r="AE13" s="525"/>
      <c r="AF13" s="224">
        <f t="shared" si="2"/>
        <v>0</v>
      </c>
      <c r="AO13" s="231"/>
      <c r="AR13" s="225">
        <f t="shared" si="3"/>
        <v>0</v>
      </c>
    </row>
    <row r="14" spans="1:49" ht="16.8" thickTop="1" thickBot="1">
      <c r="B14" s="211" t="str">
        <f>IF(Árboles!B11="","",Árboles!B11)</f>
        <v/>
      </c>
      <c r="C14" s="211" t="str">
        <f>IF(Árboles!C11="","",Árboles!C11)</f>
        <v/>
      </c>
      <c r="D14" s="212" t="str">
        <f>IF(Árboles!G11="","",Árboles!G11)</f>
        <v/>
      </c>
      <c r="E14" s="213" t="str">
        <f>IF(Árboles!AC11=0,"",Árboles!AC11)</f>
        <v/>
      </c>
      <c r="F14" s="221"/>
      <c r="G14" s="222"/>
      <c r="H14" s="222"/>
      <c r="I14" s="222"/>
      <c r="J14" s="222"/>
      <c r="K14" s="222"/>
      <c r="L14" s="222"/>
      <c r="M14" s="216" t="str">
        <f>IF(ISNA(Industrias[[#This Row],[Vtrit (m3)]]*VLOOKUP(Árboles!$G11,Precios!$B$7:$H$19,2,FALSE)),"",Industrias[[#This Row],[Vtrit (m3)]]*VLOOKUP(Árboles!$G11,Precios!$B$7:$H$19,2,FALSE))</f>
        <v/>
      </c>
      <c r="N14" s="217" t="str">
        <f>IF(ISNA(Industrias[[#This Row],[Vapea (m3)]]*VLOOKUP(Árboles!$G11,Precios!$B$7:$H$19,3,FALSE)),"",Industrias[[#This Row],[Vapea (m3)]]*VLOOKUP(Árboles!$G11,Precios!$B$7:$H$19,3,FALSE))</f>
        <v/>
      </c>
      <c r="O14" s="217" t="str">
        <f>IF(ISNA(Industrias[[#This Row],[Vcanter (m3)]]*VLOOKUP(Árboles!$G11,Precios!$B$7:$H$19,4,FALSE)),"",Industrias[[#This Row],[Vcanter (m3)]]*VLOOKUP(Árboles!$G11,Precios!$B$7:$H$19,4,FALSE))</f>
        <v/>
      </c>
      <c r="P14" s="217" t="str">
        <f>IF(ISNA(Industrias[[#This Row],[Vsierra (m3)]]*VLOOKUP(Árboles!$G11,Precios!$B$7:$H$19,5,FALSE)),"",Industrias[[#This Row],[Vsierra (m3)]]*VLOOKUP(Árboles!$G11,Precios!$B$7:$H$19,5,FALSE))</f>
        <v/>
      </c>
      <c r="Q14" s="217" t="str">
        <f>IF(ISNA(Industrias[[#This Row],[Vsgruesa (m3)]]*VLOOKUP(Árboles!$G11,Precios!$B$7:$H$19,6,FALSE)),"",Industrias[[#This Row],[Vsgruesa (m3)]]*VLOOKUP(Árboles!$G11,Precios!$B$7:$H$19,6,FALSE))</f>
        <v/>
      </c>
      <c r="R14" s="217" t="str">
        <f>IF(ISNA(Industrias[[#This Row],[Vchapa (m3)]]*VLOOKUP(Árboles!$G11,Precios!$B$7:$H$19,7,FALSE)),"",Industrias[[#This Row],[Vchapa (m3)]]*VLOOKUP(Árboles!$G11,Precios!$B$7:$H$19,7,FALSE))</f>
        <v/>
      </c>
      <c r="S14" s="223">
        <f t="shared" si="0"/>
        <v>0</v>
      </c>
      <c r="T14" s="218"/>
      <c r="U14" s="218"/>
      <c r="W14" s="183"/>
      <c r="X14" s="183"/>
      <c r="Y14" s="524"/>
      <c r="Z14" s="525"/>
      <c r="AA14" s="525"/>
      <c r="AB14" s="525"/>
      <c r="AC14" s="525"/>
      <c r="AD14" s="525"/>
      <c r="AE14" s="525"/>
      <c r="AF14" s="224">
        <f t="shared" si="2"/>
        <v>0</v>
      </c>
      <c r="AO14" s="231"/>
      <c r="AR14" s="225">
        <f t="shared" si="3"/>
        <v>0</v>
      </c>
    </row>
    <row r="15" spans="1:49" ht="16.8" thickTop="1" thickBot="1">
      <c r="B15" s="211" t="str">
        <f>IF(Árboles!B12="","",Árboles!B12)</f>
        <v/>
      </c>
      <c r="C15" s="211" t="str">
        <f>IF(Árboles!C12="","",Árboles!C12)</f>
        <v/>
      </c>
      <c r="D15" s="212" t="str">
        <f>IF(Árboles!G12="","",Árboles!G12)</f>
        <v/>
      </c>
      <c r="E15" s="213" t="str">
        <f>IF(Árboles!AC12=0,"",Árboles!AC12)</f>
        <v/>
      </c>
      <c r="F15" s="221"/>
      <c r="G15" s="222"/>
      <c r="H15" s="222"/>
      <c r="I15" s="222"/>
      <c r="J15" s="222"/>
      <c r="K15" s="222"/>
      <c r="L15" s="222"/>
      <c r="M15" s="216" t="str">
        <f>IF(ISNA(Industrias[[#This Row],[Vtrit (m3)]]*VLOOKUP(Árboles!$G12,Precios!$B$7:$H$19,2,FALSE)),"",Industrias[[#This Row],[Vtrit (m3)]]*VLOOKUP(Árboles!$G12,Precios!$B$7:$H$19,2,FALSE))</f>
        <v/>
      </c>
      <c r="N15" s="217" t="str">
        <f>IF(ISNA(Industrias[[#This Row],[Vapea (m3)]]*VLOOKUP(Árboles!$G12,Precios!$B$7:$H$19,3,FALSE)),"",Industrias[[#This Row],[Vapea (m3)]]*VLOOKUP(Árboles!$G12,Precios!$B$7:$H$19,3,FALSE))</f>
        <v/>
      </c>
      <c r="O15" s="217" t="str">
        <f>IF(ISNA(Industrias[[#This Row],[Vcanter (m3)]]*VLOOKUP(Árboles!$G12,Precios!$B$7:$H$19,4,FALSE)),"",Industrias[[#This Row],[Vcanter (m3)]]*VLOOKUP(Árboles!$G12,Precios!$B$7:$H$19,4,FALSE))</f>
        <v/>
      </c>
      <c r="P15" s="217" t="str">
        <f>IF(ISNA(Industrias[[#This Row],[Vsierra (m3)]]*VLOOKUP(Árboles!$G12,Precios!$B$7:$H$19,5,FALSE)),"",Industrias[[#This Row],[Vsierra (m3)]]*VLOOKUP(Árboles!$G12,Precios!$B$7:$H$19,5,FALSE))</f>
        <v/>
      </c>
      <c r="Q15" s="217" t="str">
        <f>IF(ISNA(Industrias[[#This Row],[Vsgruesa (m3)]]*VLOOKUP(Árboles!$G12,Precios!$B$7:$H$19,6,FALSE)),"",Industrias[[#This Row],[Vsgruesa (m3)]]*VLOOKUP(Árboles!$G12,Precios!$B$7:$H$19,6,FALSE))</f>
        <v/>
      </c>
      <c r="R15" s="217" t="str">
        <f>IF(ISNA(Industrias[[#This Row],[Vchapa (m3)]]*VLOOKUP(Árboles!$G12,Precios!$B$7:$H$19,7,FALSE)),"",Industrias[[#This Row],[Vchapa (m3)]]*VLOOKUP(Árboles!$G12,Precios!$B$7:$H$19,7,FALSE))</f>
        <v/>
      </c>
      <c r="S15" s="223">
        <f t="shared" si="0"/>
        <v>0</v>
      </c>
      <c r="T15" s="218"/>
      <c r="U15" s="218"/>
      <c r="W15" s="183"/>
      <c r="X15" s="183"/>
      <c r="Y15" s="524"/>
      <c r="Z15" s="525"/>
      <c r="AA15" s="525"/>
      <c r="AB15" s="525"/>
      <c r="AC15" s="525"/>
      <c r="AD15" s="525"/>
      <c r="AE15" s="525"/>
      <c r="AF15" s="224">
        <f t="shared" si="2"/>
        <v>0</v>
      </c>
      <c r="AO15" s="231"/>
      <c r="AR15" s="225">
        <f t="shared" si="3"/>
        <v>0</v>
      </c>
    </row>
    <row r="16" spans="1:49" ht="19.2" thickTop="1" thickBot="1">
      <c r="B16" s="211" t="str">
        <f>IF(Árboles!B13="","",Árboles!B13)</f>
        <v/>
      </c>
      <c r="C16" s="211" t="str">
        <f>IF(Árboles!C13="","",Árboles!C13)</f>
        <v/>
      </c>
      <c r="D16" s="212" t="str">
        <f>IF(Árboles!G13="","",Árboles!G13)</f>
        <v/>
      </c>
      <c r="E16" s="213" t="str">
        <f>IF(Árboles!AC13=0,"",Árboles!AC13)</f>
        <v/>
      </c>
      <c r="F16" s="221"/>
      <c r="G16" s="222"/>
      <c r="H16" s="222"/>
      <c r="I16" s="222"/>
      <c r="J16" s="222"/>
      <c r="K16" s="222"/>
      <c r="L16" s="222"/>
      <c r="M16" s="216" t="str">
        <f>IF(ISNA(Industrias[[#This Row],[Vtrit (m3)]]*VLOOKUP(Árboles!$G13,Precios!$B$7:$H$19,2,FALSE)),"",Industrias[[#This Row],[Vtrit (m3)]]*VLOOKUP(Árboles!$G13,Precios!$B$7:$H$19,2,FALSE))</f>
        <v/>
      </c>
      <c r="N16" s="217" t="str">
        <f>IF(ISNA(Industrias[[#This Row],[Vapea (m3)]]*VLOOKUP(Árboles!$G13,Precios!$B$7:$H$19,3,FALSE)),"",Industrias[[#This Row],[Vapea (m3)]]*VLOOKUP(Árboles!$G13,Precios!$B$7:$H$19,3,FALSE))</f>
        <v/>
      </c>
      <c r="O16" s="217" t="str">
        <f>IF(ISNA(Industrias[[#This Row],[Vcanter (m3)]]*VLOOKUP(Árboles!$G13,Precios!$B$7:$H$19,4,FALSE)),"",Industrias[[#This Row],[Vcanter (m3)]]*VLOOKUP(Árboles!$G13,Precios!$B$7:$H$19,4,FALSE))</f>
        <v/>
      </c>
      <c r="P16" s="217" t="str">
        <f>IF(ISNA(Industrias[[#This Row],[Vsierra (m3)]]*VLOOKUP(Árboles!$G13,Precios!$B$7:$H$19,5,FALSE)),"",Industrias[[#This Row],[Vsierra (m3)]]*VLOOKUP(Árboles!$G13,Precios!$B$7:$H$19,5,FALSE))</f>
        <v/>
      </c>
      <c r="Q16" s="217" t="str">
        <f>IF(ISNA(Industrias[[#This Row],[Vsgruesa (m3)]]*VLOOKUP(Árboles!$G13,Precios!$B$7:$H$19,6,FALSE)),"",Industrias[[#This Row],[Vsgruesa (m3)]]*VLOOKUP(Árboles!$G13,Precios!$B$7:$H$19,6,FALSE))</f>
        <v/>
      </c>
      <c r="R16" s="217" t="str">
        <f>IF(ISNA(Industrias[[#This Row],[Vchapa (m3)]]*VLOOKUP(Árboles!$G13,Precios!$B$7:$H$19,7,FALSE)),"",Industrias[[#This Row],[Vchapa (m3)]]*VLOOKUP(Árboles!$G13,Precios!$B$7:$H$19,7,FALSE))</f>
        <v/>
      </c>
      <c r="S16" s="223">
        <f t="shared" si="0"/>
        <v>0</v>
      </c>
      <c r="T16" s="218"/>
      <c r="U16" s="218"/>
      <c r="W16" s="226" t="s">
        <v>182</v>
      </c>
      <c r="X16" s="227">
        <f>SUM(X6:X15)</f>
        <v>0</v>
      </c>
      <c r="Y16" s="527">
        <f t="shared" ref="Y16:AE16" si="4">SUM(Y6:Y15)</f>
        <v>0</v>
      </c>
      <c r="Z16" s="227">
        <f t="shared" si="4"/>
        <v>0</v>
      </c>
      <c r="AA16" s="227">
        <f t="shared" si="4"/>
        <v>0</v>
      </c>
      <c r="AB16" s="227">
        <f t="shared" si="4"/>
        <v>0</v>
      </c>
      <c r="AC16" s="227">
        <f t="shared" si="4"/>
        <v>0</v>
      </c>
      <c r="AD16" s="227">
        <f t="shared" si="4"/>
        <v>0</v>
      </c>
      <c r="AE16" s="227">
        <f t="shared" si="4"/>
        <v>0</v>
      </c>
      <c r="AF16" s="526">
        <f>SUM(AF6:AF15)</f>
        <v>0</v>
      </c>
      <c r="AK16" s="228" t="s">
        <v>182</v>
      </c>
      <c r="AL16" s="229">
        <f>SUM(AL6:AL15)</f>
        <v>0</v>
      </c>
      <c r="AM16" s="229">
        <f t="shared" ref="AM16:AQ16" si="5">SUM(AM6:AM15)</f>
        <v>0</v>
      </c>
      <c r="AN16" s="229">
        <f t="shared" si="5"/>
        <v>0</v>
      </c>
      <c r="AO16" s="229">
        <f t="shared" si="5"/>
        <v>0</v>
      </c>
      <c r="AP16" s="229">
        <f t="shared" si="5"/>
        <v>0</v>
      </c>
      <c r="AQ16" s="229">
        <f t="shared" si="5"/>
        <v>0</v>
      </c>
      <c r="AR16" s="230" t="str">
        <f>IF(SUM(AL16:AQ16)=0,"",SUM(AL16:AQ16))</f>
        <v/>
      </c>
    </row>
    <row r="17" spans="2:41" ht="16.8" thickTop="1" thickBot="1">
      <c r="B17" s="211" t="str">
        <f>IF(Árboles!B14="","",Árboles!B14)</f>
        <v/>
      </c>
      <c r="C17" s="211" t="str">
        <f>IF(Árboles!C14="","",Árboles!C14)</f>
        <v/>
      </c>
      <c r="D17" s="212" t="str">
        <f>IF(Árboles!G14="","",Árboles!G14)</f>
        <v/>
      </c>
      <c r="E17" s="213" t="str">
        <f>IF(Árboles!AC14=0,"",Árboles!AC14)</f>
        <v/>
      </c>
      <c r="F17" s="221"/>
      <c r="G17" s="222"/>
      <c r="H17" s="222"/>
      <c r="I17" s="222"/>
      <c r="J17" s="222"/>
      <c r="K17" s="222"/>
      <c r="L17" s="222"/>
      <c r="M17" s="216" t="str">
        <f>IF(ISNA(Industrias[[#This Row],[Vtrit (m3)]]*VLOOKUP(Árboles!$G14,Precios!$B$7:$H$19,2,FALSE)),"",Industrias[[#This Row],[Vtrit (m3)]]*VLOOKUP(Árboles!$G14,Precios!$B$7:$H$19,2,FALSE))</f>
        <v/>
      </c>
      <c r="N17" s="217" t="str">
        <f>IF(ISNA(Industrias[[#This Row],[Vapea (m3)]]*VLOOKUP(Árboles!$G14,Precios!$B$7:$H$19,3,FALSE)),"",Industrias[[#This Row],[Vapea (m3)]]*VLOOKUP(Árboles!$G14,Precios!$B$7:$H$19,3,FALSE))</f>
        <v/>
      </c>
      <c r="O17" s="217" t="str">
        <f>IF(ISNA(Industrias[[#This Row],[Vcanter (m3)]]*VLOOKUP(Árboles!$G14,Precios!$B$7:$H$19,4,FALSE)),"",Industrias[[#This Row],[Vcanter (m3)]]*VLOOKUP(Árboles!$G14,Precios!$B$7:$H$19,4,FALSE))</f>
        <v/>
      </c>
      <c r="P17" s="217" t="str">
        <f>IF(ISNA(Industrias[[#This Row],[Vsierra (m3)]]*VLOOKUP(Árboles!$G14,Precios!$B$7:$H$19,5,FALSE)),"",Industrias[[#This Row],[Vsierra (m3)]]*VLOOKUP(Árboles!$G14,Precios!$B$7:$H$19,5,FALSE))</f>
        <v/>
      </c>
      <c r="Q17" s="217" t="str">
        <f>IF(ISNA(Industrias[[#This Row],[Vsgruesa (m3)]]*VLOOKUP(Árboles!$G14,Precios!$B$7:$H$19,6,FALSE)),"",Industrias[[#This Row],[Vsgruesa (m3)]]*VLOOKUP(Árboles!$G14,Precios!$B$7:$H$19,6,FALSE))</f>
        <v/>
      </c>
      <c r="R17" s="217" t="str">
        <f>IF(ISNA(Industrias[[#This Row],[Vchapa (m3)]]*VLOOKUP(Árboles!$G14,Precios!$B$7:$H$19,7,FALSE)),"",Industrias[[#This Row],[Vchapa (m3)]]*VLOOKUP(Árboles!$G14,Precios!$B$7:$H$19,7,FALSE))</f>
        <v/>
      </c>
      <c r="S17" s="223">
        <f t="shared" si="0"/>
        <v>0</v>
      </c>
      <c r="T17" s="218"/>
      <c r="U17" s="218"/>
      <c r="W17" s="183"/>
      <c r="X17" s="183"/>
      <c r="Y17" s="183"/>
      <c r="Z17" s="183"/>
      <c r="AA17" s="183"/>
      <c r="AB17" s="183"/>
      <c r="AC17" s="183"/>
      <c r="AO17" s="231"/>
    </row>
    <row r="18" spans="2:41" ht="16.8" thickTop="1" thickBot="1">
      <c r="B18" s="211" t="str">
        <f>IF(Árboles!B15="","",Árboles!B15)</f>
        <v/>
      </c>
      <c r="C18" s="211" t="str">
        <f>IF(Árboles!C15="","",Árboles!C15)</f>
        <v/>
      </c>
      <c r="D18" s="212" t="str">
        <f>IF(Árboles!G15="","",Árboles!G15)</f>
        <v/>
      </c>
      <c r="E18" s="213" t="str">
        <f>IF(Árboles!AC15=0,"",Árboles!AC15)</f>
        <v/>
      </c>
      <c r="F18" s="221"/>
      <c r="G18" s="222"/>
      <c r="H18" s="222"/>
      <c r="I18" s="222"/>
      <c r="J18" s="222"/>
      <c r="K18" s="222"/>
      <c r="L18" s="222"/>
      <c r="M18" s="216" t="str">
        <f>IF(ISNA(Industrias[[#This Row],[Vtrit (m3)]]*VLOOKUP(Árboles!$G15,Precios!$B$7:$H$19,2,FALSE)),"",Industrias[[#This Row],[Vtrit (m3)]]*VLOOKUP(Árboles!$G15,Precios!$B$7:$H$19,2,FALSE))</f>
        <v/>
      </c>
      <c r="N18" s="217" t="str">
        <f>IF(ISNA(Industrias[[#This Row],[Vapea (m3)]]*VLOOKUP(Árboles!$G15,Precios!$B$7:$H$19,3,FALSE)),"",Industrias[[#This Row],[Vapea (m3)]]*VLOOKUP(Árboles!$G15,Precios!$B$7:$H$19,3,FALSE))</f>
        <v/>
      </c>
      <c r="O18" s="217" t="str">
        <f>IF(ISNA(Industrias[[#This Row],[Vcanter (m3)]]*VLOOKUP(Árboles!$G15,Precios!$B$7:$H$19,4,FALSE)),"",Industrias[[#This Row],[Vcanter (m3)]]*VLOOKUP(Árboles!$G15,Precios!$B$7:$H$19,4,FALSE))</f>
        <v/>
      </c>
      <c r="P18" s="217" t="str">
        <f>IF(ISNA(Industrias[[#This Row],[Vsierra (m3)]]*VLOOKUP(Árboles!$G15,Precios!$B$7:$H$19,5,FALSE)),"",Industrias[[#This Row],[Vsierra (m3)]]*VLOOKUP(Árboles!$G15,Precios!$B$7:$H$19,5,FALSE))</f>
        <v/>
      </c>
      <c r="Q18" s="217" t="str">
        <f>IF(ISNA(Industrias[[#This Row],[Vsgruesa (m3)]]*VLOOKUP(Árboles!$G15,Precios!$B$7:$H$19,6,FALSE)),"",Industrias[[#This Row],[Vsgruesa (m3)]]*VLOOKUP(Árboles!$G15,Precios!$B$7:$H$19,6,FALSE))</f>
        <v/>
      </c>
      <c r="R18" s="217" t="str">
        <f>IF(ISNA(Industrias[[#This Row],[Vchapa (m3)]]*VLOOKUP(Árboles!$G15,Precios!$B$7:$H$19,7,FALSE)),"",Industrias[[#This Row],[Vchapa (m3)]]*VLOOKUP(Árboles!$G15,Precios!$B$7:$H$19,7,FALSE))</f>
        <v/>
      </c>
      <c r="S18" s="223">
        <f t="shared" si="0"/>
        <v>0</v>
      </c>
      <c r="T18" s="218"/>
      <c r="U18" s="218"/>
      <c r="W18" s="183"/>
      <c r="X18" s="183"/>
      <c r="Y18" s="183"/>
      <c r="Z18" s="183"/>
      <c r="AA18" s="183"/>
      <c r="AB18" s="183"/>
      <c r="AC18" s="183"/>
      <c r="AO18" s="231"/>
    </row>
    <row r="19" spans="2:41" ht="16.8" thickTop="1" thickBot="1">
      <c r="B19" s="211" t="str">
        <f>IF(Árboles!B16="","",Árboles!B16)</f>
        <v/>
      </c>
      <c r="C19" s="211" t="str">
        <f>IF(Árboles!C16="","",Árboles!C16)</f>
        <v/>
      </c>
      <c r="D19" s="212" t="str">
        <f>IF(Árboles!G16="","",Árboles!G16)</f>
        <v/>
      </c>
      <c r="E19" s="213" t="str">
        <f>IF(Árboles!AC16=0,"",Árboles!AC16)</f>
        <v/>
      </c>
      <c r="F19" s="221"/>
      <c r="G19" s="222"/>
      <c r="H19" s="222"/>
      <c r="I19" s="222"/>
      <c r="J19" s="222"/>
      <c r="K19" s="222"/>
      <c r="L19" s="222"/>
      <c r="M19" s="216" t="str">
        <f>IF(ISNA(Industrias[[#This Row],[Vtrit (m3)]]*VLOOKUP(Árboles!$G16,Precios!$B$7:$H$19,2,FALSE)),"",Industrias[[#This Row],[Vtrit (m3)]]*VLOOKUP(Árboles!$G16,Precios!$B$7:$H$19,2,FALSE))</f>
        <v/>
      </c>
      <c r="N19" s="217" t="str">
        <f>IF(ISNA(Industrias[[#This Row],[Vapea (m3)]]*VLOOKUP(Árboles!$G16,Precios!$B$7:$H$19,3,FALSE)),"",Industrias[[#This Row],[Vapea (m3)]]*VLOOKUP(Árboles!$G16,Precios!$B$7:$H$19,3,FALSE))</f>
        <v/>
      </c>
      <c r="O19" s="217" t="str">
        <f>IF(ISNA(Industrias[[#This Row],[Vcanter (m3)]]*VLOOKUP(Árboles!$G16,Precios!$B$7:$H$19,4,FALSE)),"",Industrias[[#This Row],[Vcanter (m3)]]*VLOOKUP(Árboles!$G16,Precios!$B$7:$H$19,4,FALSE))</f>
        <v/>
      </c>
      <c r="P19" s="217" t="str">
        <f>IF(ISNA(Industrias[[#This Row],[Vsierra (m3)]]*VLOOKUP(Árboles!$G16,Precios!$B$7:$H$19,5,FALSE)),"",Industrias[[#This Row],[Vsierra (m3)]]*VLOOKUP(Árboles!$G16,Precios!$B$7:$H$19,5,FALSE))</f>
        <v/>
      </c>
      <c r="Q19" s="217" t="str">
        <f>IF(ISNA(Industrias[[#This Row],[Vsgruesa (m3)]]*VLOOKUP(Árboles!$G16,Precios!$B$7:$H$19,6,FALSE)),"",Industrias[[#This Row],[Vsgruesa (m3)]]*VLOOKUP(Árboles!$G16,Precios!$B$7:$H$19,6,FALSE))</f>
        <v/>
      </c>
      <c r="R19" s="217" t="str">
        <f>IF(ISNA(Industrias[[#This Row],[Vchapa (m3)]]*VLOOKUP(Árboles!$G16,Precios!$B$7:$H$19,7,FALSE)),"",Industrias[[#This Row],[Vchapa (m3)]]*VLOOKUP(Árboles!$G16,Precios!$B$7:$H$19,7,FALSE))</f>
        <v/>
      </c>
      <c r="S19" s="223">
        <f t="shared" si="0"/>
        <v>0</v>
      </c>
      <c r="T19" s="218"/>
      <c r="U19" s="218"/>
      <c r="W19" s="183"/>
      <c r="X19" s="183"/>
      <c r="Y19" s="183"/>
      <c r="Z19" s="183"/>
      <c r="AA19" s="183"/>
      <c r="AB19" s="183"/>
      <c r="AC19" s="183"/>
      <c r="AO19" s="231"/>
    </row>
    <row r="20" spans="2:41" ht="16.8" thickTop="1" thickBot="1">
      <c r="B20" s="211" t="str">
        <f>IF(Árboles!B17="","",Árboles!B17)</f>
        <v/>
      </c>
      <c r="C20" s="211" t="str">
        <f>IF(Árboles!C17="","",Árboles!C17)</f>
        <v/>
      </c>
      <c r="D20" s="212" t="str">
        <f>IF(Árboles!G17="","",Árboles!G17)</f>
        <v/>
      </c>
      <c r="E20" s="213" t="str">
        <f>IF(Árboles!AC17=0,"",Árboles!AC17)</f>
        <v/>
      </c>
      <c r="F20" s="221"/>
      <c r="G20" s="222"/>
      <c r="H20" s="222"/>
      <c r="I20" s="222"/>
      <c r="J20" s="222"/>
      <c r="K20" s="222"/>
      <c r="L20" s="222"/>
      <c r="M20" s="216" t="str">
        <f>IF(ISNA(Industrias[[#This Row],[Vtrit (m3)]]*VLOOKUP(Árboles!$G17,Precios!$B$7:$H$19,2,FALSE)),"",Industrias[[#This Row],[Vtrit (m3)]]*VLOOKUP(Árboles!$G17,Precios!$B$7:$H$19,2,FALSE))</f>
        <v/>
      </c>
      <c r="N20" s="217" t="str">
        <f>IF(ISNA(Industrias[[#This Row],[Vapea (m3)]]*VLOOKUP(Árboles!$G17,Precios!$B$7:$H$19,3,FALSE)),"",Industrias[[#This Row],[Vapea (m3)]]*VLOOKUP(Árboles!$G17,Precios!$B$7:$H$19,3,FALSE))</f>
        <v/>
      </c>
      <c r="O20" s="217" t="str">
        <f>IF(ISNA(Industrias[[#This Row],[Vcanter (m3)]]*VLOOKUP(Árboles!$G17,Precios!$B$7:$H$19,4,FALSE)),"",Industrias[[#This Row],[Vcanter (m3)]]*VLOOKUP(Árboles!$G17,Precios!$B$7:$H$19,4,FALSE))</f>
        <v/>
      </c>
      <c r="P20" s="217" t="str">
        <f>IF(ISNA(Industrias[[#This Row],[Vsierra (m3)]]*VLOOKUP(Árboles!$G17,Precios!$B$7:$H$19,5,FALSE)),"",Industrias[[#This Row],[Vsierra (m3)]]*VLOOKUP(Árboles!$G17,Precios!$B$7:$H$19,5,FALSE))</f>
        <v/>
      </c>
      <c r="Q20" s="217" t="str">
        <f>IF(ISNA(Industrias[[#This Row],[Vsgruesa (m3)]]*VLOOKUP(Árboles!$G17,Precios!$B$7:$H$19,6,FALSE)),"",Industrias[[#This Row],[Vsgruesa (m3)]]*VLOOKUP(Árboles!$G17,Precios!$B$7:$H$19,6,FALSE))</f>
        <v/>
      </c>
      <c r="R20" s="217" t="str">
        <f>IF(ISNA(Industrias[[#This Row],[Vchapa (m3)]]*VLOOKUP(Árboles!$G17,Precios!$B$7:$H$19,7,FALSE)),"",Industrias[[#This Row],[Vchapa (m3)]]*VLOOKUP(Árboles!$G17,Precios!$B$7:$H$19,7,FALSE))</f>
        <v/>
      </c>
      <c r="S20" s="223">
        <f t="shared" si="0"/>
        <v>0</v>
      </c>
      <c r="T20" s="218"/>
      <c r="U20" s="218"/>
      <c r="W20" s="183"/>
      <c r="X20" s="183"/>
      <c r="Y20" s="183"/>
      <c r="Z20" s="183"/>
      <c r="AA20" s="183"/>
      <c r="AB20" s="183"/>
      <c r="AC20" s="183"/>
      <c r="AO20" s="231"/>
    </row>
    <row r="21" spans="2:41" ht="16.8" thickTop="1" thickBot="1">
      <c r="B21" s="211" t="str">
        <f>IF(Árboles!B18="","",Árboles!B18)</f>
        <v/>
      </c>
      <c r="C21" s="211" t="str">
        <f>IF(Árboles!C18="","",Árboles!C18)</f>
        <v/>
      </c>
      <c r="D21" s="212" t="str">
        <f>IF(Árboles!G18="","",Árboles!G18)</f>
        <v/>
      </c>
      <c r="E21" s="213" t="str">
        <f>IF(Árboles!AC18=0,"",Árboles!AC18)</f>
        <v/>
      </c>
      <c r="F21" s="221"/>
      <c r="G21" s="222"/>
      <c r="H21" s="222"/>
      <c r="I21" s="222"/>
      <c r="J21" s="222"/>
      <c r="K21" s="222"/>
      <c r="L21" s="222"/>
      <c r="M21" s="216" t="str">
        <f>IF(ISNA(Industrias[[#This Row],[Vtrit (m3)]]*VLOOKUP(Árboles!$G18,Precios!$B$7:$H$19,2,FALSE)),"",Industrias[[#This Row],[Vtrit (m3)]]*VLOOKUP(Árboles!$G18,Precios!$B$7:$H$19,2,FALSE))</f>
        <v/>
      </c>
      <c r="N21" s="217" t="str">
        <f>IF(ISNA(Industrias[[#This Row],[Vapea (m3)]]*VLOOKUP(Árboles!$G18,Precios!$B$7:$H$19,3,FALSE)),"",Industrias[[#This Row],[Vapea (m3)]]*VLOOKUP(Árboles!$G18,Precios!$B$7:$H$19,3,FALSE))</f>
        <v/>
      </c>
      <c r="O21" s="217" t="str">
        <f>IF(ISNA(Industrias[[#This Row],[Vcanter (m3)]]*VLOOKUP(Árboles!$G18,Precios!$B$7:$H$19,4,FALSE)),"",Industrias[[#This Row],[Vcanter (m3)]]*VLOOKUP(Árboles!$G18,Precios!$B$7:$H$19,4,FALSE))</f>
        <v/>
      </c>
      <c r="P21" s="217" t="str">
        <f>IF(ISNA(Industrias[[#This Row],[Vsierra (m3)]]*VLOOKUP(Árboles!$G18,Precios!$B$7:$H$19,5,FALSE)),"",Industrias[[#This Row],[Vsierra (m3)]]*VLOOKUP(Árboles!$G18,Precios!$B$7:$H$19,5,FALSE))</f>
        <v/>
      </c>
      <c r="Q21" s="217" t="str">
        <f>IF(ISNA(Industrias[[#This Row],[Vsgruesa (m3)]]*VLOOKUP(Árboles!$G18,Precios!$B$7:$H$19,6,FALSE)),"",Industrias[[#This Row],[Vsgruesa (m3)]]*VLOOKUP(Árboles!$G18,Precios!$B$7:$H$19,6,FALSE))</f>
        <v/>
      </c>
      <c r="R21" s="217" t="str">
        <f>IF(ISNA(Industrias[[#This Row],[Vchapa (m3)]]*VLOOKUP(Árboles!$G18,Precios!$B$7:$H$19,7,FALSE)),"",Industrias[[#This Row],[Vchapa (m3)]]*VLOOKUP(Árboles!$G18,Precios!$B$7:$H$19,7,FALSE))</f>
        <v/>
      </c>
      <c r="S21" s="223">
        <f t="shared" si="0"/>
        <v>0</v>
      </c>
      <c r="T21" s="218"/>
      <c r="U21" s="218"/>
      <c r="W21" s="183"/>
      <c r="X21" s="183"/>
      <c r="Y21" s="183"/>
      <c r="Z21" s="183"/>
      <c r="AA21" s="183"/>
      <c r="AB21" s="183"/>
      <c r="AC21" s="183"/>
      <c r="AO21" s="231"/>
    </row>
    <row r="22" spans="2:41" ht="16.8" thickTop="1" thickBot="1">
      <c r="B22" s="211" t="str">
        <f>IF(Árboles!B19="","",Árboles!B19)</f>
        <v/>
      </c>
      <c r="C22" s="211" t="str">
        <f>IF(Árboles!C19="","",Árboles!C19)</f>
        <v/>
      </c>
      <c r="D22" s="212" t="str">
        <f>IF(Árboles!G19="","",Árboles!G19)</f>
        <v/>
      </c>
      <c r="E22" s="213" t="str">
        <f>IF(Árboles!AC19=0,"",Árboles!AC19)</f>
        <v/>
      </c>
      <c r="F22" s="221"/>
      <c r="G22" s="222"/>
      <c r="H22" s="222"/>
      <c r="I22" s="222"/>
      <c r="J22" s="222"/>
      <c r="K22" s="222"/>
      <c r="L22" s="222"/>
      <c r="M22" s="216" t="str">
        <f>IF(ISNA(Industrias[[#This Row],[Vtrit (m3)]]*VLOOKUP(Árboles!$G19,Precios!$B$7:$H$19,2,FALSE)),"",Industrias[[#This Row],[Vtrit (m3)]]*VLOOKUP(Árboles!$G19,Precios!$B$7:$H$19,2,FALSE))</f>
        <v/>
      </c>
      <c r="N22" s="217" t="str">
        <f>IF(ISNA(Industrias[[#This Row],[Vapea (m3)]]*VLOOKUP(Árboles!$G19,Precios!$B$7:$H$19,3,FALSE)),"",Industrias[[#This Row],[Vapea (m3)]]*VLOOKUP(Árboles!$G19,Precios!$B$7:$H$19,3,FALSE))</f>
        <v/>
      </c>
      <c r="O22" s="217" t="str">
        <f>IF(ISNA(Industrias[[#This Row],[Vcanter (m3)]]*VLOOKUP(Árboles!$G19,Precios!$B$7:$H$19,4,FALSE)),"",Industrias[[#This Row],[Vcanter (m3)]]*VLOOKUP(Árboles!$G19,Precios!$B$7:$H$19,4,FALSE))</f>
        <v/>
      </c>
      <c r="P22" s="217" t="str">
        <f>IF(ISNA(Industrias[[#This Row],[Vsierra (m3)]]*VLOOKUP(Árboles!$G19,Precios!$B$7:$H$19,5,FALSE)),"",Industrias[[#This Row],[Vsierra (m3)]]*VLOOKUP(Árboles!$G19,Precios!$B$7:$H$19,5,FALSE))</f>
        <v/>
      </c>
      <c r="Q22" s="217" t="str">
        <f>IF(ISNA(Industrias[[#This Row],[Vsgruesa (m3)]]*VLOOKUP(Árboles!$G19,Precios!$B$7:$H$19,6,FALSE)),"",Industrias[[#This Row],[Vsgruesa (m3)]]*VLOOKUP(Árboles!$G19,Precios!$B$7:$H$19,6,FALSE))</f>
        <v/>
      </c>
      <c r="R22" s="217" t="str">
        <f>IF(ISNA(Industrias[[#This Row],[Vchapa (m3)]]*VLOOKUP(Árboles!$G19,Precios!$B$7:$H$19,7,FALSE)),"",Industrias[[#This Row],[Vchapa (m3)]]*VLOOKUP(Árboles!$G19,Precios!$B$7:$H$19,7,FALSE))</f>
        <v/>
      </c>
      <c r="S22" s="223">
        <f t="shared" si="0"/>
        <v>0</v>
      </c>
      <c r="T22" s="218"/>
      <c r="U22" s="218"/>
      <c r="W22" s="183"/>
      <c r="X22" s="183"/>
      <c r="Y22" s="183"/>
      <c r="Z22" s="183"/>
      <c r="AA22" s="183"/>
      <c r="AB22" s="183"/>
      <c r="AC22" s="183"/>
      <c r="AO22" s="231"/>
    </row>
    <row r="23" spans="2:41" ht="16.8" thickTop="1" thickBot="1">
      <c r="B23" s="211" t="str">
        <f>IF(Árboles!B20="","",Árboles!B20)</f>
        <v/>
      </c>
      <c r="C23" s="211" t="str">
        <f>IF(Árboles!C20="","",Árboles!C20)</f>
        <v/>
      </c>
      <c r="D23" s="212" t="str">
        <f>IF(Árboles!G20="","",Árboles!G20)</f>
        <v/>
      </c>
      <c r="E23" s="213" t="str">
        <f>IF(Árboles!AC20=0,"",Árboles!AC20)</f>
        <v/>
      </c>
      <c r="F23" s="221"/>
      <c r="G23" s="222"/>
      <c r="H23" s="222"/>
      <c r="I23" s="222"/>
      <c r="J23" s="222"/>
      <c r="K23" s="222"/>
      <c r="L23" s="222"/>
      <c r="M23" s="216" t="str">
        <f>IF(ISNA(Industrias[[#This Row],[Vtrit (m3)]]*VLOOKUP(Árboles!$G20,Precios!$B$7:$H$19,2,FALSE)),"",Industrias[[#This Row],[Vtrit (m3)]]*VLOOKUP(Árboles!$G20,Precios!$B$7:$H$19,2,FALSE))</f>
        <v/>
      </c>
      <c r="N23" s="217" t="str">
        <f>IF(ISNA(Industrias[[#This Row],[Vapea (m3)]]*VLOOKUP(Árboles!$G20,Precios!$B$7:$H$19,3,FALSE)),"",Industrias[[#This Row],[Vapea (m3)]]*VLOOKUP(Árboles!$G20,Precios!$B$7:$H$19,3,FALSE))</f>
        <v/>
      </c>
      <c r="O23" s="217" t="str">
        <f>IF(ISNA(Industrias[[#This Row],[Vcanter (m3)]]*VLOOKUP(Árboles!$G20,Precios!$B$7:$H$19,4,FALSE)),"",Industrias[[#This Row],[Vcanter (m3)]]*VLOOKUP(Árboles!$G20,Precios!$B$7:$H$19,4,FALSE))</f>
        <v/>
      </c>
      <c r="P23" s="217" t="str">
        <f>IF(ISNA(Industrias[[#This Row],[Vsierra (m3)]]*VLOOKUP(Árboles!$G20,Precios!$B$7:$H$19,5,FALSE)),"",Industrias[[#This Row],[Vsierra (m3)]]*VLOOKUP(Árboles!$G20,Precios!$B$7:$H$19,5,FALSE))</f>
        <v/>
      </c>
      <c r="Q23" s="217" t="str">
        <f>IF(ISNA(Industrias[[#This Row],[Vsgruesa (m3)]]*VLOOKUP(Árboles!$G20,Precios!$B$7:$H$19,6,FALSE)),"",Industrias[[#This Row],[Vsgruesa (m3)]]*VLOOKUP(Árboles!$G20,Precios!$B$7:$H$19,6,FALSE))</f>
        <v/>
      </c>
      <c r="R23" s="217" t="str">
        <f>IF(ISNA(Industrias[[#This Row],[Vchapa (m3)]]*VLOOKUP(Árboles!$G20,Precios!$B$7:$H$19,7,FALSE)),"",Industrias[[#This Row],[Vchapa (m3)]]*VLOOKUP(Árboles!$G20,Precios!$B$7:$H$19,7,FALSE))</f>
        <v/>
      </c>
      <c r="S23" s="223">
        <f t="shared" si="0"/>
        <v>0</v>
      </c>
      <c r="T23" s="218"/>
      <c r="U23" s="218"/>
      <c r="W23" s="183"/>
      <c r="X23" s="183"/>
      <c r="Y23" s="183"/>
      <c r="Z23" s="183"/>
      <c r="AA23" s="183"/>
      <c r="AB23" s="183"/>
      <c r="AC23" s="183"/>
      <c r="AO23" s="231"/>
    </row>
    <row r="24" spans="2:41" ht="16.8" thickTop="1" thickBot="1">
      <c r="B24" s="211" t="str">
        <f>IF(Árboles!B21="","",Árboles!B21)</f>
        <v/>
      </c>
      <c r="C24" s="211" t="str">
        <f>IF(Árboles!C21="","",Árboles!C21)</f>
        <v/>
      </c>
      <c r="D24" s="212" t="str">
        <f>IF(Árboles!G21="","",Árboles!G21)</f>
        <v/>
      </c>
      <c r="E24" s="213" t="str">
        <f>IF(Árboles!AC21=0,"",Árboles!AC21)</f>
        <v/>
      </c>
      <c r="F24" s="221"/>
      <c r="G24" s="222"/>
      <c r="H24" s="222"/>
      <c r="I24" s="222"/>
      <c r="J24" s="222"/>
      <c r="K24" s="222"/>
      <c r="L24" s="222"/>
      <c r="M24" s="216" t="str">
        <f>IF(ISNA(Industrias[[#This Row],[Vtrit (m3)]]*VLOOKUP(Árboles!$G21,Precios!$B$7:$H$19,2,FALSE)),"",Industrias[[#This Row],[Vtrit (m3)]]*VLOOKUP(Árboles!$G21,Precios!$B$7:$H$19,2,FALSE))</f>
        <v/>
      </c>
      <c r="N24" s="217" t="str">
        <f>IF(ISNA(Industrias[[#This Row],[Vapea (m3)]]*VLOOKUP(Árboles!$G21,Precios!$B$7:$H$19,3,FALSE)),"",Industrias[[#This Row],[Vapea (m3)]]*VLOOKUP(Árboles!$G21,Precios!$B$7:$H$19,3,FALSE))</f>
        <v/>
      </c>
      <c r="O24" s="217" t="str">
        <f>IF(ISNA(Industrias[[#This Row],[Vcanter (m3)]]*VLOOKUP(Árboles!$G21,Precios!$B$7:$H$19,4,FALSE)),"",Industrias[[#This Row],[Vcanter (m3)]]*VLOOKUP(Árboles!$G21,Precios!$B$7:$H$19,4,FALSE))</f>
        <v/>
      </c>
      <c r="P24" s="217" t="str">
        <f>IF(ISNA(Industrias[[#This Row],[Vsierra (m3)]]*VLOOKUP(Árboles!$G21,Precios!$B$7:$H$19,5,FALSE)),"",Industrias[[#This Row],[Vsierra (m3)]]*VLOOKUP(Árboles!$G21,Precios!$B$7:$H$19,5,FALSE))</f>
        <v/>
      </c>
      <c r="Q24" s="217" t="str">
        <f>IF(ISNA(Industrias[[#This Row],[Vsgruesa (m3)]]*VLOOKUP(Árboles!$G21,Precios!$B$7:$H$19,6,FALSE)),"",Industrias[[#This Row],[Vsgruesa (m3)]]*VLOOKUP(Árboles!$G21,Precios!$B$7:$H$19,6,FALSE))</f>
        <v/>
      </c>
      <c r="R24" s="217" t="str">
        <f>IF(ISNA(Industrias[[#This Row],[Vchapa (m3)]]*VLOOKUP(Árboles!$G21,Precios!$B$7:$H$19,7,FALSE)),"",Industrias[[#This Row],[Vchapa (m3)]]*VLOOKUP(Árboles!$G21,Precios!$B$7:$H$19,7,FALSE))</f>
        <v/>
      </c>
      <c r="S24" s="223">
        <f t="shared" si="0"/>
        <v>0</v>
      </c>
      <c r="T24" s="218"/>
      <c r="U24" s="218"/>
      <c r="W24" s="183"/>
      <c r="X24" s="183"/>
      <c r="Y24" s="183"/>
      <c r="Z24" s="183"/>
      <c r="AA24" s="183"/>
      <c r="AB24" s="183"/>
      <c r="AC24" s="183"/>
    </row>
    <row r="25" spans="2:41" ht="16.8" thickTop="1" thickBot="1">
      <c r="B25" s="211" t="str">
        <f>IF(Árboles!B22="","",Árboles!B22)</f>
        <v/>
      </c>
      <c r="C25" s="211" t="str">
        <f>IF(Árboles!C22="","",Árboles!C22)</f>
        <v/>
      </c>
      <c r="D25" s="212" t="str">
        <f>IF(Árboles!G22="","",Árboles!G22)</f>
        <v/>
      </c>
      <c r="E25" s="213" t="str">
        <f>IF(Árboles!AC22=0,"",Árboles!AC22)</f>
        <v/>
      </c>
      <c r="F25" s="221"/>
      <c r="G25" s="222"/>
      <c r="H25" s="222"/>
      <c r="I25" s="222"/>
      <c r="J25" s="222"/>
      <c r="K25" s="222"/>
      <c r="L25" s="222"/>
      <c r="M25" s="216" t="str">
        <f>IF(ISNA(Industrias[[#This Row],[Vtrit (m3)]]*VLOOKUP(Árboles!$G22,Precios!$B$7:$H$19,2,FALSE)),"",Industrias[[#This Row],[Vtrit (m3)]]*VLOOKUP(Árboles!$G22,Precios!$B$7:$H$19,2,FALSE))</f>
        <v/>
      </c>
      <c r="N25" s="217" t="str">
        <f>IF(ISNA(Industrias[[#This Row],[Vapea (m3)]]*VLOOKUP(Árboles!$G22,Precios!$B$7:$H$19,3,FALSE)),"",Industrias[[#This Row],[Vapea (m3)]]*VLOOKUP(Árboles!$G22,Precios!$B$7:$H$19,3,FALSE))</f>
        <v/>
      </c>
      <c r="O25" s="217" t="str">
        <f>IF(ISNA(Industrias[[#This Row],[Vcanter (m3)]]*VLOOKUP(Árboles!$G22,Precios!$B$7:$H$19,4,FALSE)),"",Industrias[[#This Row],[Vcanter (m3)]]*VLOOKUP(Árboles!$G22,Precios!$B$7:$H$19,4,FALSE))</f>
        <v/>
      </c>
      <c r="P25" s="217" t="str">
        <f>IF(ISNA(Industrias[[#This Row],[Vsierra (m3)]]*VLOOKUP(Árboles!$G22,Precios!$B$7:$H$19,5,FALSE)),"",Industrias[[#This Row],[Vsierra (m3)]]*VLOOKUP(Árboles!$G22,Precios!$B$7:$H$19,5,FALSE))</f>
        <v/>
      </c>
      <c r="Q25" s="217" t="str">
        <f>IF(ISNA(Industrias[[#This Row],[Vsgruesa (m3)]]*VLOOKUP(Árboles!$G22,Precios!$B$7:$H$19,6,FALSE)),"",Industrias[[#This Row],[Vsgruesa (m3)]]*VLOOKUP(Árboles!$G22,Precios!$B$7:$H$19,6,FALSE))</f>
        <v/>
      </c>
      <c r="R25" s="217" t="str">
        <f>IF(ISNA(Industrias[[#This Row],[Vchapa (m3)]]*VLOOKUP(Árboles!$G22,Precios!$B$7:$H$19,7,FALSE)),"",Industrias[[#This Row],[Vchapa (m3)]]*VLOOKUP(Árboles!$G22,Precios!$B$7:$H$19,7,FALSE))</f>
        <v/>
      </c>
      <c r="S25" s="223">
        <f t="shared" si="0"/>
        <v>0</v>
      </c>
      <c r="T25" s="218"/>
      <c r="U25" s="218"/>
      <c r="W25" s="183"/>
      <c r="X25" s="183"/>
      <c r="Y25" s="183"/>
      <c r="Z25" s="183"/>
      <c r="AA25" s="183"/>
      <c r="AB25" s="183"/>
      <c r="AC25" s="183"/>
    </row>
    <row r="26" spans="2:41" ht="16.8" thickTop="1" thickBot="1">
      <c r="B26" s="211" t="str">
        <f>IF(Árboles!B23="","",Árboles!B23)</f>
        <v/>
      </c>
      <c r="C26" s="211" t="str">
        <f>IF(Árboles!C23="","",Árboles!C23)</f>
        <v/>
      </c>
      <c r="D26" s="212" t="str">
        <f>IF(Árboles!G23="","",Árboles!G23)</f>
        <v/>
      </c>
      <c r="E26" s="213" t="str">
        <f>IF(Árboles!AC23=0,"",Árboles!AC23)</f>
        <v/>
      </c>
      <c r="F26" s="221"/>
      <c r="G26" s="222"/>
      <c r="H26" s="222"/>
      <c r="I26" s="222"/>
      <c r="J26" s="222"/>
      <c r="K26" s="222"/>
      <c r="L26" s="222"/>
      <c r="M26" s="216" t="str">
        <f>IF(ISNA(Industrias[[#This Row],[Vtrit (m3)]]*VLOOKUP(Árboles!$G23,Precios!$B$7:$H$19,2,FALSE)),"",Industrias[[#This Row],[Vtrit (m3)]]*VLOOKUP(Árboles!$G23,Precios!$B$7:$H$19,2,FALSE))</f>
        <v/>
      </c>
      <c r="N26" s="217" t="str">
        <f>IF(ISNA(Industrias[[#This Row],[Vapea (m3)]]*VLOOKUP(Árboles!$G23,Precios!$B$7:$H$19,3,FALSE)),"",Industrias[[#This Row],[Vapea (m3)]]*VLOOKUP(Árboles!$G23,Precios!$B$7:$H$19,3,FALSE))</f>
        <v/>
      </c>
      <c r="O26" s="217" t="str">
        <f>IF(ISNA(Industrias[[#This Row],[Vcanter (m3)]]*VLOOKUP(Árboles!$G23,Precios!$B$7:$H$19,4,FALSE)),"",Industrias[[#This Row],[Vcanter (m3)]]*VLOOKUP(Árboles!$G23,Precios!$B$7:$H$19,4,FALSE))</f>
        <v/>
      </c>
      <c r="P26" s="217" t="str">
        <f>IF(ISNA(Industrias[[#This Row],[Vsierra (m3)]]*VLOOKUP(Árboles!$G23,Precios!$B$7:$H$19,5,FALSE)),"",Industrias[[#This Row],[Vsierra (m3)]]*VLOOKUP(Árboles!$G23,Precios!$B$7:$H$19,5,FALSE))</f>
        <v/>
      </c>
      <c r="Q26" s="217" t="str">
        <f>IF(ISNA(Industrias[[#This Row],[Vsgruesa (m3)]]*VLOOKUP(Árboles!$G23,Precios!$B$7:$H$19,6,FALSE)),"",Industrias[[#This Row],[Vsgruesa (m3)]]*VLOOKUP(Árboles!$G23,Precios!$B$7:$H$19,6,FALSE))</f>
        <v/>
      </c>
      <c r="R26" s="217" t="str">
        <f>IF(ISNA(Industrias[[#This Row],[Vchapa (m3)]]*VLOOKUP(Árboles!$G23,Precios!$B$7:$H$19,7,FALSE)),"",Industrias[[#This Row],[Vchapa (m3)]]*VLOOKUP(Árboles!$G23,Precios!$B$7:$H$19,7,FALSE))</f>
        <v/>
      </c>
      <c r="S26" s="223">
        <f t="shared" si="0"/>
        <v>0</v>
      </c>
      <c r="T26" s="218"/>
      <c r="U26" s="218"/>
      <c r="W26" s="183"/>
      <c r="X26" s="183"/>
      <c r="Y26" s="183"/>
      <c r="Z26" s="183"/>
      <c r="AA26" s="183"/>
      <c r="AB26" s="183"/>
      <c r="AC26" s="183"/>
    </row>
    <row r="27" spans="2:41" ht="16.8" thickTop="1" thickBot="1">
      <c r="B27" s="211" t="str">
        <f>IF(Árboles!B24="","",Árboles!B24)</f>
        <v/>
      </c>
      <c r="C27" s="211" t="str">
        <f>IF(Árboles!C24="","",Árboles!C24)</f>
        <v/>
      </c>
      <c r="D27" s="212" t="str">
        <f>IF(Árboles!G24="","",Árboles!G24)</f>
        <v/>
      </c>
      <c r="E27" s="213" t="str">
        <f>IF(Árboles!AC24=0,"",Árboles!AC24)</f>
        <v/>
      </c>
      <c r="F27" s="221"/>
      <c r="G27" s="222"/>
      <c r="H27" s="222"/>
      <c r="I27" s="222"/>
      <c r="J27" s="222"/>
      <c r="K27" s="222"/>
      <c r="L27" s="222"/>
      <c r="M27" s="216" t="str">
        <f>IF(ISNA(Industrias[[#This Row],[Vtrit (m3)]]*VLOOKUP(Árboles!$G24,Precios!$B$7:$H$19,2,FALSE)),"",Industrias[[#This Row],[Vtrit (m3)]]*VLOOKUP(Árboles!$G24,Precios!$B$7:$H$19,2,FALSE))</f>
        <v/>
      </c>
      <c r="N27" s="217" t="str">
        <f>IF(ISNA(Industrias[[#This Row],[Vapea (m3)]]*VLOOKUP(Árboles!$G24,Precios!$B$7:$H$19,3,FALSE)),"",Industrias[[#This Row],[Vapea (m3)]]*VLOOKUP(Árboles!$G24,Precios!$B$7:$H$19,3,FALSE))</f>
        <v/>
      </c>
      <c r="O27" s="217" t="str">
        <f>IF(ISNA(Industrias[[#This Row],[Vcanter (m3)]]*VLOOKUP(Árboles!$G24,Precios!$B$7:$H$19,4,FALSE)),"",Industrias[[#This Row],[Vcanter (m3)]]*VLOOKUP(Árboles!$G24,Precios!$B$7:$H$19,4,FALSE))</f>
        <v/>
      </c>
      <c r="P27" s="217" t="str">
        <f>IF(ISNA(Industrias[[#This Row],[Vsierra (m3)]]*VLOOKUP(Árboles!$G24,Precios!$B$7:$H$19,5,FALSE)),"",Industrias[[#This Row],[Vsierra (m3)]]*VLOOKUP(Árboles!$G24,Precios!$B$7:$H$19,5,FALSE))</f>
        <v/>
      </c>
      <c r="Q27" s="217" t="str">
        <f>IF(ISNA(Industrias[[#This Row],[Vsgruesa (m3)]]*VLOOKUP(Árboles!$G24,Precios!$B$7:$H$19,6,FALSE)),"",Industrias[[#This Row],[Vsgruesa (m3)]]*VLOOKUP(Árboles!$G24,Precios!$B$7:$H$19,6,FALSE))</f>
        <v/>
      </c>
      <c r="R27" s="217" t="str">
        <f>IF(ISNA(Industrias[[#This Row],[Vchapa (m3)]]*VLOOKUP(Árboles!$G24,Precios!$B$7:$H$19,7,FALSE)),"",Industrias[[#This Row],[Vchapa (m3)]]*VLOOKUP(Árboles!$G24,Precios!$B$7:$H$19,7,FALSE))</f>
        <v/>
      </c>
      <c r="S27" s="223">
        <f t="shared" si="0"/>
        <v>0</v>
      </c>
      <c r="T27" s="218"/>
      <c r="U27" s="218"/>
      <c r="W27" s="183"/>
      <c r="X27" s="183"/>
      <c r="Y27" s="183"/>
      <c r="Z27" s="183"/>
      <c r="AA27" s="183"/>
      <c r="AB27" s="183"/>
      <c r="AC27" s="183"/>
    </row>
    <row r="28" spans="2:41" ht="16.8" thickTop="1" thickBot="1">
      <c r="B28" s="211" t="str">
        <f>IF(Árboles!B25="","",Árboles!B25)</f>
        <v/>
      </c>
      <c r="C28" s="211" t="str">
        <f>IF(Árboles!C25="","",Árboles!C25)</f>
        <v/>
      </c>
      <c r="D28" s="212" t="str">
        <f>IF(Árboles!G25="","",Árboles!G25)</f>
        <v/>
      </c>
      <c r="E28" s="213" t="str">
        <f>IF(Árboles!AC25=0,"",Árboles!AC25)</f>
        <v/>
      </c>
      <c r="F28" s="221"/>
      <c r="G28" s="222"/>
      <c r="H28" s="222"/>
      <c r="I28" s="222"/>
      <c r="J28" s="222"/>
      <c r="K28" s="222"/>
      <c r="L28" s="222"/>
      <c r="M28" s="216" t="str">
        <f>IF(ISNA(Industrias[[#This Row],[Vtrit (m3)]]*VLOOKUP(Árboles!$G25,Precios!$B$7:$H$19,2,FALSE)),"",Industrias[[#This Row],[Vtrit (m3)]]*VLOOKUP(Árboles!$G25,Precios!$B$7:$H$19,2,FALSE))</f>
        <v/>
      </c>
      <c r="N28" s="217" t="str">
        <f>IF(ISNA(Industrias[[#This Row],[Vapea (m3)]]*VLOOKUP(Árboles!$G25,Precios!$B$7:$H$19,3,FALSE)),"",Industrias[[#This Row],[Vapea (m3)]]*VLOOKUP(Árboles!$G25,Precios!$B$7:$H$19,3,FALSE))</f>
        <v/>
      </c>
      <c r="O28" s="217" t="str">
        <f>IF(ISNA(Industrias[[#This Row],[Vcanter (m3)]]*VLOOKUP(Árboles!$G25,Precios!$B$7:$H$19,4,FALSE)),"",Industrias[[#This Row],[Vcanter (m3)]]*VLOOKUP(Árboles!$G25,Precios!$B$7:$H$19,4,FALSE))</f>
        <v/>
      </c>
      <c r="P28" s="217" t="str">
        <f>IF(ISNA(Industrias[[#This Row],[Vsierra (m3)]]*VLOOKUP(Árboles!$G25,Precios!$B$7:$H$19,5,FALSE)),"",Industrias[[#This Row],[Vsierra (m3)]]*VLOOKUP(Árboles!$G25,Precios!$B$7:$H$19,5,FALSE))</f>
        <v/>
      </c>
      <c r="Q28" s="217" t="str">
        <f>IF(ISNA(Industrias[[#This Row],[Vsgruesa (m3)]]*VLOOKUP(Árboles!$G25,Precios!$B$7:$H$19,6,FALSE)),"",Industrias[[#This Row],[Vsgruesa (m3)]]*VLOOKUP(Árboles!$G25,Precios!$B$7:$H$19,6,FALSE))</f>
        <v/>
      </c>
      <c r="R28" s="217" t="str">
        <f>IF(ISNA(Industrias[[#This Row],[Vchapa (m3)]]*VLOOKUP(Árboles!$G25,Precios!$B$7:$H$19,7,FALSE)),"",Industrias[[#This Row],[Vchapa (m3)]]*VLOOKUP(Árboles!$G25,Precios!$B$7:$H$19,7,FALSE))</f>
        <v/>
      </c>
      <c r="S28" s="223">
        <f t="shared" si="0"/>
        <v>0</v>
      </c>
      <c r="T28" s="218"/>
      <c r="U28" s="218"/>
      <c r="W28" s="183"/>
      <c r="X28" s="183"/>
      <c r="Y28" s="183"/>
      <c r="Z28" s="183"/>
      <c r="AA28" s="183"/>
      <c r="AB28" s="183"/>
      <c r="AC28" s="183"/>
    </row>
    <row r="29" spans="2:41" ht="16.8" thickTop="1" thickBot="1">
      <c r="B29" s="211" t="str">
        <f>IF(Árboles!B26="","",Árboles!B26)</f>
        <v/>
      </c>
      <c r="C29" s="211" t="str">
        <f>IF(Árboles!C26="","",Árboles!C26)</f>
        <v/>
      </c>
      <c r="D29" s="212" t="str">
        <f>IF(Árboles!G26="","",Árboles!G26)</f>
        <v/>
      </c>
      <c r="E29" s="213" t="str">
        <f>IF(Árboles!AC26=0,"",Árboles!AC26)</f>
        <v/>
      </c>
      <c r="F29" s="221"/>
      <c r="G29" s="222"/>
      <c r="H29" s="222"/>
      <c r="I29" s="222"/>
      <c r="J29" s="222"/>
      <c r="K29" s="222"/>
      <c r="L29" s="222"/>
      <c r="M29" s="216" t="str">
        <f>IF(ISNA(Industrias[[#This Row],[Vtrit (m3)]]*VLOOKUP(Árboles!$G26,Precios!$B$7:$H$19,2,FALSE)),"",Industrias[[#This Row],[Vtrit (m3)]]*VLOOKUP(Árboles!$G26,Precios!$B$7:$H$19,2,FALSE))</f>
        <v/>
      </c>
      <c r="N29" s="217" t="str">
        <f>IF(ISNA(Industrias[[#This Row],[Vapea (m3)]]*VLOOKUP(Árboles!$G26,Precios!$B$7:$H$19,3,FALSE)),"",Industrias[[#This Row],[Vapea (m3)]]*VLOOKUP(Árboles!$G26,Precios!$B$7:$H$19,3,FALSE))</f>
        <v/>
      </c>
      <c r="O29" s="217" t="str">
        <f>IF(ISNA(Industrias[[#This Row],[Vcanter (m3)]]*VLOOKUP(Árboles!$G26,Precios!$B$7:$H$19,4,FALSE)),"",Industrias[[#This Row],[Vcanter (m3)]]*VLOOKUP(Árboles!$G26,Precios!$B$7:$H$19,4,FALSE))</f>
        <v/>
      </c>
      <c r="P29" s="217" t="str">
        <f>IF(ISNA(Industrias[[#This Row],[Vsierra (m3)]]*VLOOKUP(Árboles!$G26,Precios!$B$7:$H$19,5,FALSE)),"",Industrias[[#This Row],[Vsierra (m3)]]*VLOOKUP(Árboles!$G26,Precios!$B$7:$H$19,5,FALSE))</f>
        <v/>
      </c>
      <c r="Q29" s="217" t="str">
        <f>IF(ISNA(Industrias[[#This Row],[Vsgruesa (m3)]]*VLOOKUP(Árboles!$G26,Precios!$B$7:$H$19,6,FALSE)),"",Industrias[[#This Row],[Vsgruesa (m3)]]*VLOOKUP(Árboles!$G26,Precios!$B$7:$H$19,6,FALSE))</f>
        <v/>
      </c>
      <c r="R29" s="217" t="str">
        <f>IF(ISNA(Industrias[[#This Row],[Vchapa (m3)]]*VLOOKUP(Árboles!$G26,Precios!$B$7:$H$19,7,FALSE)),"",Industrias[[#This Row],[Vchapa (m3)]]*VLOOKUP(Árboles!$G26,Precios!$B$7:$H$19,7,FALSE))</f>
        <v/>
      </c>
      <c r="S29" s="223">
        <f t="shared" si="0"/>
        <v>0</v>
      </c>
      <c r="T29" s="218"/>
      <c r="U29" s="218"/>
      <c r="W29" s="183"/>
      <c r="X29" s="183"/>
      <c r="Y29" s="183"/>
      <c r="Z29" s="183"/>
      <c r="AA29" s="183"/>
      <c r="AB29" s="183"/>
      <c r="AC29" s="183"/>
    </row>
    <row r="30" spans="2:41" ht="16.8" thickTop="1" thickBot="1">
      <c r="B30" s="211" t="str">
        <f>IF(Árboles!B27="","",Árboles!B27)</f>
        <v/>
      </c>
      <c r="C30" s="211" t="str">
        <f>IF(Árboles!C27="","",Árboles!C27)</f>
        <v/>
      </c>
      <c r="D30" s="212" t="str">
        <f>IF(Árboles!G27="","",Árboles!G27)</f>
        <v/>
      </c>
      <c r="E30" s="213" t="str">
        <f>IF(Árboles!AC27=0,"",Árboles!AC27)</f>
        <v/>
      </c>
      <c r="F30" s="221"/>
      <c r="G30" s="222"/>
      <c r="H30" s="222"/>
      <c r="I30" s="222"/>
      <c r="J30" s="222"/>
      <c r="K30" s="222"/>
      <c r="L30" s="222"/>
      <c r="M30" s="216" t="str">
        <f>IF(ISNA(Industrias[[#This Row],[Vtrit (m3)]]*VLOOKUP(Árboles!$G27,Precios!$B$7:$H$19,2,FALSE)),"",Industrias[[#This Row],[Vtrit (m3)]]*VLOOKUP(Árboles!$G27,Precios!$B$7:$H$19,2,FALSE))</f>
        <v/>
      </c>
      <c r="N30" s="217" t="str">
        <f>IF(ISNA(Industrias[[#This Row],[Vapea (m3)]]*VLOOKUP(Árboles!$G27,Precios!$B$7:$H$19,3,FALSE)),"",Industrias[[#This Row],[Vapea (m3)]]*VLOOKUP(Árboles!$G27,Precios!$B$7:$H$19,3,FALSE))</f>
        <v/>
      </c>
      <c r="O30" s="217" t="str">
        <f>IF(ISNA(Industrias[[#This Row],[Vcanter (m3)]]*VLOOKUP(Árboles!$G27,Precios!$B$7:$H$19,4,FALSE)),"",Industrias[[#This Row],[Vcanter (m3)]]*VLOOKUP(Árboles!$G27,Precios!$B$7:$H$19,4,FALSE))</f>
        <v/>
      </c>
      <c r="P30" s="217" t="str">
        <f>IF(ISNA(Industrias[[#This Row],[Vsierra (m3)]]*VLOOKUP(Árboles!$G27,Precios!$B$7:$H$19,5,FALSE)),"",Industrias[[#This Row],[Vsierra (m3)]]*VLOOKUP(Árboles!$G27,Precios!$B$7:$H$19,5,FALSE))</f>
        <v/>
      </c>
      <c r="Q30" s="217" t="str">
        <f>IF(ISNA(Industrias[[#This Row],[Vsgruesa (m3)]]*VLOOKUP(Árboles!$G27,Precios!$B$7:$H$19,6,FALSE)),"",Industrias[[#This Row],[Vsgruesa (m3)]]*VLOOKUP(Árboles!$G27,Precios!$B$7:$H$19,6,FALSE))</f>
        <v/>
      </c>
      <c r="R30" s="217" t="str">
        <f>IF(ISNA(Industrias[[#This Row],[Vchapa (m3)]]*VLOOKUP(Árboles!$G27,Precios!$B$7:$H$19,7,FALSE)),"",Industrias[[#This Row],[Vchapa (m3)]]*VLOOKUP(Árboles!$G27,Precios!$B$7:$H$19,7,FALSE))</f>
        <v/>
      </c>
      <c r="S30" s="223">
        <f t="shared" si="0"/>
        <v>0</v>
      </c>
      <c r="T30" s="218"/>
      <c r="U30" s="218"/>
      <c r="W30" s="183"/>
      <c r="X30" s="183"/>
      <c r="Y30" s="183"/>
      <c r="Z30" s="183"/>
      <c r="AA30" s="183"/>
      <c r="AB30" s="183"/>
      <c r="AC30" s="183"/>
    </row>
    <row r="31" spans="2:41" ht="16.8" thickTop="1" thickBot="1">
      <c r="B31" s="211" t="str">
        <f>IF(Árboles!B28="","",Árboles!B28)</f>
        <v/>
      </c>
      <c r="C31" s="211" t="str">
        <f>IF(Árboles!C28="","",Árboles!C28)</f>
        <v/>
      </c>
      <c r="D31" s="212" t="str">
        <f>IF(Árboles!G28="","",Árboles!G28)</f>
        <v/>
      </c>
      <c r="E31" s="213" t="str">
        <f>IF(Árboles!AC28=0,"",Árboles!AC28)</f>
        <v/>
      </c>
      <c r="F31" s="221"/>
      <c r="G31" s="222"/>
      <c r="H31" s="222"/>
      <c r="I31" s="222"/>
      <c r="J31" s="222"/>
      <c r="K31" s="222"/>
      <c r="L31" s="222"/>
      <c r="M31" s="216" t="str">
        <f>IF(ISNA(Industrias[[#This Row],[Vtrit (m3)]]*VLOOKUP(Árboles!$G28,Precios!$B$7:$H$19,2,FALSE)),"",Industrias[[#This Row],[Vtrit (m3)]]*VLOOKUP(Árboles!$G28,Precios!$B$7:$H$19,2,FALSE))</f>
        <v/>
      </c>
      <c r="N31" s="217" t="str">
        <f>IF(ISNA(Industrias[[#This Row],[Vapea (m3)]]*VLOOKUP(Árboles!$G28,Precios!$B$7:$H$19,3,FALSE)),"",Industrias[[#This Row],[Vapea (m3)]]*VLOOKUP(Árboles!$G28,Precios!$B$7:$H$19,3,FALSE))</f>
        <v/>
      </c>
      <c r="O31" s="217" t="str">
        <f>IF(ISNA(Industrias[[#This Row],[Vcanter (m3)]]*VLOOKUP(Árboles!$G28,Precios!$B$7:$H$19,4,FALSE)),"",Industrias[[#This Row],[Vcanter (m3)]]*VLOOKUP(Árboles!$G28,Precios!$B$7:$H$19,4,FALSE))</f>
        <v/>
      </c>
      <c r="P31" s="217" t="str">
        <f>IF(ISNA(Industrias[[#This Row],[Vsierra (m3)]]*VLOOKUP(Árboles!$G28,Precios!$B$7:$H$19,5,FALSE)),"",Industrias[[#This Row],[Vsierra (m3)]]*VLOOKUP(Árboles!$G28,Precios!$B$7:$H$19,5,FALSE))</f>
        <v/>
      </c>
      <c r="Q31" s="217" t="str">
        <f>IF(ISNA(Industrias[[#This Row],[Vsgruesa (m3)]]*VLOOKUP(Árboles!$G28,Precios!$B$7:$H$19,6,FALSE)),"",Industrias[[#This Row],[Vsgruesa (m3)]]*VLOOKUP(Árboles!$G28,Precios!$B$7:$H$19,6,FALSE))</f>
        <v/>
      </c>
      <c r="R31" s="217" t="str">
        <f>IF(ISNA(Industrias[[#This Row],[Vchapa (m3)]]*VLOOKUP(Árboles!$G28,Precios!$B$7:$H$19,7,FALSE)),"",Industrias[[#This Row],[Vchapa (m3)]]*VLOOKUP(Árboles!$G28,Precios!$B$7:$H$19,7,FALSE))</f>
        <v/>
      </c>
      <c r="S31" s="223">
        <f t="shared" si="0"/>
        <v>0</v>
      </c>
      <c r="T31" s="218"/>
      <c r="U31" s="218"/>
      <c r="W31" s="183"/>
      <c r="X31" s="183"/>
      <c r="Y31" s="183"/>
      <c r="Z31" s="183"/>
      <c r="AA31" s="183"/>
      <c r="AB31" s="183"/>
      <c r="AC31" s="183"/>
    </row>
    <row r="32" spans="2:41" ht="16.8" thickTop="1" thickBot="1">
      <c r="B32" s="211" t="str">
        <f>IF(Árboles!B29="","",Árboles!B29)</f>
        <v/>
      </c>
      <c r="C32" s="211" t="str">
        <f>IF(Árboles!C29="","",Árboles!C29)</f>
        <v/>
      </c>
      <c r="D32" s="212" t="str">
        <f>IF(Árboles!G29="","",Árboles!G29)</f>
        <v/>
      </c>
      <c r="E32" s="213" t="str">
        <f>IF(Árboles!AC29=0,"",Árboles!AC29)</f>
        <v/>
      </c>
      <c r="F32" s="221"/>
      <c r="G32" s="222"/>
      <c r="H32" s="222"/>
      <c r="I32" s="222"/>
      <c r="J32" s="222"/>
      <c r="K32" s="222"/>
      <c r="L32" s="222"/>
      <c r="M32" s="216" t="str">
        <f>IF(ISNA(Industrias[[#This Row],[Vtrit (m3)]]*VLOOKUP(Árboles!$G29,Precios!$B$7:$H$19,2,FALSE)),"",Industrias[[#This Row],[Vtrit (m3)]]*VLOOKUP(Árboles!$G29,Precios!$B$7:$H$19,2,FALSE))</f>
        <v/>
      </c>
      <c r="N32" s="217" t="str">
        <f>IF(ISNA(Industrias[[#This Row],[Vapea (m3)]]*VLOOKUP(Árboles!$G29,Precios!$B$7:$H$19,3,FALSE)),"",Industrias[[#This Row],[Vapea (m3)]]*VLOOKUP(Árboles!$G29,Precios!$B$7:$H$19,3,FALSE))</f>
        <v/>
      </c>
      <c r="O32" s="217" t="str">
        <f>IF(ISNA(Industrias[[#This Row],[Vcanter (m3)]]*VLOOKUP(Árboles!$G29,Precios!$B$7:$H$19,4,FALSE)),"",Industrias[[#This Row],[Vcanter (m3)]]*VLOOKUP(Árboles!$G29,Precios!$B$7:$H$19,4,FALSE))</f>
        <v/>
      </c>
      <c r="P32" s="217" t="str">
        <f>IF(ISNA(Industrias[[#This Row],[Vsierra (m3)]]*VLOOKUP(Árboles!$G29,Precios!$B$7:$H$19,5,FALSE)),"",Industrias[[#This Row],[Vsierra (m3)]]*VLOOKUP(Árboles!$G29,Precios!$B$7:$H$19,5,FALSE))</f>
        <v/>
      </c>
      <c r="Q32" s="217" t="str">
        <f>IF(ISNA(Industrias[[#This Row],[Vsgruesa (m3)]]*VLOOKUP(Árboles!$G29,Precios!$B$7:$H$19,6,FALSE)),"",Industrias[[#This Row],[Vsgruesa (m3)]]*VLOOKUP(Árboles!$G29,Precios!$B$7:$H$19,6,FALSE))</f>
        <v/>
      </c>
      <c r="R32" s="217" t="str">
        <f>IF(ISNA(Industrias[[#This Row],[Vchapa (m3)]]*VLOOKUP(Árboles!$G29,Precios!$B$7:$H$19,7,FALSE)),"",Industrias[[#This Row],[Vchapa (m3)]]*VLOOKUP(Árboles!$G29,Precios!$B$7:$H$19,7,FALSE))</f>
        <v/>
      </c>
      <c r="S32" s="223">
        <f t="shared" si="0"/>
        <v>0</v>
      </c>
      <c r="T32" s="218"/>
      <c r="U32" s="218"/>
      <c r="W32" s="183"/>
      <c r="X32" s="183"/>
      <c r="Y32" s="183"/>
      <c r="Z32" s="183"/>
      <c r="AA32" s="183"/>
      <c r="AB32" s="183"/>
      <c r="AC32" s="183"/>
    </row>
    <row r="33" spans="2:37" ht="16.8" thickTop="1" thickBot="1">
      <c r="B33" s="211" t="str">
        <f>IF(Árboles!B30="","",Árboles!B30)</f>
        <v/>
      </c>
      <c r="C33" s="211" t="str">
        <f>IF(Árboles!C30="","",Árboles!C30)</f>
        <v/>
      </c>
      <c r="D33" s="212" t="str">
        <f>IF(Árboles!G30="","",Árboles!G30)</f>
        <v/>
      </c>
      <c r="E33" s="213" t="str">
        <f>IF(Árboles!AC30=0,"",Árboles!AC30)</f>
        <v/>
      </c>
      <c r="F33" s="221"/>
      <c r="G33" s="222"/>
      <c r="H33" s="222"/>
      <c r="I33" s="222"/>
      <c r="J33" s="222"/>
      <c r="K33" s="222"/>
      <c r="L33" s="222"/>
      <c r="M33" s="216" t="str">
        <f>IF(ISNA(Industrias[[#This Row],[Vtrit (m3)]]*VLOOKUP(Árboles!$G30,Precios!$B$7:$H$19,2,FALSE)),"",Industrias[[#This Row],[Vtrit (m3)]]*VLOOKUP(Árboles!$G30,Precios!$B$7:$H$19,2,FALSE))</f>
        <v/>
      </c>
      <c r="N33" s="217" t="str">
        <f>IF(ISNA(Industrias[[#This Row],[Vapea (m3)]]*VLOOKUP(Árboles!$G30,Precios!$B$7:$H$19,3,FALSE)),"",Industrias[[#This Row],[Vapea (m3)]]*VLOOKUP(Árboles!$G30,Precios!$B$7:$H$19,3,FALSE))</f>
        <v/>
      </c>
      <c r="O33" s="217" t="str">
        <f>IF(ISNA(Industrias[[#This Row],[Vcanter (m3)]]*VLOOKUP(Árboles!$G30,Precios!$B$7:$H$19,4,FALSE)),"",Industrias[[#This Row],[Vcanter (m3)]]*VLOOKUP(Árboles!$G30,Precios!$B$7:$H$19,4,FALSE))</f>
        <v/>
      </c>
      <c r="P33" s="217" t="str">
        <f>IF(ISNA(Industrias[[#This Row],[Vsierra (m3)]]*VLOOKUP(Árboles!$G30,Precios!$B$7:$H$19,5,FALSE)),"",Industrias[[#This Row],[Vsierra (m3)]]*VLOOKUP(Árboles!$G30,Precios!$B$7:$H$19,5,FALSE))</f>
        <v/>
      </c>
      <c r="Q33" s="217" t="str">
        <f>IF(ISNA(Industrias[[#This Row],[Vsgruesa (m3)]]*VLOOKUP(Árboles!$G30,Precios!$B$7:$H$19,6,FALSE)),"",Industrias[[#This Row],[Vsgruesa (m3)]]*VLOOKUP(Árboles!$G30,Precios!$B$7:$H$19,6,FALSE))</f>
        <v/>
      </c>
      <c r="R33" s="217" t="str">
        <f>IF(ISNA(Industrias[[#This Row],[Vchapa (m3)]]*VLOOKUP(Árboles!$G30,Precios!$B$7:$H$19,7,FALSE)),"",Industrias[[#This Row],[Vchapa (m3)]]*VLOOKUP(Árboles!$G30,Precios!$B$7:$H$19,7,FALSE))</f>
        <v/>
      </c>
      <c r="S33" s="223">
        <f t="shared" si="0"/>
        <v>0</v>
      </c>
      <c r="T33" s="218"/>
      <c r="U33" s="218"/>
      <c r="W33" s="183"/>
      <c r="X33" s="183"/>
      <c r="Y33" s="183"/>
      <c r="Z33" s="183"/>
      <c r="AA33" s="183"/>
      <c r="AB33" s="183"/>
      <c r="AC33" s="183"/>
    </row>
    <row r="34" spans="2:37" ht="16.8" thickTop="1" thickBot="1">
      <c r="B34" s="211" t="str">
        <f>IF(Árboles!B31="","",Árboles!B31)</f>
        <v/>
      </c>
      <c r="C34" s="211" t="str">
        <f>IF(Árboles!C31="","",Árboles!C31)</f>
        <v/>
      </c>
      <c r="D34" s="212" t="str">
        <f>IF(Árboles!G31="","",Árboles!G31)</f>
        <v/>
      </c>
      <c r="E34" s="213" t="str">
        <f>IF(Árboles!AC31=0,"",Árboles!AC31)</f>
        <v/>
      </c>
      <c r="F34" s="221"/>
      <c r="G34" s="222"/>
      <c r="H34" s="222"/>
      <c r="I34" s="222"/>
      <c r="J34" s="222"/>
      <c r="K34" s="222"/>
      <c r="L34" s="222"/>
      <c r="M34" s="216" t="str">
        <f>IF(ISNA(Industrias[[#This Row],[Vtrit (m3)]]*VLOOKUP(Árboles!$G31,Precios!$B$7:$H$19,2,FALSE)),"",Industrias[[#This Row],[Vtrit (m3)]]*VLOOKUP(Árboles!$G31,Precios!$B$7:$H$19,2,FALSE))</f>
        <v/>
      </c>
      <c r="N34" s="217" t="str">
        <f>IF(ISNA(Industrias[[#This Row],[Vapea (m3)]]*VLOOKUP(Árboles!$G31,Precios!$B$7:$H$19,3,FALSE)),"",Industrias[[#This Row],[Vapea (m3)]]*VLOOKUP(Árboles!$G31,Precios!$B$7:$H$19,3,FALSE))</f>
        <v/>
      </c>
      <c r="O34" s="217" t="str">
        <f>IF(ISNA(Industrias[[#This Row],[Vcanter (m3)]]*VLOOKUP(Árboles!$G31,Precios!$B$7:$H$19,4,FALSE)),"",Industrias[[#This Row],[Vcanter (m3)]]*VLOOKUP(Árboles!$G31,Precios!$B$7:$H$19,4,FALSE))</f>
        <v/>
      </c>
      <c r="P34" s="217" t="str">
        <f>IF(ISNA(Industrias[[#This Row],[Vsierra (m3)]]*VLOOKUP(Árboles!$G31,Precios!$B$7:$H$19,5,FALSE)),"",Industrias[[#This Row],[Vsierra (m3)]]*VLOOKUP(Árboles!$G31,Precios!$B$7:$H$19,5,FALSE))</f>
        <v/>
      </c>
      <c r="Q34" s="217" t="str">
        <f>IF(ISNA(Industrias[[#This Row],[Vsgruesa (m3)]]*VLOOKUP(Árboles!$G31,Precios!$B$7:$H$19,6,FALSE)),"",Industrias[[#This Row],[Vsgruesa (m3)]]*VLOOKUP(Árboles!$G31,Precios!$B$7:$H$19,6,FALSE))</f>
        <v/>
      </c>
      <c r="R34" s="217" t="str">
        <f>IF(ISNA(Industrias[[#This Row],[Vchapa (m3)]]*VLOOKUP(Árboles!$G31,Precios!$B$7:$H$19,7,FALSE)),"",Industrias[[#This Row],[Vchapa (m3)]]*VLOOKUP(Árboles!$G31,Precios!$B$7:$H$19,7,FALSE))</f>
        <v/>
      </c>
      <c r="S34" s="223">
        <f t="shared" si="0"/>
        <v>0</v>
      </c>
      <c r="T34" s="218"/>
      <c r="U34" s="218"/>
      <c r="W34" s="183"/>
      <c r="X34" s="183"/>
      <c r="Y34" s="183"/>
      <c r="Z34" s="183"/>
      <c r="AA34" s="183"/>
      <c r="AB34" s="183"/>
      <c r="AC34" s="183"/>
      <c r="AE34" s="183"/>
      <c r="AF34" s="183"/>
      <c r="AG34" s="183"/>
      <c r="AH34" s="183"/>
      <c r="AI34" s="183"/>
      <c r="AJ34" s="183"/>
      <c r="AK34" s="183"/>
    </row>
    <row r="35" spans="2:37" ht="16.8" thickTop="1" thickBot="1">
      <c r="B35" s="211" t="str">
        <f>IF(Árboles!B32="","",Árboles!B32)</f>
        <v/>
      </c>
      <c r="C35" s="211" t="str">
        <f>IF(Árboles!C32="","",Árboles!C32)</f>
        <v/>
      </c>
      <c r="D35" s="212" t="str">
        <f>IF(Árboles!G32="","",Árboles!G32)</f>
        <v/>
      </c>
      <c r="E35" s="213" t="str">
        <f>IF(Árboles!AC32=0,"",Árboles!AC32)</f>
        <v/>
      </c>
      <c r="F35" s="221"/>
      <c r="G35" s="222"/>
      <c r="H35" s="222"/>
      <c r="I35" s="222"/>
      <c r="J35" s="222"/>
      <c r="K35" s="222"/>
      <c r="L35" s="222"/>
      <c r="M35" s="216" t="str">
        <f>IF(ISNA(Industrias[[#This Row],[Vtrit (m3)]]*VLOOKUP(Árboles!$G32,Precios!$B$7:$H$19,2,FALSE)),"",Industrias[[#This Row],[Vtrit (m3)]]*VLOOKUP(Árboles!$G32,Precios!$B$7:$H$19,2,FALSE))</f>
        <v/>
      </c>
      <c r="N35" s="217" t="str">
        <f>IF(ISNA(Industrias[[#This Row],[Vapea (m3)]]*VLOOKUP(Árboles!$G32,Precios!$B$7:$H$19,3,FALSE)),"",Industrias[[#This Row],[Vapea (m3)]]*VLOOKUP(Árboles!$G32,Precios!$B$7:$H$19,3,FALSE))</f>
        <v/>
      </c>
      <c r="O35" s="217" t="str">
        <f>IF(ISNA(Industrias[[#This Row],[Vcanter (m3)]]*VLOOKUP(Árboles!$G32,Precios!$B$7:$H$19,4,FALSE)),"",Industrias[[#This Row],[Vcanter (m3)]]*VLOOKUP(Árboles!$G32,Precios!$B$7:$H$19,4,FALSE))</f>
        <v/>
      </c>
      <c r="P35" s="217" t="str">
        <f>IF(ISNA(Industrias[[#This Row],[Vsierra (m3)]]*VLOOKUP(Árboles!$G32,Precios!$B$7:$H$19,5,FALSE)),"",Industrias[[#This Row],[Vsierra (m3)]]*VLOOKUP(Árboles!$G32,Precios!$B$7:$H$19,5,FALSE))</f>
        <v/>
      </c>
      <c r="Q35" s="217" t="str">
        <f>IF(ISNA(Industrias[[#This Row],[Vsgruesa (m3)]]*VLOOKUP(Árboles!$G32,Precios!$B$7:$H$19,6,FALSE)),"",Industrias[[#This Row],[Vsgruesa (m3)]]*VLOOKUP(Árboles!$G32,Precios!$B$7:$H$19,6,FALSE))</f>
        <v/>
      </c>
      <c r="R35" s="217" t="str">
        <f>IF(ISNA(Industrias[[#This Row],[Vchapa (m3)]]*VLOOKUP(Árboles!$G32,Precios!$B$7:$H$19,7,FALSE)),"",Industrias[[#This Row],[Vchapa (m3)]]*VLOOKUP(Árboles!$G32,Precios!$B$7:$H$19,7,FALSE))</f>
        <v/>
      </c>
      <c r="S35" s="223">
        <f t="shared" si="0"/>
        <v>0</v>
      </c>
      <c r="T35" s="218"/>
      <c r="U35" s="218"/>
      <c r="W35" s="183"/>
      <c r="X35" s="183"/>
      <c r="Y35" s="183"/>
      <c r="Z35" s="183"/>
      <c r="AA35" s="183"/>
      <c r="AB35" s="183"/>
      <c r="AC35" s="183"/>
      <c r="AE35" s="183"/>
      <c r="AF35" s="183"/>
      <c r="AG35" s="183"/>
      <c r="AH35" s="183"/>
      <c r="AI35" s="183"/>
      <c r="AJ35" s="183"/>
      <c r="AK35" s="183"/>
    </row>
    <row r="36" spans="2:37" ht="16.8" thickTop="1" thickBot="1">
      <c r="B36" s="211" t="str">
        <f>IF(Árboles!B33="","",Árboles!B33)</f>
        <v/>
      </c>
      <c r="C36" s="211" t="str">
        <f>IF(Árboles!C33="","",Árboles!C33)</f>
        <v/>
      </c>
      <c r="D36" s="212" t="str">
        <f>IF(Árboles!G33="","",Árboles!G33)</f>
        <v/>
      </c>
      <c r="E36" s="213" t="str">
        <f>IF(Árboles!AC33=0,"",Árboles!AC33)</f>
        <v/>
      </c>
      <c r="F36" s="221"/>
      <c r="G36" s="222"/>
      <c r="H36" s="222"/>
      <c r="I36" s="222"/>
      <c r="J36" s="222"/>
      <c r="K36" s="222"/>
      <c r="L36" s="222"/>
      <c r="M36" s="216" t="str">
        <f>IF(ISNA(Industrias[[#This Row],[Vtrit (m3)]]*VLOOKUP(Árboles!$G33,Precios!$B$7:$H$19,2,FALSE)),"",Industrias[[#This Row],[Vtrit (m3)]]*VLOOKUP(Árboles!$G33,Precios!$B$7:$H$19,2,FALSE))</f>
        <v/>
      </c>
      <c r="N36" s="217" t="str">
        <f>IF(ISNA(Industrias[[#This Row],[Vapea (m3)]]*VLOOKUP(Árboles!$G33,Precios!$B$7:$H$19,3,FALSE)),"",Industrias[[#This Row],[Vapea (m3)]]*VLOOKUP(Árboles!$G33,Precios!$B$7:$H$19,3,FALSE))</f>
        <v/>
      </c>
      <c r="O36" s="217" t="str">
        <f>IF(ISNA(Industrias[[#This Row],[Vcanter (m3)]]*VLOOKUP(Árboles!$G33,Precios!$B$7:$H$19,4,FALSE)),"",Industrias[[#This Row],[Vcanter (m3)]]*VLOOKUP(Árboles!$G33,Precios!$B$7:$H$19,4,FALSE))</f>
        <v/>
      </c>
      <c r="P36" s="217" t="str">
        <f>IF(ISNA(Industrias[[#This Row],[Vsierra (m3)]]*VLOOKUP(Árboles!$G33,Precios!$B$7:$H$19,5,FALSE)),"",Industrias[[#This Row],[Vsierra (m3)]]*VLOOKUP(Árboles!$G33,Precios!$B$7:$H$19,5,FALSE))</f>
        <v/>
      </c>
      <c r="Q36" s="217" t="str">
        <f>IF(ISNA(Industrias[[#This Row],[Vsgruesa (m3)]]*VLOOKUP(Árboles!$G33,Precios!$B$7:$H$19,6,FALSE)),"",Industrias[[#This Row],[Vsgruesa (m3)]]*VLOOKUP(Árboles!$G33,Precios!$B$7:$H$19,6,FALSE))</f>
        <v/>
      </c>
      <c r="R36" s="217" t="str">
        <f>IF(ISNA(Industrias[[#This Row],[Vchapa (m3)]]*VLOOKUP(Árboles!$G33,Precios!$B$7:$H$19,7,FALSE)),"",Industrias[[#This Row],[Vchapa (m3)]]*VLOOKUP(Árboles!$G33,Precios!$B$7:$H$19,7,FALSE))</f>
        <v/>
      </c>
      <c r="S36" s="223">
        <f t="shared" si="0"/>
        <v>0</v>
      </c>
      <c r="T36" s="218"/>
      <c r="U36" s="218"/>
      <c r="W36" s="183"/>
      <c r="X36" s="183"/>
      <c r="Y36" s="183"/>
      <c r="Z36" s="183"/>
      <c r="AA36" s="183"/>
      <c r="AB36" s="183"/>
      <c r="AC36" s="183"/>
      <c r="AE36" s="183"/>
      <c r="AF36" s="183"/>
      <c r="AG36" s="183"/>
      <c r="AH36" s="183"/>
      <c r="AI36" s="183"/>
      <c r="AJ36" s="183"/>
      <c r="AK36" s="183"/>
    </row>
    <row r="37" spans="2:37" ht="16.8" thickTop="1" thickBot="1">
      <c r="B37" s="211" t="str">
        <f>IF(Árboles!B34="","",Árboles!B34)</f>
        <v/>
      </c>
      <c r="C37" s="211" t="str">
        <f>IF(Árboles!C34="","",Árboles!C34)</f>
        <v/>
      </c>
      <c r="D37" s="212" t="str">
        <f>IF(Árboles!G34="","",Árboles!G34)</f>
        <v/>
      </c>
      <c r="E37" s="213" t="str">
        <f>IF(Árboles!AC34=0,"",Árboles!AC34)</f>
        <v/>
      </c>
      <c r="F37" s="221"/>
      <c r="G37" s="222"/>
      <c r="H37" s="222"/>
      <c r="I37" s="222"/>
      <c r="J37" s="222"/>
      <c r="K37" s="222"/>
      <c r="L37" s="222"/>
      <c r="M37" s="216" t="str">
        <f>IF(ISNA(Industrias[[#This Row],[Vtrit (m3)]]*VLOOKUP(Árboles!$G34,Precios!$B$7:$H$19,2,FALSE)),"",Industrias[[#This Row],[Vtrit (m3)]]*VLOOKUP(Árboles!$G34,Precios!$B$7:$H$19,2,FALSE))</f>
        <v/>
      </c>
      <c r="N37" s="217" t="str">
        <f>IF(ISNA(Industrias[[#This Row],[Vapea (m3)]]*VLOOKUP(Árboles!$G34,Precios!$B$7:$H$19,3,FALSE)),"",Industrias[[#This Row],[Vapea (m3)]]*VLOOKUP(Árboles!$G34,Precios!$B$7:$H$19,3,FALSE))</f>
        <v/>
      </c>
      <c r="O37" s="217" t="str">
        <f>IF(ISNA(Industrias[[#This Row],[Vcanter (m3)]]*VLOOKUP(Árboles!$G34,Precios!$B$7:$H$19,4,FALSE)),"",Industrias[[#This Row],[Vcanter (m3)]]*VLOOKUP(Árboles!$G34,Precios!$B$7:$H$19,4,FALSE))</f>
        <v/>
      </c>
      <c r="P37" s="217" t="str">
        <f>IF(ISNA(Industrias[[#This Row],[Vsierra (m3)]]*VLOOKUP(Árboles!$G34,Precios!$B$7:$H$19,5,FALSE)),"",Industrias[[#This Row],[Vsierra (m3)]]*VLOOKUP(Árboles!$G34,Precios!$B$7:$H$19,5,FALSE))</f>
        <v/>
      </c>
      <c r="Q37" s="217" t="str">
        <f>IF(ISNA(Industrias[[#This Row],[Vsgruesa (m3)]]*VLOOKUP(Árboles!$G34,Precios!$B$7:$H$19,6,FALSE)),"",Industrias[[#This Row],[Vsgruesa (m3)]]*VLOOKUP(Árboles!$G34,Precios!$B$7:$H$19,6,FALSE))</f>
        <v/>
      </c>
      <c r="R37" s="217" t="str">
        <f>IF(ISNA(Industrias[[#This Row],[Vchapa (m3)]]*VLOOKUP(Árboles!$G34,Precios!$B$7:$H$19,7,FALSE)),"",Industrias[[#This Row],[Vchapa (m3)]]*VLOOKUP(Árboles!$G34,Precios!$B$7:$H$19,7,FALSE))</f>
        <v/>
      </c>
      <c r="S37" s="223">
        <f t="shared" si="0"/>
        <v>0</v>
      </c>
      <c r="T37" s="218"/>
      <c r="U37" s="218"/>
      <c r="W37" s="183"/>
      <c r="X37" s="183"/>
      <c r="Y37" s="183"/>
      <c r="Z37" s="183"/>
      <c r="AA37" s="183"/>
      <c r="AB37" s="183"/>
      <c r="AC37" s="183"/>
      <c r="AE37" s="183"/>
      <c r="AF37" s="183"/>
      <c r="AG37" s="183"/>
      <c r="AH37" s="183"/>
      <c r="AI37" s="183"/>
      <c r="AJ37" s="183"/>
      <c r="AK37" s="183"/>
    </row>
    <row r="38" spans="2:37" ht="16.8" thickTop="1" thickBot="1">
      <c r="B38" s="211" t="str">
        <f>IF(Árboles!B35="","",Árboles!B35)</f>
        <v/>
      </c>
      <c r="C38" s="211" t="str">
        <f>IF(Árboles!C35="","",Árboles!C35)</f>
        <v/>
      </c>
      <c r="D38" s="212" t="str">
        <f>IF(Árboles!G35="","",Árboles!G35)</f>
        <v/>
      </c>
      <c r="E38" s="213" t="str">
        <f>IF(Árboles!AC35=0,"",Árboles!AC35)</f>
        <v/>
      </c>
      <c r="F38" s="221"/>
      <c r="G38" s="222"/>
      <c r="H38" s="222"/>
      <c r="I38" s="222"/>
      <c r="J38" s="222"/>
      <c r="K38" s="222"/>
      <c r="L38" s="222"/>
      <c r="M38" s="216" t="str">
        <f>IF(ISNA(Industrias[[#This Row],[Vtrit (m3)]]*VLOOKUP(Árboles!$G35,Precios!$B$7:$H$19,2,FALSE)),"",Industrias[[#This Row],[Vtrit (m3)]]*VLOOKUP(Árboles!$G35,Precios!$B$7:$H$19,2,FALSE))</f>
        <v/>
      </c>
      <c r="N38" s="217" t="str">
        <f>IF(ISNA(Industrias[[#This Row],[Vapea (m3)]]*VLOOKUP(Árboles!$G35,Precios!$B$7:$H$19,3,FALSE)),"",Industrias[[#This Row],[Vapea (m3)]]*VLOOKUP(Árboles!$G35,Precios!$B$7:$H$19,3,FALSE))</f>
        <v/>
      </c>
      <c r="O38" s="217" t="str">
        <f>IF(ISNA(Industrias[[#This Row],[Vcanter (m3)]]*VLOOKUP(Árboles!$G35,Precios!$B$7:$H$19,4,FALSE)),"",Industrias[[#This Row],[Vcanter (m3)]]*VLOOKUP(Árboles!$G35,Precios!$B$7:$H$19,4,FALSE))</f>
        <v/>
      </c>
      <c r="P38" s="217" t="str">
        <f>IF(ISNA(Industrias[[#This Row],[Vsierra (m3)]]*VLOOKUP(Árboles!$G35,Precios!$B$7:$H$19,5,FALSE)),"",Industrias[[#This Row],[Vsierra (m3)]]*VLOOKUP(Árboles!$G35,Precios!$B$7:$H$19,5,FALSE))</f>
        <v/>
      </c>
      <c r="Q38" s="217" t="str">
        <f>IF(ISNA(Industrias[[#This Row],[Vsgruesa (m3)]]*VLOOKUP(Árboles!$G35,Precios!$B$7:$H$19,6,FALSE)),"",Industrias[[#This Row],[Vsgruesa (m3)]]*VLOOKUP(Árboles!$G35,Precios!$B$7:$H$19,6,FALSE))</f>
        <v/>
      </c>
      <c r="R38" s="217" t="str">
        <f>IF(ISNA(Industrias[[#This Row],[Vchapa (m3)]]*VLOOKUP(Árboles!$G35,Precios!$B$7:$H$19,7,FALSE)),"",Industrias[[#This Row],[Vchapa (m3)]]*VLOOKUP(Árboles!$G35,Precios!$B$7:$H$19,7,FALSE))</f>
        <v/>
      </c>
      <c r="S38" s="223">
        <f t="shared" si="0"/>
        <v>0</v>
      </c>
      <c r="T38" s="218"/>
      <c r="U38" s="218"/>
      <c r="W38" s="183"/>
      <c r="X38" s="183"/>
      <c r="Y38" s="183"/>
      <c r="Z38" s="183"/>
      <c r="AA38" s="183"/>
      <c r="AB38" s="183"/>
      <c r="AC38" s="183"/>
      <c r="AE38" s="183"/>
      <c r="AF38" s="183"/>
      <c r="AG38" s="183"/>
      <c r="AH38" s="183"/>
      <c r="AI38" s="183"/>
      <c r="AJ38" s="183"/>
      <c r="AK38" s="183"/>
    </row>
    <row r="39" spans="2:37" ht="16.8" thickTop="1" thickBot="1">
      <c r="B39" s="211" t="str">
        <f>IF(Árboles!B36="","",Árboles!B36)</f>
        <v/>
      </c>
      <c r="C39" s="211" t="str">
        <f>IF(Árboles!C36="","",Árboles!C36)</f>
        <v/>
      </c>
      <c r="D39" s="212" t="str">
        <f>IF(Árboles!G36="","",Árboles!G36)</f>
        <v/>
      </c>
      <c r="E39" s="213" t="str">
        <f>IF(Árboles!AC36=0,"",Árboles!AC36)</f>
        <v/>
      </c>
      <c r="F39" s="221"/>
      <c r="G39" s="222"/>
      <c r="H39" s="222"/>
      <c r="I39" s="222"/>
      <c r="J39" s="222"/>
      <c r="K39" s="222"/>
      <c r="L39" s="222"/>
      <c r="M39" s="216" t="str">
        <f>IF(ISNA(Industrias[[#This Row],[Vtrit (m3)]]*VLOOKUP(Árboles!$G36,Precios!$B$7:$H$19,2,FALSE)),"",Industrias[[#This Row],[Vtrit (m3)]]*VLOOKUP(Árboles!$G36,Precios!$B$7:$H$19,2,FALSE))</f>
        <v/>
      </c>
      <c r="N39" s="217" t="str">
        <f>IF(ISNA(Industrias[[#This Row],[Vapea (m3)]]*VLOOKUP(Árboles!$G36,Precios!$B$7:$H$19,3,FALSE)),"",Industrias[[#This Row],[Vapea (m3)]]*VLOOKUP(Árboles!$G36,Precios!$B$7:$H$19,3,FALSE))</f>
        <v/>
      </c>
      <c r="O39" s="217" t="str">
        <f>IF(ISNA(Industrias[[#This Row],[Vcanter (m3)]]*VLOOKUP(Árboles!$G36,Precios!$B$7:$H$19,4,FALSE)),"",Industrias[[#This Row],[Vcanter (m3)]]*VLOOKUP(Árboles!$G36,Precios!$B$7:$H$19,4,FALSE))</f>
        <v/>
      </c>
      <c r="P39" s="217" t="str">
        <f>IF(ISNA(Industrias[[#This Row],[Vsierra (m3)]]*VLOOKUP(Árboles!$G36,Precios!$B$7:$H$19,5,FALSE)),"",Industrias[[#This Row],[Vsierra (m3)]]*VLOOKUP(Árboles!$G36,Precios!$B$7:$H$19,5,FALSE))</f>
        <v/>
      </c>
      <c r="Q39" s="217" t="str">
        <f>IF(ISNA(Industrias[[#This Row],[Vsgruesa (m3)]]*VLOOKUP(Árboles!$G36,Precios!$B$7:$H$19,6,FALSE)),"",Industrias[[#This Row],[Vsgruesa (m3)]]*VLOOKUP(Árboles!$G36,Precios!$B$7:$H$19,6,FALSE))</f>
        <v/>
      </c>
      <c r="R39" s="217" t="str">
        <f>IF(ISNA(Industrias[[#This Row],[Vchapa (m3)]]*VLOOKUP(Árboles!$G36,Precios!$B$7:$H$19,7,FALSE)),"",Industrias[[#This Row],[Vchapa (m3)]]*VLOOKUP(Árboles!$G36,Precios!$B$7:$H$19,7,FALSE))</f>
        <v/>
      </c>
      <c r="S39" s="223">
        <f t="shared" si="0"/>
        <v>0</v>
      </c>
      <c r="T39" s="218"/>
      <c r="U39" s="218"/>
      <c r="W39" s="183"/>
      <c r="X39" s="183"/>
      <c r="Y39" s="183"/>
      <c r="Z39" s="183"/>
      <c r="AA39" s="183"/>
      <c r="AB39" s="183"/>
      <c r="AC39" s="183"/>
      <c r="AE39" s="183"/>
      <c r="AF39" s="183"/>
      <c r="AG39" s="183"/>
      <c r="AH39" s="183"/>
      <c r="AI39" s="183"/>
      <c r="AJ39" s="183"/>
      <c r="AK39" s="183"/>
    </row>
    <row r="40" spans="2:37" ht="16.8" thickTop="1" thickBot="1">
      <c r="B40" s="211" t="str">
        <f>IF(Árboles!B37="","",Árboles!B37)</f>
        <v/>
      </c>
      <c r="C40" s="211" t="str">
        <f>IF(Árboles!C37="","",Árboles!C37)</f>
        <v/>
      </c>
      <c r="D40" s="212" t="str">
        <f>IF(Árboles!G37="","",Árboles!G37)</f>
        <v/>
      </c>
      <c r="E40" s="213" t="str">
        <f>IF(Árboles!AC37=0,"",Árboles!AC37)</f>
        <v/>
      </c>
      <c r="F40" s="221"/>
      <c r="G40" s="222"/>
      <c r="H40" s="222"/>
      <c r="I40" s="222"/>
      <c r="J40" s="222"/>
      <c r="K40" s="222"/>
      <c r="L40" s="222"/>
      <c r="M40" s="216" t="str">
        <f>IF(ISNA(Industrias[[#This Row],[Vtrit (m3)]]*VLOOKUP(Árboles!$G37,Precios!$B$7:$H$19,2,FALSE)),"",Industrias[[#This Row],[Vtrit (m3)]]*VLOOKUP(Árboles!$G37,Precios!$B$7:$H$19,2,FALSE))</f>
        <v/>
      </c>
      <c r="N40" s="217" t="str">
        <f>IF(ISNA(Industrias[[#This Row],[Vapea (m3)]]*VLOOKUP(Árboles!$G37,Precios!$B$7:$H$19,3,FALSE)),"",Industrias[[#This Row],[Vapea (m3)]]*VLOOKUP(Árboles!$G37,Precios!$B$7:$H$19,3,FALSE))</f>
        <v/>
      </c>
      <c r="O40" s="217" t="str">
        <f>IF(ISNA(Industrias[[#This Row],[Vcanter (m3)]]*VLOOKUP(Árboles!$G37,Precios!$B$7:$H$19,4,FALSE)),"",Industrias[[#This Row],[Vcanter (m3)]]*VLOOKUP(Árboles!$G37,Precios!$B$7:$H$19,4,FALSE))</f>
        <v/>
      </c>
      <c r="P40" s="217" t="str">
        <f>IF(ISNA(Industrias[[#This Row],[Vsierra (m3)]]*VLOOKUP(Árboles!$G37,Precios!$B$7:$H$19,5,FALSE)),"",Industrias[[#This Row],[Vsierra (m3)]]*VLOOKUP(Árboles!$G37,Precios!$B$7:$H$19,5,FALSE))</f>
        <v/>
      </c>
      <c r="Q40" s="217" t="str">
        <f>IF(ISNA(Industrias[[#This Row],[Vsgruesa (m3)]]*VLOOKUP(Árboles!$G37,Precios!$B$7:$H$19,6,FALSE)),"",Industrias[[#This Row],[Vsgruesa (m3)]]*VLOOKUP(Árboles!$G37,Precios!$B$7:$H$19,6,FALSE))</f>
        <v/>
      </c>
      <c r="R40" s="217" t="str">
        <f>IF(ISNA(Industrias[[#This Row],[Vchapa (m3)]]*VLOOKUP(Árboles!$G37,Precios!$B$7:$H$19,7,FALSE)),"",Industrias[[#This Row],[Vchapa (m3)]]*VLOOKUP(Árboles!$G37,Precios!$B$7:$H$19,7,FALSE))</f>
        <v/>
      </c>
      <c r="S40" s="223">
        <f t="shared" si="0"/>
        <v>0</v>
      </c>
      <c r="T40" s="218"/>
      <c r="U40" s="218"/>
      <c r="W40" s="183"/>
      <c r="X40" s="183"/>
      <c r="Y40" s="183"/>
      <c r="Z40" s="183"/>
      <c r="AA40" s="183"/>
      <c r="AB40" s="183"/>
      <c r="AC40" s="183"/>
      <c r="AE40" s="183"/>
      <c r="AF40" s="183"/>
      <c r="AG40" s="183"/>
      <c r="AH40" s="183"/>
      <c r="AI40" s="183"/>
      <c r="AJ40" s="183"/>
      <c r="AK40" s="183"/>
    </row>
    <row r="41" spans="2:37" ht="16.8" thickTop="1" thickBot="1">
      <c r="B41" s="211" t="str">
        <f>IF(Árboles!B38="","",Árboles!B38)</f>
        <v/>
      </c>
      <c r="C41" s="211" t="str">
        <f>IF(Árboles!C38="","",Árboles!C38)</f>
        <v/>
      </c>
      <c r="D41" s="212" t="str">
        <f>IF(Árboles!G38="","",Árboles!G38)</f>
        <v/>
      </c>
      <c r="E41" s="213" t="str">
        <f>IF(Árboles!AC38=0,"",Árboles!AC38)</f>
        <v/>
      </c>
      <c r="F41" s="221"/>
      <c r="G41" s="222"/>
      <c r="H41" s="222"/>
      <c r="I41" s="222"/>
      <c r="J41" s="222"/>
      <c r="K41" s="222"/>
      <c r="L41" s="222"/>
      <c r="M41" s="216" t="str">
        <f>IF(ISNA(Industrias[[#This Row],[Vtrit (m3)]]*VLOOKUP(Árboles!$G38,Precios!$B$7:$H$19,2,FALSE)),"",Industrias[[#This Row],[Vtrit (m3)]]*VLOOKUP(Árboles!$G38,Precios!$B$7:$H$19,2,FALSE))</f>
        <v/>
      </c>
      <c r="N41" s="217" t="str">
        <f>IF(ISNA(Industrias[[#This Row],[Vapea (m3)]]*VLOOKUP(Árboles!$G38,Precios!$B$7:$H$19,3,FALSE)),"",Industrias[[#This Row],[Vapea (m3)]]*VLOOKUP(Árboles!$G38,Precios!$B$7:$H$19,3,FALSE))</f>
        <v/>
      </c>
      <c r="O41" s="217" t="str">
        <f>IF(ISNA(Industrias[[#This Row],[Vcanter (m3)]]*VLOOKUP(Árboles!$G38,Precios!$B$7:$H$19,4,FALSE)),"",Industrias[[#This Row],[Vcanter (m3)]]*VLOOKUP(Árboles!$G38,Precios!$B$7:$H$19,4,FALSE))</f>
        <v/>
      </c>
      <c r="P41" s="217" t="str">
        <f>IF(ISNA(Industrias[[#This Row],[Vsierra (m3)]]*VLOOKUP(Árboles!$G38,Precios!$B$7:$H$19,5,FALSE)),"",Industrias[[#This Row],[Vsierra (m3)]]*VLOOKUP(Árboles!$G38,Precios!$B$7:$H$19,5,FALSE))</f>
        <v/>
      </c>
      <c r="Q41" s="217" t="str">
        <f>IF(ISNA(Industrias[[#This Row],[Vsgruesa (m3)]]*VLOOKUP(Árboles!$G38,Precios!$B$7:$H$19,6,FALSE)),"",Industrias[[#This Row],[Vsgruesa (m3)]]*VLOOKUP(Árboles!$G38,Precios!$B$7:$H$19,6,FALSE))</f>
        <v/>
      </c>
      <c r="R41" s="217" t="str">
        <f>IF(ISNA(Industrias[[#This Row],[Vchapa (m3)]]*VLOOKUP(Árboles!$G38,Precios!$B$7:$H$19,7,FALSE)),"",Industrias[[#This Row],[Vchapa (m3)]]*VLOOKUP(Árboles!$G38,Precios!$B$7:$H$19,7,FALSE))</f>
        <v/>
      </c>
      <c r="S41" s="223">
        <f t="shared" si="0"/>
        <v>0</v>
      </c>
      <c r="T41" s="218"/>
      <c r="U41" s="218"/>
      <c r="W41" s="183"/>
      <c r="X41" s="183"/>
      <c r="Y41" s="183"/>
      <c r="Z41" s="183"/>
      <c r="AA41" s="183"/>
      <c r="AB41" s="183"/>
      <c r="AC41" s="183"/>
      <c r="AE41" s="183"/>
      <c r="AF41" s="183"/>
      <c r="AG41" s="183"/>
      <c r="AH41" s="183"/>
      <c r="AI41" s="183"/>
      <c r="AJ41" s="183"/>
      <c r="AK41" s="183"/>
    </row>
    <row r="42" spans="2:37" ht="16.8" thickTop="1" thickBot="1">
      <c r="B42" s="211" t="str">
        <f>IF(Árboles!B39="","",Árboles!B39)</f>
        <v/>
      </c>
      <c r="C42" s="211" t="str">
        <f>IF(Árboles!C39="","",Árboles!C39)</f>
        <v/>
      </c>
      <c r="D42" s="212" t="str">
        <f>IF(Árboles!G39="","",Árboles!G39)</f>
        <v/>
      </c>
      <c r="E42" s="213" t="str">
        <f>IF(Árboles!AC39=0,"",Árboles!AC39)</f>
        <v/>
      </c>
      <c r="F42" s="221"/>
      <c r="G42" s="222"/>
      <c r="H42" s="222"/>
      <c r="I42" s="222"/>
      <c r="J42" s="222"/>
      <c r="K42" s="222"/>
      <c r="L42" s="222"/>
      <c r="M42" s="216" t="str">
        <f>IF(ISNA(Industrias[[#This Row],[Vtrit (m3)]]*VLOOKUP(Árboles!$G39,Precios!$B$7:$H$19,2,FALSE)),"",Industrias[[#This Row],[Vtrit (m3)]]*VLOOKUP(Árboles!$G39,Precios!$B$7:$H$19,2,FALSE))</f>
        <v/>
      </c>
      <c r="N42" s="217" t="str">
        <f>IF(ISNA(Industrias[[#This Row],[Vapea (m3)]]*VLOOKUP(Árboles!$G39,Precios!$B$7:$H$19,3,FALSE)),"",Industrias[[#This Row],[Vapea (m3)]]*VLOOKUP(Árboles!$G39,Precios!$B$7:$H$19,3,FALSE))</f>
        <v/>
      </c>
      <c r="O42" s="217" t="str">
        <f>IF(ISNA(Industrias[[#This Row],[Vcanter (m3)]]*VLOOKUP(Árboles!$G39,Precios!$B$7:$H$19,4,FALSE)),"",Industrias[[#This Row],[Vcanter (m3)]]*VLOOKUP(Árboles!$G39,Precios!$B$7:$H$19,4,FALSE))</f>
        <v/>
      </c>
      <c r="P42" s="217" t="str">
        <f>IF(ISNA(Industrias[[#This Row],[Vsierra (m3)]]*VLOOKUP(Árboles!$G39,Precios!$B$7:$H$19,5,FALSE)),"",Industrias[[#This Row],[Vsierra (m3)]]*VLOOKUP(Árboles!$G39,Precios!$B$7:$H$19,5,FALSE))</f>
        <v/>
      </c>
      <c r="Q42" s="217" t="str">
        <f>IF(ISNA(Industrias[[#This Row],[Vsgruesa (m3)]]*VLOOKUP(Árboles!$G39,Precios!$B$7:$H$19,6,FALSE)),"",Industrias[[#This Row],[Vsgruesa (m3)]]*VLOOKUP(Árboles!$G39,Precios!$B$7:$H$19,6,FALSE))</f>
        <v/>
      </c>
      <c r="R42" s="217" t="str">
        <f>IF(ISNA(Industrias[[#This Row],[Vchapa (m3)]]*VLOOKUP(Árboles!$G39,Precios!$B$7:$H$19,7,FALSE)),"",Industrias[[#This Row],[Vchapa (m3)]]*VLOOKUP(Árboles!$G39,Precios!$B$7:$H$19,7,FALSE))</f>
        <v/>
      </c>
      <c r="S42" s="223">
        <f t="shared" si="0"/>
        <v>0</v>
      </c>
      <c r="T42" s="218"/>
      <c r="U42" s="218"/>
      <c r="W42" s="183"/>
      <c r="X42" s="183"/>
      <c r="Y42" s="183"/>
      <c r="Z42" s="183"/>
      <c r="AA42" s="183"/>
      <c r="AB42" s="183"/>
      <c r="AC42" s="183"/>
      <c r="AE42" s="183"/>
      <c r="AF42" s="183"/>
      <c r="AG42" s="183"/>
      <c r="AH42" s="183"/>
      <c r="AI42" s="183"/>
      <c r="AJ42" s="183"/>
      <c r="AK42" s="183"/>
    </row>
    <row r="43" spans="2:37" ht="16.8" thickTop="1" thickBot="1">
      <c r="B43" s="211" t="str">
        <f>IF(Árboles!B40="","",Árboles!B40)</f>
        <v/>
      </c>
      <c r="C43" s="211" t="str">
        <f>IF(Árboles!C40="","",Árboles!C40)</f>
        <v/>
      </c>
      <c r="D43" s="212" t="str">
        <f>IF(Árboles!G40="","",Árboles!G40)</f>
        <v/>
      </c>
      <c r="E43" s="213" t="str">
        <f>IF(Árboles!AC40=0,"",Árboles!AC40)</f>
        <v/>
      </c>
      <c r="F43" s="221"/>
      <c r="G43" s="222"/>
      <c r="H43" s="222"/>
      <c r="I43" s="222"/>
      <c r="J43" s="222"/>
      <c r="K43" s="222"/>
      <c r="L43" s="222"/>
      <c r="M43" s="216" t="str">
        <f>IF(ISNA(Industrias[[#This Row],[Vtrit (m3)]]*VLOOKUP(Árboles!$G40,Precios!$B$7:$H$19,2,FALSE)),"",Industrias[[#This Row],[Vtrit (m3)]]*VLOOKUP(Árboles!$G40,Precios!$B$7:$H$19,2,FALSE))</f>
        <v/>
      </c>
      <c r="N43" s="217" t="str">
        <f>IF(ISNA(Industrias[[#This Row],[Vapea (m3)]]*VLOOKUP(Árboles!$G40,Precios!$B$7:$H$19,3,FALSE)),"",Industrias[[#This Row],[Vapea (m3)]]*VLOOKUP(Árboles!$G40,Precios!$B$7:$H$19,3,FALSE))</f>
        <v/>
      </c>
      <c r="O43" s="217" t="str">
        <f>IF(ISNA(Industrias[[#This Row],[Vcanter (m3)]]*VLOOKUP(Árboles!$G40,Precios!$B$7:$H$19,4,FALSE)),"",Industrias[[#This Row],[Vcanter (m3)]]*VLOOKUP(Árboles!$G40,Precios!$B$7:$H$19,4,FALSE))</f>
        <v/>
      </c>
      <c r="P43" s="217" t="str">
        <f>IF(ISNA(Industrias[[#This Row],[Vsierra (m3)]]*VLOOKUP(Árboles!$G40,Precios!$B$7:$H$19,5,FALSE)),"",Industrias[[#This Row],[Vsierra (m3)]]*VLOOKUP(Árboles!$G40,Precios!$B$7:$H$19,5,FALSE))</f>
        <v/>
      </c>
      <c r="Q43" s="217" t="str">
        <f>IF(ISNA(Industrias[[#This Row],[Vsgruesa (m3)]]*VLOOKUP(Árboles!$G40,Precios!$B$7:$H$19,6,FALSE)),"",Industrias[[#This Row],[Vsgruesa (m3)]]*VLOOKUP(Árboles!$G40,Precios!$B$7:$H$19,6,FALSE))</f>
        <v/>
      </c>
      <c r="R43" s="217" t="str">
        <f>IF(ISNA(Industrias[[#This Row],[Vchapa (m3)]]*VLOOKUP(Árboles!$G40,Precios!$B$7:$H$19,7,FALSE)),"",Industrias[[#This Row],[Vchapa (m3)]]*VLOOKUP(Árboles!$G40,Precios!$B$7:$H$19,7,FALSE))</f>
        <v/>
      </c>
      <c r="S43" s="223">
        <f t="shared" si="0"/>
        <v>0</v>
      </c>
      <c r="T43" s="218"/>
      <c r="U43" s="218"/>
      <c r="AD43" s="232"/>
      <c r="AE43" s="183"/>
      <c r="AF43" s="183"/>
      <c r="AG43" s="183"/>
      <c r="AH43" s="183"/>
      <c r="AI43" s="183"/>
      <c r="AJ43" s="183"/>
      <c r="AK43" s="183"/>
    </row>
    <row r="44" spans="2:37" ht="16.8" thickTop="1" thickBot="1">
      <c r="B44" s="211" t="str">
        <f>IF(Árboles!B41="","",Árboles!B41)</f>
        <v/>
      </c>
      <c r="C44" s="211" t="str">
        <f>IF(Árboles!C41="","",Árboles!C41)</f>
        <v/>
      </c>
      <c r="D44" s="212" t="str">
        <f>IF(Árboles!G41="","",Árboles!G41)</f>
        <v/>
      </c>
      <c r="E44" s="213" t="str">
        <f>IF(Árboles!AC41=0,"",Árboles!AC41)</f>
        <v/>
      </c>
      <c r="F44" s="221"/>
      <c r="G44" s="222"/>
      <c r="H44" s="222"/>
      <c r="I44" s="222"/>
      <c r="J44" s="222"/>
      <c r="K44" s="222"/>
      <c r="L44" s="222"/>
      <c r="M44" s="216" t="str">
        <f>IF(ISNA(Industrias[[#This Row],[Vtrit (m3)]]*VLOOKUP(Árboles!$G41,Precios!$B$7:$H$19,2,FALSE)),"",Industrias[[#This Row],[Vtrit (m3)]]*VLOOKUP(Árboles!$G41,Precios!$B$7:$H$19,2,FALSE))</f>
        <v/>
      </c>
      <c r="N44" s="217" t="str">
        <f>IF(ISNA(Industrias[[#This Row],[Vapea (m3)]]*VLOOKUP(Árboles!$G41,Precios!$B$7:$H$19,3,FALSE)),"",Industrias[[#This Row],[Vapea (m3)]]*VLOOKUP(Árboles!$G41,Precios!$B$7:$H$19,3,FALSE))</f>
        <v/>
      </c>
      <c r="O44" s="217" t="str">
        <f>IF(ISNA(Industrias[[#This Row],[Vcanter (m3)]]*VLOOKUP(Árboles!$G41,Precios!$B$7:$H$19,4,FALSE)),"",Industrias[[#This Row],[Vcanter (m3)]]*VLOOKUP(Árboles!$G41,Precios!$B$7:$H$19,4,FALSE))</f>
        <v/>
      </c>
      <c r="P44" s="217" t="str">
        <f>IF(ISNA(Industrias[[#This Row],[Vsierra (m3)]]*VLOOKUP(Árboles!$G41,Precios!$B$7:$H$19,5,FALSE)),"",Industrias[[#This Row],[Vsierra (m3)]]*VLOOKUP(Árboles!$G41,Precios!$B$7:$H$19,5,FALSE))</f>
        <v/>
      </c>
      <c r="Q44" s="217" t="str">
        <f>IF(ISNA(Industrias[[#This Row],[Vsgruesa (m3)]]*VLOOKUP(Árboles!$G41,Precios!$B$7:$H$19,6,FALSE)),"",Industrias[[#This Row],[Vsgruesa (m3)]]*VLOOKUP(Árboles!$G41,Precios!$B$7:$H$19,6,FALSE))</f>
        <v/>
      </c>
      <c r="R44" s="217" t="str">
        <f>IF(ISNA(Industrias[[#This Row],[Vchapa (m3)]]*VLOOKUP(Árboles!$G41,Precios!$B$7:$H$19,7,FALSE)),"",Industrias[[#This Row],[Vchapa (m3)]]*VLOOKUP(Árboles!$G41,Precios!$B$7:$H$19,7,FALSE))</f>
        <v/>
      </c>
      <c r="S44" s="223">
        <f t="shared" si="0"/>
        <v>0</v>
      </c>
      <c r="T44" s="218"/>
      <c r="U44" s="218"/>
      <c r="AD44" s="233"/>
      <c r="AE44" s="183"/>
      <c r="AF44" s="183"/>
      <c r="AG44" s="183"/>
      <c r="AH44" s="183"/>
      <c r="AI44" s="183"/>
      <c r="AJ44" s="183"/>
      <c r="AK44" s="183"/>
    </row>
    <row r="45" spans="2:37" ht="16.8" thickTop="1" thickBot="1">
      <c r="B45" s="211" t="str">
        <f>IF(Árboles!B42="","",Árboles!B42)</f>
        <v/>
      </c>
      <c r="C45" s="211" t="str">
        <f>IF(Árboles!C42="","",Árboles!C42)</f>
        <v/>
      </c>
      <c r="D45" s="212" t="str">
        <f>IF(Árboles!G42="","",Árboles!G42)</f>
        <v/>
      </c>
      <c r="E45" s="213" t="str">
        <f>IF(Árboles!AC42=0,"",Árboles!AC42)</f>
        <v/>
      </c>
      <c r="F45" s="221"/>
      <c r="G45" s="222"/>
      <c r="H45" s="222"/>
      <c r="I45" s="222"/>
      <c r="J45" s="222"/>
      <c r="K45" s="222"/>
      <c r="L45" s="222"/>
      <c r="M45" s="216" t="str">
        <f>IF(ISNA(Industrias[[#This Row],[Vtrit (m3)]]*VLOOKUP(Árboles!$G42,Precios!$B$7:$H$19,2,FALSE)),"",Industrias[[#This Row],[Vtrit (m3)]]*VLOOKUP(Árboles!$G42,Precios!$B$7:$H$19,2,FALSE))</f>
        <v/>
      </c>
      <c r="N45" s="217" t="str">
        <f>IF(ISNA(Industrias[[#This Row],[Vapea (m3)]]*VLOOKUP(Árboles!$G42,Precios!$B$7:$H$19,3,FALSE)),"",Industrias[[#This Row],[Vapea (m3)]]*VLOOKUP(Árboles!$G42,Precios!$B$7:$H$19,3,FALSE))</f>
        <v/>
      </c>
      <c r="O45" s="217" t="str">
        <f>IF(ISNA(Industrias[[#This Row],[Vcanter (m3)]]*VLOOKUP(Árboles!$G42,Precios!$B$7:$H$19,4,FALSE)),"",Industrias[[#This Row],[Vcanter (m3)]]*VLOOKUP(Árboles!$G42,Precios!$B$7:$H$19,4,FALSE))</f>
        <v/>
      </c>
      <c r="P45" s="217" t="str">
        <f>IF(ISNA(Industrias[[#This Row],[Vsierra (m3)]]*VLOOKUP(Árboles!$G42,Precios!$B$7:$H$19,5,FALSE)),"",Industrias[[#This Row],[Vsierra (m3)]]*VLOOKUP(Árboles!$G42,Precios!$B$7:$H$19,5,FALSE))</f>
        <v/>
      </c>
      <c r="Q45" s="217" t="str">
        <f>IF(ISNA(Industrias[[#This Row],[Vsgruesa (m3)]]*VLOOKUP(Árboles!$G42,Precios!$B$7:$H$19,6,FALSE)),"",Industrias[[#This Row],[Vsgruesa (m3)]]*VLOOKUP(Árboles!$G42,Precios!$B$7:$H$19,6,FALSE))</f>
        <v/>
      </c>
      <c r="R45" s="217" t="str">
        <f>IF(ISNA(Industrias[[#This Row],[Vchapa (m3)]]*VLOOKUP(Árboles!$G42,Precios!$B$7:$H$19,7,FALSE)),"",Industrias[[#This Row],[Vchapa (m3)]]*VLOOKUP(Árboles!$G42,Precios!$B$7:$H$19,7,FALSE))</f>
        <v/>
      </c>
      <c r="S45" s="223">
        <f t="shared" si="0"/>
        <v>0</v>
      </c>
      <c r="T45" s="218"/>
      <c r="U45" s="218"/>
      <c r="AD45" s="233"/>
      <c r="AE45" s="183"/>
      <c r="AF45" s="183"/>
      <c r="AG45" s="183"/>
      <c r="AH45" s="183"/>
      <c r="AI45" s="183"/>
      <c r="AJ45" s="183"/>
      <c r="AK45" s="183"/>
    </row>
    <row r="46" spans="2:37" ht="16.8" thickTop="1" thickBot="1">
      <c r="B46" s="211" t="str">
        <f>IF(Árboles!B43="","",Árboles!B43)</f>
        <v/>
      </c>
      <c r="C46" s="211" t="str">
        <f>IF(Árboles!C43="","",Árboles!C43)</f>
        <v/>
      </c>
      <c r="D46" s="212" t="str">
        <f>IF(Árboles!G43="","",Árboles!G43)</f>
        <v/>
      </c>
      <c r="E46" s="213" t="str">
        <f>IF(Árboles!AC43=0,"",Árboles!AC43)</f>
        <v/>
      </c>
      <c r="F46" s="221"/>
      <c r="G46" s="222"/>
      <c r="H46" s="222"/>
      <c r="I46" s="222"/>
      <c r="J46" s="222"/>
      <c r="K46" s="222"/>
      <c r="L46" s="222"/>
      <c r="M46" s="216" t="str">
        <f>IF(ISNA(Industrias[[#This Row],[Vtrit (m3)]]*VLOOKUP(Árboles!$G43,Precios!$B$7:$H$19,2,FALSE)),"",Industrias[[#This Row],[Vtrit (m3)]]*VLOOKUP(Árboles!$G43,Precios!$B$7:$H$19,2,FALSE))</f>
        <v/>
      </c>
      <c r="N46" s="217" t="str">
        <f>IF(ISNA(Industrias[[#This Row],[Vapea (m3)]]*VLOOKUP(Árboles!$G43,Precios!$B$7:$H$19,3,FALSE)),"",Industrias[[#This Row],[Vapea (m3)]]*VLOOKUP(Árboles!$G43,Precios!$B$7:$H$19,3,FALSE))</f>
        <v/>
      </c>
      <c r="O46" s="217" t="str">
        <f>IF(ISNA(Industrias[[#This Row],[Vcanter (m3)]]*VLOOKUP(Árboles!$G43,Precios!$B$7:$H$19,4,FALSE)),"",Industrias[[#This Row],[Vcanter (m3)]]*VLOOKUP(Árboles!$G43,Precios!$B$7:$H$19,4,FALSE))</f>
        <v/>
      </c>
      <c r="P46" s="217" t="str">
        <f>IF(ISNA(Industrias[[#This Row],[Vsierra (m3)]]*VLOOKUP(Árboles!$G43,Precios!$B$7:$H$19,5,FALSE)),"",Industrias[[#This Row],[Vsierra (m3)]]*VLOOKUP(Árboles!$G43,Precios!$B$7:$H$19,5,FALSE))</f>
        <v/>
      </c>
      <c r="Q46" s="217" t="str">
        <f>IF(ISNA(Industrias[[#This Row],[Vsgruesa (m3)]]*VLOOKUP(Árboles!$G43,Precios!$B$7:$H$19,6,FALSE)),"",Industrias[[#This Row],[Vsgruesa (m3)]]*VLOOKUP(Árboles!$G43,Precios!$B$7:$H$19,6,FALSE))</f>
        <v/>
      </c>
      <c r="R46" s="217" t="str">
        <f>IF(ISNA(Industrias[[#This Row],[Vchapa (m3)]]*VLOOKUP(Árboles!$G43,Precios!$B$7:$H$19,7,FALSE)),"",Industrias[[#This Row],[Vchapa (m3)]]*VLOOKUP(Árboles!$G43,Precios!$B$7:$H$19,7,FALSE))</f>
        <v/>
      </c>
      <c r="S46" s="223">
        <f t="shared" si="0"/>
        <v>0</v>
      </c>
      <c r="T46" s="218"/>
      <c r="U46" s="218"/>
      <c r="AD46" s="233"/>
      <c r="AE46" s="183"/>
      <c r="AF46" s="183"/>
      <c r="AG46" s="183"/>
      <c r="AH46" s="183"/>
      <c r="AI46" s="183"/>
      <c r="AJ46" s="183"/>
      <c r="AK46" s="183"/>
    </row>
    <row r="47" spans="2:37" ht="16.8" thickTop="1" thickBot="1">
      <c r="B47" s="211" t="str">
        <f>IF(Árboles!B44="","",Árboles!B44)</f>
        <v/>
      </c>
      <c r="C47" s="211" t="str">
        <f>IF(Árboles!C44="","",Árboles!C44)</f>
        <v/>
      </c>
      <c r="D47" s="212" t="str">
        <f>IF(Árboles!G44="","",Árboles!G44)</f>
        <v/>
      </c>
      <c r="E47" s="213" t="str">
        <f>IF(Árboles!AC44=0,"",Árboles!AC44)</f>
        <v/>
      </c>
      <c r="F47" s="221"/>
      <c r="G47" s="222"/>
      <c r="H47" s="222"/>
      <c r="I47" s="222"/>
      <c r="J47" s="222"/>
      <c r="K47" s="222"/>
      <c r="L47" s="222"/>
      <c r="M47" s="216" t="str">
        <f>IF(ISNA(Industrias[[#This Row],[Vtrit (m3)]]*VLOOKUP(Árboles!$G44,Precios!$B$7:$H$19,2,FALSE)),"",Industrias[[#This Row],[Vtrit (m3)]]*VLOOKUP(Árboles!$G44,Precios!$B$7:$H$19,2,FALSE))</f>
        <v/>
      </c>
      <c r="N47" s="217" t="str">
        <f>IF(ISNA(Industrias[[#This Row],[Vapea (m3)]]*VLOOKUP(Árboles!$G44,Precios!$B$7:$H$19,3,FALSE)),"",Industrias[[#This Row],[Vapea (m3)]]*VLOOKUP(Árboles!$G44,Precios!$B$7:$H$19,3,FALSE))</f>
        <v/>
      </c>
      <c r="O47" s="217" t="str">
        <f>IF(ISNA(Industrias[[#This Row],[Vcanter (m3)]]*VLOOKUP(Árboles!$G44,Precios!$B$7:$H$19,4,FALSE)),"",Industrias[[#This Row],[Vcanter (m3)]]*VLOOKUP(Árboles!$G44,Precios!$B$7:$H$19,4,FALSE))</f>
        <v/>
      </c>
      <c r="P47" s="217" t="str">
        <f>IF(ISNA(Industrias[[#This Row],[Vsierra (m3)]]*VLOOKUP(Árboles!$G44,Precios!$B$7:$H$19,5,FALSE)),"",Industrias[[#This Row],[Vsierra (m3)]]*VLOOKUP(Árboles!$G44,Precios!$B$7:$H$19,5,FALSE))</f>
        <v/>
      </c>
      <c r="Q47" s="217" t="str">
        <f>IF(ISNA(Industrias[[#This Row],[Vsgruesa (m3)]]*VLOOKUP(Árboles!$G44,Precios!$B$7:$H$19,6,FALSE)),"",Industrias[[#This Row],[Vsgruesa (m3)]]*VLOOKUP(Árboles!$G44,Precios!$B$7:$H$19,6,FALSE))</f>
        <v/>
      </c>
      <c r="R47" s="217" t="str">
        <f>IF(ISNA(Industrias[[#This Row],[Vchapa (m3)]]*VLOOKUP(Árboles!$G44,Precios!$B$7:$H$19,7,FALSE)),"",Industrias[[#This Row],[Vchapa (m3)]]*VLOOKUP(Árboles!$G44,Precios!$B$7:$H$19,7,FALSE))</f>
        <v/>
      </c>
      <c r="S47" s="223">
        <f t="shared" si="0"/>
        <v>0</v>
      </c>
      <c r="T47" s="218"/>
      <c r="U47" s="218"/>
      <c r="AD47" s="233"/>
      <c r="AE47" s="183"/>
      <c r="AF47" s="183"/>
      <c r="AG47" s="183"/>
      <c r="AH47" s="183"/>
      <c r="AI47" s="183"/>
      <c r="AJ47" s="183"/>
      <c r="AK47" s="183"/>
    </row>
    <row r="48" spans="2:37" ht="16.8" thickTop="1" thickBot="1">
      <c r="B48" s="211" t="str">
        <f>IF(Árboles!B45="","",Árboles!B45)</f>
        <v/>
      </c>
      <c r="C48" s="211" t="str">
        <f>IF(Árboles!C45="","",Árboles!C45)</f>
        <v/>
      </c>
      <c r="D48" s="212" t="str">
        <f>IF(Árboles!G45="","",Árboles!G45)</f>
        <v/>
      </c>
      <c r="E48" s="213" t="str">
        <f>IF(Árboles!AC45=0,"",Árboles!AC45)</f>
        <v/>
      </c>
      <c r="F48" s="221"/>
      <c r="G48" s="222"/>
      <c r="H48" s="222"/>
      <c r="I48" s="222"/>
      <c r="J48" s="222"/>
      <c r="K48" s="222"/>
      <c r="L48" s="222"/>
      <c r="M48" s="216" t="str">
        <f>IF(ISNA(Industrias[[#This Row],[Vtrit (m3)]]*VLOOKUP(Árboles!$G45,Precios!$B$7:$H$19,2,FALSE)),"",Industrias[[#This Row],[Vtrit (m3)]]*VLOOKUP(Árboles!$G45,Precios!$B$7:$H$19,2,FALSE))</f>
        <v/>
      </c>
      <c r="N48" s="217" t="str">
        <f>IF(ISNA(Industrias[[#This Row],[Vapea (m3)]]*VLOOKUP(Árboles!$G45,Precios!$B$7:$H$19,3,FALSE)),"",Industrias[[#This Row],[Vapea (m3)]]*VLOOKUP(Árboles!$G45,Precios!$B$7:$H$19,3,FALSE))</f>
        <v/>
      </c>
      <c r="O48" s="217" t="str">
        <f>IF(ISNA(Industrias[[#This Row],[Vcanter (m3)]]*VLOOKUP(Árboles!$G45,Precios!$B$7:$H$19,4,FALSE)),"",Industrias[[#This Row],[Vcanter (m3)]]*VLOOKUP(Árboles!$G45,Precios!$B$7:$H$19,4,FALSE))</f>
        <v/>
      </c>
      <c r="P48" s="217" t="str">
        <f>IF(ISNA(Industrias[[#This Row],[Vsierra (m3)]]*VLOOKUP(Árboles!$G45,Precios!$B$7:$H$19,5,FALSE)),"",Industrias[[#This Row],[Vsierra (m3)]]*VLOOKUP(Árboles!$G45,Precios!$B$7:$H$19,5,FALSE))</f>
        <v/>
      </c>
      <c r="Q48" s="217" t="str">
        <f>IF(ISNA(Industrias[[#This Row],[Vsgruesa (m3)]]*VLOOKUP(Árboles!$G45,Precios!$B$7:$H$19,6,FALSE)),"",Industrias[[#This Row],[Vsgruesa (m3)]]*VLOOKUP(Árboles!$G45,Precios!$B$7:$H$19,6,FALSE))</f>
        <v/>
      </c>
      <c r="R48" s="217" t="str">
        <f>IF(ISNA(Industrias[[#This Row],[Vchapa (m3)]]*VLOOKUP(Árboles!$G45,Precios!$B$7:$H$19,7,FALSE)),"",Industrias[[#This Row],[Vchapa (m3)]]*VLOOKUP(Árboles!$G45,Precios!$B$7:$H$19,7,FALSE))</f>
        <v/>
      </c>
      <c r="S48" s="223">
        <f t="shared" si="0"/>
        <v>0</v>
      </c>
      <c r="T48" s="218"/>
      <c r="U48" s="218"/>
      <c r="W48" s="232"/>
      <c r="X48" s="234"/>
      <c r="Y48" s="234"/>
      <c r="Z48" s="234"/>
      <c r="AA48" s="234"/>
      <c r="AB48" s="234"/>
      <c r="AC48" s="234"/>
      <c r="AD48" s="233"/>
      <c r="AE48" s="183"/>
      <c r="AF48" s="183"/>
      <c r="AG48" s="183"/>
      <c r="AH48" s="183"/>
      <c r="AI48" s="183"/>
      <c r="AJ48" s="183"/>
      <c r="AK48" s="183"/>
    </row>
    <row r="49" spans="2:37" ht="16.8" thickTop="1" thickBot="1">
      <c r="B49" s="211" t="str">
        <f>IF(Árboles!B46="","",Árboles!B46)</f>
        <v/>
      </c>
      <c r="C49" s="211" t="str">
        <f>IF(Árboles!C46="","",Árboles!C46)</f>
        <v/>
      </c>
      <c r="D49" s="212" t="str">
        <f>IF(Árboles!G46="","",Árboles!G46)</f>
        <v/>
      </c>
      <c r="E49" s="213" t="str">
        <f>IF(Árboles!AC46=0,"",Árboles!AC46)</f>
        <v/>
      </c>
      <c r="F49" s="221"/>
      <c r="G49" s="222"/>
      <c r="H49" s="222"/>
      <c r="I49" s="222"/>
      <c r="J49" s="222"/>
      <c r="K49" s="222"/>
      <c r="L49" s="222"/>
      <c r="M49" s="216" t="str">
        <f>IF(ISNA(Industrias[[#This Row],[Vtrit (m3)]]*VLOOKUP(Árboles!$G46,Precios!$B$7:$H$19,2,FALSE)),"",Industrias[[#This Row],[Vtrit (m3)]]*VLOOKUP(Árboles!$G46,Precios!$B$7:$H$19,2,FALSE))</f>
        <v/>
      </c>
      <c r="N49" s="217" t="str">
        <f>IF(ISNA(Industrias[[#This Row],[Vapea (m3)]]*VLOOKUP(Árboles!$G46,Precios!$B$7:$H$19,3,FALSE)),"",Industrias[[#This Row],[Vapea (m3)]]*VLOOKUP(Árboles!$G46,Precios!$B$7:$H$19,3,FALSE))</f>
        <v/>
      </c>
      <c r="O49" s="217" t="str">
        <f>IF(ISNA(Industrias[[#This Row],[Vcanter (m3)]]*VLOOKUP(Árboles!$G46,Precios!$B$7:$H$19,4,FALSE)),"",Industrias[[#This Row],[Vcanter (m3)]]*VLOOKUP(Árboles!$G46,Precios!$B$7:$H$19,4,FALSE))</f>
        <v/>
      </c>
      <c r="P49" s="217" t="str">
        <f>IF(ISNA(Industrias[[#This Row],[Vsierra (m3)]]*VLOOKUP(Árboles!$G46,Precios!$B$7:$H$19,5,FALSE)),"",Industrias[[#This Row],[Vsierra (m3)]]*VLOOKUP(Árboles!$G46,Precios!$B$7:$H$19,5,FALSE))</f>
        <v/>
      </c>
      <c r="Q49" s="217" t="str">
        <f>IF(ISNA(Industrias[[#This Row],[Vsgruesa (m3)]]*VLOOKUP(Árboles!$G46,Precios!$B$7:$H$19,6,FALSE)),"",Industrias[[#This Row],[Vsgruesa (m3)]]*VLOOKUP(Árboles!$G46,Precios!$B$7:$H$19,6,FALSE))</f>
        <v/>
      </c>
      <c r="R49" s="217" t="str">
        <f>IF(ISNA(Industrias[[#This Row],[Vchapa (m3)]]*VLOOKUP(Árboles!$G46,Precios!$B$7:$H$19,7,FALSE)),"",Industrias[[#This Row],[Vchapa (m3)]]*VLOOKUP(Árboles!$G46,Precios!$B$7:$H$19,7,FALSE))</f>
        <v/>
      </c>
      <c r="S49" s="223">
        <f t="shared" si="0"/>
        <v>0</v>
      </c>
      <c r="T49" s="218"/>
      <c r="U49" s="218"/>
      <c r="W49" s="183"/>
      <c r="X49" s="183"/>
      <c r="Y49" s="183"/>
      <c r="Z49" s="183"/>
      <c r="AA49" s="183"/>
      <c r="AB49" s="183"/>
      <c r="AC49" s="183"/>
      <c r="AE49" s="183"/>
      <c r="AF49" s="183"/>
      <c r="AG49" s="183"/>
      <c r="AH49" s="183"/>
      <c r="AI49" s="183"/>
      <c r="AJ49" s="183"/>
      <c r="AK49" s="183"/>
    </row>
    <row r="50" spans="2:37" ht="16.8" thickTop="1" thickBot="1">
      <c r="B50" s="211" t="str">
        <f>IF(Árboles!B47="","",Árboles!B47)</f>
        <v/>
      </c>
      <c r="C50" s="211" t="str">
        <f>IF(Árboles!C47="","",Árboles!C47)</f>
        <v/>
      </c>
      <c r="D50" s="212" t="str">
        <f>IF(Árboles!G47="","",Árboles!G47)</f>
        <v/>
      </c>
      <c r="E50" s="213" t="str">
        <f>IF(Árboles!AC47=0,"",Árboles!AC47)</f>
        <v/>
      </c>
      <c r="F50" s="221"/>
      <c r="G50" s="222"/>
      <c r="H50" s="222"/>
      <c r="I50" s="222"/>
      <c r="J50" s="222"/>
      <c r="K50" s="222"/>
      <c r="L50" s="222"/>
      <c r="M50" s="216" t="str">
        <f>IF(ISNA(Industrias[[#This Row],[Vtrit (m3)]]*VLOOKUP(Árboles!$G47,Precios!$B$7:$H$19,2,FALSE)),"",Industrias[[#This Row],[Vtrit (m3)]]*VLOOKUP(Árboles!$G47,Precios!$B$7:$H$19,2,FALSE))</f>
        <v/>
      </c>
      <c r="N50" s="217" t="str">
        <f>IF(ISNA(Industrias[[#This Row],[Vapea (m3)]]*VLOOKUP(Árboles!$G47,Precios!$B$7:$H$19,3,FALSE)),"",Industrias[[#This Row],[Vapea (m3)]]*VLOOKUP(Árboles!$G47,Precios!$B$7:$H$19,3,FALSE))</f>
        <v/>
      </c>
      <c r="O50" s="217" t="str">
        <f>IF(ISNA(Industrias[[#This Row],[Vcanter (m3)]]*VLOOKUP(Árboles!$G47,Precios!$B$7:$H$19,4,FALSE)),"",Industrias[[#This Row],[Vcanter (m3)]]*VLOOKUP(Árboles!$G47,Precios!$B$7:$H$19,4,FALSE))</f>
        <v/>
      </c>
      <c r="P50" s="217" t="str">
        <f>IF(ISNA(Industrias[[#This Row],[Vsierra (m3)]]*VLOOKUP(Árboles!$G47,Precios!$B$7:$H$19,5,FALSE)),"",Industrias[[#This Row],[Vsierra (m3)]]*VLOOKUP(Árboles!$G47,Precios!$B$7:$H$19,5,FALSE))</f>
        <v/>
      </c>
      <c r="Q50" s="217" t="str">
        <f>IF(ISNA(Industrias[[#This Row],[Vsgruesa (m3)]]*VLOOKUP(Árboles!$G47,Precios!$B$7:$H$19,6,FALSE)),"",Industrias[[#This Row],[Vsgruesa (m3)]]*VLOOKUP(Árboles!$G47,Precios!$B$7:$H$19,6,FALSE))</f>
        <v/>
      </c>
      <c r="R50" s="217" t="str">
        <f>IF(ISNA(Industrias[[#This Row],[Vchapa (m3)]]*VLOOKUP(Árboles!$G47,Precios!$B$7:$H$19,7,FALSE)),"",Industrias[[#This Row],[Vchapa (m3)]]*VLOOKUP(Árboles!$G47,Precios!$B$7:$H$19,7,FALSE))</f>
        <v/>
      </c>
      <c r="S50" s="223">
        <f t="shared" si="0"/>
        <v>0</v>
      </c>
      <c r="T50" s="218"/>
      <c r="U50" s="218"/>
      <c r="W50" s="183"/>
      <c r="X50" s="183"/>
      <c r="Y50" s="183"/>
      <c r="Z50" s="183"/>
      <c r="AA50" s="183"/>
      <c r="AB50" s="183"/>
      <c r="AC50" s="183"/>
      <c r="AE50" s="183"/>
      <c r="AF50" s="183"/>
      <c r="AG50" s="183"/>
      <c r="AH50" s="183"/>
      <c r="AI50" s="183"/>
      <c r="AJ50" s="183"/>
      <c r="AK50" s="183"/>
    </row>
    <row r="51" spans="2:37" ht="16.8" thickTop="1" thickBot="1">
      <c r="B51" s="211" t="str">
        <f>IF(Árboles!B48="","",Árboles!B48)</f>
        <v/>
      </c>
      <c r="C51" s="211" t="str">
        <f>IF(Árboles!C48="","",Árboles!C48)</f>
        <v/>
      </c>
      <c r="D51" s="212" t="str">
        <f>IF(Árboles!G48="","",Árboles!G48)</f>
        <v/>
      </c>
      <c r="E51" s="213" t="str">
        <f>IF(Árboles!AC48=0,"",Árboles!AC48)</f>
        <v/>
      </c>
      <c r="F51" s="221"/>
      <c r="G51" s="222"/>
      <c r="H51" s="222"/>
      <c r="I51" s="222"/>
      <c r="J51" s="222"/>
      <c r="K51" s="222"/>
      <c r="L51" s="222"/>
      <c r="M51" s="216" t="str">
        <f>IF(ISNA(Industrias[[#This Row],[Vtrit (m3)]]*VLOOKUP(Árboles!$G48,Precios!$B$7:$H$19,2,FALSE)),"",Industrias[[#This Row],[Vtrit (m3)]]*VLOOKUP(Árboles!$G48,Precios!$B$7:$H$19,2,FALSE))</f>
        <v/>
      </c>
      <c r="N51" s="217" t="str">
        <f>IF(ISNA(Industrias[[#This Row],[Vapea (m3)]]*VLOOKUP(Árboles!$G48,Precios!$B$7:$H$19,3,FALSE)),"",Industrias[[#This Row],[Vapea (m3)]]*VLOOKUP(Árboles!$G48,Precios!$B$7:$H$19,3,FALSE))</f>
        <v/>
      </c>
      <c r="O51" s="217" t="str">
        <f>IF(ISNA(Industrias[[#This Row],[Vcanter (m3)]]*VLOOKUP(Árboles!$G48,Precios!$B$7:$H$19,4,FALSE)),"",Industrias[[#This Row],[Vcanter (m3)]]*VLOOKUP(Árboles!$G48,Precios!$B$7:$H$19,4,FALSE))</f>
        <v/>
      </c>
      <c r="P51" s="217" t="str">
        <f>IF(ISNA(Industrias[[#This Row],[Vsierra (m3)]]*VLOOKUP(Árboles!$G48,Precios!$B$7:$H$19,5,FALSE)),"",Industrias[[#This Row],[Vsierra (m3)]]*VLOOKUP(Árboles!$G48,Precios!$B$7:$H$19,5,FALSE))</f>
        <v/>
      </c>
      <c r="Q51" s="217" t="str">
        <f>IF(ISNA(Industrias[[#This Row],[Vsgruesa (m3)]]*VLOOKUP(Árboles!$G48,Precios!$B$7:$H$19,6,FALSE)),"",Industrias[[#This Row],[Vsgruesa (m3)]]*VLOOKUP(Árboles!$G48,Precios!$B$7:$H$19,6,FALSE))</f>
        <v/>
      </c>
      <c r="R51" s="217" t="str">
        <f>IF(ISNA(Industrias[[#This Row],[Vchapa (m3)]]*VLOOKUP(Árboles!$G48,Precios!$B$7:$H$19,7,FALSE)),"",Industrias[[#This Row],[Vchapa (m3)]]*VLOOKUP(Árboles!$G48,Precios!$B$7:$H$19,7,FALSE))</f>
        <v/>
      </c>
      <c r="S51" s="223">
        <f t="shared" si="0"/>
        <v>0</v>
      </c>
      <c r="T51" s="218"/>
      <c r="U51" s="218"/>
      <c r="W51" s="183"/>
      <c r="X51" s="183"/>
      <c r="Y51" s="183"/>
      <c r="Z51" s="183"/>
      <c r="AA51" s="183"/>
      <c r="AB51" s="183"/>
      <c r="AC51" s="183"/>
      <c r="AE51" s="183"/>
      <c r="AF51" s="183"/>
      <c r="AG51" s="183"/>
      <c r="AH51" s="183"/>
      <c r="AI51" s="183"/>
      <c r="AJ51" s="183"/>
      <c r="AK51" s="183"/>
    </row>
    <row r="52" spans="2:37" ht="16.8" thickTop="1" thickBot="1">
      <c r="B52" s="211" t="str">
        <f>IF(Árboles!B49="","",Árboles!B49)</f>
        <v/>
      </c>
      <c r="C52" s="211" t="str">
        <f>IF(Árboles!C49="","",Árboles!C49)</f>
        <v/>
      </c>
      <c r="D52" s="212" t="str">
        <f>IF(Árboles!G49="","",Árboles!G49)</f>
        <v/>
      </c>
      <c r="E52" s="213" t="str">
        <f>IF(Árboles!AC49=0,"",Árboles!AC49)</f>
        <v/>
      </c>
      <c r="F52" s="221"/>
      <c r="G52" s="222"/>
      <c r="H52" s="222"/>
      <c r="I52" s="222"/>
      <c r="J52" s="222"/>
      <c r="K52" s="222"/>
      <c r="L52" s="222"/>
      <c r="M52" s="216" t="str">
        <f>IF(ISNA(Industrias[[#This Row],[Vtrit (m3)]]*VLOOKUP(Árboles!$G49,Precios!$B$7:$H$19,2,FALSE)),"",Industrias[[#This Row],[Vtrit (m3)]]*VLOOKUP(Árboles!$G49,Precios!$B$7:$H$19,2,FALSE))</f>
        <v/>
      </c>
      <c r="N52" s="217" t="str">
        <f>IF(ISNA(Industrias[[#This Row],[Vapea (m3)]]*VLOOKUP(Árboles!$G49,Precios!$B$7:$H$19,3,FALSE)),"",Industrias[[#This Row],[Vapea (m3)]]*VLOOKUP(Árboles!$G49,Precios!$B$7:$H$19,3,FALSE))</f>
        <v/>
      </c>
      <c r="O52" s="217" t="str">
        <f>IF(ISNA(Industrias[[#This Row],[Vcanter (m3)]]*VLOOKUP(Árboles!$G49,Precios!$B$7:$H$19,4,FALSE)),"",Industrias[[#This Row],[Vcanter (m3)]]*VLOOKUP(Árboles!$G49,Precios!$B$7:$H$19,4,FALSE))</f>
        <v/>
      </c>
      <c r="P52" s="217" t="str">
        <f>IF(ISNA(Industrias[[#This Row],[Vsierra (m3)]]*VLOOKUP(Árboles!$G49,Precios!$B$7:$H$19,5,FALSE)),"",Industrias[[#This Row],[Vsierra (m3)]]*VLOOKUP(Árboles!$G49,Precios!$B$7:$H$19,5,FALSE))</f>
        <v/>
      </c>
      <c r="Q52" s="217" t="str">
        <f>IF(ISNA(Industrias[[#This Row],[Vsgruesa (m3)]]*VLOOKUP(Árboles!$G49,Precios!$B$7:$H$19,6,FALSE)),"",Industrias[[#This Row],[Vsgruesa (m3)]]*VLOOKUP(Árboles!$G49,Precios!$B$7:$H$19,6,FALSE))</f>
        <v/>
      </c>
      <c r="R52" s="217" t="str">
        <f>IF(ISNA(Industrias[[#This Row],[Vchapa (m3)]]*VLOOKUP(Árboles!$G49,Precios!$B$7:$H$19,7,FALSE)),"",Industrias[[#This Row],[Vchapa (m3)]]*VLOOKUP(Árboles!$G49,Precios!$B$7:$H$19,7,FALSE))</f>
        <v/>
      </c>
      <c r="S52" s="223">
        <f t="shared" si="0"/>
        <v>0</v>
      </c>
      <c r="T52" s="218"/>
      <c r="U52" s="218"/>
      <c r="W52" s="183"/>
      <c r="X52" s="183"/>
      <c r="Y52" s="183"/>
      <c r="Z52" s="183"/>
      <c r="AA52" s="183"/>
      <c r="AB52" s="183"/>
      <c r="AC52" s="183"/>
      <c r="AE52" s="183"/>
      <c r="AF52" s="183"/>
      <c r="AG52" s="183"/>
      <c r="AH52" s="183"/>
      <c r="AI52" s="183"/>
      <c r="AJ52" s="183"/>
      <c r="AK52" s="183"/>
    </row>
    <row r="53" spans="2:37" ht="16.8" thickTop="1" thickBot="1">
      <c r="B53" s="211" t="str">
        <f>IF(Árboles!B50="","",Árboles!B50)</f>
        <v/>
      </c>
      <c r="C53" s="211" t="str">
        <f>IF(Árboles!C50="","",Árboles!C50)</f>
        <v/>
      </c>
      <c r="D53" s="212" t="str">
        <f>IF(Árboles!G50="","",Árboles!G50)</f>
        <v/>
      </c>
      <c r="E53" s="213" t="str">
        <f>IF(Árboles!AC50=0,"",Árboles!AC50)</f>
        <v/>
      </c>
      <c r="F53" s="221"/>
      <c r="G53" s="222"/>
      <c r="H53" s="222"/>
      <c r="I53" s="222"/>
      <c r="J53" s="222"/>
      <c r="K53" s="222"/>
      <c r="L53" s="222"/>
      <c r="M53" s="216" t="str">
        <f>IF(ISNA(Industrias[[#This Row],[Vtrit (m3)]]*VLOOKUP(Árboles!$G50,Precios!$B$7:$H$19,2,FALSE)),"",Industrias[[#This Row],[Vtrit (m3)]]*VLOOKUP(Árboles!$G50,Precios!$B$7:$H$19,2,FALSE))</f>
        <v/>
      </c>
      <c r="N53" s="217" t="str">
        <f>IF(ISNA(Industrias[[#This Row],[Vapea (m3)]]*VLOOKUP(Árboles!$G50,Precios!$B$7:$H$19,3,FALSE)),"",Industrias[[#This Row],[Vapea (m3)]]*VLOOKUP(Árboles!$G50,Precios!$B$7:$H$19,3,FALSE))</f>
        <v/>
      </c>
      <c r="O53" s="217" t="str">
        <f>IF(ISNA(Industrias[[#This Row],[Vcanter (m3)]]*VLOOKUP(Árboles!$G50,Precios!$B$7:$H$19,4,FALSE)),"",Industrias[[#This Row],[Vcanter (m3)]]*VLOOKUP(Árboles!$G50,Precios!$B$7:$H$19,4,FALSE))</f>
        <v/>
      </c>
      <c r="P53" s="217" t="str">
        <f>IF(ISNA(Industrias[[#This Row],[Vsierra (m3)]]*VLOOKUP(Árboles!$G50,Precios!$B$7:$H$19,5,FALSE)),"",Industrias[[#This Row],[Vsierra (m3)]]*VLOOKUP(Árboles!$G50,Precios!$B$7:$H$19,5,FALSE))</f>
        <v/>
      </c>
      <c r="Q53" s="217" t="str">
        <f>IF(ISNA(Industrias[[#This Row],[Vsgruesa (m3)]]*VLOOKUP(Árboles!$G50,Precios!$B$7:$H$19,6,FALSE)),"",Industrias[[#This Row],[Vsgruesa (m3)]]*VLOOKUP(Árboles!$G50,Precios!$B$7:$H$19,6,FALSE))</f>
        <v/>
      </c>
      <c r="R53" s="217" t="str">
        <f>IF(ISNA(Industrias[[#This Row],[Vchapa (m3)]]*VLOOKUP(Árboles!$G50,Precios!$B$7:$H$19,7,FALSE)),"",Industrias[[#This Row],[Vchapa (m3)]]*VLOOKUP(Árboles!$G50,Precios!$B$7:$H$19,7,FALSE))</f>
        <v/>
      </c>
      <c r="S53" s="223">
        <f t="shared" si="0"/>
        <v>0</v>
      </c>
      <c r="T53" s="218"/>
      <c r="U53" s="218"/>
      <c r="W53" s="183"/>
      <c r="X53" s="183"/>
      <c r="Y53" s="183"/>
      <c r="Z53" s="183"/>
      <c r="AA53" s="183"/>
      <c r="AB53" s="183"/>
      <c r="AC53" s="183"/>
      <c r="AE53" s="183"/>
      <c r="AF53" s="183"/>
      <c r="AG53" s="183"/>
      <c r="AH53" s="183"/>
      <c r="AI53" s="183"/>
      <c r="AJ53" s="183"/>
      <c r="AK53" s="183"/>
    </row>
    <row r="54" spans="2:37" ht="16.8" thickTop="1" thickBot="1">
      <c r="B54" s="211" t="str">
        <f>IF(Árboles!B51="","",Árboles!B51)</f>
        <v/>
      </c>
      <c r="C54" s="211" t="str">
        <f>IF(Árboles!C51="","",Árboles!C51)</f>
        <v/>
      </c>
      <c r="D54" s="212" t="str">
        <f>IF(Árboles!G51="","",Árboles!G51)</f>
        <v/>
      </c>
      <c r="E54" s="213" t="str">
        <f>IF(Árboles!AC51=0,"",Árboles!AC51)</f>
        <v/>
      </c>
      <c r="F54" s="221"/>
      <c r="G54" s="222"/>
      <c r="H54" s="222"/>
      <c r="I54" s="222"/>
      <c r="J54" s="222"/>
      <c r="K54" s="222"/>
      <c r="L54" s="222"/>
      <c r="M54" s="216" t="str">
        <f>IF(ISNA(Industrias[[#This Row],[Vtrit (m3)]]*VLOOKUP(Árboles!$G51,Precios!$B$7:$H$19,2,FALSE)),"",Industrias[[#This Row],[Vtrit (m3)]]*VLOOKUP(Árboles!$G51,Precios!$B$7:$H$19,2,FALSE))</f>
        <v/>
      </c>
      <c r="N54" s="217" t="str">
        <f>IF(ISNA(Industrias[[#This Row],[Vapea (m3)]]*VLOOKUP(Árboles!$G51,Precios!$B$7:$H$19,3,FALSE)),"",Industrias[[#This Row],[Vapea (m3)]]*VLOOKUP(Árboles!$G51,Precios!$B$7:$H$19,3,FALSE))</f>
        <v/>
      </c>
      <c r="O54" s="217" t="str">
        <f>IF(ISNA(Industrias[[#This Row],[Vcanter (m3)]]*VLOOKUP(Árboles!$G51,Precios!$B$7:$H$19,4,FALSE)),"",Industrias[[#This Row],[Vcanter (m3)]]*VLOOKUP(Árboles!$G51,Precios!$B$7:$H$19,4,FALSE))</f>
        <v/>
      </c>
      <c r="P54" s="217" t="str">
        <f>IF(ISNA(Industrias[[#This Row],[Vsierra (m3)]]*VLOOKUP(Árboles!$G51,Precios!$B$7:$H$19,5,FALSE)),"",Industrias[[#This Row],[Vsierra (m3)]]*VLOOKUP(Árboles!$G51,Precios!$B$7:$H$19,5,FALSE))</f>
        <v/>
      </c>
      <c r="Q54" s="217" t="str">
        <f>IF(ISNA(Industrias[[#This Row],[Vsgruesa (m3)]]*VLOOKUP(Árboles!$G51,Precios!$B$7:$H$19,6,FALSE)),"",Industrias[[#This Row],[Vsgruesa (m3)]]*VLOOKUP(Árboles!$G51,Precios!$B$7:$H$19,6,FALSE))</f>
        <v/>
      </c>
      <c r="R54" s="217" t="str">
        <f>IF(ISNA(Industrias[[#This Row],[Vchapa (m3)]]*VLOOKUP(Árboles!$G51,Precios!$B$7:$H$19,7,FALSE)),"",Industrias[[#This Row],[Vchapa (m3)]]*VLOOKUP(Árboles!$G51,Precios!$B$7:$H$19,7,FALSE))</f>
        <v/>
      </c>
      <c r="S54" s="223">
        <f t="shared" si="0"/>
        <v>0</v>
      </c>
      <c r="T54" s="218"/>
      <c r="U54" s="218"/>
      <c r="W54" s="183"/>
      <c r="X54" s="183"/>
      <c r="Y54" s="183"/>
      <c r="Z54" s="183"/>
      <c r="AA54" s="183"/>
      <c r="AB54" s="183"/>
      <c r="AC54" s="183"/>
      <c r="AE54" s="183"/>
      <c r="AF54" s="183"/>
      <c r="AG54" s="183"/>
      <c r="AH54" s="183"/>
      <c r="AI54" s="183"/>
      <c r="AJ54" s="183"/>
      <c r="AK54" s="183"/>
    </row>
    <row r="55" spans="2:37" ht="16.8" thickTop="1" thickBot="1">
      <c r="B55" s="211" t="str">
        <f>IF(Árboles!B52="","",Árboles!B52)</f>
        <v/>
      </c>
      <c r="C55" s="211" t="str">
        <f>IF(Árboles!C52="","",Árboles!C52)</f>
        <v/>
      </c>
      <c r="D55" s="212" t="str">
        <f>IF(Árboles!G52="","",Árboles!G52)</f>
        <v/>
      </c>
      <c r="E55" s="213" t="str">
        <f>IF(Árboles!AC52=0,"",Árboles!AC52)</f>
        <v/>
      </c>
      <c r="F55" s="221"/>
      <c r="G55" s="222"/>
      <c r="H55" s="222"/>
      <c r="I55" s="222"/>
      <c r="J55" s="222"/>
      <c r="K55" s="222"/>
      <c r="L55" s="222"/>
      <c r="M55" s="216" t="str">
        <f>IF(ISNA(Industrias[[#This Row],[Vtrit (m3)]]*VLOOKUP(Árboles!$G52,Precios!$B$7:$H$19,2,FALSE)),"",Industrias[[#This Row],[Vtrit (m3)]]*VLOOKUP(Árboles!$G52,Precios!$B$7:$H$19,2,FALSE))</f>
        <v/>
      </c>
      <c r="N55" s="217" t="str">
        <f>IF(ISNA(Industrias[[#This Row],[Vapea (m3)]]*VLOOKUP(Árboles!$G52,Precios!$B$7:$H$19,3,FALSE)),"",Industrias[[#This Row],[Vapea (m3)]]*VLOOKUP(Árboles!$G52,Precios!$B$7:$H$19,3,FALSE))</f>
        <v/>
      </c>
      <c r="O55" s="217" t="str">
        <f>IF(ISNA(Industrias[[#This Row],[Vcanter (m3)]]*VLOOKUP(Árboles!$G52,Precios!$B$7:$H$19,4,FALSE)),"",Industrias[[#This Row],[Vcanter (m3)]]*VLOOKUP(Árboles!$G52,Precios!$B$7:$H$19,4,FALSE))</f>
        <v/>
      </c>
      <c r="P55" s="217" t="str">
        <f>IF(ISNA(Industrias[[#This Row],[Vsierra (m3)]]*VLOOKUP(Árboles!$G52,Precios!$B$7:$H$19,5,FALSE)),"",Industrias[[#This Row],[Vsierra (m3)]]*VLOOKUP(Árboles!$G52,Precios!$B$7:$H$19,5,FALSE))</f>
        <v/>
      </c>
      <c r="Q55" s="217" t="str">
        <f>IF(ISNA(Industrias[[#This Row],[Vsgruesa (m3)]]*VLOOKUP(Árboles!$G52,Precios!$B$7:$H$19,6,FALSE)),"",Industrias[[#This Row],[Vsgruesa (m3)]]*VLOOKUP(Árboles!$G52,Precios!$B$7:$H$19,6,FALSE))</f>
        <v/>
      </c>
      <c r="R55" s="217" t="str">
        <f>IF(ISNA(Industrias[[#This Row],[Vchapa (m3)]]*VLOOKUP(Árboles!$G52,Precios!$B$7:$H$19,7,FALSE)),"",Industrias[[#This Row],[Vchapa (m3)]]*VLOOKUP(Árboles!$G52,Precios!$B$7:$H$19,7,FALSE))</f>
        <v/>
      </c>
      <c r="S55" s="223">
        <f t="shared" si="0"/>
        <v>0</v>
      </c>
      <c r="T55" s="218"/>
      <c r="U55" s="218"/>
      <c r="W55" s="183"/>
      <c r="X55" s="183"/>
      <c r="Y55" s="183"/>
      <c r="Z55" s="183"/>
      <c r="AA55" s="183"/>
      <c r="AB55" s="183"/>
      <c r="AC55" s="183"/>
      <c r="AE55" s="183"/>
      <c r="AF55" s="183"/>
      <c r="AG55" s="183"/>
      <c r="AH55" s="183"/>
      <c r="AI55" s="183"/>
      <c r="AJ55" s="183"/>
      <c r="AK55" s="183"/>
    </row>
    <row r="56" spans="2:37" ht="16.8" thickTop="1" thickBot="1">
      <c r="B56" s="211" t="str">
        <f>IF(Árboles!B53="","",Árboles!B53)</f>
        <v/>
      </c>
      <c r="C56" s="211" t="str">
        <f>IF(Árboles!C53="","",Árboles!C53)</f>
        <v/>
      </c>
      <c r="D56" s="212" t="str">
        <f>IF(Árboles!G53="","",Árboles!G53)</f>
        <v/>
      </c>
      <c r="E56" s="213" t="str">
        <f>IF(Árboles!AC53=0,"",Árboles!AC53)</f>
        <v/>
      </c>
      <c r="F56" s="221"/>
      <c r="G56" s="222"/>
      <c r="H56" s="222"/>
      <c r="I56" s="222"/>
      <c r="J56" s="222"/>
      <c r="K56" s="222"/>
      <c r="L56" s="222"/>
      <c r="M56" s="216" t="str">
        <f>IF(ISNA(Industrias[[#This Row],[Vtrit (m3)]]*VLOOKUP(Árboles!$G53,Precios!$B$7:$H$19,2,FALSE)),"",Industrias[[#This Row],[Vtrit (m3)]]*VLOOKUP(Árboles!$G53,Precios!$B$7:$H$19,2,FALSE))</f>
        <v/>
      </c>
      <c r="N56" s="217" t="str">
        <f>IF(ISNA(Industrias[[#This Row],[Vapea (m3)]]*VLOOKUP(Árboles!$G53,Precios!$B$7:$H$19,3,FALSE)),"",Industrias[[#This Row],[Vapea (m3)]]*VLOOKUP(Árboles!$G53,Precios!$B$7:$H$19,3,FALSE))</f>
        <v/>
      </c>
      <c r="O56" s="217" t="str">
        <f>IF(ISNA(Industrias[[#This Row],[Vcanter (m3)]]*VLOOKUP(Árboles!$G53,Precios!$B$7:$H$19,4,FALSE)),"",Industrias[[#This Row],[Vcanter (m3)]]*VLOOKUP(Árboles!$G53,Precios!$B$7:$H$19,4,FALSE))</f>
        <v/>
      </c>
      <c r="P56" s="217" t="str">
        <f>IF(ISNA(Industrias[[#This Row],[Vsierra (m3)]]*VLOOKUP(Árboles!$G53,Precios!$B$7:$H$19,5,FALSE)),"",Industrias[[#This Row],[Vsierra (m3)]]*VLOOKUP(Árboles!$G53,Precios!$B$7:$H$19,5,FALSE))</f>
        <v/>
      </c>
      <c r="Q56" s="217" t="str">
        <f>IF(ISNA(Industrias[[#This Row],[Vsgruesa (m3)]]*VLOOKUP(Árboles!$G53,Precios!$B$7:$H$19,6,FALSE)),"",Industrias[[#This Row],[Vsgruesa (m3)]]*VLOOKUP(Árboles!$G53,Precios!$B$7:$H$19,6,FALSE))</f>
        <v/>
      </c>
      <c r="R56" s="217" t="str">
        <f>IF(ISNA(Industrias[[#This Row],[Vchapa (m3)]]*VLOOKUP(Árboles!$G53,Precios!$B$7:$H$19,7,FALSE)),"",Industrias[[#This Row],[Vchapa (m3)]]*VLOOKUP(Árboles!$G53,Precios!$B$7:$H$19,7,FALSE))</f>
        <v/>
      </c>
      <c r="S56" s="223">
        <f t="shared" si="0"/>
        <v>0</v>
      </c>
      <c r="T56" s="218"/>
      <c r="U56" s="218"/>
      <c r="W56" s="183"/>
      <c r="X56" s="183"/>
      <c r="Y56" s="183"/>
      <c r="Z56" s="183"/>
      <c r="AA56" s="183"/>
      <c r="AB56" s="183"/>
      <c r="AC56" s="183"/>
      <c r="AE56" s="183"/>
      <c r="AF56" s="183"/>
      <c r="AG56" s="183"/>
      <c r="AH56" s="183"/>
      <c r="AI56" s="183"/>
      <c r="AJ56" s="183"/>
      <c r="AK56" s="183"/>
    </row>
    <row r="57" spans="2:37" ht="16.8" thickTop="1" thickBot="1">
      <c r="B57" s="211" t="str">
        <f>IF(Árboles!B54="","",Árboles!B54)</f>
        <v/>
      </c>
      <c r="C57" s="211" t="str">
        <f>IF(Árboles!C54="","",Árboles!C54)</f>
        <v/>
      </c>
      <c r="D57" s="212" t="str">
        <f>IF(Árboles!G54="","",Árboles!G54)</f>
        <v/>
      </c>
      <c r="E57" s="213" t="str">
        <f>IF(Árboles!AC54=0,"",Árboles!AC54)</f>
        <v/>
      </c>
      <c r="F57" s="221"/>
      <c r="G57" s="222"/>
      <c r="H57" s="222"/>
      <c r="I57" s="222"/>
      <c r="J57" s="222"/>
      <c r="K57" s="222"/>
      <c r="L57" s="222"/>
      <c r="M57" s="216" t="str">
        <f>IF(ISNA(Industrias[[#This Row],[Vtrit (m3)]]*VLOOKUP(Árboles!$G54,Precios!$B$7:$H$19,2,FALSE)),"",Industrias[[#This Row],[Vtrit (m3)]]*VLOOKUP(Árboles!$G54,Precios!$B$7:$H$19,2,FALSE))</f>
        <v/>
      </c>
      <c r="N57" s="217" t="str">
        <f>IF(ISNA(Industrias[[#This Row],[Vapea (m3)]]*VLOOKUP(Árboles!$G54,Precios!$B$7:$H$19,3,FALSE)),"",Industrias[[#This Row],[Vapea (m3)]]*VLOOKUP(Árboles!$G54,Precios!$B$7:$H$19,3,FALSE))</f>
        <v/>
      </c>
      <c r="O57" s="217" t="str">
        <f>IF(ISNA(Industrias[[#This Row],[Vcanter (m3)]]*VLOOKUP(Árboles!$G54,Precios!$B$7:$H$19,4,FALSE)),"",Industrias[[#This Row],[Vcanter (m3)]]*VLOOKUP(Árboles!$G54,Precios!$B$7:$H$19,4,FALSE))</f>
        <v/>
      </c>
      <c r="P57" s="217" t="str">
        <f>IF(ISNA(Industrias[[#This Row],[Vsierra (m3)]]*VLOOKUP(Árboles!$G54,Precios!$B$7:$H$19,5,FALSE)),"",Industrias[[#This Row],[Vsierra (m3)]]*VLOOKUP(Árboles!$G54,Precios!$B$7:$H$19,5,FALSE))</f>
        <v/>
      </c>
      <c r="Q57" s="217" t="str">
        <f>IF(ISNA(Industrias[[#This Row],[Vsgruesa (m3)]]*VLOOKUP(Árboles!$G54,Precios!$B$7:$H$19,6,FALSE)),"",Industrias[[#This Row],[Vsgruesa (m3)]]*VLOOKUP(Árboles!$G54,Precios!$B$7:$H$19,6,FALSE))</f>
        <v/>
      </c>
      <c r="R57" s="217" t="str">
        <f>IF(ISNA(Industrias[[#This Row],[Vchapa (m3)]]*VLOOKUP(Árboles!$G54,Precios!$B$7:$H$19,7,FALSE)),"",Industrias[[#This Row],[Vchapa (m3)]]*VLOOKUP(Árboles!$G54,Precios!$B$7:$H$19,7,FALSE))</f>
        <v/>
      </c>
      <c r="S57" s="223">
        <f t="shared" si="0"/>
        <v>0</v>
      </c>
      <c r="T57" s="218"/>
      <c r="U57" s="218"/>
      <c r="W57" s="183"/>
      <c r="X57" s="183"/>
      <c r="Y57" s="183"/>
      <c r="Z57" s="183"/>
      <c r="AA57" s="183"/>
      <c r="AB57" s="183"/>
      <c r="AC57" s="183"/>
      <c r="AE57" s="183"/>
      <c r="AF57" s="183"/>
      <c r="AG57" s="183"/>
      <c r="AH57" s="183"/>
      <c r="AI57" s="183"/>
      <c r="AJ57" s="183"/>
      <c r="AK57" s="183"/>
    </row>
    <row r="58" spans="2:37" ht="16.8" thickTop="1" thickBot="1">
      <c r="B58" s="211" t="str">
        <f>IF(Árboles!B55="","",Árboles!B55)</f>
        <v/>
      </c>
      <c r="C58" s="211" t="str">
        <f>IF(Árboles!C55="","",Árboles!C55)</f>
        <v/>
      </c>
      <c r="D58" s="212" t="str">
        <f>IF(Árboles!G55="","",Árboles!G55)</f>
        <v/>
      </c>
      <c r="E58" s="213" t="str">
        <f>IF(Árboles!AC55=0,"",Árboles!AC55)</f>
        <v/>
      </c>
      <c r="F58" s="221"/>
      <c r="G58" s="222"/>
      <c r="H58" s="222"/>
      <c r="I58" s="222"/>
      <c r="J58" s="222"/>
      <c r="K58" s="222"/>
      <c r="L58" s="222"/>
      <c r="M58" s="216" t="str">
        <f>IF(ISNA(Industrias[[#This Row],[Vtrit (m3)]]*VLOOKUP(Árboles!$G55,Precios!$B$7:$H$19,2,FALSE)),"",Industrias[[#This Row],[Vtrit (m3)]]*VLOOKUP(Árboles!$G55,Precios!$B$7:$H$19,2,FALSE))</f>
        <v/>
      </c>
      <c r="N58" s="217" t="str">
        <f>IF(ISNA(Industrias[[#This Row],[Vapea (m3)]]*VLOOKUP(Árboles!$G55,Precios!$B$7:$H$19,3,FALSE)),"",Industrias[[#This Row],[Vapea (m3)]]*VLOOKUP(Árboles!$G55,Precios!$B$7:$H$19,3,FALSE))</f>
        <v/>
      </c>
      <c r="O58" s="217" t="str">
        <f>IF(ISNA(Industrias[[#This Row],[Vcanter (m3)]]*VLOOKUP(Árboles!$G55,Precios!$B$7:$H$19,4,FALSE)),"",Industrias[[#This Row],[Vcanter (m3)]]*VLOOKUP(Árboles!$G55,Precios!$B$7:$H$19,4,FALSE))</f>
        <v/>
      </c>
      <c r="P58" s="217" t="str">
        <f>IF(ISNA(Industrias[[#This Row],[Vsierra (m3)]]*VLOOKUP(Árboles!$G55,Precios!$B$7:$H$19,5,FALSE)),"",Industrias[[#This Row],[Vsierra (m3)]]*VLOOKUP(Árboles!$G55,Precios!$B$7:$H$19,5,FALSE))</f>
        <v/>
      </c>
      <c r="Q58" s="217" t="str">
        <f>IF(ISNA(Industrias[[#This Row],[Vsgruesa (m3)]]*VLOOKUP(Árboles!$G55,Precios!$B$7:$H$19,6,FALSE)),"",Industrias[[#This Row],[Vsgruesa (m3)]]*VLOOKUP(Árboles!$G55,Precios!$B$7:$H$19,6,FALSE))</f>
        <v/>
      </c>
      <c r="R58" s="217" t="str">
        <f>IF(ISNA(Industrias[[#This Row],[Vchapa (m3)]]*VLOOKUP(Árboles!$G55,Precios!$B$7:$H$19,7,FALSE)),"",Industrias[[#This Row],[Vchapa (m3)]]*VLOOKUP(Árboles!$G55,Precios!$B$7:$H$19,7,FALSE))</f>
        <v/>
      </c>
      <c r="S58" s="223">
        <f t="shared" si="0"/>
        <v>0</v>
      </c>
      <c r="T58" s="218"/>
      <c r="U58" s="218"/>
      <c r="W58" s="183"/>
      <c r="X58" s="183"/>
      <c r="Y58" s="183"/>
      <c r="Z58" s="183"/>
      <c r="AA58" s="183"/>
      <c r="AB58" s="183"/>
      <c r="AC58" s="183"/>
      <c r="AE58" s="183"/>
      <c r="AF58" s="183"/>
      <c r="AG58" s="183"/>
      <c r="AH58" s="183"/>
      <c r="AI58" s="183"/>
      <c r="AJ58" s="183"/>
      <c r="AK58" s="183"/>
    </row>
    <row r="59" spans="2:37" ht="16.8" thickTop="1" thickBot="1">
      <c r="B59" s="211" t="str">
        <f>IF(Árboles!B56="","",Árboles!B56)</f>
        <v/>
      </c>
      <c r="C59" s="211" t="str">
        <f>IF(Árboles!C56="","",Árboles!C56)</f>
        <v/>
      </c>
      <c r="D59" s="212" t="str">
        <f>IF(Árboles!G56="","",Árboles!G56)</f>
        <v/>
      </c>
      <c r="E59" s="213" t="str">
        <f>IF(Árboles!AC56=0,"",Árboles!AC56)</f>
        <v/>
      </c>
      <c r="F59" s="221"/>
      <c r="G59" s="222"/>
      <c r="H59" s="222"/>
      <c r="I59" s="222"/>
      <c r="J59" s="222"/>
      <c r="K59" s="222"/>
      <c r="L59" s="222"/>
      <c r="M59" s="216" t="str">
        <f>IF(ISNA(Industrias[[#This Row],[Vtrit (m3)]]*VLOOKUP(Árboles!$G56,Precios!$B$7:$H$19,2,FALSE)),"",Industrias[[#This Row],[Vtrit (m3)]]*VLOOKUP(Árboles!$G56,Precios!$B$7:$H$19,2,FALSE))</f>
        <v/>
      </c>
      <c r="N59" s="217" t="str">
        <f>IF(ISNA(Industrias[[#This Row],[Vapea (m3)]]*VLOOKUP(Árboles!$G56,Precios!$B$7:$H$19,3,FALSE)),"",Industrias[[#This Row],[Vapea (m3)]]*VLOOKUP(Árboles!$G56,Precios!$B$7:$H$19,3,FALSE))</f>
        <v/>
      </c>
      <c r="O59" s="217" t="str">
        <f>IF(ISNA(Industrias[[#This Row],[Vcanter (m3)]]*VLOOKUP(Árboles!$G56,Precios!$B$7:$H$19,4,FALSE)),"",Industrias[[#This Row],[Vcanter (m3)]]*VLOOKUP(Árboles!$G56,Precios!$B$7:$H$19,4,FALSE))</f>
        <v/>
      </c>
      <c r="P59" s="217" t="str">
        <f>IF(ISNA(Industrias[[#This Row],[Vsierra (m3)]]*VLOOKUP(Árboles!$G56,Precios!$B$7:$H$19,5,FALSE)),"",Industrias[[#This Row],[Vsierra (m3)]]*VLOOKUP(Árboles!$G56,Precios!$B$7:$H$19,5,FALSE))</f>
        <v/>
      </c>
      <c r="Q59" s="217" t="str">
        <f>IF(ISNA(Industrias[[#This Row],[Vsgruesa (m3)]]*VLOOKUP(Árboles!$G56,Precios!$B$7:$H$19,6,FALSE)),"",Industrias[[#This Row],[Vsgruesa (m3)]]*VLOOKUP(Árboles!$G56,Precios!$B$7:$H$19,6,FALSE))</f>
        <v/>
      </c>
      <c r="R59" s="217" t="str">
        <f>IF(ISNA(Industrias[[#This Row],[Vchapa (m3)]]*VLOOKUP(Árboles!$G56,Precios!$B$7:$H$19,7,FALSE)),"",Industrias[[#This Row],[Vchapa (m3)]]*VLOOKUP(Árboles!$G56,Precios!$B$7:$H$19,7,FALSE))</f>
        <v/>
      </c>
      <c r="S59" s="223">
        <f t="shared" si="0"/>
        <v>0</v>
      </c>
      <c r="T59" s="218"/>
      <c r="U59" s="218"/>
      <c r="W59" s="183"/>
      <c r="X59" s="183"/>
      <c r="Y59" s="183"/>
      <c r="Z59" s="183"/>
      <c r="AA59" s="183"/>
      <c r="AB59" s="183"/>
      <c r="AC59" s="183"/>
      <c r="AE59" s="183"/>
      <c r="AF59" s="183"/>
      <c r="AG59" s="183"/>
      <c r="AH59" s="183"/>
      <c r="AI59" s="183"/>
      <c r="AJ59" s="183"/>
      <c r="AK59" s="183"/>
    </row>
    <row r="60" spans="2:37" ht="16.8" thickTop="1" thickBot="1">
      <c r="B60" s="211" t="str">
        <f>IF(Árboles!B57="","",Árboles!B57)</f>
        <v/>
      </c>
      <c r="C60" s="211" t="str">
        <f>IF(Árboles!C57="","",Árboles!C57)</f>
        <v/>
      </c>
      <c r="D60" s="212" t="str">
        <f>IF(Árboles!G57="","",Árboles!G57)</f>
        <v/>
      </c>
      <c r="E60" s="213" t="str">
        <f>IF(Árboles!AC57=0,"",Árboles!AC57)</f>
        <v/>
      </c>
      <c r="F60" s="221"/>
      <c r="G60" s="222"/>
      <c r="H60" s="222"/>
      <c r="I60" s="222"/>
      <c r="J60" s="222"/>
      <c r="K60" s="222"/>
      <c r="L60" s="222"/>
      <c r="M60" s="216" t="str">
        <f>IF(ISNA(Industrias[[#This Row],[Vtrit (m3)]]*VLOOKUP(Árboles!$G57,Precios!$B$7:$H$19,2,FALSE)),"",Industrias[[#This Row],[Vtrit (m3)]]*VLOOKUP(Árboles!$G57,Precios!$B$7:$H$19,2,FALSE))</f>
        <v/>
      </c>
      <c r="N60" s="217" t="str">
        <f>IF(ISNA(Industrias[[#This Row],[Vapea (m3)]]*VLOOKUP(Árboles!$G57,Precios!$B$7:$H$19,3,FALSE)),"",Industrias[[#This Row],[Vapea (m3)]]*VLOOKUP(Árboles!$G57,Precios!$B$7:$H$19,3,FALSE))</f>
        <v/>
      </c>
      <c r="O60" s="217" t="str">
        <f>IF(ISNA(Industrias[[#This Row],[Vcanter (m3)]]*VLOOKUP(Árboles!$G57,Precios!$B$7:$H$19,4,FALSE)),"",Industrias[[#This Row],[Vcanter (m3)]]*VLOOKUP(Árboles!$G57,Precios!$B$7:$H$19,4,FALSE))</f>
        <v/>
      </c>
      <c r="P60" s="217" t="str">
        <f>IF(ISNA(Industrias[[#This Row],[Vsierra (m3)]]*VLOOKUP(Árboles!$G57,Precios!$B$7:$H$19,5,FALSE)),"",Industrias[[#This Row],[Vsierra (m3)]]*VLOOKUP(Árboles!$G57,Precios!$B$7:$H$19,5,FALSE))</f>
        <v/>
      </c>
      <c r="Q60" s="217" t="str">
        <f>IF(ISNA(Industrias[[#This Row],[Vsgruesa (m3)]]*VLOOKUP(Árboles!$G57,Precios!$B$7:$H$19,6,FALSE)),"",Industrias[[#This Row],[Vsgruesa (m3)]]*VLOOKUP(Árboles!$G57,Precios!$B$7:$H$19,6,FALSE))</f>
        <v/>
      </c>
      <c r="R60" s="217" t="str">
        <f>IF(ISNA(Industrias[[#This Row],[Vchapa (m3)]]*VLOOKUP(Árboles!$G57,Precios!$B$7:$H$19,7,FALSE)),"",Industrias[[#This Row],[Vchapa (m3)]]*VLOOKUP(Árboles!$G57,Precios!$B$7:$H$19,7,FALSE))</f>
        <v/>
      </c>
      <c r="S60" s="223">
        <f t="shared" si="0"/>
        <v>0</v>
      </c>
      <c r="T60" s="218"/>
      <c r="U60" s="218"/>
      <c r="W60" s="183"/>
      <c r="X60" s="183"/>
      <c r="Y60" s="183"/>
      <c r="Z60" s="183"/>
      <c r="AA60" s="183"/>
      <c r="AB60" s="183"/>
      <c r="AC60" s="183"/>
      <c r="AE60" s="183"/>
      <c r="AF60" s="183"/>
      <c r="AG60" s="183"/>
      <c r="AH60" s="183"/>
      <c r="AI60" s="183"/>
      <c r="AJ60" s="183"/>
      <c r="AK60" s="183"/>
    </row>
    <row r="61" spans="2:37" ht="16.8" thickTop="1" thickBot="1">
      <c r="B61" s="211" t="str">
        <f>IF(Árboles!B58="","",Árboles!B58)</f>
        <v/>
      </c>
      <c r="C61" s="211" t="str">
        <f>IF(Árboles!C58="","",Árboles!C58)</f>
        <v/>
      </c>
      <c r="D61" s="212" t="str">
        <f>IF(Árboles!G58="","",Árboles!G58)</f>
        <v/>
      </c>
      <c r="E61" s="213" t="str">
        <f>IF(Árboles!AC58=0,"",Árboles!AC58)</f>
        <v/>
      </c>
      <c r="F61" s="221"/>
      <c r="G61" s="222"/>
      <c r="H61" s="222"/>
      <c r="I61" s="222"/>
      <c r="J61" s="222"/>
      <c r="K61" s="222"/>
      <c r="L61" s="222"/>
      <c r="M61" s="216" t="str">
        <f>IF(ISNA(Industrias[[#This Row],[Vtrit (m3)]]*VLOOKUP(Árboles!$G58,Precios!$B$7:$H$19,2,FALSE)),"",Industrias[[#This Row],[Vtrit (m3)]]*VLOOKUP(Árboles!$G58,Precios!$B$7:$H$19,2,FALSE))</f>
        <v/>
      </c>
      <c r="N61" s="217" t="str">
        <f>IF(ISNA(Industrias[[#This Row],[Vapea (m3)]]*VLOOKUP(Árboles!$G58,Precios!$B$7:$H$19,3,FALSE)),"",Industrias[[#This Row],[Vapea (m3)]]*VLOOKUP(Árboles!$G58,Precios!$B$7:$H$19,3,FALSE))</f>
        <v/>
      </c>
      <c r="O61" s="217" t="str">
        <f>IF(ISNA(Industrias[[#This Row],[Vcanter (m3)]]*VLOOKUP(Árboles!$G58,Precios!$B$7:$H$19,4,FALSE)),"",Industrias[[#This Row],[Vcanter (m3)]]*VLOOKUP(Árboles!$G58,Precios!$B$7:$H$19,4,FALSE))</f>
        <v/>
      </c>
      <c r="P61" s="217" t="str">
        <f>IF(ISNA(Industrias[[#This Row],[Vsierra (m3)]]*VLOOKUP(Árboles!$G58,Precios!$B$7:$H$19,5,FALSE)),"",Industrias[[#This Row],[Vsierra (m3)]]*VLOOKUP(Árboles!$G58,Precios!$B$7:$H$19,5,FALSE))</f>
        <v/>
      </c>
      <c r="Q61" s="217" t="str">
        <f>IF(ISNA(Industrias[[#This Row],[Vsgruesa (m3)]]*VLOOKUP(Árboles!$G58,Precios!$B$7:$H$19,6,FALSE)),"",Industrias[[#This Row],[Vsgruesa (m3)]]*VLOOKUP(Árboles!$G58,Precios!$B$7:$H$19,6,FALSE))</f>
        <v/>
      </c>
      <c r="R61" s="217" t="str">
        <f>IF(ISNA(Industrias[[#This Row],[Vchapa (m3)]]*VLOOKUP(Árboles!$G58,Precios!$B$7:$H$19,7,FALSE)),"",Industrias[[#This Row],[Vchapa (m3)]]*VLOOKUP(Árboles!$G58,Precios!$B$7:$H$19,7,FALSE))</f>
        <v/>
      </c>
      <c r="S61" s="223">
        <f t="shared" si="0"/>
        <v>0</v>
      </c>
      <c r="T61" s="218"/>
      <c r="U61" s="218"/>
      <c r="W61" s="183"/>
      <c r="X61" s="183"/>
      <c r="Y61" s="183"/>
      <c r="Z61" s="183"/>
      <c r="AA61" s="183"/>
      <c r="AB61" s="183"/>
      <c r="AC61" s="183"/>
      <c r="AE61" s="183"/>
      <c r="AF61" s="183"/>
      <c r="AG61" s="183"/>
      <c r="AH61" s="183"/>
      <c r="AI61" s="183"/>
      <c r="AJ61" s="183"/>
      <c r="AK61" s="183"/>
    </row>
    <row r="62" spans="2:37" ht="16.8" thickTop="1" thickBot="1">
      <c r="B62" s="211" t="str">
        <f>IF(Árboles!B59="","",Árboles!B59)</f>
        <v/>
      </c>
      <c r="C62" s="211" t="str">
        <f>IF(Árboles!C59="","",Árboles!C59)</f>
        <v/>
      </c>
      <c r="D62" s="212" t="str">
        <f>IF(Árboles!G59="","",Árboles!G59)</f>
        <v/>
      </c>
      <c r="E62" s="213" t="str">
        <f>IF(Árboles!AC59=0,"",Árboles!AC59)</f>
        <v/>
      </c>
      <c r="F62" s="221"/>
      <c r="G62" s="222"/>
      <c r="H62" s="222"/>
      <c r="I62" s="222"/>
      <c r="J62" s="222"/>
      <c r="K62" s="222"/>
      <c r="L62" s="222"/>
      <c r="M62" s="216" t="str">
        <f>IF(ISNA(Industrias[[#This Row],[Vtrit (m3)]]*VLOOKUP(Árboles!$G59,Precios!$B$7:$H$19,2,FALSE)),"",Industrias[[#This Row],[Vtrit (m3)]]*VLOOKUP(Árboles!$G59,Precios!$B$7:$H$19,2,FALSE))</f>
        <v/>
      </c>
      <c r="N62" s="217" t="str">
        <f>IF(ISNA(Industrias[[#This Row],[Vapea (m3)]]*VLOOKUP(Árboles!$G59,Precios!$B$7:$H$19,3,FALSE)),"",Industrias[[#This Row],[Vapea (m3)]]*VLOOKUP(Árboles!$G59,Precios!$B$7:$H$19,3,FALSE))</f>
        <v/>
      </c>
      <c r="O62" s="217" t="str">
        <f>IF(ISNA(Industrias[[#This Row],[Vcanter (m3)]]*VLOOKUP(Árboles!$G59,Precios!$B$7:$H$19,4,FALSE)),"",Industrias[[#This Row],[Vcanter (m3)]]*VLOOKUP(Árboles!$G59,Precios!$B$7:$H$19,4,FALSE))</f>
        <v/>
      </c>
      <c r="P62" s="217" t="str">
        <f>IF(ISNA(Industrias[[#This Row],[Vsierra (m3)]]*VLOOKUP(Árboles!$G59,Precios!$B$7:$H$19,5,FALSE)),"",Industrias[[#This Row],[Vsierra (m3)]]*VLOOKUP(Árboles!$G59,Precios!$B$7:$H$19,5,FALSE))</f>
        <v/>
      </c>
      <c r="Q62" s="217" t="str">
        <f>IF(ISNA(Industrias[[#This Row],[Vsgruesa (m3)]]*VLOOKUP(Árboles!$G59,Precios!$B$7:$H$19,6,FALSE)),"",Industrias[[#This Row],[Vsgruesa (m3)]]*VLOOKUP(Árboles!$G59,Precios!$B$7:$H$19,6,FALSE))</f>
        <v/>
      </c>
      <c r="R62" s="217" t="str">
        <f>IF(ISNA(Industrias[[#This Row],[Vchapa (m3)]]*VLOOKUP(Árboles!$G59,Precios!$B$7:$H$19,7,FALSE)),"",Industrias[[#This Row],[Vchapa (m3)]]*VLOOKUP(Árboles!$G59,Precios!$B$7:$H$19,7,FALSE))</f>
        <v/>
      </c>
      <c r="S62" s="223">
        <f t="shared" si="0"/>
        <v>0</v>
      </c>
      <c r="T62" s="218"/>
      <c r="U62" s="218"/>
      <c r="W62" s="183"/>
      <c r="X62" s="183"/>
      <c r="Y62" s="183"/>
      <c r="Z62" s="183"/>
      <c r="AA62" s="183"/>
      <c r="AB62" s="183"/>
      <c r="AC62" s="183"/>
      <c r="AE62" s="183"/>
      <c r="AF62" s="183"/>
      <c r="AG62" s="183"/>
      <c r="AH62" s="183"/>
      <c r="AI62" s="183"/>
      <c r="AJ62" s="183"/>
      <c r="AK62" s="183"/>
    </row>
    <row r="63" spans="2:37" ht="16.8" thickTop="1" thickBot="1">
      <c r="B63" s="211" t="str">
        <f>IF(Árboles!B60="","",Árboles!B60)</f>
        <v/>
      </c>
      <c r="C63" s="211" t="str">
        <f>IF(Árboles!C60="","",Árboles!C60)</f>
        <v/>
      </c>
      <c r="D63" s="212" t="str">
        <f>IF(Árboles!G60="","",Árboles!G60)</f>
        <v/>
      </c>
      <c r="E63" s="213" t="str">
        <f>IF(Árboles!AC60=0,"",Árboles!AC60)</f>
        <v/>
      </c>
      <c r="F63" s="221"/>
      <c r="G63" s="222"/>
      <c r="H63" s="222"/>
      <c r="I63" s="222"/>
      <c r="J63" s="222"/>
      <c r="K63" s="222"/>
      <c r="L63" s="222"/>
      <c r="M63" s="216" t="str">
        <f>IF(ISNA(Industrias[[#This Row],[Vtrit (m3)]]*VLOOKUP(Árboles!$G60,Precios!$B$7:$H$19,2,FALSE)),"",Industrias[[#This Row],[Vtrit (m3)]]*VLOOKUP(Árboles!$G60,Precios!$B$7:$H$19,2,FALSE))</f>
        <v/>
      </c>
      <c r="N63" s="217" t="str">
        <f>IF(ISNA(Industrias[[#This Row],[Vapea (m3)]]*VLOOKUP(Árboles!$G60,Precios!$B$7:$H$19,3,FALSE)),"",Industrias[[#This Row],[Vapea (m3)]]*VLOOKUP(Árboles!$G60,Precios!$B$7:$H$19,3,FALSE))</f>
        <v/>
      </c>
      <c r="O63" s="217" t="str">
        <f>IF(ISNA(Industrias[[#This Row],[Vcanter (m3)]]*VLOOKUP(Árboles!$G60,Precios!$B$7:$H$19,4,FALSE)),"",Industrias[[#This Row],[Vcanter (m3)]]*VLOOKUP(Árboles!$G60,Precios!$B$7:$H$19,4,FALSE))</f>
        <v/>
      </c>
      <c r="P63" s="217" t="str">
        <f>IF(ISNA(Industrias[[#This Row],[Vsierra (m3)]]*VLOOKUP(Árboles!$G60,Precios!$B$7:$H$19,5,FALSE)),"",Industrias[[#This Row],[Vsierra (m3)]]*VLOOKUP(Árboles!$G60,Precios!$B$7:$H$19,5,FALSE))</f>
        <v/>
      </c>
      <c r="Q63" s="217" t="str">
        <f>IF(ISNA(Industrias[[#This Row],[Vsgruesa (m3)]]*VLOOKUP(Árboles!$G60,Precios!$B$7:$H$19,6,FALSE)),"",Industrias[[#This Row],[Vsgruesa (m3)]]*VLOOKUP(Árboles!$G60,Precios!$B$7:$H$19,6,FALSE))</f>
        <v/>
      </c>
      <c r="R63" s="217" t="str">
        <f>IF(ISNA(Industrias[[#This Row],[Vchapa (m3)]]*VLOOKUP(Árboles!$G60,Precios!$B$7:$H$19,7,FALSE)),"",Industrias[[#This Row],[Vchapa (m3)]]*VLOOKUP(Árboles!$G60,Precios!$B$7:$H$19,7,FALSE))</f>
        <v/>
      </c>
      <c r="S63" s="223">
        <f t="shared" si="0"/>
        <v>0</v>
      </c>
      <c r="T63" s="218"/>
      <c r="U63" s="218"/>
      <c r="W63" s="183"/>
      <c r="X63" s="183"/>
      <c r="Y63" s="183"/>
      <c r="Z63" s="183"/>
      <c r="AA63" s="183"/>
      <c r="AB63" s="183"/>
      <c r="AC63" s="183"/>
      <c r="AE63" s="183"/>
      <c r="AF63" s="183"/>
      <c r="AG63" s="183"/>
      <c r="AH63" s="183"/>
      <c r="AI63" s="183"/>
      <c r="AJ63" s="183"/>
      <c r="AK63" s="183"/>
    </row>
    <row r="64" spans="2:37" ht="16.8" thickTop="1" thickBot="1">
      <c r="B64" s="211" t="str">
        <f>IF(Árboles!B61="","",Árboles!B61)</f>
        <v/>
      </c>
      <c r="C64" s="211" t="str">
        <f>IF(Árboles!C61="","",Árboles!C61)</f>
        <v/>
      </c>
      <c r="D64" s="212" t="str">
        <f>IF(Árboles!G61="","",Árboles!G61)</f>
        <v/>
      </c>
      <c r="E64" s="213" t="str">
        <f>IF(Árboles!AC61=0,"",Árboles!AC61)</f>
        <v/>
      </c>
      <c r="F64" s="221"/>
      <c r="G64" s="222"/>
      <c r="H64" s="222"/>
      <c r="I64" s="222"/>
      <c r="J64" s="222"/>
      <c r="K64" s="222"/>
      <c r="L64" s="222"/>
      <c r="M64" s="216" t="str">
        <f>IF(ISNA(Industrias[[#This Row],[Vtrit (m3)]]*VLOOKUP(Árboles!$G61,Precios!$B$7:$H$19,2,FALSE)),"",Industrias[[#This Row],[Vtrit (m3)]]*VLOOKUP(Árboles!$G61,Precios!$B$7:$H$19,2,FALSE))</f>
        <v/>
      </c>
      <c r="N64" s="217" t="str">
        <f>IF(ISNA(Industrias[[#This Row],[Vapea (m3)]]*VLOOKUP(Árboles!$G61,Precios!$B$7:$H$19,3,FALSE)),"",Industrias[[#This Row],[Vapea (m3)]]*VLOOKUP(Árboles!$G61,Precios!$B$7:$H$19,3,FALSE))</f>
        <v/>
      </c>
      <c r="O64" s="217" t="str">
        <f>IF(ISNA(Industrias[[#This Row],[Vcanter (m3)]]*VLOOKUP(Árboles!$G61,Precios!$B$7:$H$19,4,FALSE)),"",Industrias[[#This Row],[Vcanter (m3)]]*VLOOKUP(Árboles!$G61,Precios!$B$7:$H$19,4,FALSE))</f>
        <v/>
      </c>
      <c r="P64" s="217" t="str">
        <f>IF(ISNA(Industrias[[#This Row],[Vsierra (m3)]]*VLOOKUP(Árboles!$G61,Precios!$B$7:$H$19,5,FALSE)),"",Industrias[[#This Row],[Vsierra (m3)]]*VLOOKUP(Árboles!$G61,Precios!$B$7:$H$19,5,FALSE))</f>
        <v/>
      </c>
      <c r="Q64" s="217" t="str">
        <f>IF(ISNA(Industrias[[#This Row],[Vsgruesa (m3)]]*VLOOKUP(Árboles!$G61,Precios!$B$7:$H$19,6,FALSE)),"",Industrias[[#This Row],[Vsgruesa (m3)]]*VLOOKUP(Árboles!$G61,Precios!$B$7:$H$19,6,FALSE))</f>
        <v/>
      </c>
      <c r="R64" s="217" t="str">
        <f>IF(ISNA(Industrias[[#This Row],[Vchapa (m3)]]*VLOOKUP(Árboles!$G61,Precios!$B$7:$H$19,7,FALSE)),"",Industrias[[#This Row],[Vchapa (m3)]]*VLOOKUP(Árboles!$G61,Precios!$B$7:$H$19,7,FALSE))</f>
        <v/>
      </c>
      <c r="S64" s="223">
        <f t="shared" si="0"/>
        <v>0</v>
      </c>
      <c r="T64" s="218"/>
      <c r="U64" s="218"/>
      <c r="W64" s="183"/>
      <c r="X64" s="183"/>
      <c r="Y64" s="183"/>
      <c r="Z64" s="183"/>
      <c r="AA64" s="183"/>
      <c r="AB64" s="183"/>
      <c r="AC64" s="183"/>
      <c r="AE64" s="183"/>
      <c r="AF64" s="183"/>
      <c r="AG64" s="183"/>
      <c r="AH64" s="183"/>
      <c r="AI64" s="183"/>
      <c r="AJ64" s="183"/>
      <c r="AK64" s="183"/>
    </row>
    <row r="65" spans="2:37" ht="16.8" thickTop="1" thickBot="1">
      <c r="B65" s="211" t="str">
        <f>IF(Árboles!B62="","",Árboles!B62)</f>
        <v/>
      </c>
      <c r="C65" s="211" t="str">
        <f>IF(Árboles!C62="","",Árboles!C62)</f>
        <v/>
      </c>
      <c r="D65" s="212" t="str">
        <f>IF(Árboles!G62="","",Árboles!G62)</f>
        <v/>
      </c>
      <c r="E65" s="213" t="str">
        <f>IF(Árboles!AC62=0,"",Árboles!AC62)</f>
        <v/>
      </c>
      <c r="F65" s="221"/>
      <c r="G65" s="222"/>
      <c r="H65" s="222"/>
      <c r="I65" s="222"/>
      <c r="J65" s="222"/>
      <c r="K65" s="222"/>
      <c r="L65" s="222"/>
      <c r="M65" s="216" t="str">
        <f>IF(ISNA(Industrias[[#This Row],[Vtrit (m3)]]*VLOOKUP(Árboles!$G62,Precios!$B$7:$H$19,2,FALSE)),"",Industrias[[#This Row],[Vtrit (m3)]]*VLOOKUP(Árboles!$G62,Precios!$B$7:$H$19,2,FALSE))</f>
        <v/>
      </c>
      <c r="N65" s="217" t="str">
        <f>IF(ISNA(Industrias[[#This Row],[Vapea (m3)]]*VLOOKUP(Árboles!$G62,Precios!$B$7:$H$19,3,FALSE)),"",Industrias[[#This Row],[Vapea (m3)]]*VLOOKUP(Árboles!$G62,Precios!$B$7:$H$19,3,FALSE))</f>
        <v/>
      </c>
      <c r="O65" s="217" t="str">
        <f>IF(ISNA(Industrias[[#This Row],[Vcanter (m3)]]*VLOOKUP(Árboles!$G62,Precios!$B$7:$H$19,4,FALSE)),"",Industrias[[#This Row],[Vcanter (m3)]]*VLOOKUP(Árboles!$G62,Precios!$B$7:$H$19,4,FALSE))</f>
        <v/>
      </c>
      <c r="P65" s="217" t="str">
        <f>IF(ISNA(Industrias[[#This Row],[Vsierra (m3)]]*VLOOKUP(Árboles!$G62,Precios!$B$7:$H$19,5,FALSE)),"",Industrias[[#This Row],[Vsierra (m3)]]*VLOOKUP(Árboles!$G62,Precios!$B$7:$H$19,5,FALSE))</f>
        <v/>
      </c>
      <c r="Q65" s="217" t="str">
        <f>IF(ISNA(Industrias[[#This Row],[Vsgruesa (m3)]]*VLOOKUP(Árboles!$G62,Precios!$B$7:$H$19,6,FALSE)),"",Industrias[[#This Row],[Vsgruesa (m3)]]*VLOOKUP(Árboles!$G62,Precios!$B$7:$H$19,6,FALSE))</f>
        <v/>
      </c>
      <c r="R65" s="217" t="str">
        <f>IF(ISNA(Industrias[[#This Row],[Vchapa (m3)]]*VLOOKUP(Árboles!$G62,Precios!$B$7:$H$19,7,FALSE)),"",Industrias[[#This Row],[Vchapa (m3)]]*VLOOKUP(Árboles!$G62,Precios!$B$7:$H$19,7,FALSE))</f>
        <v/>
      </c>
      <c r="S65" s="223">
        <f t="shared" si="0"/>
        <v>0</v>
      </c>
      <c r="T65" s="218"/>
      <c r="U65" s="218"/>
      <c r="W65" s="183"/>
      <c r="X65" s="183"/>
      <c r="Y65" s="183"/>
      <c r="Z65" s="183"/>
      <c r="AA65" s="183"/>
      <c r="AB65" s="183"/>
      <c r="AC65" s="183"/>
      <c r="AE65" s="183"/>
      <c r="AF65" s="183"/>
      <c r="AG65" s="183"/>
      <c r="AH65" s="183"/>
      <c r="AI65" s="183"/>
      <c r="AJ65" s="183"/>
      <c r="AK65" s="183"/>
    </row>
    <row r="66" spans="2:37" ht="16.8" thickTop="1" thickBot="1">
      <c r="B66" s="211" t="str">
        <f>IF(Árboles!B63="","",Árboles!B63)</f>
        <v/>
      </c>
      <c r="C66" s="211" t="str">
        <f>IF(Árboles!C63="","",Árboles!C63)</f>
        <v/>
      </c>
      <c r="D66" s="212" t="str">
        <f>IF(Árboles!G63="","",Árboles!G63)</f>
        <v/>
      </c>
      <c r="E66" s="213" t="str">
        <f>IF(Árboles!AC63=0,"",Árboles!AC63)</f>
        <v/>
      </c>
      <c r="F66" s="221"/>
      <c r="G66" s="222"/>
      <c r="H66" s="222"/>
      <c r="I66" s="222"/>
      <c r="J66" s="222"/>
      <c r="K66" s="222"/>
      <c r="L66" s="222"/>
      <c r="M66" s="216" t="str">
        <f>IF(ISNA(Industrias[[#This Row],[Vtrit (m3)]]*VLOOKUP(Árboles!$G63,Precios!$B$7:$H$19,2,FALSE)),"",Industrias[[#This Row],[Vtrit (m3)]]*VLOOKUP(Árboles!$G63,Precios!$B$7:$H$19,2,FALSE))</f>
        <v/>
      </c>
      <c r="N66" s="217" t="str">
        <f>IF(ISNA(Industrias[[#This Row],[Vapea (m3)]]*VLOOKUP(Árboles!$G63,Precios!$B$7:$H$19,3,FALSE)),"",Industrias[[#This Row],[Vapea (m3)]]*VLOOKUP(Árboles!$G63,Precios!$B$7:$H$19,3,FALSE))</f>
        <v/>
      </c>
      <c r="O66" s="217" t="str">
        <f>IF(ISNA(Industrias[[#This Row],[Vcanter (m3)]]*VLOOKUP(Árboles!$G63,Precios!$B$7:$H$19,4,FALSE)),"",Industrias[[#This Row],[Vcanter (m3)]]*VLOOKUP(Árboles!$G63,Precios!$B$7:$H$19,4,FALSE))</f>
        <v/>
      </c>
      <c r="P66" s="217" t="str">
        <f>IF(ISNA(Industrias[[#This Row],[Vsierra (m3)]]*VLOOKUP(Árboles!$G63,Precios!$B$7:$H$19,5,FALSE)),"",Industrias[[#This Row],[Vsierra (m3)]]*VLOOKUP(Árboles!$G63,Precios!$B$7:$H$19,5,FALSE))</f>
        <v/>
      </c>
      <c r="Q66" s="217" t="str">
        <f>IF(ISNA(Industrias[[#This Row],[Vsgruesa (m3)]]*VLOOKUP(Árboles!$G63,Precios!$B$7:$H$19,6,FALSE)),"",Industrias[[#This Row],[Vsgruesa (m3)]]*VLOOKUP(Árboles!$G63,Precios!$B$7:$H$19,6,FALSE))</f>
        <v/>
      </c>
      <c r="R66" s="217" t="str">
        <f>IF(ISNA(Industrias[[#This Row],[Vchapa (m3)]]*VLOOKUP(Árboles!$G63,Precios!$B$7:$H$19,7,FALSE)),"",Industrias[[#This Row],[Vchapa (m3)]]*VLOOKUP(Árboles!$G63,Precios!$B$7:$H$19,7,FALSE))</f>
        <v/>
      </c>
      <c r="S66" s="223">
        <f t="shared" si="0"/>
        <v>0</v>
      </c>
      <c r="T66" s="218"/>
      <c r="U66" s="218"/>
      <c r="W66" s="183"/>
      <c r="X66" s="183"/>
      <c r="Y66" s="183"/>
      <c r="Z66" s="183"/>
      <c r="AA66" s="183"/>
      <c r="AB66" s="183"/>
      <c r="AC66" s="183"/>
      <c r="AE66" s="183"/>
      <c r="AF66" s="183"/>
      <c r="AG66" s="183"/>
      <c r="AH66" s="183"/>
      <c r="AI66" s="183"/>
      <c r="AJ66" s="183"/>
      <c r="AK66" s="183"/>
    </row>
    <row r="67" spans="2:37" ht="16.8" thickTop="1" thickBot="1">
      <c r="B67" s="211" t="str">
        <f>IF(Árboles!B64="","",Árboles!B64)</f>
        <v/>
      </c>
      <c r="C67" s="211" t="str">
        <f>IF(Árboles!C64="","",Árboles!C64)</f>
        <v/>
      </c>
      <c r="D67" s="212" t="str">
        <f>IF(Árboles!G64="","",Árboles!G64)</f>
        <v/>
      </c>
      <c r="E67" s="213" t="str">
        <f>IF(Árboles!AC64=0,"",Árboles!AC64)</f>
        <v/>
      </c>
      <c r="F67" s="221"/>
      <c r="G67" s="222"/>
      <c r="H67" s="222"/>
      <c r="I67" s="222"/>
      <c r="J67" s="222"/>
      <c r="K67" s="222"/>
      <c r="L67" s="222"/>
      <c r="M67" s="216" t="str">
        <f>IF(ISNA(Industrias[[#This Row],[Vtrit (m3)]]*VLOOKUP(Árboles!$G64,Precios!$B$7:$H$19,2,FALSE)),"",Industrias[[#This Row],[Vtrit (m3)]]*VLOOKUP(Árboles!$G64,Precios!$B$7:$H$19,2,FALSE))</f>
        <v/>
      </c>
      <c r="N67" s="217" t="str">
        <f>IF(ISNA(Industrias[[#This Row],[Vapea (m3)]]*VLOOKUP(Árboles!$G64,Precios!$B$7:$H$19,3,FALSE)),"",Industrias[[#This Row],[Vapea (m3)]]*VLOOKUP(Árboles!$G64,Precios!$B$7:$H$19,3,FALSE))</f>
        <v/>
      </c>
      <c r="O67" s="217" t="str">
        <f>IF(ISNA(Industrias[[#This Row],[Vcanter (m3)]]*VLOOKUP(Árboles!$G64,Precios!$B$7:$H$19,4,FALSE)),"",Industrias[[#This Row],[Vcanter (m3)]]*VLOOKUP(Árboles!$G64,Precios!$B$7:$H$19,4,FALSE))</f>
        <v/>
      </c>
      <c r="P67" s="217" t="str">
        <f>IF(ISNA(Industrias[[#This Row],[Vsierra (m3)]]*VLOOKUP(Árboles!$G64,Precios!$B$7:$H$19,5,FALSE)),"",Industrias[[#This Row],[Vsierra (m3)]]*VLOOKUP(Árboles!$G64,Precios!$B$7:$H$19,5,FALSE))</f>
        <v/>
      </c>
      <c r="Q67" s="217" t="str">
        <f>IF(ISNA(Industrias[[#This Row],[Vsgruesa (m3)]]*VLOOKUP(Árboles!$G64,Precios!$B$7:$H$19,6,FALSE)),"",Industrias[[#This Row],[Vsgruesa (m3)]]*VLOOKUP(Árboles!$G64,Precios!$B$7:$H$19,6,FALSE))</f>
        <v/>
      </c>
      <c r="R67" s="217" t="str">
        <f>IF(ISNA(Industrias[[#This Row],[Vchapa (m3)]]*VLOOKUP(Árboles!$G64,Precios!$B$7:$H$19,7,FALSE)),"",Industrias[[#This Row],[Vchapa (m3)]]*VLOOKUP(Árboles!$G64,Precios!$B$7:$H$19,7,FALSE))</f>
        <v/>
      </c>
      <c r="S67" s="223">
        <f t="shared" si="0"/>
        <v>0</v>
      </c>
      <c r="T67" s="218"/>
      <c r="U67" s="218"/>
      <c r="W67" s="183"/>
      <c r="X67" s="183"/>
      <c r="Y67" s="183"/>
      <c r="Z67" s="183"/>
      <c r="AA67" s="183"/>
      <c r="AB67" s="183"/>
      <c r="AC67" s="183"/>
      <c r="AE67" s="183"/>
      <c r="AF67" s="183"/>
      <c r="AG67" s="183"/>
      <c r="AH67" s="183"/>
      <c r="AI67" s="183"/>
      <c r="AJ67" s="183"/>
      <c r="AK67" s="183"/>
    </row>
    <row r="68" spans="2:37" ht="16.8" thickTop="1" thickBot="1">
      <c r="B68" s="211" t="str">
        <f>IF(Árboles!B65="","",Árboles!B65)</f>
        <v/>
      </c>
      <c r="C68" s="211" t="str">
        <f>IF(Árboles!C65="","",Árboles!C65)</f>
        <v/>
      </c>
      <c r="D68" s="212" t="str">
        <f>IF(Árboles!G65="","",Árboles!G65)</f>
        <v/>
      </c>
      <c r="E68" s="213" t="str">
        <f>IF(Árboles!AC65=0,"",Árboles!AC65)</f>
        <v/>
      </c>
      <c r="F68" s="221"/>
      <c r="G68" s="222"/>
      <c r="H68" s="222"/>
      <c r="I68" s="222"/>
      <c r="J68" s="222"/>
      <c r="K68" s="222"/>
      <c r="L68" s="222"/>
      <c r="M68" s="216" t="str">
        <f>IF(ISNA(Industrias[[#This Row],[Vtrit (m3)]]*VLOOKUP(Árboles!$G65,Precios!$B$7:$H$19,2,FALSE)),"",Industrias[[#This Row],[Vtrit (m3)]]*VLOOKUP(Árboles!$G65,Precios!$B$7:$H$19,2,FALSE))</f>
        <v/>
      </c>
      <c r="N68" s="217" t="str">
        <f>IF(ISNA(Industrias[[#This Row],[Vapea (m3)]]*VLOOKUP(Árboles!$G65,Precios!$B$7:$H$19,3,FALSE)),"",Industrias[[#This Row],[Vapea (m3)]]*VLOOKUP(Árboles!$G65,Precios!$B$7:$H$19,3,FALSE))</f>
        <v/>
      </c>
      <c r="O68" s="217" t="str">
        <f>IF(ISNA(Industrias[[#This Row],[Vcanter (m3)]]*VLOOKUP(Árboles!$G65,Precios!$B$7:$H$19,4,FALSE)),"",Industrias[[#This Row],[Vcanter (m3)]]*VLOOKUP(Árboles!$G65,Precios!$B$7:$H$19,4,FALSE))</f>
        <v/>
      </c>
      <c r="P68" s="217" t="str">
        <f>IF(ISNA(Industrias[[#This Row],[Vsierra (m3)]]*VLOOKUP(Árboles!$G65,Precios!$B$7:$H$19,5,FALSE)),"",Industrias[[#This Row],[Vsierra (m3)]]*VLOOKUP(Árboles!$G65,Precios!$B$7:$H$19,5,FALSE))</f>
        <v/>
      </c>
      <c r="Q68" s="217" t="str">
        <f>IF(ISNA(Industrias[[#This Row],[Vsgruesa (m3)]]*VLOOKUP(Árboles!$G65,Precios!$B$7:$H$19,6,FALSE)),"",Industrias[[#This Row],[Vsgruesa (m3)]]*VLOOKUP(Árboles!$G65,Precios!$B$7:$H$19,6,FALSE))</f>
        <v/>
      </c>
      <c r="R68" s="217" t="str">
        <f>IF(ISNA(Industrias[[#This Row],[Vchapa (m3)]]*VLOOKUP(Árboles!$G65,Precios!$B$7:$H$19,7,FALSE)),"",Industrias[[#This Row],[Vchapa (m3)]]*VLOOKUP(Árboles!$G65,Precios!$B$7:$H$19,7,FALSE))</f>
        <v/>
      </c>
      <c r="S68" s="223">
        <f t="shared" si="0"/>
        <v>0</v>
      </c>
      <c r="T68" s="218"/>
      <c r="U68" s="218"/>
      <c r="W68" s="183"/>
      <c r="X68" s="183"/>
      <c r="Y68" s="183"/>
      <c r="Z68" s="183"/>
      <c r="AA68" s="183"/>
      <c r="AB68" s="183"/>
      <c r="AC68" s="183"/>
      <c r="AE68" s="183"/>
      <c r="AF68" s="183"/>
      <c r="AG68" s="183"/>
      <c r="AH68" s="183"/>
      <c r="AI68" s="183"/>
      <c r="AJ68" s="183"/>
      <c r="AK68" s="183"/>
    </row>
    <row r="69" spans="2:37" ht="16.8" thickTop="1" thickBot="1">
      <c r="B69" s="211" t="str">
        <f>IF(Árboles!B66="","",Árboles!B66)</f>
        <v/>
      </c>
      <c r="C69" s="211" t="str">
        <f>IF(Árboles!C66="","",Árboles!C66)</f>
        <v/>
      </c>
      <c r="D69" s="212" t="str">
        <f>IF(Árboles!G66="","",Árboles!G66)</f>
        <v/>
      </c>
      <c r="E69" s="213" t="str">
        <f>IF(Árboles!AC66=0,"",Árboles!AC66)</f>
        <v/>
      </c>
      <c r="F69" s="221"/>
      <c r="G69" s="222"/>
      <c r="H69" s="222"/>
      <c r="I69" s="222"/>
      <c r="J69" s="222"/>
      <c r="K69" s="222"/>
      <c r="L69" s="222"/>
      <c r="M69" s="216" t="str">
        <f>IF(ISNA(Industrias[[#This Row],[Vtrit (m3)]]*VLOOKUP(Árboles!$G66,Precios!$B$7:$H$19,2,FALSE)),"",Industrias[[#This Row],[Vtrit (m3)]]*VLOOKUP(Árboles!$G66,Precios!$B$7:$H$19,2,FALSE))</f>
        <v/>
      </c>
      <c r="N69" s="217" t="str">
        <f>IF(ISNA(Industrias[[#This Row],[Vapea (m3)]]*VLOOKUP(Árboles!$G66,Precios!$B$7:$H$19,3,FALSE)),"",Industrias[[#This Row],[Vapea (m3)]]*VLOOKUP(Árboles!$G66,Precios!$B$7:$H$19,3,FALSE))</f>
        <v/>
      </c>
      <c r="O69" s="217" t="str">
        <f>IF(ISNA(Industrias[[#This Row],[Vcanter (m3)]]*VLOOKUP(Árboles!$G66,Precios!$B$7:$H$19,4,FALSE)),"",Industrias[[#This Row],[Vcanter (m3)]]*VLOOKUP(Árboles!$G66,Precios!$B$7:$H$19,4,FALSE))</f>
        <v/>
      </c>
      <c r="P69" s="217" t="str">
        <f>IF(ISNA(Industrias[[#This Row],[Vsierra (m3)]]*VLOOKUP(Árboles!$G66,Precios!$B$7:$H$19,5,FALSE)),"",Industrias[[#This Row],[Vsierra (m3)]]*VLOOKUP(Árboles!$G66,Precios!$B$7:$H$19,5,FALSE))</f>
        <v/>
      </c>
      <c r="Q69" s="217" t="str">
        <f>IF(ISNA(Industrias[[#This Row],[Vsgruesa (m3)]]*VLOOKUP(Árboles!$G66,Precios!$B$7:$H$19,6,FALSE)),"",Industrias[[#This Row],[Vsgruesa (m3)]]*VLOOKUP(Árboles!$G66,Precios!$B$7:$H$19,6,FALSE))</f>
        <v/>
      </c>
      <c r="R69" s="217" t="str">
        <f>IF(ISNA(Industrias[[#This Row],[Vchapa (m3)]]*VLOOKUP(Árboles!$G66,Precios!$B$7:$H$19,7,FALSE)),"",Industrias[[#This Row],[Vchapa (m3)]]*VLOOKUP(Árboles!$G66,Precios!$B$7:$H$19,7,FALSE))</f>
        <v/>
      </c>
      <c r="S69" s="223">
        <f t="shared" ref="S69:S132" si="6">IF(SUM(M69:R69)=0,0,SUM(M69:R69))</f>
        <v>0</v>
      </c>
      <c r="T69" s="218"/>
      <c r="U69" s="218"/>
      <c r="W69" s="183"/>
      <c r="X69" s="183"/>
      <c r="Y69" s="183"/>
      <c r="Z69" s="183"/>
      <c r="AA69" s="183"/>
      <c r="AB69" s="183"/>
      <c r="AC69" s="183"/>
      <c r="AE69" s="183"/>
      <c r="AF69" s="183"/>
      <c r="AG69" s="183"/>
      <c r="AH69" s="183"/>
      <c r="AI69" s="183"/>
      <c r="AJ69" s="183"/>
      <c r="AK69" s="183"/>
    </row>
    <row r="70" spans="2:37" ht="16.8" thickTop="1" thickBot="1">
      <c r="B70" s="211" t="str">
        <f>IF(Árboles!B67="","",Árboles!B67)</f>
        <v/>
      </c>
      <c r="C70" s="211" t="str">
        <f>IF(Árboles!C67="","",Árboles!C67)</f>
        <v/>
      </c>
      <c r="D70" s="212" t="str">
        <f>IF(Árboles!G67="","",Árboles!G67)</f>
        <v/>
      </c>
      <c r="E70" s="213" t="str">
        <f>IF(Árboles!AC67=0,"",Árboles!AC67)</f>
        <v/>
      </c>
      <c r="F70" s="221"/>
      <c r="G70" s="222"/>
      <c r="H70" s="222"/>
      <c r="I70" s="222"/>
      <c r="J70" s="222"/>
      <c r="K70" s="222"/>
      <c r="L70" s="222"/>
      <c r="M70" s="216" t="str">
        <f>IF(ISNA(Industrias[[#This Row],[Vtrit (m3)]]*VLOOKUP(Árboles!$G67,Precios!$B$7:$H$19,2,FALSE)),"",Industrias[[#This Row],[Vtrit (m3)]]*VLOOKUP(Árboles!$G67,Precios!$B$7:$H$19,2,FALSE))</f>
        <v/>
      </c>
      <c r="N70" s="217" t="str">
        <f>IF(ISNA(Industrias[[#This Row],[Vapea (m3)]]*VLOOKUP(Árboles!$G67,Precios!$B$7:$H$19,3,FALSE)),"",Industrias[[#This Row],[Vapea (m3)]]*VLOOKUP(Árboles!$G67,Precios!$B$7:$H$19,3,FALSE))</f>
        <v/>
      </c>
      <c r="O70" s="217" t="str">
        <f>IF(ISNA(Industrias[[#This Row],[Vcanter (m3)]]*VLOOKUP(Árboles!$G67,Precios!$B$7:$H$19,4,FALSE)),"",Industrias[[#This Row],[Vcanter (m3)]]*VLOOKUP(Árboles!$G67,Precios!$B$7:$H$19,4,FALSE))</f>
        <v/>
      </c>
      <c r="P70" s="217" t="str">
        <f>IF(ISNA(Industrias[[#This Row],[Vsierra (m3)]]*VLOOKUP(Árboles!$G67,Precios!$B$7:$H$19,5,FALSE)),"",Industrias[[#This Row],[Vsierra (m3)]]*VLOOKUP(Árboles!$G67,Precios!$B$7:$H$19,5,FALSE))</f>
        <v/>
      </c>
      <c r="Q70" s="217" t="str">
        <f>IF(ISNA(Industrias[[#This Row],[Vsgruesa (m3)]]*VLOOKUP(Árboles!$G67,Precios!$B$7:$H$19,6,FALSE)),"",Industrias[[#This Row],[Vsgruesa (m3)]]*VLOOKUP(Árboles!$G67,Precios!$B$7:$H$19,6,FALSE))</f>
        <v/>
      </c>
      <c r="R70" s="217" t="str">
        <f>IF(ISNA(Industrias[[#This Row],[Vchapa (m3)]]*VLOOKUP(Árboles!$G67,Precios!$B$7:$H$19,7,FALSE)),"",Industrias[[#This Row],[Vchapa (m3)]]*VLOOKUP(Árboles!$G67,Precios!$B$7:$H$19,7,FALSE))</f>
        <v/>
      </c>
      <c r="S70" s="223">
        <f t="shared" si="6"/>
        <v>0</v>
      </c>
      <c r="T70" s="218"/>
      <c r="U70" s="218"/>
      <c r="W70" s="183"/>
      <c r="X70" s="183"/>
      <c r="Y70" s="183"/>
      <c r="Z70" s="183"/>
      <c r="AA70" s="183"/>
      <c r="AB70" s="183"/>
      <c r="AC70" s="183"/>
      <c r="AE70" s="183"/>
      <c r="AF70" s="183"/>
      <c r="AG70" s="183"/>
      <c r="AH70" s="183"/>
      <c r="AI70" s="183"/>
      <c r="AJ70" s="183"/>
      <c r="AK70" s="183"/>
    </row>
    <row r="71" spans="2:37" ht="16.8" thickTop="1" thickBot="1">
      <c r="B71" s="211" t="str">
        <f>IF(Árboles!B68="","",Árboles!B68)</f>
        <v/>
      </c>
      <c r="C71" s="211" t="str">
        <f>IF(Árboles!C68="","",Árboles!C68)</f>
        <v/>
      </c>
      <c r="D71" s="212" t="str">
        <f>IF(Árboles!G68="","",Árboles!G68)</f>
        <v/>
      </c>
      <c r="E71" s="213" t="str">
        <f>IF(Árboles!AC68=0,"",Árboles!AC68)</f>
        <v/>
      </c>
      <c r="F71" s="221"/>
      <c r="G71" s="222"/>
      <c r="H71" s="222"/>
      <c r="I71" s="222"/>
      <c r="J71" s="222"/>
      <c r="K71" s="222"/>
      <c r="L71" s="222"/>
      <c r="M71" s="216" t="str">
        <f>IF(ISNA(Industrias[[#This Row],[Vtrit (m3)]]*VLOOKUP(Árboles!$G68,Precios!$B$7:$H$19,2,FALSE)),"",Industrias[[#This Row],[Vtrit (m3)]]*VLOOKUP(Árboles!$G68,Precios!$B$7:$H$19,2,FALSE))</f>
        <v/>
      </c>
      <c r="N71" s="217" t="str">
        <f>IF(ISNA(Industrias[[#This Row],[Vapea (m3)]]*VLOOKUP(Árboles!$G68,Precios!$B$7:$H$19,3,FALSE)),"",Industrias[[#This Row],[Vapea (m3)]]*VLOOKUP(Árboles!$G68,Precios!$B$7:$H$19,3,FALSE))</f>
        <v/>
      </c>
      <c r="O71" s="217" t="str">
        <f>IF(ISNA(Industrias[[#This Row],[Vcanter (m3)]]*VLOOKUP(Árboles!$G68,Precios!$B$7:$H$19,4,FALSE)),"",Industrias[[#This Row],[Vcanter (m3)]]*VLOOKUP(Árboles!$G68,Precios!$B$7:$H$19,4,FALSE))</f>
        <v/>
      </c>
      <c r="P71" s="217" t="str">
        <f>IF(ISNA(Industrias[[#This Row],[Vsierra (m3)]]*VLOOKUP(Árboles!$G68,Precios!$B$7:$H$19,5,FALSE)),"",Industrias[[#This Row],[Vsierra (m3)]]*VLOOKUP(Árboles!$G68,Precios!$B$7:$H$19,5,FALSE))</f>
        <v/>
      </c>
      <c r="Q71" s="217" t="str">
        <f>IF(ISNA(Industrias[[#This Row],[Vsgruesa (m3)]]*VLOOKUP(Árboles!$G68,Precios!$B$7:$H$19,6,FALSE)),"",Industrias[[#This Row],[Vsgruesa (m3)]]*VLOOKUP(Árboles!$G68,Precios!$B$7:$H$19,6,FALSE))</f>
        <v/>
      </c>
      <c r="R71" s="217" t="str">
        <f>IF(ISNA(Industrias[[#This Row],[Vchapa (m3)]]*VLOOKUP(Árboles!$G68,Precios!$B$7:$H$19,7,FALSE)),"",Industrias[[#This Row],[Vchapa (m3)]]*VLOOKUP(Árboles!$G68,Precios!$B$7:$H$19,7,FALSE))</f>
        <v/>
      </c>
      <c r="S71" s="223">
        <f t="shared" si="6"/>
        <v>0</v>
      </c>
      <c r="T71" s="218"/>
      <c r="U71" s="218"/>
      <c r="W71" s="183"/>
      <c r="X71" s="183"/>
      <c r="Y71" s="183"/>
      <c r="Z71" s="183"/>
      <c r="AA71" s="183"/>
      <c r="AB71" s="183"/>
      <c r="AC71" s="183"/>
      <c r="AE71" s="183"/>
      <c r="AF71" s="183"/>
      <c r="AG71" s="183"/>
      <c r="AH71" s="183"/>
      <c r="AI71" s="183"/>
      <c r="AJ71" s="183"/>
      <c r="AK71" s="183"/>
    </row>
    <row r="72" spans="2:37" ht="16.8" thickTop="1" thickBot="1">
      <c r="B72" s="211" t="str">
        <f>IF(Árboles!B69="","",Árboles!B69)</f>
        <v/>
      </c>
      <c r="C72" s="211" t="str">
        <f>IF(Árboles!C69="","",Árboles!C69)</f>
        <v/>
      </c>
      <c r="D72" s="212" t="str">
        <f>IF(Árboles!G69="","",Árboles!G69)</f>
        <v/>
      </c>
      <c r="E72" s="213" t="str">
        <f>IF(Árboles!AC69=0,"",Árboles!AC69)</f>
        <v/>
      </c>
      <c r="F72" s="221"/>
      <c r="G72" s="222"/>
      <c r="H72" s="222"/>
      <c r="I72" s="222"/>
      <c r="J72" s="222"/>
      <c r="K72" s="222"/>
      <c r="L72" s="222"/>
      <c r="M72" s="216" t="str">
        <f>IF(ISNA(Industrias[[#This Row],[Vtrit (m3)]]*VLOOKUP(Árboles!$G69,Precios!$B$7:$H$19,2,FALSE)),"",Industrias[[#This Row],[Vtrit (m3)]]*VLOOKUP(Árboles!$G69,Precios!$B$7:$H$19,2,FALSE))</f>
        <v/>
      </c>
      <c r="N72" s="217" t="str">
        <f>IF(ISNA(Industrias[[#This Row],[Vapea (m3)]]*VLOOKUP(Árboles!$G69,Precios!$B$7:$H$19,3,FALSE)),"",Industrias[[#This Row],[Vapea (m3)]]*VLOOKUP(Árboles!$G69,Precios!$B$7:$H$19,3,FALSE))</f>
        <v/>
      </c>
      <c r="O72" s="217" t="str">
        <f>IF(ISNA(Industrias[[#This Row],[Vcanter (m3)]]*VLOOKUP(Árboles!$G69,Precios!$B$7:$H$19,4,FALSE)),"",Industrias[[#This Row],[Vcanter (m3)]]*VLOOKUP(Árboles!$G69,Precios!$B$7:$H$19,4,FALSE))</f>
        <v/>
      </c>
      <c r="P72" s="217" t="str">
        <f>IF(ISNA(Industrias[[#This Row],[Vsierra (m3)]]*VLOOKUP(Árboles!$G69,Precios!$B$7:$H$19,5,FALSE)),"",Industrias[[#This Row],[Vsierra (m3)]]*VLOOKUP(Árboles!$G69,Precios!$B$7:$H$19,5,FALSE))</f>
        <v/>
      </c>
      <c r="Q72" s="217" t="str">
        <f>IF(ISNA(Industrias[[#This Row],[Vsgruesa (m3)]]*VLOOKUP(Árboles!$G69,Precios!$B$7:$H$19,6,FALSE)),"",Industrias[[#This Row],[Vsgruesa (m3)]]*VLOOKUP(Árboles!$G69,Precios!$B$7:$H$19,6,FALSE))</f>
        <v/>
      </c>
      <c r="R72" s="217" t="str">
        <f>IF(ISNA(Industrias[[#This Row],[Vchapa (m3)]]*VLOOKUP(Árboles!$G69,Precios!$B$7:$H$19,7,FALSE)),"",Industrias[[#This Row],[Vchapa (m3)]]*VLOOKUP(Árboles!$G69,Precios!$B$7:$H$19,7,FALSE))</f>
        <v/>
      </c>
      <c r="S72" s="223">
        <f t="shared" si="6"/>
        <v>0</v>
      </c>
      <c r="T72" s="218"/>
      <c r="U72" s="218"/>
      <c r="W72" s="183"/>
      <c r="X72" s="183"/>
      <c r="Y72" s="183"/>
      <c r="Z72" s="183"/>
      <c r="AA72" s="183"/>
      <c r="AB72" s="183"/>
      <c r="AC72" s="183"/>
      <c r="AE72" s="183"/>
      <c r="AF72" s="183"/>
      <c r="AG72" s="183"/>
      <c r="AH72" s="183"/>
      <c r="AI72" s="183"/>
      <c r="AJ72" s="183"/>
      <c r="AK72" s="183"/>
    </row>
    <row r="73" spans="2:37" ht="16.8" thickTop="1" thickBot="1">
      <c r="B73" s="211" t="str">
        <f>IF(Árboles!B70="","",Árboles!B70)</f>
        <v/>
      </c>
      <c r="C73" s="211" t="str">
        <f>IF(Árboles!C70="","",Árboles!C70)</f>
        <v/>
      </c>
      <c r="D73" s="212" t="str">
        <f>IF(Árboles!G70="","",Árboles!G70)</f>
        <v/>
      </c>
      <c r="E73" s="213" t="str">
        <f>IF(Árboles!AC70=0,"",Árboles!AC70)</f>
        <v/>
      </c>
      <c r="F73" s="221"/>
      <c r="G73" s="222"/>
      <c r="H73" s="222"/>
      <c r="I73" s="222"/>
      <c r="J73" s="222"/>
      <c r="K73" s="222"/>
      <c r="L73" s="222"/>
      <c r="M73" s="216" t="str">
        <f>IF(ISNA(Industrias[[#This Row],[Vtrit (m3)]]*VLOOKUP(Árboles!$G70,Precios!$B$7:$H$19,2,FALSE)),"",Industrias[[#This Row],[Vtrit (m3)]]*VLOOKUP(Árboles!$G70,Precios!$B$7:$H$19,2,FALSE))</f>
        <v/>
      </c>
      <c r="N73" s="217" t="str">
        <f>IF(ISNA(Industrias[[#This Row],[Vapea (m3)]]*VLOOKUP(Árboles!$G70,Precios!$B$7:$H$19,3,FALSE)),"",Industrias[[#This Row],[Vapea (m3)]]*VLOOKUP(Árboles!$G70,Precios!$B$7:$H$19,3,FALSE))</f>
        <v/>
      </c>
      <c r="O73" s="217" t="str">
        <f>IF(ISNA(Industrias[[#This Row],[Vcanter (m3)]]*VLOOKUP(Árboles!$G70,Precios!$B$7:$H$19,4,FALSE)),"",Industrias[[#This Row],[Vcanter (m3)]]*VLOOKUP(Árboles!$G70,Precios!$B$7:$H$19,4,FALSE))</f>
        <v/>
      </c>
      <c r="P73" s="217" t="str">
        <f>IF(ISNA(Industrias[[#This Row],[Vsierra (m3)]]*VLOOKUP(Árboles!$G70,Precios!$B$7:$H$19,5,FALSE)),"",Industrias[[#This Row],[Vsierra (m3)]]*VLOOKUP(Árboles!$G70,Precios!$B$7:$H$19,5,FALSE))</f>
        <v/>
      </c>
      <c r="Q73" s="217" t="str">
        <f>IF(ISNA(Industrias[[#This Row],[Vsgruesa (m3)]]*VLOOKUP(Árboles!$G70,Precios!$B$7:$H$19,6,FALSE)),"",Industrias[[#This Row],[Vsgruesa (m3)]]*VLOOKUP(Árboles!$G70,Precios!$B$7:$H$19,6,FALSE))</f>
        <v/>
      </c>
      <c r="R73" s="217" t="str">
        <f>IF(ISNA(Industrias[[#This Row],[Vchapa (m3)]]*VLOOKUP(Árboles!$G70,Precios!$B$7:$H$19,7,FALSE)),"",Industrias[[#This Row],[Vchapa (m3)]]*VLOOKUP(Árboles!$G70,Precios!$B$7:$H$19,7,FALSE))</f>
        <v/>
      </c>
      <c r="S73" s="223">
        <f t="shared" si="6"/>
        <v>0</v>
      </c>
      <c r="T73" s="218"/>
      <c r="U73" s="218"/>
      <c r="W73" s="183"/>
      <c r="X73" s="183"/>
      <c r="Y73" s="183"/>
      <c r="Z73" s="183"/>
      <c r="AA73" s="183"/>
      <c r="AB73" s="183"/>
      <c r="AC73" s="183"/>
      <c r="AE73" s="183"/>
      <c r="AF73" s="183"/>
      <c r="AG73" s="183"/>
      <c r="AH73" s="183"/>
      <c r="AI73" s="183"/>
      <c r="AJ73" s="183"/>
      <c r="AK73" s="183"/>
    </row>
    <row r="74" spans="2:37" ht="16.8" thickTop="1" thickBot="1">
      <c r="B74" s="211" t="str">
        <f>IF(Árboles!B71="","",Árboles!B71)</f>
        <v/>
      </c>
      <c r="C74" s="211" t="str">
        <f>IF(Árboles!C71="","",Árboles!C71)</f>
        <v/>
      </c>
      <c r="D74" s="212" t="str">
        <f>IF(Árboles!G71="","",Árboles!G71)</f>
        <v/>
      </c>
      <c r="E74" s="213" t="str">
        <f>IF(Árboles!AC71=0,"",Árboles!AC71)</f>
        <v/>
      </c>
      <c r="F74" s="221"/>
      <c r="G74" s="222"/>
      <c r="H74" s="222"/>
      <c r="I74" s="222"/>
      <c r="J74" s="222"/>
      <c r="K74" s="222"/>
      <c r="L74" s="222"/>
      <c r="M74" s="216" t="str">
        <f>IF(ISNA(Industrias[[#This Row],[Vtrit (m3)]]*VLOOKUP(Árboles!$G71,Precios!$B$7:$H$19,2,FALSE)),"",Industrias[[#This Row],[Vtrit (m3)]]*VLOOKUP(Árboles!$G71,Precios!$B$7:$H$19,2,FALSE))</f>
        <v/>
      </c>
      <c r="N74" s="217" t="str">
        <f>IF(ISNA(Industrias[[#This Row],[Vapea (m3)]]*VLOOKUP(Árboles!$G71,Precios!$B$7:$H$19,3,FALSE)),"",Industrias[[#This Row],[Vapea (m3)]]*VLOOKUP(Árboles!$G71,Precios!$B$7:$H$19,3,FALSE))</f>
        <v/>
      </c>
      <c r="O74" s="217" t="str">
        <f>IF(ISNA(Industrias[[#This Row],[Vcanter (m3)]]*VLOOKUP(Árboles!$G71,Precios!$B$7:$H$19,4,FALSE)),"",Industrias[[#This Row],[Vcanter (m3)]]*VLOOKUP(Árboles!$G71,Precios!$B$7:$H$19,4,FALSE))</f>
        <v/>
      </c>
      <c r="P74" s="217" t="str">
        <f>IF(ISNA(Industrias[[#This Row],[Vsierra (m3)]]*VLOOKUP(Árboles!$G71,Precios!$B$7:$H$19,5,FALSE)),"",Industrias[[#This Row],[Vsierra (m3)]]*VLOOKUP(Árboles!$G71,Precios!$B$7:$H$19,5,FALSE))</f>
        <v/>
      </c>
      <c r="Q74" s="217" t="str">
        <f>IF(ISNA(Industrias[[#This Row],[Vsgruesa (m3)]]*VLOOKUP(Árboles!$G71,Precios!$B$7:$H$19,6,FALSE)),"",Industrias[[#This Row],[Vsgruesa (m3)]]*VLOOKUP(Árboles!$G71,Precios!$B$7:$H$19,6,FALSE))</f>
        <v/>
      </c>
      <c r="R74" s="217" t="str">
        <f>IF(ISNA(Industrias[[#This Row],[Vchapa (m3)]]*VLOOKUP(Árboles!$G71,Precios!$B$7:$H$19,7,FALSE)),"",Industrias[[#This Row],[Vchapa (m3)]]*VLOOKUP(Árboles!$G71,Precios!$B$7:$H$19,7,FALSE))</f>
        <v/>
      </c>
      <c r="S74" s="223">
        <f t="shared" si="6"/>
        <v>0</v>
      </c>
      <c r="T74" s="218"/>
      <c r="U74" s="218"/>
      <c r="W74" s="183"/>
      <c r="X74" s="183"/>
      <c r="Y74" s="183"/>
      <c r="Z74" s="183"/>
      <c r="AA74" s="183"/>
      <c r="AB74" s="183"/>
      <c r="AC74" s="183"/>
      <c r="AE74" s="183"/>
      <c r="AF74" s="183"/>
      <c r="AG74" s="183"/>
      <c r="AH74" s="183"/>
      <c r="AI74" s="183"/>
      <c r="AJ74" s="183"/>
      <c r="AK74" s="183"/>
    </row>
    <row r="75" spans="2:37" ht="16.8" thickTop="1" thickBot="1">
      <c r="B75" s="211" t="str">
        <f>IF(Árboles!B72="","",Árboles!B72)</f>
        <v/>
      </c>
      <c r="C75" s="211" t="str">
        <f>IF(Árboles!C72="","",Árboles!C72)</f>
        <v/>
      </c>
      <c r="D75" s="212" t="str">
        <f>IF(Árboles!G72="","",Árboles!G72)</f>
        <v/>
      </c>
      <c r="E75" s="213" t="str">
        <f>IF(Árboles!AC72=0,"",Árboles!AC72)</f>
        <v/>
      </c>
      <c r="F75" s="221"/>
      <c r="G75" s="222"/>
      <c r="H75" s="222"/>
      <c r="I75" s="222"/>
      <c r="J75" s="222"/>
      <c r="K75" s="222"/>
      <c r="L75" s="222"/>
      <c r="M75" s="216" t="str">
        <f>IF(ISNA(Industrias[[#This Row],[Vtrit (m3)]]*VLOOKUP(Árboles!$G72,Precios!$B$7:$H$19,2,FALSE)),"",Industrias[[#This Row],[Vtrit (m3)]]*VLOOKUP(Árboles!$G72,Precios!$B$7:$H$19,2,FALSE))</f>
        <v/>
      </c>
      <c r="N75" s="217" t="str">
        <f>IF(ISNA(Industrias[[#This Row],[Vapea (m3)]]*VLOOKUP(Árboles!$G72,Precios!$B$7:$H$19,3,FALSE)),"",Industrias[[#This Row],[Vapea (m3)]]*VLOOKUP(Árboles!$G72,Precios!$B$7:$H$19,3,FALSE))</f>
        <v/>
      </c>
      <c r="O75" s="217" t="str">
        <f>IF(ISNA(Industrias[[#This Row],[Vcanter (m3)]]*VLOOKUP(Árboles!$G72,Precios!$B$7:$H$19,4,FALSE)),"",Industrias[[#This Row],[Vcanter (m3)]]*VLOOKUP(Árboles!$G72,Precios!$B$7:$H$19,4,FALSE))</f>
        <v/>
      </c>
      <c r="P75" s="217" t="str">
        <f>IF(ISNA(Industrias[[#This Row],[Vsierra (m3)]]*VLOOKUP(Árboles!$G72,Precios!$B$7:$H$19,5,FALSE)),"",Industrias[[#This Row],[Vsierra (m3)]]*VLOOKUP(Árboles!$G72,Precios!$B$7:$H$19,5,FALSE))</f>
        <v/>
      </c>
      <c r="Q75" s="217" t="str">
        <f>IF(ISNA(Industrias[[#This Row],[Vsgruesa (m3)]]*VLOOKUP(Árboles!$G72,Precios!$B$7:$H$19,6,FALSE)),"",Industrias[[#This Row],[Vsgruesa (m3)]]*VLOOKUP(Árboles!$G72,Precios!$B$7:$H$19,6,FALSE))</f>
        <v/>
      </c>
      <c r="R75" s="217" t="str">
        <f>IF(ISNA(Industrias[[#This Row],[Vchapa (m3)]]*VLOOKUP(Árboles!$G72,Precios!$B$7:$H$19,7,FALSE)),"",Industrias[[#This Row],[Vchapa (m3)]]*VLOOKUP(Árboles!$G72,Precios!$B$7:$H$19,7,FALSE))</f>
        <v/>
      </c>
      <c r="S75" s="223">
        <f t="shared" si="6"/>
        <v>0</v>
      </c>
      <c r="T75" s="218"/>
      <c r="U75" s="218"/>
      <c r="W75" s="183"/>
      <c r="X75" s="183"/>
      <c r="Y75" s="183"/>
      <c r="Z75" s="183"/>
      <c r="AA75" s="183"/>
      <c r="AB75" s="183"/>
      <c r="AC75" s="183"/>
      <c r="AE75" s="183"/>
      <c r="AF75" s="183"/>
      <c r="AG75" s="183"/>
      <c r="AH75" s="183"/>
      <c r="AI75" s="183"/>
      <c r="AJ75" s="183"/>
      <c r="AK75" s="183"/>
    </row>
    <row r="76" spans="2:37" ht="16.8" thickTop="1" thickBot="1">
      <c r="B76" s="211" t="str">
        <f>IF(Árboles!B73="","",Árboles!B73)</f>
        <v/>
      </c>
      <c r="C76" s="211" t="str">
        <f>IF(Árboles!C73="","",Árboles!C73)</f>
        <v/>
      </c>
      <c r="D76" s="212" t="str">
        <f>IF(Árboles!G73="","",Árboles!G73)</f>
        <v/>
      </c>
      <c r="E76" s="213" t="str">
        <f>IF(Árboles!AC73=0,"",Árboles!AC73)</f>
        <v/>
      </c>
      <c r="F76" s="221"/>
      <c r="G76" s="222"/>
      <c r="H76" s="222"/>
      <c r="I76" s="222"/>
      <c r="J76" s="222"/>
      <c r="K76" s="222"/>
      <c r="L76" s="222"/>
      <c r="M76" s="216" t="str">
        <f>IF(ISNA(Industrias[[#This Row],[Vtrit (m3)]]*VLOOKUP(Árboles!$G73,Precios!$B$7:$H$19,2,FALSE)),"",Industrias[[#This Row],[Vtrit (m3)]]*VLOOKUP(Árboles!$G73,Precios!$B$7:$H$19,2,FALSE))</f>
        <v/>
      </c>
      <c r="N76" s="217" t="str">
        <f>IF(ISNA(Industrias[[#This Row],[Vapea (m3)]]*VLOOKUP(Árboles!$G73,Precios!$B$7:$H$19,3,FALSE)),"",Industrias[[#This Row],[Vapea (m3)]]*VLOOKUP(Árboles!$G73,Precios!$B$7:$H$19,3,FALSE))</f>
        <v/>
      </c>
      <c r="O76" s="217" t="str">
        <f>IF(ISNA(Industrias[[#This Row],[Vcanter (m3)]]*VLOOKUP(Árboles!$G73,Precios!$B$7:$H$19,4,FALSE)),"",Industrias[[#This Row],[Vcanter (m3)]]*VLOOKUP(Árboles!$G73,Precios!$B$7:$H$19,4,FALSE))</f>
        <v/>
      </c>
      <c r="P76" s="217" t="str">
        <f>IF(ISNA(Industrias[[#This Row],[Vsierra (m3)]]*VLOOKUP(Árboles!$G73,Precios!$B$7:$H$19,5,FALSE)),"",Industrias[[#This Row],[Vsierra (m3)]]*VLOOKUP(Árboles!$G73,Precios!$B$7:$H$19,5,FALSE))</f>
        <v/>
      </c>
      <c r="Q76" s="217" t="str">
        <f>IF(ISNA(Industrias[[#This Row],[Vsgruesa (m3)]]*VLOOKUP(Árboles!$G73,Precios!$B$7:$H$19,6,FALSE)),"",Industrias[[#This Row],[Vsgruesa (m3)]]*VLOOKUP(Árboles!$G73,Precios!$B$7:$H$19,6,FALSE))</f>
        <v/>
      </c>
      <c r="R76" s="217" t="str">
        <f>IF(ISNA(Industrias[[#This Row],[Vchapa (m3)]]*VLOOKUP(Árboles!$G73,Precios!$B$7:$H$19,7,FALSE)),"",Industrias[[#This Row],[Vchapa (m3)]]*VLOOKUP(Árboles!$G73,Precios!$B$7:$H$19,7,FALSE))</f>
        <v/>
      </c>
      <c r="S76" s="223">
        <f t="shared" si="6"/>
        <v>0</v>
      </c>
      <c r="T76" s="218"/>
      <c r="U76" s="218"/>
      <c r="W76" s="183"/>
      <c r="X76" s="183"/>
      <c r="Y76" s="183"/>
      <c r="Z76" s="183"/>
      <c r="AA76" s="183"/>
      <c r="AB76" s="183"/>
      <c r="AC76" s="183"/>
      <c r="AE76" s="183"/>
      <c r="AF76" s="183"/>
      <c r="AG76" s="183"/>
      <c r="AH76" s="183"/>
      <c r="AI76" s="183"/>
      <c r="AJ76" s="183"/>
      <c r="AK76" s="183"/>
    </row>
    <row r="77" spans="2:37" ht="16.8" thickTop="1" thickBot="1">
      <c r="B77" s="211" t="str">
        <f>IF(Árboles!B74="","",Árboles!B74)</f>
        <v/>
      </c>
      <c r="C77" s="211" t="str">
        <f>IF(Árboles!C74="","",Árboles!C74)</f>
        <v/>
      </c>
      <c r="D77" s="212" t="str">
        <f>IF(Árboles!G74="","",Árboles!G74)</f>
        <v/>
      </c>
      <c r="E77" s="213" t="str">
        <f>IF(Árboles!AC74=0,"",Árboles!AC74)</f>
        <v/>
      </c>
      <c r="F77" s="221"/>
      <c r="G77" s="222"/>
      <c r="H77" s="222"/>
      <c r="I77" s="222"/>
      <c r="J77" s="222"/>
      <c r="K77" s="222"/>
      <c r="L77" s="222"/>
      <c r="M77" s="216" t="str">
        <f>IF(ISNA(Industrias[[#This Row],[Vtrit (m3)]]*VLOOKUP(Árboles!$G74,Precios!$B$7:$H$19,2,FALSE)),"",Industrias[[#This Row],[Vtrit (m3)]]*VLOOKUP(Árboles!$G74,Precios!$B$7:$H$19,2,FALSE))</f>
        <v/>
      </c>
      <c r="N77" s="217" t="str">
        <f>IF(ISNA(Industrias[[#This Row],[Vapea (m3)]]*VLOOKUP(Árboles!$G74,Precios!$B$7:$H$19,3,FALSE)),"",Industrias[[#This Row],[Vapea (m3)]]*VLOOKUP(Árboles!$G74,Precios!$B$7:$H$19,3,FALSE))</f>
        <v/>
      </c>
      <c r="O77" s="217" t="str">
        <f>IF(ISNA(Industrias[[#This Row],[Vcanter (m3)]]*VLOOKUP(Árboles!$G74,Precios!$B$7:$H$19,4,FALSE)),"",Industrias[[#This Row],[Vcanter (m3)]]*VLOOKUP(Árboles!$G74,Precios!$B$7:$H$19,4,FALSE))</f>
        <v/>
      </c>
      <c r="P77" s="217" t="str">
        <f>IF(ISNA(Industrias[[#This Row],[Vsierra (m3)]]*VLOOKUP(Árboles!$G74,Precios!$B$7:$H$19,5,FALSE)),"",Industrias[[#This Row],[Vsierra (m3)]]*VLOOKUP(Árboles!$G74,Precios!$B$7:$H$19,5,FALSE))</f>
        <v/>
      </c>
      <c r="Q77" s="217" t="str">
        <f>IF(ISNA(Industrias[[#This Row],[Vsgruesa (m3)]]*VLOOKUP(Árboles!$G74,Precios!$B$7:$H$19,6,FALSE)),"",Industrias[[#This Row],[Vsgruesa (m3)]]*VLOOKUP(Árboles!$G74,Precios!$B$7:$H$19,6,FALSE))</f>
        <v/>
      </c>
      <c r="R77" s="217" t="str">
        <f>IF(ISNA(Industrias[[#This Row],[Vchapa (m3)]]*VLOOKUP(Árboles!$G74,Precios!$B$7:$H$19,7,FALSE)),"",Industrias[[#This Row],[Vchapa (m3)]]*VLOOKUP(Árboles!$G74,Precios!$B$7:$H$19,7,FALSE))</f>
        <v/>
      </c>
      <c r="S77" s="223">
        <f t="shared" si="6"/>
        <v>0</v>
      </c>
      <c r="T77" s="218"/>
      <c r="U77" s="218"/>
      <c r="W77" s="183"/>
      <c r="X77" s="183"/>
      <c r="Y77" s="183"/>
      <c r="Z77" s="183"/>
      <c r="AA77" s="183"/>
      <c r="AB77" s="183"/>
      <c r="AC77" s="183"/>
      <c r="AE77" s="183"/>
      <c r="AF77" s="183"/>
      <c r="AG77" s="183"/>
      <c r="AH77" s="183"/>
      <c r="AI77" s="183"/>
      <c r="AJ77" s="183"/>
      <c r="AK77" s="183"/>
    </row>
    <row r="78" spans="2:37" ht="16.8" thickTop="1" thickBot="1">
      <c r="B78" s="211" t="str">
        <f>IF(Árboles!B75="","",Árboles!B75)</f>
        <v/>
      </c>
      <c r="C78" s="211" t="str">
        <f>IF(Árboles!C75="","",Árboles!C75)</f>
        <v/>
      </c>
      <c r="D78" s="212" t="str">
        <f>IF(Árboles!G75="","",Árboles!G75)</f>
        <v/>
      </c>
      <c r="E78" s="213" t="str">
        <f>IF(Árboles!AC75=0,"",Árboles!AC75)</f>
        <v/>
      </c>
      <c r="F78" s="221"/>
      <c r="G78" s="222"/>
      <c r="H78" s="222"/>
      <c r="I78" s="222"/>
      <c r="J78" s="222"/>
      <c r="K78" s="222"/>
      <c r="L78" s="222"/>
      <c r="M78" s="216" t="str">
        <f>IF(ISNA(Industrias[[#This Row],[Vtrit (m3)]]*VLOOKUP(Árboles!$G75,Precios!$B$7:$H$19,2,FALSE)),"",Industrias[[#This Row],[Vtrit (m3)]]*VLOOKUP(Árboles!$G75,Precios!$B$7:$H$19,2,FALSE))</f>
        <v/>
      </c>
      <c r="N78" s="217" t="str">
        <f>IF(ISNA(Industrias[[#This Row],[Vapea (m3)]]*VLOOKUP(Árboles!$G75,Precios!$B$7:$H$19,3,FALSE)),"",Industrias[[#This Row],[Vapea (m3)]]*VLOOKUP(Árboles!$G75,Precios!$B$7:$H$19,3,FALSE))</f>
        <v/>
      </c>
      <c r="O78" s="217" t="str">
        <f>IF(ISNA(Industrias[[#This Row],[Vcanter (m3)]]*VLOOKUP(Árboles!$G75,Precios!$B$7:$H$19,4,FALSE)),"",Industrias[[#This Row],[Vcanter (m3)]]*VLOOKUP(Árboles!$G75,Precios!$B$7:$H$19,4,FALSE))</f>
        <v/>
      </c>
      <c r="P78" s="217" t="str">
        <f>IF(ISNA(Industrias[[#This Row],[Vsierra (m3)]]*VLOOKUP(Árboles!$G75,Precios!$B$7:$H$19,5,FALSE)),"",Industrias[[#This Row],[Vsierra (m3)]]*VLOOKUP(Árboles!$G75,Precios!$B$7:$H$19,5,FALSE))</f>
        <v/>
      </c>
      <c r="Q78" s="217" t="str">
        <f>IF(ISNA(Industrias[[#This Row],[Vsgruesa (m3)]]*VLOOKUP(Árboles!$G75,Precios!$B$7:$H$19,6,FALSE)),"",Industrias[[#This Row],[Vsgruesa (m3)]]*VLOOKUP(Árboles!$G75,Precios!$B$7:$H$19,6,FALSE))</f>
        <v/>
      </c>
      <c r="R78" s="217" t="str">
        <f>IF(ISNA(Industrias[[#This Row],[Vchapa (m3)]]*VLOOKUP(Árboles!$G75,Precios!$B$7:$H$19,7,FALSE)),"",Industrias[[#This Row],[Vchapa (m3)]]*VLOOKUP(Árboles!$G75,Precios!$B$7:$H$19,7,FALSE))</f>
        <v/>
      </c>
      <c r="S78" s="223">
        <f t="shared" si="6"/>
        <v>0</v>
      </c>
      <c r="T78" s="218"/>
      <c r="U78" s="218"/>
      <c r="W78" s="183"/>
      <c r="X78" s="183"/>
      <c r="Y78" s="183"/>
      <c r="Z78" s="183"/>
      <c r="AA78" s="183"/>
      <c r="AB78" s="183"/>
      <c r="AC78" s="183"/>
      <c r="AE78" s="183"/>
      <c r="AF78" s="183"/>
      <c r="AG78" s="183"/>
      <c r="AH78" s="183"/>
      <c r="AI78" s="183"/>
      <c r="AJ78" s="183"/>
      <c r="AK78" s="183"/>
    </row>
    <row r="79" spans="2:37" ht="16.8" thickTop="1" thickBot="1">
      <c r="B79" s="211" t="str">
        <f>IF(Árboles!B76="","",Árboles!B76)</f>
        <v/>
      </c>
      <c r="C79" s="211" t="str">
        <f>IF(Árboles!C76="","",Árboles!C76)</f>
        <v/>
      </c>
      <c r="D79" s="212" t="str">
        <f>IF(Árboles!G76="","",Árboles!G76)</f>
        <v/>
      </c>
      <c r="E79" s="213" t="str">
        <f>IF(Árboles!AC76=0,"",Árboles!AC76)</f>
        <v/>
      </c>
      <c r="F79" s="221"/>
      <c r="G79" s="222"/>
      <c r="H79" s="222"/>
      <c r="I79" s="222"/>
      <c r="J79" s="222"/>
      <c r="K79" s="222"/>
      <c r="L79" s="222"/>
      <c r="M79" s="216" t="str">
        <f>IF(ISNA(Industrias[[#This Row],[Vtrit (m3)]]*VLOOKUP(Árboles!$G76,Precios!$B$7:$H$19,2,FALSE)),"",Industrias[[#This Row],[Vtrit (m3)]]*VLOOKUP(Árboles!$G76,Precios!$B$7:$H$19,2,FALSE))</f>
        <v/>
      </c>
      <c r="N79" s="217" t="str">
        <f>IF(ISNA(Industrias[[#This Row],[Vapea (m3)]]*VLOOKUP(Árboles!$G76,Precios!$B$7:$H$19,3,FALSE)),"",Industrias[[#This Row],[Vapea (m3)]]*VLOOKUP(Árboles!$G76,Precios!$B$7:$H$19,3,FALSE))</f>
        <v/>
      </c>
      <c r="O79" s="217" t="str">
        <f>IF(ISNA(Industrias[[#This Row],[Vcanter (m3)]]*VLOOKUP(Árboles!$G76,Precios!$B$7:$H$19,4,FALSE)),"",Industrias[[#This Row],[Vcanter (m3)]]*VLOOKUP(Árboles!$G76,Precios!$B$7:$H$19,4,FALSE))</f>
        <v/>
      </c>
      <c r="P79" s="217" t="str">
        <f>IF(ISNA(Industrias[[#This Row],[Vsierra (m3)]]*VLOOKUP(Árboles!$G76,Precios!$B$7:$H$19,5,FALSE)),"",Industrias[[#This Row],[Vsierra (m3)]]*VLOOKUP(Árboles!$G76,Precios!$B$7:$H$19,5,FALSE))</f>
        <v/>
      </c>
      <c r="Q79" s="217" t="str">
        <f>IF(ISNA(Industrias[[#This Row],[Vsgruesa (m3)]]*VLOOKUP(Árboles!$G76,Precios!$B$7:$H$19,6,FALSE)),"",Industrias[[#This Row],[Vsgruesa (m3)]]*VLOOKUP(Árboles!$G76,Precios!$B$7:$H$19,6,FALSE))</f>
        <v/>
      </c>
      <c r="R79" s="217" t="str">
        <f>IF(ISNA(Industrias[[#This Row],[Vchapa (m3)]]*VLOOKUP(Árboles!$G76,Precios!$B$7:$H$19,7,FALSE)),"",Industrias[[#This Row],[Vchapa (m3)]]*VLOOKUP(Árboles!$G76,Precios!$B$7:$H$19,7,FALSE))</f>
        <v/>
      </c>
      <c r="S79" s="223">
        <f t="shared" si="6"/>
        <v>0</v>
      </c>
      <c r="T79" s="218"/>
      <c r="U79" s="218"/>
      <c r="W79" s="183"/>
      <c r="X79" s="183"/>
      <c r="Y79" s="183"/>
      <c r="Z79" s="183"/>
      <c r="AA79" s="183"/>
      <c r="AB79" s="183"/>
      <c r="AC79" s="183"/>
      <c r="AE79" s="183"/>
      <c r="AF79" s="183"/>
      <c r="AG79" s="183"/>
      <c r="AH79" s="183"/>
      <c r="AI79" s="183"/>
      <c r="AJ79" s="183"/>
      <c r="AK79" s="183"/>
    </row>
    <row r="80" spans="2:37" ht="16.8" thickTop="1" thickBot="1">
      <c r="B80" s="211" t="str">
        <f>IF(Árboles!B77="","",Árboles!B77)</f>
        <v/>
      </c>
      <c r="C80" s="211" t="str">
        <f>IF(Árboles!C77="","",Árboles!C77)</f>
        <v/>
      </c>
      <c r="D80" s="212" t="str">
        <f>IF(Árboles!G77="","",Árboles!G77)</f>
        <v/>
      </c>
      <c r="E80" s="213" t="str">
        <f>IF(Árboles!AC77=0,"",Árboles!AC77)</f>
        <v/>
      </c>
      <c r="F80" s="221"/>
      <c r="G80" s="222"/>
      <c r="H80" s="222"/>
      <c r="I80" s="222"/>
      <c r="J80" s="222"/>
      <c r="K80" s="222"/>
      <c r="L80" s="222"/>
      <c r="M80" s="216" t="str">
        <f>IF(ISNA(Industrias[[#This Row],[Vtrit (m3)]]*VLOOKUP(Árboles!$G77,Precios!$B$7:$H$19,2,FALSE)),"",Industrias[[#This Row],[Vtrit (m3)]]*VLOOKUP(Árboles!$G77,Precios!$B$7:$H$19,2,FALSE))</f>
        <v/>
      </c>
      <c r="N80" s="217" t="str">
        <f>IF(ISNA(Industrias[[#This Row],[Vapea (m3)]]*VLOOKUP(Árboles!$G77,Precios!$B$7:$H$19,3,FALSE)),"",Industrias[[#This Row],[Vapea (m3)]]*VLOOKUP(Árboles!$G77,Precios!$B$7:$H$19,3,FALSE))</f>
        <v/>
      </c>
      <c r="O80" s="217" t="str">
        <f>IF(ISNA(Industrias[[#This Row],[Vcanter (m3)]]*VLOOKUP(Árboles!$G77,Precios!$B$7:$H$19,4,FALSE)),"",Industrias[[#This Row],[Vcanter (m3)]]*VLOOKUP(Árboles!$G77,Precios!$B$7:$H$19,4,FALSE))</f>
        <v/>
      </c>
      <c r="P80" s="217" t="str">
        <f>IF(ISNA(Industrias[[#This Row],[Vsierra (m3)]]*VLOOKUP(Árboles!$G77,Precios!$B$7:$H$19,5,FALSE)),"",Industrias[[#This Row],[Vsierra (m3)]]*VLOOKUP(Árboles!$G77,Precios!$B$7:$H$19,5,FALSE))</f>
        <v/>
      </c>
      <c r="Q80" s="217" t="str">
        <f>IF(ISNA(Industrias[[#This Row],[Vsgruesa (m3)]]*VLOOKUP(Árboles!$G77,Precios!$B$7:$H$19,6,FALSE)),"",Industrias[[#This Row],[Vsgruesa (m3)]]*VLOOKUP(Árboles!$G77,Precios!$B$7:$H$19,6,FALSE))</f>
        <v/>
      </c>
      <c r="R80" s="217" t="str">
        <f>IF(ISNA(Industrias[[#This Row],[Vchapa (m3)]]*VLOOKUP(Árboles!$G77,Precios!$B$7:$H$19,7,FALSE)),"",Industrias[[#This Row],[Vchapa (m3)]]*VLOOKUP(Árboles!$G77,Precios!$B$7:$H$19,7,FALSE))</f>
        <v/>
      </c>
      <c r="S80" s="223">
        <f t="shared" si="6"/>
        <v>0</v>
      </c>
      <c r="T80" s="218"/>
      <c r="U80" s="218"/>
      <c r="W80" s="183"/>
      <c r="X80" s="183"/>
      <c r="Y80" s="183"/>
      <c r="Z80" s="183"/>
      <c r="AA80" s="183"/>
      <c r="AB80" s="183"/>
      <c r="AC80" s="183"/>
      <c r="AE80" s="183"/>
      <c r="AF80" s="183"/>
      <c r="AG80" s="183"/>
      <c r="AH80" s="183"/>
      <c r="AI80" s="183"/>
      <c r="AJ80" s="183"/>
      <c r="AK80" s="183"/>
    </row>
    <row r="81" spans="2:37" ht="16.8" thickTop="1" thickBot="1">
      <c r="B81" s="211" t="str">
        <f>IF(Árboles!B78="","",Árboles!B78)</f>
        <v/>
      </c>
      <c r="C81" s="211" t="str">
        <f>IF(Árboles!C78="","",Árboles!C78)</f>
        <v/>
      </c>
      <c r="D81" s="212" t="str">
        <f>IF(Árboles!G78="","",Árboles!G78)</f>
        <v/>
      </c>
      <c r="E81" s="213" t="str">
        <f>IF(Árboles!AC78=0,"",Árboles!AC78)</f>
        <v/>
      </c>
      <c r="F81" s="221"/>
      <c r="G81" s="222"/>
      <c r="H81" s="222"/>
      <c r="I81" s="222"/>
      <c r="J81" s="222"/>
      <c r="K81" s="222"/>
      <c r="L81" s="222"/>
      <c r="M81" s="216" t="str">
        <f>IF(ISNA(Industrias[[#This Row],[Vtrit (m3)]]*VLOOKUP(Árboles!$G78,Precios!$B$7:$H$19,2,FALSE)),"",Industrias[[#This Row],[Vtrit (m3)]]*VLOOKUP(Árboles!$G78,Precios!$B$7:$H$19,2,FALSE))</f>
        <v/>
      </c>
      <c r="N81" s="217" t="str">
        <f>IF(ISNA(Industrias[[#This Row],[Vapea (m3)]]*VLOOKUP(Árboles!$G78,Precios!$B$7:$H$19,3,FALSE)),"",Industrias[[#This Row],[Vapea (m3)]]*VLOOKUP(Árboles!$G78,Precios!$B$7:$H$19,3,FALSE))</f>
        <v/>
      </c>
      <c r="O81" s="217" t="str">
        <f>IF(ISNA(Industrias[[#This Row],[Vcanter (m3)]]*VLOOKUP(Árboles!$G78,Precios!$B$7:$H$19,4,FALSE)),"",Industrias[[#This Row],[Vcanter (m3)]]*VLOOKUP(Árboles!$G78,Precios!$B$7:$H$19,4,FALSE))</f>
        <v/>
      </c>
      <c r="P81" s="217" t="str">
        <f>IF(ISNA(Industrias[[#This Row],[Vsierra (m3)]]*VLOOKUP(Árboles!$G78,Precios!$B$7:$H$19,5,FALSE)),"",Industrias[[#This Row],[Vsierra (m3)]]*VLOOKUP(Árboles!$G78,Precios!$B$7:$H$19,5,FALSE))</f>
        <v/>
      </c>
      <c r="Q81" s="217" t="str">
        <f>IF(ISNA(Industrias[[#This Row],[Vsgruesa (m3)]]*VLOOKUP(Árboles!$G78,Precios!$B$7:$H$19,6,FALSE)),"",Industrias[[#This Row],[Vsgruesa (m3)]]*VLOOKUP(Árboles!$G78,Precios!$B$7:$H$19,6,FALSE))</f>
        <v/>
      </c>
      <c r="R81" s="217" t="str">
        <f>IF(ISNA(Industrias[[#This Row],[Vchapa (m3)]]*VLOOKUP(Árboles!$G78,Precios!$B$7:$H$19,7,FALSE)),"",Industrias[[#This Row],[Vchapa (m3)]]*VLOOKUP(Árboles!$G78,Precios!$B$7:$H$19,7,FALSE))</f>
        <v/>
      </c>
      <c r="S81" s="223">
        <f t="shared" si="6"/>
        <v>0</v>
      </c>
      <c r="T81" s="218"/>
      <c r="U81" s="218"/>
      <c r="W81" s="183"/>
      <c r="X81" s="183"/>
      <c r="Y81" s="183"/>
      <c r="Z81" s="183"/>
      <c r="AA81" s="183"/>
      <c r="AB81" s="183"/>
      <c r="AC81" s="183"/>
      <c r="AE81" s="183"/>
      <c r="AF81" s="183"/>
      <c r="AG81" s="183"/>
      <c r="AH81" s="183"/>
      <c r="AI81" s="183"/>
      <c r="AJ81" s="183"/>
      <c r="AK81" s="183"/>
    </row>
    <row r="82" spans="2:37" ht="16.8" thickTop="1" thickBot="1">
      <c r="B82" s="211" t="str">
        <f>IF(Árboles!B79="","",Árboles!B79)</f>
        <v/>
      </c>
      <c r="C82" s="211" t="str">
        <f>IF(Árboles!C79="","",Árboles!C79)</f>
        <v/>
      </c>
      <c r="D82" s="212" t="str">
        <f>IF(Árboles!G79="","",Árboles!G79)</f>
        <v/>
      </c>
      <c r="E82" s="213" t="str">
        <f>IF(Árboles!AC79=0,"",Árboles!AC79)</f>
        <v/>
      </c>
      <c r="F82" s="221"/>
      <c r="G82" s="222"/>
      <c r="H82" s="222"/>
      <c r="I82" s="222"/>
      <c r="J82" s="222"/>
      <c r="K82" s="222"/>
      <c r="L82" s="222"/>
      <c r="M82" s="216" t="str">
        <f>IF(ISNA(Industrias[[#This Row],[Vtrit (m3)]]*VLOOKUP(Árboles!$G79,Precios!$B$7:$H$19,2,FALSE)),"",Industrias[[#This Row],[Vtrit (m3)]]*VLOOKUP(Árboles!$G79,Precios!$B$7:$H$19,2,FALSE))</f>
        <v/>
      </c>
      <c r="N82" s="217" t="str">
        <f>IF(ISNA(Industrias[[#This Row],[Vapea (m3)]]*VLOOKUP(Árboles!$G79,Precios!$B$7:$H$19,3,FALSE)),"",Industrias[[#This Row],[Vapea (m3)]]*VLOOKUP(Árboles!$G79,Precios!$B$7:$H$19,3,FALSE))</f>
        <v/>
      </c>
      <c r="O82" s="217" t="str">
        <f>IF(ISNA(Industrias[[#This Row],[Vcanter (m3)]]*VLOOKUP(Árboles!$G79,Precios!$B$7:$H$19,4,FALSE)),"",Industrias[[#This Row],[Vcanter (m3)]]*VLOOKUP(Árboles!$G79,Precios!$B$7:$H$19,4,FALSE))</f>
        <v/>
      </c>
      <c r="P82" s="217" t="str">
        <f>IF(ISNA(Industrias[[#This Row],[Vsierra (m3)]]*VLOOKUP(Árboles!$G79,Precios!$B$7:$H$19,5,FALSE)),"",Industrias[[#This Row],[Vsierra (m3)]]*VLOOKUP(Árboles!$G79,Precios!$B$7:$H$19,5,FALSE))</f>
        <v/>
      </c>
      <c r="Q82" s="217" t="str">
        <f>IF(ISNA(Industrias[[#This Row],[Vsgruesa (m3)]]*VLOOKUP(Árboles!$G79,Precios!$B$7:$H$19,6,FALSE)),"",Industrias[[#This Row],[Vsgruesa (m3)]]*VLOOKUP(Árboles!$G79,Precios!$B$7:$H$19,6,FALSE))</f>
        <v/>
      </c>
      <c r="R82" s="217" t="str">
        <f>IF(ISNA(Industrias[[#This Row],[Vchapa (m3)]]*VLOOKUP(Árboles!$G79,Precios!$B$7:$H$19,7,FALSE)),"",Industrias[[#This Row],[Vchapa (m3)]]*VLOOKUP(Árboles!$G79,Precios!$B$7:$H$19,7,FALSE))</f>
        <v/>
      </c>
      <c r="S82" s="223">
        <f t="shared" si="6"/>
        <v>0</v>
      </c>
      <c r="T82" s="218"/>
      <c r="U82" s="218"/>
      <c r="W82" s="183"/>
      <c r="X82" s="183"/>
      <c r="Y82" s="183"/>
      <c r="Z82" s="183"/>
      <c r="AA82" s="183"/>
      <c r="AB82" s="183"/>
      <c r="AC82" s="183"/>
      <c r="AE82" s="183"/>
      <c r="AF82" s="183"/>
      <c r="AG82" s="183"/>
      <c r="AH82" s="183"/>
      <c r="AI82" s="183"/>
      <c r="AJ82" s="183"/>
      <c r="AK82" s="183"/>
    </row>
    <row r="83" spans="2:37" ht="16.8" thickTop="1" thickBot="1">
      <c r="B83" s="211" t="str">
        <f>IF(Árboles!B80="","",Árboles!B80)</f>
        <v/>
      </c>
      <c r="C83" s="211" t="str">
        <f>IF(Árboles!C80="","",Árboles!C80)</f>
        <v/>
      </c>
      <c r="D83" s="212" t="str">
        <f>IF(Árboles!G80="","",Árboles!G80)</f>
        <v/>
      </c>
      <c r="E83" s="213" t="str">
        <f>IF(Árboles!AC80=0,"",Árboles!AC80)</f>
        <v/>
      </c>
      <c r="F83" s="221"/>
      <c r="G83" s="222"/>
      <c r="H83" s="222"/>
      <c r="I83" s="222"/>
      <c r="J83" s="222"/>
      <c r="K83" s="222"/>
      <c r="L83" s="222"/>
      <c r="M83" s="216" t="str">
        <f>IF(ISNA(Industrias[[#This Row],[Vtrit (m3)]]*VLOOKUP(Árboles!$G80,Precios!$B$7:$H$19,2,FALSE)),"",Industrias[[#This Row],[Vtrit (m3)]]*VLOOKUP(Árboles!$G80,Precios!$B$7:$H$19,2,FALSE))</f>
        <v/>
      </c>
      <c r="N83" s="217" t="str">
        <f>IF(ISNA(Industrias[[#This Row],[Vapea (m3)]]*VLOOKUP(Árboles!$G80,Precios!$B$7:$H$19,3,FALSE)),"",Industrias[[#This Row],[Vapea (m3)]]*VLOOKUP(Árboles!$G80,Precios!$B$7:$H$19,3,FALSE))</f>
        <v/>
      </c>
      <c r="O83" s="217" t="str">
        <f>IF(ISNA(Industrias[[#This Row],[Vcanter (m3)]]*VLOOKUP(Árboles!$G80,Precios!$B$7:$H$19,4,FALSE)),"",Industrias[[#This Row],[Vcanter (m3)]]*VLOOKUP(Árboles!$G80,Precios!$B$7:$H$19,4,FALSE))</f>
        <v/>
      </c>
      <c r="P83" s="217" t="str">
        <f>IF(ISNA(Industrias[[#This Row],[Vsierra (m3)]]*VLOOKUP(Árboles!$G80,Precios!$B$7:$H$19,5,FALSE)),"",Industrias[[#This Row],[Vsierra (m3)]]*VLOOKUP(Árboles!$G80,Precios!$B$7:$H$19,5,FALSE))</f>
        <v/>
      </c>
      <c r="Q83" s="217" t="str">
        <f>IF(ISNA(Industrias[[#This Row],[Vsgruesa (m3)]]*VLOOKUP(Árboles!$G80,Precios!$B$7:$H$19,6,FALSE)),"",Industrias[[#This Row],[Vsgruesa (m3)]]*VLOOKUP(Árboles!$G80,Precios!$B$7:$H$19,6,FALSE))</f>
        <v/>
      </c>
      <c r="R83" s="217" t="str">
        <f>IF(ISNA(Industrias[[#This Row],[Vchapa (m3)]]*VLOOKUP(Árboles!$G80,Precios!$B$7:$H$19,7,FALSE)),"",Industrias[[#This Row],[Vchapa (m3)]]*VLOOKUP(Árboles!$G80,Precios!$B$7:$H$19,7,FALSE))</f>
        <v/>
      </c>
      <c r="S83" s="223">
        <f t="shared" si="6"/>
        <v>0</v>
      </c>
      <c r="T83" s="218"/>
      <c r="U83" s="218"/>
      <c r="W83" s="183"/>
      <c r="X83" s="183"/>
      <c r="Y83" s="183"/>
      <c r="Z83" s="183"/>
      <c r="AA83" s="183"/>
      <c r="AB83" s="183"/>
      <c r="AC83" s="183"/>
      <c r="AE83" s="183"/>
      <c r="AF83" s="183"/>
      <c r="AG83" s="183"/>
      <c r="AH83" s="183"/>
      <c r="AI83" s="183"/>
      <c r="AJ83" s="183"/>
      <c r="AK83" s="183"/>
    </row>
    <row r="84" spans="2:37" ht="16.8" thickTop="1" thickBot="1">
      <c r="B84" s="211" t="str">
        <f>IF(Árboles!B81="","",Árboles!B81)</f>
        <v/>
      </c>
      <c r="C84" s="211" t="str">
        <f>IF(Árboles!C81="","",Árboles!C81)</f>
        <v/>
      </c>
      <c r="D84" s="212" t="str">
        <f>IF(Árboles!G81="","",Árboles!G81)</f>
        <v/>
      </c>
      <c r="E84" s="213" t="str">
        <f>IF(Árboles!AC81=0,"",Árboles!AC81)</f>
        <v/>
      </c>
      <c r="F84" s="221"/>
      <c r="G84" s="222"/>
      <c r="H84" s="222"/>
      <c r="I84" s="222"/>
      <c r="J84" s="222"/>
      <c r="K84" s="222"/>
      <c r="L84" s="222"/>
      <c r="M84" s="216" t="str">
        <f>IF(ISNA(Industrias[[#This Row],[Vtrit (m3)]]*VLOOKUP(Árboles!$G81,Precios!$B$7:$H$19,2,FALSE)),"",Industrias[[#This Row],[Vtrit (m3)]]*VLOOKUP(Árboles!$G81,Precios!$B$7:$H$19,2,FALSE))</f>
        <v/>
      </c>
      <c r="N84" s="217" t="str">
        <f>IF(ISNA(Industrias[[#This Row],[Vapea (m3)]]*VLOOKUP(Árboles!$G81,Precios!$B$7:$H$19,3,FALSE)),"",Industrias[[#This Row],[Vapea (m3)]]*VLOOKUP(Árboles!$G81,Precios!$B$7:$H$19,3,FALSE))</f>
        <v/>
      </c>
      <c r="O84" s="217" t="str">
        <f>IF(ISNA(Industrias[[#This Row],[Vcanter (m3)]]*VLOOKUP(Árboles!$G81,Precios!$B$7:$H$19,4,FALSE)),"",Industrias[[#This Row],[Vcanter (m3)]]*VLOOKUP(Árboles!$G81,Precios!$B$7:$H$19,4,FALSE))</f>
        <v/>
      </c>
      <c r="P84" s="217" t="str">
        <f>IF(ISNA(Industrias[[#This Row],[Vsierra (m3)]]*VLOOKUP(Árboles!$G81,Precios!$B$7:$H$19,5,FALSE)),"",Industrias[[#This Row],[Vsierra (m3)]]*VLOOKUP(Árboles!$G81,Precios!$B$7:$H$19,5,FALSE))</f>
        <v/>
      </c>
      <c r="Q84" s="217" t="str">
        <f>IF(ISNA(Industrias[[#This Row],[Vsgruesa (m3)]]*VLOOKUP(Árboles!$G81,Precios!$B$7:$H$19,6,FALSE)),"",Industrias[[#This Row],[Vsgruesa (m3)]]*VLOOKUP(Árboles!$G81,Precios!$B$7:$H$19,6,FALSE))</f>
        <v/>
      </c>
      <c r="R84" s="217" t="str">
        <f>IF(ISNA(Industrias[[#This Row],[Vchapa (m3)]]*VLOOKUP(Árboles!$G81,Precios!$B$7:$H$19,7,FALSE)),"",Industrias[[#This Row],[Vchapa (m3)]]*VLOOKUP(Árboles!$G81,Precios!$B$7:$H$19,7,FALSE))</f>
        <v/>
      </c>
      <c r="S84" s="223">
        <f t="shared" si="6"/>
        <v>0</v>
      </c>
      <c r="T84" s="218"/>
      <c r="U84" s="218"/>
      <c r="W84" s="183"/>
      <c r="X84" s="183"/>
      <c r="Y84" s="183"/>
      <c r="Z84" s="183"/>
      <c r="AA84" s="183"/>
      <c r="AB84" s="183"/>
      <c r="AC84" s="183"/>
      <c r="AE84" s="183"/>
      <c r="AF84" s="183"/>
      <c r="AG84" s="183"/>
      <c r="AH84" s="183"/>
      <c r="AI84" s="183"/>
      <c r="AJ84" s="183"/>
      <c r="AK84" s="183"/>
    </row>
    <row r="85" spans="2:37" ht="16.8" thickTop="1" thickBot="1">
      <c r="B85" s="211" t="str">
        <f>IF(Árboles!B82="","",Árboles!B82)</f>
        <v/>
      </c>
      <c r="C85" s="211" t="str">
        <f>IF(Árboles!C82="","",Árboles!C82)</f>
        <v/>
      </c>
      <c r="D85" s="212" t="str">
        <f>IF(Árboles!G82="","",Árboles!G82)</f>
        <v/>
      </c>
      <c r="E85" s="213" t="str">
        <f>IF(Árboles!AC82=0,"",Árboles!AC82)</f>
        <v/>
      </c>
      <c r="F85" s="221"/>
      <c r="G85" s="222"/>
      <c r="H85" s="222"/>
      <c r="I85" s="222"/>
      <c r="J85" s="222"/>
      <c r="K85" s="222"/>
      <c r="L85" s="222"/>
      <c r="M85" s="216" t="str">
        <f>IF(ISNA(Industrias[[#This Row],[Vtrit (m3)]]*VLOOKUP(Árboles!$G82,Precios!$B$7:$H$19,2,FALSE)),"",Industrias[[#This Row],[Vtrit (m3)]]*VLOOKUP(Árboles!$G82,Precios!$B$7:$H$19,2,FALSE))</f>
        <v/>
      </c>
      <c r="N85" s="217" t="str">
        <f>IF(ISNA(Industrias[[#This Row],[Vapea (m3)]]*VLOOKUP(Árboles!$G82,Precios!$B$7:$H$19,3,FALSE)),"",Industrias[[#This Row],[Vapea (m3)]]*VLOOKUP(Árboles!$G82,Precios!$B$7:$H$19,3,FALSE))</f>
        <v/>
      </c>
      <c r="O85" s="217" t="str">
        <f>IF(ISNA(Industrias[[#This Row],[Vcanter (m3)]]*VLOOKUP(Árboles!$G82,Precios!$B$7:$H$19,4,FALSE)),"",Industrias[[#This Row],[Vcanter (m3)]]*VLOOKUP(Árboles!$G82,Precios!$B$7:$H$19,4,FALSE))</f>
        <v/>
      </c>
      <c r="P85" s="217" t="str">
        <f>IF(ISNA(Industrias[[#This Row],[Vsierra (m3)]]*VLOOKUP(Árboles!$G82,Precios!$B$7:$H$19,5,FALSE)),"",Industrias[[#This Row],[Vsierra (m3)]]*VLOOKUP(Árboles!$G82,Precios!$B$7:$H$19,5,FALSE))</f>
        <v/>
      </c>
      <c r="Q85" s="217" t="str">
        <f>IF(ISNA(Industrias[[#This Row],[Vsgruesa (m3)]]*VLOOKUP(Árboles!$G82,Precios!$B$7:$H$19,6,FALSE)),"",Industrias[[#This Row],[Vsgruesa (m3)]]*VLOOKUP(Árboles!$G82,Precios!$B$7:$H$19,6,FALSE))</f>
        <v/>
      </c>
      <c r="R85" s="217" t="str">
        <f>IF(ISNA(Industrias[[#This Row],[Vchapa (m3)]]*VLOOKUP(Árboles!$G82,Precios!$B$7:$H$19,7,FALSE)),"",Industrias[[#This Row],[Vchapa (m3)]]*VLOOKUP(Árboles!$G82,Precios!$B$7:$H$19,7,FALSE))</f>
        <v/>
      </c>
      <c r="S85" s="223">
        <f t="shared" si="6"/>
        <v>0</v>
      </c>
      <c r="T85" s="218"/>
      <c r="U85" s="218"/>
      <c r="W85" s="183"/>
      <c r="X85" s="183"/>
      <c r="Y85" s="183"/>
      <c r="Z85" s="183"/>
      <c r="AA85" s="183"/>
      <c r="AB85" s="183"/>
      <c r="AC85" s="183"/>
      <c r="AE85" s="183"/>
      <c r="AF85" s="183"/>
      <c r="AG85" s="183"/>
      <c r="AH85" s="183"/>
      <c r="AI85" s="183"/>
      <c r="AJ85" s="183"/>
      <c r="AK85" s="183"/>
    </row>
    <row r="86" spans="2:37" ht="16.8" thickTop="1" thickBot="1">
      <c r="B86" s="211" t="str">
        <f>IF(Árboles!B83="","",Árboles!B83)</f>
        <v/>
      </c>
      <c r="C86" s="211" t="str">
        <f>IF(Árboles!C83="","",Árboles!C83)</f>
        <v/>
      </c>
      <c r="D86" s="212" t="str">
        <f>IF(Árboles!G83="","",Árboles!G83)</f>
        <v/>
      </c>
      <c r="E86" s="213" t="str">
        <f>IF(Árboles!AC83=0,"",Árboles!AC83)</f>
        <v/>
      </c>
      <c r="F86" s="221"/>
      <c r="G86" s="222"/>
      <c r="H86" s="222"/>
      <c r="I86" s="222"/>
      <c r="J86" s="222"/>
      <c r="K86" s="222"/>
      <c r="L86" s="222"/>
      <c r="M86" s="216" t="str">
        <f>IF(ISNA(Industrias[[#This Row],[Vtrit (m3)]]*VLOOKUP(Árboles!$G83,Precios!$B$7:$H$19,2,FALSE)),"",Industrias[[#This Row],[Vtrit (m3)]]*VLOOKUP(Árboles!$G83,Precios!$B$7:$H$19,2,FALSE))</f>
        <v/>
      </c>
      <c r="N86" s="217" t="str">
        <f>IF(ISNA(Industrias[[#This Row],[Vapea (m3)]]*VLOOKUP(Árboles!$G83,Precios!$B$7:$H$19,3,FALSE)),"",Industrias[[#This Row],[Vapea (m3)]]*VLOOKUP(Árboles!$G83,Precios!$B$7:$H$19,3,FALSE))</f>
        <v/>
      </c>
      <c r="O86" s="217" t="str">
        <f>IF(ISNA(Industrias[[#This Row],[Vcanter (m3)]]*VLOOKUP(Árboles!$G83,Precios!$B$7:$H$19,4,FALSE)),"",Industrias[[#This Row],[Vcanter (m3)]]*VLOOKUP(Árboles!$G83,Precios!$B$7:$H$19,4,FALSE))</f>
        <v/>
      </c>
      <c r="P86" s="217" t="str">
        <f>IF(ISNA(Industrias[[#This Row],[Vsierra (m3)]]*VLOOKUP(Árboles!$G83,Precios!$B$7:$H$19,5,FALSE)),"",Industrias[[#This Row],[Vsierra (m3)]]*VLOOKUP(Árboles!$G83,Precios!$B$7:$H$19,5,FALSE))</f>
        <v/>
      </c>
      <c r="Q86" s="217" t="str">
        <f>IF(ISNA(Industrias[[#This Row],[Vsgruesa (m3)]]*VLOOKUP(Árboles!$G83,Precios!$B$7:$H$19,6,FALSE)),"",Industrias[[#This Row],[Vsgruesa (m3)]]*VLOOKUP(Árboles!$G83,Precios!$B$7:$H$19,6,FALSE))</f>
        <v/>
      </c>
      <c r="R86" s="217" t="str">
        <f>IF(ISNA(Industrias[[#This Row],[Vchapa (m3)]]*VLOOKUP(Árboles!$G83,Precios!$B$7:$H$19,7,FALSE)),"",Industrias[[#This Row],[Vchapa (m3)]]*VLOOKUP(Árboles!$G83,Precios!$B$7:$H$19,7,FALSE))</f>
        <v/>
      </c>
      <c r="S86" s="223">
        <f t="shared" si="6"/>
        <v>0</v>
      </c>
      <c r="T86" s="218"/>
      <c r="U86" s="218"/>
      <c r="W86" s="183"/>
      <c r="X86" s="183"/>
      <c r="Y86" s="183"/>
      <c r="Z86" s="183"/>
      <c r="AA86" s="183"/>
      <c r="AB86" s="183"/>
      <c r="AC86" s="183"/>
      <c r="AE86" s="183"/>
      <c r="AF86" s="183"/>
      <c r="AG86" s="183"/>
      <c r="AH86" s="183"/>
      <c r="AI86" s="183"/>
      <c r="AJ86" s="183"/>
      <c r="AK86" s="183"/>
    </row>
    <row r="87" spans="2:37" ht="16.8" thickTop="1" thickBot="1">
      <c r="B87" s="211" t="str">
        <f>IF(Árboles!B84="","",Árboles!B84)</f>
        <v/>
      </c>
      <c r="C87" s="211" t="str">
        <f>IF(Árboles!C84="","",Árboles!C84)</f>
        <v/>
      </c>
      <c r="D87" s="212" t="str">
        <f>IF(Árboles!G84="","",Árboles!G84)</f>
        <v/>
      </c>
      <c r="E87" s="213" t="str">
        <f>IF(Árboles!AC84=0,"",Árboles!AC84)</f>
        <v/>
      </c>
      <c r="F87" s="221"/>
      <c r="G87" s="222"/>
      <c r="H87" s="222"/>
      <c r="I87" s="222"/>
      <c r="J87" s="222"/>
      <c r="K87" s="222"/>
      <c r="L87" s="222"/>
      <c r="M87" s="216" t="str">
        <f>IF(ISNA(Industrias[[#This Row],[Vtrit (m3)]]*VLOOKUP(Árboles!$G84,Precios!$B$7:$H$19,2,FALSE)),"",Industrias[[#This Row],[Vtrit (m3)]]*VLOOKUP(Árboles!$G84,Precios!$B$7:$H$19,2,FALSE))</f>
        <v/>
      </c>
      <c r="N87" s="217" t="str">
        <f>IF(ISNA(Industrias[[#This Row],[Vapea (m3)]]*VLOOKUP(Árboles!$G84,Precios!$B$7:$H$19,3,FALSE)),"",Industrias[[#This Row],[Vapea (m3)]]*VLOOKUP(Árboles!$G84,Precios!$B$7:$H$19,3,FALSE))</f>
        <v/>
      </c>
      <c r="O87" s="217" t="str">
        <f>IF(ISNA(Industrias[[#This Row],[Vcanter (m3)]]*VLOOKUP(Árboles!$G84,Precios!$B$7:$H$19,4,FALSE)),"",Industrias[[#This Row],[Vcanter (m3)]]*VLOOKUP(Árboles!$G84,Precios!$B$7:$H$19,4,FALSE))</f>
        <v/>
      </c>
      <c r="P87" s="217" t="str">
        <f>IF(ISNA(Industrias[[#This Row],[Vsierra (m3)]]*VLOOKUP(Árboles!$G84,Precios!$B$7:$H$19,5,FALSE)),"",Industrias[[#This Row],[Vsierra (m3)]]*VLOOKUP(Árboles!$G84,Precios!$B$7:$H$19,5,FALSE))</f>
        <v/>
      </c>
      <c r="Q87" s="217" t="str">
        <f>IF(ISNA(Industrias[[#This Row],[Vsgruesa (m3)]]*VLOOKUP(Árboles!$G84,Precios!$B$7:$H$19,6,FALSE)),"",Industrias[[#This Row],[Vsgruesa (m3)]]*VLOOKUP(Árboles!$G84,Precios!$B$7:$H$19,6,FALSE))</f>
        <v/>
      </c>
      <c r="R87" s="217" t="str">
        <f>IF(ISNA(Industrias[[#This Row],[Vchapa (m3)]]*VLOOKUP(Árboles!$G84,Precios!$B$7:$H$19,7,FALSE)),"",Industrias[[#This Row],[Vchapa (m3)]]*VLOOKUP(Árboles!$G84,Precios!$B$7:$H$19,7,FALSE))</f>
        <v/>
      </c>
      <c r="S87" s="223">
        <f t="shared" si="6"/>
        <v>0</v>
      </c>
      <c r="T87" s="218"/>
      <c r="U87" s="218"/>
      <c r="W87" s="183"/>
      <c r="X87" s="183"/>
      <c r="Y87" s="183"/>
      <c r="Z87" s="183"/>
      <c r="AA87" s="183"/>
      <c r="AB87" s="183"/>
      <c r="AC87" s="183"/>
      <c r="AE87" s="183"/>
      <c r="AF87" s="183"/>
      <c r="AG87" s="183"/>
      <c r="AH87" s="183"/>
      <c r="AI87" s="183"/>
      <c r="AJ87" s="183"/>
      <c r="AK87" s="183"/>
    </row>
    <row r="88" spans="2:37" ht="16.8" thickTop="1" thickBot="1">
      <c r="B88" s="211" t="str">
        <f>IF(Árboles!B85="","",Árboles!B85)</f>
        <v/>
      </c>
      <c r="C88" s="211" t="str">
        <f>IF(Árboles!C85="","",Árboles!C85)</f>
        <v/>
      </c>
      <c r="D88" s="212" t="str">
        <f>IF(Árboles!G85="","",Árboles!G85)</f>
        <v/>
      </c>
      <c r="E88" s="213" t="str">
        <f>IF(Árboles!AC85=0,"",Árboles!AC85)</f>
        <v/>
      </c>
      <c r="F88" s="221"/>
      <c r="G88" s="222"/>
      <c r="H88" s="222"/>
      <c r="I88" s="222"/>
      <c r="J88" s="222"/>
      <c r="K88" s="222"/>
      <c r="L88" s="222"/>
      <c r="M88" s="216" t="str">
        <f>IF(ISNA(Industrias[[#This Row],[Vtrit (m3)]]*VLOOKUP(Árboles!$G85,Precios!$B$7:$H$19,2,FALSE)),"",Industrias[[#This Row],[Vtrit (m3)]]*VLOOKUP(Árboles!$G85,Precios!$B$7:$H$19,2,FALSE))</f>
        <v/>
      </c>
      <c r="N88" s="217" t="str">
        <f>IF(ISNA(Industrias[[#This Row],[Vapea (m3)]]*VLOOKUP(Árboles!$G85,Precios!$B$7:$H$19,3,FALSE)),"",Industrias[[#This Row],[Vapea (m3)]]*VLOOKUP(Árboles!$G85,Precios!$B$7:$H$19,3,FALSE))</f>
        <v/>
      </c>
      <c r="O88" s="217" t="str">
        <f>IF(ISNA(Industrias[[#This Row],[Vcanter (m3)]]*VLOOKUP(Árboles!$G85,Precios!$B$7:$H$19,4,FALSE)),"",Industrias[[#This Row],[Vcanter (m3)]]*VLOOKUP(Árboles!$G85,Precios!$B$7:$H$19,4,FALSE))</f>
        <v/>
      </c>
      <c r="P88" s="217" t="str">
        <f>IF(ISNA(Industrias[[#This Row],[Vsierra (m3)]]*VLOOKUP(Árboles!$G85,Precios!$B$7:$H$19,5,FALSE)),"",Industrias[[#This Row],[Vsierra (m3)]]*VLOOKUP(Árboles!$G85,Precios!$B$7:$H$19,5,FALSE))</f>
        <v/>
      </c>
      <c r="Q88" s="217" t="str">
        <f>IF(ISNA(Industrias[[#This Row],[Vsgruesa (m3)]]*VLOOKUP(Árboles!$G85,Precios!$B$7:$H$19,6,FALSE)),"",Industrias[[#This Row],[Vsgruesa (m3)]]*VLOOKUP(Árboles!$G85,Precios!$B$7:$H$19,6,FALSE))</f>
        <v/>
      </c>
      <c r="R88" s="217" t="str">
        <f>IF(ISNA(Industrias[[#This Row],[Vchapa (m3)]]*VLOOKUP(Árboles!$G85,Precios!$B$7:$H$19,7,FALSE)),"",Industrias[[#This Row],[Vchapa (m3)]]*VLOOKUP(Árboles!$G85,Precios!$B$7:$H$19,7,FALSE))</f>
        <v/>
      </c>
      <c r="S88" s="223">
        <f t="shared" si="6"/>
        <v>0</v>
      </c>
      <c r="T88" s="218"/>
      <c r="U88" s="218"/>
      <c r="W88" s="183"/>
      <c r="X88" s="183"/>
      <c r="Y88" s="183"/>
      <c r="Z88" s="183"/>
      <c r="AA88" s="183"/>
      <c r="AB88" s="183"/>
      <c r="AC88" s="183"/>
      <c r="AE88" s="183"/>
      <c r="AF88" s="183"/>
      <c r="AG88" s="183"/>
      <c r="AH88" s="183"/>
      <c r="AI88" s="183"/>
      <c r="AJ88" s="183"/>
      <c r="AK88" s="183"/>
    </row>
    <row r="89" spans="2:37" ht="16.8" thickTop="1" thickBot="1">
      <c r="B89" s="211" t="str">
        <f>IF(Árboles!B86="","",Árboles!B86)</f>
        <v/>
      </c>
      <c r="C89" s="211" t="str">
        <f>IF(Árboles!C86="","",Árboles!C86)</f>
        <v/>
      </c>
      <c r="D89" s="212" t="str">
        <f>IF(Árboles!G86="","",Árboles!G86)</f>
        <v/>
      </c>
      <c r="E89" s="213" t="str">
        <f>IF(Árboles!AC86=0,"",Árboles!AC86)</f>
        <v/>
      </c>
      <c r="F89" s="221"/>
      <c r="G89" s="222"/>
      <c r="H89" s="222"/>
      <c r="I89" s="222"/>
      <c r="J89" s="222"/>
      <c r="K89" s="222"/>
      <c r="L89" s="222"/>
      <c r="M89" s="216" t="str">
        <f>IF(ISNA(Industrias[[#This Row],[Vtrit (m3)]]*VLOOKUP(Árboles!$G86,Precios!$B$7:$H$19,2,FALSE)),"",Industrias[[#This Row],[Vtrit (m3)]]*VLOOKUP(Árboles!$G86,Precios!$B$7:$H$19,2,FALSE))</f>
        <v/>
      </c>
      <c r="N89" s="217" t="str">
        <f>IF(ISNA(Industrias[[#This Row],[Vapea (m3)]]*VLOOKUP(Árboles!$G86,Precios!$B$7:$H$19,3,FALSE)),"",Industrias[[#This Row],[Vapea (m3)]]*VLOOKUP(Árboles!$G86,Precios!$B$7:$H$19,3,FALSE))</f>
        <v/>
      </c>
      <c r="O89" s="217" t="str">
        <f>IF(ISNA(Industrias[[#This Row],[Vcanter (m3)]]*VLOOKUP(Árboles!$G86,Precios!$B$7:$H$19,4,FALSE)),"",Industrias[[#This Row],[Vcanter (m3)]]*VLOOKUP(Árboles!$G86,Precios!$B$7:$H$19,4,FALSE))</f>
        <v/>
      </c>
      <c r="P89" s="217" t="str">
        <f>IF(ISNA(Industrias[[#This Row],[Vsierra (m3)]]*VLOOKUP(Árboles!$G86,Precios!$B$7:$H$19,5,FALSE)),"",Industrias[[#This Row],[Vsierra (m3)]]*VLOOKUP(Árboles!$G86,Precios!$B$7:$H$19,5,FALSE))</f>
        <v/>
      </c>
      <c r="Q89" s="217" t="str">
        <f>IF(ISNA(Industrias[[#This Row],[Vsgruesa (m3)]]*VLOOKUP(Árboles!$G86,Precios!$B$7:$H$19,6,FALSE)),"",Industrias[[#This Row],[Vsgruesa (m3)]]*VLOOKUP(Árboles!$G86,Precios!$B$7:$H$19,6,FALSE))</f>
        <v/>
      </c>
      <c r="R89" s="217" t="str">
        <f>IF(ISNA(Industrias[[#This Row],[Vchapa (m3)]]*VLOOKUP(Árboles!$G86,Precios!$B$7:$H$19,7,FALSE)),"",Industrias[[#This Row],[Vchapa (m3)]]*VLOOKUP(Árboles!$G86,Precios!$B$7:$H$19,7,FALSE))</f>
        <v/>
      </c>
      <c r="S89" s="223">
        <f t="shared" si="6"/>
        <v>0</v>
      </c>
      <c r="T89" s="218"/>
      <c r="U89" s="218"/>
      <c r="W89" s="183"/>
      <c r="X89" s="183"/>
      <c r="Y89" s="183"/>
      <c r="Z89" s="183"/>
      <c r="AA89" s="183"/>
      <c r="AB89" s="183"/>
      <c r="AC89" s="183"/>
      <c r="AE89" s="183"/>
      <c r="AF89" s="183"/>
      <c r="AG89" s="183"/>
      <c r="AH89" s="183"/>
      <c r="AI89" s="183"/>
      <c r="AJ89" s="183"/>
      <c r="AK89" s="183"/>
    </row>
    <row r="90" spans="2:37" ht="16.8" thickTop="1" thickBot="1">
      <c r="B90" s="211" t="str">
        <f>IF(Árboles!B87="","",Árboles!B87)</f>
        <v/>
      </c>
      <c r="C90" s="211" t="str">
        <f>IF(Árboles!C87="","",Árboles!C87)</f>
        <v/>
      </c>
      <c r="D90" s="212" t="str">
        <f>IF(Árboles!G87="","",Árboles!G87)</f>
        <v/>
      </c>
      <c r="E90" s="213" t="str">
        <f>IF(Árboles!AC87=0,"",Árboles!AC87)</f>
        <v/>
      </c>
      <c r="F90" s="221"/>
      <c r="G90" s="222"/>
      <c r="H90" s="222"/>
      <c r="I90" s="222"/>
      <c r="J90" s="222"/>
      <c r="K90" s="222"/>
      <c r="L90" s="222"/>
      <c r="M90" s="216" t="str">
        <f>IF(ISNA(Industrias[[#This Row],[Vtrit (m3)]]*VLOOKUP(Árboles!$G87,Precios!$B$7:$H$19,2,FALSE)),"",Industrias[[#This Row],[Vtrit (m3)]]*VLOOKUP(Árboles!$G87,Precios!$B$7:$H$19,2,FALSE))</f>
        <v/>
      </c>
      <c r="N90" s="217" t="str">
        <f>IF(ISNA(Industrias[[#This Row],[Vapea (m3)]]*VLOOKUP(Árboles!$G87,Precios!$B$7:$H$19,3,FALSE)),"",Industrias[[#This Row],[Vapea (m3)]]*VLOOKUP(Árboles!$G87,Precios!$B$7:$H$19,3,FALSE))</f>
        <v/>
      </c>
      <c r="O90" s="217" t="str">
        <f>IF(ISNA(Industrias[[#This Row],[Vcanter (m3)]]*VLOOKUP(Árboles!$G87,Precios!$B$7:$H$19,4,FALSE)),"",Industrias[[#This Row],[Vcanter (m3)]]*VLOOKUP(Árboles!$G87,Precios!$B$7:$H$19,4,FALSE))</f>
        <v/>
      </c>
      <c r="P90" s="217" t="str">
        <f>IF(ISNA(Industrias[[#This Row],[Vsierra (m3)]]*VLOOKUP(Árboles!$G87,Precios!$B$7:$H$19,5,FALSE)),"",Industrias[[#This Row],[Vsierra (m3)]]*VLOOKUP(Árboles!$G87,Precios!$B$7:$H$19,5,FALSE))</f>
        <v/>
      </c>
      <c r="Q90" s="217" t="str">
        <f>IF(ISNA(Industrias[[#This Row],[Vsgruesa (m3)]]*VLOOKUP(Árboles!$G87,Precios!$B$7:$H$19,6,FALSE)),"",Industrias[[#This Row],[Vsgruesa (m3)]]*VLOOKUP(Árboles!$G87,Precios!$B$7:$H$19,6,FALSE))</f>
        <v/>
      </c>
      <c r="R90" s="217" t="str">
        <f>IF(ISNA(Industrias[[#This Row],[Vchapa (m3)]]*VLOOKUP(Árboles!$G87,Precios!$B$7:$H$19,7,FALSE)),"",Industrias[[#This Row],[Vchapa (m3)]]*VLOOKUP(Árboles!$G87,Precios!$B$7:$H$19,7,FALSE))</f>
        <v/>
      </c>
      <c r="S90" s="223">
        <f t="shared" si="6"/>
        <v>0</v>
      </c>
      <c r="T90" s="218"/>
      <c r="U90" s="218"/>
      <c r="W90" s="183"/>
      <c r="X90" s="183"/>
      <c r="Y90" s="183"/>
      <c r="Z90" s="183"/>
      <c r="AA90" s="183"/>
      <c r="AB90" s="183"/>
      <c r="AC90" s="183"/>
      <c r="AE90" s="183"/>
      <c r="AF90" s="183"/>
      <c r="AG90" s="183"/>
      <c r="AH90" s="183"/>
      <c r="AI90" s="183"/>
      <c r="AJ90" s="183"/>
      <c r="AK90" s="183"/>
    </row>
    <row r="91" spans="2:37" ht="16.8" thickTop="1" thickBot="1">
      <c r="B91" s="211" t="str">
        <f>IF(Árboles!B88="","",Árboles!B88)</f>
        <v/>
      </c>
      <c r="C91" s="211" t="str">
        <f>IF(Árboles!C88="","",Árboles!C88)</f>
        <v/>
      </c>
      <c r="D91" s="212" t="str">
        <f>IF(Árboles!G88="","",Árboles!G88)</f>
        <v/>
      </c>
      <c r="E91" s="213" t="str">
        <f>IF(Árboles!AC88=0,"",Árboles!AC88)</f>
        <v/>
      </c>
      <c r="F91" s="221"/>
      <c r="G91" s="222"/>
      <c r="H91" s="222"/>
      <c r="I91" s="222"/>
      <c r="J91" s="222"/>
      <c r="K91" s="222"/>
      <c r="L91" s="222"/>
      <c r="M91" s="216" t="str">
        <f>IF(ISNA(Industrias[[#This Row],[Vtrit (m3)]]*VLOOKUP(Árboles!$G88,Precios!$B$7:$H$19,2,FALSE)),"",Industrias[[#This Row],[Vtrit (m3)]]*VLOOKUP(Árboles!$G88,Precios!$B$7:$H$19,2,FALSE))</f>
        <v/>
      </c>
      <c r="N91" s="217" t="str">
        <f>IF(ISNA(Industrias[[#This Row],[Vapea (m3)]]*VLOOKUP(Árboles!$G88,Precios!$B$7:$H$19,3,FALSE)),"",Industrias[[#This Row],[Vapea (m3)]]*VLOOKUP(Árboles!$G88,Precios!$B$7:$H$19,3,FALSE))</f>
        <v/>
      </c>
      <c r="O91" s="217" t="str">
        <f>IF(ISNA(Industrias[[#This Row],[Vcanter (m3)]]*VLOOKUP(Árboles!$G88,Precios!$B$7:$H$19,4,FALSE)),"",Industrias[[#This Row],[Vcanter (m3)]]*VLOOKUP(Árboles!$G88,Precios!$B$7:$H$19,4,FALSE))</f>
        <v/>
      </c>
      <c r="P91" s="217" t="str">
        <f>IF(ISNA(Industrias[[#This Row],[Vsierra (m3)]]*VLOOKUP(Árboles!$G88,Precios!$B$7:$H$19,5,FALSE)),"",Industrias[[#This Row],[Vsierra (m3)]]*VLOOKUP(Árboles!$G88,Precios!$B$7:$H$19,5,FALSE))</f>
        <v/>
      </c>
      <c r="Q91" s="217" t="str">
        <f>IF(ISNA(Industrias[[#This Row],[Vsgruesa (m3)]]*VLOOKUP(Árboles!$G88,Precios!$B$7:$H$19,6,FALSE)),"",Industrias[[#This Row],[Vsgruesa (m3)]]*VLOOKUP(Árboles!$G88,Precios!$B$7:$H$19,6,FALSE))</f>
        <v/>
      </c>
      <c r="R91" s="217" t="str">
        <f>IF(ISNA(Industrias[[#This Row],[Vchapa (m3)]]*VLOOKUP(Árboles!$G88,Precios!$B$7:$H$19,7,FALSE)),"",Industrias[[#This Row],[Vchapa (m3)]]*VLOOKUP(Árboles!$G88,Precios!$B$7:$H$19,7,FALSE))</f>
        <v/>
      </c>
      <c r="S91" s="223">
        <f t="shared" si="6"/>
        <v>0</v>
      </c>
      <c r="T91" s="218"/>
      <c r="U91" s="218"/>
      <c r="W91" s="183"/>
      <c r="X91" s="183"/>
      <c r="Y91" s="183"/>
      <c r="Z91" s="183"/>
      <c r="AA91" s="183"/>
      <c r="AB91" s="183"/>
      <c r="AC91" s="183"/>
      <c r="AE91" s="183"/>
      <c r="AF91" s="183"/>
      <c r="AG91" s="183"/>
      <c r="AH91" s="183"/>
      <c r="AI91" s="183"/>
      <c r="AJ91" s="183"/>
      <c r="AK91" s="183"/>
    </row>
    <row r="92" spans="2:37" ht="16.8" thickTop="1" thickBot="1">
      <c r="B92" s="211" t="str">
        <f>IF(Árboles!B89="","",Árboles!B89)</f>
        <v/>
      </c>
      <c r="C92" s="211" t="str">
        <f>IF(Árboles!C89="","",Árboles!C89)</f>
        <v/>
      </c>
      <c r="D92" s="212" t="str">
        <f>IF(Árboles!G89="","",Árboles!G89)</f>
        <v/>
      </c>
      <c r="E92" s="213" t="str">
        <f>IF(Árboles!AC89=0,"",Árboles!AC89)</f>
        <v/>
      </c>
      <c r="F92" s="221"/>
      <c r="G92" s="222"/>
      <c r="H92" s="222"/>
      <c r="I92" s="222"/>
      <c r="J92" s="222"/>
      <c r="K92" s="222"/>
      <c r="L92" s="222"/>
      <c r="M92" s="216" t="str">
        <f>IF(ISNA(Industrias[[#This Row],[Vtrit (m3)]]*VLOOKUP(Árboles!$G89,Precios!$B$7:$H$19,2,FALSE)),"",Industrias[[#This Row],[Vtrit (m3)]]*VLOOKUP(Árboles!$G89,Precios!$B$7:$H$19,2,FALSE))</f>
        <v/>
      </c>
      <c r="N92" s="217" t="str">
        <f>IF(ISNA(Industrias[[#This Row],[Vapea (m3)]]*VLOOKUP(Árboles!$G89,Precios!$B$7:$H$19,3,FALSE)),"",Industrias[[#This Row],[Vapea (m3)]]*VLOOKUP(Árboles!$G89,Precios!$B$7:$H$19,3,FALSE))</f>
        <v/>
      </c>
      <c r="O92" s="217" t="str">
        <f>IF(ISNA(Industrias[[#This Row],[Vcanter (m3)]]*VLOOKUP(Árboles!$G89,Precios!$B$7:$H$19,4,FALSE)),"",Industrias[[#This Row],[Vcanter (m3)]]*VLOOKUP(Árboles!$G89,Precios!$B$7:$H$19,4,FALSE))</f>
        <v/>
      </c>
      <c r="P92" s="217" t="str">
        <f>IF(ISNA(Industrias[[#This Row],[Vsierra (m3)]]*VLOOKUP(Árboles!$G89,Precios!$B$7:$H$19,5,FALSE)),"",Industrias[[#This Row],[Vsierra (m3)]]*VLOOKUP(Árboles!$G89,Precios!$B$7:$H$19,5,FALSE))</f>
        <v/>
      </c>
      <c r="Q92" s="217" t="str">
        <f>IF(ISNA(Industrias[[#This Row],[Vsgruesa (m3)]]*VLOOKUP(Árboles!$G89,Precios!$B$7:$H$19,6,FALSE)),"",Industrias[[#This Row],[Vsgruesa (m3)]]*VLOOKUP(Árboles!$G89,Precios!$B$7:$H$19,6,FALSE))</f>
        <v/>
      </c>
      <c r="R92" s="217" t="str">
        <f>IF(ISNA(Industrias[[#This Row],[Vchapa (m3)]]*VLOOKUP(Árboles!$G89,Precios!$B$7:$H$19,7,FALSE)),"",Industrias[[#This Row],[Vchapa (m3)]]*VLOOKUP(Árboles!$G89,Precios!$B$7:$H$19,7,FALSE))</f>
        <v/>
      </c>
      <c r="S92" s="223">
        <f t="shared" si="6"/>
        <v>0</v>
      </c>
      <c r="T92" s="218"/>
      <c r="U92" s="218"/>
      <c r="W92" s="183"/>
      <c r="X92" s="183"/>
      <c r="Y92" s="183"/>
      <c r="Z92" s="183"/>
      <c r="AA92" s="183"/>
      <c r="AB92" s="183"/>
      <c r="AC92" s="183"/>
      <c r="AE92" s="183"/>
      <c r="AF92" s="183"/>
      <c r="AG92" s="183"/>
      <c r="AH92" s="183"/>
      <c r="AI92" s="183"/>
      <c r="AJ92" s="183"/>
      <c r="AK92" s="183"/>
    </row>
    <row r="93" spans="2:37" ht="16.8" thickTop="1" thickBot="1">
      <c r="B93" s="211" t="str">
        <f>IF(Árboles!B90="","",Árboles!B90)</f>
        <v/>
      </c>
      <c r="C93" s="211" t="str">
        <f>IF(Árboles!C90="","",Árboles!C90)</f>
        <v/>
      </c>
      <c r="D93" s="212" t="str">
        <f>IF(Árboles!G90="","",Árboles!G90)</f>
        <v/>
      </c>
      <c r="E93" s="213" t="str">
        <f>IF(Árboles!AC90=0,"",Árboles!AC90)</f>
        <v/>
      </c>
      <c r="F93" s="221"/>
      <c r="G93" s="222"/>
      <c r="H93" s="222"/>
      <c r="I93" s="222"/>
      <c r="J93" s="222"/>
      <c r="K93" s="222"/>
      <c r="L93" s="222"/>
      <c r="M93" s="216" t="str">
        <f>IF(ISNA(Industrias[[#This Row],[Vtrit (m3)]]*VLOOKUP(Árboles!$G90,Precios!$B$7:$H$19,2,FALSE)),"",Industrias[[#This Row],[Vtrit (m3)]]*VLOOKUP(Árboles!$G90,Precios!$B$7:$H$19,2,FALSE))</f>
        <v/>
      </c>
      <c r="N93" s="217" t="str">
        <f>IF(ISNA(Industrias[[#This Row],[Vapea (m3)]]*VLOOKUP(Árboles!$G90,Precios!$B$7:$H$19,3,FALSE)),"",Industrias[[#This Row],[Vapea (m3)]]*VLOOKUP(Árboles!$G90,Precios!$B$7:$H$19,3,FALSE))</f>
        <v/>
      </c>
      <c r="O93" s="217" t="str">
        <f>IF(ISNA(Industrias[[#This Row],[Vcanter (m3)]]*VLOOKUP(Árboles!$G90,Precios!$B$7:$H$19,4,FALSE)),"",Industrias[[#This Row],[Vcanter (m3)]]*VLOOKUP(Árboles!$G90,Precios!$B$7:$H$19,4,FALSE))</f>
        <v/>
      </c>
      <c r="P93" s="217" t="str">
        <f>IF(ISNA(Industrias[[#This Row],[Vsierra (m3)]]*VLOOKUP(Árboles!$G90,Precios!$B$7:$H$19,5,FALSE)),"",Industrias[[#This Row],[Vsierra (m3)]]*VLOOKUP(Árboles!$G90,Precios!$B$7:$H$19,5,FALSE))</f>
        <v/>
      </c>
      <c r="Q93" s="217" t="str">
        <f>IF(ISNA(Industrias[[#This Row],[Vsgruesa (m3)]]*VLOOKUP(Árboles!$G90,Precios!$B$7:$H$19,6,FALSE)),"",Industrias[[#This Row],[Vsgruesa (m3)]]*VLOOKUP(Árboles!$G90,Precios!$B$7:$H$19,6,FALSE))</f>
        <v/>
      </c>
      <c r="R93" s="217" t="str">
        <f>IF(ISNA(Industrias[[#This Row],[Vchapa (m3)]]*VLOOKUP(Árboles!$G90,Precios!$B$7:$H$19,7,FALSE)),"",Industrias[[#This Row],[Vchapa (m3)]]*VLOOKUP(Árboles!$G90,Precios!$B$7:$H$19,7,FALSE))</f>
        <v/>
      </c>
      <c r="S93" s="223">
        <f t="shared" si="6"/>
        <v>0</v>
      </c>
      <c r="T93" s="218"/>
      <c r="U93" s="218"/>
      <c r="W93" s="183"/>
      <c r="X93" s="183"/>
      <c r="Y93" s="183"/>
      <c r="Z93" s="183"/>
      <c r="AA93" s="183"/>
      <c r="AB93" s="183"/>
      <c r="AC93" s="183"/>
      <c r="AE93" s="183"/>
      <c r="AF93" s="183"/>
      <c r="AG93" s="183"/>
      <c r="AH93" s="183"/>
      <c r="AI93" s="183"/>
      <c r="AJ93" s="183"/>
      <c r="AK93" s="183"/>
    </row>
    <row r="94" spans="2:37" ht="16.8" thickTop="1" thickBot="1">
      <c r="B94" s="211" t="str">
        <f>IF(Árboles!B91="","",Árboles!B91)</f>
        <v/>
      </c>
      <c r="C94" s="211" t="str">
        <f>IF(Árboles!C91="","",Árboles!C91)</f>
        <v/>
      </c>
      <c r="D94" s="212" t="str">
        <f>IF(Árboles!G91="","",Árboles!G91)</f>
        <v/>
      </c>
      <c r="E94" s="213" t="str">
        <f>IF(Árboles!AC91=0,"",Árboles!AC91)</f>
        <v/>
      </c>
      <c r="F94" s="221"/>
      <c r="G94" s="222"/>
      <c r="H94" s="222"/>
      <c r="I94" s="222"/>
      <c r="J94" s="222"/>
      <c r="K94" s="222"/>
      <c r="L94" s="222"/>
      <c r="M94" s="216" t="str">
        <f>IF(ISNA(Industrias[[#This Row],[Vtrit (m3)]]*VLOOKUP(Árboles!$G91,Precios!$B$7:$H$19,2,FALSE)),"",Industrias[[#This Row],[Vtrit (m3)]]*VLOOKUP(Árboles!$G91,Precios!$B$7:$H$19,2,FALSE))</f>
        <v/>
      </c>
      <c r="N94" s="217" t="str">
        <f>IF(ISNA(Industrias[[#This Row],[Vapea (m3)]]*VLOOKUP(Árboles!$G91,Precios!$B$7:$H$19,3,FALSE)),"",Industrias[[#This Row],[Vapea (m3)]]*VLOOKUP(Árboles!$G91,Precios!$B$7:$H$19,3,FALSE))</f>
        <v/>
      </c>
      <c r="O94" s="217" t="str">
        <f>IF(ISNA(Industrias[[#This Row],[Vcanter (m3)]]*VLOOKUP(Árboles!$G91,Precios!$B$7:$H$19,4,FALSE)),"",Industrias[[#This Row],[Vcanter (m3)]]*VLOOKUP(Árboles!$G91,Precios!$B$7:$H$19,4,FALSE))</f>
        <v/>
      </c>
      <c r="P94" s="217" t="str">
        <f>IF(ISNA(Industrias[[#This Row],[Vsierra (m3)]]*VLOOKUP(Árboles!$G91,Precios!$B$7:$H$19,5,FALSE)),"",Industrias[[#This Row],[Vsierra (m3)]]*VLOOKUP(Árboles!$G91,Precios!$B$7:$H$19,5,FALSE))</f>
        <v/>
      </c>
      <c r="Q94" s="217" t="str">
        <f>IF(ISNA(Industrias[[#This Row],[Vsgruesa (m3)]]*VLOOKUP(Árboles!$G91,Precios!$B$7:$H$19,6,FALSE)),"",Industrias[[#This Row],[Vsgruesa (m3)]]*VLOOKUP(Árboles!$G91,Precios!$B$7:$H$19,6,FALSE))</f>
        <v/>
      </c>
      <c r="R94" s="217" t="str">
        <f>IF(ISNA(Industrias[[#This Row],[Vchapa (m3)]]*VLOOKUP(Árboles!$G91,Precios!$B$7:$H$19,7,FALSE)),"",Industrias[[#This Row],[Vchapa (m3)]]*VLOOKUP(Árboles!$G91,Precios!$B$7:$H$19,7,FALSE))</f>
        <v/>
      </c>
      <c r="S94" s="223">
        <f t="shared" si="6"/>
        <v>0</v>
      </c>
      <c r="T94" s="218"/>
      <c r="U94" s="218"/>
      <c r="W94" s="183"/>
      <c r="X94" s="183"/>
      <c r="Y94" s="183"/>
      <c r="Z94" s="183"/>
      <c r="AA94" s="183"/>
      <c r="AB94" s="183"/>
      <c r="AC94" s="183"/>
      <c r="AE94" s="183"/>
      <c r="AF94" s="183"/>
      <c r="AG94" s="183"/>
      <c r="AH94" s="183"/>
      <c r="AI94" s="183"/>
      <c r="AJ94" s="183"/>
      <c r="AK94" s="183"/>
    </row>
    <row r="95" spans="2:37" ht="16.8" thickTop="1" thickBot="1">
      <c r="B95" s="211" t="str">
        <f>IF(Árboles!B92="","",Árboles!B92)</f>
        <v/>
      </c>
      <c r="C95" s="211" t="str">
        <f>IF(Árboles!C92="","",Árboles!C92)</f>
        <v/>
      </c>
      <c r="D95" s="212" t="str">
        <f>IF(Árboles!G92="","",Árboles!G92)</f>
        <v/>
      </c>
      <c r="E95" s="213" t="str">
        <f>IF(Árboles!AC92=0,"",Árboles!AC92)</f>
        <v/>
      </c>
      <c r="F95" s="221"/>
      <c r="G95" s="222"/>
      <c r="H95" s="222"/>
      <c r="I95" s="222"/>
      <c r="J95" s="222"/>
      <c r="K95" s="222"/>
      <c r="L95" s="222"/>
      <c r="M95" s="216" t="str">
        <f>IF(ISNA(Industrias[[#This Row],[Vtrit (m3)]]*VLOOKUP(Árboles!$G92,Precios!$B$7:$H$19,2,FALSE)),"",Industrias[[#This Row],[Vtrit (m3)]]*VLOOKUP(Árboles!$G92,Precios!$B$7:$H$19,2,FALSE))</f>
        <v/>
      </c>
      <c r="N95" s="217" t="str">
        <f>IF(ISNA(Industrias[[#This Row],[Vapea (m3)]]*VLOOKUP(Árboles!$G92,Precios!$B$7:$H$19,3,FALSE)),"",Industrias[[#This Row],[Vapea (m3)]]*VLOOKUP(Árboles!$G92,Precios!$B$7:$H$19,3,FALSE))</f>
        <v/>
      </c>
      <c r="O95" s="217" t="str">
        <f>IF(ISNA(Industrias[[#This Row],[Vcanter (m3)]]*VLOOKUP(Árboles!$G92,Precios!$B$7:$H$19,4,FALSE)),"",Industrias[[#This Row],[Vcanter (m3)]]*VLOOKUP(Árboles!$G92,Precios!$B$7:$H$19,4,FALSE))</f>
        <v/>
      </c>
      <c r="P95" s="217" t="str">
        <f>IF(ISNA(Industrias[[#This Row],[Vsierra (m3)]]*VLOOKUP(Árboles!$G92,Precios!$B$7:$H$19,5,FALSE)),"",Industrias[[#This Row],[Vsierra (m3)]]*VLOOKUP(Árboles!$G92,Precios!$B$7:$H$19,5,FALSE))</f>
        <v/>
      </c>
      <c r="Q95" s="217" t="str">
        <f>IF(ISNA(Industrias[[#This Row],[Vsgruesa (m3)]]*VLOOKUP(Árboles!$G92,Precios!$B$7:$H$19,6,FALSE)),"",Industrias[[#This Row],[Vsgruesa (m3)]]*VLOOKUP(Árboles!$G92,Precios!$B$7:$H$19,6,FALSE))</f>
        <v/>
      </c>
      <c r="R95" s="217" t="str">
        <f>IF(ISNA(Industrias[[#This Row],[Vchapa (m3)]]*VLOOKUP(Árboles!$G92,Precios!$B$7:$H$19,7,FALSE)),"",Industrias[[#This Row],[Vchapa (m3)]]*VLOOKUP(Árboles!$G92,Precios!$B$7:$H$19,7,FALSE))</f>
        <v/>
      </c>
      <c r="S95" s="223">
        <f t="shared" si="6"/>
        <v>0</v>
      </c>
      <c r="T95" s="218"/>
      <c r="U95" s="218"/>
      <c r="W95" s="183"/>
      <c r="X95" s="183"/>
      <c r="Y95" s="183"/>
      <c r="Z95" s="183"/>
      <c r="AA95" s="183"/>
      <c r="AB95" s="183"/>
      <c r="AC95" s="183"/>
      <c r="AE95" s="183"/>
      <c r="AF95" s="183"/>
      <c r="AG95" s="183"/>
      <c r="AH95" s="183"/>
      <c r="AI95" s="183"/>
      <c r="AJ95" s="183"/>
      <c r="AK95" s="183"/>
    </row>
    <row r="96" spans="2:37" ht="16.8" thickTop="1" thickBot="1">
      <c r="B96" s="211" t="str">
        <f>IF(Árboles!B93="","",Árboles!B93)</f>
        <v/>
      </c>
      <c r="C96" s="211" t="str">
        <f>IF(Árboles!C93="","",Árboles!C93)</f>
        <v/>
      </c>
      <c r="D96" s="212" t="str">
        <f>IF(Árboles!G93="","",Árboles!G93)</f>
        <v/>
      </c>
      <c r="E96" s="213" t="str">
        <f>IF(Árboles!AC93=0,"",Árboles!AC93)</f>
        <v/>
      </c>
      <c r="F96" s="221"/>
      <c r="G96" s="222"/>
      <c r="H96" s="222"/>
      <c r="I96" s="222"/>
      <c r="J96" s="222"/>
      <c r="K96" s="222"/>
      <c r="L96" s="222"/>
      <c r="M96" s="216" t="str">
        <f>IF(ISNA(Industrias[[#This Row],[Vtrit (m3)]]*VLOOKUP(Árboles!$G93,Precios!$B$7:$H$19,2,FALSE)),"",Industrias[[#This Row],[Vtrit (m3)]]*VLOOKUP(Árboles!$G93,Precios!$B$7:$H$19,2,FALSE))</f>
        <v/>
      </c>
      <c r="N96" s="217" t="str">
        <f>IF(ISNA(Industrias[[#This Row],[Vapea (m3)]]*VLOOKUP(Árboles!$G93,Precios!$B$7:$H$19,3,FALSE)),"",Industrias[[#This Row],[Vapea (m3)]]*VLOOKUP(Árboles!$G93,Precios!$B$7:$H$19,3,FALSE))</f>
        <v/>
      </c>
      <c r="O96" s="217" t="str">
        <f>IF(ISNA(Industrias[[#This Row],[Vcanter (m3)]]*VLOOKUP(Árboles!$G93,Precios!$B$7:$H$19,4,FALSE)),"",Industrias[[#This Row],[Vcanter (m3)]]*VLOOKUP(Árboles!$G93,Precios!$B$7:$H$19,4,FALSE))</f>
        <v/>
      </c>
      <c r="P96" s="217" t="str">
        <f>IF(ISNA(Industrias[[#This Row],[Vsierra (m3)]]*VLOOKUP(Árboles!$G93,Precios!$B$7:$H$19,5,FALSE)),"",Industrias[[#This Row],[Vsierra (m3)]]*VLOOKUP(Árboles!$G93,Precios!$B$7:$H$19,5,FALSE))</f>
        <v/>
      </c>
      <c r="Q96" s="217" t="str">
        <f>IF(ISNA(Industrias[[#This Row],[Vsgruesa (m3)]]*VLOOKUP(Árboles!$G93,Precios!$B$7:$H$19,6,FALSE)),"",Industrias[[#This Row],[Vsgruesa (m3)]]*VLOOKUP(Árboles!$G93,Precios!$B$7:$H$19,6,FALSE))</f>
        <v/>
      </c>
      <c r="R96" s="217" t="str">
        <f>IF(ISNA(Industrias[[#This Row],[Vchapa (m3)]]*VLOOKUP(Árboles!$G93,Precios!$B$7:$H$19,7,FALSE)),"",Industrias[[#This Row],[Vchapa (m3)]]*VLOOKUP(Árboles!$G93,Precios!$B$7:$H$19,7,FALSE))</f>
        <v/>
      </c>
      <c r="S96" s="223">
        <f t="shared" si="6"/>
        <v>0</v>
      </c>
      <c r="T96" s="218"/>
      <c r="U96" s="218"/>
      <c r="W96" s="183"/>
      <c r="X96" s="183"/>
      <c r="Y96" s="183"/>
      <c r="Z96" s="183"/>
      <c r="AA96" s="183"/>
      <c r="AB96" s="183"/>
      <c r="AC96" s="183"/>
      <c r="AE96" s="183"/>
      <c r="AF96" s="183"/>
      <c r="AG96" s="183"/>
      <c r="AH96" s="183"/>
      <c r="AI96" s="183"/>
      <c r="AJ96" s="183"/>
      <c r="AK96" s="183"/>
    </row>
    <row r="97" spans="2:37" ht="16.8" thickTop="1" thickBot="1">
      <c r="B97" s="211" t="str">
        <f>IF(Árboles!B94="","",Árboles!B94)</f>
        <v/>
      </c>
      <c r="C97" s="211" t="str">
        <f>IF(Árboles!C94="","",Árboles!C94)</f>
        <v/>
      </c>
      <c r="D97" s="212" t="str">
        <f>IF(Árboles!G94="","",Árboles!G94)</f>
        <v/>
      </c>
      <c r="E97" s="213" t="str">
        <f>IF(Árboles!AC94=0,"",Árboles!AC94)</f>
        <v/>
      </c>
      <c r="F97" s="221"/>
      <c r="G97" s="222"/>
      <c r="H97" s="222"/>
      <c r="I97" s="222"/>
      <c r="J97" s="222"/>
      <c r="K97" s="222"/>
      <c r="L97" s="222"/>
      <c r="M97" s="216" t="str">
        <f>IF(ISNA(Industrias[[#This Row],[Vtrit (m3)]]*VLOOKUP(Árboles!$G94,Precios!$B$7:$H$19,2,FALSE)),"",Industrias[[#This Row],[Vtrit (m3)]]*VLOOKUP(Árboles!$G94,Precios!$B$7:$H$19,2,FALSE))</f>
        <v/>
      </c>
      <c r="N97" s="217" t="str">
        <f>IF(ISNA(Industrias[[#This Row],[Vapea (m3)]]*VLOOKUP(Árboles!$G94,Precios!$B$7:$H$19,3,FALSE)),"",Industrias[[#This Row],[Vapea (m3)]]*VLOOKUP(Árboles!$G94,Precios!$B$7:$H$19,3,FALSE))</f>
        <v/>
      </c>
      <c r="O97" s="217" t="str">
        <f>IF(ISNA(Industrias[[#This Row],[Vcanter (m3)]]*VLOOKUP(Árboles!$G94,Precios!$B$7:$H$19,4,FALSE)),"",Industrias[[#This Row],[Vcanter (m3)]]*VLOOKUP(Árboles!$G94,Precios!$B$7:$H$19,4,FALSE))</f>
        <v/>
      </c>
      <c r="P97" s="217" t="str">
        <f>IF(ISNA(Industrias[[#This Row],[Vsierra (m3)]]*VLOOKUP(Árboles!$G94,Precios!$B$7:$H$19,5,FALSE)),"",Industrias[[#This Row],[Vsierra (m3)]]*VLOOKUP(Árboles!$G94,Precios!$B$7:$H$19,5,FALSE))</f>
        <v/>
      </c>
      <c r="Q97" s="217" t="str">
        <f>IF(ISNA(Industrias[[#This Row],[Vsgruesa (m3)]]*VLOOKUP(Árboles!$G94,Precios!$B$7:$H$19,6,FALSE)),"",Industrias[[#This Row],[Vsgruesa (m3)]]*VLOOKUP(Árboles!$G94,Precios!$B$7:$H$19,6,FALSE))</f>
        <v/>
      </c>
      <c r="R97" s="217" t="str">
        <f>IF(ISNA(Industrias[[#This Row],[Vchapa (m3)]]*VLOOKUP(Árboles!$G94,Precios!$B$7:$H$19,7,FALSE)),"",Industrias[[#This Row],[Vchapa (m3)]]*VLOOKUP(Árboles!$G94,Precios!$B$7:$H$19,7,FALSE))</f>
        <v/>
      </c>
      <c r="S97" s="223">
        <f t="shared" si="6"/>
        <v>0</v>
      </c>
      <c r="T97" s="218"/>
      <c r="U97" s="218"/>
      <c r="W97" s="183"/>
      <c r="X97" s="183"/>
      <c r="Y97" s="183"/>
      <c r="Z97" s="183"/>
      <c r="AA97" s="183"/>
      <c r="AB97" s="183"/>
      <c r="AC97" s="183"/>
      <c r="AE97" s="183"/>
      <c r="AF97" s="183"/>
      <c r="AG97" s="183"/>
      <c r="AH97" s="183"/>
      <c r="AI97" s="183"/>
      <c r="AJ97" s="183"/>
      <c r="AK97" s="183"/>
    </row>
    <row r="98" spans="2:37" ht="16.8" thickTop="1" thickBot="1">
      <c r="B98" s="211" t="str">
        <f>IF(Árboles!B95="","",Árboles!B95)</f>
        <v/>
      </c>
      <c r="C98" s="211" t="str">
        <f>IF(Árboles!C95="","",Árboles!C95)</f>
        <v/>
      </c>
      <c r="D98" s="212" t="str">
        <f>IF(Árboles!G95="","",Árboles!G95)</f>
        <v/>
      </c>
      <c r="E98" s="213" t="str">
        <f>IF(Árboles!AC95=0,"",Árboles!AC95)</f>
        <v/>
      </c>
      <c r="F98" s="221"/>
      <c r="G98" s="222"/>
      <c r="H98" s="222"/>
      <c r="I98" s="222"/>
      <c r="J98" s="222"/>
      <c r="K98" s="222"/>
      <c r="L98" s="222"/>
      <c r="M98" s="216" t="str">
        <f>IF(ISNA(Industrias[[#This Row],[Vtrit (m3)]]*VLOOKUP(Árboles!$G95,Precios!$B$7:$H$19,2,FALSE)),"",Industrias[[#This Row],[Vtrit (m3)]]*VLOOKUP(Árboles!$G95,Precios!$B$7:$H$19,2,FALSE))</f>
        <v/>
      </c>
      <c r="N98" s="217" t="str">
        <f>IF(ISNA(Industrias[[#This Row],[Vapea (m3)]]*VLOOKUP(Árboles!$G95,Precios!$B$7:$H$19,3,FALSE)),"",Industrias[[#This Row],[Vapea (m3)]]*VLOOKUP(Árboles!$G95,Precios!$B$7:$H$19,3,FALSE))</f>
        <v/>
      </c>
      <c r="O98" s="217" t="str">
        <f>IF(ISNA(Industrias[[#This Row],[Vcanter (m3)]]*VLOOKUP(Árboles!$G95,Precios!$B$7:$H$19,4,FALSE)),"",Industrias[[#This Row],[Vcanter (m3)]]*VLOOKUP(Árboles!$G95,Precios!$B$7:$H$19,4,FALSE))</f>
        <v/>
      </c>
      <c r="P98" s="217" t="str">
        <f>IF(ISNA(Industrias[[#This Row],[Vsierra (m3)]]*VLOOKUP(Árboles!$G95,Precios!$B$7:$H$19,5,FALSE)),"",Industrias[[#This Row],[Vsierra (m3)]]*VLOOKUP(Árboles!$G95,Precios!$B$7:$H$19,5,FALSE))</f>
        <v/>
      </c>
      <c r="Q98" s="217" t="str">
        <f>IF(ISNA(Industrias[[#This Row],[Vsgruesa (m3)]]*VLOOKUP(Árboles!$G95,Precios!$B$7:$H$19,6,FALSE)),"",Industrias[[#This Row],[Vsgruesa (m3)]]*VLOOKUP(Árboles!$G95,Precios!$B$7:$H$19,6,FALSE))</f>
        <v/>
      </c>
      <c r="R98" s="217" t="str">
        <f>IF(ISNA(Industrias[[#This Row],[Vchapa (m3)]]*VLOOKUP(Árboles!$G95,Precios!$B$7:$H$19,7,FALSE)),"",Industrias[[#This Row],[Vchapa (m3)]]*VLOOKUP(Árboles!$G95,Precios!$B$7:$H$19,7,FALSE))</f>
        <v/>
      </c>
      <c r="S98" s="223">
        <f t="shared" si="6"/>
        <v>0</v>
      </c>
      <c r="T98" s="218"/>
      <c r="U98" s="218"/>
      <c r="W98" s="183"/>
      <c r="X98" s="183"/>
      <c r="Y98" s="183"/>
      <c r="Z98" s="183"/>
      <c r="AA98" s="183"/>
      <c r="AB98" s="183"/>
      <c r="AC98" s="183"/>
      <c r="AE98" s="183"/>
      <c r="AF98" s="183"/>
      <c r="AG98" s="183"/>
      <c r="AH98" s="183"/>
      <c r="AI98" s="183"/>
      <c r="AJ98" s="183"/>
      <c r="AK98" s="183"/>
    </row>
    <row r="99" spans="2:37" ht="16.8" thickTop="1" thickBot="1">
      <c r="B99" s="211" t="str">
        <f>IF(Árboles!B96="","",Árboles!B96)</f>
        <v/>
      </c>
      <c r="C99" s="211" t="str">
        <f>IF(Árboles!C96="","",Árboles!C96)</f>
        <v/>
      </c>
      <c r="D99" s="212" t="str">
        <f>IF(Árboles!G96="","",Árboles!G96)</f>
        <v/>
      </c>
      <c r="E99" s="213" t="str">
        <f>IF(Árboles!AC96=0,"",Árboles!AC96)</f>
        <v/>
      </c>
      <c r="F99" s="221"/>
      <c r="G99" s="222"/>
      <c r="H99" s="222"/>
      <c r="I99" s="222"/>
      <c r="J99" s="222"/>
      <c r="K99" s="222"/>
      <c r="L99" s="222"/>
      <c r="M99" s="216" t="str">
        <f>IF(ISNA(Industrias[[#This Row],[Vtrit (m3)]]*VLOOKUP(Árboles!$G96,Precios!$B$7:$H$19,2,FALSE)),"",Industrias[[#This Row],[Vtrit (m3)]]*VLOOKUP(Árboles!$G96,Precios!$B$7:$H$19,2,FALSE))</f>
        <v/>
      </c>
      <c r="N99" s="217" t="str">
        <f>IF(ISNA(Industrias[[#This Row],[Vapea (m3)]]*VLOOKUP(Árboles!$G96,Precios!$B$7:$H$19,3,FALSE)),"",Industrias[[#This Row],[Vapea (m3)]]*VLOOKUP(Árboles!$G96,Precios!$B$7:$H$19,3,FALSE))</f>
        <v/>
      </c>
      <c r="O99" s="217" t="str">
        <f>IF(ISNA(Industrias[[#This Row],[Vcanter (m3)]]*VLOOKUP(Árboles!$G96,Precios!$B$7:$H$19,4,FALSE)),"",Industrias[[#This Row],[Vcanter (m3)]]*VLOOKUP(Árboles!$G96,Precios!$B$7:$H$19,4,FALSE))</f>
        <v/>
      </c>
      <c r="P99" s="217" t="str">
        <f>IF(ISNA(Industrias[[#This Row],[Vsierra (m3)]]*VLOOKUP(Árboles!$G96,Precios!$B$7:$H$19,5,FALSE)),"",Industrias[[#This Row],[Vsierra (m3)]]*VLOOKUP(Árboles!$G96,Precios!$B$7:$H$19,5,FALSE))</f>
        <v/>
      </c>
      <c r="Q99" s="217" t="str">
        <f>IF(ISNA(Industrias[[#This Row],[Vsgruesa (m3)]]*VLOOKUP(Árboles!$G96,Precios!$B$7:$H$19,6,FALSE)),"",Industrias[[#This Row],[Vsgruesa (m3)]]*VLOOKUP(Árboles!$G96,Precios!$B$7:$H$19,6,FALSE))</f>
        <v/>
      </c>
      <c r="R99" s="217" t="str">
        <f>IF(ISNA(Industrias[[#This Row],[Vchapa (m3)]]*VLOOKUP(Árboles!$G96,Precios!$B$7:$H$19,7,FALSE)),"",Industrias[[#This Row],[Vchapa (m3)]]*VLOOKUP(Árboles!$G96,Precios!$B$7:$H$19,7,FALSE))</f>
        <v/>
      </c>
      <c r="S99" s="223">
        <f t="shared" si="6"/>
        <v>0</v>
      </c>
      <c r="T99" s="218"/>
      <c r="U99" s="218"/>
      <c r="W99" s="183"/>
      <c r="X99" s="183"/>
      <c r="Y99" s="183"/>
      <c r="Z99" s="183"/>
      <c r="AA99" s="183"/>
      <c r="AB99" s="183"/>
      <c r="AC99" s="183"/>
      <c r="AE99" s="183"/>
      <c r="AF99" s="183"/>
      <c r="AG99" s="183"/>
      <c r="AH99" s="183"/>
      <c r="AI99" s="183"/>
      <c r="AJ99" s="183"/>
      <c r="AK99" s="183"/>
    </row>
    <row r="100" spans="2:37" ht="16.8" thickTop="1" thickBot="1">
      <c r="B100" s="211" t="str">
        <f>IF(Árboles!B97="","",Árboles!B97)</f>
        <v/>
      </c>
      <c r="C100" s="211" t="str">
        <f>IF(Árboles!C97="","",Árboles!C97)</f>
        <v/>
      </c>
      <c r="D100" s="212" t="str">
        <f>IF(Árboles!G97="","",Árboles!G97)</f>
        <v/>
      </c>
      <c r="E100" s="213" t="str">
        <f>IF(Árboles!AC97=0,"",Árboles!AC97)</f>
        <v/>
      </c>
      <c r="F100" s="221"/>
      <c r="G100" s="222"/>
      <c r="H100" s="222"/>
      <c r="I100" s="222"/>
      <c r="J100" s="222"/>
      <c r="K100" s="222"/>
      <c r="L100" s="222"/>
      <c r="M100" s="216" t="str">
        <f>IF(ISNA(Industrias[[#This Row],[Vtrit (m3)]]*VLOOKUP(Árboles!$G97,Precios!$B$7:$H$19,2,FALSE)),"",Industrias[[#This Row],[Vtrit (m3)]]*VLOOKUP(Árboles!$G97,Precios!$B$7:$H$19,2,FALSE))</f>
        <v/>
      </c>
      <c r="N100" s="217" t="str">
        <f>IF(ISNA(Industrias[[#This Row],[Vapea (m3)]]*VLOOKUP(Árboles!$G97,Precios!$B$7:$H$19,3,FALSE)),"",Industrias[[#This Row],[Vapea (m3)]]*VLOOKUP(Árboles!$G97,Precios!$B$7:$H$19,3,FALSE))</f>
        <v/>
      </c>
      <c r="O100" s="217" t="str">
        <f>IF(ISNA(Industrias[[#This Row],[Vcanter (m3)]]*VLOOKUP(Árboles!$G97,Precios!$B$7:$H$19,4,FALSE)),"",Industrias[[#This Row],[Vcanter (m3)]]*VLOOKUP(Árboles!$G97,Precios!$B$7:$H$19,4,FALSE))</f>
        <v/>
      </c>
      <c r="P100" s="217" t="str">
        <f>IF(ISNA(Industrias[[#This Row],[Vsierra (m3)]]*VLOOKUP(Árboles!$G97,Precios!$B$7:$H$19,5,FALSE)),"",Industrias[[#This Row],[Vsierra (m3)]]*VLOOKUP(Árboles!$G97,Precios!$B$7:$H$19,5,FALSE))</f>
        <v/>
      </c>
      <c r="Q100" s="217" t="str">
        <f>IF(ISNA(Industrias[[#This Row],[Vsgruesa (m3)]]*VLOOKUP(Árboles!$G97,Precios!$B$7:$H$19,6,FALSE)),"",Industrias[[#This Row],[Vsgruesa (m3)]]*VLOOKUP(Árboles!$G97,Precios!$B$7:$H$19,6,FALSE))</f>
        <v/>
      </c>
      <c r="R100" s="217" t="str">
        <f>IF(ISNA(Industrias[[#This Row],[Vchapa (m3)]]*VLOOKUP(Árboles!$G97,Precios!$B$7:$H$19,7,FALSE)),"",Industrias[[#This Row],[Vchapa (m3)]]*VLOOKUP(Árboles!$G97,Precios!$B$7:$H$19,7,FALSE))</f>
        <v/>
      </c>
      <c r="S100" s="223">
        <f t="shared" si="6"/>
        <v>0</v>
      </c>
      <c r="T100" s="218"/>
      <c r="U100" s="218"/>
      <c r="W100" s="183"/>
      <c r="X100" s="183"/>
      <c r="Y100" s="183"/>
      <c r="Z100" s="183"/>
      <c r="AA100" s="183"/>
      <c r="AB100" s="183"/>
      <c r="AC100" s="183"/>
      <c r="AE100" s="183"/>
      <c r="AF100" s="183"/>
      <c r="AG100" s="183"/>
      <c r="AH100" s="183"/>
      <c r="AI100" s="183"/>
      <c r="AJ100" s="183"/>
      <c r="AK100" s="183"/>
    </row>
    <row r="101" spans="2:37" ht="16.8" thickTop="1" thickBot="1">
      <c r="B101" s="211" t="str">
        <f>IF(Árboles!B98="","",Árboles!B98)</f>
        <v/>
      </c>
      <c r="C101" s="211" t="str">
        <f>IF(Árboles!C98="","",Árboles!C98)</f>
        <v/>
      </c>
      <c r="D101" s="212" t="str">
        <f>IF(Árboles!G98="","",Árboles!G98)</f>
        <v/>
      </c>
      <c r="E101" s="213" t="str">
        <f>IF(Árboles!AC98=0,"",Árboles!AC98)</f>
        <v/>
      </c>
      <c r="F101" s="221"/>
      <c r="G101" s="222"/>
      <c r="H101" s="222"/>
      <c r="I101" s="222"/>
      <c r="J101" s="222"/>
      <c r="K101" s="222"/>
      <c r="L101" s="222"/>
      <c r="M101" s="216" t="str">
        <f>IF(ISNA(Industrias[[#This Row],[Vtrit (m3)]]*VLOOKUP(Árboles!$G98,Precios!$B$7:$H$19,2,FALSE)),"",Industrias[[#This Row],[Vtrit (m3)]]*VLOOKUP(Árboles!$G98,Precios!$B$7:$H$19,2,FALSE))</f>
        <v/>
      </c>
      <c r="N101" s="217" t="str">
        <f>IF(ISNA(Industrias[[#This Row],[Vapea (m3)]]*VLOOKUP(Árboles!$G98,Precios!$B$7:$H$19,3,FALSE)),"",Industrias[[#This Row],[Vapea (m3)]]*VLOOKUP(Árboles!$G98,Precios!$B$7:$H$19,3,FALSE))</f>
        <v/>
      </c>
      <c r="O101" s="217" t="str">
        <f>IF(ISNA(Industrias[[#This Row],[Vcanter (m3)]]*VLOOKUP(Árboles!$G98,Precios!$B$7:$H$19,4,FALSE)),"",Industrias[[#This Row],[Vcanter (m3)]]*VLOOKUP(Árboles!$G98,Precios!$B$7:$H$19,4,FALSE))</f>
        <v/>
      </c>
      <c r="P101" s="217" t="str">
        <f>IF(ISNA(Industrias[[#This Row],[Vsierra (m3)]]*VLOOKUP(Árboles!$G98,Precios!$B$7:$H$19,5,FALSE)),"",Industrias[[#This Row],[Vsierra (m3)]]*VLOOKUP(Árboles!$G98,Precios!$B$7:$H$19,5,FALSE))</f>
        <v/>
      </c>
      <c r="Q101" s="217" t="str">
        <f>IF(ISNA(Industrias[[#This Row],[Vsgruesa (m3)]]*VLOOKUP(Árboles!$G98,Precios!$B$7:$H$19,6,FALSE)),"",Industrias[[#This Row],[Vsgruesa (m3)]]*VLOOKUP(Árboles!$G98,Precios!$B$7:$H$19,6,FALSE))</f>
        <v/>
      </c>
      <c r="R101" s="217" t="str">
        <f>IF(ISNA(Industrias[[#This Row],[Vchapa (m3)]]*VLOOKUP(Árboles!$G98,Precios!$B$7:$H$19,7,FALSE)),"",Industrias[[#This Row],[Vchapa (m3)]]*VLOOKUP(Árboles!$G98,Precios!$B$7:$H$19,7,FALSE))</f>
        <v/>
      </c>
      <c r="S101" s="223">
        <f t="shared" si="6"/>
        <v>0</v>
      </c>
      <c r="T101" s="218"/>
      <c r="U101" s="218"/>
      <c r="W101" s="183"/>
      <c r="X101" s="183"/>
      <c r="Y101" s="183"/>
      <c r="Z101" s="183"/>
      <c r="AA101" s="183"/>
      <c r="AB101" s="183"/>
      <c r="AC101" s="183"/>
      <c r="AE101" s="183"/>
      <c r="AF101" s="183"/>
      <c r="AG101" s="183"/>
      <c r="AH101" s="183"/>
      <c r="AI101" s="183"/>
      <c r="AJ101" s="183"/>
      <c r="AK101" s="183"/>
    </row>
    <row r="102" spans="2:37" ht="16.8" thickTop="1" thickBot="1">
      <c r="B102" s="211" t="str">
        <f>IF(Árboles!B99="","",Árboles!B99)</f>
        <v/>
      </c>
      <c r="C102" s="211" t="str">
        <f>IF(Árboles!C99="","",Árboles!C99)</f>
        <v/>
      </c>
      <c r="D102" s="212" t="str">
        <f>IF(Árboles!G99="","",Árboles!G99)</f>
        <v/>
      </c>
      <c r="E102" s="213" t="str">
        <f>IF(Árboles!AC99=0,"",Árboles!AC99)</f>
        <v/>
      </c>
      <c r="F102" s="221"/>
      <c r="G102" s="222"/>
      <c r="H102" s="222"/>
      <c r="I102" s="222"/>
      <c r="J102" s="222"/>
      <c r="K102" s="222"/>
      <c r="L102" s="222"/>
      <c r="M102" s="216" t="str">
        <f>IF(ISNA(Industrias[[#This Row],[Vtrit (m3)]]*VLOOKUP(Árboles!$G99,Precios!$B$7:$H$19,2,FALSE)),"",Industrias[[#This Row],[Vtrit (m3)]]*VLOOKUP(Árboles!$G99,Precios!$B$7:$H$19,2,FALSE))</f>
        <v/>
      </c>
      <c r="N102" s="217" t="str">
        <f>IF(ISNA(Industrias[[#This Row],[Vapea (m3)]]*VLOOKUP(Árboles!$G99,Precios!$B$7:$H$19,3,FALSE)),"",Industrias[[#This Row],[Vapea (m3)]]*VLOOKUP(Árboles!$G99,Precios!$B$7:$H$19,3,FALSE))</f>
        <v/>
      </c>
      <c r="O102" s="217" t="str">
        <f>IF(ISNA(Industrias[[#This Row],[Vcanter (m3)]]*VLOOKUP(Árboles!$G99,Precios!$B$7:$H$19,4,FALSE)),"",Industrias[[#This Row],[Vcanter (m3)]]*VLOOKUP(Árboles!$G99,Precios!$B$7:$H$19,4,FALSE))</f>
        <v/>
      </c>
      <c r="P102" s="217" t="str">
        <f>IF(ISNA(Industrias[[#This Row],[Vsierra (m3)]]*VLOOKUP(Árboles!$G99,Precios!$B$7:$H$19,5,FALSE)),"",Industrias[[#This Row],[Vsierra (m3)]]*VLOOKUP(Árboles!$G99,Precios!$B$7:$H$19,5,FALSE))</f>
        <v/>
      </c>
      <c r="Q102" s="217" t="str">
        <f>IF(ISNA(Industrias[[#This Row],[Vsgruesa (m3)]]*VLOOKUP(Árboles!$G99,Precios!$B$7:$H$19,6,FALSE)),"",Industrias[[#This Row],[Vsgruesa (m3)]]*VLOOKUP(Árboles!$G99,Precios!$B$7:$H$19,6,FALSE))</f>
        <v/>
      </c>
      <c r="R102" s="217" t="str">
        <f>IF(ISNA(Industrias[[#This Row],[Vchapa (m3)]]*VLOOKUP(Árboles!$G99,Precios!$B$7:$H$19,7,FALSE)),"",Industrias[[#This Row],[Vchapa (m3)]]*VLOOKUP(Árboles!$G99,Precios!$B$7:$H$19,7,FALSE))</f>
        <v/>
      </c>
      <c r="S102" s="223">
        <f t="shared" si="6"/>
        <v>0</v>
      </c>
      <c r="T102" s="218"/>
      <c r="U102" s="218"/>
      <c r="W102" s="183"/>
      <c r="X102" s="183"/>
      <c r="Y102" s="183"/>
      <c r="Z102" s="183"/>
      <c r="AA102" s="183"/>
      <c r="AB102" s="183"/>
      <c r="AC102" s="183"/>
      <c r="AE102" s="183"/>
      <c r="AF102" s="183"/>
      <c r="AG102" s="183"/>
      <c r="AH102" s="183"/>
      <c r="AI102" s="183"/>
      <c r="AJ102" s="183"/>
      <c r="AK102" s="183"/>
    </row>
    <row r="103" spans="2:37" ht="16.8" thickTop="1" thickBot="1">
      <c r="B103" s="211" t="str">
        <f>IF(Árboles!B100="","",Árboles!B100)</f>
        <v/>
      </c>
      <c r="C103" s="211" t="str">
        <f>IF(Árboles!C100="","",Árboles!C100)</f>
        <v/>
      </c>
      <c r="D103" s="212" t="str">
        <f>IF(Árboles!G100="","",Árboles!G100)</f>
        <v/>
      </c>
      <c r="E103" s="213" t="str">
        <f>IF(Árboles!AC100=0,"",Árboles!AC100)</f>
        <v/>
      </c>
      <c r="F103" s="221"/>
      <c r="G103" s="222"/>
      <c r="H103" s="222"/>
      <c r="I103" s="222"/>
      <c r="J103" s="222"/>
      <c r="K103" s="222"/>
      <c r="L103" s="222"/>
      <c r="M103" s="216" t="str">
        <f>IF(ISNA(Industrias[[#This Row],[Vtrit (m3)]]*VLOOKUP(Árboles!$G100,Precios!$B$7:$H$19,2,FALSE)),"",Industrias[[#This Row],[Vtrit (m3)]]*VLOOKUP(Árboles!$G100,Precios!$B$7:$H$19,2,FALSE))</f>
        <v/>
      </c>
      <c r="N103" s="217" t="str">
        <f>IF(ISNA(Industrias[[#This Row],[Vapea (m3)]]*VLOOKUP(Árboles!$G100,Precios!$B$7:$H$19,3,FALSE)),"",Industrias[[#This Row],[Vapea (m3)]]*VLOOKUP(Árboles!$G100,Precios!$B$7:$H$19,3,FALSE))</f>
        <v/>
      </c>
      <c r="O103" s="217" t="str">
        <f>IF(ISNA(Industrias[[#This Row],[Vcanter (m3)]]*VLOOKUP(Árboles!$G100,Precios!$B$7:$H$19,4,FALSE)),"",Industrias[[#This Row],[Vcanter (m3)]]*VLOOKUP(Árboles!$G100,Precios!$B$7:$H$19,4,FALSE))</f>
        <v/>
      </c>
      <c r="P103" s="217" t="str">
        <f>IF(ISNA(Industrias[[#This Row],[Vsierra (m3)]]*VLOOKUP(Árboles!$G100,Precios!$B$7:$H$19,5,FALSE)),"",Industrias[[#This Row],[Vsierra (m3)]]*VLOOKUP(Árboles!$G100,Precios!$B$7:$H$19,5,FALSE))</f>
        <v/>
      </c>
      <c r="Q103" s="217" t="str">
        <f>IF(ISNA(Industrias[[#This Row],[Vsgruesa (m3)]]*VLOOKUP(Árboles!$G100,Precios!$B$7:$H$19,6,FALSE)),"",Industrias[[#This Row],[Vsgruesa (m3)]]*VLOOKUP(Árboles!$G100,Precios!$B$7:$H$19,6,FALSE))</f>
        <v/>
      </c>
      <c r="R103" s="217" t="str">
        <f>IF(ISNA(Industrias[[#This Row],[Vchapa (m3)]]*VLOOKUP(Árboles!$G100,Precios!$B$7:$H$19,7,FALSE)),"",Industrias[[#This Row],[Vchapa (m3)]]*VLOOKUP(Árboles!$G100,Precios!$B$7:$H$19,7,FALSE))</f>
        <v/>
      </c>
      <c r="S103" s="223">
        <f t="shared" si="6"/>
        <v>0</v>
      </c>
      <c r="T103" s="218"/>
      <c r="U103" s="218"/>
      <c r="W103" s="183"/>
      <c r="X103" s="183"/>
      <c r="Y103" s="183"/>
      <c r="Z103" s="183"/>
      <c r="AA103" s="183"/>
      <c r="AB103" s="183"/>
      <c r="AC103" s="183"/>
      <c r="AE103" s="183"/>
      <c r="AF103" s="183"/>
      <c r="AG103" s="183"/>
      <c r="AH103" s="183"/>
      <c r="AI103" s="183"/>
      <c r="AJ103" s="183"/>
      <c r="AK103" s="183"/>
    </row>
    <row r="104" spans="2:37" ht="16.8" thickTop="1" thickBot="1">
      <c r="B104" s="211" t="str">
        <f>IF(Árboles!B101="","",Árboles!B101)</f>
        <v/>
      </c>
      <c r="C104" s="211" t="str">
        <f>IF(Árboles!C101="","",Árboles!C101)</f>
        <v/>
      </c>
      <c r="D104" s="212" t="str">
        <f>IF(Árboles!G101="","",Árboles!G101)</f>
        <v/>
      </c>
      <c r="E104" s="213" t="str">
        <f>IF(Árboles!AC101=0,"",Árboles!AC101)</f>
        <v/>
      </c>
      <c r="F104" s="221"/>
      <c r="G104" s="222"/>
      <c r="H104" s="222"/>
      <c r="I104" s="222"/>
      <c r="J104" s="222"/>
      <c r="K104" s="222"/>
      <c r="L104" s="222"/>
      <c r="M104" s="216" t="str">
        <f>IF(ISNA(Industrias[[#This Row],[Vtrit (m3)]]*VLOOKUP(Árboles!$G101,Precios!$B$7:$H$19,2,FALSE)),"",Industrias[[#This Row],[Vtrit (m3)]]*VLOOKUP(Árboles!$G101,Precios!$B$7:$H$19,2,FALSE))</f>
        <v/>
      </c>
      <c r="N104" s="217" t="str">
        <f>IF(ISNA(Industrias[[#This Row],[Vapea (m3)]]*VLOOKUP(Árboles!$G101,Precios!$B$7:$H$19,3,FALSE)),"",Industrias[[#This Row],[Vapea (m3)]]*VLOOKUP(Árboles!$G101,Precios!$B$7:$H$19,3,FALSE))</f>
        <v/>
      </c>
      <c r="O104" s="217" t="str">
        <f>IF(ISNA(Industrias[[#This Row],[Vcanter (m3)]]*VLOOKUP(Árboles!$G101,Precios!$B$7:$H$19,4,FALSE)),"",Industrias[[#This Row],[Vcanter (m3)]]*VLOOKUP(Árboles!$G101,Precios!$B$7:$H$19,4,FALSE))</f>
        <v/>
      </c>
      <c r="P104" s="217" t="str">
        <f>IF(ISNA(Industrias[[#This Row],[Vsierra (m3)]]*VLOOKUP(Árboles!$G101,Precios!$B$7:$H$19,5,FALSE)),"",Industrias[[#This Row],[Vsierra (m3)]]*VLOOKUP(Árboles!$G101,Precios!$B$7:$H$19,5,FALSE))</f>
        <v/>
      </c>
      <c r="Q104" s="217" t="str">
        <f>IF(ISNA(Industrias[[#This Row],[Vsgruesa (m3)]]*VLOOKUP(Árboles!$G101,Precios!$B$7:$H$19,6,FALSE)),"",Industrias[[#This Row],[Vsgruesa (m3)]]*VLOOKUP(Árboles!$G101,Precios!$B$7:$H$19,6,FALSE))</f>
        <v/>
      </c>
      <c r="R104" s="217" t="str">
        <f>IF(ISNA(Industrias[[#This Row],[Vchapa (m3)]]*VLOOKUP(Árboles!$G101,Precios!$B$7:$H$19,7,FALSE)),"",Industrias[[#This Row],[Vchapa (m3)]]*VLOOKUP(Árboles!$G101,Precios!$B$7:$H$19,7,FALSE))</f>
        <v/>
      </c>
      <c r="S104" s="223">
        <f t="shared" si="6"/>
        <v>0</v>
      </c>
      <c r="T104" s="218"/>
      <c r="U104" s="218"/>
      <c r="W104" s="183"/>
      <c r="X104" s="183"/>
      <c r="Y104" s="183"/>
      <c r="Z104" s="183"/>
      <c r="AA104" s="183"/>
      <c r="AB104" s="183"/>
      <c r="AC104" s="183"/>
      <c r="AE104" s="183"/>
      <c r="AF104" s="183"/>
      <c r="AG104" s="183"/>
      <c r="AH104" s="183"/>
      <c r="AI104" s="183"/>
      <c r="AJ104" s="183"/>
      <c r="AK104" s="183"/>
    </row>
    <row r="105" spans="2:37" ht="16.8" thickTop="1" thickBot="1">
      <c r="B105" s="211" t="str">
        <f>IF(Árboles!B102="","",Árboles!B102)</f>
        <v/>
      </c>
      <c r="C105" s="211" t="str">
        <f>IF(Árboles!C102="","",Árboles!C102)</f>
        <v/>
      </c>
      <c r="D105" s="212" t="str">
        <f>IF(Árboles!G102="","",Árboles!G102)</f>
        <v/>
      </c>
      <c r="E105" s="213" t="str">
        <f>IF(Árboles!AC102=0,"",Árboles!AC102)</f>
        <v/>
      </c>
      <c r="F105" s="221"/>
      <c r="G105" s="222"/>
      <c r="H105" s="222"/>
      <c r="I105" s="222"/>
      <c r="J105" s="222"/>
      <c r="K105" s="222"/>
      <c r="L105" s="222"/>
      <c r="M105" s="216" t="str">
        <f>IF(ISNA(Industrias[[#This Row],[Vtrit (m3)]]*VLOOKUP(Árboles!$G102,Precios!$B$7:$H$19,2,FALSE)),"",Industrias[[#This Row],[Vtrit (m3)]]*VLOOKUP(Árboles!$G102,Precios!$B$7:$H$19,2,FALSE))</f>
        <v/>
      </c>
      <c r="N105" s="217" t="str">
        <f>IF(ISNA(Industrias[[#This Row],[Vapea (m3)]]*VLOOKUP(Árboles!$G102,Precios!$B$7:$H$19,3,FALSE)),"",Industrias[[#This Row],[Vapea (m3)]]*VLOOKUP(Árboles!$G102,Precios!$B$7:$H$19,3,FALSE))</f>
        <v/>
      </c>
      <c r="O105" s="217" t="str">
        <f>IF(ISNA(Industrias[[#This Row],[Vcanter (m3)]]*VLOOKUP(Árboles!$G102,Precios!$B$7:$H$19,4,FALSE)),"",Industrias[[#This Row],[Vcanter (m3)]]*VLOOKUP(Árboles!$G102,Precios!$B$7:$H$19,4,FALSE))</f>
        <v/>
      </c>
      <c r="P105" s="217" t="str">
        <f>IF(ISNA(Industrias[[#This Row],[Vsierra (m3)]]*VLOOKUP(Árboles!$G102,Precios!$B$7:$H$19,5,FALSE)),"",Industrias[[#This Row],[Vsierra (m3)]]*VLOOKUP(Árboles!$G102,Precios!$B$7:$H$19,5,FALSE))</f>
        <v/>
      </c>
      <c r="Q105" s="217" t="str">
        <f>IF(ISNA(Industrias[[#This Row],[Vsgruesa (m3)]]*VLOOKUP(Árboles!$G102,Precios!$B$7:$H$19,6,FALSE)),"",Industrias[[#This Row],[Vsgruesa (m3)]]*VLOOKUP(Árboles!$G102,Precios!$B$7:$H$19,6,FALSE))</f>
        <v/>
      </c>
      <c r="R105" s="217" t="str">
        <f>IF(ISNA(Industrias[[#This Row],[Vchapa (m3)]]*VLOOKUP(Árboles!$G102,Precios!$B$7:$H$19,7,FALSE)),"",Industrias[[#This Row],[Vchapa (m3)]]*VLOOKUP(Árboles!$G102,Precios!$B$7:$H$19,7,FALSE))</f>
        <v/>
      </c>
      <c r="S105" s="223">
        <f t="shared" si="6"/>
        <v>0</v>
      </c>
      <c r="T105" s="218"/>
      <c r="U105" s="218"/>
      <c r="W105" s="183"/>
      <c r="X105" s="183"/>
      <c r="Y105" s="183"/>
      <c r="Z105" s="183"/>
      <c r="AA105" s="183"/>
      <c r="AB105" s="183"/>
      <c r="AC105" s="183"/>
      <c r="AE105" s="183"/>
      <c r="AF105" s="183"/>
      <c r="AG105" s="183"/>
      <c r="AH105" s="183"/>
      <c r="AI105" s="183"/>
      <c r="AJ105" s="183"/>
      <c r="AK105" s="183"/>
    </row>
    <row r="106" spans="2:37" ht="16.8" thickTop="1" thickBot="1">
      <c r="B106" s="211" t="str">
        <f>IF(Árboles!B103="","",Árboles!B103)</f>
        <v/>
      </c>
      <c r="C106" s="211" t="str">
        <f>IF(Árboles!C103="","",Árboles!C103)</f>
        <v/>
      </c>
      <c r="D106" s="212" t="str">
        <f>IF(Árboles!G103="","",Árboles!G103)</f>
        <v/>
      </c>
      <c r="E106" s="213" t="str">
        <f>IF(Árboles!AC103=0,"",Árboles!AC103)</f>
        <v/>
      </c>
      <c r="F106" s="221"/>
      <c r="G106" s="222"/>
      <c r="H106" s="222"/>
      <c r="I106" s="222"/>
      <c r="J106" s="222"/>
      <c r="K106" s="222"/>
      <c r="L106" s="222"/>
      <c r="M106" s="216" t="str">
        <f>IF(ISNA(Industrias[[#This Row],[Vtrit (m3)]]*VLOOKUP(Árboles!$G103,Precios!$B$7:$H$19,2,FALSE)),"",Industrias[[#This Row],[Vtrit (m3)]]*VLOOKUP(Árboles!$G103,Precios!$B$7:$H$19,2,FALSE))</f>
        <v/>
      </c>
      <c r="N106" s="217" t="str">
        <f>IF(ISNA(Industrias[[#This Row],[Vapea (m3)]]*VLOOKUP(Árboles!$G103,Precios!$B$7:$H$19,3,FALSE)),"",Industrias[[#This Row],[Vapea (m3)]]*VLOOKUP(Árboles!$G103,Precios!$B$7:$H$19,3,FALSE))</f>
        <v/>
      </c>
      <c r="O106" s="217" t="str">
        <f>IF(ISNA(Industrias[[#This Row],[Vcanter (m3)]]*VLOOKUP(Árboles!$G103,Precios!$B$7:$H$19,4,FALSE)),"",Industrias[[#This Row],[Vcanter (m3)]]*VLOOKUP(Árboles!$G103,Precios!$B$7:$H$19,4,FALSE))</f>
        <v/>
      </c>
      <c r="P106" s="217" t="str">
        <f>IF(ISNA(Industrias[[#This Row],[Vsierra (m3)]]*VLOOKUP(Árboles!$G103,Precios!$B$7:$H$19,5,FALSE)),"",Industrias[[#This Row],[Vsierra (m3)]]*VLOOKUP(Árboles!$G103,Precios!$B$7:$H$19,5,FALSE))</f>
        <v/>
      </c>
      <c r="Q106" s="217" t="str">
        <f>IF(ISNA(Industrias[[#This Row],[Vsgruesa (m3)]]*VLOOKUP(Árboles!$G103,Precios!$B$7:$H$19,6,FALSE)),"",Industrias[[#This Row],[Vsgruesa (m3)]]*VLOOKUP(Árboles!$G103,Precios!$B$7:$H$19,6,FALSE))</f>
        <v/>
      </c>
      <c r="R106" s="217" t="str">
        <f>IF(ISNA(Industrias[[#This Row],[Vchapa (m3)]]*VLOOKUP(Árboles!$G103,Precios!$B$7:$H$19,7,FALSE)),"",Industrias[[#This Row],[Vchapa (m3)]]*VLOOKUP(Árboles!$G103,Precios!$B$7:$H$19,7,FALSE))</f>
        <v/>
      </c>
      <c r="S106" s="223">
        <f t="shared" si="6"/>
        <v>0</v>
      </c>
      <c r="T106" s="218"/>
      <c r="U106" s="218"/>
      <c r="W106" s="183"/>
      <c r="X106" s="183"/>
      <c r="Y106" s="183"/>
      <c r="Z106" s="183"/>
      <c r="AA106" s="183"/>
      <c r="AB106" s="183"/>
      <c r="AC106" s="183"/>
      <c r="AE106" s="183"/>
      <c r="AF106" s="183"/>
      <c r="AG106" s="183"/>
      <c r="AH106" s="183"/>
      <c r="AI106" s="183"/>
      <c r="AJ106" s="183"/>
      <c r="AK106" s="183"/>
    </row>
    <row r="107" spans="2:37" ht="16.8" thickTop="1" thickBot="1">
      <c r="B107" s="211" t="str">
        <f>IF(Árboles!B104="","",Árboles!B104)</f>
        <v/>
      </c>
      <c r="C107" s="211" t="str">
        <f>IF(Árboles!C104="","",Árboles!C104)</f>
        <v/>
      </c>
      <c r="D107" s="212" t="str">
        <f>IF(Árboles!G104="","",Árboles!G104)</f>
        <v/>
      </c>
      <c r="E107" s="213" t="str">
        <f>IF(Árboles!AC104=0,"",Árboles!AC104)</f>
        <v/>
      </c>
      <c r="F107" s="221"/>
      <c r="G107" s="222"/>
      <c r="H107" s="222"/>
      <c r="I107" s="222"/>
      <c r="J107" s="222"/>
      <c r="K107" s="222"/>
      <c r="L107" s="222"/>
      <c r="M107" s="216" t="str">
        <f>IF(ISNA(Industrias[[#This Row],[Vtrit (m3)]]*VLOOKUP(Árboles!$G104,Precios!$B$7:$H$19,2,FALSE)),"",Industrias[[#This Row],[Vtrit (m3)]]*VLOOKUP(Árboles!$G104,Precios!$B$7:$H$19,2,FALSE))</f>
        <v/>
      </c>
      <c r="N107" s="217" t="str">
        <f>IF(ISNA(Industrias[[#This Row],[Vapea (m3)]]*VLOOKUP(Árboles!$G104,Precios!$B$7:$H$19,3,FALSE)),"",Industrias[[#This Row],[Vapea (m3)]]*VLOOKUP(Árboles!$G104,Precios!$B$7:$H$19,3,FALSE))</f>
        <v/>
      </c>
      <c r="O107" s="217" t="str">
        <f>IF(ISNA(Industrias[[#This Row],[Vcanter (m3)]]*VLOOKUP(Árboles!$G104,Precios!$B$7:$H$19,4,FALSE)),"",Industrias[[#This Row],[Vcanter (m3)]]*VLOOKUP(Árboles!$G104,Precios!$B$7:$H$19,4,FALSE))</f>
        <v/>
      </c>
      <c r="P107" s="217" t="str">
        <f>IF(ISNA(Industrias[[#This Row],[Vsierra (m3)]]*VLOOKUP(Árboles!$G104,Precios!$B$7:$H$19,5,FALSE)),"",Industrias[[#This Row],[Vsierra (m3)]]*VLOOKUP(Árboles!$G104,Precios!$B$7:$H$19,5,FALSE))</f>
        <v/>
      </c>
      <c r="Q107" s="217" t="str">
        <f>IF(ISNA(Industrias[[#This Row],[Vsgruesa (m3)]]*VLOOKUP(Árboles!$G104,Precios!$B$7:$H$19,6,FALSE)),"",Industrias[[#This Row],[Vsgruesa (m3)]]*VLOOKUP(Árboles!$G104,Precios!$B$7:$H$19,6,FALSE))</f>
        <v/>
      </c>
      <c r="R107" s="217" t="str">
        <f>IF(ISNA(Industrias[[#This Row],[Vchapa (m3)]]*VLOOKUP(Árboles!$G104,Precios!$B$7:$H$19,7,FALSE)),"",Industrias[[#This Row],[Vchapa (m3)]]*VLOOKUP(Árboles!$G104,Precios!$B$7:$H$19,7,FALSE))</f>
        <v/>
      </c>
      <c r="S107" s="223">
        <f t="shared" si="6"/>
        <v>0</v>
      </c>
      <c r="T107" s="218"/>
      <c r="U107" s="218"/>
      <c r="W107" s="183"/>
      <c r="X107" s="183"/>
      <c r="Y107" s="183"/>
      <c r="Z107" s="183"/>
      <c r="AA107" s="183"/>
      <c r="AB107" s="183"/>
      <c r="AC107" s="183"/>
      <c r="AE107" s="183"/>
      <c r="AF107" s="183"/>
      <c r="AG107" s="183"/>
      <c r="AH107" s="183"/>
      <c r="AI107" s="183"/>
      <c r="AJ107" s="183"/>
      <c r="AK107" s="183"/>
    </row>
    <row r="108" spans="2:37" ht="16.8" thickTop="1" thickBot="1">
      <c r="B108" s="211" t="str">
        <f>IF(Árboles!B105="","",Árboles!B105)</f>
        <v/>
      </c>
      <c r="C108" s="211" t="str">
        <f>IF(Árboles!C105="","",Árboles!C105)</f>
        <v/>
      </c>
      <c r="D108" s="212" t="str">
        <f>IF(Árboles!G105="","",Árboles!G105)</f>
        <v/>
      </c>
      <c r="E108" s="213" t="str">
        <f>IF(Árboles!AC105=0,"",Árboles!AC105)</f>
        <v/>
      </c>
      <c r="F108" s="221"/>
      <c r="G108" s="222"/>
      <c r="H108" s="222"/>
      <c r="I108" s="222"/>
      <c r="J108" s="222"/>
      <c r="K108" s="222"/>
      <c r="L108" s="222"/>
      <c r="M108" s="216" t="str">
        <f>IF(ISNA(Industrias[[#This Row],[Vtrit (m3)]]*VLOOKUP(Árboles!$G105,Precios!$B$7:$H$19,2,FALSE)),"",Industrias[[#This Row],[Vtrit (m3)]]*VLOOKUP(Árboles!$G105,Precios!$B$7:$H$19,2,FALSE))</f>
        <v/>
      </c>
      <c r="N108" s="217" t="str">
        <f>IF(ISNA(Industrias[[#This Row],[Vapea (m3)]]*VLOOKUP(Árboles!$G105,Precios!$B$7:$H$19,3,FALSE)),"",Industrias[[#This Row],[Vapea (m3)]]*VLOOKUP(Árboles!$G105,Precios!$B$7:$H$19,3,FALSE))</f>
        <v/>
      </c>
      <c r="O108" s="217" t="str">
        <f>IF(ISNA(Industrias[[#This Row],[Vcanter (m3)]]*VLOOKUP(Árboles!$G105,Precios!$B$7:$H$19,4,FALSE)),"",Industrias[[#This Row],[Vcanter (m3)]]*VLOOKUP(Árboles!$G105,Precios!$B$7:$H$19,4,FALSE))</f>
        <v/>
      </c>
      <c r="P108" s="217" t="str">
        <f>IF(ISNA(Industrias[[#This Row],[Vsierra (m3)]]*VLOOKUP(Árboles!$G105,Precios!$B$7:$H$19,5,FALSE)),"",Industrias[[#This Row],[Vsierra (m3)]]*VLOOKUP(Árboles!$G105,Precios!$B$7:$H$19,5,FALSE))</f>
        <v/>
      </c>
      <c r="Q108" s="217" t="str">
        <f>IF(ISNA(Industrias[[#This Row],[Vsgruesa (m3)]]*VLOOKUP(Árboles!$G105,Precios!$B$7:$H$19,6,FALSE)),"",Industrias[[#This Row],[Vsgruesa (m3)]]*VLOOKUP(Árboles!$G105,Precios!$B$7:$H$19,6,FALSE))</f>
        <v/>
      </c>
      <c r="R108" s="217" t="str">
        <f>IF(ISNA(Industrias[[#This Row],[Vchapa (m3)]]*VLOOKUP(Árboles!$G105,Precios!$B$7:$H$19,7,FALSE)),"",Industrias[[#This Row],[Vchapa (m3)]]*VLOOKUP(Árboles!$G105,Precios!$B$7:$H$19,7,FALSE))</f>
        <v/>
      </c>
      <c r="S108" s="223">
        <f t="shared" si="6"/>
        <v>0</v>
      </c>
      <c r="T108" s="218"/>
      <c r="U108" s="218"/>
      <c r="W108" s="183"/>
      <c r="X108" s="183"/>
      <c r="Y108" s="183"/>
      <c r="Z108" s="183"/>
      <c r="AA108" s="183"/>
      <c r="AB108" s="183"/>
      <c r="AC108" s="183"/>
      <c r="AE108" s="183"/>
      <c r="AF108" s="183"/>
      <c r="AG108" s="183"/>
      <c r="AH108" s="183"/>
      <c r="AI108" s="183"/>
      <c r="AJ108" s="183"/>
      <c r="AK108" s="183"/>
    </row>
    <row r="109" spans="2:37" ht="16.8" thickTop="1" thickBot="1">
      <c r="B109" s="211" t="str">
        <f>IF(Árboles!B106="","",Árboles!B106)</f>
        <v/>
      </c>
      <c r="C109" s="211" t="str">
        <f>IF(Árboles!C106="","",Árboles!C106)</f>
        <v/>
      </c>
      <c r="D109" s="212" t="str">
        <f>IF(Árboles!G106="","",Árboles!G106)</f>
        <v/>
      </c>
      <c r="E109" s="213" t="str">
        <f>IF(Árboles!AC106=0,"",Árboles!AC106)</f>
        <v/>
      </c>
      <c r="F109" s="221"/>
      <c r="G109" s="222"/>
      <c r="H109" s="222"/>
      <c r="I109" s="222"/>
      <c r="J109" s="222"/>
      <c r="K109" s="222"/>
      <c r="L109" s="222"/>
      <c r="M109" s="216" t="str">
        <f>IF(ISNA(Industrias[[#This Row],[Vtrit (m3)]]*VLOOKUP(Árboles!$G106,Precios!$B$7:$H$19,2,FALSE)),"",Industrias[[#This Row],[Vtrit (m3)]]*VLOOKUP(Árboles!$G106,Precios!$B$7:$H$19,2,FALSE))</f>
        <v/>
      </c>
      <c r="N109" s="217" t="str">
        <f>IF(ISNA(Industrias[[#This Row],[Vapea (m3)]]*VLOOKUP(Árboles!$G106,Precios!$B$7:$H$19,3,FALSE)),"",Industrias[[#This Row],[Vapea (m3)]]*VLOOKUP(Árboles!$G106,Precios!$B$7:$H$19,3,FALSE))</f>
        <v/>
      </c>
      <c r="O109" s="217" t="str">
        <f>IF(ISNA(Industrias[[#This Row],[Vcanter (m3)]]*VLOOKUP(Árboles!$G106,Precios!$B$7:$H$19,4,FALSE)),"",Industrias[[#This Row],[Vcanter (m3)]]*VLOOKUP(Árboles!$G106,Precios!$B$7:$H$19,4,FALSE))</f>
        <v/>
      </c>
      <c r="P109" s="217" t="str">
        <f>IF(ISNA(Industrias[[#This Row],[Vsierra (m3)]]*VLOOKUP(Árboles!$G106,Precios!$B$7:$H$19,5,FALSE)),"",Industrias[[#This Row],[Vsierra (m3)]]*VLOOKUP(Árboles!$G106,Precios!$B$7:$H$19,5,FALSE))</f>
        <v/>
      </c>
      <c r="Q109" s="217" t="str">
        <f>IF(ISNA(Industrias[[#This Row],[Vsgruesa (m3)]]*VLOOKUP(Árboles!$G106,Precios!$B$7:$H$19,6,FALSE)),"",Industrias[[#This Row],[Vsgruesa (m3)]]*VLOOKUP(Árboles!$G106,Precios!$B$7:$H$19,6,FALSE))</f>
        <v/>
      </c>
      <c r="R109" s="217" t="str">
        <f>IF(ISNA(Industrias[[#This Row],[Vchapa (m3)]]*VLOOKUP(Árboles!$G106,Precios!$B$7:$H$19,7,FALSE)),"",Industrias[[#This Row],[Vchapa (m3)]]*VLOOKUP(Árboles!$G106,Precios!$B$7:$H$19,7,FALSE))</f>
        <v/>
      </c>
      <c r="S109" s="223">
        <f t="shared" si="6"/>
        <v>0</v>
      </c>
      <c r="T109" s="218"/>
      <c r="U109" s="218"/>
      <c r="W109" s="183"/>
      <c r="X109" s="183"/>
      <c r="Y109" s="183"/>
      <c r="Z109" s="183"/>
      <c r="AA109" s="183"/>
      <c r="AB109" s="183"/>
      <c r="AC109" s="183"/>
      <c r="AE109" s="183"/>
      <c r="AF109" s="183"/>
      <c r="AG109" s="183"/>
      <c r="AH109" s="183"/>
      <c r="AI109" s="183"/>
      <c r="AJ109" s="183"/>
      <c r="AK109" s="183"/>
    </row>
    <row r="110" spans="2:37" ht="16.8" thickTop="1" thickBot="1">
      <c r="B110" s="211" t="str">
        <f>IF(Árboles!B107="","",Árboles!B107)</f>
        <v/>
      </c>
      <c r="C110" s="211" t="str">
        <f>IF(Árboles!C107="","",Árboles!C107)</f>
        <v/>
      </c>
      <c r="D110" s="212" t="str">
        <f>IF(Árboles!G107="","",Árboles!G107)</f>
        <v/>
      </c>
      <c r="E110" s="213" t="str">
        <f>IF(Árboles!AC107=0,"",Árboles!AC107)</f>
        <v/>
      </c>
      <c r="F110" s="221"/>
      <c r="G110" s="222"/>
      <c r="H110" s="222"/>
      <c r="I110" s="222"/>
      <c r="J110" s="222"/>
      <c r="K110" s="222"/>
      <c r="L110" s="222"/>
      <c r="M110" s="216" t="str">
        <f>IF(ISNA(Industrias[[#This Row],[Vtrit (m3)]]*VLOOKUP(Árboles!$G107,Precios!$B$7:$H$19,2,FALSE)),"",Industrias[[#This Row],[Vtrit (m3)]]*VLOOKUP(Árboles!$G107,Precios!$B$7:$H$19,2,FALSE))</f>
        <v/>
      </c>
      <c r="N110" s="217" t="str">
        <f>IF(ISNA(Industrias[[#This Row],[Vapea (m3)]]*VLOOKUP(Árboles!$G107,Precios!$B$7:$H$19,3,FALSE)),"",Industrias[[#This Row],[Vapea (m3)]]*VLOOKUP(Árboles!$G107,Precios!$B$7:$H$19,3,FALSE))</f>
        <v/>
      </c>
      <c r="O110" s="217" t="str">
        <f>IF(ISNA(Industrias[[#This Row],[Vcanter (m3)]]*VLOOKUP(Árboles!$G107,Precios!$B$7:$H$19,4,FALSE)),"",Industrias[[#This Row],[Vcanter (m3)]]*VLOOKUP(Árboles!$G107,Precios!$B$7:$H$19,4,FALSE))</f>
        <v/>
      </c>
      <c r="P110" s="217" t="str">
        <f>IF(ISNA(Industrias[[#This Row],[Vsierra (m3)]]*VLOOKUP(Árboles!$G107,Precios!$B$7:$H$19,5,FALSE)),"",Industrias[[#This Row],[Vsierra (m3)]]*VLOOKUP(Árboles!$G107,Precios!$B$7:$H$19,5,FALSE))</f>
        <v/>
      </c>
      <c r="Q110" s="217" t="str">
        <f>IF(ISNA(Industrias[[#This Row],[Vsgruesa (m3)]]*VLOOKUP(Árboles!$G107,Precios!$B$7:$H$19,6,FALSE)),"",Industrias[[#This Row],[Vsgruesa (m3)]]*VLOOKUP(Árboles!$G107,Precios!$B$7:$H$19,6,FALSE))</f>
        <v/>
      </c>
      <c r="R110" s="217" t="str">
        <f>IF(ISNA(Industrias[[#This Row],[Vchapa (m3)]]*VLOOKUP(Árboles!$G107,Precios!$B$7:$H$19,7,FALSE)),"",Industrias[[#This Row],[Vchapa (m3)]]*VLOOKUP(Árboles!$G107,Precios!$B$7:$H$19,7,FALSE))</f>
        <v/>
      </c>
      <c r="S110" s="223">
        <f t="shared" si="6"/>
        <v>0</v>
      </c>
      <c r="T110" s="218"/>
      <c r="U110" s="218"/>
      <c r="W110" s="183"/>
      <c r="X110" s="183"/>
      <c r="Y110" s="183"/>
      <c r="Z110" s="183"/>
      <c r="AA110" s="183"/>
      <c r="AB110" s="183"/>
      <c r="AC110" s="183"/>
      <c r="AE110" s="183"/>
      <c r="AF110" s="183"/>
      <c r="AG110" s="183"/>
      <c r="AH110" s="183"/>
      <c r="AI110" s="183"/>
      <c r="AJ110" s="183"/>
      <c r="AK110" s="183"/>
    </row>
    <row r="111" spans="2:37" ht="16.8" thickTop="1" thickBot="1">
      <c r="B111" s="211" t="str">
        <f>IF(Árboles!B108="","",Árboles!B108)</f>
        <v/>
      </c>
      <c r="C111" s="211" t="str">
        <f>IF(Árboles!C108="","",Árboles!C108)</f>
        <v/>
      </c>
      <c r="D111" s="212" t="str">
        <f>IF(Árboles!G108="","",Árboles!G108)</f>
        <v/>
      </c>
      <c r="E111" s="213" t="str">
        <f>IF(Árboles!AC108=0,"",Árboles!AC108)</f>
        <v/>
      </c>
      <c r="F111" s="221"/>
      <c r="G111" s="222"/>
      <c r="H111" s="222"/>
      <c r="I111" s="222"/>
      <c r="J111" s="222"/>
      <c r="K111" s="222"/>
      <c r="L111" s="222"/>
      <c r="M111" s="216" t="str">
        <f>IF(ISNA(Industrias[[#This Row],[Vtrit (m3)]]*VLOOKUP(Árboles!$G108,Precios!$B$7:$H$19,2,FALSE)),"",Industrias[[#This Row],[Vtrit (m3)]]*VLOOKUP(Árboles!$G108,Precios!$B$7:$H$19,2,FALSE))</f>
        <v/>
      </c>
      <c r="N111" s="217" t="str">
        <f>IF(ISNA(Industrias[[#This Row],[Vapea (m3)]]*VLOOKUP(Árboles!$G108,Precios!$B$7:$H$19,3,FALSE)),"",Industrias[[#This Row],[Vapea (m3)]]*VLOOKUP(Árboles!$G108,Precios!$B$7:$H$19,3,FALSE))</f>
        <v/>
      </c>
      <c r="O111" s="217" t="str">
        <f>IF(ISNA(Industrias[[#This Row],[Vcanter (m3)]]*VLOOKUP(Árboles!$G108,Precios!$B$7:$H$19,4,FALSE)),"",Industrias[[#This Row],[Vcanter (m3)]]*VLOOKUP(Árboles!$G108,Precios!$B$7:$H$19,4,FALSE))</f>
        <v/>
      </c>
      <c r="P111" s="217" t="str">
        <f>IF(ISNA(Industrias[[#This Row],[Vsierra (m3)]]*VLOOKUP(Árboles!$G108,Precios!$B$7:$H$19,5,FALSE)),"",Industrias[[#This Row],[Vsierra (m3)]]*VLOOKUP(Árboles!$G108,Precios!$B$7:$H$19,5,FALSE))</f>
        <v/>
      </c>
      <c r="Q111" s="217" t="str">
        <f>IF(ISNA(Industrias[[#This Row],[Vsgruesa (m3)]]*VLOOKUP(Árboles!$G108,Precios!$B$7:$H$19,6,FALSE)),"",Industrias[[#This Row],[Vsgruesa (m3)]]*VLOOKUP(Árboles!$G108,Precios!$B$7:$H$19,6,FALSE))</f>
        <v/>
      </c>
      <c r="R111" s="217" t="str">
        <f>IF(ISNA(Industrias[[#This Row],[Vchapa (m3)]]*VLOOKUP(Árboles!$G108,Precios!$B$7:$H$19,7,FALSE)),"",Industrias[[#This Row],[Vchapa (m3)]]*VLOOKUP(Árboles!$G108,Precios!$B$7:$H$19,7,FALSE))</f>
        <v/>
      </c>
      <c r="S111" s="223">
        <f t="shared" si="6"/>
        <v>0</v>
      </c>
      <c r="T111" s="218"/>
      <c r="U111" s="218"/>
      <c r="W111" s="183"/>
      <c r="X111" s="183"/>
      <c r="Y111" s="183"/>
      <c r="Z111" s="183"/>
      <c r="AA111" s="183"/>
      <c r="AB111" s="183"/>
      <c r="AC111" s="183"/>
      <c r="AE111" s="183"/>
      <c r="AF111" s="183"/>
      <c r="AG111" s="183"/>
      <c r="AH111" s="183"/>
      <c r="AI111" s="183"/>
      <c r="AJ111" s="183"/>
      <c r="AK111" s="183"/>
    </row>
    <row r="112" spans="2:37" ht="16.8" thickTop="1" thickBot="1">
      <c r="B112" s="211" t="str">
        <f>IF(Árboles!B109="","",Árboles!B109)</f>
        <v/>
      </c>
      <c r="C112" s="211" t="str">
        <f>IF(Árboles!C109="","",Árboles!C109)</f>
        <v/>
      </c>
      <c r="D112" s="212" t="str">
        <f>IF(Árboles!G109="","",Árboles!G109)</f>
        <v/>
      </c>
      <c r="E112" s="213" t="str">
        <f>IF(Árboles!AC109=0,"",Árboles!AC109)</f>
        <v/>
      </c>
      <c r="F112" s="221"/>
      <c r="G112" s="222"/>
      <c r="H112" s="222"/>
      <c r="I112" s="222"/>
      <c r="J112" s="222"/>
      <c r="K112" s="222"/>
      <c r="L112" s="222"/>
      <c r="M112" s="216" t="str">
        <f>IF(ISNA(Industrias[[#This Row],[Vtrit (m3)]]*VLOOKUP(Árboles!$G109,Precios!$B$7:$H$19,2,FALSE)),"",Industrias[[#This Row],[Vtrit (m3)]]*VLOOKUP(Árboles!$G109,Precios!$B$7:$H$19,2,FALSE))</f>
        <v/>
      </c>
      <c r="N112" s="217" t="str">
        <f>IF(ISNA(Industrias[[#This Row],[Vapea (m3)]]*VLOOKUP(Árboles!$G109,Precios!$B$7:$H$19,3,FALSE)),"",Industrias[[#This Row],[Vapea (m3)]]*VLOOKUP(Árboles!$G109,Precios!$B$7:$H$19,3,FALSE))</f>
        <v/>
      </c>
      <c r="O112" s="217" t="str">
        <f>IF(ISNA(Industrias[[#This Row],[Vcanter (m3)]]*VLOOKUP(Árboles!$G109,Precios!$B$7:$H$19,4,FALSE)),"",Industrias[[#This Row],[Vcanter (m3)]]*VLOOKUP(Árboles!$G109,Precios!$B$7:$H$19,4,FALSE))</f>
        <v/>
      </c>
      <c r="P112" s="217" t="str">
        <f>IF(ISNA(Industrias[[#This Row],[Vsierra (m3)]]*VLOOKUP(Árboles!$G109,Precios!$B$7:$H$19,5,FALSE)),"",Industrias[[#This Row],[Vsierra (m3)]]*VLOOKUP(Árboles!$G109,Precios!$B$7:$H$19,5,FALSE))</f>
        <v/>
      </c>
      <c r="Q112" s="217" t="str">
        <f>IF(ISNA(Industrias[[#This Row],[Vsgruesa (m3)]]*VLOOKUP(Árboles!$G109,Precios!$B$7:$H$19,6,FALSE)),"",Industrias[[#This Row],[Vsgruesa (m3)]]*VLOOKUP(Árboles!$G109,Precios!$B$7:$H$19,6,FALSE))</f>
        <v/>
      </c>
      <c r="R112" s="217" t="str">
        <f>IF(ISNA(Industrias[[#This Row],[Vchapa (m3)]]*VLOOKUP(Árboles!$G109,Precios!$B$7:$H$19,7,FALSE)),"",Industrias[[#This Row],[Vchapa (m3)]]*VLOOKUP(Árboles!$G109,Precios!$B$7:$H$19,7,FALSE))</f>
        <v/>
      </c>
      <c r="S112" s="223">
        <f t="shared" si="6"/>
        <v>0</v>
      </c>
      <c r="T112" s="218"/>
      <c r="U112" s="218"/>
      <c r="W112" s="183"/>
      <c r="X112" s="183"/>
      <c r="Y112" s="183"/>
      <c r="Z112" s="183"/>
      <c r="AA112" s="183"/>
      <c r="AB112" s="183"/>
      <c r="AC112" s="183"/>
      <c r="AE112" s="183"/>
      <c r="AF112" s="183"/>
      <c r="AG112" s="183"/>
      <c r="AH112" s="183"/>
      <c r="AI112" s="183"/>
      <c r="AJ112" s="183"/>
      <c r="AK112" s="183"/>
    </row>
    <row r="113" spans="2:37" ht="16.8" thickTop="1" thickBot="1">
      <c r="B113" s="211" t="str">
        <f>IF(Árboles!B110="","",Árboles!B110)</f>
        <v/>
      </c>
      <c r="C113" s="211" t="str">
        <f>IF(Árboles!C110="","",Árboles!C110)</f>
        <v/>
      </c>
      <c r="D113" s="212" t="str">
        <f>IF(Árboles!G110="","",Árboles!G110)</f>
        <v/>
      </c>
      <c r="E113" s="213" t="str">
        <f>IF(Árboles!AC110=0,"",Árboles!AC110)</f>
        <v/>
      </c>
      <c r="F113" s="221"/>
      <c r="G113" s="222"/>
      <c r="H113" s="222"/>
      <c r="I113" s="222"/>
      <c r="J113" s="222"/>
      <c r="K113" s="222"/>
      <c r="L113" s="222"/>
      <c r="M113" s="216" t="str">
        <f>IF(ISNA(Industrias[[#This Row],[Vtrit (m3)]]*VLOOKUP(Árboles!$G110,Precios!$B$7:$H$19,2,FALSE)),"",Industrias[[#This Row],[Vtrit (m3)]]*VLOOKUP(Árboles!$G110,Precios!$B$7:$H$19,2,FALSE))</f>
        <v/>
      </c>
      <c r="N113" s="217" t="str">
        <f>IF(ISNA(Industrias[[#This Row],[Vapea (m3)]]*VLOOKUP(Árboles!$G110,Precios!$B$7:$H$19,3,FALSE)),"",Industrias[[#This Row],[Vapea (m3)]]*VLOOKUP(Árboles!$G110,Precios!$B$7:$H$19,3,FALSE))</f>
        <v/>
      </c>
      <c r="O113" s="217" t="str">
        <f>IF(ISNA(Industrias[[#This Row],[Vcanter (m3)]]*VLOOKUP(Árboles!$G110,Precios!$B$7:$H$19,4,FALSE)),"",Industrias[[#This Row],[Vcanter (m3)]]*VLOOKUP(Árboles!$G110,Precios!$B$7:$H$19,4,FALSE))</f>
        <v/>
      </c>
      <c r="P113" s="217" t="str">
        <f>IF(ISNA(Industrias[[#This Row],[Vsierra (m3)]]*VLOOKUP(Árboles!$G110,Precios!$B$7:$H$19,5,FALSE)),"",Industrias[[#This Row],[Vsierra (m3)]]*VLOOKUP(Árboles!$G110,Precios!$B$7:$H$19,5,FALSE))</f>
        <v/>
      </c>
      <c r="Q113" s="217" t="str">
        <f>IF(ISNA(Industrias[[#This Row],[Vsgruesa (m3)]]*VLOOKUP(Árboles!$G110,Precios!$B$7:$H$19,6,FALSE)),"",Industrias[[#This Row],[Vsgruesa (m3)]]*VLOOKUP(Árboles!$G110,Precios!$B$7:$H$19,6,FALSE))</f>
        <v/>
      </c>
      <c r="R113" s="217" t="str">
        <f>IF(ISNA(Industrias[[#This Row],[Vchapa (m3)]]*VLOOKUP(Árboles!$G110,Precios!$B$7:$H$19,7,FALSE)),"",Industrias[[#This Row],[Vchapa (m3)]]*VLOOKUP(Árboles!$G110,Precios!$B$7:$H$19,7,FALSE))</f>
        <v/>
      </c>
      <c r="S113" s="223">
        <f t="shared" si="6"/>
        <v>0</v>
      </c>
      <c r="T113" s="218"/>
      <c r="U113" s="218"/>
      <c r="W113" s="183"/>
      <c r="X113" s="183"/>
      <c r="Y113" s="183"/>
      <c r="Z113" s="183"/>
      <c r="AA113" s="183"/>
      <c r="AB113" s="183"/>
      <c r="AC113" s="183"/>
      <c r="AE113" s="183"/>
      <c r="AF113" s="183"/>
      <c r="AG113" s="183"/>
      <c r="AH113" s="183"/>
      <c r="AI113" s="183"/>
      <c r="AJ113" s="183"/>
      <c r="AK113" s="183"/>
    </row>
    <row r="114" spans="2:37" ht="16.8" thickTop="1" thickBot="1">
      <c r="B114" s="211" t="str">
        <f>IF(Árboles!B111="","",Árboles!B111)</f>
        <v/>
      </c>
      <c r="C114" s="211" t="str">
        <f>IF(Árboles!C111="","",Árboles!C111)</f>
        <v/>
      </c>
      <c r="D114" s="212" t="str">
        <f>IF(Árboles!G111="","",Árboles!G111)</f>
        <v/>
      </c>
      <c r="E114" s="213" t="str">
        <f>IF(Árboles!AC111=0,"",Árboles!AC111)</f>
        <v/>
      </c>
      <c r="F114" s="221"/>
      <c r="G114" s="222"/>
      <c r="H114" s="222"/>
      <c r="I114" s="222"/>
      <c r="J114" s="222"/>
      <c r="K114" s="222"/>
      <c r="L114" s="222"/>
      <c r="M114" s="216" t="str">
        <f>IF(ISNA(Industrias[[#This Row],[Vtrit (m3)]]*VLOOKUP(Árboles!$G111,Precios!$B$7:$H$19,2,FALSE)),"",Industrias[[#This Row],[Vtrit (m3)]]*VLOOKUP(Árboles!$G111,Precios!$B$7:$H$19,2,FALSE))</f>
        <v/>
      </c>
      <c r="N114" s="217" t="str">
        <f>IF(ISNA(Industrias[[#This Row],[Vapea (m3)]]*VLOOKUP(Árboles!$G111,Precios!$B$7:$H$19,3,FALSE)),"",Industrias[[#This Row],[Vapea (m3)]]*VLOOKUP(Árboles!$G111,Precios!$B$7:$H$19,3,FALSE))</f>
        <v/>
      </c>
      <c r="O114" s="217" t="str">
        <f>IF(ISNA(Industrias[[#This Row],[Vcanter (m3)]]*VLOOKUP(Árboles!$G111,Precios!$B$7:$H$19,4,FALSE)),"",Industrias[[#This Row],[Vcanter (m3)]]*VLOOKUP(Árboles!$G111,Precios!$B$7:$H$19,4,FALSE))</f>
        <v/>
      </c>
      <c r="P114" s="217" t="str">
        <f>IF(ISNA(Industrias[[#This Row],[Vsierra (m3)]]*VLOOKUP(Árboles!$G111,Precios!$B$7:$H$19,5,FALSE)),"",Industrias[[#This Row],[Vsierra (m3)]]*VLOOKUP(Árboles!$G111,Precios!$B$7:$H$19,5,FALSE))</f>
        <v/>
      </c>
      <c r="Q114" s="217" t="str">
        <f>IF(ISNA(Industrias[[#This Row],[Vsgruesa (m3)]]*VLOOKUP(Árboles!$G111,Precios!$B$7:$H$19,6,FALSE)),"",Industrias[[#This Row],[Vsgruesa (m3)]]*VLOOKUP(Árboles!$G111,Precios!$B$7:$H$19,6,FALSE))</f>
        <v/>
      </c>
      <c r="R114" s="217" t="str">
        <f>IF(ISNA(Industrias[[#This Row],[Vchapa (m3)]]*VLOOKUP(Árboles!$G111,Precios!$B$7:$H$19,7,FALSE)),"",Industrias[[#This Row],[Vchapa (m3)]]*VLOOKUP(Árboles!$G111,Precios!$B$7:$H$19,7,FALSE))</f>
        <v/>
      </c>
      <c r="S114" s="223">
        <f t="shared" si="6"/>
        <v>0</v>
      </c>
      <c r="T114" s="218"/>
      <c r="U114" s="218"/>
      <c r="W114" s="183"/>
      <c r="X114" s="183"/>
      <c r="Y114" s="183"/>
      <c r="Z114" s="183"/>
      <c r="AA114" s="183"/>
      <c r="AB114" s="183"/>
      <c r="AC114" s="183"/>
      <c r="AE114" s="183"/>
      <c r="AF114" s="183"/>
      <c r="AG114" s="183"/>
      <c r="AH114" s="183"/>
      <c r="AI114" s="183"/>
      <c r="AJ114" s="183"/>
      <c r="AK114" s="183"/>
    </row>
    <row r="115" spans="2:37" ht="16.8" thickTop="1" thickBot="1">
      <c r="B115" s="211" t="str">
        <f>IF(Árboles!B112="","",Árboles!B112)</f>
        <v/>
      </c>
      <c r="C115" s="211" t="str">
        <f>IF(Árboles!C112="","",Árboles!C112)</f>
        <v/>
      </c>
      <c r="D115" s="212" t="str">
        <f>IF(Árboles!G112="","",Árboles!G112)</f>
        <v/>
      </c>
      <c r="E115" s="213" t="str">
        <f>IF(Árboles!AC112=0,"",Árboles!AC112)</f>
        <v/>
      </c>
      <c r="F115" s="221"/>
      <c r="G115" s="222"/>
      <c r="H115" s="222"/>
      <c r="I115" s="222"/>
      <c r="J115" s="222"/>
      <c r="K115" s="222"/>
      <c r="L115" s="222"/>
      <c r="M115" s="216" t="str">
        <f>IF(ISNA(Industrias[[#This Row],[Vtrit (m3)]]*VLOOKUP(Árboles!$G112,Precios!$B$7:$H$19,2,FALSE)),"",Industrias[[#This Row],[Vtrit (m3)]]*VLOOKUP(Árboles!$G112,Precios!$B$7:$H$19,2,FALSE))</f>
        <v/>
      </c>
      <c r="N115" s="217" t="str">
        <f>IF(ISNA(Industrias[[#This Row],[Vapea (m3)]]*VLOOKUP(Árboles!$G112,Precios!$B$7:$H$19,3,FALSE)),"",Industrias[[#This Row],[Vapea (m3)]]*VLOOKUP(Árboles!$G112,Precios!$B$7:$H$19,3,FALSE))</f>
        <v/>
      </c>
      <c r="O115" s="217" t="str">
        <f>IF(ISNA(Industrias[[#This Row],[Vcanter (m3)]]*VLOOKUP(Árboles!$G112,Precios!$B$7:$H$19,4,FALSE)),"",Industrias[[#This Row],[Vcanter (m3)]]*VLOOKUP(Árboles!$G112,Precios!$B$7:$H$19,4,FALSE))</f>
        <v/>
      </c>
      <c r="P115" s="217" t="str">
        <f>IF(ISNA(Industrias[[#This Row],[Vsierra (m3)]]*VLOOKUP(Árboles!$G112,Precios!$B$7:$H$19,5,FALSE)),"",Industrias[[#This Row],[Vsierra (m3)]]*VLOOKUP(Árboles!$G112,Precios!$B$7:$H$19,5,FALSE))</f>
        <v/>
      </c>
      <c r="Q115" s="217" t="str">
        <f>IF(ISNA(Industrias[[#This Row],[Vsgruesa (m3)]]*VLOOKUP(Árboles!$G112,Precios!$B$7:$H$19,6,FALSE)),"",Industrias[[#This Row],[Vsgruesa (m3)]]*VLOOKUP(Árboles!$G112,Precios!$B$7:$H$19,6,FALSE))</f>
        <v/>
      </c>
      <c r="R115" s="217" t="str">
        <f>IF(ISNA(Industrias[[#This Row],[Vchapa (m3)]]*VLOOKUP(Árboles!$G112,Precios!$B$7:$H$19,7,FALSE)),"",Industrias[[#This Row],[Vchapa (m3)]]*VLOOKUP(Árboles!$G112,Precios!$B$7:$H$19,7,FALSE))</f>
        <v/>
      </c>
      <c r="S115" s="223">
        <f t="shared" si="6"/>
        <v>0</v>
      </c>
      <c r="T115" s="218"/>
      <c r="U115" s="218"/>
      <c r="W115" s="183"/>
      <c r="X115" s="183"/>
      <c r="Y115" s="183"/>
      <c r="Z115" s="183"/>
      <c r="AA115" s="183"/>
      <c r="AB115" s="183"/>
      <c r="AC115" s="183"/>
      <c r="AE115" s="183"/>
      <c r="AF115" s="183"/>
      <c r="AG115" s="183"/>
      <c r="AH115" s="183"/>
      <c r="AI115" s="183"/>
      <c r="AJ115" s="183"/>
      <c r="AK115" s="183"/>
    </row>
    <row r="116" spans="2:37" ht="16.8" thickTop="1" thickBot="1">
      <c r="B116" s="211" t="str">
        <f>IF(Árboles!B113="","",Árboles!B113)</f>
        <v/>
      </c>
      <c r="C116" s="211" t="str">
        <f>IF(Árboles!C113="","",Árboles!C113)</f>
        <v/>
      </c>
      <c r="D116" s="212" t="str">
        <f>IF(Árboles!G113="","",Árboles!G113)</f>
        <v/>
      </c>
      <c r="E116" s="213" t="str">
        <f>IF(Árboles!AC113=0,"",Árboles!AC113)</f>
        <v/>
      </c>
      <c r="F116" s="221"/>
      <c r="G116" s="222"/>
      <c r="H116" s="222"/>
      <c r="I116" s="222"/>
      <c r="J116" s="222"/>
      <c r="K116" s="222"/>
      <c r="L116" s="222"/>
      <c r="M116" s="216" t="str">
        <f>IF(ISNA(Industrias[[#This Row],[Vtrit (m3)]]*VLOOKUP(Árboles!$G113,Precios!$B$7:$H$19,2,FALSE)),"",Industrias[[#This Row],[Vtrit (m3)]]*VLOOKUP(Árboles!$G113,Precios!$B$7:$H$19,2,FALSE))</f>
        <v/>
      </c>
      <c r="N116" s="217" t="str">
        <f>IF(ISNA(Industrias[[#This Row],[Vapea (m3)]]*VLOOKUP(Árboles!$G113,Precios!$B$7:$H$19,3,FALSE)),"",Industrias[[#This Row],[Vapea (m3)]]*VLOOKUP(Árboles!$G113,Precios!$B$7:$H$19,3,FALSE))</f>
        <v/>
      </c>
      <c r="O116" s="217" t="str">
        <f>IF(ISNA(Industrias[[#This Row],[Vcanter (m3)]]*VLOOKUP(Árboles!$G113,Precios!$B$7:$H$19,4,FALSE)),"",Industrias[[#This Row],[Vcanter (m3)]]*VLOOKUP(Árboles!$G113,Precios!$B$7:$H$19,4,FALSE))</f>
        <v/>
      </c>
      <c r="P116" s="217" t="str">
        <f>IF(ISNA(Industrias[[#This Row],[Vsierra (m3)]]*VLOOKUP(Árboles!$G113,Precios!$B$7:$H$19,5,FALSE)),"",Industrias[[#This Row],[Vsierra (m3)]]*VLOOKUP(Árboles!$G113,Precios!$B$7:$H$19,5,FALSE))</f>
        <v/>
      </c>
      <c r="Q116" s="217" t="str">
        <f>IF(ISNA(Industrias[[#This Row],[Vsgruesa (m3)]]*VLOOKUP(Árboles!$G113,Precios!$B$7:$H$19,6,FALSE)),"",Industrias[[#This Row],[Vsgruesa (m3)]]*VLOOKUP(Árboles!$G113,Precios!$B$7:$H$19,6,FALSE))</f>
        <v/>
      </c>
      <c r="R116" s="217" t="str">
        <f>IF(ISNA(Industrias[[#This Row],[Vchapa (m3)]]*VLOOKUP(Árboles!$G113,Precios!$B$7:$H$19,7,FALSE)),"",Industrias[[#This Row],[Vchapa (m3)]]*VLOOKUP(Árboles!$G113,Precios!$B$7:$H$19,7,FALSE))</f>
        <v/>
      </c>
      <c r="S116" s="223">
        <f t="shared" si="6"/>
        <v>0</v>
      </c>
      <c r="T116" s="218"/>
      <c r="U116" s="218"/>
      <c r="W116" s="183"/>
      <c r="X116" s="183"/>
      <c r="Y116" s="183"/>
      <c r="Z116" s="183"/>
      <c r="AA116" s="183"/>
      <c r="AB116" s="183"/>
      <c r="AC116" s="183"/>
      <c r="AE116" s="183"/>
      <c r="AF116" s="183"/>
      <c r="AG116" s="183"/>
      <c r="AH116" s="183"/>
      <c r="AI116" s="183"/>
      <c r="AJ116" s="183"/>
      <c r="AK116" s="183"/>
    </row>
    <row r="117" spans="2:37" ht="16.8" thickTop="1" thickBot="1">
      <c r="B117" s="211" t="str">
        <f>IF(Árboles!B114="","",Árboles!B114)</f>
        <v/>
      </c>
      <c r="C117" s="211" t="str">
        <f>IF(Árboles!C114="","",Árboles!C114)</f>
        <v/>
      </c>
      <c r="D117" s="212" t="str">
        <f>IF(Árboles!G114="","",Árboles!G114)</f>
        <v/>
      </c>
      <c r="E117" s="213" t="str">
        <f>IF(Árboles!AC114=0,"",Árboles!AC114)</f>
        <v/>
      </c>
      <c r="F117" s="221"/>
      <c r="G117" s="222"/>
      <c r="H117" s="222"/>
      <c r="I117" s="222"/>
      <c r="J117" s="222"/>
      <c r="K117" s="222"/>
      <c r="L117" s="222"/>
      <c r="M117" s="216" t="str">
        <f>IF(ISNA(Industrias[[#This Row],[Vtrit (m3)]]*VLOOKUP(Árboles!$G114,Precios!$B$7:$H$19,2,FALSE)),"",Industrias[[#This Row],[Vtrit (m3)]]*VLOOKUP(Árboles!$G114,Precios!$B$7:$H$19,2,FALSE))</f>
        <v/>
      </c>
      <c r="N117" s="217" t="str">
        <f>IF(ISNA(Industrias[[#This Row],[Vapea (m3)]]*VLOOKUP(Árboles!$G114,Precios!$B$7:$H$19,3,FALSE)),"",Industrias[[#This Row],[Vapea (m3)]]*VLOOKUP(Árboles!$G114,Precios!$B$7:$H$19,3,FALSE))</f>
        <v/>
      </c>
      <c r="O117" s="217" t="str">
        <f>IF(ISNA(Industrias[[#This Row],[Vcanter (m3)]]*VLOOKUP(Árboles!$G114,Precios!$B$7:$H$19,4,FALSE)),"",Industrias[[#This Row],[Vcanter (m3)]]*VLOOKUP(Árboles!$G114,Precios!$B$7:$H$19,4,FALSE))</f>
        <v/>
      </c>
      <c r="P117" s="217" t="str">
        <f>IF(ISNA(Industrias[[#This Row],[Vsierra (m3)]]*VLOOKUP(Árboles!$G114,Precios!$B$7:$H$19,5,FALSE)),"",Industrias[[#This Row],[Vsierra (m3)]]*VLOOKUP(Árboles!$G114,Precios!$B$7:$H$19,5,FALSE))</f>
        <v/>
      </c>
      <c r="Q117" s="217" t="str">
        <f>IF(ISNA(Industrias[[#This Row],[Vsgruesa (m3)]]*VLOOKUP(Árboles!$G114,Precios!$B$7:$H$19,6,FALSE)),"",Industrias[[#This Row],[Vsgruesa (m3)]]*VLOOKUP(Árboles!$G114,Precios!$B$7:$H$19,6,FALSE))</f>
        <v/>
      </c>
      <c r="R117" s="217" t="str">
        <f>IF(ISNA(Industrias[[#This Row],[Vchapa (m3)]]*VLOOKUP(Árboles!$G114,Precios!$B$7:$H$19,7,FALSE)),"",Industrias[[#This Row],[Vchapa (m3)]]*VLOOKUP(Árboles!$G114,Precios!$B$7:$H$19,7,FALSE))</f>
        <v/>
      </c>
      <c r="S117" s="223">
        <f t="shared" si="6"/>
        <v>0</v>
      </c>
      <c r="T117" s="218"/>
      <c r="U117" s="218"/>
      <c r="W117" s="183"/>
      <c r="X117" s="183"/>
      <c r="Y117" s="183"/>
      <c r="Z117" s="183"/>
      <c r="AA117" s="183"/>
      <c r="AB117" s="183"/>
      <c r="AC117" s="183"/>
      <c r="AE117" s="183"/>
      <c r="AF117" s="183"/>
      <c r="AG117" s="183"/>
      <c r="AH117" s="183"/>
      <c r="AI117" s="183"/>
      <c r="AJ117" s="183"/>
      <c r="AK117" s="183"/>
    </row>
    <row r="118" spans="2:37" ht="16.8" thickTop="1" thickBot="1">
      <c r="B118" s="211" t="str">
        <f>IF(Árboles!B115="","",Árboles!B115)</f>
        <v/>
      </c>
      <c r="C118" s="211" t="str">
        <f>IF(Árboles!C115="","",Árboles!C115)</f>
        <v/>
      </c>
      <c r="D118" s="212" t="str">
        <f>IF(Árboles!G115="","",Árboles!G115)</f>
        <v/>
      </c>
      <c r="E118" s="213" t="str">
        <f>IF(Árboles!AC115=0,"",Árboles!AC115)</f>
        <v/>
      </c>
      <c r="F118" s="221"/>
      <c r="G118" s="222"/>
      <c r="H118" s="222"/>
      <c r="I118" s="222"/>
      <c r="J118" s="222"/>
      <c r="K118" s="222"/>
      <c r="L118" s="222"/>
      <c r="M118" s="216" t="str">
        <f>IF(ISNA(Industrias[[#This Row],[Vtrit (m3)]]*VLOOKUP(Árboles!$G115,Precios!$B$7:$H$19,2,FALSE)),"",Industrias[[#This Row],[Vtrit (m3)]]*VLOOKUP(Árboles!$G115,Precios!$B$7:$H$19,2,FALSE))</f>
        <v/>
      </c>
      <c r="N118" s="217" t="str">
        <f>IF(ISNA(Industrias[[#This Row],[Vapea (m3)]]*VLOOKUP(Árboles!$G115,Precios!$B$7:$H$19,3,FALSE)),"",Industrias[[#This Row],[Vapea (m3)]]*VLOOKUP(Árboles!$G115,Precios!$B$7:$H$19,3,FALSE))</f>
        <v/>
      </c>
      <c r="O118" s="217" t="str">
        <f>IF(ISNA(Industrias[[#This Row],[Vcanter (m3)]]*VLOOKUP(Árboles!$G115,Precios!$B$7:$H$19,4,FALSE)),"",Industrias[[#This Row],[Vcanter (m3)]]*VLOOKUP(Árboles!$G115,Precios!$B$7:$H$19,4,FALSE))</f>
        <v/>
      </c>
      <c r="P118" s="217" t="str">
        <f>IF(ISNA(Industrias[[#This Row],[Vsierra (m3)]]*VLOOKUP(Árboles!$G115,Precios!$B$7:$H$19,5,FALSE)),"",Industrias[[#This Row],[Vsierra (m3)]]*VLOOKUP(Árboles!$G115,Precios!$B$7:$H$19,5,FALSE))</f>
        <v/>
      </c>
      <c r="Q118" s="217" t="str">
        <f>IF(ISNA(Industrias[[#This Row],[Vsgruesa (m3)]]*VLOOKUP(Árboles!$G115,Precios!$B$7:$H$19,6,FALSE)),"",Industrias[[#This Row],[Vsgruesa (m3)]]*VLOOKUP(Árboles!$G115,Precios!$B$7:$H$19,6,FALSE))</f>
        <v/>
      </c>
      <c r="R118" s="217" t="str">
        <f>IF(ISNA(Industrias[[#This Row],[Vchapa (m3)]]*VLOOKUP(Árboles!$G115,Precios!$B$7:$H$19,7,FALSE)),"",Industrias[[#This Row],[Vchapa (m3)]]*VLOOKUP(Árboles!$G115,Precios!$B$7:$H$19,7,FALSE))</f>
        <v/>
      </c>
      <c r="S118" s="223">
        <f t="shared" si="6"/>
        <v>0</v>
      </c>
      <c r="T118" s="218"/>
      <c r="U118" s="218"/>
      <c r="W118" s="183"/>
      <c r="X118" s="183"/>
      <c r="Y118" s="183"/>
      <c r="Z118" s="183"/>
      <c r="AA118" s="183"/>
      <c r="AB118" s="183"/>
      <c r="AC118" s="183"/>
      <c r="AE118" s="183"/>
      <c r="AF118" s="183"/>
      <c r="AG118" s="183"/>
      <c r="AH118" s="183"/>
      <c r="AI118" s="183"/>
      <c r="AJ118" s="183"/>
      <c r="AK118" s="183"/>
    </row>
    <row r="119" spans="2:37" ht="16.8" thickTop="1" thickBot="1">
      <c r="B119" s="211" t="str">
        <f>IF(Árboles!B116="","",Árboles!B116)</f>
        <v/>
      </c>
      <c r="C119" s="211" t="str">
        <f>IF(Árboles!C116="","",Árboles!C116)</f>
        <v/>
      </c>
      <c r="D119" s="212" t="str">
        <f>IF(Árboles!G116="","",Árboles!G116)</f>
        <v/>
      </c>
      <c r="E119" s="213" t="str">
        <f>IF(Árboles!AC116=0,"",Árboles!AC116)</f>
        <v/>
      </c>
      <c r="F119" s="221"/>
      <c r="G119" s="222"/>
      <c r="H119" s="222"/>
      <c r="I119" s="222"/>
      <c r="J119" s="222"/>
      <c r="K119" s="222"/>
      <c r="L119" s="222"/>
      <c r="M119" s="216" t="str">
        <f>IF(ISNA(Industrias[[#This Row],[Vtrit (m3)]]*VLOOKUP(Árboles!$G116,Precios!$B$7:$H$19,2,FALSE)),"",Industrias[[#This Row],[Vtrit (m3)]]*VLOOKUP(Árboles!$G116,Precios!$B$7:$H$19,2,FALSE))</f>
        <v/>
      </c>
      <c r="N119" s="217" t="str">
        <f>IF(ISNA(Industrias[[#This Row],[Vapea (m3)]]*VLOOKUP(Árboles!$G116,Precios!$B$7:$H$19,3,FALSE)),"",Industrias[[#This Row],[Vapea (m3)]]*VLOOKUP(Árboles!$G116,Precios!$B$7:$H$19,3,FALSE))</f>
        <v/>
      </c>
      <c r="O119" s="217" t="str">
        <f>IF(ISNA(Industrias[[#This Row],[Vcanter (m3)]]*VLOOKUP(Árboles!$G116,Precios!$B$7:$H$19,4,FALSE)),"",Industrias[[#This Row],[Vcanter (m3)]]*VLOOKUP(Árboles!$G116,Precios!$B$7:$H$19,4,FALSE))</f>
        <v/>
      </c>
      <c r="P119" s="217" t="str">
        <f>IF(ISNA(Industrias[[#This Row],[Vsierra (m3)]]*VLOOKUP(Árboles!$G116,Precios!$B$7:$H$19,5,FALSE)),"",Industrias[[#This Row],[Vsierra (m3)]]*VLOOKUP(Árboles!$G116,Precios!$B$7:$H$19,5,FALSE))</f>
        <v/>
      </c>
      <c r="Q119" s="217" t="str">
        <f>IF(ISNA(Industrias[[#This Row],[Vsgruesa (m3)]]*VLOOKUP(Árboles!$G116,Precios!$B$7:$H$19,6,FALSE)),"",Industrias[[#This Row],[Vsgruesa (m3)]]*VLOOKUP(Árboles!$G116,Precios!$B$7:$H$19,6,FALSE))</f>
        <v/>
      </c>
      <c r="R119" s="217" t="str">
        <f>IF(ISNA(Industrias[[#This Row],[Vchapa (m3)]]*VLOOKUP(Árboles!$G116,Precios!$B$7:$H$19,7,FALSE)),"",Industrias[[#This Row],[Vchapa (m3)]]*VLOOKUP(Árboles!$G116,Precios!$B$7:$H$19,7,FALSE))</f>
        <v/>
      </c>
      <c r="S119" s="223">
        <f t="shared" si="6"/>
        <v>0</v>
      </c>
      <c r="T119" s="218"/>
      <c r="U119" s="218"/>
      <c r="W119" s="183"/>
      <c r="X119" s="183"/>
      <c r="Y119" s="183"/>
      <c r="Z119" s="183"/>
      <c r="AA119" s="183"/>
      <c r="AB119" s="183"/>
      <c r="AC119" s="183"/>
      <c r="AE119" s="183"/>
      <c r="AF119" s="183"/>
      <c r="AG119" s="183"/>
      <c r="AH119" s="183"/>
      <c r="AI119" s="183"/>
      <c r="AJ119" s="183"/>
      <c r="AK119" s="183"/>
    </row>
    <row r="120" spans="2:37" ht="16.8" thickTop="1" thickBot="1">
      <c r="B120" s="211" t="str">
        <f>IF(Árboles!B117="","",Árboles!B117)</f>
        <v/>
      </c>
      <c r="C120" s="211" t="str">
        <f>IF(Árboles!C117="","",Árboles!C117)</f>
        <v/>
      </c>
      <c r="D120" s="212" t="str">
        <f>IF(Árboles!G117="","",Árboles!G117)</f>
        <v/>
      </c>
      <c r="E120" s="213" t="str">
        <f>IF(Árboles!AC117=0,"",Árboles!AC117)</f>
        <v/>
      </c>
      <c r="F120" s="221"/>
      <c r="G120" s="222"/>
      <c r="H120" s="222"/>
      <c r="I120" s="222"/>
      <c r="J120" s="222"/>
      <c r="K120" s="222"/>
      <c r="L120" s="222"/>
      <c r="M120" s="216" t="str">
        <f>IF(ISNA(Industrias[[#This Row],[Vtrit (m3)]]*VLOOKUP(Árboles!$G117,Precios!$B$7:$H$19,2,FALSE)),"",Industrias[[#This Row],[Vtrit (m3)]]*VLOOKUP(Árboles!$G117,Precios!$B$7:$H$19,2,FALSE))</f>
        <v/>
      </c>
      <c r="N120" s="217" t="str">
        <f>IF(ISNA(Industrias[[#This Row],[Vapea (m3)]]*VLOOKUP(Árboles!$G117,Precios!$B$7:$H$19,3,FALSE)),"",Industrias[[#This Row],[Vapea (m3)]]*VLOOKUP(Árboles!$G117,Precios!$B$7:$H$19,3,FALSE))</f>
        <v/>
      </c>
      <c r="O120" s="217" t="str">
        <f>IF(ISNA(Industrias[[#This Row],[Vcanter (m3)]]*VLOOKUP(Árboles!$G117,Precios!$B$7:$H$19,4,FALSE)),"",Industrias[[#This Row],[Vcanter (m3)]]*VLOOKUP(Árboles!$G117,Precios!$B$7:$H$19,4,FALSE))</f>
        <v/>
      </c>
      <c r="P120" s="217" t="str">
        <f>IF(ISNA(Industrias[[#This Row],[Vsierra (m3)]]*VLOOKUP(Árboles!$G117,Precios!$B$7:$H$19,5,FALSE)),"",Industrias[[#This Row],[Vsierra (m3)]]*VLOOKUP(Árboles!$G117,Precios!$B$7:$H$19,5,FALSE))</f>
        <v/>
      </c>
      <c r="Q120" s="217" t="str">
        <f>IF(ISNA(Industrias[[#This Row],[Vsgruesa (m3)]]*VLOOKUP(Árboles!$G117,Precios!$B$7:$H$19,6,FALSE)),"",Industrias[[#This Row],[Vsgruesa (m3)]]*VLOOKUP(Árboles!$G117,Precios!$B$7:$H$19,6,FALSE))</f>
        <v/>
      </c>
      <c r="R120" s="217" t="str">
        <f>IF(ISNA(Industrias[[#This Row],[Vchapa (m3)]]*VLOOKUP(Árboles!$G117,Precios!$B$7:$H$19,7,FALSE)),"",Industrias[[#This Row],[Vchapa (m3)]]*VLOOKUP(Árboles!$G117,Precios!$B$7:$H$19,7,FALSE))</f>
        <v/>
      </c>
      <c r="S120" s="223">
        <f t="shared" si="6"/>
        <v>0</v>
      </c>
      <c r="T120" s="218"/>
      <c r="U120" s="218"/>
      <c r="W120" s="183"/>
      <c r="X120" s="183"/>
      <c r="Y120" s="183"/>
      <c r="Z120" s="183"/>
      <c r="AA120" s="183"/>
      <c r="AB120" s="183"/>
      <c r="AC120" s="183"/>
      <c r="AE120" s="183"/>
      <c r="AF120" s="183"/>
      <c r="AG120" s="183"/>
      <c r="AH120" s="183"/>
      <c r="AI120" s="183"/>
      <c r="AJ120" s="183"/>
      <c r="AK120" s="183"/>
    </row>
    <row r="121" spans="2:37" ht="16.8" thickTop="1" thickBot="1">
      <c r="B121" s="211" t="str">
        <f>IF(Árboles!B118="","",Árboles!B118)</f>
        <v/>
      </c>
      <c r="C121" s="211" t="str">
        <f>IF(Árboles!C118="","",Árboles!C118)</f>
        <v/>
      </c>
      <c r="D121" s="212" t="str">
        <f>IF(Árboles!G118="","",Árboles!G118)</f>
        <v/>
      </c>
      <c r="E121" s="213" t="str">
        <f>IF(Árboles!AC118=0,"",Árboles!AC118)</f>
        <v/>
      </c>
      <c r="F121" s="221"/>
      <c r="G121" s="222"/>
      <c r="H121" s="222"/>
      <c r="I121" s="222"/>
      <c r="J121" s="222"/>
      <c r="K121" s="222"/>
      <c r="L121" s="222"/>
      <c r="M121" s="216" t="str">
        <f>IF(ISNA(Industrias[[#This Row],[Vtrit (m3)]]*VLOOKUP(Árboles!$G118,Precios!$B$7:$H$19,2,FALSE)),"",Industrias[[#This Row],[Vtrit (m3)]]*VLOOKUP(Árboles!$G118,Precios!$B$7:$H$19,2,FALSE))</f>
        <v/>
      </c>
      <c r="N121" s="217" t="str">
        <f>IF(ISNA(Industrias[[#This Row],[Vapea (m3)]]*VLOOKUP(Árboles!$G118,Precios!$B$7:$H$19,3,FALSE)),"",Industrias[[#This Row],[Vapea (m3)]]*VLOOKUP(Árboles!$G118,Precios!$B$7:$H$19,3,FALSE))</f>
        <v/>
      </c>
      <c r="O121" s="217" t="str">
        <f>IF(ISNA(Industrias[[#This Row],[Vcanter (m3)]]*VLOOKUP(Árboles!$G118,Precios!$B$7:$H$19,4,FALSE)),"",Industrias[[#This Row],[Vcanter (m3)]]*VLOOKUP(Árboles!$G118,Precios!$B$7:$H$19,4,FALSE))</f>
        <v/>
      </c>
      <c r="P121" s="217" t="str">
        <f>IF(ISNA(Industrias[[#This Row],[Vsierra (m3)]]*VLOOKUP(Árboles!$G118,Precios!$B$7:$H$19,5,FALSE)),"",Industrias[[#This Row],[Vsierra (m3)]]*VLOOKUP(Árboles!$G118,Precios!$B$7:$H$19,5,FALSE))</f>
        <v/>
      </c>
      <c r="Q121" s="217" t="str">
        <f>IF(ISNA(Industrias[[#This Row],[Vsgruesa (m3)]]*VLOOKUP(Árboles!$G118,Precios!$B$7:$H$19,6,FALSE)),"",Industrias[[#This Row],[Vsgruesa (m3)]]*VLOOKUP(Árboles!$G118,Precios!$B$7:$H$19,6,FALSE))</f>
        <v/>
      </c>
      <c r="R121" s="217" t="str">
        <f>IF(ISNA(Industrias[[#This Row],[Vchapa (m3)]]*VLOOKUP(Árboles!$G118,Precios!$B$7:$H$19,7,FALSE)),"",Industrias[[#This Row],[Vchapa (m3)]]*VLOOKUP(Árboles!$G118,Precios!$B$7:$H$19,7,FALSE))</f>
        <v/>
      </c>
      <c r="S121" s="223">
        <f t="shared" si="6"/>
        <v>0</v>
      </c>
      <c r="T121" s="218"/>
      <c r="U121" s="218"/>
      <c r="W121" s="183"/>
      <c r="X121" s="183"/>
      <c r="Y121" s="183"/>
      <c r="Z121" s="183"/>
      <c r="AA121" s="183"/>
      <c r="AB121" s="183"/>
      <c r="AC121" s="183"/>
      <c r="AE121" s="183"/>
      <c r="AF121" s="183"/>
      <c r="AG121" s="183"/>
      <c r="AH121" s="183"/>
      <c r="AI121" s="183"/>
      <c r="AJ121" s="183"/>
      <c r="AK121" s="183"/>
    </row>
    <row r="122" spans="2:37" ht="16.8" thickTop="1" thickBot="1">
      <c r="B122" s="211" t="str">
        <f>IF(Árboles!B119="","",Árboles!B119)</f>
        <v/>
      </c>
      <c r="C122" s="211" t="str">
        <f>IF(Árboles!C119="","",Árboles!C119)</f>
        <v/>
      </c>
      <c r="D122" s="212" t="str">
        <f>IF(Árboles!G119="","",Árboles!G119)</f>
        <v/>
      </c>
      <c r="E122" s="213" t="str">
        <f>IF(Árboles!AC119=0,"",Árboles!AC119)</f>
        <v/>
      </c>
      <c r="F122" s="221"/>
      <c r="G122" s="222"/>
      <c r="H122" s="222"/>
      <c r="I122" s="222"/>
      <c r="J122" s="222"/>
      <c r="K122" s="222"/>
      <c r="L122" s="222"/>
      <c r="M122" s="216" t="str">
        <f>IF(ISNA(Industrias[[#This Row],[Vtrit (m3)]]*VLOOKUP(Árboles!$G119,Precios!$B$7:$H$19,2,FALSE)),"",Industrias[[#This Row],[Vtrit (m3)]]*VLOOKUP(Árboles!$G119,Precios!$B$7:$H$19,2,FALSE))</f>
        <v/>
      </c>
      <c r="N122" s="217" t="str">
        <f>IF(ISNA(Industrias[[#This Row],[Vapea (m3)]]*VLOOKUP(Árboles!$G119,Precios!$B$7:$H$19,3,FALSE)),"",Industrias[[#This Row],[Vapea (m3)]]*VLOOKUP(Árboles!$G119,Precios!$B$7:$H$19,3,FALSE))</f>
        <v/>
      </c>
      <c r="O122" s="217" t="str">
        <f>IF(ISNA(Industrias[[#This Row],[Vcanter (m3)]]*VLOOKUP(Árboles!$G119,Precios!$B$7:$H$19,4,FALSE)),"",Industrias[[#This Row],[Vcanter (m3)]]*VLOOKUP(Árboles!$G119,Precios!$B$7:$H$19,4,FALSE))</f>
        <v/>
      </c>
      <c r="P122" s="217" t="str">
        <f>IF(ISNA(Industrias[[#This Row],[Vsierra (m3)]]*VLOOKUP(Árboles!$G119,Precios!$B$7:$H$19,5,FALSE)),"",Industrias[[#This Row],[Vsierra (m3)]]*VLOOKUP(Árboles!$G119,Precios!$B$7:$H$19,5,FALSE))</f>
        <v/>
      </c>
      <c r="Q122" s="217" t="str">
        <f>IF(ISNA(Industrias[[#This Row],[Vsgruesa (m3)]]*VLOOKUP(Árboles!$G119,Precios!$B$7:$H$19,6,FALSE)),"",Industrias[[#This Row],[Vsgruesa (m3)]]*VLOOKUP(Árboles!$G119,Precios!$B$7:$H$19,6,FALSE))</f>
        <v/>
      </c>
      <c r="R122" s="217" t="str">
        <f>IF(ISNA(Industrias[[#This Row],[Vchapa (m3)]]*VLOOKUP(Árboles!$G119,Precios!$B$7:$H$19,7,FALSE)),"",Industrias[[#This Row],[Vchapa (m3)]]*VLOOKUP(Árboles!$G119,Precios!$B$7:$H$19,7,FALSE))</f>
        <v/>
      </c>
      <c r="S122" s="223">
        <f t="shared" si="6"/>
        <v>0</v>
      </c>
      <c r="T122" s="218"/>
      <c r="U122" s="218"/>
      <c r="W122" s="183"/>
      <c r="X122" s="183"/>
      <c r="Y122" s="183"/>
      <c r="Z122" s="183"/>
      <c r="AA122" s="183"/>
      <c r="AB122" s="183"/>
      <c r="AC122" s="183"/>
      <c r="AE122" s="183"/>
      <c r="AF122" s="183"/>
      <c r="AG122" s="183"/>
      <c r="AH122" s="183"/>
      <c r="AI122" s="183"/>
      <c r="AJ122" s="183"/>
      <c r="AK122" s="183"/>
    </row>
    <row r="123" spans="2:37" ht="16.8" thickTop="1" thickBot="1">
      <c r="B123" s="211" t="str">
        <f>IF(Árboles!B120="","",Árboles!B120)</f>
        <v/>
      </c>
      <c r="C123" s="211" t="str">
        <f>IF(Árboles!C120="","",Árboles!C120)</f>
        <v/>
      </c>
      <c r="D123" s="212" t="str">
        <f>IF(Árboles!G120="","",Árboles!G120)</f>
        <v/>
      </c>
      <c r="E123" s="213" t="str">
        <f>IF(Árboles!AC120=0,"",Árboles!AC120)</f>
        <v/>
      </c>
      <c r="F123" s="221"/>
      <c r="G123" s="222"/>
      <c r="H123" s="222"/>
      <c r="I123" s="222"/>
      <c r="J123" s="222"/>
      <c r="K123" s="222"/>
      <c r="L123" s="222"/>
      <c r="M123" s="216" t="str">
        <f>IF(ISNA(Industrias[[#This Row],[Vtrit (m3)]]*VLOOKUP(Árboles!$G120,Precios!$B$7:$H$19,2,FALSE)),"",Industrias[[#This Row],[Vtrit (m3)]]*VLOOKUP(Árboles!$G120,Precios!$B$7:$H$19,2,FALSE))</f>
        <v/>
      </c>
      <c r="N123" s="217" t="str">
        <f>IF(ISNA(Industrias[[#This Row],[Vapea (m3)]]*VLOOKUP(Árboles!$G120,Precios!$B$7:$H$19,3,FALSE)),"",Industrias[[#This Row],[Vapea (m3)]]*VLOOKUP(Árboles!$G120,Precios!$B$7:$H$19,3,FALSE))</f>
        <v/>
      </c>
      <c r="O123" s="217" t="str">
        <f>IF(ISNA(Industrias[[#This Row],[Vcanter (m3)]]*VLOOKUP(Árboles!$G120,Precios!$B$7:$H$19,4,FALSE)),"",Industrias[[#This Row],[Vcanter (m3)]]*VLOOKUP(Árboles!$G120,Precios!$B$7:$H$19,4,FALSE))</f>
        <v/>
      </c>
      <c r="P123" s="217" t="str">
        <f>IF(ISNA(Industrias[[#This Row],[Vsierra (m3)]]*VLOOKUP(Árboles!$G120,Precios!$B$7:$H$19,5,FALSE)),"",Industrias[[#This Row],[Vsierra (m3)]]*VLOOKUP(Árboles!$G120,Precios!$B$7:$H$19,5,FALSE))</f>
        <v/>
      </c>
      <c r="Q123" s="217" t="str">
        <f>IF(ISNA(Industrias[[#This Row],[Vsgruesa (m3)]]*VLOOKUP(Árboles!$G120,Precios!$B$7:$H$19,6,FALSE)),"",Industrias[[#This Row],[Vsgruesa (m3)]]*VLOOKUP(Árboles!$G120,Precios!$B$7:$H$19,6,FALSE))</f>
        <v/>
      </c>
      <c r="R123" s="217" t="str">
        <f>IF(ISNA(Industrias[[#This Row],[Vchapa (m3)]]*VLOOKUP(Árboles!$G120,Precios!$B$7:$H$19,7,FALSE)),"",Industrias[[#This Row],[Vchapa (m3)]]*VLOOKUP(Árboles!$G120,Precios!$B$7:$H$19,7,FALSE))</f>
        <v/>
      </c>
      <c r="S123" s="223">
        <f t="shared" si="6"/>
        <v>0</v>
      </c>
      <c r="T123" s="218"/>
      <c r="U123" s="218"/>
      <c r="W123" s="183"/>
      <c r="X123" s="183"/>
      <c r="Y123" s="183"/>
      <c r="Z123" s="183"/>
      <c r="AA123" s="183"/>
      <c r="AB123" s="183"/>
      <c r="AC123" s="183"/>
      <c r="AE123" s="183"/>
      <c r="AF123" s="183"/>
      <c r="AG123" s="183"/>
      <c r="AH123" s="183"/>
      <c r="AI123" s="183"/>
      <c r="AJ123" s="183"/>
      <c r="AK123" s="183"/>
    </row>
    <row r="124" spans="2:37" ht="16.8" thickTop="1" thickBot="1">
      <c r="B124" s="211" t="str">
        <f>IF(Árboles!B121="","",Árboles!B121)</f>
        <v/>
      </c>
      <c r="C124" s="211" t="str">
        <f>IF(Árboles!C121="","",Árboles!C121)</f>
        <v/>
      </c>
      <c r="D124" s="212" t="str">
        <f>IF(Árboles!G121="","",Árboles!G121)</f>
        <v/>
      </c>
      <c r="E124" s="213" t="str">
        <f>IF(Árboles!AC121=0,"",Árboles!AC121)</f>
        <v/>
      </c>
      <c r="F124" s="221"/>
      <c r="G124" s="222"/>
      <c r="H124" s="222"/>
      <c r="I124" s="222"/>
      <c r="J124" s="222"/>
      <c r="K124" s="222"/>
      <c r="L124" s="222"/>
      <c r="M124" s="216" t="str">
        <f>IF(ISNA(Industrias[[#This Row],[Vtrit (m3)]]*VLOOKUP(Árboles!$G121,Precios!$B$7:$H$19,2,FALSE)),"",Industrias[[#This Row],[Vtrit (m3)]]*VLOOKUP(Árboles!$G121,Precios!$B$7:$H$19,2,FALSE))</f>
        <v/>
      </c>
      <c r="N124" s="217" t="str">
        <f>IF(ISNA(Industrias[[#This Row],[Vapea (m3)]]*VLOOKUP(Árboles!$G121,Precios!$B$7:$H$19,3,FALSE)),"",Industrias[[#This Row],[Vapea (m3)]]*VLOOKUP(Árboles!$G121,Precios!$B$7:$H$19,3,FALSE))</f>
        <v/>
      </c>
      <c r="O124" s="217" t="str">
        <f>IF(ISNA(Industrias[[#This Row],[Vcanter (m3)]]*VLOOKUP(Árboles!$G121,Precios!$B$7:$H$19,4,FALSE)),"",Industrias[[#This Row],[Vcanter (m3)]]*VLOOKUP(Árboles!$G121,Precios!$B$7:$H$19,4,FALSE))</f>
        <v/>
      </c>
      <c r="P124" s="217" t="str">
        <f>IF(ISNA(Industrias[[#This Row],[Vsierra (m3)]]*VLOOKUP(Árboles!$G121,Precios!$B$7:$H$19,5,FALSE)),"",Industrias[[#This Row],[Vsierra (m3)]]*VLOOKUP(Árboles!$G121,Precios!$B$7:$H$19,5,FALSE))</f>
        <v/>
      </c>
      <c r="Q124" s="217" t="str">
        <f>IF(ISNA(Industrias[[#This Row],[Vsgruesa (m3)]]*VLOOKUP(Árboles!$G121,Precios!$B$7:$H$19,6,FALSE)),"",Industrias[[#This Row],[Vsgruesa (m3)]]*VLOOKUP(Árboles!$G121,Precios!$B$7:$H$19,6,FALSE))</f>
        <v/>
      </c>
      <c r="R124" s="217" t="str">
        <f>IF(ISNA(Industrias[[#This Row],[Vchapa (m3)]]*VLOOKUP(Árboles!$G121,Precios!$B$7:$H$19,7,FALSE)),"",Industrias[[#This Row],[Vchapa (m3)]]*VLOOKUP(Árboles!$G121,Precios!$B$7:$H$19,7,FALSE))</f>
        <v/>
      </c>
      <c r="S124" s="223">
        <f t="shared" si="6"/>
        <v>0</v>
      </c>
      <c r="T124" s="218"/>
      <c r="U124" s="218"/>
      <c r="W124" s="183"/>
      <c r="X124" s="183"/>
      <c r="Y124" s="183"/>
      <c r="Z124" s="183"/>
      <c r="AA124" s="183"/>
      <c r="AB124" s="183"/>
      <c r="AC124" s="183"/>
      <c r="AE124" s="183"/>
      <c r="AF124" s="183"/>
      <c r="AG124" s="183"/>
      <c r="AH124" s="183"/>
      <c r="AI124" s="183"/>
      <c r="AJ124" s="183"/>
      <c r="AK124" s="183"/>
    </row>
    <row r="125" spans="2:37" ht="16.8" thickTop="1" thickBot="1">
      <c r="B125" s="211" t="str">
        <f>IF(Árboles!B122="","",Árboles!B122)</f>
        <v/>
      </c>
      <c r="C125" s="211" t="str">
        <f>IF(Árboles!C122="","",Árboles!C122)</f>
        <v/>
      </c>
      <c r="D125" s="212" t="str">
        <f>IF(Árboles!G122="","",Árboles!G122)</f>
        <v/>
      </c>
      <c r="E125" s="213" t="str">
        <f>IF(Árboles!AC122=0,"",Árboles!AC122)</f>
        <v/>
      </c>
      <c r="F125" s="221"/>
      <c r="G125" s="222"/>
      <c r="H125" s="222"/>
      <c r="I125" s="222"/>
      <c r="J125" s="222"/>
      <c r="K125" s="222"/>
      <c r="L125" s="222"/>
      <c r="M125" s="216" t="str">
        <f>IF(ISNA(Industrias[[#This Row],[Vtrit (m3)]]*VLOOKUP(Árboles!$G122,Precios!$B$7:$H$19,2,FALSE)),"",Industrias[[#This Row],[Vtrit (m3)]]*VLOOKUP(Árboles!$G122,Precios!$B$7:$H$19,2,FALSE))</f>
        <v/>
      </c>
      <c r="N125" s="217" t="str">
        <f>IF(ISNA(Industrias[[#This Row],[Vapea (m3)]]*VLOOKUP(Árboles!$G122,Precios!$B$7:$H$19,3,FALSE)),"",Industrias[[#This Row],[Vapea (m3)]]*VLOOKUP(Árboles!$G122,Precios!$B$7:$H$19,3,FALSE))</f>
        <v/>
      </c>
      <c r="O125" s="217" t="str">
        <f>IF(ISNA(Industrias[[#This Row],[Vcanter (m3)]]*VLOOKUP(Árboles!$G122,Precios!$B$7:$H$19,4,FALSE)),"",Industrias[[#This Row],[Vcanter (m3)]]*VLOOKUP(Árboles!$G122,Precios!$B$7:$H$19,4,FALSE))</f>
        <v/>
      </c>
      <c r="P125" s="217" t="str">
        <f>IF(ISNA(Industrias[[#This Row],[Vsierra (m3)]]*VLOOKUP(Árboles!$G122,Precios!$B$7:$H$19,5,FALSE)),"",Industrias[[#This Row],[Vsierra (m3)]]*VLOOKUP(Árboles!$G122,Precios!$B$7:$H$19,5,FALSE))</f>
        <v/>
      </c>
      <c r="Q125" s="217" t="str">
        <f>IF(ISNA(Industrias[[#This Row],[Vsgruesa (m3)]]*VLOOKUP(Árboles!$G122,Precios!$B$7:$H$19,6,FALSE)),"",Industrias[[#This Row],[Vsgruesa (m3)]]*VLOOKUP(Árboles!$G122,Precios!$B$7:$H$19,6,FALSE))</f>
        <v/>
      </c>
      <c r="R125" s="217" t="str">
        <f>IF(ISNA(Industrias[[#This Row],[Vchapa (m3)]]*VLOOKUP(Árboles!$G122,Precios!$B$7:$H$19,7,FALSE)),"",Industrias[[#This Row],[Vchapa (m3)]]*VLOOKUP(Árboles!$G122,Precios!$B$7:$H$19,7,FALSE))</f>
        <v/>
      </c>
      <c r="S125" s="223">
        <f t="shared" si="6"/>
        <v>0</v>
      </c>
      <c r="T125" s="218"/>
      <c r="U125" s="218"/>
      <c r="W125" s="183"/>
      <c r="X125" s="183"/>
      <c r="Y125" s="183"/>
      <c r="Z125" s="183"/>
      <c r="AA125" s="183"/>
      <c r="AB125" s="183"/>
      <c r="AC125" s="183"/>
      <c r="AE125" s="183"/>
      <c r="AF125" s="183"/>
      <c r="AG125" s="183"/>
      <c r="AH125" s="183"/>
      <c r="AI125" s="183"/>
      <c r="AJ125" s="183"/>
      <c r="AK125" s="183"/>
    </row>
    <row r="126" spans="2:37" ht="16.8" thickTop="1" thickBot="1">
      <c r="B126" s="211" t="str">
        <f>IF(Árboles!B123="","",Árboles!B123)</f>
        <v/>
      </c>
      <c r="C126" s="211" t="str">
        <f>IF(Árboles!C123="","",Árboles!C123)</f>
        <v/>
      </c>
      <c r="D126" s="212" t="str">
        <f>IF(Árboles!G123="","",Árboles!G123)</f>
        <v/>
      </c>
      <c r="E126" s="213" t="str">
        <f>IF(Árboles!AC123=0,"",Árboles!AC123)</f>
        <v/>
      </c>
      <c r="F126" s="221"/>
      <c r="G126" s="222"/>
      <c r="H126" s="222"/>
      <c r="I126" s="222"/>
      <c r="J126" s="222"/>
      <c r="K126" s="222"/>
      <c r="L126" s="222"/>
      <c r="M126" s="216" t="str">
        <f>IF(ISNA(Industrias[[#This Row],[Vtrit (m3)]]*VLOOKUP(Árboles!$G123,Precios!$B$7:$H$19,2,FALSE)),"",Industrias[[#This Row],[Vtrit (m3)]]*VLOOKUP(Árboles!$G123,Precios!$B$7:$H$19,2,FALSE))</f>
        <v/>
      </c>
      <c r="N126" s="217" t="str">
        <f>IF(ISNA(Industrias[[#This Row],[Vapea (m3)]]*VLOOKUP(Árboles!$G123,Precios!$B$7:$H$19,3,FALSE)),"",Industrias[[#This Row],[Vapea (m3)]]*VLOOKUP(Árboles!$G123,Precios!$B$7:$H$19,3,FALSE))</f>
        <v/>
      </c>
      <c r="O126" s="217" t="str">
        <f>IF(ISNA(Industrias[[#This Row],[Vcanter (m3)]]*VLOOKUP(Árboles!$G123,Precios!$B$7:$H$19,4,FALSE)),"",Industrias[[#This Row],[Vcanter (m3)]]*VLOOKUP(Árboles!$G123,Precios!$B$7:$H$19,4,FALSE))</f>
        <v/>
      </c>
      <c r="P126" s="217" t="str">
        <f>IF(ISNA(Industrias[[#This Row],[Vsierra (m3)]]*VLOOKUP(Árboles!$G123,Precios!$B$7:$H$19,5,FALSE)),"",Industrias[[#This Row],[Vsierra (m3)]]*VLOOKUP(Árboles!$G123,Precios!$B$7:$H$19,5,FALSE))</f>
        <v/>
      </c>
      <c r="Q126" s="217" t="str">
        <f>IF(ISNA(Industrias[[#This Row],[Vsgruesa (m3)]]*VLOOKUP(Árboles!$G123,Precios!$B$7:$H$19,6,FALSE)),"",Industrias[[#This Row],[Vsgruesa (m3)]]*VLOOKUP(Árboles!$G123,Precios!$B$7:$H$19,6,FALSE))</f>
        <v/>
      </c>
      <c r="R126" s="217" t="str">
        <f>IF(ISNA(Industrias[[#This Row],[Vchapa (m3)]]*VLOOKUP(Árboles!$G123,Precios!$B$7:$H$19,7,FALSE)),"",Industrias[[#This Row],[Vchapa (m3)]]*VLOOKUP(Árboles!$G123,Precios!$B$7:$H$19,7,FALSE))</f>
        <v/>
      </c>
      <c r="S126" s="223">
        <f t="shared" si="6"/>
        <v>0</v>
      </c>
      <c r="T126" s="218"/>
      <c r="U126" s="218"/>
      <c r="W126" s="183"/>
      <c r="X126" s="183"/>
      <c r="Y126" s="183"/>
      <c r="Z126" s="183"/>
      <c r="AA126" s="183"/>
      <c r="AB126" s="183"/>
      <c r="AC126" s="183"/>
      <c r="AE126" s="183"/>
      <c r="AF126" s="183"/>
      <c r="AG126" s="183"/>
      <c r="AH126" s="183"/>
      <c r="AI126" s="183"/>
      <c r="AJ126" s="183"/>
      <c r="AK126" s="183"/>
    </row>
    <row r="127" spans="2:37" ht="16.8" thickTop="1" thickBot="1">
      <c r="B127" s="211" t="str">
        <f>IF(Árboles!B124="","",Árboles!B124)</f>
        <v/>
      </c>
      <c r="C127" s="211" t="str">
        <f>IF(Árboles!C124="","",Árboles!C124)</f>
        <v/>
      </c>
      <c r="D127" s="212" t="str">
        <f>IF(Árboles!G124="","",Árboles!G124)</f>
        <v/>
      </c>
      <c r="E127" s="213" t="str">
        <f>IF(Árboles!AC124=0,"",Árboles!AC124)</f>
        <v/>
      </c>
      <c r="F127" s="221"/>
      <c r="G127" s="222"/>
      <c r="H127" s="222"/>
      <c r="I127" s="222"/>
      <c r="J127" s="222"/>
      <c r="K127" s="222"/>
      <c r="L127" s="222"/>
      <c r="M127" s="216" t="str">
        <f>IF(ISNA(Industrias[[#This Row],[Vtrit (m3)]]*VLOOKUP(Árboles!$G124,Precios!$B$7:$H$19,2,FALSE)),"",Industrias[[#This Row],[Vtrit (m3)]]*VLOOKUP(Árboles!$G124,Precios!$B$7:$H$19,2,FALSE))</f>
        <v/>
      </c>
      <c r="N127" s="217" t="str">
        <f>IF(ISNA(Industrias[[#This Row],[Vapea (m3)]]*VLOOKUP(Árboles!$G124,Precios!$B$7:$H$19,3,FALSE)),"",Industrias[[#This Row],[Vapea (m3)]]*VLOOKUP(Árboles!$G124,Precios!$B$7:$H$19,3,FALSE))</f>
        <v/>
      </c>
      <c r="O127" s="217" t="str">
        <f>IF(ISNA(Industrias[[#This Row],[Vcanter (m3)]]*VLOOKUP(Árboles!$G124,Precios!$B$7:$H$19,4,FALSE)),"",Industrias[[#This Row],[Vcanter (m3)]]*VLOOKUP(Árboles!$G124,Precios!$B$7:$H$19,4,FALSE))</f>
        <v/>
      </c>
      <c r="P127" s="217" t="str">
        <f>IF(ISNA(Industrias[[#This Row],[Vsierra (m3)]]*VLOOKUP(Árboles!$G124,Precios!$B$7:$H$19,5,FALSE)),"",Industrias[[#This Row],[Vsierra (m3)]]*VLOOKUP(Árboles!$G124,Precios!$B$7:$H$19,5,FALSE))</f>
        <v/>
      </c>
      <c r="Q127" s="217" t="str">
        <f>IF(ISNA(Industrias[[#This Row],[Vsgruesa (m3)]]*VLOOKUP(Árboles!$G124,Precios!$B$7:$H$19,6,FALSE)),"",Industrias[[#This Row],[Vsgruesa (m3)]]*VLOOKUP(Árboles!$G124,Precios!$B$7:$H$19,6,FALSE))</f>
        <v/>
      </c>
      <c r="R127" s="217" t="str">
        <f>IF(ISNA(Industrias[[#This Row],[Vchapa (m3)]]*VLOOKUP(Árboles!$G124,Precios!$B$7:$H$19,7,FALSE)),"",Industrias[[#This Row],[Vchapa (m3)]]*VLOOKUP(Árboles!$G124,Precios!$B$7:$H$19,7,FALSE))</f>
        <v/>
      </c>
      <c r="S127" s="223">
        <f t="shared" si="6"/>
        <v>0</v>
      </c>
      <c r="T127" s="218"/>
      <c r="U127" s="218"/>
      <c r="W127" s="183"/>
      <c r="X127" s="183"/>
      <c r="Y127" s="183"/>
      <c r="Z127" s="183"/>
      <c r="AA127" s="183"/>
      <c r="AB127" s="183"/>
      <c r="AC127" s="183"/>
      <c r="AE127" s="183"/>
      <c r="AF127" s="183"/>
      <c r="AG127" s="183"/>
      <c r="AH127" s="183"/>
      <c r="AI127" s="183"/>
      <c r="AJ127" s="183"/>
      <c r="AK127" s="183"/>
    </row>
    <row r="128" spans="2:37" ht="16.8" thickTop="1" thickBot="1">
      <c r="B128" s="211" t="str">
        <f>IF(Árboles!B125="","",Árboles!B125)</f>
        <v/>
      </c>
      <c r="C128" s="211" t="str">
        <f>IF(Árboles!C125="","",Árboles!C125)</f>
        <v/>
      </c>
      <c r="D128" s="212" t="str">
        <f>IF(Árboles!G125="","",Árboles!G125)</f>
        <v/>
      </c>
      <c r="E128" s="213" t="str">
        <f>IF(Árboles!AC125=0,"",Árboles!AC125)</f>
        <v/>
      </c>
      <c r="F128" s="221"/>
      <c r="G128" s="222"/>
      <c r="H128" s="222"/>
      <c r="I128" s="222"/>
      <c r="J128" s="222"/>
      <c r="K128" s="222"/>
      <c r="L128" s="222"/>
      <c r="M128" s="216" t="str">
        <f>IF(ISNA(Industrias[[#This Row],[Vtrit (m3)]]*VLOOKUP(Árboles!$G125,Precios!$B$7:$H$19,2,FALSE)),"",Industrias[[#This Row],[Vtrit (m3)]]*VLOOKUP(Árboles!$G125,Precios!$B$7:$H$19,2,FALSE))</f>
        <v/>
      </c>
      <c r="N128" s="217" t="str">
        <f>IF(ISNA(Industrias[[#This Row],[Vapea (m3)]]*VLOOKUP(Árboles!$G125,Precios!$B$7:$H$19,3,FALSE)),"",Industrias[[#This Row],[Vapea (m3)]]*VLOOKUP(Árboles!$G125,Precios!$B$7:$H$19,3,FALSE))</f>
        <v/>
      </c>
      <c r="O128" s="217" t="str">
        <f>IF(ISNA(Industrias[[#This Row],[Vcanter (m3)]]*VLOOKUP(Árboles!$G125,Precios!$B$7:$H$19,4,FALSE)),"",Industrias[[#This Row],[Vcanter (m3)]]*VLOOKUP(Árboles!$G125,Precios!$B$7:$H$19,4,FALSE))</f>
        <v/>
      </c>
      <c r="P128" s="217" t="str">
        <f>IF(ISNA(Industrias[[#This Row],[Vsierra (m3)]]*VLOOKUP(Árboles!$G125,Precios!$B$7:$H$19,5,FALSE)),"",Industrias[[#This Row],[Vsierra (m3)]]*VLOOKUP(Árboles!$G125,Precios!$B$7:$H$19,5,FALSE))</f>
        <v/>
      </c>
      <c r="Q128" s="217" t="str">
        <f>IF(ISNA(Industrias[[#This Row],[Vsgruesa (m3)]]*VLOOKUP(Árboles!$G125,Precios!$B$7:$H$19,6,FALSE)),"",Industrias[[#This Row],[Vsgruesa (m3)]]*VLOOKUP(Árboles!$G125,Precios!$B$7:$H$19,6,FALSE))</f>
        <v/>
      </c>
      <c r="R128" s="217" t="str">
        <f>IF(ISNA(Industrias[[#This Row],[Vchapa (m3)]]*VLOOKUP(Árboles!$G125,Precios!$B$7:$H$19,7,FALSE)),"",Industrias[[#This Row],[Vchapa (m3)]]*VLOOKUP(Árboles!$G125,Precios!$B$7:$H$19,7,FALSE))</f>
        <v/>
      </c>
      <c r="S128" s="223">
        <f t="shared" si="6"/>
        <v>0</v>
      </c>
      <c r="T128" s="218"/>
      <c r="U128" s="218"/>
      <c r="W128" s="183"/>
      <c r="X128" s="183"/>
      <c r="Y128" s="183"/>
      <c r="Z128" s="183"/>
      <c r="AA128" s="183"/>
      <c r="AB128" s="183"/>
      <c r="AC128" s="183"/>
      <c r="AE128" s="183"/>
      <c r="AF128" s="183"/>
      <c r="AG128" s="183"/>
      <c r="AH128" s="183"/>
      <c r="AI128" s="183"/>
      <c r="AJ128" s="183"/>
      <c r="AK128" s="183"/>
    </row>
    <row r="129" spans="2:37" ht="16.8" thickTop="1" thickBot="1">
      <c r="B129" s="211" t="str">
        <f>IF(Árboles!B126="","",Árboles!B126)</f>
        <v/>
      </c>
      <c r="C129" s="211" t="str">
        <f>IF(Árboles!C126="","",Árboles!C126)</f>
        <v/>
      </c>
      <c r="D129" s="212" t="str">
        <f>IF(Árboles!G126="","",Árboles!G126)</f>
        <v/>
      </c>
      <c r="E129" s="213" t="str">
        <f>IF(Árboles!AC126=0,"",Árboles!AC126)</f>
        <v/>
      </c>
      <c r="F129" s="221"/>
      <c r="G129" s="222"/>
      <c r="H129" s="222"/>
      <c r="I129" s="222"/>
      <c r="J129" s="222"/>
      <c r="K129" s="222"/>
      <c r="L129" s="222"/>
      <c r="M129" s="216" t="str">
        <f>IF(ISNA(Industrias[[#This Row],[Vtrit (m3)]]*VLOOKUP(Árboles!$G126,Precios!$B$7:$H$19,2,FALSE)),"",Industrias[[#This Row],[Vtrit (m3)]]*VLOOKUP(Árboles!$G126,Precios!$B$7:$H$19,2,FALSE))</f>
        <v/>
      </c>
      <c r="N129" s="217" t="str">
        <f>IF(ISNA(Industrias[[#This Row],[Vapea (m3)]]*VLOOKUP(Árboles!$G126,Precios!$B$7:$H$19,3,FALSE)),"",Industrias[[#This Row],[Vapea (m3)]]*VLOOKUP(Árboles!$G126,Precios!$B$7:$H$19,3,FALSE))</f>
        <v/>
      </c>
      <c r="O129" s="217" t="str">
        <f>IF(ISNA(Industrias[[#This Row],[Vcanter (m3)]]*VLOOKUP(Árboles!$G126,Precios!$B$7:$H$19,4,FALSE)),"",Industrias[[#This Row],[Vcanter (m3)]]*VLOOKUP(Árboles!$G126,Precios!$B$7:$H$19,4,FALSE))</f>
        <v/>
      </c>
      <c r="P129" s="217" t="str">
        <f>IF(ISNA(Industrias[[#This Row],[Vsierra (m3)]]*VLOOKUP(Árboles!$G126,Precios!$B$7:$H$19,5,FALSE)),"",Industrias[[#This Row],[Vsierra (m3)]]*VLOOKUP(Árboles!$G126,Precios!$B$7:$H$19,5,FALSE))</f>
        <v/>
      </c>
      <c r="Q129" s="217" t="str">
        <f>IF(ISNA(Industrias[[#This Row],[Vsgruesa (m3)]]*VLOOKUP(Árboles!$G126,Precios!$B$7:$H$19,6,FALSE)),"",Industrias[[#This Row],[Vsgruesa (m3)]]*VLOOKUP(Árboles!$G126,Precios!$B$7:$H$19,6,FALSE))</f>
        <v/>
      </c>
      <c r="R129" s="217" t="str">
        <f>IF(ISNA(Industrias[[#This Row],[Vchapa (m3)]]*VLOOKUP(Árboles!$G126,Precios!$B$7:$H$19,7,FALSE)),"",Industrias[[#This Row],[Vchapa (m3)]]*VLOOKUP(Árboles!$G126,Precios!$B$7:$H$19,7,FALSE))</f>
        <v/>
      </c>
      <c r="S129" s="223">
        <f t="shared" si="6"/>
        <v>0</v>
      </c>
      <c r="T129" s="218"/>
      <c r="U129" s="218"/>
      <c r="W129" s="183"/>
      <c r="X129" s="183"/>
      <c r="Y129" s="183"/>
      <c r="Z129" s="183"/>
      <c r="AA129" s="183"/>
      <c r="AB129" s="183"/>
      <c r="AC129" s="183"/>
      <c r="AE129" s="183"/>
      <c r="AF129" s="183"/>
      <c r="AG129" s="183"/>
      <c r="AH129" s="183"/>
      <c r="AI129" s="183"/>
      <c r="AJ129" s="183"/>
      <c r="AK129" s="183"/>
    </row>
    <row r="130" spans="2:37" ht="16.8" thickTop="1" thickBot="1">
      <c r="B130" s="211" t="str">
        <f>IF(Árboles!B127="","",Árboles!B127)</f>
        <v/>
      </c>
      <c r="C130" s="211" t="str">
        <f>IF(Árboles!C127="","",Árboles!C127)</f>
        <v/>
      </c>
      <c r="D130" s="212" t="str">
        <f>IF(Árboles!G127="","",Árboles!G127)</f>
        <v/>
      </c>
      <c r="E130" s="213" t="str">
        <f>IF(Árboles!AC127=0,"",Árboles!AC127)</f>
        <v/>
      </c>
      <c r="F130" s="221"/>
      <c r="G130" s="222"/>
      <c r="H130" s="222"/>
      <c r="I130" s="222"/>
      <c r="J130" s="222"/>
      <c r="K130" s="222"/>
      <c r="L130" s="222"/>
      <c r="M130" s="216" t="str">
        <f>IF(ISNA(Industrias[[#This Row],[Vtrit (m3)]]*VLOOKUP(Árboles!$G127,Precios!$B$7:$H$19,2,FALSE)),"",Industrias[[#This Row],[Vtrit (m3)]]*VLOOKUP(Árboles!$G127,Precios!$B$7:$H$19,2,FALSE))</f>
        <v/>
      </c>
      <c r="N130" s="217" t="str">
        <f>IF(ISNA(Industrias[[#This Row],[Vapea (m3)]]*VLOOKUP(Árboles!$G127,Precios!$B$7:$H$19,3,FALSE)),"",Industrias[[#This Row],[Vapea (m3)]]*VLOOKUP(Árboles!$G127,Precios!$B$7:$H$19,3,FALSE))</f>
        <v/>
      </c>
      <c r="O130" s="217" t="str">
        <f>IF(ISNA(Industrias[[#This Row],[Vcanter (m3)]]*VLOOKUP(Árboles!$G127,Precios!$B$7:$H$19,4,FALSE)),"",Industrias[[#This Row],[Vcanter (m3)]]*VLOOKUP(Árboles!$G127,Precios!$B$7:$H$19,4,FALSE))</f>
        <v/>
      </c>
      <c r="P130" s="217" t="str">
        <f>IF(ISNA(Industrias[[#This Row],[Vsierra (m3)]]*VLOOKUP(Árboles!$G127,Precios!$B$7:$H$19,5,FALSE)),"",Industrias[[#This Row],[Vsierra (m3)]]*VLOOKUP(Árboles!$G127,Precios!$B$7:$H$19,5,FALSE))</f>
        <v/>
      </c>
      <c r="Q130" s="217" t="str">
        <f>IF(ISNA(Industrias[[#This Row],[Vsgruesa (m3)]]*VLOOKUP(Árboles!$G127,Precios!$B$7:$H$19,6,FALSE)),"",Industrias[[#This Row],[Vsgruesa (m3)]]*VLOOKUP(Árboles!$G127,Precios!$B$7:$H$19,6,FALSE))</f>
        <v/>
      </c>
      <c r="R130" s="217" t="str">
        <f>IF(ISNA(Industrias[[#This Row],[Vchapa (m3)]]*VLOOKUP(Árboles!$G127,Precios!$B$7:$H$19,7,FALSE)),"",Industrias[[#This Row],[Vchapa (m3)]]*VLOOKUP(Árboles!$G127,Precios!$B$7:$H$19,7,FALSE))</f>
        <v/>
      </c>
      <c r="S130" s="223">
        <f t="shared" si="6"/>
        <v>0</v>
      </c>
      <c r="T130" s="218"/>
      <c r="U130" s="218"/>
      <c r="W130" s="183"/>
      <c r="X130" s="183"/>
      <c r="Y130" s="183"/>
      <c r="Z130" s="183"/>
      <c r="AA130" s="183"/>
      <c r="AB130" s="183"/>
      <c r="AC130" s="183"/>
      <c r="AE130" s="183"/>
      <c r="AF130" s="183"/>
      <c r="AG130" s="183"/>
      <c r="AH130" s="183"/>
      <c r="AI130" s="183"/>
      <c r="AJ130" s="183"/>
      <c r="AK130" s="183"/>
    </row>
    <row r="131" spans="2:37" ht="16.8" thickTop="1" thickBot="1">
      <c r="B131" s="211" t="str">
        <f>IF(Árboles!B128="","",Árboles!B128)</f>
        <v/>
      </c>
      <c r="C131" s="211" t="str">
        <f>IF(Árboles!C128="","",Árboles!C128)</f>
        <v/>
      </c>
      <c r="D131" s="212" t="str">
        <f>IF(Árboles!G128="","",Árboles!G128)</f>
        <v/>
      </c>
      <c r="E131" s="213" t="str">
        <f>IF(Árboles!AC128=0,"",Árboles!AC128)</f>
        <v/>
      </c>
      <c r="F131" s="221"/>
      <c r="G131" s="222"/>
      <c r="H131" s="222"/>
      <c r="I131" s="222"/>
      <c r="J131" s="222"/>
      <c r="K131" s="222"/>
      <c r="L131" s="222"/>
      <c r="M131" s="216" t="str">
        <f>IF(ISNA(Industrias[[#This Row],[Vtrit (m3)]]*VLOOKUP(Árboles!$G128,Precios!$B$7:$H$19,2,FALSE)),"",Industrias[[#This Row],[Vtrit (m3)]]*VLOOKUP(Árboles!$G128,Precios!$B$7:$H$19,2,FALSE))</f>
        <v/>
      </c>
      <c r="N131" s="217" t="str">
        <f>IF(ISNA(Industrias[[#This Row],[Vapea (m3)]]*VLOOKUP(Árboles!$G128,Precios!$B$7:$H$19,3,FALSE)),"",Industrias[[#This Row],[Vapea (m3)]]*VLOOKUP(Árboles!$G128,Precios!$B$7:$H$19,3,FALSE))</f>
        <v/>
      </c>
      <c r="O131" s="217" t="str">
        <f>IF(ISNA(Industrias[[#This Row],[Vcanter (m3)]]*VLOOKUP(Árboles!$G128,Precios!$B$7:$H$19,4,FALSE)),"",Industrias[[#This Row],[Vcanter (m3)]]*VLOOKUP(Árboles!$G128,Precios!$B$7:$H$19,4,FALSE))</f>
        <v/>
      </c>
      <c r="P131" s="217" t="str">
        <f>IF(ISNA(Industrias[[#This Row],[Vsierra (m3)]]*VLOOKUP(Árboles!$G128,Precios!$B$7:$H$19,5,FALSE)),"",Industrias[[#This Row],[Vsierra (m3)]]*VLOOKUP(Árboles!$G128,Precios!$B$7:$H$19,5,FALSE))</f>
        <v/>
      </c>
      <c r="Q131" s="217" t="str">
        <f>IF(ISNA(Industrias[[#This Row],[Vsgruesa (m3)]]*VLOOKUP(Árboles!$G128,Precios!$B$7:$H$19,6,FALSE)),"",Industrias[[#This Row],[Vsgruesa (m3)]]*VLOOKUP(Árboles!$G128,Precios!$B$7:$H$19,6,FALSE))</f>
        <v/>
      </c>
      <c r="R131" s="217" t="str">
        <f>IF(ISNA(Industrias[[#This Row],[Vchapa (m3)]]*VLOOKUP(Árboles!$G128,Precios!$B$7:$H$19,7,FALSE)),"",Industrias[[#This Row],[Vchapa (m3)]]*VLOOKUP(Árboles!$G128,Precios!$B$7:$H$19,7,FALSE))</f>
        <v/>
      </c>
      <c r="S131" s="223">
        <f t="shared" si="6"/>
        <v>0</v>
      </c>
      <c r="T131" s="218"/>
      <c r="U131" s="218"/>
      <c r="W131" s="183"/>
      <c r="X131" s="183"/>
      <c r="Y131" s="183"/>
      <c r="Z131" s="183"/>
      <c r="AA131" s="183"/>
      <c r="AB131" s="183"/>
      <c r="AC131" s="183"/>
      <c r="AE131" s="183"/>
      <c r="AF131" s="183"/>
      <c r="AG131" s="183"/>
      <c r="AH131" s="183"/>
      <c r="AI131" s="183"/>
      <c r="AJ131" s="183"/>
      <c r="AK131" s="183"/>
    </row>
    <row r="132" spans="2:37" ht="16.8" thickTop="1" thickBot="1">
      <c r="B132" s="211" t="str">
        <f>IF(Árboles!B129="","",Árboles!B129)</f>
        <v/>
      </c>
      <c r="C132" s="211" t="str">
        <f>IF(Árboles!C129="","",Árboles!C129)</f>
        <v/>
      </c>
      <c r="D132" s="212" t="str">
        <f>IF(Árboles!G129="","",Árboles!G129)</f>
        <v/>
      </c>
      <c r="E132" s="213" t="str">
        <f>IF(Árboles!AC129=0,"",Árboles!AC129)</f>
        <v/>
      </c>
      <c r="F132" s="221"/>
      <c r="G132" s="222"/>
      <c r="H132" s="222"/>
      <c r="I132" s="222"/>
      <c r="J132" s="222"/>
      <c r="K132" s="222"/>
      <c r="L132" s="222"/>
      <c r="M132" s="216" t="str">
        <f>IF(ISNA(Industrias[[#This Row],[Vtrit (m3)]]*VLOOKUP(Árboles!$G129,Precios!$B$7:$H$19,2,FALSE)),"",Industrias[[#This Row],[Vtrit (m3)]]*VLOOKUP(Árboles!$G129,Precios!$B$7:$H$19,2,FALSE))</f>
        <v/>
      </c>
      <c r="N132" s="217" t="str">
        <f>IF(ISNA(Industrias[[#This Row],[Vapea (m3)]]*VLOOKUP(Árboles!$G129,Precios!$B$7:$H$19,3,FALSE)),"",Industrias[[#This Row],[Vapea (m3)]]*VLOOKUP(Árboles!$G129,Precios!$B$7:$H$19,3,FALSE))</f>
        <v/>
      </c>
      <c r="O132" s="217" t="str">
        <f>IF(ISNA(Industrias[[#This Row],[Vcanter (m3)]]*VLOOKUP(Árboles!$G129,Precios!$B$7:$H$19,4,FALSE)),"",Industrias[[#This Row],[Vcanter (m3)]]*VLOOKUP(Árboles!$G129,Precios!$B$7:$H$19,4,FALSE))</f>
        <v/>
      </c>
      <c r="P132" s="217" t="str">
        <f>IF(ISNA(Industrias[[#This Row],[Vsierra (m3)]]*VLOOKUP(Árboles!$G129,Precios!$B$7:$H$19,5,FALSE)),"",Industrias[[#This Row],[Vsierra (m3)]]*VLOOKUP(Árboles!$G129,Precios!$B$7:$H$19,5,FALSE))</f>
        <v/>
      </c>
      <c r="Q132" s="217" t="str">
        <f>IF(ISNA(Industrias[[#This Row],[Vsgruesa (m3)]]*VLOOKUP(Árboles!$G129,Precios!$B$7:$H$19,6,FALSE)),"",Industrias[[#This Row],[Vsgruesa (m3)]]*VLOOKUP(Árboles!$G129,Precios!$B$7:$H$19,6,FALSE))</f>
        <v/>
      </c>
      <c r="R132" s="217" t="str">
        <f>IF(ISNA(Industrias[[#This Row],[Vchapa (m3)]]*VLOOKUP(Árboles!$G129,Precios!$B$7:$H$19,7,FALSE)),"",Industrias[[#This Row],[Vchapa (m3)]]*VLOOKUP(Árboles!$G129,Precios!$B$7:$H$19,7,FALSE))</f>
        <v/>
      </c>
      <c r="S132" s="223">
        <f t="shared" si="6"/>
        <v>0</v>
      </c>
      <c r="T132" s="218"/>
      <c r="U132" s="218"/>
      <c r="W132" s="183"/>
      <c r="X132" s="183"/>
      <c r="Y132" s="183"/>
      <c r="Z132" s="183"/>
      <c r="AA132" s="183"/>
      <c r="AB132" s="183"/>
      <c r="AC132" s="183"/>
      <c r="AE132" s="183"/>
      <c r="AF132" s="183"/>
      <c r="AG132" s="183"/>
      <c r="AH132" s="183"/>
      <c r="AI132" s="183"/>
      <c r="AJ132" s="183"/>
      <c r="AK132" s="183"/>
    </row>
    <row r="133" spans="2:37" ht="16.8" thickTop="1" thickBot="1">
      <c r="B133" s="211" t="str">
        <f>IF(Árboles!B130="","",Árboles!B130)</f>
        <v/>
      </c>
      <c r="C133" s="211" t="str">
        <f>IF(Árboles!C130="","",Árboles!C130)</f>
        <v/>
      </c>
      <c r="D133" s="212" t="str">
        <f>IF(Árboles!G130="","",Árboles!G130)</f>
        <v/>
      </c>
      <c r="E133" s="213" t="str">
        <f>IF(Árboles!AC130=0,"",Árboles!AC130)</f>
        <v/>
      </c>
      <c r="F133" s="221"/>
      <c r="G133" s="222"/>
      <c r="H133" s="222"/>
      <c r="I133" s="222"/>
      <c r="J133" s="222"/>
      <c r="K133" s="222"/>
      <c r="L133" s="222"/>
      <c r="M133" s="216" t="str">
        <f>IF(ISNA(Industrias[[#This Row],[Vtrit (m3)]]*VLOOKUP(Árboles!$G130,Precios!$B$7:$H$19,2,FALSE)),"",Industrias[[#This Row],[Vtrit (m3)]]*VLOOKUP(Árboles!$G130,Precios!$B$7:$H$19,2,FALSE))</f>
        <v/>
      </c>
      <c r="N133" s="217" t="str">
        <f>IF(ISNA(Industrias[[#This Row],[Vapea (m3)]]*VLOOKUP(Árboles!$G130,Precios!$B$7:$H$19,3,FALSE)),"",Industrias[[#This Row],[Vapea (m3)]]*VLOOKUP(Árboles!$G130,Precios!$B$7:$H$19,3,FALSE))</f>
        <v/>
      </c>
      <c r="O133" s="217" t="str">
        <f>IF(ISNA(Industrias[[#This Row],[Vcanter (m3)]]*VLOOKUP(Árboles!$G130,Precios!$B$7:$H$19,4,FALSE)),"",Industrias[[#This Row],[Vcanter (m3)]]*VLOOKUP(Árboles!$G130,Precios!$B$7:$H$19,4,FALSE))</f>
        <v/>
      </c>
      <c r="P133" s="217" t="str">
        <f>IF(ISNA(Industrias[[#This Row],[Vsierra (m3)]]*VLOOKUP(Árboles!$G130,Precios!$B$7:$H$19,5,FALSE)),"",Industrias[[#This Row],[Vsierra (m3)]]*VLOOKUP(Árboles!$G130,Precios!$B$7:$H$19,5,FALSE))</f>
        <v/>
      </c>
      <c r="Q133" s="217" t="str">
        <f>IF(ISNA(Industrias[[#This Row],[Vsgruesa (m3)]]*VLOOKUP(Árboles!$G130,Precios!$B$7:$H$19,6,FALSE)),"",Industrias[[#This Row],[Vsgruesa (m3)]]*VLOOKUP(Árboles!$G130,Precios!$B$7:$H$19,6,FALSE))</f>
        <v/>
      </c>
      <c r="R133" s="217" t="str">
        <f>IF(ISNA(Industrias[[#This Row],[Vchapa (m3)]]*VLOOKUP(Árboles!$G130,Precios!$B$7:$H$19,7,FALSE)),"",Industrias[[#This Row],[Vchapa (m3)]]*VLOOKUP(Árboles!$G130,Precios!$B$7:$H$19,7,FALSE))</f>
        <v/>
      </c>
      <c r="S133" s="223">
        <f t="shared" ref="S133:S196" si="7">IF(SUM(M133:R133)=0,0,SUM(M133:R133))</f>
        <v>0</v>
      </c>
      <c r="T133" s="218"/>
      <c r="U133" s="218"/>
      <c r="W133" s="183"/>
      <c r="X133" s="183"/>
      <c r="Y133" s="183"/>
      <c r="Z133" s="183"/>
      <c r="AA133" s="183"/>
      <c r="AB133" s="183"/>
      <c r="AC133" s="183"/>
      <c r="AE133" s="183"/>
      <c r="AF133" s="183"/>
      <c r="AG133" s="183"/>
      <c r="AH133" s="183"/>
      <c r="AI133" s="183"/>
      <c r="AJ133" s="183"/>
      <c r="AK133" s="183"/>
    </row>
    <row r="134" spans="2:37" ht="16.8" thickTop="1" thickBot="1">
      <c r="B134" s="211" t="str">
        <f>IF(Árboles!B131="","",Árboles!B131)</f>
        <v/>
      </c>
      <c r="C134" s="211" t="str">
        <f>IF(Árboles!C131="","",Árboles!C131)</f>
        <v/>
      </c>
      <c r="D134" s="212" t="str">
        <f>IF(Árboles!G131="","",Árboles!G131)</f>
        <v/>
      </c>
      <c r="E134" s="213" t="str">
        <f>IF(Árboles!AC131=0,"",Árboles!AC131)</f>
        <v/>
      </c>
      <c r="F134" s="221"/>
      <c r="G134" s="222"/>
      <c r="H134" s="222"/>
      <c r="I134" s="222"/>
      <c r="J134" s="222"/>
      <c r="K134" s="222"/>
      <c r="L134" s="222"/>
      <c r="M134" s="216" t="str">
        <f>IF(ISNA(Industrias[[#This Row],[Vtrit (m3)]]*VLOOKUP(Árboles!$G131,Precios!$B$7:$H$19,2,FALSE)),"",Industrias[[#This Row],[Vtrit (m3)]]*VLOOKUP(Árboles!$G131,Precios!$B$7:$H$19,2,FALSE))</f>
        <v/>
      </c>
      <c r="N134" s="217" t="str">
        <f>IF(ISNA(Industrias[[#This Row],[Vapea (m3)]]*VLOOKUP(Árboles!$G131,Precios!$B$7:$H$19,3,FALSE)),"",Industrias[[#This Row],[Vapea (m3)]]*VLOOKUP(Árboles!$G131,Precios!$B$7:$H$19,3,FALSE))</f>
        <v/>
      </c>
      <c r="O134" s="217" t="str">
        <f>IF(ISNA(Industrias[[#This Row],[Vcanter (m3)]]*VLOOKUP(Árboles!$G131,Precios!$B$7:$H$19,4,FALSE)),"",Industrias[[#This Row],[Vcanter (m3)]]*VLOOKUP(Árboles!$G131,Precios!$B$7:$H$19,4,FALSE))</f>
        <v/>
      </c>
      <c r="P134" s="217" t="str">
        <f>IF(ISNA(Industrias[[#This Row],[Vsierra (m3)]]*VLOOKUP(Árboles!$G131,Precios!$B$7:$H$19,5,FALSE)),"",Industrias[[#This Row],[Vsierra (m3)]]*VLOOKUP(Árboles!$G131,Precios!$B$7:$H$19,5,FALSE))</f>
        <v/>
      </c>
      <c r="Q134" s="217" t="str">
        <f>IF(ISNA(Industrias[[#This Row],[Vsgruesa (m3)]]*VLOOKUP(Árboles!$G131,Precios!$B$7:$H$19,6,FALSE)),"",Industrias[[#This Row],[Vsgruesa (m3)]]*VLOOKUP(Árboles!$G131,Precios!$B$7:$H$19,6,FALSE))</f>
        <v/>
      </c>
      <c r="R134" s="217" t="str">
        <f>IF(ISNA(Industrias[[#This Row],[Vchapa (m3)]]*VLOOKUP(Árboles!$G131,Precios!$B$7:$H$19,7,FALSE)),"",Industrias[[#This Row],[Vchapa (m3)]]*VLOOKUP(Árboles!$G131,Precios!$B$7:$H$19,7,FALSE))</f>
        <v/>
      </c>
      <c r="S134" s="223">
        <f t="shared" si="7"/>
        <v>0</v>
      </c>
      <c r="T134" s="218"/>
      <c r="U134" s="218"/>
      <c r="W134" s="183"/>
      <c r="X134" s="183"/>
      <c r="Y134" s="183"/>
      <c r="Z134" s="183"/>
      <c r="AA134" s="183"/>
      <c r="AB134" s="183"/>
      <c r="AC134" s="183"/>
      <c r="AE134" s="183"/>
      <c r="AF134" s="183"/>
      <c r="AG134" s="183"/>
      <c r="AH134" s="183"/>
      <c r="AI134" s="183"/>
      <c r="AJ134" s="183"/>
      <c r="AK134" s="183"/>
    </row>
    <row r="135" spans="2:37" ht="16.8" thickTop="1" thickBot="1">
      <c r="B135" s="211" t="str">
        <f>IF(Árboles!B132="","",Árboles!B132)</f>
        <v/>
      </c>
      <c r="C135" s="211" t="str">
        <f>IF(Árboles!C132="","",Árboles!C132)</f>
        <v/>
      </c>
      <c r="D135" s="212" t="str">
        <f>IF(Árboles!G132="","",Árboles!G132)</f>
        <v/>
      </c>
      <c r="E135" s="213" t="str">
        <f>IF(Árboles!AC132=0,"",Árboles!AC132)</f>
        <v/>
      </c>
      <c r="F135" s="221"/>
      <c r="G135" s="222"/>
      <c r="H135" s="222"/>
      <c r="I135" s="222"/>
      <c r="J135" s="222"/>
      <c r="K135" s="222"/>
      <c r="L135" s="222"/>
      <c r="M135" s="216" t="str">
        <f>IF(ISNA(Industrias[[#This Row],[Vtrit (m3)]]*VLOOKUP(Árboles!$G132,Precios!$B$7:$H$19,2,FALSE)),"",Industrias[[#This Row],[Vtrit (m3)]]*VLOOKUP(Árboles!$G132,Precios!$B$7:$H$19,2,FALSE))</f>
        <v/>
      </c>
      <c r="N135" s="217" t="str">
        <f>IF(ISNA(Industrias[[#This Row],[Vapea (m3)]]*VLOOKUP(Árboles!$G132,Precios!$B$7:$H$19,3,FALSE)),"",Industrias[[#This Row],[Vapea (m3)]]*VLOOKUP(Árboles!$G132,Precios!$B$7:$H$19,3,FALSE))</f>
        <v/>
      </c>
      <c r="O135" s="217" t="str">
        <f>IF(ISNA(Industrias[[#This Row],[Vcanter (m3)]]*VLOOKUP(Árboles!$G132,Precios!$B$7:$H$19,4,FALSE)),"",Industrias[[#This Row],[Vcanter (m3)]]*VLOOKUP(Árboles!$G132,Precios!$B$7:$H$19,4,FALSE))</f>
        <v/>
      </c>
      <c r="P135" s="217" t="str">
        <f>IF(ISNA(Industrias[[#This Row],[Vsierra (m3)]]*VLOOKUP(Árboles!$G132,Precios!$B$7:$H$19,5,FALSE)),"",Industrias[[#This Row],[Vsierra (m3)]]*VLOOKUP(Árboles!$G132,Precios!$B$7:$H$19,5,FALSE))</f>
        <v/>
      </c>
      <c r="Q135" s="217" t="str">
        <f>IF(ISNA(Industrias[[#This Row],[Vsgruesa (m3)]]*VLOOKUP(Árboles!$G132,Precios!$B$7:$H$19,6,FALSE)),"",Industrias[[#This Row],[Vsgruesa (m3)]]*VLOOKUP(Árboles!$G132,Precios!$B$7:$H$19,6,FALSE))</f>
        <v/>
      </c>
      <c r="R135" s="217" t="str">
        <f>IF(ISNA(Industrias[[#This Row],[Vchapa (m3)]]*VLOOKUP(Árboles!$G132,Precios!$B$7:$H$19,7,FALSE)),"",Industrias[[#This Row],[Vchapa (m3)]]*VLOOKUP(Árboles!$G132,Precios!$B$7:$H$19,7,FALSE))</f>
        <v/>
      </c>
      <c r="S135" s="223">
        <f t="shared" si="7"/>
        <v>0</v>
      </c>
      <c r="T135" s="218"/>
      <c r="U135" s="218"/>
      <c r="W135" s="183"/>
      <c r="X135" s="183"/>
      <c r="Y135" s="183"/>
      <c r="Z135" s="183"/>
      <c r="AA135" s="183"/>
      <c r="AB135" s="183"/>
      <c r="AC135" s="183"/>
      <c r="AE135" s="183"/>
      <c r="AF135" s="183"/>
      <c r="AG135" s="183"/>
      <c r="AH135" s="183"/>
      <c r="AI135" s="183"/>
      <c r="AJ135" s="183"/>
      <c r="AK135" s="183"/>
    </row>
    <row r="136" spans="2:37" ht="16.8" thickTop="1" thickBot="1">
      <c r="B136" s="211" t="str">
        <f>IF(Árboles!B133="","",Árboles!B133)</f>
        <v/>
      </c>
      <c r="C136" s="211" t="str">
        <f>IF(Árboles!C133="","",Árboles!C133)</f>
        <v/>
      </c>
      <c r="D136" s="212" t="str">
        <f>IF(Árboles!G133="","",Árboles!G133)</f>
        <v/>
      </c>
      <c r="E136" s="213" t="str">
        <f>IF(Árboles!AC133=0,"",Árboles!AC133)</f>
        <v/>
      </c>
      <c r="F136" s="221"/>
      <c r="G136" s="222"/>
      <c r="H136" s="222"/>
      <c r="I136" s="222"/>
      <c r="J136" s="222"/>
      <c r="K136" s="222"/>
      <c r="L136" s="222"/>
      <c r="M136" s="216" t="str">
        <f>IF(ISNA(Industrias[[#This Row],[Vtrit (m3)]]*VLOOKUP(Árboles!$G133,Precios!$B$7:$H$19,2,FALSE)),"",Industrias[[#This Row],[Vtrit (m3)]]*VLOOKUP(Árboles!$G133,Precios!$B$7:$H$19,2,FALSE))</f>
        <v/>
      </c>
      <c r="N136" s="217" t="str">
        <f>IF(ISNA(Industrias[[#This Row],[Vapea (m3)]]*VLOOKUP(Árboles!$G133,Precios!$B$7:$H$19,3,FALSE)),"",Industrias[[#This Row],[Vapea (m3)]]*VLOOKUP(Árboles!$G133,Precios!$B$7:$H$19,3,FALSE))</f>
        <v/>
      </c>
      <c r="O136" s="217" t="str">
        <f>IF(ISNA(Industrias[[#This Row],[Vcanter (m3)]]*VLOOKUP(Árboles!$G133,Precios!$B$7:$H$19,4,FALSE)),"",Industrias[[#This Row],[Vcanter (m3)]]*VLOOKUP(Árboles!$G133,Precios!$B$7:$H$19,4,FALSE))</f>
        <v/>
      </c>
      <c r="P136" s="217" t="str">
        <f>IF(ISNA(Industrias[[#This Row],[Vsierra (m3)]]*VLOOKUP(Árboles!$G133,Precios!$B$7:$H$19,5,FALSE)),"",Industrias[[#This Row],[Vsierra (m3)]]*VLOOKUP(Árboles!$G133,Precios!$B$7:$H$19,5,FALSE))</f>
        <v/>
      </c>
      <c r="Q136" s="217" t="str">
        <f>IF(ISNA(Industrias[[#This Row],[Vsgruesa (m3)]]*VLOOKUP(Árboles!$G133,Precios!$B$7:$H$19,6,FALSE)),"",Industrias[[#This Row],[Vsgruesa (m3)]]*VLOOKUP(Árboles!$G133,Precios!$B$7:$H$19,6,FALSE))</f>
        <v/>
      </c>
      <c r="R136" s="217" t="str">
        <f>IF(ISNA(Industrias[[#This Row],[Vchapa (m3)]]*VLOOKUP(Árboles!$G133,Precios!$B$7:$H$19,7,FALSE)),"",Industrias[[#This Row],[Vchapa (m3)]]*VLOOKUP(Árboles!$G133,Precios!$B$7:$H$19,7,FALSE))</f>
        <v/>
      </c>
      <c r="S136" s="223">
        <f t="shared" si="7"/>
        <v>0</v>
      </c>
      <c r="T136" s="218"/>
      <c r="U136" s="218"/>
      <c r="W136" s="183"/>
      <c r="X136" s="183"/>
      <c r="Y136" s="183"/>
      <c r="Z136" s="183"/>
      <c r="AA136" s="183"/>
      <c r="AB136" s="183"/>
      <c r="AC136" s="183"/>
      <c r="AE136" s="183"/>
      <c r="AF136" s="183"/>
      <c r="AG136" s="183"/>
      <c r="AH136" s="183"/>
      <c r="AI136" s="183"/>
      <c r="AJ136" s="183"/>
      <c r="AK136" s="183"/>
    </row>
    <row r="137" spans="2:37" ht="16.8" thickTop="1" thickBot="1">
      <c r="B137" s="211" t="str">
        <f>IF(Árboles!B134="","",Árboles!B134)</f>
        <v/>
      </c>
      <c r="C137" s="211" t="str">
        <f>IF(Árboles!C134="","",Árboles!C134)</f>
        <v/>
      </c>
      <c r="D137" s="212" t="str">
        <f>IF(Árboles!G134="","",Árboles!G134)</f>
        <v/>
      </c>
      <c r="E137" s="213" t="str">
        <f>IF(Árboles!AC134=0,"",Árboles!AC134)</f>
        <v/>
      </c>
      <c r="F137" s="221"/>
      <c r="G137" s="222"/>
      <c r="H137" s="222"/>
      <c r="I137" s="222"/>
      <c r="J137" s="222"/>
      <c r="K137" s="222"/>
      <c r="L137" s="222"/>
      <c r="M137" s="216" t="str">
        <f>IF(ISNA(Industrias[[#This Row],[Vtrit (m3)]]*VLOOKUP(Árboles!$G134,Precios!$B$7:$H$19,2,FALSE)),"",Industrias[[#This Row],[Vtrit (m3)]]*VLOOKUP(Árboles!$G134,Precios!$B$7:$H$19,2,FALSE))</f>
        <v/>
      </c>
      <c r="N137" s="217" t="str">
        <f>IF(ISNA(Industrias[[#This Row],[Vapea (m3)]]*VLOOKUP(Árboles!$G134,Precios!$B$7:$H$19,3,FALSE)),"",Industrias[[#This Row],[Vapea (m3)]]*VLOOKUP(Árboles!$G134,Precios!$B$7:$H$19,3,FALSE))</f>
        <v/>
      </c>
      <c r="O137" s="217" t="str">
        <f>IF(ISNA(Industrias[[#This Row],[Vcanter (m3)]]*VLOOKUP(Árboles!$G134,Precios!$B$7:$H$19,4,FALSE)),"",Industrias[[#This Row],[Vcanter (m3)]]*VLOOKUP(Árboles!$G134,Precios!$B$7:$H$19,4,FALSE))</f>
        <v/>
      </c>
      <c r="P137" s="217" t="str">
        <f>IF(ISNA(Industrias[[#This Row],[Vsierra (m3)]]*VLOOKUP(Árboles!$G134,Precios!$B$7:$H$19,5,FALSE)),"",Industrias[[#This Row],[Vsierra (m3)]]*VLOOKUP(Árboles!$G134,Precios!$B$7:$H$19,5,FALSE))</f>
        <v/>
      </c>
      <c r="Q137" s="217" t="str">
        <f>IF(ISNA(Industrias[[#This Row],[Vsgruesa (m3)]]*VLOOKUP(Árboles!$G134,Precios!$B$7:$H$19,6,FALSE)),"",Industrias[[#This Row],[Vsgruesa (m3)]]*VLOOKUP(Árboles!$G134,Precios!$B$7:$H$19,6,FALSE))</f>
        <v/>
      </c>
      <c r="R137" s="217" t="str">
        <f>IF(ISNA(Industrias[[#This Row],[Vchapa (m3)]]*VLOOKUP(Árboles!$G134,Precios!$B$7:$H$19,7,FALSE)),"",Industrias[[#This Row],[Vchapa (m3)]]*VLOOKUP(Árboles!$G134,Precios!$B$7:$H$19,7,FALSE))</f>
        <v/>
      </c>
      <c r="S137" s="223">
        <f t="shared" si="7"/>
        <v>0</v>
      </c>
      <c r="T137" s="218"/>
      <c r="U137" s="218"/>
      <c r="W137" s="183"/>
      <c r="X137" s="183"/>
      <c r="Y137" s="183"/>
      <c r="Z137" s="183"/>
      <c r="AA137" s="183"/>
      <c r="AB137" s="183"/>
      <c r="AC137" s="183"/>
      <c r="AE137" s="183"/>
      <c r="AF137" s="183"/>
      <c r="AG137" s="183"/>
      <c r="AH137" s="183"/>
      <c r="AI137" s="183"/>
      <c r="AJ137" s="183"/>
      <c r="AK137" s="183"/>
    </row>
    <row r="138" spans="2:37" ht="16.8" thickTop="1" thickBot="1">
      <c r="B138" s="211" t="str">
        <f>IF(Árboles!B135="","",Árboles!B135)</f>
        <v/>
      </c>
      <c r="C138" s="211" t="str">
        <f>IF(Árboles!C135="","",Árboles!C135)</f>
        <v/>
      </c>
      <c r="D138" s="212" t="str">
        <f>IF(Árboles!G135="","",Árboles!G135)</f>
        <v/>
      </c>
      <c r="E138" s="213" t="str">
        <f>IF(Árboles!AC135=0,"",Árboles!AC135)</f>
        <v/>
      </c>
      <c r="F138" s="221"/>
      <c r="G138" s="222"/>
      <c r="H138" s="222"/>
      <c r="I138" s="222"/>
      <c r="J138" s="222"/>
      <c r="K138" s="222"/>
      <c r="L138" s="222"/>
      <c r="M138" s="216" t="str">
        <f>IF(ISNA(Industrias[[#This Row],[Vtrit (m3)]]*VLOOKUP(Árboles!$G135,Precios!$B$7:$H$19,2,FALSE)),"",Industrias[[#This Row],[Vtrit (m3)]]*VLOOKUP(Árboles!$G135,Precios!$B$7:$H$19,2,FALSE))</f>
        <v/>
      </c>
      <c r="N138" s="217" t="str">
        <f>IF(ISNA(Industrias[[#This Row],[Vapea (m3)]]*VLOOKUP(Árboles!$G135,Precios!$B$7:$H$19,3,FALSE)),"",Industrias[[#This Row],[Vapea (m3)]]*VLOOKUP(Árboles!$G135,Precios!$B$7:$H$19,3,FALSE))</f>
        <v/>
      </c>
      <c r="O138" s="217" t="str">
        <f>IF(ISNA(Industrias[[#This Row],[Vcanter (m3)]]*VLOOKUP(Árboles!$G135,Precios!$B$7:$H$19,4,FALSE)),"",Industrias[[#This Row],[Vcanter (m3)]]*VLOOKUP(Árboles!$G135,Precios!$B$7:$H$19,4,FALSE))</f>
        <v/>
      </c>
      <c r="P138" s="217" t="str">
        <f>IF(ISNA(Industrias[[#This Row],[Vsierra (m3)]]*VLOOKUP(Árboles!$G135,Precios!$B$7:$H$19,5,FALSE)),"",Industrias[[#This Row],[Vsierra (m3)]]*VLOOKUP(Árboles!$G135,Precios!$B$7:$H$19,5,FALSE))</f>
        <v/>
      </c>
      <c r="Q138" s="217" t="str">
        <f>IF(ISNA(Industrias[[#This Row],[Vsgruesa (m3)]]*VLOOKUP(Árboles!$G135,Precios!$B$7:$H$19,6,FALSE)),"",Industrias[[#This Row],[Vsgruesa (m3)]]*VLOOKUP(Árboles!$G135,Precios!$B$7:$H$19,6,FALSE))</f>
        <v/>
      </c>
      <c r="R138" s="217" t="str">
        <f>IF(ISNA(Industrias[[#This Row],[Vchapa (m3)]]*VLOOKUP(Árboles!$G135,Precios!$B$7:$H$19,7,FALSE)),"",Industrias[[#This Row],[Vchapa (m3)]]*VLOOKUP(Árboles!$G135,Precios!$B$7:$H$19,7,FALSE))</f>
        <v/>
      </c>
      <c r="S138" s="223">
        <f t="shared" si="7"/>
        <v>0</v>
      </c>
      <c r="T138" s="218"/>
      <c r="U138" s="218"/>
      <c r="W138" s="183"/>
      <c r="X138" s="183"/>
      <c r="Y138" s="183"/>
      <c r="Z138" s="183"/>
      <c r="AA138" s="183"/>
      <c r="AB138" s="183"/>
      <c r="AC138" s="183"/>
      <c r="AE138" s="183"/>
      <c r="AF138" s="183"/>
      <c r="AG138" s="183"/>
      <c r="AH138" s="183"/>
      <c r="AI138" s="183"/>
      <c r="AJ138" s="183"/>
      <c r="AK138" s="183"/>
    </row>
    <row r="139" spans="2:37" ht="16.8" thickTop="1" thickBot="1">
      <c r="B139" s="211" t="str">
        <f>IF(Árboles!B136="","",Árboles!B136)</f>
        <v/>
      </c>
      <c r="C139" s="211" t="str">
        <f>IF(Árboles!C136="","",Árboles!C136)</f>
        <v/>
      </c>
      <c r="D139" s="212" t="str">
        <f>IF(Árboles!G136="","",Árboles!G136)</f>
        <v/>
      </c>
      <c r="E139" s="213" t="str">
        <f>IF(Árboles!AC136=0,"",Árboles!AC136)</f>
        <v/>
      </c>
      <c r="F139" s="221"/>
      <c r="G139" s="222"/>
      <c r="H139" s="222"/>
      <c r="I139" s="222"/>
      <c r="J139" s="222"/>
      <c r="K139" s="222"/>
      <c r="L139" s="222"/>
      <c r="M139" s="216" t="str">
        <f>IF(ISNA(Industrias[[#This Row],[Vtrit (m3)]]*VLOOKUP(Árboles!$G136,Precios!$B$7:$H$19,2,FALSE)),"",Industrias[[#This Row],[Vtrit (m3)]]*VLOOKUP(Árboles!$G136,Precios!$B$7:$H$19,2,FALSE))</f>
        <v/>
      </c>
      <c r="N139" s="217" t="str">
        <f>IF(ISNA(Industrias[[#This Row],[Vapea (m3)]]*VLOOKUP(Árboles!$G136,Precios!$B$7:$H$19,3,FALSE)),"",Industrias[[#This Row],[Vapea (m3)]]*VLOOKUP(Árboles!$G136,Precios!$B$7:$H$19,3,FALSE))</f>
        <v/>
      </c>
      <c r="O139" s="217" t="str">
        <f>IF(ISNA(Industrias[[#This Row],[Vcanter (m3)]]*VLOOKUP(Árboles!$G136,Precios!$B$7:$H$19,4,FALSE)),"",Industrias[[#This Row],[Vcanter (m3)]]*VLOOKUP(Árboles!$G136,Precios!$B$7:$H$19,4,FALSE))</f>
        <v/>
      </c>
      <c r="P139" s="217" t="str">
        <f>IF(ISNA(Industrias[[#This Row],[Vsierra (m3)]]*VLOOKUP(Árboles!$G136,Precios!$B$7:$H$19,5,FALSE)),"",Industrias[[#This Row],[Vsierra (m3)]]*VLOOKUP(Árboles!$G136,Precios!$B$7:$H$19,5,FALSE))</f>
        <v/>
      </c>
      <c r="Q139" s="217" t="str">
        <f>IF(ISNA(Industrias[[#This Row],[Vsgruesa (m3)]]*VLOOKUP(Árboles!$G136,Precios!$B$7:$H$19,6,FALSE)),"",Industrias[[#This Row],[Vsgruesa (m3)]]*VLOOKUP(Árboles!$G136,Precios!$B$7:$H$19,6,FALSE))</f>
        <v/>
      </c>
      <c r="R139" s="217" t="str">
        <f>IF(ISNA(Industrias[[#This Row],[Vchapa (m3)]]*VLOOKUP(Árboles!$G136,Precios!$B$7:$H$19,7,FALSE)),"",Industrias[[#This Row],[Vchapa (m3)]]*VLOOKUP(Árboles!$G136,Precios!$B$7:$H$19,7,FALSE))</f>
        <v/>
      </c>
      <c r="S139" s="223">
        <f t="shared" si="7"/>
        <v>0</v>
      </c>
      <c r="T139" s="218"/>
      <c r="U139" s="218"/>
      <c r="W139" s="183"/>
      <c r="X139" s="183"/>
      <c r="Y139" s="183"/>
      <c r="Z139" s="183"/>
      <c r="AA139" s="183"/>
      <c r="AB139" s="183"/>
      <c r="AC139" s="183"/>
      <c r="AE139" s="183"/>
      <c r="AF139" s="183"/>
      <c r="AG139" s="183"/>
      <c r="AH139" s="183"/>
      <c r="AI139" s="183"/>
      <c r="AJ139" s="183"/>
      <c r="AK139" s="183"/>
    </row>
    <row r="140" spans="2:37" ht="16.8" thickTop="1" thickBot="1">
      <c r="B140" s="211" t="str">
        <f>IF(Árboles!B137="","",Árboles!B137)</f>
        <v/>
      </c>
      <c r="C140" s="211" t="str">
        <f>IF(Árboles!C137="","",Árboles!C137)</f>
        <v/>
      </c>
      <c r="D140" s="212" t="str">
        <f>IF(Árboles!G137="","",Árboles!G137)</f>
        <v/>
      </c>
      <c r="E140" s="213" t="str">
        <f>IF(Árboles!AC137=0,"",Árboles!AC137)</f>
        <v/>
      </c>
      <c r="F140" s="221"/>
      <c r="G140" s="222"/>
      <c r="H140" s="222"/>
      <c r="I140" s="222"/>
      <c r="J140" s="222"/>
      <c r="K140" s="222"/>
      <c r="L140" s="222"/>
      <c r="M140" s="216" t="str">
        <f>IF(ISNA(Industrias[[#This Row],[Vtrit (m3)]]*VLOOKUP(Árboles!$G137,Precios!$B$7:$H$19,2,FALSE)),"",Industrias[[#This Row],[Vtrit (m3)]]*VLOOKUP(Árboles!$G137,Precios!$B$7:$H$19,2,FALSE))</f>
        <v/>
      </c>
      <c r="N140" s="217" t="str">
        <f>IF(ISNA(Industrias[[#This Row],[Vapea (m3)]]*VLOOKUP(Árboles!$G137,Precios!$B$7:$H$19,3,FALSE)),"",Industrias[[#This Row],[Vapea (m3)]]*VLOOKUP(Árboles!$G137,Precios!$B$7:$H$19,3,FALSE))</f>
        <v/>
      </c>
      <c r="O140" s="217" t="str">
        <f>IF(ISNA(Industrias[[#This Row],[Vcanter (m3)]]*VLOOKUP(Árboles!$G137,Precios!$B$7:$H$19,4,FALSE)),"",Industrias[[#This Row],[Vcanter (m3)]]*VLOOKUP(Árboles!$G137,Precios!$B$7:$H$19,4,FALSE))</f>
        <v/>
      </c>
      <c r="P140" s="217" t="str">
        <f>IF(ISNA(Industrias[[#This Row],[Vsierra (m3)]]*VLOOKUP(Árboles!$G137,Precios!$B$7:$H$19,5,FALSE)),"",Industrias[[#This Row],[Vsierra (m3)]]*VLOOKUP(Árboles!$G137,Precios!$B$7:$H$19,5,FALSE))</f>
        <v/>
      </c>
      <c r="Q140" s="217" t="str">
        <f>IF(ISNA(Industrias[[#This Row],[Vsgruesa (m3)]]*VLOOKUP(Árboles!$G137,Precios!$B$7:$H$19,6,FALSE)),"",Industrias[[#This Row],[Vsgruesa (m3)]]*VLOOKUP(Árboles!$G137,Precios!$B$7:$H$19,6,FALSE))</f>
        <v/>
      </c>
      <c r="R140" s="217" t="str">
        <f>IF(ISNA(Industrias[[#This Row],[Vchapa (m3)]]*VLOOKUP(Árboles!$G137,Precios!$B$7:$H$19,7,FALSE)),"",Industrias[[#This Row],[Vchapa (m3)]]*VLOOKUP(Árboles!$G137,Precios!$B$7:$H$19,7,FALSE))</f>
        <v/>
      </c>
      <c r="S140" s="223">
        <f t="shared" si="7"/>
        <v>0</v>
      </c>
      <c r="T140" s="218"/>
      <c r="U140" s="218"/>
      <c r="W140" s="183"/>
      <c r="X140" s="183"/>
      <c r="Y140" s="183"/>
      <c r="Z140" s="183"/>
      <c r="AA140" s="183"/>
      <c r="AB140" s="183"/>
      <c r="AC140" s="183"/>
      <c r="AE140" s="183"/>
      <c r="AF140" s="183"/>
      <c r="AG140" s="183"/>
      <c r="AH140" s="183"/>
      <c r="AI140" s="183"/>
      <c r="AJ140" s="183"/>
      <c r="AK140" s="183"/>
    </row>
    <row r="141" spans="2:37" ht="16.8" thickTop="1" thickBot="1">
      <c r="B141" s="211" t="str">
        <f>IF(Árboles!B138="","",Árboles!B138)</f>
        <v/>
      </c>
      <c r="C141" s="211" t="str">
        <f>IF(Árboles!C138="","",Árboles!C138)</f>
        <v/>
      </c>
      <c r="D141" s="212" t="str">
        <f>IF(Árboles!G138="","",Árboles!G138)</f>
        <v/>
      </c>
      <c r="E141" s="213" t="str">
        <f>IF(Árboles!AC138=0,"",Árboles!AC138)</f>
        <v/>
      </c>
      <c r="F141" s="221"/>
      <c r="G141" s="222"/>
      <c r="H141" s="222"/>
      <c r="I141" s="222"/>
      <c r="J141" s="222"/>
      <c r="K141" s="222"/>
      <c r="L141" s="222"/>
      <c r="M141" s="216" t="str">
        <f>IF(ISNA(Industrias[[#This Row],[Vtrit (m3)]]*VLOOKUP(Árboles!$G138,Precios!$B$7:$H$19,2,FALSE)),"",Industrias[[#This Row],[Vtrit (m3)]]*VLOOKUP(Árboles!$G138,Precios!$B$7:$H$19,2,FALSE))</f>
        <v/>
      </c>
      <c r="N141" s="217" t="str">
        <f>IF(ISNA(Industrias[[#This Row],[Vapea (m3)]]*VLOOKUP(Árboles!$G138,Precios!$B$7:$H$19,3,FALSE)),"",Industrias[[#This Row],[Vapea (m3)]]*VLOOKUP(Árboles!$G138,Precios!$B$7:$H$19,3,FALSE))</f>
        <v/>
      </c>
      <c r="O141" s="217" t="str">
        <f>IF(ISNA(Industrias[[#This Row],[Vcanter (m3)]]*VLOOKUP(Árboles!$G138,Precios!$B$7:$H$19,4,FALSE)),"",Industrias[[#This Row],[Vcanter (m3)]]*VLOOKUP(Árboles!$G138,Precios!$B$7:$H$19,4,FALSE))</f>
        <v/>
      </c>
      <c r="P141" s="217" t="str">
        <f>IF(ISNA(Industrias[[#This Row],[Vsierra (m3)]]*VLOOKUP(Árboles!$G138,Precios!$B$7:$H$19,5,FALSE)),"",Industrias[[#This Row],[Vsierra (m3)]]*VLOOKUP(Árboles!$G138,Precios!$B$7:$H$19,5,FALSE))</f>
        <v/>
      </c>
      <c r="Q141" s="217" t="str">
        <f>IF(ISNA(Industrias[[#This Row],[Vsgruesa (m3)]]*VLOOKUP(Árboles!$G138,Precios!$B$7:$H$19,6,FALSE)),"",Industrias[[#This Row],[Vsgruesa (m3)]]*VLOOKUP(Árboles!$G138,Precios!$B$7:$H$19,6,FALSE))</f>
        <v/>
      </c>
      <c r="R141" s="217" t="str">
        <f>IF(ISNA(Industrias[[#This Row],[Vchapa (m3)]]*VLOOKUP(Árboles!$G138,Precios!$B$7:$H$19,7,FALSE)),"",Industrias[[#This Row],[Vchapa (m3)]]*VLOOKUP(Árboles!$G138,Precios!$B$7:$H$19,7,FALSE))</f>
        <v/>
      </c>
      <c r="S141" s="223">
        <f t="shared" si="7"/>
        <v>0</v>
      </c>
      <c r="T141" s="218"/>
      <c r="U141" s="218"/>
      <c r="W141" s="183"/>
      <c r="X141" s="183"/>
      <c r="Y141" s="183"/>
      <c r="Z141" s="183"/>
      <c r="AA141" s="183"/>
      <c r="AB141" s="183"/>
      <c r="AC141" s="183"/>
      <c r="AE141" s="183"/>
      <c r="AF141" s="183"/>
      <c r="AG141" s="183"/>
      <c r="AH141" s="183"/>
      <c r="AI141" s="183"/>
      <c r="AJ141" s="183"/>
      <c r="AK141" s="183"/>
    </row>
    <row r="142" spans="2:37" ht="16.8" thickTop="1" thickBot="1">
      <c r="B142" s="211" t="str">
        <f>IF(Árboles!B139="","",Árboles!B139)</f>
        <v/>
      </c>
      <c r="C142" s="211" t="str">
        <f>IF(Árboles!C139="","",Árboles!C139)</f>
        <v/>
      </c>
      <c r="D142" s="212" t="str">
        <f>IF(Árboles!G139="","",Árboles!G139)</f>
        <v/>
      </c>
      <c r="E142" s="213" t="str">
        <f>IF(Árboles!AC139=0,"",Árboles!AC139)</f>
        <v/>
      </c>
      <c r="F142" s="221"/>
      <c r="G142" s="222"/>
      <c r="H142" s="222"/>
      <c r="I142" s="222"/>
      <c r="J142" s="222"/>
      <c r="K142" s="222"/>
      <c r="L142" s="222"/>
      <c r="M142" s="216" t="str">
        <f>IF(ISNA(Industrias[[#This Row],[Vtrit (m3)]]*VLOOKUP(Árboles!$G139,Precios!$B$7:$H$19,2,FALSE)),"",Industrias[[#This Row],[Vtrit (m3)]]*VLOOKUP(Árboles!$G139,Precios!$B$7:$H$19,2,FALSE))</f>
        <v/>
      </c>
      <c r="N142" s="217" t="str">
        <f>IF(ISNA(Industrias[[#This Row],[Vapea (m3)]]*VLOOKUP(Árboles!$G139,Precios!$B$7:$H$19,3,FALSE)),"",Industrias[[#This Row],[Vapea (m3)]]*VLOOKUP(Árboles!$G139,Precios!$B$7:$H$19,3,FALSE))</f>
        <v/>
      </c>
      <c r="O142" s="217" t="str">
        <f>IF(ISNA(Industrias[[#This Row],[Vcanter (m3)]]*VLOOKUP(Árboles!$G139,Precios!$B$7:$H$19,4,FALSE)),"",Industrias[[#This Row],[Vcanter (m3)]]*VLOOKUP(Árboles!$G139,Precios!$B$7:$H$19,4,FALSE))</f>
        <v/>
      </c>
      <c r="P142" s="217" t="str">
        <f>IF(ISNA(Industrias[[#This Row],[Vsierra (m3)]]*VLOOKUP(Árboles!$G139,Precios!$B$7:$H$19,5,FALSE)),"",Industrias[[#This Row],[Vsierra (m3)]]*VLOOKUP(Árboles!$G139,Precios!$B$7:$H$19,5,FALSE))</f>
        <v/>
      </c>
      <c r="Q142" s="217" t="str">
        <f>IF(ISNA(Industrias[[#This Row],[Vsgruesa (m3)]]*VLOOKUP(Árboles!$G139,Precios!$B$7:$H$19,6,FALSE)),"",Industrias[[#This Row],[Vsgruesa (m3)]]*VLOOKUP(Árboles!$G139,Precios!$B$7:$H$19,6,FALSE))</f>
        <v/>
      </c>
      <c r="R142" s="217" t="str">
        <f>IF(ISNA(Industrias[[#This Row],[Vchapa (m3)]]*VLOOKUP(Árboles!$G139,Precios!$B$7:$H$19,7,FALSE)),"",Industrias[[#This Row],[Vchapa (m3)]]*VLOOKUP(Árboles!$G139,Precios!$B$7:$H$19,7,FALSE))</f>
        <v/>
      </c>
      <c r="S142" s="223">
        <f t="shared" si="7"/>
        <v>0</v>
      </c>
      <c r="T142" s="218"/>
      <c r="U142" s="218"/>
      <c r="W142" s="183"/>
      <c r="X142" s="183"/>
      <c r="Y142" s="183"/>
      <c r="Z142" s="183"/>
      <c r="AA142" s="183"/>
      <c r="AB142" s="183"/>
      <c r="AC142" s="183"/>
      <c r="AE142" s="183"/>
      <c r="AF142" s="183"/>
      <c r="AG142" s="183"/>
      <c r="AH142" s="183"/>
      <c r="AI142" s="183"/>
      <c r="AJ142" s="183"/>
      <c r="AK142" s="183"/>
    </row>
    <row r="143" spans="2:37" ht="16.8" thickTop="1" thickBot="1">
      <c r="B143" s="211" t="str">
        <f>IF(Árboles!B140="","",Árboles!B140)</f>
        <v/>
      </c>
      <c r="C143" s="211" t="str">
        <f>IF(Árboles!C140="","",Árboles!C140)</f>
        <v/>
      </c>
      <c r="D143" s="212" t="str">
        <f>IF(Árboles!G140="","",Árboles!G140)</f>
        <v/>
      </c>
      <c r="E143" s="213" t="str">
        <f>IF(Árboles!AC140=0,"",Árboles!AC140)</f>
        <v/>
      </c>
      <c r="F143" s="221"/>
      <c r="G143" s="222"/>
      <c r="H143" s="222"/>
      <c r="I143" s="222"/>
      <c r="J143" s="222"/>
      <c r="K143" s="222"/>
      <c r="L143" s="222"/>
      <c r="M143" s="216" t="str">
        <f>IF(ISNA(Industrias[[#This Row],[Vtrit (m3)]]*VLOOKUP(Árboles!$G140,Precios!$B$7:$H$19,2,FALSE)),"",Industrias[[#This Row],[Vtrit (m3)]]*VLOOKUP(Árboles!$G140,Precios!$B$7:$H$19,2,FALSE))</f>
        <v/>
      </c>
      <c r="N143" s="217" t="str">
        <f>IF(ISNA(Industrias[[#This Row],[Vapea (m3)]]*VLOOKUP(Árboles!$G140,Precios!$B$7:$H$19,3,FALSE)),"",Industrias[[#This Row],[Vapea (m3)]]*VLOOKUP(Árboles!$G140,Precios!$B$7:$H$19,3,FALSE))</f>
        <v/>
      </c>
      <c r="O143" s="217" t="str">
        <f>IF(ISNA(Industrias[[#This Row],[Vcanter (m3)]]*VLOOKUP(Árboles!$G140,Precios!$B$7:$H$19,4,FALSE)),"",Industrias[[#This Row],[Vcanter (m3)]]*VLOOKUP(Árboles!$G140,Precios!$B$7:$H$19,4,FALSE))</f>
        <v/>
      </c>
      <c r="P143" s="217" t="str">
        <f>IF(ISNA(Industrias[[#This Row],[Vsierra (m3)]]*VLOOKUP(Árboles!$G140,Precios!$B$7:$H$19,5,FALSE)),"",Industrias[[#This Row],[Vsierra (m3)]]*VLOOKUP(Árboles!$G140,Precios!$B$7:$H$19,5,FALSE))</f>
        <v/>
      </c>
      <c r="Q143" s="217" t="str">
        <f>IF(ISNA(Industrias[[#This Row],[Vsgruesa (m3)]]*VLOOKUP(Árboles!$G140,Precios!$B$7:$H$19,6,FALSE)),"",Industrias[[#This Row],[Vsgruesa (m3)]]*VLOOKUP(Árboles!$G140,Precios!$B$7:$H$19,6,FALSE))</f>
        <v/>
      </c>
      <c r="R143" s="217" t="str">
        <f>IF(ISNA(Industrias[[#This Row],[Vchapa (m3)]]*VLOOKUP(Árboles!$G140,Precios!$B$7:$H$19,7,FALSE)),"",Industrias[[#This Row],[Vchapa (m3)]]*VLOOKUP(Árboles!$G140,Precios!$B$7:$H$19,7,FALSE))</f>
        <v/>
      </c>
      <c r="S143" s="223">
        <f t="shared" si="7"/>
        <v>0</v>
      </c>
      <c r="T143" s="218"/>
      <c r="U143" s="218"/>
      <c r="W143" s="183"/>
      <c r="X143" s="183"/>
      <c r="Y143" s="183"/>
      <c r="Z143" s="183"/>
      <c r="AA143" s="183"/>
      <c r="AB143" s="183"/>
      <c r="AC143" s="183"/>
      <c r="AE143" s="183"/>
      <c r="AF143" s="183"/>
      <c r="AG143" s="183"/>
      <c r="AH143" s="183"/>
      <c r="AI143" s="183"/>
      <c r="AJ143" s="183"/>
      <c r="AK143" s="183"/>
    </row>
    <row r="144" spans="2:37" ht="16.8" thickTop="1" thickBot="1">
      <c r="B144" s="211" t="str">
        <f>IF(Árboles!B141="","",Árboles!B141)</f>
        <v/>
      </c>
      <c r="C144" s="211" t="str">
        <f>IF(Árboles!C141="","",Árboles!C141)</f>
        <v/>
      </c>
      <c r="D144" s="212" t="str">
        <f>IF(Árboles!G141="","",Árboles!G141)</f>
        <v/>
      </c>
      <c r="E144" s="213" t="str">
        <f>IF(Árboles!AC141=0,"",Árboles!AC141)</f>
        <v/>
      </c>
      <c r="F144" s="221"/>
      <c r="G144" s="222"/>
      <c r="H144" s="222"/>
      <c r="I144" s="222"/>
      <c r="J144" s="222"/>
      <c r="K144" s="222"/>
      <c r="L144" s="222"/>
      <c r="M144" s="216" t="str">
        <f>IF(ISNA(Industrias[[#This Row],[Vtrit (m3)]]*VLOOKUP(Árboles!$G141,Precios!$B$7:$H$19,2,FALSE)),"",Industrias[[#This Row],[Vtrit (m3)]]*VLOOKUP(Árboles!$G141,Precios!$B$7:$H$19,2,FALSE))</f>
        <v/>
      </c>
      <c r="N144" s="217" t="str">
        <f>IF(ISNA(Industrias[[#This Row],[Vapea (m3)]]*VLOOKUP(Árboles!$G141,Precios!$B$7:$H$19,3,FALSE)),"",Industrias[[#This Row],[Vapea (m3)]]*VLOOKUP(Árboles!$G141,Precios!$B$7:$H$19,3,FALSE))</f>
        <v/>
      </c>
      <c r="O144" s="217" t="str">
        <f>IF(ISNA(Industrias[[#This Row],[Vcanter (m3)]]*VLOOKUP(Árboles!$G141,Precios!$B$7:$H$19,4,FALSE)),"",Industrias[[#This Row],[Vcanter (m3)]]*VLOOKUP(Árboles!$G141,Precios!$B$7:$H$19,4,FALSE))</f>
        <v/>
      </c>
      <c r="P144" s="217" t="str">
        <f>IF(ISNA(Industrias[[#This Row],[Vsierra (m3)]]*VLOOKUP(Árboles!$G141,Precios!$B$7:$H$19,5,FALSE)),"",Industrias[[#This Row],[Vsierra (m3)]]*VLOOKUP(Árboles!$G141,Precios!$B$7:$H$19,5,FALSE))</f>
        <v/>
      </c>
      <c r="Q144" s="217" t="str">
        <f>IF(ISNA(Industrias[[#This Row],[Vsgruesa (m3)]]*VLOOKUP(Árboles!$G141,Precios!$B$7:$H$19,6,FALSE)),"",Industrias[[#This Row],[Vsgruesa (m3)]]*VLOOKUP(Árboles!$G141,Precios!$B$7:$H$19,6,FALSE))</f>
        <v/>
      </c>
      <c r="R144" s="217" t="str">
        <f>IF(ISNA(Industrias[[#This Row],[Vchapa (m3)]]*VLOOKUP(Árboles!$G141,Precios!$B$7:$H$19,7,FALSE)),"",Industrias[[#This Row],[Vchapa (m3)]]*VLOOKUP(Árboles!$G141,Precios!$B$7:$H$19,7,FALSE))</f>
        <v/>
      </c>
      <c r="S144" s="223">
        <f t="shared" si="7"/>
        <v>0</v>
      </c>
      <c r="T144" s="218"/>
      <c r="U144" s="218"/>
      <c r="W144" s="183"/>
      <c r="X144" s="183"/>
      <c r="Y144" s="183"/>
      <c r="Z144" s="183"/>
      <c r="AA144" s="183"/>
      <c r="AB144" s="183"/>
      <c r="AC144" s="183"/>
      <c r="AE144" s="183"/>
      <c r="AF144" s="183"/>
      <c r="AG144" s="183"/>
      <c r="AH144" s="183"/>
      <c r="AI144" s="183"/>
      <c r="AJ144" s="183"/>
      <c r="AK144" s="183"/>
    </row>
    <row r="145" spans="2:37" ht="16.8" thickTop="1" thickBot="1">
      <c r="B145" s="211" t="str">
        <f>IF(Árboles!B142="","",Árboles!B142)</f>
        <v/>
      </c>
      <c r="C145" s="211" t="str">
        <f>IF(Árboles!C142="","",Árboles!C142)</f>
        <v/>
      </c>
      <c r="D145" s="212" t="str">
        <f>IF(Árboles!G142="","",Árboles!G142)</f>
        <v/>
      </c>
      <c r="E145" s="213" t="str">
        <f>IF(Árboles!AC142=0,"",Árboles!AC142)</f>
        <v/>
      </c>
      <c r="F145" s="221"/>
      <c r="G145" s="222"/>
      <c r="H145" s="222"/>
      <c r="I145" s="222"/>
      <c r="J145" s="222"/>
      <c r="K145" s="222"/>
      <c r="L145" s="222"/>
      <c r="M145" s="216" t="str">
        <f>IF(ISNA(Industrias[[#This Row],[Vtrit (m3)]]*VLOOKUP(Árboles!$G142,Precios!$B$7:$H$19,2,FALSE)),"",Industrias[[#This Row],[Vtrit (m3)]]*VLOOKUP(Árboles!$G142,Precios!$B$7:$H$19,2,FALSE))</f>
        <v/>
      </c>
      <c r="N145" s="217" t="str">
        <f>IF(ISNA(Industrias[[#This Row],[Vapea (m3)]]*VLOOKUP(Árboles!$G142,Precios!$B$7:$H$19,3,FALSE)),"",Industrias[[#This Row],[Vapea (m3)]]*VLOOKUP(Árboles!$G142,Precios!$B$7:$H$19,3,FALSE))</f>
        <v/>
      </c>
      <c r="O145" s="217" t="str">
        <f>IF(ISNA(Industrias[[#This Row],[Vcanter (m3)]]*VLOOKUP(Árboles!$G142,Precios!$B$7:$H$19,4,FALSE)),"",Industrias[[#This Row],[Vcanter (m3)]]*VLOOKUP(Árboles!$G142,Precios!$B$7:$H$19,4,FALSE))</f>
        <v/>
      </c>
      <c r="P145" s="217" t="str">
        <f>IF(ISNA(Industrias[[#This Row],[Vsierra (m3)]]*VLOOKUP(Árboles!$G142,Precios!$B$7:$H$19,5,FALSE)),"",Industrias[[#This Row],[Vsierra (m3)]]*VLOOKUP(Árboles!$G142,Precios!$B$7:$H$19,5,FALSE))</f>
        <v/>
      </c>
      <c r="Q145" s="217" t="str">
        <f>IF(ISNA(Industrias[[#This Row],[Vsgruesa (m3)]]*VLOOKUP(Árboles!$G142,Precios!$B$7:$H$19,6,FALSE)),"",Industrias[[#This Row],[Vsgruesa (m3)]]*VLOOKUP(Árboles!$G142,Precios!$B$7:$H$19,6,FALSE))</f>
        <v/>
      </c>
      <c r="R145" s="217" t="str">
        <f>IF(ISNA(Industrias[[#This Row],[Vchapa (m3)]]*VLOOKUP(Árboles!$G142,Precios!$B$7:$H$19,7,FALSE)),"",Industrias[[#This Row],[Vchapa (m3)]]*VLOOKUP(Árboles!$G142,Precios!$B$7:$H$19,7,FALSE))</f>
        <v/>
      </c>
      <c r="S145" s="223">
        <f t="shared" si="7"/>
        <v>0</v>
      </c>
      <c r="T145" s="218"/>
      <c r="U145" s="218"/>
      <c r="W145" s="183"/>
      <c r="X145" s="183"/>
      <c r="Y145" s="183"/>
      <c r="Z145" s="183"/>
      <c r="AA145" s="183"/>
      <c r="AB145" s="183"/>
      <c r="AC145" s="183"/>
      <c r="AE145" s="183"/>
      <c r="AF145" s="183"/>
      <c r="AG145" s="183"/>
      <c r="AH145" s="183"/>
      <c r="AI145" s="183"/>
      <c r="AJ145" s="183"/>
      <c r="AK145" s="183"/>
    </row>
    <row r="146" spans="2:37" ht="16.8" thickTop="1" thickBot="1">
      <c r="B146" s="211" t="str">
        <f>IF(Árboles!B143="","",Árboles!B143)</f>
        <v/>
      </c>
      <c r="C146" s="211" t="str">
        <f>IF(Árboles!C143="","",Árboles!C143)</f>
        <v/>
      </c>
      <c r="D146" s="212" t="str">
        <f>IF(Árboles!G143="","",Árboles!G143)</f>
        <v/>
      </c>
      <c r="E146" s="213" t="str">
        <f>IF(Árboles!AC143=0,"",Árboles!AC143)</f>
        <v/>
      </c>
      <c r="F146" s="221"/>
      <c r="G146" s="222"/>
      <c r="H146" s="222"/>
      <c r="I146" s="222"/>
      <c r="J146" s="222"/>
      <c r="K146" s="222"/>
      <c r="L146" s="222"/>
      <c r="M146" s="216" t="str">
        <f>IF(ISNA(Industrias[[#This Row],[Vtrit (m3)]]*VLOOKUP(Árboles!$G143,Precios!$B$7:$H$19,2,FALSE)),"",Industrias[[#This Row],[Vtrit (m3)]]*VLOOKUP(Árboles!$G143,Precios!$B$7:$H$19,2,FALSE))</f>
        <v/>
      </c>
      <c r="N146" s="217" t="str">
        <f>IF(ISNA(Industrias[[#This Row],[Vapea (m3)]]*VLOOKUP(Árboles!$G143,Precios!$B$7:$H$19,3,FALSE)),"",Industrias[[#This Row],[Vapea (m3)]]*VLOOKUP(Árboles!$G143,Precios!$B$7:$H$19,3,FALSE))</f>
        <v/>
      </c>
      <c r="O146" s="217" t="str">
        <f>IF(ISNA(Industrias[[#This Row],[Vcanter (m3)]]*VLOOKUP(Árboles!$G143,Precios!$B$7:$H$19,4,FALSE)),"",Industrias[[#This Row],[Vcanter (m3)]]*VLOOKUP(Árboles!$G143,Precios!$B$7:$H$19,4,FALSE))</f>
        <v/>
      </c>
      <c r="P146" s="217" t="str">
        <f>IF(ISNA(Industrias[[#This Row],[Vsierra (m3)]]*VLOOKUP(Árboles!$G143,Precios!$B$7:$H$19,5,FALSE)),"",Industrias[[#This Row],[Vsierra (m3)]]*VLOOKUP(Árboles!$G143,Precios!$B$7:$H$19,5,FALSE))</f>
        <v/>
      </c>
      <c r="Q146" s="217" t="str">
        <f>IF(ISNA(Industrias[[#This Row],[Vsgruesa (m3)]]*VLOOKUP(Árboles!$G143,Precios!$B$7:$H$19,6,FALSE)),"",Industrias[[#This Row],[Vsgruesa (m3)]]*VLOOKUP(Árboles!$G143,Precios!$B$7:$H$19,6,FALSE))</f>
        <v/>
      </c>
      <c r="R146" s="217" t="str">
        <f>IF(ISNA(Industrias[[#This Row],[Vchapa (m3)]]*VLOOKUP(Árboles!$G143,Precios!$B$7:$H$19,7,FALSE)),"",Industrias[[#This Row],[Vchapa (m3)]]*VLOOKUP(Árboles!$G143,Precios!$B$7:$H$19,7,FALSE))</f>
        <v/>
      </c>
      <c r="S146" s="223">
        <f t="shared" si="7"/>
        <v>0</v>
      </c>
      <c r="T146" s="218"/>
      <c r="U146" s="218"/>
      <c r="W146" s="183"/>
      <c r="X146" s="183"/>
      <c r="Y146" s="183"/>
      <c r="Z146" s="183"/>
      <c r="AA146" s="183"/>
      <c r="AB146" s="183"/>
      <c r="AC146" s="183"/>
      <c r="AE146" s="183"/>
      <c r="AF146" s="183"/>
      <c r="AG146" s="183"/>
      <c r="AH146" s="183"/>
      <c r="AI146" s="183"/>
      <c r="AJ146" s="183"/>
      <c r="AK146" s="183"/>
    </row>
    <row r="147" spans="2:37" ht="16.8" thickTop="1" thickBot="1">
      <c r="B147" s="211" t="str">
        <f>IF(Árboles!B144="","",Árboles!B144)</f>
        <v/>
      </c>
      <c r="C147" s="211" t="str">
        <f>IF(Árboles!C144="","",Árboles!C144)</f>
        <v/>
      </c>
      <c r="D147" s="212" t="str">
        <f>IF(Árboles!G144="","",Árboles!G144)</f>
        <v/>
      </c>
      <c r="E147" s="213" t="str">
        <f>IF(Árboles!AC144=0,"",Árboles!AC144)</f>
        <v/>
      </c>
      <c r="F147" s="221"/>
      <c r="G147" s="222"/>
      <c r="H147" s="222"/>
      <c r="I147" s="222"/>
      <c r="J147" s="222"/>
      <c r="K147" s="222"/>
      <c r="L147" s="222"/>
      <c r="M147" s="216" t="str">
        <f>IF(ISNA(Industrias[[#This Row],[Vtrit (m3)]]*VLOOKUP(Árboles!$G144,Precios!$B$7:$H$19,2,FALSE)),"",Industrias[[#This Row],[Vtrit (m3)]]*VLOOKUP(Árboles!$G144,Precios!$B$7:$H$19,2,FALSE))</f>
        <v/>
      </c>
      <c r="N147" s="217" t="str">
        <f>IF(ISNA(Industrias[[#This Row],[Vapea (m3)]]*VLOOKUP(Árboles!$G144,Precios!$B$7:$H$19,3,FALSE)),"",Industrias[[#This Row],[Vapea (m3)]]*VLOOKUP(Árboles!$G144,Precios!$B$7:$H$19,3,FALSE))</f>
        <v/>
      </c>
      <c r="O147" s="217" t="str">
        <f>IF(ISNA(Industrias[[#This Row],[Vcanter (m3)]]*VLOOKUP(Árboles!$G144,Precios!$B$7:$H$19,4,FALSE)),"",Industrias[[#This Row],[Vcanter (m3)]]*VLOOKUP(Árboles!$G144,Precios!$B$7:$H$19,4,FALSE))</f>
        <v/>
      </c>
      <c r="P147" s="217" t="str">
        <f>IF(ISNA(Industrias[[#This Row],[Vsierra (m3)]]*VLOOKUP(Árboles!$G144,Precios!$B$7:$H$19,5,FALSE)),"",Industrias[[#This Row],[Vsierra (m3)]]*VLOOKUP(Árboles!$G144,Precios!$B$7:$H$19,5,FALSE))</f>
        <v/>
      </c>
      <c r="Q147" s="217" t="str">
        <f>IF(ISNA(Industrias[[#This Row],[Vsgruesa (m3)]]*VLOOKUP(Árboles!$G144,Precios!$B$7:$H$19,6,FALSE)),"",Industrias[[#This Row],[Vsgruesa (m3)]]*VLOOKUP(Árboles!$G144,Precios!$B$7:$H$19,6,FALSE))</f>
        <v/>
      </c>
      <c r="R147" s="217" t="str">
        <f>IF(ISNA(Industrias[[#This Row],[Vchapa (m3)]]*VLOOKUP(Árboles!$G144,Precios!$B$7:$H$19,7,FALSE)),"",Industrias[[#This Row],[Vchapa (m3)]]*VLOOKUP(Árboles!$G144,Precios!$B$7:$H$19,7,FALSE))</f>
        <v/>
      </c>
      <c r="S147" s="223">
        <f t="shared" si="7"/>
        <v>0</v>
      </c>
      <c r="T147" s="218"/>
      <c r="U147" s="218"/>
      <c r="W147" s="183"/>
      <c r="X147" s="183"/>
      <c r="Y147" s="183"/>
      <c r="Z147" s="183"/>
      <c r="AA147" s="183"/>
      <c r="AB147" s="183"/>
      <c r="AC147" s="183"/>
      <c r="AE147" s="183"/>
      <c r="AF147" s="183"/>
      <c r="AG147" s="183"/>
      <c r="AH147" s="183"/>
      <c r="AI147" s="183"/>
      <c r="AJ147" s="183"/>
      <c r="AK147" s="183"/>
    </row>
    <row r="148" spans="2:37" ht="16.8" thickTop="1" thickBot="1">
      <c r="B148" s="211" t="str">
        <f>IF(Árboles!B145="","",Árboles!B145)</f>
        <v/>
      </c>
      <c r="C148" s="211" t="str">
        <f>IF(Árboles!C145="","",Árboles!C145)</f>
        <v/>
      </c>
      <c r="D148" s="212" t="str">
        <f>IF(Árboles!G145="","",Árboles!G145)</f>
        <v/>
      </c>
      <c r="E148" s="213" t="str">
        <f>IF(Árboles!AC145=0,"",Árboles!AC145)</f>
        <v/>
      </c>
      <c r="F148" s="221"/>
      <c r="G148" s="222"/>
      <c r="H148" s="222"/>
      <c r="I148" s="222"/>
      <c r="J148" s="222"/>
      <c r="K148" s="222"/>
      <c r="L148" s="222"/>
      <c r="M148" s="216" t="str">
        <f>IF(ISNA(Industrias[[#This Row],[Vtrit (m3)]]*VLOOKUP(Árboles!$G145,Precios!$B$7:$H$19,2,FALSE)),"",Industrias[[#This Row],[Vtrit (m3)]]*VLOOKUP(Árboles!$G145,Precios!$B$7:$H$19,2,FALSE))</f>
        <v/>
      </c>
      <c r="N148" s="217" t="str">
        <f>IF(ISNA(Industrias[[#This Row],[Vapea (m3)]]*VLOOKUP(Árboles!$G145,Precios!$B$7:$H$19,3,FALSE)),"",Industrias[[#This Row],[Vapea (m3)]]*VLOOKUP(Árboles!$G145,Precios!$B$7:$H$19,3,FALSE))</f>
        <v/>
      </c>
      <c r="O148" s="217" t="str">
        <f>IF(ISNA(Industrias[[#This Row],[Vcanter (m3)]]*VLOOKUP(Árboles!$G145,Precios!$B$7:$H$19,4,FALSE)),"",Industrias[[#This Row],[Vcanter (m3)]]*VLOOKUP(Árboles!$G145,Precios!$B$7:$H$19,4,FALSE))</f>
        <v/>
      </c>
      <c r="P148" s="217" t="str">
        <f>IF(ISNA(Industrias[[#This Row],[Vsierra (m3)]]*VLOOKUP(Árboles!$G145,Precios!$B$7:$H$19,5,FALSE)),"",Industrias[[#This Row],[Vsierra (m3)]]*VLOOKUP(Árboles!$G145,Precios!$B$7:$H$19,5,FALSE))</f>
        <v/>
      </c>
      <c r="Q148" s="217" t="str">
        <f>IF(ISNA(Industrias[[#This Row],[Vsgruesa (m3)]]*VLOOKUP(Árboles!$G145,Precios!$B$7:$H$19,6,FALSE)),"",Industrias[[#This Row],[Vsgruesa (m3)]]*VLOOKUP(Árboles!$G145,Precios!$B$7:$H$19,6,FALSE))</f>
        <v/>
      </c>
      <c r="R148" s="217" t="str">
        <f>IF(ISNA(Industrias[[#This Row],[Vchapa (m3)]]*VLOOKUP(Árboles!$G145,Precios!$B$7:$H$19,7,FALSE)),"",Industrias[[#This Row],[Vchapa (m3)]]*VLOOKUP(Árboles!$G145,Precios!$B$7:$H$19,7,FALSE))</f>
        <v/>
      </c>
      <c r="S148" s="223">
        <f t="shared" si="7"/>
        <v>0</v>
      </c>
      <c r="T148" s="218"/>
      <c r="U148" s="218"/>
      <c r="W148" s="183"/>
      <c r="X148" s="183"/>
      <c r="Y148" s="183"/>
      <c r="Z148" s="183"/>
      <c r="AA148" s="183"/>
      <c r="AB148" s="183"/>
      <c r="AC148" s="183"/>
      <c r="AE148" s="183"/>
      <c r="AF148" s="183"/>
      <c r="AG148" s="183"/>
      <c r="AH148" s="183"/>
      <c r="AI148" s="183"/>
      <c r="AJ148" s="183"/>
      <c r="AK148" s="183"/>
    </row>
    <row r="149" spans="2:37" ht="16.8" thickTop="1" thickBot="1">
      <c r="B149" s="211" t="str">
        <f>IF(Árboles!B146="","",Árboles!B146)</f>
        <v/>
      </c>
      <c r="C149" s="211" t="str">
        <f>IF(Árboles!C146="","",Árboles!C146)</f>
        <v/>
      </c>
      <c r="D149" s="212" t="str">
        <f>IF(Árboles!G146="","",Árboles!G146)</f>
        <v/>
      </c>
      <c r="E149" s="213" t="str">
        <f>IF(Árboles!AC146=0,"",Árboles!AC146)</f>
        <v/>
      </c>
      <c r="F149" s="221"/>
      <c r="G149" s="222"/>
      <c r="H149" s="222"/>
      <c r="I149" s="222"/>
      <c r="J149" s="222"/>
      <c r="K149" s="222"/>
      <c r="L149" s="222"/>
      <c r="M149" s="216" t="str">
        <f>IF(ISNA(Industrias[[#This Row],[Vtrit (m3)]]*VLOOKUP(Árboles!$G146,Precios!$B$7:$H$19,2,FALSE)),"",Industrias[[#This Row],[Vtrit (m3)]]*VLOOKUP(Árboles!$G146,Precios!$B$7:$H$19,2,FALSE))</f>
        <v/>
      </c>
      <c r="N149" s="217" t="str">
        <f>IF(ISNA(Industrias[[#This Row],[Vapea (m3)]]*VLOOKUP(Árboles!$G146,Precios!$B$7:$H$19,3,FALSE)),"",Industrias[[#This Row],[Vapea (m3)]]*VLOOKUP(Árboles!$G146,Precios!$B$7:$H$19,3,FALSE))</f>
        <v/>
      </c>
      <c r="O149" s="217" t="str">
        <f>IF(ISNA(Industrias[[#This Row],[Vcanter (m3)]]*VLOOKUP(Árboles!$G146,Precios!$B$7:$H$19,4,FALSE)),"",Industrias[[#This Row],[Vcanter (m3)]]*VLOOKUP(Árboles!$G146,Precios!$B$7:$H$19,4,FALSE))</f>
        <v/>
      </c>
      <c r="P149" s="217" t="str">
        <f>IF(ISNA(Industrias[[#This Row],[Vsierra (m3)]]*VLOOKUP(Árboles!$G146,Precios!$B$7:$H$19,5,FALSE)),"",Industrias[[#This Row],[Vsierra (m3)]]*VLOOKUP(Árboles!$G146,Precios!$B$7:$H$19,5,FALSE))</f>
        <v/>
      </c>
      <c r="Q149" s="217" t="str">
        <f>IF(ISNA(Industrias[[#This Row],[Vsgruesa (m3)]]*VLOOKUP(Árboles!$G146,Precios!$B$7:$H$19,6,FALSE)),"",Industrias[[#This Row],[Vsgruesa (m3)]]*VLOOKUP(Árboles!$G146,Precios!$B$7:$H$19,6,FALSE))</f>
        <v/>
      </c>
      <c r="R149" s="217" t="str">
        <f>IF(ISNA(Industrias[[#This Row],[Vchapa (m3)]]*VLOOKUP(Árboles!$G146,Precios!$B$7:$H$19,7,FALSE)),"",Industrias[[#This Row],[Vchapa (m3)]]*VLOOKUP(Árboles!$G146,Precios!$B$7:$H$19,7,FALSE))</f>
        <v/>
      </c>
      <c r="S149" s="223">
        <f t="shared" si="7"/>
        <v>0</v>
      </c>
      <c r="T149" s="218"/>
      <c r="U149" s="218"/>
      <c r="W149" s="183"/>
      <c r="X149" s="183"/>
      <c r="Y149" s="183"/>
      <c r="Z149" s="183"/>
      <c r="AA149" s="183"/>
      <c r="AB149" s="183"/>
      <c r="AC149" s="183"/>
      <c r="AE149" s="183"/>
      <c r="AF149" s="183"/>
      <c r="AG149" s="183"/>
      <c r="AH149" s="183"/>
      <c r="AI149" s="183"/>
      <c r="AJ149" s="183"/>
      <c r="AK149" s="183"/>
    </row>
    <row r="150" spans="2:37" ht="16.8" thickTop="1" thickBot="1">
      <c r="B150" s="211" t="str">
        <f>IF(Árboles!B147="","",Árboles!B147)</f>
        <v/>
      </c>
      <c r="C150" s="211" t="str">
        <f>IF(Árboles!C147="","",Árboles!C147)</f>
        <v/>
      </c>
      <c r="D150" s="212" t="str">
        <f>IF(Árboles!G147="","",Árboles!G147)</f>
        <v/>
      </c>
      <c r="E150" s="213" t="str">
        <f>IF(Árboles!AC147=0,"",Árboles!AC147)</f>
        <v/>
      </c>
      <c r="F150" s="221"/>
      <c r="G150" s="222"/>
      <c r="H150" s="222"/>
      <c r="I150" s="222"/>
      <c r="J150" s="222"/>
      <c r="K150" s="222"/>
      <c r="L150" s="222"/>
      <c r="M150" s="216" t="str">
        <f>IF(ISNA(Industrias[[#This Row],[Vtrit (m3)]]*VLOOKUP(Árboles!$G147,Precios!$B$7:$H$19,2,FALSE)),"",Industrias[[#This Row],[Vtrit (m3)]]*VLOOKUP(Árboles!$G147,Precios!$B$7:$H$19,2,FALSE))</f>
        <v/>
      </c>
      <c r="N150" s="217" t="str">
        <f>IF(ISNA(Industrias[[#This Row],[Vapea (m3)]]*VLOOKUP(Árboles!$G147,Precios!$B$7:$H$19,3,FALSE)),"",Industrias[[#This Row],[Vapea (m3)]]*VLOOKUP(Árboles!$G147,Precios!$B$7:$H$19,3,FALSE))</f>
        <v/>
      </c>
      <c r="O150" s="217" t="str">
        <f>IF(ISNA(Industrias[[#This Row],[Vcanter (m3)]]*VLOOKUP(Árboles!$G147,Precios!$B$7:$H$19,4,FALSE)),"",Industrias[[#This Row],[Vcanter (m3)]]*VLOOKUP(Árboles!$G147,Precios!$B$7:$H$19,4,FALSE))</f>
        <v/>
      </c>
      <c r="P150" s="217" t="str">
        <f>IF(ISNA(Industrias[[#This Row],[Vsierra (m3)]]*VLOOKUP(Árboles!$G147,Precios!$B$7:$H$19,5,FALSE)),"",Industrias[[#This Row],[Vsierra (m3)]]*VLOOKUP(Árboles!$G147,Precios!$B$7:$H$19,5,FALSE))</f>
        <v/>
      </c>
      <c r="Q150" s="217" t="str">
        <f>IF(ISNA(Industrias[[#This Row],[Vsgruesa (m3)]]*VLOOKUP(Árboles!$G147,Precios!$B$7:$H$19,6,FALSE)),"",Industrias[[#This Row],[Vsgruesa (m3)]]*VLOOKUP(Árboles!$G147,Precios!$B$7:$H$19,6,FALSE))</f>
        <v/>
      </c>
      <c r="R150" s="217" t="str">
        <f>IF(ISNA(Industrias[[#This Row],[Vchapa (m3)]]*VLOOKUP(Árboles!$G147,Precios!$B$7:$H$19,7,FALSE)),"",Industrias[[#This Row],[Vchapa (m3)]]*VLOOKUP(Árboles!$G147,Precios!$B$7:$H$19,7,FALSE))</f>
        <v/>
      </c>
      <c r="S150" s="223">
        <f t="shared" si="7"/>
        <v>0</v>
      </c>
      <c r="T150" s="218"/>
      <c r="U150" s="218"/>
      <c r="W150" s="183"/>
      <c r="X150" s="183"/>
      <c r="Y150" s="183"/>
      <c r="Z150" s="183"/>
      <c r="AA150" s="183"/>
      <c r="AB150" s="183"/>
      <c r="AC150" s="183"/>
      <c r="AE150" s="183"/>
      <c r="AF150" s="183"/>
      <c r="AG150" s="183"/>
      <c r="AH150" s="183"/>
      <c r="AI150" s="183"/>
      <c r="AJ150" s="183"/>
      <c r="AK150" s="183"/>
    </row>
    <row r="151" spans="2:37" ht="16.8" thickTop="1" thickBot="1">
      <c r="B151" s="211" t="str">
        <f>IF(Árboles!B148="","",Árboles!B148)</f>
        <v/>
      </c>
      <c r="C151" s="211" t="str">
        <f>IF(Árboles!C148="","",Árboles!C148)</f>
        <v/>
      </c>
      <c r="D151" s="212" t="str">
        <f>IF(Árboles!G148="","",Árboles!G148)</f>
        <v/>
      </c>
      <c r="E151" s="213" t="str">
        <f>IF(Árboles!AC148=0,"",Árboles!AC148)</f>
        <v/>
      </c>
      <c r="F151" s="221"/>
      <c r="G151" s="222"/>
      <c r="H151" s="222"/>
      <c r="I151" s="222"/>
      <c r="J151" s="222"/>
      <c r="K151" s="222"/>
      <c r="L151" s="222"/>
      <c r="M151" s="216" t="str">
        <f>IF(ISNA(Industrias[[#This Row],[Vtrit (m3)]]*VLOOKUP(Árboles!$G148,Precios!$B$7:$H$19,2,FALSE)),"",Industrias[[#This Row],[Vtrit (m3)]]*VLOOKUP(Árboles!$G148,Precios!$B$7:$H$19,2,FALSE))</f>
        <v/>
      </c>
      <c r="N151" s="217" t="str">
        <f>IF(ISNA(Industrias[[#This Row],[Vapea (m3)]]*VLOOKUP(Árboles!$G148,Precios!$B$7:$H$19,3,FALSE)),"",Industrias[[#This Row],[Vapea (m3)]]*VLOOKUP(Árboles!$G148,Precios!$B$7:$H$19,3,FALSE))</f>
        <v/>
      </c>
      <c r="O151" s="217" t="str">
        <f>IF(ISNA(Industrias[[#This Row],[Vcanter (m3)]]*VLOOKUP(Árboles!$G148,Precios!$B$7:$H$19,4,FALSE)),"",Industrias[[#This Row],[Vcanter (m3)]]*VLOOKUP(Árboles!$G148,Precios!$B$7:$H$19,4,FALSE))</f>
        <v/>
      </c>
      <c r="P151" s="217" t="str">
        <f>IF(ISNA(Industrias[[#This Row],[Vsierra (m3)]]*VLOOKUP(Árboles!$G148,Precios!$B$7:$H$19,5,FALSE)),"",Industrias[[#This Row],[Vsierra (m3)]]*VLOOKUP(Árboles!$G148,Precios!$B$7:$H$19,5,FALSE))</f>
        <v/>
      </c>
      <c r="Q151" s="217" t="str">
        <f>IF(ISNA(Industrias[[#This Row],[Vsgruesa (m3)]]*VLOOKUP(Árboles!$G148,Precios!$B$7:$H$19,6,FALSE)),"",Industrias[[#This Row],[Vsgruesa (m3)]]*VLOOKUP(Árboles!$G148,Precios!$B$7:$H$19,6,FALSE))</f>
        <v/>
      </c>
      <c r="R151" s="217" t="str">
        <f>IF(ISNA(Industrias[[#This Row],[Vchapa (m3)]]*VLOOKUP(Árboles!$G148,Precios!$B$7:$H$19,7,FALSE)),"",Industrias[[#This Row],[Vchapa (m3)]]*VLOOKUP(Árboles!$G148,Precios!$B$7:$H$19,7,FALSE))</f>
        <v/>
      </c>
      <c r="S151" s="223">
        <f t="shared" si="7"/>
        <v>0</v>
      </c>
      <c r="T151" s="218"/>
      <c r="U151" s="218"/>
      <c r="W151" s="183"/>
      <c r="X151" s="183"/>
      <c r="Y151" s="183"/>
      <c r="Z151" s="183"/>
      <c r="AA151" s="183"/>
      <c r="AB151" s="183"/>
      <c r="AC151" s="183"/>
      <c r="AE151" s="183"/>
      <c r="AF151" s="183"/>
      <c r="AG151" s="183"/>
      <c r="AH151" s="183"/>
      <c r="AI151" s="183"/>
      <c r="AJ151" s="183"/>
      <c r="AK151" s="183"/>
    </row>
    <row r="152" spans="2:37" ht="16.8" thickTop="1" thickBot="1">
      <c r="B152" s="211" t="str">
        <f>IF(Árboles!B149="","",Árboles!B149)</f>
        <v/>
      </c>
      <c r="C152" s="211" t="str">
        <f>IF(Árboles!C149="","",Árboles!C149)</f>
        <v/>
      </c>
      <c r="D152" s="212" t="str">
        <f>IF(Árboles!G149="","",Árboles!G149)</f>
        <v/>
      </c>
      <c r="E152" s="213" t="str">
        <f>IF(Árboles!AC149=0,"",Árboles!AC149)</f>
        <v/>
      </c>
      <c r="F152" s="221"/>
      <c r="G152" s="222"/>
      <c r="H152" s="222"/>
      <c r="I152" s="222"/>
      <c r="J152" s="222"/>
      <c r="K152" s="222"/>
      <c r="L152" s="222"/>
      <c r="M152" s="216" t="str">
        <f>IF(ISNA(Industrias[[#This Row],[Vtrit (m3)]]*VLOOKUP(Árboles!$G149,Precios!$B$7:$H$19,2,FALSE)),"",Industrias[[#This Row],[Vtrit (m3)]]*VLOOKUP(Árboles!$G149,Precios!$B$7:$H$19,2,FALSE))</f>
        <v/>
      </c>
      <c r="N152" s="217" t="str">
        <f>IF(ISNA(Industrias[[#This Row],[Vapea (m3)]]*VLOOKUP(Árboles!$G149,Precios!$B$7:$H$19,3,FALSE)),"",Industrias[[#This Row],[Vapea (m3)]]*VLOOKUP(Árboles!$G149,Precios!$B$7:$H$19,3,FALSE))</f>
        <v/>
      </c>
      <c r="O152" s="217" t="str">
        <f>IF(ISNA(Industrias[[#This Row],[Vcanter (m3)]]*VLOOKUP(Árboles!$G149,Precios!$B$7:$H$19,4,FALSE)),"",Industrias[[#This Row],[Vcanter (m3)]]*VLOOKUP(Árboles!$G149,Precios!$B$7:$H$19,4,FALSE))</f>
        <v/>
      </c>
      <c r="P152" s="217" t="str">
        <f>IF(ISNA(Industrias[[#This Row],[Vsierra (m3)]]*VLOOKUP(Árboles!$G149,Precios!$B$7:$H$19,5,FALSE)),"",Industrias[[#This Row],[Vsierra (m3)]]*VLOOKUP(Árboles!$G149,Precios!$B$7:$H$19,5,FALSE))</f>
        <v/>
      </c>
      <c r="Q152" s="217" t="str">
        <f>IF(ISNA(Industrias[[#This Row],[Vsgruesa (m3)]]*VLOOKUP(Árboles!$G149,Precios!$B$7:$H$19,6,FALSE)),"",Industrias[[#This Row],[Vsgruesa (m3)]]*VLOOKUP(Árboles!$G149,Precios!$B$7:$H$19,6,FALSE))</f>
        <v/>
      </c>
      <c r="R152" s="217" t="str">
        <f>IF(ISNA(Industrias[[#This Row],[Vchapa (m3)]]*VLOOKUP(Árboles!$G149,Precios!$B$7:$H$19,7,FALSE)),"",Industrias[[#This Row],[Vchapa (m3)]]*VLOOKUP(Árboles!$G149,Precios!$B$7:$H$19,7,FALSE))</f>
        <v/>
      </c>
      <c r="S152" s="223">
        <f t="shared" si="7"/>
        <v>0</v>
      </c>
      <c r="T152" s="218"/>
      <c r="U152" s="218"/>
      <c r="W152" s="183"/>
      <c r="X152" s="183"/>
      <c r="Y152" s="183"/>
      <c r="Z152" s="183"/>
      <c r="AA152" s="183"/>
      <c r="AB152" s="183"/>
      <c r="AC152" s="183"/>
      <c r="AE152" s="183"/>
      <c r="AF152" s="183"/>
      <c r="AG152" s="183"/>
      <c r="AH152" s="183"/>
      <c r="AI152" s="183"/>
      <c r="AJ152" s="183"/>
      <c r="AK152" s="183"/>
    </row>
    <row r="153" spans="2:37" ht="16.8" thickTop="1" thickBot="1">
      <c r="B153" s="211" t="str">
        <f>IF(Árboles!B150="","",Árboles!B150)</f>
        <v/>
      </c>
      <c r="C153" s="211" t="str">
        <f>IF(Árboles!C150="","",Árboles!C150)</f>
        <v/>
      </c>
      <c r="D153" s="212" t="str">
        <f>IF(Árboles!G150="","",Árboles!G150)</f>
        <v/>
      </c>
      <c r="E153" s="213" t="str">
        <f>IF(Árboles!AC150=0,"",Árboles!AC150)</f>
        <v/>
      </c>
      <c r="F153" s="221"/>
      <c r="G153" s="222"/>
      <c r="H153" s="222"/>
      <c r="I153" s="222"/>
      <c r="J153" s="222"/>
      <c r="K153" s="222"/>
      <c r="L153" s="222"/>
      <c r="M153" s="216" t="str">
        <f>IF(ISNA(Industrias[[#This Row],[Vtrit (m3)]]*VLOOKUP(Árboles!$G150,Precios!$B$7:$H$19,2,FALSE)),"",Industrias[[#This Row],[Vtrit (m3)]]*VLOOKUP(Árboles!$G150,Precios!$B$7:$H$19,2,FALSE))</f>
        <v/>
      </c>
      <c r="N153" s="217" t="str">
        <f>IF(ISNA(Industrias[[#This Row],[Vapea (m3)]]*VLOOKUP(Árboles!$G150,Precios!$B$7:$H$19,3,FALSE)),"",Industrias[[#This Row],[Vapea (m3)]]*VLOOKUP(Árboles!$G150,Precios!$B$7:$H$19,3,FALSE))</f>
        <v/>
      </c>
      <c r="O153" s="217" t="str">
        <f>IF(ISNA(Industrias[[#This Row],[Vcanter (m3)]]*VLOOKUP(Árboles!$G150,Precios!$B$7:$H$19,4,FALSE)),"",Industrias[[#This Row],[Vcanter (m3)]]*VLOOKUP(Árboles!$G150,Precios!$B$7:$H$19,4,FALSE))</f>
        <v/>
      </c>
      <c r="P153" s="217" t="str">
        <f>IF(ISNA(Industrias[[#This Row],[Vsierra (m3)]]*VLOOKUP(Árboles!$G150,Precios!$B$7:$H$19,5,FALSE)),"",Industrias[[#This Row],[Vsierra (m3)]]*VLOOKUP(Árboles!$G150,Precios!$B$7:$H$19,5,FALSE))</f>
        <v/>
      </c>
      <c r="Q153" s="217" t="str">
        <f>IF(ISNA(Industrias[[#This Row],[Vsgruesa (m3)]]*VLOOKUP(Árboles!$G150,Precios!$B$7:$H$19,6,FALSE)),"",Industrias[[#This Row],[Vsgruesa (m3)]]*VLOOKUP(Árboles!$G150,Precios!$B$7:$H$19,6,FALSE))</f>
        <v/>
      </c>
      <c r="R153" s="217" t="str">
        <f>IF(ISNA(Industrias[[#This Row],[Vchapa (m3)]]*VLOOKUP(Árboles!$G150,Precios!$B$7:$H$19,7,FALSE)),"",Industrias[[#This Row],[Vchapa (m3)]]*VLOOKUP(Árboles!$G150,Precios!$B$7:$H$19,7,FALSE))</f>
        <v/>
      </c>
      <c r="S153" s="223">
        <f t="shared" si="7"/>
        <v>0</v>
      </c>
      <c r="T153" s="218"/>
      <c r="U153" s="218"/>
      <c r="W153" s="183"/>
      <c r="X153" s="183"/>
      <c r="Y153" s="183"/>
      <c r="Z153" s="183"/>
      <c r="AA153" s="183"/>
      <c r="AB153" s="183"/>
      <c r="AC153" s="183"/>
      <c r="AE153" s="183"/>
      <c r="AF153" s="183"/>
      <c r="AG153" s="183"/>
      <c r="AH153" s="183"/>
      <c r="AI153" s="183"/>
      <c r="AJ153" s="183"/>
      <c r="AK153" s="183"/>
    </row>
    <row r="154" spans="2:37" ht="16.8" thickTop="1" thickBot="1">
      <c r="B154" s="211" t="str">
        <f>IF(Árboles!B151="","",Árboles!B151)</f>
        <v/>
      </c>
      <c r="C154" s="211" t="str">
        <f>IF(Árboles!C151="","",Árboles!C151)</f>
        <v/>
      </c>
      <c r="D154" s="212" t="str">
        <f>IF(Árboles!G151="","",Árboles!G151)</f>
        <v/>
      </c>
      <c r="E154" s="213" t="str">
        <f>IF(Árboles!AC151=0,"",Árboles!AC151)</f>
        <v/>
      </c>
      <c r="F154" s="221"/>
      <c r="G154" s="222"/>
      <c r="H154" s="222"/>
      <c r="I154" s="222"/>
      <c r="J154" s="222"/>
      <c r="K154" s="222"/>
      <c r="L154" s="222"/>
      <c r="M154" s="216" t="str">
        <f>IF(ISNA(Industrias[[#This Row],[Vtrit (m3)]]*VLOOKUP(Árboles!$G151,Precios!$B$7:$H$19,2,FALSE)),"",Industrias[[#This Row],[Vtrit (m3)]]*VLOOKUP(Árboles!$G151,Precios!$B$7:$H$19,2,FALSE))</f>
        <v/>
      </c>
      <c r="N154" s="217" t="str">
        <f>IF(ISNA(Industrias[[#This Row],[Vapea (m3)]]*VLOOKUP(Árboles!$G151,Precios!$B$7:$H$19,3,FALSE)),"",Industrias[[#This Row],[Vapea (m3)]]*VLOOKUP(Árboles!$G151,Precios!$B$7:$H$19,3,FALSE))</f>
        <v/>
      </c>
      <c r="O154" s="217" t="str">
        <f>IF(ISNA(Industrias[[#This Row],[Vcanter (m3)]]*VLOOKUP(Árboles!$G151,Precios!$B$7:$H$19,4,FALSE)),"",Industrias[[#This Row],[Vcanter (m3)]]*VLOOKUP(Árboles!$G151,Precios!$B$7:$H$19,4,FALSE))</f>
        <v/>
      </c>
      <c r="P154" s="217" t="str">
        <f>IF(ISNA(Industrias[[#This Row],[Vsierra (m3)]]*VLOOKUP(Árboles!$G151,Precios!$B$7:$H$19,5,FALSE)),"",Industrias[[#This Row],[Vsierra (m3)]]*VLOOKUP(Árboles!$G151,Precios!$B$7:$H$19,5,FALSE))</f>
        <v/>
      </c>
      <c r="Q154" s="217" t="str">
        <f>IF(ISNA(Industrias[[#This Row],[Vsgruesa (m3)]]*VLOOKUP(Árboles!$G151,Precios!$B$7:$H$19,6,FALSE)),"",Industrias[[#This Row],[Vsgruesa (m3)]]*VLOOKUP(Árboles!$G151,Precios!$B$7:$H$19,6,FALSE))</f>
        <v/>
      </c>
      <c r="R154" s="217" t="str">
        <f>IF(ISNA(Industrias[[#This Row],[Vchapa (m3)]]*VLOOKUP(Árboles!$G151,Precios!$B$7:$H$19,7,FALSE)),"",Industrias[[#This Row],[Vchapa (m3)]]*VLOOKUP(Árboles!$G151,Precios!$B$7:$H$19,7,FALSE))</f>
        <v/>
      </c>
      <c r="S154" s="223">
        <f t="shared" si="7"/>
        <v>0</v>
      </c>
      <c r="T154" s="218"/>
      <c r="U154" s="218"/>
      <c r="W154" s="183"/>
      <c r="X154" s="183"/>
      <c r="Y154" s="183"/>
      <c r="Z154" s="183"/>
      <c r="AA154" s="183"/>
      <c r="AB154" s="183"/>
      <c r="AC154" s="183"/>
      <c r="AE154" s="183"/>
      <c r="AF154" s="183"/>
      <c r="AG154" s="183"/>
      <c r="AH154" s="183"/>
      <c r="AI154" s="183"/>
      <c r="AJ154" s="183"/>
      <c r="AK154" s="183"/>
    </row>
    <row r="155" spans="2:37" ht="16.8" thickTop="1" thickBot="1">
      <c r="B155" s="211" t="str">
        <f>IF(Árboles!B152="","",Árboles!B152)</f>
        <v/>
      </c>
      <c r="C155" s="211" t="str">
        <f>IF(Árboles!C152="","",Árboles!C152)</f>
        <v/>
      </c>
      <c r="D155" s="212" t="str">
        <f>IF(Árboles!G152="","",Árboles!G152)</f>
        <v/>
      </c>
      <c r="E155" s="213" t="str">
        <f>IF(Árboles!AC152=0,"",Árboles!AC152)</f>
        <v/>
      </c>
      <c r="F155" s="221"/>
      <c r="G155" s="222"/>
      <c r="H155" s="222"/>
      <c r="I155" s="222"/>
      <c r="J155" s="222"/>
      <c r="K155" s="222"/>
      <c r="L155" s="222"/>
      <c r="M155" s="216" t="str">
        <f>IF(ISNA(Industrias[[#This Row],[Vtrit (m3)]]*VLOOKUP(Árboles!$G152,Precios!$B$7:$H$19,2,FALSE)),"",Industrias[[#This Row],[Vtrit (m3)]]*VLOOKUP(Árboles!$G152,Precios!$B$7:$H$19,2,FALSE))</f>
        <v/>
      </c>
      <c r="N155" s="217" t="str">
        <f>IF(ISNA(Industrias[[#This Row],[Vapea (m3)]]*VLOOKUP(Árboles!$G152,Precios!$B$7:$H$19,3,FALSE)),"",Industrias[[#This Row],[Vapea (m3)]]*VLOOKUP(Árboles!$G152,Precios!$B$7:$H$19,3,FALSE))</f>
        <v/>
      </c>
      <c r="O155" s="217" t="str">
        <f>IF(ISNA(Industrias[[#This Row],[Vcanter (m3)]]*VLOOKUP(Árboles!$G152,Precios!$B$7:$H$19,4,FALSE)),"",Industrias[[#This Row],[Vcanter (m3)]]*VLOOKUP(Árboles!$G152,Precios!$B$7:$H$19,4,FALSE))</f>
        <v/>
      </c>
      <c r="P155" s="217" t="str">
        <f>IF(ISNA(Industrias[[#This Row],[Vsierra (m3)]]*VLOOKUP(Árboles!$G152,Precios!$B$7:$H$19,5,FALSE)),"",Industrias[[#This Row],[Vsierra (m3)]]*VLOOKUP(Árboles!$G152,Precios!$B$7:$H$19,5,FALSE))</f>
        <v/>
      </c>
      <c r="Q155" s="217" t="str">
        <f>IF(ISNA(Industrias[[#This Row],[Vsgruesa (m3)]]*VLOOKUP(Árboles!$G152,Precios!$B$7:$H$19,6,FALSE)),"",Industrias[[#This Row],[Vsgruesa (m3)]]*VLOOKUP(Árboles!$G152,Precios!$B$7:$H$19,6,FALSE))</f>
        <v/>
      </c>
      <c r="R155" s="217" t="str">
        <f>IF(ISNA(Industrias[[#This Row],[Vchapa (m3)]]*VLOOKUP(Árboles!$G152,Precios!$B$7:$H$19,7,FALSE)),"",Industrias[[#This Row],[Vchapa (m3)]]*VLOOKUP(Árboles!$G152,Precios!$B$7:$H$19,7,FALSE))</f>
        <v/>
      </c>
      <c r="S155" s="223">
        <f t="shared" si="7"/>
        <v>0</v>
      </c>
      <c r="T155" s="218"/>
      <c r="U155" s="218"/>
      <c r="W155" s="183"/>
      <c r="X155" s="183"/>
      <c r="Y155" s="183"/>
      <c r="Z155" s="183"/>
      <c r="AA155" s="183"/>
      <c r="AB155" s="183"/>
      <c r="AC155" s="183"/>
      <c r="AE155" s="183"/>
      <c r="AF155" s="183"/>
      <c r="AG155" s="183"/>
      <c r="AH155" s="183"/>
      <c r="AI155" s="183"/>
      <c r="AJ155" s="183"/>
      <c r="AK155" s="183"/>
    </row>
    <row r="156" spans="2:37" ht="16.8" thickTop="1" thickBot="1">
      <c r="B156" s="211" t="str">
        <f>IF(Árboles!B153="","",Árboles!B153)</f>
        <v/>
      </c>
      <c r="C156" s="211" t="str">
        <f>IF(Árboles!C153="","",Árboles!C153)</f>
        <v/>
      </c>
      <c r="D156" s="212" t="str">
        <f>IF(Árboles!G153="","",Árboles!G153)</f>
        <v/>
      </c>
      <c r="E156" s="213" t="str">
        <f>IF(Árboles!AC153=0,"",Árboles!AC153)</f>
        <v/>
      </c>
      <c r="F156" s="221"/>
      <c r="G156" s="222"/>
      <c r="H156" s="222"/>
      <c r="I156" s="222"/>
      <c r="J156" s="222"/>
      <c r="K156" s="222"/>
      <c r="L156" s="222"/>
      <c r="M156" s="216" t="str">
        <f>IF(ISNA(Industrias[[#This Row],[Vtrit (m3)]]*VLOOKUP(Árboles!$G153,Precios!$B$7:$H$19,2,FALSE)),"",Industrias[[#This Row],[Vtrit (m3)]]*VLOOKUP(Árboles!$G153,Precios!$B$7:$H$19,2,FALSE))</f>
        <v/>
      </c>
      <c r="N156" s="217" t="str">
        <f>IF(ISNA(Industrias[[#This Row],[Vapea (m3)]]*VLOOKUP(Árboles!$G153,Precios!$B$7:$H$19,3,FALSE)),"",Industrias[[#This Row],[Vapea (m3)]]*VLOOKUP(Árboles!$G153,Precios!$B$7:$H$19,3,FALSE))</f>
        <v/>
      </c>
      <c r="O156" s="217" t="str">
        <f>IF(ISNA(Industrias[[#This Row],[Vcanter (m3)]]*VLOOKUP(Árboles!$G153,Precios!$B$7:$H$19,4,FALSE)),"",Industrias[[#This Row],[Vcanter (m3)]]*VLOOKUP(Árboles!$G153,Precios!$B$7:$H$19,4,FALSE))</f>
        <v/>
      </c>
      <c r="P156" s="217" t="str">
        <f>IF(ISNA(Industrias[[#This Row],[Vsierra (m3)]]*VLOOKUP(Árboles!$G153,Precios!$B$7:$H$19,5,FALSE)),"",Industrias[[#This Row],[Vsierra (m3)]]*VLOOKUP(Árboles!$G153,Precios!$B$7:$H$19,5,FALSE))</f>
        <v/>
      </c>
      <c r="Q156" s="217" t="str">
        <f>IF(ISNA(Industrias[[#This Row],[Vsgruesa (m3)]]*VLOOKUP(Árboles!$G153,Precios!$B$7:$H$19,6,FALSE)),"",Industrias[[#This Row],[Vsgruesa (m3)]]*VLOOKUP(Árboles!$G153,Precios!$B$7:$H$19,6,FALSE))</f>
        <v/>
      </c>
      <c r="R156" s="217" t="str">
        <f>IF(ISNA(Industrias[[#This Row],[Vchapa (m3)]]*VLOOKUP(Árboles!$G153,Precios!$B$7:$H$19,7,FALSE)),"",Industrias[[#This Row],[Vchapa (m3)]]*VLOOKUP(Árboles!$G153,Precios!$B$7:$H$19,7,FALSE))</f>
        <v/>
      </c>
      <c r="S156" s="223">
        <f t="shared" si="7"/>
        <v>0</v>
      </c>
      <c r="T156" s="218"/>
      <c r="U156" s="218"/>
      <c r="W156" s="183"/>
      <c r="X156" s="183"/>
      <c r="Y156" s="183"/>
      <c r="Z156" s="183"/>
      <c r="AA156" s="183"/>
      <c r="AB156" s="183"/>
      <c r="AC156" s="183"/>
      <c r="AE156" s="183"/>
      <c r="AF156" s="183"/>
      <c r="AG156" s="183"/>
      <c r="AH156" s="183"/>
      <c r="AI156" s="183"/>
      <c r="AJ156" s="183"/>
      <c r="AK156" s="183"/>
    </row>
    <row r="157" spans="2:37" ht="16.8" thickTop="1" thickBot="1">
      <c r="B157" s="211" t="str">
        <f>IF(Árboles!B154="","",Árboles!B154)</f>
        <v/>
      </c>
      <c r="C157" s="211" t="str">
        <f>IF(Árboles!C154="","",Árboles!C154)</f>
        <v/>
      </c>
      <c r="D157" s="212" t="str">
        <f>IF(Árboles!G154="","",Árboles!G154)</f>
        <v/>
      </c>
      <c r="E157" s="213" t="str">
        <f>IF(Árboles!AC154=0,"",Árboles!AC154)</f>
        <v/>
      </c>
      <c r="F157" s="221"/>
      <c r="G157" s="222"/>
      <c r="H157" s="222"/>
      <c r="I157" s="222"/>
      <c r="J157" s="222"/>
      <c r="K157" s="222"/>
      <c r="L157" s="222"/>
      <c r="M157" s="216" t="str">
        <f>IF(ISNA(Industrias[[#This Row],[Vtrit (m3)]]*VLOOKUP(Árboles!$G154,Precios!$B$7:$H$19,2,FALSE)),"",Industrias[[#This Row],[Vtrit (m3)]]*VLOOKUP(Árboles!$G154,Precios!$B$7:$H$19,2,FALSE))</f>
        <v/>
      </c>
      <c r="N157" s="217" t="str">
        <f>IF(ISNA(Industrias[[#This Row],[Vapea (m3)]]*VLOOKUP(Árboles!$G154,Precios!$B$7:$H$19,3,FALSE)),"",Industrias[[#This Row],[Vapea (m3)]]*VLOOKUP(Árboles!$G154,Precios!$B$7:$H$19,3,FALSE))</f>
        <v/>
      </c>
      <c r="O157" s="217" t="str">
        <f>IF(ISNA(Industrias[[#This Row],[Vcanter (m3)]]*VLOOKUP(Árboles!$G154,Precios!$B$7:$H$19,4,FALSE)),"",Industrias[[#This Row],[Vcanter (m3)]]*VLOOKUP(Árboles!$G154,Precios!$B$7:$H$19,4,FALSE))</f>
        <v/>
      </c>
      <c r="P157" s="217" t="str">
        <f>IF(ISNA(Industrias[[#This Row],[Vsierra (m3)]]*VLOOKUP(Árboles!$G154,Precios!$B$7:$H$19,5,FALSE)),"",Industrias[[#This Row],[Vsierra (m3)]]*VLOOKUP(Árboles!$G154,Precios!$B$7:$H$19,5,FALSE))</f>
        <v/>
      </c>
      <c r="Q157" s="217" t="str">
        <f>IF(ISNA(Industrias[[#This Row],[Vsgruesa (m3)]]*VLOOKUP(Árboles!$G154,Precios!$B$7:$H$19,6,FALSE)),"",Industrias[[#This Row],[Vsgruesa (m3)]]*VLOOKUP(Árboles!$G154,Precios!$B$7:$H$19,6,FALSE))</f>
        <v/>
      </c>
      <c r="R157" s="217" t="str">
        <f>IF(ISNA(Industrias[[#This Row],[Vchapa (m3)]]*VLOOKUP(Árboles!$G154,Precios!$B$7:$H$19,7,FALSE)),"",Industrias[[#This Row],[Vchapa (m3)]]*VLOOKUP(Árboles!$G154,Precios!$B$7:$H$19,7,FALSE))</f>
        <v/>
      </c>
      <c r="S157" s="223">
        <f t="shared" si="7"/>
        <v>0</v>
      </c>
      <c r="T157" s="218"/>
      <c r="U157" s="218"/>
      <c r="W157" s="183"/>
      <c r="X157" s="183"/>
      <c r="Y157" s="183"/>
      <c r="Z157" s="183"/>
      <c r="AA157" s="183"/>
      <c r="AB157" s="183"/>
      <c r="AC157" s="183"/>
      <c r="AE157" s="183"/>
      <c r="AF157" s="183"/>
      <c r="AG157" s="183"/>
      <c r="AH157" s="183"/>
      <c r="AI157" s="183"/>
      <c r="AJ157" s="183"/>
      <c r="AK157" s="183"/>
    </row>
    <row r="158" spans="2:37" ht="16.8" thickTop="1" thickBot="1">
      <c r="B158" s="211" t="str">
        <f>IF(Árboles!B155="","",Árboles!B155)</f>
        <v/>
      </c>
      <c r="C158" s="211" t="str">
        <f>IF(Árboles!C155="","",Árboles!C155)</f>
        <v/>
      </c>
      <c r="D158" s="212" t="str">
        <f>IF(Árboles!G155="","",Árboles!G155)</f>
        <v/>
      </c>
      <c r="E158" s="213" t="str">
        <f>IF(Árboles!AC155=0,"",Árboles!AC155)</f>
        <v/>
      </c>
      <c r="F158" s="221"/>
      <c r="G158" s="222"/>
      <c r="H158" s="222"/>
      <c r="I158" s="222"/>
      <c r="J158" s="222"/>
      <c r="K158" s="222"/>
      <c r="L158" s="222"/>
      <c r="M158" s="216" t="str">
        <f>IF(ISNA(Industrias[[#This Row],[Vtrit (m3)]]*VLOOKUP(Árboles!$G155,Precios!$B$7:$H$19,2,FALSE)),"",Industrias[[#This Row],[Vtrit (m3)]]*VLOOKUP(Árboles!$G155,Precios!$B$7:$H$19,2,FALSE))</f>
        <v/>
      </c>
      <c r="N158" s="217" t="str">
        <f>IF(ISNA(Industrias[[#This Row],[Vapea (m3)]]*VLOOKUP(Árboles!$G155,Precios!$B$7:$H$19,3,FALSE)),"",Industrias[[#This Row],[Vapea (m3)]]*VLOOKUP(Árboles!$G155,Precios!$B$7:$H$19,3,FALSE))</f>
        <v/>
      </c>
      <c r="O158" s="217" t="str">
        <f>IF(ISNA(Industrias[[#This Row],[Vcanter (m3)]]*VLOOKUP(Árboles!$G155,Precios!$B$7:$H$19,4,FALSE)),"",Industrias[[#This Row],[Vcanter (m3)]]*VLOOKUP(Árboles!$G155,Precios!$B$7:$H$19,4,FALSE))</f>
        <v/>
      </c>
      <c r="P158" s="217" t="str">
        <f>IF(ISNA(Industrias[[#This Row],[Vsierra (m3)]]*VLOOKUP(Árboles!$G155,Precios!$B$7:$H$19,5,FALSE)),"",Industrias[[#This Row],[Vsierra (m3)]]*VLOOKUP(Árboles!$G155,Precios!$B$7:$H$19,5,FALSE))</f>
        <v/>
      </c>
      <c r="Q158" s="217" t="str">
        <f>IF(ISNA(Industrias[[#This Row],[Vsgruesa (m3)]]*VLOOKUP(Árboles!$G155,Precios!$B$7:$H$19,6,FALSE)),"",Industrias[[#This Row],[Vsgruesa (m3)]]*VLOOKUP(Árboles!$G155,Precios!$B$7:$H$19,6,FALSE))</f>
        <v/>
      </c>
      <c r="R158" s="217" t="str">
        <f>IF(ISNA(Industrias[[#This Row],[Vchapa (m3)]]*VLOOKUP(Árboles!$G155,Precios!$B$7:$H$19,7,FALSE)),"",Industrias[[#This Row],[Vchapa (m3)]]*VLOOKUP(Árboles!$G155,Precios!$B$7:$H$19,7,FALSE))</f>
        <v/>
      </c>
      <c r="S158" s="223">
        <f t="shared" si="7"/>
        <v>0</v>
      </c>
      <c r="T158" s="218"/>
      <c r="U158" s="218"/>
      <c r="W158" s="183"/>
      <c r="X158" s="183"/>
      <c r="Y158" s="183"/>
      <c r="Z158" s="183"/>
      <c r="AA158" s="183"/>
      <c r="AB158" s="183"/>
      <c r="AC158" s="183"/>
      <c r="AE158" s="183"/>
      <c r="AF158" s="183"/>
      <c r="AG158" s="183"/>
      <c r="AH158" s="183"/>
      <c r="AI158" s="183"/>
      <c r="AJ158" s="183"/>
      <c r="AK158" s="183"/>
    </row>
    <row r="159" spans="2:37" ht="16.8" thickTop="1" thickBot="1">
      <c r="B159" s="211" t="str">
        <f>IF(Árboles!B156="","",Árboles!B156)</f>
        <v/>
      </c>
      <c r="C159" s="211" t="str">
        <f>IF(Árboles!C156="","",Árboles!C156)</f>
        <v/>
      </c>
      <c r="D159" s="212" t="str">
        <f>IF(Árboles!G156="","",Árboles!G156)</f>
        <v/>
      </c>
      <c r="E159" s="213" t="str">
        <f>IF(Árboles!AC156=0,"",Árboles!AC156)</f>
        <v/>
      </c>
      <c r="F159" s="221"/>
      <c r="G159" s="222"/>
      <c r="H159" s="222"/>
      <c r="I159" s="222"/>
      <c r="J159" s="222"/>
      <c r="K159" s="222"/>
      <c r="L159" s="222"/>
      <c r="M159" s="216" t="str">
        <f>IF(ISNA(Industrias[[#This Row],[Vtrit (m3)]]*VLOOKUP(Árboles!$G156,Precios!$B$7:$H$19,2,FALSE)),"",Industrias[[#This Row],[Vtrit (m3)]]*VLOOKUP(Árboles!$G156,Precios!$B$7:$H$19,2,FALSE))</f>
        <v/>
      </c>
      <c r="N159" s="217" t="str">
        <f>IF(ISNA(Industrias[[#This Row],[Vapea (m3)]]*VLOOKUP(Árboles!$G156,Precios!$B$7:$H$19,3,FALSE)),"",Industrias[[#This Row],[Vapea (m3)]]*VLOOKUP(Árboles!$G156,Precios!$B$7:$H$19,3,FALSE))</f>
        <v/>
      </c>
      <c r="O159" s="217" t="str">
        <f>IF(ISNA(Industrias[[#This Row],[Vcanter (m3)]]*VLOOKUP(Árboles!$G156,Precios!$B$7:$H$19,4,FALSE)),"",Industrias[[#This Row],[Vcanter (m3)]]*VLOOKUP(Árboles!$G156,Precios!$B$7:$H$19,4,FALSE))</f>
        <v/>
      </c>
      <c r="P159" s="217" t="str">
        <f>IF(ISNA(Industrias[[#This Row],[Vsierra (m3)]]*VLOOKUP(Árboles!$G156,Precios!$B$7:$H$19,5,FALSE)),"",Industrias[[#This Row],[Vsierra (m3)]]*VLOOKUP(Árboles!$G156,Precios!$B$7:$H$19,5,FALSE))</f>
        <v/>
      </c>
      <c r="Q159" s="217" t="str">
        <f>IF(ISNA(Industrias[[#This Row],[Vsgruesa (m3)]]*VLOOKUP(Árboles!$G156,Precios!$B$7:$H$19,6,FALSE)),"",Industrias[[#This Row],[Vsgruesa (m3)]]*VLOOKUP(Árboles!$G156,Precios!$B$7:$H$19,6,FALSE))</f>
        <v/>
      </c>
      <c r="R159" s="217" t="str">
        <f>IF(ISNA(Industrias[[#This Row],[Vchapa (m3)]]*VLOOKUP(Árboles!$G156,Precios!$B$7:$H$19,7,FALSE)),"",Industrias[[#This Row],[Vchapa (m3)]]*VLOOKUP(Árboles!$G156,Precios!$B$7:$H$19,7,FALSE))</f>
        <v/>
      </c>
      <c r="S159" s="223">
        <f t="shared" si="7"/>
        <v>0</v>
      </c>
      <c r="T159" s="218"/>
      <c r="U159" s="218"/>
      <c r="W159" s="183"/>
      <c r="X159" s="183"/>
      <c r="Y159" s="183"/>
      <c r="Z159" s="183"/>
      <c r="AA159" s="183"/>
      <c r="AB159" s="183"/>
      <c r="AC159" s="183"/>
      <c r="AE159" s="183"/>
      <c r="AF159" s="183"/>
      <c r="AG159" s="183"/>
      <c r="AH159" s="183"/>
      <c r="AI159" s="183"/>
      <c r="AJ159" s="183"/>
      <c r="AK159" s="183"/>
    </row>
    <row r="160" spans="2:37" ht="16.8" thickTop="1" thickBot="1">
      <c r="B160" s="211" t="str">
        <f>IF(Árboles!B157="","",Árboles!B157)</f>
        <v/>
      </c>
      <c r="C160" s="211" t="str">
        <f>IF(Árboles!C157="","",Árboles!C157)</f>
        <v/>
      </c>
      <c r="D160" s="212" t="str">
        <f>IF(Árboles!G157="","",Árboles!G157)</f>
        <v/>
      </c>
      <c r="E160" s="213" t="str">
        <f>IF(Árboles!AC157=0,"",Árboles!AC157)</f>
        <v/>
      </c>
      <c r="F160" s="221"/>
      <c r="G160" s="222"/>
      <c r="H160" s="222"/>
      <c r="I160" s="222"/>
      <c r="J160" s="222"/>
      <c r="K160" s="222"/>
      <c r="L160" s="222"/>
      <c r="M160" s="216" t="str">
        <f>IF(ISNA(Industrias[[#This Row],[Vtrit (m3)]]*VLOOKUP(Árboles!$G157,Precios!$B$7:$H$19,2,FALSE)),"",Industrias[[#This Row],[Vtrit (m3)]]*VLOOKUP(Árboles!$G157,Precios!$B$7:$H$19,2,FALSE))</f>
        <v/>
      </c>
      <c r="N160" s="217" t="str">
        <f>IF(ISNA(Industrias[[#This Row],[Vapea (m3)]]*VLOOKUP(Árboles!$G157,Precios!$B$7:$H$19,3,FALSE)),"",Industrias[[#This Row],[Vapea (m3)]]*VLOOKUP(Árboles!$G157,Precios!$B$7:$H$19,3,FALSE))</f>
        <v/>
      </c>
      <c r="O160" s="217" t="str">
        <f>IF(ISNA(Industrias[[#This Row],[Vcanter (m3)]]*VLOOKUP(Árboles!$G157,Precios!$B$7:$H$19,4,FALSE)),"",Industrias[[#This Row],[Vcanter (m3)]]*VLOOKUP(Árboles!$G157,Precios!$B$7:$H$19,4,FALSE))</f>
        <v/>
      </c>
      <c r="P160" s="217" t="str">
        <f>IF(ISNA(Industrias[[#This Row],[Vsierra (m3)]]*VLOOKUP(Árboles!$G157,Precios!$B$7:$H$19,5,FALSE)),"",Industrias[[#This Row],[Vsierra (m3)]]*VLOOKUP(Árboles!$G157,Precios!$B$7:$H$19,5,FALSE))</f>
        <v/>
      </c>
      <c r="Q160" s="217" t="str">
        <f>IF(ISNA(Industrias[[#This Row],[Vsgruesa (m3)]]*VLOOKUP(Árboles!$G157,Precios!$B$7:$H$19,6,FALSE)),"",Industrias[[#This Row],[Vsgruesa (m3)]]*VLOOKUP(Árboles!$G157,Precios!$B$7:$H$19,6,FALSE))</f>
        <v/>
      </c>
      <c r="R160" s="217" t="str">
        <f>IF(ISNA(Industrias[[#This Row],[Vchapa (m3)]]*VLOOKUP(Árboles!$G157,Precios!$B$7:$H$19,7,FALSE)),"",Industrias[[#This Row],[Vchapa (m3)]]*VLOOKUP(Árboles!$G157,Precios!$B$7:$H$19,7,FALSE))</f>
        <v/>
      </c>
      <c r="S160" s="223">
        <f t="shared" si="7"/>
        <v>0</v>
      </c>
      <c r="T160" s="218"/>
      <c r="U160" s="218"/>
      <c r="W160" s="183"/>
      <c r="X160" s="183"/>
      <c r="Y160" s="183"/>
      <c r="Z160" s="183"/>
      <c r="AA160" s="183"/>
      <c r="AB160" s="183"/>
      <c r="AC160" s="183"/>
      <c r="AE160" s="183"/>
      <c r="AF160" s="183"/>
      <c r="AG160" s="183"/>
      <c r="AH160" s="183"/>
      <c r="AI160" s="183"/>
      <c r="AJ160" s="183"/>
      <c r="AK160" s="183"/>
    </row>
    <row r="161" spans="2:37" ht="16.8" thickTop="1" thickBot="1">
      <c r="B161" s="211" t="str">
        <f>IF(Árboles!B158="","",Árboles!B158)</f>
        <v/>
      </c>
      <c r="C161" s="211" t="str">
        <f>IF(Árboles!C158="","",Árboles!C158)</f>
        <v/>
      </c>
      <c r="D161" s="212" t="str">
        <f>IF(Árboles!G158="","",Árboles!G158)</f>
        <v/>
      </c>
      <c r="E161" s="213" t="str">
        <f>IF(Árboles!AC158=0,"",Árboles!AC158)</f>
        <v/>
      </c>
      <c r="F161" s="221"/>
      <c r="G161" s="222"/>
      <c r="H161" s="222"/>
      <c r="I161" s="222"/>
      <c r="J161" s="222"/>
      <c r="K161" s="222"/>
      <c r="L161" s="222"/>
      <c r="M161" s="216" t="str">
        <f>IF(ISNA(Industrias[[#This Row],[Vtrit (m3)]]*VLOOKUP(Árboles!$G158,Precios!$B$7:$H$19,2,FALSE)),"",Industrias[[#This Row],[Vtrit (m3)]]*VLOOKUP(Árboles!$G158,Precios!$B$7:$H$19,2,FALSE))</f>
        <v/>
      </c>
      <c r="N161" s="217" t="str">
        <f>IF(ISNA(Industrias[[#This Row],[Vapea (m3)]]*VLOOKUP(Árboles!$G158,Precios!$B$7:$H$19,3,FALSE)),"",Industrias[[#This Row],[Vapea (m3)]]*VLOOKUP(Árboles!$G158,Precios!$B$7:$H$19,3,FALSE))</f>
        <v/>
      </c>
      <c r="O161" s="217" t="str">
        <f>IF(ISNA(Industrias[[#This Row],[Vcanter (m3)]]*VLOOKUP(Árboles!$G158,Precios!$B$7:$H$19,4,FALSE)),"",Industrias[[#This Row],[Vcanter (m3)]]*VLOOKUP(Árboles!$G158,Precios!$B$7:$H$19,4,FALSE))</f>
        <v/>
      </c>
      <c r="P161" s="217" t="str">
        <f>IF(ISNA(Industrias[[#This Row],[Vsierra (m3)]]*VLOOKUP(Árboles!$G158,Precios!$B$7:$H$19,5,FALSE)),"",Industrias[[#This Row],[Vsierra (m3)]]*VLOOKUP(Árboles!$G158,Precios!$B$7:$H$19,5,FALSE))</f>
        <v/>
      </c>
      <c r="Q161" s="217" t="str">
        <f>IF(ISNA(Industrias[[#This Row],[Vsgruesa (m3)]]*VLOOKUP(Árboles!$G158,Precios!$B$7:$H$19,6,FALSE)),"",Industrias[[#This Row],[Vsgruesa (m3)]]*VLOOKUP(Árboles!$G158,Precios!$B$7:$H$19,6,FALSE))</f>
        <v/>
      </c>
      <c r="R161" s="217" t="str">
        <f>IF(ISNA(Industrias[[#This Row],[Vchapa (m3)]]*VLOOKUP(Árboles!$G158,Precios!$B$7:$H$19,7,FALSE)),"",Industrias[[#This Row],[Vchapa (m3)]]*VLOOKUP(Árboles!$G158,Precios!$B$7:$H$19,7,FALSE))</f>
        <v/>
      </c>
      <c r="S161" s="223">
        <f t="shared" si="7"/>
        <v>0</v>
      </c>
      <c r="T161" s="218"/>
      <c r="U161" s="218"/>
      <c r="W161" s="183"/>
      <c r="X161" s="183"/>
      <c r="Y161" s="183"/>
      <c r="Z161" s="183"/>
      <c r="AA161" s="183"/>
      <c r="AB161" s="183"/>
      <c r="AC161" s="183"/>
      <c r="AE161" s="183"/>
      <c r="AF161" s="183"/>
      <c r="AG161" s="183"/>
      <c r="AH161" s="183"/>
      <c r="AI161" s="183"/>
      <c r="AJ161" s="183"/>
      <c r="AK161" s="183"/>
    </row>
    <row r="162" spans="2:37" ht="16.8" thickTop="1" thickBot="1">
      <c r="B162" s="211" t="str">
        <f>IF(Árboles!B159="","",Árboles!B159)</f>
        <v/>
      </c>
      <c r="C162" s="211" t="str">
        <f>IF(Árboles!C159="","",Árboles!C159)</f>
        <v/>
      </c>
      <c r="D162" s="212" t="str">
        <f>IF(Árboles!G159="","",Árboles!G159)</f>
        <v/>
      </c>
      <c r="E162" s="213" t="str">
        <f>IF(Árboles!AC159=0,"",Árboles!AC159)</f>
        <v/>
      </c>
      <c r="F162" s="221"/>
      <c r="G162" s="222"/>
      <c r="H162" s="222"/>
      <c r="I162" s="222"/>
      <c r="J162" s="222"/>
      <c r="K162" s="222"/>
      <c r="L162" s="222"/>
      <c r="M162" s="216" t="str">
        <f>IF(ISNA(Industrias[[#This Row],[Vtrit (m3)]]*VLOOKUP(Árboles!$G159,Precios!$B$7:$H$19,2,FALSE)),"",Industrias[[#This Row],[Vtrit (m3)]]*VLOOKUP(Árboles!$G159,Precios!$B$7:$H$19,2,FALSE))</f>
        <v/>
      </c>
      <c r="N162" s="217" t="str">
        <f>IF(ISNA(Industrias[[#This Row],[Vapea (m3)]]*VLOOKUP(Árboles!$G159,Precios!$B$7:$H$19,3,FALSE)),"",Industrias[[#This Row],[Vapea (m3)]]*VLOOKUP(Árboles!$G159,Precios!$B$7:$H$19,3,FALSE))</f>
        <v/>
      </c>
      <c r="O162" s="217" t="str">
        <f>IF(ISNA(Industrias[[#This Row],[Vcanter (m3)]]*VLOOKUP(Árboles!$G159,Precios!$B$7:$H$19,4,FALSE)),"",Industrias[[#This Row],[Vcanter (m3)]]*VLOOKUP(Árboles!$G159,Precios!$B$7:$H$19,4,FALSE))</f>
        <v/>
      </c>
      <c r="P162" s="217" t="str">
        <f>IF(ISNA(Industrias[[#This Row],[Vsierra (m3)]]*VLOOKUP(Árboles!$G159,Precios!$B$7:$H$19,5,FALSE)),"",Industrias[[#This Row],[Vsierra (m3)]]*VLOOKUP(Árboles!$G159,Precios!$B$7:$H$19,5,FALSE))</f>
        <v/>
      </c>
      <c r="Q162" s="217" t="str">
        <f>IF(ISNA(Industrias[[#This Row],[Vsgruesa (m3)]]*VLOOKUP(Árboles!$G159,Precios!$B$7:$H$19,6,FALSE)),"",Industrias[[#This Row],[Vsgruesa (m3)]]*VLOOKUP(Árboles!$G159,Precios!$B$7:$H$19,6,FALSE))</f>
        <v/>
      </c>
      <c r="R162" s="217" t="str">
        <f>IF(ISNA(Industrias[[#This Row],[Vchapa (m3)]]*VLOOKUP(Árboles!$G159,Precios!$B$7:$H$19,7,FALSE)),"",Industrias[[#This Row],[Vchapa (m3)]]*VLOOKUP(Árboles!$G159,Precios!$B$7:$H$19,7,FALSE))</f>
        <v/>
      </c>
      <c r="S162" s="223">
        <f t="shared" si="7"/>
        <v>0</v>
      </c>
      <c r="T162" s="218"/>
      <c r="U162" s="218"/>
      <c r="W162" s="183"/>
      <c r="X162" s="183"/>
      <c r="Y162" s="183"/>
      <c r="Z162" s="183"/>
      <c r="AA162" s="183"/>
      <c r="AB162" s="183"/>
      <c r="AC162" s="183"/>
      <c r="AE162" s="183"/>
      <c r="AF162" s="183"/>
      <c r="AG162" s="183"/>
      <c r="AH162" s="183"/>
      <c r="AI162" s="183"/>
      <c r="AJ162" s="183"/>
      <c r="AK162" s="183"/>
    </row>
    <row r="163" spans="2:37" ht="16.8" thickTop="1" thickBot="1">
      <c r="B163" s="211" t="str">
        <f>IF(Árboles!B160="","",Árboles!B160)</f>
        <v/>
      </c>
      <c r="C163" s="211" t="str">
        <f>IF(Árboles!C160="","",Árboles!C160)</f>
        <v/>
      </c>
      <c r="D163" s="212" t="str">
        <f>IF(Árboles!G160="","",Árboles!G160)</f>
        <v/>
      </c>
      <c r="E163" s="213" t="str">
        <f>IF(Árboles!AC160=0,"",Árboles!AC160)</f>
        <v/>
      </c>
      <c r="F163" s="221"/>
      <c r="G163" s="222"/>
      <c r="H163" s="222"/>
      <c r="I163" s="222"/>
      <c r="J163" s="222"/>
      <c r="K163" s="222"/>
      <c r="L163" s="222"/>
      <c r="M163" s="216" t="str">
        <f>IF(ISNA(Industrias[[#This Row],[Vtrit (m3)]]*VLOOKUP(Árboles!$G160,Precios!$B$7:$H$19,2,FALSE)),"",Industrias[[#This Row],[Vtrit (m3)]]*VLOOKUP(Árboles!$G160,Precios!$B$7:$H$19,2,FALSE))</f>
        <v/>
      </c>
      <c r="N163" s="217" t="str">
        <f>IF(ISNA(Industrias[[#This Row],[Vapea (m3)]]*VLOOKUP(Árboles!$G160,Precios!$B$7:$H$19,3,FALSE)),"",Industrias[[#This Row],[Vapea (m3)]]*VLOOKUP(Árboles!$G160,Precios!$B$7:$H$19,3,FALSE))</f>
        <v/>
      </c>
      <c r="O163" s="217" t="str">
        <f>IF(ISNA(Industrias[[#This Row],[Vcanter (m3)]]*VLOOKUP(Árboles!$G160,Precios!$B$7:$H$19,4,FALSE)),"",Industrias[[#This Row],[Vcanter (m3)]]*VLOOKUP(Árboles!$G160,Precios!$B$7:$H$19,4,FALSE))</f>
        <v/>
      </c>
      <c r="P163" s="217" t="str">
        <f>IF(ISNA(Industrias[[#This Row],[Vsierra (m3)]]*VLOOKUP(Árboles!$G160,Precios!$B$7:$H$19,5,FALSE)),"",Industrias[[#This Row],[Vsierra (m3)]]*VLOOKUP(Árboles!$G160,Precios!$B$7:$H$19,5,FALSE))</f>
        <v/>
      </c>
      <c r="Q163" s="217" t="str">
        <f>IF(ISNA(Industrias[[#This Row],[Vsgruesa (m3)]]*VLOOKUP(Árboles!$G160,Precios!$B$7:$H$19,6,FALSE)),"",Industrias[[#This Row],[Vsgruesa (m3)]]*VLOOKUP(Árboles!$G160,Precios!$B$7:$H$19,6,FALSE))</f>
        <v/>
      </c>
      <c r="R163" s="217" t="str">
        <f>IF(ISNA(Industrias[[#This Row],[Vchapa (m3)]]*VLOOKUP(Árboles!$G160,Precios!$B$7:$H$19,7,FALSE)),"",Industrias[[#This Row],[Vchapa (m3)]]*VLOOKUP(Árboles!$G160,Precios!$B$7:$H$19,7,FALSE))</f>
        <v/>
      </c>
      <c r="S163" s="223">
        <f t="shared" si="7"/>
        <v>0</v>
      </c>
      <c r="T163" s="218"/>
      <c r="U163" s="218"/>
      <c r="W163" s="183"/>
      <c r="X163" s="183"/>
      <c r="Y163" s="183"/>
      <c r="Z163" s="183"/>
      <c r="AA163" s="183"/>
      <c r="AB163" s="183"/>
      <c r="AC163" s="183"/>
      <c r="AE163" s="183"/>
      <c r="AF163" s="183"/>
      <c r="AG163" s="183"/>
      <c r="AH163" s="183"/>
      <c r="AI163" s="183"/>
      <c r="AJ163" s="183"/>
      <c r="AK163" s="183"/>
    </row>
    <row r="164" spans="2:37" ht="16.8" thickTop="1" thickBot="1">
      <c r="B164" s="211" t="str">
        <f>IF(Árboles!B161="","",Árboles!B161)</f>
        <v/>
      </c>
      <c r="C164" s="211" t="str">
        <f>IF(Árboles!C161="","",Árboles!C161)</f>
        <v/>
      </c>
      <c r="D164" s="212" t="str">
        <f>IF(Árboles!G161="","",Árboles!G161)</f>
        <v/>
      </c>
      <c r="E164" s="213" t="str">
        <f>IF(Árboles!AC161=0,"",Árboles!AC161)</f>
        <v/>
      </c>
      <c r="F164" s="221"/>
      <c r="G164" s="222"/>
      <c r="H164" s="222"/>
      <c r="I164" s="222"/>
      <c r="J164" s="222"/>
      <c r="K164" s="222"/>
      <c r="L164" s="222"/>
      <c r="M164" s="216" t="str">
        <f>IF(ISNA(Industrias[[#This Row],[Vtrit (m3)]]*VLOOKUP(Árboles!$G161,Precios!$B$7:$H$19,2,FALSE)),"",Industrias[[#This Row],[Vtrit (m3)]]*VLOOKUP(Árboles!$G161,Precios!$B$7:$H$19,2,FALSE))</f>
        <v/>
      </c>
      <c r="N164" s="217" t="str">
        <f>IF(ISNA(Industrias[[#This Row],[Vapea (m3)]]*VLOOKUP(Árboles!$G161,Precios!$B$7:$H$19,3,FALSE)),"",Industrias[[#This Row],[Vapea (m3)]]*VLOOKUP(Árboles!$G161,Precios!$B$7:$H$19,3,FALSE))</f>
        <v/>
      </c>
      <c r="O164" s="217" t="str">
        <f>IF(ISNA(Industrias[[#This Row],[Vcanter (m3)]]*VLOOKUP(Árboles!$G161,Precios!$B$7:$H$19,4,FALSE)),"",Industrias[[#This Row],[Vcanter (m3)]]*VLOOKUP(Árboles!$G161,Precios!$B$7:$H$19,4,FALSE))</f>
        <v/>
      </c>
      <c r="P164" s="217" t="str">
        <f>IF(ISNA(Industrias[[#This Row],[Vsierra (m3)]]*VLOOKUP(Árboles!$G161,Precios!$B$7:$H$19,5,FALSE)),"",Industrias[[#This Row],[Vsierra (m3)]]*VLOOKUP(Árboles!$G161,Precios!$B$7:$H$19,5,FALSE))</f>
        <v/>
      </c>
      <c r="Q164" s="217" t="str">
        <f>IF(ISNA(Industrias[[#This Row],[Vsgruesa (m3)]]*VLOOKUP(Árboles!$G161,Precios!$B$7:$H$19,6,FALSE)),"",Industrias[[#This Row],[Vsgruesa (m3)]]*VLOOKUP(Árboles!$G161,Precios!$B$7:$H$19,6,FALSE))</f>
        <v/>
      </c>
      <c r="R164" s="217" t="str">
        <f>IF(ISNA(Industrias[[#This Row],[Vchapa (m3)]]*VLOOKUP(Árboles!$G161,Precios!$B$7:$H$19,7,FALSE)),"",Industrias[[#This Row],[Vchapa (m3)]]*VLOOKUP(Árboles!$G161,Precios!$B$7:$H$19,7,FALSE))</f>
        <v/>
      </c>
      <c r="S164" s="223">
        <f t="shared" si="7"/>
        <v>0</v>
      </c>
      <c r="T164" s="218"/>
      <c r="U164" s="218"/>
      <c r="W164" s="183"/>
      <c r="X164" s="183"/>
      <c r="Y164" s="183"/>
      <c r="Z164" s="183"/>
      <c r="AA164" s="183"/>
      <c r="AB164" s="183"/>
      <c r="AC164" s="183"/>
      <c r="AE164" s="183"/>
      <c r="AF164" s="183"/>
      <c r="AG164" s="183"/>
      <c r="AH164" s="183"/>
      <c r="AI164" s="183"/>
      <c r="AJ164" s="183"/>
      <c r="AK164" s="183"/>
    </row>
    <row r="165" spans="2:37" ht="16.8" thickTop="1" thickBot="1">
      <c r="B165" s="211" t="str">
        <f>IF(Árboles!B162="","",Árboles!B162)</f>
        <v/>
      </c>
      <c r="C165" s="211" t="str">
        <f>IF(Árboles!C162="","",Árboles!C162)</f>
        <v/>
      </c>
      <c r="D165" s="212" t="str">
        <f>IF(Árboles!G162="","",Árboles!G162)</f>
        <v/>
      </c>
      <c r="E165" s="213" t="str">
        <f>IF(Árboles!AC162=0,"",Árboles!AC162)</f>
        <v/>
      </c>
      <c r="F165" s="221"/>
      <c r="G165" s="222"/>
      <c r="H165" s="222"/>
      <c r="I165" s="222"/>
      <c r="J165" s="222"/>
      <c r="K165" s="222"/>
      <c r="L165" s="222"/>
      <c r="M165" s="216" t="str">
        <f>IF(ISNA(Industrias[[#This Row],[Vtrit (m3)]]*VLOOKUP(Árboles!$G162,Precios!$B$7:$H$19,2,FALSE)),"",Industrias[[#This Row],[Vtrit (m3)]]*VLOOKUP(Árboles!$G162,Precios!$B$7:$H$19,2,FALSE))</f>
        <v/>
      </c>
      <c r="N165" s="217" t="str">
        <f>IF(ISNA(Industrias[[#This Row],[Vapea (m3)]]*VLOOKUP(Árboles!$G162,Precios!$B$7:$H$19,3,FALSE)),"",Industrias[[#This Row],[Vapea (m3)]]*VLOOKUP(Árboles!$G162,Precios!$B$7:$H$19,3,FALSE))</f>
        <v/>
      </c>
      <c r="O165" s="217" t="str">
        <f>IF(ISNA(Industrias[[#This Row],[Vcanter (m3)]]*VLOOKUP(Árboles!$G162,Precios!$B$7:$H$19,4,FALSE)),"",Industrias[[#This Row],[Vcanter (m3)]]*VLOOKUP(Árboles!$G162,Precios!$B$7:$H$19,4,FALSE))</f>
        <v/>
      </c>
      <c r="P165" s="217" t="str">
        <f>IF(ISNA(Industrias[[#This Row],[Vsierra (m3)]]*VLOOKUP(Árboles!$G162,Precios!$B$7:$H$19,5,FALSE)),"",Industrias[[#This Row],[Vsierra (m3)]]*VLOOKUP(Árboles!$G162,Precios!$B$7:$H$19,5,FALSE))</f>
        <v/>
      </c>
      <c r="Q165" s="217" t="str">
        <f>IF(ISNA(Industrias[[#This Row],[Vsgruesa (m3)]]*VLOOKUP(Árboles!$G162,Precios!$B$7:$H$19,6,FALSE)),"",Industrias[[#This Row],[Vsgruesa (m3)]]*VLOOKUP(Árboles!$G162,Precios!$B$7:$H$19,6,FALSE))</f>
        <v/>
      </c>
      <c r="R165" s="217" t="str">
        <f>IF(ISNA(Industrias[[#This Row],[Vchapa (m3)]]*VLOOKUP(Árboles!$G162,Precios!$B$7:$H$19,7,FALSE)),"",Industrias[[#This Row],[Vchapa (m3)]]*VLOOKUP(Árboles!$G162,Precios!$B$7:$H$19,7,FALSE))</f>
        <v/>
      </c>
      <c r="S165" s="223">
        <f t="shared" si="7"/>
        <v>0</v>
      </c>
      <c r="T165" s="218"/>
      <c r="U165" s="218"/>
      <c r="W165" s="183"/>
      <c r="X165" s="183"/>
      <c r="Y165" s="183"/>
      <c r="Z165" s="183"/>
      <c r="AA165" s="183"/>
      <c r="AB165" s="183"/>
      <c r="AC165" s="183"/>
      <c r="AE165" s="183"/>
      <c r="AF165" s="183"/>
      <c r="AG165" s="183"/>
      <c r="AH165" s="183"/>
      <c r="AI165" s="183"/>
      <c r="AJ165" s="183"/>
      <c r="AK165" s="183"/>
    </row>
    <row r="166" spans="2:37" ht="16.8" thickTop="1" thickBot="1">
      <c r="B166" s="211" t="str">
        <f>IF(Árboles!B163="","",Árboles!B163)</f>
        <v/>
      </c>
      <c r="C166" s="211" t="str">
        <f>IF(Árboles!C163="","",Árboles!C163)</f>
        <v/>
      </c>
      <c r="D166" s="212" t="str">
        <f>IF(Árboles!G163="","",Árboles!G163)</f>
        <v/>
      </c>
      <c r="E166" s="213" t="str">
        <f>IF(Árboles!AC163=0,"",Árboles!AC163)</f>
        <v/>
      </c>
      <c r="F166" s="221"/>
      <c r="G166" s="222"/>
      <c r="H166" s="222"/>
      <c r="I166" s="222"/>
      <c r="J166" s="222"/>
      <c r="K166" s="222"/>
      <c r="L166" s="222"/>
      <c r="M166" s="216" t="str">
        <f>IF(ISNA(Industrias[[#This Row],[Vtrit (m3)]]*VLOOKUP(Árboles!$G163,Precios!$B$7:$H$19,2,FALSE)),"",Industrias[[#This Row],[Vtrit (m3)]]*VLOOKUP(Árboles!$G163,Precios!$B$7:$H$19,2,FALSE))</f>
        <v/>
      </c>
      <c r="N166" s="217" t="str">
        <f>IF(ISNA(Industrias[[#This Row],[Vapea (m3)]]*VLOOKUP(Árboles!$G163,Precios!$B$7:$H$19,3,FALSE)),"",Industrias[[#This Row],[Vapea (m3)]]*VLOOKUP(Árboles!$G163,Precios!$B$7:$H$19,3,FALSE))</f>
        <v/>
      </c>
      <c r="O166" s="217" t="str">
        <f>IF(ISNA(Industrias[[#This Row],[Vcanter (m3)]]*VLOOKUP(Árboles!$G163,Precios!$B$7:$H$19,4,FALSE)),"",Industrias[[#This Row],[Vcanter (m3)]]*VLOOKUP(Árboles!$G163,Precios!$B$7:$H$19,4,FALSE))</f>
        <v/>
      </c>
      <c r="P166" s="217" t="str">
        <f>IF(ISNA(Industrias[[#This Row],[Vsierra (m3)]]*VLOOKUP(Árboles!$G163,Precios!$B$7:$H$19,5,FALSE)),"",Industrias[[#This Row],[Vsierra (m3)]]*VLOOKUP(Árboles!$G163,Precios!$B$7:$H$19,5,FALSE))</f>
        <v/>
      </c>
      <c r="Q166" s="217" t="str">
        <f>IF(ISNA(Industrias[[#This Row],[Vsgruesa (m3)]]*VLOOKUP(Árboles!$G163,Precios!$B$7:$H$19,6,FALSE)),"",Industrias[[#This Row],[Vsgruesa (m3)]]*VLOOKUP(Árboles!$G163,Precios!$B$7:$H$19,6,FALSE))</f>
        <v/>
      </c>
      <c r="R166" s="217" t="str">
        <f>IF(ISNA(Industrias[[#This Row],[Vchapa (m3)]]*VLOOKUP(Árboles!$G163,Precios!$B$7:$H$19,7,FALSE)),"",Industrias[[#This Row],[Vchapa (m3)]]*VLOOKUP(Árboles!$G163,Precios!$B$7:$H$19,7,FALSE))</f>
        <v/>
      </c>
      <c r="S166" s="223">
        <f t="shared" si="7"/>
        <v>0</v>
      </c>
      <c r="T166" s="218"/>
      <c r="U166" s="218"/>
      <c r="W166" s="183"/>
      <c r="X166" s="183"/>
      <c r="Y166" s="183"/>
      <c r="Z166" s="183"/>
      <c r="AA166" s="183"/>
      <c r="AB166" s="183"/>
      <c r="AC166" s="183"/>
      <c r="AE166" s="183"/>
      <c r="AF166" s="183"/>
      <c r="AG166" s="183"/>
      <c r="AH166" s="183"/>
      <c r="AI166" s="183"/>
      <c r="AJ166" s="183"/>
      <c r="AK166" s="183"/>
    </row>
    <row r="167" spans="2:37" ht="16.8" thickTop="1" thickBot="1">
      <c r="B167" s="211" t="str">
        <f>IF(Árboles!B164="","",Árboles!B164)</f>
        <v/>
      </c>
      <c r="C167" s="211" t="str">
        <f>IF(Árboles!C164="","",Árboles!C164)</f>
        <v/>
      </c>
      <c r="D167" s="212" t="str">
        <f>IF(Árboles!G164="","",Árboles!G164)</f>
        <v/>
      </c>
      <c r="E167" s="213" t="str">
        <f>IF(Árboles!AC164=0,"",Árboles!AC164)</f>
        <v/>
      </c>
      <c r="F167" s="221"/>
      <c r="G167" s="222"/>
      <c r="H167" s="222"/>
      <c r="I167" s="222"/>
      <c r="J167" s="222"/>
      <c r="K167" s="222"/>
      <c r="L167" s="222"/>
      <c r="M167" s="216" t="str">
        <f>IF(ISNA(Industrias[[#This Row],[Vtrit (m3)]]*VLOOKUP(Árboles!$G164,Precios!$B$7:$H$19,2,FALSE)),"",Industrias[[#This Row],[Vtrit (m3)]]*VLOOKUP(Árboles!$G164,Precios!$B$7:$H$19,2,FALSE))</f>
        <v/>
      </c>
      <c r="N167" s="217" t="str">
        <f>IF(ISNA(Industrias[[#This Row],[Vapea (m3)]]*VLOOKUP(Árboles!$G164,Precios!$B$7:$H$19,3,FALSE)),"",Industrias[[#This Row],[Vapea (m3)]]*VLOOKUP(Árboles!$G164,Precios!$B$7:$H$19,3,FALSE))</f>
        <v/>
      </c>
      <c r="O167" s="217" t="str">
        <f>IF(ISNA(Industrias[[#This Row],[Vcanter (m3)]]*VLOOKUP(Árboles!$G164,Precios!$B$7:$H$19,4,FALSE)),"",Industrias[[#This Row],[Vcanter (m3)]]*VLOOKUP(Árboles!$G164,Precios!$B$7:$H$19,4,FALSE))</f>
        <v/>
      </c>
      <c r="P167" s="217" t="str">
        <f>IF(ISNA(Industrias[[#This Row],[Vsierra (m3)]]*VLOOKUP(Árboles!$G164,Precios!$B$7:$H$19,5,FALSE)),"",Industrias[[#This Row],[Vsierra (m3)]]*VLOOKUP(Árboles!$G164,Precios!$B$7:$H$19,5,FALSE))</f>
        <v/>
      </c>
      <c r="Q167" s="217" t="str">
        <f>IF(ISNA(Industrias[[#This Row],[Vsgruesa (m3)]]*VLOOKUP(Árboles!$G164,Precios!$B$7:$H$19,6,FALSE)),"",Industrias[[#This Row],[Vsgruesa (m3)]]*VLOOKUP(Árboles!$G164,Precios!$B$7:$H$19,6,FALSE))</f>
        <v/>
      </c>
      <c r="R167" s="217" t="str">
        <f>IF(ISNA(Industrias[[#This Row],[Vchapa (m3)]]*VLOOKUP(Árboles!$G164,Precios!$B$7:$H$19,7,FALSE)),"",Industrias[[#This Row],[Vchapa (m3)]]*VLOOKUP(Árboles!$G164,Precios!$B$7:$H$19,7,FALSE))</f>
        <v/>
      </c>
      <c r="S167" s="223">
        <f t="shared" si="7"/>
        <v>0</v>
      </c>
      <c r="T167" s="218"/>
      <c r="U167" s="218"/>
      <c r="W167" s="183"/>
      <c r="X167" s="183"/>
      <c r="Y167" s="183"/>
      <c r="Z167" s="183"/>
      <c r="AA167" s="183"/>
      <c r="AB167" s="183"/>
      <c r="AC167" s="183"/>
      <c r="AE167" s="183"/>
      <c r="AF167" s="183"/>
      <c r="AG167" s="183"/>
      <c r="AH167" s="183"/>
      <c r="AI167" s="183"/>
      <c r="AJ167" s="183"/>
      <c r="AK167" s="183"/>
    </row>
    <row r="168" spans="2:37" ht="16.8" thickTop="1" thickBot="1">
      <c r="B168" s="211" t="str">
        <f>IF(Árboles!B165="","",Árboles!B165)</f>
        <v/>
      </c>
      <c r="C168" s="211" t="str">
        <f>IF(Árboles!C165="","",Árboles!C165)</f>
        <v/>
      </c>
      <c r="D168" s="212" t="str">
        <f>IF(Árboles!G165="","",Árboles!G165)</f>
        <v/>
      </c>
      <c r="E168" s="213" t="str">
        <f>IF(Árboles!AC165=0,"",Árboles!AC165)</f>
        <v/>
      </c>
      <c r="F168" s="221"/>
      <c r="G168" s="222"/>
      <c r="H168" s="222"/>
      <c r="I168" s="222"/>
      <c r="J168" s="222"/>
      <c r="K168" s="222"/>
      <c r="L168" s="222"/>
      <c r="M168" s="216" t="str">
        <f>IF(ISNA(Industrias[[#This Row],[Vtrit (m3)]]*VLOOKUP(Árboles!$G165,Precios!$B$7:$H$19,2,FALSE)),"",Industrias[[#This Row],[Vtrit (m3)]]*VLOOKUP(Árboles!$G165,Precios!$B$7:$H$19,2,FALSE))</f>
        <v/>
      </c>
      <c r="N168" s="217" t="str">
        <f>IF(ISNA(Industrias[[#This Row],[Vapea (m3)]]*VLOOKUP(Árboles!$G165,Precios!$B$7:$H$19,3,FALSE)),"",Industrias[[#This Row],[Vapea (m3)]]*VLOOKUP(Árboles!$G165,Precios!$B$7:$H$19,3,FALSE))</f>
        <v/>
      </c>
      <c r="O168" s="217" t="str">
        <f>IF(ISNA(Industrias[[#This Row],[Vcanter (m3)]]*VLOOKUP(Árboles!$G165,Precios!$B$7:$H$19,4,FALSE)),"",Industrias[[#This Row],[Vcanter (m3)]]*VLOOKUP(Árboles!$G165,Precios!$B$7:$H$19,4,FALSE))</f>
        <v/>
      </c>
      <c r="P168" s="217" t="str">
        <f>IF(ISNA(Industrias[[#This Row],[Vsierra (m3)]]*VLOOKUP(Árboles!$G165,Precios!$B$7:$H$19,5,FALSE)),"",Industrias[[#This Row],[Vsierra (m3)]]*VLOOKUP(Árboles!$G165,Precios!$B$7:$H$19,5,FALSE))</f>
        <v/>
      </c>
      <c r="Q168" s="217" t="str">
        <f>IF(ISNA(Industrias[[#This Row],[Vsgruesa (m3)]]*VLOOKUP(Árboles!$G165,Precios!$B$7:$H$19,6,FALSE)),"",Industrias[[#This Row],[Vsgruesa (m3)]]*VLOOKUP(Árboles!$G165,Precios!$B$7:$H$19,6,FALSE))</f>
        <v/>
      </c>
      <c r="R168" s="217" t="str">
        <f>IF(ISNA(Industrias[[#This Row],[Vchapa (m3)]]*VLOOKUP(Árboles!$G165,Precios!$B$7:$H$19,7,FALSE)),"",Industrias[[#This Row],[Vchapa (m3)]]*VLOOKUP(Árboles!$G165,Precios!$B$7:$H$19,7,FALSE))</f>
        <v/>
      </c>
      <c r="S168" s="223">
        <f t="shared" si="7"/>
        <v>0</v>
      </c>
      <c r="T168" s="218"/>
      <c r="U168" s="218"/>
      <c r="W168" s="183"/>
      <c r="X168" s="183"/>
      <c r="Y168" s="183"/>
      <c r="Z168" s="183"/>
      <c r="AA168" s="183"/>
      <c r="AB168" s="183"/>
      <c r="AC168" s="183"/>
      <c r="AE168" s="183"/>
      <c r="AF168" s="183"/>
      <c r="AG168" s="183"/>
      <c r="AH168" s="183"/>
      <c r="AI168" s="183"/>
      <c r="AJ168" s="183"/>
      <c r="AK168" s="183"/>
    </row>
    <row r="169" spans="2:37" ht="16.8" thickTop="1" thickBot="1">
      <c r="B169" s="211" t="str">
        <f>IF(Árboles!B166="","",Árboles!B166)</f>
        <v/>
      </c>
      <c r="C169" s="211" t="str">
        <f>IF(Árboles!C166="","",Árboles!C166)</f>
        <v/>
      </c>
      <c r="D169" s="212" t="str">
        <f>IF(Árboles!G166="","",Árboles!G166)</f>
        <v/>
      </c>
      <c r="E169" s="213" t="str">
        <f>IF(Árboles!AC166=0,"",Árboles!AC166)</f>
        <v/>
      </c>
      <c r="F169" s="221"/>
      <c r="G169" s="222"/>
      <c r="H169" s="222"/>
      <c r="I169" s="222"/>
      <c r="J169" s="222"/>
      <c r="K169" s="222"/>
      <c r="L169" s="222"/>
      <c r="M169" s="216" t="str">
        <f>IF(ISNA(Industrias[[#This Row],[Vtrit (m3)]]*VLOOKUP(Árboles!$G166,Precios!$B$7:$H$19,2,FALSE)),"",Industrias[[#This Row],[Vtrit (m3)]]*VLOOKUP(Árboles!$G166,Precios!$B$7:$H$19,2,FALSE))</f>
        <v/>
      </c>
      <c r="N169" s="217" t="str">
        <f>IF(ISNA(Industrias[[#This Row],[Vapea (m3)]]*VLOOKUP(Árboles!$G166,Precios!$B$7:$H$19,3,FALSE)),"",Industrias[[#This Row],[Vapea (m3)]]*VLOOKUP(Árboles!$G166,Precios!$B$7:$H$19,3,FALSE))</f>
        <v/>
      </c>
      <c r="O169" s="217" t="str">
        <f>IF(ISNA(Industrias[[#This Row],[Vcanter (m3)]]*VLOOKUP(Árboles!$G166,Precios!$B$7:$H$19,4,FALSE)),"",Industrias[[#This Row],[Vcanter (m3)]]*VLOOKUP(Árboles!$G166,Precios!$B$7:$H$19,4,FALSE))</f>
        <v/>
      </c>
      <c r="P169" s="217" t="str">
        <f>IF(ISNA(Industrias[[#This Row],[Vsierra (m3)]]*VLOOKUP(Árboles!$G166,Precios!$B$7:$H$19,5,FALSE)),"",Industrias[[#This Row],[Vsierra (m3)]]*VLOOKUP(Árboles!$G166,Precios!$B$7:$H$19,5,FALSE))</f>
        <v/>
      </c>
      <c r="Q169" s="217" t="str">
        <f>IF(ISNA(Industrias[[#This Row],[Vsgruesa (m3)]]*VLOOKUP(Árboles!$G166,Precios!$B$7:$H$19,6,FALSE)),"",Industrias[[#This Row],[Vsgruesa (m3)]]*VLOOKUP(Árboles!$G166,Precios!$B$7:$H$19,6,FALSE))</f>
        <v/>
      </c>
      <c r="R169" s="217" t="str">
        <f>IF(ISNA(Industrias[[#This Row],[Vchapa (m3)]]*VLOOKUP(Árboles!$G166,Precios!$B$7:$H$19,7,FALSE)),"",Industrias[[#This Row],[Vchapa (m3)]]*VLOOKUP(Árboles!$G166,Precios!$B$7:$H$19,7,FALSE))</f>
        <v/>
      </c>
      <c r="S169" s="223">
        <f t="shared" si="7"/>
        <v>0</v>
      </c>
      <c r="T169" s="218"/>
      <c r="U169" s="218"/>
      <c r="W169" s="183"/>
      <c r="X169" s="183"/>
      <c r="Y169" s="183"/>
      <c r="Z169" s="183"/>
      <c r="AA169" s="183"/>
      <c r="AB169" s="183"/>
      <c r="AC169" s="183"/>
      <c r="AE169" s="183"/>
      <c r="AF169" s="183"/>
      <c r="AG169" s="183"/>
      <c r="AH169" s="183"/>
      <c r="AI169" s="183"/>
      <c r="AJ169" s="183"/>
      <c r="AK169" s="183"/>
    </row>
    <row r="170" spans="2:37" ht="16.8" thickTop="1" thickBot="1">
      <c r="B170" s="211" t="str">
        <f>IF(Árboles!B167="","",Árboles!B167)</f>
        <v/>
      </c>
      <c r="C170" s="211" t="str">
        <f>IF(Árboles!C167="","",Árboles!C167)</f>
        <v/>
      </c>
      <c r="D170" s="212" t="str">
        <f>IF(Árboles!G167="","",Árboles!G167)</f>
        <v/>
      </c>
      <c r="E170" s="213" t="str">
        <f>IF(Árboles!AC167=0,"",Árboles!AC167)</f>
        <v/>
      </c>
      <c r="F170" s="221"/>
      <c r="G170" s="222"/>
      <c r="H170" s="222"/>
      <c r="I170" s="222"/>
      <c r="J170" s="222"/>
      <c r="K170" s="222"/>
      <c r="L170" s="222"/>
      <c r="M170" s="216" t="str">
        <f>IF(ISNA(Industrias[[#This Row],[Vtrit (m3)]]*VLOOKUP(Árboles!$G167,Precios!$B$7:$H$19,2,FALSE)),"",Industrias[[#This Row],[Vtrit (m3)]]*VLOOKUP(Árboles!$G167,Precios!$B$7:$H$19,2,FALSE))</f>
        <v/>
      </c>
      <c r="N170" s="217" t="str">
        <f>IF(ISNA(Industrias[[#This Row],[Vapea (m3)]]*VLOOKUP(Árboles!$G167,Precios!$B$7:$H$19,3,FALSE)),"",Industrias[[#This Row],[Vapea (m3)]]*VLOOKUP(Árboles!$G167,Precios!$B$7:$H$19,3,FALSE))</f>
        <v/>
      </c>
      <c r="O170" s="217" t="str">
        <f>IF(ISNA(Industrias[[#This Row],[Vcanter (m3)]]*VLOOKUP(Árboles!$G167,Precios!$B$7:$H$19,4,FALSE)),"",Industrias[[#This Row],[Vcanter (m3)]]*VLOOKUP(Árboles!$G167,Precios!$B$7:$H$19,4,FALSE))</f>
        <v/>
      </c>
      <c r="P170" s="217" t="str">
        <f>IF(ISNA(Industrias[[#This Row],[Vsierra (m3)]]*VLOOKUP(Árboles!$G167,Precios!$B$7:$H$19,5,FALSE)),"",Industrias[[#This Row],[Vsierra (m3)]]*VLOOKUP(Árboles!$G167,Precios!$B$7:$H$19,5,FALSE))</f>
        <v/>
      </c>
      <c r="Q170" s="217" t="str">
        <f>IF(ISNA(Industrias[[#This Row],[Vsgruesa (m3)]]*VLOOKUP(Árboles!$G167,Precios!$B$7:$H$19,6,FALSE)),"",Industrias[[#This Row],[Vsgruesa (m3)]]*VLOOKUP(Árboles!$G167,Precios!$B$7:$H$19,6,FALSE))</f>
        <v/>
      </c>
      <c r="R170" s="217" t="str">
        <f>IF(ISNA(Industrias[[#This Row],[Vchapa (m3)]]*VLOOKUP(Árboles!$G167,Precios!$B$7:$H$19,7,FALSE)),"",Industrias[[#This Row],[Vchapa (m3)]]*VLOOKUP(Árboles!$G167,Precios!$B$7:$H$19,7,FALSE))</f>
        <v/>
      </c>
      <c r="S170" s="223">
        <f t="shared" si="7"/>
        <v>0</v>
      </c>
      <c r="T170" s="218"/>
      <c r="U170" s="218"/>
      <c r="W170" s="183"/>
      <c r="X170" s="183"/>
      <c r="Y170" s="183"/>
      <c r="Z170" s="183"/>
      <c r="AA170" s="183"/>
      <c r="AB170" s="183"/>
      <c r="AC170" s="183"/>
      <c r="AE170" s="183"/>
      <c r="AF170" s="183"/>
      <c r="AG170" s="183"/>
      <c r="AH170" s="183"/>
      <c r="AI170" s="183"/>
      <c r="AJ170" s="183"/>
      <c r="AK170" s="183"/>
    </row>
    <row r="171" spans="2:37" ht="16.8" thickTop="1" thickBot="1">
      <c r="B171" s="211" t="str">
        <f>IF(Árboles!B168="","",Árboles!B168)</f>
        <v/>
      </c>
      <c r="C171" s="211" t="str">
        <f>IF(Árboles!C168="","",Árboles!C168)</f>
        <v/>
      </c>
      <c r="D171" s="212" t="str">
        <f>IF(Árboles!G168="","",Árboles!G168)</f>
        <v/>
      </c>
      <c r="E171" s="213" t="str">
        <f>IF(Árboles!AC168=0,"",Árboles!AC168)</f>
        <v/>
      </c>
      <c r="F171" s="221"/>
      <c r="G171" s="222"/>
      <c r="H171" s="222"/>
      <c r="I171" s="222"/>
      <c r="J171" s="222"/>
      <c r="K171" s="222"/>
      <c r="L171" s="222"/>
      <c r="M171" s="216" t="str">
        <f>IF(ISNA(Industrias[[#This Row],[Vtrit (m3)]]*VLOOKUP(Árboles!$G168,Precios!$B$7:$H$19,2,FALSE)),"",Industrias[[#This Row],[Vtrit (m3)]]*VLOOKUP(Árboles!$G168,Precios!$B$7:$H$19,2,FALSE))</f>
        <v/>
      </c>
      <c r="N171" s="217" t="str">
        <f>IF(ISNA(Industrias[[#This Row],[Vapea (m3)]]*VLOOKUP(Árboles!$G168,Precios!$B$7:$H$19,3,FALSE)),"",Industrias[[#This Row],[Vapea (m3)]]*VLOOKUP(Árboles!$G168,Precios!$B$7:$H$19,3,FALSE))</f>
        <v/>
      </c>
      <c r="O171" s="217" t="str">
        <f>IF(ISNA(Industrias[[#This Row],[Vcanter (m3)]]*VLOOKUP(Árboles!$G168,Precios!$B$7:$H$19,4,FALSE)),"",Industrias[[#This Row],[Vcanter (m3)]]*VLOOKUP(Árboles!$G168,Precios!$B$7:$H$19,4,FALSE))</f>
        <v/>
      </c>
      <c r="P171" s="217" t="str">
        <f>IF(ISNA(Industrias[[#This Row],[Vsierra (m3)]]*VLOOKUP(Árboles!$G168,Precios!$B$7:$H$19,5,FALSE)),"",Industrias[[#This Row],[Vsierra (m3)]]*VLOOKUP(Árboles!$G168,Precios!$B$7:$H$19,5,FALSE))</f>
        <v/>
      </c>
      <c r="Q171" s="217" t="str">
        <f>IF(ISNA(Industrias[[#This Row],[Vsgruesa (m3)]]*VLOOKUP(Árboles!$G168,Precios!$B$7:$H$19,6,FALSE)),"",Industrias[[#This Row],[Vsgruesa (m3)]]*VLOOKUP(Árboles!$G168,Precios!$B$7:$H$19,6,FALSE))</f>
        <v/>
      </c>
      <c r="R171" s="217" t="str">
        <f>IF(ISNA(Industrias[[#This Row],[Vchapa (m3)]]*VLOOKUP(Árboles!$G168,Precios!$B$7:$H$19,7,FALSE)),"",Industrias[[#This Row],[Vchapa (m3)]]*VLOOKUP(Árboles!$G168,Precios!$B$7:$H$19,7,FALSE))</f>
        <v/>
      </c>
      <c r="S171" s="223">
        <f t="shared" si="7"/>
        <v>0</v>
      </c>
      <c r="T171" s="218"/>
      <c r="U171" s="218"/>
      <c r="W171" s="183"/>
      <c r="X171" s="183"/>
      <c r="Y171" s="183"/>
      <c r="Z171" s="183"/>
      <c r="AA171" s="183"/>
      <c r="AB171" s="183"/>
      <c r="AC171" s="183"/>
      <c r="AE171" s="183"/>
      <c r="AF171" s="183"/>
      <c r="AG171" s="183"/>
      <c r="AH171" s="183"/>
      <c r="AI171" s="183"/>
      <c r="AJ171" s="183"/>
      <c r="AK171" s="183"/>
    </row>
    <row r="172" spans="2:37" ht="16.8" thickTop="1" thickBot="1">
      <c r="B172" s="211" t="str">
        <f>IF(Árboles!B169="","",Árboles!B169)</f>
        <v/>
      </c>
      <c r="C172" s="211" t="str">
        <f>IF(Árboles!C169="","",Árboles!C169)</f>
        <v/>
      </c>
      <c r="D172" s="212" t="str">
        <f>IF(Árboles!G169="","",Árboles!G169)</f>
        <v/>
      </c>
      <c r="E172" s="213" t="str">
        <f>IF(Árboles!AC169=0,"",Árboles!AC169)</f>
        <v/>
      </c>
      <c r="F172" s="221"/>
      <c r="G172" s="222"/>
      <c r="H172" s="222"/>
      <c r="I172" s="222"/>
      <c r="J172" s="222"/>
      <c r="K172" s="222"/>
      <c r="L172" s="222"/>
      <c r="M172" s="216" t="str">
        <f>IF(ISNA(Industrias[[#This Row],[Vtrit (m3)]]*VLOOKUP(Árboles!$G169,Precios!$B$7:$H$19,2,FALSE)),"",Industrias[[#This Row],[Vtrit (m3)]]*VLOOKUP(Árboles!$G169,Precios!$B$7:$H$19,2,FALSE))</f>
        <v/>
      </c>
      <c r="N172" s="217" t="str">
        <f>IF(ISNA(Industrias[[#This Row],[Vapea (m3)]]*VLOOKUP(Árboles!$G169,Precios!$B$7:$H$19,3,FALSE)),"",Industrias[[#This Row],[Vapea (m3)]]*VLOOKUP(Árboles!$G169,Precios!$B$7:$H$19,3,FALSE))</f>
        <v/>
      </c>
      <c r="O172" s="217" t="str">
        <f>IF(ISNA(Industrias[[#This Row],[Vcanter (m3)]]*VLOOKUP(Árboles!$G169,Precios!$B$7:$H$19,4,FALSE)),"",Industrias[[#This Row],[Vcanter (m3)]]*VLOOKUP(Árboles!$G169,Precios!$B$7:$H$19,4,FALSE))</f>
        <v/>
      </c>
      <c r="P172" s="217" t="str">
        <f>IF(ISNA(Industrias[[#This Row],[Vsierra (m3)]]*VLOOKUP(Árboles!$G169,Precios!$B$7:$H$19,5,FALSE)),"",Industrias[[#This Row],[Vsierra (m3)]]*VLOOKUP(Árboles!$G169,Precios!$B$7:$H$19,5,FALSE))</f>
        <v/>
      </c>
      <c r="Q172" s="217" t="str">
        <f>IF(ISNA(Industrias[[#This Row],[Vsgruesa (m3)]]*VLOOKUP(Árboles!$G169,Precios!$B$7:$H$19,6,FALSE)),"",Industrias[[#This Row],[Vsgruesa (m3)]]*VLOOKUP(Árboles!$G169,Precios!$B$7:$H$19,6,FALSE))</f>
        <v/>
      </c>
      <c r="R172" s="217" t="str">
        <f>IF(ISNA(Industrias[[#This Row],[Vchapa (m3)]]*VLOOKUP(Árboles!$G169,Precios!$B$7:$H$19,7,FALSE)),"",Industrias[[#This Row],[Vchapa (m3)]]*VLOOKUP(Árboles!$G169,Precios!$B$7:$H$19,7,FALSE))</f>
        <v/>
      </c>
      <c r="S172" s="223">
        <f t="shared" si="7"/>
        <v>0</v>
      </c>
      <c r="T172" s="218"/>
      <c r="U172" s="218"/>
      <c r="W172" s="183"/>
      <c r="X172" s="183"/>
      <c r="Y172" s="183"/>
      <c r="Z172" s="183"/>
      <c r="AA172" s="183"/>
      <c r="AB172" s="183"/>
      <c r="AC172" s="183"/>
      <c r="AE172" s="183"/>
      <c r="AF172" s="183"/>
      <c r="AG172" s="183"/>
      <c r="AH172" s="183"/>
      <c r="AI172" s="183"/>
      <c r="AJ172" s="183"/>
      <c r="AK172" s="183"/>
    </row>
    <row r="173" spans="2:37" ht="16.8" thickTop="1" thickBot="1">
      <c r="B173" s="211" t="str">
        <f>IF(Árboles!B170="","",Árboles!B170)</f>
        <v/>
      </c>
      <c r="C173" s="211" t="str">
        <f>IF(Árboles!C170="","",Árboles!C170)</f>
        <v/>
      </c>
      <c r="D173" s="212" t="str">
        <f>IF(Árboles!G170="","",Árboles!G170)</f>
        <v/>
      </c>
      <c r="E173" s="213" t="str">
        <f>IF(Árboles!AC170=0,"",Árboles!AC170)</f>
        <v/>
      </c>
      <c r="F173" s="221"/>
      <c r="G173" s="222"/>
      <c r="H173" s="222"/>
      <c r="I173" s="222"/>
      <c r="J173" s="222"/>
      <c r="K173" s="222"/>
      <c r="L173" s="222"/>
      <c r="M173" s="216" t="str">
        <f>IF(ISNA(Industrias[[#This Row],[Vtrit (m3)]]*VLOOKUP(Árboles!$G170,Precios!$B$7:$H$19,2,FALSE)),"",Industrias[[#This Row],[Vtrit (m3)]]*VLOOKUP(Árboles!$G170,Precios!$B$7:$H$19,2,FALSE))</f>
        <v/>
      </c>
      <c r="N173" s="217" t="str">
        <f>IF(ISNA(Industrias[[#This Row],[Vapea (m3)]]*VLOOKUP(Árboles!$G170,Precios!$B$7:$H$19,3,FALSE)),"",Industrias[[#This Row],[Vapea (m3)]]*VLOOKUP(Árboles!$G170,Precios!$B$7:$H$19,3,FALSE))</f>
        <v/>
      </c>
      <c r="O173" s="217" t="str">
        <f>IF(ISNA(Industrias[[#This Row],[Vcanter (m3)]]*VLOOKUP(Árboles!$G170,Precios!$B$7:$H$19,4,FALSE)),"",Industrias[[#This Row],[Vcanter (m3)]]*VLOOKUP(Árboles!$G170,Precios!$B$7:$H$19,4,FALSE))</f>
        <v/>
      </c>
      <c r="P173" s="217" t="str">
        <f>IF(ISNA(Industrias[[#This Row],[Vsierra (m3)]]*VLOOKUP(Árboles!$G170,Precios!$B$7:$H$19,5,FALSE)),"",Industrias[[#This Row],[Vsierra (m3)]]*VLOOKUP(Árboles!$G170,Precios!$B$7:$H$19,5,FALSE))</f>
        <v/>
      </c>
      <c r="Q173" s="217" t="str">
        <f>IF(ISNA(Industrias[[#This Row],[Vsgruesa (m3)]]*VLOOKUP(Árboles!$G170,Precios!$B$7:$H$19,6,FALSE)),"",Industrias[[#This Row],[Vsgruesa (m3)]]*VLOOKUP(Árboles!$G170,Precios!$B$7:$H$19,6,FALSE))</f>
        <v/>
      </c>
      <c r="R173" s="217" t="str">
        <f>IF(ISNA(Industrias[[#This Row],[Vchapa (m3)]]*VLOOKUP(Árboles!$G170,Precios!$B$7:$H$19,7,FALSE)),"",Industrias[[#This Row],[Vchapa (m3)]]*VLOOKUP(Árboles!$G170,Precios!$B$7:$H$19,7,FALSE))</f>
        <v/>
      </c>
      <c r="S173" s="223">
        <f t="shared" si="7"/>
        <v>0</v>
      </c>
      <c r="T173" s="218"/>
      <c r="U173" s="218"/>
      <c r="W173" s="183"/>
      <c r="X173" s="183"/>
      <c r="Y173" s="183"/>
      <c r="Z173" s="183"/>
      <c r="AA173" s="183"/>
      <c r="AB173" s="183"/>
      <c r="AC173" s="183"/>
      <c r="AE173" s="183"/>
      <c r="AF173" s="183"/>
      <c r="AG173" s="183"/>
      <c r="AH173" s="183"/>
      <c r="AI173" s="183"/>
      <c r="AJ173" s="183"/>
      <c r="AK173" s="183"/>
    </row>
    <row r="174" spans="2:37" ht="16.8" thickTop="1" thickBot="1">
      <c r="B174" s="211" t="str">
        <f>IF(Árboles!B171="","",Árboles!B171)</f>
        <v/>
      </c>
      <c r="C174" s="211" t="str">
        <f>IF(Árboles!C171="","",Árboles!C171)</f>
        <v/>
      </c>
      <c r="D174" s="212" t="str">
        <f>IF(Árboles!G171="","",Árboles!G171)</f>
        <v/>
      </c>
      <c r="E174" s="213" t="str">
        <f>IF(Árboles!AC171=0,"",Árboles!AC171)</f>
        <v/>
      </c>
      <c r="F174" s="221"/>
      <c r="G174" s="222"/>
      <c r="H174" s="222"/>
      <c r="I174" s="222"/>
      <c r="J174" s="222"/>
      <c r="K174" s="222"/>
      <c r="L174" s="222"/>
      <c r="M174" s="216" t="str">
        <f>IF(ISNA(Industrias[[#This Row],[Vtrit (m3)]]*VLOOKUP(Árboles!$G171,Precios!$B$7:$H$19,2,FALSE)),"",Industrias[[#This Row],[Vtrit (m3)]]*VLOOKUP(Árboles!$G171,Precios!$B$7:$H$19,2,FALSE))</f>
        <v/>
      </c>
      <c r="N174" s="217" t="str">
        <f>IF(ISNA(Industrias[[#This Row],[Vapea (m3)]]*VLOOKUP(Árboles!$G171,Precios!$B$7:$H$19,3,FALSE)),"",Industrias[[#This Row],[Vapea (m3)]]*VLOOKUP(Árboles!$G171,Precios!$B$7:$H$19,3,FALSE))</f>
        <v/>
      </c>
      <c r="O174" s="217" t="str">
        <f>IF(ISNA(Industrias[[#This Row],[Vcanter (m3)]]*VLOOKUP(Árboles!$G171,Precios!$B$7:$H$19,4,FALSE)),"",Industrias[[#This Row],[Vcanter (m3)]]*VLOOKUP(Árboles!$G171,Precios!$B$7:$H$19,4,FALSE))</f>
        <v/>
      </c>
      <c r="P174" s="217" t="str">
        <f>IF(ISNA(Industrias[[#This Row],[Vsierra (m3)]]*VLOOKUP(Árboles!$G171,Precios!$B$7:$H$19,5,FALSE)),"",Industrias[[#This Row],[Vsierra (m3)]]*VLOOKUP(Árboles!$G171,Precios!$B$7:$H$19,5,FALSE))</f>
        <v/>
      </c>
      <c r="Q174" s="217" t="str">
        <f>IF(ISNA(Industrias[[#This Row],[Vsgruesa (m3)]]*VLOOKUP(Árboles!$G171,Precios!$B$7:$H$19,6,FALSE)),"",Industrias[[#This Row],[Vsgruesa (m3)]]*VLOOKUP(Árboles!$G171,Precios!$B$7:$H$19,6,FALSE))</f>
        <v/>
      </c>
      <c r="R174" s="217" t="str">
        <f>IF(ISNA(Industrias[[#This Row],[Vchapa (m3)]]*VLOOKUP(Árboles!$G171,Precios!$B$7:$H$19,7,FALSE)),"",Industrias[[#This Row],[Vchapa (m3)]]*VLOOKUP(Árboles!$G171,Precios!$B$7:$H$19,7,FALSE))</f>
        <v/>
      </c>
      <c r="S174" s="223">
        <f t="shared" si="7"/>
        <v>0</v>
      </c>
      <c r="T174" s="218"/>
      <c r="U174" s="218"/>
      <c r="W174" s="183"/>
      <c r="X174" s="183"/>
      <c r="Y174" s="183"/>
      <c r="Z174" s="183"/>
      <c r="AA174" s="183"/>
      <c r="AB174" s="183"/>
      <c r="AC174" s="183"/>
      <c r="AE174" s="183"/>
      <c r="AF174" s="183"/>
      <c r="AG174" s="183"/>
      <c r="AH174" s="183"/>
      <c r="AI174" s="183"/>
      <c r="AJ174" s="183"/>
      <c r="AK174" s="183"/>
    </row>
    <row r="175" spans="2:37" ht="16.8" thickTop="1" thickBot="1">
      <c r="B175" s="211" t="str">
        <f>IF(Árboles!B172="","",Árboles!B172)</f>
        <v/>
      </c>
      <c r="C175" s="211" t="str">
        <f>IF(Árboles!C172="","",Árboles!C172)</f>
        <v/>
      </c>
      <c r="D175" s="212" t="str">
        <f>IF(Árboles!G172="","",Árboles!G172)</f>
        <v/>
      </c>
      <c r="E175" s="213" t="str">
        <f>IF(Árboles!AC172=0,"",Árboles!AC172)</f>
        <v/>
      </c>
      <c r="F175" s="221"/>
      <c r="G175" s="222"/>
      <c r="H175" s="222"/>
      <c r="I175" s="222"/>
      <c r="J175" s="222"/>
      <c r="K175" s="222"/>
      <c r="L175" s="222"/>
      <c r="M175" s="216" t="str">
        <f>IF(ISNA(Industrias[[#This Row],[Vtrit (m3)]]*VLOOKUP(Árboles!$G172,Precios!$B$7:$H$19,2,FALSE)),"",Industrias[[#This Row],[Vtrit (m3)]]*VLOOKUP(Árboles!$G172,Precios!$B$7:$H$19,2,FALSE))</f>
        <v/>
      </c>
      <c r="N175" s="217" t="str">
        <f>IF(ISNA(Industrias[[#This Row],[Vapea (m3)]]*VLOOKUP(Árboles!$G172,Precios!$B$7:$H$19,3,FALSE)),"",Industrias[[#This Row],[Vapea (m3)]]*VLOOKUP(Árboles!$G172,Precios!$B$7:$H$19,3,FALSE))</f>
        <v/>
      </c>
      <c r="O175" s="217" t="str">
        <f>IF(ISNA(Industrias[[#This Row],[Vcanter (m3)]]*VLOOKUP(Árboles!$G172,Precios!$B$7:$H$19,4,FALSE)),"",Industrias[[#This Row],[Vcanter (m3)]]*VLOOKUP(Árboles!$G172,Precios!$B$7:$H$19,4,FALSE))</f>
        <v/>
      </c>
      <c r="P175" s="217" t="str">
        <f>IF(ISNA(Industrias[[#This Row],[Vsierra (m3)]]*VLOOKUP(Árboles!$G172,Precios!$B$7:$H$19,5,FALSE)),"",Industrias[[#This Row],[Vsierra (m3)]]*VLOOKUP(Árboles!$G172,Precios!$B$7:$H$19,5,FALSE))</f>
        <v/>
      </c>
      <c r="Q175" s="217" t="str">
        <f>IF(ISNA(Industrias[[#This Row],[Vsgruesa (m3)]]*VLOOKUP(Árboles!$G172,Precios!$B$7:$H$19,6,FALSE)),"",Industrias[[#This Row],[Vsgruesa (m3)]]*VLOOKUP(Árboles!$G172,Precios!$B$7:$H$19,6,FALSE))</f>
        <v/>
      </c>
      <c r="R175" s="217" t="str">
        <f>IF(ISNA(Industrias[[#This Row],[Vchapa (m3)]]*VLOOKUP(Árboles!$G172,Precios!$B$7:$H$19,7,FALSE)),"",Industrias[[#This Row],[Vchapa (m3)]]*VLOOKUP(Árboles!$G172,Precios!$B$7:$H$19,7,FALSE))</f>
        <v/>
      </c>
      <c r="S175" s="223">
        <f t="shared" si="7"/>
        <v>0</v>
      </c>
      <c r="T175" s="218"/>
      <c r="U175" s="218"/>
      <c r="W175" s="183"/>
      <c r="X175" s="183"/>
      <c r="Y175" s="183"/>
      <c r="Z175" s="183"/>
      <c r="AA175" s="183"/>
      <c r="AB175" s="183"/>
      <c r="AC175" s="183"/>
      <c r="AE175" s="183"/>
      <c r="AF175" s="183"/>
      <c r="AG175" s="183"/>
      <c r="AH175" s="183"/>
      <c r="AI175" s="183"/>
      <c r="AJ175" s="183"/>
      <c r="AK175" s="183"/>
    </row>
    <row r="176" spans="2:37" ht="16.8" thickTop="1" thickBot="1">
      <c r="B176" s="211" t="str">
        <f>IF(Árboles!B173="","",Árboles!B173)</f>
        <v/>
      </c>
      <c r="C176" s="211" t="str">
        <f>IF(Árboles!C173="","",Árboles!C173)</f>
        <v/>
      </c>
      <c r="D176" s="212" t="str">
        <f>IF(Árboles!G173="","",Árboles!G173)</f>
        <v/>
      </c>
      <c r="E176" s="213" t="str">
        <f>IF(Árboles!AC173=0,"",Árboles!AC173)</f>
        <v/>
      </c>
      <c r="F176" s="221"/>
      <c r="G176" s="222"/>
      <c r="H176" s="222"/>
      <c r="I176" s="222"/>
      <c r="J176" s="222"/>
      <c r="K176" s="222"/>
      <c r="L176" s="222"/>
      <c r="M176" s="216" t="str">
        <f>IF(ISNA(Industrias[[#This Row],[Vtrit (m3)]]*VLOOKUP(Árboles!$G173,Precios!$B$7:$H$19,2,FALSE)),"",Industrias[[#This Row],[Vtrit (m3)]]*VLOOKUP(Árboles!$G173,Precios!$B$7:$H$19,2,FALSE))</f>
        <v/>
      </c>
      <c r="N176" s="217" t="str">
        <f>IF(ISNA(Industrias[[#This Row],[Vapea (m3)]]*VLOOKUP(Árboles!$G173,Precios!$B$7:$H$19,3,FALSE)),"",Industrias[[#This Row],[Vapea (m3)]]*VLOOKUP(Árboles!$G173,Precios!$B$7:$H$19,3,FALSE))</f>
        <v/>
      </c>
      <c r="O176" s="217" t="str">
        <f>IF(ISNA(Industrias[[#This Row],[Vcanter (m3)]]*VLOOKUP(Árboles!$G173,Precios!$B$7:$H$19,4,FALSE)),"",Industrias[[#This Row],[Vcanter (m3)]]*VLOOKUP(Árboles!$G173,Precios!$B$7:$H$19,4,FALSE))</f>
        <v/>
      </c>
      <c r="P176" s="217" t="str">
        <f>IF(ISNA(Industrias[[#This Row],[Vsierra (m3)]]*VLOOKUP(Árboles!$G173,Precios!$B$7:$H$19,5,FALSE)),"",Industrias[[#This Row],[Vsierra (m3)]]*VLOOKUP(Árboles!$G173,Precios!$B$7:$H$19,5,FALSE))</f>
        <v/>
      </c>
      <c r="Q176" s="217" t="str">
        <f>IF(ISNA(Industrias[[#This Row],[Vsgruesa (m3)]]*VLOOKUP(Árboles!$G173,Precios!$B$7:$H$19,6,FALSE)),"",Industrias[[#This Row],[Vsgruesa (m3)]]*VLOOKUP(Árboles!$G173,Precios!$B$7:$H$19,6,FALSE))</f>
        <v/>
      </c>
      <c r="R176" s="217" t="str">
        <f>IF(ISNA(Industrias[[#This Row],[Vchapa (m3)]]*VLOOKUP(Árboles!$G173,Precios!$B$7:$H$19,7,FALSE)),"",Industrias[[#This Row],[Vchapa (m3)]]*VLOOKUP(Árboles!$G173,Precios!$B$7:$H$19,7,FALSE))</f>
        <v/>
      </c>
      <c r="S176" s="223">
        <f t="shared" si="7"/>
        <v>0</v>
      </c>
      <c r="T176" s="218"/>
      <c r="U176" s="218"/>
      <c r="W176" s="183"/>
      <c r="X176" s="183"/>
      <c r="Y176" s="183"/>
      <c r="Z176" s="183"/>
      <c r="AA176" s="183"/>
      <c r="AB176" s="183"/>
      <c r="AC176" s="183"/>
      <c r="AE176" s="183"/>
      <c r="AF176" s="183"/>
      <c r="AG176" s="183"/>
      <c r="AH176" s="183"/>
      <c r="AI176" s="183"/>
      <c r="AJ176" s="183"/>
      <c r="AK176" s="183"/>
    </row>
    <row r="177" spans="2:37" ht="16.8" thickTop="1" thickBot="1">
      <c r="B177" s="211" t="str">
        <f>IF(Árboles!B174="","",Árboles!B174)</f>
        <v/>
      </c>
      <c r="C177" s="211" t="str">
        <f>IF(Árboles!C174="","",Árboles!C174)</f>
        <v/>
      </c>
      <c r="D177" s="212" t="str">
        <f>IF(Árboles!G174="","",Árboles!G174)</f>
        <v/>
      </c>
      <c r="E177" s="213" t="str">
        <f>IF(Árboles!AC174=0,"",Árboles!AC174)</f>
        <v/>
      </c>
      <c r="F177" s="221"/>
      <c r="G177" s="222"/>
      <c r="H177" s="222"/>
      <c r="I177" s="222"/>
      <c r="J177" s="222"/>
      <c r="K177" s="222"/>
      <c r="L177" s="222"/>
      <c r="M177" s="216" t="str">
        <f>IF(ISNA(Industrias[[#This Row],[Vtrit (m3)]]*VLOOKUP(Árboles!$G174,Precios!$B$7:$H$19,2,FALSE)),"",Industrias[[#This Row],[Vtrit (m3)]]*VLOOKUP(Árboles!$G174,Precios!$B$7:$H$19,2,FALSE))</f>
        <v/>
      </c>
      <c r="N177" s="217" t="str">
        <f>IF(ISNA(Industrias[[#This Row],[Vapea (m3)]]*VLOOKUP(Árboles!$G174,Precios!$B$7:$H$19,3,FALSE)),"",Industrias[[#This Row],[Vapea (m3)]]*VLOOKUP(Árboles!$G174,Precios!$B$7:$H$19,3,FALSE))</f>
        <v/>
      </c>
      <c r="O177" s="217" t="str">
        <f>IF(ISNA(Industrias[[#This Row],[Vcanter (m3)]]*VLOOKUP(Árboles!$G174,Precios!$B$7:$H$19,4,FALSE)),"",Industrias[[#This Row],[Vcanter (m3)]]*VLOOKUP(Árboles!$G174,Precios!$B$7:$H$19,4,FALSE))</f>
        <v/>
      </c>
      <c r="P177" s="217" t="str">
        <f>IF(ISNA(Industrias[[#This Row],[Vsierra (m3)]]*VLOOKUP(Árboles!$G174,Precios!$B$7:$H$19,5,FALSE)),"",Industrias[[#This Row],[Vsierra (m3)]]*VLOOKUP(Árboles!$G174,Precios!$B$7:$H$19,5,FALSE))</f>
        <v/>
      </c>
      <c r="Q177" s="217" t="str">
        <f>IF(ISNA(Industrias[[#This Row],[Vsgruesa (m3)]]*VLOOKUP(Árboles!$G174,Precios!$B$7:$H$19,6,FALSE)),"",Industrias[[#This Row],[Vsgruesa (m3)]]*VLOOKUP(Árboles!$G174,Precios!$B$7:$H$19,6,FALSE))</f>
        <v/>
      </c>
      <c r="R177" s="217" t="str">
        <f>IF(ISNA(Industrias[[#This Row],[Vchapa (m3)]]*VLOOKUP(Árboles!$G174,Precios!$B$7:$H$19,7,FALSE)),"",Industrias[[#This Row],[Vchapa (m3)]]*VLOOKUP(Árboles!$G174,Precios!$B$7:$H$19,7,FALSE))</f>
        <v/>
      </c>
      <c r="S177" s="223">
        <f t="shared" si="7"/>
        <v>0</v>
      </c>
      <c r="T177" s="218"/>
      <c r="U177" s="218"/>
      <c r="W177" s="183"/>
      <c r="X177" s="183"/>
      <c r="Y177" s="183"/>
      <c r="Z177" s="183"/>
      <c r="AA177" s="183"/>
      <c r="AB177" s="183"/>
      <c r="AC177" s="183"/>
      <c r="AE177" s="183"/>
      <c r="AF177" s="183"/>
      <c r="AG177" s="183"/>
      <c r="AH177" s="183"/>
      <c r="AI177" s="183"/>
      <c r="AJ177" s="183"/>
      <c r="AK177" s="183"/>
    </row>
    <row r="178" spans="2:37" ht="16.8" thickTop="1" thickBot="1">
      <c r="B178" s="211" t="str">
        <f>IF(Árboles!B175="","",Árboles!B175)</f>
        <v/>
      </c>
      <c r="C178" s="211" t="str">
        <f>IF(Árboles!C175="","",Árboles!C175)</f>
        <v/>
      </c>
      <c r="D178" s="212" t="str">
        <f>IF(Árboles!G175="","",Árboles!G175)</f>
        <v/>
      </c>
      <c r="E178" s="213" t="str">
        <f>IF(Árboles!AC175=0,"",Árboles!AC175)</f>
        <v/>
      </c>
      <c r="F178" s="221"/>
      <c r="G178" s="222"/>
      <c r="H178" s="222"/>
      <c r="I178" s="222"/>
      <c r="J178" s="222"/>
      <c r="K178" s="222"/>
      <c r="L178" s="222"/>
      <c r="M178" s="216" t="str">
        <f>IF(ISNA(Industrias[[#This Row],[Vtrit (m3)]]*VLOOKUP(Árboles!$G175,Precios!$B$7:$H$19,2,FALSE)),"",Industrias[[#This Row],[Vtrit (m3)]]*VLOOKUP(Árboles!$G175,Precios!$B$7:$H$19,2,FALSE))</f>
        <v/>
      </c>
      <c r="N178" s="217" t="str">
        <f>IF(ISNA(Industrias[[#This Row],[Vapea (m3)]]*VLOOKUP(Árboles!$G175,Precios!$B$7:$H$19,3,FALSE)),"",Industrias[[#This Row],[Vapea (m3)]]*VLOOKUP(Árboles!$G175,Precios!$B$7:$H$19,3,FALSE))</f>
        <v/>
      </c>
      <c r="O178" s="217" t="str">
        <f>IF(ISNA(Industrias[[#This Row],[Vcanter (m3)]]*VLOOKUP(Árboles!$G175,Precios!$B$7:$H$19,4,FALSE)),"",Industrias[[#This Row],[Vcanter (m3)]]*VLOOKUP(Árboles!$G175,Precios!$B$7:$H$19,4,FALSE))</f>
        <v/>
      </c>
      <c r="P178" s="217" t="str">
        <f>IF(ISNA(Industrias[[#This Row],[Vsierra (m3)]]*VLOOKUP(Árboles!$G175,Precios!$B$7:$H$19,5,FALSE)),"",Industrias[[#This Row],[Vsierra (m3)]]*VLOOKUP(Árboles!$G175,Precios!$B$7:$H$19,5,FALSE))</f>
        <v/>
      </c>
      <c r="Q178" s="217" t="str">
        <f>IF(ISNA(Industrias[[#This Row],[Vsgruesa (m3)]]*VLOOKUP(Árboles!$G175,Precios!$B$7:$H$19,6,FALSE)),"",Industrias[[#This Row],[Vsgruesa (m3)]]*VLOOKUP(Árboles!$G175,Precios!$B$7:$H$19,6,FALSE))</f>
        <v/>
      </c>
      <c r="R178" s="217" t="str">
        <f>IF(ISNA(Industrias[[#This Row],[Vchapa (m3)]]*VLOOKUP(Árboles!$G175,Precios!$B$7:$H$19,7,FALSE)),"",Industrias[[#This Row],[Vchapa (m3)]]*VLOOKUP(Árboles!$G175,Precios!$B$7:$H$19,7,FALSE))</f>
        <v/>
      </c>
      <c r="S178" s="223">
        <f t="shared" si="7"/>
        <v>0</v>
      </c>
      <c r="T178" s="218"/>
      <c r="U178" s="218"/>
      <c r="W178" s="183"/>
      <c r="X178" s="183"/>
      <c r="Y178" s="183"/>
      <c r="Z178" s="183"/>
      <c r="AA178" s="183"/>
      <c r="AB178" s="183"/>
      <c r="AC178" s="183"/>
      <c r="AE178" s="183"/>
      <c r="AF178" s="183"/>
      <c r="AG178" s="183"/>
      <c r="AH178" s="183"/>
      <c r="AI178" s="183"/>
      <c r="AJ178" s="183"/>
      <c r="AK178" s="183"/>
    </row>
    <row r="179" spans="2:37" ht="16.8" thickTop="1" thickBot="1">
      <c r="B179" s="211" t="str">
        <f>IF(Árboles!B176="","",Árboles!B176)</f>
        <v/>
      </c>
      <c r="C179" s="211" t="str">
        <f>IF(Árboles!C176="","",Árboles!C176)</f>
        <v/>
      </c>
      <c r="D179" s="212" t="str">
        <f>IF(Árboles!G176="","",Árboles!G176)</f>
        <v/>
      </c>
      <c r="E179" s="213" t="str">
        <f>IF(Árboles!AC176=0,"",Árboles!AC176)</f>
        <v/>
      </c>
      <c r="F179" s="221"/>
      <c r="G179" s="222"/>
      <c r="H179" s="222"/>
      <c r="I179" s="222"/>
      <c r="J179" s="222"/>
      <c r="K179" s="222"/>
      <c r="L179" s="222"/>
      <c r="M179" s="216" t="str">
        <f>IF(ISNA(Industrias[[#This Row],[Vtrit (m3)]]*VLOOKUP(Árboles!$G176,Precios!$B$7:$H$19,2,FALSE)),"",Industrias[[#This Row],[Vtrit (m3)]]*VLOOKUP(Árboles!$G176,Precios!$B$7:$H$19,2,FALSE))</f>
        <v/>
      </c>
      <c r="N179" s="217" t="str">
        <f>IF(ISNA(Industrias[[#This Row],[Vapea (m3)]]*VLOOKUP(Árboles!$G176,Precios!$B$7:$H$19,3,FALSE)),"",Industrias[[#This Row],[Vapea (m3)]]*VLOOKUP(Árboles!$G176,Precios!$B$7:$H$19,3,FALSE))</f>
        <v/>
      </c>
      <c r="O179" s="217" t="str">
        <f>IF(ISNA(Industrias[[#This Row],[Vcanter (m3)]]*VLOOKUP(Árboles!$G176,Precios!$B$7:$H$19,4,FALSE)),"",Industrias[[#This Row],[Vcanter (m3)]]*VLOOKUP(Árboles!$G176,Precios!$B$7:$H$19,4,FALSE))</f>
        <v/>
      </c>
      <c r="P179" s="217" t="str">
        <f>IF(ISNA(Industrias[[#This Row],[Vsierra (m3)]]*VLOOKUP(Árboles!$G176,Precios!$B$7:$H$19,5,FALSE)),"",Industrias[[#This Row],[Vsierra (m3)]]*VLOOKUP(Árboles!$G176,Precios!$B$7:$H$19,5,FALSE))</f>
        <v/>
      </c>
      <c r="Q179" s="217" t="str">
        <f>IF(ISNA(Industrias[[#This Row],[Vsgruesa (m3)]]*VLOOKUP(Árboles!$G176,Precios!$B$7:$H$19,6,FALSE)),"",Industrias[[#This Row],[Vsgruesa (m3)]]*VLOOKUP(Árboles!$G176,Precios!$B$7:$H$19,6,FALSE))</f>
        <v/>
      </c>
      <c r="R179" s="217" t="str">
        <f>IF(ISNA(Industrias[[#This Row],[Vchapa (m3)]]*VLOOKUP(Árboles!$G176,Precios!$B$7:$H$19,7,FALSE)),"",Industrias[[#This Row],[Vchapa (m3)]]*VLOOKUP(Árboles!$G176,Precios!$B$7:$H$19,7,FALSE))</f>
        <v/>
      </c>
      <c r="S179" s="223">
        <f t="shared" si="7"/>
        <v>0</v>
      </c>
      <c r="T179" s="218"/>
      <c r="U179" s="218"/>
      <c r="W179" s="183"/>
      <c r="X179" s="183"/>
      <c r="Y179" s="183"/>
      <c r="Z179" s="183"/>
      <c r="AA179" s="183"/>
      <c r="AB179" s="183"/>
      <c r="AC179" s="183"/>
      <c r="AE179" s="183"/>
      <c r="AF179" s="183"/>
      <c r="AG179" s="183"/>
      <c r="AH179" s="183"/>
      <c r="AI179" s="183"/>
      <c r="AJ179" s="183"/>
      <c r="AK179" s="183"/>
    </row>
    <row r="180" spans="2:37" ht="16.8" thickTop="1" thickBot="1">
      <c r="B180" s="211" t="str">
        <f>IF(Árboles!B177="","",Árboles!B177)</f>
        <v/>
      </c>
      <c r="C180" s="211" t="str">
        <f>IF(Árboles!C177="","",Árboles!C177)</f>
        <v/>
      </c>
      <c r="D180" s="212" t="str">
        <f>IF(Árboles!G177="","",Árboles!G177)</f>
        <v/>
      </c>
      <c r="E180" s="213" t="str">
        <f>IF(Árboles!AC177=0,"",Árboles!AC177)</f>
        <v/>
      </c>
      <c r="F180" s="221"/>
      <c r="G180" s="222"/>
      <c r="H180" s="222"/>
      <c r="I180" s="222"/>
      <c r="J180" s="222"/>
      <c r="K180" s="222"/>
      <c r="L180" s="222"/>
      <c r="M180" s="216" t="str">
        <f>IF(ISNA(Industrias[[#This Row],[Vtrit (m3)]]*VLOOKUP(Árboles!$G177,Precios!$B$7:$H$19,2,FALSE)),"",Industrias[[#This Row],[Vtrit (m3)]]*VLOOKUP(Árboles!$G177,Precios!$B$7:$H$19,2,FALSE))</f>
        <v/>
      </c>
      <c r="N180" s="217" t="str">
        <f>IF(ISNA(Industrias[[#This Row],[Vapea (m3)]]*VLOOKUP(Árboles!$G177,Precios!$B$7:$H$19,3,FALSE)),"",Industrias[[#This Row],[Vapea (m3)]]*VLOOKUP(Árboles!$G177,Precios!$B$7:$H$19,3,FALSE))</f>
        <v/>
      </c>
      <c r="O180" s="217" t="str">
        <f>IF(ISNA(Industrias[[#This Row],[Vcanter (m3)]]*VLOOKUP(Árboles!$G177,Precios!$B$7:$H$19,4,FALSE)),"",Industrias[[#This Row],[Vcanter (m3)]]*VLOOKUP(Árboles!$G177,Precios!$B$7:$H$19,4,FALSE))</f>
        <v/>
      </c>
      <c r="P180" s="217" t="str">
        <f>IF(ISNA(Industrias[[#This Row],[Vsierra (m3)]]*VLOOKUP(Árboles!$G177,Precios!$B$7:$H$19,5,FALSE)),"",Industrias[[#This Row],[Vsierra (m3)]]*VLOOKUP(Árboles!$G177,Precios!$B$7:$H$19,5,FALSE))</f>
        <v/>
      </c>
      <c r="Q180" s="217" t="str">
        <f>IF(ISNA(Industrias[[#This Row],[Vsgruesa (m3)]]*VLOOKUP(Árboles!$G177,Precios!$B$7:$H$19,6,FALSE)),"",Industrias[[#This Row],[Vsgruesa (m3)]]*VLOOKUP(Árboles!$G177,Precios!$B$7:$H$19,6,FALSE))</f>
        <v/>
      </c>
      <c r="R180" s="217" t="str">
        <f>IF(ISNA(Industrias[[#This Row],[Vchapa (m3)]]*VLOOKUP(Árboles!$G177,Precios!$B$7:$H$19,7,FALSE)),"",Industrias[[#This Row],[Vchapa (m3)]]*VLOOKUP(Árboles!$G177,Precios!$B$7:$H$19,7,FALSE))</f>
        <v/>
      </c>
      <c r="S180" s="223">
        <f t="shared" si="7"/>
        <v>0</v>
      </c>
      <c r="T180" s="218"/>
      <c r="U180" s="218"/>
      <c r="W180" s="183"/>
      <c r="X180" s="183"/>
      <c r="Y180" s="183"/>
      <c r="Z180" s="183"/>
      <c r="AA180" s="183"/>
      <c r="AB180" s="183"/>
      <c r="AC180" s="183"/>
      <c r="AE180" s="183"/>
      <c r="AF180" s="183"/>
      <c r="AG180" s="183"/>
      <c r="AH180" s="183"/>
      <c r="AI180" s="183"/>
      <c r="AJ180" s="183"/>
      <c r="AK180" s="183"/>
    </row>
    <row r="181" spans="2:37" ht="16.8" thickTop="1" thickBot="1">
      <c r="B181" s="211" t="str">
        <f>IF(Árboles!B178="","",Árboles!B178)</f>
        <v/>
      </c>
      <c r="C181" s="211" t="str">
        <f>IF(Árboles!C178="","",Árboles!C178)</f>
        <v/>
      </c>
      <c r="D181" s="212" t="str">
        <f>IF(Árboles!G178="","",Árboles!G178)</f>
        <v/>
      </c>
      <c r="E181" s="213" t="str">
        <f>IF(Árboles!AC178=0,"",Árboles!AC178)</f>
        <v/>
      </c>
      <c r="F181" s="221"/>
      <c r="G181" s="222"/>
      <c r="H181" s="222"/>
      <c r="I181" s="222"/>
      <c r="J181" s="222"/>
      <c r="K181" s="222"/>
      <c r="L181" s="222"/>
      <c r="M181" s="216" t="str">
        <f>IF(ISNA(Industrias[[#This Row],[Vtrit (m3)]]*VLOOKUP(Árboles!$G178,Precios!$B$7:$H$19,2,FALSE)),"",Industrias[[#This Row],[Vtrit (m3)]]*VLOOKUP(Árboles!$G178,Precios!$B$7:$H$19,2,FALSE))</f>
        <v/>
      </c>
      <c r="N181" s="217" t="str">
        <f>IF(ISNA(Industrias[[#This Row],[Vapea (m3)]]*VLOOKUP(Árboles!$G178,Precios!$B$7:$H$19,3,FALSE)),"",Industrias[[#This Row],[Vapea (m3)]]*VLOOKUP(Árboles!$G178,Precios!$B$7:$H$19,3,FALSE))</f>
        <v/>
      </c>
      <c r="O181" s="217" t="str">
        <f>IF(ISNA(Industrias[[#This Row],[Vcanter (m3)]]*VLOOKUP(Árboles!$G178,Precios!$B$7:$H$19,4,FALSE)),"",Industrias[[#This Row],[Vcanter (m3)]]*VLOOKUP(Árboles!$G178,Precios!$B$7:$H$19,4,FALSE))</f>
        <v/>
      </c>
      <c r="P181" s="217" t="str">
        <f>IF(ISNA(Industrias[[#This Row],[Vsierra (m3)]]*VLOOKUP(Árboles!$G178,Precios!$B$7:$H$19,5,FALSE)),"",Industrias[[#This Row],[Vsierra (m3)]]*VLOOKUP(Árboles!$G178,Precios!$B$7:$H$19,5,FALSE))</f>
        <v/>
      </c>
      <c r="Q181" s="217" t="str">
        <f>IF(ISNA(Industrias[[#This Row],[Vsgruesa (m3)]]*VLOOKUP(Árboles!$G178,Precios!$B$7:$H$19,6,FALSE)),"",Industrias[[#This Row],[Vsgruesa (m3)]]*VLOOKUP(Árboles!$G178,Precios!$B$7:$H$19,6,FALSE))</f>
        <v/>
      </c>
      <c r="R181" s="217" t="str">
        <f>IF(ISNA(Industrias[[#This Row],[Vchapa (m3)]]*VLOOKUP(Árboles!$G178,Precios!$B$7:$H$19,7,FALSE)),"",Industrias[[#This Row],[Vchapa (m3)]]*VLOOKUP(Árboles!$G178,Precios!$B$7:$H$19,7,FALSE))</f>
        <v/>
      </c>
      <c r="S181" s="223">
        <f t="shared" si="7"/>
        <v>0</v>
      </c>
      <c r="T181" s="218"/>
      <c r="U181" s="218"/>
      <c r="W181" s="183"/>
      <c r="X181" s="183"/>
      <c r="Y181" s="183"/>
      <c r="Z181" s="183"/>
      <c r="AA181" s="183"/>
      <c r="AB181" s="183"/>
      <c r="AC181" s="183"/>
      <c r="AE181" s="183"/>
      <c r="AF181" s="183"/>
      <c r="AG181" s="183"/>
      <c r="AH181" s="183"/>
      <c r="AI181" s="183"/>
      <c r="AJ181" s="183"/>
      <c r="AK181" s="183"/>
    </row>
    <row r="182" spans="2:37" ht="16.8" thickTop="1" thickBot="1">
      <c r="B182" s="211" t="str">
        <f>IF(Árboles!B179="","",Árboles!B179)</f>
        <v/>
      </c>
      <c r="C182" s="211" t="str">
        <f>IF(Árboles!C179="","",Árboles!C179)</f>
        <v/>
      </c>
      <c r="D182" s="212" t="str">
        <f>IF(Árboles!G179="","",Árboles!G179)</f>
        <v/>
      </c>
      <c r="E182" s="213" t="str">
        <f>IF(Árboles!AC179=0,"",Árboles!AC179)</f>
        <v/>
      </c>
      <c r="F182" s="221"/>
      <c r="G182" s="222"/>
      <c r="H182" s="222"/>
      <c r="I182" s="222"/>
      <c r="J182" s="222"/>
      <c r="K182" s="222"/>
      <c r="L182" s="222"/>
      <c r="M182" s="216" t="str">
        <f>IF(ISNA(Industrias[[#This Row],[Vtrit (m3)]]*VLOOKUP(Árboles!$G179,Precios!$B$7:$H$19,2,FALSE)),"",Industrias[[#This Row],[Vtrit (m3)]]*VLOOKUP(Árboles!$G179,Precios!$B$7:$H$19,2,FALSE))</f>
        <v/>
      </c>
      <c r="N182" s="217" t="str">
        <f>IF(ISNA(Industrias[[#This Row],[Vapea (m3)]]*VLOOKUP(Árboles!$G179,Precios!$B$7:$H$19,3,FALSE)),"",Industrias[[#This Row],[Vapea (m3)]]*VLOOKUP(Árboles!$G179,Precios!$B$7:$H$19,3,FALSE))</f>
        <v/>
      </c>
      <c r="O182" s="217" t="str">
        <f>IF(ISNA(Industrias[[#This Row],[Vcanter (m3)]]*VLOOKUP(Árboles!$G179,Precios!$B$7:$H$19,4,FALSE)),"",Industrias[[#This Row],[Vcanter (m3)]]*VLOOKUP(Árboles!$G179,Precios!$B$7:$H$19,4,FALSE))</f>
        <v/>
      </c>
      <c r="P182" s="217" t="str">
        <f>IF(ISNA(Industrias[[#This Row],[Vsierra (m3)]]*VLOOKUP(Árboles!$G179,Precios!$B$7:$H$19,5,FALSE)),"",Industrias[[#This Row],[Vsierra (m3)]]*VLOOKUP(Árboles!$G179,Precios!$B$7:$H$19,5,FALSE))</f>
        <v/>
      </c>
      <c r="Q182" s="217" t="str">
        <f>IF(ISNA(Industrias[[#This Row],[Vsgruesa (m3)]]*VLOOKUP(Árboles!$G179,Precios!$B$7:$H$19,6,FALSE)),"",Industrias[[#This Row],[Vsgruesa (m3)]]*VLOOKUP(Árboles!$G179,Precios!$B$7:$H$19,6,FALSE))</f>
        <v/>
      </c>
      <c r="R182" s="217" t="str">
        <f>IF(ISNA(Industrias[[#This Row],[Vchapa (m3)]]*VLOOKUP(Árboles!$G179,Precios!$B$7:$H$19,7,FALSE)),"",Industrias[[#This Row],[Vchapa (m3)]]*VLOOKUP(Árboles!$G179,Precios!$B$7:$H$19,7,FALSE))</f>
        <v/>
      </c>
      <c r="S182" s="223">
        <f t="shared" si="7"/>
        <v>0</v>
      </c>
      <c r="T182" s="218"/>
      <c r="U182" s="218"/>
      <c r="W182" s="183"/>
      <c r="X182" s="183"/>
      <c r="Y182" s="183"/>
      <c r="Z182" s="183"/>
      <c r="AA182" s="183"/>
      <c r="AB182" s="183"/>
      <c r="AC182" s="183"/>
      <c r="AE182" s="183"/>
      <c r="AF182" s="183"/>
      <c r="AG182" s="183"/>
      <c r="AH182" s="183"/>
      <c r="AI182" s="183"/>
      <c r="AJ182" s="183"/>
      <c r="AK182" s="183"/>
    </row>
    <row r="183" spans="2:37" ht="16.8" thickTop="1" thickBot="1">
      <c r="B183" s="211" t="str">
        <f>IF(Árboles!B180="","",Árboles!B180)</f>
        <v/>
      </c>
      <c r="C183" s="211" t="str">
        <f>IF(Árboles!C180="","",Árboles!C180)</f>
        <v/>
      </c>
      <c r="D183" s="212" t="str">
        <f>IF(Árboles!G180="","",Árboles!G180)</f>
        <v/>
      </c>
      <c r="E183" s="213" t="str">
        <f>IF(Árboles!AC180=0,"",Árboles!AC180)</f>
        <v/>
      </c>
      <c r="F183" s="221"/>
      <c r="G183" s="222"/>
      <c r="H183" s="222"/>
      <c r="I183" s="222"/>
      <c r="J183" s="222"/>
      <c r="K183" s="222"/>
      <c r="L183" s="222"/>
      <c r="M183" s="216" t="str">
        <f>IF(ISNA(Industrias[[#This Row],[Vtrit (m3)]]*VLOOKUP(Árboles!$G180,Precios!$B$7:$H$19,2,FALSE)),"",Industrias[[#This Row],[Vtrit (m3)]]*VLOOKUP(Árboles!$G180,Precios!$B$7:$H$19,2,FALSE))</f>
        <v/>
      </c>
      <c r="N183" s="217" t="str">
        <f>IF(ISNA(Industrias[[#This Row],[Vapea (m3)]]*VLOOKUP(Árboles!$G180,Precios!$B$7:$H$19,3,FALSE)),"",Industrias[[#This Row],[Vapea (m3)]]*VLOOKUP(Árboles!$G180,Precios!$B$7:$H$19,3,FALSE))</f>
        <v/>
      </c>
      <c r="O183" s="217" t="str">
        <f>IF(ISNA(Industrias[[#This Row],[Vcanter (m3)]]*VLOOKUP(Árboles!$G180,Precios!$B$7:$H$19,4,FALSE)),"",Industrias[[#This Row],[Vcanter (m3)]]*VLOOKUP(Árboles!$G180,Precios!$B$7:$H$19,4,FALSE))</f>
        <v/>
      </c>
      <c r="P183" s="217" t="str">
        <f>IF(ISNA(Industrias[[#This Row],[Vsierra (m3)]]*VLOOKUP(Árboles!$G180,Precios!$B$7:$H$19,5,FALSE)),"",Industrias[[#This Row],[Vsierra (m3)]]*VLOOKUP(Árboles!$G180,Precios!$B$7:$H$19,5,FALSE))</f>
        <v/>
      </c>
      <c r="Q183" s="217" t="str">
        <f>IF(ISNA(Industrias[[#This Row],[Vsgruesa (m3)]]*VLOOKUP(Árboles!$G180,Precios!$B$7:$H$19,6,FALSE)),"",Industrias[[#This Row],[Vsgruesa (m3)]]*VLOOKUP(Árboles!$G180,Precios!$B$7:$H$19,6,FALSE))</f>
        <v/>
      </c>
      <c r="R183" s="217" t="str">
        <f>IF(ISNA(Industrias[[#This Row],[Vchapa (m3)]]*VLOOKUP(Árboles!$G180,Precios!$B$7:$H$19,7,FALSE)),"",Industrias[[#This Row],[Vchapa (m3)]]*VLOOKUP(Árboles!$G180,Precios!$B$7:$H$19,7,FALSE))</f>
        <v/>
      </c>
      <c r="S183" s="223">
        <f t="shared" si="7"/>
        <v>0</v>
      </c>
      <c r="T183" s="218"/>
      <c r="U183" s="218"/>
      <c r="W183" s="183"/>
      <c r="X183" s="183"/>
      <c r="Y183" s="183"/>
      <c r="Z183" s="183"/>
      <c r="AA183" s="183"/>
      <c r="AB183" s="183"/>
      <c r="AC183" s="183"/>
      <c r="AE183" s="183"/>
      <c r="AF183" s="183"/>
      <c r="AG183" s="183"/>
      <c r="AH183" s="183"/>
      <c r="AI183" s="183"/>
      <c r="AJ183" s="183"/>
      <c r="AK183" s="183"/>
    </row>
    <row r="184" spans="2:37" ht="16.8" thickTop="1" thickBot="1">
      <c r="B184" s="211" t="str">
        <f>IF(Árboles!B181="","",Árboles!B181)</f>
        <v/>
      </c>
      <c r="C184" s="211" t="str">
        <f>IF(Árboles!C181="","",Árboles!C181)</f>
        <v/>
      </c>
      <c r="D184" s="212" t="str">
        <f>IF(Árboles!G181="","",Árboles!G181)</f>
        <v/>
      </c>
      <c r="E184" s="213" t="str">
        <f>IF(Árboles!AC181=0,"",Árboles!AC181)</f>
        <v/>
      </c>
      <c r="F184" s="221"/>
      <c r="G184" s="222"/>
      <c r="H184" s="222"/>
      <c r="I184" s="222"/>
      <c r="J184" s="222"/>
      <c r="K184" s="222"/>
      <c r="L184" s="222"/>
      <c r="M184" s="216" t="str">
        <f>IF(ISNA(Industrias[[#This Row],[Vtrit (m3)]]*VLOOKUP(Árboles!$G181,Precios!$B$7:$H$19,2,FALSE)),"",Industrias[[#This Row],[Vtrit (m3)]]*VLOOKUP(Árboles!$G181,Precios!$B$7:$H$19,2,FALSE))</f>
        <v/>
      </c>
      <c r="N184" s="217" t="str">
        <f>IF(ISNA(Industrias[[#This Row],[Vapea (m3)]]*VLOOKUP(Árboles!$G181,Precios!$B$7:$H$19,3,FALSE)),"",Industrias[[#This Row],[Vapea (m3)]]*VLOOKUP(Árboles!$G181,Precios!$B$7:$H$19,3,FALSE))</f>
        <v/>
      </c>
      <c r="O184" s="217" t="str">
        <f>IF(ISNA(Industrias[[#This Row],[Vcanter (m3)]]*VLOOKUP(Árboles!$G181,Precios!$B$7:$H$19,4,FALSE)),"",Industrias[[#This Row],[Vcanter (m3)]]*VLOOKUP(Árboles!$G181,Precios!$B$7:$H$19,4,FALSE))</f>
        <v/>
      </c>
      <c r="P184" s="217" t="str">
        <f>IF(ISNA(Industrias[[#This Row],[Vsierra (m3)]]*VLOOKUP(Árboles!$G181,Precios!$B$7:$H$19,5,FALSE)),"",Industrias[[#This Row],[Vsierra (m3)]]*VLOOKUP(Árboles!$G181,Precios!$B$7:$H$19,5,FALSE))</f>
        <v/>
      </c>
      <c r="Q184" s="217" t="str">
        <f>IF(ISNA(Industrias[[#This Row],[Vsgruesa (m3)]]*VLOOKUP(Árboles!$G181,Precios!$B$7:$H$19,6,FALSE)),"",Industrias[[#This Row],[Vsgruesa (m3)]]*VLOOKUP(Árboles!$G181,Precios!$B$7:$H$19,6,FALSE))</f>
        <v/>
      </c>
      <c r="R184" s="217" t="str">
        <f>IF(ISNA(Industrias[[#This Row],[Vchapa (m3)]]*VLOOKUP(Árboles!$G181,Precios!$B$7:$H$19,7,FALSE)),"",Industrias[[#This Row],[Vchapa (m3)]]*VLOOKUP(Árboles!$G181,Precios!$B$7:$H$19,7,FALSE))</f>
        <v/>
      </c>
      <c r="S184" s="223">
        <f t="shared" si="7"/>
        <v>0</v>
      </c>
      <c r="T184" s="218"/>
      <c r="U184" s="218"/>
      <c r="W184" s="183"/>
      <c r="X184" s="183"/>
      <c r="Y184" s="183"/>
      <c r="Z184" s="183"/>
      <c r="AA184" s="183"/>
      <c r="AB184" s="183"/>
      <c r="AC184" s="183"/>
      <c r="AE184" s="183"/>
      <c r="AF184" s="183"/>
      <c r="AG184" s="183"/>
      <c r="AH184" s="183"/>
      <c r="AI184" s="183"/>
      <c r="AJ184" s="183"/>
      <c r="AK184" s="183"/>
    </row>
    <row r="185" spans="2:37" ht="16.8" thickTop="1" thickBot="1">
      <c r="B185" s="211" t="str">
        <f>IF(Árboles!B182="","",Árboles!B182)</f>
        <v/>
      </c>
      <c r="C185" s="211" t="str">
        <f>IF(Árboles!C182="","",Árboles!C182)</f>
        <v/>
      </c>
      <c r="D185" s="212" t="str">
        <f>IF(Árboles!G182="","",Árboles!G182)</f>
        <v/>
      </c>
      <c r="E185" s="213" t="str">
        <f>IF(Árboles!AC182=0,"",Árboles!AC182)</f>
        <v/>
      </c>
      <c r="F185" s="221"/>
      <c r="G185" s="222"/>
      <c r="H185" s="222"/>
      <c r="I185" s="222"/>
      <c r="J185" s="222"/>
      <c r="K185" s="222"/>
      <c r="L185" s="222"/>
      <c r="M185" s="216" t="str">
        <f>IF(ISNA(Industrias[[#This Row],[Vtrit (m3)]]*VLOOKUP(Árboles!$G182,Precios!$B$7:$H$19,2,FALSE)),"",Industrias[[#This Row],[Vtrit (m3)]]*VLOOKUP(Árboles!$G182,Precios!$B$7:$H$19,2,FALSE))</f>
        <v/>
      </c>
      <c r="N185" s="217" t="str">
        <f>IF(ISNA(Industrias[[#This Row],[Vapea (m3)]]*VLOOKUP(Árboles!$G182,Precios!$B$7:$H$19,3,FALSE)),"",Industrias[[#This Row],[Vapea (m3)]]*VLOOKUP(Árboles!$G182,Precios!$B$7:$H$19,3,FALSE))</f>
        <v/>
      </c>
      <c r="O185" s="217" t="str">
        <f>IF(ISNA(Industrias[[#This Row],[Vcanter (m3)]]*VLOOKUP(Árboles!$G182,Precios!$B$7:$H$19,4,FALSE)),"",Industrias[[#This Row],[Vcanter (m3)]]*VLOOKUP(Árboles!$G182,Precios!$B$7:$H$19,4,FALSE))</f>
        <v/>
      </c>
      <c r="P185" s="217" t="str">
        <f>IF(ISNA(Industrias[[#This Row],[Vsierra (m3)]]*VLOOKUP(Árboles!$G182,Precios!$B$7:$H$19,5,FALSE)),"",Industrias[[#This Row],[Vsierra (m3)]]*VLOOKUP(Árboles!$G182,Precios!$B$7:$H$19,5,FALSE))</f>
        <v/>
      </c>
      <c r="Q185" s="217" t="str">
        <f>IF(ISNA(Industrias[[#This Row],[Vsgruesa (m3)]]*VLOOKUP(Árboles!$G182,Precios!$B$7:$H$19,6,FALSE)),"",Industrias[[#This Row],[Vsgruesa (m3)]]*VLOOKUP(Árboles!$G182,Precios!$B$7:$H$19,6,FALSE))</f>
        <v/>
      </c>
      <c r="R185" s="217" t="str">
        <f>IF(ISNA(Industrias[[#This Row],[Vchapa (m3)]]*VLOOKUP(Árboles!$G182,Precios!$B$7:$H$19,7,FALSE)),"",Industrias[[#This Row],[Vchapa (m3)]]*VLOOKUP(Árboles!$G182,Precios!$B$7:$H$19,7,FALSE))</f>
        <v/>
      </c>
      <c r="S185" s="223">
        <f t="shared" si="7"/>
        <v>0</v>
      </c>
      <c r="T185" s="218"/>
      <c r="U185" s="218"/>
      <c r="W185" s="183"/>
      <c r="X185" s="183"/>
      <c r="Y185" s="183"/>
      <c r="Z185" s="183"/>
      <c r="AA185" s="183"/>
      <c r="AB185" s="183"/>
      <c r="AC185" s="183"/>
      <c r="AE185" s="183"/>
      <c r="AF185" s="183"/>
      <c r="AG185" s="183"/>
      <c r="AH185" s="183"/>
      <c r="AI185" s="183"/>
      <c r="AJ185" s="183"/>
      <c r="AK185" s="183"/>
    </row>
    <row r="186" spans="2:37" ht="16.8" thickTop="1" thickBot="1">
      <c r="B186" s="211" t="str">
        <f>IF(Árboles!B183="","",Árboles!B183)</f>
        <v/>
      </c>
      <c r="C186" s="211" t="str">
        <f>IF(Árboles!C183="","",Árboles!C183)</f>
        <v/>
      </c>
      <c r="D186" s="212" t="str">
        <f>IF(Árboles!G183="","",Árboles!G183)</f>
        <v/>
      </c>
      <c r="E186" s="213" t="str">
        <f>IF(Árboles!AC183=0,"",Árboles!AC183)</f>
        <v/>
      </c>
      <c r="F186" s="221"/>
      <c r="G186" s="222"/>
      <c r="H186" s="222"/>
      <c r="I186" s="222"/>
      <c r="J186" s="222"/>
      <c r="K186" s="222"/>
      <c r="L186" s="222"/>
      <c r="M186" s="216" t="str">
        <f>IF(ISNA(Industrias[[#This Row],[Vtrit (m3)]]*VLOOKUP(Árboles!$G183,Precios!$B$7:$H$19,2,FALSE)),"",Industrias[[#This Row],[Vtrit (m3)]]*VLOOKUP(Árboles!$G183,Precios!$B$7:$H$19,2,FALSE))</f>
        <v/>
      </c>
      <c r="N186" s="217" t="str">
        <f>IF(ISNA(Industrias[[#This Row],[Vapea (m3)]]*VLOOKUP(Árboles!$G183,Precios!$B$7:$H$19,3,FALSE)),"",Industrias[[#This Row],[Vapea (m3)]]*VLOOKUP(Árboles!$G183,Precios!$B$7:$H$19,3,FALSE))</f>
        <v/>
      </c>
      <c r="O186" s="217" t="str">
        <f>IF(ISNA(Industrias[[#This Row],[Vcanter (m3)]]*VLOOKUP(Árboles!$G183,Precios!$B$7:$H$19,4,FALSE)),"",Industrias[[#This Row],[Vcanter (m3)]]*VLOOKUP(Árboles!$G183,Precios!$B$7:$H$19,4,FALSE))</f>
        <v/>
      </c>
      <c r="P186" s="217" t="str">
        <f>IF(ISNA(Industrias[[#This Row],[Vsierra (m3)]]*VLOOKUP(Árboles!$G183,Precios!$B$7:$H$19,5,FALSE)),"",Industrias[[#This Row],[Vsierra (m3)]]*VLOOKUP(Árboles!$G183,Precios!$B$7:$H$19,5,FALSE))</f>
        <v/>
      </c>
      <c r="Q186" s="217" t="str">
        <f>IF(ISNA(Industrias[[#This Row],[Vsgruesa (m3)]]*VLOOKUP(Árboles!$G183,Precios!$B$7:$H$19,6,FALSE)),"",Industrias[[#This Row],[Vsgruesa (m3)]]*VLOOKUP(Árboles!$G183,Precios!$B$7:$H$19,6,FALSE))</f>
        <v/>
      </c>
      <c r="R186" s="217" t="str">
        <f>IF(ISNA(Industrias[[#This Row],[Vchapa (m3)]]*VLOOKUP(Árboles!$G183,Precios!$B$7:$H$19,7,FALSE)),"",Industrias[[#This Row],[Vchapa (m3)]]*VLOOKUP(Árboles!$G183,Precios!$B$7:$H$19,7,FALSE))</f>
        <v/>
      </c>
      <c r="S186" s="223">
        <f t="shared" si="7"/>
        <v>0</v>
      </c>
      <c r="T186" s="218"/>
      <c r="U186" s="218"/>
      <c r="W186" s="183"/>
      <c r="X186" s="183"/>
      <c r="Y186" s="183"/>
      <c r="Z186" s="183"/>
      <c r="AA186" s="183"/>
      <c r="AB186" s="183"/>
      <c r="AC186" s="183"/>
      <c r="AE186" s="183"/>
      <c r="AF186" s="183"/>
      <c r="AG186" s="183"/>
      <c r="AH186" s="183"/>
      <c r="AI186" s="183"/>
      <c r="AJ186" s="183"/>
      <c r="AK186" s="183"/>
    </row>
    <row r="187" spans="2:37" ht="16.8" thickTop="1" thickBot="1">
      <c r="B187" s="211" t="str">
        <f>IF(Árboles!B184="","",Árboles!B184)</f>
        <v/>
      </c>
      <c r="C187" s="211" t="str">
        <f>IF(Árboles!C184="","",Árboles!C184)</f>
        <v/>
      </c>
      <c r="D187" s="212" t="str">
        <f>IF(Árboles!G184="","",Árboles!G184)</f>
        <v/>
      </c>
      <c r="E187" s="213" t="str">
        <f>IF(Árboles!AC184=0,"",Árboles!AC184)</f>
        <v/>
      </c>
      <c r="F187" s="221"/>
      <c r="G187" s="222"/>
      <c r="H187" s="222"/>
      <c r="I187" s="222"/>
      <c r="J187" s="222"/>
      <c r="K187" s="222"/>
      <c r="L187" s="222"/>
      <c r="M187" s="216" t="str">
        <f>IF(ISNA(Industrias[[#This Row],[Vtrit (m3)]]*VLOOKUP(Árboles!$G184,Precios!$B$7:$H$19,2,FALSE)),"",Industrias[[#This Row],[Vtrit (m3)]]*VLOOKUP(Árboles!$G184,Precios!$B$7:$H$19,2,FALSE))</f>
        <v/>
      </c>
      <c r="N187" s="217" t="str">
        <f>IF(ISNA(Industrias[[#This Row],[Vapea (m3)]]*VLOOKUP(Árboles!$G184,Precios!$B$7:$H$19,3,FALSE)),"",Industrias[[#This Row],[Vapea (m3)]]*VLOOKUP(Árboles!$G184,Precios!$B$7:$H$19,3,FALSE))</f>
        <v/>
      </c>
      <c r="O187" s="217" t="str">
        <f>IF(ISNA(Industrias[[#This Row],[Vcanter (m3)]]*VLOOKUP(Árboles!$G184,Precios!$B$7:$H$19,4,FALSE)),"",Industrias[[#This Row],[Vcanter (m3)]]*VLOOKUP(Árboles!$G184,Precios!$B$7:$H$19,4,FALSE))</f>
        <v/>
      </c>
      <c r="P187" s="217" t="str">
        <f>IF(ISNA(Industrias[[#This Row],[Vsierra (m3)]]*VLOOKUP(Árboles!$G184,Precios!$B$7:$H$19,5,FALSE)),"",Industrias[[#This Row],[Vsierra (m3)]]*VLOOKUP(Árboles!$G184,Precios!$B$7:$H$19,5,FALSE))</f>
        <v/>
      </c>
      <c r="Q187" s="217" t="str">
        <f>IF(ISNA(Industrias[[#This Row],[Vsgruesa (m3)]]*VLOOKUP(Árboles!$G184,Precios!$B$7:$H$19,6,FALSE)),"",Industrias[[#This Row],[Vsgruesa (m3)]]*VLOOKUP(Árboles!$G184,Precios!$B$7:$H$19,6,FALSE))</f>
        <v/>
      </c>
      <c r="R187" s="217" t="str">
        <f>IF(ISNA(Industrias[[#This Row],[Vchapa (m3)]]*VLOOKUP(Árboles!$G184,Precios!$B$7:$H$19,7,FALSE)),"",Industrias[[#This Row],[Vchapa (m3)]]*VLOOKUP(Árboles!$G184,Precios!$B$7:$H$19,7,FALSE))</f>
        <v/>
      </c>
      <c r="S187" s="223">
        <f t="shared" si="7"/>
        <v>0</v>
      </c>
      <c r="T187" s="218"/>
      <c r="U187" s="218"/>
      <c r="W187" s="183"/>
      <c r="X187" s="183"/>
      <c r="Y187" s="183"/>
      <c r="Z187" s="183"/>
      <c r="AA187" s="183"/>
      <c r="AB187" s="183"/>
      <c r="AC187" s="183"/>
      <c r="AE187" s="183"/>
      <c r="AF187" s="183"/>
      <c r="AG187" s="183"/>
      <c r="AH187" s="183"/>
      <c r="AI187" s="183"/>
      <c r="AJ187" s="183"/>
      <c r="AK187" s="183"/>
    </row>
    <row r="188" spans="2:37" ht="16.8" thickTop="1" thickBot="1">
      <c r="B188" s="211" t="str">
        <f>IF(Árboles!B185="","",Árboles!B185)</f>
        <v/>
      </c>
      <c r="C188" s="211" t="str">
        <f>IF(Árboles!C185="","",Árboles!C185)</f>
        <v/>
      </c>
      <c r="D188" s="212" t="str">
        <f>IF(Árboles!G185="","",Árboles!G185)</f>
        <v/>
      </c>
      <c r="E188" s="213" t="str">
        <f>IF(Árboles!AC185=0,"",Árboles!AC185)</f>
        <v/>
      </c>
      <c r="F188" s="221"/>
      <c r="G188" s="222"/>
      <c r="H188" s="222"/>
      <c r="I188" s="222"/>
      <c r="J188" s="222"/>
      <c r="K188" s="222"/>
      <c r="L188" s="222"/>
      <c r="M188" s="216" t="str">
        <f>IF(ISNA(Industrias[[#This Row],[Vtrit (m3)]]*VLOOKUP(Árboles!$G185,Precios!$B$7:$H$19,2,FALSE)),"",Industrias[[#This Row],[Vtrit (m3)]]*VLOOKUP(Árboles!$G185,Precios!$B$7:$H$19,2,FALSE))</f>
        <v/>
      </c>
      <c r="N188" s="217" t="str">
        <f>IF(ISNA(Industrias[[#This Row],[Vapea (m3)]]*VLOOKUP(Árboles!$G185,Precios!$B$7:$H$19,3,FALSE)),"",Industrias[[#This Row],[Vapea (m3)]]*VLOOKUP(Árboles!$G185,Precios!$B$7:$H$19,3,FALSE))</f>
        <v/>
      </c>
      <c r="O188" s="217" t="str">
        <f>IF(ISNA(Industrias[[#This Row],[Vcanter (m3)]]*VLOOKUP(Árboles!$G185,Precios!$B$7:$H$19,4,FALSE)),"",Industrias[[#This Row],[Vcanter (m3)]]*VLOOKUP(Árboles!$G185,Precios!$B$7:$H$19,4,FALSE))</f>
        <v/>
      </c>
      <c r="P188" s="217" t="str">
        <f>IF(ISNA(Industrias[[#This Row],[Vsierra (m3)]]*VLOOKUP(Árboles!$G185,Precios!$B$7:$H$19,5,FALSE)),"",Industrias[[#This Row],[Vsierra (m3)]]*VLOOKUP(Árboles!$G185,Precios!$B$7:$H$19,5,FALSE))</f>
        <v/>
      </c>
      <c r="Q188" s="217" t="str">
        <f>IF(ISNA(Industrias[[#This Row],[Vsgruesa (m3)]]*VLOOKUP(Árboles!$G185,Precios!$B$7:$H$19,6,FALSE)),"",Industrias[[#This Row],[Vsgruesa (m3)]]*VLOOKUP(Árboles!$G185,Precios!$B$7:$H$19,6,FALSE))</f>
        <v/>
      </c>
      <c r="R188" s="217" t="str">
        <f>IF(ISNA(Industrias[[#This Row],[Vchapa (m3)]]*VLOOKUP(Árboles!$G185,Precios!$B$7:$H$19,7,FALSE)),"",Industrias[[#This Row],[Vchapa (m3)]]*VLOOKUP(Árboles!$G185,Precios!$B$7:$H$19,7,FALSE))</f>
        <v/>
      </c>
      <c r="S188" s="223">
        <f t="shared" si="7"/>
        <v>0</v>
      </c>
      <c r="T188" s="218"/>
      <c r="U188" s="218"/>
      <c r="W188" s="183"/>
      <c r="X188" s="183"/>
      <c r="Y188" s="183"/>
      <c r="Z188" s="183"/>
      <c r="AA188" s="183"/>
      <c r="AB188" s="183"/>
      <c r="AC188" s="183"/>
      <c r="AE188" s="183"/>
      <c r="AF188" s="183"/>
      <c r="AG188" s="183"/>
      <c r="AH188" s="183"/>
      <c r="AI188" s="183"/>
      <c r="AJ188" s="183"/>
      <c r="AK188" s="183"/>
    </row>
    <row r="189" spans="2:37" ht="16.8" thickTop="1" thickBot="1">
      <c r="B189" s="211" t="str">
        <f>IF(Árboles!B186="","",Árboles!B186)</f>
        <v/>
      </c>
      <c r="C189" s="211" t="str">
        <f>IF(Árboles!C186="","",Árboles!C186)</f>
        <v/>
      </c>
      <c r="D189" s="212" t="str">
        <f>IF(Árboles!G186="","",Árboles!G186)</f>
        <v/>
      </c>
      <c r="E189" s="213" t="str">
        <f>IF(Árboles!AC186=0,"",Árboles!AC186)</f>
        <v/>
      </c>
      <c r="F189" s="221"/>
      <c r="G189" s="222"/>
      <c r="H189" s="222"/>
      <c r="I189" s="222"/>
      <c r="J189" s="222"/>
      <c r="K189" s="222"/>
      <c r="L189" s="222"/>
      <c r="M189" s="216" t="str">
        <f>IF(ISNA(Industrias[[#This Row],[Vtrit (m3)]]*VLOOKUP(Árboles!$G186,Precios!$B$7:$H$19,2,FALSE)),"",Industrias[[#This Row],[Vtrit (m3)]]*VLOOKUP(Árboles!$G186,Precios!$B$7:$H$19,2,FALSE))</f>
        <v/>
      </c>
      <c r="N189" s="217" t="str">
        <f>IF(ISNA(Industrias[[#This Row],[Vapea (m3)]]*VLOOKUP(Árboles!$G186,Precios!$B$7:$H$19,3,FALSE)),"",Industrias[[#This Row],[Vapea (m3)]]*VLOOKUP(Árboles!$G186,Precios!$B$7:$H$19,3,FALSE))</f>
        <v/>
      </c>
      <c r="O189" s="217" t="str">
        <f>IF(ISNA(Industrias[[#This Row],[Vcanter (m3)]]*VLOOKUP(Árboles!$G186,Precios!$B$7:$H$19,4,FALSE)),"",Industrias[[#This Row],[Vcanter (m3)]]*VLOOKUP(Árboles!$G186,Precios!$B$7:$H$19,4,FALSE))</f>
        <v/>
      </c>
      <c r="P189" s="217" t="str">
        <f>IF(ISNA(Industrias[[#This Row],[Vsierra (m3)]]*VLOOKUP(Árboles!$G186,Precios!$B$7:$H$19,5,FALSE)),"",Industrias[[#This Row],[Vsierra (m3)]]*VLOOKUP(Árboles!$G186,Precios!$B$7:$H$19,5,FALSE))</f>
        <v/>
      </c>
      <c r="Q189" s="217" t="str">
        <f>IF(ISNA(Industrias[[#This Row],[Vsgruesa (m3)]]*VLOOKUP(Árboles!$G186,Precios!$B$7:$H$19,6,FALSE)),"",Industrias[[#This Row],[Vsgruesa (m3)]]*VLOOKUP(Árboles!$G186,Precios!$B$7:$H$19,6,FALSE))</f>
        <v/>
      </c>
      <c r="R189" s="217" t="str">
        <f>IF(ISNA(Industrias[[#This Row],[Vchapa (m3)]]*VLOOKUP(Árboles!$G186,Precios!$B$7:$H$19,7,FALSE)),"",Industrias[[#This Row],[Vchapa (m3)]]*VLOOKUP(Árboles!$G186,Precios!$B$7:$H$19,7,FALSE))</f>
        <v/>
      </c>
      <c r="S189" s="223">
        <f t="shared" si="7"/>
        <v>0</v>
      </c>
      <c r="T189" s="218"/>
      <c r="U189" s="218"/>
      <c r="W189" s="183"/>
      <c r="X189" s="183"/>
      <c r="Y189" s="183"/>
      <c r="Z189" s="183"/>
      <c r="AA189" s="183"/>
      <c r="AB189" s="183"/>
      <c r="AC189" s="183"/>
      <c r="AE189" s="183"/>
      <c r="AF189" s="183"/>
      <c r="AG189" s="183"/>
      <c r="AH189" s="183"/>
      <c r="AI189" s="183"/>
      <c r="AJ189" s="183"/>
      <c r="AK189" s="183"/>
    </row>
    <row r="190" spans="2:37" ht="16.8" thickTop="1" thickBot="1">
      <c r="B190" s="211" t="str">
        <f>IF(Árboles!B187="","",Árboles!B187)</f>
        <v/>
      </c>
      <c r="C190" s="211" t="str">
        <f>IF(Árboles!C187="","",Árboles!C187)</f>
        <v/>
      </c>
      <c r="D190" s="212" t="str">
        <f>IF(Árboles!G187="","",Árboles!G187)</f>
        <v/>
      </c>
      <c r="E190" s="213" t="str">
        <f>IF(Árboles!AC187=0,"",Árboles!AC187)</f>
        <v/>
      </c>
      <c r="F190" s="221"/>
      <c r="G190" s="222"/>
      <c r="H190" s="222"/>
      <c r="I190" s="222"/>
      <c r="J190" s="222"/>
      <c r="K190" s="222"/>
      <c r="L190" s="222"/>
      <c r="M190" s="216" t="str">
        <f>IF(ISNA(Industrias[[#This Row],[Vtrit (m3)]]*VLOOKUP(Árboles!$G187,Precios!$B$7:$H$19,2,FALSE)),"",Industrias[[#This Row],[Vtrit (m3)]]*VLOOKUP(Árboles!$G187,Precios!$B$7:$H$19,2,FALSE))</f>
        <v/>
      </c>
      <c r="N190" s="217" t="str">
        <f>IF(ISNA(Industrias[[#This Row],[Vapea (m3)]]*VLOOKUP(Árboles!$G187,Precios!$B$7:$H$19,3,FALSE)),"",Industrias[[#This Row],[Vapea (m3)]]*VLOOKUP(Árboles!$G187,Precios!$B$7:$H$19,3,FALSE))</f>
        <v/>
      </c>
      <c r="O190" s="217" t="str">
        <f>IF(ISNA(Industrias[[#This Row],[Vcanter (m3)]]*VLOOKUP(Árboles!$G187,Precios!$B$7:$H$19,4,FALSE)),"",Industrias[[#This Row],[Vcanter (m3)]]*VLOOKUP(Árboles!$G187,Precios!$B$7:$H$19,4,FALSE))</f>
        <v/>
      </c>
      <c r="P190" s="217" t="str">
        <f>IF(ISNA(Industrias[[#This Row],[Vsierra (m3)]]*VLOOKUP(Árboles!$G187,Precios!$B$7:$H$19,5,FALSE)),"",Industrias[[#This Row],[Vsierra (m3)]]*VLOOKUP(Árboles!$G187,Precios!$B$7:$H$19,5,FALSE))</f>
        <v/>
      </c>
      <c r="Q190" s="217" t="str">
        <f>IF(ISNA(Industrias[[#This Row],[Vsgruesa (m3)]]*VLOOKUP(Árboles!$G187,Precios!$B$7:$H$19,6,FALSE)),"",Industrias[[#This Row],[Vsgruesa (m3)]]*VLOOKUP(Árboles!$G187,Precios!$B$7:$H$19,6,FALSE))</f>
        <v/>
      </c>
      <c r="R190" s="217" t="str">
        <f>IF(ISNA(Industrias[[#This Row],[Vchapa (m3)]]*VLOOKUP(Árboles!$G187,Precios!$B$7:$H$19,7,FALSE)),"",Industrias[[#This Row],[Vchapa (m3)]]*VLOOKUP(Árboles!$G187,Precios!$B$7:$H$19,7,FALSE))</f>
        <v/>
      </c>
      <c r="S190" s="223">
        <f t="shared" si="7"/>
        <v>0</v>
      </c>
      <c r="T190" s="218"/>
      <c r="U190" s="218"/>
      <c r="W190" s="183"/>
      <c r="X190" s="183"/>
      <c r="Y190" s="183"/>
      <c r="Z190" s="183"/>
      <c r="AA190" s="183"/>
      <c r="AB190" s="183"/>
      <c r="AC190" s="183"/>
      <c r="AE190" s="183"/>
      <c r="AF190" s="183"/>
      <c r="AG190" s="183"/>
      <c r="AH190" s="183"/>
      <c r="AI190" s="183"/>
      <c r="AJ190" s="183"/>
      <c r="AK190" s="183"/>
    </row>
    <row r="191" spans="2:37" ht="16.8" thickTop="1" thickBot="1">
      <c r="B191" s="211" t="str">
        <f>IF(Árboles!B188="","",Árboles!B188)</f>
        <v/>
      </c>
      <c r="C191" s="211" t="str">
        <f>IF(Árboles!C188="","",Árboles!C188)</f>
        <v/>
      </c>
      <c r="D191" s="212" t="str">
        <f>IF(Árboles!G188="","",Árboles!G188)</f>
        <v/>
      </c>
      <c r="E191" s="213" t="str">
        <f>IF(Árboles!AC188=0,"",Árboles!AC188)</f>
        <v/>
      </c>
      <c r="F191" s="221"/>
      <c r="G191" s="222"/>
      <c r="H191" s="222"/>
      <c r="I191" s="222"/>
      <c r="J191" s="222"/>
      <c r="K191" s="222"/>
      <c r="L191" s="222"/>
      <c r="M191" s="216" t="str">
        <f>IF(ISNA(Industrias[[#This Row],[Vtrit (m3)]]*VLOOKUP(Árboles!$G188,Precios!$B$7:$H$19,2,FALSE)),"",Industrias[[#This Row],[Vtrit (m3)]]*VLOOKUP(Árboles!$G188,Precios!$B$7:$H$19,2,FALSE))</f>
        <v/>
      </c>
      <c r="N191" s="217" t="str">
        <f>IF(ISNA(Industrias[[#This Row],[Vapea (m3)]]*VLOOKUP(Árboles!$G188,Precios!$B$7:$H$19,3,FALSE)),"",Industrias[[#This Row],[Vapea (m3)]]*VLOOKUP(Árboles!$G188,Precios!$B$7:$H$19,3,FALSE))</f>
        <v/>
      </c>
      <c r="O191" s="217" t="str">
        <f>IF(ISNA(Industrias[[#This Row],[Vcanter (m3)]]*VLOOKUP(Árboles!$G188,Precios!$B$7:$H$19,4,FALSE)),"",Industrias[[#This Row],[Vcanter (m3)]]*VLOOKUP(Árboles!$G188,Precios!$B$7:$H$19,4,FALSE))</f>
        <v/>
      </c>
      <c r="P191" s="217" t="str">
        <f>IF(ISNA(Industrias[[#This Row],[Vsierra (m3)]]*VLOOKUP(Árboles!$G188,Precios!$B$7:$H$19,5,FALSE)),"",Industrias[[#This Row],[Vsierra (m3)]]*VLOOKUP(Árboles!$G188,Precios!$B$7:$H$19,5,FALSE))</f>
        <v/>
      </c>
      <c r="Q191" s="217" t="str">
        <f>IF(ISNA(Industrias[[#This Row],[Vsgruesa (m3)]]*VLOOKUP(Árboles!$G188,Precios!$B$7:$H$19,6,FALSE)),"",Industrias[[#This Row],[Vsgruesa (m3)]]*VLOOKUP(Árboles!$G188,Precios!$B$7:$H$19,6,FALSE))</f>
        <v/>
      </c>
      <c r="R191" s="217" t="str">
        <f>IF(ISNA(Industrias[[#This Row],[Vchapa (m3)]]*VLOOKUP(Árboles!$G188,Precios!$B$7:$H$19,7,FALSE)),"",Industrias[[#This Row],[Vchapa (m3)]]*VLOOKUP(Árboles!$G188,Precios!$B$7:$H$19,7,FALSE))</f>
        <v/>
      </c>
      <c r="S191" s="223">
        <f t="shared" si="7"/>
        <v>0</v>
      </c>
      <c r="T191" s="218"/>
      <c r="U191" s="218"/>
      <c r="W191" s="183"/>
      <c r="X191" s="183"/>
      <c r="Y191" s="183"/>
      <c r="Z191" s="183"/>
      <c r="AA191" s="183"/>
      <c r="AB191" s="183"/>
      <c r="AC191" s="183"/>
      <c r="AE191" s="183"/>
      <c r="AF191" s="183"/>
      <c r="AG191" s="183"/>
      <c r="AH191" s="183"/>
      <c r="AI191" s="183"/>
      <c r="AJ191" s="183"/>
      <c r="AK191" s="183"/>
    </row>
    <row r="192" spans="2:37" ht="16.8" thickTop="1" thickBot="1">
      <c r="B192" s="211" t="str">
        <f>IF(Árboles!B189="","",Árboles!B189)</f>
        <v/>
      </c>
      <c r="C192" s="211" t="str">
        <f>IF(Árboles!C189="","",Árboles!C189)</f>
        <v/>
      </c>
      <c r="D192" s="212" t="str">
        <f>IF(Árboles!G189="","",Árboles!G189)</f>
        <v/>
      </c>
      <c r="E192" s="213" t="str">
        <f>IF(Árboles!AC189=0,"",Árboles!AC189)</f>
        <v/>
      </c>
      <c r="F192" s="221"/>
      <c r="G192" s="222"/>
      <c r="H192" s="222"/>
      <c r="I192" s="222"/>
      <c r="J192" s="222"/>
      <c r="K192" s="222"/>
      <c r="L192" s="222"/>
      <c r="M192" s="216" t="str">
        <f>IF(ISNA(Industrias[[#This Row],[Vtrit (m3)]]*VLOOKUP(Árboles!$G189,Precios!$B$7:$H$19,2,FALSE)),"",Industrias[[#This Row],[Vtrit (m3)]]*VLOOKUP(Árboles!$G189,Precios!$B$7:$H$19,2,FALSE))</f>
        <v/>
      </c>
      <c r="N192" s="217" t="str">
        <f>IF(ISNA(Industrias[[#This Row],[Vapea (m3)]]*VLOOKUP(Árboles!$G189,Precios!$B$7:$H$19,3,FALSE)),"",Industrias[[#This Row],[Vapea (m3)]]*VLOOKUP(Árboles!$G189,Precios!$B$7:$H$19,3,FALSE))</f>
        <v/>
      </c>
      <c r="O192" s="217" t="str">
        <f>IF(ISNA(Industrias[[#This Row],[Vcanter (m3)]]*VLOOKUP(Árboles!$G189,Precios!$B$7:$H$19,4,FALSE)),"",Industrias[[#This Row],[Vcanter (m3)]]*VLOOKUP(Árboles!$G189,Precios!$B$7:$H$19,4,FALSE))</f>
        <v/>
      </c>
      <c r="P192" s="217" t="str">
        <f>IF(ISNA(Industrias[[#This Row],[Vsierra (m3)]]*VLOOKUP(Árboles!$G189,Precios!$B$7:$H$19,5,FALSE)),"",Industrias[[#This Row],[Vsierra (m3)]]*VLOOKUP(Árboles!$G189,Precios!$B$7:$H$19,5,FALSE))</f>
        <v/>
      </c>
      <c r="Q192" s="217" t="str">
        <f>IF(ISNA(Industrias[[#This Row],[Vsgruesa (m3)]]*VLOOKUP(Árboles!$G189,Precios!$B$7:$H$19,6,FALSE)),"",Industrias[[#This Row],[Vsgruesa (m3)]]*VLOOKUP(Árboles!$G189,Precios!$B$7:$H$19,6,FALSE))</f>
        <v/>
      </c>
      <c r="R192" s="217" t="str">
        <f>IF(ISNA(Industrias[[#This Row],[Vchapa (m3)]]*VLOOKUP(Árboles!$G189,Precios!$B$7:$H$19,7,FALSE)),"",Industrias[[#This Row],[Vchapa (m3)]]*VLOOKUP(Árboles!$G189,Precios!$B$7:$H$19,7,FALSE))</f>
        <v/>
      </c>
      <c r="S192" s="223">
        <f t="shared" si="7"/>
        <v>0</v>
      </c>
      <c r="T192" s="218"/>
      <c r="U192" s="218"/>
      <c r="W192" s="183"/>
      <c r="X192" s="183"/>
      <c r="Y192" s="183"/>
      <c r="Z192" s="183"/>
      <c r="AA192" s="183"/>
      <c r="AB192" s="183"/>
      <c r="AC192" s="183"/>
      <c r="AE192" s="183"/>
      <c r="AF192" s="183"/>
      <c r="AG192" s="183"/>
      <c r="AH192" s="183"/>
      <c r="AI192" s="183"/>
      <c r="AJ192" s="183"/>
      <c r="AK192" s="183"/>
    </row>
    <row r="193" spans="2:37" ht="16.8" thickTop="1" thickBot="1">
      <c r="B193" s="211" t="str">
        <f>IF(Árboles!B190="","",Árboles!B190)</f>
        <v/>
      </c>
      <c r="C193" s="211" t="str">
        <f>IF(Árboles!C190="","",Árboles!C190)</f>
        <v/>
      </c>
      <c r="D193" s="212" t="str">
        <f>IF(Árboles!G190="","",Árboles!G190)</f>
        <v/>
      </c>
      <c r="E193" s="213" t="str">
        <f>IF(Árboles!AC190=0,"",Árboles!AC190)</f>
        <v/>
      </c>
      <c r="F193" s="221"/>
      <c r="G193" s="222"/>
      <c r="H193" s="222"/>
      <c r="I193" s="222"/>
      <c r="J193" s="222"/>
      <c r="K193" s="222"/>
      <c r="L193" s="222"/>
      <c r="M193" s="216" t="str">
        <f>IF(ISNA(Industrias[[#This Row],[Vtrit (m3)]]*VLOOKUP(Árboles!$G190,Precios!$B$7:$H$19,2,FALSE)),"",Industrias[[#This Row],[Vtrit (m3)]]*VLOOKUP(Árboles!$G190,Precios!$B$7:$H$19,2,FALSE))</f>
        <v/>
      </c>
      <c r="N193" s="217" t="str">
        <f>IF(ISNA(Industrias[[#This Row],[Vapea (m3)]]*VLOOKUP(Árboles!$G190,Precios!$B$7:$H$19,3,FALSE)),"",Industrias[[#This Row],[Vapea (m3)]]*VLOOKUP(Árboles!$G190,Precios!$B$7:$H$19,3,FALSE))</f>
        <v/>
      </c>
      <c r="O193" s="217" t="str">
        <f>IF(ISNA(Industrias[[#This Row],[Vcanter (m3)]]*VLOOKUP(Árboles!$G190,Precios!$B$7:$H$19,4,FALSE)),"",Industrias[[#This Row],[Vcanter (m3)]]*VLOOKUP(Árboles!$G190,Precios!$B$7:$H$19,4,FALSE))</f>
        <v/>
      </c>
      <c r="P193" s="217" t="str">
        <f>IF(ISNA(Industrias[[#This Row],[Vsierra (m3)]]*VLOOKUP(Árboles!$G190,Precios!$B$7:$H$19,5,FALSE)),"",Industrias[[#This Row],[Vsierra (m3)]]*VLOOKUP(Árboles!$G190,Precios!$B$7:$H$19,5,FALSE))</f>
        <v/>
      </c>
      <c r="Q193" s="217" t="str">
        <f>IF(ISNA(Industrias[[#This Row],[Vsgruesa (m3)]]*VLOOKUP(Árboles!$G190,Precios!$B$7:$H$19,6,FALSE)),"",Industrias[[#This Row],[Vsgruesa (m3)]]*VLOOKUP(Árboles!$G190,Precios!$B$7:$H$19,6,FALSE))</f>
        <v/>
      </c>
      <c r="R193" s="217" t="str">
        <f>IF(ISNA(Industrias[[#This Row],[Vchapa (m3)]]*VLOOKUP(Árboles!$G190,Precios!$B$7:$H$19,7,FALSE)),"",Industrias[[#This Row],[Vchapa (m3)]]*VLOOKUP(Árboles!$G190,Precios!$B$7:$H$19,7,FALSE))</f>
        <v/>
      </c>
      <c r="S193" s="223">
        <f t="shared" si="7"/>
        <v>0</v>
      </c>
      <c r="T193" s="218"/>
      <c r="U193" s="218"/>
      <c r="W193" s="183"/>
      <c r="X193" s="183"/>
      <c r="Y193" s="183"/>
      <c r="Z193" s="183"/>
      <c r="AA193" s="183"/>
      <c r="AB193" s="183"/>
      <c r="AC193" s="183"/>
      <c r="AE193" s="183"/>
      <c r="AF193" s="183"/>
      <c r="AG193" s="183"/>
      <c r="AH193" s="183"/>
      <c r="AI193" s="183"/>
      <c r="AJ193" s="183"/>
      <c r="AK193" s="183"/>
    </row>
    <row r="194" spans="2:37" ht="16.8" thickTop="1" thickBot="1">
      <c r="B194" s="211" t="str">
        <f>IF(Árboles!B191="","",Árboles!B191)</f>
        <v/>
      </c>
      <c r="C194" s="211" t="str">
        <f>IF(Árboles!C191="","",Árboles!C191)</f>
        <v/>
      </c>
      <c r="D194" s="212" t="str">
        <f>IF(Árboles!G191="","",Árboles!G191)</f>
        <v/>
      </c>
      <c r="E194" s="213" t="str">
        <f>IF(Árboles!AC191=0,"",Árboles!AC191)</f>
        <v/>
      </c>
      <c r="F194" s="221"/>
      <c r="G194" s="222"/>
      <c r="H194" s="222"/>
      <c r="I194" s="222"/>
      <c r="J194" s="222"/>
      <c r="K194" s="222"/>
      <c r="L194" s="222"/>
      <c r="M194" s="216" t="str">
        <f>IF(ISNA(Industrias[[#This Row],[Vtrit (m3)]]*VLOOKUP(Árboles!$G191,Precios!$B$7:$H$19,2,FALSE)),"",Industrias[[#This Row],[Vtrit (m3)]]*VLOOKUP(Árboles!$G191,Precios!$B$7:$H$19,2,FALSE))</f>
        <v/>
      </c>
      <c r="N194" s="217" t="str">
        <f>IF(ISNA(Industrias[[#This Row],[Vapea (m3)]]*VLOOKUP(Árboles!$G191,Precios!$B$7:$H$19,3,FALSE)),"",Industrias[[#This Row],[Vapea (m3)]]*VLOOKUP(Árboles!$G191,Precios!$B$7:$H$19,3,FALSE))</f>
        <v/>
      </c>
      <c r="O194" s="217" t="str">
        <f>IF(ISNA(Industrias[[#This Row],[Vcanter (m3)]]*VLOOKUP(Árboles!$G191,Precios!$B$7:$H$19,4,FALSE)),"",Industrias[[#This Row],[Vcanter (m3)]]*VLOOKUP(Árboles!$G191,Precios!$B$7:$H$19,4,FALSE))</f>
        <v/>
      </c>
      <c r="P194" s="217" t="str">
        <f>IF(ISNA(Industrias[[#This Row],[Vsierra (m3)]]*VLOOKUP(Árboles!$G191,Precios!$B$7:$H$19,5,FALSE)),"",Industrias[[#This Row],[Vsierra (m3)]]*VLOOKUP(Árboles!$G191,Precios!$B$7:$H$19,5,FALSE))</f>
        <v/>
      </c>
      <c r="Q194" s="217" t="str">
        <f>IF(ISNA(Industrias[[#This Row],[Vsgruesa (m3)]]*VLOOKUP(Árboles!$G191,Precios!$B$7:$H$19,6,FALSE)),"",Industrias[[#This Row],[Vsgruesa (m3)]]*VLOOKUP(Árboles!$G191,Precios!$B$7:$H$19,6,FALSE))</f>
        <v/>
      </c>
      <c r="R194" s="217" t="str">
        <f>IF(ISNA(Industrias[[#This Row],[Vchapa (m3)]]*VLOOKUP(Árboles!$G191,Precios!$B$7:$H$19,7,FALSE)),"",Industrias[[#This Row],[Vchapa (m3)]]*VLOOKUP(Árboles!$G191,Precios!$B$7:$H$19,7,FALSE))</f>
        <v/>
      </c>
      <c r="S194" s="223">
        <f t="shared" si="7"/>
        <v>0</v>
      </c>
      <c r="T194" s="218"/>
      <c r="U194" s="218"/>
      <c r="W194" s="183"/>
      <c r="X194" s="183"/>
      <c r="Y194" s="183"/>
      <c r="Z194" s="183"/>
      <c r="AA194" s="183"/>
      <c r="AB194" s="183"/>
      <c r="AC194" s="183"/>
      <c r="AE194" s="183"/>
      <c r="AF194" s="183"/>
      <c r="AG194" s="183"/>
      <c r="AH194" s="183"/>
      <c r="AI194" s="183"/>
      <c r="AJ194" s="183"/>
      <c r="AK194" s="183"/>
    </row>
    <row r="195" spans="2:37" ht="16.8" thickTop="1" thickBot="1">
      <c r="B195" s="211" t="str">
        <f>IF(Árboles!B192="","",Árboles!B192)</f>
        <v/>
      </c>
      <c r="C195" s="211" t="str">
        <f>IF(Árboles!C192="","",Árboles!C192)</f>
        <v/>
      </c>
      <c r="D195" s="212" t="str">
        <f>IF(Árboles!G192="","",Árboles!G192)</f>
        <v/>
      </c>
      <c r="E195" s="213" t="str">
        <f>IF(Árboles!AC192=0,"",Árboles!AC192)</f>
        <v/>
      </c>
      <c r="F195" s="221"/>
      <c r="G195" s="222"/>
      <c r="H195" s="222"/>
      <c r="I195" s="222"/>
      <c r="J195" s="222"/>
      <c r="K195" s="222"/>
      <c r="L195" s="222"/>
      <c r="M195" s="216" t="str">
        <f>IF(ISNA(Industrias[[#This Row],[Vtrit (m3)]]*VLOOKUP(Árboles!$G192,Precios!$B$7:$H$19,2,FALSE)),"",Industrias[[#This Row],[Vtrit (m3)]]*VLOOKUP(Árboles!$G192,Precios!$B$7:$H$19,2,FALSE))</f>
        <v/>
      </c>
      <c r="N195" s="217" t="str">
        <f>IF(ISNA(Industrias[[#This Row],[Vapea (m3)]]*VLOOKUP(Árboles!$G192,Precios!$B$7:$H$19,3,FALSE)),"",Industrias[[#This Row],[Vapea (m3)]]*VLOOKUP(Árboles!$G192,Precios!$B$7:$H$19,3,FALSE))</f>
        <v/>
      </c>
      <c r="O195" s="217" t="str">
        <f>IF(ISNA(Industrias[[#This Row],[Vcanter (m3)]]*VLOOKUP(Árboles!$G192,Precios!$B$7:$H$19,4,FALSE)),"",Industrias[[#This Row],[Vcanter (m3)]]*VLOOKUP(Árboles!$G192,Precios!$B$7:$H$19,4,FALSE))</f>
        <v/>
      </c>
      <c r="P195" s="217" t="str">
        <f>IF(ISNA(Industrias[[#This Row],[Vsierra (m3)]]*VLOOKUP(Árboles!$G192,Precios!$B$7:$H$19,5,FALSE)),"",Industrias[[#This Row],[Vsierra (m3)]]*VLOOKUP(Árboles!$G192,Precios!$B$7:$H$19,5,FALSE))</f>
        <v/>
      </c>
      <c r="Q195" s="217" t="str">
        <f>IF(ISNA(Industrias[[#This Row],[Vsgruesa (m3)]]*VLOOKUP(Árboles!$G192,Precios!$B$7:$H$19,6,FALSE)),"",Industrias[[#This Row],[Vsgruesa (m3)]]*VLOOKUP(Árboles!$G192,Precios!$B$7:$H$19,6,FALSE))</f>
        <v/>
      </c>
      <c r="R195" s="217" t="str">
        <f>IF(ISNA(Industrias[[#This Row],[Vchapa (m3)]]*VLOOKUP(Árboles!$G192,Precios!$B$7:$H$19,7,FALSE)),"",Industrias[[#This Row],[Vchapa (m3)]]*VLOOKUP(Árboles!$G192,Precios!$B$7:$H$19,7,FALSE))</f>
        <v/>
      </c>
      <c r="S195" s="223">
        <f t="shared" si="7"/>
        <v>0</v>
      </c>
      <c r="T195" s="218"/>
      <c r="U195" s="218"/>
      <c r="W195" s="183"/>
      <c r="X195" s="183"/>
      <c r="Y195" s="183"/>
      <c r="Z195" s="183"/>
      <c r="AA195" s="183"/>
      <c r="AB195" s="183"/>
      <c r="AC195" s="183"/>
      <c r="AE195" s="183"/>
      <c r="AF195" s="183"/>
      <c r="AG195" s="183"/>
      <c r="AH195" s="183"/>
      <c r="AI195" s="183"/>
      <c r="AJ195" s="183"/>
      <c r="AK195" s="183"/>
    </row>
    <row r="196" spans="2:37" ht="16.8" thickTop="1" thickBot="1">
      <c r="B196" s="211" t="str">
        <f>IF(Árboles!B193="","",Árboles!B193)</f>
        <v/>
      </c>
      <c r="C196" s="211" t="str">
        <f>IF(Árboles!C193="","",Árboles!C193)</f>
        <v/>
      </c>
      <c r="D196" s="212" t="str">
        <f>IF(Árboles!G193="","",Árboles!G193)</f>
        <v/>
      </c>
      <c r="E196" s="213" t="str">
        <f>IF(Árboles!AC193=0,"",Árboles!AC193)</f>
        <v/>
      </c>
      <c r="F196" s="221"/>
      <c r="G196" s="222"/>
      <c r="H196" s="222"/>
      <c r="I196" s="222"/>
      <c r="J196" s="222"/>
      <c r="K196" s="222"/>
      <c r="L196" s="222"/>
      <c r="M196" s="216" t="str">
        <f>IF(ISNA(Industrias[[#This Row],[Vtrit (m3)]]*VLOOKUP(Árboles!$G193,Precios!$B$7:$H$19,2,FALSE)),"",Industrias[[#This Row],[Vtrit (m3)]]*VLOOKUP(Árboles!$G193,Precios!$B$7:$H$19,2,FALSE))</f>
        <v/>
      </c>
      <c r="N196" s="217" t="str">
        <f>IF(ISNA(Industrias[[#This Row],[Vapea (m3)]]*VLOOKUP(Árboles!$G193,Precios!$B$7:$H$19,3,FALSE)),"",Industrias[[#This Row],[Vapea (m3)]]*VLOOKUP(Árboles!$G193,Precios!$B$7:$H$19,3,FALSE))</f>
        <v/>
      </c>
      <c r="O196" s="217" t="str">
        <f>IF(ISNA(Industrias[[#This Row],[Vcanter (m3)]]*VLOOKUP(Árboles!$G193,Precios!$B$7:$H$19,4,FALSE)),"",Industrias[[#This Row],[Vcanter (m3)]]*VLOOKUP(Árboles!$G193,Precios!$B$7:$H$19,4,FALSE))</f>
        <v/>
      </c>
      <c r="P196" s="217" t="str">
        <f>IF(ISNA(Industrias[[#This Row],[Vsierra (m3)]]*VLOOKUP(Árboles!$G193,Precios!$B$7:$H$19,5,FALSE)),"",Industrias[[#This Row],[Vsierra (m3)]]*VLOOKUP(Árboles!$G193,Precios!$B$7:$H$19,5,FALSE))</f>
        <v/>
      </c>
      <c r="Q196" s="217" t="str">
        <f>IF(ISNA(Industrias[[#This Row],[Vsgruesa (m3)]]*VLOOKUP(Árboles!$G193,Precios!$B$7:$H$19,6,FALSE)),"",Industrias[[#This Row],[Vsgruesa (m3)]]*VLOOKUP(Árboles!$G193,Precios!$B$7:$H$19,6,FALSE))</f>
        <v/>
      </c>
      <c r="R196" s="217" t="str">
        <f>IF(ISNA(Industrias[[#This Row],[Vchapa (m3)]]*VLOOKUP(Árboles!$G193,Precios!$B$7:$H$19,7,FALSE)),"",Industrias[[#This Row],[Vchapa (m3)]]*VLOOKUP(Árboles!$G193,Precios!$B$7:$H$19,7,FALSE))</f>
        <v/>
      </c>
      <c r="S196" s="223">
        <f t="shared" si="7"/>
        <v>0</v>
      </c>
      <c r="T196" s="218"/>
      <c r="U196" s="218"/>
      <c r="W196" s="183"/>
      <c r="X196" s="183"/>
      <c r="Y196" s="183"/>
      <c r="Z196" s="183"/>
      <c r="AA196" s="183"/>
      <c r="AB196" s="183"/>
      <c r="AC196" s="183"/>
      <c r="AE196" s="183"/>
      <c r="AF196" s="183"/>
      <c r="AG196" s="183"/>
      <c r="AH196" s="183"/>
      <c r="AI196" s="183"/>
      <c r="AJ196" s="183"/>
      <c r="AK196" s="183"/>
    </row>
    <row r="197" spans="2:37" ht="16.8" thickTop="1" thickBot="1">
      <c r="B197" s="211" t="str">
        <f>IF(Árboles!B194="","",Árboles!B194)</f>
        <v/>
      </c>
      <c r="C197" s="211" t="str">
        <f>IF(Árboles!C194="","",Árboles!C194)</f>
        <v/>
      </c>
      <c r="D197" s="212" t="str">
        <f>IF(Árboles!G194="","",Árboles!G194)</f>
        <v/>
      </c>
      <c r="E197" s="213" t="str">
        <f>IF(Árboles!AC194=0,"",Árboles!AC194)</f>
        <v/>
      </c>
      <c r="F197" s="221"/>
      <c r="G197" s="222"/>
      <c r="H197" s="222"/>
      <c r="I197" s="222"/>
      <c r="J197" s="222"/>
      <c r="K197" s="222"/>
      <c r="L197" s="222"/>
      <c r="M197" s="216" t="str">
        <f>IF(ISNA(Industrias[[#This Row],[Vtrit (m3)]]*VLOOKUP(Árboles!$G194,Precios!$B$7:$H$19,2,FALSE)),"",Industrias[[#This Row],[Vtrit (m3)]]*VLOOKUP(Árboles!$G194,Precios!$B$7:$H$19,2,FALSE))</f>
        <v/>
      </c>
      <c r="N197" s="217" t="str">
        <f>IF(ISNA(Industrias[[#This Row],[Vapea (m3)]]*VLOOKUP(Árboles!$G194,Precios!$B$7:$H$19,3,FALSE)),"",Industrias[[#This Row],[Vapea (m3)]]*VLOOKUP(Árboles!$G194,Precios!$B$7:$H$19,3,FALSE))</f>
        <v/>
      </c>
      <c r="O197" s="217" t="str">
        <f>IF(ISNA(Industrias[[#This Row],[Vcanter (m3)]]*VLOOKUP(Árboles!$G194,Precios!$B$7:$H$19,4,FALSE)),"",Industrias[[#This Row],[Vcanter (m3)]]*VLOOKUP(Árboles!$G194,Precios!$B$7:$H$19,4,FALSE))</f>
        <v/>
      </c>
      <c r="P197" s="217" t="str">
        <f>IF(ISNA(Industrias[[#This Row],[Vsierra (m3)]]*VLOOKUP(Árboles!$G194,Precios!$B$7:$H$19,5,FALSE)),"",Industrias[[#This Row],[Vsierra (m3)]]*VLOOKUP(Árboles!$G194,Precios!$B$7:$H$19,5,FALSE))</f>
        <v/>
      </c>
      <c r="Q197" s="217" t="str">
        <f>IF(ISNA(Industrias[[#This Row],[Vsgruesa (m3)]]*VLOOKUP(Árboles!$G194,Precios!$B$7:$H$19,6,FALSE)),"",Industrias[[#This Row],[Vsgruesa (m3)]]*VLOOKUP(Árboles!$G194,Precios!$B$7:$H$19,6,FALSE))</f>
        <v/>
      </c>
      <c r="R197" s="217" t="str">
        <f>IF(ISNA(Industrias[[#This Row],[Vchapa (m3)]]*VLOOKUP(Árboles!$G194,Precios!$B$7:$H$19,7,FALSE)),"",Industrias[[#This Row],[Vchapa (m3)]]*VLOOKUP(Árboles!$G194,Precios!$B$7:$H$19,7,FALSE))</f>
        <v/>
      </c>
      <c r="S197" s="223">
        <f t="shared" ref="S197:S260" si="8">IF(SUM(M197:R197)=0,0,SUM(M197:R197))</f>
        <v>0</v>
      </c>
      <c r="T197" s="218"/>
      <c r="U197" s="218"/>
      <c r="W197" s="183"/>
      <c r="X197" s="183"/>
      <c r="Y197" s="183"/>
      <c r="Z197" s="183"/>
      <c r="AA197" s="183"/>
      <c r="AB197" s="183"/>
      <c r="AC197" s="183"/>
      <c r="AE197" s="183"/>
      <c r="AF197" s="183"/>
      <c r="AG197" s="183"/>
      <c r="AH197" s="183"/>
      <c r="AI197" s="183"/>
      <c r="AJ197" s="183"/>
      <c r="AK197" s="183"/>
    </row>
    <row r="198" spans="2:37" ht="16.8" thickTop="1" thickBot="1">
      <c r="B198" s="211" t="str">
        <f>IF(Árboles!B195="","",Árboles!B195)</f>
        <v/>
      </c>
      <c r="C198" s="211" t="str">
        <f>IF(Árboles!C195="","",Árboles!C195)</f>
        <v/>
      </c>
      <c r="D198" s="212" t="str">
        <f>IF(Árboles!G195="","",Árboles!G195)</f>
        <v/>
      </c>
      <c r="E198" s="213" t="str">
        <f>IF(Árboles!AC195=0,"",Árboles!AC195)</f>
        <v/>
      </c>
      <c r="F198" s="221"/>
      <c r="G198" s="222"/>
      <c r="H198" s="222"/>
      <c r="I198" s="222"/>
      <c r="J198" s="222"/>
      <c r="K198" s="222"/>
      <c r="L198" s="222"/>
      <c r="M198" s="216" t="str">
        <f>IF(ISNA(Industrias[[#This Row],[Vtrit (m3)]]*VLOOKUP(Árboles!$G195,Precios!$B$7:$H$19,2,FALSE)),"",Industrias[[#This Row],[Vtrit (m3)]]*VLOOKUP(Árboles!$G195,Precios!$B$7:$H$19,2,FALSE))</f>
        <v/>
      </c>
      <c r="N198" s="217" t="str">
        <f>IF(ISNA(Industrias[[#This Row],[Vapea (m3)]]*VLOOKUP(Árboles!$G195,Precios!$B$7:$H$19,3,FALSE)),"",Industrias[[#This Row],[Vapea (m3)]]*VLOOKUP(Árboles!$G195,Precios!$B$7:$H$19,3,FALSE))</f>
        <v/>
      </c>
      <c r="O198" s="217" t="str">
        <f>IF(ISNA(Industrias[[#This Row],[Vcanter (m3)]]*VLOOKUP(Árboles!$G195,Precios!$B$7:$H$19,4,FALSE)),"",Industrias[[#This Row],[Vcanter (m3)]]*VLOOKUP(Árboles!$G195,Precios!$B$7:$H$19,4,FALSE))</f>
        <v/>
      </c>
      <c r="P198" s="217" t="str">
        <f>IF(ISNA(Industrias[[#This Row],[Vsierra (m3)]]*VLOOKUP(Árboles!$G195,Precios!$B$7:$H$19,5,FALSE)),"",Industrias[[#This Row],[Vsierra (m3)]]*VLOOKUP(Árboles!$G195,Precios!$B$7:$H$19,5,FALSE))</f>
        <v/>
      </c>
      <c r="Q198" s="217" t="str">
        <f>IF(ISNA(Industrias[[#This Row],[Vsgruesa (m3)]]*VLOOKUP(Árboles!$G195,Precios!$B$7:$H$19,6,FALSE)),"",Industrias[[#This Row],[Vsgruesa (m3)]]*VLOOKUP(Árboles!$G195,Precios!$B$7:$H$19,6,FALSE))</f>
        <v/>
      </c>
      <c r="R198" s="217" t="str">
        <f>IF(ISNA(Industrias[[#This Row],[Vchapa (m3)]]*VLOOKUP(Árboles!$G195,Precios!$B$7:$H$19,7,FALSE)),"",Industrias[[#This Row],[Vchapa (m3)]]*VLOOKUP(Árboles!$G195,Precios!$B$7:$H$19,7,FALSE))</f>
        <v/>
      </c>
      <c r="S198" s="223">
        <f t="shared" si="8"/>
        <v>0</v>
      </c>
      <c r="T198" s="218"/>
      <c r="U198" s="218"/>
      <c r="W198" s="183"/>
      <c r="X198" s="183"/>
      <c r="Y198" s="183"/>
      <c r="Z198" s="183"/>
      <c r="AA198" s="183"/>
      <c r="AB198" s="183"/>
      <c r="AC198" s="183"/>
      <c r="AE198" s="183"/>
      <c r="AF198" s="183"/>
      <c r="AG198" s="183"/>
      <c r="AH198" s="183"/>
      <c r="AI198" s="183"/>
      <c r="AJ198" s="183"/>
      <c r="AK198" s="183"/>
    </row>
    <row r="199" spans="2:37" ht="16.8" thickTop="1" thickBot="1">
      <c r="B199" s="211" t="str">
        <f>IF(Árboles!B196="","",Árboles!B196)</f>
        <v/>
      </c>
      <c r="C199" s="211" t="str">
        <f>IF(Árboles!C196="","",Árboles!C196)</f>
        <v/>
      </c>
      <c r="D199" s="212" t="str">
        <f>IF(Árboles!G196="","",Árboles!G196)</f>
        <v/>
      </c>
      <c r="E199" s="213" t="str">
        <f>IF(Árboles!AC196=0,"",Árboles!AC196)</f>
        <v/>
      </c>
      <c r="F199" s="221"/>
      <c r="G199" s="222"/>
      <c r="H199" s="222"/>
      <c r="I199" s="222"/>
      <c r="J199" s="222"/>
      <c r="K199" s="222"/>
      <c r="L199" s="222"/>
      <c r="M199" s="216" t="str">
        <f>IF(ISNA(Industrias[[#This Row],[Vtrit (m3)]]*VLOOKUP(Árboles!$G196,Precios!$B$7:$H$19,2,FALSE)),"",Industrias[[#This Row],[Vtrit (m3)]]*VLOOKUP(Árboles!$G196,Precios!$B$7:$H$19,2,FALSE))</f>
        <v/>
      </c>
      <c r="N199" s="217" t="str">
        <f>IF(ISNA(Industrias[[#This Row],[Vapea (m3)]]*VLOOKUP(Árboles!$G196,Precios!$B$7:$H$19,3,FALSE)),"",Industrias[[#This Row],[Vapea (m3)]]*VLOOKUP(Árboles!$G196,Precios!$B$7:$H$19,3,FALSE))</f>
        <v/>
      </c>
      <c r="O199" s="217" t="str">
        <f>IF(ISNA(Industrias[[#This Row],[Vcanter (m3)]]*VLOOKUP(Árboles!$G196,Precios!$B$7:$H$19,4,FALSE)),"",Industrias[[#This Row],[Vcanter (m3)]]*VLOOKUP(Árboles!$G196,Precios!$B$7:$H$19,4,FALSE))</f>
        <v/>
      </c>
      <c r="P199" s="217" t="str">
        <f>IF(ISNA(Industrias[[#This Row],[Vsierra (m3)]]*VLOOKUP(Árboles!$G196,Precios!$B$7:$H$19,5,FALSE)),"",Industrias[[#This Row],[Vsierra (m3)]]*VLOOKUP(Árboles!$G196,Precios!$B$7:$H$19,5,FALSE))</f>
        <v/>
      </c>
      <c r="Q199" s="217" t="str">
        <f>IF(ISNA(Industrias[[#This Row],[Vsgruesa (m3)]]*VLOOKUP(Árboles!$G196,Precios!$B$7:$H$19,6,FALSE)),"",Industrias[[#This Row],[Vsgruesa (m3)]]*VLOOKUP(Árboles!$G196,Precios!$B$7:$H$19,6,FALSE))</f>
        <v/>
      </c>
      <c r="R199" s="217" t="str">
        <f>IF(ISNA(Industrias[[#This Row],[Vchapa (m3)]]*VLOOKUP(Árboles!$G196,Precios!$B$7:$H$19,7,FALSE)),"",Industrias[[#This Row],[Vchapa (m3)]]*VLOOKUP(Árboles!$G196,Precios!$B$7:$H$19,7,FALSE))</f>
        <v/>
      </c>
      <c r="S199" s="223">
        <f t="shared" si="8"/>
        <v>0</v>
      </c>
      <c r="T199" s="218"/>
      <c r="U199" s="218"/>
      <c r="W199" s="183"/>
      <c r="X199" s="183"/>
      <c r="Y199" s="183"/>
      <c r="Z199" s="183"/>
      <c r="AA199" s="183"/>
      <c r="AB199" s="183"/>
      <c r="AC199" s="183"/>
      <c r="AE199" s="183"/>
      <c r="AF199" s="183"/>
      <c r="AG199" s="183"/>
      <c r="AH199" s="183"/>
      <c r="AI199" s="183"/>
      <c r="AJ199" s="183"/>
      <c r="AK199" s="183"/>
    </row>
    <row r="200" spans="2:37" ht="16.8" thickTop="1" thickBot="1">
      <c r="B200" s="211" t="str">
        <f>IF(Árboles!B197="","",Árboles!B197)</f>
        <v/>
      </c>
      <c r="C200" s="211" t="str">
        <f>IF(Árboles!C197="","",Árboles!C197)</f>
        <v/>
      </c>
      <c r="D200" s="212" t="str">
        <f>IF(Árboles!G197="","",Árboles!G197)</f>
        <v/>
      </c>
      <c r="E200" s="213" t="str">
        <f>IF(Árboles!AC197=0,"",Árboles!AC197)</f>
        <v/>
      </c>
      <c r="F200" s="221"/>
      <c r="G200" s="222"/>
      <c r="H200" s="222"/>
      <c r="I200" s="222"/>
      <c r="J200" s="222"/>
      <c r="K200" s="222"/>
      <c r="L200" s="222"/>
      <c r="M200" s="216" t="str">
        <f>IF(ISNA(Industrias[[#This Row],[Vtrit (m3)]]*VLOOKUP(Árboles!$G197,Precios!$B$7:$H$19,2,FALSE)),"",Industrias[[#This Row],[Vtrit (m3)]]*VLOOKUP(Árboles!$G197,Precios!$B$7:$H$19,2,FALSE))</f>
        <v/>
      </c>
      <c r="N200" s="217" t="str">
        <f>IF(ISNA(Industrias[[#This Row],[Vapea (m3)]]*VLOOKUP(Árboles!$G197,Precios!$B$7:$H$19,3,FALSE)),"",Industrias[[#This Row],[Vapea (m3)]]*VLOOKUP(Árboles!$G197,Precios!$B$7:$H$19,3,FALSE))</f>
        <v/>
      </c>
      <c r="O200" s="217" t="str">
        <f>IF(ISNA(Industrias[[#This Row],[Vcanter (m3)]]*VLOOKUP(Árboles!$G197,Precios!$B$7:$H$19,4,FALSE)),"",Industrias[[#This Row],[Vcanter (m3)]]*VLOOKUP(Árboles!$G197,Precios!$B$7:$H$19,4,FALSE))</f>
        <v/>
      </c>
      <c r="P200" s="217" t="str">
        <f>IF(ISNA(Industrias[[#This Row],[Vsierra (m3)]]*VLOOKUP(Árboles!$G197,Precios!$B$7:$H$19,5,FALSE)),"",Industrias[[#This Row],[Vsierra (m3)]]*VLOOKUP(Árboles!$G197,Precios!$B$7:$H$19,5,FALSE))</f>
        <v/>
      </c>
      <c r="Q200" s="217" t="str">
        <f>IF(ISNA(Industrias[[#This Row],[Vsgruesa (m3)]]*VLOOKUP(Árboles!$G197,Precios!$B$7:$H$19,6,FALSE)),"",Industrias[[#This Row],[Vsgruesa (m3)]]*VLOOKUP(Árboles!$G197,Precios!$B$7:$H$19,6,FALSE))</f>
        <v/>
      </c>
      <c r="R200" s="217" t="str">
        <f>IF(ISNA(Industrias[[#This Row],[Vchapa (m3)]]*VLOOKUP(Árboles!$G197,Precios!$B$7:$H$19,7,FALSE)),"",Industrias[[#This Row],[Vchapa (m3)]]*VLOOKUP(Árboles!$G197,Precios!$B$7:$H$19,7,FALSE))</f>
        <v/>
      </c>
      <c r="S200" s="223">
        <f t="shared" si="8"/>
        <v>0</v>
      </c>
      <c r="T200" s="218"/>
      <c r="U200" s="218"/>
      <c r="W200" s="183"/>
      <c r="X200" s="183"/>
      <c r="Y200" s="183"/>
      <c r="Z200" s="183"/>
      <c r="AA200" s="183"/>
      <c r="AB200" s="183"/>
      <c r="AC200" s="183"/>
      <c r="AE200" s="183"/>
      <c r="AF200" s="183"/>
      <c r="AG200" s="183"/>
      <c r="AH200" s="183"/>
      <c r="AI200" s="183"/>
      <c r="AJ200" s="183"/>
      <c r="AK200" s="183"/>
    </row>
    <row r="201" spans="2:37" ht="16.8" thickTop="1" thickBot="1">
      <c r="B201" s="211" t="str">
        <f>IF(Árboles!B198="","",Árboles!B198)</f>
        <v/>
      </c>
      <c r="C201" s="211" t="str">
        <f>IF(Árboles!C198="","",Árboles!C198)</f>
        <v/>
      </c>
      <c r="D201" s="212" t="str">
        <f>IF(Árboles!G198="","",Árboles!G198)</f>
        <v/>
      </c>
      <c r="E201" s="213" t="str">
        <f>IF(Árboles!AC198=0,"",Árboles!AC198)</f>
        <v/>
      </c>
      <c r="F201" s="221"/>
      <c r="G201" s="222"/>
      <c r="H201" s="222"/>
      <c r="I201" s="222"/>
      <c r="J201" s="222"/>
      <c r="K201" s="222"/>
      <c r="L201" s="222"/>
      <c r="M201" s="216" t="str">
        <f>IF(ISNA(Industrias[[#This Row],[Vtrit (m3)]]*VLOOKUP(Árboles!$G198,Precios!$B$7:$H$19,2,FALSE)),"",Industrias[[#This Row],[Vtrit (m3)]]*VLOOKUP(Árboles!$G198,Precios!$B$7:$H$19,2,FALSE))</f>
        <v/>
      </c>
      <c r="N201" s="217" t="str">
        <f>IF(ISNA(Industrias[[#This Row],[Vapea (m3)]]*VLOOKUP(Árboles!$G198,Precios!$B$7:$H$19,3,FALSE)),"",Industrias[[#This Row],[Vapea (m3)]]*VLOOKUP(Árboles!$G198,Precios!$B$7:$H$19,3,FALSE))</f>
        <v/>
      </c>
      <c r="O201" s="217" t="str">
        <f>IF(ISNA(Industrias[[#This Row],[Vcanter (m3)]]*VLOOKUP(Árboles!$G198,Precios!$B$7:$H$19,4,FALSE)),"",Industrias[[#This Row],[Vcanter (m3)]]*VLOOKUP(Árboles!$G198,Precios!$B$7:$H$19,4,FALSE))</f>
        <v/>
      </c>
      <c r="P201" s="217" t="str">
        <f>IF(ISNA(Industrias[[#This Row],[Vsierra (m3)]]*VLOOKUP(Árboles!$G198,Precios!$B$7:$H$19,5,FALSE)),"",Industrias[[#This Row],[Vsierra (m3)]]*VLOOKUP(Árboles!$G198,Precios!$B$7:$H$19,5,FALSE))</f>
        <v/>
      </c>
      <c r="Q201" s="217" t="str">
        <f>IF(ISNA(Industrias[[#This Row],[Vsgruesa (m3)]]*VLOOKUP(Árboles!$G198,Precios!$B$7:$H$19,6,FALSE)),"",Industrias[[#This Row],[Vsgruesa (m3)]]*VLOOKUP(Árboles!$G198,Precios!$B$7:$H$19,6,FALSE))</f>
        <v/>
      </c>
      <c r="R201" s="217" t="str">
        <f>IF(ISNA(Industrias[[#This Row],[Vchapa (m3)]]*VLOOKUP(Árboles!$G198,Precios!$B$7:$H$19,7,FALSE)),"",Industrias[[#This Row],[Vchapa (m3)]]*VLOOKUP(Árboles!$G198,Precios!$B$7:$H$19,7,FALSE))</f>
        <v/>
      </c>
      <c r="S201" s="223">
        <f t="shared" si="8"/>
        <v>0</v>
      </c>
      <c r="T201" s="218"/>
      <c r="U201" s="218"/>
      <c r="W201" s="183"/>
      <c r="X201" s="183"/>
      <c r="Y201" s="183"/>
      <c r="Z201" s="183"/>
      <c r="AA201" s="183"/>
      <c r="AB201" s="183"/>
      <c r="AC201" s="183"/>
      <c r="AE201" s="183"/>
      <c r="AF201" s="183"/>
      <c r="AG201" s="183"/>
      <c r="AH201" s="183"/>
      <c r="AI201" s="183"/>
      <c r="AJ201" s="183"/>
      <c r="AK201" s="183"/>
    </row>
    <row r="202" spans="2:37" ht="16.8" thickTop="1" thickBot="1">
      <c r="B202" s="211" t="str">
        <f>IF(Árboles!B199="","",Árboles!B199)</f>
        <v/>
      </c>
      <c r="C202" s="211" t="str">
        <f>IF(Árboles!C199="","",Árboles!C199)</f>
        <v/>
      </c>
      <c r="D202" s="212" t="str">
        <f>IF(Árboles!G199="","",Árboles!G199)</f>
        <v/>
      </c>
      <c r="E202" s="213" t="str">
        <f>IF(Árboles!AC199=0,"",Árboles!AC199)</f>
        <v/>
      </c>
      <c r="F202" s="221"/>
      <c r="G202" s="222"/>
      <c r="H202" s="222"/>
      <c r="I202" s="222"/>
      <c r="J202" s="222"/>
      <c r="K202" s="222"/>
      <c r="L202" s="222"/>
      <c r="M202" s="216" t="str">
        <f>IF(ISNA(Industrias[[#This Row],[Vtrit (m3)]]*VLOOKUP(Árboles!$G199,Precios!$B$7:$H$19,2,FALSE)),"",Industrias[[#This Row],[Vtrit (m3)]]*VLOOKUP(Árboles!$G199,Precios!$B$7:$H$19,2,FALSE))</f>
        <v/>
      </c>
      <c r="N202" s="217" t="str">
        <f>IF(ISNA(Industrias[[#This Row],[Vapea (m3)]]*VLOOKUP(Árboles!$G199,Precios!$B$7:$H$19,3,FALSE)),"",Industrias[[#This Row],[Vapea (m3)]]*VLOOKUP(Árboles!$G199,Precios!$B$7:$H$19,3,FALSE))</f>
        <v/>
      </c>
      <c r="O202" s="217" t="str">
        <f>IF(ISNA(Industrias[[#This Row],[Vcanter (m3)]]*VLOOKUP(Árboles!$G199,Precios!$B$7:$H$19,4,FALSE)),"",Industrias[[#This Row],[Vcanter (m3)]]*VLOOKUP(Árboles!$G199,Precios!$B$7:$H$19,4,FALSE))</f>
        <v/>
      </c>
      <c r="P202" s="217" t="str">
        <f>IF(ISNA(Industrias[[#This Row],[Vsierra (m3)]]*VLOOKUP(Árboles!$G199,Precios!$B$7:$H$19,5,FALSE)),"",Industrias[[#This Row],[Vsierra (m3)]]*VLOOKUP(Árboles!$G199,Precios!$B$7:$H$19,5,FALSE))</f>
        <v/>
      </c>
      <c r="Q202" s="217" t="str">
        <f>IF(ISNA(Industrias[[#This Row],[Vsgruesa (m3)]]*VLOOKUP(Árboles!$G199,Precios!$B$7:$H$19,6,FALSE)),"",Industrias[[#This Row],[Vsgruesa (m3)]]*VLOOKUP(Árboles!$G199,Precios!$B$7:$H$19,6,FALSE))</f>
        <v/>
      </c>
      <c r="R202" s="217" t="str">
        <f>IF(ISNA(Industrias[[#This Row],[Vchapa (m3)]]*VLOOKUP(Árboles!$G199,Precios!$B$7:$H$19,7,FALSE)),"",Industrias[[#This Row],[Vchapa (m3)]]*VLOOKUP(Árboles!$G199,Precios!$B$7:$H$19,7,FALSE))</f>
        <v/>
      </c>
      <c r="S202" s="223">
        <f t="shared" si="8"/>
        <v>0</v>
      </c>
      <c r="T202" s="218"/>
      <c r="U202" s="218"/>
      <c r="W202" s="183"/>
      <c r="X202" s="183"/>
      <c r="Y202" s="183"/>
      <c r="Z202" s="183"/>
      <c r="AA202" s="183"/>
      <c r="AB202" s="183"/>
      <c r="AC202" s="183"/>
      <c r="AE202" s="183"/>
      <c r="AF202" s="183"/>
      <c r="AG202" s="183"/>
      <c r="AH202" s="183"/>
      <c r="AI202" s="183"/>
      <c r="AJ202" s="183"/>
      <c r="AK202" s="183"/>
    </row>
    <row r="203" spans="2:37" ht="16.8" thickTop="1" thickBot="1">
      <c r="B203" s="211" t="str">
        <f>IF(Árboles!B200="","",Árboles!B200)</f>
        <v/>
      </c>
      <c r="C203" s="211" t="str">
        <f>IF(Árboles!C200="","",Árboles!C200)</f>
        <v/>
      </c>
      <c r="D203" s="212" t="str">
        <f>IF(Árboles!G200="","",Árboles!G200)</f>
        <v/>
      </c>
      <c r="E203" s="213" t="str">
        <f>IF(Árboles!AC200=0,"",Árboles!AC200)</f>
        <v/>
      </c>
      <c r="F203" s="221"/>
      <c r="G203" s="222"/>
      <c r="H203" s="222"/>
      <c r="I203" s="222"/>
      <c r="J203" s="222"/>
      <c r="K203" s="222"/>
      <c r="L203" s="222"/>
      <c r="M203" s="216" t="str">
        <f>IF(ISNA(Industrias[[#This Row],[Vtrit (m3)]]*VLOOKUP(Árboles!$G200,Precios!$B$7:$H$19,2,FALSE)),"",Industrias[[#This Row],[Vtrit (m3)]]*VLOOKUP(Árboles!$G200,Precios!$B$7:$H$19,2,FALSE))</f>
        <v/>
      </c>
      <c r="N203" s="217" t="str">
        <f>IF(ISNA(Industrias[[#This Row],[Vapea (m3)]]*VLOOKUP(Árboles!$G200,Precios!$B$7:$H$19,3,FALSE)),"",Industrias[[#This Row],[Vapea (m3)]]*VLOOKUP(Árboles!$G200,Precios!$B$7:$H$19,3,FALSE))</f>
        <v/>
      </c>
      <c r="O203" s="217" t="str">
        <f>IF(ISNA(Industrias[[#This Row],[Vcanter (m3)]]*VLOOKUP(Árboles!$G200,Precios!$B$7:$H$19,4,FALSE)),"",Industrias[[#This Row],[Vcanter (m3)]]*VLOOKUP(Árboles!$G200,Precios!$B$7:$H$19,4,FALSE))</f>
        <v/>
      </c>
      <c r="P203" s="217" t="str">
        <f>IF(ISNA(Industrias[[#This Row],[Vsierra (m3)]]*VLOOKUP(Árboles!$G200,Precios!$B$7:$H$19,5,FALSE)),"",Industrias[[#This Row],[Vsierra (m3)]]*VLOOKUP(Árboles!$G200,Precios!$B$7:$H$19,5,FALSE))</f>
        <v/>
      </c>
      <c r="Q203" s="217" t="str">
        <f>IF(ISNA(Industrias[[#This Row],[Vsgruesa (m3)]]*VLOOKUP(Árboles!$G200,Precios!$B$7:$H$19,6,FALSE)),"",Industrias[[#This Row],[Vsgruesa (m3)]]*VLOOKUP(Árboles!$G200,Precios!$B$7:$H$19,6,FALSE))</f>
        <v/>
      </c>
      <c r="R203" s="217" t="str">
        <f>IF(ISNA(Industrias[[#This Row],[Vchapa (m3)]]*VLOOKUP(Árboles!$G200,Precios!$B$7:$H$19,7,FALSE)),"",Industrias[[#This Row],[Vchapa (m3)]]*VLOOKUP(Árboles!$G200,Precios!$B$7:$H$19,7,FALSE))</f>
        <v/>
      </c>
      <c r="S203" s="223">
        <f t="shared" si="8"/>
        <v>0</v>
      </c>
      <c r="T203" s="218"/>
      <c r="U203" s="218"/>
      <c r="W203" s="183"/>
      <c r="X203" s="183"/>
      <c r="Y203" s="183"/>
      <c r="Z203" s="183"/>
      <c r="AA203" s="183"/>
      <c r="AB203" s="183"/>
      <c r="AC203" s="183"/>
      <c r="AE203" s="183"/>
      <c r="AF203" s="183"/>
      <c r="AG203" s="183"/>
      <c r="AH203" s="183"/>
      <c r="AI203" s="183"/>
      <c r="AJ203" s="183"/>
      <c r="AK203" s="183"/>
    </row>
    <row r="204" spans="2:37" ht="16.8" thickTop="1" thickBot="1">
      <c r="B204" s="211" t="str">
        <f>IF(Árboles!B201="","",Árboles!B201)</f>
        <v/>
      </c>
      <c r="C204" s="211" t="str">
        <f>IF(Árboles!C201="","",Árboles!C201)</f>
        <v/>
      </c>
      <c r="D204" s="212" t="str">
        <f>IF(Árboles!G201="","",Árboles!G201)</f>
        <v/>
      </c>
      <c r="E204" s="213" t="str">
        <f>IF(Árboles!AC201=0,"",Árboles!AC201)</f>
        <v/>
      </c>
      <c r="F204" s="221"/>
      <c r="G204" s="222"/>
      <c r="H204" s="222"/>
      <c r="I204" s="222"/>
      <c r="J204" s="222"/>
      <c r="K204" s="222"/>
      <c r="L204" s="222"/>
      <c r="M204" s="216" t="str">
        <f>IF(ISNA(Industrias[[#This Row],[Vtrit (m3)]]*VLOOKUP(Árboles!$G201,Precios!$B$7:$H$19,2,FALSE)),"",Industrias[[#This Row],[Vtrit (m3)]]*VLOOKUP(Árboles!$G201,Precios!$B$7:$H$19,2,FALSE))</f>
        <v/>
      </c>
      <c r="N204" s="217" t="str">
        <f>IF(ISNA(Industrias[[#This Row],[Vapea (m3)]]*VLOOKUP(Árboles!$G201,Precios!$B$7:$H$19,3,FALSE)),"",Industrias[[#This Row],[Vapea (m3)]]*VLOOKUP(Árboles!$G201,Precios!$B$7:$H$19,3,FALSE))</f>
        <v/>
      </c>
      <c r="O204" s="217" t="str">
        <f>IF(ISNA(Industrias[[#This Row],[Vcanter (m3)]]*VLOOKUP(Árboles!$G201,Precios!$B$7:$H$19,4,FALSE)),"",Industrias[[#This Row],[Vcanter (m3)]]*VLOOKUP(Árboles!$G201,Precios!$B$7:$H$19,4,FALSE))</f>
        <v/>
      </c>
      <c r="P204" s="217" t="str">
        <f>IF(ISNA(Industrias[[#This Row],[Vsierra (m3)]]*VLOOKUP(Árboles!$G201,Precios!$B$7:$H$19,5,FALSE)),"",Industrias[[#This Row],[Vsierra (m3)]]*VLOOKUP(Árboles!$G201,Precios!$B$7:$H$19,5,FALSE))</f>
        <v/>
      </c>
      <c r="Q204" s="217" t="str">
        <f>IF(ISNA(Industrias[[#This Row],[Vsgruesa (m3)]]*VLOOKUP(Árboles!$G201,Precios!$B$7:$H$19,6,FALSE)),"",Industrias[[#This Row],[Vsgruesa (m3)]]*VLOOKUP(Árboles!$G201,Precios!$B$7:$H$19,6,FALSE))</f>
        <v/>
      </c>
      <c r="R204" s="217" t="str">
        <f>IF(ISNA(Industrias[[#This Row],[Vchapa (m3)]]*VLOOKUP(Árboles!$G201,Precios!$B$7:$H$19,7,FALSE)),"",Industrias[[#This Row],[Vchapa (m3)]]*VLOOKUP(Árboles!$G201,Precios!$B$7:$H$19,7,FALSE))</f>
        <v/>
      </c>
      <c r="S204" s="223">
        <f t="shared" si="8"/>
        <v>0</v>
      </c>
      <c r="T204" s="218"/>
      <c r="U204" s="218"/>
      <c r="W204" s="183"/>
      <c r="X204" s="183"/>
      <c r="Y204" s="183"/>
      <c r="Z204" s="183"/>
      <c r="AA204" s="183"/>
      <c r="AB204" s="183"/>
      <c r="AC204" s="183"/>
      <c r="AE204" s="183"/>
      <c r="AF204" s="183"/>
      <c r="AG204" s="183"/>
      <c r="AH204" s="183"/>
      <c r="AI204" s="183"/>
      <c r="AJ204" s="183"/>
      <c r="AK204" s="183"/>
    </row>
    <row r="205" spans="2:37" ht="16.8" thickTop="1" thickBot="1">
      <c r="B205" s="211" t="str">
        <f>IF(Árboles!B202="","",Árboles!B202)</f>
        <v/>
      </c>
      <c r="C205" s="211" t="str">
        <f>IF(Árboles!C202="","",Árboles!C202)</f>
        <v/>
      </c>
      <c r="D205" s="212" t="str">
        <f>IF(Árboles!G202="","",Árboles!G202)</f>
        <v/>
      </c>
      <c r="E205" s="213" t="str">
        <f>IF(Árboles!AC202=0,"",Árboles!AC202)</f>
        <v/>
      </c>
      <c r="F205" s="221"/>
      <c r="G205" s="222"/>
      <c r="H205" s="222"/>
      <c r="I205" s="222"/>
      <c r="J205" s="222"/>
      <c r="K205" s="222"/>
      <c r="L205" s="222"/>
      <c r="M205" s="216" t="str">
        <f>IF(ISNA(Industrias[[#This Row],[Vtrit (m3)]]*VLOOKUP(Árboles!$G202,Precios!$B$7:$H$19,2,FALSE)),"",Industrias[[#This Row],[Vtrit (m3)]]*VLOOKUP(Árboles!$G202,Precios!$B$7:$H$19,2,FALSE))</f>
        <v/>
      </c>
      <c r="N205" s="217" t="str">
        <f>IF(ISNA(Industrias[[#This Row],[Vapea (m3)]]*VLOOKUP(Árboles!$G202,Precios!$B$7:$H$19,3,FALSE)),"",Industrias[[#This Row],[Vapea (m3)]]*VLOOKUP(Árboles!$G202,Precios!$B$7:$H$19,3,FALSE))</f>
        <v/>
      </c>
      <c r="O205" s="217" t="str">
        <f>IF(ISNA(Industrias[[#This Row],[Vcanter (m3)]]*VLOOKUP(Árboles!$G202,Precios!$B$7:$H$19,4,FALSE)),"",Industrias[[#This Row],[Vcanter (m3)]]*VLOOKUP(Árboles!$G202,Precios!$B$7:$H$19,4,FALSE))</f>
        <v/>
      </c>
      <c r="P205" s="217" t="str">
        <f>IF(ISNA(Industrias[[#This Row],[Vsierra (m3)]]*VLOOKUP(Árboles!$G202,Precios!$B$7:$H$19,5,FALSE)),"",Industrias[[#This Row],[Vsierra (m3)]]*VLOOKUP(Árboles!$G202,Precios!$B$7:$H$19,5,FALSE))</f>
        <v/>
      </c>
      <c r="Q205" s="217" t="str">
        <f>IF(ISNA(Industrias[[#This Row],[Vsgruesa (m3)]]*VLOOKUP(Árboles!$G202,Precios!$B$7:$H$19,6,FALSE)),"",Industrias[[#This Row],[Vsgruesa (m3)]]*VLOOKUP(Árboles!$G202,Precios!$B$7:$H$19,6,FALSE))</f>
        <v/>
      </c>
      <c r="R205" s="217" t="str">
        <f>IF(ISNA(Industrias[[#This Row],[Vchapa (m3)]]*VLOOKUP(Árboles!$G202,Precios!$B$7:$H$19,7,FALSE)),"",Industrias[[#This Row],[Vchapa (m3)]]*VLOOKUP(Árboles!$G202,Precios!$B$7:$H$19,7,FALSE))</f>
        <v/>
      </c>
      <c r="S205" s="223">
        <f t="shared" si="8"/>
        <v>0</v>
      </c>
      <c r="T205" s="218"/>
      <c r="U205" s="218"/>
      <c r="W205" s="183"/>
      <c r="X205" s="183"/>
      <c r="Y205" s="183"/>
      <c r="Z205" s="183"/>
      <c r="AA205" s="183"/>
      <c r="AB205" s="183"/>
      <c r="AC205" s="183"/>
      <c r="AE205" s="183"/>
      <c r="AF205" s="183"/>
      <c r="AG205" s="183"/>
      <c r="AH205" s="183"/>
      <c r="AI205" s="183"/>
      <c r="AJ205" s="183"/>
      <c r="AK205" s="183"/>
    </row>
    <row r="206" spans="2:37" ht="16.8" thickTop="1" thickBot="1">
      <c r="B206" s="211" t="str">
        <f>IF(Árboles!B203="","",Árboles!B203)</f>
        <v/>
      </c>
      <c r="C206" s="211" t="str">
        <f>IF(Árboles!C203="","",Árboles!C203)</f>
        <v/>
      </c>
      <c r="D206" s="212" t="str">
        <f>IF(Árboles!G203="","",Árboles!G203)</f>
        <v/>
      </c>
      <c r="E206" s="213" t="str">
        <f>IF(Árboles!AC203=0,"",Árboles!AC203)</f>
        <v/>
      </c>
      <c r="F206" s="221"/>
      <c r="G206" s="222"/>
      <c r="H206" s="222"/>
      <c r="I206" s="222"/>
      <c r="J206" s="222"/>
      <c r="K206" s="222"/>
      <c r="L206" s="222"/>
      <c r="M206" s="216" t="str">
        <f>IF(ISNA(Industrias[[#This Row],[Vtrit (m3)]]*VLOOKUP(Árboles!$G203,Precios!$B$7:$H$19,2,FALSE)),"",Industrias[[#This Row],[Vtrit (m3)]]*VLOOKUP(Árboles!$G203,Precios!$B$7:$H$19,2,FALSE))</f>
        <v/>
      </c>
      <c r="N206" s="217" t="str">
        <f>IF(ISNA(Industrias[[#This Row],[Vapea (m3)]]*VLOOKUP(Árboles!$G203,Precios!$B$7:$H$19,3,FALSE)),"",Industrias[[#This Row],[Vapea (m3)]]*VLOOKUP(Árboles!$G203,Precios!$B$7:$H$19,3,FALSE))</f>
        <v/>
      </c>
      <c r="O206" s="217" t="str">
        <f>IF(ISNA(Industrias[[#This Row],[Vcanter (m3)]]*VLOOKUP(Árboles!$G203,Precios!$B$7:$H$19,4,FALSE)),"",Industrias[[#This Row],[Vcanter (m3)]]*VLOOKUP(Árboles!$G203,Precios!$B$7:$H$19,4,FALSE))</f>
        <v/>
      </c>
      <c r="P206" s="217" t="str">
        <f>IF(ISNA(Industrias[[#This Row],[Vsierra (m3)]]*VLOOKUP(Árboles!$G203,Precios!$B$7:$H$19,5,FALSE)),"",Industrias[[#This Row],[Vsierra (m3)]]*VLOOKUP(Árboles!$G203,Precios!$B$7:$H$19,5,FALSE))</f>
        <v/>
      </c>
      <c r="Q206" s="217" t="str">
        <f>IF(ISNA(Industrias[[#This Row],[Vsgruesa (m3)]]*VLOOKUP(Árboles!$G203,Precios!$B$7:$H$19,6,FALSE)),"",Industrias[[#This Row],[Vsgruesa (m3)]]*VLOOKUP(Árboles!$G203,Precios!$B$7:$H$19,6,FALSE))</f>
        <v/>
      </c>
      <c r="R206" s="217" t="str">
        <f>IF(ISNA(Industrias[[#This Row],[Vchapa (m3)]]*VLOOKUP(Árboles!$G203,Precios!$B$7:$H$19,7,FALSE)),"",Industrias[[#This Row],[Vchapa (m3)]]*VLOOKUP(Árboles!$G203,Precios!$B$7:$H$19,7,FALSE))</f>
        <v/>
      </c>
      <c r="S206" s="223">
        <f t="shared" si="8"/>
        <v>0</v>
      </c>
      <c r="T206" s="218"/>
      <c r="U206" s="218"/>
      <c r="W206" s="183"/>
      <c r="X206" s="183"/>
      <c r="Y206" s="183"/>
      <c r="Z206" s="183"/>
      <c r="AA206" s="183"/>
      <c r="AB206" s="183"/>
      <c r="AC206" s="183"/>
      <c r="AE206" s="183"/>
      <c r="AF206" s="183"/>
      <c r="AG206" s="183"/>
      <c r="AH206" s="183"/>
      <c r="AI206" s="183"/>
      <c r="AJ206" s="183"/>
      <c r="AK206" s="183"/>
    </row>
    <row r="207" spans="2:37" ht="16.8" thickTop="1" thickBot="1">
      <c r="B207" s="211" t="str">
        <f>IF(Árboles!B204="","",Árboles!B204)</f>
        <v/>
      </c>
      <c r="C207" s="211" t="str">
        <f>IF(Árboles!C204="","",Árboles!C204)</f>
        <v/>
      </c>
      <c r="D207" s="212" t="str">
        <f>IF(Árboles!G204="","",Árboles!G204)</f>
        <v/>
      </c>
      <c r="E207" s="213" t="str">
        <f>IF(Árboles!AC204=0,"",Árboles!AC204)</f>
        <v/>
      </c>
      <c r="F207" s="221"/>
      <c r="G207" s="222"/>
      <c r="H207" s="222"/>
      <c r="I207" s="222"/>
      <c r="J207" s="222"/>
      <c r="K207" s="222"/>
      <c r="L207" s="222"/>
      <c r="M207" s="216" t="str">
        <f>IF(ISNA(Industrias[[#This Row],[Vtrit (m3)]]*VLOOKUP(Árboles!$G204,Precios!$B$7:$H$19,2,FALSE)),"",Industrias[[#This Row],[Vtrit (m3)]]*VLOOKUP(Árboles!$G204,Precios!$B$7:$H$19,2,FALSE))</f>
        <v/>
      </c>
      <c r="N207" s="217" t="str">
        <f>IF(ISNA(Industrias[[#This Row],[Vapea (m3)]]*VLOOKUP(Árboles!$G204,Precios!$B$7:$H$19,3,FALSE)),"",Industrias[[#This Row],[Vapea (m3)]]*VLOOKUP(Árboles!$G204,Precios!$B$7:$H$19,3,FALSE))</f>
        <v/>
      </c>
      <c r="O207" s="217" t="str">
        <f>IF(ISNA(Industrias[[#This Row],[Vcanter (m3)]]*VLOOKUP(Árboles!$G204,Precios!$B$7:$H$19,4,FALSE)),"",Industrias[[#This Row],[Vcanter (m3)]]*VLOOKUP(Árboles!$G204,Precios!$B$7:$H$19,4,FALSE))</f>
        <v/>
      </c>
      <c r="P207" s="217" t="str">
        <f>IF(ISNA(Industrias[[#This Row],[Vsierra (m3)]]*VLOOKUP(Árboles!$G204,Precios!$B$7:$H$19,5,FALSE)),"",Industrias[[#This Row],[Vsierra (m3)]]*VLOOKUP(Árboles!$G204,Precios!$B$7:$H$19,5,FALSE))</f>
        <v/>
      </c>
      <c r="Q207" s="217" t="str">
        <f>IF(ISNA(Industrias[[#This Row],[Vsgruesa (m3)]]*VLOOKUP(Árboles!$G204,Precios!$B$7:$H$19,6,FALSE)),"",Industrias[[#This Row],[Vsgruesa (m3)]]*VLOOKUP(Árboles!$G204,Precios!$B$7:$H$19,6,FALSE))</f>
        <v/>
      </c>
      <c r="R207" s="217" t="str">
        <f>IF(ISNA(Industrias[[#This Row],[Vchapa (m3)]]*VLOOKUP(Árboles!$G204,Precios!$B$7:$H$19,7,FALSE)),"",Industrias[[#This Row],[Vchapa (m3)]]*VLOOKUP(Árboles!$G204,Precios!$B$7:$H$19,7,FALSE))</f>
        <v/>
      </c>
      <c r="S207" s="223">
        <f t="shared" si="8"/>
        <v>0</v>
      </c>
      <c r="T207" s="218"/>
      <c r="U207" s="218"/>
      <c r="W207" s="183"/>
      <c r="X207" s="183"/>
      <c r="Y207" s="183"/>
      <c r="Z207" s="183"/>
      <c r="AA207" s="183"/>
      <c r="AB207" s="183"/>
      <c r="AC207" s="183"/>
      <c r="AE207" s="183"/>
      <c r="AF207" s="183"/>
      <c r="AG207" s="183"/>
      <c r="AH207" s="183"/>
      <c r="AI207" s="183"/>
      <c r="AJ207" s="183"/>
      <c r="AK207" s="183"/>
    </row>
    <row r="208" spans="2:37" ht="16.8" thickTop="1" thickBot="1">
      <c r="B208" s="211" t="str">
        <f>IF(Árboles!B205="","",Árboles!B205)</f>
        <v/>
      </c>
      <c r="C208" s="211" t="str">
        <f>IF(Árboles!C205="","",Árboles!C205)</f>
        <v/>
      </c>
      <c r="D208" s="212" t="str">
        <f>IF(Árboles!G205="","",Árboles!G205)</f>
        <v/>
      </c>
      <c r="E208" s="213" t="str">
        <f>IF(Árboles!AC205=0,"",Árboles!AC205)</f>
        <v/>
      </c>
      <c r="F208" s="221"/>
      <c r="G208" s="222"/>
      <c r="H208" s="222"/>
      <c r="I208" s="222"/>
      <c r="J208" s="222"/>
      <c r="K208" s="222"/>
      <c r="L208" s="222"/>
      <c r="M208" s="216" t="str">
        <f>IF(ISNA(Industrias[[#This Row],[Vtrit (m3)]]*VLOOKUP(Árboles!$G205,Precios!$B$7:$H$19,2,FALSE)),"",Industrias[[#This Row],[Vtrit (m3)]]*VLOOKUP(Árboles!$G205,Precios!$B$7:$H$19,2,FALSE))</f>
        <v/>
      </c>
      <c r="N208" s="217" t="str">
        <f>IF(ISNA(Industrias[[#This Row],[Vapea (m3)]]*VLOOKUP(Árboles!$G205,Precios!$B$7:$H$19,3,FALSE)),"",Industrias[[#This Row],[Vapea (m3)]]*VLOOKUP(Árboles!$G205,Precios!$B$7:$H$19,3,FALSE))</f>
        <v/>
      </c>
      <c r="O208" s="217" t="str">
        <f>IF(ISNA(Industrias[[#This Row],[Vcanter (m3)]]*VLOOKUP(Árboles!$G205,Precios!$B$7:$H$19,4,FALSE)),"",Industrias[[#This Row],[Vcanter (m3)]]*VLOOKUP(Árboles!$G205,Precios!$B$7:$H$19,4,FALSE))</f>
        <v/>
      </c>
      <c r="P208" s="217" t="str">
        <f>IF(ISNA(Industrias[[#This Row],[Vsierra (m3)]]*VLOOKUP(Árboles!$G205,Precios!$B$7:$H$19,5,FALSE)),"",Industrias[[#This Row],[Vsierra (m3)]]*VLOOKUP(Árboles!$G205,Precios!$B$7:$H$19,5,FALSE))</f>
        <v/>
      </c>
      <c r="Q208" s="217" t="str">
        <f>IF(ISNA(Industrias[[#This Row],[Vsgruesa (m3)]]*VLOOKUP(Árboles!$G205,Precios!$B$7:$H$19,6,FALSE)),"",Industrias[[#This Row],[Vsgruesa (m3)]]*VLOOKUP(Árboles!$G205,Precios!$B$7:$H$19,6,FALSE))</f>
        <v/>
      </c>
      <c r="R208" s="217" t="str">
        <f>IF(ISNA(Industrias[[#This Row],[Vchapa (m3)]]*VLOOKUP(Árboles!$G205,Precios!$B$7:$H$19,7,FALSE)),"",Industrias[[#This Row],[Vchapa (m3)]]*VLOOKUP(Árboles!$G205,Precios!$B$7:$H$19,7,FALSE))</f>
        <v/>
      </c>
      <c r="S208" s="223">
        <f t="shared" si="8"/>
        <v>0</v>
      </c>
      <c r="T208" s="218"/>
      <c r="U208" s="218"/>
      <c r="W208" s="183"/>
      <c r="X208" s="183"/>
      <c r="Y208" s="183"/>
      <c r="Z208" s="183"/>
      <c r="AA208" s="183"/>
      <c r="AB208" s="183"/>
      <c r="AC208" s="183"/>
      <c r="AE208" s="183"/>
      <c r="AF208" s="183"/>
      <c r="AG208" s="183"/>
      <c r="AH208" s="183"/>
      <c r="AI208" s="183"/>
      <c r="AJ208" s="183"/>
      <c r="AK208" s="183"/>
    </row>
    <row r="209" spans="2:37" ht="16.8" thickTop="1" thickBot="1">
      <c r="B209" s="211" t="str">
        <f>IF(Árboles!B206="","",Árboles!B206)</f>
        <v/>
      </c>
      <c r="C209" s="211" t="str">
        <f>IF(Árboles!C206="","",Árboles!C206)</f>
        <v/>
      </c>
      <c r="D209" s="212" t="str">
        <f>IF(Árboles!G206="","",Árboles!G206)</f>
        <v/>
      </c>
      <c r="E209" s="213" t="str">
        <f>IF(Árboles!AC206=0,"",Árboles!AC206)</f>
        <v/>
      </c>
      <c r="F209" s="221"/>
      <c r="G209" s="222"/>
      <c r="H209" s="222"/>
      <c r="I209" s="222"/>
      <c r="J209" s="222"/>
      <c r="K209" s="222"/>
      <c r="L209" s="222"/>
      <c r="M209" s="216" t="str">
        <f>IF(ISNA(Industrias[[#This Row],[Vtrit (m3)]]*VLOOKUP(Árboles!$G206,Precios!$B$7:$H$19,2,FALSE)),"",Industrias[[#This Row],[Vtrit (m3)]]*VLOOKUP(Árboles!$G206,Precios!$B$7:$H$19,2,FALSE))</f>
        <v/>
      </c>
      <c r="N209" s="217" t="str">
        <f>IF(ISNA(Industrias[[#This Row],[Vapea (m3)]]*VLOOKUP(Árboles!$G206,Precios!$B$7:$H$19,3,FALSE)),"",Industrias[[#This Row],[Vapea (m3)]]*VLOOKUP(Árboles!$G206,Precios!$B$7:$H$19,3,FALSE))</f>
        <v/>
      </c>
      <c r="O209" s="217" t="str">
        <f>IF(ISNA(Industrias[[#This Row],[Vcanter (m3)]]*VLOOKUP(Árboles!$G206,Precios!$B$7:$H$19,4,FALSE)),"",Industrias[[#This Row],[Vcanter (m3)]]*VLOOKUP(Árboles!$G206,Precios!$B$7:$H$19,4,FALSE))</f>
        <v/>
      </c>
      <c r="P209" s="217" t="str">
        <f>IF(ISNA(Industrias[[#This Row],[Vsierra (m3)]]*VLOOKUP(Árboles!$G206,Precios!$B$7:$H$19,5,FALSE)),"",Industrias[[#This Row],[Vsierra (m3)]]*VLOOKUP(Árboles!$G206,Precios!$B$7:$H$19,5,FALSE))</f>
        <v/>
      </c>
      <c r="Q209" s="217" t="str">
        <f>IF(ISNA(Industrias[[#This Row],[Vsgruesa (m3)]]*VLOOKUP(Árboles!$G206,Precios!$B$7:$H$19,6,FALSE)),"",Industrias[[#This Row],[Vsgruesa (m3)]]*VLOOKUP(Árboles!$G206,Precios!$B$7:$H$19,6,FALSE))</f>
        <v/>
      </c>
      <c r="R209" s="217" t="str">
        <f>IF(ISNA(Industrias[[#This Row],[Vchapa (m3)]]*VLOOKUP(Árboles!$G206,Precios!$B$7:$H$19,7,FALSE)),"",Industrias[[#This Row],[Vchapa (m3)]]*VLOOKUP(Árboles!$G206,Precios!$B$7:$H$19,7,FALSE))</f>
        <v/>
      </c>
      <c r="S209" s="223">
        <f t="shared" si="8"/>
        <v>0</v>
      </c>
      <c r="T209" s="218"/>
      <c r="U209" s="218"/>
      <c r="W209" s="183"/>
      <c r="X209" s="183"/>
      <c r="Y209" s="183"/>
      <c r="Z209" s="183"/>
      <c r="AA209" s="183"/>
      <c r="AB209" s="183"/>
      <c r="AC209" s="183"/>
      <c r="AE209" s="183"/>
      <c r="AF209" s="183"/>
      <c r="AG209" s="183"/>
      <c r="AH209" s="183"/>
      <c r="AI209" s="183"/>
      <c r="AJ209" s="183"/>
      <c r="AK209" s="183"/>
    </row>
    <row r="210" spans="2:37" ht="16.8" thickTop="1" thickBot="1">
      <c r="B210" s="211" t="str">
        <f>IF(Árboles!B207="","",Árboles!B207)</f>
        <v/>
      </c>
      <c r="C210" s="211" t="str">
        <f>IF(Árboles!C207="","",Árboles!C207)</f>
        <v/>
      </c>
      <c r="D210" s="212" t="str">
        <f>IF(Árboles!G207="","",Árboles!G207)</f>
        <v/>
      </c>
      <c r="E210" s="213" t="str">
        <f>IF(Árboles!AC207=0,"",Árboles!AC207)</f>
        <v/>
      </c>
      <c r="F210" s="221"/>
      <c r="G210" s="222"/>
      <c r="H210" s="222"/>
      <c r="I210" s="222"/>
      <c r="J210" s="222"/>
      <c r="K210" s="222"/>
      <c r="L210" s="222"/>
      <c r="M210" s="216" t="str">
        <f>IF(ISNA(Industrias[[#This Row],[Vtrit (m3)]]*VLOOKUP(Árboles!$G207,Precios!$B$7:$H$19,2,FALSE)),"",Industrias[[#This Row],[Vtrit (m3)]]*VLOOKUP(Árboles!$G207,Precios!$B$7:$H$19,2,FALSE))</f>
        <v/>
      </c>
      <c r="N210" s="217" t="str">
        <f>IF(ISNA(Industrias[[#This Row],[Vapea (m3)]]*VLOOKUP(Árboles!$G207,Precios!$B$7:$H$19,3,FALSE)),"",Industrias[[#This Row],[Vapea (m3)]]*VLOOKUP(Árboles!$G207,Precios!$B$7:$H$19,3,FALSE))</f>
        <v/>
      </c>
      <c r="O210" s="217" t="str">
        <f>IF(ISNA(Industrias[[#This Row],[Vcanter (m3)]]*VLOOKUP(Árboles!$G207,Precios!$B$7:$H$19,4,FALSE)),"",Industrias[[#This Row],[Vcanter (m3)]]*VLOOKUP(Árboles!$G207,Precios!$B$7:$H$19,4,FALSE))</f>
        <v/>
      </c>
      <c r="P210" s="217" t="str">
        <f>IF(ISNA(Industrias[[#This Row],[Vsierra (m3)]]*VLOOKUP(Árboles!$G207,Precios!$B$7:$H$19,5,FALSE)),"",Industrias[[#This Row],[Vsierra (m3)]]*VLOOKUP(Árboles!$G207,Precios!$B$7:$H$19,5,FALSE))</f>
        <v/>
      </c>
      <c r="Q210" s="217" t="str">
        <f>IF(ISNA(Industrias[[#This Row],[Vsgruesa (m3)]]*VLOOKUP(Árboles!$G207,Precios!$B$7:$H$19,6,FALSE)),"",Industrias[[#This Row],[Vsgruesa (m3)]]*VLOOKUP(Árboles!$G207,Precios!$B$7:$H$19,6,FALSE))</f>
        <v/>
      </c>
      <c r="R210" s="217" t="str">
        <f>IF(ISNA(Industrias[[#This Row],[Vchapa (m3)]]*VLOOKUP(Árboles!$G207,Precios!$B$7:$H$19,7,FALSE)),"",Industrias[[#This Row],[Vchapa (m3)]]*VLOOKUP(Árboles!$G207,Precios!$B$7:$H$19,7,FALSE))</f>
        <v/>
      </c>
      <c r="S210" s="223">
        <f t="shared" si="8"/>
        <v>0</v>
      </c>
      <c r="T210" s="218"/>
      <c r="U210" s="218"/>
      <c r="W210" s="183"/>
      <c r="X210" s="183"/>
      <c r="Y210" s="183"/>
      <c r="Z210" s="183"/>
      <c r="AA210" s="183"/>
      <c r="AB210" s="183"/>
      <c r="AC210" s="183"/>
      <c r="AE210" s="183"/>
      <c r="AF210" s="183"/>
      <c r="AG210" s="183"/>
      <c r="AH210" s="183"/>
      <c r="AI210" s="183"/>
      <c r="AJ210" s="183"/>
      <c r="AK210" s="183"/>
    </row>
    <row r="211" spans="2:37" ht="16.8" thickTop="1" thickBot="1">
      <c r="B211" s="211" t="str">
        <f>IF(Árboles!B208="","",Árboles!B208)</f>
        <v/>
      </c>
      <c r="C211" s="211" t="str">
        <f>IF(Árboles!C208="","",Árboles!C208)</f>
        <v/>
      </c>
      <c r="D211" s="212" t="str">
        <f>IF(Árboles!G208="","",Árboles!G208)</f>
        <v/>
      </c>
      <c r="E211" s="213" t="str">
        <f>IF(Árboles!AC208=0,"",Árboles!AC208)</f>
        <v/>
      </c>
      <c r="F211" s="221"/>
      <c r="G211" s="222"/>
      <c r="H211" s="222"/>
      <c r="I211" s="222"/>
      <c r="J211" s="222"/>
      <c r="K211" s="222"/>
      <c r="L211" s="222"/>
      <c r="M211" s="216" t="str">
        <f>IF(ISNA(Industrias[[#This Row],[Vtrit (m3)]]*VLOOKUP(Árboles!$G208,Precios!$B$7:$H$19,2,FALSE)),"",Industrias[[#This Row],[Vtrit (m3)]]*VLOOKUP(Árboles!$G208,Precios!$B$7:$H$19,2,FALSE))</f>
        <v/>
      </c>
      <c r="N211" s="217" t="str">
        <f>IF(ISNA(Industrias[[#This Row],[Vapea (m3)]]*VLOOKUP(Árboles!$G208,Precios!$B$7:$H$19,3,FALSE)),"",Industrias[[#This Row],[Vapea (m3)]]*VLOOKUP(Árboles!$G208,Precios!$B$7:$H$19,3,FALSE))</f>
        <v/>
      </c>
      <c r="O211" s="217" t="str">
        <f>IF(ISNA(Industrias[[#This Row],[Vcanter (m3)]]*VLOOKUP(Árboles!$G208,Precios!$B$7:$H$19,4,FALSE)),"",Industrias[[#This Row],[Vcanter (m3)]]*VLOOKUP(Árboles!$G208,Precios!$B$7:$H$19,4,FALSE))</f>
        <v/>
      </c>
      <c r="P211" s="217" t="str">
        <f>IF(ISNA(Industrias[[#This Row],[Vsierra (m3)]]*VLOOKUP(Árboles!$G208,Precios!$B$7:$H$19,5,FALSE)),"",Industrias[[#This Row],[Vsierra (m3)]]*VLOOKUP(Árboles!$G208,Precios!$B$7:$H$19,5,FALSE))</f>
        <v/>
      </c>
      <c r="Q211" s="217" t="str">
        <f>IF(ISNA(Industrias[[#This Row],[Vsgruesa (m3)]]*VLOOKUP(Árboles!$G208,Precios!$B$7:$H$19,6,FALSE)),"",Industrias[[#This Row],[Vsgruesa (m3)]]*VLOOKUP(Árboles!$G208,Precios!$B$7:$H$19,6,FALSE))</f>
        <v/>
      </c>
      <c r="R211" s="217" t="str">
        <f>IF(ISNA(Industrias[[#This Row],[Vchapa (m3)]]*VLOOKUP(Árboles!$G208,Precios!$B$7:$H$19,7,FALSE)),"",Industrias[[#This Row],[Vchapa (m3)]]*VLOOKUP(Árboles!$G208,Precios!$B$7:$H$19,7,FALSE))</f>
        <v/>
      </c>
      <c r="S211" s="223">
        <f t="shared" si="8"/>
        <v>0</v>
      </c>
      <c r="T211" s="218"/>
      <c r="U211" s="218"/>
      <c r="W211" s="183"/>
      <c r="X211" s="183"/>
      <c r="Y211" s="183"/>
      <c r="Z211" s="183"/>
      <c r="AA211" s="183"/>
      <c r="AB211" s="183"/>
      <c r="AC211" s="183"/>
      <c r="AE211" s="183"/>
      <c r="AF211" s="183"/>
      <c r="AG211" s="183"/>
      <c r="AH211" s="183"/>
      <c r="AI211" s="183"/>
      <c r="AJ211" s="183"/>
      <c r="AK211" s="183"/>
    </row>
    <row r="212" spans="2:37" ht="16.8" thickTop="1" thickBot="1">
      <c r="B212" s="211" t="str">
        <f>IF(Árboles!B209="","",Árboles!B209)</f>
        <v/>
      </c>
      <c r="C212" s="211" t="str">
        <f>IF(Árboles!C209="","",Árboles!C209)</f>
        <v/>
      </c>
      <c r="D212" s="212" t="str">
        <f>IF(Árboles!G209="","",Árboles!G209)</f>
        <v/>
      </c>
      <c r="E212" s="213" t="str">
        <f>IF(Árboles!AC209=0,"",Árboles!AC209)</f>
        <v/>
      </c>
      <c r="F212" s="221"/>
      <c r="G212" s="222"/>
      <c r="H212" s="222"/>
      <c r="I212" s="222"/>
      <c r="J212" s="222"/>
      <c r="K212" s="222"/>
      <c r="L212" s="222"/>
      <c r="M212" s="216" t="str">
        <f>IF(ISNA(Industrias[[#This Row],[Vtrit (m3)]]*VLOOKUP(Árboles!$G209,Precios!$B$7:$H$19,2,FALSE)),"",Industrias[[#This Row],[Vtrit (m3)]]*VLOOKUP(Árboles!$G209,Precios!$B$7:$H$19,2,FALSE))</f>
        <v/>
      </c>
      <c r="N212" s="217" t="str">
        <f>IF(ISNA(Industrias[[#This Row],[Vapea (m3)]]*VLOOKUP(Árboles!$G209,Precios!$B$7:$H$19,3,FALSE)),"",Industrias[[#This Row],[Vapea (m3)]]*VLOOKUP(Árboles!$G209,Precios!$B$7:$H$19,3,FALSE))</f>
        <v/>
      </c>
      <c r="O212" s="217" t="str">
        <f>IF(ISNA(Industrias[[#This Row],[Vcanter (m3)]]*VLOOKUP(Árboles!$G209,Precios!$B$7:$H$19,4,FALSE)),"",Industrias[[#This Row],[Vcanter (m3)]]*VLOOKUP(Árboles!$G209,Precios!$B$7:$H$19,4,FALSE))</f>
        <v/>
      </c>
      <c r="P212" s="217" t="str">
        <f>IF(ISNA(Industrias[[#This Row],[Vsierra (m3)]]*VLOOKUP(Árboles!$G209,Precios!$B$7:$H$19,5,FALSE)),"",Industrias[[#This Row],[Vsierra (m3)]]*VLOOKUP(Árboles!$G209,Precios!$B$7:$H$19,5,FALSE))</f>
        <v/>
      </c>
      <c r="Q212" s="217" t="str">
        <f>IF(ISNA(Industrias[[#This Row],[Vsgruesa (m3)]]*VLOOKUP(Árboles!$G209,Precios!$B$7:$H$19,6,FALSE)),"",Industrias[[#This Row],[Vsgruesa (m3)]]*VLOOKUP(Árboles!$G209,Precios!$B$7:$H$19,6,FALSE))</f>
        <v/>
      </c>
      <c r="R212" s="217" t="str">
        <f>IF(ISNA(Industrias[[#This Row],[Vchapa (m3)]]*VLOOKUP(Árboles!$G209,Precios!$B$7:$H$19,7,FALSE)),"",Industrias[[#This Row],[Vchapa (m3)]]*VLOOKUP(Árboles!$G209,Precios!$B$7:$H$19,7,FALSE))</f>
        <v/>
      </c>
      <c r="S212" s="223">
        <f t="shared" si="8"/>
        <v>0</v>
      </c>
      <c r="T212" s="218"/>
      <c r="U212" s="218"/>
      <c r="W212" s="183"/>
      <c r="X212" s="183"/>
      <c r="Y212" s="183"/>
      <c r="Z212" s="183"/>
      <c r="AA212" s="183"/>
      <c r="AB212" s="183"/>
      <c r="AC212" s="183"/>
      <c r="AE212" s="183"/>
      <c r="AF212" s="183"/>
      <c r="AG212" s="183"/>
      <c r="AH212" s="183"/>
      <c r="AI212" s="183"/>
      <c r="AJ212" s="183"/>
      <c r="AK212" s="183"/>
    </row>
    <row r="213" spans="2:37" ht="16.8" thickTop="1" thickBot="1">
      <c r="B213" s="211" t="str">
        <f>IF(Árboles!B210="","",Árboles!B210)</f>
        <v/>
      </c>
      <c r="C213" s="211" t="str">
        <f>IF(Árboles!C210="","",Árboles!C210)</f>
        <v/>
      </c>
      <c r="D213" s="212" t="str">
        <f>IF(Árboles!G210="","",Árboles!G210)</f>
        <v/>
      </c>
      <c r="E213" s="213" t="str">
        <f>IF(Árboles!AC210=0,"",Árboles!AC210)</f>
        <v/>
      </c>
      <c r="F213" s="221"/>
      <c r="G213" s="222"/>
      <c r="H213" s="222"/>
      <c r="I213" s="222"/>
      <c r="J213" s="222"/>
      <c r="K213" s="222"/>
      <c r="L213" s="222"/>
      <c r="M213" s="216" t="str">
        <f>IF(ISNA(Industrias[[#This Row],[Vtrit (m3)]]*VLOOKUP(Árboles!$G210,Precios!$B$7:$H$19,2,FALSE)),"",Industrias[[#This Row],[Vtrit (m3)]]*VLOOKUP(Árboles!$G210,Precios!$B$7:$H$19,2,FALSE))</f>
        <v/>
      </c>
      <c r="N213" s="217" t="str">
        <f>IF(ISNA(Industrias[[#This Row],[Vapea (m3)]]*VLOOKUP(Árboles!$G210,Precios!$B$7:$H$19,3,FALSE)),"",Industrias[[#This Row],[Vapea (m3)]]*VLOOKUP(Árboles!$G210,Precios!$B$7:$H$19,3,FALSE))</f>
        <v/>
      </c>
      <c r="O213" s="217" t="str">
        <f>IF(ISNA(Industrias[[#This Row],[Vcanter (m3)]]*VLOOKUP(Árboles!$G210,Precios!$B$7:$H$19,4,FALSE)),"",Industrias[[#This Row],[Vcanter (m3)]]*VLOOKUP(Árboles!$G210,Precios!$B$7:$H$19,4,FALSE))</f>
        <v/>
      </c>
      <c r="P213" s="217" t="str">
        <f>IF(ISNA(Industrias[[#This Row],[Vsierra (m3)]]*VLOOKUP(Árboles!$G210,Precios!$B$7:$H$19,5,FALSE)),"",Industrias[[#This Row],[Vsierra (m3)]]*VLOOKUP(Árboles!$G210,Precios!$B$7:$H$19,5,FALSE))</f>
        <v/>
      </c>
      <c r="Q213" s="217" t="str">
        <f>IF(ISNA(Industrias[[#This Row],[Vsgruesa (m3)]]*VLOOKUP(Árboles!$G210,Precios!$B$7:$H$19,6,FALSE)),"",Industrias[[#This Row],[Vsgruesa (m3)]]*VLOOKUP(Árboles!$G210,Precios!$B$7:$H$19,6,FALSE))</f>
        <v/>
      </c>
      <c r="R213" s="217" t="str">
        <f>IF(ISNA(Industrias[[#This Row],[Vchapa (m3)]]*VLOOKUP(Árboles!$G210,Precios!$B$7:$H$19,7,FALSE)),"",Industrias[[#This Row],[Vchapa (m3)]]*VLOOKUP(Árboles!$G210,Precios!$B$7:$H$19,7,FALSE))</f>
        <v/>
      </c>
      <c r="S213" s="223">
        <f t="shared" si="8"/>
        <v>0</v>
      </c>
      <c r="T213" s="218"/>
      <c r="U213" s="218"/>
      <c r="W213" s="183"/>
      <c r="X213" s="183"/>
      <c r="Y213" s="183"/>
      <c r="Z213" s="183"/>
      <c r="AA213" s="183"/>
      <c r="AB213" s="183"/>
      <c r="AC213" s="183"/>
      <c r="AE213" s="183"/>
      <c r="AF213" s="183"/>
      <c r="AG213" s="183"/>
      <c r="AH213" s="183"/>
      <c r="AI213" s="183"/>
      <c r="AJ213" s="183"/>
      <c r="AK213" s="183"/>
    </row>
    <row r="214" spans="2:37" ht="16.8" thickTop="1" thickBot="1">
      <c r="B214" s="211" t="str">
        <f>IF(Árboles!B211="","",Árboles!B211)</f>
        <v/>
      </c>
      <c r="C214" s="211" t="str">
        <f>IF(Árboles!C211="","",Árboles!C211)</f>
        <v/>
      </c>
      <c r="D214" s="212" t="str">
        <f>IF(Árboles!G211="","",Árboles!G211)</f>
        <v/>
      </c>
      <c r="E214" s="213" t="str">
        <f>IF(Árboles!AC211=0,"",Árboles!AC211)</f>
        <v/>
      </c>
      <c r="F214" s="221"/>
      <c r="G214" s="222"/>
      <c r="H214" s="222"/>
      <c r="I214" s="222"/>
      <c r="J214" s="222"/>
      <c r="K214" s="222"/>
      <c r="L214" s="222"/>
      <c r="M214" s="216" t="str">
        <f>IF(ISNA(Industrias[[#This Row],[Vtrit (m3)]]*VLOOKUP(Árboles!$G211,Precios!$B$7:$H$19,2,FALSE)),"",Industrias[[#This Row],[Vtrit (m3)]]*VLOOKUP(Árboles!$G211,Precios!$B$7:$H$19,2,FALSE))</f>
        <v/>
      </c>
      <c r="N214" s="217" t="str">
        <f>IF(ISNA(Industrias[[#This Row],[Vapea (m3)]]*VLOOKUP(Árboles!$G211,Precios!$B$7:$H$19,3,FALSE)),"",Industrias[[#This Row],[Vapea (m3)]]*VLOOKUP(Árboles!$G211,Precios!$B$7:$H$19,3,FALSE))</f>
        <v/>
      </c>
      <c r="O214" s="217" t="str">
        <f>IF(ISNA(Industrias[[#This Row],[Vcanter (m3)]]*VLOOKUP(Árboles!$G211,Precios!$B$7:$H$19,4,FALSE)),"",Industrias[[#This Row],[Vcanter (m3)]]*VLOOKUP(Árboles!$G211,Precios!$B$7:$H$19,4,FALSE))</f>
        <v/>
      </c>
      <c r="P214" s="217" t="str">
        <f>IF(ISNA(Industrias[[#This Row],[Vsierra (m3)]]*VLOOKUP(Árboles!$G211,Precios!$B$7:$H$19,5,FALSE)),"",Industrias[[#This Row],[Vsierra (m3)]]*VLOOKUP(Árboles!$G211,Precios!$B$7:$H$19,5,FALSE))</f>
        <v/>
      </c>
      <c r="Q214" s="217" t="str">
        <f>IF(ISNA(Industrias[[#This Row],[Vsgruesa (m3)]]*VLOOKUP(Árboles!$G211,Precios!$B$7:$H$19,6,FALSE)),"",Industrias[[#This Row],[Vsgruesa (m3)]]*VLOOKUP(Árboles!$G211,Precios!$B$7:$H$19,6,FALSE))</f>
        <v/>
      </c>
      <c r="R214" s="217" t="str">
        <f>IF(ISNA(Industrias[[#This Row],[Vchapa (m3)]]*VLOOKUP(Árboles!$G211,Precios!$B$7:$H$19,7,FALSE)),"",Industrias[[#This Row],[Vchapa (m3)]]*VLOOKUP(Árboles!$G211,Precios!$B$7:$H$19,7,FALSE))</f>
        <v/>
      </c>
      <c r="S214" s="223">
        <f t="shared" si="8"/>
        <v>0</v>
      </c>
      <c r="T214" s="218"/>
      <c r="U214" s="218"/>
      <c r="W214" s="183"/>
      <c r="X214" s="183"/>
      <c r="Y214" s="183"/>
      <c r="Z214" s="183"/>
      <c r="AA214" s="183"/>
      <c r="AB214" s="183"/>
      <c r="AC214" s="183"/>
      <c r="AE214" s="183"/>
      <c r="AF214" s="183"/>
      <c r="AG214" s="183"/>
      <c r="AH214" s="183"/>
      <c r="AI214" s="183"/>
      <c r="AJ214" s="183"/>
      <c r="AK214" s="183"/>
    </row>
    <row r="215" spans="2:37" ht="16.8" thickTop="1" thickBot="1">
      <c r="B215" s="211" t="str">
        <f>IF(Árboles!B212="","",Árboles!B212)</f>
        <v/>
      </c>
      <c r="C215" s="211" t="str">
        <f>IF(Árboles!C212="","",Árboles!C212)</f>
        <v/>
      </c>
      <c r="D215" s="212" t="str">
        <f>IF(Árboles!G212="","",Árboles!G212)</f>
        <v/>
      </c>
      <c r="E215" s="213" t="str">
        <f>IF(Árboles!AC212=0,"",Árboles!AC212)</f>
        <v/>
      </c>
      <c r="F215" s="221"/>
      <c r="G215" s="222"/>
      <c r="H215" s="222"/>
      <c r="I215" s="222"/>
      <c r="J215" s="222"/>
      <c r="K215" s="222"/>
      <c r="L215" s="222"/>
      <c r="M215" s="216" t="str">
        <f>IF(ISNA(Industrias[[#This Row],[Vtrit (m3)]]*VLOOKUP(Árboles!$G212,Precios!$B$7:$H$19,2,FALSE)),"",Industrias[[#This Row],[Vtrit (m3)]]*VLOOKUP(Árboles!$G212,Precios!$B$7:$H$19,2,FALSE))</f>
        <v/>
      </c>
      <c r="N215" s="217" t="str">
        <f>IF(ISNA(Industrias[[#This Row],[Vapea (m3)]]*VLOOKUP(Árboles!$G212,Precios!$B$7:$H$19,3,FALSE)),"",Industrias[[#This Row],[Vapea (m3)]]*VLOOKUP(Árboles!$G212,Precios!$B$7:$H$19,3,FALSE))</f>
        <v/>
      </c>
      <c r="O215" s="217" t="str">
        <f>IF(ISNA(Industrias[[#This Row],[Vcanter (m3)]]*VLOOKUP(Árboles!$G212,Precios!$B$7:$H$19,4,FALSE)),"",Industrias[[#This Row],[Vcanter (m3)]]*VLOOKUP(Árboles!$G212,Precios!$B$7:$H$19,4,FALSE))</f>
        <v/>
      </c>
      <c r="P215" s="217" t="str">
        <f>IF(ISNA(Industrias[[#This Row],[Vsierra (m3)]]*VLOOKUP(Árboles!$G212,Precios!$B$7:$H$19,5,FALSE)),"",Industrias[[#This Row],[Vsierra (m3)]]*VLOOKUP(Árboles!$G212,Precios!$B$7:$H$19,5,FALSE))</f>
        <v/>
      </c>
      <c r="Q215" s="217" t="str">
        <f>IF(ISNA(Industrias[[#This Row],[Vsgruesa (m3)]]*VLOOKUP(Árboles!$G212,Precios!$B$7:$H$19,6,FALSE)),"",Industrias[[#This Row],[Vsgruesa (m3)]]*VLOOKUP(Árboles!$G212,Precios!$B$7:$H$19,6,FALSE))</f>
        <v/>
      </c>
      <c r="R215" s="217" t="str">
        <f>IF(ISNA(Industrias[[#This Row],[Vchapa (m3)]]*VLOOKUP(Árboles!$G212,Precios!$B$7:$H$19,7,FALSE)),"",Industrias[[#This Row],[Vchapa (m3)]]*VLOOKUP(Árboles!$G212,Precios!$B$7:$H$19,7,FALSE))</f>
        <v/>
      </c>
      <c r="S215" s="223">
        <f t="shared" si="8"/>
        <v>0</v>
      </c>
      <c r="T215" s="218"/>
      <c r="U215" s="218"/>
      <c r="W215" s="183"/>
      <c r="X215" s="183"/>
      <c r="Y215" s="183"/>
      <c r="Z215" s="183"/>
      <c r="AA215" s="183"/>
      <c r="AB215" s="183"/>
      <c r="AC215" s="183"/>
      <c r="AE215" s="183"/>
      <c r="AF215" s="183"/>
      <c r="AG215" s="183"/>
      <c r="AH215" s="183"/>
      <c r="AI215" s="183"/>
      <c r="AJ215" s="183"/>
      <c r="AK215" s="183"/>
    </row>
    <row r="216" spans="2:37" ht="16.8" thickTop="1" thickBot="1">
      <c r="B216" s="211" t="str">
        <f>IF(Árboles!B213="","",Árboles!B213)</f>
        <v/>
      </c>
      <c r="C216" s="211" t="str">
        <f>IF(Árboles!C213="","",Árboles!C213)</f>
        <v/>
      </c>
      <c r="D216" s="212" t="str">
        <f>IF(Árboles!G213="","",Árboles!G213)</f>
        <v/>
      </c>
      <c r="E216" s="213" t="str">
        <f>IF(Árboles!AC213=0,"",Árboles!AC213)</f>
        <v/>
      </c>
      <c r="F216" s="221"/>
      <c r="G216" s="222"/>
      <c r="H216" s="222"/>
      <c r="I216" s="222"/>
      <c r="J216" s="222"/>
      <c r="K216" s="222"/>
      <c r="L216" s="222"/>
      <c r="M216" s="216" t="str">
        <f>IF(ISNA(Industrias[[#This Row],[Vtrit (m3)]]*VLOOKUP(Árboles!$G213,Precios!$B$7:$H$19,2,FALSE)),"",Industrias[[#This Row],[Vtrit (m3)]]*VLOOKUP(Árboles!$G213,Precios!$B$7:$H$19,2,FALSE))</f>
        <v/>
      </c>
      <c r="N216" s="217" t="str">
        <f>IF(ISNA(Industrias[[#This Row],[Vapea (m3)]]*VLOOKUP(Árboles!$G213,Precios!$B$7:$H$19,3,FALSE)),"",Industrias[[#This Row],[Vapea (m3)]]*VLOOKUP(Árboles!$G213,Precios!$B$7:$H$19,3,FALSE))</f>
        <v/>
      </c>
      <c r="O216" s="217" t="str">
        <f>IF(ISNA(Industrias[[#This Row],[Vcanter (m3)]]*VLOOKUP(Árboles!$G213,Precios!$B$7:$H$19,4,FALSE)),"",Industrias[[#This Row],[Vcanter (m3)]]*VLOOKUP(Árboles!$G213,Precios!$B$7:$H$19,4,FALSE))</f>
        <v/>
      </c>
      <c r="P216" s="217" t="str">
        <f>IF(ISNA(Industrias[[#This Row],[Vsierra (m3)]]*VLOOKUP(Árboles!$G213,Precios!$B$7:$H$19,5,FALSE)),"",Industrias[[#This Row],[Vsierra (m3)]]*VLOOKUP(Árboles!$G213,Precios!$B$7:$H$19,5,FALSE))</f>
        <v/>
      </c>
      <c r="Q216" s="217" t="str">
        <f>IF(ISNA(Industrias[[#This Row],[Vsgruesa (m3)]]*VLOOKUP(Árboles!$G213,Precios!$B$7:$H$19,6,FALSE)),"",Industrias[[#This Row],[Vsgruesa (m3)]]*VLOOKUP(Árboles!$G213,Precios!$B$7:$H$19,6,FALSE))</f>
        <v/>
      </c>
      <c r="R216" s="217" t="str">
        <f>IF(ISNA(Industrias[[#This Row],[Vchapa (m3)]]*VLOOKUP(Árboles!$G213,Precios!$B$7:$H$19,7,FALSE)),"",Industrias[[#This Row],[Vchapa (m3)]]*VLOOKUP(Árboles!$G213,Precios!$B$7:$H$19,7,FALSE))</f>
        <v/>
      </c>
      <c r="S216" s="223">
        <f t="shared" si="8"/>
        <v>0</v>
      </c>
      <c r="T216" s="218"/>
      <c r="U216" s="218"/>
      <c r="W216" s="183"/>
      <c r="X216" s="183"/>
      <c r="Y216" s="183"/>
      <c r="Z216" s="183"/>
      <c r="AA216" s="183"/>
      <c r="AB216" s="183"/>
      <c r="AC216" s="183"/>
      <c r="AE216" s="183"/>
      <c r="AF216" s="183"/>
      <c r="AG216" s="183"/>
      <c r="AH216" s="183"/>
      <c r="AI216" s="183"/>
      <c r="AJ216" s="183"/>
      <c r="AK216" s="183"/>
    </row>
    <row r="217" spans="2:37" ht="16.8" thickTop="1" thickBot="1">
      <c r="B217" s="211" t="str">
        <f>IF(Árboles!B214="","",Árboles!B214)</f>
        <v/>
      </c>
      <c r="C217" s="211" t="str">
        <f>IF(Árboles!C214="","",Árboles!C214)</f>
        <v/>
      </c>
      <c r="D217" s="212" t="str">
        <f>IF(Árboles!G214="","",Árboles!G214)</f>
        <v/>
      </c>
      <c r="E217" s="213" t="str">
        <f>IF(Árboles!AC214=0,"",Árboles!AC214)</f>
        <v/>
      </c>
      <c r="F217" s="221"/>
      <c r="G217" s="222"/>
      <c r="H217" s="222"/>
      <c r="I217" s="222"/>
      <c r="J217" s="222"/>
      <c r="K217" s="222"/>
      <c r="L217" s="222"/>
      <c r="M217" s="216" t="str">
        <f>IF(ISNA(Industrias[[#This Row],[Vtrit (m3)]]*VLOOKUP(Árboles!$G214,Precios!$B$7:$H$19,2,FALSE)),"",Industrias[[#This Row],[Vtrit (m3)]]*VLOOKUP(Árboles!$G214,Precios!$B$7:$H$19,2,FALSE))</f>
        <v/>
      </c>
      <c r="N217" s="217" t="str">
        <f>IF(ISNA(Industrias[[#This Row],[Vapea (m3)]]*VLOOKUP(Árboles!$G214,Precios!$B$7:$H$19,3,FALSE)),"",Industrias[[#This Row],[Vapea (m3)]]*VLOOKUP(Árboles!$G214,Precios!$B$7:$H$19,3,FALSE))</f>
        <v/>
      </c>
      <c r="O217" s="217" t="str">
        <f>IF(ISNA(Industrias[[#This Row],[Vcanter (m3)]]*VLOOKUP(Árboles!$G214,Precios!$B$7:$H$19,4,FALSE)),"",Industrias[[#This Row],[Vcanter (m3)]]*VLOOKUP(Árboles!$G214,Precios!$B$7:$H$19,4,FALSE))</f>
        <v/>
      </c>
      <c r="P217" s="217" t="str">
        <f>IF(ISNA(Industrias[[#This Row],[Vsierra (m3)]]*VLOOKUP(Árboles!$G214,Precios!$B$7:$H$19,5,FALSE)),"",Industrias[[#This Row],[Vsierra (m3)]]*VLOOKUP(Árboles!$G214,Precios!$B$7:$H$19,5,FALSE))</f>
        <v/>
      </c>
      <c r="Q217" s="217" t="str">
        <f>IF(ISNA(Industrias[[#This Row],[Vsgruesa (m3)]]*VLOOKUP(Árboles!$G214,Precios!$B$7:$H$19,6,FALSE)),"",Industrias[[#This Row],[Vsgruesa (m3)]]*VLOOKUP(Árboles!$G214,Precios!$B$7:$H$19,6,FALSE))</f>
        <v/>
      </c>
      <c r="R217" s="217" t="str">
        <f>IF(ISNA(Industrias[[#This Row],[Vchapa (m3)]]*VLOOKUP(Árboles!$G214,Precios!$B$7:$H$19,7,FALSE)),"",Industrias[[#This Row],[Vchapa (m3)]]*VLOOKUP(Árboles!$G214,Precios!$B$7:$H$19,7,FALSE))</f>
        <v/>
      </c>
      <c r="S217" s="223">
        <f t="shared" si="8"/>
        <v>0</v>
      </c>
      <c r="T217" s="218"/>
      <c r="U217" s="218"/>
      <c r="W217" s="183"/>
      <c r="X217" s="183"/>
      <c r="Y217" s="183"/>
      <c r="Z217" s="183"/>
      <c r="AA217" s="183"/>
      <c r="AB217" s="183"/>
      <c r="AC217" s="183"/>
      <c r="AE217" s="183"/>
      <c r="AF217" s="183"/>
      <c r="AG217" s="183"/>
      <c r="AH217" s="183"/>
      <c r="AI217" s="183"/>
      <c r="AJ217" s="183"/>
      <c r="AK217" s="183"/>
    </row>
    <row r="218" spans="2:37" ht="16.8" thickTop="1" thickBot="1">
      <c r="B218" s="211" t="str">
        <f>IF(Árboles!B215="","",Árboles!B215)</f>
        <v/>
      </c>
      <c r="C218" s="211" t="str">
        <f>IF(Árboles!C215="","",Árboles!C215)</f>
        <v/>
      </c>
      <c r="D218" s="212" t="str">
        <f>IF(Árboles!G215="","",Árboles!G215)</f>
        <v/>
      </c>
      <c r="E218" s="213" t="str">
        <f>IF(Árboles!AC215=0,"",Árboles!AC215)</f>
        <v/>
      </c>
      <c r="F218" s="221"/>
      <c r="G218" s="222"/>
      <c r="H218" s="222"/>
      <c r="I218" s="222"/>
      <c r="J218" s="222"/>
      <c r="K218" s="222"/>
      <c r="L218" s="222"/>
      <c r="M218" s="216" t="str">
        <f>IF(ISNA(Industrias[[#This Row],[Vtrit (m3)]]*VLOOKUP(Árboles!$G215,Precios!$B$7:$H$19,2,FALSE)),"",Industrias[[#This Row],[Vtrit (m3)]]*VLOOKUP(Árboles!$G215,Precios!$B$7:$H$19,2,FALSE))</f>
        <v/>
      </c>
      <c r="N218" s="217" t="str">
        <f>IF(ISNA(Industrias[[#This Row],[Vapea (m3)]]*VLOOKUP(Árboles!$G215,Precios!$B$7:$H$19,3,FALSE)),"",Industrias[[#This Row],[Vapea (m3)]]*VLOOKUP(Árboles!$G215,Precios!$B$7:$H$19,3,FALSE))</f>
        <v/>
      </c>
      <c r="O218" s="217" t="str">
        <f>IF(ISNA(Industrias[[#This Row],[Vcanter (m3)]]*VLOOKUP(Árboles!$G215,Precios!$B$7:$H$19,4,FALSE)),"",Industrias[[#This Row],[Vcanter (m3)]]*VLOOKUP(Árboles!$G215,Precios!$B$7:$H$19,4,FALSE))</f>
        <v/>
      </c>
      <c r="P218" s="217" t="str">
        <f>IF(ISNA(Industrias[[#This Row],[Vsierra (m3)]]*VLOOKUP(Árboles!$G215,Precios!$B$7:$H$19,5,FALSE)),"",Industrias[[#This Row],[Vsierra (m3)]]*VLOOKUP(Árboles!$G215,Precios!$B$7:$H$19,5,FALSE))</f>
        <v/>
      </c>
      <c r="Q218" s="217" t="str">
        <f>IF(ISNA(Industrias[[#This Row],[Vsgruesa (m3)]]*VLOOKUP(Árboles!$G215,Precios!$B$7:$H$19,6,FALSE)),"",Industrias[[#This Row],[Vsgruesa (m3)]]*VLOOKUP(Árboles!$G215,Precios!$B$7:$H$19,6,FALSE))</f>
        <v/>
      </c>
      <c r="R218" s="217" t="str">
        <f>IF(ISNA(Industrias[[#This Row],[Vchapa (m3)]]*VLOOKUP(Árboles!$G215,Precios!$B$7:$H$19,7,FALSE)),"",Industrias[[#This Row],[Vchapa (m3)]]*VLOOKUP(Árboles!$G215,Precios!$B$7:$H$19,7,FALSE))</f>
        <v/>
      </c>
      <c r="S218" s="223">
        <f t="shared" si="8"/>
        <v>0</v>
      </c>
      <c r="T218" s="218"/>
      <c r="U218" s="218"/>
      <c r="W218" s="183"/>
      <c r="X218" s="183"/>
      <c r="Y218" s="183"/>
      <c r="Z218" s="183"/>
      <c r="AA218" s="183"/>
      <c r="AB218" s="183"/>
      <c r="AC218" s="183"/>
      <c r="AE218" s="183"/>
      <c r="AF218" s="183"/>
      <c r="AG218" s="183"/>
      <c r="AH218" s="183"/>
      <c r="AI218" s="183"/>
      <c r="AJ218" s="183"/>
      <c r="AK218" s="183"/>
    </row>
    <row r="219" spans="2:37" ht="16.8" thickTop="1" thickBot="1">
      <c r="B219" s="211" t="str">
        <f>IF(Árboles!B216="","",Árboles!B216)</f>
        <v/>
      </c>
      <c r="C219" s="211" t="str">
        <f>IF(Árboles!C216="","",Árboles!C216)</f>
        <v/>
      </c>
      <c r="D219" s="212" t="str">
        <f>IF(Árboles!G216="","",Árboles!G216)</f>
        <v/>
      </c>
      <c r="E219" s="213" t="str">
        <f>IF(Árboles!AC216=0,"",Árboles!AC216)</f>
        <v/>
      </c>
      <c r="F219" s="221"/>
      <c r="G219" s="222"/>
      <c r="H219" s="222"/>
      <c r="I219" s="222"/>
      <c r="J219" s="222"/>
      <c r="K219" s="222"/>
      <c r="L219" s="222"/>
      <c r="M219" s="216" t="str">
        <f>IF(ISNA(Industrias[[#This Row],[Vtrit (m3)]]*VLOOKUP(Árboles!$G216,Precios!$B$7:$H$19,2,FALSE)),"",Industrias[[#This Row],[Vtrit (m3)]]*VLOOKUP(Árboles!$G216,Precios!$B$7:$H$19,2,FALSE))</f>
        <v/>
      </c>
      <c r="N219" s="217" t="str">
        <f>IF(ISNA(Industrias[[#This Row],[Vapea (m3)]]*VLOOKUP(Árboles!$G216,Precios!$B$7:$H$19,3,FALSE)),"",Industrias[[#This Row],[Vapea (m3)]]*VLOOKUP(Árboles!$G216,Precios!$B$7:$H$19,3,FALSE))</f>
        <v/>
      </c>
      <c r="O219" s="217" t="str">
        <f>IF(ISNA(Industrias[[#This Row],[Vcanter (m3)]]*VLOOKUP(Árboles!$G216,Precios!$B$7:$H$19,4,FALSE)),"",Industrias[[#This Row],[Vcanter (m3)]]*VLOOKUP(Árboles!$G216,Precios!$B$7:$H$19,4,FALSE))</f>
        <v/>
      </c>
      <c r="P219" s="217" t="str">
        <f>IF(ISNA(Industrias[[#This Row],[Vsierra (m3)]]*VLOOKUP(Árboles!$G216,Precios!$B$7:$H$19,5,FALSE)),"",Industrias[[#This Row],[Vsierra (m3)]]*VLOOKUP(Árboles!$G216,Precios!$B$7:$H$19,5,FALSE))</f>
        <v/>
      </c>
      <c r="Q219" s="217" t="str">
        <f>IF(ISNA(Industrias[[#This Row],[Vsgruesa (m3)]]*VLOOKUP(Árboles!$G216,Precios!$B$7:$H$19,6,FALSE)),"",Industrias[[#This Row],[Vsgruesa (m3)]]*VLOOKUP(Árboles!$G216,Precios!$B$7:$H$19,6,FALSE))</f>
        <v/>
      </c>
      <c r="R219" s="217" t="str">
        <f>IF(ISNA(Industrias[[#This Row],[Vchapa (m3)]]*VLOOKUP(Árboles!$G216,Precios!$B$7:$H$19,7,FALSE)),"",Industrias[[#This Row],[Vchapa (m3)]]*VLOOKUP(Árboles!$G216,Precios!$B$7:$H$19,7,FALSE))</f>
        <v/>
      </c>
      <c r="S219" s="223">
        <f t="shared" si="8"/>
        <v>0</v>
      </c>
      <c r="T219" s="218"/>
      <c r="U219" s="218"/>
      <c r="W219" s="183"/>
      <c r="X219" s="183"/>
      <c r="Y219" s="183"/>
      <c r="Z219" s="183"/>
      <c r="AA219" s="183"/>
      <c r="AB219" s="183"/>
      <c r="AC219" s="183"/>
      <c r="AE219" s="183"/>
      <c r="AF219" s="183"/>
      <c r="AG219" s="183"/>
      <c r="AH219" s="183"/>
      <c r="AI219" s="183"/>
      <c r="AJ219" s="183"/>
      <c r="AK219" s="183"/>
    </row>
    <row r="220" spans="2:37" ht="16.8" thickTop="1" thickBot="1">
      <c r="B220" s="211" t="str">
        <f>IF(Árboles!B217="","",Árboles!B217)</f>
        <v/>
      </c>
      <c r="C220" s="211" t="str">
        <f>IF(Árboles!C217="","",Árboles!C217)</f>
        <v/>
      </c>
      <c r="D220" s="212" t="str">
        <f>IF(Árboles!G217="","",Árboles!G217)</f>
        <v/>
      </c>
      <c r="E220" s="213" t="str">
        <f>IF(Árboles!AC217=0,"",Árboles!AC217)</f>
        <v/>
      </c>
      <c r="F220" s="221"/>
      <c r="G220" s="222"/>
      <c r="H220" s="222"/>
      <c r="I220" s="222"/>
      <c r="J220" s="222"/>
      <c r="K220" s="222"/>
      <c r="L220" s="222"/>
      <c r="M220" s="216" t="str">
        <f>IF(ISNA(Industrias[[#This Row],[Vtrit (m3)]]*VLOOKUP(Árboles!$G217,Precios!$B$7:$H$19,2,FALSE)),"",Industrias[[#This Row],[Vtrit (m3)]]*VLOOKUP(Árboles!$G217,Precios!$B$7:$H$19,2,FALSE))</f>
        <v/>
      </c>
      <c r="N220" s="217" t="str">
        <f>IF(ISNA(Industrias[[#This Row],[Vapea (m3)]]*VLOOKUP(Árboles!$G217,Precios!$B$7:$H$19,3,FALSE)),"",Industrias[[#This Row],[Vapea (m3)]]*VLOOKUP(Árboles!$G217,Precios!$B$7:$H$19,3,FALSE))</f>
        <v/>
      </c>
      <c r="O220" s="217" t="str">
        <f>IF(ISNA(Industrias[[#This Row],[Vcanter (m3)]]*VLOOKUP(Árboles!$G217,Precios!$B$7:$H$19,4,FALSE)),"",Industrias[[#This Row],[Vcanter (m3)]]*VLOOKUP(Árboles!$G217,Precios!$B$7:$H$19,4,FALSE))</f>
        <v/>
      </c>
      <c r="P220" s="217" t="str">
        <f>IF(ISNA(Industrias[[#This Row],[Vsierra (m3)]]*VLOOKUP(Árboles!$G217,Precios!$B$7:$H$19,5,FALSE)),"",Industrias[[#This Row],[Vsierra (m3)]]*VLOOKUP(Árboles!$G217,Precios!$B$7:$H$19,5,FALSE))</f>
        <v/>
      </c>
      <c r="Q220" s="217" t="str">
        <f>IF(ISNA(Industrias[[#This Row],[Vsgruesa (m3)]]*VLOOKUP(Árboles!$G217,Precios!$B$7:$H$19,6,FALSE)),"",Industrias[[#This Row],[Vsgruesa (m3)]]*VLOOKUP(Árboles!$G217,Precios!$B$7:$H$19,6,FALSE))</f>
        <v/>
      </c>
      <c r="R220" s="217" t="str">
        <f>IF(ISNA(Industrias[[#This Row],[Vchapa (m3)]]*VLOOKUP(Árboles!$G217,Precios!$B$7:$H$19,7,FALSE)),"",Industrias[[#This Row],[Vchapa (m3)]]*VLOOKUP(Árboles!$G217,Precios!$B$7:$H$19,7,FALSE))</f>
        <v/>
      </c>
      <c r="S220" s="223">
        <f t="shared" si="8"/>
        <v>0</v>
      </c>
      <c r="T220" s="218"/>
      <c r="U220" s="218"/>
      <c r="W220" s="183"/>
      <c r="X220" s="183"/>
      <c r="Y220" s="183"/>
      <c r="Z220" s="183"/>
      <c r="AA220" s="183"/>
      <c r="AB220" s="183"/>
      <c r="AC220" s="183"/>
      <c r="AE220" s="183"/>
      <c r="AF220" s="183"/>
      <c r="AG220" s="183"/>
      <c r="AH220" s="183"/>
      <c r="AI220" s="183"/>
      <c r="AJ220" s="183"/>
      <c r="AK220" s="183"/>
    </row>
    <row r="221" spans="2:37" ht="16.8" thickTop="1" thickBot="1">
      <c r="B221" s="211" t="str">
        <f>IF(Árboles!B218="","",Árboles!B218)</f>
        <v/>
      </c>
      <c r="C221" s="211" t="str">
        <f>IF(Árboles!C218="","",Árboles!C218)</f>
        <v/>
      </c>
      <c r="D221" s="212" t="str">
        <f>IF(Árboles!G218="","",Árboles!G218)</f>
        <v/>
      </c>
      <c r="E221" s="213" t="str">
        <f>IF(Árboles!AC218=0,"",Árboles!AC218)</f>
        <v/>
      </c>
      <c r="F221" s="221"/>
      <c r="G221" s="222"/>
      <c r="H221" s="222"/>
      <c r="I221" s="222"/>
      <c r="J221" s="222"/>
      <c r="K221" s="222"/>
      <c r="L221" s="222"/>
      <c r="M221" s="216" t="str">
        <f>IF(ISNA(Industrias[[#This Row],[Vtrit (m3)]]*VLOOKUP(Árboles!$G218,Precios!$B$7:$H$19,2,FALSE)),"",Industrias[[#This Row],[Vtrit (m3)]]*VLOOKUP(Árboles!$G218,Precios!$B$7:$H$19,2,FALSE))</f>
        <v/>
      </c>
      <c r="N221" s="217" t="str">
        <f>IF(ISNA(Industrias[[#This Row],[Vapea (m3)]]*VLOOKUP(Árboles!$G218,Precios!$B$7:$H$19,3,FALSE)),"",Industrias[[#This Row],[Vapea (m3)]]*VLOOKUP(Árboles!$G218,Precios!$B$7:$H$19,3,FALSE))</f>
        <v/>
      </c>
      <c r="O221" s="217" t="str">
        <f>IF(ISNA(Industrias[[#This Row],[Vcanter (m3)]]*VLOOKUP(Árboles!$G218,Precios!$B$7:$H$19,4,FALSE)),"",Industrias[[#This Row],[Vcanter (m3)]]*VLOOKUP(Árboles!$G218,Precios!$B$7:$H$19,4,FALSE))</f>
        <v/>
      </c>
      <c r="P221" s="217" t="str">
        <f>IF(ISNA(Industrias[[#This Row],[Vsierra (m3)]]*VLOOKUP(Árboles!$G218,Precios!$B$7:$H$19,5,FALSE)),"",Industrias[[#This Row],[Vsierra (m3)]]*VLOOKUP(Árboles!$G218,Precios!$B$7:$H$19,5,FALSE))</f>
        <v/>
      </c>
      <c r="Q221" s="217" t="str">
        <f>IF(ISNA(Industrias[[#This Row],[Vsgruesa (m3)]]*VLOOKUP(Árboles!$G218,Precios!$B$7:$H$19,6,FALSE)),"",Industrias[[#This Row],[Vsgruesa (m3)]]*VLOOKUP(Árboles!$G218,Precios!$B$7:$H$19,6,FALSE))</f>
        <v/>
      </c>
      <c r="R221" s="217" t="str">
        <f>IF(ISNA(Industrias[[#This Row],[Vchapa (m3)]]*VLOOKUP(Árboles!$G218,Precios!$B$7:$H$19,7,FALSE)),"",Industrias[[#This Row],[Vchapa (m3)]]*VLOOKUP(Árboles!$G218,Precios!$B$7:$H$19,7,FALSE))</f>
        <v/>
      </c>
      <c r="S221" s="223">
        <f t="shared" si="8"/>
        <v>0</v>
      </c>
      <c r="T221" s="218"/>
      <c r="U221" s="218"/>
      <c r="W221" s="183"/>
      <c r="X221" s="183"/>
      <c r="Y221" s="183"/>
      <c r="Z221" s="183"/>
      <c r="AA221" s="183"/>
      <c r="AB221" s="183"/>
      <c r="AC221" s="183"/>
      <c r="AE221" s="183"/>
      <c r="AF221" s="183"/>
      <c r="AG221" s="183"/>
      <c r="AH221" s="183"/>
      <c r="AI221" s="183"/>
      <c r="AJ221" s="183"/>
      <c r="AK221" s="183"/>
    </row>
    <row r="222" spans="2:37" ht="16.8" thickTop="1" thickBot="1">
      <c r="B222" s="211" t="str">
        <f>IF(Árboles!B219="","",Árboles!B219)</f>
        <v/>
      </c>
      <c r="C222" s="211" t="str">
        <f>IF(Árboles!C219="","",Árboles!C219)</f>
        <v/>
      </c>
      <c r="D222" s="212" t="str">
        <f>IF(Árboles!G219="","",Árboles!G219)</f>
        <v/>
      </c>
      <c r="E222" s="213" t="str">
        <f>IF(Árboles!AC219=0,"",Árboles!AC219)</f>
        <v/>
      </c>
      <c r="F222" s="221"/>
      <c r="G222" s="222"/>
      <c r="H222" s="222"/>
      <c r="I222" s="222"/>
      <c r="J222" s="222"/>
      <c r="K222" s="222"/>
      <c r="L222" s="222"/>
      <c r="M222" s="216" t="str">
        <f>IF(ISNA(Industrias[[#This Row],[Vtrit (m3)]]*VLOOKUP(Árboles!$G219,Precios!$B$7:$H$19,2,FALSE)),"",Industrias[[#This Row],[Vtrit (m3)]]*VLOOKUP(Árboles!$G219,Precios!$B$7:$H$19,2,FALSE))</f>
        <v/>
      </c>
      <c r="N222" s="217" t="str">
        <f>IF(ISNA(Industrias[[#This Row],[Vapea (m3)]]*VLOOKUP(Árboles!$G219,Precios!$B$7:$H$19,3,FALSE)),"",Industrias[[#This Row],[Vapea (m3)]]*VLOOKUP(Árboles!$G219,Precios!$B$7:$H$19,3,FALSE))</f>
        <v/>
      </c>
      <c r="O222" s="217" t="str">
        <f>IF(ISNA(Industrias[[#This Row],[Vcanter (m3)]]*VLOOKUP(Árboles!$G219,Precios!$B$7:$H$19,4,FALSE)),"",Industrias[[#This Row],[Vcanter (m3)]]*VLOOKUP(Árboles!$G219,Precios!$B$7:$H$19,4,FALSE))</f>
        <v/>
      </c>
      <c r="P222" s="217" t="str">
        <f>IF(ISNA(Industrias[[#This Row],[Vsierra (m3)]]*VLOOKUP(Árboles!$G219,Precios!$B$7:$H$19,5,FALSE)),"",Industrias[[#This Row],[Vsierra (m3)]]*VLOOKUP(Árboles!$G219,Precios!$B$7:$H$19,5,FALSE))</f>
        <v/>
      </c>
      <c r="Q222" s="217" t="str">
        <f>IF(ISNA(Industrias[[#This Row],[Vsgruesa (m3)]]*VLOOKUP(Árboles!$G219,Precios!$B$7:$H$19,6,FALSE)),"",Industrias[[#This Row],[Vsgruesa (m3)]]*VLOOKUP(Árboles!$G219,Precios!$B$7:$H$19,6,FALSE))</f>
        <v/>
      </c>
      <c r="R222" s="217" t="str">
        <f>IF(ISNA(Industrias[[#This Row],[Vchapa (m3)]]*VLOOKUP(Árboles!$G219,Precios!$B$7:$H$19,7,FALSE)),"",Industrias[[#This Row],[Vchapa (m3)]]*VLOOKUP(Árboles!$G219,Precios!$B$7:$H$19,7,FALSE))</f>
        <v/>
      </c>
      <c r="S222" s="223">
        <f t="shared" si="8"/>
        <v>0</v>
      </c>
      <c r="T222" s="218"/>
      <c r="U222" s="218"/>
      <c r="W222" s="183"/>
      <c r="X222" s="183"/>
      <c r="Y222" s="183"/>
      <c r="Z222" s="183"/>
      <c r="AA222" s="183"/>
      <c r="AB222" s="183"/>
      <c r="AC222" s="183"/>
      <c r="AE222" s="183"/>
      <c r="AF222" s="183"/>
      <c r="AG222" s="183"/>
      <c r="AH222" s="183"/>
      <c r="AI222" s="183"/>
      <c r="AJ222" s="183"/>
      <c r="AK222" s="183"/>
    </row>
    <row r="223" spans="2:37" ht="16.8" thickTop="1" thickBot="1">
      <c r="B223" s="211" t="str">
        <f>IF(Árboles!B220="","",Árboles!B220)</f>
        <v/>
      </c>
      <c r="C223" s="211" t="str">
        <f>IF(Árboles!C220="","",Árboles!C220)</f>
        <v/>
      </c>
      <c r="D223" s="212" t="str">
        <f>IF(Árboles!G220="","",Árboles!G220)</f>
        <v/>
      </c>
      <c r="E223" s="213" t="str">
        <f>IF(Árboles!AC220=0,"",Árboles!AC220)</f>
        <v/>
      </c>
      <c r="F223" s="221"/>
      <c r="G223" s="222"/>
      <c r="H223" s="222"/>
      <c r="I223" s="222"/>
      <c r="J223" s="222"/>
      <c r="K223" s="222"/>
      <c r="L223" s="222"/>
      <c r="M223" s="216" t="str">
        <f>IF(ISNA(Industrias[[#This Row],[Vtrit (m3)]]*VLOOKUP(Árboles!$G220,Precios!$B$7:$H$19,2,FALSE)),"",Industrias[[#This Row],[Vtrit (m3)]]*VLOOKUP(Árboles!$G220,Precios!$B$7:$H$19,2,FALSE))</f>
        <v/>
      </c>
      <c r="N223" s="217" t="str">
        <f>IF(ISNA(Industrias[[#This Row],[Vapea (m3)]]*VLOOKUP(Árboles!$G220,Precios!$B$7:$H$19,3,FALSE)),"",Industrias[[#This Row],[Vapea (m3)]]*VLOOKUP(Árboles!$G220,Precios!$B$7:$H$19,3,FALSE))</f>
        <v/>
      </c>
      <c r="O223" s="217" t="str">
        <f>IF(ISNA(Industrias[[#This Row],[Vcanter (m3)]]*VLOOKUP(Árboles!$G220,Precios!$B$7:$H$19,4,FALSE)),"",Industrias[[#This Row],[Vcanter (m3)]]*VLOOKUP(Árboles!$G220,Precios!$B$7:$H$19,4,FALSE))</f>
        <v/>
      </c>
      <c r="P223" s="217" t="str">
        <f>IF(ISNA(Industrias[[#This Row],[Vsierra (m3)]]*VLOOKUP(Árboles!$G220,Precios!$B$7:$H$19,5,FALSE)),"",Industrias[[#This Row],[Vsierra (m3)]]*VLOOKUP(Árboles!$G220,Precios!$B$7:$H$19,5,FALSE))</f>
        <v/>
      </c>
      <c r="Q223" s="217" t="str">
        <f>IF(ISNA(Industrias[[#This Row],[Vsgruesa (m3)]]*VLOOKUP(Árboles!$G220,Precios!$B$7:$H$19,6,FALSE)),"",Industrias[[#This Row],[Vsgruesa (m3)]]*VLOOKUP(Árboles!$G220,Precios!$B$7:$H$19,6,FALSE))</f>
        <v/>
      </c>
      <c r="R223" s="217" t="str">
        <f>IF(ISNA(Industrias[[#This Row],[Vchapa (m3)]]*VLOOKUP(Árboles!$G220,Precios!$B$7:$H$19,7,FALSE)),"",Industrias[[#This Row],[Vchapa (m3)]]*VLOOKUP(Árboles!$G220,Precios!$B$7:$H$19,7,FALSE))</f>
        <v/>
      </c>
      <c r="S223" s="223">
        <f t="shared" si="8"/>
        <v>0</v>
      </c>
      <c r="T223" s="218"/>
      <c r="U223" s="218"/>
      <c r="W223" s="183"/>
      <c r="X223" s="183"/>
      <c r="Y223" s="183"/>
      <c r="Z223" s="183"/>
      <c r="AA223" s="183"/>
      <c r="AB223" s="183"/>
      <c r="AC223" s="183"/>
      <c r="AE223" s="183"/>
      <c r="AF223" s="183"/>
      <c r="AG223" s="183"/>
      <c r="AH223" s="183"/>
      <c r="AI223" s="183"/>
      <c r="AJ223" s="183"/>
      <c r="AK223" s="183"/>
    </row>
    <row r="224" spans="2:37" ht="16.8" thickTop="1" thickBot="1">
      <c r="B224" s="211" t="str">
        <f>IF(Árboles!B221="","",Árboles!B221)</f>
        <v/>
      </c>
      <c r="C224" s="211" t="str">
        <f>IF(Árboles!C221="","",Árboles!C221)</f>
        <v/>
      </c>
      <c r="D224" s="212" t="str">
        <f>IF(Árboles!G221="","",Árboles!G221)</f>
        <v/>
      </c>
      <c r="E224" s="213" t="str">
        <f>IF(Árboles!AC221=0,"",Árboles!AC221)</f>
        <v/>
      </c>
      <c r="F224" s="221"/>
      <c r="G224" s="222"/>
      <c r="H224" s="222"/>
      <c r="I224" s="222"/>
      <c r="J224" s="222"/>
      <c r="K224" s="222"/>
      <c r="L224" s="222"/>
      <c r="M224" s="216" t="str">
        <f>IF(ISNA(Industrias[[#This Row],[Vtrit (m3)]]*VLOOKUP(Árboles!$G221,Precios!$B$7:$H$19,2,FALSE)),"",Industrias[[#This Row],[Vtrit (m3)]]*VLOOKUP(Árboles!$G221,Precios!$B$7:$H$19,2,FALSE))</f>
        <v/>
      </c>
      <c r="N224" s="217" t="str">
        <f>IF(ISNA(Industrias[[#This Row],[Vapea (m3)]]*VLOOKUP(Árboles!$G221,Precios!$B$7:$H$19,3,FALSE)),"",Industrias[[#This Row],[Vapea (m3)]]*VLOOKUP(Árboles!$G221,Precios!$B$7:$H$19,3,FALSE))</f>
        <v/>
      </c>
      <c r="O224" s="217" t="str">
        <f>IF(ISNA(Industrias[[#This Row],[Vcanter (m3)]]*VLOOKUP(Árboles!$G221,Precios!$B$7:$H$19,4,FALSE)),"",Industrias[[#This Row],[Vcanter (m3)]]*VLOOKUP(Árboles!$G221,Precios!$B$7:$H$19,4,FALSE))</f>
        <v/>
      </c>
      <c r="P224" s="217" t="str">
        <f>IF(ISNA(Industrias[[#This Row],[Vsierra (m3)]]*VLOOKUP(Árboles!$G221,Precios!$B$7:$H$19,5,FALSE)),"",Industrias[[#This Row],[Vsierra (m3)]]*VLOOKUP(Árboles!$G221,Precios!$B$7:$H$19,5,FALSE))</f>
        <v/>
      </c>
      <c r="Q224" s="217" t="str">
        <f>IF(ISNA(Industrias[[#This Row],[Vsgruesa (m3)]]*VLOOKUP(Árboles!$G221,Precios!$B$7:$H$19,6,FALSE)),"",Industrias[[#This Row],[Vsgruesa (m3)]]*VLOOKUP(Árboles!$G221,Precios!$B$7:$H$19,6,FALSE))</f>
        <v/>
      </c>
      <c r="R224" s="217" t="str">
        <f>IF(ISNA(Industrias[[#This Row],[Vchapa (m3)]]*VLOOKUP(Árboles!$G221,Precios!$B$7:$H$19,7,FALSE)),"",Industrias[[#This Row],[Vchapa (m3)]]*VLOOKUP(Árboles!$G221,Precios!$B$7:$H$19,7,FALSE))</f>
        <v/>
      </c>
      <c r="S224" s="223">
        <f t="shared" si="8"/>
        <v>0</v>
      </c>
      <c r="T224" s="218"/>
      <c r="U224" s="218"/>
      <c r="W224" s="183"/>
      <c r="X224" s="183"/>
      <c r="Y224" s="183"/>
      <c r="Z224" s="183"/>
      <c r="AA224" s="183"/>
      <c r="AB224" s="183"/>
      <c r="AC224" s="183"/>
      <c r="AE224" s="183"/>
      <c r="AF224" s="183"/>
      <c r="AG224" s="183"/>
      <c r="AH224" s="183"/>
      <c r="AI224" s="183"/>
      <c r="AJ224" s="183"/>
      <c r="AK224" s="183"/>
    </row>
    <row r="225" spans="2:37" ht="16.8" thickTop="1" thickBot="1">
      <c r="B225" s="211" t="str">
        <f>IF(Árboles!B222="","",Árboles!B222)</f>
        <v/>
      </c>
      <c r="C225" s="211" t="str">
        <f>IF(Árboles!C222="","",Árboles!C222)</f>
        <v/>
      </c>
      <c r="D225" s="212" t="str">
        <f>IF(Árboles!G222="","",Árboles!G222)</f>
        <v/>
      </c>
      <c r="E225" s="213" t="str">
        <f>IF(Árboles!AC222=0,"",Árboles!AC222)</f>
        <v/>
      </c>
      <c r="F225" s="221"/>
      <c r="G225" s="222"/>
      <c r="H225" s="222"/>
      <c r="I225" s="222"/>
      <c r="J225" s="222"/>
      <c r="K225" s="222"/>
      <c r="L225" s="222"/>
      <c r="M225" s="216" t="str">
        <f>IF(ISNA(Industrias[[#This Row],[Vtrit (m3)]]*VLOOKUP(Árboles!$G222,Precios!$B$7:$H$19,2,FALSE)),"",Industrias[[#This Row],[Vtrit (m3)]]*VLOOKUP(Árboles!$G222,Precios!$B$7:$H$19,2,FALSE))</f>
        <v/>
      </c>
      <c r="N225" s="217" t="str">
        <f>IF(ISNA(Industrias[[#This Row],[Vapea (m3)]]*VLOOKUP(Árboles!$G222,Precios!$B$7:$H$19,3,FALSE)),"",Industrias[[#This Row],[Vapea (m3)]]*VLOOKUP(Árboles!$G222,Precios!$B$7:$H$19,3,FALSE))</f>
        <v/>
      </c>
      <c r="O225" s="217" t="str">
        <f>IF(ISNA(Industrias[[#This Row],[Vcanter (m3)]]*VLOOKUP(Árboles!$G222,Precios!$B$7:$H$19,4,FALSE)),"",Industrias[[#This Row],[Vcanter (m3)]]*VLOOKUP(Árboles!$G222,Precios!$B$7:$H$19,4,FALSE))</f>
        <v/>
      </c>
      <c r="P225" s="217" t="str">
        <f>IF(ISNA(Industrias[[#This Row],[Vsierra (m3)]]*VLOOKUP(Árboles!$G222,Precios!$B$7:$H$19,5,FALSE)),"",Industrias[[#This Row],[Vsierra (m3)]]*VLOOKUP(Árboles!$G222,Precios!$B$7:$H$19,5,FALSE))</f>
        <v/>
      </c>
      <c r="Q225" s="217" t="str">
        <f>IF(ISNA(Industrias[[#This Row],[Vsgruesa (m3)]]*VLOOKUP(Árboles!$G222,Precios!$B$7:$H$19,6,FALSE)),"",Industrias[[#This Row],[Vsgruesa (m3)]]*VLOOKUP(Árboles!$G222,Precios!$B$7:$H$19,6,FALSE))</f>
        <v/>
      </c>
      <c r="R225" s="217" t="str">
        <f>IF(ISNA(Industrias[[#This Row],[Vchapa (m3)]]*VLOOKUP(Árboles!$G222,Precios!$B$7:$H$19,7,FALSE)),"",Industrias[[#This Row],[Vchapa (m3)]]*VLOOKUP(Árboles!$G222,Precios!$B$7:$H$19,7,FALSE))</f>
        <v/>
      </c>
      <c r="S225" s="223">
        <f t="shared" si="8"/>
        <v>0</v>
      </c>
      <c r="T225" s="218"/>
      <c r="U225" s="218"/>
      <c r="W225" s="183"/>
      <c r="X225" s="183"/>
      <c r="Y225" s="183"/>
      <c r="Z225" s="183"/>
      <c r="AA225" s="183"/>
      <c r="AB225" s="183"/>
      <c r="AC225" s="183"/>
      <c r="AE225" s="183"/>
      <c r="AF225" s="183"/>
      <c r="AG225" s="183"/>
      <c r="AH225" s="183"/>
      <c r="AI225" s="183"/>
      <c r="AJ225" s="183"/>
      <c r="AK225" s="183"/>
    </row>
    <row r="226" spans="2:37" ht="16.8" thickTop="1" thickBot="1">
      <c r="B226" s="211" t="str">
        <f>IF(Árboles!B223="","",Árboles!B223)</f>
        <v/>
      </c>
      <c r="C226" s="211" t="str">
        <f>IF(Árboles!C223="","",Árboles!C223)</f>
        <v/>
      </c>
      <c r="D226" s="212" t="str">
        <f>IF(Árboles!G223="","",Árboles!G223)</f>
        <v/>
      </c>
      <c r="E226" s="213" t="str">
        <f>IF(Árboles!AC223=0,"",Árboles!AC223)</f>
        <v/>
      </c>
      <c r="F226" s="221"/>
      <c r="G226" s="222"/>
      <c r="H226" s="222"/>
      <c r="I226" s="222"/>
      <c r="J226" s="222"/>
      <c r="K226" s="222"/>
      <c r="L226" s="222"/>
      <c r="M226" s="216" t="str">
        <f>IF(ISNA(Industrias[[#This Row],[Vtrit (m3)]]*VLOOKUP(Árboles!$G223,Precios!$B$7:$H$19,2,FALSE)),"",Industrias[[#This Row],[Vtrit (m3)]]*VLOOKUP(Árboles!$G223,Precios!$B$7:$H$19,2,FALSE))</f>
        <v/>
      </c>
      <c r="N226" s="217" t="str">
        <f>IF(ISNA(Industrias[[#This Row],[Vapea (m3)]]*VLOOKUP(Árboles!$G223,Precios!$B$7:$H$19,3,FALSE)),"",Industrias[[#This Row],[Vapea (m3)]]*VLOOKUP(Árboles!$G223,Precios!$B$7:$H$19,3,FALSE))</f>
        <v/>
      </c>
      <c r="O226" s="217" t="str">
        <f>IF(ISNA(Industrias[[#This Row],[Vcanter (m3)]]*VLOOKUP(Árboles!$G223,Precios!$B$7:$H$19,4,FALSE)),"",Industrias[[#This Row],[Vcanter (m3)]]*VLOOKUP(Árboles!$G223,Precios!$B$7:$H$19,4,FALSE))</f>
        <v/>
      </c>
      <c r="P226" s="217" t="str">
        <f>IF(ISNA(Industrias[[#This Row],[Vsierra (m3)]]*VLOOKUP(Árboles!$G223,Precios!$B$7:$H$19,5,FALSE)),"",Industrias[[#This Row],[Vsierra (m3)]]*VLOOKUP(Árboles!$G223,Precios!$B$7:$H$19,5,FALSE))</f>
        <v/>
      </c>
      <c r="Q226" s="217" t="str">
        <f>IF(ISNA(Industrias[[#This Row],[Vsgruesa (m3)]]*VLOOKUP(Árboles!$G223,Precios!$B$7:$H$19,6,FALSE)),"",Industrias[[#This Row],[Vsgruesa (m3)]]*VLOOKUP(Árboles!$G223,Precios!$B$7:$H$19,6,FALSE))</f>
        <v/>
      </c>
      <c r="R226" s="217" t="str">
        <f>IF(ISNA(Industrias[[#This Row],[Vchapa (m3)]]*VLOOKUP(Árboles!$G223,Precios!$B$7:$H$19,7,FALSE)),"",Industrias[[#This Row],[Vchapa (m3)]]*VLOOKUP(Árboles!$G223,Precios!$B$7:$H$19,7,FALSE))</f>
        <v/>
      </c>
      <c r="S226" s="223">
        <f t="shared" si="8"/>
        <v>0</v>
      </c>
      <c r="T226" s="218"/>
      <c r="U226" s="218"/>
      <c r="W226" s="183"/>
      <c r="X226" s="183"/>
      <c r="Y226" s="183"/>
      <c r="Z226" s="183"/>
      <c r="AA226" s="183"/>
      <c r="AB226" s="183"/>
      <c r="AC226" s="183"/>
      <c r="AE226" s="183"/>
      <c r="AF226" s="183"/>
      <c r="AG226" s="183"/>
      <c r="AH226" s="183"/>
      <c r="AI226" s="183"/>
      <c r="AJ226" s="183"/>
      <c r="AK226" s="183"/>
    </row>
    <row r="227" spans="2:37" ht="16.8" thickTop="1" thickBot="1">
      <c r="B227" s="211" t="str">
        <f>IF(Árboles!B224="","",Árboles!B224)</f>
        <v/>
      </c>
      <c r="C227" s="211" t="str">
        <f>IF(Árboles!C224="","",Árboles!C224)</f>
        <v/>
      </c>
      <c r="D227" s="212" t="str">
        <f>IF(Árboles!G224="","",Árboles!G224)</f>
        <v/>
      </c>
      <c r="E227" s="213" t="str">
        <f>IF(Árboles!AC224=0,"",Árboles!AC224)</f>
        <v/>
      </c>
      <c r="F227" s="221"/>
      <c r="G227" s="222"/>
      <c r="H227" s="222"/>
      <c r="I227" s="222"/>
      <c r="J227" s="222"/>
      <c r="K227" s="222"/>
      <c r="L227" s="222"/>
      <c r="M227" s="216" t="str">
        <f>IF(ISNA(Industrias[[#This Row],[Vtrit (m3)]]*VLOOKUP(Árboles!$G224,Precios!$B$7:$H$19,2,FALSE)),"",Industrias[[#This Row],[Vtrit (m3)]]*VLOOKUP(Árboles!$G224,Precios!$B$7:$H$19,2,FALSE))</f>
        <v/>
      </c>
      <c r="N227" s="217" t="str">
        <f>IF(ISNA(Industrias[[#This Row],[Vapea (m3)]]*VLOOKUP(Árboles!$G224,Precios!$B$7:$H$19,3,FALSE)),"",Industrias[[#This Row],[Vapea (m3)]]*VLOOKUP(Árboles!$G224,Precios!$B$7:$H$19,3,FALSE))</f>
        <v/>
      </c>
      <c r="O227" s="217" t="str">
        <f>IF(ISNA(Industrias[[#This Row],[Vcanter (m3)]]*VLOOKUP(Árboles!$G224,Precios!$B$7:$H$19,4,FALSE)),"",Industrias[[#This Row],[Vcanter (m3)]]*VLOOKUP(Árboles!$G224,Precios!$B$7:$H$19,4,FALSE))</f>
        <v/>
      </c>
      <c r="P227" s="217" t="str">
        <f>IF(ISNA(Industrias[[#This Row],[Vsierra (m3)]]*VLOOKUP(Árboles!$G224,Precios!$B$7:$H$19,5,FALSE)),"",Industrias[[#This Row],[Vsierra (m3)]]*VLOOKUP(Árboles!$G224,Precios!$B$7:$H$19,5,FALSE))</f>
        <v/>
      </c>
      <c r="Q227" s="217" t="str">
        <f>IF(ISNA(Industrias[[#This Row],[Vsgruesa (m3)]]*VLOOKUP(Árboles!$G224,Precios!$B$7:$H$19,6,FALSE)),"",Industrias[[#This Row],[Vsgruesa (m3)]]*VLOOKUP(Árboles!$G224,Precios!$B$7:$H$19,6,FALSE))</f>
        <v/>
      </c>
      <c r="R227" s="217" t="str">
        <f>IF(ISNA(Industrias[[#This Row],[Vchapa (m3)]]*VLOOKUP(Árboles!$G224,Precios!$B$7:$H$19,7,FALSE)),"",Industrias[[#This Row],[Vchapa (m3)]]*VLOOKUP(Árboles!$G224,Precios!$B$7:$H$19,7,FALSE))</f>
        <v/>
      </c>
      <c r="S227" s="223">
        <f t="shared" si="8"/>
        <v>0</v>
      </c>
      <c r="T227" s="218"/>
      <c r="U227" s="218"/>
      <c r="W227" s="183"/>
      <c r="X227" s="183"/>
      <c r="Y227" s="183"/>
      <c r="Z227" s="183"/>
      <c r="AA227" s="183"/>
      <c r="AB227" s="183"/>
      <c r="AC227" s="183"/>
      <c r="AE227" s="183"/>
      <c r="AF227" s="183"/>
      <c r="AG227" s="183"/>
      <c r="AH227" s="183"/>
      <c r="AI227" s="183"/>
      <c r="AJ227" s="183"/>
      <c r="AK227" s="183"/>
    </row>
    <row r="228" spans="2:37" ht="16.8" thickTop="1" thickBot="1">
      <c r="B228" s="211" t="str">
        <f>IF(Árboles!B225="","",Árboles!B225)</f>
        <v/>
      </c>
      <c r="C228" s="211" t="str">
        <f>IF(Árboles!C225="","",Árboles!C225)</f>
        <v/>
      </c>
      <c r="D228" s="212" t="str">
        <f>IF(Árboles!G225="","",Árboles!G225)</f>
        <v/>
      </c>
      <c r="E228" s="213" t="str">
        <f>IF(Árboles!AC225=0,"",Árboles!AC225)</f>
        <v/>
      </c>
      <c r="F228" s="221"/>
      <c r="G228" s="222"/>
      <c r="H228" s="222"/>
      <c r="I228" s="222"/>
      <c r="J228" s="222"/>
      <c r="K228" s="222"/>
      <c r="L228" s="222"/>
      <c r="M228" s="216" t="str">
        <f>IF(ISNA(Industrias[[#This Row],[Vtrit (m3)]]*VLOOKUP(Árboles!$G225,Precios!$B$7:$H$19,2,FALSE)),"",Industrias[[#This Row],[Vtrit (m3)]]*VLOOKUP(Árboles!$G225,Precios!$B$7:$H$19,2,FALSE))</f>
        <v/>
      </c>
      <c r="N228" s="217" t="str">
        <f>IF(ISNA(Industrias[[#This Row],[Vapea (m3)]]*VLOOKUP(Árboles!$G225,Precios!$B$7:$H$19,3,FALSE)),"",Industrias[[#This Row],[Vapea (m3)]]*VLOOKUP(Árboles!$G225,Precios!$B$7:$H$19,3,FALSE))</f>
        <v/>
      </c>
      <c r="O228" s="217" t="str">
        <f>IF(ISNA(Industrias[[#This Row],[Vcanter (m3)]]*VLOOKUP(Árboles!$G225,Precios!$B$7:$H$19,4,FALSE)),"",Industrias[[#This Row],[Vcanter (m3)]]*VLOOKUP(Árboles!$G225,Precios!$B$7:$H$19,4,FALSE))</f>
        <v/>
      </c>
      <c r="P228" s="217" t="str">
        <f>IF(ISNA(Industrias[[#This Row],[Vsierra (m3)]]*VLOOKUP(Árboles!$G225,Precios!$B$7:$H$19,5,FALSE)),"",Industrias[[#This Row],[Vsierra (m3)]]*VLOOKUP(Árboles!$G225,Precios!$B$7:$H$19,5,FALSE))</f>
        <v/>
      </c>
      <c r="Q228" s="217" t="str">
        <f>IF(ISNA(Industrias[[#This Row],[Vsgruesa (m3)]]*VLOOKUP(Árboles!$G225,Precios!$B$7:$H$19,6,FALSE)),"",Industrias[[#This Row],[Vsgruesa (m3)]]*VLOOKUP(Árboles!$G225,Precios!$B$7:$H$19,6,FALSE))</f>
        <v/>
      </c>
      <c r="R228" s="217" t="str">
        <f>IF(ISNA(Industrias[[#This Row],[Vchapa (m3)]]*VLOOKUP(Árboles!$G225,Precios!$B$7:$H$19,7,FALSE)),"",Industrias[[#This Row],[Vchapa (m3)]]*VLOOKUP(Árboles!$G225,Precios!$B$7:$H$19,7,FALSE))</f>
        <v/>
      </c>
      <c r="S228" s="223">
        <f t="shared" si="8"/>
        <v>0</v>
      </c>
      <c r="T228" s="218"/>
      <c r="U228" s="218"/>
      <c r="W228" s="183"/>
      <c r="X228" s="183"/>
      <c r="Y228" s="183"/>
      <c r="Z228" s="183"/>
      <c r="AA228" s="183"/>
      <c r="AB228" s="183"/>
      <c r="AC228" s="183"/>
      <c r="AE228" s="183"/>
      <c r="AF228" s="183"/>
      <c r="AG228" s="183"/>
      <c r="AH228" s="183"/>
      <c r="AI228" s="183"/>
      <c r="AJ228" s="183"/>
      <c r="AK228" s="183"/>
    </row>
    <row r="229" spans="2:37" ht="16.8" thickTop="1" thickBot="1">
      <c r="B229" s="211" t="str">
        <f>IF(Árboles!B226="","",Árboles!B226)</f>
        <v/>
      </c>
      <c r="C229" s="211" t="str">
        <f>IF(Árboles!C226="","",Árboles!C226)</f>
        <v/>
      </c>
      <c r="D229" s="212" t="str">
        <f>IF(Árboles!G226="","",Árboles!G226)</f>
        <v/>
      </c>
      <c r="E229" s="213" t="str">
        <f>IF(Árboles!AC226=0,"",Árboles!AC226)</f>
        <v/>
      </c>
      <c r="F229" s="221"/>
      <c r="G229" s="222"/>
      <c r="H229" s="222"/>
      <c r="I229" s="222"/>
      <c r="J229" s="222"/>
      <c r="K229" s="222"/>
      <c r="L229" s="222"/>
      <c r="M229" s="216" t="str">
        <f>IF(ISNA(Industrias[[#This Row],[Vtrit (m3)]]*VLOOKUP(Árboles!$G226,Precios!$B$7:$H$19,2,FALSE)),"",Industrias[[#This Row],[Vtrit (m3)]]*VLOOKUP(Árboles!$G226,Precios!$B$7:$H$19,2,FALSE))</f>
        <v/>
      </c>
      <c r="N229" s="217" t="str">
        <f>IF(ISNA(Industrias[[#This Row],[Vapea (m3)]]*VLOOKUP(Árboles!$G226,Precios!$B$7:$H$19,3,FALSE)),"",Industrias[[#This Row],[Vapea (m3)]]*VLOOKUP(Árboles!$G226,Precios!$B$7:$H$19,3,FALSE))</f>
        <v/>
      </c>
      <c r="O229" s="217" t="str">
        <f>IF(ISNA(Industrias[[#This Row],[Vcanter (m3)]]*VLOOKUP(Árboles!$G226,Precios!$B$7:$H$19,4,FALSE)),"",Industrias[[#This Row],[Vcanter (m3)]]*VLOOKUP(Árboles!$G226,Precios!$B$7:$H$19,4,FALSE))</f>
        <v/>
      </c>
      <c r="P229" s="217" t="str">
        <f>IF(ISNA(Industrias[[#This Row],[Vsierra (m3)]]*VLOOKUP(Árboles!$G226,Precios!$B$7:$H$19,5,FALSE)),"",Industrias[[#This Row],[Vsierra (m3)]]*VLOOKUP(Árboles!$G226,Precios!$B$7:$H$19,5,FALSE))</f>
        <v/>
      </c>
      <c r="Q229" s="217" t="str">
        <f>IF(ISNA(Industrias[[#This Row],[Vsgruesa (m3)]]*VLOOKUP(Árboles!$G226,Precios!$B$7:$H$19,6,FALSE)),"",Industrias[[#This Row],[Vsgruesa (m3)]]*VLOOKUP(Árboles!$G226,Precios!$B$7:$H$19,6,FALSE))</f>
        <v/>
      </c>
      <c r="R229" s="217" t="str">
        <f>IF(ISNA(Industrias[[#This Row],[Vchapa (m3)]]*VLOOKUP(Árboles!$G226,Precios!$B$7:$H$19,7,FALSE)),"",Industrias[[#This Row],[Vchapa (m3)]]*VLOOKUP(Árboles!$G226,Precios!$B$7:$H$19,7,FALSE))</f>
        <v/>
      </c>
      <c r="S229" s="223">
        <f t="shared" si="8"/>
        <v>0</v>
      </c>
      <c r="T229" s="218"/>
      <c r="U229" s="218"/>
      <c r="W229" s="183"/>
      <c r="X229" s="183"/>
      <c r="Y229" s="183"/>
      <c r="Z229" s="183"/>
      <c r="AA229" s="183"/>
      <c r="AB229" s="183"/>
      <c r="AC229" s="183"/>
      <c r="AE229" s="183"/>
      <c r="AF229" s="183"/>
      <c r="AG229" s="183"/>
      <c r="AH229" s="183"/>
      <c r="AI229" s="183"/>
      <c r="AJ229" s="183"/>
      <c r="AK229" s="183"/>
    </row>
    <row r="230" spans="2:37" ht="16.8" thickTop="1" thickBot="1">
      <c r="B230" s="211" t="str">
        <f>IF(Árboles!B227="","",Árboles!B227)</f>
        <v/>
      </c>
      <c r="C230" s="211" t="str">
        <f>IF(Árboles!C227="","",Árboles!C227)</f>
        <v/>
      </c>
      <c r="D230" s="212" t="str">
        <f>IF(Árboles!G227="","",Árboles!G227)</f>
        <v/>
      </c>
      <c r="E230" s="213" t="str">
        <f>IF(Árboles!AC227=0,"",Árboles!AC227)</f>
        <v/>
      </c>
      <c r="F230" s="221"/>
      <c r="G230" s="222"/>
      <c r="H230" s="222"/>
      <c r="I230" s="222"/>
      <c r="J230" s="222"/>
      <c r="K230" s="222"/>
      <c r="L230" s="222"/>
      <c r="M230" s="216" t="str">
        <f>IF(ISNA(Industrias[[#This Row],[Vtrit (m3)]]*VLOOKUP(Árboles!$G227,Precios!$B$7:$H$19,2,FALSE)),"",Industrias[[#This Row],[Vtrit (m3)]]*VLOOKUP(Árboles!$G227,Precios!$B$7:$H$19,2,FALSE))</f>
        <v/>
      </c>
      <c r="N230" s="217" t="str">
        <f>IF(ISNA(Industrias[[#This Row],[Vapea (m3)]]*VLOOKUP(Árboles!$G227,Precios!$B$7:$H$19,3,FALSE)),"",Industrias[[#This Row],[Vapea (m3)]]*VLOOKUP(Árboles!$G227,Precios!$B$7:$H$19,3,FALSE))</f>
        <v/>
      </c>
      <c r="O230" s="217" t="str">
        <f>IF(ISNA(Industrias[[#This Row],[Vcanter (m3)]]*VLOOKUP(Árboles!$G227,Precios!$B$7:$H$19,4,FALSE)),"",Industrias[[#This Row],[Vcanter (m3)]]*VLOOKUP(Árboles!$G227,Precios!$B$7:$H$19,4,FALSE))</f>
        <v/>
      </c>
      <c r="P230" s="217" t="str">
        <f>IF(ISNA(Industrias[[#This Row],[Vsierra (m3)]]*VLOOKUP(Árboles!$G227,Precios!$B$7:$H$19,5,FALSE)),"",Industrias[[#This Row],[Vsierra (m3)]]*VLOOKUP(Árboles!$G227,Precios!$B$7:$H$19,5,FALSE))</f>
        <v/>
      </c>
      <c r="Q230" s="217" t="str">
        <f>IF(ISNA(Industrias[[#This Row],[Vsgruesa (m3)]]*VLOOKUP(Árboles!$G227,Precios!$B$7:$H$19,6,FALSE)),"",Industrias[[#This Row],[Vsgruesa (m3)]]*VLOOKUP(Árboles!$G227,Precios!$B$7:$H$19,6,FALSE))</f>
        <v/>
      </c>
      <c r="R230" s="217" t="str">
        <f>IF(ISNA(Industrias[[#This Row],[Vchapa (m3)]]*VLOOKUP(Árboles!$G227,Precios!$B$7:$H$19,7,FALSE)),"",Industrias[[#This Row],[Vchapa (m3)]]*VLOOKUP(Árboles!$G227,Precios!$B$7:$H$19,7,FALSE))</f>
        <v/>
      </c>
      <c r="S230" s="223">
        <f t="shared" si="8"/>
        <v>0</v>
      </c>
      <c r="T230" s="218"/>
      <c r="U230" s="218"/>
      <c r="W230" s="183"/>
      <c r="X230" s="183"/>
      <c r="Y230" s="183"/>
      <c r="Z230" s="183"/>
      <c r="AA230" s="183"/>
      <c r="AB230" s="183"/>
      <c r="AC230" s="183"/>
      <c r="AE230" s="183"/>
      <c r="AF230" s="183"/>
      <c r="AG230" s="183"/>
      <c r="AH230" s="183"/>
      <c r="AI230" s="183"/>
      <c r="AJ230" s="183"/>
      <c r="AK230" s="183"/>
    </row>
    <row r="231" spans="2:37" ht="16.8" thickTop="1" thickBot="1">
      <c r="B231" s="211" t="str">
        <f>IF(Árboles!B228="","",Árboles!B228)</f>
        <v/>
      </c>
      <c r="C231" s="211" t="str">
        <f>IF(Árboles!C228="","",Árboles!C228)</f>
        <v/>
      </c>
      <c r="D231" s="212" t="str">
        <f>IF(Árboles!G228="","",Árboles!G228)</f>
        <v/>
      </c>
      <c r="E231" s="213" t="str">
        <f>IF(Árboles!AC228=0,"",Árboles!AC228)</f>
        <v/>
      </c>
      <c r="F231" s="221"/>
      <c r="G231" s="222"/>
      <c r="H231" s="222"/>
      <c r="I231" s="222"/>
      <c r="J231" s="222"/>
      <c r="K231" s="222"/>
      <c r="L231" s="222"/>
      <c r="M231" s="216" t="str">
        <f>IF(ISNA(Industrias[[#This Row],[Vtrit (m3)]]*VLOOKUP(Árboles!$G228,Precios!$B$7:$H$19,2,FALSE)),"",Industrias[[#This Row],[Vtrit (m3)]]*VLOOKUP(Árboles!$G228,Precios!$B$7:$H$19,2,FALSE))</f>
        <v/>
      </c>
      <c r="N231" s="217" t="str">
        <f>IF(ISNA(Industrias[[#This Row],[Vapea (m3)]]*VLOOKUP(Árboles!$G228,Precios!$B$7:$H$19,3,FALSE)),"",Industrias[[#This Row],[Vapea (m3)]]*VLOOKUP(Árboles!$G228,Precios!$B$7:$H$19,3,FALSE))</f>
        <v/>
      </c>
      <c r="O231" s="217" t="str">
        <f>IF(ISNA(Industrias[[#This Row],[Vcanter (m3)]]*VLOOKUP(Árboles!$G228,Precios!$B$7:$H$19,4,FALSE)),"",Industrias[[#This Row],[Vcanter (m3)]]*VLOOKUP(Árboles!$G228,Precios!$B$7:$H$19,4,FALSE))</f>
        <v/>
      </c>
      <c r="P231" s="217" t="str">
        <f>IF(ISNA(Industrias[[#This Row],[Vsierra (m3)]]*VLOOKUP(Árboles!$G228,Precios!$B$7:$H$19,5,FALSE)),"",Industrias[[#This Row],[Vsierra (m3)]]*VLOOKUP(Árboles!$G228,Precios!$B$7:$H$19,5,FALSE))</f>
        <v/>
      </c>
      <c r="Q231" s="217" t="str">
        <f>IF(ISNA(Industrias[[#This Row],[Vsgruesa (m3)]]*VLOOKUP(Árboles!$G228,Precios!$B$7:$H$19,6,FALSE)),"",Industrias[[#This Row],[Vsgruesa (m3)]]*VLOOKUP(Árboles!$G228,Precios!$B$7:$H$19,6,FALSE))</f>
        <v/>
      </c>
      <c r="R231" s="217" t="str">
        <f>IF(ISNA(Industrias[[#This Row],[Vchapa (m3)]]*VLOOKUP(Árboles!$G228,Precios!$B$7:$H$19,7,FALSE)),"",Industrias[[#This Row],[Vchapa (m3)]]*VLOOKUP(Árboles!$G228,Precios!$B$7:$H$19,7,FALSE))</f>
        <v/>
      </c>
      <c r="S231" s="223">
        <f t="shared" si="8"/>
        <v>0</v>
      </c>
      <c r="T231" s="218"/>
      <c r="U231" s="218"/>
      <c r="W231" s="183"/>
      <c r="X231" s="183"/>
      <c r="Y231" s="183"/>
      <c r="Z231" s="183"/>
      <c r="AA231" s="183"/>
      <c r="AB231" s="183"/>
      <c r="AC231" s="183"/>
      <c r="AE231" s="183"/>
      <c r="AF231" s="183"/>
      <c r="AG231" s="183"/>
      <c r="AH231" s="183"/>
      <c r="AI231" s="183"/>
      <c r="AJ231" s="183"/>
      <c r="AK231" s="183"/>
    </row>
    <row r="232" spans="2:37" ht="16.8" thickTop="1" thickBot="1">
      <c r="B232" s="211" t="str">
        <f>IF(Árboles!B229="","",Árboles!B229)</f>
        <v/>
      </c>
      <c r="C232" s="211" t="str">
        <f>IF(Árboles!C229="","",Árboles!C229)</f>
        <v/>
      </c>
      <c r="D232" s="212" t="str">
        <f>IF(Árboles!G229="","",Árboles!G229)</f>
        <v/>
      </c>
      <c r="E232" s="213" t="str">
        <f>IF(Árboles!AC229=0,"",Árboles!AC229)</f>
        <v/>
      </c>
      <c r="F232" s="221"/>
      <c r="G232" s="222"/>
      <c r="H232" s="222"/>
      <c r="I232" s="222"/>
      <c r="J232" s="222"/>
      <c r="K232" s="222"/>
      <c r="L232" s="222"/>
      <c r="M232" s="216" t="str">
        <f>IF(ISNA(Industrias[[#This Row],[Vtrit (m3)]]*VLOOKUP(Árboles!$G229,Precios!$B$7:$H$19,2,FALSE)),"",Industrias[[#This Row],[Vtrit (m3)]]*VLOOKUP(Árboles!$G229,Precios!$B$7:$H$19,2,FALSE))</f>
        <v/>
      </c>
      <c r="N232" s="217" t="str">
        <f>IF(ISNA(Industrias[[#This Row],[Vapea (m3)]]*VLOOKUP(Árboles!$G229,Precios!$B$7:$H$19,3,FALSE)),"",Industrias[[#This Row],[Vapea (m3)]]*VLOOKUP(Árboles!$G229,Precios!$B$7:$H$19,3,FALSE))</f>
        <v/>
      </c>
      <c r="O232" s="217" t="str">
        <f>IF(ISNA(Industrias[[#This Row],[Vcanter (m3)]]*VLOOKUP(Árboles!$G229,Precios!$B$7:$H$19,4,FALSE)),"",Industrias[[#This Row],[Vcanter (m3)]]*VLOOKUP(Árboles!$G229,Precios!$B$7:$H$19,4,FALSE))</f>
        <v/>
      </c>
      <c r="P232" s="217" t="str">
        <f>IF(ISNA(Industrias[[#This Row],[Vsierra (m3)]]*VLOOKUP(Árboles!$G229,Precios!$B$7:$H$19,5,FALSE)),"",Industrias[[#This Row],[Vsierra (m3)]]*VLOOKUP(Árboles!$G229,Precios!$B$7:$H$19,5,FALSE))</f>
        <v/>
      </c>
      <c r="Q232" s="217" t="str">
        <f>IF(ISNA(Industrias[[#This Row],[Vsgruesa (m3)]]*VLOOKUP(Árboles!$G229,Precios!$B$7:$H$19,6,FALSE)),"",Industrias[[#This Row],[Vsgruesa (m3)]]*VLOOKUP(Árboles!$G229,Precios!$B$7:$H$19,6,FALSE))</f>
        <v/>
      </c>
      <c r="R232" s="217" t="str">
        <f>IF(ISNA(Industrias[[#This Row],[Vchapa (m3)]]*VLOOKUP(Árboles!$G229,Precios!$B$7:$H$19,7,FALSE)),"",Industrias[[#This Row],[Vchapa (m3)]]*VLOOKUP(Árboles!$G229,Precios!$B$7:$H$19,7,FALSE))</f>
        <v/>
      </c>
      <c r="S232" s="223">
        <f t="shared" si="8"/>
        <v>0</v>
      </c>
      <c r="T232" s="218"/>
      <c r="U232" s="218"/>
      <c r="W232" s="183"/>
      <c r="X232" s="183"/>
      <c r="Y232" s="183"/>
      <c r="Z232" s="183"/>
      <c r="AA232" s="183"/>
      <c r="AB232" s="183"/>
      <c r="AC232" s="183"/>
      <c r="AE232" s="183"/>
      <c r="AF232" s="183"/>
      <c r="AG232" s="183"/>
      <c r="AH232" s="183"/>
      <c r="AI232" s="183"/>
      <c r="AJ232" s="183"/>
      <c r="AK232" s="183"/>
    </row>
    <row r="233" spans="2:37" ht="16.8" thickTop="1" thickBot="1">
      <c r="B233" s="211" t="str">
        <f>IF(Árboles!B230="","",Árboles!B230)</f>
        <v/>
      </c>
      <c r="C233" s="211" t="str">
        <f>IF(Árboles!C230="","",Árboles!C230)</f>
        <v/>
      </c>
      <c r="D233" s="212" t="str">
        <f>IF(Árboles!G230="","",Árboles!G230)</f>
        <v/>
      </c>
      <c r="E233" s="213" t="str">
        <f>IF(Árboles!AC230=0,"",Árboles!AC230)</f>
        <v/>
      </c>
      <c r="F233" s="221"/>
      <c r="G233" s="222"/>
      <c r="H233" s="222"/>
      <c r="I233" s="222"/>
      <c r="J233" s="222"/>
      <c r="K233" s="222"/>
      <c r="L233" s="222"/>
      <c r="M233" s="216" t="str">
        <f>IF(ISNA(Industrias[[#This Row],[Vtrit (m3)]]*VLOOKUP(Árboles!$G230,Precios!$B$7:$H$19,2,FALSE)),"",Industrias[[#This Row],[Vtrit (m3)]]*VLOOKUP(Árboles!$G230,Precios!$B$7:$H$19,2,FALSE))</f>
        <v/>
      </c>
      <c r="N233" s="217" t="str">
        <f>IF(ISNA(Industrias[[#This Row],[Vapea (m3)]]*VLOOKUP(Árboles!$G230,Precios!$B$7:$H$19,3,FALSE)),"",Industrias[[#This Row],[Vapea (m3)]]*VLOOKUP(Árboles!$G230,Precios!$B$7:$H$19,3,FALSE))</f>
        <v/>
      </c>
      <c r="O233" s="217" t="str">
        <f>IF(ISNA(Industrias[[#This Row],[Vcanter (m3)]]*VLOOKUP(Árboles!$G230,Precios!$B$7:$H$19,4,FALSE)),"",Industrias[[#This Row],[Vcanter (m3)]]*VLOOKUP(Árboles!$G230,Precios!$B$7:$H$19,4,FALSE))</f>
        <v/>
      </c>
      <c r="P233" s="217" t="str">
        <f>IF(ISNA(Industrias[[#This Row],[Vsierra (m3)]]*VLOOKUP(Árboles!$G230,Precios!$B$7:$H$19,5,FALSE)),"",Industrias[[#This Row],[Vsierra (m3)]]*VLOOKUP(Árboles!$G230,Precios!$B$7:$H$19,5,FALSE))</f>
        <v/>
      </c>
      <c r="Q233" s="217" t="str">
        <f>IF(ISNA(Industrias[[#This Row],[Vsgruesa (m3)]]*VLOOKUP(Árboles!$G230,Precios!$B$7:$H$19,6,FALSE)),"",Industrias[[#This Row],[Vsgruesa (m3)]]*VLOOKUP(Árboles!$G230,Precios!$B$7:$H$19,6,FALSE))</f>
        <v/>
      </c>
      <c r="R233" s="217" t="str">
        <f>IF(ISNA(Industrias[[#This Row],[Vchapa (m3)]]*VLOOKUP(Árboles!$G230,Precios!$B$7:$H$19,7,FALSE)),"",Industrias[[#This Row],[Vchapa (m3)]]*VLOOKUP(Árboles!$G230,Precios!$B$7:$H$19,7,FALSE))</f>
        <v/>
      </c>
      <c r="S233" s="223">
        <f t="shared" si="8"/>
        <v>0</v>
      </c>
      <c r="T233" s="218"/>
      <c r="U233" s="218"/>
      <c r="W233" s="183"/>
      <c r="X233" s="183"/>
      <c r="Y233" s="183"/>
      <c r="Z233" s="183"/>
      <c r="AA233" s="183"/>
      <c r="AB233" s="183"/>
      <c r="AC233" s="183"/>
      <c r="AE233" s="183"/>
      <c r="AF233" s="183"/>
      <c r="AG233" s="183"/>
      <c r="AH233" s="183"/>
      <c r="AI233" s="183"/>
      <c r="AJ233" s="183"/>
      <c r="AK233" s="183"/>
    </row>
    <row r="234" spans="2:37" ht="16.8" thickTop="1" thickBot="1">
      <c r="B234" s="211" t="str">
        <f>IF(Árboles!B231="","",Árboles!B231)</f>
        <v/>
      </c>
      <c r="C234" s="211" t="str">
        <f>IF(Árboles!C231="","",Árboles!C231)</f>
        <v/>
      </c>
      <c r="D234" s="212" t="str">
        <f>IF(Árboles!G231="","",Árboles!G231)</f>
        <v/>
      </c>
      <c r="E234" s="213" t="str">
        <f>IF(Árboles!AC231=0,"",Árboles!AC231)</f>
        <v/>
      </c>
      <c r="F234" s="221"/>
      <c r="G234" s="222"/>
      <c r="H234" s="222"/>
      <c r="I234" s="222"/>
      <c r="J234" s="222"/>
      <c r="K234" s="222"/>
      <c r="L234" s="222"/>
      <c r="M234" s="216" t="str">
        <f>IF(ISNA(Industrias[[#This Row],[Vtrit (m3)]]*VLOOKUP(Árboles!$G231,Precios!$B$7:$H$19,2,FALSE)),"",Industrias[[#This Row],[Vtrit (m3)]]*VLOOKUP(Árboles!$G231,Precios!$B$7:$H$19,2,FALSE))</f>
        <v/>
      </c>
      <c r="N234" s="217" t="str">
        <f>IF(ISNA(Industrias[[#This Row],[Vapea (m3)]]*VLOOKUP(Árboles!$G231,Precios!$B$7:$H$19,3,FALSE)),"",Industrias[[#This Row],[Vapea (m3)]]*VLOOKUP(Árboles!$G231,Precios!$B$7:$H$19,3,FALSE))</f>
        <v/>
      </c>
      <c r="O234" s="217" t="str">
        <f>IF(ISNA(Industrias[[#This Row],[Vcanter (m3)]]*VLOOKUP(Árboles!$G231,Precios!$B$7:$H$19,4,FALSE)),"",Industrias[[#This Row],[Vcanter (m3)]]*VLOOKUP(Árboles!$G231,Precios!$B$7:$H$19,4,FALSE))</f>
        <v/>
      </c>
      <c r="P234" s="217" t="str">
        <f>IF(ISNA(Industrias[[#This Row],[Vsierra (m3)]]*VLOOKUP(Árboles!$G231,Precios!$B$7:$H$19,5,FALSE)),"",Industrias[[#This Row],[Vsierra (m3)]]*VLOOKUP(Árboles!$G231,Precios!$B$7:$H$19,5,FALSE))</f>
        <v/>
      </c>
      <c r="Q234" s="217" t="str">
        <f>IF(ISNA(Industrias[[#This Row],[Vsgruesa (m3)]]*VLOOKUP(Árboles!$G231,Precios!$B$7:$H$19,6,FALSE)),"",Industrias[[#This Row],[Vsgruesa (m3)]]*VLOOKUP(Árboles!$G231,Precios!$B$7:$H$19,6,FALSE))</f>
        <v/>
      </c>
      <c r="R234" s="217" t="str">
        <f>IF(ISNA(Industrias[[#This Row],[Vchapa (m3)]]*VLOOKUP(Árboles!$G231,Precios!$B$7:$H$19,7,FALSE)),"",Industrias[[#This Row],[Vchapa (m3)]]*VLOOKUP(Árboles!$G231,Precios!$B$7:$H$19,7,FALSE))</f>
        <v/>
      </c>
      <c r="S234" s="223">
        <f t="shared" si="8"/>
        <v>0</v>
      </c>
      <c r="T234" s="218"/>
      <c r="U234" s="218"/>
      <c r="W234" s="183"/>
      <c r="X234" s="183"/>
      <c r="Y234" s="183"/>
      <c r="Z234" s="183"/>
      <c r="AA234" s="183"/>
      <c r="AB234" s="183"/>
      <c r="AC234" s="183"/>
      <c r="AE234" s="183"/>
      <c r="AF234" s="183"/>
      <c r="AG234" s="183"/>
      <c r="AH234" s="183"/>
      <c r="AI234" s="183"/>
      <c r="AJ234" s="183"/>
      <c r="AK234" s="183"/>
    </row>
    <row r="235" spans="2:37" ht="16.8" thickTop="1" thickBot="1">
      <c r="B235" s="211" t="str">
        <f>IF(Árboles!B232="","",Árboles!B232)</f>
        <v/>
      </c>
      <c r="C235" s="211" t="str">
        <f>IF(Árboles!C232="","",Árboles!C232)</f>
        <v/>
      </c>
      <c r="D235" s="212" t="str">
        <f>IF(Árboles!G232="","",Árboles!G232)</f>
        <v/>
      </c>
      <c r="E235" s="213" t="str">
        <f>IF(Árboles!AC232=0,"",Árboles!AC232)</f>
        <v/>
      </c>
      <c r="F235" s="221"/>
      <c r="G235" s="222"/>
      <c r="H235" s="222"/>
      <c r="I235" s="222"/>
      <c r="J235" s="222"/>
      <c r="K235" s="222"/>
      <c r="L235" s="222"/>
      <c r="M235" s="216" t="str">
        <f>IF(ISNA(Industrias[[#This Row],[Vtrit (m3)]]*VLOOKUP(Árboles!$G232,Precios!$B$7:$H$19,2,FALSE)),"",Industrias[[#This Row],[Vtrit (m3)]]*VLOOKUP(Árboles!$G232,Precios!$B$7:$H$19,2,FALSE))</f>
        <v/>
      </c>
      <c r="N235" s="217" t="str">
        <f>IF(ISNA(Industrias[[#This Row],[Vapea (m3)]]*VLOOKUP(Árboles!$G232,Precios!$B$7:$H$19,3,FALSE)),"",Industrias[[#This Row],[Vapea (m3)]]*VLOOKUP(Árboles!$G232,Precios!$B$7:$H$19,3,FALSE))</f>
        <v/>
      </c>
      <c r="O235" s="217" t="str">
        <f>IF(ISNA(Industrias[[#This Row],[Vcanter (m3)]]*VLOOKUP(Árboles!$G232,Precios!$B$7:$H$19,4,FALSE)),"",Industrias[[#This Row],[Vcanter (m3)]]*VLOOKUP(Árboles!$G232,Precios!$B$7:$H$19,4,FALSE))</f>
        <v/>
      </c>
      <c r="P235" s="217" t="str">
        <f>IF(ISNA(Industrias[[#This Row],[Vsierra (m3)]]*VLOOKUP(Árboles!$G232,Precios!$B$7:$H$19,5,FALSE)),"",Industrias[[#This Row],[Vsierra (m3)]]*VLOOKUP(Árboles!$G232,Precios!$B$7:$H$19,5,FALSE))</f>
        <v/>
      </c>
      <c r="Q235" s="217" t="str">
        <f>IF(ISNA(Industrias[[#This Row],[Vsgruesa (m3)]]*VLOOKUP(Árboles!$G232,Precios!$B$7:$H$19,6,FALSE)),"",Industrias[[#This Row],[Vsgruesa (m3)]]*VLOOKUP(Árboles!$G232,Precios!$B$7:$H$19,6,FALSE))</f>
        <v/>
      </c>
      <c r="R235" s="217" t="str">
        <f>IF(ISNA(Industrias[[#This Row],[Vchapa (m3)]]*VLOOKUP(Árboles!$G232,Precios!$B$7:$H$19,7,FALSE)),"",Industrias[[#This Row],[Vchapa (m3)]]*VLOOKUP(Árboles!$G232,Precios!$B$7:$H$19,7,FALSE))</f>
        <v/>
      </c>
      <c r="S235" s="223">
        <f t="shared" si="8"/>
        <v>0</v>
      </c>
      <c r="T235" s="218"/>
      <c r="U235" s="218"/>
      <c r="W235" s="183"/>
      <c r="X235" s="183"/>
      <c r="Y235" s="183"/>
      <c r="Z235" s="183"/>
      <c r="AA235" s="183"/>
      <c r="AB235" s="183"/>
      <c r="AC235" s="183"/>
      <c r="AE235" s="183"/>
      <c r="AF235" s="183"/>
      <c r="AG235" s="183"/>
      <c r="AH235" s="183"/>
      <c r="AI235" s="183"/>
      <c r="AJ235" s="183"/>
      <c r="AK235" s="183"/>
    </row>
    <row r="236" spans="2:37" ht="16.8" thickTop="1" thickBot="1">
      <c r="B236" s="211" t="str">
        <f>IF(Árboles!B233="","",Árboles!B233)</f>
        <v/>
      </c>
      <c r="C236" s="211" t="str">
        <f>IF(Árboles!C233="","",Árboles!C233)</f>
        <v/>
      </c>
      <c r="D236" s="212" t="str">
        <f>IF(Árboles!G233="","",Árboles!G233)</f>
        <v/>
      </c>
      <c r="E236" s="213" t="str">
        <f>IF(Árboles!AC233=0,"",Árboles!AC233)</f>
        <v/>
      </c>
      <c r="F236" s="221"/>
      <c r="G236" s="222"/>
      <c r="H236" s="222"/>
      <c r="I236" s="222"/>
      <c r="J236" s="222"/>
      <c r="K236" s="222"/>
      <c r="L236" s="222"/>
      <c r="M236" s="216" t="str">
        <f>IF(ISNA(Industrias[[#This Row],[Vtrit (m3)]]*VLOOKUP(Árboles!$G233,Precios!$B$7:$H$19,2,FALSE)),"",Industrias[[#This Row],[Vtrit (m3)]]*VLOOKUP(Árboles!$G233,Precios!$B$7:$H$19,2,FALSE))</f>
        <v/>
      </c>
      <c r="N236" s="217" t="str">
        <f>IF(ISNA(Industrias[[#This Row],[Vapea (m3)]]*VLOOKUP(Árboles!$G233,Precios!$B$7:$H$19,3,FALSE)),"",Industrias[[#This Row],[Vapea (m3)]]*VLOOKUP(Árboles!$G233,Precios!$B$7:$H$19,3,FALSE))</f>
        <v/>
      </c>
      <c r="O236" s="217" t="str">
        <f>IF(ISNA(Industrias[[#This Row],[Vcanter (m3)]]*VLOOKUP(Árboles!$G233,Precios!$B$7:$H$19,4,FALSE)),"",Industrias[[#This Row],[Vcanter (m3)]]*VLOOKUP(Árboles!$G233,Precios!$B$7:$H$19,4,FALSE))</f>
        <v/>
      </c>
      <c r="P236" s="217" t="str">
        <f>IF(ISNA(Industrias[[#This Row],[Vsierra (m3)]]*VLOOKUP(Árboles!$G233,Precios!$B$7:$H$19,5,FALSE)),"",Industrias[[#This Row],[Vsierra (m3)]]*VLOOKUP(Árboles!$G233,Precios!$B$7:$H$19,5,FALSE))</f>
        <v/>
      </c>
      <c r="Q236" s="217" t="str">
        <f>IF(ISNA(Industrias[[#This Row],[Vsgruesa (m3)]]*VLOOKUP(Árboles!$G233,Precios!$B$7:$H$19,6,FALSE)),"",Industrias[[#This Row],[Vsgruesa (m3)]]*VLOOKUP(Árboles!$G233,Precios!$B$7:$H$19,6,FALSE))</f>
        <v/>
      </c>
      <c r="R236" s="217" t="str">
        <f>IF(ISNA(Industrias[[#This Row],[Vchapa (m3)]]*VLOOKUP(Árboles!$G233,Precios!$B$7:$H$19,7,FALSE)),"",Industrias[[#This Row],[Vchapa (m3)]]*VLOOKUP(Árboles!$G233,Precios!$B$7:$H$19,7,FALSE))</f>
        <v/>
      </c>
      <c r="S236" s="223">
        <f t="shared" si="8"/>
        <v>0</v>
      </c>
      <c r="T236" s="218"/>
      <c r="U236" s="218"/>
      <c r="W236" s="183"/>
      <c r="X236" s="183"/>
      <c r="Y236" s="183"/>
      <c r="Z236" s="183"/>
      <c r="AA236" s="183"/>
      <c r="AB236" s="183"/>
      <c r="AC236" s="183"/>
      <c r="AE236" s="183"/>
      <c r="AF236" s="183"/>
      <c r="AG236" s="183"/>
      <c r="AH236" s="183"/>
      <c r="AI236" s="183"/>
      <c r="AJ236" s="183"/>
      <c r="AK236" s="183"/>
    </row>
    <row r="237" spans="2:37" ht="16.8" thickTop="1" thickBot="1">
      <c r="B237" s="211" t="str">
        <f>IF(Árboles!B234="","",Árboles!B234)</f>
        <v/>
      </c>
      <c r="C237" s="211" t="str">
        <f>IF(Árboles!C234="","",Árboles!C234)</f>
        <v/>
      </c>
      <c r="D237" s="212" t="str">
        <f>IF(Árboles!G234="","",Árboles!G234)</f>
        <v/>
      </c>
      <c r="E237" s="213" t="str">
        <f>IF(Árboles!AC234=0,"",Árboles!AC234)</f>
        <v/>
      </c>
      <c r="F237" s="221"/>
      <c r="G237" s="222"/>
      <c r="H237" s="222"/>
      <c r="I237" s="222"/>
      <c r="J237" s="222"/>
      <c r="K237" s="222"/>
      <c r="L237" s="222"/>
      <c r="M237" s="216" t="str">
        <f>IF(ISNA(Industrias[[#This Row],[Vtrit (m3)]]*VLOOKUP(Árboles!$G234,Precios!$B$7:$H$19,2,FALSE)),"",Industrias[[#This Row],[Vtrit (m3)]]*VLOOKUP(Árboles!$G234,Precios!$B$7:$H$19,2,FALSE))</f>
        <v/>
      </c>
      <c r="N237" s="217" t="str">
        <f>IF(ISNA(Industrias[[#This Row],[Vapea (m3)]]*VLOOKUP(Árboles!$G234,Precios!$B$7:$H$19,3,FALSE)),"",Industrias[[#This Row],[Vapea (m3)]]*VLOOKUP(Árboles!$G234,Precios!$B$7:$H$19,3,FALSE))</f>
        <v/>
      </c>
      <c r="O237" s="217" t="str">
        <f>IF(ISNA(Industrias[[#This Row],[Vcanter (m3)]]*VLOOKUP(Árboles!$G234,Precios!$B$7:$H$19,4,FALSE)),"",Industrias[[#This Row],[Vcanter (m3)]]*VLOOKUP(Árboles!$G234,Precios!$B$7:$H$19,4,FALSE))</f>
        <v/>
      </c>
      <c r="P237" s="217" t="str">
        <f>IF(ISNA(Industrias[[#This Row],[Vsierra (m3)]]*VLOOKUP(Árboles!$G234,Precios!$B$7:$H$19,5,FALSE)),"",Industrias[[#This Row],[Vsierra (m3)]]*VLOOKUP(Árboles!$G234,Precios!$B$7:$H$19,5,FALSE))</f>
        <v/>
      </c>
      <c r="Q237" s="217" t="str">
        <f>IF(ISNA(Industrias[[#This Row],[Vsgruesa (m3)]]*VLOOKUP(Árboles!$G234,Precios!$B$7:$H$19,6,FALSE)),"",Industrias[[#This Row],[Vsgruesa (m3)]]*VLOOKUP(Árboles!$G234,Precios!$B$7:$H$19,6,FALSE))</f>
        <v/>
      </c>
      <c r="R237" s="217" t="str">
        <f>IF(ISNA(Industrias[[#This Row],[Vchapa (m3)]]*VLOOKUP(Árboles!$G234,Precios!$B$7:$H$19,7,FALSE)),"",Industrias[[#This Row],[Vchapa (m3)]]*VLOOKUP(Árboles!$G234,Precios!$B$7:$H$19,7,FALSE))</f>
        <v/>
      </c>
      <c r="S237" s="223">
        <f t="shared" si="8"/>
        <v>0</v>
      </c>
      <c r="T237" s="218"/>
      <c r="U237" s="218"/>
      <c r="W237" s="183"/>
      <c r="X237" s="183"/>
      <c r="Y237" s="183"/>
      <c r="Z237" s="183"/>
      <c r="AA237" s="183"/>
      <c r="AB237" s="183"/>
      <c r="AC237" s="183"/>
      <c r="AE237" s="183"/>
      <c r="AF237" s="183"/>
      <c r="AG237" s="183"/>
      <c r="AH237" s="183"/>
      <c r="AI237" s="183"/>
      <c r="AJ237" s="183"/>
      <c r="AK237" s="183"/>
    </row>
    <row r="238" spans="2:37" ht="16.8" thickTop="1" thickBot="1">
      <c r="B238" s="211" t="str">
        <f>IF(Árboles!B235="","",Árboles!B235)</f>
        <v/>
      </c>
      <c r="C238" s="211" t="str">
        <f>IF(Árboles!C235="","",Árboles!C235)</f>
        <v/>
      </c>
      <c r="D238" s="212" t="str">
        <f>IF(Árboles!G235="","",Árboles!G235)</f>
        <v/>
      </c>
      <c r="E238" s="213" t="str">
        <f>IF(Árboles!AC235=0,"",Árboles!AC235)</f>
        <v/>
      </c>
      <c r="F238" s="221"/>
      <c r="G238" s="222"/>
      <c r="H238" s="222"/>
      <c r="I238" s="222"/>
      <c r="J238" s="222"/>
      <c r="K238" s="222"/>
      <c r="L238" s="222"/>
      <c r="M238" s="216" t="str">
        <f>IF(ISNA(Industrias[[#This Row],[Vtrit (m3)]]*VLOOKUP(Árboles!$G235,Precios!$B$7:$H$19,2,FALSE)),"",Industrias[[#This Row],[Vtrit (m3)]]*VLOOKUP(Árboles!$G235,Precios!$B$7:$H$19,2,FALSE))</f>
        <v/>
      </c>
      <c r="N238" s="217" t="str">
        <f>IF(ISNA(Industrias[[#This Row],[Vapea (m3)]]*VLOOKUP(Árboles!$G235,Precios!$B$7:$H$19,3,FALSE)),"",Industrias[[#This Row],[Vapea (m3)]]*VLOOKUP(Árboles!$G235,Precios!$B$7:$H$19,3,FALSE))</f>
        <v/>
      </c>
      <c r="O238" s="217" t="str">
        <f>IF(ISNA(Industrias[[#This Row],[Vcanter (m3)]]*VLOOKUP(Árboles!$G235,Precios!$B$7:$H$19,4,FALSE)),"",Industrias[[#This Row],[Vcanter (m3)]]*VLOOKUP(Árboles!$G235,Precios!$B$7:$H$19,4,FALSE))</f>
        <v/>
      </c>
      <c r="P238" s="217" t="str">
        <f>IF(ISNA(Industrias[[#This Row],[Vsierra (m3)]]*VLOOKUP(Árboles!$G235,Precios!$B$7:$H$19,5,FALSE)),"",Industrias[[#This Row],[Vsierra (m3)]]*VLOOKUP(Árboles!$G235,Precios!$B$7:$H$19,5,FALSE))</f>
        <v/>
      </c>
      <c r="Q238" s="217" t="str">
        <f>IF(ISNA(Industrias[[#This Row],[Vsgruesa (m3)]]*VLOOKUP(Árboles!$G235,Precios!$B$7:$H$19,6,FALSE)),"",Industrias[[#This Row],[Vsgruesa (m3)]]*VLOOKUP(Árboles!$G235,Precios!$B$7:$H$19,6,FALSE))</f>
        <v/>
      </c>
      <c r="R238" s="217" t="str">
        <f>IF(ISNA(Industrias[[#This Row],[Vchapa (m3)]]*VLOOKUP(Árboles!$G235,Precios!$B$7:$H$19,7,FALSE)),"",Industrias[[#This Row],[Vchapa (m3)]]*VLOOKUP(Árboles!$G235,Precios!$B$7:$H$19,7,FALSE))</f>
        <v/>
      </c>
      <c r="S238" s="223">
        <f t="shared" si="8"/>
        <v>0</v>
      </c>
      <c r="T238" s="218"/>
      <c r="U238" s="218"/>
      <c r="W238" s="183"/>
      <c r="X238" s="183"/>
      <c r="Y238" s="183"/>
      <c r="Z238" s="183"/>
      <c r="AA238" s="183"/>
      <c r="AB238" s="183"/>
      <c r="AC238" s="183"/>
      <c r="AE238" s="183"/>
      <c r="AF238" s="183"/>
      <c r="AG238" s="183"/>
      <c r="AH238" s="183"/>
      <c r="AI238" s="183"/>
      <c r="AJ238" s="183"/>
      <c r="AK238" s="183"/>
    </row>
    <row r="239" spans="2:37" ht="16.8" thickTop="1" thickBot="1">
      <c r="B239" s="211" t="str">
        <f>IF(Árboles!B236="","",Árboles!B236)</f>
        <v/>
      </c>
      <c r="C239" s="211" t="str">
        <f>IF(Árboles!C236="","",Árboles!C236)</f>
        <v/>
      </c>
      <c r="D239" s="212" t="str">
        <f>IF(Árboles!G236="","",Árboles!G236)</f>
        <v/>
      </c>
      <c r="E239" s="213" t="str">
        <f>IF(Árboles!AC236=0,"",Árboles!AC236)</f>
        <v/>
      </c>
      <c r="F239" s="221"/>
      <c r="G239" s="222"/>
      <c r="H239" s="222"/>
      <c r="I239" s="222"/>
      <c r="J239" s="222"/>
      <c r="K239" s="222"/>
      <c r="L239" s="222"/>
      <c r="M239" s="216" t="str">
        <f>IF(ISNA(Industrias[[#This Row],[Vtrit (m3)]]*VLOOKUP(Árboles!$G236,Precios!$B$7:$H$19,2,FALSE)),"",Industrias[[#This Row],[Vtrit (m3)]]*VLOOKUP(Árboles!$G236,Precios!$B$7:$H$19,2,FALSE))</f>
        <v/>
      </c>
      <c r="N239" s="217" t="str">
        <f>IF(ISNA(Industrias[[#This Row],[Vapea (m3)]]*VLOOKUP(Árboles!$G236,Precios!$B$7:$H$19,3,FALSE)),"",Industrias[[#This Row],[Vapea (m3)]]*VLOOKUP(Árboles!$G236,Precios!$B$7:$H$19,3,FALSE))</f>
        <v/>
      </c>
      <c r="O239" s="217" t="str">
        <f>IF(ISNA(Industrias[[#This Row],[Vcanter (m3)]]*VLOOKUP(Árboles!$G236,Precios!$B$7:$H$19,4,FALSE)),"",Industrias[[#This Row],[Vcanter (m3)]]*VLOOKUP(Árboles!$G236,Precios!$B$7:$H$19,4,FALSE))</f>
        <v/>
      </c>
      <c r="P239" s="217" t="str">
        <f>IF(ISNA(Industrias[[#This Row],[Vsierra (m3)]]*VLOOKUP(Árboles!$G236,Precios!$B$7:$H$19,5,FALSE)),"",Industrias[[#This Row],[Vsierra (m3)]]*VLOOKUP(Árboles!$G236,Precios!$B$7:$H$19,5,FALSE))</f>
        <v/>
      </c>
      <c r="Q239" s="217" t="str">
        <f>IF(ISNA(Industrias[[#This Row],[Vsgruesa (m3)]]*VLOOKUP(Árboles!$G236,Precios!$B$7:$H$19,6,FALSE)),"",Industrias[[#This Row],[Vsgruesa (m3)]]*VLOOKUP(Árboles!$G236,Precios!$B$7:$H$19,6,FALSE))</f>
        <v/>
      </c>
      <c r="R239" s="217" t="str">
        <f>IF(ISNA(Industrias[[#This Row],[Vchapa (m3)]]*VLOOKUP(Árboles!$G236,Precios!$B$7:$H$19,7,FALSE)),"",Industrias[[#This Row],[Vchapa (m3)]]*VLOOKUP(Árboles!$G236,Precios!$B$7:$H$19,7,FALSE))</f>
        <v/>
      </c>
      <c r="S239" s="223">
        <f t="shared" si="8"/>
        <v>0</v>
      </c>
      <c r="T239" s="218"/>
      <c r="U239" s="218"/>
      <c r="W239" s="183"/>
      <c r="X239" s="183"/>
      <c r="Y239" s="183"/>
      <c r="Z239" s="183"/>
      <c r="AA239" s="183"/>
      <c r="AB239" s="183"/>
      <c r="AC239" s="183"/>
      <c r="AE239" s="183"/>
      <c r="AF239" s="183"/>
      <c r="AG239" s="183"/>
      <c r="AH239" s="183"/>
      <c r="AI239" s="183"/>
      <c r="AJ239" s="183"/>
      <c r="AK239" s="183"/>
    </row>
    <row r="240" spans="2:37" ht="16.8" thickTop="1" thickBot="1">
      <c r="B240" s="211" t="str">
        <f>IF(Árboles!B237="","",Árboles!B237)</f>
        <v/>
      </c>
      <c r="C240" s="211" t="str">
        <f>IF(Árboles!C237="","",Árboles!C237)</f>
        <v/>
      </c>
      <c r="D240" s="212" t="str">
        <f>IF(Árboles!G237="","",Árboles!G237)</f>
        <v/>
      </c>
      <c r="E240" s="213" t="str">
        <f>IF(Árboles!AC237=0,"",Árboles!AC237)</f>
        <v/>
      </c>
      <c r="F240" s="221"/>
      <c r="G240" s="222"/>
      <c r="H240" s="222"/>
      <c r="I240" s="222"/>
      <c r="J240" s="222"/>
      <c r="K240" s="222"/>
      <c r="L240" s="222"/>
      <c r="M240" s="216" t="str">
        <f>IF(ISNA(Industrias[[#This Row],[Vtrit (m3)]]*VLOOKUP(Árboles!$G237,Precios!$B$7:$H$19,2,FALSE)),"",Industrias[[#This Row],[Vtrit (m3)]]*VLOOKUP(Árboles!$G237,Precios!$B$7:$H$19,2,FALSE))</f>
        <v/>
      </c>
      <c r="N240" s="217" t="str">
        <f>IF(ISNA(Industrias[[#This Row],[Vapea (m3)]]*VLOOKUP(Árboles!$G237,Precios!$B$7:$H$19,3,FALSE)),"",Industrias[[#This Row],[Vapea (m3)]]*VLOOKUP(Árboles!$G237,Precios!$B$7:$H$19,3,FALSE))</f>
        <v/>
      </c>
      <c r="O240" s="217" t="str">
        <f>IF(ISNA(Industrias[[#This Row],[Vcanter (m3)]]*VLOOKUP(Árboles!$G237,Precios!$B$7:$H$19,4,FALSE)),"",Industrias[[#This Row],[Vcanter (m3)]]*VLOOKUP(Árboles!$G237,Precios!$B$7:$H$19,4,FALSE))</f>
        <v/>
      </c>
      <c r="P240" s="217" t="str">
        <f>IF(ISNA(Industrias[[#This Row],[Vsierra (m3)]]*VLOOKUP(Árboles!$G237,Precios!$B$7:$H$19,5,FALSE)),"",Industrias[[#This Row],[Vsierra (m3)]]*VLOOKUP(Árboles!$G237,Precios!$B$7:$H$19,5,FALSE))</f>
        <v/>
      </c>
      <c r="Q240" s="217" t="str">
        <f>IF(ISNA(Industrias[[#This Row],[Vsgruesa (m3)]]*VLOOKUP(Árboles!$G237,Precios!$B$7:$H$19,6,FALSE)),"",Industrias[[#This Row],[Vsgruesa (m3)]]*VLOOKUP(Árboles!$G237,Precios!$B$7:$H$19,6,FALSE))</f>
        <v/>
      </c>
      <c r="R240" s="217" t="str">
        <f>IF(ISNA(Industrias[[#This Row],[Vchapa (m3)]]*VLOOKUP(Árboles!$G237,Precios!$B$7:$H$19,7,FALSE)),"",Industrias[[#This Row],[Vchapa (m3)]]*VLOOKUP(Árboles!$G237,Precios!$B$7:$H$19,7,FALSE))</f>
        <v/>
      </c>
      <c r="S240" s="223">
        <f t="shared" si="8"/>
        <v>0</v>
      </c>
      <c r="T240" s="218"/>
      <c r="U240" s="218"/>
      <c r="W240" s="183"/>
      <c r="X240" s="183"/>
      <c r="Y240" s="183"/>
      <c r="Z240" s="183"/>
      <c r="AA240" s="183"/>
      <c r="AB240" s="183"/>
      <c r="AC240" s="183"/>
      <c r="AE240" s="183"/>
      <c r="AF240" s="183"/>
      <c r="AG240" s="183"/>
      <c r="AH240" s="183"/>
      <c r="AI240" s="183"/>
      <c r="AJ240" s="183"/>
      <c r="AK240" s="183"/>
    </row>
    <row r="241" spans="2:37" ht="16.8" thickTop="1" thickBot="1">
      <c r="B241" s="211" t="str">
        <f>IF(Árboles!B238="","",Árboles!B238)</f>
        <v/>
      </c>
      <c r="C241" s="211" t="str">
        <f>IF(Árboles!C238="","",Árboles!C238)</f>
        <v/>
      </c>
      <c r="D241" s="212" t="str">
        <f>IF(Árboles!G238="","",Árboles!G238)</f>
        <v/>
      </c>
      <c r="E241" s="213" t="str">
        <f>IF(Árboles!AC238=0,"",Árboles!AC238)</f>
        <v/>
      </c>
      <c r="F241" s="221"/>
      <c r="G241" s="222"/>
      <c r="H241" s="222"/>
      <c r="I241" s="222"/>
      <c r="J241" s="222"/>
      <c r="K241" s="222"/>
      <c r="L241" s="222"/>
      <c r="M241" s="216" t="str">
        <f>IF(ISNA(Industrias[[#This Row],[Vtrit (m3)]]*VLOOKUP(Árboles!$G238,Precios!$B$7:$H$19,2,FALSE)),"",Industrias[[#This Row],[Vtrit (m3)]]*VLOOKUP(Árboles!$G238,Precios!$B$7:$H$19,2,FALSE))</f>
        <v/>
      </c>
      <c r="N241" s="217" t="str">
        <f>IF(ISNA(Industrias[[#This Row],[Vapea (m3)]]*VLOOKUP(Árboles!$G238,Precios!$B$7:$H$19,3,FALSE)),"",Industrias[[#This Row],[Vapea (m3)]]*VLOOKUP(Árboles!$G238,Precios!$B$7:$H$19,3,FALSE))</f>
        <v/>
      </c>
      <c r="O241" s="217" t="str">
        <f>IF(ISNA(Industrias[[#This Row],[Vcanter (m3)]]*VLOOKUP(Árboles!$G238,Precios!$B$7:$H$19,4,FALSE)),"",Industrias[[#This Row],[Vcanter (m3)]]*VLOOKUP(Árboles!$G238,Precios!$B$7:$H$19,4,FALSE))</f>
        <v/>
      </c>
      <c r="P241" s="217" t="str">
        <f>IF(ISNA(Industrias[[#This Row],[Vsierra (m3)]]*VLOOKUP(Árboles!$G238,Precios!$B$7:$H$19,5,FALSE)),"",Industrias[[#This Row],[Vsierra (m3)]]*VLOOKUP(Árboles!$G238,Precios!$B$7:$H$19,5,FALSE))</f>
        <v/>
      </c>
      <c r="Q241" s="217" t="str">
        <f>IF(ISNA(Industrias[[#This Row],[Vsgruesa (m3)]]*VLOOKUP(Árboles!$G238,Precios!$B$7:$H$19,6,FALSE)),"",Industrias[[#This Row],[Vsgruesa (m3)]]*VLOOKUP(Árboles!$G238,Precios!$B$7:$H$19,6,FALSE))</f>
        <v/>
      </c>
      <c r="R241" s="217" t="str">
        <f>IF(ISNA(Industrias[[#This Row],[Vchapa (m3)]]*VLOOKUP(Árboles!$G238,Precios!$B$7:$H$19,7,FALSE)),"",Industrias[[#This Row],[Vchapa (m3)]]*VLOOKUP(Árboles!$G238,Precios!$B$7:$H$19,7,FALSE))</f>
        <v/>
      </c>
      <c r="S241" s="223">
        <f t="shared" si="8"/>
        <v>0</v>
      </c>
      <c r="T241" s="218"/>
      <c r="U241" s="218"/>
      <c r="W241" s="183"/>
      <c r="X241" s="183"/>
      <c r="Y241" s="183"/>
      <c r="Z241" s="183"/>
      <c r="AA241" s="183"/>
      <c r="AB241" s="183"/>
      <c r="AC241" s="183"/>
      <c r="AE241" s="183"/>
      <c r="AF241" s="183"/>
      <c r="AG241" s="183"/>
      <c r="AH241" s="183"/>
      <c r="AI241" s="183"/>
      <c r="AJ241" s="183"/>
      <c r="AK241" s="183"/>
    </row>
    <row r="242" spans="2:37" ht="16.8" thickTop="1" thickBot="1">
      <c r="B242" s="211" t="str">
        <f>IF(Árboles!B239="","",Árboles!B239)</f>
        <v/>
      </c>
      <c r="C242" s="211" t="str">
        <f>IF(Árboles!C239="","",Árboles!C239)</f>
        <v/>
      </c>
      <c r="D242" s="212" t="str">
        <f>IF(Árboles!G239="","",Árboles!G239)</f>
        <v/>
      </c>
      <c r="E242" s="213" t="str">
        <f>IF(Árboles!AC239=0,"",Árboles!AC239)</f>
        <v/>
      </c>
      <c r="F242" s="221"/>
      <c r="G242" s="222"/>
      <c r="H242" s="222"/>
      <c r="I242" s="222"/>
      <c r="J242" s="222"/>
      <c r="K242" s="222"/>
      <c r="L242" s="222"/>
      <c r="M242" s="216" t="str">
        <f>IF(ISNA(Industrias[[#This Row],[Vtrit (m3)]]*VLOOKUP(Árboles!$G239,Precios!$B$7:$H$19,2,FALSE)),"",Industrias[[#This Row],[Vtrit (m3)]]*VLOOKUP(Árboles!$G239,Precios!$B$7:$H$19,2,FALSE))</f>
        <v/>
      </c>
      <c r="N242" s="217" t="str">
        <f>IF(ISNA(Industrias[[#This Row],[Vapea (m3)]]*VLOOKUP(Árboles!$G239,Precios!$B$7:$H$19,3,FALSE)),"",Industrias[[#This Row],[Vapea (m3)]]*VLOOKUP(Árboles!$G239,Precios!$B$7:$H$19,3,FALSE))</f>
        <v/>
      </c>
      <c r="O242" s="217" t="str">
        <f>IF(ISNA(Industrias[[#This Row],[Vcanter (m3)]]*VLOOKUP(Árboles!$G239,Precios!$B$7:$H$19,4,FALSE)),"",Industrias[[#This Row],[Vcanter (m3)]]*VLOOKUP(Árboles!$G239,Precios!$B$7:$H$19,4,FALSE))</f>
        <v/>
      </c>
      <c r="P242" s="217" t="str">
        <f>IF(ISNA(Industrias[[#This Row],[Vsierra (m3)]]*VLOOKUP(Árboles!$G239,Precios!$B$7:$H$19,5,FALSE)),"",Industrias[[#This Row],[Vsierra (m3)]]*VLOOKUP(Árboles!$G239,Precios!$B$7:$H$19,5,FALSE))</f>
        <v/>
      </c>
      <c r="Q242" s="217" t="str">
        <f>IF(ISNA(Industrias[[#This Row],[Vsgruesa (m3)]]*VLOOKUP(Árboles!$G239,Precios!$B$7:$H$19,6,FALSE)),"",Industrias[[#This Row],[Vsgruesa (m3)]]*VLOOKUP(Árboles!$G239,Precios!$B$7:$H$19,6,FALSE))</f>
        <v/>
      </c>
      <c r="R242" s="217" t="str">
        <f>IF(ISNA(Industrias[[#This Row],[Vchapa (m3)]]*VLOOKUP(Árboles!$G239,Precios!$B$7:$H$19,7,FALSE)),"",Industrias[[#This Row],[Vchapa (m3)]]*VLOOKUP(Árboles!$G239,Precios!$B$7:$H$19,7,FALSE))</f>
        <v/>
      </c>
      <c r="S242" s="223">
        <f t="shared" si="8"/>
        <v>0</v>
      </c>
      <c r="T242" s="218"/>
      <c r="U242" s="218"/>
      <c r="W242" s="183"/>
      <c r="X242" s="183"/>
      <c r="Y242" s="183"/>
      <c r="Z242" s="183"/>
      <c r="AA242" s="183"/>
      <c r="AB242" s="183"/>
      <c r="AC242" s="183"/>
      <c r="AE242" s="183"/>
      <c r="AF242" s="183"/>
      <c r="AG242" s="183"/>
      <c r="AH242" s="183"/>
      <c r="AI242" s="183"/>
      <c r="AJ242" s="183"/>
      <c r="AK242" s="183"/>
    </row>
    <row r="243" spans="2:37" ht="16.8" thickTop="1" thickBot="1">
      <c r="B243" s="211" t="str">
        <f>IF(Árboles!B240="","",Árboles!B240)</f>
        <v/>
      </c>
      <c r="C243" s="211" t="str">
        <f>IF(Árboles!C240="","",Árboles!C240)</f>
        <v/>
      </c>
      <c r="D243" s="212" t="str">
        <f>IF(Árboles!G240="","",Árboles!G240)</f>
        <v/>
      </c>
      <c r="E243" s="213" t="str">
        <f>IF(Árboles!AC240=0,"",Árboles!AC240)</f>
        <v/>
      </c>
      <c r="F243" s="221"/>
      <c r="G243" s="222"/>
      <c r="H243" s="222"/>
      <c r="I243" s="222"/>
      <c r="J243" s="222"/>
      <c r="K243" s="222"/>
      <c r="L243" s="222"/>
      <c r="M243" s="216" t="str">
        <f>IF(ISNA(Industrias[[#This Row],[Vtrit (m3)]]*VLOOKUP(Árboles!$G240,Precios!$B$7:$H$19,2,FALSE)),"",Industrias[[#This Row],[Vtrit (m3)]]*VLOOKUP(Árboles!$G240,Precios!$B$7:$H$19,2,FALSE))</f>
        <v/>
      </c>
      <c r="N243" s="217" t="str">
        <f>IF(ISNA(Industrias[[#This Row],[Vapea (m3)]]*VLOOKUP(Árboles!$G240,Precios!$B$7:$H$19,3,FALSE)),"",Industrias[[#This Row],[Vapea (m3)]]*VLOOKUP(Árboles!$G240,Precios!$B$7:$H$19,3,FALSE))</f>
        <v/>
      </c>
      <c r="O243" s="217" t="str">
        <f>IF(ISNA(Industrias[[#This Row],[Vcanter (m3)]]*VLOOKUP(Árboles!$G240,Precios!$B$7:$H$19,4,FALSE)),"",Industrias[[#This Row],[Vcanter (m3)]]*VLOOKUP(Árboles!$G240,Precios!$B$7:$H$19,4,FALSE))</f>
        <v/>
      </c>
      <c r="P243" s="217" t="str">
        <f>IF(ISNA(Industrias[[#This Row],[Vsierra (m3)]]*VLOOKUP(Árboles!$G240,Precios!$B$7:$H$19,5,FALSE)),"",Industrias[[#This Row],[Vsierra (m3)]]*VLOOKUP(Árboles!$G240,Precios!$B$7:$H$19,5,FALSE))</f>
        <v/>
      </c>
      <c r="Q243" s="217" t="str">
        <f>IF(ISNA(Industrias[[#This Row],[Vsgruesa (m3)]]*VLOOKUP(Árboles!$G240,Precios!$B$7:$H$19,6,FALSE)),"",Industrias[[#This Row],[Vsgruesa (m3)]]*VLOOKUP(Árboles!$G240,Precios!$B$7:$H$19,6,FALSE))</f>
        <v/>
      </c>
      <c r="R243" s="217" t="str">
        <f>IF(ISNA(Industrias[[#This Row],[Vchapa (m3)]]*VLOOKUP(Árboles!$G240,Precios!$B$7:$H$19,7,FALSE)),"",Industrias[[#This Row],[Vchapa (m3)]]*VLOOKUP(Árboles!$G240,Precios!$B$7:$H$19,7,FALSE))</f>
        <v/>
      </c>
      <c r="S243" s="223">
        <f t="shared" si="8"/>
        <v>0</v>
      </c>
      <c r="T243" s="218"/>
      <c r="U243" s="218"/>
      <c r="W243" s="183"/>
      <c r="X243" s="183"/>
      <c r="Y243" s="183"/>
      <c r="Z243" s="183"/>
      <c r="AA243" s="183"/>
      <c r="AB243" s="183"/>
      <c r="AC243" s="183"/>
      <c r="AE243" s="183"/>
      <c r="AF243" s="183"/>
      <c r="AG243" s="183"/>
      <c r="AH243" s="183"/>
      <c r="AI243" s="183"/>
      <c r="AJ243" s="183"/>
      <c r="AK243" s="183"/>
    </row>
    <row r="244" spans="2:37" ht="16.8" thickTop="1" thickBot="1">
      <c r="B244" s="211" t="str">
        <f>IF(Árboles!B241="","",Árboles!B241)</f>
        <v/>
      </c>
      <c r="C244" s="211" t="str">
        <f>IF(Árboles!C241="","",Árboles!C241)</f>
        <v/>
      </c>
      <c r="D244" s="212" t="str">
        <f>IF(Árboles!G241="","",Árboles!G241)</f>
        <v/>
      </c>
      <c r="E244" s="213" t="str">
        <f>IF(Árboles!AC241=0,"",Árboles!AC241)</f>
        <v/>
      </c>
      <c r="F244" s="221"/>
      <c r="G244" s="222"/>
      <c r="H244" s="222"/>
      <c r="I244" s="222"/>
      <c r="J244" s="222"/>
      <c r="K244" s="222"/>
      <c r="L244" s="222"/>
      <c r="M244" s="216" t="str">
        <f>IF(ISNA(Industrias[[#This Row],[Vtrit (m3)]]*VLOOKUP(Árboles!$G241,Precios!$B$7:$H$19,2,FALSE)),"",Industrias[[#This Row],[Vtrit (m3)]]*VLOOKUP(Árboles!$G241,Precios!$B$7:$H$19,2,FALSE))</f>
        <v/>
      </c>
      <c r="N244" s="217" t="str">
        <f>IF(ISNA(Industrias[[#This Row],[Vapea (m3)]]*VLOOKUP(Árboles!$G241,Precios!$B$7:$H$19,3,FALSE)),"",Industrias[[#This Row],[Vapea (m3)]]*VLOOKUP(Árboles!$G241,Precios!$B$7:$H$19,3,FALSE))</f>
        <v/>
      </c>
      <c r="O244" s="217" t="str">
        <f>IF(ISNA(Industrias[[#This Row],[Vcanter (m3)]]*VLOOKUP(Árboles!$G241,Precios!$B$7:$H$19,4,FALSE)),"",Industrias[[#This Row],[Vcanter (m3)]]*VLOOKUP(Árboles!$G241,Precios!$B$7:$H$19,4,FALSE))</f>
        <v/>
      </c>
      <c r="P244" s="217" t="str">
        <f>IF(ISNA(Industrias[[#This Row],[Vsierra (m3)]]*VLOOKUP(Árboles!$G241,Precios!$B$7:$H$19,5,FALSE)),"",Industrias[[#This Row],[Vsierra (m3)]]*VLOOKUP(Árboles!$G241,Precios!$B$7:$H$19,5,FALSE))</f>
        <v/>
      </c>
      <c r="Q244" s="217" t="str">
        <f>IF(ISNA(Industrias[[#This Row],[Vsgruesa (m3)]]*VLOOKUP(Árboles!$G241,Precios!$B$7:$H$19,6,FALSE)),"",Industrias[[#This Row],[Vsgruesa (m3)]]*VLOOKUP(Árboles!$G241,Precios!$B$7:$H$19,6,FALSE))</f>
        <v/>
      </c>
      <c r="R244" s="217" t="str">
        <f>IF(ISNA(Industrias[[#This Row],[Vchapa (m3)]]*VLOOKUP(Árboles!$G241,Precios!$B$7:$H$19,7,FALSE)),"",Industrias[[#This Row],[Vchapa (m3)]]*VLOOKUP(Árboles!$G241,Precios!$B$7:$H$19,7,FALSE))</f>
        <v/>
      </c>
      <c r="S244" s="223">
        <f t="shared" si="8"/>
        <v>0</v>
      </c>
      <c r="T244" s="218"/>
      <c r="U244" s="218"/>
      <c r="W244" s="183"/>
      <c r="X244" s="183"/>
      <c r="Y244" s="183"/>
      <c r="Z244" s="183"/>
      <c r="AA244" s="183"/>
      <c r="AB244" s="183"/>
      <c r="AC244" s="183"/>
      <c r="AE244" s="183"/>
      <c r="AF244" s="183"/>
      <c r="AG244" s="183"/>
      <c r="AH244" s="183"/>
      <c r="AI244" s="183"/>
      <c r="AJ244" s="183"/>
      <c r="AK244" s="183"/>
    </row>
    <row r="245" spans="2:37" ht="16.8" thickTop="1" thickBot="1">
      <c r="B245" s="211" t="str">
        <f>IF(Árboles!B242="","",Árboles!B242)</f>
        <v/>
      </c>
      <c r="C245" s="211" t="str">
        <f>IF(Árboles!C242="","",Árboles!C242)</f>
        <v/>
      </c>
      <c r="D245" s="212" t="str">
        <f>IF(Árboles!G242="","",Árboles!G242)</f>
        <v/>
      </c>
      <c r="E245" s="213" t="str">
        <f>IF(Árboles!AC242=0,"",Árboles!AC242)</f>
        <v/>
      </c>
      <c r="F245" s="221"/>
      <c r="G245" s="222"/>
      <c r="H245" s="222"/>
      <c r="I245" s="222"/>
      <c r="J245" s="222"/>
      <c r="K245" s="222"/>
      <c r="L245" s="222"/>
      <c r="M245" s="216" t="str">
        <f>IF(ISNA(Industrias[[#This Row],[Vtrit (m3)]]*VLOOKUP(Árboles!$G242,Precios!$B$7:$H$19,2,FALSE)),"",Industrias[[#This Row],[Vtrit (m3)]]*VLOOKUP(Árboles!$G242,Precios!$B$7:$H$19,2,FALSE))</f>
        <v/>
      </c>
      <c r="N245" s="217" t="str">
        <f>IF(ISNA(Industrias[[#This Row],[Vapea (m3)]]*VLOOKUP(Árboles!$G242,Precios!$B$7:$H$19,3,FALSE)),"",Industrias[[#This Row],[Vapea (m3)]]*VLOOKUP(Árboles!$G242,Precios!$B$7:$H$19,3,FALSE))</f>
        <v/>
      </c>
      <c r="O245" s="217" t="str">
        <f>IF(ISNA(Industrias[[#This Row],[Vcanter (m3)]]*VLOOKUP(Árboles!$G242,Precios!$B$7:$H$19,4,FALSE)),"",Industrias[[#This Row],[Vcanter (m3)]]*VLOOKUP(Árboles!$G242,Precios!$B$7:$H$19,4,FALSE))</f>
        <v/>
      </c>
      <c r="P245" s="217" t="str">
        <f>IF(ISNA(Industrias[[#This Row],[Vsierra (m3)]]*VLOOKUP(Árboles!$G242,Precios!$B$7:$H$19,5,FALSE)),"",Industrias[[#This Row],[Vsierra (m3)]]*VLOOKUP(Árboles!$G242,Precios!$B$7:$H$19,5,FALSE))</f>
        <v/>
      </c>
      <c r="Q245" s="217" t="str">
        <f>IF(ISNA(Industrias[[#This Row],[Vsgruesa (m3)]]*VLOOKUP(Árboles!$G242,Precios!$B$7:$H$19,6,FALSE)),"",Industrias[[#This Row],[Vsgruesa (m3)]]*VLOOKUP(Árboles!$G242,Precios!$B$7:$H$19,6,FALSE))</f>
        <v/>
      </c>
      <c r="R245" s="217" t="str">
        <f>IF(ISNA(Industrias[[#This Row],[Vchapa (m3)]]*VLOOKUP(Árboles!$G242,Precios!$B$7:$H$19,7,FALSE)),"",Industrias[[#This Row],[Vchapa (m3)]]*VLOOKUP(Árboles!$G242,Precios!$B$7:$H$19,7,FALSE))</f>
        <v/>
      </c>
      <c r="S245" s="223">
        <f t="shared" si="8"/>
        <v>0</v>
      </c>
      <c r="T245" s="218"/>
      <c r="U245" s="218"/>
      <c r="W245" s="183"/>
      <c r="X245" s="183"/>
      <c r="Y245" s="183"/>
      <c r="Z245" s="183"/>
      <c r="AA245" s="183"/>
      <c r="AB245" s="183"/>
      <c r="AC245" s="183"/>
      <c r="AE245" s="183"/>
      <c r="AF245" s="183"/>
      <c r="AG245" s="183"/>
      <c r="AH245" s="183"/>
      <c r="AI245" s="183"/>
      <c r="AJ245" s="183"/>
      <c r="AK245" s="183"/>
    </row>
    <row r="246" spans="2:37" ht="16.8" thickTop="1" thickBot="1">
      <c r="B246" s="211" t="str">
        <f>IF(Árboles!B243="","",Árboles!B243)</f>
        <v/>
      </c>
      <c r="C246" s="211" t="str">
        <f>IF(Árboles!C243="","",Árboles!C243)</f>
        <v/>
      </c>
      <c r="D246" s="212" t="str">
        <f>IF(Árboles!G243="","",Árboles!G243)</f>
        <v/>
      </c>
      <c r="E246" s="213" t="str">
        <f>IF(Árboles!AC243=0,"",Árboles!AC243)</f>
        <v/>
      </c>
      <c r="F246" s="221"/>
      <c r="G246" s="222"/>
      <c r="H246" s="222"/>
      <c r="I246" s="222"/>
      <c r="J246" s="222"/>
      <c r="K246" s="222"/>
      <c r="L246" s="222"/>
      <c r="M246" s="216" t="str">
        <f>IF(ISNA(Industrias[[#This Row],[Vtrit (m3)]]*VLOOKUP(Árboles!$G243,Precios!$B$7:$H$19,2,FALSE)),"",Industrias[[#This Row],[Vtrit (m3)]]*VLOOKUP(Árboles!$G243,Precios!$B$7:$H$19,2,FALSE))</f>
        <v/>
      </c>
      <c r="N246" s="217" t="str">
        <f>IF(ISNA(Industrias[[#This Row],[Vapea (m3)]]*VLOOKUP(Árboles!$G243,Precios!$B$7:$H$19,3,FALSE)),"",Industrias[[#This Row],[Vapea (m3)]]*VLOOKUP(Árboles!$G243,Precios!$B$7:$H$19,3,FALSE))</f>
        <v/>
      </c>
      <c r="O246" s="217" t="str">
        <f>IF(ISNA(Industrias[[#This Row],[Vcanter (m3)]]*VLOOKUP(Árboles!$G243,Precios!$B$7:$H$19,4,FALSE)),"",Industrias[[#This Row],[Vcanter (m3)]]*VLOOKUP(Árboles!$G243,Precios!$B$7:$H$19,4,FALSE))</f>
        <v/>
      </c>
      <c r="P246" s="217" t="str">
        <f>IF(ISNA(Industrias[[#This Row],[Vsierra (m3)]]*VLOOKUP(Árboles!$G243,Precios!$B$7:$H$19,5,FALSE)),"",Industrias[[#This Row],[Vsierra (m3)]]*VLOOKUP(Árboles!$G243,Precios!$B$7:$H$19,5,FALSE))</f>
        <v/>
      </c>
      <c r="Q246" s="217" t="str">
        <f>IF(ISNA(Industrias[[#This Row],[Vsgruesa (m3)]]*VLOOKUP(Árboles!$G243,Precios!$B$7:$H$19,6,FALSE)),"",Industrias[[#This Row],[Vsgruesa (m3)]]*VLOOKUP(Árboles!$G243,Precios!$B$7:$H$19,6,FALSE))</f>
        <v/>
      </c>
      <c r="R246" s="217" t="str">
        <f>IF(ISNA(Industrias[[#This Row],[Vchapa (m3)]]*VLOOKUP(Árboles!$G243,Precios!$B$7:$H$19,7,FALSE)),"",Industrias[[#This Row],[Vchapa (m3)]]*VLOOKUP(Árboles!$G243,Precios!$B$7:$H$19,7,FALSE))</f>
        <v/>
      </c>
      <c r="S246" s="223">
        <f t="shared" si="8"/>
        <v>0</v>
      </c>
      <c r="T246" s="218"/>
      <c r="U246" s="218"/>
      <c r="W246" s="183"/>
      <c r="X246" s="183"/>
      <c r="Y246" s="183"/>
      <c r="Z246" s="183"/>
      <c r="AA246" s="183"/>
      <c r="AB246" s="183"/>
      <c r="AC246" s="183"/>
      <c r="AE246" s="183"/>
      <c r="AF246" s="183"/>
      <c r="AG246" s="183"/>
      <c r="AH246" s="183"/>
      <c r="AI246" s="183"/>
      <c r="AJ246" s="183"/>
      <c r="AK246" s="183"/>
    </row>
    <row r="247" spans="2:37" ht="16.8" thickTop="1" thickBot="1">
      <c r="B247" s="211" t="str">
        <f>IF(Árboles!B244="","",Árboles!B244)</f>
        <v/>
      </c>
      <c r="C247" s="211" t="str">
        <f>IF(Árboles!C244="","",Árboles!C244)</f>
        <v/>
      </c>
      <c r="D247" s="212" t="str">
        <f>IF(Árboles!G244="","",Árboles!G244)</f>
        <v/>
      </c>
      <c r="E247" s="213" t="str">
        <f>IF(Árboles!AC244=0,"",Árboles!AC244)</f>
        <v/>
      </c>
      <c r="F247" s="221"/>
      <c r="G247" s="222"/>
      <c r="H247" s="222"/>
      <c r="I247" s="222"/>
      <c r="J247" s="222"/>
      <c r="K247" s="222"/>
      <c r="L247" s="222"/>
      <c r="M247" s="216" t="str">
        <f>IF(ISNA(Industrias[[#This Row],[Vtrit (m3)]]*VLOOKUP(Árboles!$G244,Precios!$B$7:$H$19,2,FALSE)),"",Industrias[[#This Row],[Vtrit (m3)]]*VLOOKUP(Árboles!$G244,Precios!$B$7:$H$19,2,FALSE))</f>
        <v/>
      </c>
      <c r="N247" s="217" t="str">
        <f>IF(ISNA(Industrias[[#This Row],[Vapea (m3)]]*VLOOKUP(Árboles!$G244,Precios!$B$7:$H$19,3,FALSE)),"",Industrias[[#This Row],[Vapea (m3)]]*VLOOKUP(Árboles!$G244,Precios!$B$7:$H$19,3,FALSE))</f>
        <v/>
      </c>
      <c r="O247" s="217" t="str">
        <f>IF(ISNA(Industrias[[#This Row],[Vcanter (m3)]]*VLOOKUP(Árboles!$G244,Precios!$B$7:$H$19,4,FALSE)),"",Industrias[[#This Row],[Vcanter (m3)]]*VLOOKUP(Árboles!$G244,Precios!$B$7:$H$19,4,FALSE))</f>
        <v/>
      </c>
      <c r="P247" s="217" t="str">
        <f>IF(ISNA(Industrias[[#This Row],[Vsierra (m3)]]*VLOOKUP(Árboles!$G244,Precios!$B$7:$H$19,5,FALSE)),"",Industrias[[#This Row],[Vsierra (m3)]]*VLOOKUP(Árboles!$G244,Precios!$B$7:$H$19,5,FALSE))</f>
        <v/>
      </c>
      <c r="Q247" s="217" t="str">
        <f>IF(ISNA(Industrias[[#This Row],[Vsgruesa (m3)]]*VLOOKUP(Árboles!$G244,Precios!$B$7:$H$19,6,FALSE)),"",Industrias[[#This Row],[Vsgruesa (m3)]]*VLOOKUP(Árboles!$G244,Precios!$B$7:$H$19,6,FALSE))</f>
        <v/>
      </c>
      <c r="R247" s="217" t="str">
        <f>IF(ISNA(Industrias[[#This Row],[Vchapa (m3)]]*VLOOKUP(Árboles!$G244,Precios!$B$7:$H$19,7,FALSE)),"",Industrias[[#This Row],[Vchapa (m3)]]*VLOOKUP(Árboles!$G244,Precios!$B$7:$H$19,7,FALSE))</f>
        <v/>
      </c>
      <c r="S247" s="223">
        <f t="shared" si="8"/>
        <v>0</v>
      </c>
      <c r="T247" s="218"/>
      <c r="U247" s="218"/>
      <c r="W247" s="183"/>
      <c r="X247" s="183"/>
      <c r="Y247" s="183"/>
      <c r="Z247" s="183"/>
      <c r="AA247" s="183"/>
      <c r="AB247" s="183"/>
      <c r="AC247" s="183"/>
      <c r="AE247" s="183"/>
      <c r="AF247" s="183"/>
      <c r="AG247" s="183"/>
      <c r="AH247" s="183"/>
      <c r="AI247" s="183"/>
      <c r="AJ247" s="183"/>
      <c r="AK247" s="183"/>
    </row>
    <row r="248" spans="2:37" ht="16.8" thickTop="1" thickBot="1">
      <c r="B248" s="211" t="str">
        <f>IF(Árboles!B245="","",Árboles!B245)</f>
        <v/>
      </c>
      <c r="C248" s="211" t="str">
        <f>IF(Árboles!C245="","",Árboles!C245)</f>
        <v/>
      </c>
      <c r="D248" s="212" t="str">
        <f>IF(Árboles!G245="","",Árboles!G245)</f>
        <v/>
      </c>
      <c r="E248" s="213" t="str">
        <f>IF(Árboles!AC245=0,"",Árboles!AC245)</f>
        <v/>
      </c>
      <c r="F248" s="221"/>
      <c r="G248" s="222"/>
      <c r="H248" s="222"/>
      <c r="I248" s="222"/>
      <c r="J248" s="222"/>
      <c r="K248" s="222"/>
      <c r="L248" s="222"/>
      <c r="M248" s="216" t="str">
        <f>IF(ISNA(Industrias[[#This Row],[Vtrit (m3)]]*VLOOKUP(Árboles!$G245,Precios!$B$7:$H$19,2,FALSE)),"",Industrias[[#This Row],[Vtrit (m3)]]*VLOOKUP(Árboles!$G245,Precios!$B$7:$H$19,2,FALSE))</f>
        <v/>
      </c>
      <c r="N248" s="217" t="str">
        <f>IF(ISNA(Industrias[[#This Row],[Vapea (m3)]]*VLOOKUP(Árboles!$G245,Precios!$B$7:$H$19,3,FALSE)),"",Industrias[[#This Row],[Vapea (m3)]]*VLOOKUP(Árboles!$G245,Precios!$B$7:$H$19,3,FALSE))</f>
        <v/>
      </c>
      <c r="O248" s="217" t="str">
        <f>IF(ISNA(Industrias[[#This Row],[Vcanter (m3)]]*VLOOKUP(Árboles!$G245,Precios!$B$7:$H$19,4,FALSE)),"",Industrias[[#This Row],[Vcanter (m3)]]*VLOOKUP(Árboles!$G245,Precios!$B$7:$H$19,4,FALSE))</f>
        <v/>
      </c>
      <c r="P248" s="217" t="str">
        <f>IF(ISNA(Industrias[[#This Row],[Vsierra (m3)]]*VLOOKUP(Árboles!$G245,Precios!$B$7:$H$19,5,FALSE)),"",Industrias[[#This Row],[Vsierra (m3)]]*VLOOKUP(Árboles!$G245,Precios!$B$7:$H$19,5,FALSE))</f>
        <v/>
      </c>
      <c r="Q248" s="217" t="str">
        <f>IF(ISNA(Industrias[[#This Row],[Vsgruesa (m3)]]*VLOOKUP(Árboles!$G245,Precios!$B$7:$H$19,6,FALSE)),"",Industrias[[#This Row],[Vsgruesa (m3)]]*VLOOKUP(Árboles!$G245,Precios!$B$7:$H$19,6,FALSE))</f>
        <v/>
      </c>
      <c r="R248" s="217" t="str">
        <f>IF(ISNA(Industrias[[#This Row],[Vchapa (m3)]]*VLOOKUP(Árboles!$G245,Precios!$B$7:$H$19,7,FALSE)),"",Industrias[[#This Row],[Vchapa (m3)]]*VLOOKUP(Árboles!$G245,Precios!$B$7:$H$19,7,FALSE))</f>
        <v/>
      </c>
      <c r="S248" s="223">
        <f t="shared" si="8"/>
        <v>0</v>
      </c>
      <c r="T248" s="218"/>
      <c r="U248" s="218"/>
      <c r="W248" s="183"/>
      <c r="X248" s="183"/>
      <c r="Y248" s="183"/>
      <c r="Z248" s="183"/>
      <c r="AA248" s="183"/>
      <c r="AB248" s="183"/>
      <c r="AC248" s="183"/>
      <c r="AE248" s="183"/>
      <c r="AF248" s="183"/>
      <c r="AG248" s="183"/>
      <c r="AH248" s="183"/>
      <c r="AI248" s="183"/>
      <c r="AJ248" s="183"/>
      <c r="AK248" s="183"/>
    </row>
    <row r="249" spans="2:37" ht="16.8" thickTop="1" thickBot="1">
      <c r="B249" s="211" t="str">
        <f>IF(Árboles!B246="","",Árboles!B246)</f>
        <v/>
      </c>
      <c r="C249" s="211" t="str">
        <f>IF(Árboles!C246="","",Árboles!C246)</f>
        <v/>
      </c>
      <c r="D249" s="212" t="str">
        <f>IF(Árboles!G246="","",Árboles!G246)</f>
        <v/>
      </c>
      <c r="E249" s="213" t="str">
        <f>IF(Árboles!AC246=0,"",Árboles!AC246)</f>
        <v/>
      </c>
      <c r="F249" s="221"/>
      <c r="G249" s="222"/>
      <c r="H249" s="222"/>
      <c r="I249" s="222"/>
      <c r="J249" s="222"/>
      <c r="K249" s="222"/>
      <c r="L249" s="222"/>
      <c r="M249" s="216" t="str">
        <f>IF(ISNA(Industrias[[#This Row],[Vtrit (m3)]]*VLOOKUP(Árboles!$G246,Precios!$B$7:$H$19,2,FALSE)),"",Industrias[[#This Row],[Vtrit (m3)]]*VLOOKUP(Árboles!$G246,Precios!$B$7:$H$19,2,FALSE))</f>
        <v/>
      </c>
      <c r="N249" s="217" t="str">
        <f>IF(ISNA(Industrias[[#This Row],[Vapea (m3)]]*VLOOKUP(Árboles!$G246,Precios!$B$7:$H$19,3,FALSE)),"",Industrias[[#This Row],[Vapea (m3)]]*VLOOKUP(Árboles!$G246,Precios!$B$7:$H$19,3,FALSE))</f>
        <v/>
      </c>
      <c r="O249" s="217" t="str">
        <f>IF(ISNA(Industrias[[#This Row],[Vcanter (m3)]]*VLOOKUP(Árboles!$G246,Precios!$B$7:$H$19,4,FALSE)),"",Industrias[[#This Row],[Vcanter (m3)]]*VLOOKUP(Árboles!$G246,Precios!$B$7:$H$19,4,FALSE))</f>
        <v/>
      </c>
      <c r="P249" s="217" t="str">
        <f>IF(ISNA(Industrias[[#This Row],[Vsierra (m3)]]*VLOOKUP(Árboles!$G246,Precios!$B$7:$H$19,5,FALSE)),"",Industrias[[#This Row],[Vsierra (m3)]]*VLOOKUP(Árboles!$G246,Precios!$B$7:$H$19,5,FALSE))</f>
        <v/>
      </c>
      <c r="Q249" s="217" t="str">
        <f>IF(ISNA(Industrias[[#This Row],[Vsgruesa (m3)]]*VLOOKUP(Árboles!$G246,Precios!$B$7:$H$19,6,FALSE)),"",Industrias[[#This Row],[Vsgruesa (m3)]]*VLOOKUP(Árboles!$G246,Precios!$B$7:$H$19,6,FALSE))</f>
        <v/>
      </c>
      <c r="R249" s="217" t="str">
        <f>IF(ISNA(Industrias[[#This Row],[Vchapa (m3)]]*VLOOKUP(Árboles!$G246,Precios!$B$7:$H$19,7,FALSE)),"",Industrias[[#This Row],[Vchapa (m3)]]*VLOOKUP(Árboles!$G246,Precios!$B$7:$H$19,7,FALSE))</f>
        <v/>
      </c>
      <c r="S249" s="223">
        <f t="shared" si="8"/>
        <v>0</v>
      </c>
      <c r="T249" s="218"/>
      <c r="U249" s="218"/>
      <c r="W249" s="183"/>
      <c r="X249" s="183"/>
      <c r="Y249" s="183"/>
      <c r="Z249" s="183"/>
      <c r="AA249" s="183"/>
      <c r="AB249" s="183"/>
      <c r="AC249" s="183"/>
      <c r="AE249" s="183"/>
      <c r="AF249" s="183"/>
      <c r="AG249" s="183"/>
      <c r="AH249" s="183"/>
      <c r="AI249" s="183"/>
      <c r="AJ249" s="183"/>
      <c r="AK249" s="183"/>
    </row>
    <row r="250" spans="2:37" ht="16.8" thickTop="1" thickBot="1">
      <c r="B250" s="211" t="str">
        <f>IF(Árboles!B247="","",Árboles!B247)</f>
        <v/>
      </c>
      <c r="C250" s="211" t="str">
        <f>IF(Árboles!C247="","",Árboles!C247)</f>
        <v/>
      </c>
      <c r="D250" s="212" t="str">
        <f>IF(Árboles!G247="","",Árboles!G247)</f>
        <v/>
      </c>
      <c r="E250" s="213" t="str">
        <f>IF(Árboles!AC247=0,"",Árboles!AC247)</f>
        <v/>
      </c>
      <c r="F250" s="221"/>
      <c r="G250" s="222"/>
      <c r="H250" s="222"/>
      <c r="I250" s="222"/>
      <c r="J250" s="222"/>
      <c r="K250" s="222"/>
      <c r="L250" s="222"/>
      <c r="M250" s="216" t="str">
        <f>IF(ISNA(Industrias[[#This Row],[Vtrit (m3)]]*VLOOKUP(Árboles!$G247,Precios!$B$7:$H$19,2,FALSE)),"",Industrias[[#This Row],[Vtrit (m3)]]*VLOOKUP(Árboles!$G247,Precios!$B$7:$H$19,2,FALSE))</f>
        <v/>
      </c>
      <c r="N250" s="217" t="str">
        <f>IF(ISNA(Industrias[[#This Row],[Vapea (m3)]]*VLOOKUP(Árboles!$G247,Precios!$B$7:$H$19,3,FALSE)),"",Industrias[[#This Row],[Vapea (m3)]]*VLOOKUP(Árboles!$G247,Precios!$B$7:$H$19,3,FALSE))</f>
        <v/>
      </c>
      <c r="O250" s="217" t="str">
        <f>IF(ISNA(Industrias[[#This Row],[Vcanter (m3)]]*VLOOKUP(Árboles!$G247,Precios!$B$7:$H$19,4,FALSE)),"",Industrias[[#This Row],[Vcanter (m3)]]*VLOOKUP(Árboles!$G247,Precios!$B$7:$H$19,4,FALSE))</f>
        <v/>
      </c>
      <c r="P250" s="217" t="str">
        <f>IF(ISNA(Industrias[[#This Row],[Vsierra (m3)]]*VLOOKUP(Árboles!$G247,Precios!$B$7:$H$19,5,FALSE)),"",Industrias[[#This Row],[Vsierra (m3)]]*VLOOKUP(Árboles!$G247,Precios!$B$7:$H$19,5,FALSE))</f>
        <v/>
      </c>
      <c r="Q250" s="217" t="str">
        <f>IF(ISNA(Industrias[[#This Row],[Vsgruesa (m3)]]*VLOOKUP(Árboles!$G247,Precios!$B$7:$H$19,6,FALSE)),"",Industrias[[#This Row],[Vsgruesa (m3)]]*VLOOKUP(Árboles!$G247,Precios!$B$7:$H$19,6,FALSE))</f>
        <v/>
      </c>
      <c r="R250" s="217" t="str">
        <f>IF(ISNA(Industrias[[#This Row],[Vchapa (m3)]]*VLOOKUP(Árboles!$G247,Precios!$B$7:$H$19,7,FALSE)),"",Industrias[[#This Row],[Vchapa (m3)]]*VLOOKUP(Árboles!$G247,Precios!$B$7:$H$19,7,FALSE))</f>
        <v/>
      </c>
      <c r="S250" s="223">
        <f t="shared" si="8"/>
        <v>0</v>
      </c>
      <c r="T250" s="218"/>
      <c r="U250" s="218"/>
      <c r="W250" s="183"/>
      <c r="X250" s="183"/>
      <c r="Y250" s="183"/>
      <c r="Z250" s="183"/>
      <c r="AA250" s="183"/>
      <c r="AB250" s="183"/>
      <c r="AC250" s="183"/>
      <c r="AE250" s="183"/>
      <c r="AF250" s="183"/>
      <c r="AG250" s="183"/>
      <c r="AH250" s="183"/>
      <c r="AI250" s="183"/>
      <c r="AJ250" s="183"/>
      <c r="AK250" s="183"/>
    </row>
    <row r="251" spans="2:37" ht="16.8" thickTop="1" thickBot="1">
      <c r="B251" s="211" t="str">
        <f>IF(Árboles!B248="","",Árboles!B248)</f>
        <v/>
      </c>
      <c r="C251" s="211" t="str">
        <f>IF(Árboles!C248="","",Árboles!C248)</f>
        <v/>
      </c>
      <c r="D251" s="212" t="str">
        <f>IF(Árboles!G248="","",Árboles!G248)</f>
        <v/>
      </c>
      <c r="E251" s="213" t="str">
        <f>IF(Árboles!AC248=0,"",Árboles!AC248)</f>
        <v/>
      </c>
      <c r="F251" s="221"/>
      <c r="G251" s="222"/>
      <c r="H251" s="222"/>
      <c r="I251" s="222"/>
      <c r="J251" s="222"/>
      <c r="K251" s="222"/>
      <c r="L251" s="222"/>
      <c r="M251" s="216" t="str">
        <f>IF(ISNA(Industrias[[#This Row],[Vtrit (m3)]]*VLOOKUP(Árboles!$G248,Precios!$B$7:$H$19,2,FALSE)),"",Industrias[[#This Row],[Vtrit (m3)]]*VLOOKUP(Árboles!$G248,Precios!$B$7:$H$19,2,FALSE))</f>
        <v/>
      </c>
      <c r="N251" s="217" t="str">
        <f>IF(ISNA(Industrias[[#This Row],[Vapea (m3)]]*VLOOKUP(Árboles!$G248,Precios!$B$7:$H$19,3,FALSE)),"",Industrias[[#This Row],[Vapea (m3)]]*VLOOKUP(Árboles!$G248,Precios!$B$7:$H$19,3,FALSE))</f>
        <v/>
      </c>
      <c r="O251" s="217" t="str">
        <f>IF(ISNA(Industrias[[#This Row],[Vcanter (m3)]]*VLOOKUP(Árboles!$G248,Precios!$B$7:$H$19,4,FALSE)),"",Industrias[[#This Row],[Vcanter (m3)]]*VLOOKUP(Árboles!$G248,Precios!$B$7:$H$19,4,FALSE))</f>
        <v/>
      </c>
      <c r="P251" s="217" t="str">
        <f>IF(ISNA(Industrias[[#This Row],[Vsierra (m3)]]*VLOOKUP(Árboles!$G248,Precios!$B$7:$H$19,5,FALSE)),"",Industrias[[#This Row],[Vsierra (m3)]]*VLOOKUP(Árboles!$G248,Precios!$B$7:$H$19,5,FALSE))</f>
        <v/>
      </c>
      <c r="Q251" s="217" t="str">
        <f>IF(ISNA(Industrias[[#This Row],[Vsgruesa (m3)]]*VLOOKUP(Árboles!$G248,Precios!$B$7:$H$19,6,FALSE)),"",Industrias[[#This Row],[Vsgruesa (m3)]]*VLOOKUP(Árboles!$G248,Precios!$B$7:$H$19,6,FALSE))</f>
        <v/>
      </c>
      <c r="R251" s="217" t="str">
        <f>IF(ISNA(Industrias[[#This Row],[Vchapa (m3)]]*VLOOKUP(Árboles!$G248,Precios!$B$7:$H$19,7,FALSE)),"",Industrias[[#This Row],[Vchapa (m3)]]*VLOOKUP(Árboles!$G248,Precios!$B$7:$H$19,7,FALSE))</f>
        <v/>
      </c>
      <c r="S251" s="223">
        <f t="shared" si="8"/>
        <v>0</v>
      </c>
      <c r="T251" s="218"/>
      <c r="U251" s="218"/>
      <c r="W251" s="183"/>
      <c r="X251" s="183"/>
      <c r="Y251" s="183"/>
      <c r="Z251" s="183"/>
      <c r="AA251" s="183"/>
      <c r="AB251" s="183"/>
      <c r="AC251" s="183"/>
      <c r="AE251" s="183"/>
      <c r="AF251" s="183"/>
      <c r="AG251" s="183"/>
      <c r="AH251" s="183"/>
      <c r="AI251" s="183"/>
      <c r="AJ251" s="183"/>
      <c r="AK251" s="183"/>
    </row>
    <row r="252" spans="2:37" ht="16.8" thickTop="1" thickBot="1">
      <c r="B252" s="211" t="str">
        <f>IF(Árboles!B249="","",Árboles!B249)</f>
        <v/>
      </c>
      <c r="C252" s="211" t="str">
        <f>IF(Árboles!C249="","",Árboles!C249)</f>
        <v/>
      </c>
      <c r="D252" s="212" t="str">
        <f>IF(Árboles!G249="","",Árboles!G249)</f>
        <v/>
      </c>
      <c r="E252" s="213" t="str">
        <f>IF(Árboles!AC249=0,"",Árboles!AC249)</f>
        <v/>
      </c>
      <c r="F252" s="221"/>
      <c r="G252" s="222"/>
      <c r="H252" s="222"/>
      <c r="I252" s="222"/>
      <c r="J252" s="222"/>
      <c r="K252" s="222"/>
      <c r="L252" s="222"/>
      <c r="M252" s="216" t="str">
        <f>IF(ISNA(Industrias[[#This Row],[Vtrit (m3)]]*VLOOKUP(Árboles!$G249,Precios!$B$7:$H$19,2,FALSE)),"",Industrias[[#This Row],[Vtrit (m3)]]*VLOOKUP(Árboles!$G249,Precios!$B$7:$H$19,2,FALSE))</f>
        <v/>
      </c>
      <c r="N252" s="217" t="str">
        <f>IF(ISNA(Industrias[[#This Row],[Vapea (m3)]]*VLOOKUP(Árboles!$G249,Precios!$B$7:$H$19,3,FALSE)),"",Industrias[[#This Row],[Vapea (m3)]]*VLOOKUP(Árboles!$G249,Precios!$B$7:$H$19,3,FALSE))</f>
        <v/>
      </c>
      <c r="O252" s="217" t="str">
        <f>IF(ISNA(Industrias[[#This Row],[Vcanter (m3)]]*VLOOKUP(Árboles!$G249,Precios!$B$7:$H$19,4,FALSE)),"",Industrias[[#This Row],[Vcanter (m3)]]*VLOOKUP(Árboles!$G249,Precios!$B$7:$H$19,4,FALSE))</f>
        <v/>
      </c>
      <c r="P252" s="217" t="str">
        <f>IF(ISNA(Industrias[[#This Row],[Vsierra (m3)]]*VLOOKUP(Árboles!$G249,Precios!$B$7:$H$19,5,FALSE)),"",Industrias[[#This Row],[Vsierra (m3)]]*VLOOKUP(Árboles!$G249,Precios!$B$7:$H$19,5,FALSE))</f>
        <v/>
      </c>
      <c r="Q252" s="217" t="str">
        <f>IF(ISNA(Industrias[[#This Row],[Vsgruesa (m3)]]*VLOOKUP(Árboles!$G249,Precios!$B$7:$H$19,6,FALSE)),"",Industrias[[#This Row],[Vsgruesa (m3)]]*VLOOKUP(Árboles!$G249,Precios!$B$7:$H$19,6,FALSE))</f>
        <v/>
      </c>
      <c r="R252" s="217" t="str">
        <f>IF(ISNA(Industrias[[#This Row],[Vchapa (m3)]]*VLOOKUP(Árboles!$G249,Precios!$B$7:$H$19,7,FALSE)),"",Industrias[[#This Row],[Vchapa (m3)]]*VLOOKUP(Árboles!$G249,Precios!$B$7:$H$19,7,FALSE))</f>
        <v/>
      </c>
      <c r="S252" s="223">
        <f t="shared" si="8"/>
        <v>0</v>
      </c>
      <c r="T252" s="218"/>
      <c r="U252" s="218"/>
      <c r="W252" s="183"/>
      <c r="X252" s="183"/>
      <c r="Y252" s="183"/>
      <c r="Z252" s="183"/>
      <c r="AA252" s="183"/>
      <c r="AB252" s="183"/>
      <c r="AC252" s="183"/>
      <c r="AE252" s="183"/>
      <c r="AF252" s="183"/>
      <c r="AG252" s="183"/>
      <c r="AH252" s="183"/>
      <c r="AI252" s="183"/>
      <c r="AJ252" s="183"/>
      <c r="AK252" s="183"/>
    </row>
    <row r="253" spans="2:37" ht="16.8" thickTop="1" thickBot="1">
      <c r="B253" s="211" t="str">
        <f>IF(Árboles!B250="","",Árboles!B250)</f>
        <v/>
      </c>
      <c r="C253" s="211" t="str">
        <f>IF(Árboles!C250="","",Árboles!C250)</f>
        <v/>
      </c>
      <c r="D253" s="212" t="str">
        <f>IF(Árboles!G250="","",Árboles!G250)</f>
        <v/>
      </c>
      <c r="E253" s="213" t="str">
        <f>IF(Árboles!AC250=0,"",Árboles!AC250)</f>
        <v/>
      </c>
      <c r="F253" s="221"/>
      <c r="G253" s="222"/>
      <c r="H253" s="222"/>
      <c r="I253" s="222"/>
      <c r="J253" s="222"/>
      <c r="K253" s="222"/>
      <c r="L253" s="222"/>
      <c r="M253" s="216" t="str">
        <f>IF(ISNA(Industrias[[#This Row],[Vtrit (m3)]]*VLOOKUP(Árboles!$G250,Precios!$B$7:$H$19,2,FALSE)),"",Industrias[[#This Row],[Vtrit (m3)]]*VLOOKUP(Árboles!$G250,Precios!$B$7:$H$19,2,FALSE))</f>
        <v/>
      </c>
      <c r="N253" s="217" t="str">
        <f>IF(ISNA(Industrias[[#This Row],[Vapea (m3)]]*VLOOKUP(Árboles!$G250,Precios!$B$7:$H$19,3,FALSE)),"",Industrias[[#This Row],[Vapea (m3)]]*VLOOKUP(Árboles!$G250,Precios!$B$7:$H$19,3,FALSE))</f>
        <v/>
      </c>
      <c r="O253" s="217" t="str">
        <f>IF(ISNA(Industrias[[#This Row],[Vcanter (m3)]]*VLOOKUP(Árboles!$G250,Precios!$B$7:$H$19,4,FALSE)),"",Industrias[[#This Row],[Vcanter (m3)]]*VLOOKUP(Árboles!$G250,Precios!$B$7:$H$19,4,FALSE))</f>
        <v/>
      </c>
      <c r="P253" s="217" t="str">
        <f>IF(ISNA(Industrias[[#This Row],[Vsierra (m3)]]*VLOOKUP(Árboles!$G250,Precios!$B$7:$H$19,5,FALSE)),"",Industrias[[#This Row],[Vsierra (m3)]]*VLOOKUP(Árboles!$G250,Precios!$B$7:$H$19,5,FALSE))</f>
        <v/>
      </c>
      <c r="Q253" s="217" t="str">
        <f>IF(ISNA(Industrias[[#This Row],[Vsgruesa (m3)]]*VLOOKUP(Árboles!$G250,Precios!$B$7:$H$19,6,FALSE)),"",Industrias[[#This Row],[Vsgruesa (m3)]]*VLOOKUP(Árboles!$G250,Precios!$B$7:$H$19,6,FALSE))</f>
        <v/>
      </c>
      <c r="R253" s="217" t="str">
        <f>IF(ISNA(Industrias[[#This Row],[Vchapa (m3)]]*VLOOKUP(Árboles!$G250,Precios!$B$7:$H$19,7,FALSE)),"",Industrias[[#This Row],[Vchapa (m3)]]*VLOOKUP(Árboles!$G250,Precios!$B$7:$H$19,7,FALSE))</f>
        <v/>
      </c>
      <c r="S253" s="223">
        <f t="shared" si="8"/>
        <v>0</v>
      </c>
      <c r="T253" s="218"/>
      <c r="U253" s="218"/>
      <c r="W253" s="183"/>
      <c r="X253" s="183"/>
      <c r="Y253" s="183"/>
      <c r="Z253" s="183"/>
      <c r="AA253" s="183"/>
      <c r="AB253" s="183"/>
      <c r="AC253" s="183"/>
      <c r="AE253" s="183"/>
      <c r="AF253" s="183"/>
      <c r="AG253" s="183"/>
      <c r="AH253" s="183"/>
      <c r="AI253" s="183"/>
      <c r="AJ253" s="183"/>
      <c r="AK253" s="183"/>
    </row>
    <row r="254" spans="2:37" ht="16.8" thickTop="1" thickBot="1">
      <c r="B254" s="211" t="str">
        <f>IF(Árboles!B251="","",Árboles!B251)</f>
        <v/>
      </c>
      <c r="C254" s="211" t="str">
        <f>IF(Árboles!C251="","",Árboles!C251)</f>
        <v/>
      </c>
      <c r="D254" s="212" t="str">
        <f>IF(Árboles!G251="","",Árboles!G251)</f>
        <v/>
      </c>
      <c r="E254" s="213" t="str">
        <f>IF(Árboles!AC251=0,"",Árboles!AC251)</f>
        <v/>
      </c>
      <c r="F254" s="221"/>
      <c r="G254" s="222"/>
      <c r="H254" s="222"/>
      <c r="I254" s="222"/>
      <c r="J254" s="222"/>
      <c r="K254" s="222"/>
      <c r="L254" s="222"/>
      <c r="M254" s="216" t="str">
        <f>IF(ISNA(Industrias[[#This Row],[Vtrit (m3)]]*VLOOKUP(Árboles!$G251,Precios!$B$7:$H$19,2,FALSE)),"",Industrias[[#This Row],[Vtrit (m3)]]*VLOOKUP(Árboles!$G251,Precios!$B$7:$H$19,2,FALSE))</f>
        <v/>
      </c>
      <c r="N254" s="217" t="str">
        <f>IF(ISNA(Industrias[[#This Row],[Vapea (m3)]]*VLOOKUP(Árboles!$G251,Precios!$B$7:$H$19,3,FALSE)),"",Industrias[[#This Row],[Vapea (m3)]]*VLOOKUP(Árboles!$G251,Precios!$B$7:$H$19,3,FALSE))</f>
        <v/>
      </c>
      <c r="O254" s="217" t="str">
        <f>IF(ISNA(Industrias[[#This Row],[Vcanter (m3)]]*VLOOKUP(Árboles!$G251,Precios!$B$7:$H$19,4,FALSE)),"",Industrias[[#This Row],[Vcanter (m3)]]*VLOOKUP(Árboles!$G251,Precios!$B$7:$H$19,4,FALSE))</f>
        <v/>
      </c>
      <c r="P254" s="217" t="str">
        <f>IF(ISNA(Industrias[[#This Row],[Vsierra (m3)]]*VLOOKUP(Árboles!$G251,Precios!$B$7:$H$19,5,FALSE)),"",Industrias[[#This Row],[Vsierra (m3)]]*VLOOKUP(Árboles!$G251,Precios!$B$7:$H$19,5,FALSE))</f>
        <v/>
      </c>
      <c r="Q254" s="217" t="str">
        <f>IF(ISNA(Industrias[[#This Row],[Vsgruesa (m3)]]*VLOOKUP(Árboles!$G251,Precios!$B$7:$H$19,6,FALSE)),"",Industrias[[#This Row],[Vsgruesa (m3)]]*VLOOKUP(Árboles!$G251,Precios!$B$7:$H$19,6,FALSE))</f>
        <v/>
      </c>
      <c r="R254" s="217" t="str">
        <f>IF(ISNA(Industrias[[#This Row],[Vchapa (m3)]]*VLOOKUP(Árboles!$G251,Precios!$B$7:$H$19,7,FALSE)),"",Industrias[[#This Row],[Vchapa (m3)]]*VLOOKUP(Árboles!$G251,Precios!$B$7:$H$19,7,FALSE))</f>
        <v/>
      </c>
      <c r="S254" s="223">
        <f t="shared" si="8"/>
        <v>0</v>
      </c>
      <c r="T254" s="218"/>
      <c r="U254" s="218"/>
      <c r="W254" s="183"/>
      <c r="X254" s="183"/>
      <c r="Y254" s="183"/>
      <c r="Z254" s="183"/>
      <c r="AA254" s="183"/>
      <c r="AB254" s="183"/>
      <c r="AC254" s="183"/>
      <c r="AE254" s="183"/>
      <c r="AF254" s="183"/>
      <c r="AG254" s="183"/>
      <c r="AH254" s="183"/>
      <c r="AI254" s="183"/>
      <c r="AJ254" s="183"/>
      <c r="AK254" s="183"/>
    </row>
    <row r="255" spans="2:37" ht="16.8" thickTop="1" thickBot="1">
      <c r="B255" s="211" t="str">
        <f>IF(Árboles!B252="","",Árboles!B252)</f>
        <v/>
      </c>
      <c r="C255" s="211" t="str">
        <f>IF(Árboles!C252="","",Árboles!C252)</f>
        <v/>
      </c>
      <c r="D255" s="212" t="str">
        <f>IF(Árboles!G252="","",Árboles!G252)</f>
        <v/>
      </c>
      <c r="E255" s="213" t="str">
        <f>IF(Árboles!AC252=0,"",Árboles!AC252)</f>
        <v/>
      </c>
      <c r="F255" s="221"/>
      <c r="G255" s="222"/>
      <c r="H255" s="222"/>
      <c r="I255" s="222"/>
      <c r="J255" s="222"/>
      <c r="K255" s="222"/>
      <c r="L255" s="222"/>
      <c r="M255" s="216" t="str">
        <f>IF(ISNA(Industrias[[#This Row],[Vtrit (m3)]]*VLOOKUP(Árboles!$G252,Precios!$B$7:$H$19,2,FALSE)),"",Industrias[[#This Row],[Vtrit (m3)]]*VLOOKUP(Árboles!$G252,Precios!$B$7:$H$19,2,FALSE))</f>
        <v/>
      </c>
      <c r="N255" s="217" t="str">
        <f>IF(ISNA(Industrias[[#This Row],[Vapea (m3)]]*VLOOKUP(Árboles!$G252,Precios!$B$7:$H$19,3,FALSE)),"",Industrias[[#This Row],[Vapea (m3)]]*VLOOKUP(Árboles!$G252,Precios!$B$7:$H$19,3,FALSE))</f>
        <v/>
      </c>
      <c r="O255" s="217" t="str">
        <f>IF(ISNA(Industrias[[#This Row],[Vcanter (m3)]]*VLOOKUP(Árboles!$G252,Precios!$B$7:$H$19,4,FALSE)),"",Industrias[[#This Row],[Vcanter (m3)]]*VLOOKUP(Árboles!$G252,Precios!$B$7:$H$19,4,FALSE))</f>
        <v/>
      </c>
      <c r="P255" s="217" t="str">
        <f>IF(ISNA(Industrias[[#This Row],[Vsierra (m3)]]*VLOOKUP(Árboles!$G252,Precios!$B$7:$H$19,5,FALSE)),"",Industrias[[#This Row],[Vsierra (m3)]]*VLOOKUP(Árboles!$G252,Precios!$B$7:$H$19,5,FALSE))</f>
        <v/>
      </c>
      <c r="Q255" s="217" t="str">
        <f>IF(ISNA(Industrias[[#This Row],[Vsgruesa (m3)]]*VLOOKUP(Árboles!$G252,Precios!$B$7:$H$19,6,FALSE)),"",Industrias[[#This Row],[Vsgruesa (m3)]]*VLOOKUP(Árboles!$G252,Precios!$B$7:$H$19,6,FALSE))</f>
        <v/>
      </c>
      <c r="R255" s="217" t="str">
        <f>IF(ISNA(Industrias[[#This Row],[Vchapa (m3)]]*VLOOKUP(Árboles!$G252,Precios!$B$7:$H$19,7,FALSE)),"",Industrias[[#This Row],[Vchapa (m3)]]*VLOOKUP(Árboles!$G252,Precios!$B$7:$H$19,7,FALSE))</f>
        <v/>
      </c>
      <c r="S255" s="223">
        <f t="shared" si="8"/>
        <v>0</v>
      </c>
      <c r="T255" s="218"/>
      <c r="U255" s="218"/>
      <c r="W255" s="183"/>
      <c r="X255" s="183"/>
      <c r="Y255" s="183"/>
      <c r="Z255" s="183"/>
      <c r="AA255" s="183"/>
      <c r="AB255" s="183"/>
      <c r="AC255" s="183"/>
      <c r="AE255" s="183"/>
      <c r="AF255" s="183"/>
      <c r="AG255" s="183"/>
      <c r="AH255" s="183"/>
      <c r="AI255" s="183"/>
      <c r="AJ255" s="183"/>
      <c r="AK255" s="183"/>
    </row>
    <row r="256" spans="2:37" ht="16.8" thickTop="1" thickBot="1">
      <c r="B256" s="211" t="str">
        <f>IF(Árboles!B253="","",Árboles!B253)</f>
        <v/>
      </c>
      <c r="C256" s="211" t="str">
        <f>IF(Árboles!C253="","",Árboles!C253)</f>
        <v/>
      </c>
      <c r="D256" s="212" t="str">
        <f>IF(Árboles!G253="","",Árboles!G253)</f>
        <v/>
      </c>
      <c r="E256" s="213" t="str">
        <f>IF(Árboles!AC253=0,"",Árboles!AC253)</f>
        <v/>
      </c>
      <c r="F256" s="221"/>
      <c r="G256" s="222"/>
      <c r="H256" s="222"/>
      <c r="I256" s="222"/>
      <c r="J256" s="222"/>
      <c r="K256" s="222"/>
      <c r="L256" s="222"/>
      <c r="M256" s="216" t="str">
        <f>IF(ISNA(Industrias[[#This Row],[Vtrit (m3)]]*VLOOKUP(Árboles!$G253,Precios!$B$7:$H$19,2,FALSE)),"",Industrias[[#This Row],[Vtrit (m3)]]*VLOOKUP(Árboles!$G253,Precios!$B$7:$H$19,2,FALSE))</f>
        <v/>
      </c>
      <c r="N256" s="217" t="str">
        <f>IF(ISNA(Industrias[[#This Row],[Vapea (m3)]]*VLOOKUP(Árboles!$G253,Precios!$B$7:$H$19,3,FALSE)),"",Industrias[[#This Row],[Vapea (m3)]]*VLOOKUP(Árboles!$G253,Precios!$B$7:$H$19,3,FALSE))</f>
        <v/>
      </c>
      <c r="O256" s="217" t="str">
        <f>IF(ISNA(Industrias[[#This Row],[Vcanter (m3)]]*VLOOKUP(Árboles!$G253,Precios!$B$7:$H$19,4,FALSE)),"",Industrias[[#This Row],[Vcanter (m3)]]*VLOOKUP(Árboles!$G253,Precios!$B$7:$H$19,4,FALSE))</f>
        <v/>
      </c>
      <c r="P256" s="217" t="str">
        <f>IF(ISNA(Industrias[[#This Row],[Vsierra (m3)]]*VLOOKUP(Árboles!$G253,Precios!$B$7:$H$19,5,FALSE)),"",Industrias[[#This Row],[Vsierra (m3)]]*VLOOKUP(Árboles!$G253,Precios!$B$7:$H$19,5,FALSE))</f>
        <v/>
      </c>
      <c r="Q256" s="217" t="str">
        <f>IF(ISNA(Industrias[[#This Row],[Vsgruesa (m3)]]*VLOOKUP(Árboles!$G253,Precios!$B$7:$H$19,6,FALSE)),"",Industrias[[#This Row],[Vsgruesa (m3)]]*VLOOKUP(Árboles!$G253,Precios!$B$7:$H$19,6,FALSE))</f>
        <v/>
      </c>
      <c r="R256" s="217" t="str">
        <f>IF(ISNA(Industrias[[#This Row],[Vchapa (m3)]]*VLOOKUP(Árboles!$G253,Precios!$B$7:$H$19,7,FALSE)),"",Industrias[[#This Row],[Vchapa (m3)]]*VLOOKUP(Árboles!$G253,Precios!$B$7:$H$19,7,FALSE))</f>
        <v/>
      </c>
      <c r="S256" s="223">
        <f t="shared" si="8"/>
        <v>0</v>
      </c>
      <c r="T256" s="218"/>
      <c r="U256" s="218"/>
      <c r="W256" s="183"/>
      <c r="X256" s="183"/>
      <c r="Y256" s="183"/>
      <c r="Z256" s="183"/>
      <c r="AA256" s="183"/>
      <c r="AB256" s="183"/>
      <c r="AC256" s="183"/>
      <c r="AE256" s="183"/>
      <c r="AF256" s="183"/>
      <c r="AG256" s="183"/>
      <c r="AH256" s="183"/>
      <c r="AI256" s="183"/>
      <c r="AJ256" s="183"/>
      <c r="AK256" s="183"/>
    </row>
    <row r="257" spans="2:37" ht="16.8" thickTop="1" thickBot="1">
      <c r="B257" s="211" t="str">
        <f>IF(Árboles!B254="","",Árboles!B254)</f>
        <v/>
      </c>
      <c r="C257" s="211" t="str">
        <f>IF(Árboles!C254="","",Árboles!C254)</f>
        <v/>
      </c>
      <c r="D257" s="212" t="str">
        <f>IF(Árboles!G254="","",Árboles!G254)</f>
        <v/>
      </c>
      <c r="E257" s="213" t="str">
        <f>IF(Árboles!AC254=0,"",Árboles!AC254)</f>
        <v/>
      </c>
      <c r="F257" s="221"/>
      <c r="G257" s="222"/>
      <c r="H257" s="222"/>
      <c r="I257" s="222"/>
      <c r="J257" s="222"/>
      <c r="K257" s="222"/>
      <c r="L257" s="222"/>
      <c r="M257" s="216" t="str">
        <f>IF(ISNA(Industrias[[#This Row],[Vtrit (m3)]]*VLOOKUP(Árboles!$G254,Precios!$B$7:$H$19,2,FALSE)),"",Industrias[[#This Row],[Vtrit (m3)]]*VLOOKUP(Árboles!$G254,Precios!$B$7:$H$19,2,FALSE))</f>
        <v/>
      </c>
      <c r="N257" s="217" t="str">
        <f>IF(ISNA(Industrias[[#This Row],[Vapea (m3)]]*VLOOKUP(Árboles!$G254,Precios!$B$7:$H$19,3,FALSE)),"",Industrias[[#This Row],[Vapea (m3)]]*VLOOKUP(Árboles!$G254,Precios!$B$7:$H$19,3,FALSE))</f>
        <v/>
      </c>
      <c r="O257" s="217" t="str">
        <f>IF(ISNA(Industrias[[#This Row],[Vcanter (m3)]]*VLOOKUP(Árboles!$G254,Precios!$B$7:$H$19,4,FALSE)),"",Industrias[[#This Row],[Vcanter (m3)]]*VLOOKUP(Árboles!$G254,Precios!$B$7:$H$19,4,FALSE))</f>
        <v/>
      </c>
      <c r="P257" s="217" t="str">
        <f>IF(ISNA(Industrias[[#This Row],[Vsierra (m3)]]*VLOOKUP(Árboles!$G254,Precios!$B$7:$H$19,5,FALSE)),"",Industrias[[#This Row],[Vsierra (m3)]]*VLOOKUP(Árboles!$G254,Precios!$B$7:$H$19,5,FALSE))</f>
        <v/>
      </c>
      <c r="Q257" s="217" t="str">
        <f>IF(ISNA(Industrias[[#This Row],[Vsgruesa (m3)]]*VLOOKUP(Árboles!$G254,Precios!$B$7:$H$19,6,FALSE)),"",Industrias[[#This Row],[Vsgruesa (m3)]]*VLOOKUP(Árboles!$G254,Precios!$B$7:$H$19,6,FALSE))</f>
        <v/>
      </c>
      <c r="R257" s="217" t="str">
        <f>IF(ISNA(Industrias[[#This Row],[Vchapa (m3)]]*VLOOKUP(Árboles!$G254,Precios!$B$7:$H$19,7,FALSE)),"",Industrias[[#This Row],[Vchapa (m3)]]*VLOOKUP(Árboles!$G254,Precios!$B$7:$H$19,7,FALSE))</f>
        <v/>
      </c>
      <c r="S257" s="223">
        <f t="shared" si="8"/>
        <v>0</v>
      </c>
      <c r="T257" s="218"/>
      <c r="U257" s="218"/>
      <c r="W257" s="183"/>
      <c r="X257" s="183"/>
      <c r="Y257" s="183"/>
      <c r="Z257" s="183"/>
      <c r="AA257" s="183"/>
      <c r="AB257" s="183"/>
      <c r="AC257" s="183"/>
      <c r="AE257" s="183"/>
      <c r="AF257" s="183"/>
      <c r="AG257" s="183"/>
      <c r="AH257" s="183"/>
      <c r="AI257" s="183"/>
      <c r="AJ257" s="183"/>
      <c r="AK257" s="183"/>
    </row>
    <row r="258" spans="2:37" ht="16.8" thickTop="1" thickBot="1">
      <c r="B258" s="211" t="str">
        <f>IF(Árboles!B255="","",Árboles!B255)</f>
        <v/>
      </c>
      <c r="C258" s="211" t="str">
        <f>IF(Árboles!C255="","",Árboles!C255)</f>
        <v/>
      </c>
      <c r="D258" s="212" t="str">
        <f>IF(Árboles!G255="","",Árboles!G255)</f>
        <v/>
      </c>
      <c r="E258" s="213" t="str">
        <f>IF(Árboles!AC255=0,"",Árboles!AC255)</f>
        <v/>
      </c>
      <c r="F258" s="221"/>
      <c r="G258" s="222"/>
      <c r="H258" s="222"/>
      <c r="I258" s="222"/>
      <c r="J258" s="222"/>
      <c r="K258" s="222"/>
      <c r="L258" s="222"/>
      <c r="M258" s="216" t="str">
        <f>IF(ISNA(Industrias[[#This Row],[Vtrit (m3)]]*VLOOKUP(Árboles!$G255,Precios!$B$7:$H$19,2,FALSE)),"",Industrias[[#This Row],[Vtrit (m3)]]*VLOOKUP(Árboles!$G255,Precios!$B$7:$H$19,2,FALSE))</f>
        <v/>
      </c>
      <c r="N258" s="217" t="str">
        <f>IF(ISNA(Industrias[[#This Row],[Vapea (m3)]]*VLOOKUP(Árboles!$G255,Precios!$B$7:$H$19,3,FALSE)),"",Industrias[[#This Row],[Vapea (m3)]]*VLOOKUP(Árboles!$G255,Precios!$B$7:$H$19,3,FALSE))</f>
        <v/>
      </c>
      <c r="O258" s="217" t="str">
        <f>IF(ISNA(Industrias[[#This Row],[Vcanter (m3)]]*VLOOKUP(Árboles!$G255,Precios!$B$7:$H$19,4,FALSE)),"",Industrias[[#This Row],[Vcanter (m3)]]*VLOOKUP(Árboles!$G255,Precios!$B$7:$H$19,4,FALSE))</f>
        <v/>
      </c>
      <c r="P258" s="217" t="str">
        <f>IF(ISNA(Industrias[[#This Row],[Vsierra (m3)]]*VLOOKUP(Árboles!$G255,Precios!$B$7:$H$19,5,FALSE)),"",Industrias[[#This Row],[Vsierra (m3)]]*VLOOKUP(Árboles!$G255,Precios!$B$7:$H$19,5,FALSE))</f>
        <v/>
      </c>
      <c r="Q258" s="217" t="str">
        <f>IF(ISNA(Industrias[[#This Row],[Vsgruesa (m3)]]*VLOOKUP(Árboles!$G255,Precios!$B$7:$H$19,6,FALSE)),"",Industrias[[#This Row],[Vsgruesa (m3)]]*VLOOKUP(Árboles!$G255,Precios!$B$7:$H$19,6,FALSE))</f>
        <v/>
      </c>
      <c r="R258" s="217" t="str">
        <f>IF(ISNA(Industrias[[#This Row],[Vchapa (m3)]]*VLOOKUP(Árboles!$G255,Precios!$B$7:$H$19,7,FALSE)),"",Industrias[[#This Row],[Vchapa (m3)]]*VLOOKUP(Árboles!$G255,Precios!$B$7:$H$19,7,FALSE))</f>
        <v/>
      </c>
      <c r="S258" s="223">
        <f t="shared" si="8"/>
        <v>0</v>
      </c>
      <c r="T258" s="218"/>
      <c r="U258" s="218"/>
      <c r="W258" s="183"/>
      <c r="X258" s="183"/>
      <c r="Y258" s="183"/>
      <c r="Z258" s="183"/>
      <c r="AA258" s="183"/>
      <c r="AB258" s="183"/>
      <c r="AC258" s="183"/>
      <c r="AE258" s="183"/>
      <c r="AF258" s="183"/>
      <c r="AG258" s="183"/>
      <c r="AH258" s="183"/>
      <c r="AI258" s="183"/>
      <c r="AJ258" s="183"/>
      <c r="AK258" s="183"/>
    </row>
    <row r="259" spans="2:37" ht="16.8" thickTop="1" thickBot="1">
      <c r="B259" s="211" t="str">
        <f>IF(Árboles!B256="","",Árboles!B256)</f>
        <v/>
      </c>
      <c r="C259" s="211" t="str">
        <f>IF(Árboles!C256="","",Árboles!C256)</f>
        <v/>
      </c>
      <c r="D259" s="212" t="str">
        <f>IF(Árboles!G256="","",Árboles!G256)</f>
        <v/>
      </c>
      <c r="E259" s="213" t="str">
        <f>IF(Árboles!AC256=0,"",Árboles!AC256)</f>
        <v/>
      </c>
      <c r="F259" s="221"/>
      <c r="G259" s="222"/>
      <c r="H259" s="222"/>
      <c r="I259" s="222"/>
      <c r="J259" s="222"/>
      <c r="K259" s="222"/>
      <c r="L259" s="222"/>
      <c r="M259" s="216" t="str">
        <f>IF(ISNA(Industrias[[#This Row],[Vtrit (m3)]]*VLOOKUP(Árboles!$G256,Precios!$B$7:$H$19,2,FALSE)),"",Industrias[[#This Row],[Vtrit (m3)]]*VLOOKUP(Árboles!$G256,Precios!$B$7:$H$19,2,FALSE))</f>
        <v/>
      </c>
      <c r="N259" s="217" t="str">
        <f>IF(ISNA(Industrias[[#This Row],[Vapea (m3)]]*VLOOKUP(Árboles!$G256,Precios!$B$7:$H$19,3,FALSE)),"",Industrias[[#This Row],[Vapea (m3)]]*VLOOKUP(Árboles!$G256,Precios!$B$7:$H$19,3,FALSE))</f>
        <v/>
      </c>
      <c r="O259" s="217" t="str">
        <f>IF(ISNA(Industrias[[#This Row],[Vcanter (m3)]]*VLOOKUP(Árboles!$G256,Precios!$B$7:$H$19,4,FALSE)),"",Industrias[[#This Row],[Vcanter (m3)]]*VLOOKUP(Árboles!$G256,Precios!$B$7:$H$19,4,FALSE))</f>
        <v/>
      </c>
      <c r="P259" s="217" t="str">
        <f>IF(ISNA(Industrias[[#This Row],[Vsierra (m3)]]*VLOOKUP(Árboles!$G256,Precios!$B$7:$H$19,5,FALSE)),"",Industrias[[#This Row],[Vsierra (m3)]]*VLOOKUP(Árboles!$G256,Precios!$B$7:$H$19,5,FALSE))</f>
        <v/>
      </c>
      <c r="Q259" s="217" t="str">
        <f>IF(ISNA(Industrias[[#This Row],[Vsgruesa (m3)]]*VLOOKUP(Árboles!$G256,Precios!$B$7:$H$19,6,FALSE)),"",Industrias[[#This Row],[Vsgruesa (m3)]]*VLOOKUP(Árboles!$G256,Precios!$B$7:$H$19,6,FALSE))</f>
        <v/>
      </c>
      <c r="R259" s="217" t="str">
        <f>IF(ISNA(Industrias[[#This Row],[Vchapa (m3)]]*VLOOKUP(Árboles!$G256,Precios!$B$7:$H$19,7,FALSE)),"",Industrias[[#This Row],[Vchapa (m3)]]*VLOOKUP(Árboles!$G256,Precios!$B$7:$H$19,7,FALSE))</f>
        <v/>
      </c>
      <c r="S259" s="223">
        <f t="shared" si="8"/>
        <v>0</v>
      </c>
      <c r="T259" s="218"/>
      <c r="U259" s="218"/>
      <c r="W259" s="183"/>
      <c r="X259" s="183"/>
      <c r="Y259" s="183"/>
      <c r="Z259" s="183"/>
      <c r="AA259" s="183"/>
      <c r="AB259" s="183"/>
      <c r="AC259" s="183"/>
      <c r="AE259" s="183"/>
      <c r="AF259" s="183"/>
      <c r="AG259" s="183"/>
      <c r="AH259" s="183"/>
      <c r="AI259" s="183"/>
      <c r="AJ259" s="183"/>
      <c r="AK259" s="183"/>
    </row>
    <row r="260" spans="2:37" ht="16.8" thickTop="1" thickBot="1">
      <c r="B260" s="211" t="str">
        <f>IF(Árboles!B257="","",Árboles!B257)</f>
        <v/>
      </c>
      <c r="C260" s="211" t="str">
        <f>IF(Árboles!C257="","",Árboles!C257)</f>
        <v/>
      </c>
      <c r="D260" s="212" t="str">
        <f>IF(Árboles!G257="","",Árboles!G257)</f>
        <v/>
      </c>
      <c r="E260" s="213" t="str">
        <f>IF(Árboles!AC257=0,"",Árboles!AC257)</f>
        <v/>
      </c>
      <c r="F260" s="221"/>
      <c r="G260" s="222"/>
      <c r="H260" s="222"/>
      <c r="I260" s="222"/>
      <c r="J260" s="222"/>
      <c r="K260" s="222"/>
      <c r="L260" s="222"/>
      <c r="M260" s="216" t="str">
        <f>IF(ISNA(Industrias[[#This Row],[Vtrit (m3)]]*VLOOKUP(Árboles!$G257,Precios!$B$7:$H$19,2,FALSE)),"",Industrias[[#This Row],[Vtrit (m3)]]*VLOOKUP(Árboles!$G257,Precios!$B$7:$H$19,2,FALSE))</f>
        <v/>
      </c>
      <c r="N260" s="217" t="str">
        <f>IF(ISNA(Industrias[[#This Row],[Vapea (m3)]]*VLOOKUP(Árboles!$G257,Precios!$B$7:$H$19,3,FALSE)),"",Industrias[[#This Row],[Vapea (m3)]]*VLOOKUP(Árboles!$G257,Precios!$B$7:$H$19,3,FALSE))</f>
        <v/>
      </c>
      <c r="O260" s="217" t="str">
        <f>IF(ISNA(Industrias[[#This Row],[Vcanter (m3)]]*VLOOKUP(Árboles!$G257,Precios!$B$7:$H$19,4,FALSE)),"",Industrias[[#This Row],[Vcanter (m3)]]*VLOOKUP(Árboles!$G257,Precios!$B$7:$H$19,4,FALSE))</f>
        <v/>
      </c>
      <c r="P260" s="217" t="str">
        <f>IF(ISNA(Industrias[[#This Row],[Vsierra (m3)]]*VLOOKUP(Árboles!$G257,Precios!$B$7:$H$19,5,FALSE)),"",Industrias[[#This Row],[Vsierra (m3)]]*VLOOKUP(Árboles!$G257,Precios!$B$7:$H$19,5,FALSE))</f>
        <v/>
      </c>
      <c r="Q260" s="217" t="str">
        <f>IF(ISNA(Industrias[[#This Row],[Vsgruesa (m3)]]*VLOOKUP(Árboles!$G257,Precios!$B$7:$H$19,6,FALSE)),"",Industrias[[#This Row],[Vsgruesa (m3)]]*VLOOKUP(Árboles!$G257,Precios!$B$7:$H$19,6,FALSE))</f>
        <v/>
      </c>
      <c r="R260" s="217" t="str">
        <f>IF(ISNA(Industrias[[#This Row],[Vchapa (m3)]]*VLOOKUP(Árboles!$G257,Precios!$B$7:$H$19,7,FALSE)),"",Industrias[[#This Row],[Vchapa (m3)]]*VLOOKUP(Árboles!$G257,Precios!$B$7:$H$19,7,FALSE))</f>
        <v/>
      </c>
      <c r="S260" s="223">
        <f t="shared" si="8"/>
        <v>0</v>
      </c>
      <c r="T260" s="218"/>
      <c r="U260" s="218"/>
      <c r="W260" s="183"/>
      <c r="X260" s="183"/>
      <c r="Y260" s="183"/>
      <c r="Z260" s="183"/>
      <c r="AA260" s="183"/>
      <c r="AB260" s="183"/>
      <c r="AC260" s="183"/>
      <c r="AE260" s="183"/>
      <c r="AF260" s="183"/>
      <c r="AG260" s="183"/>
      <c r="AH260" s="183"/>
      <c r="AI260" s="183"/>
      <c r="AJ260" s="183"/>
      <c r="AK260" s="183"/>
    </row>
    <row r="261" spans="2:37" ht="16.8" thickTop="1" thickBot="1">
      <c r="B261" s="211" t="str">
        <f>IF(Árboles!B258="","",Árboles!B258)</f>
        <v/>
      </c>
      <c r="C261" s="211" t="str">
        <f>IF(Árboles!C258="","",Árboles!C258)</f>
        <v/>
      </c>
      <c r="D261" s="212" t="str">
        <f>IF(Árboles!G258="","",Árboles!G258)</f>
        <v/>
      </c>
      <c r="E261" s="213" t="str">
        <f>IF(Árboles!AC258=0,"",Árboles!AC258)</f>
        <v/>
      </c>
      <c r="F261" s="221"/>
      <c r="G261" s="222"/>
      <c r="H261" s="222"/>
      <c r="I261" s="222"/>
      <c r="J261" s="222"/>
      <c r="K261" s="222"/>
      <c r="L261" s="222"/>
      <c r="M261" s="216" t="str">
        <f>IF(ISNA(Industrias[[#This Row],[Vtrit (m3)]]*VLOOKUP(Árboles!$G258,Precios!$B$7:$H$19,2,FALSE)),"",Industrias[[#This Row],[Vtrit (m3)]]*VLOOKUP(Árboles!$G258,Precios!$B$7:$H$19,2,FALSE))</f>
        <v/>
      </c>
      <c r="N261" s="217" t="str">
        <f>IF(ISNA(Industrias[[#This Row],[Vapea (m3)]]*VLOOKUP(Árboles!$G258,Precios!$B$7:$H$19,3,FALSE)),"",Industrias[[#This Row],[Vapea (m3)]]*VLOOKUP(Árboles!$G258,Precios!$B$7:$H$19,3,FALSE))</f>
        <v/>
      </c>
      <c r="O261" s="217" t="str">
        <f>IF(ISNA(Industrias[[#This Row],[Vcanter (m3)]]*VLOOKUP(Árboles!$G258,Precios!$B$7:$H$19,4,FALSE)),"",Industrias[[#This Row],[Vcanter (m3)]]*VLOOKUP(Árboles!$G258,Precios!$B$7:$H$19,4,FALSE))</f>
        <v/>
      </c>
      <c r="P261" s="217" t="str">
        <f>IF(ISNA(Industrias[[#This Row],[Vsierra (m3)]]*VLOOKUP(Árboles!$G258,Precios!$B$7:$H$19,5,FALSE)),"",Industrias[[#This Row],[Vsierra (m3)]]*VLOOKUP(Árboles!$G258,Precios!$B$7:$H$19,5,FALSE))</f>
        <v/>
      </c>
      <c r="Q261" s="217" t="str">
        <f>IF(ISNA(Industrias[[#This Row],[Vsgruesa (m3)]]*VLOOKUP(Árboles!$G258,Precios!$B$7:$H$19,6,FALSE)),"",Industrias[[#This Row],[Vsgruesa (m3)]]*VLOOKUP(Árboles!$G258,Precios!$B$7:$H$19,6,FALSE))</f>
        <v/>
      </c>
      <c r="R261" s="217" t="str">
        <f>IF(ISNA(Industrias[[#This Row],[Vchapa (m3)]]*VLOOKUP(Árboles!$G258,Precios!$B$7:$H$19,7,FALSE)),"",Industrias[[#This Row],[Vchapa (m3)]]*VLOOKUP(Árboles!$G258,Precios!$B$7:$H$19,7,FALSE))</f>
        <v/>
      </c>
      <c r="S261" s="223">
        <f t="shared" ref="S261:S324" si="9">IF(SUM(M261:R261)=0,0,SUM(M261:R261))</f>
        <v>0</v>
      </c>
      <c r="T261" s="218"/>
      <c r="U261" s="218"/>
      <c r="W261" s="183"/>
      <c r="X261" s="183"/>
      <c r="Y261" s="183"/>
      <c r="Z261" s="183"/>
      <c r="AA261" s="183"/>
      <c r="AB261" s="183"/>
      <c r="AC261" s="183"/>
      <c r="AE261" s="183"/>
      <c r="AF261" s="183"/>
      <c r="AG261" s="183"/>
      <c r="AH261" s="183"/>
      <c r="AI261" s="183"/>
      <c r="AJ261" s="183"/>
      <c r="AK261" s="183"/>
    </row>
    <row r="262" spans="2:37" ht="16.8" thickTop="1" thickBot="1">
      <c r="B262" s="211" t="str">
        <f>IF(Árboles!B259="","",Árboles!B259)</f>
        <v/>
      </c>
      <c r="C262" s="211" t="str">
        <f>IF(Árboles!C259="","",Árboles!C259)</f>
        <v/>
      </c>
      <c r="D262" s="212" t="str">
        <f>IF(Árboles!G259="","",Árboles!G259)</f>
        <v/>
      </c>
      <c r="E262" s="213" t="str">
        <f>IF(Árboles!AC259=0,"",Árboles!AC259)</f>
        <v/>
      </c>
      <c r="F262" s="221"/>
      <c r="G262" s="222"/>
      <c r="H262" s="222"/>
      <c r="I262" s="222"/>
      <c r="J262" s="222"/>
      <c r="K262" s="222"/>
      <c r="L262" s="222"/>
      <c r="M262" s="216" t="str">
        <f>IF(ISNA(Industrias[[#This Row],[Vtrit (m3)]]*VLOOKUP(Árboles!$G259,Precios!$B$7:$H$19,2,FALSE)),"",Industrias[[#This Row],[Vtrit (m3)]]*VLOOKUP(Árboles!$G259,Precios!$B$7:$H$19,2,FALSE))</f>
        <v/>
      </c>
      <c r="N262" s="217" t="str">
        <f>IF(ISNA(Industrias[[#This Row],[Vapea (m3)]]*VLOOKUP(Árboles!$G259,Precios!$B$7:$H$19,3,FALSE)),"",Industrias[[#This Row],[Vapea (m3)]]*VLOOKUP(Árboles!$G259,Precios!$B$7:$H$19,3,FALSE))</f>
        <v/>
      </c>
      <c r="O262" s="217" t="str">
        <f>IF(ISNA(Industrias[[#This Row],[Vcanter (m3)]]*VLOOKUP(Árboles!$G259,Precios!$B$7:$H$19,4,FALSE)),"",Industrias[[#This Row],[Vcanter (m3)]]*VLOOKUP(Árboles!$G259,Precios!$B$7:$H$19,4,FALSE))</f>
        <v/>
      </c>
      <c r="P262" s="217" t="str">
        <f>IF(ISNA(Industrias[[#This Row],[Vsierra (m3)]]*VLOOKUP(Árboles!$G259,Precios!$B$7:$H$19,5,FALSE)),"",Industrias[[#This Row],[Vsierra (m3)]]*VLOOKUP(Árboles!$G259,Precios!$B$7:$H$19,5,FALSE))</f>
        <v/>
      </c>
      <c r="Q262" s="217" t="str">
        <f>IF(ISNA(Industrias[[#This Row],[Vsgruesa (m3)]]*VLOOKUP(Árboles!$G259,Precios!$B$7:$H$19,6,FALSE)),"",Industrias[[#This Row],[Vsgruesa (m3)]]*VLOOKUP(Árboles!$G259,Precios!$B$7:$H$19,6,FALSE))</f>
        <v/>
      </c>
      <c r="R262" s="217" t="str">
        <f>IF(ISNA(Industrias[[#This Row],[Vchapa (m3)]]*VLOOKUP(Árboles!$G259,Precios!$B$7:$H$19,7,FALSE)),"",Industrias[[#This Row],[Vchapa (m3)]]*VLOOKUP(Árboles!$G259,Precios!$B$7:$H$19,7,FALSE))</f>
        <v/>
      </c>
      <c r="S262" s="223">
        <f t="shared" si="9"/>
        <v>0</v>
      </c>
      <c r="T262" s="218"/>
      <c r="U262" s="218"/>
      <c r="W262" s="183"/>
      <c r="X262" s="183"/>
      <c r="Y262" s="183"/>
      <c r="Z262" s="183"/>
      <c r="AA262" s="183"/>
      <c r="AB262" s="183"/>
      <c r="AC262" s="183"/>
      <c r="AE262" s="183"/>
      <c r="AF262" s="183"/>
      <c r="AG262" s="183"/>
      <c r="AH262" s="183"/>
      <c r="AI262" s="183"/>
      <c r="AJ262" s="183"/>
      <c r="AK262" s="183"/>
    </row>
    <row r="263" spans="2:37" ht="16.8" thickTop="1" thickBot="1">
      <c r="B263" s="211" t="str">
        <f>IF(Árboles!B260="","",Árboles!B260)</f>
        <v/>
      </c>
      <c r="C263" s="211" t="str">
        <f>IF(Árboles!C260="","",Árboles!C260)</f>
        <v/>
      </c>
      <c r="D263" s="212" t="str">
        <f>IF(Árboles!G260="","",Árboles!G260)</f>
        <v/>
      </c>
      <c r="E263" s="213" t="str">
        <f>IF(Árboles!AC260=0,"",Árboles!AC260)</f>
        <v/>
      </c>
      <c r="F263" s="221"/>
      <c r="G263" s="222"/>
      <c r="H263" s="222"/>
      <c r="I263" s="222"/>
      <c r="J263" s="222"/>
      <c r="K263" s="222"/>
      <c r="L263" s="222"/>
      <c r="M263" s="216" t="str">
        <f>IF(ISNA(Industrias[[#This Row],[Vtrit (m3)]]*VLOOKUP(Árboles!$G260,Precios!$B$7:$H$19,2,FALSE)),"",Industrias[[#This Row],[Vtrit (m3)]]*VLOOKUP(Árboles!$G260,Precios!$B$7:$H$19,2,FALSE))</f>
        <v/>
      </c>
      <c r="N263" s="217" t="str">
        <f>IF(ISNA(Industrias[[#This Row],[Vapea (m3)]]*VLOOKUP(Árboles!$G260,Precios!$B$7:$H$19,3,FALSE)),"",Industrias[[#This Row],[Vapea (m3)]]*VLOOKUP(Árboles!$G260,Precios!$B$7:$H$19,3,FALSE))</f>
        <v/>
      </c>
      <c r="O263" s="217" t="str">
        <f>IF(ISNA(Industrias[[#This Row],[Vcanter (m3)]]*VLOOKUP(Árboles!$G260,Precios!$B$7:$H$19,4,FALSE)),"",Industrias[[#This Row],[Vcanter (m3)]]*VLOOKUP(Árboles!$G260,Precios!$B$7:$H$19,4,FALSE))</f>
        <v/>
      </c>
      <c r="P263" s="217" t="str">
        <f>IF(ISNA(Industrias[[#This Row],[Vsierra (m3)]]*VLOOKUP(Árboles!$G260,Precios!$B$7:$H$19,5,FALSE)),"",Industrias[[#This Row],[Vsierra (m3)]]*VLOOKUP(Árboles!$G260,Precios!$B$7:$H$19,5,FALSE))</f>
        <v/>
      </c>
      <c r="Q263" s="217" t="str">
        <f>IF(ISNA(Industrias[[#This Row],[Vsgruesa (m3)]]*VLOOKUP(Árboles!$G260,Precios!$B$7:$H$19,6,FALSE)),"",Industrias[[#This Row],[Vsgruesa (m3)]]*VLOOKUP(Árboles!$G260,Precios!$B$7:$H$19,6,FALSE))</f>
        <v/>
      </c>
      <c r="R263" s="217" t="str">
        <f>IF(ISNA(Industrias[[#This Row],[Vchapa (m3)]]*VLOOKUP(Árboles!$G260,Precios!$B$7:$H$19,7,FALSE)),"",Industrias[[#This Row],[Vchapa (m3)]]*VLOOKUP(Árboles!$G260,Precios!$B$7:$H$19,7,FALSE))</f>
        <v/>
      </c>
      <c r="S263" s="223">
        <f t="shared" si="9"/>
        <v>0</v>
      </c>
      <c r="T263" s="218"/>
      <c r="U263" s="218"/>
      <c r="W263" s="183"/>
      <c r="X263" s="183"/>
      <c r="Y263" s="183"/>
      <c r="Z263" s="183"/>
      <c r="AA263" s="183"/>
      <c r="AB263" s="183"/>
      <c r="AC263" s="183"/>
      <c r="AE263" s="183"/>
      <c r="AF263" s="183"/>
      <c r="AG263" s="183"/>
      <c r="AH263" s="183"/>
      <c r="AI263" s="183"/>
      <c r="AJ263" s="183"/>
      <c r="AK263" s="183"/>
    </row>
    <row r="264" spans="2:37" ht="16.8" thickTop="1" thickBot="1">
      <c r="B264" s="211" t="str">
        <f>IF(Árboles!B261="","",Árboles!B261)</f>
        <v/>
      </c>
      <c r="C264" s="211" t="str">
        <f>IF(Árboles!C261="","",Árboles!C261)</f>
        <v/>
      </c>
      <c r="D264" s="212" t="str">
        <f>IF(Árboles!G261="","",Árboles!G261)</f>
        <v/>
      </c>
      <c r="E264" s="213" t="str">
        <f>IF(Árboles!AC261=0,"",Árboles!AC261)</f>
        <v/>
      </c>
      <c r="F264" s="221"/>
      <c r="G264" s="222"/>
      <c r="H264" s="222"/>
      <c r="I264" s="222"/>
      <c r="J264" s="222"/>
      <c r="K264" s="222"/>
      <c r="L264" s="222"/>
      <c r="M264" s="216" t="str">
        <f>IF(ISNA(Industrias[[#This Row],[Vtrit (m3)]]*VLOOKUP(Árboles!$G261,Precios!$B$7:$H$19,2,FALSE)),"",Industrias[[#This Row],[Vtrit (m3)]]*VLOOKUP(Árboles!$G261,Precios!$B$7:$H$19,2,FALSE))</f>
        <v/>
      </c>
      <c r="N264" s="217" t="str">
        <f>IF(ISNA(Industrias[[#This Row],[Vapea (m3)]]*VLOOKUP(Árboles!$G261,Precios!$B$7:$H$19,3,FALSE)),"",Industrias[[#This Row],[Vapea (m3)]]*VLOOKUP(Árboles!$G261,Precios!$B$7:$H$19,3,FALSE))</f>
        <v/>
      </c>
      <c r="O264" s="217" t="str">
        <f>IF(ISNA(Industrias[[#This Row],[Vcanter (m3)]]*VLOOKUP(Árboles!$G261,Precios!$B$7:$H$19,4,FALSE)),"",Industrias[[#This Row],[Vcanter (m3)]]*VLOOKUP(Árboles!$G261,Precios!$B$7:$H$19,4,FALSE))</f>
        <v/>
      </c>
      <c r="P264" s="217" t="str">
        <f>IF(ISNA(Industrias[[#This Row],[Vsierra (m3)]]*VLOOKUP(Árboles!$G261,Precios!$B$7:$H$19,5,FALSE)),"",Industrias[[#This Row],[Vsierra (m3)]]*VLOOKUP(Árboles!$G261,Precios!$B$7:$H$19,5,FALSE))</f>
        <v/>
      </c>
      <c r="Q264" s="217" t="str">
        <f>IF(ISNA(Industrias[[#This Row],[Vsgruesa (m3)]]*VLOOKUP(Árboles!$G261,Precios!$B$7:$H$19,6,FALSE)),"",Industrias[[#This Row],[Vsgruesa (m3)]]*VLOOKUP(Árboles!$G261,Precios!$B$7:$H$19,6,FALSE))</f>
        <v/>
      </c>
      <c r="R264" s="217" t="str">
        <f>IF(ISNA(Industrias[[#This Row],[Vchapa (m3)]]*VLOOKUP(Árboles!$G261,Precios!$B$7:$H$19,7,FALSE)),"",Industrias[[#This Row],[Vchapa (m3)]]*VLOOKUP(Árboles!$G261,Precios!$B$7:$H$19,7,FALSE))</f>
        <v/>
      </c>
      <c r="S264" s="223">
        <f t="shared" si="9"/>
        <v>0</v>
      </c>
      <c r="T264" s="218"/>
      <c r="U264" s="218"/>
      <c r="W264" s="183"/>
      <c r="X264" s="183"/>
      <c r="Y264" s="183"/>
      <c r="Z264" s="183"/>
      <c r="AA264" s="183"/>
      <c r="AB264" s="183"/>
      <c r="AC264" s="183"/>
      <c r="AE264" s="183"/>
      <c r="AF264" s="183"/>
      <c r="AG264" s="183"/>
      <c r="AH264" s="183"/>
      <c r="AI264" s="183"/>
      <c r="AJ264" s="183"/>
      <c r="AK264" s="183"/>
    </row>
    <row r="265" spans="2:37" ht="16.8" thickTop="1" thickBot="1">
      <c r="B265" s="211" t="str">
        <f>IF(Árboles!B262="","",Árboles!B262)</f>
        <v/>
      </c>
      <c r="C265" s="211" t="str">
        <f>IF(Árboles!C262="","",Árboles!C262)</f>
        <v/>
      </c>
      <c r="D265" s="212" t="str">
        <f>IF(Árboles!G262="","",Árboles!G262)</f>
        <v/>
      </c>
      <c r="E265" s="213" t="str">
        <f>IF(Árboles!AC262=0,"",Árboles!AC262)</f>
        <v/>
      </c>
      <c r="F265" s="221"/>
      <c r="G265" s="222"/>
      <c r="H265" s="222"/>
      <c r="I265" s="222"/>
      <c r="J265" s="222"/>
      <c r="K265" s="222"/>
      <c r="L265" s="222"/>
      <c r="M265" s="216" t="str">
        <f>IF(ISNA(Industrias[[#This Row],[Vtrit (m3)]]*VLOOKUP(Árboles!$G262,Precios!$B$7:$H$19,2,FALSE)),"",Industrias[[#This Row],[Vtrit (m3)]]*VLOOKUP(Árboles!$G262,Precios!$B$7:$H$19,2,FALSE))</f>
        <v/>
      </c>
      <c r="N265" s="217" t="str">
        <f>IF(ISNA(Industrias[[#This Row],[Vapea (m3)]]*VLOOKUP(Árboles!$G262,Precios!$B$7:$H$19,3,FALSE)),"",Industrias[[#This Row],[Vapea (m3)]]*VLOOKUP(Árboles!$G262,Precios!$B$7:$H$19,3,FALSE))</f>
        <v/>
      </c>
      <c r="O265" s="217" t="str">
        <f>IF(ISNA(Industrias[[#This Row],[Vcanter (m3)]]*VLOOKUP(Árboles!$G262,Precios!$B$7:$H$19,4,FALSE)),"",Industrias[[#This Row],[Vcanter (m3)]]*VLOOKUP(Árboles!$G262,Precios!$B$7:$H$19,4,FALSE))</f>
        <v/>
      </c>
      <c r="P265" s="217" t="str">
        <f>IF(ISNA(Industrias[[#This Row],[Vsierra (m3)]]*VLOOKUP(Árboles!$G262,Precios!$B$7:$H$19,5,FALSE)),"",Industrias[[#This Row],[Vsierra (m3)]]*VLOOKUP(Árboles!$G262,Precios!$B$7:$H$19,5,FALSE))</f>
        <v/>
      </c>
      <c r="Q265" s="217" t="str">
        <f>IF(ISNA(Industrias[[#This Row],[Vsgruesa (m3)]]*VLOOKUP(Árboles!$G262,Precios!$B$7:$H$19,6,FALSE)),"",Industrias[[#This Row],[Vsgruesa (m3)]]*VLOOKUP(Árboles!$G262,Precios!$B$7:$H$19,6,FALSE))</f>
        <v/>
      </c>
      <c r="R265" s="217" t="str">
        <f>IF(ISNA(Industrias[[#This Row],[Vchapa (m3)]]*VLOOKUP(Árboles!$G262,Precios!$B$7:$H$19,7,FALSE)),"",Industrias[[#This Row],[Vchapa (m3)]]*VLOOKUP(Árboles!$G262,Precios!$B$7:$H$19,7,FALSE))</f>
        <v/>
      </c>
      <c r="S265" s="223">
        <f t="shared" si="9"/>
        <v>0</v>
      </c>
      <c r="T265" s="218"/>
      <c r="U265" s="218"/>
      <c r="W265" s="183"/>
      <c r="X265" s="183"/>
      <c r="Y265" s="183"/>
      <c r="Z265" s="183"/>
      <c r="AA265" s="183"/>
      <c r="AB265" s="183"/>
      <c r="AC265" s="183"/>
      <c r="AE265" s="183"/>
      <c r="AF265" s="183"/>
      <c r="AG265" s="183"/>
      <c r="AH265" s="183"/>
      <c r="AI265" s="183"/>
      <c r="AJ265" s="183"/>
      <c r="AK265" s="183"/>
    </row>
    <row r="266" spans="2:37" ht="16.8" thickTop="1" thickBot="1">
      <c r="B266" s="211" t="str">
        <f>IF(Árboles!B263="","",Árboles!B263)</f>
        <v/>
      </c>
      <c r="C266" s="211" t="str">
        <f>IF(Árboles!C263="","",Árboles!C263)</f>
        <v/>
      </c>
      <c r="D266" s="212" t="str">
        <f>IF(Árboles!G263="","",Árboles!G263)</f>
        <v/>
      </c>
      <c r="E266" s="213" t="str">
        <f>IF(Árboles!AC263=0,"",Árboles!AC263)</f>
        <v/>
      </c>
      <c r="F266" s="221"/>
      <c r="G266" s="222"/>
      <c r="H266" s="222"/>
      <c r="I266" s="222"/>
      <c r="J266" s="222"/>
      <c r="K266" s="222"/>
      <c r="L266" s="222"/>
      <c r="M266" s="216" t="str">
        <f>IF(ISNA(Industrias[[#This Row],[Vtrit (m3)]]*VLOOKUP(Árboles!$G263,Precios!$B$7:$H$19,2,FALSE)),"",Industrias[[#This Row],[Vtrit (m3)]]*VLOOKUP(Árboles!$G263,Precios!$B$7:$H$19,2,FALSE))</f>
        <v/>
      </c>
      <c r="N266" s="217" t="str">
        <f>IF(ISNA(Industrias[[#This Row],[Vapea (m3)]]*VLOOKUP(Árboles!$G263,Precios!$B$7:$H$19,3,FALSE)),"",Industrias[[#This Row],[Vapea (m3)]]*VLOOKUP(Árboles!$G263,Precios!$B$7:$H$19,3,FALSE))</f>
        <v/>
      </c>
      <c r="O266" s="217" t="str">
        <f>IF(ISNA(Industrias[[#This Row],[Vcanter (m3)]]*VLOOKUP(Árboles!$G263,Precios!$B$7:$H$19,4,FALSE)),"",Industrias[[#This Row],[Vcanter (m3)]]*VLOOKUP(Árboles!$G263,Precios!$B$7:$H$19,4,FALSE))</f>
        <v/>
      </c>
      <c r="P266" s="217" t="str">
        <f>IF(ISNA(Industrias[[#This Row],[Vsierra (m3)]]*VLOOKUP(Árboles!$G263,Precios!$B$7:$H$19,5,FALSE)),"",Industrias[[#This Row],[Vsierra (m3)]]*VLOOKUP(Árboles!$G263,Precios!$B$7:$H$19,5,FALSE))</f>
        <v/>
      </c>
      <c r="Q266" s="217" t="str">
        <f>IF(ISNA(Industrias[[#This Row],[Vsgruesa (m3)]]*VLOOKUP(Árboles!$G263,Precios!$B$7:$H$19,6,FALSE)),"",Industrias[[#This Row],[Vsgruesa (m3)]]*VLOOKUP(Árboles!$G263,Precios!$B$7:$H$19,6,FALSE))</f>
        <v/>
      </c>
      <c r="R266" s="217" t="str">
        <f>IF(ISNA(Industrias[[#This Row],[Vchapa (m3)]]*VLOOKUP(Árboles!$G263,Precios!$B$7:$H$19,7,FALSE)),"",Industrias[[#This Row],[Vchapa (m3)]]*VLOOKUP(Árboles!$G263,Precios!$B$7:$H$19,7,FALSE))</f>
        <v/>
      </c>
      <c r="S266" s="223">
        <f t="shared" si="9"/>
        <v>0</v>
      </c>
      <c r="T266" s="218"/>
      <c r="U266" s="218"/>
      <c r="W266" s="183"/>
      <c r="X266" s="183"/>
      <c r="Y266" s="183"/>
      <c r="Z266" s="183"/>
      <c r="AA266" s="183"/>
      <c r="AB266" s="183"/>
      <c r="AC266" s="183"/>
      <c r="AE266" s="183"/>
      <c r="AF266" s="183"/>
      <c r="AG266" s="183"/>
      <c r="AH266" s="183"/>
      <c r="AI266" s="183"/>
      <c r="AJ266" s="183"/>
      <c r="AK266" s="183"/>
    </row>
    <row r="267" spans="2:37" ht="16.8" thickTop="1" thickBot="1">
      <c r="B267" s="211" t="str">
        <f>IF(Árboles!B264="","",Árboles!B264)</f>
        <v/>
      </c>
      <c r="C267" s="211" t="str">
        <f>IF(Árboles!C264="","",Árboles!C264)</f>
        <v/>
      </c>
      <c r="D267" s="212" t="str">
        <f>IF(Árboles!G264="","",Árboles!G264)</f>
        <v/>
      </c>
      <c r="E267" s="213" t="str">
        <f>IF(Árboles!AC264=0,"",Árboles!AC264)</f>
        <v/>
      </c>
      <c r="F267" s="221"/>
      <c r="G267" s="222"/>
      <c r="H267" s="222"/>
      <c r="I267" s="222"/>
      <c r="J267" s="222"/>
      <c r="K267" s="222"/>
      <c r="L267" s="222"/>
      <c r="M267" s="216" t="str">
        <f>IF(ISNA(Industrias[[#This Row],[Vtrit (m3)]]*VLOOKUP(Árboles!$G264,Precios!$B$7:$H$19,2,FALSE)),"",Industrias[[#This Row],[Vtrit (m3)]]*VLOOKUP(Árboles!$G264,Precios!$B$7:$H$19,2,FALSE))</f>
        <v/>
      </c>
      <c r="N267" s="217" t="str">
        <f>IF(ISNA(Industrias[[#This Row],[Vapea (m3)]]*VLOOKUP(Árboles!$G264,Precios!$B$7:$H$19,3,FALSE)),"",Industrias[[#This Row],[Vapea (m3)]]*VLOOKUP(Árboles!$G264,Precios!$B$7:$H$19,3,FALSE))</f>
        <v/>
      </c>
      <c r="O267" s="217" t="str">
        <f>IF(ISNA(Industrias[[#This Row],[Vcanter (m3)]]*VLOOKUP(Árboles!$G264,Precios!$B$7:$H$19,4,FALSE)),"",Industrias[[#This Row],[Vcanter (m3)]]*VLOOKUP(Árboles!$G264,Precios!$B$7:$H$19,4,FALSE))</f>
        <v/>
      </c>
      <c r="P267" s="217" t="str">
        <f>IF(ISNA(Industrias[[#This Row],[Vsierra (m3)]]*VLOOKUP(Árboles!$G264,Precios!$B$7:$H$19,5,FALSE)),"",Industrias[[#This Row],[Vsierra (m3)]]*VLOOKUP(Árboles!$G264,Precios!$B$7:$H$19,5,FALSE))</f>
        <v/>
      </c>
      <c r="Q267" s="217" t="str">
        <f>IF(ISNA(Industrias[[#This Row],[Vsgruesa (m3)]]*VLOOKUP(Árboles!$G264,Precios!$B$7:$H$19,6,FALSE)),"",Industrias[[#This Row],[Vsgruesa (m3)]]*VLOOKUP(Árboles!$G264,Precios!$B$7:$H$19,6,FALSE))</f>
        <v/>
      </c>
      <c r="R267" s="217" t="str">
        <f>IF(ISNA(Industrias[[#This Row],[Vchapa (m3)]]*VLOOKUP(Árboles!$G264,Precios!$B$7:$H$19,7,FALSE)),"",Industrias[[#This Row],[Vchapa (m3)]]*VLOOKUP(Árboles!$G264,Precios!$B$7:$H$19,7,FALSE))</f>
        <v/>
      </c>
      <c r="S267" s="223">
        <f t="shared" si="9"/>
        <v>0</v>
      </c>
      <c r="T267" s="218"/>
      <c r="U267" s="218"/>
      <c r="W267" s="183"/>
      <c r="X267" s="183"/>
      <c r="Y267" s="183"/>
      <c r="Z267" s="183"/>
      <c r="AA267" s="183"/>
      <c r="AB267" s="183"/>
      <c r="AC267" s="183"/>
      <c r="AE267" s="183"/>
      <c r="AF267" s="183"/>
      <c r="AG267" s="183"/>
      <c r="AH267" s="183"/>
      <c r="AI267" s="183"/>
      <c r="AJ267" s="183"/>
      <c r="AK267" s="183"/>
    </row>
    <row r="268" spans="2:37" ht="16.8" thickTop="1" thickBot="1">
      <c r="B268" s="211" t="str">
        <f>IF(Árboles!B265="","",Árboles!B265)</f>
        <v/>
      </c>
      <c r="C268" s="211" t="str">
        <f>IF(Árboles!C265="","",Árboles!C265)</f>
        <v/>
      </c>
      <c r="D268" s="212" t="str">
        <f>IF(Árboles!G265="","",Árboles!G265)</f>
        <v/>
      </c>
      <c r="E268" s="213" t="str">
        <f>IF(Árboles!AC265=0,"",Árboles!AC265)</f>
        <v/>
      </c>
      <c r="F268" s="221"/>
      <c r="G268" s="222"/>
      <c r="H268" s="222"/>
      <c r="I268" s="222"/>
      <c r="J268" s="222"/>
      <c r="K268" s="222"/>
      <c r="L268" s="222"/>
      <c r="M268" s="216" t="str">
        <f>IF(ISNA(Industrias[[#This Row],[Vtrit (m3)]]*VLOOKUP(Árboles!$G265,Precios!$B$7:$H$19,2,FALSE)),"",Industrias[[#This Row],[Vtrit (m3)]]*VLOOKUP(Árboles!$G265,Precios!$B$7:$H$19,2,FALSE))</f>
        <v/>
      </c>
      <c r="N268" s="217" t="str">
        <f>IF(ISNA(Industrias[[#This Row],[Vapea (m3)]]*VLOOKUP(Árboles!$G265,Precios!$B$7:$H$19,3,FALSE)),"",Industrias[[#This Row],[Vapea (m3)]]*VLOOKUP(Árboles!$G265,Precios!$B$7:$H$19,3,FALSE))</f>
        <v/>
      </c>
      <c r="O268" s="217" t="str">
        <f>IF(ISNA(Industrias[[#This Row],[Vcanter (m3)]]*VLOOKUP(Árboles!$G265,Precios!$B$7:$H$19,4,FALSE)),"",Industrias[[#This Row],[Vcanter (m3)]]*VLOOKUP(Árboles!$G265,Precios!$B$7:$H$19,4,FALSE))</f>
        <v/>
      </c>
      <c r="P268" s="217" t="str">
        <f>IF(ISNA(Industrias[[#This Row],[Vsierra (m3)]]*VLOOKUP(Árboles!$G265,Precios!$B$7:$H$19,5,FALSE)),"",Industrias[[#This Row],[Vsierra (m3)]]*VLOOKUP(Árboles!$G265,Precios!$B$7:$H$19,5,FALSE))</f>
        <v/>
      </c>
      <c r="Q268" s="217" t="str">
        <f>IF(ISNA(Industrias[[#This Row],[Vsgruesa (m3)]]*VLOOKUP(Árboles!$G265,Precios!$B$7:$H$19,6,FALSE)),"",Industrias[[#This Row],[Vsgruesa (m3)]]*VLOOKUP(Árboles!$G265,Precios!$B$7:$H$19,6,FALSE))</f>
        <v/>
      </c>
      <c r="R268" s="217" t="str">
        <f>IF(ISNA(Industrias[[#This Row],[Vchapa (m3)]]*VLOOKUP(Árboles!$G265,Precios!$B$7:$H$19,7,FALSE)),"",Industrias[[#This Row],[Vchapa (m3)]]*VLOOKUP(Árboles!$G265,Precios!$B$7:$H$19,7,FALSE))</f>
        <v/>
      </c>
      <c r="S268" s="223">
        <f t="shared" si="9"/>
        <v>0</v>
      </c>
      <c r="T268" s="218"/>
      <c r="U268" s="218"/>
      <c r="W268" s="183"/>
      <c r="X268" s="183"/>
      <c r="Y268" s="183"/>
      <c r="Z268" s="183"/>
      <c r="AA268" s="183"/>
      <c r="AB268" s="183"/>
      <c r="AC268" s="183"/>
      <c r="AE268" s="183"/>
      <c r="AF268" s="183"/>
      <c r="AG268" s="183"/>
      <c r="AH268" s="183"/>
      <c r="AI268" s="183"/>
      <c r="AJ268" s="183"/>
      <c r="AK268" s="183"/>
    </row>
    <row r="269" spans="2:37" ht="16.8" thickTop="1" thickBot="1">
      <c r="B269" s="211" t="str">
        <f>IF(Árboles!B266="","",Árboles!B266)</f>
        <v/>
      </c>
      <c r="C269" s="211" t="str">
        <f>IF(Árboles!C266="","",Árboles!C266)</f>
        <v/>
      </c>
      <c r="D269" s="212" t="str">
        <f>IF(Árboles!G266="","",Árboles!G266)</f>
        <v/>
      </c>
      <c r="E269" s="213" t="str">
        <f>IF(Árboles!AC266=0,"",Árboles!AC266)</f>
        <v/>
      </c>
      <c r="F269" s="221"/>
      <c r="G269" s="222"/>
      <c r="H269" s="222"/>
      <c r="I269" s="222"/>
      <c r="J269" s="222"/>
      <c r="K269" s="222"/>
      <c r="L269" s="222"/>
      <c r="M269" s="216" t="str">
        <f>IF(ISNA(Industrias[[#This Row],[Vtrit (m3)]]*VLOOKUP(Árboles!$G266,Precios!$B$7:$H$19,2,FALSE)),"",Industrias[[#This Row],[Vtrit (m3)]]*VLOOKUP(Árboles!$G266,Precios!$B$7:$H$19,2,FALSE))</f>
        <v/>
      </c>
      <c r="N269" s="217" t="str">
        <f>IF(ISNA(Industrias[[#This Row],[Vapea (m3)]]*VLOOKUP(Árboles!$G266,Precios!$B$7:$H$19,3,FALSE)),"",Industrias[[#This Row],[Vapea (m3)]]*VLOOKUP(Árboles!$G266,Precios!$B$7:$H$19,3,FALSE))</f>
        <v/>
      </c>
      <c r="O269" s="217" t="str">
        <f>IF(ISNA(Industrias[[#This Row],[Vcanter (m3)]]*VLOOKUP(Árboles!$G266,Precios!$B$7:$H$19,4,FALSE)),"",Industrias[[#This Row],[Vcanter (m3)]]*VLOOKUP(Árboles!$G266,Precios!$B$7:$H$19,4,FALSE))</f>
        <v/>
      </c>
      <c r="P269" s="217" t="str">
        <f>IF(ISNA(Industrias[[#This Row],[Vsierra (m3)]]*VLOOKUP(Árboles!$G266,Precios!$B$7:$H$19,5,FALSE)),"",Industrias[[#This Row],[Vsierra (m3)]]*VLOOKUP(Árboles!$G266,Precios!$B$7:$H$19,5,FALSE))</f>
        <v/>
      </c>
      <c r="Q269" s="217" t="str">
        <f>IF(ISNA(Industrias[[#This Row],[Vsgruesa (m3)]]*VLOOKUP(Árboles!$G266,Precios!$B$7:$H$19,6,FALSE)),"",Industrias[[#This Row],[Vsgruesa (m3)]]*VLOOKUP(Árboles!$G266,Precios!$B$7:$H$19,6,FALSE))</f>
        <v/>
      </c>
      <c r="R269" s="217" t="str">
        <f>IF(ISNA(Industrias[[#This Row],[Vchapa (m3)]]*VLOOKUP(Árboles!$G266,Precios!$B$7:$H$19,7,FALSE)),"",Industrias[[#This Row],[Vchapa (m3)]]*VLOOKUP(Árboles!$G266,Precios!$B$7:$H$19,7,FALSE))</f>
        <v/>
      </c>
      <c r="S269" s="223">
        <f t="shared" si="9"/>
        <v>0</v>
      </c>
      <c r="T269" s="218"/>
      <c r="U269" s="218"/>
      <c r="W269" s="183"/>
      <c r="X269" s="183"/>
      <c r="Y269" s="183"/>
      <c r="Z269" s="183"/>
      <c r="AA269" s="183"/>
      <c r="AB269" s="183"/>
      <c r="AC269" s="183"/>
      <c r="AE269" s="183"/>
      <c r="AF269" s="183"/>
      <c r="AG269" s="183"/>
      <c r="AH269" s="183"/>
      <c r="AI269" s="183"/>
      <c r="AJ269" s="183"/>
      <c r="AK269" s="183"/>
    </row>
    <row r="270" spans="2:37" ht="16.8" thickTop="1" thickBot="1">
      <c r="B270" s="211" t="str">
        <f>IF(Árboles!B267="","",Árboles!B267)</f>
        <v/>
      </c>
      <c r="C270" s="211" t="str">
        <f>IF(Árboles!C267="","",Árboles!C267)</f>
        <v/>
      </c>
      <c r="D270" s="212" t="str">
        <f>IF(Árboles!G267="","",Árboles!G267)</f>
        <v/>
      </c>
      <c r="E270" s="213" t="str">
        <f>IF(Árboles!AC267=0,"",Árboles!AC267)</f>
        <v/>
      </c>
      <c r="F270" s="221"/>
      <c r="G270" s="222"/>
      <c r="H270" s="222"/>
      <c r="I270" s="222"/>
      <c r="J270" s="222"/>
      <c r="K270" s="222"/>
      <c r="L270" s="222"/>
      <c r="M270" s="216" t="str">
        <f>IF(ISNA(Industrias[[#This Row],[Vtrit (m3)]]*VLOOKUP(Árboles!$G267,Precios!$B$7:$H$19,2,FALSE)),"",Industrias[[#This Row],[Vtrit (m3)]]*VLOOKUP(Árboles!$G267,Precios!$B$7:$H$19,2,FALSE))</f>
        <v/>
      </c>
      <c r="N270" s="217" t="str">
        <f>IF(ISNA(Industrias[[#This Row],[Vapea (m3)]]*VLOOKUP(Árboles!$G267,Precios!$B$7:$H$19,3,FALSE)),"",Industrias[[#This Row],[Vapea (m3)]]*VLOOKUP(Árboles!$G267,Precios!$B$7:$H$19,3,FALSE))</f>
        <v/>
      </c>
      <c r="O270" s="217" t="str">
        <f>IF(ISNA(Industrias[[#This Row],[Vcanter (m3)]]*VLOOKUP(Árboles!$G267,Precios!$B$7:$H$19,4,FALSE)),"",Industrias[[#This Row],[Vcanter (m3)]]*VLOOKUP(Árboles!$G267,Precios!$B$7:$H$19,4,FALSE))</f>
        <v/>
      </c>
      <c r="P270" s="217" t="str">
        <f>IF(ISNA(Industrias[[#This Row],[Vsierra (m3)]]*VLOOKUP(Árboles!$G267,Precios!$B$7:$H$19,5,FALSE)),"",Industrias[[#This Row],[Vsierra (m3)]]*VLOOKUP(Árboles!$G267,Precios!$B$7:$H$19,5,FALSE))</f>
        <v/>
      </c>
      <c r="Q270" s="217" t="str">
        <f>IF(ISNA(Industrias[[#This Row],[Vsgruesa (m3)]]*VLOOKUP(Árboles!$G267,Precios!$B$7:$H$19,6,FALSE)),"",Industrias[[#This Row],[Vsgruesa (m3)]]*VLOOKUP(Árboles!$G267,Precios!$B$7:$H$19,6,FALSE))</f>
        <v/>
      </c>
      <c r="R270" s="217" t="str">
        <f>IF(ISNA(Industrias[[#This Row],[Vchapa (m3)]]*VLOOKUP(Árboles!$G267,Precios!$B$7:$H$19,7,FALSE)),"",Industrias[[#This Row],[Vchapa (m3)]]*VLOOKUP(Árboles!$G267,Precios!$B$7:$H$19,7,FALSE))</f>
        <v/>
      </c>
      <c r="S270" s="223">
        <f t="shared" si="9"/>
        <v>0</v>
      </c>
      <c r="T270" s="218"/>
      <c r="U270" s="218"/>
      <c r="W270" s="183"/>
      <c r="X270" s="183"/>
      <c r="Y270" s="183"/>
      <c r="Z270" s="183"/>
      <c r="AA270" s="183"/>
      <c r="AB270" s="183"/>
      <c r="AC270" s="183"/>
      <c r="AE270" s="183"/>
      <c r="AF270" s="183"/>
      <c r="AG270" s="183"/>
      <c r="AH270" s="183"/>
      <c r="AI270" s="183"/>
      <c r="AJ270" s="183"/>
      <c r="AK270" s="183"/>
    </row>
    <row r="271" spans="2:37" ht="16.8" thickTop="1" thickBot="1">
      <c r="B271" s="211" t="str">
        <f>IF(Árboles!B268="","",Árboles!B268)</f>
        <v/>
      </c>
      <c r="C271" s="211" t="str">
        <f>IF(Árboles!C268="","",Árboles!C268)</f>
        <v/>
      </c>
      <c r="D271" s="212" t="str">
        <f>IF(Árboles!G268="","",Árboles!G268)</f>
        <v/>
      </c>
      <c r="E271" s="213" t="str">
        <f>IF(Árboles!AC268=0,"",Árboles!AC268)</f>
        <v/>
      </c>
      <c r="F271" s="221"/>
      <c r="G271" s="222"/>
      <c r="H271" s="222"/>
      <c r="I271" s="222"/>
      <c r="J271" s="222"/>
      <c r="K271" s="222"/>
      <c r="L271" s="222"/>
      <c r="M271" s="216" t="str">
        <f>IF(ISNA(Industrias[[#This Row],[Vtrit (m3)]]*VLOOKUP(Árboles!$G268,Precios!$B$7:$H$19,2,FALSE)),"",Industrias[[#This Row],[Vtrit (m3)]]*VLOOKUP(Árboles!$G268,Precios!$B$7:$H$19,2,FALSE))</f>
        <v/>
      </c>
      <c r="N271" s="217" t="str">
        <f>IF(ISNA(Industrias[[#This Row],[Vapea (m3)]]*VLOOKUP(Árboles!$G268,Precios!$B$7:$H$19,3,FALSE)),"",Industrias[[#This Row],[Vapea (m3)]]*VLOOKUP(Árboles!$G268,Precios!$B$7:$H$19,3,FALSE))</f>
        <v/>
      </c>
      <c r="O271" s="217" t="str">
        <f>IF(ISNA(Industrias[[#This Row],[Vcanter (m3)]]*VLOOKUP(Árboles!$G268,Precios!$B$7:$H$19,4,FALSE)),"",Industrias[[#This Row],[Vcanter (m3)]]*VLOOKUP(Árboles!$G268,Precios!$B$7:$H$19,4,FALSE))</f>
        <v/>
      </c>
      <c r="P271" s="217" t="str">
        <f>IF(ISNA(Industrias[[#This Row],[Vsierra (m3)]]*VLOOKUP(Árboles!$G268,Precios!$B$7:$H$19,5,FALSE)),"",Industrias[[#This Row],[Vsierra (m3)]]*VLOOKUP(Árboles!$G268,Precios!$B$7:$H$19,5,FALSE))</f>
        <v/>
      </c>
      <c r="Q271" s="217" t="str">
        <f>IF(ISNA(Industrias[[#This Row],[Vsgruesa (m3)]]*VLOOKUP(Árboles!$G268,Precios!$B$7:$H$19,6,FALSE)),"",Industrias[[#This Row],[Vsgruesa (m3)]]*VLOOKUP(Árboles!$G268,Precios!$B$7:$H$19,6,FALSE))</f>
        <v/>
      </c>
      <c r="R271" s="217" t="str">
        <f>IF(ISNA(Industrias[[#This Row],[Vchapa (m3)]]*VLOOKUP(Árboles!$G268,Precios!$B$7:$H$19,7,FALSE)),"",Industrias[[#This Row],[Vchapa (m3)]]*VLOOKUP(Árboles!$G268,Precios!$B$7:$H$19,7,FALSE))</f>
        <v/>
      </c>
      <c r="S271" s="223">
        <f t="shared" si="9"/>
        <v>0</v>
      </c>
      <c r="T271" s="218"/>
      <c r="U271" s="218"/>
      <c r="W271" s="183"/>
      <c r="X271" s="183"/>
      <c r="Y271" s="183"/>
      <c r="Z271" s="183"/>
      <c r="AA271" s="183"/>
      <c r="AB271" s="183"/>
      <c r="AC271" s="183"/>
      <c r="AE271" s="183"/>
      <c r="AF271" s="183"/>
      <c r="AG271" s="183"/>
      <c r="AH271" s="183"/>
      <c r="AI271" s="183"/>
      <c r="AJ271" s="183"/>
      <c r="AK271" s="183"/>
    </row>
    <row r="272" spans="2:37" ht="16.8" thickTop="1" thickBot="1">
      <c r="B272" s="211" t="str">
        <f>IF(Árboles!B269="","",Árboles!B269)</f>
        <v/>
      </c>
      <c r="C272" s="211" t="str">
        <f>IF(Árboles!C269="","",Árboles!C269)</f>
        <v/>
      </c>
      <c r="D272" s="212" t="str">
        <f>IF(Árboles!G269="","",Árboles!G269)</f>
        <v/>
      </c>
      <c r="E272" s="213" t="str">
        <f>IF(Árboles!AC269=0,"",Árboles!AC269)</f>
        <v/>
      </c>
      <c r="F272" s="221"/>
      <c r="G272" s="222"/>
      <c r="H272" s="222"/>
      <c r="I272" s="222"/>
      <c r="J272" s="222"/>
      <c r="K272" s="222"/>
      <c r="L272" s="222"/>
      <c r="M272" s="216" t="str">
        <f>IF(ISNA(Industrias[[#This Row],[Vtrit (m3)]]*VLOOKUP(Árboles!$G269,Precios!$B$7:$H$19,2,FALSE)),"",Industrias[[#This Row],[Vtrit (m3)]]*VLOOKUP(Árboles!$G269,Precios!$B$7:$H$19,2,FALSE))</f>
        <v/>
      </c>
      <c r="N272" s="217" t="str">
        <f>IF(ISNA(Industrias[[#This Row],[Vapea (m3)]]*VLOOKUP(Árboles!$G269,Precios!$B$7:$H$19,3,FALSE)),"",Industrias[[#This Row],[Vapea (m3)]]*VLOOKUP(Árboles!$G269,Precios!$B$7:$H$19,3,FALSE))</f>
        <v/>
      </c>
      <c r="O272" s="217" t="str">
        <f>IF(ISNA(Industrias[[#This Row],[Vcanter (m3)]]*VLOOKUP(Árboles!$G269,Precios!$B$7:$H$19,4,FALSE)),"",Industrias[[#This Row],[Vcanter (m3)]]*VLOOKUP(Árboles!$G269,Precios!$B$7:$H$19,4,FALSE))</f>
        <v/>
      </c>
      <c r="P272" s="217" t="str">
        <f>IF(ISNA(Industrias[[#This Row],[Vsierra (m3)]]*VLOOKUP(Árboles!$G269,Precios!$B$7:$H$19,5,FALSE)),"",Industrias[[#This Row],[Vsierra (m3)]]*VLOOKUP(Árboles!$G269,Precios!$B$7:$H$19,5,FALSE))</f>
        <v/>
      </c>
      <c r="Q272" s="217" t="str">
        <f>IF(ISNA(Industrias[[#This Row],[Vsgruesa (m3)]]*VLOOKUP(Árboles!$G269,Precios!$B$7:$H$19,6,FALSE)),"",Industrias[[#This Row],[Vsgruesa (m3)]]*VLOOKUP(Árboles!$G269,Precios!$B$7:$H$19,6,FALSE))</f>
        <v/>
      </c>
      <c r="R272" s="217" t="str">
        <f>IF(ISNA(Industrias[[#This Row],[Vchapa (m3)]]*VLOOKUP(Árboles!$G269,Precios!$B$7:$H$19,7,FALSE)),"",Industrias[[#This Row],[Vchapa (m3)]]*VLOOKUP(Árboles!$G269,Precios!$B$7:$H$19,7,FALSE))</f>
        <v/>
      </c>
      <c r="S272" s="223">
        <f t="shared" si="9"/>
        <v>0</v>
      </c>
      <c r="T272" s="218"/>
      <c r="U272" s="218"/>
      <c r="W272" s="183"/>
      <c r="X272" s="183"/>
      <c r="Y272" s="183"/>
      <c r="Z272" s="183"/>
      <c r="AA272" s="183"/>
      <c r="AB272" s="183"/>
      <c r="AC272" s="183"/>
      <c r="AE272" s="183"/>
      <c r="AF272" s="183"/>
      <c r="AG272" s="183"/>
      <c r="AH272" s="183"/>
      <c r="AI272" s="183"/>
      <c r="AJ272" s="183"/>
      <c r="AK272" s="183"/>
    </row>
    <row r="273" spans="2:37" ht="16.8" thickTop="1" thickBot="1">
      <c r="B273" s="211" t="str">
        <f>IF(Árboles!B270="","",Árboles!B270)</f>
        <v/>
      </c>
      <c r="C273" s="211" t="str">
        <f>IF(Árboles!C270="","",Árboles!C270)</f>
        <v/>
      </c>
      <c r="D273" s="212" t="str">
        <f>IF(Árboles!G270="","",Árboles!G270)</f>
        <v/>
      </c>
      <c r="E273" s="213" t="str">
        <f>IF(Árboles!AC270=0,"",Árboles!AC270)</f>
        <v/>
      </c>
      <c r="F273" s="221"/>
      <c r="G273" s="222"/>
      <c r="H273" s="222"/>
      <c r="I273" s="222"/>
      <c r="J273" s="222"/>
      <c r="K273" s="222"/>
      <c r="L273" s="222"/>
      <c r="M273" s="216" t="str">
        <f>IF(ISNA(Industrias[[#This Row],[Vtrit (m3)]]*VLOOKUP(Árboles!$G270,Precios!$B$7:$H$19,2,FALSE)),"",Industrias[[#This Row],[Vtrit (m3)]]*VLOOKUP(Árboles!$G270,Precios!$B$7:$H$19,2,FALSE))</f>
        <v/>
      </c>
      <c r="N273" s="217" t="str">
        <f>IF(ISNA(Industrias[[#This Row],[Vapea (m3)]]*VLOOKUP(Árboles!$G270,Precios!$B$7:$H$19,3,FALSE)),"",Industrias[[#This Row],[Vapea (m3)]]*VLOOKUP(Árboles!$G270,Precios!$B$7:$H$19,3,FALSE))</f>
        <v/>
      </c>
      <c r="O273" s="217" t="str">
        <f>IF(ISNA(Industrias[[#This Row],[Vcanter (m3)]]*VLOOKUP(Árboles!$G270,Precios!$B$7:$H$19,4,FALSE)),"",Industrias[[#This Row],[Vcanter (m3)]]*VLOOKUP(Árboles!$G270,Precios!$B$7:$H$19,4,FALSE))</f>
        <v/>
      </c>
      <c r="P273" s="217" t="str">
        <f>IF(ISNA(Industrias[[#This Row],[Vsierra (m3)]]*VLOOKUP(Árboles!$G270,Precios!$B$7:$H$19,5,FALSE)),"",Industrias[[#This Row],[Vsierra (m3)]]*VLOOKUP(Árboles!$G270,Precios!$B$7:$H$19,5,FALSE))</f>
        <v/>
      </c>
      <c r="Q273" s="217" t="str">
        <f>IF(ISNA(Industrias[[#This Row],[Vsgruesa (m3)]]*VLOOKUP(Árboles!$G270,Precios!$B$7:$H$19,6,FALSE)),"",Industrias[[#This Row],[Vsgruesa (m3)]]*VLOOKUP(Árboles!$G270,Precios!$B$7:$H$19,6,FALSE))</f>
        <v/>
      </c>
      <c r="R273" s="217" t="str">
        <f>IF(ISNA(Industrias[[#This Row],[Vchapa (m3)]]*VLOOKUP(Árboles!$G270,Precios!$B$7:$H$19,7,FALSE)),"",Industrias[[#This Row],[Vchapa (m3)]]*VLOOKUP(Árboles!$G270,Precios!$B$7:$H$19,7,FALSE))</f>
        <v/>
      </c>
      <c r="S273" s="223">
        <f t="shared" si="9"/>
        <v>0</v>
      </c>
      <c r="T273" s="218"/>
      <c r="U273" s="218"/>
      <c r="W273" s="183"/>
      <c r="X273" s="183"/>
      <c r="Y273" s="183"/>
      <c r="Z273" s="183"/>
      <c r="AA273" s="183"/>
      <c r="AB273" s="183"/>
      <c r="AC273" s="183"/>
      <c r="AE273" s="183"/>
      <c r="AF273" s="183"/>
      <c r="AG273" s="183"/>
      <c r="AH273" s="183"/>
      <c r="AI273" s="183"/>
      <c r="AJ273" s="183"/>
      <c r="AK273" s="183"/>
    </row>
    <row r="274" spans="2:37" ht="16.8" thickTop="1" thickBot="1">
      <c r="B274" s="211" t="str">
        <f>IF(Árboles!B271="","",Árboles!B271)</f>
        <v/>
      </c>
      <c r="C274" s="211" t="str">
        <f>IF(Árboles!C271="","",Árboles!C271)</f>
        <v/>
      </c>
      <c r="D274" s="212" t="str">
        <f>IF(Árboles!G271="","",Árboles!G271)</f>
        <v/>
      </c>
      <c r="E274" s="213" t="str">
        <f>IF(Árboles!AC271=0,"",Árboles!AC271)</f>
        <v/>
      </c>
      <c r="F274" s="221"/>
      <c r="G274" s="222"/>
      <c r="H274" s="222"/>
      <c r="I274" s="222"/>
      <c r="J274" s="222"/>
      <c r="K274" s="222"/>
      <c r="L274" s="222"/>
      <c r="M274" s="216" t="str">
        <f>IF(ISNA(Industrias[[#This Row],[Vtrit (m3)]]*VLOOKUP(Árboles!$G271,Precios!$B$7:$H$19,2,FALSE)),"",Industrias[[#This Row],[Vtrit (m3)]]*VLOOKUP(Árboles!$G271,Precios!$B$7:$H$19,2,FALSE))</f>
        <v/>
      </c>
      <c r="N274" s="217" t="str">
        <f>IF(ISNA(Industrias[[#This Row],[Vapea (m3)]]*VLOOKUP(Árboles!$G271,Precios!$B$7:$H$19,3,FALSE)),"",Industrias[[#This Row],[Vapea (m3)]]*VLOOKUP(Árboles!$G271,Precios!$B$7:$H$19,3,FALSE))</f>
        <v/>
      </c>
      <c r="O274" s="217" t="str">
        <f>IF(ISNA(Industrias[[#This Row],[Vcanter (m3)]]*VLOOKUP(Árboles!$G271,Precios!$B$7:$H$19,4,FALSE)),"",Industrias[[#This Row],[Vcanter (m3)]]*VLOOKUP(Árboles!$G271,Precios!$B$7:$H$19,4,FALSE))</f>
        <v/>
      </c>
      <c r="P274" s="217" t="str">
        <f>IF(ISNA(Industrias[[#This Row],[Vsierra (m3)]]*VLOOKUP(Árboles!$G271,Precios!$B$7:$H$19,5,FALSE)),"",Industrias[[#This Row],[Vsierra (m3)]]*VLOOKUP(Árboles!$G271,Precios!$B$7:$H$19,5,FALSE))</f>
        <v/>
      </c>
      <c r="Q274" s="217" t="str">
        <f>IF(ISNA(Industrias[[#This Row],[Vsgruesa (m3)]]*VLOOKUP(Árboles!$G271,Precios!$B$7:$H$19,6,FALSE)),"",Industrias[[#This Row],[Vsgruesa (m3)]]*VLOOKUP(Árboles!$G271,Precios!$B$7:$H$19,6,FALSE))</f>
        <v/>
      </c>
      <c r="R274" s="217" t="str">
        <f>IF(ISNA(Industrias[[#This Row],[Vchapa (m3)]]*VLOOKUP(Árboles!$G271,Precios!$B$7:$H$19,7,FALSE)),"",Industrias[[#This Row],[Vchapa (m3)]]*VLOOKUP(Árboles!$G271,Precios!$B$7:$H$19,7,FALSE))</f>
        <v/>
      </c>
      <c r="S274" s="223">
        <f t="shared" si="9"/>
        <v>0</v>
      </c>
      <c r="T274" s="218"/>
      <c r="U274" s="218"/>
      <c r="W274" s="183"/>
      <c r="X274" s="183"/>
      <c r="Y274" s="183"/>
      <c r="Z274" s="183"/>
      <c r="AA274" s="183"/>
      <c r="AB274" s="183"/>
      <c r="AC274" s="183"/>
      <c r="AE274" s="183"/>
      <c r="AF274" s="183"/>
      <c r="AG274" s="183"/>
      <c r="AH274" s="183"/>
      <c r="AI274" s="183"/>
      <c r="AJ274" s="183"/>
      <c r="AK274" s="183"/>
    </row>
    <row r="275" spans="2:37" ht="16.8" thickTop="1" thickBot="1">
      <c r="B275" s="211" t="str">
        <f>IF(Árboles!B272="","",Árboles!B272)</f>
        <v/>
      </c>
      <c r="C275" s="211" t="str">
        <f>IF(Árboles!C272="","",Árboles!C272)</f>
        <v/>
      </c>
      <c r="D275" s="212" t="str">
        <f>IF(Árboles!G272="","",Árboles!G272)</f>
        <v/>
      </c>
      <c r="E275" s="213" t="str">
        <f>IF(Árboles!AC272=0,"",Árboles!AC272)</f>
        <v/>
      </c>
      <c r="F275" s="221"/>
      <c r="G275" s="222"/>
      <c r="H275" s="222"/>
      <c r="I275" s="222"/>
      <c r="J275" s="222"/>
      <c r="K275" s="222"/>
      <c r="L275" s="222"/>
      <c r="M275" s="216" t="str">
        <f>IF(ISNA(Industrias[[#This Row],[Vtrit (m3)]]*VLOOKUP(Árboles!$G272,Precios!$B$7:$H$19,2,FALSE)),"",Industrias[[#This Row],[Vtrit (m3)]]*VLOOKUP(Árboles!$G272,Precios!$B$7:$H$19,2,FALSE))</f>
        <v/>
      </c>
      <c r="N275" s="217" t="str">
        <f>IF(ISNA(Industrias[[#This Row],[Vapea (m3)]]*VLOOKUP(Árboles!$G272,Precios!$B$7:$H$19,3,FALSE)),"",Industrias[[#This Row],[Vapea (m3)]]*VLOOKUP(Árboles!$G272,Precios!$B$7:$H$19,3,FALSE))</f>
        <v/>
      </c>
      <c r="O275" s="217" t="str">
        <f>IF(ISNA(Industrias[[#This Row],[Vcanter (m3)]]*VLOOKUP(Árboles!$G272,Precios!$B$7:$H$19,4,FALSE)),"",Industrias[[#This Row],[Vcanter (m3)]]*VLOOKUP(Árboles!$G272,Precios!$B$7:$H$19,4,FALSE))</f>
        <v/>
      </c>
      <c r="P275" s="217" t="str">
        <f>IF(ISNA(Industrias[[#This Row],[Vsierra (m3)]]*VLOOKUP(Árboles!$G272,Precios!$B$7:$H$19,5,FALSE)),"",Industrias[[#This Row],[Vsierra (m3)]]*VLOOKUP(Árboles!$G272,Precios!$B$7:$H$19,5,FALSE))</f>
        <v/>
      </c>
      <c r="Q275" s="217" t="str">
        <f>IF(ISNA(Industrias[[#This Row],[Vsgruesa (m3)]]*VLOOKUP(Árboles!$G272,Precios!$B$7:$H$19,6,FALSE)),"",Industrias[[#This Row],[Vsgruesa (m3)]]*VLOOKUP(Árboles!$G272,Precios!$B$7:$H$19,6,FALSE))</f>
        <v/>
      </c>
      <c r="R275" s="217" t="str">
        <f>IF(ISNA(Industrias[[#This Row],[Vchapa (m3)]]*VLOOKUP(Árboles!$G272,Precios!$B$7:$H$19,7,FALSE)),"",Industrias[[#This Row],[Vchapa (m3)]]*VLOOKUP(Árboles!$G272,Precios!$B$7:$H$19,7,FALSE))</f>
        <v/>
      </c>
      <c r="S275" s="223">
        <f t="shared" si="9"/>
        <v>0</v>
      </c>
      <c r="T275" s="218"/>
      <c r="U275" s="218"/>
      <c r="W275" s="183"/>
      <c r="X275" s="183"/>
      <c r="Y275" s="183"/>
      <c r="Z275" s="183"/>
      <c r="AA275" s="183"/>
      <c r="AB275" s="183"/>
      <c r="AC275" s="183"/>
      <c r="AE275" s="183"/>
      <c r="AF275" s="183"/>
      <c r="AG275" s="183"/>
      <c r="AH275" s="183"/>
      <c r="AI275" s="183"/>
      <c r="AJ275" s="183"/>
      <c r="AK275" s="183"/>
    </row>
    <row r="276" spans="2:37" ht="16.8" thickTop="1" thickBot="1">
      <c r="B276" s="211" t="str">
        <f>IF(Árboles!B273="","",Árboles!B273)</f>
        <v/>
      </c>
      <c r="C276" s="211" t="str">
        <f>IF(Árboles!C273="","",Árboles!C273)</f>
        <v/>
      </c>
      <c r="D276" s="212" t="str">
        <f>IF(Árboles!G273="","",Árboles!G273)</f>
        <v/>
      </c>
      <c r="E276" s="213" t="str">
        <f>IF(Árboles!AC273=0,"",Árboles!AC273)</f>
        <v/>
      </c>
      <c r="F276" s="221"/>
      <c r="G276" s="222"/>
      <c r="H276" s="222"/>
      <c r="I276" s="222"/>
      <c r="J276" s="222"/>
      <c r="K276" s="222"/>
      <c r="L276" s="222"/>
      <c r="M276" s="216" t="str">
        <f>IF(ISNA(Industrias[[#This Row],[Vtrit (m3)]]*VLOOKUP(Árboles!$G273,Precios!$B$7:$H$19,2,FALSE)),"",Industrias[[#This Row],[Vtrit (m3)]]*VLOOKUP(Árboles!$G273,Precios!$B$7:$H$19,2,FALSE))</f>
        <v/>
      </c>
      <c r="N276" s="217" t="str">
        <f>IF(ISNA(Industrias[[#This Row],[Vapea (m3)]]*VLOOKUP(Árboles!$G273,Precios!$B$7:$H$19,3,FALSE)),"",Industrias[[#This Row],[Vapea (m3)]]*VLOOKUP(Árboles!$G273,Precios!$B$7:$H$19,3,FALSE))</f>
        <v/>
      </c>
      <c r="O276" s="217" t="str">
        <f>IF(ISNA(Industrias[[#This Row],[Vcanter (m3)]]*VLOOKUP(Árboles!$G273,Precios!$B$7:$H$19,4,FALSE)),"",Industrias[[#This Row],[Vcanter (m3)]]*VLOOKUP(Árboles!$G273,Precios!$B$7:$H$19,4,FALSE))</f>
        <v/>
      </c>
      <c r="P276" s="217" t="str">
        <f>IF(ISNA(Industrias[[#This Row],[Vsierra (m3)]]*VLOOKUP(Árboles!$G273,Precios!$B$7:$H$19,5,FALSE)),"",Industrias[[#This Row],[Vsierra (m3)]]*VLOOKUP(Árboles!$G273,Precios!$B$7:$H$19,5,FALSE))</f>
        <v/>
      </c>
      <c r="Q276" s="217" t="str">
        <f>IF(ISNA(Industrias[[#This Row],[Vsgruesa (m3)]]*VLOOKUP(Árboles!$G273,Precios!$B$7:$H$19,6,FALSE)),"",Industrias[[#This Row],[Vsgruesa (m3)]]*VLOOKUP(Árboles!$G273,Precios!$B$7:$H$19,6,FALSE))</f>
        <v/>
      </c>
      <c r="R276" s="217" t="str">
        <f>IF(ISNA(Industrias[[#This Row],[Vchapa (m3)]]*VLOOKUP(Árboles!$G273,Precios!$B$7:$H$19,7,FALSE)),"",Industrias[[#This Row],[Vchapa (m3)]]*VLOOKUP(Árboles!$G273,Precios!$B$7:$H$19,7,FALSE))</f>
        <v/>
      </c>
      <c r="S276" s="223">
        <f t="shared" si="9"/>
        <v>0</v>
      </c>
      <c r="T276" s="218"/>
      <c r="U276" s="218"/>
      <c r="W276" s="183"/>
      <c r="X276" s="183"/>
      <c r="Y276" s="183"/>
      <c r="Z276" s="183"/>
      <c r="AA276" s="183"/>
      <c r="AB276" s="183"/>
      <c r="AC276" s="183"/>
      <c r="AE276" s="183"/>
      <c r="AF276" s="183"/>
      <c r="AG276" s="183"/>
      <c r="AH276" s="183"/>
      <c r="AI276" s="183"/>
      <c r="AJ276" s="183"/>
      <c r="AK276" s="183"/>
    </row>
    <row r="277" spans="2:37" ht="16.8" thickTop="1" thickBot="1">
      <c r="B277" s="211" t="str">
        <f>IF(Árboles!B274="","",Árboles!B274)</f>
        <v/>
      </c>
      <c r="C277" s="211" t="str">
        <f>IF(Árboles!C274="","",Árboles!C274)</f>
        <v/>
      </c>
      <c r="D277" s="212" t="str">
        <f>IF(Árboles!G274="","",Árboles!G274)</f>
        <v/>
      </c>
      <c r="E277" s="213" t="str">
        <f>IF(Árboles!AC274=0,"",Árboles!AC274)</f>
        <v/>
      </c>
      <c r="F277" s="221"/>
      <c r="G277" s="222"/>
      <c r="H277" s="222"/>
      <c r="I277" s="222"/>
      <c r="J277" s="222"/>
      <c r="K277" s="222"/>
      <c r="L277" s="222"/>
      <c r="M277" s="216" t="str">
        <f>IF(ISNA(Industrias[[#This Row],[Vtrit (m3)]]*VLOOKUP(Árboles!$G274,Precios!$B$7:$H$19,2,FALSE)),"",Industrias[[#This Row],[Vtrit (m3)]]*VLOOKUP(Árboles!$G274,Precios!$B$7:$H$19,2,FALSE))</f>
        <v/>
      </c>
      <c r="N277" s="217" t="str">
        <f>IF(ISNA(Industrias[[#This Row],[Vapea (m3)]]*VLOOKUP(Árboles!$G274,Precios!$B$7:$H$19,3,FALSE)),"",Industrias[[#This Row],[Vapea (m3)]]*VLOOKUP(Árboles!$G274,Precios!$B$7:$H$19,3,FALSE))</f>
        <v/>
      </c>
      <c r="O277" s="217" t="str">
        <f>IF(ISNA(Industrias[[#This Row],[Vcanter (m3)]]*VLOOKUP(Árboles!$G274,Precios!$B$7:$H$19,4,FALSE)),"",Industrias[[#This Row],[Vcanter (m3)]]*VLOOKUP(Árboles!$G274,Precios!$B$7:$H$19,4,FALSE))</f>
        <v/>
      </c>
      <c r="P277" s="217" t="str">
        <f>IF(ISNA(Industrias[[#This Row],[Vsierra (m3)]]*VLOOKUP(Árboles!$G274,Precios!$B$7:$H$19,5,FALSE)),"",Industrias[[#This Row],[Vsierra (m3)]]*VLOOKUP(Árboles!$G274,Precios!$B$7:$H$19,5,FALSE))</f>
        <v/>
      </c>
      <c r="Q277" s="217" t="str">
        <f>IF(ISNA(Industrias[[#This Row],[Vsgruesa (m3)]]*VLOOKUP(Árboles!$G274,Precios!$B$7:$H$19,6,FALSE)),"",Industrias[[#This Row],[Vsgruesa (m3)]]*VLOOKUP(Árboles!$G274,Precios!$B$7:$H$19,6,FALSE))</f>
        <v/>
      </c>
      <c r="R277" s="217" t="str">
        <f>IF(ISNA(Industrias[[#This Row],[Vchapa (m3)]]*VLOOKUP(Árboles!$G274,Precios!$B$7:$H$19,7,FALSE)),"",Industrias[[#This Row],[Vchapa (m3)]]*VLOOKUP(Árboles!$G274,Precios!$B$7:$H$19,7,FALSE))</f>
        <v/>
      </c>
      <c r="S277" s="223">
        <f t="shared" si="9"/>
        <v>0</v>
      </c>
      <c r="T277" s="218"/>
      <c r="U277" s="218"/>
      <c r="W277" s="183"/>
      <c r="X277" s="183"/>
      <c r="Y277" s="183"/>
      <c r="Z277" s="183"/>
      <c r="AA277" s="183"/>
      <c r="AB277" s="183"/>
      <c r="AC277" s="183"/>
      <c r="AE277" s="183"/>
      <c r="AF277" s="183"/>
      <c r="AG277" s="183"/>
      <c r="AH277" s="183"/>
      <c r="AI277" s="183"/>
      <c r="AJ277" s="183"/>
      <c r="AK277" s="183"/>
    </row>
    <row r="278" spans="2:37" ht="16.8" thickTop="1" thickBot="1">
      <c r="B278" s="211" t="str">
        <f>IF(Árboles!B275="","",Árboles!B275)</f>
        <v/>
      </c>
      <c r="C278" s="211" t="str">
        <f>IF(Árboles!C275="","",Árboles!C275)</f>
        <v/>
      </c>
      <c r="D278" s="212" t="str">
        <f>IF(Árboles!G275="","",Árboles!G275)</f>
        <v/>
      </c>
      <c r="E278" s="213" t="str">
        <f>IF(Árboles!AC275=0,"",Árboles!AC275)</f>
        <v/>
      </c>
      <c r="F278" s="221"/>
      <c r="G278" s="222"/>
      <c r="H278" s="222"/>
      <c r="I278" s="222"/>
      <c r="J278" s="222"/>
      <c r="K278" s="222"/>
      <c r="L278" s="222"/>
      <c r="M278" s="216" t="str">
        <f>IF(ISNA(Industrias[[#This Row],[Vtrit (m3)]]*VLOOKUP(Árboles!$G275,Precios!$B$7:$H$19,2,FALSE)),"",Industrias[[#This Row],[Vtrit (m3)]]*VLOOKUP(Árboles!$G275,Precios!$B$7:$H$19,2,FALSE))</f>
        <v/>
      </c>
      <c r="N278" s="217" t="str">
        <f>IF(ISNA(Industrias[[#This Row],[Vapea (m3)]]*VLOOKUP(Árboles!$G275,Precios!$B$7:$H$19,3,FALSE)),"",Industrias[[#This Row],[Vapea (m3)]]*VLOOKUP(Árboles!$G275,Precios!$B$7:$H$19,3,FALSE))</f>
        <v/>
      </c>
      <c r="O278" s="217" t="str">
        <f>IF(ISNA(Industrias[[#This Row],[Vcanter (m3)]]*VLOOKUP(Árboles!$G275,Precios!$B$7:$H$19,4,FALSE)),"",Industrias[[#This Row],[Vcanter (m3)]]*VLOOKUP(Árboles!$G275,Precios!$B$7:$H$19,4,FALSE))</f>
        <v/>
      </c>
      <c r="P278" s="217" t="str">
        <f>IF(ISNA(Industrias[[#This Row],[Vsierra (m3)]]*VLOOKUP(Árboles!$G275,Precios!$B$7:$H$19,5,FALSE)),"",Industrias[[#This Row],[Vsierra (m3)]]*VLOOKUP(Árboles!$G275,Precios!$B$7:$H$19,5,FALSE))</f>
        <v/>
      </c>
      <c r="Q278" s="217" t="str">
        <f>IF(ISNA(Industrias[[#This Row],[Vsgruesa (m3)]]*VLOOKUP(Árboles!$G275,Precios!$B$7:$H$19,6,FALSE)),"",Industrias[[#This Row],[Vsgruesa (m3)]]*VLOOKUP(Árboles!$G275,Precios!$B$7:$H$19,6,FALSE))</f>
        <v/>
      </c>
      <c r="R278" s="217" t="str">
        <f>IF(ISNA(Industrias[[#This Row],[Vchapa (m3)]]*VLOOKUP(Árboles!$G275,Precios!$B$7:$H$19,7,FALSE)),"",Industrias[[#This Row],[Vchapa (m3)]]*VLOOKUP(Árboles!$G275,Precios!$B$7:$H$19,7,FALSE))</f>
        <v/>
      </c>
      <c r="S278" s="223">
        <f t="shared" si="9"/>
        <v>0</v>
      </c>
      <c r="T278" s="218"/>
      <c r="U278" s="218"/>
      <c r="W278" s="183"/>
      <c r="X278" s="183"/>
      <c r="Y278" s="183"/>
      <c r="Z278" s="183"/>
      <c r="AA278" s="183"/>
      <c r="AB278" s="183"/>
      <c r="AC278" s="183"/>
      <c r="AE278" s="183"/>
      <c r="AF278" s="183"/>
      <c r="AG278" s="183"/>
      <c r="AH278" s="183"/>
      <c r="AI278" s="183"/>
      <c r="AJ278" s="183"/>
      <c r="AK278" s="183"/>
    </row>
    <row r="279" spans="2:37" ht="16.8" thickTop="1" thickBot="1">
      <c r="B279" s="211" t="str">
        <f>IF(Árboles!B276="","",Árboles!B276)</f>
        <v/>
      </c>
      <c r="C279" s="211" t="str">
        <f>IF(Árboles!C276="","",Árboles!C276)</f>
        <v/>
      </c>
      <c r="D279" s="212" t="str">
        <f>IF(Árboles!G276="","",Árboles!G276)</f>
        <v/>
      </c>
      <c r="E279" s="213" t="str">
        <f>IF(Árboles!AC276=0,"",Árboles!AC276)</f>
        <v/>
      </c>
      <c r="F279" s="221"/>
      <c r="G279" s="222"/>
      <c r="H279" s="222"/>
      <c r="I279" s="222"/>
      <c r="J279" s="222"/>
      <c r="K279" s="222"/>
      <c r="L279" s="222"/>
      <c r="M279" s="216" t="str">
        <f>IF(ISNA(Industrias[[#This Row],[Vtrit (m3)]]*VLOOKUP(Árboles!$G276,Precios!$B$7:$H$19,2,FALSE)),"",Industrias[[#This Row],[Vtrit (m3)]]*VLOOKUP(Árboles!$G276,Precios!$B$7:$H$19,2,FALSE))</f>
        <v/>
      </c>
      <c r="N279" s="217" t="str">
        <f>IF(ISNA(Industrias[[#This Row],[Vapea (m3)]]*VLOOKUP(Árboles!$G276,Precios!$B$7:$H$19,3,FALSE)),"",Industrias[[#This Row],[Vapea (m3)]]*VLOOKUP(Árboles!$G276,Precios!$B$7:$H$19,3,FALSE))</f>
        <v/>
      </c>
      <c r="O279" s="217" t="str">
        <f>IF(ISNA(Industrias[[#This Row],[Vcanter (m3)]]*VLOOKUP(Árboles!$G276,Precios!$B$7:$H$19,4,FALSE)),"",Industrias[[#This Row],[Vcanter (m3)]]*VLOOKUP(Árboles!$G276,Precios!$B$7:$H$19,4,FALSE))</f>
        <v/>
      </c>
      <c r="P279" s="217" t="str">
        <f>IF(ISNA(Industrias[[#This Row],[Vsierra (m3)]]*VLOOKUP(Árboles!$G276,Precios!$B$7:$H$19,5,FALSE)),"",Industrias[[#This Row],[Vsierra (m3)]]*VLOOKUP(Árboles!$G276,Precios!$B$7:$H$19,5,FALSE))</f>
        <v/>
      </c>
      <c r="Q279" s="217" t="str">
        <f>IF(ISNA(Industrias[[#This Row],[Vsgruesa (m3)]]*VLOOKUP(Árboles!$G276,Precios!$B$7:$H$19,6,FALSE)),"",Industrias[[#This Row],[Vsgruesa (m3)]]*VLOOKUP(Árboles!$G276,Precios!$B$7:$H$19,6,FALSE))</f>
        <v/>
      </c>
      <c r="R279" s="217" t="str">
        <f>IF(ISNA(Industrias[[#This Row],[Vchapa (m3)]]*VLOOKUP(Árboles!$G276,Precios!$B$7:$H$19,7,FALSE)),"",Industrias[[#This Row],[Vchapa (m3)]]*VLOOKUP(Árboles!$G276,Precios!$B$7:$H$19,7,FALSE))</f>
        <v/>
      </c>
      <c r="S279" s="223">
        <f t="shared" si="9"/>
        <v>0</v>
      </c>
      <c r="T279" s="218"/>
      <c r="U279" s="218"/>
      <c r="W279" s="183"/>
      <c r="X279" s="183"/>
      <c r="Y279" s="183"/>
      <c r="Z279" s="183"/>
      <c r="AA279" s="183"/>
      <c r="AB279" s="183"/>
      <c r="AC279" s="183"/>
      <c r="AE279" s="183"/>
      <c r="AF279" s="183"/>
      <c r="AG279" s="183"/>
      <c r="AH279" s="183"/>
      <c r="AI279" s="183"/>
      <c r="AJ279" s="183"/>
      <c r="AK279" s="183"/>
    </row>
    <row r="280" spans="2:37" ht="16.8" thickTop="1" thickBot="1">
      <c r="B280" s="211" t="str">
        <f>IF(Árboles!B277="","",Árboles!B277)</f>
        <v/>
      </c>
      <c r="C280" s="211" t="str">
        <f>IF(Árboles!C277="","",Árboles!C277)</f>
        <v/>
      </c>
      <c r="D280" s="212" t="str">
        <f>IF(Árboles!G277="","",Árboles!G277)</f>
        <v/>
      </c>
      <c r="E280" s="213" t="str">
        <f>IF(Árboles!AC277=0,"",Árboles!AC277)</f>
        <v/>
      </c>
      <c r="F280" s="221"/>
      <c r="G280" s="222"/>
      <c r="H280" s="222"/>
      <c r="I280" s="222"/>
      <c r="J280" s="222"/>
      <c r="K280" s="222"/>
      <c r="L280" s="222"/>
      <c r="M280" s="216" t="str">
        <f>IF(ISNA(Industrias[[#This Row],[Vtrit (m3)]]*VLOOKUP(Árboles!$G277,Precios!$B$7:$H$19,2,FALSE)),"",Industrias[[#This Row],[Vtrit (m3)]]*VLOOKUP(Árboles!$G277,Precios!$B$7:$H$19,2,FALSE))</f>
        <v/>
      </c>
      <c r="N280" s="217" t="str">
        <f>IF(ISNA(Industrias[[#This Row],[Vapea (m3)]]*VLOOKUP(Árboles!$G277,Precios!$B$7:$H$19,3,FALSE)),"",Industrias[[#This Row],[Vapea (m3)]]*VLOOKUP(Árboles!$G277,Precios!$B$7:$H$19,3,FALSE))</f>
        <v/>
      </c>
      <c r="O280" s="217" t="str">
        <f>IF(ISNA(Industrias[[#This Row],[Vcanter (m3)]]*VLOOKUP(Árboles!$G277,Precios!$B$7:$H$19,4,FALSE)),"",Industrias[[#This Row],[Vcanter (m3)]]*VLOOKUP(Árboles!$G277,Precios!$B$7:$H$19,4,FALSE))</f>
        <v/>
      </c>
      <c r="P280" s="217" t="str">
        <f>IF(ISNA(Industrias[[#This Row],[Vsierra (m3)]]*VLOOKUP(Árboles!$G277,Precios!$B$7:$H$19,5,FALSE)),"",Industrias[[#This Row],[Vsierra (m3)]]*VLOOKUP(Árboles!$G277,Precios!$B$7:$H$19,5,FALSE))</f>
        <v/>
      </c>
      <c r="Q280" s="217" t="str">
        <f>IF(ISNA(Industrias[[#This Row],[Vsgruesa (m3)]]*VLOOKUP(Árboles!$G277,Precios!$B$7:$H$19,6,FALSE)),"",Industrias[[#This Row],[Vsgruesa (m3)]]*VLOOKUP(Árboles!$G277,Precios!$B$7:$H$19,6,FALSE))</f>
        <v/>
      </c>
      <c r="R280" s="217" t="str">
        <f>IF(ISNA(Industrias[[#This Row],[Vchapa (m3)]]*VLOOKUP(Árboles!$G277,Precios!$B$7:$H$19,7,FALSE)),"",Industrias[[#This Row],[Vchapa (m3)]]*VLOOKUP(Árboles!$G277,Precios!$B$7:$H$19,7,FALSE))</f>
        <v/>
      </c>
      <c r="S280" s="223">
        <f t="shared" si="9"/>
        <v>0</v>
      </c>
      <c r="T280" s="218"/>
      <c r="U280" s="218"/>
      <c r="W280" s="183"/>
      <c r="X280" s="183"/>
      <c r="Y280" s="183"/>
      <c r="Z280" s="183"/>
      <c r="AA280" s="183"/>
      <c r="AB280" s="183"/>
      <c r="AC280" s="183"/>
      <c r="AE280" s="183"/>
      <c r="AF280" s="183"/>
      <c r="AG280" s="183"/>
      <c r="AH280" s="183"/>
      <c r="AI280" s="183"/>
      <c r="AJ280" s="183"/>
      <c r="AK280" s="183"/>
    </row>
    <row r="281" spans="2:37" ht="16.8" thickTop="1" thickBot="1">
      <c r="B281" s="211" t="str">
        <f>IF(Árboles!B278="","",Árboles!B278)</f>
        <v/>
      </c>
      <c r="C281" s="211" t="str">
        <f>IF(Árboles!C278="","",Árboles!C278)</f>
        <v/>
      </c>
      <c r="D281" s="212" t="str">
        <f>IF(Árboles!G278="","",Árboles!G278)</f>
        <v/>
      </c>
      <c r="E281" s="213" t="str">
        <f>IF(Árboles!AC278=0,"",Árboles!AC278)</f>
        <v/>
      </c>
      <c r="F281" s="221"/>
      <c r="G281" s="222"/>
      <c r="H281" s="222"/>
      <c r="I281" s="222"/>
      <c r="J281" s="222"/>
      <c r="K281" s="222"/>
      <c r="L281" s="222"/>
      <c r="M281" s="216" t="str">
        <f>IF(ISNA(Industrias[[#This Row],[Vtrit (m3)]]*VLOOKUP(Árboles!$G278,Precios!$B$7:$H$19,2,FALSE)),"",Industrias[[#This Row],[Vtrit (m3)]]*VLOOKUP(Árboles!$G278,Precios!$B$7:$H$19,2,FALSE))</f>
        <v/>
      </c>
      <c r="N281" s="217" t="str">
        <f>IF(ISNA(Industrias[[#This Row],[Vapea (m3)]]*VLOOKUP(Árboles!$G278,Precios!$B$7:$H$19,3,FALSE)),"",Industrias[[#This Row],[Vapea (m3)]]*VLOOKUP(Árboles!$G278,Precios!$B$7:$H$19,3,FALSE))</f>
        <v/>
      </c>
      <c r="O281" s="217" t="str">
        <f>IF(ISNA(Industrias[[#This Row],[Vcanter (m3)]]*VLOOKUP(Árboles!$G278,Precios!$B$7:$H$19,4,FALSE)),"",Industrias[[#This Row],[Vcanter (m3)]]*VLOOKUP(Árboles!$G278,Precios!$B$7:$H$19,4,FALSE))</f>
        <v/>
      </c>
      <c r="P281" s="217" t="str">
        <f>IF(ISNA(Industrias[[#This Row],[Vsierra (m3)]]*VLOOKUP(Árboles!$G278,Precios!$B$7:$H$19,5,FALSE)),"",Industrias[[#This Row],[Vsierra (m3)]]*VLOOKUP(Árboles!$G278,Precios!$B$7:$H$19,5,FALSE))</f>
        <v/>
      </c>
      <c r="Q281" s="217" t="str">
        <f>IF(ISNA(Industrias[[#This Row],[Vsgruesa (m3)]]*VLOOKUP(Árboles!$G278,Precios!$B$7:$H$19,6,FALSE)),"",Industrias[[#This Row],[Vsgruesa (m3)]]*VLOOKUP(Árboles!$G278,Precios!$B$7:$H$19,6,FALSE))</f>
        <v/>
      </c>
      <c r="R281" s="217" t="str">
        <f>IF(ISNA(Industrias[[#This Row],[Vchapa (m3)]]*VLOOKUP(Árboles!$G278,Precios!$B$7:$H$19,7,FALSE)),"",Industrias[[#This Row],[Vchapa (m3)]]*VLOOKUP(Árboles!$G278,Precios!$B$7:$H$19,7,FALSE))</f>
        <v/>
      </c>
      <c r="S281" s="223">
        <f t="shared" si="9"/>
        <v>0</v>
      </c>
      <c r="T281" s="218"/>
      <c r="U281" s="218"/>
      <c r="W281" s="183"/>
      <c r="X281" s="183"/>
      <c r="Y281" s="183"/>
      <c r="Z281" s="183"/>
      <c r="AA281" s="183"/>
      <c r="AB281" s="183"/>
      <c r="AC281" s="183"/>
      <c r="AE281" s="183"/>
      <c r="AF281" s="183"/>
      <c r="AG281" s="183"/>
      <c r="AH281" s="183"/>
      <c r="AI281" s="183"/>
      <c r="AJ281" s="183"/>
      <c r="AK281" s="183"/>
    </row>
    <row r="282" spans="2:37" ht="16.8" thickTop="1" thickBot="1">
      <c r="B282" s="211" t="str">
        <f>IF(Árboles!B279="","",Árboles!B279)</f>
        <v/>
      </c>
      <c r="C282" s="211" t="str">
        <f>IF(Árboles!C279="","",Árboles!C279)</f>
        <v/>
      </c>
      <c r="D282" s="212" t="str">
        <f>IF(Árboles!G279="","",Árboles!G279)</f>
        <v/>
      </c>
      <c r="E282" s="213" t="str">
        <f>IF(Árboles!AC279=0,"",Árboles!AC279)</f>
        <v/>
      </c>
      <c r="F282" s="221"/>
      <c r="G282" s="222"/>
      <c r="H282" s="222"/>
      <c r="I282" s="222"/>
      <c r="J282" s="222"/>
      <c r="K282" s="222"/>
      <c r="L282" s="222"/>
      <c r="M282" s="216" t="str">
        <f>IF(ISNA(Industrias[[#This Row],[Vtrit (m3)]]*VLOOKUP(Árboles!$G279,Precios!$B$7:$H$19,2,FALSE)),"",Industrias[[#This Row],[Vtrit (m3)]]*VLOOKUP(Árboles!$G279,Precios!$B$7:$H$19,2,FALSE))</f>
        <v/>
      </c>
      <c r="N282" s="217" t="str">
        <f>IF(ISNA(Industrias[[#This Row],[Vapea (m3)]]*VLOOKUP(Árboles!$G279,Precios!$B$7:$H$19,3,FALSE)),"",Industrias[[#This Row],[Vapea (m3)]]*VLOOKUP(Árboles!$G279,Precios!$B$7:$H$19,3,FALSE))</f>
        <v/>
      </c>
      <c r="O282" s="217" t="str">
        <f>IF(ISNA(Industrias[[#This Row],[Vcanter (m3)]]*VLOOKUP(Árboles!$G279,Precios!$B$7:$H$19,4,FALSE)),"",Industrias[[#This Row],[Vcanter (m3)]]*VLOOKUP(Árboles!$G279,Precios!$B$7:$H$19,4,FALSE))</f>
        <v/>
      </c>
      <c r="P282" s="217" t="str">
        <f>IF(ISNA(Industrias[[#This Row],[Vsierra (m3)]]*VLOOKUP(Árboles!$G279,Precios!$B$7:$H$19,5,FALSE)),"",Industrias[[#This Row],[Vsierra (m3)]]*VLOOKUP(Árboles!$G279,Precios!$B$7:$H$19,5,FALSE))</f>
        <v/>
      </c>
      <c r="Q282" s="217" t="str">
        <f>IF(ISNA(Industrias[[#This Row],[Vsgruesa (m3)]]*VLOOKUP(Árboles!$G279,Precios!$B$7:$H$19,6,FALSE)),"",Industrias[[#This Row],[Vsgruesa (m3)]]*VLOOKUP(Árboles!$G279,Precios!$B$7:$H$19,6,FALSE))</f>
        <v/>
      </c>
      <c r="R282" s="217" t="str">
        <f>IF(ISNA(Industrias[[#This Row],[Vchapa (m3)]]*VLOOKUP(Árboles!$G279,Precios!$B$7:$H$19,7,FALSE)),"",Industrias[[#This Row],[Vchapa (m3)]]*VLOOKUP(Árboles!$G279,Precios!$B$7:$H$19,7,FALSE))</f>
        <v/>
      </c>
      <c r="S282" s="223">
        <f t="shared" si="9"/>
        <v>0</v>
      </c>
      <c r="T282" s="218"/>
      <c r="U282" s="218"/>
      <c r="W282" s="183"/>
      <c r="X282" s="183"/>
      <c r="Y282" s="183"/>
      <c r="Z282" s="183"/>
      <c r="AA282" s="183"/>
      <c r="AB282" s="183"/>
      <c r="AC282" s="183"/>
      <c r="AE282" s="183"/>
      <c r="AF282" s="183"/>
      <c r="AG282" s="183"/>
      <c r="AH282" s="183"/>
      <c r="AI282" s="183"/>
      <c r="AJ282" s="183"/>
      <c r="AK282" s="183"/>
    </row>
    <row r="283" spans="2:37" ht="16.8" thickTop="1" thickBot="1">
      <c r="B283" s="211" t="str">
        <f>IF(Árboles!B280="","",Árboles!B280)</f>
        <v/>
      </c>
      <c r="C283" s="211" t="str">
        <f>IF(Árboles!C280="","",Árboles!C280)</f>
        <v/>
      </c>
      <c r="D283" s="212" t="str">
        <f>IF(Árboles!G280="","",Árboles!G280)</f>
        <v/>
      </c>
      <c r="E283" s="213" t="str">
        <f>IF(Árboles!AC280=0,"",Árboles!AC280)</f>
        <v/>
      </c>
      <c r="F283" s="221"/>
      <c r="G283" s="222"/>
      <c r="H283" s="222"/>
      <c r="I283" s="222"/>
      <c r="J283" s="222"/>
      <c r="K283" s="222"/>
      <c r="L283" s="222"/>
      <c r="M283" s="216" t="str">
        <f>IF(ISNA(Industrias[[#This Row],[Vtrit (m3)]]*VLOOKUP(Árboles!$G280,Precios!$B$7:$H$19,2,FALSE)),"",Industrias[[#This Row],[Vtrit (m3)]]*VLOOKUP(Árboles!$G280,Precios!$B$7:$H$19,2,FALSE))</f>
        <v/>
      </c>
      <c r="N283" s="217" t="str">
        <f>IF(ISNA(Industrias[[#This Row],[Vapea (m3)]]*VLOOKUP(Árboles!$G280,Precios!$B$7:$H$19,3,FALSE)),"",Industrias[[#This Row],[Vapea (m3)]]*VLOOKUP(Árboles!$G280,Precios!$B$7:$H$19,3,FALSE))</f>
        <v/>
      </c>
      <c r="O283" s="217" t="str">
        <f>IF(ISNA(Industrias[[#This Row],[Vcanter (m3)]]*VLOOKUP(Árboles!$G280,Precios!$B$7:$H$19,4,FALSE)),"",Industrias[[#This Row],[Vcanter (m3)]]*VLOOKUP(Árboles!$G280,Precios!$B$7:$H$19,4,FALSE))</f>
        <v/>
      </c>
      <c r="P283" s="217" t="str">
        <f>IF(ISNA(Industrias[[#This Row],[Vsierra (m3)]]*VLOOKUP(Árboles!$G280,Precios!$B$7:$H$19,5,FALSE)),"",Industrias[[#This Row],[Vsierra (m3)]]*VLOOKUP(Árboles!$G280,Precios!$B$7:$H$19,5,FALSE))</f>
        <v/>
      </c>
      <c r="Q283" s="217" t="str">
        <f>IF(ISNA(Industrias[[#This Row],[Vsgruesa (m3)]]*VLOOKUP(Árboles!$G280,Precios!$B$7:$H$19,6,FALSE)),"",Industrias[[#This Row],[Vsgruesa (m3)]]*VLOOKUP(Árboles!$G280,Precios!$B$7:$H$19,6,FALSE))</f>
        <v/>
      </c>
      <c r="R283" s="217" t="str">
        <f>IF(ISNA(Industrias[[#This Row],[Vchapa (m3)]]*VLOOKUP(Árboles!$G280,Precios!$B$7:$H$19,7,FALSE)),"",Industrias[[#This Row],[Vchapa (m3)]]*VLOOKUP(Árboles!$G280,Precios!$B$7:$H$19,7,FALSE))</f>
        <v/>
      </c>
      <c r="S283" s="223">
        <f t="shared" si="9"/>
        <v>0</v>
      </c>
      <c r="T283" s="218"/>
      <c r="U283" s="218"/>
      <c r="W283" s="183"/>
      <c r="X283" s="183"/>
      <c r="Y283" s="183"/>
      <c r="Z283" s="183"/>
      <c r="AA283" s="183"/>
      <c r="AB283" s="183"/>
      <c r="AC283" s="183"/>
      <c r="AE283" s="183"/>
      <c r="AF283" s="183"/>
      <c r="AG283" s="183"/>
      <c r="AH283" s="183"/>
      <c r="AI283" s="183"/>
      <c r="AJ283" s="183"/>
      <c r="AK283" s="183"/>
    </row>
    <row r="284" spans="2:37" ht="16.8" thickTop="1" thickBot="1">
      <c r="B284" s="211" t="str">
        <f>IF(Árboles!B281="","",Árboles!B281)</f>
        <v/>
      </c>
      <c r="C284" s="211" t="str">
        <f>IF(Árboles!C281="","",Árboles!C281)</f>
        <v/>
      </c>
      <c r="D284" s="212" t="str">
        <f>IF(Árboles!G281="","",Árboles!G281)</f>
        <v/>
      </c>
      <c r="E284" s="213" t="str">
        <f>IF(Árboles!AC281=0,"",Árboles!AC281)</f>
        <v/>
      </c>
      <c r="F284" s="221"/>
      <c r="G284" s="222"/>
      <c r="H284" s="222"/>
      <c r="I284" s="222"/>
      <c r="J284" s="222"/>
      <c r="K284" s="222"/>
      <c r="L284" s="222"/>
      <c r="M284" s="216" t="str">
        <f>IF(ISNA(Industrias[[#This Row],[Vtrit (m3)]]*VLOOKUP(Árboles!$G281,Precios!$B$7:$H$19,2,FALSE)),"",Industrias[[#This Row],[Vtrit (m3)]]*VLOOKUP(Árboles!$G281,Precios!$B$7:$H$19,2,FALSE))</f>
        <v/>
      </c>
      <c r="N284" s="217" t="str">
        <f>IF(ISNA(Industrias[[#This Row],[Vapea (m3)]]*VLOOKUP(Árboles!$G281,Precios!$B$7:$H$19,3,FALSE)),"",Industrias[[#This Row],[Vapea (m3)]]*VLOOKUP(Árboles!$G281,Precios!$B$7:$H$19,3,FALSE))</f>
        <v/>
      </c>
      <c r="O284" s="217" t="str">
        <f>IF(ISNA(Industrias[[#This Row],[Vcanter (m3)]]*VLOOKUP(Árboles!$G281,Precios!$B$7:$H$19,4,FALSE)),"",Industrias[[#This Row],[Vcanter (m3)]]*VLOOKUP(Árboles!$G281,Precios!$B$7:$H$19,4,FALSE))</f>
        <v/>
      </c>
      <c r="P284" s="217" t="str">
        <f>IF(ISNA(Industrias[[#This Row],[Vsierra (m3)]]*VLOOKUP(Árboles!$G281,Precios!$B$7:$H$19,5,FALSE)),"",Industrias[[#This Row],[Vsierra (m3)]]*VLOOKUP(Árboles!$G281,Precios!$B$7:$H$19,5,FALSE))</f>
        <v/>
      </c>
      <c r="Q284" s="217" t="str">
        <f>IF(ISNA(Industrias[[#This Row],[Vsgruesa (m3)]]*VLOOKUP(Árboles!$G281,Precios!$B$7:$H$19,6,FALSE)),"",Industrias[[#This Row],[Vsgruesa (m3)]]*VLOOKUP(Árboles!$G281,Precios!$B$7:$H$19,6,FALSE))</f>
        <v/>
      </c>
      <c r="R284" s="217" t="str">
        <f>IF(ISNA(Industrias[[#This Row],[Vchapa (m3)]]*VLOOKUP(Árboles!$G281,Precios!$B$7:$H$19,7,FALSE)),"",Industrias[[#This Row],[Vchapa (m3)]]*VLOOKUP(Árboles!$G281,Precios!$B$7:$H$19,7,FALSE))</f>
        <v/>
      </c>
      <c r="S284" s="223">
        <f t="shared" si="9"/>
        <v>0</v>
      </c>
      <c r="T284" s="218"/>
      <c r="U284" s="218"/>
      <c r="W284" s="183"/>
      <c r="X284" s="183"/>
      <c r="Y284" s="183"/>
      <c r="Z284" s="183"/>
      <c r="AA284" s="183"/>
      <c r="AB284" s="183"/>
      <c r="AC284" s="183"/>
      <c r="AE284" s="183"/>
      <c r="AF284" s="183"/>
      <c r="AG284" s="183"/>
      <c r="AH284" s="183"/>
      <c r="AI284" s="183"/>
      <c r="AJ284" s="183"/>
      <c r="AK284" s="183"/>
    </row>
    <row r="285" spans="2:37" ht="16.8" thickTop="1" thickBot="1">
      <c r="B285" s="211" t="str">
        <f>IF(Árboles!B282="","",Árboles!B282)</f>
        <v/>
      </c>
      <c r="C285" s="211" t="str">
        <f>IF(Árboles!C282="","",Árboles!C282)</f>
        <v/>
      </c>
      <c r="D285" s="212" t="str">
        <f>IF(Árboles!G282="","",Árboles!G282)</f>
        <v/>
      </c>
      <c r="E285" s="213" t="str">
        <f>IF(Árboles!AC282=0,"",Árboles!AC282)</f>
        <v/>
      </c>
      <c r="F285" s="221"/>
      <c r="G285" s="222"/>
      <c r="H285" s="222"/>
      <c r="I285" s="222"/>
      <c r="J285" s="222"/>
      <c r="K285" s="222"/>
      <c r="L285" s="222"/>
      <c r="M285" s="216" t="str">
        <f>IF(ISNA(Industrias[[#This Row],[Vtrit (m3)]]*VLOOKUP(Árboles!$G282,Precios!$B$7:$H$19,2,FALSE)),"",Industrias[[#This Row],[Vtrit (m3)]]*VLOOKUP(Árboles!$G282,Precios!$B$7:$H$19,2,FALSE))</f>
        <v/>
      </c>
      <c r="N285" s="217" t="str">
        <f>IF(ISNA(Industrias[[#This Row],[Vapea (m3)]]*VLOOKUP(Árboles!$G282,Precios!$B$7:$H$19,3,FALSE)),"",Industrias[[#This Row],[Vapea (m3)]]*VLOOKUP(Árboles!$G282,Precios!$B$7:$H$19,3,FALSE))</f>
        <v/>
      </c>
      <c r="O285" s="217" t="str">
        <f>IF(ISNA(Industrias[[#This Row],[Vcanter (m3)]]*VLOOKUP(Árboles!$G282,Precios!$B$7:$H$19,4,FALSE)),"",Industrias[[#This Row],[Vcanter (m3)]]*VLOOKUP(Árboles!$G282,Precios!$B$7:$H$19,4,FALSE))</f>
        <v/>
      </c>
      <c r="P285" s="217" t="str">
        <f>IF(ISNA(Industrias[[#This Row],[Vsierra (m3)]]*VLOOKUP(Árboles!$G282,Precios!$B$7:$H$19,5,FALSE)),"",Industrias[[#This Row],[Vsierra (m3)]]*VLOOKUP(Árboles!$G282,Precios!$B$7:$H$19,5,FALSE))</f>
        <v/>
      </c>
      <c r="Q285" s="217" t="str">
        <f>IF(ISNA(Industrias[[#This Row],[Vsgruesa (m3)]]*VLOOKUP(Árboles!$G282,Precios!$B$7:$H$19,6,FALSE)),"",Industrias[[#This Row],[Vsgruesa (m3)]]*VLOOKUP(Árboles!$G282,Precios!$B$7:$H$19,6,FALSE))</f>
        <v/>
      </c>
      <c r="R285" s="217" t="str">
        <f>IF(ISNA(Industrias[[#This Row],[Vchapa (m3)]]*VLOOKUP(Árboles!$G282,Precios!$B$7:$H$19,7,FALSE)),"",Industrias[[#This Row],[Vchapa (m3)]]*VLOOKUP(Árboles!$G282,Precios!$B$7:$H$19,7,FALSE))</f>
        <v/>
      </c>
      <c r="S285" s="223">
        <f t="shared" si="9"/>
        <v>0</v>
      </c>
      <c r="T285" s="218"/>
      <c r="U285" s="218"/>
      <c r="W285" s="183"/>
      <c r="X285" s="183"/>
      <c r="Y285" s="183"/>
      <c r="Z285" s="183"/>
      <c r="AA285" s="183"/>
      <c r="AB285" s="183"/>
      <c r="AC285" s="183"/>
      <c r="AE285" s="183"/>
      <c r="AF285" s="183"/>
      <c r="AG285" s="183"/>
      <c r="AH285" s="183"/>
      <c r="AI285" s="183"/>
      <c r="AJ285" s="183"/>
      <c r="AK285" s="183"/>
    </row>
    <row r="286" spans="2:37" ht="16.8" thickTop="1" thickBot="1">
      <c r="B286" s="211" t="str">
        <f>IF(Árboles!B283="","",Árboles!B283)</f>
        <v/>
      </c>
      <c r="C286" s="211" t="str">
        <f>IF(Árboles!C283="","",Árboles!C283)</f>
        <v/>
      </c>
      <c r="D286" s="212" t="str">
        <f>IF(Árboles!G283="","",Árboles!G283)</f>
        <v/>
      </c>
      <c r="E286" s="213" t="str">
        <f>IF(Árboles!AC283=0,"",Árboles!AC283)</f>
        <v/>
      </c>
      <c r="F286" s="221"/>
      <c r="G286" s="222"/>
      <c r="H286" s="222"/>
      <c r="I286" s="222"/>
      <c r="J286" s="222"/>
      <c r="K286" s="222"/>
      <c r="L286" s="222"/>
      <c r="M286" s="216" t="str">
        <f>IF(ISNA(Industrias[[#This Row],[Vtrit (m3)]]*VLOOKUP(Árboles!$G283,Precios!$B$7:$H$19,2,FALSE)),"",Industrias[[#This Row],[Vtrit (m3)]]*VLOOKUP(Árboles!$G283,Precios!$B$7:$H$19,2,FALSE))</f>
        <v/>
      </c>
      <c r="N286" s="217" t="str">
        <f>IF(ISNA(Industrias[[#This Row],[Vapea (m3)]]*VLOOKUP(Árboles!$G283,Precios!$B$7:$H$19,3,FALSE)),"",Industrias[[#This Row],[Vapea (m3)]]*VLOOKUP(Árboles!$G283,Precios!$B$7:$H$19,3,FALSE))</f>
        <v/>
      </c>
      <c r="O286" s="217" t="str">
        <f>IF(ISNA(Industrias[[#This Row],[Vcanter (m3)]]*VLOOKUP(Árboles!$G283,Precios!$B$7:$H$19,4,FALSE)),"",Industrias[[#This Row],[Vcanter (m3)]]*VLOOKUP(Árboles!$G283,Precios!$B$7:$H$19,4,FALSE))</f>
        <v/>
      </c>
      <c r="P286" s="217" t="str">
        <f>IF(ISNA(Industrias[[#This Row],[Vsierra (m3)]]*VLOOKUP(Árboles!$G283,Precios!$B$7:$H$19,5,FALSE)),"",Industrias[[#This Row],[Vsierra (m3)]]*VLOOKUP(Árboles!$G283,Precios!$B$7:$H$19,5,FALSE))</f>
        <v/>
      </c>
      <c r="Q286" s="217" t="str">
        <f>IF(ISNA(Industrias[[#This Row],[Vsgruesa (m3)]]*VLOOKUP(Árboles!$G283,Precios!$B$7:$H$19,6,FALSE)),"",Industrias[[#This Row],[Vsgruesa (m3)]]*VLOOKUP(Árboles!$G283,Precios!$B$7:$H$19,6,FALSE))</f>
        <v/>
      </c>
      <c r="R286" s="217" t="str">
        <f>IF(ISNA(Industrias[[#This Row],[Vchapa (m3)]]*VLOOKUP(Árboles!$G283,Precios!$B$7:$H$19,7,FALSE)),"",Industrias[[#This Row],[Vchapa (m3)]]*VLOOKUP(Árboles!$G283,Precios!$B$7:$H$19,7,FALSE))</f>
        <v/>
      </c>
      <c r="S286" s="223">
        <f t="shared" si="9"/>
        <v>0</v>
      </c>
      <c r="T286" s="218"/>
      <c r="U286" s="218"/>
      <c r="W286" s="183"/>
      <c r="X286" s="183"/>
      <c r="Y286" s="183"/>
      <c r="Z286" s="183"/>
      <c r="AA286" s="183"/>
      <c r="AB286" s="183"/>
      <c r="AC286" s="183"/>
      <c r="AE286" s="183"/>
      <c r="AF286" s="183"/>
      <c r="AG286" s="183"/>
      <c r="AH286" s="183"/>
      <c r="AI286" s="183"/>
      <c r="AJ286" s="183"/>
      <c r="AK286" s="183"/>
    </row>
    <row r="287" spans="2:37" ht="16.8" thickTop="1" thickBot="1">
      <c r="B287" s="211" t="str">
        <f>IF(Árboles!B284="","",Árboles!B284)</f>
        <v/>
      </c>
      <c r="C287" s="211" t="str">
        <f>IF(Árboles!C284="","",Árboles!C284)</f>
        <v/>
      </c>
      <c r="D287" s="212" t="str">
        <f>IF(Árboles!G284="","",Árboles!G284)</f>
        <v/>
      </c>
      <c r="E287" s="213" t="str">
        <f>IF(Árboles!AC284=0,"",Árboles!AC284)</f>
        <v/>
      </c>
      <c r="F287" s="221"/>
      <c r="G287" s="222"/>
      <c r="H287" s="222"/>
      <c r="I287" s="222"/>
      <c r="J287" s="222"/>
      <c r="K287" s="222"/>
      <c r="L287" s="222"/>
      <c r="M287" s="216" t="str">
        <f>IF(ISNA(Industrias[[#This Row],[Vtrit (m3)]]*VLOOKUP(Árboles!$G284,Precios!$B$7:$H$19,2,FALSE)),"",Industrias[[#This Row],[Vtrit (m3)]]*VLOOKUP(Árboles!$G284,Precios!$B$7:$H$19,2,FALSE))</f>
        <v/>
      </c>
      <c r="N287" s="217" t="str">
        <f>IF(ISNA(Industrias[[#This Row],[Vapea (m3)]]*VLOOKUP(Árboles!$G284,Precios!$B$7:$H$19,3,FALSE)),"",Industrias[[#This Row],[Vapea (m3)]]*VLOOKUP(Árboles!$G284,Precios!$B$7:$H$19,3,FALSE))</f>
        <v/>
      </c>
      <c r="O287" s="217" t="str">
        <f>IF(ISNA(Industrias[[#This Row],[Vcanter (m3)]]*VLOOKUP(Árboles!$G284,Precios!$B$7:$H$19,4,FALSE)),"",Industrias[[#This Row],[Vcanter (m3)]]*VLOOKUP(Árboles!$G284,Precios!$B$7:$H$19,4,FALSE))</f>
        <v/>
      </c>
      <c r="P287" s="217" t="str">
        <f>IF(ISNA(Industrias[[#This Row],[Vsierra (m3)]]*VLOOKUP(Árboles!$G284,Precios!$B$7:$H$19,5,FALSE)),"",Industrias[[#This Row],[Vsierra (m3)]]*VLOOKUP(Árboles!$G284,Precios!$B$7:$H$19,5,FALSE))</f>
        <v/>
      </c>
      <c r="Q287" s="217" t="str">
        <f>IF(ISNA(Industrias[[#This Row],[Vsgruesa (m3)]]*VLOOKUP(Árboles!$G284,Precios!$B$7:$H$19,6,FALSE)),"",Industrias[[#This Row],[Vsgruesa (m3)]]*VLOOKUP(Árboles!$G284,Precios!$B$7:$H$19,6,FALSE))</f>
        <v/>
      </c>
      <c r="R287" s="217" t="str">
        <f>IF(ISNA(Industrias[[#This Row],[Vchapa (m3)]]*VLOOKUP(Árboles!$G284,Precios!$B$7:$H$19,7,FALSE)),"",Industrias[[#This Row],[Vchapa (m3)]]*VLOOKUP(Árboles!$G284,Precios!$B$7:$H$19,7,FALSE))</f>
        <v/>
      </c>
      <c r="S287" s="223">
        <f t="shared" si="9"/>
        <v>0</v>
      </c>
      <c r="T287" s="218"/>
      <c r="U287" s="218"/>
      <c r="W287" s="183"/>
      <c r="X287" s="183"/>
      <c r="Y287" s="183"/>
      <c r="Z287" s="183"/>
      <c r="AA287" s="183"/>
      <c r="AB287" s="183"/>
      <c r="AC287" s="183"/>
      <c r="AE287" s="183"/>
      <c r="AF287" s="183"/>
      <c r="AG287" s="183"/>
      <c r="AH287" s="183"/>
      <c r="AI287" s="183"/>
      <c r="AJ287" s="183"/>
      <c r="AK287" s="183"/>
    </row>
    <row r="288" spans="2:37" ht="16.8" thickTop="1" thickBot="1">
      <c r="B288" s="211" t="str">
        <f>IF(Árboles!B285="","",Árboles!B285)</f>
        <v/>
      </c>
      <c r="C288" s="211" t="str">
        <f>IF(Árboles!C285="","",Árboles!C285)</f>
        <v/>
      </c>
      <c r="D288" s="212" t="str">
        <f>IF(Árboles!G285="","",Árboles!G285)</f>
        <v/>
      </c>
      <c r="E288" s="213" t="str">
        <f>IF(Árboles!AC285=0,"",Árboles!AC285)</f>
        <v/>
      </c>
      <c r="F288" s="221"/>
      <c r="G288" s="222"/>
      <c r="H288" s="222"/>
      <c r="I288" s="222"/>
      <c r="J288" s="222"/>
      <c r="K288" s="222"/>
      <c r="L288" s="222"/>
      <c r="M288" s="216" t="str">
        <f>IF(ISNA(Industrias[[#This Row],[Vtrit (m3)]]*VLOOKUP(Árboles!$G285,Precios!$B$7:$H$19,2,FALSE)),"",Industrias[[#This Row],[Vtrit (m3)]]*VLOOKUP(Árboles!$G285,Precios!$B$7:$H$19,2,FALSE))</f>
        <v/>
      </c>
      <c r="N288" s="217" t="str">
        <f>IF(ISNA(Industrias[[#This Row],[Vapea (m3)]]*VLOOKUP(Árboles!$G285,Precios!$B$7:$H$19,3,FALSE)),"",Industrias[[#This Row],[Vapea (m3)]]*VLOOKUP(Árboles!$G285,Precios!$B$7:$H$19,3,FALSE))</f>
        <v/>
      </c>
      <c r="O288" s="217" t="str">
        <f>IF(ISNA(Industrias[[#This Row],[Vcanter (m3)]]*VLOOKUP(Árboles!$G285,Precios!$B$7:$H$19,4,FALSE)),"",Industrias[[#This Row],[Vcanter (m3)]]*VLOOKUP(Árboles!$G285,Precios!$B$7:$H$19,4,FALSE))</f>
        <v/>
      </c>
      <c r="P288" s="217" t="str">
        <f>IF(ISNA(Industrias[[#This Row],[Vsierra (m3)]]*VLOOKUP(Árboles!$G285,Precios!$B$7:$H$19,5,FALSE)),"",Industrias[[#This Row],[Vsierra (m3)]]*VLOOKUP(Árboles!$G285,Precios!$B$7:$H$19,5,FALSE))</f>
        <v/>
      </c>
      <c r="Q288" s="217" t="str">
        <f>IF(ISNA(Industrias[[#This Row],[Vsgruesa (m3)]]*VLOOKUP(Árboles!$G285,Precios!$B$7:$H$19,6,FALSE)),"",Industrias[[#This Row],[Vsgruesa (m3)]]*VLOOKUP(Árboles!$G285,Precios!$B$7:$H$19,6,FALSE))</f>
        <v/>
      </c>
      <c r="R288" s="217" t="str">
        <f>IF(ISNA(Industrias[[#This Row],[Vchapa (m3)]]*VLOOKUP(Árboles!$G285,Precios!$B$7:$H$19,7,FALSE)),"",Industrias[[#This Row],[Vchapa (m3)]]*VLOOKUP(Árboles!$G285,Precios!$B$7:$H$19,7,FALSE))</f>
        <v/>
      </c>
      <c r="S288" s="223">
        <f t="shared" si="9"/>
        <v>0</v>
      </c>
      <c r="T288" s="218"/>
      <c r="U288" s="218"/>
      <c r="W288" s="183"/>
      <c r="X288" s="183"/>
      <c r="Y288" s="183"/>
      <c r="Z288" s="183"/>
      <c r="AA288" s="183"/>
      <c r="AB288" s="183"/>
      <c r="AC288" s="183"/>
      <c r="AE288" s="183"/>
      <c r="AF288" s="183"/>
      <c r="AG288" s="183"/>
      <c r="AH288" s="183"/>
      <c r="AI288" s="183"/>
      <c r="AJ288" s="183"/>
      <c r="AK288" s="183"/>
    </row>
    <row r="289" spans="2:37" ht="16.8" thickTop="1" thickBot="1">
      <c r="B289" s="211" t="str">
        <f>IF(Árboles!B286="","",Árboles!B286)</f>
        <v/>
      </c>
      <c r="C289" s="211" t="str">
        <f>IF(Árboles!C286="","",Árboles!C286)</f>
        <v/>
      </c>
      <c r="D289" s="212" t="str">
        <f>IF(Árboles!G286="","",Árboles!G286)</f>
        <v/>
      </c>
      <c r="E289" s="213" t="str">
        <f>IF(Árboles!AC286=0,"",Árboles!AC286)</f>
        <v/>
      </c>
      <c r="F289" s="221"/>
      <c r="G289" s="222"/>
      <c r="H289" s="222"/>
      <c r="I289" s="222"/>
      <c r="J289" s="222"/>
      <c r="K289" s="222"/>
      <c r="L289" s="222"/>
      <c r="M289" s="216" t="str">
        <f>IF(ISNA(Industrias[[#This Row],[Vtrit (m3)]]*VLOOKUP(Árboles!$G286,Precios!$B$7:$H$19,2,FALSE)),"",Industrias[[#This Row],[Vtrit (m3)]]*VLOOKUP(Árboles!$G286,Precios!$B$7:$H$19,2,FALSE))</f>
        <v/>
      </c>
      <c r="N289" s="217" t="str">
        <f>IF(ISNA(Industrias[[#This Row],[Vapea (m3)]]*VLOOKUP(Árboles!$G286,Precios!$B$7:$H$19,3,FALSE)),"",Industrias[[#This Row],[Vapea (m3)]]*VLOOKUP(Árboles!$G286,Precios!$B$7:$H$19,3,FALSE))</f>
        <v/>
      </c>
      <c r="O289" s="217" t="str">
        <f>IF(ISNA(Industrias[[#This Row],[Vcanter (m3)]]*VLOOKUP(Árboles!$G286,Precios!$B$7:$H$19,4,FALSE)),"",Industrias[[#This Row],[Vcanter (m3)]]*VLOOKUP(Árboles!$G286,Precios!$B$7:$H$19,4,FALSE))</f>
        <v/>
      </c>
      <c r="P289" s="217" t="str">
        <f>IF(ISNA(Industrias[[#This Row],[Vsierra (m3)]]*VLOOKUP(Árboles!$G286,Precios!$B$7:$H$19,5,FALSE)),"",Industrias[[#This Row],[Vsierra (m3)]]*VLOOKUP(Árboles!$G286,Precios!$B$7:$H$19,5,FALSE))</f>
        <v/>
      </c>
      <c r="Q289" s="217" t="str">
        <f>IF(ISNA(Industrias[[#This Row],[Vsgruesa (m3)]]*VLOOKUP(Árboles!$G286,Precios!$B$7:$H$19,6,FALSE)),"",Industrias[[#This Row],[Vsgruesa (m3)]]*VLOOKUP(Árboles!$G286,Precios!$B$7:$H$19,6,FALSE))</f>
        <v/>
      </c>
      <c r="R289" s="217" t="str">
        <f>IF(ISNA(Industrias[[#This Row],[Vchapa (m3)]]*VLOOKUP(Árboles!$G286,Precios!$B$7:$H$19,7,FALSE)),"",Industrias[[#This Row],[Vchapa (m3)]]*VLOOKUP(Árboles!$G286,Precios!$B$7:$H$19,7,FALSE))</f>
        <v/>
      </c>
      <c r="S289" s="223">
        <f t="shared" si="9"/>
        <v>0</v>
      </c>
      <c r="T289" s="218"/>
      <c r="U289" s="218"/>
      <c r="W289" s="183"/>
      <c r="X289" s="183"/>
      <c r="Y289" s="183"/>
      <c r="Z289" s="183"/>
      <c r="AA289" s="183"/>
      <c r="AB289" s="183"/>
      <c r="AC289" s="183"/>
      <c r="AE289" s="183"/>
      <c r="AF289" s="183"/>
      <c r="AG289" s="183"/>
      <c r="AH289" s="183"/>
      <c r="AI289" s="183"/>
      <c r="AJ289" s="183"/>
      <c r="AK289" s="183"/>
    </row>
    <row r="290" spans="2:37" ht="16.8" thickTop="1" thickBot="1">
      <c r="B290" s="211" t="str">
        <f>IF(Árboles!B287="","",Árboles!B287)</f>
        <v/>
      </c>
      <c r="C290" s="211" t="str">
        <f>IF(Árboles!C287="","",Árboles!C287)</f>
        <v/>
      </c>
      <c r="D290" s="212" t="str">
        <f>IF(Árboles!G287="","",Árboles!G287)</f>
        <v/>
      </c>
      <c r="E290" s="213" t="str">
        <f>IF(Árboles!AC287=0,"",Árboles!AC287)</f>
        <v/>
      </c>
      <c r="F290" s="221"/>
      <c r="G290" s="222"/>
      <c r="H290" s="222"/>
      <c r="I290" s="222"/>
      <c r="J290" s="222"/>
      <c r="K290" s="222"/>
      <c r="L290" s="222"/>
      <c r="M290" s="216" t="str">
        <f>IF(ISNA(Industrias[[#This Row],[Vtrit (m3)]]*VLOOKUP(Árboles!$G287,Precios!$B$7:$H$19,2,FALSE)),"",Industrias[[#This Row],[Vtrit (m3)]]*VLOOKUP(Árboles!$G287,Precios!$B$7:$H$19,2,FALSE))</f>
        <v/>
      </c>
      <c r="N290" s="217" t="str">
        <f>IF(ISNA(Industrias[[#This Row],[Vapea (m3)]]*VLOOKUP(Árboles!$G287,Precios!$B$7:$H$19,3,FALSE)),"",Industrias[[#This Row],[Vapea (m3)]]*VLOOKUP(Árboles!$G287,Precios!$B$7:$H$19,3,FALSE))</f>
        <v/>
      </c>
      <c r="O290" s="217" t="str">
        <f>IF(ISNA(Industrias[[#This Row],[Vcanter (m3)]]*VLOOKUP(Árboles!$G287,Precios!$B$7:$H$19,4,FALSE)),"",Industrias[[#This Row],[Vcanter (m3)]]*VLOOKUP(Árboles!$G287,Precios!$B$7:$H$19,4,FALSE))</f>
        <v/>
      </c>
      <c r="P290" s="217" t="str">
        <f>IF(ISNA(Industrias[[#This Row],[Vsierra (m3)]]*VLOOKUP(Árboles!$G287,Precios!$B$7:$H$19,5,FALSE)),"",Industrias[[#This Row],[Vsierra (m3)]]*VLOOKUP(Árboles!$G287,Precios!$B$7:$H$19,5,FALSE))</f>
        <v/>
      </c>
      <c r="Q290" s="217" t="str">
        <f>IF(ISNA(Industrias[[#This Row],[Vsgruesa (m3)]]*VLOOKUP(Árboles!$G287,Precios!$B$7:$H$19,6,FALSE)),"",Industrias[[#This Row],[Vsgruesa (m3)]]*VLOOKUP(Árboles!$G287,Precios!$B$7:$H$19,6,FALSE))</f>
        <v/>
      </c>
      <c r="R290" s="217" t="str">
        <f>IF(ISNA(Industrias[[#This Row],[Vchapa (m3)]]*VLOOKUP(Árboles!$G287,Precios!$B$7:$H$19,7,FALSE)),"",Industrias[[#This Row],[Vchapa (m3)]]*VLOOKUP(Árboles!$G287,Precios!$B$7:$H$19,7,FALSE))</f>
        <v/>
      </c>
      <c r="S290" s="223">
        <f t="shared" si="9"/>
        <v>0</v>
      </c>
      <c r="T290" s="218"/>
      <c r="U290" s="218"/>
      <c r="W290" s="183"/>
      <c r="X290" s="183"/>
      <c r="Y290" s="183"/>
      <c r="Z290" s="183"/>
      <c r="AA290" s="183"/>
      <c r="AB290" s="183"/>
      <c r="AC290" s="183"/>
      <c r="AE290" s="183"/>
      <c r="AF290" s="183"/>
      <c r="AG290" s="183"/>
      <c r="AH290" s="183"/>
      <c r="AI290" s="183"/>
      <c r="AJ290" s="183"/>
      <c r="AK290" s="183"/>
    </row>
    <row r="291" spans="2:37" ht="16.8" thickTop="1" thickBot="1">
      <c r="B291" s="211" t="str">
        <f>IF(Árboles!B288="","",Árboles!B288)</f>
        <v/>
      </c>
      <c r="C291" s="211" t="str">
        <f>IF(Árboles!C288="","",Árboles!C288)</f>
        <v/>
      </c>
      <c r="D291" s="212" t="str">
        <f>IF(Árboles!G288="","",Árboles!G288)</f>
        <v/>
      </c>
      <c r="E291" s="213" t="str">
        <f>IF(Árboles!AC288=0,"",Árboles!AC288)</f>
        <v/>
      </c>
      <c r="F291" s="221"/>
      <c r="G291" s="222"/>
      <c r="H291" s="222"/>
      <c r="I291" s="222"/>
      <c r="J291" s="222"/>
      <c r="K291" s="222"/>
      <c r="L291" s="222"/>
      <c r="M291" s="216" t="str">
        <f>IF(ISNA(Industrias[[#This Row],[Vtrit (m3)]]*VLOOKUP(Árboles!$G288,Precios!$B$7:$H$19,2,FALSE)),"",Industrias[[#This Row],[Vtrit (m3)]]*VLOOKUP(Árboles!$G288,Precios!$B$7:$H$19,2,FALSE))</f>
        <v/>
      </c>
      <c r="N291" s="217" t="str">
        <f>IF(ISNA(Industrias[[#This Row],[Vapea (m3)]]*VLOOKUP(Árboles!$G288,Precios!$B$7:$H$19,3,FALSE)),"",Industrias[[#This Row],[Vapea (m3)]]*VLOOKUP(Árboles!$G288,Precios!$B$7:$H$19,3,FALSE))</f>
        <v/>
      </c>
      <c r="O291" s="217" t="str">
        <f>IF(ISNA(Industrias[[#This Row],[Vcanter (m3)]]*VLOOKUP(Árboles!$G288,Precios!$B$7:$H$19,4,FALSE)),"",Industrias[[#This Row],[Vcanter (m3)]]*VLOOKUP(Árboles!$G288,Precios!$B$7:$H$19,4,FALSE))</f>
        <v/>
      </c>
      <c r="P291" s="217" t="str">
        <f>IF(ISNA(Industrias[[#This Row],[Vsierra (m3)]]*VLOOKUP(Árboles!$G288,Precios!$B$7:$H$19,5,FALSE)),"",Industrias[[#This Row],[Vsierra (m3)]]*VLOOKUP(Árboles!$G288,Precios!$B$7:$H$19,5,FALSE))</f>
        <v/>
      </c>
      <c r="Q291" s="217" t="str">
        <f>IF(ISNA(Industrias[[#This Row],[Vsgruesa (m3)]]*VLOOKUP(Árboles!$G288,Precios!$B$7:$H$19,6,FALSE)),"",Industrias[[#This Row],[Vsgruesa (m3)]]*VLOOKUP(Árboles!$G288,Precios!$B$7:$H$19,6,FALSE))</f>
        <v/>
      </c>
      <c r="R291" s="217" t="str">
        <f>IF(ISNA(Industrias[[#This Row],[Vchapa (m3)]]*VLOOKUP(Árboles!$G288,Precios!$B$7:$H$19,7,FALSE)),"",Industrias[[#This Row],[Vchapa (m3)]]*VLOOKUP(Árboles!$G288,Precios!$B$7:$H$19,7,FALSE))</f>
        <v/>
      </c>
      <c r="S291" s="223">
        <f t="shared" si="9"/>
        <v>0</v>
      </c>
      <c r="T291" s="218"/>
      <c r="U291" s="218"/>
      <c r="W291" s="183"/>
      <c r="X291" s="183"/>
      <c r="Y291" s="183"/>
      <c r="Z291" s="183"/>
      <c r="AA291" s="183"/>
      <c r="AB291" s="183"/>
      <c r="AC291" s="183"/>
      <c r="AE291" s="183"/>
      <c r="AF291" s="183"/>
      <c r="AG291" s="183"/>
      <c r="AH291" s="183"/>
      <c r="AI291" s="183"/>
      <c r="AJ291" s="183"/>
      <c r="AK291" s="183"/>
    </row>
    <row r="292" spans="2:37" ht="16.8" thickTop="1" thickBot="1">
      <c r="B292" s="211" t="str">
        <f>IF(Árboles!B289="","",Árboles!B289)</f>
        <v/>
      </c>
      <c r="C292" s="211" t="str">
        <f>IF(Árboles!C289="","",Árboles!C289)</f>
        <v/>
      </c>
      <c r="D292" s="212" t="str">
        <f>IF(Árboles!G289="","",Árboles!G289)</f>
        <v/>
      </c>
      <c r="E292" s="213" t="str">
        <f>IF(Árboles!AC289=0,"",Árboles!AC289)</f>
        <v/>
      </c>
      <c r="F292" s="221"/>
      <c r="G292" s="222"/>
      <c r="H292" s="222"/>
      <c r="I292" s="222"/>
      <c r="J292" s="222"/>
      <c r="K292" s="222"/>
      <c r="L292" s="222"/>
      <c r="M292" s="216" t="str">
        <f>IF(ISNA(Industrias[[#This Row],[Vtrit (m3)]]*VLOOKUP(Árboles!$G289,Precios!$B$7:$H$19,2,FALSE)),"",Industrias[[#This Row],[Vtrit (m3)]]*VLOOKUP(Árboles!$G289,Precios!$B$7:$H$19,2,FALSE))</f>
        <v/>
      </c>
      <c r="N292" s="217" t="str">
        <f>IF(ISNA(Industrias[[#This Row],[Vapea (m3)]]*VLOOKUP(Árboles!$G289,Precios!$B$7:$H$19,3,FALSE)),"",Industrias[[#This Row],[Vapea (m3)]]*VLOOKUP(Árboles!$G289,Precios!$B$7:$H$19,3,FALSE))</f>
        <v/>
      </c>
      <c r="O292" s="217" t="str">
        <f>IF(ISNA(Industrias[[#This Row],[Vcanter (m3)]]*VLOOKUP(Árboles!$G289,Precios!$B$7:$H$19,4,FALSE)),"",Industrias[[#This Row],[Vcanter (m3)]]*VLOOKUP(Árboles!$G289,Precios!$B$7:$H$19,4,FALSE))</f>
        <v/>
      </c>
      <c r="P292" s="217" t="str">
        <f>IF(ISNA(Industrias[[#This Row],[Vsierra (m3)]]*VLOOKUP(Árboles!$G289,Precios!$B$7:$H$19,5,FALSE)),"",Industrias[[#This Row],[Vsierra (m3)]]*VLOOKUP(Árboles!$G289,Precios!$B$7:$H$19,5,FALSE))</f>
        <v/>
      </c>
      <c r="Q292" s="217" t="str">
        <f>IF(ISNA(Industrias[[#This Row],[Vsgruesa (m3)]]*VLOOKUP(Árboles!$G289,Precios!$B$7:$H$19,6,FALSE)),"",Industrias[[#This Row],[Vsgruesa (m3)]]*VLOOKUP(Árboles!$G289,Precios!$B$7:$H$19,6,FALSE))</f>
        <v/>
      </c>
      <c r="R292" s="217" t="str">
        <f>IF(ISNA(Industrias[[#This Row],[Vchapa (m3)]]*VLOOKUP(Árboles!$G289,Precios!$B$7:$H$19,7,FALSE)),"",Industrias[[#This Row],[Vchapa (m3)]]*VLOOKUP(Árboles!$G289,Precios!$B$7:$H$19,7,FALSE))</f>
        <v/>
      </c>
      <c r="S292" s="223">
        <f t="shared" si="9"/>
        <v>0</v>
      </c>
      <c r="T292" s="218"/>
      <c r="U292" s="218"/>
      <c r="W292" s="183"/>
      <c r="X292" s="183"/>
      <c r="Y292" s="183"/>
      <c r="Z292" s="183"/>
      <c r="AA292" s="183"/>
      <c r="AB292" s="183"/>
      <c r="AC292" s="183"/>
      <c r="AE292" s="183"/>
      <c r="AF292" s="183"/>
      <c r="AG292" s="183"/>
      <c r="AH292" s="183"/>
      <c r="AI292" s="183"/>
      <c r="AJ292" s="183"/>
      <c r="AK292" s="183"/>
    </row>
    <row r="293" spans="2:37" ht="16.8" thickTop="1" thickBot="1">
      <c r="B293" s="211" t="str">
        <f>IF(Árboles!B290="","",Árboles!B290)</f>
        <v/>
      </c>
      <c r="C293" s="211" t="str">
        <f>IF(Árboles!C290="","",Árboles!C290)</f>
        <v/>
      </c>
      <c r="D293" s="212" t="str">
        <f>IF(Árboles!G290="","",Árboles!G290)</f>
        <v/>
      </c>
      <c r="E293" s="213" t="str">
        <f>IF(Árboles!AC290=0,"",Árboles!AC290)</f>
        <v/>
      </c>
      <c r="F293" s="221"/>
      <c r="G293" s="222"/>
      <c r="H293" s="222"/>
      <c r="I293" s="222"/>
      <c r="J293" s="222"/>
      <c r="K293" s="222"/>
      <c r="L293" s="222"/>
      <c r="M293" s="216" t="str">
        <f>IF(ISNA(Industrias[[#This Row],[Vtrit (m3)]]*VLOOKUP(Árboles!$G290,Precios!$B$7:$H$19,2,FALSE)),"",Industrias[[#This Row],[Vtrit (m3)]]*VLOOKUP(Árboles!$G290,Precios!$B$7:$H$19,2,FALSE))</f>
        <v/>
      </c>
      <c r="N293" s="217" t="str">
        <f>IF(ISNA(Industrias[[#This Row],[Vapea (m3)]]*VLOOKUP(Árboles!$G290,Precios!$B$7:$H$19,3,FALSE)),"",Industrias[[#This Row],[Vapea (m3)]]*VLOOKUP(Árboles!$G290,Precios!$B$7:$H$19,3,FALSE))</f>
        <v/>
      </c>
      <c r="O293" s="217" t="str">
        <f>IF(ISNA(Industrias[[#This Row],[Vcanter (m3)]]*VLOOKUP(Árboles!$G290,Precios!$B$7:$H$19,4,FALSE)),"",Industrias[[#This Row],[Vcanter (m3)]]*VLOOKUP(Árboles!$G290,Precios!$B$7:$H$19,4,FALSE))</f>
        <v/>
      </c>
      <c r="P293" s="217" t="str">
        <f>IF(ISNA(Industrias[[#This Row],[Vsierra (m3)]]*VLOOKUP(Árboles!$G290,Precios!$B$7:$H$19,5,FALSE)),"",Industrias[[#This Row],[Vsierra (m3)]]*VLOOKUP(Árboles!$G290,Precios!$B$7:$H$19,5,FALSE))</f>
        <v/>
      </c>
      <c r="Q293" s="217" t="str">
        <f>IF(ISNA(Industrias[[#This Row],[Vsgruesa (m3)]]*VLOOKUP(Árboles!$G290,Precios!$B$7:$H$19,6,FALSE)),"",Industrias[[#This Row],[Vsgruesa (m3)]]*VLOOKUP(Árboles!$G290,Precios!$B$7:$H$19,6,FALSE))</f>
        <v/>
      </c>
      <c r="R293" s="217" t="str">
        <f>IF(ISNA(Industrias[[#This Row],[Vchapa (m3)]]*VLOOKUP(Árboles!$G290,Precios!$B$7:$H$19,7,FALSE)),"",Industrias[[#This Row],[Vchapa (m3)]]*VLOOKUP(Árboles!$G290,Precios!$B$7:$H$19,7,FALSE))</f>
        <v/>
      </c>
      <c r="S293" s="223">
        <f t="shared" si="9"/>
        <v>0</v>
      </c>
      <c r="T293" s="218"/>
      <c r="U293" s="218"/>
      <c r="W293" s="183"/>
      <c r="X293" s="183"/>
      <c r="Y293" s="183"/>
      <c r="Z293" s="183"/>
      <c r="AA293" s="183"/>
      <c r="AB293" s="183"/>
      <c r="AC293" s="183"/>
      <c r="AE293" s="183"/>
      <c r="AF293" s="183"/>
      <c r="AG293" s="183"/>
      <c r="AH293" s="183"/>
      <c r="AI293" s="183"/>
      <c r="AJ293" s="183"/>
      <c r="AK293" s="183"/>
    </row>
    <row r="294" spans="2:37" ht="16.8" thickTop="1" thickBot="1">
      <c r="B294" s="211" t="str">
        <f>IF(Árboles!B291="","",Árboles!B291)</f>
        <v/>
      </c>
      <c r="C294" s="211" t="str">
        <f>IF(Árboles!C291="","",Árboles!C291)</f>
        <v/>
      </c>
      <c r="D294" s="212" t="str">
        <f>IF(Árboles!G291="","",Árboles!G291)</f>
        <v/>
      </c>
      <c r="E294" s="213" t="str">
        <f>IF(Árboles!AC291=0,"",Árboles!AC291)</f>
        <v/>
      </c>
      <c r="F294" s="221"/>
      <c r="G294" s="222"/>
      <c r="H294" s="222"/>
      <c r="I294" s="222"/>
      <c r="J294" s="222"/>
      <c r="K294" s="222"/>
      <c r="L294" s="222"/>
      <c r="M294" s="216" t="str">
        <f>IF(ISNA(Industrias[[#This Row],[Vtrit (m3)]]*VLOOKUP(Árboles!$G291,Precios!$B$7:$H$19,2,FALSE)),"",Industrias[[#This Row],[Vtrit (m3)]]*VLOOKUP(Árboles!$G291,Precios!$B$7:$H$19,2,FALSE))</f>
        <v/>
      </c>
      <c r="N294" s="217" t="str">
        <f>IF(ISNA(Industrias[[#This Row],[Vapea (m3)]]*VLOOKUP(Árboles!$G291,Precios!$B$7:$H$19,3,FALSE)),"",Industrias[[#This Row],[Vapea (m3)]]*VLOOKUP(Árboles!$G291,Precios!$B$7:$H$19,3,FALSE))</f>
        <v/>
      </c>
      <c r="O294" s="217" t="str">
        <f>IF(ISNA(Industrias[[#This Row],[Vcanter (m3)]]*VLOOKUP(Árboles!$G291,Precios!$B$7:$H$19,4,FALSE)),"",Industrias[[#This Row],[Vcanter (m3)]]*VLOOKUP(Árboles!$G291,Precios!$B$7:$H$19,4,FALSE))</f>
        <v/>
      </c>
      <c r="P294" s="217" t="str">
        <f>IF(ISNA(Industrias[[#This Row],[Vsierra (m3)]]*VLOOKUP(Árboles!$G291,Precios!$B$7:$H$19,5,FALSE)),"",Industrias[[#This Row],[Vsierra (m3)]]*VLOOKUP(Árboles!$G291,Precios!$B$7:$H$19,5,FALSE))</f>
        <v/>
      </c>
      <c r="Q294" s="217" t="str">
        <f>IF(ISNA(Industrias[[#This Row],[Vsgruesa (m3)]]*VLOOKUP(Árboles!$G291,Precios!$B$7:$H$19,6,FALSE)),"",Industrias[[#This Row],[Vsgruesa (m3)]]*VLOOKUP(Árboles!$G291,Precios!$B$7:$H$19,6,FALSE))</f>
        <v/>
      </c>
      <c r="R294" s="217" t="str">
        <f>IF(ISNA(Industrias[[#This Row],[Vchapa (m3)]]*VLOOKUP(Árboles!$G291,Precios!$B$7:$H$19,7,FALSE)),"",Industrias[[#This Row],[Vchapa (m3)]]*VLOOKUP(Árboles!$G291,Precios!$B$7:$H$19,7,FALSE))</f>
        <v/>
      </c>
      <c r="S294" s="223">
        <f t="shared" si="9"/>
        <v>0</v>
      </c>
      <c r="T294" s="218"/>
      <c r="U294" s="218"/>
      <c r="W294" s="183"/>
      <c r="X294" s="183"/>
      <c r="Y294" s="183"/>
      <c r="Z294" s="183"/>
      <c r="AA294" s="183"/>
      <c r="AB294" s="183"/>
      <c r="AC294" s="183"/>
      <c r="AE294" s="183"/>
      <c r="AF294" s="183"/>
      <c r="AG294" s="183"/>
      <c r="AH294" s="183"/>
      <c r="AI294" s="183"/>
      <c r="AJ294" s="183"/>
      <c r="AK294" s="183"/>
    </row>
    <row r="295" spans="2:37" ht="16.8" thickTop="1" thickBot="1">
      <c r="B295" s="211" t="str">
        <f>IF(Árboles!B292="","",Árboles!B292)</f>
        <v/>
      </c>
      <c r="C295" s="211" t="str">
        <f>IF(Árboles!C292="","",Árboles!C292)</f>
        <v/>
      </c>
      <c r="D295" s="212" t="str">
        <f>IF(Árboles!G292="","",Árboles!G292)</f>
        <v/>
      </c>
      <c r="E295" s="213" t="str">
        <f>IF(Árboles!AC292=0,"",Árboles!AC292)</f>
        <v/>
      </c>
      <c r="F295" s="221"/>
      <c r="G295" s="222"/>
      <c r="H295" s="222"/>
      <c r="I295" s="222"/>
      <c r="J295" s="222"/>
      <c r="K295" s="222"/>
      <c r="L295" s="222"/>
      <c r="M295" s="216" t="str">
        <f>IF(ISNA(Industrias[[#This Row],[Vtrit (m3)]]*VLOOKUP(Árboles!$G292,Precios!$B$7:$H$19,2,FALSE)),"",Industrias[[#This Row],[Vtrit (m3)]]*VLOOKUP(Árboles!$G292,Precios!$B$7:$H$19,2,FALSE))</f>
        <v/>
      </c>
      <c r="N295" s="217" t="str">
        <f>IF(ISNA(Industrias[[#This Row],[Vapea (m3)]]*VLOOKUP(Árboles!$G292,Precios!$B$7:$H$19,3,FALSE)),"",Industrias[[#This Row],[Vapea (m3)]]*VLOOKUP(Árboles!$G292,Precios!$B$7:$H$19,3,FALSE))</f>
        <v/>
      </c>
      <c r="O295" s="217" t="str">
        <f>IF(ISNA(Industrias[[#This Row],[Vcanter (m3)]]*VLOOKUP(Árboles!$G292,Precios!$B$7:$H$19,4,FALSE)),"",Industrias[[#This Row],[Vcanter (m3)]]*VLOOKUP(Árboles!$G292,Precios!$B$7:$H$19,4,FALSE))</f>
        <v/>
      </c>
      <c r="P295" s="217" t="str">
        <f>IF(ISNA(Industrias[[#This Row],[Vsierra (m3)]]*VLOOKUP(Árboles!$G292,Precios!$B$7:$H$19,5,FALSE)),"",Industrias[[#This Row],[Vsierra (m3)]]*VLOOKUP(Árboles!$G292,Precios!$B$7:$H$19,5,FALSE))</f>
        <v/>
      </c>
      <c r="Q295" s="217" t="str">
        <f>IF(ISNA(Industrias[[#This Row],[Vsgruesa (m3)]]*VLOOKUP(Árboles!$G292,Precios!$B$7:$H$19,6,FALSE)),"",Industrias[[#This Row],[Vsgruesa (m3)]]*VLOOKUP(Árboles!$G292,Precios!$B$7:$H$19,6,FALSE))</f>
        <v/>
      </c>
      <c r="R295" s="217" t="str">
        <f>IF(ISNA(Industrias[[#This Row],[Vchapa (m3)]]*VLOOKUP(Árboles!$G292,Precios!$B$7:$H$19,7,FALSE)),"",Industrias[[#This Row],[Vchapa (m3)]]*VLOOKUP(Árboles!$G292,Precios!$B$7:$H$19,7,FALSE))</f>
        <v/>
      </c>
      <c r="S295" s="223">
        <f t="shared" si="9"/>
        <v>0</v>
      </c>
      <c r="T295" s="218"/>
      <c r="U295" s="218"/>
      <c r="W295" s="183"/>
      <c r="X295" s="183"/>
      <c r="Y295" s="183"/>
      <c r="Z295" s="183"/>
      <c r="AA295" s="183"/>
      <c r="AB295" s="183"/>
      <c r="AC295" s="183"/>
      <c r="AE295" s="183"/>
      <c r="AF295" s="183"/>
      <c r="AG295" s="183"/>
      <c r="AH295" s="183"/>
      <c r="AI295" s="183"/>
      <c r="AJ295" s="183"/>
      <c r="AK295" s="183"/>
    </row>
    <row r="296" spans="2:37" ht="16.8" thickTop="1" thickBot="1">
      <c r="B296" s="211" t="str">
        <f>IF(Árboles!B293="","",Árboles!B293)</f>
        <v/>
      </c>
      <c r="C296" s="211" t="str">
        <f>IF(Árboles!C293="","",Árboles!C293)</f>
        <v/>
      </c>
      <c r="D296" s="212" t="str">
        <f>IF(Árboles!G293="","",Árboles!G293)</f>
        <v/>
      </c>
      <c r="E296" s="213" t="str">
        <f>IF(Árboles!AC293=0,"",Árboles!AC293)</f>
        <v/>
      </c>
      <c r="F296" s="221"/>
      <c r="G296" s="222"/>
      <c r="H296" s="222"/>
      <c r="I296" s="222"/>
      <c r="J296" s="222"/>
      <c r="K296" s="222"/>
      <c r="L296" s="222"/>
      <c r="M296" s="216" t="str">
        <f>IF(ISNA(Industrias[[#This Row],[Vtrit (m3)]]*VLOOKUP(Árboles!$G293,Precios!$B$7:$H$19,2,FALSE)),"",Industrias[[#This Row],[Vtrit (m3)]]*VLOOKUP(Árboles!$G293,Precios!$B$7:$H$19,2,FALSE))</f>
        <v/>
      </c>
      <c r="N296" s="217" t="str">
        <f>IF(ISNA(Industrias[[#This Row],[Vapea (m3)]]*VLOOKUP(Árboles!$G293,Precios!$B$7:$H$19,3,FALSE)),"",Industrias[[#This Row],[Vapea (m3)]]*VLOOKUP(Árboles!$G293,Precios!$B$7:$H$19,3,FALSE))</f>
        <v/>
      </c>
      <c r="O296" s="217" t="str">
        <f>IF(ISNA(Industrias[[#This Row],[Vcanter (m3)]]*VLOOKUP(Árboles!$G293,Precios!$B$7:$H$19,4,FALSE)),"",Industrias[[#This Row],[Vcanter (m3)]]*VLOOKUP(Árboles!$G293,Precios!$B$7:$H$19,4,FALSE))</f>
        <v/>
      </c>
      <c r="P296" s="217" t="str">
        <f>IF(ISNA(Industrias[[#This Row],[Vsierra (m3)]]*VLOOKUP(Árboles!$G293,Precios!$B$7:$H$19,5,FALSE)),"",Industrias[[#This Row],[Vsierra (m3)]]*VLOOKUP(Árboles!$G293,Precios!$B$7:$H$19,5,FALSE))</f>
        <v/>
      </c>
      <c r="Q296" s="217" t="str">
        <f>IF(ISNA(Industrias[[#This Row],[Vsgruesa (m3)]]*VLOOKUP(Árboles!$G293,Precios!$B$7:$H$19,6,FALSE)),"",Industrias[[#This Row],[Vsgruesa (m3)]]*VLOOKUP(Árboles!$G293,Precios!$B$7:$H$19,6,FALSE))</f>
        <v/>
      </c>
      <c r="R296" s="217" t="str">
        <f>IF(ISNA(Industrias[[#This Row],[Vchapa (m3)]]*VLOOKUP(Árboles!$G293,Precios!$B$7:$H$19,7,FALSE)),"",Industrias[[#This Row],[Vchapa (m3)]]*VLOOKUP(Árboles!$G293,Precios!$B$7:$H$19,7,FALSE))</f>
        <v/>
      </c>
      <c r="S296" s="223">
        <f t="shared" si="9"/>
        <v>0</v>
      </c>
      <c r="T296" s="218"/>
      <c r="U296" s="218"/>
      <c r="W296" s="183"/>
      <c r="X296" s="183"/>
      <c r="Y296" s="183"/>
      <c r="Z296" s="183"/>
      <c r="AA296" s="183"/>
      <c r="AB296" s="183"/>
      <c r="AC296" s="183"/>
      <c r="AE296" s="183"/>
      <c r="AF296" s="183"/>
      <c r="AG296" s="183"/>
      <c r="AH296" s="183"/>
      <c r="AI296" s="183"/>
      <c r="AJ296" s="183"/>
      <c r="AK296" s="183"/>
    </row>
    <row r="297" spans="2:37" ht="16.8" thickTop="1" thickBot="1">
      <c r="B297" s="211" t="str">
        <f>IF(Árboles!B294="","",Árboles!B294)</f>
        <v/>
      </c>
      <c r="C297" s="211" t="str">
        <f>IF(Árboles!C294="","",Árboles!C294)</f>
        <v/>
      </c>
      <c r="D297" s="212" t="str">
        <f>IF(Árboles!G294="","",Árboles!G294)</f>
        <v/>
      </c>
      <c r="E297" s="213" t="str">
        <f>IF(Árboles!AC294=0,"",Árboles!AC294)</f>
        <v/>
      </c>
      <c r="F297" s="221"/>
      <c r="G297" s="222"/>
      <c r="H297" s="222"/>
      <c r="I297" s="222"/>
      <c r="J297" s="222"/>
      <c r="K297" s="222"/>
      <c r="L297" s="222"/>
      <c r="M297" s="216" t="str">
        <f>IF(ISNA(Industrias[[#This Row],[Vtrit (m3)]]*VLOOKUP(Árboles!$G294,Precios!$B$7:$H$19,2,FALSE)),"",Industrias[[#This Row],[Vtrit (m3)]]*VLOOKUP(Árboles!$G294,Precios!$B$7:$H$19,2,FALSE))</f>
        <v/>
      </c>
      <c r="N297" s="217" t="str">
        <f>IF(ISNA(Industrias[[#This Row],[Vapea (m3)]]*VLOOKUP(Árboles!$G294,Precios!$B$7:$H$19,3,FALSE)),"",Industrias[[#This Row],[Vapea (m3)]]*VLOOKUP(Árboles!$G294,Precios!$B$7:$H$19,3,FALSE))</f>
        <v/>
      </c>
      <c r="O297" s="217" t="str">
        <f>IF(ISNA(Industrias[[#This Row],[Vcanter (m3)]]*VLOOKUP(Árboles!$G294,Precios!$B$7:$H$19,4,FALSE)),"",Industrias[[#This Row],[Vcanter (m3)]]*VLOOKUP(Árboles!$G294,Precios!$B$7:$H$19,4,FALSE))</f>
        <v/>
      </c>
      <c r="P297" s="217" t="str">
        <f>IF(ISNA(Industrias[[#This Row],[Vsierra (m3)]]*VLOOKUP(Árboles!$G294,Precios!$B$7:$H$19,5,FALSE)),"",Industrias[[#This Row],[Vsierra (m3)]]*VLOOKUP(Árboles!$G294,Precios!$B$7:$H$19,5,FALSE))</f>
        <v/>
      </c>
      <c r="Q297" s="217" t="str">
        <f>IF(ISNA(Industrias[[#This Row],[Vsgruesa (m3)]]*VLOOKUP(Árboles!$G294,Precios!$B$7:$H$19,6,FALSE)),"",Industrias[[#This Row],[Vsgruesa (m3)]]*VLOOKUP(Árboles!$G294,Precios!$B$7:$H$19,6,FALSE))</f>
        <v/>
      </c>
      <c r="R297" s="217" t="str">
        <f>IF(ISNA(Industrias[[#This Row],[Vchapa (m3)]]*VLOOKUP(Árboles!$G294,Precios!$B$7:$H$19,7,FALSE)),"",Industrias[[#This Row],[Vchapa (m3)]]*VLOOKUP(Árboles!$G294,Precios!$B$7:$H$19,7,FALSE))</f>
        <v/>
      </c>
      <c r="S297" s="223">
        <f t="shared" si="9"/>
        <v>0</v>
      </c>
      <c r="T297" s="218"/>
      <c r="U297" s="218"/>
      <c r="W297" s="183"/>
      <c r="X297" s="183"/>
      <c r="Y297" s="183"/>
      <c r="Z297" s="183"/>
      <c r="AA297" s="183"/>
      <c r="AB297" s="183"/>
      <c r="AC297" s="183"/>
      <c r="AE297" s="183"/>
      <c r="AF297" s="183"/>
      <c r="AG297" s="183"/>
      <c r="AH297" s="183"/>
      <c r="AI297" s="183"/>
      <c r="AJ297" s="183"/>
      <c r="AK297" s="183"/>
    </row>
    <row r="298" spans="2:37" ht="16.8" thickTop="1" thickBot="1">
      <c r="B298" s="211" t="str">
        <f>IF(Árboles!B295="","",Árboles!B295)</f>
        <v/>
      </c>
      <c r="C298" s="211" t="str">
        <f>IF(Árboles!C295="","",Árboles!C295)</f>
        <v/>
      </c>
      <c r="D298" s="212" t="str">
        <f>IF(Árboles!G295="","",Árboles!G295)</f>
        <v/>
      </c>
      <c r="E298" s="213" t="str">
        <f>IF(Árboles!AC295=0,"",Árboles!AC295)</f>
        <v/>
      </c>
      <c r="F298" s="221"/>
      <c r="G298" s="222"/>
      <c r="H298" s="222"/>
      <c r="I298" s="222"/>
      <c r="J298" s="222"/>
      <c r="K298" s="222"/>
      <c r="L298" s="222"/>
      <c r="M298" s="216" t="str">
        <f>IF(ISNA(Industrias[[#This Row],[Vtrit (m3)]]*VLOOKUP(Árboles!$G295,Precios!$B$7:$H$19,2,FALSE)),"",Industrias[[#This Row],[Vtrit (m3)]]*VLOOKUP(Árboles!$G295,Precios!$B$7:$H$19,2,FALSE))</f>
        <v/>
      </c>
      <c r="N298" s="217" t="str">
        <f>IF(ISNA(Industrias[[#This Row],[Vapea (m3)]]*VLOOKUP(Árboles!$G295,Precios!$B$7:$H$19,3,FALSE)),"",Industrias[[#This Row],[Vapea (m3)]]*VLOOKUP(Árboles!$G295,Precios!$B$7:$H$19,3,FALSE))</f>
        <v/>
      </c>
      <c r="O298" s="217" t="str">
        <f>IF(ISNA(Industrias[[#This Row],[Vcanter (m3)]]*VLOOKUP(Árboles!$G295,Precios!$B$7:$H$19,4,FALSE)),"",Industrias[[#This Row],[Vcanter (m3)]]*VLOOKUP(Árboles!$G295,Precios!$B$7:$H$19,4,FALSE))</f>
        <v/>
      </c>
      <c r="P298" s="217" t="str">
        <f>IF(ISNA(Industrias[[#This Row],[Vsierra (m3)]]*VLOOKUP(Árboles!$G295,Precios!$B$7:$H$19,5,FALSE)),"",Industrias[[#This Row],[Vsierra (m3)]]*VLOOKUP(Árboles!$G295,Precios!$B$7:$H$19,5,FALSE))</f>
        <v/>
      </c>
      <c r="Q298" s="217" t="str">
        <f>IF(ISNA(Industrias[[#This Row],[Vsgruesa (m3)]]*VLOOKUP(Árboles!$G295,Precios!$B$7:$H$19,6,FALSE)),"",Industrias[[#This Row],[Vsgruesa (m3)]]*VLOOKUP(Árboles!$G295,Precios!$B$7:$H$19,6,FALSE))</f>
        <v/>
      </c>
      <c r="R298" s="217" t="str">
        <f>IF(ISNA(Industrias[[#This Row],[Vchapa (m3)]]*VLOOKUP(Árboles!$G295,Precios!$B$7:$H$19,7,FALSE)),"",Industrias[[#This Row],[Vchapa (m3)]]*VLOOKUP(Árboles!$G295,Precios!$B$7:$H$19,7,FALSE))</f>
        <v/>
      </c>
      <c r="S298" s="223">
        <f t="shared" si="9"/>
        <v>0</v>
      </c>
      <c r="T298" s="218"/>
      <c r="U298" s="218"/>
      <c r="W298" s="183"/>
      <c r="X298" s="183"/>
      <c r="Y298" s="183"/>
      <c r="Z298" s="183"/>
      <c r="AA298" s="183"/>
      <c r="AB298" s="183"/>
      <c r="AC298" s="183"/>
      <c r="AE298" s="183"/>
      <c r="AF298" s="183"/>
      <c r="AG298" s="183"/>
      <c r="AH298" s="183"/>
      <c r="AI298" s="183"/>
      <c r="AJ298" s="183"/>
      <c r="AK298" s="183"/>
    </row>
    <row r="299" spans="2:37" ht="16.8" thickTop="1" thickBot="1">
      <c r="B299" s="211" t="str">
        <f>IF(Árboles!B296="","",Árboles!B296)</f>
        <v/>
      </c>
      <c r="C299" s="211" t="str">
        <f>IF(Árboles!C296="","",Árboles!C296)</f>
        <v/>
      </c>
      <c r="D299" s="212" t="str">
        <f>IF(Árboles!G296="","",Árboles!G296)</f>
        <v/>
      </c>
      <c r="E299" s="213" t="str">
        <f>IF(Árboles!AC296=0,"",Árboles!AC296)</f>
        <v/>
      </c>
      <c r="F299" s="221"/>
      <c r="G299" s="222"/>
      <c r="H299" s="222"/>
      <c r="I299" s="222"/>
      <c r="J299" s="222"/>
      <c r="K299" s="222"/>
      <c r="L299" s="222"/>
      <c r="M299" s="216" t="str">
        <f>IF(ISNA(Industrias[[#This Row],[Vtrit (m3)]]*VLOOKUP(Árboles!$G296,Precios!$B$7:$H$19,2,FALSE)),"",Industrias[[#This Row],[Vtrit (m3)]]*VLOOKUP(Árboles!$G296,Precios!$B$7:$H$19,2,FALSE))</f>
        <v/>
      </c>
      <c r="N299" s="217" t="str">
        <f>IF(ISNA(Industrias[[#This Row],[Vapea (m3)]]*VLOOKUP(Árboles!$G296,Precios!$B$7:$H$19,3,FALSE)),"",Industrias[[#This Row],[Vapea (m3)]]*VLOOKUP(Árboles!$G296,Precios!$B$7:$H$19,3,FALSE))</f>
        <v/>
      </c>
      <c r="O299" s="217" t="str">
        <f>IF(ISNA(Industrias[[#This Row],[Vcanter (m3)]]*VLOOKUP(Árboles!$G296,Precios!$B$7:$H$19,4,FALSE)),"",Industrias[[#This Row],[Vcanter (m3)]]*VLOOKUP(Árboles!$G296,Precios!$B$7:$H$19,4,FALSE))</f>
        <v/>
      </c>
      <c r="P299" s="217" t="str">
        <f>IF(ISNA(Industrias[[#This Row],[Vsierra (m3)]]*VLOOKUP(Árboles!$G296,Precios!$B$7:$H$19,5,FALSE)),"",Industrias[[#This Row],[Vsierra (m3)]]*VLOOKUP(Árboles!$G296,Precios!$B$7:$H$19,5,FALSE))</f>
        <v/>
      </c>
      <c r="Q299" s="217" t="str">
        <f>IF(ISNA(Industrias[[#This Row],[Vsgruesa (m3)]]*VLOOKUP(Árboles!$G296,Precios!$B$7:$H$19,6,FALSE)),"",Industrias[[#This Row],[Vsgruesa (m3)]]*VLOOKUP(Árboles!$G296,Precios!$B$7:$H$19,6,FALSE))</f>
        <v/>
      </c>
      <c r="R299" s="217" t="str">
        <f>IF(ISNA(Industrias[[#This Row],[Vchapa (m3)]]*VLOOKUP(Árboles!$G296,Precios!$B$7:$H$19,7,FALSE)),"",Industrias[[#This Row],[Vchapa (m3)]]*VLOOKUP(Árboles!$G296,Precios!$B$7:$H$19,7,FALSE))</f>
        <v/>
      </c>
      <c r="S299" s="223">
        <f t="shared" si="9"/>
        <v>0</v>
      </c>
      <c r="T299" s="218"/>
      <c r="U299" s="218"/>
      <c r="W299" s="183"/>
      <c r="X299" s="183"/>
      <c r="Y299" s="183"/>
      <c r="Z299" s="183"/>
      <c r="AA299" s="183"/>
      <c r="AB299" s="183"/>
      <c r="AC299" s="183"/>
      <c r="AE299" s="183"/>
      <c r="AF299" s="183"/>
      <c r="AG299" s="183"/>
      <c r="AH299" s="183"/>
      <c r="AI299" s="183"/>
      <c r="AJ299" s="183"/>
      <c r="AK299" s="183"/>
    </row>
    <row r="300" spans="2:37" ht="16.8" thickTop="1" thickBot="1">
      <c r="B300" s="211" t="str">
        <f>IF(Árboles!B297="","",Árboles!B297)</f>
        <v/>
      </c>
      <c r="C300" s="211" t="str">
        <f>IF(Árboles!C297="","",Árboles!C297)</f>
        <v/>
      </c>
      <c r="D300" s="212" t="str">
        <f>IF(Árboles!G297="","",Árboles!G297)</f>
        <v/>
      </c>
      <c r="E300" s="213" t="str">
        <f>IF(Árboles!AC297=0,"",Árboles!AC297)</f>
        <v/>
      </c>
      <c r="F300" s="221"/>
      <c r="G300" s="222"/>
      <c r="H300" s="222"/>
      <c r="I300" s="222"/>
      <c r="J300" s="222"/>
      <c r="K300" s="222"/>
      <c r="L300" s="222"/>
      <c r="M300" s="216" t="str">
        <f>IF(ISNA(Industrias[[#This Row],[Vtrit (m3)]]*VLOOKUP(Árboles!$G297,Precios!$B$7:$H$19,2,FALSE)),"",Industrias[[#This Row],[Vtrit (m3)]]*VLOOKUP(Árboles!$G297,Precios!$B$7:$H$19,2,FALSE))</f>
        <v/>
      </c>
      <c r="N300" s="217" t="str">
        <f>IF(ISNA(Industrias[[#This Row],[Vapea (m3)]]*VLOOKUP(Árboles!$G297,Precios!$B$7:$H$19,3,FALSE)),"",Industrias[[#This Row],[Vapea (m3)]]*VLOOKUP(Árboles!$G297,Precios!$B$7:$H$19,3,FALSE))</f>
        <v/>
      </c>
      <c r="O300" s="217" t="str">
        <f>IF(ISNA(Industrias[[#This Row],[Vcanter (m3)]]*VLOOKUP(Árboles!$G297,Precios!$B$7:$H$19,4,FALSE)),"",Industrias[[#This Row],[Vcanter (m3)]]*VLOOKUP(Árboles!$G297,Precios!$B$7:$H$19,4,FALSE))</f>
        <v/>
      </c>
      <c r="P300" s="217" t="str">
        <f>IF(ISNA(Industrias[[#This Row],[Vsierra (m3)]]*VLOOKUP(Árboles!$G297,Precios!$B$7:$H$19,5,FALSE)),"",Industrias[[#This Row],[Vsierra (m3)]]*VLOOKUP(Árboles!$G297,Precios!$B$7:$H$19,5,FALSE))</f>
        <v/>
      </c>
      <c r="Q300" s="217" t="str">
        <f>IF(ISNA(Industrias[[#This Row],[Vsgruesa (m3)]]*VLOOKUP(Árboles!$G297,Precios!$B$7:$H$19,6,FALSE)),"",Industrias[[#This Row],[Vsgruesa (m3)]]*VLOOKUP(Árboles!$G297,Precios!$B$7:$H$19,6,FALSE))</f>
        <v/>
      </c>
      <c r="R300" s="217" t="str">
        <f>IF(ISNA(Industrias[[#This Row],[Vchapa (m3)]]*VLOOKUP(Árboles!$G297,Precios!$B$7:$H$19,7,FALSE)),"",Industrias[[#This Row],[Vchapa (m3)]]*VLOOKUP(Árboles!$G297,Precios!$B$7:$H$19,7,FALSE))</f>
        <v/>
      </c>
      <c r="S300" s="223">
        <f t="shared" si="9"/>
        <v>0</v>
      </c>
      <c r="T300" s="218"/>
      <c r="U300" s="218"/>
      <c r="W300" s="183"/>
      <c r="X300" s="183"/>
      <c r="Y300" s="183"/>
      <c r="Z300" s="183"/>
      <c r="AA300" s="183"/>
      <c r="AB300" s="183"/>
      <c r="AC300" s="183"/>
      <c r="AE300" s="183"/>
      <c r="AF300" s="183"/>
      <c r="AG300" s="183"/>
      <c r="AH300" s="183"/>
      <c r="AI300" s="183"/>
      <c r="AJ300" s="183"/>
      <c r="AK300" s="183"/>
    </row>
    <row r="301" spans="2:37" ht="16.8" thickTop="1" thickBot="1">
      <c r="B301" s="211" t="str">
        <f>IF(Árboles!B298="","",Árboles!B298)</f>
        <v/>
      </c>
      <c r="C301" s="211" t="str">
        <f>IF(Árboles!C298="","",Árboles!C298)</f>
        <v/>
      </c>
      <c r="D301" s="212" t="str">
        <f>IF(Árboles!G298="","",Árboles!G298)</f>
        <v/>
      </c>
      <c r="E301" s="213" t="str">
        <f>IF(Árboles!AC298=0,"",Árboles!AC298)</f>
        <v/>
      </c>
      <c r="F301" s="221"/>
      <c r="G301" s="222"/>
      <c r="H301" s="222"/>
      <c r="I301" s="222"/>
      <c r="J301" s="222"/>
      <c r="K301" s="222"/>
      <c r="L301" s="222"/>
      <c r="M301" s="216" t="str">
        <f>IF(ISNA(Industrias[[#This Row],[Vtrit (m3)]]*VLOOKUP(Árboles!$G298,Precios!$B$7:$H$19,2,FALSE)),"",Industrias[[#This Row],[Vtrit (m3)]]*VLOOKUP(Árboles!$G298,Precios!$B$7:$H$19,2,FALSE))</f>
        <v/>
      </c>
      <c r="N301" s="217" t="str">
        <f>IF(ISNA(Industrias[[#This Row],[Vapea (m3)]]*VLOOKUP(Árboles!$G298,Precios!$B$7:$H$19,3,FALSE)),"",Industrias[[#This Row],[Vapea (m3)]]*VLOOKUP(Árboles!$G298,Precios!$B$7:$H$19,3,FALSE))</f>
        <v/>
      </c>
      <c r="O301" s="217" t="str">
        <f>IF(ISNA(Industrias[[#This Row],[Vcanter (m3)]]*VLOOKUP(Árboles!$G298,Precios!$B$7:$H$19,4,FALSE)),"",Industrias[[#This Row],[Vcanter (m3)]]*VLOOKUP(Árboles!$G298,Precios!$B$7:$H$19,4,FALSE))</f>
        <v/>
      </c>
      <c r="P301" s="217" t="str">
        <f>IF(ISNA(Industrias[[#This Row],[Vsierra (m3)]]*VLOOKUP(Árboles!$G298,Precios!$B$7:$H$19,5,FALSE)),"",Industrias[[#This Row],[Vsierra (m3)]]*VLOOKUP(Árboles!$G298,Precios!$B$7:$H$19,5,FALSE))</f>
        <v/>
      </c>
      <c r="Q301" s="217" t="str">
        <f>IF(ISNA(Industrias[[#This Row],[Vsgruesa (m3)]]*VLOOKUP(Árboles!$G298,Precios!$B$7:$H$19,6,FALSE)),"",Industrias[[#This Row],[Vsgruesa (m3)]]*VLOOKUP(Árboles!$G298,Precios!$B$7:$H$19,6,FALSE))</f>
        <v/>
      </c>
      <c r="R301" s="217" t="str">
        <f>IF(ISNA(Industrias[[#This Row],[Vchapa (m3)]]*VLOOKUP(Árboles!$G298,Precios!$B$7:$H$19,7,FALSE)),"",Industrias[[#This Row],[Vchapa (m3)]]*VLOOKUP(Árboles!$G298,Precios!$B$7:$H$19,7,FALSE))</f>
        <v/>
      </c>
      <c r="S301" s="223">
        <f t="shared" si="9"/>
        <v>0</v>
      </c>
      <c r="T301" s="218"/>
      <c r="U301" s="218"/>
      <c r="W301" s="183"/>
      <c r="X301" s="183"/>
      <c r="Y301" s="183"/>
      <c r="Z301" s="183"/>
      <c r="AA301" s="183"/>
      <c r="AB301" s="183"/>
      <c r="AC301" s="183"/>
      <c r="AE301" s="183"/>
      <c r="AF301" s="183"/>
      <c r="AG301" s="183"/>
      <c r="AH301" s="183"/>
      <c r="AI301" s="183"/>
      <c r="AJ301" s="183"/>
      <c r="AK301" s="183"/>
    </row>
    <row r="302" spans="2:37" ht="16.8" thickTop="1" thickBot="1">
      <c r="B302" s="211" t="str">
        <f>IF(Árboles!B299="","",Árboles!B299)</f>
        <v/>
      </c>
      <c r="C302" s="211" t="str">
        <f>IF(Árboles!C299="","",Árboles!C299)</f>
        <v/>
      </c>
      <c r="D302" s="212" t="str">
        <f>IF(Árboles!G299="","",Árboles!G299)</f>
        <v/>
      </c>
      <c r="E302" s="213" t="str">
        <f>IF(Árboles!AC299=0,"",Árboles!AC299)</f>
        <v/>
      </c>
      <c r="F302" s="221"/>
      <c r="G302" s="222"/>
      <c r="H302" s="222"/>
      <c r="I302" s="222"/>
      <c r="J302" s="222"/>
      <c r="K302" s="222"/>
      <c r="L302" s="222"/>
      <c r="M302" s="216" t="str">
        <f>IF(ISNA(Industrias[[#This Row],[Vtrit (m3)]]*VLOOKUP(Árboles!$G299,Precios!$B$7:$H$19,2,FALSE)),"",Industrias[[#This Row],[Vtrit (m3)]]*VLOOKUP(Árboles!$G299,Precios!$B$7:$H$19,2,FALSE))</f>
        <v/>
      </c>
      <c r="N302" s="217" t="str">
        <f>IF(ISNA(Industrias[[#This Row],[Vapea (m3)]]*VLOOKUP(Árboles!$G299,Precios!$B$7:$H$19,3,FALSE)),"",Industrias[[#This Row],[Vapea (m3)]]*VLOOKUP(Árboles!$G299,Precios!$B$7:$H$19,3,FALSE))</f>
        <v/>
      </c>
      <c r="O302" s="217" t="str">
        <f>IF(ISNA(Industrias[[#This Row],[Vcanter (m3)]]*VLOOKUP(Árboles!$G299,Precios!$B$7:$H$19,4,FALSE)),"",Industrias[[#This Row],[Vcanter (m3)]]*VLOOKUP(Árboles!$G299,Precios!$B$7:$H$19,4,FALSE))</f>
        <v/>
      </c>
      <c r="P302" s="217" t="str">
        <f>IF(ISNA(Industrias[[#This Row],[Vsierra (m3)]]*VLOOKUP(Árboles!$G299,Precios!$B$7:$H$19,5,FALSE)),"",Industrias[[#This Row],[Vsierra (m3)]]*VLOOKUP(Árboles!$G299,Precios!$B$7:$H$19,5,FALSE))</f>
        <v/>
      </c>
      <c r="Q302" s="217" t="str">
        <f>IF(ISNA(Industrias[[#This Row],[Vsgruesa (m3)]]*VLOOKUP(Árboles!$G299,Precios!$B$7:$H$19,6,FALSE)),"",Industrias[[#This Row],[Vsgruesa (m3)]]*VLOOKUP(Árboles!$G299,Precios!$B$7:$H$19,6,FALSE))</f>
        <v/>
      </c>
      <c r="R302" s="217" t="str">
        <f>IF(ISNA(Industrias[[#This Row],[Vchapa (m3)]]*VLOOKUP(Árboles!$G299,Precios!$B$7:$H$19,7,FALSE)),"",Industrias[[#This Row],[Vchapa (m3)]]*VLOOKUP(Árboles!$G299,Precios!$B$7:$H$19,7,FALSE))</f>
        <v/>
      </c>
      <c r="S302" s="223">
        <f t="shared" si="9"/>
        <v>0</v>
      </c>
      <c r="T302" s="218"/>
      <c r="U302" s="218"/>
      <c r="W302" s="183"/>
      <c r="X302" s="183"/>
      <c r="Y302" s="183"/>
      <c r="Z302" s="183"/>
      <c r="AA302" s="183"/>
      <c r="AB302" s="183"/>
      <c r="AC302" s="183"/>
      <c r="AE302" s="183"/>
      <c r="AF302" s="183"/>
      <c r="AG302" s="183"/>
      <c r="AH302" s="183"/>
      <c r="AI302" s="183"/>
      <c r="AJ302" s="183"/>
      <c r="AK302" s="183"/>
    </row>
    <row r="303" spans="2:37" ht="16.8" thickTop="1" thickBot="1">
      <c r="B303" s="211" t="str">
        <f>IF(Árboles!B300="","",Árboles!B300)</f>
        <v/>
      </c>
      <c r="C303" s="211" t="str">
        <f>IF(Árboles!C300="","",Árboles!C300)</f>
        <v/>
      </c>
      <c r="D303" s="212" t="str">
        <f>IF(Árboles!G300="","",Árboles!G300)</f>
        <v/>
      </c>
      <c r="E303" s="213" t="str">
        <f>IF(Árboles!AC300=0,"",Árboles!AC300)</f>
        <v/>
      </c>
      <c r="F303" s="221"/>
      <c r="G303" s="222"/>
      <c r="H303" s="222"/>
      <c r="I303" s="222"/>
      <c r="J303" s="222"/>
      <c r="K303" s="222"/>
      <c r="L303" s="222"/>
      <c r="M303" s="216" t="str">
        <f>IF(ISNA(Industrias[[#This Row],[Vtrit (m3)]]*VLOOKUP(Árboles!$G300,Precios!$B$7:$H$19,2,FALSE)),"",Industrias[[#This Row],[Vtrit (m3)]]*VLOOKUP(Árboles!$G300,Precios!$B$7:$H$19,2,FALSE))</f>
        <v/>
      </c>
      <c r="N303" s="217" t="str">
        <f>IF(ISNA(Industrias[[#This Row],[Vapea (m3)]]*VLOOKUP(Árboles!$G300,Precios!$B$7:$H$19,3,FALSE)),"",Industrias[[#This Row],[Vapea (m3)]]*VLOOKUP(Árboles!$G300,Precios!$B$7:$H$19,3,FALSE))</f>
        <v/>
      </c>
      <c r="O303" s="217" t="str">
        <f>IF(ISNA(Industrias[[#This Row],[Vcanter (m3)]]*VLOOKUP(Árboles!$G300,Precios!$B$7:$H$19,4,FALSE)),"",Industrias[[#This Row],[Vcanter (m3)]]*VLOOKUP(Árboles!$G300,Precios!$B$7:$H$19,4,FALSE))</f>
        <v/>
      </c>
      <c r="P303" s="217" t="str">
        <f>IF(ISNA(Industrias[[#This Row],[Vsierra (m3)]]*VLOOKUP(Árboles!$G300,Precios!$B$7:$H$19,5,FALSE)),"",Industrias[[#This Row],[Vsierra (m3)]]*VLOOKUP(Árboles!$G300,Precios!$B$7:$H$19,5,FALSE))</f>
        <v/>
      </c>
      <c r="Q303" s="217" t="str">
        <f>IF(ISNA(Industrias[[#This Row],[Vsgruesa (m3)]]*VLOOKUP(Árboles!$G300,Precios!$B$7:$H$19,6,FALSE)),"",Industrias[[#This Row],[Vsgruesa (m3)]]*VLOOKUP(Árboles!$G300,Precios!$B$7:$H$19,6,FALSE))</f>
        <v/>
      </c>
      <c r="R303" s="217" t="str">
        <f>IF(ISNA(Industrias[[#This Row],[Vchapa (m3)]]*VLOOKUP(Árboles!$G300,Precios!$B$7:$H$19,7,FALSE)),"",Industrias[[#This Row],[Vchapa (m3)]]*VLOOKUP(Árboles!$G300,Precios!$B$7:$H$19,7,FALSE))</f>
        <v/>
      </c>
      <c r="S303" s="223">
        <f t="shared" si="9"/>
        <v>0</v>
      </c>
      <c r="T303" s="218"/>
      <c r="U303" s="218"/>
      <c r="W303" s="183"/>
      <c r="X303" s="183"/>
      <c r="Y303" s="183"/>
      <c r="Z303" s="183"/>
      <c r="AA303" s="183"/>
      <c r="AB303" s="183"/>
      <c r="AC303" s="183"/>
      <c r="AE303" s="183"/>
      <c r="AF303" s="183"/>
      <c r="AG303" s="183"/>
      <c r="AH303" s="183"/>
      <c r="AI303" s="183"/>
      <c r="AJ303" s="183"/>
      <c r="AK303" s="183"/>
    </row>
    <row r="304" spans="2:37" ht="16.8" thickTop="1" thickBot="1">
      <c r="B304" s="211" t="str">
        <f>IF(Árboles!B301="","",Árboles!B301)</f>
        <v/>
      </c>
      <c r="C304" s="211" t="str">
        <f>IF(Árboles!C301="","",Árboles!C301)</f>
        <v/>
      </c>
      <c r="D304" s="212" t="str">
        <f>IF(Árboles!G301="","",Árboles!G301)</f>
        <v/>
      </c>
      <c r="E304" s="213" t="str">
        <f>IF(Árboles!AC301=0,"",Árboles!AC301)</f>
        <v/>
      </c>
      <c r="F304" s="221"/>
      <c r="G304" s="222"/>
      <c r="H304" s="222"/>
      <c r="I304" s="222"/>
      <c r="J304" s="222"/>
      <c r="K304" s="222"/>
      <c r="L304" s="222"/>
      <c r="M304" s="216" t="str">
        <f>IF(ISNA(Industrias[[#This Row],[Vtrit (m3)]]*VLOOKUP(Árboles!$G301,Precios!$B$7:$H$19,2,FALSE)),"",Industrias[[#This Row],[Vtrit (m3)]]*VLOOKUP(Árboles!$G301,Precios!$B$7:$H$19,2,FALSE))</f>
        <v/>
      </c>
      <c r="N304" s="217" t="str">
        <f>IF(ISNA(Industrias[[#This Row],[Vapea (m3)]]*VLOOKUP(Árboles!$G301,Precios!$B$7:$H$19,3,FALSE)),"",Industrias[[#This Row],[Vapea (m3)]]*VLOOKUP(Árboles!$G301,Precios!$B$7:$H$19,3,FALSE))</f>
        <v/>
      </c>
      <c r="O304" s="217" t="str">
        <f>IF(ISNA(Industrias[[#This Row],[Vcanter (m3)]]*VLOOKUP(Árboles!$G301,Precios!$B$7:$H$19,4,FALSE)),"",Industrias[[#This Row],[Vcanter (m3)]]*VLOOKUP(Árboles!$G301,Precios!$B$7:$H$19,4,FALSE))</f>
        <v/>
      </c>
      <c r="P304" s="217" t="str">
        <f>IF(ISNA(Industrias[[#This Row],[Vsierra (m3)]]*VLOOKUP(Árboles!$G301,Precios!$B$7:$H$19,5,FALSE)),"",Industrias[[#This Row],[Vsierra (m3)]]*VLOOKUP(Árboles!$G301,Precios!$B$7:$H$19,5,FALSE))</f>
        <v/>
      </c>
      <c r="Q304" s="217" t="str">
        <f>IF(ISNA(Industrias[[#This Row],[Vsgruesa (m3)]]*VLOOKUP(Árboles!$G301,Precios!$B$7:$H$19,6,FALSE)),"",Industrias[[#This Row],[Vsgruesa (m3)]]*VLOOKUP(Árboles!$G301,Precios!$B$7:$H$19,6,FALSE))</f>
        <v/>
      </c>
      <c r="R304" s="217" t="str">
        <f>IF(ISNA(Industrias[[#This Row],[Vchapa (m3)]]*VLOOKUP(Árboles!$G301,Precios!$B$7:$H$19,7,FALSE)),"",Industrias[[#This Row],[Vchapa (m3)]]*VLOOKUP(Árboles!$G301,Precios!$B$7:$H$19,7,FALSE))</f>
        <v/>
      </c>
      <c r="S304" s="223">
        <f t="shared" si="9"/>
        <v>0</v>
      </c>
      <c r="T304" s="218"/>
      <c r="U304" s="218"/>
      <c r="W304" s="183"/>
      <c r="X304" s="183"/>
      <c r="Y304" s="183"/>
      <c r="Z304" s="183"/>
      <c r="AA304" s="183"/>
      <c r="AB304" s="183"/>
      <c r="AC304" s="183"/>
      <c r="AE304" s="183"/>
      <c r="AF304" s="183"/>
      <c r="AG304" s="183"/>
      <c r="AH304" s="183"/>
      <c r="AI304" s="183"/>
      <c r="AJ304" s="183"/>
      <c r="AK304" s="183"/>
    </row>
    <row r="305" spans="2:37" ht="16.8" thickTop="1" thickBot="1">
      <c r="B305" s="211" t="str">
        <f>IF(Árboles!B302="","",Árboles!B302)</f>
        <v/>
      </c>
      <c r="C305" s="211" t="str">
        <f>IF(Árboles!C302="","",Árboles!C302)</f>
        <v/>
      </c>
      <c r="D305" s="212" t="str">
        <f>IF(Árboles!G302="","",Árboles!G302)</f>
        <v/>
      </c>
      <c r="E305" s="213" t="str">
        <f>IF(Árboles!AC302=0,"",Árboles!AC302)</f>
        <v/>
      </c>
      <c r="F305" s="221"/>
      <c r="G305" s="222"/>
      <c r="H305" s="222"/>
      <c r="I305" s="222"/>
      <c r="J305" s="222"/>
      <c r="K305" s="222"/>
      <c r="L305" s="222"/>
      <c r="M305" s="216" t="str">
        <f>IF(ISNA(Industrias[[#This Row],[Vtrit (m3)]]*VLOOKUP(Árboles!$G302,Precios!$B$7:$H$19,2,FALSE)),"",Industrias[[#This Row],[Vtrit (m3)]]*VLOOKUP(Árboles!$G302,Precios!$B$7:$H$19,2,FALSE))</f>
        <v/>
      </c>
      <c r="N305" s="217" t="str">
        <f>IF(ISNA(Industrias[[#This Row],[Vapea (m3)]]*VLOOKUP(Árboles!$G302,Precios!$B$7:$H$19,3,FALSE)),"",Industrias[[#This Row],[Vapea (m3)]]*VLOOKUP(Árboles!$G302,Precios!$B$7:$H$19,3,FALSE))</f>
        <v/>
      </c>
      <c r="O305" s="217" t="str">
        <f>IF(ISNA(Industrias[[#This Row],[Vcanter (m3)]]*VLOOKUP(Árboles!$G302,Precios!$B$7:$H$19,4,FALSE)),"",Industrias[[#This Row],[Vcanter (m3)]]*VLOOKUP(Árboles!$G302,Precios!$B$7:$H$19,4,FALSE))</f>
        <v/>
      </c>
      <c r="P305" s="217" t="str">
        <f>IF(ISNA(Industrias[[#This Row],[Vsierra (m3)]]*VLOOKUP(Árboles!$G302,Precios!$B$7:$H$19,5,FALSE)),"",Industrias[[#This Row],[Vsierra (m3)]]*VLOOKUP(Árboles!$G302,Precios!$B$7:$H$19,5,FALSE))</f>
        <v/>
      </c>
      <c r="Q305" s="217" t="str">
        <f>IF(ISNA(Industrias[[#This Row],[Vsgruesa (m3)]]*VLOOKUP(Árboles!$G302,Precios!$B$7:$H$19,6,FALSE)),"",Industrias[[#This Row],[Vsgruesa (m3)]]*VLOOKUP(Árboles!$G302,Precios!$B$7:$H$19,6,FALSE))</f>
        <v/>
      </c>
      <c r="R305" s="217" t="str">
        <f>IF(ISNA(Industrias[[#This Row],[Vchapa (m3)]]*VLOOKUP(Árboles!$G302,Precios!$B$7:$H$19,7,FALSE)),"",Industrias[[#This Row],[Vchapa (m3)]]*VLOOKUP(Árboles!$G302,Precios!$B$7:$H$19,7,FALSE))</f>
        <v/>
      </c>
      <c r="S305" s="223">
        <f t="shared" si="9"/>
        <v>0</v>
      </c>
      <c r="T305" s="218"/>
      <c r="U305" s="218"/>
      <c r="W305" s="183"/>
      <c r="X305" s="183"/>
      <c r="Y305" s="183"/>
      <c r="Z305" s="183"/>
      <c r="AA305" s="183"/>
      <c r="AB305" s="183"/>
      <c r="AC305" s="183"/>
      <c r="AE305" s="183"/>
      <c r="AF305" s="183"/>
      <c r="AG305" s="183"/>
      <c r="AH305" s="183"/>
      <c r="AI305" s="183"/>
      <c r="AJ305" s="183"/>
      <c r="AK305" s="183"/>
    </row>
    <row r="306" spans="2:37" ht="16.8" thickTop="1" thickBot="1">
      <c r="B306" s="211" t="str">
        <f>IF(Árboles!B303="","",Árboles!B303)</f>
        <v/>
      </c>
      <c r="C306" s="211" t="str">
        <f>IF(Árboles!C303="","",Árboles!C303)</f>
        <v/>
      </c>
      <c r="D306" s="212" t="str">
        <f>IF(Árboles!G303="","",Árboles!G303)</f>
        <v/>
      </c>
      <c r="E306" s="213" t="str">
        <f>IF(Árboles!AC303=0,"",Árboles!AC303)</f>
        <v/>
      </c>
      <c r="F306" s="221"/>
      <c r="G306" s="222"/>
      <c r="H306" s="222"/>
      <c r="I306" s="222"/>
      <c r="J306" s="222"/>
      <c r="K306" s="222"/>
      <c r="L306" s="222"/>
      <c r="M306" s="216" t="str">
        <f>IF(ISNA(Industrias[[#This Row],[Vtrit (m3)]]*VLOOKUP(Árboles!$G303,Precios!$B$7:$H$19,2,FALSE)),"",Industrias[[#This Row],[Vtrit (m3)]]*VLOOKUP(Árboles!$G303,Precios!$B$7:$H$19,2,FALSE))</f>
        <v/>
      </c>
      <c r="N306" s="217" t="str">
        <f>IF(ISNA(Industrias[[#This Row],[Vapea (m3)]]*VLOOKUP(Árboles!$G303,Precios!$B$7:$H$19,3,FALSE)),"",Industrias[[#This Row],[Vapea (m3)]]*VLOOKUP(Árboles!$G303,Precios!$B$7:$H$19,3,FALSE))</f>
        <v/>
      </c>
      <c r="O306" s="217" t="str">
        <f>IF(ISNA(Industrias[[#This Row],[Vcanter (m3)]]*VLOOKUP(Árboles!$G303,Precios!$B$7:$H$19,4,FALSE)),"",Industrias[[#This Row],[Vcanter (m3)]]*VLOOKUP(Árboles!$G303,Precios!$B$7:$H$19,4,FALSE))</f>
        <v/>
      </c>
      <c r="P306" s="217" t="str">
        <f>IF(ISNA(Industrias[[#This Row],[Vsierra (m3)]]*VLOOKUP(Árboles!$G303,Precios!$B$7:$H$19,5,FALSE)),"",Industrias[[#This Row],[Vsierra (m3)]]*VLOOKUP(Árboles!$G303,Precios!$B$7:$H$19,5,FALSE))</f>
        <v/>
      </c>
      <c r="Q306" s="217" t="str">
        <f>IF(ISNA(Industrias[[#This Row],[Vsgruesa (m3)]]*VLOOKUP(Árboles!$G303,Precios!$B$7:$H$19,6,FALSE)),"",Industrias[[#This Row],[Vsgruesa (m3)]]*VLOOKUP(Árboles!$G303,Precios!$B$7:$H$19,6,FALSE))</f>
        <v/>
      </c>
      <c r="R306" s="217" t="str">
        <f>IF(ISNA(Industrias[[#This Row],[Vchapa (m3)]]*VLOOKUP(Árboles!$G303,Precios!$B$7:$H$19,7,FALSE)),"",Industrias[[#This Row],[Vchapa (m3)]]*VLOOKUP(Árboles!$G303,Precios!$B$7:$H$19,7,FALSE))</f>
        <v/>
      </c>
      <c r="S306" s="223">
        <f t="shared" si="9"/>
        <v>0</v>
      </c>
      <c r="T306" s="218"/>
      <c r="U306" s="218"/>
      <c r="W306" s="183"/>
      <c r="X306" s="183"/>
      <c r="Y306" s="183"/>
      <c r="Z306" s="183"/>
      <c r="AA306" s="183"/>
      <c r="AB306" s="183"/>
      <c r="AC306" s="183"/>
      <c r="AE306" s="183"/>
      <c r="AF306" s="183"/>
      <c r="AG306" s="183"/>
      <c r="AH306" s="183"/>
      <c r="AI306" s="183"/>
      <c r="AJ306" s="183"/>
      <c r="AK306" s="183"/>
    </row>
    <row r="307" spans="2:37" ht="16.8" thickTop="1" thickBot="1">
      <c r="B307" s="211" t="str">
        <f>IF(Árboles!B304="","",Árboles!B304)</f>
        <v/>
      </c>
      <c r="C307" s="211" t="str">
        <f>IF(Árboles!C304="","",Árboles!C304)</f>
        <v/>
      </c>
      <c r="D307" s="212" t="str">
        <f>IF(Árboles!G304="","",Árboles!G304)</f>
        <v/>
      </c>
      <c r="E307" s="213" t="str">
        <f>IF(Árboles!AC304=0,"",Árboles!AC304)</f>
        <v/>
      </c>
      <c r="F307" s="221"/>
      <c r="G307" s="222"/>
      <c r="H307" s="222"/>
      <c r="I307" s="222"/>
      <c r="J307" s="222"/>
      <c r="K307" s="222"/>
      <c r="L307" s="222"/>
      <c r="M307" s="216" t="str">
        <f>IF(ISNA(Industrias[[#This Row],[Vtrit (m3)]]*VLOOKUP(Árboles!$G304,Precios!$B$7:$H$19,2,FALSE)),"",Industrias[[#This Row],[Vtrit (m3)]]*VLOOKUP(Árboles!$G304,Precios!$B$7:$H$19,2,FALSE))</f>
        <v/>
      </c>
      <c r="N307" s="217" t="str">
        <f>IF(ISNA(Industrias[[#This Row],[Vapea (m3)]]*VLOOKUP(Árboles!$G304,Precios!$B$7:$H$19,3,FALSE)),"",Industrias[[#This Row],[Vapea (m3)]]*VLOOKUP(Árboles!$G304,Precios!$B$7:$H$19,3,FALSE))</f>
        <v/>
      </c>
      <c r="O307" s="217" t="str">
        <f>IF(ISNA(Industrias[[#This Row],[Vcanter (m3)]]*VLOOKUP(Árboles!$G304,Precios!$B$7:$H$19,4,FALSE)),"",Industrias[[#This Row],[Vcanter (m3)]]*VLOOKUP(Árboles!$G304,Precios!$B$7:$H$19,4,FALSE))</f>
        <v/>
      </c>
      <c r="P307" s="217" t="str">
        <f>IF(ISNA(Industrias[[#This Row],[Vsierra (m3)]]*VLOOKUP(Árboles!$G304,Precios!$B$7:$H$19,5,FALSE)),"",Industrias[[#This Row],[Vsierra (m3)]]*VLOOKUP(Árboles!$G304,Precios!$B$7:$H$19,5,FALSE))</f>
        <v/>
      </c>
      <c r="Q307" s="217" t="str">
        <f>IF(ISNA(Industrias[[#This Row],[Vsgruesa (m3)]]*VLOOKUP(Árboles!$G304,Precios!$B$7:$H$19,6,FALSE)),"",Industrias[[#This Row],[Vsgruesa (m3)]]*VLOOKUP(Árboles!$G304,Precios!$B$7:$H$19,6,FALSE))</f>
        <v/>
      </c>
      <c r="R307" s="217" t="str">
        <f>IF(ISNA(Industrias[[#This Row],[Vchapa (m3)]]*VLOOKUP(Árboles!$G304,Precios!$B$7:$H$19,7,FALSE)),"",Industrias[[#This Row],[Vchapa (m3)]]*VLOOKUP(Árboles!$G304,Precios!$B$7:$H$19,7,FALSE))</f>
        <v/>
      </c>
      <c r="S307" s="223">
        <f t="shared" si="9"/>
        <v>0</v>
      </c>
      <c r="T307" s="218"/>
      <c r="U307" s="218"/>
      <c r="W307" s="183"/>
      <c r="X307" s="183"/>
      <c r="Y307" s="183"/>
      <c r="Z307" s="183"/>
      <c r="AA307" s="183"/>
      <c r="AB307" s="183"/>
      <c r="AC307" s="183"/>
      <c r="AE307" s="183"/>
      <c r="AF307" s="183"/>
      <c r="AG307" s="183"/>
      <c r="AH307" s="183"/>
      <c r="AI307" s="183"/>
      <c r="AJ307" s="183"/>
      <c r="AK307" s="183"/>
    </row>
    <row r="308" spans="2:37" ht="16.8" thickTop="1" thickBot="1">
      <c r="B308" s="211" t="str">
        <f>IF(Árboles!B305="","",Árboles!B305)</f>
        <v/>
      </c>
      <c r="C308" s="211" t="str">
        <f>IF(Árboles!C305="","",Árboles!C305)</f>
        <v/>
      </c>
      <c r="D308" s="212" t="str">
        <f>IF(Árboles!G305="","",Árboles!G305)</f>
        <v/>
      </c>
      <c r="E308" s="213" t="str">
        <f>IF(Árboles!AC305=0,"",Árboles!AC305)</f>
        <v/>
      </c>
      <c r="F308" s="221"/>
      <c r="G308" s="222"/>
      <c r="H308" s="222"/>
      <c r="I308" s="222"/>
      <c r="J308" s="222"/>
      <c r="K308" s="222"/>
      <c r="L308" s="222"/>
      <c r="M308" s="216" t="str">
        <f>IF(ISNA(Industrias[[#This Row],[Vtrit (m3)]]*VLOOKUP(Árboles!$G305,Precios!$B$7:$H$19,2,FALSE)),"",Industrias[[#This Row],[Vtrit (m3)]]*VLOOKUP(Árboles!$G305,Precios!$B$7:$H$19,2,FALSE))</f>
        <v/>
      </c>
      <c r="N308" s="217" t="str">
        <f>IF(ISNA(Industrias[[#This Row],[Vapea (m3)]]*VLOOKUP(Árboles!$G305,Precios!$B$7:$H$19,3,FALSE)),"",Industrias[[#This Row],[Vapea (m3)]]*VLOOKUP(Árboles!$G305,Precios!$B$7:$H$19,3,FALSE))</f>
        <v/>
      </c>
      <c r="O308" s="217" t="str">
        <f>IF(ISNA(Industrias[[#This Row],[Vcanter (m3)]]*VLOOKUP(Árboles!$G305,Precios!$B$7:$H$19,4,FALSE)),"",Industrias[[#This Row],[Vcanter (m3)]]*VLOOKUP(Árboles!$G305,Precios!$B$7:$H$19,4,FALSE))</f>
        <v/>
      </c>
      <c r="P308" s="217" t="str">
        <f>IF(ISNA(Industrias[[#This Row],[Vsierra (m3)]]*VLOOKUP(Árboles!$G305,Precios!$B$7:$H$19,5,FALSE)),"",Industrias[[#This Row],[Vsierra (m3)]]*VLOOKUP(Árboles!$G305,Precios!$B$7:$H$19,5,FALSE))</f>
        <v/>
      </c>
      <c r="Q308" s="217" t="str">
        <f>IF(ISNA(Industrias[[#This Row],[Vsgruesa (m3)]]*VLOOKUP(Árboles!$G305,Precios!$B$7:$H$19,6,FALSE)),"",Industrias[[#This Row],[Vsgruesa (m3)]]*VLOOKUP(Árboles!$G305,Precios!$B$7:$H$19,6,FALSE))</f>
        <v/>
      </c>
      <c r="R308" s="217" t="str">
        <f>IF(ISNA(Industrias[[#This Row],[Vchapa (m3)]]*VLOOKUP(Árboles!$G305,Precios!$B$7:$H$19,7,FALSE)),"",Industrias[[#This Row],[Vchapa (m3)]]*VLOOKUP(Árboles!$G305,Precios!$B$7:$H$19,7,FALSE))</f>
        <v/>
      </c>
      <c r="S308" s="223">
        <f t="shared" si="9"/>
        <v>0</v>
      </c>
      <c r="T308" s="218"/>
      <c r="U308" s="218"/>
      <c r="W308" s="183"/>
      <c r="X308" s="183"/>
      <c r="Y308" s="183"/>
      <c r="Z308" s="183"/>
      <c r="AA308" s="183"/>
      <c r="AB308" s="183"/>
      <c r="AC308" s="183"/>
      <c r="AE308" s="183"/>
      <c r="AF308" s="183"/>
      <c r="AG308" s="183"/>
      <c r="AH308" s="183"/>
      <c r="AI308" s="183"/>
      <c r="AJ308" s="183"/>
      <c r="AK308" s="183"/>
    </row>
    <row r="309" spans="2:37" ht="16.8" thickTop="1" thickBot="1">
      <c r="B309" s="211" t="str">
        <f>IF(Árboles!B306="","",Árboles!B306)</f>
        <v/>
      </c>
      <c r="C309" s="211" t="str">
        <f>IF(Árboles!C306="","",Árboles!C306)</f>
        <v/>
      </c>
      <c r="D309" s="212" t="str">
        <f>IF(Árboles!G306="","",Árboles!G306)</f>
        <v/>
      </c>
      <c r="E309" s="213" t="str">
        <f>IF(Árboles!AC306=0,"",Árboles!AC306)</f>
        <v/>
      </c>
      <c r="F309" s="221"/>
      <c r="G309" s="222"/>
      <c r="H309" s="222"/>
      <c r="I309" s="222"/>
      <c r="J309" s="222"/>
      <c r="K309" s="222"/>
      <c r="L309" s="222"/>
      <c r="M309" s="216" t="str">
        <f>IF(ISNA(Industrias[[#This Row],[Vtrit (m3)]]*VLOOKUP(Árboles!$G306,Precios!$B$7:$H$19,2,FALSE)),"",Industrias[[#This Row],[Vtrit (m3)]]*VLOOKUP(Árboles!$G306,Precios!$B$7:$H$19,2,FALSE))</f>
        <v/>
      </c>
      <c r="N309" s="217" t="str">
        <f>IF(ISNA(Industrias[[#This Row],[Vapea (m3)]]*VLOOKUP(Árboles!$G306,Precios!$B$7:$H$19,3,FALSE)),"",Industrias[[#This Row],[Vapea (m3)]]*VLOOKUP(Árboles!$G306,Precios!$B$7:$H$19,3,FALSE))</f>
        <v/>
      </c>
      <c r="O309" s="217" t="str">
        <f>IF(ISNA(Industrias[[#This Row],[Vcanter (m3)]]*VLOOKUP(Árboles!$G306,Precios!$B$7:$H$19,4,FALSE)),"",Industrias[[#This Row],[Vcanter (m3)]]*VLOOKUP(Árboles!$G306,Precios!$B$7:$H$19,4,FALSE))</f>
        <v/>
      </c>
      <c r="P309" s="217" t="str">
        <f>IF(ISNA(Industrias[[#This Row],[Vsierra (m3)]]*VLOOKUP(Árboles!$G306,Precios!$B$7:$H$19,5,FALSE)),"",Industrias[[#This Row],[Vsierra (m3)]]*VLOOKUP(Árboles!$G306,Precios!$B$7:$H$19,5,FALSE))</f>
        <v/>
      </c>
      <c r="Q309" s="217" t="str">
        <f>IF(ISNA(Industrias[[#This Row],[Vsgruesa (m3)]]*VLOOKUP(Árboles!$G306,Precios!$B$7:$H$19,6,FALSE)),"",Industrias[[#This Row],[Vsgruesa (m3)]]*VLOOKUP(Árboles!$G306,Precios!$B$7:$H$19,6,FALSE))</f>
        <v/>
      </c>
      <c r="R309" s="217" t="str">
        <f>IF(ISNA(Industrias[[#This Row],[Vchapa (m3)]]*VLOOKUP(Árboles!$G306,Precios!$B$7:$H$19,7,FALSE)),"",Industrias[[#This Row],[Vchapa (m3)]]*VLOOKUP(Árboles!$G306,Precios!$B$7:$H$19,7,FALSE))</f>
        <v/>
      </c>
      <c r="S309" s="223">
        <f t="shared" si="9"/>
        <v>0</v>
      </c>
      <c r="T309" s="218"/>
      <c r="U309" s="218"/>
      <c r="W309" s="183"/>
      <c r="X309" s="183"/>
      <c r="Y309" s="183"/>
      <c r="Z309" s="183"/>
      <c r="AA309" s="183"/>
      <c r="AB309" s="183"/>
      <c r="AC309" s="183"/>
      <c r="AE309" s="183"/>
      <c r="AF309" s="183"/>
      <c r="AG309" s="183"/>
      <c r="AH309" s="183"/>
      <c r="AI309" s="183"/>
      <c r="AJ309" s="183"/>
      <c r="AK309" s="183"/>
    </row>
    <row r="310" spans="2:37" ht="16.8" thickTop="1" thickBot="1">
      <c r="B310" s="211" t="str">
        <f>IF(Árboles!B307="","",Árboles!B307)</f>
        <v/>
      </c>
      <c r="C310" s="211" t="str">
        <f>IF(Árboles!C307="","",Árboles!C307)</f>
        <v/>
      </c>
      <c r="D310" s="212" t="str">
        <f>IF(Árboles!G307="","",Árboles!G307)</f>
        <v/>
      </c>
      <c r="E310" s="213" t="str">
        <f>IF(Árboles!AC307=0,"",Árboles!AC307)</f>
        <v/>
      </c>
      <c r="F310" s="221"/>
      <c r="G310" s="222"/>
      <c r="H310" s="222"/>
      <c r="I310" s="222"/>
      <c r="J310" s="222"/>
      <c r="K310" s="222"/>
      <c r="L310" s="222"/>
      <c r="M310" s="216" t="str">
        <f>IF(ISNA(Industrias[[#This Row],[Vtrit (m3)]]*VLOOKUP(Árboles!$G307,Precios!$B$7:$H$19,2,FALSE)),"",Industrias[[#This Row],[Vtrit (m3)]]*VLOOKUP(Árboles!$G307,Precios!$B$7:$H$19,2,FALSE))</f>
        <v/>
      </c>
      <c r="N310" s="217" t="str">
        <f>IF(ISNA(Industrias[[#This Row],[Vapea (m3)]]*VLOOKUP(Árboles!$G307,Precios!$B$7:$H$19,3,FALSE)),"",Industrias[[#This Row],[Vapea (m3)]]*VLOOKUP(Árboles!$G307,Precios!$B$7:$H$19,3,FALSE))</f>
        <v/>
      </c>
      <c r="O310" s="217" t="str">
        <f>IF(ISNA(Industrias[[#This Row],[Vcanter (m3)]]*VLOOKUP(Árboles!$G307,Precios!$B$7:$H$19,4,FALSE)),"",Industrias[[#This Row],[Vcanter (m3)]]*VLOOKUP(Árboles!$G307,Precios!$B$7:$H$19,4,FALSE))</f>
        <v/>
      </c>
      <c r="P310" s="217" t="str">
        <f>IF(ISNA(Industrias[[#This Row],[Vsierra (m3)]]*VLOOKUP(Árboles!$G307,Precios!$B$7:$H$19,5,FALSE)),"",Industrias[[#This Row],[Vsierra (m3)]]*VLOOKUP(Árboles!$G307,Precios!$B$7:$H$19,5,FALSE))</f>
        <v/>
      </c>
      <c r="Q310" s="217" t="str">
        <f>IF(ISNA(Industrias[[#This Row],[Vsgruesa (m3)]]*VLOOKUP(Árboles!$G307,Precios!$B$7:$H$19,6,FALSE)),"",Industrias[[#This Row],[Vsgruesa (m3)]]*VLOOKUP(Árboles!$G307,Precios!$B$7:$H$19,6,FALSE))</f>
        <v/>
      </c>
      <c r="R310" s="217" t="str">
        <f>IF(ISNA(Industrias[[#This Row],[Vchapa (m3)]]*VLOOKUP(Árboles!$G307,Precios!$B$7:$H$19,7,FALSE)),"",Industrias[[#This Row],[Vchapa (m3)]]*VLOOKUP(Árboles!$G307,Precios!$B$7:$H$19,7,FALSE))</f>
        <v/>
      </c>
      <c r="S310" s="223">
        <f t="shared" si="9"/>
        <v>0</v>
      </c>
      <c r="T310" s="218"/>
      <c r="U310" s="218"/>
      <c r="W310" s="183"/>
      <c r="X310" s="183"/>
      <c r="Y310" s="183"/>
      <c r="Z310" s="183"/>
      <c r="AA310" s="183"/>
      <c r="AB310" s="183"/>
      <c r="AC310" s="183"/>
      <c r="AE310" s="183"/>
      <c r="AF310" s="183"/>
      <c r="AG310" s="183"/>
      <c r="AH310" s="183"/>
      <c r="AI310" s="183"/>
      <c r="AJ310" s="183"/>
      <c r="AK310" s="183"/>
    </row>
    <row r="311" spans="2:37" ht="16.8" thickTop="1" thickBot="1">
      <c r="B311" s="211" t="str">
        <f>IF(Árboles!B308="","",Árboles!B308)</f>
        <v/>
      </c>
      <c r="C311" s="211" t="str">
        <f>IF(Árboles!C308="","",Árboles!C308)</f>
        <v/>
      </c>
      <c r="D311" s="212" t="str">
        <f>IF(Árboles!G308="","",Árboles!G308)</f>
        <v/>
      </c>
      <c r="E311" s="213" t="str">
        <f>IF(Árboles!AC308=0,"",Árboles!AC308)</f>
        <v/>
      </c>
      <c r="F311" s="221"/>
      <c r="G311" s="222"/>
      <c r="H311" s="222"/>
      <c r="I311" s="222"/>
      <c r="J311" s="222"/>
      <c r="K311" s="222"/>
      <c r="L311" s="222"/>
      <c r="M311" s="216" t="str">
        <f>IF(ISNA(Industrias[[#This Row],[Vtrit (m3)]]*VLOOKUP(Árboles!$G308,Precios!$B$7:$H$19,2,FALSE)),"",Industrias[[#This Row],[Vtrit (m3)]]*VLOOKUP(Árboles!$G308,Precios!$B$7:$H$19,2,FALSE))</f>
        <v/>
      </c>
      <c r="N311" s="217" t="str">
        <f>IF(ISNA(Industrias[[#This Row],[Vapea (m3)]]*VLOOKUP(Árboles!$G308,Precios!$B$7:$H$19,3,FALSE)),"",Industrias[[#This Row],[Vapea (m3)]]*VLOOKUP(Árboles!$G308,Precios!$B$7:$H$19,3,FALSE))</f>
        <v/>
      </c>
      <c r="O311" s="217" t="str">
        <f>IF(ISNA(Industrias[[#This Row],[Vcanter (m3)]]*VLOOKUP(Árboles!$G308,Precios!$B$7:$H$19,4,FALSE)),"",Industrias[[#This Row],[Vcanter (m3)]]*VLOOKUP(Árboles!$G308,Precios!$B$7:$H$19,4,FALSE))</f>
        <v/>
      </c>
      <c r="P311" s="217" t="str">
        <f>IF(ISNA(Industrias[[#This Row],[Vsierra (m3)]]*VLOOKUP(Árboles!$G308,Precios!$B$7:$H$19,5,FALSE)),"",Industrias[[#This Row],[Vsierra (m3)]]*VLOOKUP(Árboles!$G308,Precios!$B$7:$H$19,5,FALSE))</f>
        <v/>
      </c>
      <c r="Q311" s="217" t="str">
        <f>IF(ISNA(Industrias[[#This Row],[Vsgruesa (m3)]]*VLOOKUP(Árboles!$G308,Precios!$B$7:$H$19,6,FALSE)),"",Industrias[[#This Row],[Vsgruesa (m3)]]*VLOOKUP(Árboles!$G308,Precios!$B$7:$H$19,6,FALSE))</f>
        <v/>
      </c>
      <c r="R311" s="217" t="str">
        <f>IF(ISNA(Industrias[[#This Row],[Vchapa (m3)]]*VLOOKUP(Árboles!$G308,Precios!$B$7:$H$19,7,FALSE)),"",Industrias[[#This Row],[Vchapa (m3)]]*VLOOKUP(Árboles!$G308,Precios!$B$7:$H$19,7,FALSE))</f>
        <v/>
      </c>
      <c r="S311" s="223">
        <f t="shared" si="9"/>
        <v>0</v>
      </c>
      <c r="T311" s="218"/>
      <c r="U311" s="218"/>
      <c r="W311" s="183"/>
      <c r="X311" s="183"/>
      <c r="Y311" s="183"/>
      <c r="Z311" s="183"/>
      <c r="AA311" s="183"/>
      <c r="AB311" s="183"/>
      <c r="AC311" s="183"/>
      <c r="AE311" s="183"/>
      <c r="AF311" s="183"/>
      <c r="AG311" s="183"/>
      <c r="AH311" s="183"/>
      <c r="AI311" s="183"/>
      <c r="AJ311" s="183"/>
      <c r="AK311" s="183"/>
    </row>
    <row r="312" spans="2:37" ht="16.8" thickTop="1" thickBot="1">
      <c r="B312" s="211" t="str">
        <f>IF(Árboles!B309="","",Árboles!B309)</f>
        <v/>
      </c>
      <c r="C312" s="211" t="str">
        <f>IF(Árboles!C309="","",Árboles!C309)</f>
        <v/>
      </c>
      <c r="D312" s="212" t="str">
        <f>IF(Árboles!G309="","",Árboles!G309)</f>
        <v/>
      </c>
      <c r="E312" s="213" t="str">
        <f>IF(Árboles!AC309=0,"",Árboles!AC309)</f>
        <v/>
      </c>
      <c r="F312" s="221"/>
      <c r="G312" s="222"/>
      <c r="H312" s="222"/>
      <c r="I312" s="222"/>
      <c r="J312" s="222"/>
      <c r="K312" s="222"/>
      <c r="L312" s="222"/>
      <c r="M312" s="216" t="str">
        <f>IF(ISNA(Industrias[[#This Row],[Vtrit (m3)]]*VLOOKUP(Árboles!$G309,Precios!$B$7:$H$19,2,FALSE)),"",Industrias[[#This Row],[Vtrit (m3)]]*VLOOKUP(Árboles!$G309,Precios!$B$7:$H$19,2,FALSE))</f>
        <v/>
      </c>
      <c r="N312" s="217" t="str">
        <f>IF(ISNA(Industrias[[#This Row],[Vapea (m3)]]*VLOOKUP(Árboles!$G309,Precios!$B$7:$H$19,3,FALSE)),"",Industrias[[#This Row],[Vapea (m3)]]*VLOOKUP(Árboles!$G309,Precios!$B$7:$H$19,3,FALSE))</f>
        <v/>
      </c>
      <c r="O312" s="217" t="str">
        <f>IF(ISNA(Industrias[[#This Row],[Vcanter (m3)]]*VLOOKUP(Árboles!$G309,Precios!$B$7:$H$19,4,FALSE)),"",Industrias[[#This Row],[Vcanter (m3)]]*VLOOKUP(Árboles!$G309,Precios!$B$7:$H$19,4,FALSE))</f>
        <v/>
      </c>
      <c r="P312" s="217" t="str">
        <f>IF(ISNA(Industrias[[#This Row],[Vsierra (m3)]]*VLOOKUP(Árboles!$G309,Precios!$B$7:$H$19,5,FALSE)),"",Industrias[[#This Row],[Vsierra (m3)]]*VLOOKUP(Árboles!$G309,Precios!$B$7:$H$19,5,FALSE))</f>
        <v/>
      </c>
      <c r="Q312" s="217" t="str">
        <f>IF(ISNA(Industrias[[#This Row],[Vsgruesa (m3)]]*VLOOKUP(Árboles!$G309,Precios!$B$7:$H$19,6,FALSE)),"",Industrias[[#This Row],[Vsgruesa (m3)]]*VLOOKUP(Árboles!$G309,Precios!$B$7:$H$19,6,FALSE))</f>
        <v/>
      </c>
      <c r="R312" s="217" t="str">
        <f>IF(ISNA(Industrias[[#This Row],[Vchapa (m3)]]*VLOOKUP(Árboles!$G309,Precios!$B$7:$H$19,7,FALSE)),"",Industrias[[#This Row],[Vchapa (m3)]]*VLOOKUP(Árboles!$G309,Precios!$B$7:$H$19,7,FALSE))</f>
        <v/>
      </c>
      <c r="S312" s="223">
        <f t="shared" si="9"/>
        <v>0</v>
      </c>
      <c r="T312" s="218"/>
      <c r="U312" s="218"/>
      <c r="W312" s="183"/>
      <c r="X312" s="183"/>
      <c r="Y312" s="183"/>
      <c r="Z312" s="183"/>
      <c r="AA312" s="183"/>
      <c r="AB312" s="183"/>
      <c r="AC312" s="183"/>
      <c r="AE312" s="183"/>
      <c r="AF312" s="183"/>
      <c r="AG312" s="183"/>
      <c r="AH312" s="183"/>
      <c r="AI312" s="183"/>
      <c r="AJ312" s="183"/>
      <c r="AK312" s="183"/>
    </row>
    <row r="313" spans="2:37" ht="16.8" thickTop="1" thickBot="1">
      <c r="B313" s="211" t="str">
        <f>IF(Árboles!B310="","",Árboles!B310)</f>
        <v/>
      </c>
      <c r="C313" s="211" t="str">
        <f>IF(Árboles!C310="","",Árboles!C310)</f>
        <v/>
      </c>
      <c r="D313" s="212" t="str">
        <f>IF(Árboles!G310="","",Árboles!G310)</f>
        <v/>
      </c>
      <c r="E313" s="213" t="str">
        <f>IF(Árboles!AC310=0,"",Árboles!AC310)</f>
        <v/>
      </c>
      <c r="F313" s="221"/>
      <c r="G313" s="222"/>
      <c r="H313" s="222"/>
      <c r="I313" s="222"/>
      <c r="J313" s="222"/>
      <c r="K313" s="222"/>
      <c r="L313" s="222"/>
      <c r="M313" s="216" t="str">
        <f>IF(ISNA(Industrias[[#This Row],[Vtrit (m3)]]*VLOOKUP(Árboles!$G310,Precios!$B$7:$H$19,2,FALSE)),"",Industrias[[#This Row],[Vtrit (m3)]]*VLOOKUP(Árboles!$G310,Precios!$B$7:$H$19,2,FALSE))</f>
        <v/>
      </c>
      <c r="N313" s="217" t="str">
        <f>IF(ISNA(Industrias[[#This Row],[Vapea (m3)]]*VLOOKUP(Árboles!$G310,Precios!$B$7:$H$19,3,FALSE)),"",Industrias[[#This Row],[Vapea (m3)]]*VLOOKUP(Árboles!$G310,Precios!$B$7:$H$19,3,FALSE))</f>
        <v/>
      </c>
      <c r="O313" s="217" t="str">
        <f>IF(ISNA(Industrias[[#This Row],[Vcanter (m3)]]*VLOOKUP(Árboles!$G310,Precios!$B$7:$H$19,4,FALSE)),"",Industrias[[#This Row],[Vcanter (m3)]]*VLOOKUP(Árboles!$G310,Precios!$B$7:$H$19,4,FALSE))</f>
        <v/>
      </c>
      <c r="P313" s="217" t="str">
        <f>IF(ISNA(Industrias[[#This Row],[Vsierra (m3)]]*VLOOKUP(Árboles!$G310,Precios!$B$7:$H$19,5,FALSE)),"",Industrias[[#This Row],[Vsierra (m3)]]*VLOOKUP(Árboles!$G310,Precios!$B$7:$H$19,5,FALSE))</f>
        <v/>
      </c>
      <c r="Q313" s="217" t="str">
        <f>IF(ISNA(Industrias[[#This Row],[Vsgruesa (m3)]]*VLOOKUP(Árboles!$G310,Precios!$B$7:$H$19,6,FALSE)),"",Industrias[[#This Row],[Vsgruesa (m3)]]*VLOOKUP(Árboles!$G310,Precios!$B$7:$H$19,6,FALSE))</f>
        <v/>
      </c>
      <c r="R313" s="217" t="str">
        <f>IF(ISNA(Industrias[[#This Row],[Vchapa (m3)]]*VLOOKUP(Árboles!$G310,Precios!$B$7:$H$19,7,FALSE)),"",Industrias[[#This Row],[Vchapa (m3)]]*VLOOKUP(Árboles!$G310,Precios!$B$7:$H$19,7,FALSE))</f>
        <v/>
      </c>
      <c r="S313" s="223">
        <f t="shared" si="9"/>
        <v>0</v>
      </c>
      <c r="T313" s="218"/>
      <c r="U313" s="218"/>
      <c r="W313" s="183"/>
      <c r="X313" s="183"/>
      <c r="Y313" s="183"/>
      <c r="Z313" s="183"/>
      <c r="AA313" s="183"/>
      <c r="AB313" s="183"/>
      <c r="AC313" s="183"/>
      <c r="AE313" s="183"/>
      <c r="AF313" s="183"/>
      <c r="AG313" s="183"/>
      <c r="AH313" s="183"/>
      <c r="AI313" s="183"/>
      <c r="AJ313" s="183"/>
      <c r="AK313" s="183"/>
    </row>
    <row r="314" spans="2:37" ht="16.8" thickTop="1" thickBot="1">
      <c r="B314" s="211" t="str">
        <f>IF(Árboles!B311="","",Árboles!B311)</f>
        <v/>
      </c>
      <c r="C314" s="211" t="str">
        <f>IF(Árboles!C311="","",Árboles!C311)</f>
        <v/>
      </c>
      <c r="D314" s="212" t="str">
        <f>IF(Árboles!G311="","",Árboles!G311)</f>
        <v/>
      </c>
      <c r="E314" s="213" t="str">
        <f>IF(Árboles!AC311=0,"",Árboles!AC311)</f>
        <v/>
      </c>
      <c r="F314" s="221"/>
      <c r="G314" s="222"/>
      <c r="H314" s="222"/>
      <c r="I314" s="222"/>
      <c r="J314" s="222"/>
      <c r="K314" s="222"/>
      <c r="L314" s="222"/>
      <c r="M314" s="216" t="str">
        <f>IF(ISNA(Industrias[[#This Row],[Vtrit (m3)]]*VLOOKUP(Árboles!$G311,Precios!$B$7:$H$19,2,FALSE)),"",Industrias[[#This Row],[Vtrit (m3)]]*VLOOKUP(Árboles!$G311,Precios!$B$7:$H$19,2,FALSE))</f>
        <v/>
      </c>
      <c r="N314" s="217" t="str">
        <f>IF(ISNA(Industrias[[#This Row],[Vapea (m3)]]*VLOOKUP(Árboles!$G311,Precios!$B$7:$H$19,3,FALSE)),"",Industrias[[#This Row],[Vapea (m3)]]*VLOOKUP(Árboles!$G311,Precios!$B$7:$H$19,3,FALSE))</f>
        <v/>
      </c>
      <c r="O314" s="217" t="str">
        <f>IF(ISNA(Industrias[[#This Row],[Vcanter (m3)]]*VLOOKUP(Árboles!$G311,Precios!$B$7:$H$19,4,FALSE)),"",Industrias[[#This Row],[Vcanter (m3)]]*VLOOKUP(Árboles!$G311,Precios!$B$7:$H$19,4,FALSE))</f>
        <v/>
      </c>
      <c r="P314" s="217" t="str">
        <f>IF(ISNA(Industrias[[#This Row],[Vsierra (m3)]]*VLOOKUP(Árboles!$G311,Precios!$B$7:$H$19,5,FALSE)),"",Industrias[[#This Row],[Vsierra (m3)]]*VLOOKUP(Árboles!$G311,Precios!$B$7:$H$19,5,FALSE))</f>
        <v/>
      </c>
      <c r="Q314" s="217" t="str">
        <f>IF(ISNA(Industrias[[#This Row],[Vsgruesa (m3)]]*VLOOKUP(Árboles!$G311,Precios!$B$7:$H$19,6,FALSE)),"",Industrias[[#This Row],[Vsgruesa (m3)]]*VLOOKUP(Árboles!$G311,Precios!$B$7:$H$19,6,FALSE))</f>
        <v/>
      </c>
      <c r="R314" s="217" t="str">
        <f>IF(ISNA(Industrias[[#This Row],[Vchapa (m3)]]*VLOOKUP(Árboles!$G311,Precios!$B$7:$H$19,7,FALSE)),"",Industrias[[#This Row],[Vchapa (m3)]]*VLOOKUP(Árboles!$G311,Precios!$B$7:$H$19,7,FALSE))</f>
        <v/>
      </c>
      <c r="S314" s="223">
        <f t="shared" si="9"/>
        <v>0</v>
      </c>
      <c r="T314" s="218"/>
      <c r="U314" s="218"/>
      <c r="W314" s="183"/>
      <c r="X314" s="183"/>
      <c r="Y314" s="183"/>
      <c r="Z314" s="183"/>
      <c r="AA314" s="183"/>
      <c r="AB314" s="183"/>
      <c r="AC314" s="183"/>
      <c r="AE314" s="183"/>
      <c r="AF314" s="183"/>
      <c r="AG314" s="183"/>
      <c r="AH314" s="183"/>
      <c r="AI314" s="183"/>
      <c r="AJ314" s="183"/>
      <c r="AK314" s="183"/>
    </row>
    <row r="315" spans="2:37" ht="16.8" thickTop="1" thickBot="1">
      <c r="B315" s="211" t="str">
        <f>IF(Árboles!B312="","",Árboles!B312)</f>
        <v/>
      </c>
      <c r="C315" s="211" t="str">
        <f>IF(Árboles!C312="","",Árboles!C312)</f>
        <v/>
      </c>
      <c r="D315" s="212" t="str">
        <f>IF(Árboles!G312="","",Árboles!G312)</f>
        <v/>
      </c>
      <c r="E315" s="213" t="str">
        <f>IF(Árboles!AC312=0,"",Árboles!AC312)</f>
        <v/>
      </c>
      <c r="F315" s="221"/>
      <c r="G315" s="222"/>
      <c r="H315" s="222"/>
      <c r="I315" s="222"/>
      <c r="J315" s="222"/>
      <c r="K315" s="222"/>
      <c r="L315" s="222"/>
      <c r="M315" s="216" t="str">
        <f>IF(ISNA(Industrias[[#This Row],[Vtrit (m3)]]*VLOOKUP(Árboles!$G312,Precios!$B$7:$H$19,2,FALSE)),"",Industrias[[#This Row],[Vtrit (m3)]]*VLOOKUP(Árboles!$G312,Precios!$B$7:$H$19,2,FALSE))</f>
        <v/>
      </c>
      <c r="N315" s="217" t="str">
        <f>IF(ISNA(Industrias[[#This Row],[Vapea (m3)]]*VLOOKUP(Árboles!$G312,Precios!$B$7:$H$19,3,FALSE)),"",Industrias[[#This Row],[Vapea (m3)]]*VLOOKUP(Árboles!$G312,Precios!$B$7:$H$19,3,FALSE))</f>
        <v/>
      </c>
      <c r="O315" s="217" t="str">
        <f>IF(ISNA(Industrias[[#This Row],[Vcanter (m3)]]*VLOOKUP(Árboles!$G312,Precios!$B$7:$H$19,4,FALSE)),"",Industrias[[#This Row],[Vcanter (m3)]]*VLOOKUP(Árboles!$G312,Precios!$B$7:$H$19,4,FALSE))</f>
        <v/>
      </c>
      <c r="P315" s="217" t="str">
        <f>IF(ISNA(Industrias[[#This Row],[Vsierra (m3)]]*VLOOKUP(Árboles!$G312,Precios!$B$7:$H$19,5,FALSE)),"",Industrias[[#This Row],[Vsierra (m3)]]*VLOOKUP(Árboles!$G312,Precios!$B$7:$H$19,5,FALSE))</f>
        <v/>
      </c>
      <c r="Q315" s="217" t="str">
        <f>IF(ISNA(Industrias[[#This Row],[Vsgruesa (m3)]]*VLOOKUP(Árboles!$G312,Precios!$B$7:$H$19,6,FALSE)),"",Industrias[[#This Row],[Vsgruesa (m3)]]*VLOOKUP(Árboles!$G312,Precios!$B$7:$H$19,6,FALSE))</f>
        <v/>
      </c>
      <c r="R315" s="217" t="str">
        <f>IF(ISNA(Industrias[[#This Row],[Vchapa (m3)]]*VLOOKUP(Árboles!$G312,Precios!$B$7:$H$19,7,FALSE)),"",Industrias[[#This Row],[Vchapa (m3)]]*VLOOKUP(Árboles!$G312,Precios!$B$7:$H$19,7,FALSE))</f>
        <v/>
      </c>
      <c r="S315" s="223">
        <f t="shared" si="9"/>
        <v>0</v>
      </c>
      <c r="T315" s="218"/>
      <c r="U315" s="218"/>
      <c r="W315" s="183"/>
      <c r="X315" s="183"/>
      <c r="Y315" s="183"/>
      <c r="Z315" s="183"/>
      <c r="AA315" s="183"/>
      <c r="AB315" s="183"/>
      <c r="AC315" s="183"/>
      <c r="AE315" s="183"/>
      <c r="AF315" s="183"/>
      <c r="AG315" s="183"/>
      <c r="AH315" s="183"/>
      <c r="AI315" s="183"/>
      <c r="AJ315" s="183"/>
      <c r="AK315" s="183"/>
    </row>
    <row r="316" spans="2:37" ht="16.8" thickTop="1" thickBot="1">
      <c r="B316" s="211" t="str">
        <f>IF(Árboles!B313="","",Árboles!B313)</f>
        <v/>
      </c>
      <c r="C316" s="211" t="str">
        <f>IF(Árboles!C313="","",Árboles!C313)</f>
        <v/>
      </c>
      <c r="D316" s="212" t="str">
        <f>IF(Árboles!G313="","",Árboles!G313)</f>
        <v/>
      </c>
      <c r="E316" s="213" t="str">
        <f>IF(Árboles!AC313=0,"",Árboles!AC313)</f>
        <v/>
      </c>
      <c r="F316" s="221"/>
      <c r="G316" s="222"/>
      <c r="H316" s="222"/>
      <c r="I316" s="222"/>
      <c r="J316" s="222"/>
      <c r="K316" s="222"/>
      <c r="L316" s="222"/>
      <c r="M316" s="216" t="str">
        <f>IF(ISNA(Industrias[[#This Row],[Vtrit (m3)]]*VLOOKUP(Árboles!$G313,Precios!$B$7:$H$19,2,FALSE)),"",Industrias[[#This Row],[Vtrit (m3)]]*VLOOKUP(Árboles!$G313,Precios!$B$7:$H$19,2,FALSE))</f>
        <v/>
      </c>
      <c r="N316" s="217" t="str">
        <f>IF(ISNA(Industrias[[#This Row],[Vapea (m3)]]*VLOOKUP(Árboles!$G313,Precios!$B$7:$H$19,3,FALSE)),"",Industrias[[#This Row],[Vapea (m3)]]*VLOOKUP(Árboles!$G313,Precios!$B$7:$H$19,3,FALSE))</f>
        <v/>
      </c>
      <c r="O316" s="217" t="str">
        <f>IF(ISNA(Industrias[[#This Row],[Vcanter (m3)]]*VLOOKUP(Árboles!$G313,Precios!$B$7:$H$19,4,FALSE)),"",Industrias[[#This Row],[Vcanter (m3)]]*VLOOKUP(Árboles!$G313,Precios!$B$7:$H$19,4,FALSE))</f>
        <v/>
      </c>
      <c r="P316" s="217" t="str">
        <f>IF(ISNA(Industrias[[#This Row],[Vsierra (m3)]]*VLOOKUP(Árboles!$G313,Precios!$B$7:$H$19,5,FALSE)),"",Industrias[[#This Row],[Vsierra (m3)]]*VLOOKUP(Árboles!$G313,Precios!$B$7:$H$19,5,FALSE))</f>
        <v/>
      </c>
      <c r="Q316" s="217" t="str">
        <f>IF(ISNA(Industrias[[#This Row],[Vsgruesa (m3)]]*VLOOKUP(Árboles!$G313,Precios!$B$7:$H$19,6,FALSE)),"",Industrias[[#This Row],[Vsgruesa (m3)]]*VLOOKUP(Árboles!$G313,Precios!$B$7:$H$19,6,FALSE))</f>
        <v/>
      </c>
      <c r="R316" s="217" t="str">
        <f>IF(ISNA(Industrias[[#This Row],[Vchapa (m3)]]*VLOOKUP(Árboles!$G313,Precios!$B$7:$H$19,7,FALSE)),"",Industrias[[#This Row],[Vchapa (m3)]]*VLOOKUP(Árboles!$G313,Precios!$B$7:$H$19,7,FALSE))</f>
        <v/>
      </c>
      <c r="S316" s="223">
        <f t="shared" si="9"/>
        <v>0</v>
      </c>
      <c r="T316" s="218"/>
      <c r="U316" s="218"/>
      <c r="W316" s="183"/>
      <c r="X316" s="183"/>
      <c r="Y316" s="183"/>
      <c r="Z316" s="183"/>
      <c r="AA316" s="183"/>
      <c r="AB316" s="183"/>
      <c r="AC316" s="183"/>
      <c r="AE316" s="183"/>
      <c r="AF316" s="183"/>
      <c r="AG316" s="183"/>
      <c r="AH316" s="183"/>
      <c r="AI316" s="183"/>
      <c r="AJ316" s="183"/>
      <c r="AK316" s="183"/>
    </row>
    <row r="317" spans="2:37" ht="16.8" thickTop="1" thickBot="1">
      <c r="B317" s="211" t="str">
        <f>IF(Árboles!B314="","",Árboles!B314)</f>
        <v/>
      </c>
      <c r="C317" s="211" t="str">
        <f>IF(Árboles!C314="","",Árboles!C314)</f>
        <v/>
      </c>
      <c r="D317" s="212" t="str">
        <f>IF(Árboles!G314="","",Árboles!G314)</f>
        <v/>
      </c>
      <c r="E317" s="213" t="str">
        <f>IF(Árboles!AC314=0,"",Árboles!AC314)</f>
        <v/>
      </c>
      <c r="F317" s="221"/>
      <c r="G317" s="222"/>
      <c r="H317" s="222"/>
      <c r="I317" s="222"/>
      <c r="J317" s="222"/>
      <c r="K317" s="222"/>
      <c r="L317" s="222"/>
      <c r="M317" s="216" t="str">
        <f>IF(ISNA(Industrias[[#This Row],[Vtrit (m3)]]*VLOOKUP(Árboles!$G314,Precios!$B$7:$H$19,2,FALSE)),"",Industrias[[#This Row],[Vtrit (m3)]]*VLOOKUP(Árboles!$G314,Precios!$B$7:$H$19,2,FALSE))</f>
        <v/>
      </c>
      <c r="N317" s="217" t="str">
        <f>IF(ISNA(Industrias[[#This Row],[Vapea (m3)]]*VLOOKUP(Árboles!$G314,Precios!$B$7:$H$19,3,FALSE)),"",Industrias[[#This Row],[Vapea (m3)]]*VLOOKUP(Árboles!$G314,Precios!$B$7:$H$19,3,FALSE))</f>
        <v/>
      </c>
      <c r="O317" s="217" t="str">
        <f>IF(ISNA(Industrias[[#This Row],[Vcanter (m3)]]*VLOOKUP(Árboles!$G314,Precios!$B$7:$H$19,4,FALSE)),"",Industrias[[#This Row],[Vcanter (m3)]]*VLOOKUP(Árboles!$G314,Precios!$B$7:$H$19,4,FALSE))</f>
        <v/>
      </c>
      <c r="P317" s="217" t="str">
        <f>IF(ISNA(Industrias[[#This Row],[Vsierra (m3)]]*VLOOKUP(Árboles!$G314,Precios!$B$7:$H$19,5,FALSE)),"",Industrias[[#This Row],[Vsierra (m3)]]*VLOOKUP(Árboles!$G314,Precios!$B$7:$H$19,5,FALSE))</f>
        <v/>
      </c>
      <c r="Q317" s="217" t="str">
        <f>IF(ISNA(Industrias[[#This Row],[Vsgruesa (m3)]]*VLOOKUP(Árboles!$G314,Precios!$B$7:$H$19,6,FALSE)),"",Industrias[[#This Row],[Vsgruesa (m3)]]*VLOOKUP(Árboles!$G314,Precios!$B$7:$H$19,6,FALSE))</f>
        <v/>
      </c>
      <c r="R317" s="217" t="str">
        <f>IF(ISNA(Industrias[[#This Row],[Vchapa (m3)]]*VLOOKUP(Árboles!$G314,Precios!$B$7:$H$19,7,FALSE)),"",Industrias[[#This Row],[Vchapa (m3)]]*VLOOKUP(Árboles!$G314,Precios!$B$7:$H$19,7,FALSE))</f>
        <v/>
      </c>
      <c r="S317" s="223">
        <f t="shared" si="9"/>
        <v>0</v>
      </c>
      <c r="T317" s="218"/>
      <c r="U317" s="218"/>
      <c r="W317" s="183"/>
      <c r="X317" s="183"/>
      <c r="Y317" s="183"/>
      <c r="Z317" s="183"/>
      <c r="AA317" s="183"/>
      <c r="AB317" s="183"/>
      <c r="AC317" s="183"/>
      <c r="AE317" s="183"/>
      <c r="AF317" s="183"/>
      <c r="AG317" s="183"/>
      <c r="AH317" s="183"/>
      <c r="AI317" s="183"/>
      <c r="AJ317" s="183"/>
      <c r="AK317" s="183"/>
    </row>
    <row r="318" spans="2:37" ht="16.8" thickTop="1" thickBot="1">
      <c r="B318" s="211" t="str">
        <f>IF(Árboles!B315="","",Árboles!B315)</f>
        <v/>
      </c>
      <c r="C318" s="211" t="str">
        <f>IF(Árboles!C315="","",Árboles!C315)</f>
        <v/>
      </c>
      <c r="D318" s="212" t="str">
        <f>IF(Árboles!G315="","",Árboles!G315)</f>
        <v/>
      </c>
      <c r="E318" s="213" t="str">
        <f>IF(Árboles!AC315=0,"",Árboles!AC315)</f>
        <v/>
      </c>
      <c r="F318" s="221"/>
      <c r="G318" s="222"/>
      <c r="H318" s="222"/>
      <c r="I318" s="222"/>
      <c r="J318" s="222"/>
      <c r="K318" s="222"/>
      <c r="L318" s="222"/>
      <c r="M318" s="216" t="str">
        <f>IF(ISNA(Industrias[[#This Row],[Vtrit (m3)]]*VLOOKUP(Árboles!$G315,Precios!$B$7:$H$19,2,FALSE)),"",Industrias[[#This Row],[Vtrit (m3)]]*VLOOKUP(Árboles!$G315,Precios!$B$7:$H$19,2,FALSE))</f>
        <v/>
      </c>
      <c r="N318" s="217" t="str">
        <f>IF(ISNA(Industrias[[#This Row],[Vapea (m3)]]*VLOOKUP(Árboles!$G315,Precios!$B$7:$H$19,3,FALSE)),"",Industrias[[#This Row],[Vapea (m3)]]*VLOOKUP(Árboles!$G315,Precios!$B$7:$H$19,3,FALSE))</f>
        <v/>
      </c>
      <c r="O318" s="217" t="str">
        <f>IF(ISNA(Industrias[[#This Row],[Vcanter (m3)]]*VLOOKUP(Árboles!$G315,Precios!$B$7:$H$19,4,FALSE)),"",Industrias[[#This Row],[Vcanter (m3)]]*VLOOKUP(Árboles!$G315,Precios!$B$7:$H$19,4,FALSE))</f>
        <v/>
      </c>
      <c r="P318" s="217" t="str">
        <f>IF(ISNA(Industrias[[#This Row],[Vsierra (m3)]]*VLOOKUP(Árboles!$G315,Precios!$B$7:$H$19,5,FALSE)),"",Industrias[[#This Row],[Vsierra (m3)]]*VLOOKUP(Árboles!$G315,Precios!$B$7:$H$19,5,FALSE))</f>
        <v/>
      </c>
      <c r="Q318" s="217" t="str">
        <f>IF(ISNA(Industrias[[#This Row],[Vsgruesa (m3)]]*VLOOKUP(Árboles!$G315,Precios!$B$7:$H$19,6,FALSE)),"",Industrias[[#This Row],[Vsgruesa (m3)]]*VLOOKUP(Árboles!$G315,Precios!$B$7:$H$19,6,FALSE))</f>
        <v/>
      </c>
      <c r="R318" s="217" t="str">
        <f>IF(ISNA(Industrias[[#This Row],[Vchapa (m3)]]*VLOOKUP(Árboles!$G315,Precios!$B$7:$H$19,7,FALSE)),"",Industrias[[#This Row],[Vchapa (m3)]]*VLOOKUP(Árboles!$G315,Precios!$B$7:$H$19,7,FALSE))</f>
        <v/>
      </c>
      <c r="S318" s="223">
        <f t="shared" si="9"/>
        <v>0</v>
      </c>
      <c r="T318" s="218"/>
      <c r="U318" s="218"/>
      <c r="W318" s="183"/>
      <c r="X318" s="183"/>
      <c r="Y318" s="183"/>
      <c r="Z318" s="183"/>
      <c r="AA318" s="183"/>
      <c r="AB318" s="183"/>
      <c r="AC318" s="183"/>
      <c r="AE318" s="183"/>
      <c r="AF318" s="183"/>
      <c r="AG318" s="183"/>
      <c r="AH318" s="183"/>
      <c r="AI318" s="183"/>
      <c r="AJ318" s="183"/>
      <c r="AK318" s="183"/>
    </row>
    <row r="319" spans="2:37" ht="16.8" thickTop="1" thickBot="1">
      <c r="B319" s="211" t="str">
        <f>IF(Árboles!B316="","",Árboles!B316)</f>
        <v/>
      </c>
      <c r="C319" s="211" t="str">
        <f>IF(Árboles!C316="","",Árboles!C316)</f>
        <v/>
      </c>
      <c r="D319" s="212" t="str">
        <f>IF(Árboles!G316="","",Árboles!G316)</f>
        <v/>
      </c>
      <c r="E319" s="213" t="str">
        <f>IF(Árboles!AC316=0,"",Árboles!AC316)</f>
        <v/>
      </c>
      <c r="F319" s="221"/>
      <c r="G319" s="222"/>
      <c r="H319" s="222"/>
      <c r="I319" s="222"/>
      <c r="J319" s="222"/>
      <c r="K319" s="222"/>
      <c r="L319" s="222"/>
      <c r="M319" s="216" t="str">
        <f>IF(ISNA(Industrias[[#This Row],[Vtrit (m3)]]*VLOOKUP(Árboles!$G316,Precios!$B$7:$H$19,2,FALSE)),"",Industrias[[#This Row],[Vtrit (m3)]]*VLOOKUP(Árboles!$G316,Precios!$B$7:$H$19,2,FALSE))</f>
        <v/>
      </c>
      <c r="N319" s="217" t="str">
        <f>IF(ISNA(Industrias[[#This Row],[Vapea (m3)]]*VLOOKUP(Árboles!$G316,Precios!$B$7:$H$19,3,FALSE)),"",Industrias[[#This Row],[Vapea (m3)]]*VLOOKUP(Árboles!$G316,Precios!$B$7:$H$19,3,FALSE))</f>
        <v/>
      </c>
      <c r="O319" s="217" t="str">
        <f>IF(ISNA(Industrias[[#This Row],[Vcanter (m3)]]*VLOOKUP(Árboles!$G316,Precios!$B$7:$H$19,4,FALSE)),"",Industrias[[#This Row],[Vcanter (m3)]]*VLOOKUP(Árboles!$G316,Precios!$B$7:$H$19,4,FALSE))</f>
        <v/>
      </c>
      <c r="P319" s="217" t="str">
        <f>IF(ISNA(Industrias[[#This Row],[Vsierra (m3)]]*VLOOKUP(Árboles!$G316,Precios!$B$7:$H$19,5,FALSE)),"",Industrias[[#This Row],[Vsierra (m3)]]*VLOOKUP(Árboles!$G316,Precios!$B$7:$H$19,5,FALSE))</f>
        <v/>
      </c>
      <c r="Q319" s="217" t="str">
        <f>IF(ISNA(Industrias[[#This Row],[Vsgruesa (m3)]]*VLOOKUP(Árboles!$G316,Precios!$B$7:$H$19,6,FALSE)),"",Industrias[[#This Row],[Vsgruesa (m3)]]*VLOOKUP(Árboles!$G316,Precios!$B$7:$H$19,6,FALSE))</f>
        <v/>
      </c>
      <c r="R319" s="217" t="str">
        <f>IF(ISNA(Industrias[[#This Row],[Vchapa (m3)]]*VLOOKUP(Árboles!$G316,Precios!$B$7:$H$19,7,FALSE)),"",Industrias[[#This Row],[Vchapa (m3)]]*VLOOKUP(Árboles!$G316,Precios!$B$7:$H$19,7,FALSE))</f>
        <v/>
      </c>
      <c r="S319" s="223">
        <f t="shared" si="9"/>
        <v>0</v>
      </c>
      <c r="T319" s="218"/>
      <c r="U319" s="218"/>
      <c r="W319" s="183"/>
      <c r="X319" s="183"/>
      <c r="Y319" s="183"/>
      <c r="Z319" s="183"/>
      <c r="AA319" s="183"/>
      <c r="AB319" s="183"/>
      <c r="AC319" s="183"/>
      <c r="AE319" s="183"/>
      <c r="AF319" s="183"/>
      <c r="AG319" s="183"/>
      <c r="AH319" s="183"/>
      <c r="AI319" s="183"/>
      <c r="AJ319" s="183"/>
      <c r="AK319" s="183"/>
    </row>
    <row r="320" spans="2:37" ht="16.8" thickTop="1" thickBot="1">
      <c r="B320" s="211" t="str">
        <f>IF(Árboles!B317="","",Árboles!B317)</f>
        <v/>
      </c>
      <c r="C320" s="211" t="str">
        <f>IF(Árboles!C317="","",Árboles!C317)</f>
        <v/>
      </c>
      <c r="D320" s="212" t="str">
        <f>IF(Árboles!G317="","",Árboles!G317)</f>
        <v/>
      </c>
      <c r="E320" s="213" t="str">
        <f>IF(Árboles!AC317=0,"",Árboles!AC317)</f>
        <v/>
      </c>
      <c r="F320" s="221"/>
      <c r="G320" s="222"/>
      <c r="H320" s="222"/>
      <c r="I320" s="222"/>
      <c r="J320" s="222"/>
      <c r="K320" s="222"/>
      <c r="L320" s="222"/>
      <c r="M320" s="216" t="str">
        <f>IF(ISNA(Industrias[[#This Row],[Vtrit (m3)]]*VLOOKUP(Árboles!$G317,Precios!$B$7:$H$19,2,FALSE)),"",Industrias[[#This Row],[Vtrit (m3)]]*VLOOKUP(Árboles!$G317,Precios!$B$7:$H$19,2,FALSE))</f>
        <v/>
      </c>
      <c r="N320" s="217" t="str">
        <f>IF(ISNA(Industrias[[#This Row],[Vapea (m3)]]*VLOOKUP(Árboles!$G317,Precios!$B$7:$H$19,3,FALSE)),"",Industrias[[#This Row],[Vapea (m3)]]*VLOOKUP(Árboles!$G317,Precios!$B$7:$H$19,3,FALSE))</f>
        <v/>
      </c>
      <c r="O320" s="217" t="str">
        <f>IF(ISNA(Industrias[[#This Row],[Vcanter (m3)]]*VLOOKUP(Árboles!$G317,Precios!$B$7:$H$19,4,FALSE)),"",Industrias[[#This Row],[Vcanter (m3)]]*VLOOKUP(Árboles!$G317,Precios!$B$7:$H$19,4,FALSE))</f>
        <v/>
      </c>
      <c r="P320" s="217" t="str">
        <f>IF(ISNA(Industrias[[#This Row],[Vsierra (m3)]]*VLOOKUP(Árboles!$G317,Precios!$B$7:$H$19,5,FALSE)),"",Industrias[[#This Row],[Vsierra (m3)]]*VLOOKUP(Árboles!$G317,Precios!$B$7:$H$19,5,FALSE))</f>
        <v/>
      </c>
      <c r="Q320" s="217" t="str">
        <f>IF(ISNA(Industrias[[#This Row],[Vsgruesa (m3)]]*VLOOKUP(Árboles!$G317,Precios!$B$7:$H$19,6,FALSE)),"",Industrias[[#This Row],[Vsgruesa (m3)]]*VLOOKUP(Árboles!$G317,Precios!$B$7:$H$19,6,FALSE))</f>
        <v/>
      </c>
      <c r="R320" s="217" t="str">
        <f>IF(ISNA(Industrias[[#This Row],[Vchapa (m3)]]*VLOOKUP(Árboles!$G317,Precios!$B$7:$H$19,7,FALSE)),"",Industrias[[#This Row],[Vchapa (m3)]]*VLOOKUP(Árboles!$G317,Precios!$B$7:$H$19,7,FALSE))</f>
        <v/>
      </c>
      <c r="S320" s="223">
        <f t="shared" si="9"/>
        <v>0</v>
      </c>
      <c r="T320" s="218"/>
      <c r="U320" s="218"/>
      <c r="W320" s="183"/>
      <c r="X320" s="183"/>
      <c r="Y320" s="183"/>
      <c r="Z320" s="183"/>
      <c r="AA320" s="183"/>
      <c r="AB320" s="183"/>
      <c r="AC320" s="183"/>
      <c r="AE320" s="183"/>
      <c r="AF320" s="183"/>
      <c r="AG320" s="183"/>
      <c r="AH320" s="183"/>
      <c r="AI320" s="183"/>
      <c r="AJ320" s="183"/>
      <c r="AK320" s="183"/>
    </row>
    <row r="321" spans="2:37" ht="16.8" thickTop="1" thickBot="1">
      <c r="B321" s="211" t="str">
        <f>IF(Árboles!B318="","",Árboles!B318)</f>
        <v/>
      </c>
      <c r="C321" s="211" t="str">
        <f>IF(Árboles!C318="","",Árboles!C318)</f>
        <v/>
      </c>
      <c r="D321" s="212" t="str">
        <f>IF(Árboles!G318="","",Árboles!G318)</f>
        <v/>
      </c>
      <c r="E321" s="213" t="str">
        <f>IF(Árboles!AC318=0,"",Árboles!AC318)</f>
        <v/>
      </c>
      <c r="F321" s="221"/>
      <c r="G321" s="222"/>
      <c r="H321" s="222"/>
      <c r="I321" s="222"/>
      <c r="J321" s="222"/>
      <c r="K321" s="222"/>
      <c r="L321" s="222"/>
      <c r="M321" s="216" t="str">
        <f>IF(ISNA(Industrias[[#This Row],[Vtrit (m3)]]*VLOOKUP(Árboles!$G318,Precios!$B$7:$H$19,2,FALSE)),"",Industrias[[#This Row],[Vtrit (m3)]]*VLOOKUP(Árboles!$G318,Precios!$B$7:$H$19,2,FALSE))</f>
        <v/>
      </c>
      <c r="N321" s="217" t="str">
        <f>IF(ISNA(Industrias[[#This Row],[Vapea (m3)]]*VLOOKUP(Árboles!$G318,Precios!$B$7:$H$19,3,FALSE)),"",Industrias[[#This Row],[Vapea (m3)]]*VLOOKUP(Árboles!$G318,Precios!$B$7:$H$19,3,FALSE))</f>
        <v/>
      </c>
      <c r="O321" s="217" t="str">
        <f>IF(ISNA(Industrias[[#This Row],[Vcanter (m3)]]*VLOOKUP(Árboles!$G318,Precios!$B$7:$H$19,4,FALSE)),"",Industrias[[#This Row],[Vcanter (m3)]]*VLOOKUP(Árboles!$G318,Precios!$B$7:$H$19,4,FALSE))</f>
        <v/>
      </c>
      <c r="P321" s="217" t="str">
        <f>IF(ISNA(Industrias[[#This Row],[Vsierra (m3)]]*VLOOKUP(Árboles!$G318,Precios!$B$7:$H$19,5,FALSE)),"",Industrias[[#This Row],[Vsierra (m3)]]*VLOOKUP(Árboles!$G318,Precios!$B$7:$H$19,5,FALSE))</f>
        <v/>
      </c>
      <c r="Q321" s="217" t="str">
        <f>IF(ISNA(Industrias[[#This Row],[Vsgruesa (m3)]]*VLOOKUP(Árboles!$G318,Precios!$B$7:$H$19,6,FALSE)),"",Industrias[[#This Row],[Vsgruesa (m3)]]*VLOOKUP(Árboles!$G318,Precios!$B$7:$H$19,6,FALSE))</f>
        <v/>
      </c>
      <c r="R321" s="217" t="str">
        <f>IF(ISNA(Industrias[[#This Row],[Vchapa (m3)]]*VLOOKUP(Árboles!$G318,Precios!$B$7:$H$19,7,FALSE)),"",Industrias[[#This Row],[Vchapa (m3)]]*VLOOKUP(Árboles!$G318,Precios!$B$7:$H$19,7,FALSE))</f>
        <v/>
      </c>
      <c r="S321" s="223">
        <f t="shared" si="9"/>
        <v>0</v>
      </c>
      <c r="T321" s="218"/>
      <c r="U321" s="218"/>
      <c r="W321" s="183"/>
      <c r="X321" s="183"/>
      <c r="Y321" s="183"/>
      <c r="Z321" s="183"/>
      <c r="AA321" s="183"/>
      <c r="AB321" s="183"/>
      <c r="AC321" s="183"/>
      <c r="AE321" s="183"/>
      <c r="AF321" s="183"/>
      <c r="AG321" s="183"/>
      <c r="AH321" s="183"/>
      <c r="AI321" s="183"/>
      <c r="AJ321" s="183"/>
      <c r="AK321" s="183"/>
    </row>
    <row r="322" spans="2:37" ht="16.8" thickTop="1" thickBot="1">
      <c r="B322" s="211" t="str">
        <f>IF(Árboles!B319="","",Árboles!B319)</f>
        <v/>
      </c>
      <c r="C322" s="211" t="str">
        <f>IF(Árboles!C319="","",Árboles!C319)</f>
        <v/>
      </c>
      <c r="D322" s="212" t="str">
        <f>IF(Árboles!G319="","",Árboles!G319)</f>
        <v/>
      </c>
      <c r="E322" s="213" t="str">
        <f>IF(Árboles!AC319=0,"",Árboles!AC319)</f>
        <v/>
      </c>
      <c r="F322" s="221"/>
      <c r="G322" s="222"/>
      <c r="H322" s="222"/>
      <c r="I322" s="222"/>
      <c r="J322" s="222"/>
      <c r="K322" s="222"/>
      <c r="L322" s="222"/>
      <c r="M322" s="216" t="str">
        <f>IF(ISNA(Industrias[[#This Row],[Vtrit (m3)]]*VLOOKUP(Árboles!$G319,Precios!$B$7:$H$19,2,FALSE)),"",Industrias[[#This Row],[Vtrit (m3)]]*VLOOKUP(Árboles!$G319,Precios!$B$7:$H$19,2,FALSE))</f>
        <v/>
      </c>
      <c r="N322" s="217" t="str">
        <f>IF(ISNA(Industrias[[#This Row],[Vapea (m3)]]*VLOOKUP(Árboles!$G319,Precios!$B$7:$H$19,3,FALSE)),"",Industrias[[#This Row],[Vapea (m3)]]*VLOOKUP(Árboles!$G319,Precios!$B$7:$H$19,3,FALSE))</f>
        <v/>
      </c>
      <c r="O322" s="217" t="str">
        <f>IF(ISNA(Industrias[[#This Row],[Vcanter (m3)]]*VLOOKUP(Árboles!$G319,Precios!$B$7:$H$19,4,FALSE)),"",Industrias[[#This Row],[Vcanter (m3)]]*VLOOKUP(Árboles!$G319,Precios!$B$7:$H$19,4,FALSE))</f>
        <v/>
      </c>
      <c r="P322" s="217" t="str">
        <f>IF(ISNA(Industrias[[#This Row],[Vsierra (m3)]]*VLOOKUP(Árboles!$G319,Precios!$B$7:$H$19,5,FALSE)),"",Industrias[[#This Row],[Vsierra (m3)]]*VLOOKUP(Árboles!$G319,Precios!$B$7:$H$19,5,FALSE))</f>
        <v/>
      </c>
      <c r="Q322" s="217" t="str">
        <f>IF(ISNA(Industrias[[#This Row],[Vsgruesa (m3)]]*VLOOKUP(Árboles!$G319,Precios!$B$7:$H$19,6,FALSE)),"",Industrias[[#This Row],[Vsgruesa (m3)]]*VLOOKUP(Árboles!$G319,Precios!$B$7:$H$19,6,FALSE))</f>
        <v/>
      </c>
      <c r="R322" s="217" t="str">
        <f>IF(ISNA(Industrias[[#This Row],[Vchapa (m3)]]*VLOOKUP(Árboles!$G319,Precios!$B$7:$H$19,7,FALSE)),"",Industrias[[#This Row],[Vchapa (m3)]]*VLOOKUP(Árboles!$G319,Precios!$B$7:$H$19,7,FALSE))</f>
        <v/>
      </c>
      <c r="S322" s="223">
        <f t="shared" si="9"/>
        <v>0</v>
      </c>
      <c r="T322" s="218"/>
      <c r="U322" s="218"/>
      <c r="W322" s="183"/>
      <c r="X322" s="183"/>
      <c r="Y322" s="183"/>
      <c r="Z322" s="183"/>
      <c r="AA322" s="183"/>
      <c r="AB322" s="183"/>
      <c r="AC322" s="183"/>
      <c r="AE322" s="183"/>
      <c r="AF322" s="183"/>
      <c r="AG322" s="183"/>
      <c r="AH322" s="183"/>
      <c r="AI322" s="183"/>
      <c r="AJ322" s="183"/>
      <c r="AK322" s="183"/>
    </row>
    <row r="323" spans="2:37" ht="16.8" thickTop="1" thickBot="1">
      <c r="B323" s="211" t="str">
        <f>IF(Árboles!B320="","",Árboles!B320)</f>
        <v/>
      </c>
      <c r="C323" s="211" t="str">
        <f>IF(Árboles!C320="","",Árboles!C320)</f>
        <v/>
      </c>
      <c r="D323" s="212" t="str">
        <f>IF(Árboles!G320="","",Árboles!G320)</f>
        <v/>
      </c>
      <c r="E323" s="213" t="str">
        <f>IF(Árboles!AC320=0,"",Árboles!AC320)</f>
        <v/>
      </c>
      <c r="F323" s="221"/>
      <c r="G323" s="222"/>
      <c r="H323" s="222"/>
      <c r="I323" s="222"/>
      <c r="J323" s="222"/>
      <c r="K323" s="222"/>
      <c r="L323" s="222"/>
      <c r="M323" s="216" t="str">
        <f>IF(ISNA(Industrias[[#This Row],[Vtrit (m3)]]*VLOOKUP(Árboles!$G320,Precios!$B$7:$H$19,2,FALSE)),"",Industrias[[#This Row],[Vtrit (m3)]]*VLOOKUP(Árboles!$G320,Precios!$B$7:$H$19,2,FALSE))</f>
        <v/>
      </c>
      <c r="N323" s="217" t="str">
        <f>IF(ISNA(Industrias[[#This Row],[Vapea (m3)]]*VLOOKUP(Árboles!$G320,Precios!$B$7:$H$19,3,FALSE)),"",Industrias[[#This Row],[Vapea (m3)]]*VLOOKUP(Árboles!$G320,Precios!$B$7:$H$19,3,FALSE))</f>
        <v/>
      </c>
      <c r="O323" s="217" t="str">
        <f>IF(ISNA(Industrias[[#This Row],[Vcanter (m3)]]*VLOOKUP(Árboles!$G320,Precios!$B$7:$H$19,4,FALSE)),"",Industrias[[#This Row],[Vcanter (m3)]]*VLOOKUP(Árboles!$G320,Precios!$B$7:$H$19,4,FALSE))</f>
        <v/>
      </c>
      <c r="P323" s="217" t="str">
        <f>IF(ISNA(Industrias[[#This Row],[Vsierra (m3)]]*VLOOKUP(Árboles!$G320,Precios!$B$7:$H$19,5,FALSE)),"",Industrias[[#This Row],[Vsierra (m3)]]*VLOOKUP(Árboles!$G320,Precios!$B$7:$H$19,5,FALSE))</f>
        <v/>
      </c>
      <c r="Q323" s="217" t="str">
        <f>IF(ISNA(Industrias[[#This Row],[Vsgruesa (m3)]]*VLOOKUP(Árboles!$G320,Precios!$B$7:$H$19,6,FALSE)),"",Industrias[[#This Row],[Vsgruesa (m3)]]*VLOOKUP(Árboles!$G320,Precios!$B$7:$H$19,6,FALSE))</f>
        <v/>
      </c>
      <c r="R323" s="217" t="str">
        <f>IF(ISNA(Industrias[[#This Row],[Vchapa (m3)]]*VLOOKUP(Árboles!$G320,Precios!$B$7:$H$19,7,FALSE)),"",Industrias[[#This Row],[Vchapa (m3)]]*VLOOKUP(Árboles!$G320,Precios!$B$7:$H$19,7,FALSE))</f>
        <v/>
      </c>
      <c r="S323" s="223">
        <f t="shared" si="9"/>
        <v>0</v>
      </c>
      <c r="T323" s="218"/>
      <c r="U323" s="218"/>
      <c r="W323" s="183"/>
      <c r="X323" s="183"/>
      <c r="Y323" s="183"/>
      <c r="Z323" s="183"/>
      <c r="AA323" s="183"/>
      <c r="AB323" s="183"/>
      <c r="AC323" s="183"/>
      <c r="AE323" s="183"/>
      <c r="AF323" s="183"/>
      <c r="AG323" s="183"/>
      <c r="AH323" s="183"/>
      <c r="AI323" s="183"/>
      <c r="AJ323" s="183"/>
      <c r="AK323" s="183"/>
    </row>
    <row r="324" spans="2:37" ht="16.8" thickTop="1" thickBot="1">
      <c r="B324" s="211" t="str">
        <f>IF(Árboles!B321="","",Árboles!B321)</f>
        <v/>
      </c>
      <c r="C324" s="211" t="str">
        <f>IF(Árboles!C321="","",Árboles!C321)</f>
        <v/>
      </c>
      <c r="D324" s="212" t="str">
        <f>IF(Árboles!G321="","",Árboles!G321)</f>
        <v/>
      </c>
      <c r="E324" s="213" t="str">
        <f>IF(Árboles!AC321=0,"",Árboles!AC321)</f>
        <v/>
      </c>
      <c r="F324" s="221"/>
      <c r="G324" s="222"/>
      <c r="H324" s="222"/>
      <c r="I324" s="222"/>
      <c r="J324" s="222"/>
      <c r="K324" s="222"/>
      <c r="L324" s="222"/>
      <c r="M324" s="216" t="str">
        <f>IF(ISNA(Industrias[[#This Row],[Vtrit (m3)]]*VLOOKUP(Árboles!$G321,Precios!$B$7:$H$19,2,FALSE)),"",Industrias[[#This Row],[Vtrit (m3)]]*VLOOKUP(Árboles!$G321,Precios!$B$7:$H$19,2,FALSE))</f>
        <v/>
      </c>
      <c r="N324" s="217" t="str">
        <f>IF(ISNA(Industrias[[#This Row],[Vapea (m3)]]*VLOOKUP(Árboles!$G321,Precios!$B$7:$H$19,3,FALSE)),"",Industrias[[#This Row],[Vapea (m3)]]*VLOOKUP(Árboles!$G321,Precios!$B$7:$H$19,3,FALSE))</f>
        <v/>
      </c>
      <c r="O324" s="217" t="str">
        <f>IF(ISNA(Industrias[[#This Row],[Vcanter (m3)]]*VLOOKUP(Árboles!$G321,Precios!$B$7:$H$19,4,FALSE)),"",Industrias[[#This Row],[Vcanter (m3)]]*VLOOKUP(Árboles!$G321,Precios!$B$7:$H$19,4,FALSE))</f>
        <v/>
      </c>
      <c r="P324" s="217" t="str">
        <f>IF(ISNA(Industrias[[#This Row],[Vsierra (m3)]]*VLOOKUP(Árboles!$G321,Precios!$B$7:$H$19,5,FALSE)),"",Industrias[[#This Row],[Vsierra (m3)]]*VLOOKUP(Árboles!$G321,Precios!$B$7:$H$19,5,FALSE))</f>
        <v/>
      </c>
      <c r="Q324" s="217" t="str">
        <f>IF(ISNA(Industrias[[#This Row],[Vsgruesa (m3)]]*VLOOKUP(Árboles!$G321,Precios!$B$7:$H$19,6,FALSE)),"",Industrias[[#This Row],[Vsgruesa (m3)]]*VLOOKUP(Árboles!$G321,Precios!$B$7:$H$19,6,FALSE))</f>
        <v/>
      </c>
      <c r="R324" s="217" t="str">
        <f>IF(ISNA(Industrias[[#This Row],[Vchapa (m3)]]*VLOOKUP(Árboles!$G321,Precios!$B$7:$H$19,7,FALSE)),"",Industrias[[#This Row],[Vchapa (m3)]]*VLOOKUP(Árboles!$G321,Precios!$B$7:$H$19,7,FALSE))</f>
        <v/>
      </c>
      <c r="S324" s="223">
        <f t="shared" si="9"/>
        <v>0</v>
      </c>
      <c r="T324" s="218"/>
      <c r="U324" s="218"/>
      <c r="W324" s="183"/>
      <c r="X324" s="183"/>
      <c r="Y324" s="183"/>
      <c r="Z324" s="183"/>
      <c r="AA324" s="183"/>
      <c r="AB324" s="183"/>
      <c r="AC324" s="183"/>
      <c r="AE324" s="183"/>
      <c r="AF324" s="183"/>
      <c r="AG324" s="183"/>
      <c r="AH324" s="183"/>
      <c r="AI324" s="183"/>
      <c r="AJ324" s="183"/>
      <c r="AK324" s="183"/>
    </row>
    <row r="325" spans="2:37" ht="16.8" thickTop="1" thickBot="1">
      <c r="B325" s="211" t="str">
        <f>IF(Árboles!B322="","",Árboles!B322)</f>
        <v/>
      </c>
      <c r="C325" s="211" t="str">
        <f>IF(Árboles!C322="","",Árboles!C322)</f>
        <v/>
      </c>
      <c r="D325" s="212" t="str">
        <f>IF(Árboles!G322="","",Árboles!G322)</f>
        <v/>
      </c>
      <c r="E325" s="213" t="str">
        <f>IF(Árboles!AC322=0,"",Árboles!AC322)</f>
        <v/>
      </c>
      <c r="F325" s="221"/>
      <c r="G325" s="222"/>
      <c r="H325" s="222"/>
      <c r="I325" s="222"/>
      <c r="J325" s="222"/>
      <c r="K325" s="222"/>
      <c r="L325" s="222"/>
      <c r="M325" s="216" t="str">
        <f>IF(ISNA(Industrias[[#This Row],[Vtrit (m3)]]*VLOOKUP(Árboles!$G322,Precios!$B$7:$H$19,2,FALSE)),"",Industrias[[#This Row],[Vtrit (m3)]]*VLOOKUP(Árboles!$G322,Precios!$B$7:$H$19,2,FALSE))</f>
        <v/>
      </c>
      <c r="N325" s="217" t="str">
        <f>IF(ISNA(Industrias[[#This Row],[Vapea (m3)]]*VLOOKUP(Árboles!$G322,Precios!$B$7:$H$19,3,FALSE)),"",Industrias[[#This Row],[Vapea (m3)]]*VLOOKUP(Árboles!$G322,Precios!$B$7:$H$19,3,FALSE))</f>
        <v/>
      </c>
      <c r="O325" s="217" t="str">
        <f>IF(ISNA(Industrias[[#This Row],[Vcanter (m3)]]*VLOOKUP(Árboles!$G322,Precios!$B$7:$H$19,4,FALSE)),"",Industrias[[#This Row],[Vcanter (m3)]]*VLOOKUP(Árboles!$G322,Precios!$B$7:$H$19,4,FALSE))</f>
        <v/>
      </c>
      <c r="P325" s="217" t="str">
        <f>IF(ISNA(Industrias[[#This Row],[Vsierra (m3)]]*VLOOKUP(Árboles!$G322,Precios!$B$7:$H$19,5,FALSE)),"",Industrias[[#This Row],[Vsierra (m3)]]*VLOOKUP(Árboles!$G322,Precios!$B$7:$H$19,5,FALSE))</f>
        <v/>
      </c>
      <c r="Q325" s="217" t="str">
        <f>IF(ISNA(Industrias[[#This Row],[Vsgruesa (m3)]]*VLOOKUP(Árboles!$G322,Precios!$B$7:$H$19,6,FALSE)),"",Industrias[[#This Row],[Vsgruesa (m3)]]*VLOOKUP(Árboles!$G322,Precios!$B$7:$H$19,6,FALSE))</f>
        <v/>
      </c>
      <c r="R325" s="217" t="str">
        <f>IF(ISNA(Industrias[[#This Row],[Vchapa (m3)]]*VLOOKUP(Árboles!$G322,Precios!$B$7:$H$19,7,FALSE)),"",Industrias[[#This Row],[Vchapa (m3)]]*VLOOKUP(Árboles!$G322,Precios!$B$7:$H$19,7,FALSE))</f>
        <v/>
      </c>
      <c r="S325" s="223">
        <f t="shared" ref="S325:S388" si="10">IF(SUM(M325:R325)=0,0,SUM(M325:R325))</f>
        <v>0</v>
      </c>
      <c r="T325" s="218"/>
      <c r="U325" s="218"/>
      <c r="W325" s="183"/>
      <c r="X325" s="183"/>
      <c r="Y325" s="183"/>
      <c r="Z325" s="183"/>
      <c r="AA325" s="183"/>
      <c r="AB325" s="183"/>
      <c r="AC325" s="183"/>
      <c r="AE325" s="183"/>
      <c r="AF325" s="183"/>
      <c r="AG325" s="183"/>
      <c r="AH325" s="183"/>
      <c r="AI325" s="183"/>
      <c r="AJ325" s="183"/>
      <c r="AK325" s="183"/>
    </row>
    <row r="326" spans="2:37" ht="16.8" thickTop="1" thickBot="1">
      <c r="B326" s="211" t="str">
        <f>IF(Árboles!B323="","",Árboles!B323)</f>
        <v/>
      </c>
      <c r="C326" s="211" t="str">
        <f>IF(Árboles!C323="","",Árboles!C323)</f>
        <v/>
      </c>
      <c r="D326" s="212" t="str">
        <f>IF(Árboles!G323="","",Árboles!G323)</f>
        <v/>
      </c>
      <c r="E326" s="213" t="str">
        <f>IF(Árboles!AC323=0,"",Árboles!AC323)</f>
        <v/>
      </c>
      <c r="F326" s="221"/>
      <c r="G326" s="222"/>
      <c r="H326" s="222"/>
      <c r="I326" s="222"/>
      <c r="J326" s="222"/>
      <c r="K326" s="222"/>
      <c r="L326" s="222"/>
      <c r="M326" s="216" t="str">
        <f>IF(ISNA(Industrias[[#This Row],[Vtrit (m3)]]*VLOOKUP(Árboles!$G323,Precios!$B$7:$H$19,2,FALSE)),"",Industrias[[#This Row],[Vtrit (m3)]]*VLOOKUP(Árboles!$G323,Precios!$B$7:$H$19,2,FALSE))</f>
        <v/>
      </c>
      <c r="N326" s="217" t="str">
        <f>IF(ISNA(Industrias[[#This Row],[Vapea (m3)]]*VLOOKUP(Árboles!$G323,Precios!$B$7:$H$19,3,FALSE)),"",Industrias[[#This Row],[Vapea (m3)]]*VLOOKUP(Árboles!$G323,Precios!$B$7:$H$19,3,FALSE))</f>
        <v/>
      </c>
      <c r="O326" s="217" t="str">
        <f>IF(ISNA(Industrias[[#This Row],[Vcanter (m3)]]*VLOOKUP(Árboles!$G323,Precios!$B$7:$H$19,4,FALSE)),"",Industrias[[#This Row],[Vcanter (m3)]]*VLOOKUP(Árboles!$G323,Precios!$B$7:$H$19,4,FALSE))</f>
        <v/>
      </c>
      <c r="P326" s="217" t="str">
        <f>IF(ISNA(Industrias[[#This Row],[Vsierra (m3)]]*VLOOKUP(Árboles!$G323,Precios!$B$7:$H$19,5,FALSE)),"",Industrias[[#This Row],[Vsierra (m3)]]*VLOOKUP(Árboles!$G323,Precios!$B$7:$H$19,5,FALSE))</f>
        <v/>
      </c>
      <c r="Q326" s="217" t="str">
        <f>IF(ISNA(Industrias[[#This Row],[Vsgruesa (m3)]]*VLOOKUP(Árboles!$G323,Precios!$B$7:$H$19,6,FALSE)),"",Industrias[[#This Row],[Vsgruesa (m3)]]*VLOOKUP(Árboles!$G323,Precios!$B$7:$H$19,6,FALSE))</f>
        <v/>
      </c>
      <c r="R326" s="217" t="str">
        <f>IF(ISNA(Industrias[[#This Row],[Vchapa (m3)]]*VLOOKUP(Árboles!$G323,Precios!$B$7:$H$19,7,FALSE)),"",Industrias[[#This Row],[Vchapa (m3)]]*VLOOKUP(Árboles!$G323,Precios!$B$7:$H$19,7,FALSE))</f>
        <v/>
      </c>
      <c r="S326" s="223">
        <f t="shared" si="10"/>
        <v>0</v>
      </c>
      <c r="T326" s="218"/>
      <c r="U326" s="218"/>
      <c r="W326" s="183"/>
      <c r="X326" s="183"/>
      <c r="Y326" s="183"/>
      <c r="Z326" s="183"/>
      <c r="AA326" s="183"/>
      <c r="AB326" s="183"/>
      <c r="AC326" s="183"/>
      <c r="AE326" s="183"/>
      <c r="AF326" s="183"/>
      <c r="AG326" s="183"/>
      <c r="AH326" s="183"/>
      <c r="AI326" s="183"/>
      <c r="AJ326" s="183"/>
      <c r="AK326" s="183"/>
    </row>
    <row r="327" spans="2:37" ht="16.8" thickTop="1" thickBot="1">
      <c r="B327" s="211" t="str">
        <f>IF(Árboles!B324="","",Árboles!B324)</f>
        <v/>
      </c>
      <c r="C327" s="211" t="str">
        <f>IF(Árboles!C324="","",Árboles!C324)</f>
        <v/>
      </c>
      <c r="D327" s="212" t="str">
        <f>IF(Árboles!G324="","",Árboles!G324)</f>
        <v/>
      </c>
      <c r="E327" s="213" t="str">
        <f>IF(Árboles!AC324=0,"",Árboles!AC324)</f>
        <v/>
      </c>
      <c r="F327" s="221"/>
      <c r="G327" s="222"/>
      <c r="H327" s="222"/>
      <c r="I327" s="222"/>
      <c r="J327" s="222"/>
      <c r="K327" s="222"/>
      <c r="L327" s="222"/>
      <c r="M327" s="216" t="str">
        <f>IF(ISNA(Industrias[[#This Row],[Vtrit (m3)]]*VLOOKUP(Árboles!$G324,Precios!$B$7:$H$19,2,FALSE)),"",Industrias[[#This Row],[Vtrit (m3)]]*VLOOKUP(Árboles!$G324,Precios!$B$7:$H$19,2,FALSE))</f>
        <v/>
      </c>
      <c r="N327" s="217" t="str">
        <f>IF(ISNA(Industrias[[#This Row],[Vapea (m3)]]*VLOOKUP(Árboles!$G324,Precios!$B$7:$H$19,3,FALSE)),"",Industrias[[#This Row],[Vapea (m3)]]*VLOOKUP(Árboles!$G324,Precios!$B$7:$H$19,3,FALSE))</f>
        <v/>
      </c>
      <c r="O327" s="217" t="str">
        <f>IF(ISNA(Industrias[[#This Row],[Vcanter (m3)]]*VLOOKUP(Árboles!$G324,Precios!$B$7:$H$19,4,FALSE)),"",Industrias[[#This Row],[Vcanter (m3)]]*VLOOKUP(Árboles!$G324,Precios!$B$7:$H$19,4,FALSE))</f>
        <v/>
      </c>
      <c r="P327" s="217" t="str">
        <f>IF(ISNA(Industrias[[#This Row],[Vsierra (m3)]]*VLOOKUP(Árboles!$G324,Precios!$B$7:$H$19,5,FALSE)),"",Industrias[[#This Row],[Vsierra (m3)]]*VLOOKUP(Árboles!$G324,Precios!$B$7:$H$19,5,FALSE))</f>
        <v/>
      </c>
      <c r="Q327" s="217" t="str">
        <f>IF(ISNA(Industrias[[#This Row],[Vsgruesa (m3)]]*VLOOKUP(Árboles!$G324,Precios!$B$7:$H$19,6,FALSE)),"",Industrias[[#This Row],[Vsgruesa (m3)]]*VLOOKUP(Árboles!$G324,Precios!$B$7:$H$19,6,FALSE))</f>
        <v/>
      </c>
      <c r="R327" s="217" t="str">
        <f>IF(ISNA(Industrias[[#This Row],[Vchapa (m3)]]*VLOOKUP(Árboles!$G324,Precios!$B$7:$H$19,7,FALSE)),"",Industrias[[#This Row],[Vchapa (m3)]]*VLOOKUP(Árboles!$G324,Precios!$B$7:$H$19,7,FALSE))</f>
        <v/>
      </c>
      <c r="S327" s="223">
        <f t="shared" si="10"/>
        <v>0</v>
      </c>
      <c r="T327" s="218"/>
      <c r="U327" s="218"/>
      <c r="W327" s="183"/>
      <c r="X327" s="183"/>
      <c r="Y327" s="183"/>
      <c r="Z327" s="183"/>
      <c r="AA327" s="183"/>
      <c r="AB327" s="183"/>
      <c r="AC327" s="183"/>
      <c r="AE327" s="183"/>
      <c r="AF327" s="183"/>
      <c r="AG327" s="183"/>
      <c r="AH327" s="183"/>
      <c r="AI327" s="183"/>
      <c r="AJ327" s="183"/>
      <c r="AK327" s="183"/>
    </row>
    <row r="328" spans="2:37" ht="16.8" thickTop="1" thickBot="1">
      <c r="B328" s="211" t="str">
        <f>IF(Árboles!B325="","",Árboles!B325)</f>
        <v/>
      </c>
      <c r="C328" s="211" t="str">
        <f>IF(Árboles!C325="","",Árboles!C325)</f>
        <v/>
      </c>
      <c r="D328" s="212" t="str">
        <f>IF(Árboles!G325="","",Árboles!G325)</f>
        <v/>
      </c>
      <c r="E328" s="213" t="str">
        <f>IF(Árboles!AC325=0,"",Árboles!AC325)</f>
        <v/>
      </c>
      <c r="F328" s="221"/>
      <c r="G328" s="222"/>
      <c r="H328" s="222"/>
      <c r="I328" s="222"/>
      <c r="J328" s="222"/>
      <c r="K328" s="222"/>
      <c r="L328" s="222"/>
      <c r="M328" s="216" t="str">
        <f>IF(ISNA(Industrias[[#This Row],[Vtrit (m3)]]*VLOOKUP(Árboles!$G325,Precios!$B$7:$H$19,2,FALSE)),"",Industrias[[#This Row],[Vtrit (m3)]]*VLOOKUP(Árboles!$G325,Precios!$B$7:$H$19,2,FALSE))</f>
        <v/>
      </c>
      <c r="N328" s="217" t="str">
        <f>IF(ISNA(Industrias[[#This Row],[Vapea (m3)]]*VLOOKUP(Árboles!$G325,Precios!$B$7:$H$19,3,FALSE)),"",Industrias[[#This Row],[Vapea (m3)]]*VLOOKUP(Árboles!$G325,Precios!$B$7:$H$19,3,FALSE))</f>
        <v/>
      </c>
      <c r="O328" s="217" t="str">
        <f>IF(ISNA(Industrias[[#This Row],[Vcanter (m3)]]*VLOOKUP(Árboles!$G325,Precios!$B$7:$H$19,4,FALSE)),"",Industrias[[#This Row],[Vcanter (m3)]]*VLOOKUP(Árboles!$G325,Precios!$B$7:$H$19,4,FALSE))</f>
        <v/>
      </c>
      <c r="P328" s="217" t="str">
        <f>IF(ISNA(Industrias[[#This Row],[Vsierra (m3)]]*VLOOKUP(Árboles!$G325,Precios!$B$7:$H$19,5,FALSE)),"",Industrias[[#This Row],[Vsierra (m3)]]*VLOOKUP(Árboles!$G325,Precios!$B$7:$H$19,5,FALSE))</f>
        <v/>
      </c>
      <c r="Q328" s="217" t="str">
        <f>IF(ISNA(Industrias[[#This Row],[Vsgruesa (m3)]]*VLOOKUP(Árboles!$G325,Precios!$B$7:$H$19,6,FALSE)),"",Industrias[[#This Row],[Vsgruesa (m3)]]*VLOOKUP(Árboles!$G325,Precios!$B$7:$H$19,6,FALSE))</f>
        <v/>
      </c>
      <c r="R328" s="217" t="str">
        <f>IF(ISNA(Industrias[[#This Row],[Vchapa (m3)]]*VLOOKUP(Árboles!$G325,Precios!$B$7:$H$19,7,FALSE)),"",Industrias[[#This Row],[Vchapa (m3)]]*VLOOKUP(Árboles!$G325,Precios!$B$7:$H$19,7,FALSE))</f>
        <v/>
      </c>
      <c r="S328" s="223">
        <f t="shared" si="10"/>
        <v>0</v>
      </c>
      <c r="T328" s="218"/>
      <c r="U328" s="218"/>
      <c r="W328" s="183"/>
      <c r="X328" s="183"/>
      <c r="Y328" s="183"/>
      <c r="Z328" s="183"/>
      <c r="AA328" s="183"/>
      <c r="AB328" s="183"/>
      <c r="AC328" s="183"/>
      <c r="AE328" s="183"/>
      <c r="AF328" s="183"/>
      <c r="AG328" s="183"/>
      <c r="AH328" s="183"/>
      <c r="AI328" s="183"/>
      <c r="AJ328" s="183"/>
      <c r="AK328" s="183"/>
    </row>
    <row r="329" spans="2:37" ht="16.8" thickTop="1" thickBot="1">
      <c r="B329" s="211" t="str">
        <f>IF(Árboles!B326="","",Árboles!B326)</f>
        <v/>
      </c>
      <c r="C329" s="211" t="str">
        <f>IF(Árboles!C326="","",Árboles!C326)</f>
        <v/>
      </c>
      <c r="D329" s="212" t="str">
        <f>IF(Árboles!G326="","",Árboles!G326)</f>
        <v/>
      </c>
      <c r="E329" s="213" t="str">
        <f>IF(Árboles!AC326=0,"",Árboles!AC326)</f>
        <v/>
      </c>
      <c r="F329" s="221"/>
      <c r="G329" s="222"/>
      <c r="H329" s="222"/>
      <c r="I329" s="222"/>
      <c r="J329" s="222"/>
      <c r="K329" s="222"/>
      <c r="L329" s="222"/>
      <c r="M329" s="216" t="str">
        <f>IF(ISNA(Industrias[[#This Row],[Vtrit (m3)]]*VLOOKUP(Árboles!$G326,Precios!$B$7:$H$19,2,FALSE)),"",Industrias[[#This Row],[Vtrit (m3)]]*VLOOKUP(Árboles!$G326,Precios!$B$7:$H$19,2,FALSE))</f>
        <v/>
      </c>
      <c r="N329" s="217" t="str">
        <f>IF(ISNA(Industrias[[#This Row],[Vapea (m3)]]*VLOOKUP(Árboles!$G326,Precios!$B$7:$H$19,3,FALSE)),"",Industrias[[#This Row],[Vapea (m3)]]*VLOOKUP(Árboles!$G326,Precios!$B$7:$H$19,3,FALSE))</f>
        <v/>
      </c>
      <c r="O329" s="217" t="str">
        <f>IF(ISNA(Industrias[[#This Row],[Vcanter (m3)]]*VLOOKUP(Árboles!$G326,Precios!$B$7:$H$19,4,FALSE)),"",Industrias[[#This Row],[Vcanter (m3)]]*VLOOKUP(Árboles!$G326,Precios!$B$7:$H$19,4,FALSE))</f>
        <v/>
      </c>
      <c r="P329" s="217" t="str">
        <f>IF(ISNA(Industrias[[#This Row],[Vsierra (m3)]]*VLOOKUP(Árboles!$G326,Precios!$B$7:$H$19,5,FALSE)),"",Industrias[[#This Row],[Vsierra (m3)]]*VLOOKUP(Árboles!$G326,Precios!$B$7:$H$19,5,FALSE))</f>
        <v/>
      </c>
      <c r="Q329" s="217" t="str">
        <f>IF(ISNA(Industrias[[#This Row],[Vsgruesa (m3)]]*VLOOKUP(Árboles!$G326,Precios!$B$7:$H$19,6,FALSE)),"",Industrias[[#This Row],[Vsgruesa (m3)]]*VLOOKUP(Árboles!$G326,Precios!$B$7:$H$19,6,FALSE))</f>
        <v/>
      </c>
      <c r="R329" s="217" t="str">
        <f>IF(ISNA(Industrias[[#This Row],[Vchapa (m3)]]*VLOOKUP(Árboles!$G326,Precios!$B$7:$H$19,7,FALSE)),"",Industrias[[#This Row],[Vchapa (m3)]]*VLOOKUP(Árboles!$G326,Precios!$B$7:$H$19,7,FALSE))</f>
        <v/>
      </c>
      <c r="S329" s="223">
        <f t="shared" si="10"/>
        <v>0</v>
      </c>
      <c r="T329" s="218"/>
      <c r="U329" s="218"/>
      <c r="W329" s="183"/>
      <c r="X329" s="183"/>
      <c r="Y329" s="183"/>
      <c r="Z329" s="183"/>
      <c r="AA329" s="183"/>
      <c r="AB329" s="183"/>
      <c r="AC329" s="183"/>
      <c r="AE329" s="183"/>
      <c r="AF329" s="183"/>
      <c r="AG329" s="183"/>
      <c r="AH329" s="183"/>
      <c r="AI329" s="183"/>
      <c r="AJ329" s="183"/>
      <c r="AK329" s="183"/>
    </row>
    <row r="330" spans="2:37" ht="16.8" thickTop="1" thickBot="1">
      <c r="B330" s="211" t="str">
        <f>IF(Árboles!B327="","",Árboles!B327)</f>
        <v/>
      </c>
      <c r="C330" s="211" t="str">
        <f>IF(Árboles!C327="","",Árboles!C327)</f>
        <v/>
      </c>
      <c r="D330" s="212" t="str">
        <f>IF(Árboles!G327="","",Árboles!G327)</f>
        <v/>
      </c>
      <c r="E330" s="213" t="str">
        <f>IF(Árboles!AC327=0,"",Árboles!AC327)</f>
        <v/>
      </c>
      <c r="F330" s="221"/>
      <c r="G330" s="222"/>
      <c r="H330" s="222"/>
      <c r="I330" s="222"/>
      <c r="J330" s="222"/>
      <c r="K330" s="222"/>
      <c r="L330" s="222"/>
      <c r="M330" s="216" t="str">
        <f>IF(ISNA(Industrias[[#This Row],[Vtrit (m3)]]*VLOOKUP(Árboles!$G327,Precios!$B$7:$H$19,2,FALSE)),"",Industrias[[#This Row],[Vtrit (m3)]]*VLOOKUP(Árboles!$G327,Precios!$B$7:$H$19,2,FALSE))</f>
        <v/>
      </c>
      <c r="N330" s="217" t="str">
        <f>IF(ISNA(Industrias[[#This Row],[Vapea (m3)]]*VLOOKUP(Árboles!$G327,Precios!$B$7:$H$19,3,FALSE)),"",Industrias[[#This Row],[Vapea (m3)]]*VLOOKUP(Árboles!$G327,Precios!$B$7:$H$19,3,FALSE))</f>
        <v/>
      </c>
      <c r="O330" s="217" t="str">
        <f>IF(ISNA(Industrias[[#This Row],[Vcanter (m3)]]*VLOOKUP(Árboles!$G327,Precios!$B$7:$H$19,4,FALSE)),"",Industrias[[#This Row],[Vcanter (m3)]]*VLOOKUP(Árboles!$G327,Precios!$B$7:$H$19,4,FALSE))</f>
        <v/>
      </c>
      <c r="P330" s="217" t="str">
        <f>IF(ISNA(Industrias[[#This Row],[Vsierra (m3)]]*VLOOKUP(Árboles!$G327,Precios!$B$7:$H$19,5,FALSE)),"",Industrias[[#This Row],[Vsierra (m3)]]*VLOOKUP(Árboles!$G327,Precios!$B$7:$H$19,5,FALSE))</f>
        <v/>
      </c>
      <c r="Q330" s="217" t="str">
        <f>IF(ISNA(Industrias[[#This Row],[Vsgruesa (m3)]]*VLOOKUP(Árboles!$G327,Precios!$B$7:$H$19,6,FALSE)),"",Industrias[[#This Row],[Vsgruesa (m3)]]*VLOOKUP(Árboles!$G327,Precios!$B$7:$H$19,6,FALSE))</f>
        <v/>
      </c>
      <c r="R330" s="217" t="str">
        <f>IF(ISNA(Industrias[[#This Row],[Vchapa (m3)]]*VLOOKUP(Árboles!$G327,Precios!$B$7:$H$19,7,FALSE)),"",Industrias[[#This Row],[Vchapa (m3)]]*VLOOKUP(Árboles!$G327,Precios!$B$7:$H$19,7,FALSE))</f>
        <v/>
      </c>
      <c r="S330" s="223">
        <f t="shared" si="10"/>
        <v>0</v>
      </c>
      <c r="T330" s="218"/>
      <c r="U330" s="218"/>
      <c r="W330" s="183"/>
      <c r="X330" s="183"/>
      <c r="Y330" s="183"/>
      <c r="Z330" s="183"/>
      <c r="AA330" s="183"/>
      <c r="AB330" s="183"/>
      <c r="AC330" s="183"/>
      <c r="AE330" s="183"/>
      <c r="AF330" s="183"/>
      <c r="AG330" s="183"/>
      <c r="AH330" s="183"/>
      <c r="AI330" s="183"/>
      <c r="AJ330" s="183"/>
      <c r="AK330" s="183"/>
    </row>
    <row r="331" spans="2:37" ht="16.8" thickTop="1" thickBot="1">
      <c r="B331" s="211" t="str">
        <f>IF(Árboles!B328="","",Árboles!B328)</f>
        <v/>
      </c>
      <c r="C331" s="211" t="str">
        <f>IF(Árboles!C328="","",Árboles!C328)</f>
        <v/>
      </c>
      <c r="D331" s="212" t="str">
        <f>IF(Árboles!G328="","",Árboles!G328)</f>
        <v/>
      </c>
      <c r="E331" s="213" t="str">
        <f>IF(Árboles!AC328=0,"",Árboles!AC328)</f>
        <v/>
      </c>
      <c r="F331" s="221"/>
      <c r="G331" s="222"/>
      <c r="H331" s="222"/>
      <c r="I331" s="222"/>
      <c r="J331" s="222"/>
      <c r="K331" s="222"/>
      <c r="L331" s="222"/>
      <c r="M331" s="216" t="str">
        <f>IF(ISNA(Industrias[[#This Row],[Vtrit (m3)]]*VLOOKUP(Árboles!$G328,Precios!$B$7:$H$19,2,FALSE)),"",Industrias[[#This Row],[Vtrit (m3)]]*VLOOKUP(Árboles!$G328,Precios!$B$7:$H$19,2,FALSE))</f>
        <v/>
      </c>
      <c r="N331" s="217" t="str">
        <f>IF(ISNA(Industrias[[#This Row],[Vapea (m3)]]*VLOOKUP(Árboles!$G328,Precios!$B$7:$H$19,3,FALSE)),"",Industrias[[#This Row],[Vapea (m3)]]*VLOOKUP(Árboles!$G328,Precios!$B$7:$H$19,3,FALSE))</f>
        <v/>
      </c>
      <c r="O331" s="217" t="str">
        <f>IF(ISNA(Industrias[[#This Row],[Vcanter (m3)]]*VLOOKUP(Árboles!$G328,Precios!$B$7:$H$19,4,FALSE)),"",Industrias[[#This Row],[Vcanter (m3)]]*VLOOKUP(Árboles!$G328,Precios!$B$7:$H$19,4,FALSE))</f>
        <v/>
      </c>
      <c r="P331" s="217" t="str">
        <f>IF(ISNA(Industrias[[#This Row],[Vsierra (m3)]]*VLOOKUP(Árboles!$G328,Precios!$B$7:$H$19,5,FALSE)),"",Industrias[[#This Row],[Vsierra (m3)]]*VLOOKUP(Árboles!$G328,Precios!$B$7:$H$19,5,FALSE))</f>
        <v/>
      </c>
      <c r="Q331" s="217" t="str">
        <f>IF(ISNA(Industrias[[#This Row],[Vsgruesa (m3)]]*VLOOKUP(Árboles!$G328,Precios!$B$7:$H$19,6,FALSE)),"",Industrias[[#This Row],[Vsgruesa (m3)]]*VLOOKUP(Árboles!$G328,Precios!$B$7:$H$19,6,FALSE))</f>
        <v/>
      </c>
      <c r="R331" s="217" t="str">
        <f>IF(ISNA(Industrias[[#This Row],[Vchapa (m3)]]*VLOOKUP(Árboles!$G328,Precios!$B$7:$H$19,7,FALSE)),"",Industrias[[#This Row],[Vchapa (m3)]]*VLOOKUP(Árboles!$G328,Precios!$B$7:$H$19,7,FALSE))</f>
        <v/>
      </c>
      <c r="S331" s="223">
        <f t="shared" si="10"/>
        <v>0</v>
      </c>
      <c r="T331" s="218"/>
      <c r="U331" s="218"/>
      <c r="W331" s="183"/>
      <c r="X331" s="183"/>
      <c r="Y331" s="183"/>
      <c r="Z331" s="183"/>
      <c r="AA331" s="183"/>
      <c r="AB331" s="183"/>
      <c r="AC331" s="183"/>
      <c r="AE331" s="183"/>
      <c r="AF331" s="183"/>
      <c r="AG331" s="183"/>
      <c r="AH331" s="183"/>
      <c r="AI331" s="183"/>
      <c r="AJ331" s="183"/>
      <c r="AK331" s="183"/>
    </row>
    <row r="332" spans="2:37" ht="16.8" thickTop="1" thickBot="1">
      <c r="B332" s="211" t="str">
        <f>IF(Árboles!B329="","",Árboles!B329)</f>
        <v/>
      </c>
      <c r="C332" s="211" t="str">
        <f>IF(Árboles!C329="","",Árboles!C329)</f>
        <v/>
      </c>
      <c r="D332" s="212" t="str">
        <f>IF(Árboles!G329="","",Árboles!G329)</f>
        <v/>
      </c>
      <c r="E332" s="213" t="str">
        <f>IF(Árboles!AC329=0,"",Árboles!AC329)</f>
        <v/>
      </c>
      <c r="F332" s="221"/>
      <c r="G332" s="222"/>
      <c r="H332" s="222"/>
      <c r="I332" s="222"/>
      <c r="J332" s="222"/>
      <c r="K332" s="222"/>
      <c r="L332" s="222"/>
      <c r="M332" s="216" t="str">
        <f>IF(ISNA(Industrias[[#This Row],[Vtrit (m3)]]*VLOOKUP(Árboles!$G329,Precios!$B$7:$H$19,2,FALSE)),"",Industrias[[#This Row],[Vtrit (m3)]]*VLOOKUP(Árboles!$G329,Precios!$B$7:$H$19,2,FALSE))</f>
        <v/>
      </c>
      <c r="N332" s="217" t="str">
        <f>IF(ISNA(Industrias[[#This Row],[Vapea (m3)]]*VLOOKUP(Árboles!$G329,Precios!$B$7:$H$19,3,FALSE)),"",Industrias[[#This Row],[Vapea (m3)]]*VLOOKUP(Árboles!$G329,Precios!$B$7:$H$19,3,FALSE))</f>
        <v/>
      </c>
      <c r="O332" s="217" t="str">
        <f>IF(ISNA(Industrias[[#This Row],[Vcanter (m3)]]*VLOOKUP(Árboles!$G329,Precios!$B$7:$H$19,4,FALSE)),"",Industrias[[#This Row],[Vcanter (m3)]]*VLOOKUP(Árboles!$G329,Precios!$B$7:$H$19,4,FALSE))</f>
        <v/>
      </c>
      <c r="P332" s="217" t="str">
        <f>IF(ISNA(Industrias[[#This Row],[Vsierra (m3)]]*VLOOKUP(Árboles!$G329,Precios!$B$7:$H$19,5,FALSE)),"",Industrias[[#This Row],[Vsierra (m3)]]*VLOOKUP(Árboles!$G329,Precios!$B$7:$H$19,5,FALSE))</f>
        <v/>
      </c>
      <c r="Q332" s="217" t="str">
        <f>IF(ISNA(Industrias[[#This Row],[Vsgruesa (m3)]]*VLOOKUP(Árboles!$G329,Precios!$B$7:$H$19,6,FALSE)),"",Industrias[[#This Row],[Vsgruesa (m3)]]*VLOOKUP(Árboles!$G329,Precios!$B$7:$H$19,6,FALSE))</f>
        <v/>
      </c>
      <c r="R332" s="217" t="str">
        <f>IF(ISNA(Industrias[[#This Row],[Vchapa (m3)]]*VLOOKUP(Árboles!$G329,Precios!$B$7:$H$19,7,FALSE)),"",Industrias[[#This Row],[Vchapa (m3)]]*VLOOKUP(Árboles!$G329,Precios!$B$7:$H$19,7,FALSE))</f>
        <v/>
      </c>
      <c r="S332" s="223">
        <f t="shared" si="10"/>
        <v>0</v>
      </c>
      <c r="T332" s="218"/>
      <c r="U332" s="218"/>
      <c r="W332" s="183"/>
      <c r="X332" s="183"/>
      <c r="Y332" s="183"/>
      <c r="Z332" s="183"/>
      <c r="AA332" s="183"/>
      <c r="AB332" s="183"/>
      <c r="AC332" s="183"/>
      <c r="AE332" s="183"/>
      <c r="AF332" s="183"/>
      <c r="AG332" s="183"/>
      <c r="AH332" s="183"/>
      <c r="AI332" s="183"/>
      <c r="AJ332" s="183"/>
      <c r="AK332" s="183"/>
    </row>
    <row r="333" spans="2:37" ht="16.8" thickTop="1" thickBot="1">
      <c r="B333" s="211" t="str">
        <f>IF(Árboles!B330="","",Árboles!B330)</f>
        <v/>
      </c>
      <c r="C333" s="211" t="str">
        <f>IF(Árboles!C330="","",Árboles!C330)</f>
        <v/>
      </c>
      <c r="D333" s="212" t="str">
        <f>IF(Árboles!G330="","",Árboles!G330)</f>
        <v/>
      </c>
      <c r="E333" s="213" t="str">
        <f>IF(Árboles!AC330=0,"",Árboles!AC330)</f>
        <v/>
      </c>
      <c r="F333" s="221"/>
      <c r="G333" s="222"/>
      <c r="H333" s="222"/>
      <c r="I333" s="222"/>
      <c r="J333" s="222"/>
      <c r="K333" s="222"/>
      <c r="L333" s="222"/>
      <c r="M333" s="216" t="str">
        <f>IF(ISNA(Industrias[[#This Row],[Vtrit (m3)]]*VLOOKUP(Árboles!$G330,Precios!$B$7:$H$19,2,FALSE)),"",Industrias[[#This Row],[Vtrit (m3)]]*VLOOKUP(Árboles!$G330,Precios!$B$7:$H$19,2,FALSE))</f>
        <v/>
      </c>
      <c r="N333" s="217" t="str">
        <f>IF(ISNA(Industrias[[#This Row],[Vapea (m3)]]*VLOOKUP(Árboles!$G330,Precios!$B$7:$H$19,3,FALSE)),"",Industrias[[#This Row],[Vapea (m3)]]*VLOOKUP(Árboles!$G330,Precios!$B$7:$H$19,3,FALSE))</f>
        <v/>
      </c>
      <c r="O333" s="217" t="str">
        <f>IF(ISNA(Industrias[[#This Row],[Vcanter (m3)]]*VLOOKUP(Árboles!$G330,Precios!$B$7:$H$19,4,FALSE)),"",Industrias[[#This Row],[Vcanter (m3)]]*VLOOKUP(Árboles!$G330,Precios!$B$7:$H$19,4,FALSE))</f>
        <v/>
      </c>
      <c r="P333" s="217" t="str">
        <f>IF(ISNA(Industrias[[#This Row],[Vsierra (m3)]]*VLOOKUP(Árboles!$G330,Precios!$B$7:$H$19,5,FALSE)),"",Industrias[[#This Row],[Vsierra (m3)]]*VLOOKUP(Árboles!$G330,Precios!$B$7:$H$19,5,FALSE))</f>
        <v/>
      </c>
      <c r="Q333" s="217" t="str">
        <f>IF(ISNA(Industrias[[#This Row],[Vsgruesa (m3)]]*VLOOKUP(Árboles!$G330,Precios!$B$7:$H$19,6,FALSE)),"",Industrias[[#This Row],[Vsgruesa (m3)]]*VLOOKUP(Árboles!$G330,Precios!$B$7:$H$19,6,FALSE))</f>
        <v/>
      </c>
      <c r="R333" s="217" t="str">
        <f>IF(ISNA(Industrias[[#This Row],[Vchapa (m3)]]*VLOOKUP(Árboles!$G330,Precios!$B$7:$H$19,7,FALSE)),"",Industrias[[#This Row],[Vchapa (m3)]]*VLOOKUP(Árboles!$G330,Precios!$B$7:$H$19,7,FALSE))</f>
        <v/>
      </c>
      <c r="S333" s="223">
        <f t="shared" si="10"/>
        <v>0</v>
      </c>
      <c r="T333" s="218"/>
      <c r="U333" s="218"/>
      <c r="W333" s="183"/>
      <c r="X333" s="183"/>
      <c r="Y333" s="183"/>
      <c r="Z333" s="183"/>
      <c r="AA333" s="183"/>
      <c r="AB333" s="183"/>
      <c r="AC333" s="183"/>
      <c r="AE333" s="183"/>
      <c r="AF333" s="183"/>
      <c r="AG333" s="183"/>
      <c r="AH333" s="183"/>
      <c r="AI333" s="183"/>
      <c r="AJ333" s="183"/>
      <c r="AK333" s="183"/>
    </row>
    <row r="334" spans="2:37" ht="16.8" thickTop="1" thickBot="1">
      <c r="B334" s="211" t="str">
        <f>IF(Árboles!B331="","",Árboles!B331)</f>
        <v/>
      </c>
      <c r="C334" s="211" t="str">
        <f>IF(Árboles!C331="","",Árboles!C331)</f>
        <v/>
      </c>
      <c r="D334" s="212" t="str">
        <f>IF(Árboles!G331="","",Árboles!G331)</f>
        <v/>
      </c>
      <c r="E334" s="213" t="str">
        <f>IF(Árboles!AC331=0,"",Árboles!AC331)</f>
        <v/>
      </c>
      <c r="F334" s="221"/>
      <c r="G334" s="222"/>
      <c r="H334" s="222"/>
      <c r="I334" s="222"/>
      <c r="J334" s="222"/>
      <c r="K334" s="222"/>
      <c r="L334" s="222"/>
      <c r="M334" s="216" t="str">
        <f>IF(ISNA(Industrias[[#This Row],[Vtrit (m3)]]*VLOOKUP(Árboles!$G331,Precios!$B$7:$H$19,2,FALSE)),"",Industrias[[#This Row],[Vtrit (m3)]]*VLOOKUP(Árboles!$G331,Precios!$B$7:$H$19,2,FALSE))</f>
        <v/>
      </c>
      <c r="N334" s="217" t="str">
        <f>IF(ISNA(Industrias[[#This Row],[Vapea (m3)]]*VLOOKUP(Árboles!$G331,Precios!$B$7:$H$19,3,FALSE)),"",Industrias[[#This Row],[Vapea (m3)]]*VLOOKUP(Árboles!$G331,Precios!$B$7:$H$19,3,FALSE))</f>
        <v/>
      </c>
      <c r="O334" s="217" t="str">
        <f>IF(ISNA(Industrias[[#This Row],[Vcanter (m3)]]*VLOOKUP(Árboles!$G331,Precios!$B$7:$H$19,4,FALSE)),"",Industrias[[#This Row],[Vcanter (m3)]]*VLOOKUP(Árboles!$G331,Precios!$B$7:$H$19,4,FALSE))</f>
        <v/>
      </c>
      <c r="P334" s="217" t="str">
        <f>IF(ISNA(Industrias[[#This Row],[Vsierra (m3)]]*VLOOKUP(Árboles!$G331,Precios!$B$7:$H$19,5,FALSE)),"",Industrias[[#This Row],[Vsierra (m3)]]*VLOOKUP(Árboles!$G331,Precios!$B$7:$H$19,5,FALSE))</f>
        <v/>
      </c>
      <c r="Q334" s="217" t="str">
        <f>IF(ISNA(Industrias[[#This Row],[Vsgruesa (m3)]]*VLOOKUP(Árboles!$G331,Precios!$B$7:$H$19,6,FALSE)),"",Industrias[[#This Row],[Vsgruesa (m3)]]*VLOOKUP(Árboles!$G331,Precios!$B$7:$H$19,6,FALSE))</f>
        <v/>
      </c>
      <c r="R334" s="217" t="str">
        <f>IF(ISNA(Industrias[[#This Row],[Vchapa (m3)]]*VLOOKUP(Árboles!$G331,Precios!$B$7:$H$19,7,FALSE)),"",Industrias[[#This Row],[Vchapa (m3)]]*VLOOKUP(Árboles!$G331,Precios!$B$7:$H$19,7,FALSE))</f>
        <v/>
      </c>
      <c r="S334" s="223">
        <f t="shared" si="10"/>
        <v>0</v>
      </c>
      <c r="T334" s="218"/>
      <c r="U334" s="218"/>
      <c r="W334" s="183"/>
      <c r="X334" s="183"/>
      <c r="Y334" s="183"/>
      <c r="Z334" s="183"/>
      <c r="AA334" s="183"/>
      <c r="AB334" s="183"/>
      <c r="AC334" s="183"/>
      <c r="AE334" s="183"/>
      <c r="AF334" s="183"/>
      <c r="AG334" s="183"/>
      <c r="AH334" s="183"/>
      <c r="AI334" s="183"/>
      <c r="AJ334" s="183"/>
      <c r="AK334" s="183"/>
    </row>
    <row r="335" spans="2:37" ht="16.8" thickTop="1" thickBot="1">
      <c r="B335" s="211" t="str">
        <f>IF(Árboles!B332="","",Árboles!B332)</f>
        <v/>
      </c>
      <c r="C335" s="211" t="str">
        <f>IF(Árboles!C332="","",Árboles!C332)</f>
        <v/>
      </c>
      <c r="D335" s="212" t="str">
        <f>IF(Árboles!G332="","",Árboles!G332)</f>
        <v/>
      </c>
      <c r="E335" s="213" t="str">
        <f>IF(Árboles!AC332=0,"",Árboles!AC332)</f>
        <v/>
      </c>
      <c r="F335" s="221"/>
      <c r="G335" s="222"/>
      <c r="H335" s="222"/>
      <c r="I335" s="222"/>
      <c r="J335" s="222"/>
      <c r="K335" s="222"/>
      <c r="L335" s="222"/>
      <c r="M335" s="216" t="str">
        <f>IF(ISNA(Industrias[[#This Row],[Vtrit (m3)]]*VLOOKUP(Árboles!$G332,Precios!$B$7:$H$19,2,FALSE)),"",Industrias[[#This Row],[Vtrit (m3)]]*VLOOKUP(Árboles!$G332,Precios!$B$7:$H$19,2,FALSE))</f>
        <v/>
      </c>
      <c r="N335" s="217" t="str">
        <f>IF(ISNA(Industrias[[#This Row],[Vapea (m3)]]*VLOOKUP(Árboles!$G332,Precios!$B$7:$H$19,3,FALSE)),"",Industrias[[#This Row],[Vapea (m3)]]*VLOOKUP(Árboles!$G332,Precios!$B$7:$H$19,3,FALSE))</f>
        <v/>
      </c>
      <c r="O335" s="217" t="str">
        <f>IF(ISNA(Industrias[[#This Row],[Vcanter (m3)]]*VLOOKUP(Árboles!$G332,Precios!$B$7:$H$19,4,FALSE)),"",Industrias[[#This Row],[Vcanter (m3)]]*VLOOKUP(Árboles!$G332,Precios!$B$7:$H$19,4,FALSE))</f>
        <v/>
      </c>
      <c r="P335" s="217" t="str">
        <f>IF(ISNA(Industrias[[#This Row],[Vsierra (m3)]]*VLOOKUP(Árboles!$G332,Precios!$B$7:$H$19,5,FALSE)),"",Industrias[[#This Row],[Vsierra (m3)]]*VLOOKUP(Árboles!$G332,Precios!$B$7:$H$19,5,FALSE))</f>
        <v/>
      </c>
      <c r="Q335" s="217" t="str">
        <f>IF(ISNA(Industrias[[#This Row],[Vsgruesa (m3)]]*VLOOKUP(Árboles!$G332,Precios!$B$7:$H$19,6,FALSE)),"",Industrias[[#This Row],[Vsgruesa (m3)]]*VLOOKUP(Árboles!$G332,Precios!$B$7:$H$19,6,FALSE))</f>
        <v/>
      </c>
      <c r="R335" s="217" t="str">
        <f>IF(ISNA(Industrias[[#This Row],[Vchapa (m3)]]*VLOOKUP(Árboles!$G332,Precios!$B$7:$H$19,7,FALSE)),"",Industrias[[#This Row],[Vchapa (m3)]]*VLOOKUP(Árboles!$G332,Precios!$B$7:$H$19,7,FALSE))</f>
        <v/>
      </c>
      <c r="S335" s="223">
        <f t="shared" si="10"/>
        <v>0</v>
      </c>
      <c r="T335" s="218"/>
      <c r="U335" s="218"/>
      <c r="W335" s="183"/>
      <c r="X335" s="183"/>
      <c r="Y335" s="183"/>
      <c r="Z335" s="183"/>
      <c r="AA335" s="183"/>
      <c r="AB335" s="183"/>
      <c r="AC335" s="183"/>
      <c r="AE335" s="183"/>
      <c r="AF335" s="183"/>
      <c r="AG335" s="183"/>
      <c r="AH335" s="183"/>
      <c r="AI335" s="183"/>
      <c r="AJ335" s="183"/>
      <c r="AK335" s="183"/>
    </row>
    <row r="336" spans="2:37" ht="16.8" thickTop="1" thickBot="1">
      <c r="B336" s="211" t="str">
        <f>IF(Árboles!B333="","",Árboles!B333)</f>
        <v/>
      </c>
      <c r="C336" s="211" t="str">
        <f>IF(Árboles!C333="","",Árboles!C333)</f>
        <v/>
      </c>
      <c r="D336" s="212" t="str">
        <f>IF(Árboles!G333="","",Árboles!G333)</f>
        <v/>
      </c>
      <c r="E336" s="213" t="str">
        <f>IF(Árboles!AC333=0,"",Árboles!AC333)</f>
        <v/>
      </c>
      <c r="F336" s="221"/>
      <c r="G336" s="222"/>
      <c r="H336" s="222"/>
      <c r="I336" s="222"/>
      <c r="J336" s="222"/>
      <c r="K336" s="222"/>
      <c r="L336" s="222"/>
      <c r="M336" s="216" t="str">
        <f>IF(ISNA(Industrias[[#This Row],[Vtrit (m3)]]*VLOOKUP(Árboles!$G333,Precios!$B$7:$H$19,2,FALSE)),"",Industrias[[#This Row],[Vtrit (m3)]]*VLOOKUP(Árboles!$G333,Precios!$B$7:$H$19,2,FALSE))</f>
        <v/>
      </c>
      <c r="N336" s="217" t="str">
        <f>IF(ISNA(Industrias[[#This Row],[Vapea (m3)]]*VLOOKUP(Árboles!$G333,Precios!$B$7:$H$19,3,FALSE)),"",Industrias[[#This Row],[Vapea (m3)]]*VLOOKUP(Árboles!$G333,Precios!$B$7:$H$19,3,FALSE))</f>
        <v/>
      </c>
      <c r="O336" s="217" t="str">
        <f>IF(ISNA(Industrias[[#This Row],[Vcanter (m3)]]*VLOOKUP(Árboles!$G333,Precios!$B$7:$H$19,4,FALSE)),"",Industrias[[#This Row],[Vcanter (m3)]]*VLOOKUP(Árboles!$G333,Precios!$B$7:$H$19,4,FALSE))</f>
        <v/>
      </c>
      <c r="P336" s="217" t="str">
        <f>IF(ISNA(Industrias[[#This Row],[Vsierra (m3)]]*VLOOKUP(Árboles!$G333,Precios!$B$7:$H$19,5,FALSE)),"",Industrias[[#This Row],[Vsierra (m3)]]*VLOOKUP(Árboles!$G333,Precios!$B$7:$H$19,5,FALSE))</f>
        <v/>
      </c>
      <c r="Q336" s="217" t="str">
        <f>IF(ISNA(Industrias[[#This Row],[Vsgruesa (m3)]]*VLOOKUP(Árboles!$G333,Precios!$B$7:$H$19,6,FALSE)),"",Industrias[[#This Row],[Vsgruesa (m3)]]*VLOOKUP(Árboles!$G333,Precios!$B$7:$H$19,6,FALSE))</f>
        <v/>
      </c>
      <c r="R336" s="217" t="str">
        <f>IF(ISNA(Industrias[[#This Row],[Vchapa (m3)]]*VLOOKUP(Árboles!$G333,Precios!$B$7:$H$19,7,FALSE)),"",Industrias[[#This Row],[Vchapa (m3)]]*VLOOKUP(Árboles!$G333,Precios!$B$7:$H$19,7,FALSE))</f>
        <v/>
      </c>
      <c r="S336" s="223">
        <f t="shared" si="10"/>
        <v>0</v>
      </c>
      <c r="T336" s="218"/>
      <c r="U336" s="218"/>
      <c r="W336" s="183"/>
      <c r="X336" s="183"/>
      <c r="Y336" s="183"/>
      <c r="Z336" s="183"/>
      <c r="AA336" s="183"/>
      <c r="AB336" s="183"/>
      <c r="AC336" s="183"/>
      <c r="AE336" s="183"/>
      <c r="AF336" s="183"/>
      <c r="AG336" s="183"/>
      <c r="AH336" s="183"/>
      <c r="AI336" s="183"/>
      <c r="AJ336" s="183"/>
      <c r="AK336" s="183"/>
    </row>
    <row r="337" spans="2:37" ht="16.8" thickTop="1" thickBot="1">
      <c r="B337" s="211" t="str">
        <f>IF(Árboles!B334="","",Árboles!B334)</f>
        <v/>
      </c>
      <c r="C337" s="211" t="str">
        <f>IF(Árboles!C334="","",Árboles!C334)</f>
        <v/>
      </c>
      <c r="D337" s="212" t="str">
        <f>IF(Árboles!G334="","",Árboles!G334)</f>
        <v/>
      </c>
      <c r="E337" s="213" t="str">
        <f>IF(Árboles!AC334=0,"",Árboles!AC334)</f>
        <v/>
      </c>
      <c r="F337" s="221"/>
      <c r="G337" s="222"/>
      <c r="H337" s="222"/>
      <c r="I337" s="222"/>
      <c r="J337" s="222"/>
      <c r="K337" s="222"/>
      <c r="L337" s="222"/>
      <c r="M337" s="216" t="str">
        <f>IF(ISNA(Industrias[[#This Row],[Vtrit (m3)]]*VLOOKUP(Árboles!$G334,Precios!$B$7:$H$19,2,FALSE)),"",Industrias[[#This Row],[Vtrit (m3)]]*VLOOKUP(Árboles!$G334,Precios!$B$7:$H$19,2,FALSE))</f>
        <v/>
      </c>
      <c r="N337" s="217" t="str">
        <f>IF(ISNA(Industrias[[#This Row],[Vapea (m3)]]*VLOOKUP(Árboles!$G334,Precios!$B$7:$H$19,3,FALSE)),"",Industrias[[#This Row],[Vapea (m3)]]*VLOOKUP(Árboles!$G334,Precios!$B$7:$H$19,3,FALSE))</f>
        <v/>
      </c>
      <c r="O337" s="217" t="str">
        <f>IF(ISNA(Industrias[[#This Row],[Vcanter (m3)]]*VLOOKUP(Árboles!$G334,Precios!$B$7:$H$19,4,FALSE)),"",Industrias[[#This Row],[Vcanter (m3)]]*VLOOKUP(Árboles!$G334,Precios!$B$7:$H$19,4,FALSE))</f>
        <v/>
      </c>
      <c r="P337" s="217" t="str">
        <f>IF(ISNA(Industrias[[#This Row],[Vsierra (m3)]]*VLOOKUP(Árboles!$G334,Precios!$B$7:$H$19,5,FALSE)),"",Industrias[[#This Row],[Vsierra (m3)]]*VLOOKUP(Árboles!$G334,Precios!$B$7:$H$19,5,FALSE))</f>
        <v/>
      </c>
      <c r="Q337" s="217" t="str">
        <f>IF(ISNA(Industrias[[#This Row],[Vsgruesa (m3)]]*VLOOKUP(Árboles!$G334,Precios!$B$7:$H$19,6,FALSE)),"",Industrias[[#This Row],[Vsgruesa (m3)]]*VLOOKUP(Árboles!$G334,Precios!$B$7:$H$19,6,FALSE))</f>
        <v/>
      </c>
      <c r="R337" s="217" t="str">
        <f>IF(ISNA(Industrias[[#This Row],[Vchapa (m3)]]*VLOOKUP(Árboles!$G334,Precios!$B$7:$H$19,7,FALSE)),"",Industrias[[#This Row],[Vchapa (m3)]]*VLOOKUP(Árboles!$G334,Precios!$B$7:$H$19,7,FALSE))</f>
        <v/>
      </c>
      <c r="S337" s="223">
        <f t="shared" si="10"/>
        <v>0</v>
      </c>
      <c r="T337" s="218"/>
      <c r="U337" s="218"/>
      <c r="W337" s="183"/>
      <c r="X337" s="183"/>
      <c r="Y337" s="183"/>
      <c r="Z337" s="183"/>
      <c r="AA337" s="183"/>
      <c r="AB337" s="183"/>
      <c r="AC337" s="183"/>
      <c r="AE337" s="183"/>
      <c r="AF337" s="183"/>
      <c r="AG337" s="183"/>
      <c r="AH337" s="183"/>
      <c r="AI337" s="183"/>
      <c r="AJ337" s="183"/>
      <c r="AK337" s="183"/>
    </row>
    <row r="338" spans="2:37" ht="16.8" thickTop="1" thickBot="1">
      <c r="B338" s="211" t="str">
        <f>IF(Árboles!B335="","",Árboles!B335)</f>
        <v/>
      </c>
      <c r="C338" s="211" t="str">
        <f>IF(Árboles!C335="","",Árboles!C335)</f>
        <v/>
      </c>
      <c r="D338" s="212" t="str">
        <f>IF(Árboles!G335="","",Árboles!G335)</f>
        <v/>
      </c>
      <c r="E338" s="213" t="str">
        <f>IF(Árboles!AC335=0,"",Árboles!AC335)</f>
        <v/>
      </c>
      <c r="F338" s="221"/>
      <c r="G338" s="222"/>
      <c r="H338" s="222"/>
      <c r="I338" s="222"/>
      <c r="J338" s="222"/>
      <c r="K338" s="222"/>
      <c r="L338" s="222"/>
      <c r="M338" s="216" t="str">
        <f>IF(ISNA(Industrias[[#This Row],[Vtrit (m3)]]*VLOOKUP(Árboles!$G335,Precios!$B$7:$H$19,2,FALSE)),"",Industrias[[#This Row],[Vtrit (m3)]]*VLOOKUP(Árboles!$G335,Precios!$B$7:$H$19,2,FALSE))</f>
        <v/>
      </c>
      <c r="N338" s="217" t="str">
        <f>IF(ISNA(Industrias[[#This Row],[Vapea (m3)]]*VLOOKUP(Árboles!$G335,Precios!$B$7:$H$19,3,FALSE)),"",Industrias[[#This Row],[Vapea (m3)]]*VLOOKUP(Árboles!$G335,Precios!$B$7:$H$19,3,FALSE))</f>
        <v/>
      </c>
      <c r="O338" s="217" t="str">
        <f>IF(ISNA(Industrias[[#This Row],[Vcanter (m3)]]*VLOOKUP(Árboles!$G335,Precios!$B$7:$H$19,4,FALSE)),"",Industrias[[#This Row],[Vcanter (m3)]]*VLOOKUP(Árboles!$G335,Precios!$B$7:$H$19,4,FALSE))</f>
        <v/>
      </c>
      <c r="P338" s="217" t="str">
        <f>IF(ISNA(Industrias[[#This Row],[Vsierra (m3)]]*VLOOKUP(Árboles!$G335,Precios!$B$7:$H$19,5,FALSE)),"",Industrias[[#This Row],[Vsierra (m3)]]*VLOOKUP(Árboles!$G335,Precios!$B$7:$H$19,5,FALSE))</f>
        <v/>
      </c>
      <c r="Q338" s="217" t="str">
        <f>IF(ISNA(Industrias[[#This Row],[Vsgruesa (m3)]]*VLOOKUP(Árboles!$G335,Precios!$B$7:$H$19,6,FALSE)),"",Industrias[[#This Row],[Vsgruesa (m3)]]*VLOOKUP(Árboles!$G335,Precios!$B$7:$H$19,6,FALSE))</f>
        <v/>
      </c>
      <c r="R338" s="217" t="str">
        <f>IF(ISNA(Industrias[[#This Row],[Vchapa (m3)]]*VLOOKUP(Árboles!$G335,Precios!$B$7:$H$19,7,FALSE)),"",Industrias[[#This Row],[Vchapa (m3)]]*VLOOKUP(Árboles!$G335,Precios!$B$7:$H$19,7,FALSE))</f>
        <v/>
      </c>
      <c r="S338" s="223">
        <f t="shared" si="10"/>
        <v>0</v>
      </c>
      <c r="T338" s="218"/>
      <c r="U338" s="218"/>
      <c r="W338" s="183"/>
      <c r="X338" s="183"/>
      <c r="Y338" s="183"/>
      <c r="Z338" s="183"/>
      <c r="AA338" s="183"/>
      <c r="AB338" s="183"/>
      <c r="AC338" s="183"/>
      <c r="AE338" s="183"/>
      <c r="AF338" s="183"/>
      <c r="AG338" s="183"/>
      <c r="AH338" s="183"/>
      <c r="AI338" s="183"/>
      <c r="AJ338" s="183"/>
      <c r="AK338" s="183"/>
    </row>
    <row r="339" spans="2:37" ht="16.8" thickTop="1" thickBot="1">
      <c r="B339" s="211" t="str">
        <f>IF(Árboles!B336="","",Árboles!B336)</f>
        <v/>
      </c>
      <c r="C339" s="211" t="str">
        <f>IF(Árboles!C336="","",Árboles!C336)</f>
        <v/>
      </c>
      <c r="D339" s="212" t="str">
        <f>IF(Árboles!G336="","",Árboles!G336)</f>
        <v/>
      </c>
      <c r="E339" s="213" t="str">
        <f>IF(Árboles!AC336=0,"",Árboles!AC336)</f>
        <v/>
      </c>
      <c r="F339" s="221"/>
      <c r="G339" s="222"/>
      <c r="H339" s="222"/>
      <c r="I339" s="222"/>
      <c r="J339" s="222"/>
      <c r="K339" s="222"/>
      <c r="L339" s="222"/>
      <c r="M339" s="216" t="str">
        <f>IF(ISNA(Industrias[[#This Row],[Vtrit (m3)]]*VLOOKUP(Árboles!$G336,Precios!$B$7:$H$19,2,FALSE)),"",Industrias[[#This Row],[Vtrit (m3)]]*VLOOKUP(Árboles!$G336,Precios!$B$7:$H$19,2,FALSE))</f>
        <v/>
      </c>
      <c r="N339" s="217" t="str">
        <f>IF(ISNA(Industrias[[#This Row],[Vapea (m3)]]*VLOOKUP(Árboles!$G336,Precios!$B$7:$H$19,3,FALSE)),"",Industrias[[#This Row],[Vapea (m3)]]*VLOOKUP(Árboles!$G336,Precios!$B$7:$H$19,3,FALSE))</f>
        <v/>
      </c>
      <c r="O339" s="217" t="str">
        <f>IF(ISNA(Industrias[[#This Row],[Vcanter (m3)]]*VLOOKUP(Árboles!$G336,Precios!$B$7:$H$19,4,FALSE)),"",Industrias[[#This Row],[Vcanter (m3)]]*VLOOKUP(Árboles!$G336,Precios!$B$7:$H$19,4,FALSE))</f>
        <v/>
      </c>
      <c r="P339" s="217" t="str">
        <f>IF(ISNA(Industrias[[#This Row],[Vsierra (m3)]]*VLOOKUP(Árboles!$G336,Precios!$B$7:$H$19,5,FALSE)),"",Industrias[[#This Row],[Vsierra (m3)]]*VLOOKUP(Árboles!$G336,Precios!$B$7:$H$19,5,FALSE))</f>
        <v/>
      </c>
      <c r="Q339" s="217" t="str">
        <f>IF(ISNA(Industrias[[#This Row],[Vsgruesa (m3)]]*VLOOKUP(Árboles!$G336,Precios!$B$7:$H$19,6,FALSE)),"",Industrias[[#This Row],[Vsgruesa (m3)]]*VLOOKUP(Árboles!$G336,Precios!$B$7:$H$19,6,FALSE))</f>
        <v/>
      </c>
      <c r="R339" s="217" t="str">
        <f>IF(ISNA(Industrias[[#This Row],[Vchapa (m3)]]*VLOOKUP(Árboles!$G336,Precios!$B$7:$H$19,7,FALSE)),"",Industrias[[#This Row],[Vchapa (m3)]]*VLOOKUP(Árboles!$G336,Precios!$B$7:$H$19,7,FALSE))</f>
        <v/>
      </c>
      <c r="S339" s="223">
        <f t="shared" si="10"/>
        <v>0</v>
      </c>
      <c r="T339" s="218"/>
      <c r="U339" s="218"/>
      <c r="W339" s="183"/>
      <c r="X339" s="183"/>
      <c r="Y339" s="183"/>
      <c r="Z339" s="183"/>
      <c r="AA339" s="183"/>
      <c r="AB339" s="183"/>
      <c r="AC339" s="183"/>
      <c r="AE339" s="183"/>
      <c r="AF339" s="183"/>
      <c r="AG339" s="183"/>
      <c r="AH339" s="183"/>
      <c r="AI339" s="183"/>
      <c r="AJ339" s="183"/>
      <c r="AK339" s="183"/>
    </row>
    <row r="340" spans="2:37" ht="16.8" thickTop="1" thickBot="1">
      <c r="B340" s="211" t="str">
        <f>IF(Árboles!B337="","",Árboles!B337)</f>
        <v/>
      </c>
      <c r="C340" s="211" t="str">
        <f>IF(Árboles!C337="","",Árboles!C337)</f>
        <v/>
      </c>
      <c r="D340" s="212" t="str">
        <f>IF(Árboles!G337="","",Árboles!G337)</f>
        <v/>
      </c>
      <c r="E340" s="213" t="str">
        <f>IF(Árboles!AC337=0,"",Árboles!AC337)</f>
        <v/>
      </c>
      <c r="F340" s="221"/>
      <c r="G340" s="222"/>
      <c r="H340" s="222"/>
      <c r="I340" s="222"/>
      <c r="J340" s="222"/>
      <c r="K340" s="222"/>
      <c r="L340" s="222"/>
      <c r="M340" s="216" t="str">
        <f>IF(ISNA(Industrias[[#This Row],[Vtrit (m3)]]*VLOOKUP(Árboles!$G337,Precios!$B$7:$H$19,2,FALSE)),"",Industrias[[#This Row],[Vtrit (m3)]]*VLOOKUP(Árboles!$G337,Precios!$B$7:$H$19,2,FALSE))</f>
        <v/>
      </c>
      <c r="N340" s="217" t="str">
        <f>IF(ISNA(Industrias[[#This Row],[Vapea (m3)]]*VLOOKUP(Árboles!$G337,Precios!$B$7:$H$19,3,FALSE)),"",Industrias[[#This Row],[Vapea (m3)]]*VLOOKUP(Árboles!$G337,Precios!$B$7:$H$19,3,FALSE))</f>
        <v/>
      </c>
      <c r="O340" s="217" t="str">
        <f>IF(ISNA(Industrias[[#This Row],[Vcanter (m3)]]*VLOOKUP(Árboles!$G337,Precios!$B$7:$H$19,4,FALSE)),"",Industrias[[#This Row],[Vcanter (m3)]]*VLOOKUP(Árboles!$G337,Precios!$B$7:$H$19,4,FALSE))</f>
        <v/>
      </c>
      <c r="P340" s="217" t="str">
        <f>IF(ISNA(Industrias[[#This Row],[Vsierra (m3)]]*VLOOKUP(Árboles!$G337,Precios!$B$7:$H$19,5,FALSE)),"",Industrias[[#This Row],[Vsierra (m3)]]*VLOOKUP(Árboles!$G337,Precios!$B$7:$H$19,5,FALSE))</f>
        <v/>
      </c>
      <c r="Q340" s="217" t="str">
        <f>IF(ISNA(Industrias[[#This Row],[Vsgruesa (m3)]]*VLOOKUP(Árboles!$G337,Precios!$B$7:$H$19,6,FALSE)),"",Industrias[[#This Row],[Vsgruesa (m3)]]*VLOOKUP(Árboles!$G337,Precios!$B$7:$H$19,6,FALSE))</f>
        <v/>
      </c>
      <c r="R340" s="217" t="str">
        <f>IF(ISNA(Industrias[[#This Row],[Vchapa (m3)]]*VLOOKUP(Árboles!$G337,Precios!$B$7:$H$19,7,FALSE)),"",Industrias[[#This Row],[Vchapa (m3)]]*VLOOKUP(Árboles!$G337,Precios!$B$7:$H$19,7,FALSE))</f>
        <v/>
      </c>
      <c r="S340" s="223">
        <f t="shared" si="10"/>
        <v>0</v>
      </c>
      <c r="T340" s="218"/>
      <c r="U340" s="218"/>
      <c r="W340" s="183"/>
      <c r="X340" s="183"/>
      <c r="Y340" s="183"/>
      <c r="Z340" s="183"/>
      <c r="AA340" s="183"/>
      <c r="AB340" s="183"/>
      <c r="AC340" s="183"/>
      <c r="AE340" s="183"/>
      <c r="AF340" s="183"/>
      <c r="AG340" s="183"/>
      <c r="AH340" s="183"/>
      <c r="AI340" s="183"/>
      <c r="AJ340" s="183"/>
      <c r="AK340" s="183"/>
    </row>
    <row r="341" spans="2:37" ht="16.8" thickTop="1" thickBot="1">
      <c r="B341" s="211" t="str">
        <f>IF(Árboles!B338="","",Árboles!B338)</f>
        <v/>
      </c>
      <c r="C341" s="211" t="str">
        <f>IF(Árboles!C338="","",Árboles!C338)</f>
        <v/>
      </c>
      <c r="D341" s="212" t="str">
        <f>IF(Árboles!G338="","",Árboles!G338)</f>
        <v/>
      </c>
      <c r="E341" s="213" t="str">
        <f>IF(Árboles!AC338=0,"",Árboles!AC338)</f>
        <v/>
      </c>
      <c r="F341" s="221"/>
      <c r="G341" s="222"/>
      <c r="H341" s="222"/>
      <c r="I341" s="222"/>
      <c r="J341" s="222"/>
      <c r="K341" s="222"/>
      <c r="L341" s="222"/>
      <c r="M341" s="216" t="str">
        <f>IF(ISNA(Industrias[[#This Row],[Vtrit (m3)]]*VLOOKUP(Árboles!$G338,Precios!$B$7:$H$19,2,FALSE)),"",Industrias[[#This Row],[Vtrit (m3)]]*VLOOKUP(Árboles!$G338,Precios!$B$7:$H$19,2,FALSE))</f>
        <v/>
      </c>
      <c r="N341" s="217" t="str">
        <f>IF(ISNA(Industrias[[#This Row],[Vapea (m3)]]*VLOOKUP(Árboles!$G338,Precios!$B$7:$H$19,3,FALSE)),"",Industrias[[#This Row],[Vapea (m3)]]*VLOOKUP(Árboles!$G338,Precios!$B$7:$H$19,3,FALSE))</f>
        <v/>
      </c>
      <c r="O341" s="217" t="str">
        <f>IF(ISNA(Industrias[[#This Row],[Vcanter (m3)]]*VLOOKUP(Árboles!$G338,Precios!$B$7:$H$19,4,FALSE)),"",Industrias[[#This Row],[Vcanter (m3)]]*VLOOKUP(Árboles!$G338,Precios!$B$7:$H$19,4,FALSE))</f>
        <v/>
      </c>
      <c r="P341" s="217" t="str">
        <f>IF(ISNA(Industrias[[#This Row],[Vsierra (m3)]]*VLOOKUP(Árboles!$G338,Precios!$B$7:$H$19,5,FALSE)),"",Industrias[[#This Row],[Vsierra (m3)]]*VLOOKUP(Árboles!$G338,Precios!$B$7:$H$19,5,FALSE))</f>
        <v/>
      </c>
      <c r="Q341" s="217" t="str">
        <f>IF(ISNA(Industrias[[#This Row],[Vsgruesa (m3)]]*VLOOKUP(Árboles!$G338,Precios!$B$7:$H$19,6,FALSE)),"",Industrias[[#This Row],[Vsgruesa (m3)]]*VLOOKUP(Árboles!$G338,Precios!$B$7:$H$19,6,FALSE))</f>
        <v/>
      </c>
      <c r="R341" s="217" t="str">
        <f>IF(ISNA(Industrias[[#This Row],[Vchapa (m3)]]*VLOOKUP(Árboles!$G338,Precios!$B$7:$H$19,7,FALSE)),"",Industrias[[#This Row],[Vchapa (m3)]]*VLOOKUP(Árboles!$G338,Precios!$B$7:$H$19,7,FALSE))</f>
        <v/>
      </c>
      <c r="S341" s="223">
        <f t="shared" si="10"/>
        <v>0</v>
      </c>
      <c r="T341" s="218"/>
      <c r="U341" s="218"/>
      <c r="W341" s="183"/>
      <c r="X341" s="183"/>
      <c r="Y341" s="183"/>
      <c r="Z341" s="183"/>
      <c r="AA341" s="183"/>
      <c r="AB341" s="183"/>
      <c r="AC341" s="183"/>
      <c r="AE341" s="183"/>
      <c r="AF341" s="183"/>
      <c r="AG341" s="183"/>
      <c r="AH341" s="183"/>
      <c r="AI341" s="183"/>
      <c r="AJ341" s="183"/>
      <c r="AK341" s="183"/>
    </row>
    <row r="342" spans="2:37" ht="16.8" thickTop="1" thickBot="1">
      <c r="B342" s="211" t="str">
        <f>IF(Árboles!B339="","",Árboles!B339)</f>
        <v/>
      </c>
      <c r="C342" s="211" t="str">
        <f>IF(Árboles!C339="","",Árboles!C339)</f>
        <v/>
      </c>
      <c r="D342" s="212" t="str">
        <f>IF(Árboles!G339="","",Árboles!G339)</f>
        <v/>
      </c>
      <c r="E342" s="213" t="str">
        <f>IF(Árboles!AC339=0,"",Árboles!AC339)</f>
        <v/>
      </c>
      <c r="F342" s="221"/>
      <c r="G342" s="222"/>
      <c r="H342" s="222"/>
      <c r="I342" s="222"/>
      <c r="J342" s="222"/>
      <c r="K342" s="222"/>
      <c r="L342" s="222"/>
      <c r="M342" s="216" t="str">
        <f>IF(ISNA(Industrias[[#This Row],[Vtrit (m3)]]*VLOOKUP(Árboles!$G339,Precios!$B$7:$H$19,2,FALSE)),"",Industrias[[#This Row],[Vtrit (m3)]]*VLOOKUP(Árboles!$G339,Precios!$B$7:$H$19,2,FALSE))</f>
        <v/>
      </c>
      <c r="N342" s="217" t="str">
        <f>IF(ISNA(Industrias[[#This Row],[Vapea (m3)]]*VLOOKUP(Árboles!$G339,Precios!$B$7:$H$19,3,FALSE)),"",Industrias[[#This Row],[Vapea (m3)]]*VLOOKUP(Árboles!$G339,Precios!$B$7:$H$19,3,FALSE))</f>
        <v/>
      </c>
      <c r="O342" s="217" t="str">
        <f>IF(ISNA(Industrias[[#This Row],[Vcanter (m3)]]*VLOOKUP(Árboles!$G339,Precios!$B$7:$H$19,4,FALSE)),"",Industrias[[#This Row],[Vcanter (m3)]]*VLOOKUP(Árboles!$G339,Precios!$B$7:$H$19,4,FALSE))</f>
        <v/>
      </c>
      <c r="P342" s="217" t="str">
        <f>IF(ISNA(Industrias[[#This Row],[Vsierra (m3)]]*VLOOKUP(Árboles!$G339,Precios!$B$7:$H$19,5,FALSE)),"",Industrias[[#This Row],[Vsierra (m3)]]*VLOOKUP(Árboles!$G339,Precios!$B$7:$H$19,5,FALSE))</f>
        <v/>
      </c>
      <c r="Q342" s="217" t="str">
        <f>IF(ISNA(Industrias[[#This Row],[Vsgruesa (m3)]]*VLOOKUP(Árboles!$G339,Precios!$B$7:$H$19,6,FALSE)),"",Industrias[[#This Row],[Vsgruesa (m3)]]*VLOOKUP(Árboles!$G339,Precios!$B$7:$H$19,6,FALSE))</f>
        <v/>
      </c>
      <c r="R342" s="217" t="str">
        <f>IF(ISNA(Industrias[[#This Row],[Vchapa (m3)]]*VLOOKUP(Árboles!$G339,Precios!$B$7:$H$19,7,FALSE)),"",Industrias[[#This Row],[Vchapa (m3)]]*VLOOKUP(Árboles!$G339,Precios!$B$7:$H$19,7,FALSE))</f>
        <v/>
      </c>
      <c r="S342" s="223">
        <f t="shared" si="10"/>
        <v>0</v>
      </c>
      <c r="T342" s="218"/>
      <c r="U342" s="218"/>
      <c r="W342" s="183"/>
      <c r="X342" s="183"/>
      <c r="Y342" s="183"/>
      <c r="Z342" s="183"/>
      <c r="AA342" s="183"/>
      <c r="AB342" s="183"/>
      <c r="AC342" s="183"/>
      <c r="AE342" s="183"/>
      <c r="AF342" s="183"/>
      <c r="AG342" s="183"/>
      <c r="AH342" s="183"/>
      <c r="AI342" s="183"/>
      <c r="AJ342" s="183"/>
      <c r="AK342" s="183"/>
    </row>
    <row r="343" spans="2:37" ht="16.8" thickTop="1" thickBot="1">
      <c r="B343" s="211" t="str">
        <f>IF(Árboles!B340="","",Árboles!B340)</f>
        <v/>
      </c>
      <c r="C343" s="211" t="str">
        <f>IF(Árboles!C340="","",Árboles!C340)</f>
        <v/>
      </c>
      <c r="D343" s="212" t="str">
        <f>IF(Árboles!G340="","",Árboles!G340)</f>
        <v/>
      </c>
      <c r="E343" s="213" t="str">
        <f>IF(Árboles!AC340=0,"",Árboles!AC340)</f>
        <v/>
      </c>
      <c r="F343" s="221"/>
      <c r="G343" s="222"/>
      <c r="H343" s="222"/>
      <c r="I343" s="222"/>
      <c r="J343" s="222"/>
      <c r="K343" s="222"/>
      <c r="L343" s="222"/>
      <c r="M343" s="216" t="str">
        <f>IF(ISNA(Industrias[[#This Row],[Vtrit (m3)]]*VLOOKUP(Árboles!$G340,Precios!$B$7:$H$19,2,FALSE)),"",Industrias[[#This Row],[Vtrit (m3)]]*VLOOKUP(Árboles!$G340,Precios!$B$7:$H$19,2,FALSE))</f>
        <v/>
      </c>
      <c r="N343" s="217" t="str">
        <f>IF(ISNA(Industrias[[#This Row],[Vapea (m3)]]*VLOOKUP(Árboles!$G340,Precios!$B$7:$H$19,3,FALSE)),"",Industrias[[#This Row],[Vapea (m3)]]*VLOOKUP(Árboles!$G340,Precios!$B$7:$H$19,3,FALSE))</f>
        <v/>
      </c>
      <c r="O343" s="217" t="str">
        <f>IF(ISNA(Industrias[[#This Row],[Vcanter (m3)]]*VLOOKUP(Árboles!$G340,Precios!$B$7:$H$19,4,FALSE)),"",Industrias[[#This Row],[Vcanter (m3)]]*VLOOKUP(Árboles!$G340,Precios!$B$7:$H$19,4,FALSE))</f>
        <v/>
      </c>
      <c r="P343" s="217" t="str">
        <f>IF(ISNA(Industrias[[#This Row],[Vsierra (m3)]]*VLOOKUP(Árboles!$G340,Precios!$B$7:$H$19,5,FALSE)),"",Industrias[[#This Row],[Vsierra (m3)]]*VLOOKUP(Árboles!$G340,Precios!$B$7:$H$19,5,FALSE))</f>
        <v/>
      </c>
      <c r="Q343" s="217" t="str">
        <f>IF(ISNA(Industrias[[#This Row],[Vsgruesa (m3)]]*VLOOKUP(Árboles!$G340,Precios!$B$7:$H$19,6,FALSE)),"",Industrias[[#This Row],[Vsgruesa (m3)]]*VLOOKUP(Árboles!$G340,Precios!$B$7:$H$19,6,FALSE))</f>
        <v/>
      </c>
      <c r="R343" s="217" t="str">
        <f>IF(ISNA(Industrias[[#This Row],[Vchapa (m3)]]*VLOOKUP(Árboles!$G340,Precios!$B$7:$H$19,7,FALSE)),"",Industrias[[#This Row],[Vchapa (m3)]]*VLOOKUP(Árboles!$G340,Precios!$B$7:$H$19,7,FALSE))</f>
        <v/>
      </c>
      <c r="S343" s="223">
        <f t="shared" si="10"/>
        <v>0</v>
      </c>
      <c r="T343" s="218"/>
      <c r="U343" s="218"/>
      <c r="W343" s="183"/>
      <c r="X343" s="183"/>
      <c r="Y343" s="183"/>
      <c r="Z343" s="183"/>
      <c r="AA343" s="183"/>
      <c r="AB343" s="183"/>
      <c r="AC343" s="183"/>
      <c r="AE343" s="183"/>
      <c r="AF343" s="183"/>
      <c r="AG343" s="183"/>
      <c r="AH343" s="183"/>
      <c r="AI343" s="183"/>
      <c r="AJ343" s="183"/>
      <c r="AK343" s="183"/>
    </row>
    <row r="344" spans="2:37" ht="16.8" thickTop="1" thickBot="1">
      <c r="B344" s="211" t="str">
        <f>IF(Árboles!B341="","",Árboles!B341)</f>
        <v/>
      </c>
      <c r="C344" s="211" t="str">
        <f>IF(Árboles!C341="","",Árboles!C341)</f>
        <v/>
      </c>
      <c r="D344" s="212" t="str">
        <f>IF(Árboles!G341="","",Árboles!G341)</f>
        <v/>
      </c>
      <c r="E344" s="213" t="str">
        <f>IF(Árboles!AC341=0,"",Árboles!AC341)</f>
        <v/>
      </c>
      <c r="F344" s="221"/>
      <c r="G344" s="222"/>
      <c r="H344" s="222"/>
      <c r="I344" s="222"/>
      <c r="J344" s="222"/>
      <c r="K344" s="222"/>
      <c r="L344" s="222"/>
      <c r="M344" s="216" t="str">
        <f>IF(ISNA(Industrias[[#This Row],[Vtrit (m3)]]*VLOOKUP(Árboles!$G341,Precios!$B$7:$H$19,2,FALSE)),"",Industrias[[#This Row],[Vtrit (m3)]]*VLOOKUP(Árboles!$G341,Precios!$B$7:$H$19,2,FALSE))</f>
        <v/>
      </c>
      <c r="N344" s="217" t="str">
        <f>IF(ISNA(Industrias[[#This Row],[Vapea (m3)]]*VLOOKUP(Árboles!$G341,Precios!$B$7:$H$19,3,FALSE)),"",Industrias[[#This Row],[Vapea (m3)]]*VLOOKUP(Árboles!$G341,Precios!$B$7:$H$19,3,FALSE))</f>
        <v/>
      </c>
      <c r="O344" s="217" t="str">
        <f>IF(ISNA(Industrias[[#This Row],[Vcanter (m3)]]*VLOOKUP(Árboles!$G341,Precios!$B$7:$H$19,4,FALSE)),"",Industrias[[#This Row],[Vcanter (m3)]]*VLOOKUP(Árboles!$G341,Precios!$B$7:$H$19,4,FALSE))</f>
        <v/>
      </c>
      <c r="P344" s="217" t="str">
        <f>IF(ISNA(Industrias[[#This Row],[Vsierra (m3)]]*VLOOKUP(Árboles!$G341,Precios!$B$7:$H$19,5,FALSE)),"",Industrias[[#This Row],[Vsierra (m3)]]*VLOOKUP(Árboles!$G341,Precios!$B$7:$H$19,5,FALSE))</f>
        <v/>
      </c>
      <c r="Q344" s="217" t="str">
        <f>IF(ISNA(Industrias[[#This Row],[Vsgruesa (m3)]]*VLOOKUP(Árboles!$G341,Precios!$B$7:$H$19,6,FALSE)),"",Industrias[[#This Row],[Vsgruesa (m3)]]*VLOOKUP(Árboles!$G341,Precios!$B$7:$H$19,6,FALSE))</f>
        <v/>
      </c>
      <c r="R344" s="217" t="str">
        <f>IF(ISNA(Industrias[[#This Row],[Vchapa (m3)]]*VLOOKUP(Árboles!$G341,Precios!$B$7:$H$19,7,FALSE)),"",Industrias[[#This Row],[Vchapa (m3)]]*VLOOKUP(Árboles!$G341,Precios!$B$7:$H$19,7,FALSE))</f>
        <v/>
      </c>
      <c r="S344" s="223">
        <f t="shared" si="10"/>
        <v>0</v>
      </c>
      <c r="T344" s="218"/>
      <c r="U344" s="218"/>
      <c r="W344" s="183"/>
      <c r="X344" s="183"/>
      <c r="Y344" s="183"/>
      <c r="Z344" s="183"/>
      <c r="AA344" s="183"/>
      <c r="AB344" s="183"/>
      <c r="AC344" s="183"/>
      <c r="AE344" s="183"/>
      <c r="AF344" s="183"/>
      <c r="AG344" s="183"/>
      <c r="AH344" s="183"/>
      <c r="AI344" s="183"/>
      <c r="AJ344" s="183"/>
      <c r="AK344" s="183"/>
    </row>
    <row r="345" spans="2:37" ht="16.8" thickTop="1" thickBot="1">
      <c r="B345" s="211" t="str">
        <f>IF(Árboles!B342="","",Árboles!B342)</f>
        <v/>
      </c>
      <c r="C345" s="211" t="str">
        <f>IF(Árboles!C342="","",Árboles!C342)</f>
        <v/>
      </c>
      <c r="D345" s="212" t="str">
        <f>IF(Árboles!G342="","",Árboles!G342)</f>
        <v/>
      </c>
      <c r="E345" s="213" t="str">
        <f>IF(Árboles!AC342=0,"",Árboles!AC342)</f>
        <v/>
      </c>
      <c r="F345" s="221"/>
      <c r="G345" s="222"/>
      <c r="H345" s="222"/>
      <c r="I345" s="222"/>
      <c r="J345" s="222"/>
      <c r="K345" s="222"/>
      <c r="L345" s="222"/>
      <c r="M345" s="216" t="str">
        <f>IF(ISNA(Industrias[[#This Row],[Vtrit (m3)]]*VLOOKUP(Árboles!$G342,Precios!$B$7:$H$19,2,FALSE)),"",Industrias[[#This Row],[Vtrit (m3)]]*VLOOKUP(Árboles!$G342,Precios!$B$7:$H$19,2,FALSE))</f>
        <v/>
      </c>
      <c r="N345" s="217" t="str">
        <f>IF(ISNA(Industrias[[#This Row],[Vapea (m3)]]*VLOOKUP(Árboles!$G342,Precios!$B$7:$H$19,3,FALSE)),"",Industrias[[#This Row],[Vapea (m3)]]*VLOOKUP(Árboles!$G342,Precios!$B$7:$H$19,3,FALSE))</f>
        <v/>
      </c>
      <c r="O345" s="217" t="str">
        <f>IF(ISNA(Industrias[[#This Row],[Vcanter (m3)]]*VLOOKUP(Árboles!$G342,Precios!$B$7:$H$19,4,FALSE)),"",Industrias[[#This Row],[Vcanter (m3)]]*VLOOKUP(Árboles!$G342,Precios!$B$7:$H$19,4,FALSE))</f>
        <v/>
      </c>
      <c r="P345" s="217" t="str">
        <f>IF(ISNA(Industrias[[#This Row],[Vsierra (m3)]]*VLOOKUP(Árboles!$G342,Precios!$B$7:$H$19,5,FALSE)),"",Industrias[[#This Row],[Vsierra (m3)]]*VLOOKUP(Árboles!$G342,Precios!$B$7:$H$19,5,FALSE))</f>
        <v/>
      </c>
      <c r="Q345" s="217" t="str">
        <f>IF(ISNA(Industrias[[#This Row],[Vsgruesa (m3)]]*VLOOKUP(Árboles!$G342,Precios!$B$7:$H$19,6,FALSE)),"",Industrias[[#This Row],[Vsgruesa (m3)]]*VLOOKUP(Árboles!$G342,Precios!$B$7:$H$19,6,FALSE))</f>
        <v/>
      </c>
      <c r="R345" s="217" t="str">
        <f>IF(ISNA(Industrias[[#This Row],[Vchapa (m3)]]*VLOOKUP(Árboles!$G342,Precios!$B$7:$H$19,7,FALSE)),"",Industrias[[#This Row],[Vchapa (m3)]]*VLOOKUP(Árboles!$G342,Precios!$B$7:$H$19,7,FALSE))</f>
        <v/>
      </c>
      <c r="S345" s="223">
        <f t="shared" si="10"/>
        <v>0</v>
      </c>
      <c r="T345" s="218"/>
      <c r="U345" s="218"/>
      <c r="W345" s="183"/>
      <c r="X345" s="183"/>
      <c r="Y345" s="183"/>
      <c r="Z345" s="183"/>
      <c r="AA345" s="183"/>
      <c r="AB345" s="183"/>
      <c r="AC345" s="183"/>
      <c r="AE345" s="183"/>
      <c r="AF345" s="183"/>
      <c r="AG345" s="183"/>
      <c r="AH345" s="183"/>
      <c r="AI345" s="183"/>
      <c r="AJ345" s="183"/>
      <c r="AK345" s="183"/>
    </row>
    <row r="346" spans="2:37" ht="16.8" thickTop="1" thickBot="1">
      <c r="B346" s="211" t="str">
        <f>IF(Árboles!B343="","",Árboles!B343)</f>
        <v/>
      </c>
      <c r="C346" s="211" t="str">
        <f>IF(Árboles!C343="","",Árboles!C343)</f>
        <v/>
      </c>
      <c r="D346" s="212" t="str">
        <f>IF(Árboles!G343="","",Árboles!G343)</f>
        <v/>
      </c>
      <c r="E346" s="213" t="str">
        <f>IF(Árboles!AC343=0,"",Árboles!AC343)</f>
        <v/>
      </c>
      <c r="F346" s="221"/>
      <c r="G346" s="222"/>
      <c r="H346" s="222"/>
      <c r="I346" s="222"/>
      <c r="J346" s="222"/>
      <c r="K346" s="222"/>
      <c r="L346" s="222"/>
      <c r="M346" s="216" t="str">
        <f>IF(ISNA(Industrias[[#This Row],[Vtrit (m3)]]*VLOOKUP(Árboles!$G343,Precios!$B$7:$H$19,2,FALSE)),"",Industrias[[#This Row],[Vtrit (m3)]]*VLOOKUP(Árboles!$G343,Precios!$B$7:$H$19,2,FALSE))</f>
        <v/>
      </c>
      <c r="N346" s="217" t="str">
        <f>IF(ISNA(Industrias[[#This Row],[Vapea (m3)]]*VLOOKUP(Árboles!$G343,Precios!$B$7:$H$19,3,FALSE)),"",Industrias[[#This Row],[Vapea (m3)]]*VLOOKUP(Árboles!$G343,Precios!$B$7:$H$19,3,FALSE))</f>
        <v/>
      </c>
      <c r="O346" s="217" t="str">
        <f>IF(ISNA(Industrias[[#This Row],[Vcanter (m3)]]*VLOOKUP(Árboles!$G343,Precios!$B$7:$H$19,4,FALSE)),"",Industrias[[#This Row],[Vcanter (m3)]]*VLOOKUP(Árboles!$G343,Precios!$B$7:$H$19,4,FALSE))</f>
        <v/>
      </c>
      <c r="P346" s="217" t="str">
        <f>IF(ISNA(Industrias[[#This Row],[Vsierra (m3)]]*VLOOKUP(Árboles!$G343,Precios!$B$7:$H$19,5,FALSE)),"",Industrias[[#This Row],[Vsierra (m3)]]*VLOOKUP(Árboles!$G343,Precios!$B$7:$H$19,5,FALSE))</f>
        <v/>
      </c>
      <c r="Q346" s="217" t="str">
        <f>IF(ISNA(Industrias[[#This Row],[Vsgruesa (m3)]]*VLOOKUP(Árboles!$G343,Precios!$B$7:$H$19,6,FALSE)),"",Industrias[[#This Row],[Vsgruesa (m3)]]*VLOOKUP(Árboles!$G343,Precios!$B$7:$H$19,6,FALSE))</f>
        <v/>
      </c>
      <c r="R346" s="217" t="str">
        <f>IF(ISNA(Industrias[[#This Row],[Vchapa (m3)]]*VLOOKUP(Árboles!$G343,Precios!$B$7:$H$19,7,FALSE)),"",Industrias[[#This Row],[Vchapa (m3)]]*VLOOKUP(Árboles!$G343,Precios!$B$7:$H$19,7,FALSE))</f>
        <v/>
      </c>
      <c r="S346" s="223">
        <f t="shared" si="10"/>
        <v>0</v>
      </c>
      <c r="T346" s="218"/>
      <c r="U346" s="218"/>
      <c r="W346" s="183"/>
      <c r="X346" s="183"/>
      <c r="Y346" s="183"/>
      <c r="Z346" s="183"/>
      <c r="AA346" s="183"/>
      <c r="AB346" s="183"/>
      <c r="AC346" s="183"/>
      <c r="AE346" s="183"/>
      <c r="AF346" s="183"/>
      <c r="AG346" s="183"/>
      <c r="AH346" s="183"/>
      <c r="AI346" s="183"/>
      <c r="AJ346" s="183"/>
      <c r="AK346" s="183"/>
    </row>
    <row r="347" spans="2:37" ht="16.8" thickTop="1" thickBot="1">
      <c r="B347" s="211" t="str">
        <f>IF(Árboles!B344="","",Árboles!B344)</f>
        <v/>
      </c>
      <c r="C347" s="211" t="str">
        <f>IF(Árboles!C344="","",Árboles!C344)</f>
        <v/>
      </c>
      <c r="D347" s="212" t="str">
        <f>IF(Árboles!G344="","",Árboles!G344)</f>
        <v/>
      </c>
      <c r="E347" s="213" t="str">
        <f>IF(Árboles!AC344=0,"",Árboles!AC344)</f>
        <v/>
      </c>
      <c r="F347" s="221"/>
      <c r="G347" s="222"/>
      <c r="H347" s="222"/>
      <c r="I347" s="222"/>
      <c r="J347" s="222"/>
      <c r="K347" s="222"/>
      <c r="L347" s="222"/>
      <c r="M347" s="216" t="str">
        <f>IF(ISNA(Industrias[[#This Row],[Vtrit (m3)]]*VLOOKUP(Árboles!$G344,Precios!$B$7:$H$19,2,FALSE)),"",Industrias[[#This Row],[Vtrit (m3)]]*VLOOKUP(Árboles!$G344,Precios!$B$7:$H$19,2,FALSE))</f>
        <v/>
      </c>
      <c r="N347" s="217" t="str">
        <f>IF(ISNA(Industrias[[#This Row],[Vapea (m3)]]*VLOOKUP(Árboles!$G344,Precios!$B$7:$H$19,3,FALSE)),"",Industrias[[#This Row],[Vapea (m3)]]*VLOOKUP(Árboles!$G344,Precios!$B$7:$H$19,3,FALSE))</f>
        <v/>
      </c>
      <c r="O347" s="217" t="str">
        <f>IF(ISNA(Industrias[[#This Row],[Vcanter (m3)]]*VLOOKUP(Árboles!$G344,Precios!$B$7:$H$19,4,FALSE)),"",Industrias[[#This Row],[Vcanter (m3)]]*VLOOKUP(Árboles!$G344,Precios!$B$7:$H$19,4,FALSE))</f>
        <v/>
      </c>
      <c r="P347" s="217" t="str">
        <f>IF(ISNA(Industrias[[#This Row],[Vsierra (m3)]]*VLOOKUP(Árboles!$G344,Precios!$B$7:$H$19,5,FALSE)),"",Industrias[[#This Row],[Vsierra (m3)]]*VLOOKUP(Árboles!$G344,Precios!$B$7:$H$19,5,FALSE))</f>
        <v/>
      </c>
      <c r="Q347" s="217" t="str">
        <f>IF(ISNA(Industrias[[#This Row],[Vsgruesa (m3)]]*VLOOKUP(Árboles!$G344,Precios!$B$7:$H$19,6,FALSE)),"",Industrias[[#This Row],[Vsgruesa (m3)]]*VLOOKUP(Árboles!$G344,Precios!$B$7:$H$19,6,FALSE))</f>
        <v/>
      </c>
      <c r="R347" s="217" t="str">
        <f>IF(ISNA(Industrias[[#This Row],[Vchapa (m3)]]*VLOOKUP(Árboles!$G344,Precios!$B$7:$H$19,7,FALSE)),"",Industrias[[#This Row],[Vchapa (m3)]]*VLOOKUP(Árboles!$G344,Precios!$B$7:$H$19,7,FALSE))</f>
        <v/>
      </c>
      <c r="S347" s="223">
        <f t="shared" si="10"/>
        <v>0</v>
      </c>
      <c r="T347" s="218"/>
      <c r="U347" s="218"/>
      <c r="W347" s="183"/>
      <c r="X347" s="183"/>
      <c r="Y347" s="183"/>
      <c r="Z347" s="183"/>
      <c r="AA347" s="183"/>
      <c r="AB347" s="183"/>
      <c r="AC347" s="183"/>
      <c r="AE347" s="183"/>
      <c r="AF347" s="183"/>
      <c r="AG347" s="183"/>
      <c r="AH347" s="183"/>
      <c r="AI347" s="183"/>
      <c r="AJ347" s="183"/>
      <c r="AK347" s="183"/>
    </row>
    <row r="348" spans="2:37" ht="16.8" thickTop="1" thickBot="1">
      <c r="B348" s="211" t="str">
        <f>IF(Árboles!B345="","",Árboles!B345)</f>
        <v/>
      </c>
      <c r="C348" s="211" t="str">
        <f>IF(Árboles!C345="","",Árboles!C345)</f>
        <v/>
      </c>
      <c r="D348" s="212" t="str">
        <f>IF(Árboles!G345="","",Árboles!G345)</f>
        <v/>
      </c>
      <c r="E348" s="213" t="str">
        <f>IF(Árboles!AC345=0,"",Árboles!AC345)</f>
        <v/>
      </c>
      <c r="F348" s="221"/>
      <c r="G348" s="222"/>
      <c r="H348" s="222"/>
      <c r="I348" s="222"/>
      <c r="J348" s="222"/>
      <c r="K348" s="222"/>
      <c r="L348" s="222"/>
      <c r="M348" s="216" t="str">
        <f>IF(ISNA(Industrias[[#This Row],[Vtrit (m3)]]*VLOOKUP(Árboles!$G345,Precios!$B$7:$H$19,2,FALSE)),"",Industrias[[#This Row],[Vtrit (m3)]]*VLOOKUP(Árboles!$G345,Precios!$B$7:$H$19,2,FALSE))</f>
        <v/>
      </c>
      <c r="N348" s="217" t="str">
        <f>IF(ISNA(Industrias[[#This Row],[Vapea (m3)]]*VLOOKUP(Árboles!$G345,Precios!$B$7:$H$19,3,FALSE)),"",Industrias[[#This Row],[Vapea (m3)]]*VLOOKUP(Árboles!$G345,Precios!$B$7:$H$19,3,FALSE))</f>
        <v/>
      </c>
      <c r="O348" s="217" t="str">
        <f>IF(ISNA(Industrias[[#This Row],[Vcanter (m3)]]*VLOOKUP(Árboles!$G345,Precios!$B$7:$H$19,4,FALSE)),"",Industrias[[#This Row],[Vcanter (m3)]]*VLOOKUP(Árboles!$G345,Precios!$B$7:$H$19,4,FALSE))</f>
        <v/>
      </c>
      <c r="P348" s="217" t="str">
        <f>IF(ISNA(Industrias[[#This Row],[Vsierra (m3)]]*VLOOKUP(Árboles!$G345,Precios!$B$7:$H$19,5,FALSE)),"",Industrias[[#This Row],[Vsierra (m3)]]*VLOOKUP(Árboles!$G345,Precios!$B$7:$H$19,5,FALSE))</f>
        <v/>
      </c>
      <c r="Q348" s="217" t="str">
        <f>IF(ISNA(Industrias[[#This Row],[Vsgruesa (m3)]]*VLOOKUP(Árboles!$G345,Precios!$B$7:$H$19,6,FALSE)),"",Industrias[[#This Row],[Vsgruesa (m3)]]*VLOOKUP(Árboles!$G345,Precios!$B$7:$H$19,6,FALSE))</f>
        <v/>
      </c>
      <c r="R348" s="217" t="str">
        <f>IF(ISNA(Industrias[[#This Row],[Vchapa (m3)]]*VLOOKUP(Árboles!$G345,Precios!$B$7:$H$19,7,FALSE)),"",Industrias[[#This Row],[Vchapa (m3)]]*VLOOKUP(Árboles!$G345,Precios!$B$7:$H$19,7,FALSE))</f>
        <v/>
      </c>
      <c r="S348" s="223">
        <f t="shared" si="10"/>
        <v>0</v>
      </c>
      <c r="T348" s="218"/>
      <c r="U348" s="218"/>
      <c r="W348" s="183"/>
      <c r="X348" s="183"/>
      <c r="Y348" s="183"/>
      <c r="Z348" s="183"/>
      <c r="AA348" s="183"/>
      <c r="AB348" s="183"/>
      <c r="AC348" s="183"/>
      <c r="AE348" s="183"/>
      <c r="AF348" s="183"/>
      <c r="AG348" s="183"/>
      <c r="AH348" s="183"/>
      <c r="AI348" s="183"/>
      <c r="AJ348" s="183"/>
      <c r="AK348" s="183"/>
    </row>
    <row r="349" spans="2:37" ht="16.8" thickTop="1" thickBot="1">
      <c r="B349" s="211" t="str">
        <f>IF(Árboles!B346="","",Árboles!B346)</f>
        <v/>
      </c>
      <c r="C349" s="211" t="str">
        <f>IF(Árboles!C346="","",Árboles!C346)</f>
        <v/>
      </c>
      <c r="D349" s="212" t="str">
        <f>IF(Árboles!G346="","",Árboles!G346)</f>
        <v/>
      </c>
      <c r="E349" s="213" t="str">
        <f>IF(Árboles!AC346=0,"",Árboles!AC346)</f>
        <v/>
      </c>
      <c r="F349" s="221"/>
      <c r="G349" s="222"/>
      <c r="H349" s="222"/>
      <c r="I349" s="222"/>
      <c r="J349" s="222"/>
      <c r="K349" s="222"/>
      <c r="L349" s="222"/>
      <c r="M349" s="216" t="str">
        <f>IF(ISNA(Industrias[[#This Row],[Vtrit (m3)]]*VLOOKUP(Árboles!$G346,Precios!$B$7:$H$19,2,FALSE)),"",Industrias[[#This Row],[Vtrit (m3)]]*VLOOKUP(Árboles!$G346,Precios!$B$7:$H$19,2,FALSE))</f>
        <v/>
      </c>
      <c r="N349" s="217" t="str">
        <f>IF(ISNA(Industrias[[#This Row],[Vapea (m3)]]*VLOOKUP(Árboles!$G346,Precios!$B$7:$H$19,3,FALSE)),"",Industrias[[#This Row],[Vapea (m3)]]*VLOOKUP(Árboles!$G346,Precios!$B$7:$H$19,3,FALSE))</f>
        <v/>
      </c>
      <c r="O349" s="217" t="str">
        <f>IF(ISNA(Industrias[[#This Row],[Vcanter (m3)]]*VLOOKUP(Árboles!$G346,Precios!$B$7:$H$19,4,FALSE)),"",Industrias[[#This Row],[Vcanter (m3)]]*VLOOKUP(Árboles!$G346,Precios!$B$7:$H$19,4,FALSE))</f>
        <v/>
      </c>
      <c r="P349" s="217" t="str">
        <f>IF(ISNA(Industrias[[#This Row],[Vsierra (m3)]]*VLOOKUP(Árboles!$G346,Precios!$B$7:$H$19,5,FALSE)),"",Industrias[[#This Row],[Vsierra (m3)]]*VLOOKUP(Árboles!$G346,Precios!$B$7:$H$19,5,FALSE))</f>
        <v/>
      </c>
      <c r="Q349" s="217" t="str">
        <f>IF(ISNA(Industrias[[#This Row],[Vsgruesa (m3)]]*VLOOKUP(Árboles!$G346,Precios!$B$7:$H$19,6,FALSE)),"",Industrias[[#This Row],[Vsgruesa (m3)]]*VLOOKUP(Árboles!$G346,Precios!$B$7:$H$19,6,FALSE))</f>
        <v/>
      </c>
      <c r="R349" s="217" t="str">
        <f>IF(ISNA(Industrias[[#This Row],[Vchapa (m3)]]*VLOOKUP(Árboles!$G346,Precios!$B$7:$H$19,7,FALSE)),"",Industrias[[#This Row],[Vchapa (m3)]]*VLOOKUP(Árboles!$G346,Precios!$B$7:$H$19,7,FALSE))</f>
        <v/>
      </c>
      <c r="S349" s="223">
        <f t="shared" si="10"/>
        <v>0</v>
      </c>
      <c r="T349" s="218"/>
      <c r="U349" s="218"/>
      <c r="W349" s="183"/>
      <c r="X349" s="183"/>
      <c r="Y349" s="183"/>
      <c r="Z349" s="183"/>
      <c r="AA349" s="183"/>
      <c r="AB349" s="183"/>
      <c r="AC349" s="183"/>
      <c r="AE349" s="183"/>
      <c r="AF349" s="183"/>
      <c r="AG349" s="183"/>
      <c r="AH349" s="183"/>
      <c r="AI349" s="183"/>
      <c r="AJ349" s="183"/>
      <c r="AK349" s="183"/>
    </row>
    <row r="350" spans="2:37" ht="16.8" thickTop="1" thickBot="1">
      <c r="B350" s="211" t="str">
        <f>IF(Árboles!B347="","",Árboles!B347)</f>
        <v/>
      </c>
      <c r="C350" s="211" t="str">
        <f>IF(Árboles!C347="","",Árboles!C347)</f>
        <v/>
      </c>
      <c r="D350" s="212" t="str">
        <f>IF(Árboles!G347="","",Árboles!G347)</f>
        <v/>
      </c>
      <c r="E350" s="213" t="str">
        <f>IF(Árboles!AC347=0,"",Árboles!AC347)</f>
        <v/>
      </c>
      <c r="F350" s="221"/>
      <c r="G350" s="222"/>
      <c r="H350" s="222"/>
      <c r="I350" s="222"/>
      <c r="J350" s="222"/>
      <c r="K350" s="222"/>
      <c r="L350" s="222"/>
      <c r="M350" s="216" t="str">
        <f>IF(ISNA(Industrias[[#This Row],[Vtrit (m3)]]*VLOOKUP(Árboles!$G347,Precios!$B$7:$H$19,2,FALSE)),"",Industrias[[#This Row],[Vtrit (m3)]]*VLOOKUP(Árboles!$G347,Precios!$B$7:$H$19,2,FALSE))</f>
        <v/>
      </c>
      <c r="N350" s="217" t="str">
        <f>IF(ISNA(Industrias[[#This Row],[Vapea (m3)]]*VLOOKUP(Árboles!$G347,Precios!$B$7:$H$19,3,FALSE)),"",Industrias[[#This Row],[Vapea (m3)]]*VLOOKUP(Árboles!$G347,Precios!$B$7:$H$19,3,FALSE))</f>
        <v/>
      </c>
      <c r="O350" s="217" t="str">
        <f>IF(ISNA(Industrias[[#This Row],[Vcanter (m3)]]*VLOOKUP(Árboles!$G347,Precios!$B$7:$H$19,4,FALSE)),"",Industrias[[#This Row],[Vcanter (m3)]]*VLOOKUP(Árboles!$G347,Precios!$B$7:$H$19,4,FALSE))</f>
        <v/>
      </c>
      <c r="P350" s="217" t="str">
        <f>IF(ISNA(Industrias[[#This Row],[Vsierra (m3)]]*VLOOKUP(Árboles!$G347,Precios!$B$7:$H$19,5,FALSE)),"",Industrias[[#This Row],[Vsierra (m3)]]*VLOOKUP(Árboles!$G347,Precios!$B$7:$H$19,5,FALSE))</f>
        <v/>
      </c>
      <c r="Q350" s="217" t="str">
        <f>IF(ISNA(Industrias[[#This Row],[Vsgruesa (m3)]]*VLOOKUP(Árboles!$G347,Precios!$B$7:$H$19,6,FALSE)),"",Industrias[[#This Row],[Vsgruesa (m3)]]*VLOOKUP(Árboles!$G347,Precios!$B$7:$H$19,6,FALSE))</f>
        <v/>
      </c>
      <c r="R350" s="217" t="str">
        <f>IF(ISNA(Industrias[[#This Row],[Vchapa (m3)]]*VLOOKUP(Árboles!$G347,Precios!$B$7:$H$19,7,FALSE)),"",Industrias[[#This Row],[Vchapa (m3)]]*VLOOKUP(Árboles!$G347,Precios!$B$7:$H$19,7,FALSE))</f>
        <v/>
      </c>
      <c r="S350" s="223">
        <f t="shared" si="10"/>
        <v>0</v>
      </c>
      <c r="T350" s="218"/>
      <c r="U350" s="218"/>
      <c r="W350" s="183"/>
      <c r="X350" s="183"/>
      <c r="Y350" s="183"/>
      <c r="Z350" s="183"/>
      <c r="AA350" s="183"/>
      <c r="AB350" s="183"/>
      <c r="AC350" s="183"/>
      <c r="AE350" s="183"/>
      <c r="AF350" s="183"/>
      <c r="AG350" s="183"/>
      <c r="AH350" s="183"/>
      <c r="AI350" s="183"/>
      <c r="AJ350" s="183"/>
      <c r="AK350" s="183"/>
    </row>
    <row r="351" spans="2:37" ht="16.8" thickTop="1" thickBot="1">
      <c r="B351" s="211" t="str">
        <f>IF(Árboles!B348="","",Árboles!B348)</f>
        <v/>
      </c>
      <c r="C351" s="211" t="str">
        <f>IF(Árboles!C348="","",Árboles!C348)</f>
        <v/>
      </c>
      <c r="D351" s="212" t="str">
        <f>IF(Árboles!G348="","",Árboles!G348)</f>
        <v/>
      </c>
      <c r="E351" s="213" t="str">
        <f>IF(Árboles!AC348=0,"",Árboles!AC348)</f>
        <v/>
      </c>
      <c r="F351" s="221"/>
      <c r="G351" s="222"/>
      <c r="H351" s="222"/>
      <c r="I351" s="222"/>
      <c r="J351" s="222"/>
      <c r="K351" s="222"/>
      <c r="L351" s="222"/>
      <c r="M351" s="216" t="str">
        <f>IF(ISNA(Industrias[[#This Row],[Vtrit (m3)]]*VLOOKUP(Árboles!$G348,Precios!$B$7:$H$19,2,FALSE)),"",Industrias[[#This Row],[Vtrit (m3)]]*VLOOKUP(Árboles!$G348,Precios!$B$7:$H$19,2,FALSE))</f>
        <v/>
      </c>
      <c r="N351" s="217" t="str">
        <f>IF(ISNA(Industrias[[#This Row],[Vapea (m3)]]*VLOOKUP(Árboles!$G348,Precios!$B$7:$H$19,3,FALSE)),"",Industrias[[#This Row],[Vapea (m3)]]*VLOOKUP(Árboles!$G348,Precios!$B$7:$H$19,3,FALSE))</f>
        <v/>
      </c>
      <c r="O351" s="217" t="str">
        <f>IF(ISNA(Industrias[[#This Row],[Vcanter (m3)]]*VLOOKUP(Árboles!$G348,Precios!$B$7:$H$19,4,FALSE)),"",Industrias[[#This Row],[Vcanter (m3)]]*VLOOKUP(Árboles!$G348,Precios!$B$7:$H$19,4,FALSE))</f>
        <v/>
      </c>
      <c r="P351" s="217" t="str">
        <f>IF(ISNA(Industrias[[#This Row],[Vsierra (m3)]]*VLOOKUP(Árboles!$G348,Precios!$B$7:$H$19,5,FALSE)),"",Industrias[[#This Row],[Vsierra (m3)]]*VLOOKUP(Árboles!$G348,Precios!$B$7:$H$19,5,FALSE))</f>
        <v/>
      </c>
      <c r="Q351" s="217" t="str">
        <f>IF(ISNA(Industrias[[#This Row],[Vsgruesa (m3)]]*VLOOKUP(Árboles!$G348,Precios!$B$7:$H$19,6,FALSE)),"",Industrias[[#This Row],[Vsgruesa (m3)]]*VLOOKUP(Árboles!$G348,Precios!$B$7:$H$19,6,FALSE))</f>
        <v/>
      </c>
      <c r="R351" s="217" t="str">
        <f>IF(ISNA(Industrias[[#This Row],[Vchapa (m3)]]*VLOOKUP(Árboles!$G348,Precios!$B$7:$H$19,7,FALSE)),"",Industrias[[#This Row],[Vchapa (m3)]]*VLOOKUP(Árboles!$G348,Precios!$B$7:$H$19,7,FALSE))</f>
        <v/>
      </c>
      <c r="S351" s="223">
        <f t="shared" si="10"/>
        <v>0</v>
      </c>
      <c r="T351" s="218"/>
      <c r="U351" s="218"/>
      <c r="W351" s="183"/>
      <c r="X351" s="183"/>
      <c r="Y351" s="183"/>
      <c r="Z351" s="183"/>
      <c r="AA351" s="183"/>
      <c r="AB351" s="183"/>
      <c r="AC351" s="183"/>
      <c r="AE351" s="183"/>
      <c r="AF351" s="183"/>
      <c r="AG351" s="183"/>
      <c r="AH351" s="183"/>
      <c r="AI351" s="183"/>
      <c r="AJ351" s="183"/>
      <c r="AK351" s="183"/>
    </row>
    <row r="352" spans="2:37" ht="16.8" thickTop="1" thickBot="1">
      <c r="B352" s="211" t="str">
        <f>IF(Árboles!B349="","",Árboles!B349)</f>
        <v/>
      </c>
      <c r="C352" s="211" t="str">
        <f>IF(Árboles!C349="","",Árboles!C349)</f>
        <v/>
      </c>
      <c r="D352" s="212" t="str">
        <f>IF(Árboles!G349="","",Árboles!G349)</f>
        <v/>
      </c>
      <c r="E352" s="213" t="str">
        <f>IF(Árboles!AC349=0,"",Árboles!AC349)</f>
        <v/>
      </c>
      <c r="F352" s="221"/>
      <c r="G352" s="222"/>
      <c r="H352" s="222"/>
      <c r="I352" s="222"/>
      <c r="J352" s="222"/>
      <c r="K352" s="222"/>
      <c r="L352" s="222"/>
      <c r="M352" s="216" t="str">
        <f>IF(ISNA(Industrias[[#This Row],[Vtrit (m3)]]*VLOOKUP(Árboles!$G349,Precios!$B$7:$H$19,2,FALSE)),"",Industrias[[#This Row],[Vtrit (m3)]]*VLOOKUP(Árboles!$G349,Precios!$B$7:$H$19,2,FALSE))</f>
        <v/>
      </c>
      <c r="N352" s="217" t="str">
        <f>IF(ISNA(Industrias[[#This Row],[Vapea (m3)]]*VLOOKUP(Árboles!$G349,Precios!$B$7:$H$19,3,FALSE)),"",Industrias[[#This Row],[Vapea (m3)]]*VLOOKUP(Árboles!$G349,Precios!$B$7:$H$19,3,FALSE))</f>
        <v/>
      </c>
      <c r="O352" s="217" t="str">
        <f>IF(ISNA(Industrias[[#This Row],[Vcanter (m3)]]*VLOOKUP(Árboles!$G349,Precios!$B$7:$H$19,4,FALSE)),"",Industrias[[#This Row],[Vcanter (m3)]]*VLOOKUP(Árboles!$G349,Precios!$B$7:$H$19,4,FALSE))</f>
        <v/>
      </c>
      <c r="P352" s="217" t="str">
        <f>IF(ISNA(Industrias[[#This Row],[Vsierra (m3)]]*VLOOKUP(Árboles!$G349,Precios!$B$7:$H$19,5,FALSE)),"",Industrias[[#This Row],[Vsierra (m3)]]*VLOOKUP(Árboles!$G349,Precios!$B$7:$H$19,5,FALSE))</f>
        <v/>
      </c>
      <c r="Q352" s="217" t="str">
        <f>IF(ISNA(Industrias[[#This Row],[Vsgruesa (m3)]]*VLOOKUP(Árboles!$G349,Precios!$B$7:$H$19,6,FALSE)),"",Industrias[[#This Row],[Vsgruesa (m3)]]*VLOOKUP(Árboles!$G349,Precios!$B$7:$H$19,6,FALSE))</f>
        <v/>
      </c>
      <c r="R352" s="217" t="str">
        <f>IF(ISNA(Industrias[[#This Row],[Vchapa (m3)]]*VLOOKUP(Árboles!$G349,Precios!$B$7:$H$19,7,FALSE)),"",Industrias[[#This Row],[Vchapa (m3)]]*VLOOKUP(Árboles!$G349,Precios!$B$7:$H$19,7,FALSE))</f>
        <v/>
      </c>
      <c r="S352" s="223">
        <f t="shared" si="10"/>
        <v>0</v>
      </c>
      <c r="T352" s="218"/>
      <c r="U352" s="218"/>
      <c r="W352" s="183"/>
      <c r="X352" s="183"/>
      <c r="Y352" s="183"/>
      <c r="Z352" s="183"/>
      <c r="AA352" s="183"/>
      <c r="AB352" s="183"/>
      <c r="AC352" s="183"/>
      <c r="AE352" s="183"/>
      <c r="AF352" s="183"/>
      <c r="AG352" s="183"/>
      <c r="AH352" s="183"/>
      <c r="AI352" s="183"/>
      <c r="AJ352" s="183"/>
      <c r="AK352" s="183"/>
    </row>
    <row r="353" spans="2:37" ht="16.8" thickTop="1" thickBot="1">
      <c r="B353" s="211" t="str">
        <f>IF(Árboles!B350="","",Árboles!B350)</f>
        <v/>
      </c>
      <c r="C353" s="211" t="str">
        <f>IF(Árboles!C350="","",Árboles!C350)</f>
        <v/>
      </c>
      <c r="D353" s="212" t="str">
        <f>IF(Árboles!G350="","",Árboles!G350)</f>
        <v/>
      </c>
      <c r="E353" s="213" t="str">
        <f>IF(Árboles!AC350=0,"",Árboles!AC350)</f>
        <v/>
      </c>
      <c r="F353" s="221"/>
      <c r="G353" s="222"/>
      <c r="H353" s="222"/>
      <c r="I353" s="222"/>
      <c r="J353" s="222"/>
      <c r="K353" s="222"/>
      <c r="L353" s="222"/>
      <c r="M353" s="216" t="str">
        <f>IF(ISNA(Industrias[[#This Row],[Vtrit (m3)]]*VLOOKUP(Árboles!$G350,Precios!$B$7:$H$19,2,FALSE)),"",Industrias[[#This Row],[Vtrit (m3)]]*VLOOKUP(Árboles!$G350,Precios!$B$7:$H$19,2,FALSE))</f>
        <v/>
      </c>
      <c r="N353" s="217" t="str">
        <f>IF(ISNA(Industrias[[#This Row],[Vapea (m3)]]*VLOOKUP(Árboles!$G350,Precios!$B$7:$H$19,3,FALSE)),"",Industrias[[#This Row],[Vapea (m3)]]*VLOOKUP(Árboles!$G350,Precios!$B$7:$H$19,3,FALSE))</f>
        <v/>
      </c>
      <c r="O353" s="217" t="str">
        <f>IF(ISNA(Industrias[[#This Row],[Vcanter (m3)]]*VLOOKUP(Árboles!$G350,Precios!$B$7:$H$19,4,FALSE)),"",Industrias[[#This Row],[Vcanter (m3)]]*VLOOKUP(Árboles!$G350,Precios!$B$7:$H$19,4,FALSE))</f>
        <v/>
      </c>
      <c r="P353" s="217" t="str">
        <f>IF(ISNA(Industrias[[#This Row],[Vsierra (m3)]]*VLOOKUP(Árboles!$G350,Precios!$B$7:$H$19,5,FALSE)),"",Industrias[[#This Row],[Vsierra (m3)]]*VLOOKUP(Árboles!$G350,Precios!$B$7:$H$19,5,FALSE))</f>
        <v/>
      </c>
      <c r="Q353" s="217" t="str">
        <f>IF(ISNA(Industrias[[#This Row],[Vsgruesa (m3)]]*VLOOKUP(Árboles!$G350,Precios!$B$7:$H$19,6,FALSE)),"",Industrias[[#This Row],[Vsgruesa (m3)]]*VLOOKUP(Árboles!$G350,Precios!$B$7:$H$19,6,FALSE))</f>
        <v/>
      </c>
      <c r="R353" s="217" t="str">
        <f>IF(ISNA(Industrias[[#This Row],[Vchapa (m3)]]*VLOOKUP(Árboles!$G350,Precios!$B$7:$H$19,7,FALSE)),"",Industrias[[#This Row],[Vchapa (m3)]]*VLOOKUP(Árboles!$G350,Precios!$B$7:$H$19,7,FALSE))</f>
        <v/>
      </c>
      <c r="S353" s="223">
        <f t="shared" si="10"/>
        <v>0</v>
      </c>
      <c r="T353" s="218"/>
      <c r="U353" s="218"/>
      <c r="W353" s="183"/>
      <c r="X353" s="183"/>
      <c r="Y353" s="183"/>
      <c r="Z353" s="183"/>
      <c r="AA353" s="183"/>
      <c r="AB353" s="183"/>
      <c r="AC353" s="183"/>
      <c r="AE353" s="183"/>
      <c r="AF353" s="183"/>
      <c r="AG353" s="183"/>
      <c r="AH353" s="183"/>
      <c r="AI353" s="183"/>
      <c r="AJ353" s="183"/>
      <c r="AK353" s="183"/>
    </row>
    <row r="354" spans="2:37" ht="16.8" thickTop="1" thickBot="1">
      <c r="B354" s="211" t="str">
        <f>IF(Árboles!B351="","",Árboles!B351)</f>
        <v/>
      </c>
      <c r="C354" s="211" t="str">
        <f>IF(Árboles!C351="","",Árboles!C351)</f>
        <v/>
      </c>
      <c r="D354" s="212" t="str">
        <f>IF(Árboles!G351="","",Árboles!G351)</f>
        <v/>
      </c>
      <c r="E354" s="213" t="str">
        <f>IF(Árboles!AC351=0,"",Árboles!AC351)</f>
        <v/>
      </c>
      <c r="F354" s="221"/>
      <c r="G354" s="222"/>
      <c r="H354" s="222"/>
      <c r="I354" s="222"/>
      <c r="J354" s="222"/>
      <c r="K354" s="222"/>
      <c r="L354" s="222"/>
      <c r="M354" s="216" t="str">
        <f>IF(ISNA(Industrias[[#This Row],[Vtrit (m3)]]*VLOOKUP(Árboles!$G351,Precios!$B$7:$H$19,2,FALSE)),"",Industrias[[#This Row],[Vtrit (m3)]]*VLOOKUP(Árboles!$G351,Precios!$B$7:$H$19,2,FALSE))</f>
        <v/>
      </c>
      <c r="N354" s="217" t="str">
        <f>IF(ISNA(Industrias[[#This Row],[Vapea (m3)]]*VLOOKUP(Árboles!$G351,Precios!$B$7:$H$19,3,FALSE)),"",Industrias[[#This Row],[Vapea (m3)]]*VLOOKUP(Árboles!$G351,Precios!$B$7:$H$19,3,FALSE))</f>
        <v/>
      </c>
      <c r="O354" s="217" t="str">
        <f>IF(ISNA(Industrias[[#This Row],[Vcanter (m3)]]*VLOOKUP(Árboles!$G351,Precios!$B$7:$H$19,4,FALSE)),"",Industrias[[#This Row],[Vcanter (m3)]]*VLOOKUP(Árboles!$G351,Precios!$B$7:$H$19,4,FALSE))</f>
        <v/>
      </c>
      <c r="P354" s="217" t="str">
        <f>IF(ISNA(Industrias[[#This Row],[Vsierra (m3)]]*VLOOKUP(Árboles!$G351,Precios!$B$7:$H$19,5,FALSE)),"",Industrias[[#This Row],[Vsierra (m3)]]*VLOOKUP(Árboles!$G351,Precios!$B$7:$H$19,5,FALSE))</f>
        <v/>
      </c>
      <c r="Q354" s="217" t="str">
        <f>IF(ISNA(Industrias[[#This Row],[Vsgruesa (m3)]]*VLOOKUP(Árboles!$G351,Precios!$B$7:$H$19,6,FALSE)),"",Industrias[[#This Row],[Vsgruesa (m3)]]*VLOOKUP(Árboles!$G351,Precios!$B$7:$H$19,6,FALSE))</f>
        <v/>
      </c>
      <c r="R354" s="217" t="str">
        <f>IF(ISNA(Industrias[[#This Row],[Vchapa (m3)]]*VLOOKUP(Árboles!$G351,Precios!$B$7:$H$19,7,FALSE)),"",Industrias[[#This Row],[Vchapa (m3)]]*VLOOKUP(Árboles!$G351,Precios!$B$7:$H$19,7,FALSE))</f>
        <v/>
      </c>
      <c r="S354" s="223">
        <f t="shared" si="10"/>
        <v>0</v>
      </c>
      <c r="T354" s="218"/>
      <c r="U354" s="218"/>
      <c r="W354" s="183"/>
      <c r="X354" s="183"/>
      <c r="Y354" s="183"/>
      <c r="Z354" s="183"/>
      <c r="AA354" s="183"/>
      <c r="AB354" s="183"/>
      <c r="AC354" s="183"/>
      <c r="AE354" s="183"/>
      <c r="AF354" s="183"/>
      <c r="AG354" s="183"/>
      <c r="AH354" s="183"/>
      <c r="AI354" s="183"/>
      <c r="AJ354" s="183"/>
      <c r="AK354" s="183"/>
    </row>
    <row r="355" spans="2:37" ht="16.8" thickTop="1" thickBot="1">
      <c r="B355" s="211" t="str">
        <f>IF(Árboles!B352="","",Árboles!B352)</f>
        <v/>
      </c>
      <c r="C355" s="211" t="str">
        <f>IF(Árboles!C352="","",Árboles!C352)</f>
        <v/>
      </c>
      <c r="D355" s="212" t="str">
        <f>IF(Árboles!G352="","",Árboles!G352)</f>
        <v/>
      </c>
      <c r="E355" s="213" t="str">
        <f>IF(Árboles!AC352=0,"",Árboles!AC352)</f>
        <v/>
      </c>
      <c r="F355" s="221"/>
      <c r="G355" s="222"/>
      <c r="H355" s="222"/>
      <c r="I355" s="222"/>
      <c r="J355" s="222"/>
      <c r="K355" s="222"/>
      <c r="L355" s="222"/>
      <c r="M355" s="216" t="str">
        <f>IF(ISNA(Industrias[[#This Row],[Vtrit (m3)]]*VLOOKUP(Árboles!$G352,Precios!$B$7:$H$19,2,FALSE)),"",Industrias[[#This Row],[Vtrit (m3)]]*VLOOKUP(Árboles!$G352,Precios!$B$7:$H$19,2,FALSE))</f>
        <v/>
      </c>
      <c r="N355" s="217" t="str">
        <f>IF(ISNA(Industrias[[#This Row],[Vapea (m3)]]*VLOOKUP(Árboles!$G352,Precios!$B$7:$H$19,3,FALSE)),"",Industrias[[#This Row],[Vapea (m3)]]*VLOOKUP(Árboles!$G352,Precios!$B$7:$H$19,3,FALSE))</f>
        <v/>
      </c>
      <c r="O355" s="217" t="str">
        <f>IF(ISNA(Industrias[[#This Row],[Vcanter (m3)]]*VLOOKUP(Árboles!$G352,Precios!$B$7:$H$19,4,FALSE)),"",Industrias[[#This Row],[Vcanter (m3)]]*VLOOKUP(Árboles!$G352,Precios!$B$7:$H$19,4,FALSE))</f>
        <v/>
      </c>
      <c r="P355" s="217" t="str">
        <f>IF(ISNA(Industrias[[#This Row],[Vsierra (m3)]]*VLOOKUP(Árboles!$G352,Precios!$B$7:$H$19,5,FALSE)),"",Industrias[[#This Row],[Vsierra (m3)]]*VLOOKUP(Árboles!$G352,Precios!$B$7:$H$19,5,FALSE))</f>
        <v/>
      </c>
      <c r="Q355" s="217" t="str">
        <f>IF(ISNA(Industrias[[#This Row],[Vsgruesa (m3)]]*VLOOKUP(Árboles!$G352,Precios!$B$7:$H$19,6,FALSE)),"",Industrias[[#This Row],[Vsgruesa (m3)]]*VLOOKUP(Árboles!$G352,Precios!$B$7:$H$19,6,FALSE))</f>
        <v/>
      </c>
      <c r="R355" s="217" t="str">
        <f>IF(ISNA(Industrias[[#This Row],[Vchapa (m3)]]*VLOOKUP(Árboles!$G352,Precios!$B$7:$H$19,7,FALSE)),"",Industrias[[#This Row],[Vchapa (m3)]]*VLOOKUP(Árboles!$G352,Precios!$B$7:$H$19,7,FALSE))</f>
        <v/>
      </c>
      <c r="S355" s="223">
        <f t="shared" si="10"/>
        <v>0</v>
      </c>
      <c r="T355" s="218"/>
      <c r="U355" s="218"/>
      <c r="W355" s="183"/>
      <c r="X355" s="183"/>
      <c r="Y355" s="183"/>
      <c r="Z355" s="183"/>
      <c r="AA355" s="183"/>
      <c r="AB355" s="183"/>
      <c r="AC355" s="183"/>
      <c r="AE355" s="183"/>
      <c r="AF355" s="183"/>
      <c r="AG355" s="183"/>
      <c r="AH355" s="183"/>
      <c r="AI355" s="183"/>
      <c r="AJ355" s="183"/>
      <c r="AK355" s="183"/>
    </row>
    <row r="356" spans="2:37" ht="16.8" thickTop="1" thickBot="1">
      <c r="B356" s="211" t="str">
        <f>IF(Árboles!B353="","",Árboles!B353)</f>
        <v/>
      </c>
      <c r="C356" s="211" t="str">
        <f>IF(Árboles!C353="","",Árboles!C353)</f>
        <v/>
      </c>
      <c r="D356" s="212" t="str">
        <f>IF(Árboles!G353="","",Árboles!G353)</f>
        <v/>
      </c>
      <c r="E356" s="213" t="str">
        <f>IF(Árboles!AC353=0,"",Árboles!AC353)</f>
        <v/>
      </c>
      <c r="F356" s="221"/>
      <c r="G356" s="222"/>
      <c r="H356" s="222"/>
      <c r="I356" s="222"/>
      <c r="J356" s="222"/>
      <c r="K356" s="222"/>
      <c r="L356" s="222"/>
      <c r="M356" s="216" t="str">
        <f>IF(ISNA(Industrias[[#This Row],[Vtrit (m3)]]*VLOOKUP(Árboles!$G353,Precios!$B$7:$H$19,2,FALSE)),"",Industrias[[#This Row],[Vtrit (m3)]]*VLOOKUP(Árboles!$G353,Precios!$B$7:$H$19,2,FALSE))</f>
        <v/>
      </c>
      <c r="N356" s="217" t="str">
        <f>IF(ISNA(Industrias[[#This Row],[Vapea (m3)]]*VLOOKUP(Árboles!$G353,Precios!$B$7:$H$19,3,FALSE)),"",Industrias[[#This Row],[Vapea (m3)]]*VLOOKUP(Árboles!$G353,Precios!$B$7:$H$19,3,FALSE))</f>
        <v/>
      </c>
      <c r="O356" s="217" t="str">
        <f>IF(ISNA(Industrias[[#This Row],[Vcanter (m3)]]*VLOOKUP(Árboles!$G353,Precios!$B$7:$H$19,4,FALSE)),"",Industrias[[#This Row],[Vcanter (m3)]]*VLOOKUP(Árboles!$G353,Precios!$B$7:$H$19,4,FALSE))</f>
        <v/>
      </c>
      <c r="P356" s="217" t="str">
        <f>IF(ISNA(Industrias[[#This Row],[Vsierra (m3)]]*VLOOKUP(Árboles!$G353,Precios!$B$7:$H$19,5,FALSE)),"",Industrias[[#This Row],[Vsierra (m3)]]*VLOOKUP(Árboles!$G353,Precios!$B$7:$H$19,5,FALSE))</f>
        <v/>
      </c>
      <c r="Q356" s="217" t="str">
        <f>IF(ISNA(Industrias[[#This Row],[Vsgruesa (m3)]]*VLOOKUP(Árboles!$G353,Precios!$B$7:$H$19,6,FALSE)),"",Industrias[[#This Row],[Vsgruesa (m3)]]*VLOOKUP(Árboles!$G353,Precios!$B$7:$H$19,6,FALSE))</f>
        <v/>
      </c>
      <c r="R356" s="217" t="str">
        <f>IF(ISNA(Industrias[[#This Row],[Vchapa (m3)]]*VLOOKUP(Árboles!$G353,Precios!$B$7:$H$19,7,FALSE)),"",Industrias[[#This Row],[Vchapa (m3)]]*VLOOKUP(Árboles!$G353,Precios!$B$7:$H$19,7,FALSE))</f>
        <v/>
      </c>
      <c r="S356" s="223">
        <f t="shared" si="10"/>
        <v>0</v>
      </c>
      <c r="T356" s="218"/>
      <c r="U356" s="218"/>
      <c r="W356" s="183"/>
      <c r="X356" s="183"/>
      <c r="Y356" s="183"/>
      <c r="Z356" s="183"/>
      <c r="AA356" s="183"/>
      <c r="AB356" s="183"/>
      <c r="AC356" s="183"/>
      <c r="AE356" s="183"/>
      <c r="AF356" s="183"/>
      <c r="AG356" s="183"/>
      <c r="AH356" s="183"/>
      <c r="AI356" s="183"/>
      <c r="AJ356" s="183"/>
      <c r="AK356" s="183"/>
    </row>
    <row r="357" spans="2:37" ht="16.8" thickTop="1" thickBot="1">
      <c r="B357" s="211" t="str">
        <f>IF(Árboles!B354="","",Árboles!B354)</f>
        <v/>
      </c>
      <c r="C357" s="211" t="str">
        <f>IF(Árboles!C354="","",Árboles!C354)</f>
        <v/>
      </c>
      <c r="D357" s="212" t="str">
        <f>IF(Árboles!G354="","",Árboles!G354)</f>
        <v/>
      </c>
      <c r="E357" s="213" t="str">
        <f>IF(Árboles!AC354=0,"",Árboles!AC354)</f>
        <v/>
      </c>
      <c r="F357" s="221"/>
      <c r="G357" s="222"/>
      <c r="H357" s="222"/>
      <c r="I357" s="222"/>
      <c r="J357" s="222"/>
      <c r="K357" s="222"/>
      <c r="L357" s="222"/>
      <c r="M357" s="216" t="str">
        <f>IF(ISNA(Industrias[[#This Row],[Vtrit (m3)]]*VLOOKUP(Árboles!$G354,Precios!$B$7:$H$19,2,FALSE)),"",Industrias[[#This Row],[Vtrit (m3)]]*VLOOKUP(Árboles!$G354,Precios!$B$7:$H$19,2,FALSE))</f>
        <v/>
      </c>
      <c r="N357" s="217" t="str">
        <f>IF(ISNA(Industrias[[#This Row],[Vapea (m3)]]*VLOOKUP(Árboles!$G354,Precios!$B$7:$H$19,3,FALSE)),"",Industrias[[#This Row],[Vapea (m3)]]*VLOOKUP(Árboles!$G354,Precios!$B$7:$H$19,3,FALSE))</f>
        <v/>
      </c>
      <c r="O357" s="217" t="str">
        <f>IF(ISNA(Industrias[[#This Row],[Vcanter (m3)]]*VLOOKUP(Árboles!$G354,Precios!$B$7:$H$19,4,FALSE)),"",Industrias[[#This Row],[Vcanter (m3)]]*VLOOKUP(Árboles!$G354,Precios!$B$7:$H$19,4,FALSE))</f>
        <v/>
      </c>
      <c r="P357" s="217" t="str">
        <f>IF(ISNA(Industrias[[#This Row],[Vsierra (m3)]]*VLOOKUP(Árboles!$G354,Precios!$B$7:$H$19,5,FALSE)),"",Industrias[[#This Row],[Vsierra (m3)]]*VLOOKUP(Árboles!$G354,Precios!$B$7:$H$19,5,FALSE))</f>
        <v/>
      </c>
      <c r="Q357" s="217" t="str">
        <f>IF(ISNA(Industrias[[#This Row],[Vsgruesa (m3)]]*VLOOKUP(Árboles!$G354,Precios!$B$7:$H$19,6,FALSE)),"",Industrias[[#This Row],[Vsgruesa (m3)]]*VLOOKUP(Árboles!$G354,Precios!$B$7:$H$19,6,FALSE))</f>
        <v/>
      </c>
      <c r="R357" s="217" t="str">
        <f>IF(ISNA(Industrias[[#This Row],[Vchapa (m3)]]*VLOOKUP(Árboles!$G354,Precios!$B$7:$H$19,7,FALSE)),"",Industrias[[#This Row],[Vchapa (m3)]]*VLOOKUP(Árboles!$G354,Precios!$B$7:$H$19,7,FALSE))</f>
        <v/>
      </c>
      <c r="S357" s="223">
        <f t="shared" si="10"/>
        <v>0</v>
      </c>
      <c r="T357" s="218"/>
      <c r="U357" s="218"/>
      <c r="W357" s="183"/>
      <c r="X357" s="183"/>
      <c r="Y357" s="183"/>
      <c r="Z357" s="183"/>
      <c r="AA357" s="183"/>
      <c r="AB357" s="183"/>
      <c r="AC357" s="183"/>
      <c r="AE357" s="183"/>
      <c r="AF357" s="183"/>
      <c r="AG357" s="183"/>
      <c r="AH357" s="183"/>
      <c r="AI357" s="183"/>
      <c r="AJ357" s="183"/>
      <c r="AK357" s="183"/>
    </row>
    <row r="358" spans="2:37" ht="16.8" thickTop="1" thickBot="1">
      <c r="B358" s="211" t="str">
        <f>IF(Árboles!B355="","",Árboles!B355)</f>
        <v/>
      </c>
      <c r="C358" s="211" t="str">
        <f>IF(Árboles!C355="","",Árboles!C355)</f>
        <v/>
      </c>
      <c r="D358" s="212" t="str">
        <f>IF(Árboles!G355="","",Árboles!G355)</f>
        <v/>
      </c>
      <c r="E358" s="213" t="str">
        <f>IF(Árboles!AC355=0,"",Árboles!AC355)</f>
        <v/>
      </c>
      <c r="F358" s="221"/>
      <c r="G358" s="222"/>
      <c r="H358" s="222"/>
      <c r="I358" s="222"/>
      <c r="J358" s="222"/>
      <c r="K358" s="222"/>
      <c r="L358" s="222"/>
      <c r="M358" s="216" t="str">
        <f>IF(ISNA(Industrias[[#This Row],[Vtrit (m3)]]*VLOOKUP(Árboles!$G355,Precios!$B$7:$H$19,2,FALSE)),"",Industrias[[#This Row],[Vtrit (m3)]]*VLOOKUP(Árboles!$G355,Precios!$B$7:$H$19,2,FALSE))</f>
        <v/>
      </c>
      <c r="N358" s="217" t="str">
        <f>IF(ISNA(Industrias[[#This Row],[Vapea (m3)]]*VLOOKUP(Árboles!$G355,Precios!$B$7:$H$19,3,FALSE)),"",Industrias[[#This Row],[Vapea (m3)]]*VLOOKUP(Árboles!$G355,Precios!$B$7:$H$19,3,FALSE))</f>
        <v/>
      </c>
      <c r="O358" s="217" t="str">
        <f>IF(ISNA(Industrias[[#This Row],[Vcanter (m3)]]*VLOOKUP(Árboles!$G355,Precios!$B$7:$H$19,4,FALSE)),"",Industrias[[#This Row],[Vcanter (m3)]]*VLOOKUP(Árboles!$G355,Precios!$B$7:$H$19,4,FALSE))</f>
        <v/>
      </c>
      <c r="P358" s="217" t="str">
        <f>IF(ISNA(Industrias[[#This Row],[Vsierra (m3)]]*VLOOKUP(Árboles!$G355,Precios!$B$7:$H$19,5,FALSE)),"",Industrias[[#This Row],[Vsierra (m3)]]*VLOOKUP(Árboles!$G355,Precios!$B$7:$H$19,5,FALSE))</f>
        <v/>
      </c>
      <c r="Q358" s="217" t="str">
        <f>IF(ISNA(Industrias[[#This Row],[Vsgruesa (m3)]]*VLOOKUP(Árboles!$G355,Precios!$B$7:$H$19,6,FALSE)),"",Industrias[[#This Row],[Vsgruesa (m3)]]*VLOOKUP(Árboles!$G355,Precios!$B$7:$H$19,6,FALSE))</f>
        <v/>
      </c>
      <c r="R358" s="217" t="str">
        <f>IF(ISNA(Industrias[[#This Row],[Vchapa (m3)]]*VLOOKUP(Árboles!$G355,Precios!$B$7:$H$19,7,FALSE)),"",Industrias[[#This Row],[Vchapa (m3)]]*VLOOKUP(Árboles!$G355,Precios!$B$7:$H$19,7,FALSE))</f>
        <v/>
      </c>
      <c r="S358" s="223">
        <f t="shared" si="10"/>
        <v>0</v>
      </c>
      <c r="T358" s="218"/>
      <c r="U358" s="218"/>
      <c r="W358" s="183"/>
      <c r="X358" s="183"/>
      <c r="Y358" s="183"/>
      <c r="Z358" s="183"/>
      <c r="AA358" s="183"/>
      <c r="AB358" s="183"/>
      <c r="AC358" s="183"/>
      <c r="AE358" s="183"/>
      <c r="AF358" s="183"/>
      <c r="AG358" s="183"/>
      <c r="AH358" s="183"/>
      <c r="AI358" s="183"/>
      <c r="AJ358" s="183"/>
      <c r="AK358" s="183"/>
    </row>
    <row r="359" spans="2:37" ht="16.8" thickTop="1" thickBot="1">
      <c r="B359" s="211" t="str">
        <f>IF(Árboles!B356="","",Árboles!B356)</f>
        <v/>
      </c>
      <c r="C359" s="211" t="str">
        <f>IF(Árboles!C356="","",Árboles!C356)</f>
        <v/>
      </c>
      <c r="D359" s="212" t="str">
        <f>IF(Árboles!G356="","",Árboles!G356)</f>
        <v/>
      </c>
      <c r="E359" s="213" t="str">
        <f>IF(Árboles!AC356=0,"",Árboles!AC356)</f>
        <v/>
      </c>
      <c r="F359" s="221"/>
      <c r="G359" s="222"/>
      <c r="H359" s="222"/>
      <c r="I359" s="222"/>
      <c r="J359" s="222"/>
      <c r="K359" s="222"/>
      <c r="L359" s="222"/>
      <c r="M359" s="216" t="str">
        <f>IF(ISNA(Industrias[[#This Row],[Vtrit (m3)]]*VLOOKUP(Árboles!$G356,Precios!$B$7:$H$19,2,FALSE)),"",Industrias[[#This Row],[Vtrit (m3)]]*VLOOKUP(Árboles!$G356,Precios!$B$7:$H$19,2,FALSE))</f>
        <v/>
      </c>
      <c r="N359" s="217" t="str">
        <f>IF(ISNA(Industrias[[#This Row],[Vapea (m3)]]*VLOOKUP(Árboles!$G356,Precios!$B$7:$H$19,3,FALSE)),"",Industrias[[#This Row],[Vapea (m3)]]*VLOOKUP(Árboles!$G356,Precios!$B$7:$H$19,3,FALSE))</f>
        <v/>
      </c>
      <c r="O359" s="217" t="str">
        <f>IF(ISNA(Industrias[[#This Row],[Vcanter (m3)]]*VLOOKUP(Árboles!$G356,Precios!$B$7:$H$19,4,FALSE)),"",Industrias[[#This Row],[Vcanter (m3)]]*VLOOKUP(Árboles!$G356,Precios!$B$7:$H$19,4,FALSE))</f>
        <v/>
      </c>
      <c r="P359" s="217" t="str">
        <f>IF(ISNA(Industrias[[#This Row],[Vsierra (m3)]]*VLOOKUP(Árboles!$G356,Precios!$B$7:$H$19,5,FALSE)),"",Industrias[[#This Row],[Vsierra (m3)]]*VLOOKUP(Árboles!$G356,Precios!$B$7:$H$19,5,FALSE))</f>
        <v/>
      </c>
      <c r="Q359" s="217" t="str">
        <f>IF(ISNA(Industrias[[#This Row],[Vsgruesa (m3)]]*VLOOKUP(Árboles!$G356,Precios!$B$7:$H$19,6,FALSE)),"",Industrias[[#This Row],[Vsgruesa (m3)]]*VLOOKUP(Árboles!$G356,Precios!$B$7:$H$19,6,FALSE))</f>
        <v/>
      </c>
      <c r="R359" s="217" t="str">
        <f>IF(ISNA(Industrias[[#This Row],[Vchapa (m3)]]*VLOOKUP(Árboles!$G356,Precios!$B$7:$H$19,7,FALSE)),"",Industrias[[#This Row],[Vchapa (m3)]]*VLOOKUP(Árboles!$G356,Precios!$B$7:$H$19,7,FALSE))</f>
        <v/>
      </c>
      <c r="S359" s="223">
        <f t="shared" si="10"/>
        <v>0</v>
      </c>
      <c r="T359" s="218"/>
      <c r="U359" s="218"/>
      <c r="W359" s="183"/>
      <c r="X359" s="183"/>
      <c r="Y359" s="183"/>
      <c r="Z359" s="183"/>
      <c r="AA359" s="183"/>
      <c r="AB359" s="183"/>
      <c r="AC359" s="183"/>
      <c r="AE359" s="183"/>
      <c r="AF359" s="183"/>
      <c r="AG359" s="183"/>
      <c r="AH359" s="183"/>
      <c r="AI359" s="183"/>
      <c r="AJ359" s="183"/>
      <c r="AK359" s="183"/>
    </row>
    <row r="360" spans="2:37" ht="16.8" thickTop="1" thickBot="1">
      <c r="B360" s="211" t="str">
        <f>IF(Árboles!B357="","",Árboles!B357)</f>
        <v/>
      </c>
      <c r="C360" s="211" t="str">
        <f>IF(Árboles!C357="","",Árboles!C357)</f>
        <v/>
      </c>
      <c r="D360" s="212" t="str">
        <f>IF(Árboles!G357="","",Árboles!G357)</f>
        <v/>
      </c>
      <c r="E360" s="213" t="str">
        <f>IF(Árboles!AC357=0,"",Árboles!AC357)</f>
        <v/>
      </c>
      <c r="F360" s="221"/>
      <c r="G360" s="222"/>
      <c r="H360" s="222"/>
      <c r="I360" s="222"/>
      <c r="J360" s="222"/>
      <c r="K360" s="222"/>
      <c r="L360" s="222"/>
      <c r="M360" s="216" t="str">
        <f>IF(ISNA(Industrias[[#This Row],[Vtrit (m3)]]*VLOOKUP(Árboles!$G357,Precios!$B$7:$H$19,2,FALSE)),"",Industrias[[#This Row],[Vtrit (m3)]]*VLOOKUP(Árboles!$G357,Precios!$B$7:$H$19,2,FALSE))</f>
        <v/>
      </c>
      <c r="N360" s="217" t="str">
        <f>IF(ISNA(Industrias[[#This Row],[Vapea (m3)]]*VLOOKUP(Árboles!$G357,Precios!$B$7:$H$19,3,FALSE)),"",Industrias[[#This Row],[Vapea (m3)]]*VLOOKUP(Árboles!$G357,Precios!$B$7:$H$19,3,FALSE))</f>
        <v/>
      </c>
      <c r="O360" s="217" t="str">
        <f>IF(ISNA(Industrias[[#This Row],[Vcanter (m3)]]*VLOOKUP(Árboles!$G357,Precios!$B$7:$H$19,4,FALSE)),"",Industrias[[#This Row],[Vcanter (m3)]]*VLOOKUP(Árboles!$G357,Precios!$B$7:$H$19,4,FALSE))</f>
        <v/>
      </c>
      <c r="P360" s="217" t="str">
        <f>IF(ISNA(Industrias[[#This Row],[Vsierra (m3)]]*VLOOKUP(Árboles!$G357,Precios!$B$7:$H$19,5,FALSE)),"",Industrias[[#This Row],[Vsierra (m3)]]*VLOOKUP(Árboles!$G357,Precios!$B$7:$H$19,5,FALSE))</f>
        <v/>
      </c>
      <c r="Q360" s="217" t="str">
        <f>IF(ISNA(Industrias[[#This Row],[Vsgruesa (m3)]]*VLOOKUP(Árboles!$G357,Precios!$B$7:$H$19,6,FALSE)),"",Industrias[[#This Row],[Vsgruesa (m3)]]*VLOOKUP(Árboles!$G357,Precios!$B$7:$H$19,6,FALSE))</f>
        <v/>
      </c>
      <c r="R360" s="217" t="str">
        <f>IF(ISNA(Industrias[[#This Row],[Vchapa (m3)]]*VLOOKUP(Árboles!$G357,Precios!$B$7:$H$19,7,FALSE)),"",Industrias[[#This Row],[Vchapa (m3)]]*VLOOKUP(Árboles!$G357,Precios!$B$7:$H$19,7,FALSE))</f>
        <v/>
      </c>
      <c r="S360" s="223">
        <f t="shared" si="10"/>
        <v>0</v>
      </c>
      <c r="T360" s="218"/>
      <c r="U360" s="218"/>
      <c r="W360" s="183"/>
      <c r="X360" s="183"/>
      <c r="Y360" s="183"/>
      <c r="Z360" s="183"/>
      <c r="AA360" s="183"/>
      <c r="AB360" s="183"/>
      <c r="AC360" s="183"/>
      <c r="AE360" s="183"/>
      <c r="AF360" s="183"/>
      <c r="AG360" s="183"/>
      <c r="AH360" s="183"/>
      <c r="AI360" s="183"/>
      <c r="AJ360" s="183"/>
      <c r="AK360" s="183"/>
    </row>
    <row r="361" spans="2:37" ht="16.8" thickTop="1" thickBot="1">
      <c r="B361" s="211" t="str">
        <f>IF(Árboles!B358="","",Árboles!B358)</f>
        <v/>
      </c>
      <c r="C361" s="211" t="str">
        <f>IF(Árboles!C358="","",Árboles!C358)</f>
        <v/>
      </c>
      <c r="D361" s="212" t="str">
        <f>IF(Árboles!G358="","",Árboles!G358)</f>
        <v/>
      </c>
      <c r="E361" s="213" t="str">
        <f>IF(Árboles!AC358=0,"",Árboles!AC358)</f>
        <v/>
      </c>
      <c r="F361" s="221"/>
      <c r="G361" s="222"/>
      <c r="H361" s="222"/>
      <c r="I361" s="222"/>
      <c r="J361" s="222"/>
      <c r="K361" s="222"/>
      <c r="L361" s="222"/>
      <c r="M361" s="216" t="str">
        <f>IF(ISNA(Industrias[[#This Row],[Vtrit (m3)]]*VLOOKUP(Árboles!$G358,Precios!$B$7:$H$19,2,FALSE)),"",Industrias[[#This Row],[Vtrit (m3)]]*VLOOKUP(Árboles!$G358,Precios!$B$7:$H$19,2,FALSE))</f>
        <v/>
      </c>
      <c r="N361" s="217" t="str">
        <f>IF(ISNA(Industrias[[#This Row],[Vapea (m3)]]*VLOOKUP(Árboles!$G358,Precios!$B$7:$H$19,3,FALSE)),"",Industrias[[#This Row],[Vapea (m3)]]*VLOOKUP(Árboles!$G358,Precios!$B$7:$H$19,3,FALSE))</f>
        <v/>
      </c>
      <c r="O361" s="217" t="str">
        <f>IF(ISNA(Industrias[[#This Row],[Vcanter (m3)]]*VLOOKUP(Árboles!$G358,Precios!$B$7:$H$19,4,FALSE)),"",Industrias[[#This Row],[Vcanter (m3)]]*VLOOKUP(Árboles!$G358,Precios!$B$7:$H$19,4,FALSE))</f>
        <v/>
      </c>
      <c r="P361" s="217" t="str">
        <f>IF(ISNA(Industrias[[#This Row],[Vsierra (m3)]]*VLOOKUP(Árboles!$G358,Precios!$B$7:$H$19,5,FALSE)),"",Industrias[[#This Row],[Vsierra (m3)]]*VLOOKUP(Árboles!$G358,Precios!$B$7:$H$19,5,FALSE))</f>
        <v/>
      </c>
      <c r="Q361" s="217" t="str">
        <f>IF(ISNA(Industrias[[#This Row],[Vsgruesa (m3)]]*VLOOKUP(Árboles!$G358,Precios!$B$7:$H$19,6,FALSE)),"",Industrias[[#This Row],[Vsgruesa (m3)]]*VLOOKUP(Árboles!$G358,Precios!$B$7:$H$19,6,FALSE))</f>
        <v/>
      </c>
      <c r="R361" s="217" t="str">
        <f>IF(ISNA(Industrias[[#This Row],[Vchapa (m3)]]*VLOOKUP(Árboles!$G358,Precios!$B$7:$H$19,7,FALSE)),"",Industrias[[#This Row],[Vchapa (m3)]]*VLOOKUP(Árboles!$G358,Precios!$B$7:$H$19,7,FALSE))</f>
        <v/>
      </c>
      <c r="S361" s="223">
        <f t="shared" si="10"/>
        <v>0</v>
      </c>
      <c r="T361" s="218"/>
      <c r="U361" s="218"/>
      <c r="W361" s="183"/>
      <c r="X361" s="183"/>
      <c r="Y361" s="183"/>
      <c r="Z361" s="183"/>
      <c r="AA361" s="183"/>
      <c r="AB361" s="183"/>
      <c r="AC361" s="183"/>
      <c r="AE361" s="183"/>
      <c r="AF361" s="183"/>
      <c r="AG361" s="183"/>
      <c r="AH361" s="183"/>
      <c r="AI361" s="183"/>
      <c r="AJ361" s="183"/>
      <c r="AK361" s="183"/>
    </row>
    <row r="362" spans="2:37" ht="16.8" thickTop="1" thickBot="1">
      <c r="B362" s="211" t="str">
        <f>IF(Árboles!B359="","",Árboles!B359)</f>
        <v/>
      </c>
      <c r="C362" s="211" t="str">
        <f>IF(Árboles!C359="","",Árboles!C359)</f>
        <v/>
      </c>
      <c r="D362" s="212" t="str">
        <f>IF(Árboles!G359="","",Árboles!G359)</f>
        <v/>
      </c>
      <c r="E362" s="213" t="str">
        <f>IF(Árboles!AC359=0,"",Árboles!AC359)</f>
        <v/>
      </c>
      <c r="F362" s="221"/>
      <c r="G362" s="222"/>
      <c r="H362" s="222"/>
      <c r="I362" s="222"/>
      <c r="J362" s="222"/>
      <c r="K362" s="222"/>
      <c r="L362" s="222"/>
      <c r="M362" s="216" t="str">
        <f>IF(ISNA(Industrias[[#This Row],[Vtrit (m3)]]*VLOOKUP(Árboles!$G359,Precios!$B$7:$H$19,2,FALSE)),"",Industrias[[#This Row],[Vtrit (m3)]]*VLOOKUP(Árboles!$G359,Precios!$B$7:$H$19,2,FALSE))</f>
        <v/>
      </c>
      <c r="N362" s="217" t="str">
        <f>IF(ISNA(Industrias[[#This Row],[Vapea (m3)]]*VLOOKUP(Árboles!$G359,Precios!$B$7:$H$19,3,FALSE)),"",Industrias[[#This Row],[Vapea (m3)]]*VLOOKUP(Árboles!$G359,Precios!$B$7:$H$19,3,FALSE))</f>
        <v/>
      </c>
      <c r="O362" s="217" t="str">
        <f>IF(ISNA(Industrias[[#This Row],[Vcanter (m3)]]*VLOOKUP(Árboles!$G359,Precios!$B$7:$H$19,4,FALSE)),"",Industrias[[#This Row],[Vcanter (m3)]]*VLOOKUP(Árboles!$G359,Precios!$B$7:$H$19,4,FALSE))</f>
        <v/>
      </c>
      <c r="P362" s="217" t="str">
        <f>IF(ISNA(Industrias[[#This Row],[Vsierra (m3)]]*VLOOKUP(Árboles!$G359,Precios!$B$7:$H$19,5,FALSE)),"",Industrias[[#This Row],[Vsierra (m3)]]*VLOOKUP(Árboles!$G359,Precios!$B$7:$H$19,5,FALSE))</f>
        <v/>
      </c>
      <c r="Q362" s="217" t="str">
        <f>IF(ISNA(Industrias[[#This Row],[Vsgruesa (m3)]]*VLOOKUP(Árboles!$G359,Precios!$B$7:$H$19,6,FALSE)),"",Industrias[[#This Row],[Vsgruesa (m3)]]*VLOOKUP(Árboles!$G359,Precios!$B$7:$H$19,6,FALSE))</f>
        <v/>
      </c>
      <c r="R362" s="217" t="str">
        <f>IF(ISNA(Industrias[[#This Row],[Vchapa (m3)]]*VLOOKUP(Árboles!$G359,Precios!$B$7:$H$19,7,FALSE)),"",Industrias[[#This Row],[Vchapa (m3)]]*VLOOKUP(Árboles!$G359,Precios!$B$7:$H$19,7,FALSE))</f>
        <v/>
      </c>
      <c r="S362" s="223">
        <f t="shared" si="10"/>
        <v>0</v>
      </c>
      <c r="T362" s="218"/>
      <c r="U362" s="218"/>
      <c r="W362" s="183"/>
      <c r="X362" s="183"/>
      <c r="Y362" s="183"/>
      <c r="Z362" s="183"/>
      <c r="AA362" s="183"/>
      <c r="AB362" s="183"/>
      <c r="AC362" s="183"/>
      <c r="AE362" s="183"/>
      <c r="AF362" s="183"/>
      <c r="AG362" s="183"/>
      <c r="AH362" s="183"/>
      <c r="AI362" s="183"/>
      <c r="AJ362" s="183"/>
      <c r="AK362" s="183"/>
    </row>
    <row r="363" spans="2:37" ht="16.8" thickTop="1" thickBot="1">
      <c r="B363" s="211" t="str">
        <f>IF(Árboles!B360="","",Árboles!B360)</f>
        <v/>
      </c>
      <c r="C363" s="211" t="str">
        <f>IF(Árboles!C360="","",Árboles!C360)</f>
        <v/>
      </c>
      <c r="D363" s="212" t="str">
        <f>IF(Árboles!G360="","",Árboles!G360)</f>
        <v/>
      </c>
      <c r="E363" s="213" t="str">
        <f>IF(Árboles!AC360=0,"",Árboles!AC360)</f>
        <v/>
      </c>
      <c r="F363" s="221"/>
      <c r="G363" s="222"/>
      <c r="H363" s="222"/>
      <c r="I363" s="222"/>
      <c r="J363" s="222"/>
      <c r="K363" s="222"/>
      <c r="L363" s="222"/>
      <c r="M363" s="216" t="str">
        <f>IF(ISNA(Industrias[[#This Row],[Vtrit (m3)]]*VLOOKUP(Árboles!$G360,Precios!$B$7:$H$19,2,FALSE)),"",Industrias[[#This Row],[Vtrit (m3)]]*VLOOKUP(Árboles!$G360,Precios!$B$7:$H$19,2,FALSE))</f>
        <v/>
      </c>
      <c r="N363" s="217" t="str">
        <f>IF(ISNA(Industrias[[#This Row],[Vapea (m3)]]*VLOOKUP(Árboles!$G360,Precios!$B$7:$H$19,3,FALSE)),"",Industrias[[#This Row],[Vapea (m3)]]*VLOOKUP(Árboles!$G360,Precios!$B$7:$H$19,3,FALSE))</f>
        <v/>
      </c>
      <c r="O363" s="217" t="str">
        <f>IF(ISNA(Industrias[[#This Row],[Vcanter (m3)]]*VLOOKUP(Árboles!$G360,Precios!$B$7:$H$19,4,FALSE)),"",Industrias[[#This Row],[Vcanter (m3)]]*VLOOKUP(Árboles!$G360,Precios!$B$7:$H$19,4,FALSE))</f>
        <v/>
      </c>
      <c r="P363" s="217" t="str">
        <f>IF(ISNA(Industrias[[#This Row],[Vsierra (m3)]]*VLOOKUP(Árboles!$G360,Precios!$B$7:$H$19,5,FALSE)),"",Industrias[[#This Row],[Vsierra (m3)]]*VLOOKUP(Árboles!$G360,Precios!$B$7:$H$19,5,FALSE))</f>
        <v/>
      </c>
      <c r="Q363" s="217" t="str">
        <f>IF(ISNA(Industrias[[#This Row],[Vsgruesa (m3)]]*VLOOKUP(Árboles!$G360,Precios!$B$7:$H$19,6,FALSE)),"",Industrias[[#This Row],[Vsgruesa (m3)]]*VLOOKUP(Árboles!$G360,Precios!$B$7:$H$19,6,FALSE))</f>
        <v/>
      </c>
      <c r="R363" s="217" t="str">
        <f>IF(ISNA(Industrias[[#This Row],[Vchapa (m3)]]*VLOOKUP(Árboles!$G360,Precios!$B$7:$H$19,7,FALSE)),"",Industrias[[#This Row],[Vchapa (m3)]]*VLOOKUP(Árboles!$G360,Precios!$B$7:$H$19,7,FALSE))</f>
        <v/>
      </c>
      <c r="S363" s="223">
        <f t="shared" si="10"/>
        <v>0</v>
      </c>
      <c r="T363" s="218"/>
      <c r="U363" s="218"/>
      <c r="W363" s="183"/>
      <c r="X363" s="183"/>
      <c r="Y363" s="183"/>
      <c r="Z363" s="183"/>
      <c r="AA363" s="183"/>
      <c r="AB363" s="183"/>
      <c r="AC363" s="183"/>
      <c r="AE363" s="183"/>
      <c r="AF363" s="183"/>
      <c r="AG363" s="183"/>
      <c r="AH363" s="183"/>
      <c r="AI363" s="183"/>
      <c r="AJ363" s="183"/>
      <c r="AK363" s="183"/>
    </row>
    <row r="364" spans="2:37" ht="16.8" thickTop="1" thickBot="1">
      <c r="B364" s="211" t="str">
        <f>IF(Árboles!B361="","",Árboles!B361)</f>
        <v/>
      </c>
      <c r="C364" s="211" t="str">
        <f>IF(Árboles!C361="","",Árboles!C361)</f>
        <v/>
      </c>
      <c r="D364" s="212" t="str">
        <f>IF(Árboles!G361="","",Árboles!G361)</f>
        <v/>
      </c>
      <c r="E364" s="213" t="str">
        <f>IF(Árboles!AC361=0,"",Árboles!AC361)</f>
        <v/>
      </c>
      <c r="F364" s="221"/>
      <c r="G364" s="222"/>
      <c r="H364" s="222"/>
      <c r="I364" s="222"/>
      <c r="J364" s="222"/>
      <c r="K364" s="222"/>
      <c r="L364" s="222"/>
      <c r="M364" s="216" t="str">
        <f>IF(ISNA(Industrias[[#This Row],[Vtrit (m3)]]*VLOOKUP(Árboles!$G361,Precios!$B$7:$H$19,2,FALSE)),"",Industrias[[#This Row],[Vtrit (m3)]]*VLOOKUP(Árboles!$G361,Precios!$B$7:$H$19,2,FALSE))</f>
        <v/>
      </c>
      <c r="N364" s="217" t="str">
        <f>IF(ISNA(Industrias[[#This Row],[Vapea (m3)]]*VLOOKUP(Árboles!$G361,Precios!$B$7:$H$19,3,FALSE)),"",Industrias[[#This Row],[Vapea (m3)]]*VLOOKUP(Árboles!$G361,Precios!$B$7:$H$19,3,FALSE))</f>
        <v/>
      </c>
      <c r="O364" s="217" t="str">
        <f>IF(ISNA(Industrias[[#This Row],[Vcanter (m3)]]*VLOOKUP(Árboles!$G361,Precios!$B$7:$H$19,4,FALSE)),"",Industrias[[#This Row],[Vcanter (m3)]]*VLOOKUP(Árboles!$G361,Precios!$B$7:$H$19,4,FALSE))</f>
        <v/>
      </c>
      <c r="P364" s="217" t="str">
        <f>IF(ISNA(Industrias[[#This Row],[Vsierra (m3)]]*VLOOKUP(Árboles!$G361,Precios!$B$7:$H$19,5,FALSE)),"",Industrias[[#This Row],[Vsierra (m3)]]*VLOOKUP(Árboles!$G361,Precios!$B$7:$H$19,5,FALSE))</f>
        <v/>
      </c>
      <c r="Q364" s="217" t="str">
        <f>IF(ISNA(Industrias[[#This Row],[Vsgruesa (m3)]]*VLOOKUP(Árboles!$G361,Precios!$B$7:$H$19,6,FALSE)),"",Industrias[[#This Row],[Vsgruesa (m3)]]*VLOOKUP(Árboles!$G361,Precios!$B$7:$H$19,6,FALSE))</f>
        <v/>
      </c>
      <c r="R364" s="217" t="str">
        <f>IF(ISNA(Industrias[[#This Row],[Vchapa (m3)]]*VLOOKUP(Árboles!$G361,Precios!$B$7:$H$19,7,FALSE)),"",Industrias[[#This Row],[Vchapa (m3)]]*VLOOKUP(Árboles!$G361,Precios!$B$7:$H$19,7,FALSE))</f>
        <v/>
      </c>
      <c r="S364" s="223">
        <f t="shared" si="10"/>
        <v>0</v>
      </c>
      <c r="T364" s="218"/>
      <c r="U364" s="218"/>
      <c r="W364" s="183"/>
      <c r="X364" s="183"/>
      <c r="Y364" s="183"/>
      <c r="Z364" s="183"/>
      <c r="AA364" s="183"/>
      <c r="AB364" s="183"/>
      <c r="AC364" s="183"/>
      <c r="AE364" s="183"/>
      <c r="AF364" s="183"/>
      <c r="AG364" s="183"/>
      <c r="AH364" s="183"/>
      <c r="AI364" s="183"/>
      <c r="AJ364" s="183"/>
      <c r="AK364" s="183"/>
    </row>
    <row r="365" spans="2:37" ht="16.8" thickTop="1" thickBot="1">
      <c r="B365" s="211" t="str">
        <f>IF(Árboles!B362="","",Árboles!B362)</f>
        <v/>
      </c>
      <c r="C365" s="211" t="str">
        <f>IF(Árboles!C362="","",Árboles!C362)</f>
        <v/>
      </c>
      <c r="D365" s="212" t="str">
        <f>IF(Árboles!G362="","",Árboles!G362)</f>
        <v/>
      </c>
      <c r="E365" s="213" t="str">
        <f>IF(Árboles!AC362=0,"",Árboles!AC362)</f>
        <v/>
      </c>
      <c r="F365" s="221"/>
      <c r="G365" s="222"/>
      <c r="H365" s="222"/>
      <c r="I365" s="222"/>
      <c r="J365" s="222"/>
      <c r="K365" s="222"/>
      <c r="L365" s="222"/>
      <c r="M365" s="216" t="str">
        <f>IF(ISNA(Industrias[[#This Row],[Vtrit (m3)]]*VLOOKUP(Árboles!$G362,Precios!$B$7:$H$19,2,FALSE)),"",Industrias[[#This Row],[Vtrit (m3)]]*VLOOKUP(Árboles!$G362,Precios!$B$7:$H$19,2,FALSE))</f>
        <v/>
      </c>
      <c r="N365" s="217" t="str">
        <f>IF(ISNA(Industrias[[#This Row],[Vapea (m3)]]*VLOOKUP(Árboles!$G362,Precios!$B$7:$H$19,3,FALSE)),"",Industrias[[#This Row],[Vapea (m3)]]*VLOOKUP(Árboles!$G362,Precios!$B$7:$H$19,3,FALSE))</f>
        <v/>
      </c>
      <c r="O365" s="217" t="str">
        <f>IF(ISNA(Industrias[[#This Row],[Vcanter (m3)]]*VLOOKUP(Árboles!$G362,Precios!$B$7:$H$19,4,FALSE)),"",Industrias[[#This Row],[Vcanter (m3)]]*VLOOKUP(Árboles!$G362,Precios!$B$7:$H$19,4,FALSE))</f>
        <v/>
      </c>
      <c r="P365" s="217" t="str">
        <f>IF(ISNA(Industrias[[#This Row],[Vsierra (m3)]]*VLOOKUP(Árboles!$G362,Precios!$B$7:$H$19,5,FALSE)),"",Industrias[[#This Row],[Vsierra (m3)]]*VLOOKUP(Árboles!$G362,Precios!$B$7:$H$19,5,FALSE))</f>
        <v/>
      </c>
      <c r="Q365" s="217" t="str">
        <f>IF(ISNA(Industrias[[#This Row],[Vsgruesa (m3)]]*VLOOKUP(Árboles!$G362,Precios!$B$7:$H$19,6,FALSE)),"",Industrias[[#This Row],[Vsgruesa (m3)]]*VLOOKUP(Árboles!$G362,Precios!$B$7:$H$19,6,FALSE))</f>
        <v/>
      </c>
      <c r="R365" s="217" t="str">
        <f>IF(ISNA(Industrias[[#This Row],[Vchapa (m3)]]*VLOOKUP(Árboles!$G362,Precios!$B$7:$H$19,7,FALSE)),"",Industrias[[#This Row],[Vchapa (m3)]]*VLOOKUP(Árboles!$G362,Precios!$B$7:$H$19,7,FALSE))</f>
        <v/>
      </c>
      <c r="S365" s="223">
        <f t="shared" si="10"/>
        <v>0</v>
      </c>
      <c r="T365" s="218"/>
      <c r="U365" s="218"/>
      <c r="W365" s="183"/>
      <c r="X365" s="183"/>
      <c r="Y365" s="183"/>
      <c r="Z365" s="183"/>
      <c r="AA365" s="183"/>
      <c r="AB365" s="183"/>
      <c r="AC365" s="183"/>
      <c r="AE365" s="183"/>
      <c r="AF365" s="183"/>
      <c r="AG365" s="183"/>
      <c r="AH365" s="183"/>
      <c r="AI365" s="183"/>
      <c r="AJ365" s="183"/>
      <c r="AK365" s="183"/>
    </row>
    <row r="366" spans="2:37" ht="16.8" thickTop="1" thickBot="1">
      <c r="B366" s="211" t="str">
        <f>IF(Árboles!B363="","",Árboles!B363)</f>
        <v/>
      </c>
      <c r="C366" s="211" t="str">
        <f>IF(Árboles!C363="","",Árboles!C363)</f>
        <v/>
      </c>
      <c r="D366" s="212" t="str">
        <f>IF(Árboles!G363="","",Árboles!G363)</f>
        <v/>
      </c>
      <c r="E366" s="213" t="str">
        <f>IF(Árboles!AC363=0,"",Árboles!AC363)</f>
        <v/>
      </c>
      <c r="F366" s="221"/>
      <c r="G366" s="222"/>
      <c r="H366" s="222"/>
      <c r="I366" s="222"/>
      <c r="J366" s="222"/>
      <c r="K366" s="222"/>
      <c r="L366" s="222"/>
      <c r="M366" s="216" t="str">
        <f>IF(ISNA(Industrias[[#This Row],[Vtrit (m3)]]*VLOOKUP(Árboles!$G363,Precios!$B$7:$H$19,2,FALSE)),"",Industrias[[#This Row],[Vtrit (m3)]]*VLOOKUP(Árboles!$G363,Precios!$B$7:$H$19,2,FALSE))</f>
        <v/>
      </c>
      <c r="N366" s="217" t="str">
        <f>IF(ISNA(Industrias[[#This Row],[Vapea (m3)]]*VLOOKUP(Árboles!$G363,Precios!$B$7:$H$19,3,FALSE)),"",Industrias[[#This Row],[Vapea (m3)]]*VLOOKUP(Árboles!$G363,Precios!$B$7:$H$19,3,FALSE))</f>
        <v/>
      </c>
      <c r="O366" s="217" t="str">
        <f>IF(ISNA(Industrias[[#This Row],[Vcanter (m3)]]*VLOOKUP(Árboles!$G363,Precios!$B$7:$H$19,4,FALSE)),"",Industrias[[#This Row],[Vcanter (m3)]]*VLOOKUP(Árboles!$G363,Precios!$B$7:$H$19,4,FALSE))</f>
        <v/>
      </c>
      <c r="P366" s="217" t="str">
        <f>IF(ISNA(Industrias[[#This Row],[Vsierra (m3)]]*VLOOKUP(Árboles!$G363,Precios!$B$7:$H$19,5,FALSE)),"",Industrias[[#This Row],[Vsierra (m3)]]*VLOOKUP(Árboles!$G363,Precios!$B$7:$H$19,5,FALSE))</f>
        <v/>
      </c>
      <c r="Q366" s="217" t="str">
        <f>IF(ISNA(Industrias[[#This Row],[Vsgruesa (m3)]]*VLOOKUP(Árboles!$G363,Precios!$B$7:$H$19,6,FALSE)),"",Industrias[[#This Row],[Vsgruesa (m3)]]*VLOOKUP(Árboles!$G363,Precios!$B$7:$H$19,6,FALSE))</f>
        <v/>
      </c>
      <c r="R366" s="217" t="str">
        <f>IF(ISNA(Industrias[[#This Row],[Vchapa (m3)]]*VLOOKUP(Árboles!$G363,Precios!$B$7:$H$19,7,FALSE)),"",Industrias[[#This Row],[Vchapa (m3)]]*VLOOKUP(Árboles!$G363,Precios!$B$7:$H$19,7,FALSE))</f>
        <v/>
      </c>
      <c r="S366" s="223">
        <f t="shared" si="10"/>
        <v>0</v>
      </c>
      <c r="T366" s="218"/>
      <c r="U366" s="218"/>
      <c r="W366" s="183"/>
      <c r="X366" s="183"/>
      <c r="Y366" s="183"/>
      <c r="Z366" s="183"/>
      <c r="AA366" s="183"/>
      <c r="AB366" s="183"/>
      <c r="AC366" s="183"/>
      <c r="AE366" s="183"/>
      <c r="AF366" s="183"/>
      <c r="AG366" s="183"/>
      <c r="AH366" s="183"/>
      <c r="AI366" s="183"/>
      <c r="AJ366" s="183"/>
      <c r="AK366" s="183"/>
    </row>
    <row r="367" spans="2:37" ht="16.8" thickTop="1" thickBot="1">
      <c r="B367" s="211" t="str">
        <f>IF(Árboles!B364="","",Árboles!B364)</f>
        <v/>
      </c>
      <c r="C367" s="211" t="str">
        <f>IF(Árboles!C364="","",Árboles!C364)</f>
        <v/>
      </c>
      <c r="D367" s="212" t="str">
        <f>IF(Árboles!G364="","",Árboles!G364)</f>
        <v/>
      </c>
      <c r="E367" s="213" t="str">
        <f>IF(Árboles!AC364=0,"",Árboles!AC364)</f>
        <v/>
      </c>
      <c r="F367" s="221"/>
      <c r="G367" s="222"/>
      <c r="H367" s="222"/>
      <c r="I367" s="222"/>
      <c r="J367" s="222"/>
      <c r="K367" s="222"/>
      <c r="L367" s="222"/>
      <c r="M367" s="216" t="str">
        <f>IF(ISNA(Industrias[[#This Row],[Vtrit (m3)]]*VLOOKUP(Árboles!$G364,Precios!$B$7:$H$19,2,FALSE)),"",Industrias[[#This Row],[Vtrit (m3)]]*VLOOKUP(Árboles!$G364,Precios!$B$7:$H$19,2,FALSE))</f>
        <v/>
      </c>
      <c r="N367" s="217" t="str">
        <f>IF(ISNA(Industrias[[#This Row],[Vapea (m3)]]*VLOOKUP(Árboles!$G364,Precios!$B$7:$H$19,3,FALSE)),"",Industrias[[#This Row],[Vapea (m3)]]*VLOOKUP(Árboles!$G364,Precios!$B$7:$H$19,3,FALSE))</f>
        <v/>
      </c>
      <c r="O367" s="217" t="str">
        <f>IF(ISNA(Industrias[[#This Row],[Vcanter (m3)]]*VLOOKUP(Árboles!$G364,Precios!$B$7:$H$19,4,FALSE)),"",Industrias[[#This Row],[Vcanter (m3)]]*VLOOKUP(Árboles!$G364,Precios!$B$7:$H$19,4,FALSE))</f>
        <v/>
      </c>
      <c r="P367" s="217" t="str">
        <f>IF(ISNA(Industrias[[#This Row],[Vsierra (m3)]]*VLOOKUP(Árboles!$G364,Precios!$B$7:$H$19,5,FALSE)),"",Industrias[[#This Row],[Vsierra (m3)]]*VLOOKUP(Árboles!$G364,Precios!$B$7:$H$19,5,FALSE))</f>
        <v/>
      </c>
      <c r="Q367" s="217" t="str">
        <f>IF(ISNA(Industrias[[#This Row],[Vsgruesa (m3)]]*VLOOKUP(Árboles!$G364,Precios!$B$7:$H$19,6,FALSE)),"",Industrias[[#This Row],[Vsgruesa (m3)]]*VLOOKUP(Árboles!$G364,Precios!$B$7:$H$19,6,FALSE))</f>
        <v/>
      </c>
      <c r="R367" s="217" t="str">
        <f>IF(ISNA(Industrias[[#This Row],[Vchapa (m3)]]*VLOOKUP(Árboles!$G364,Precios!$B$7:$H$19,7,FALSE)),"",Industrias[[#This Row],[Vchapa (m3)]]*VLOOKUP(Árboles!$G364,Precios!$B$7:$H$19,7,FALSE))</f>
        <v/>
      </c>
      <c r="S367" s="223">
        <f t="shared" si="10"/>
        <v>0</v>
      </c>
      <c r="T367" s="218"/>
      <c r="U367" s="218"/>
      <c r="W367" s="183"/>
      <c r="X367" s="183"/>
      <c r="Y367" s="183"/>
      <c r="Z367" s="183"/>
      <c r="AA367" s="183"/>
      <c r="AB367" s="183"/>
      <c r="AC367" s="183"/>
      <c r="AE367" s="183"/>
      <c r="AF367" s="183"/>
      <c r="AG367" s="183"/>
      <c r="AH367" s="183"/>
      <c r="AI367" s="183"/>
      <c r="AJ367" s="183"/>
      <c r="AK367" s="183"/>
    </row>
    <row r="368" spans="2:37" ht="16.8" thickTop="1" thickBot="1">
      <c r="B368" s="211" t="str">
        <f>IF(Árboles!B365="","",Árboles!B365)</f>
        <v/>
      </c>
      <c r="C368" s="211" t="str">
        <f>IF(Árboles!C365="","",Árboles!C365)</f>
        <v/>
      </c>
      <c r="D368" s="212" t="str">
        <f>IF(Árboles!G365="","",Árboles!G365)</f>
        <v/>
      </c>
      <c r="E368" s="213" t="str">
        <f>IF(Árboles!AC365=0,"",Árboles!AC365)</f>
        <v/>
      </c>
      <c r="F368" s="221"/>
      <c r="G368" s="222"/>
      <c r="H368" s="222"/>
      <c r="I368" s="222"/>
      <c r="J368" s="222"/>
      <c r="K368" s="222"/>
      <c r="L368" s="222"/>
      <c r="M368" s="216" t="str">
        <f>IF(ISNA(Industrias[[#This Row],[Vtrit (m3)]]*VLOOKUP(Árboles!$G365,Precios!$B$7:$H$19,2,FALSE)),"",Industrias[[#This Row],[Vtrit (m3)]]*VLOOKUP(Árboles!$G365,Precios!$B$7:$H$19,2,FALSE))</f>
        <v/>
      </c>
      <c r="N368" s="217" t="str">
        <f>IF(ISNA(Industrias[[#This Row],[Vapea (m3)]]*VLOOKUP(Árboles!$G365,Precios!$B$7:$H$19,3,FALSE)),"",Industrias[[#This Row],[Vapea (m3)]]*VLOOKUP(Árboles!$G365,Precios!$B$7:$H$19,3,FALSE))</f>
        <v/>
      </c>
      <c r="O368" s="217" t="str">
        <f>IF(ISNA(Industrias[[#This Row],[Vcanter (m3)]]*VLOOKUP(Árboles!$G365,Precios!$B$7:$H$19,4,FALSE)),"",Industrias[[#This Row],[Vcanter (m3)]]*VLOOKUP(Árboles!$G365,Precios!$B$7:$H$19,4,FALSE))</f>
        <v/>
      </c>
      <c r="P368" s="217" t="str">
        <f>IF(ISNA(Industrias[[#This Row],[Vsierra (m3)]]*VLOOKUP(Árboles!$G365,Precios!$B$7:$H$19,5,FALSE)),"",Industrias[[#This Row],[Vsierra (m3)]]*VLOOKUP(Árboles!$G365,Precios!$B$7:$H$19,5,FALSE))</f>
        <v/>
      </c>
      <c r="Q368" s="217" t="str">
        <f>IF(ISNA(Industrias[[#This Row],[Vsgruesa (m3)]]*VLOOKUP(Árboles!$G365,Precios!$B$7:$H$19,6,FALSE)),"",Industrias[[#This Row],[Vsgruesa (m3)]]*VLOOKUP(Árboles!$G365,Precios!$B$7:$H$19,6,FALSE))</f>
        <v/>
      </c>
      <c r="R368" s="217" t="str">
        <f>IF(ISNA(Industrias[[#This Row],[Vchapa (m3)]]*VLOOKUP(Árboles!$G365,Precios!$B$7:$H$19,7,FALSE)),"",Industrias[[#This Row],[Vchapa (m3)]]*VLOOKUP(Árboles!$G365,Precios!$B$7:$H$19,7,FALSE))</f>
        <v/>
      </c>
      <c r="S368" s="223">
        <f t="shared" si="10"/>
        <v>0</v>
      </c>
      <c r="T368" s="218"/>
      <c r="U368" s="218"/>
      <c r="W368" s="183"/>
      <c r="X368" s="183"/>
      <c r="Y368" s="183"/>
      <c r="Z368" s="183"/>
      <c r="AA368" s="183"/>
      <c r="AB368" s="183"/>
      <c r="AC368" s="183"/>
      <c r="AE368" s="183"/>
      <c r="AF368" s="183"/>
      <c r="AG368" s="183"/>
      <c r="AH368" s="183"/>
      <c r="AI368" s="183"/>
      <c r="AJ368" s="183"/>
      <c r="AK368" s="183"/>
    </row>
    <row r="369" spans="2:37" ht="16.8" thickTop="1" thickBot="1">
      <c r="B369" s="211" t="str">
        <f>IF(Árboles!B366="","",Árboles!B366)</f>
        <v/>
      </c>
      <c r="C369" s="211" t="str">
        <f>IF(Árboles!C366="","",Árboles!C366)</f>
        <v/>
      </c>
      <c r="D369" s="212" t="str">
        <f>IF(Árboles!G366="","",Árboles!G366)</f>
        <v/>
      </c>
      <c r="E369" s="213" t="str">
        <f>IF(Árboles!AC366=0,"",Árboles!AC366)</f>
        <v/>
      </c>
      <c r="F369" s="221"/>
      <c r="G369" s="222"/>
      <c r="H369" s="222"/>
      <c r="I369" s="222"/>
      <c r="J369" s="222"/>
      <c r="K369" s="222"/>
      <c r="L369" s="222"/>
      <c r="M369" s="216" t="str">
        <f>IF(ISNA(Industrias[[#This Row],[Vtrit (m3)]]*VLOOKUP(Árboles!$G366,Precios!$B$7:$H$19,2,FALSE)),"",Industrias[[#This Row],[Vtrit (m3)]]*VLOOKUP(Árboles!$G366,Precios!$B$7:$H$19,2,FALSE))</f>
        <v/>
      </c>
      <c r="N369" s="217" t="str">
        <f>IF(ISNA(Industrias[[#This Row],[Vapea (m3)]]*VLOOKUP(Árboles!$G366,Precios!$B$7:$H$19,3,FALSE)),"",Industrias[[#This Row],[Vapea (m3)]]*VLOOKUP(Árboles!$G366,Precios!$B$7:$H$19,3,FALSE))</f>
        <v/>
      </c>
      <c r="O369" s="217" t="str">
        <f>IF(ISNA(Industrias[[#This Row],[Vcanter (m3)]]*VLOOKUP(Árboles!$G366,Precios!$B$7:$H$19,4,FALSE)),"",Industrias[[#This Row],[Vcanter (m3)]]*VLOOKUP(Árboles!$G366,Precios!$B$7:$H$19,4,FALSE))</f>
        <v/>
      </c>
      <c r="P369" s="217" t="str">
        <f>IF(ISNA(Industrias[[#This Row],[Vsierra (m3)]]*VLOOKUP(Árboles!$G366,Precios!$B$7:$H$19,5,FALSE)),"",Industrias[[#This Row],[Vsierra (m3)]]*VLOOKUP(Árboles!$G366,Precios!$B$7:$H$19,5,FALSE))</f>
        <v/>
      </c>
      <c r="Q369" s="217" t="str">
        <f>IF(ISNA(Industrias[[#This Row],[Vsgruesa (m3)]]*VLOOKUP(Árboles!$G366,Precios!$B$7:$H$19,6,FALSE)),"",Industrias[[#This Row],[Vsgruesa (m3)]]*VLOOKUP(Árboles!$G366,Precios!$B$7:$H$19,6,FALSE))</f>
        <v/>
      </c>
      <c r="R369" s="217" t="str">
        <f>IF(ISNA(Industrias[[#This Row],[Vchapa (m3)]]*VLOOKUP(Árboles!$G366,Precios!$B$7:$H$19,7,FALSE)),"",Industrias[[#This Row],[Vchapa (m3)]]*VLOOKUP(Árboles!$G366,Precios!$B$7:$H$19,7,FALSE))</f>
        <v/>
      </c>
      <c r="S369" s="223">
        <f t="shared" si="10"/>
        <v>0</v>
      </c>
      <c r="T369" s="218"/>
      <c r="U369" s="218"/>
      <c r="W369" s="183"/>
      <c r="X369" s="183"/>
      <c r="Y369" s="183"/>
      <c r="Z369" s="183"/>
      <c r="AA369" s="183"/>
      <c r="AB369" s="183"/>
      <c r="AC369" s="183"/>
      <c r="AE369" s="183"/>
      <c r="AF369" s="183"/>
      <c r="AG369" s="183"/>
      <c r="AH369" s="183"/>
      <c r="AI369" s="183"/>
      <c r="AJ369" s="183"/>
      <c r="AK369" s="183"/>
    </row>
    <row r="370" spans="2:37" ht="16.8" thickTop="1" thickBot="1">
      <c r="B370" s="211" t="str">
        <f>IF(Árboles!B367="","",Árboles!B367)</f>
        <v/>
      </c>
      <c r="C370" s="211" t="str">
        <f>IF(Árboles!C367="","",Árboles!C367)</f>
        <v/>
      </c>
      <c r="D370" s="212" t="str">
        <f>IF(Árboles!G367="","",Árboles!G367)</f>
        <v/>
      </c>
      <c r="E370" s="213" t="str">
        <f>IF(Árboles!AC367=0,"",Árboles!AC367)</f>
        <v/>
      </c>
      <c r="F370" s="221"/>
      <c r="G370" s="222"/>
      <c r="H370" s="222"/>
      <c r="I370" s="222"/>
      <c r="J370" s="222"/>
      <c r="K370" s="222"/>
      <c r="L370" s="222"/>
      <c r="M370" s="216" t="str">
        <f>IF(ISNA(Industrias[[#This Row],[Vtrit (m3)]]*VLOOKUP(Árboles!$G367,Precios!$B$7:$H$19,2,FALSE)),"",Industrias[[#This Row],[Vtrit (m3)]]*VLOOKUP(Árboles!$G367,Precios!$B$7:$H$19,2,FALSE))</f>
        <v/>
      </c>
      <c r="N370" s="217" t="str">
        <f>IF(ISNA(Industrias[[#This Row],[Vapea (m3)]]*VLOOKUP(Árboles!$G367,Precios!$B$7:$H$19,3,FALSE)),"",Industrias[[#This Row],[Vapea (m3)]]*VLOOKUP(Árboles!$G367,Precios!$B$7:$H$19,3,FALSE))</f>
        <v/>
      </c>
      <c r="O370" s="217" t="str">
        <f>IF(ISNA(Industrias[[#This Row],[Vcanter (m3)]]*VLOOKUP(Árboles!$G367,Precios!$B$7:$H$19,4,FALSE)),"",Industrias[[#This Row],[Vcanter (m3)]]*VLOOKUP(Árboles!$G367,Precios!$B$7:$H$19,4,FALSE))</f>
        <v/>
      </c>
      <c r="P370" s="217" t="str">
        <f>IF(ISNA(Industrias[[#This Row],[Vsierra (m3)]]*VLOOKUP(Árboles!$G367,Precios!$B$7:$H$19,5,FALSE)),"",Industrias[[#This Row],[Vsierra (m3)]]*VLOOKUP(Árboles!$G367,Precios!$B$7:$H$19,5,FALSE))</f>
        <v/>
      </c>
      <c r="Q370" s="217" t="str">
        <f>IF(ISNA(Industrias[[#This Row],[Vsgruesa (m3)]]*VLOOKUP(Árboles!$G367,Precios!$B$7:$H$19,6,FALSE)),"",Industrias[[#This Row],[Vsgruesa (m3)]]*VLOOKUP(Árboles!$G367,Precios!$B$7:$H$19,6,FALSE))</f>
        <v/>
      </c>
      <c r="R370" s="217" t="str">
        <f>IF(ISNA(Industrias[[#This Row],[Vchapa (m3)]]*VLOOKUP(Árboles!$G367,Precios!$B$7:$H$19,7,FALSE)),"",Industrias[[#This Row],[Vchapa (m3)]]*VLOOKUP(Árboles!$G367,Precios!$B$7:$H$19,7,FALSE))</f>
        <v/>
      </c>
      <c r="S370" s="223">
        <f t="shared" si="10"/>
        <v>0</v>
      </c>
      <c r="T370" s="218"/>
      <c r="U370" s="218"/>
      <c r="W370" s="183"/>
      <c r="X370" s="183"/>
      <c r="Y370" s="183"/>
      <c r="Z370" s="183"/>
      <c r="AA370" s="183"/>
      <c r="AB370" s="183"/>
      <c r="AC370" s="183"/>
      <c r="AE370" s="183"/>
      <c r="AF370" s="183"/>
      <c r="AG370" s="183"/>
      <c r="AH370" s="183"/>
      <c r="AI370" s="183"/>
      <c r="AJ370" s="183"/>
      <c r="AK370" s="183"/>
    </row>
    <row r="371" spans="2:37" ht="16.8" thickTop="1" thickBot="1">
      <c r="B371" s="211" t="str">
        <f>IF(Árboles!B368="","",Árboles!B368)</f>
        <v/>
      </c>
      <c r="C371" s="211" t="str">
        <f>IF(Árboles!C368="","",Árboles!C368)</f>
        <v/>
      </c>
      <c r="D371" s="212" t="str">
        <f>IF(Árboles!G368="","",Árboles!G368)</f>
        <v/>
      </c>
      <c r="E371" s="213" t="str">
        <f>IF(Árboles!AC368=0,"",Árboles!AC368)</f>
        <v/>
      </c>
      <c r="F371" s="221"/>
      <c r="G371" s="222"/>
      <c r="H371" s="222"/>
      <c r="I371" s="222"/>
      <c r="J371" s="222"/>
      <c r="K371" s="222"/>
      <c r="L371" s="222"/>
      <c r="M371" s="216" t="str">
        <f>IF(ISNA(Industrias[[#This Row],[Vtrit (m3)]]*VLOOKUP(Árboles!$G368,Precios!$B$7:$H$19,2,FALSE)),"",Industrias[[#This Row],[Vtrit (m3)]]*VLOOKUP(Árboles!$G368,Precios!$B$7:$H$19,2,FALSE))</f>
        <v/>
      </c>
      <c r="N371" s="217" t="str">
        <f>IF(ISNA(Industrias[[#This Row],[Vapea (m3)]]*VLOOKUP(Árboles!$G368,Precios!$B$7:$H$19,3,FALSE)),"",Industrias[[#This Row],[Vapea (m3)]]*VLOOKUP(Árboles!$G368,Precios!$B$7:$H$19,3,FALSE))</f>
        <v/>
      </c>
      <c r="O371" s="217" t="str">
        <f>IF(ISNA(Industrias[[#This Row],[Vcanter (m3)]]*VLOOKUP(Árboles!$G368,Precios!$B$7:$H$19,4,FALSE)),"",Industrias[[#This Row],[Vcanter (m3)]]*VLOOKUP(Árboles!$G368,Precios!$B$7:$H$19,4,FALSE))</f>
        <v/>
      </c>
      <c r="P371" s="217" t="str">
        <f>IF(ISNA(Industrias[[#This Row],[Vsierra (m3)]]*VLOOKUP(Árboles!$G368,Precios!$B$7:$H$19,5,FALSE)),"",Industrias[[#This Row],[Vsierra (m3)]]*VLOOKUP(Árboles!$G368,Precios!$B$7:$H$19,5,FALSE))</f>
        <v/>
      </c>
      <c r="Q371" s="217" t="str">
        <f>IF(ISNA(Industrias[[#This Row],[Vsgruesa (m3)]]*VLOOKUP(Árboles!$G368,Precios!$B$7:$H$19,6,FALSE)),"",Industrias[[#This Row],[Vsgruesa (m3)]]*VLOOKUP(Árboles!$G368,Precios!$B$7:$H$19,6,FALSE))</f>
        <v/>
      </c>
      <c r="R371" s="217" t="str">
        <f>IF(ISNA(Industrias[[#This Row],[Vchapa (m3)]]*VLOOKUP(Árboles!$G368,Precios!$B$7:$H$19,7,FALSE)),"",Industrias[[#This Row],[Vchapa (m3)]]*VLOOKUP(Árboles!$G368,Precios!$B$7:$H$19,7,FALSE))</f>
        <v/>
      </c>
      <c r="S371" s="223">
        <f t="shared" si="10"/>
        <v>0</v>
      </c>
      <c r="T371" s="218"/>
      <c r="U371" s="218"/>
      <c r="W371" s="183"/>
      <c r="X371" s="183"/>
      <c r="Y371" s="183"/>
      <c r="Z371" s="183"/>
      <c r="AA371" s="183"/>
      <c r="AB371" s="183"/>
      <c r="AC371" s="183"/>
      <c r="AE371" s="183"/>
      <c r="AF371" s="183"/>
      <c r="AG371" s="183"/>
      <c r="AH371" s="183"/>
      <c r="AI371" s="183"/>
      <c r="AJ371" s="183"/>
      <c r="AK371" s="183"/>
    </row>
    <row r="372" spans="2:37" ht="16.8" thickTop="1" thickBot="1">
      <c r="B372" s="211" t="str">
        <f>IF(Árboles!B369="","",Árboles!B369)</f>
        <v/>
      </c>
      <c r="C372" s="211" t="str">
        <f>IF(Árboles!C369="","",Árboles!C369)</f>
        <v/>
      </c>
      <c r="D372" s="212" t="str">
        <f>IF(Árboles!G369="","",Árboles!G369)</f>
        <v/>
      </c>
      <c r="E372" s="213" t="str">
        <f>IF(Árboles!AC369=0,"",Árboles!AC369)</f>
        <v/>
      </c>
      <c r="F372" s="221"/>
      <c r="G372" s="222"/>
      <c r="H372" s="222"/>
      <c r="I372" s="222"/>
      <c r="J372" s="222"/>
      <c r="K372" s="222"/>
      <c r="L372" s="222"/>
      <c r="M372" s="216" t="str">
        <f>IF(ISNA(Industrias[[#This Row],[Vtrit (m3)]]*VLOOKUP(Árboles!$G369,Precios!$B$7:$H$19,2,FALSE)),"",Industrias[[#This Row],[Vtrit (m3)]]*VLOOKUP(Árboles!$G369,Precios!$B$7:$H$19,2,FALSE))</f>
        <v/>
      </c>
      <c r="N372" s="217" t="str">
        <f>IF(ISNA(Industrias[[#This Row],[Vapea (m3)]]*VLOOKUP(Árboles!$G369,Precios!$B$7:$H$19,3,FALSE)),"",Industrias[[#This Row],[Vapea (m3)]]*VLOOKUP(Árboles!$G369,Precios!$B$7:$H$19,3,FALSE))</f>
        <v/>
      </c>
      <c r="O372" s="217" t="str">
        <f>IF(ISNA(Industrias[[#This Row],[Vcanter (m3)]]*VLOOKUP(Árboles!$G369,Precios!$B$7:$H$19,4,FALSE)),"",Industrias[[#This Row],[Vcanter (m3)]]*VLOOKUP(Árboles!$G369,Precios!$B$7:$H$19,4,FALSE))</f>
        <v/>
      </c>
      <c r="P372" s="217" t="str">
        <f>IF(ISNA(Industrias[[#This Row],[Vsierra (m3)]]*VLOOKUP(Árboles!$G369,Precios!$B$7:$H$19,5,FALSE)),"",Industrias[[#This Row],[Vsierra (m3)]]*VLOOKUP(Árboles!$G369,Precios!$B$7:$H$19,5,FALSE))</f>
        <v/>
      </c>
      <c r="Q372" s="217" t="str">
        <f>IF(ISNA(Industrias[[#This Row],[Vsgruesa (m3)]]*VLOOKUP(Árboles!$G369,Precios!$B$7:$H$19,6,FALSE)),"",Industrias[[#This Row],[Vsgruesa (m3)]]*VLOOKUP(Árboles!$G369,Precios!$B$7:$H$19,6,FALSE))</f>
        <v/>
      </c>
      <c r="R372" s="217" t="str">
        <f>IF(ISNA(Industrias[[#This Row],[Vchapa (m3)]]*VLOOKUP(Árboles!$G369,Precios!$B$7:$H$19,7,FALSE)),"",Industrias[[#This Row],[Vchapa (m3)]]*VLOOKUP(Árboles!$G369,Precios!$B$7:$H$19,7,FALSE))</f>
        <v/>
      </c>
      <c r="S372" s="223">
        <f t="shared" si="10"/>
        <v>0</v>
      </c>
      <c r="T372" s="218"/>
      <c r="U372" s="218"/>
      <c r="W372" s="183"/>
      <c r="X372" s="183"/>
      <c r="Y372" s="183"/>
      <c r="Z372" s="183"/>
      <c r="AA372" s="183"/>
      <c r="AB372" s="183"/>
      <c r="AC372" s="183"/>
      <c r="AE372" s="183"/>
      <c r="AF372" s="183"/>
      <c r="AG372" s="183"/>
      <c r="AH372" s="183"/>
      <c r="AI372" s="183"/>
      <c r="AJ372" s="183"/>
      <c r="AK372" s="183"/>
    </row>
    <row r="373" spans="2:37" ht="16.8" thickTop="1" thickBot="1">
      <c r="B373" s="211" t="str">
        <f>IF(Árboles!B370="","",Árboles!B370)</f>
        <v/>
      </c>
      <c r="C373" s="211" t="str">
        <f>IF(Árboles!C370="","",Árboles!C370)</f>
        <v/>
      </c>
      <c r="D373" s="212" t="str">
        <f>IF(Árboles!G370="","",Árboles!G370)</f>
        <v/>
      </c>
      <c r="E373" s="213" t="str">
        <f>IF(Árboles!AC370=0,"",Árboles!AC370)</f>
        <v/>
      </c>
      <c r="F373" s="221"/>
      <c r="G373" s="222"/>
      <c r="H373" s="222"/>
      <c r="I373" s="222"/>
      <c r="J373" s="222"/>
      <c r="K373" s="222"/>
      <c r="L373" s="222"/>
      <c r="M373" s="216" t="str">
        <f>IF(ISNA(Industrias[[#This Row],[Vtrit (m3)]]*VLOOKUP(Árboles!$G370,Precios!$B$7:$H$19,2,FALSE)),"",Industrias[[#This Row],[Vtrit (m3)]]*VLOOKUP(Árboles!$G370,Precios!$B$7:$H$19,2,FALSE))</f>
        <v/>
      </c>
      <c r="N373" s="217" t="str">
        <f>IF(ISNA(Industrias[[#This Row],[Vapea (m3)]]*VLOOKUP(Árboles!$G370,Precios!$B$7:$H$19,3,FALSE)),"",Industrias[[#This Row],[Vapea (m3)]]*VLOOKUP(Árboles!$G370,Precios!$B$7:$H$19,3,FALSE))</f>
        <v/>
      </c>
      <c r="O373" s="217" t="str">
        <f>IF(ISNA(Industrias[[#This Row],[Vcanter (m3)]]*VLOOKUP(Árboles!$G370,Precios!$B$7:$H$19,4,FALSE)),"",Industrias[[#This Row],[Vcanter (m3)]]*VLOOKUP(Árboles!$G370,Precios!$B$7:$H$19,4,FALSE))</f>
        <v/>
      </c>
      <c r="P373" s="217" t="str">
        <f>IF(ISNA(Industrias[[#This Row],[Vsierra (m3)]]*VLOOKUP(Árboles!$G370,Precios!$B$7:$H$19,5,FALSE)),"",Industrias[[#This Row],[Vsierra (m3)]]*VLOOKUP(Árboles!$G370,Precios!$B$7:$H$19,5,FALSE))</f>
        <v/>
      </c>
      <c r="Q373" s="217" t="str">
        <f>IF(ISNA(Industrias[[#This Row],[Vsgruesa (m3)]]*VLOOKUP(Árboles!$G370,Precios!$B$7:$H$19,6,FALSE)),"",Industrias[[#This Row],[Vsgruesa (m3)]]*VLOOKUP(Árboles!$G370,Precios!$B$7:$H$19,6,FALSE))</f>
        <v/>
      </c>
      <c r="R373" s="217" t="str">
        <f>IF(ISNA(Industrias[[#This Row],[Vchapa (m3)]]*VLOOKUP(Árboles!$G370,Precios!$B$7:$H$19,7,FALSE)),"",Industrias[[#This Row],[Vchapa (m3)]]*VLOOKUP(Árboles!$G370,Precios!$B$7:$H$19,7,FALSE))</f>
        <v/>
      </c>
      <c r="S373" s="223">
        <f t="shared" si="10"/>
        <v>0</v>
      </c>
      <c r="T373" s="218"/>
      <c r="U373" s="218"/>
      <c r="W373" s="183"/>
      <c r="X373" s="183"/>
      <c r="Y373" s="183"/>
      <c r="Z373" s="183"/>
      <c r="AA373" s="183"/>
      <c r="AB373" s="183"/>
      <c r="AC373" s="183"/>
      <c r="AE373" s="183"/>
      <c r="AF373" s="183"/>
      <c r="AG373" s="183"/>
      <c r="AH373" s="183"/>
      <c r="AI373" s="183"/>
      <c r="AJ373" s="183"/>
      <c r="AK373" s="183"/>
    </row>
    <row r="374" spans="2:37" ht="16.8" thickTop="1" thickBot="1">
      <c r="B374" s="211" t="str">
        <f>IF(Árboles!B371="","",Árboles!B371)</f>
        <v/>
      </c>
      <c r="C374" s="211" t="str">
        <f>IF(Árboles!C371="","",Árboles!C371)</f>
        <v/>
      </c>
      <c r="D374" s="212" t="str">
        <f>IF(Árboles!G371="","",Árboles!G371)</f>
        <v/>
      </c>
      <c r="E374" s="213" t="str">
        <f>IF(Árboles!AC371=0,"",Árboles!AC371)</f>
        <v/>
      </c>
      <c r="F374" s="221"/>
      <c r="G374" s="222"/>
      <c r="H374" s="222"/>
      <c r="I374" s="222"/>
      <c r="J374" s="222"/>
      <c r="K374" s="222"/>
      <c r="L374" s="222"/>
      <c r="M374" s="216" t="str">
        <f>IF(ISNA(Industrias[[#This Row],[Vtrit (m3)]]*VLOOKUP(Árboles!$G371,Precios!$B$7:$H$19,2,FALSE)),"",Industrias[[#This Row],[Vtrit (m3)]]*VLOOKUP(Árboles!$G371,Precios!$B$7:$H$19,2,FALSE))</f>
        <v/>
      </c>
      <c r="N374" s="217" t="str">
        <f>IF(ISNA(Industrias[[#This Row],[Vapea (m3)]]*VLOOKUP(Árboles!$G371,Precios!$B$7:$H$19,3,FALSE)),"",Industrias[[#This Row],[Vapea (m3)]]*VLOOKUP(Árboles!$G371,Precios!$B$7:$H$19,3,FALSE))</f>
        <v/>
      </c>
      <c r="O374" s="217" t="str">
        <f>IF(ISNA(Industrias[[#This Row],[Vcanter (m3)]]*VLOOKUP(Árboles!$G371,Precios!$B$7:$H$19,4,FALSE)),"",Industrias[[#This Row],[Vcanter (m3)]]*VLOOKUP(Árboles!$G371,Precios!$B$7:$H$19,4,FALSE))</f>
        <v/>
      </c>
      <c r="P374" s="217" t="str">
        <f>IF(ISNA(Industrias[[#This Row],[Vsierra (m3)]]*VLOOKUP(Árboles!$G371,Precios!$B$7:$H$19,5,FALSE)),"",Industrias[[#This Row],[Vsierra (m3)]]*VLOOKUP(Árboles!$G371,Precios!$B$7:$H$19,5,FALSE))</f>
        <v/>
      </c>
      <c r="Q374" s="217" t="str">
        <f>IF(ISNA(Industrias[[#This Row],[Vsgruesa (m3)]]*VLOOKUP(Árboles!$G371,Precios!$B$7:$H$19,6,FALSE)),"",Industrias[[#This Row],[Vsgruesa (m3)]]*VLOOKUP(Árboles!$G371,Precios!$B$7:$H$19,6,FALSE))</f>
        <v/>
      </c>
      <c r="R374" s="217" t="str">
        <f>IF(ISNA(Industrias[[#This Row],[Vchapa (m3)]]*VLOOKUP(Árboles!$G371,Precios!$B$7:$H$19,7,FALSE)),"",Industrias[[#This Row],[Vchapa (m3)]]*VLOOKUP(Árboles!$G371,Precios!$B$7:$H$19,7,FALSE))</f>
        <v/>
      </c>
      <c r="S374" s="223">
        <f t="shared" si="10"/>
        <v>0</v>
      </c>
      <c r="T374" s="218"/>
      <c r="U374" s="218"/>
      <c r="W374" s="183"/>
      <c r="X374" s="183"/>
      <c r="Y374" s="183"/>
      <c r="Z374" s="183"/>
      <c r="AA374" s="183"/>
      <c r="AB374" s="183"/>
      <c r="AC374" s="183"/>
      <c r="AE374" s="183"/>
      <c r="AF374" s="183"/>
      <c r="AG374" s="183"/>
      <c r="AH374" s="183"/>
      <c r="AI374" s="183"/>
      <c r="AJ374" s="183"/>
      <c r="AK374" s="183"/>
    </row>
    <row r="375" spans="2:37" ht="16.8" thickTop="1" thickBot="1">
      <c r="B375" s="211" t="str">
        <f>IF(Árboles!B372="","",Árboles!B372)</f>
        <v/>
      </c>
      <c r="C375" s="211" t="str">
        <f>IF(Árboles!C372="","",Árboles!C372)</f>
        <v/>
      </c>
      <c r="D375" s="212" t="str">
        <f>IF(Árboles!G372="","",Árboles!G372)</f>
        <v/>
      </c>
      <c r="E375" s="213" t="str">
        <f>IF(Árboles!AC372=0,"",Árboles!AC372)</f>
        <v/>
      </c>
      <c r="F375" s="221"/>
      <c r="G375" s="222"/>
      <c r="H375" s="222"/>
      <c r="I375" s="222"/>
      <c r="J375" s="222"/>
      <c r="K375" s="222"/>
      <c r="L375" s="222"/>
      <c r="M375" s="216" t="str">
        <f>IF(ISNA(Industrias[[#This Row],[Vtrit (m3)]]*VLOOKUP(Árboles!$G372,Precios!$B$7:$H$19,2,FALSE)),"",Industrias[[#This Row],[Vtrit (m3)]]*VLOOKUP(Árboles!$G372,Precios!$B$7:$H$19,2,FALSE))</f>
        <v/>
      </c>
      <c r="N375" s="217" t="str">
        <f>IF(ISNA(Industrias[[#This Row],[Vapea (m3)]]*VLOOKUP(Árboles!$G372,Precios!$B$7:$H$19,3,FALSE)),"",Industrias[[#This Row],[Vapea (m3)]]*VLOOKUP(Árboles!$G372,Precios!$B$7:$H$19,3,FALSE))</f>
        <v/>
      </c>
      <c r="O375" s="217" t="str">
        <f>IF(ISNA(Industrias[[#This Row],[Vcanter (m3)]]*VLOOKUP(Árboles!$G372,Precios!$B$7:$H$19,4,FALSE)),"",Industrias[[#This Row],[Vcanter (m3)]]*VLOOKUP(Árboles!$G372,Precios!$B$7:$H$19,4,FALSE))</f>
        <v/>
      </c>
      <c r="P375" s="217" t="str">
        <f>IF(ISNA(Industrias[[#This Row],[Vsierra (m3)]]*VLOOKUP(Árboles!$G372,Precios!$B$7:$H$19,5,FALSE)),"",Industrias[[#This Row],[Vsierra (m3)]]*VLOOKUP(Árboles!$G372,Precios!$B$7:$H$19,5,FALSE))</f>
        <v/>
      </c>
      <c r="Q375" s="217" t="str">
        <f>IF(ISNA(Industrias[[#This Row],[Vsgruesa (m3)]]*VLOOKUP(Árboles!$G372,Precios!$B$7:$H$19,6,FALSE)),"",Industrias[[#This Row],[Vsgruesa (m3)]]*VLOOKUP(Árboles!$G372,Precios!$B$7:$H$19,6,FALSE))</f>
        <v/>
      </c>
      <c r="R375" s="217" t="str">
        <f>IF(ISNA(Industrias[[#This Row],[Vchapa (m3)]]*VLOOKUP(Árboles!$G372,Precios!$B$7:$H$19,7,FALSE)),"",Industrias[[#This Row],[Vchapa (m3)]]*VLOOKUP(Árboles!$G372,Precios!$B$7:$H$19,7,FALSE))</f>
        <v/>
      </c>
      <c r="S375" s="223">
        <f t="shared" si="10"/>
        <v>0</v>
      </c>
      <c r="T375" s="218"/>
      <c r="U375" s="218"/>
      <c r="W375" s="183"/>
      <c r="X375" s="183"/>
      <c r="Y375" s="183"/>
      <c r="Z375" s="183"/>
      <c r="AA375" s="183"/>
      <c r="AB375" s="183"/>
      <c r="AC375" s="183"/>
      <c r="AE375" s="183"/>
      <c r="AF375" s="183"/>
      <c r="AG375" s="183"/>
      <c r="AH375" s="183"/>
      <c r="AI375" s="183"/>
      <c r="AJ375" s="183"/>
      <c r="AK375" s="183"/>
    </row>
    <row r="376" spans="2:37" ht="16.8" thickTop="1" thickBot="1">
      <c r="B376" s="211" t="str">
        <f>IF(Árboles!B373="","",Árboles!B373)</f>
        <v/>
      </c>
      <c r="C376" s="211" t="str">
        <f>IF(Árboles!C373="","",Árboles!C373)</f>
        <v/>
      </c>
      <c r="D376" s="212" t="str">
        <f>IF(Árboles!G373="","",Árboles!G373)</f>
        <v/>
      </c>
      <c r="E376" s="213" t="str">
        <f>IF(Árboles!AC373=0,"",Árboles!AC373)</f>
        <v/>
      </c>
      <c r="F376" s="221"/>
      <c r="G376" s="222"/>
      <c r="H376" s="222"/>
      <c r="I376" s="222"/>
      <c r="J376" s="222"/>
      <c r="K376" s="222"/>
      <c r="L376" s="222"/>
      <c r="M376" s="216" t="str">
        <f>IF(ISNA(Industrias[[#This Row],[Vtrit (m3)]]*VLOOKUP(Árboles!$G373,Precios!$B$7:$H$19,2,FALSE)),"",Industrias[[#This Row],[Vtrit (m3)]]*VLOOKUP(Árboles!$G373,Precios!$B$7:$H$19,2,FALSE))</f>
        <v/>
      </c>
      <c r="N376" s="217" t="str">
        <f>IF(ISNA(Industrias[[#This Row],[Vapea (m3)]]*VLOOKUP(Árboles!$G373,Precios!$B$7:$H$19,3,FALSE)),"",Industrias[[#This Row],[Vapea (m3)]]*VLOOKUP(Árboles!$G373,Precios!$B$7:$H$19,3,FALSE))</f>
        <v/>
      </c>
      <c r="O376" s="217" t="str">
        <f>IF(ISNA(Industrias[[#This Row],[Vcanter (m3)]]*VLOOKUP(Árboles!$G373,Precios!$B$7:$H$19,4,FALSE)),"",Industrias[[#This Row],[Vcanter (m3)]]*VLOOKUP(Árboles!$G373,Precios!$B$7:$H$19,4,FALSE))</f>
        <v/>
      </c>
      <c r="P376" s="217" t="str">
        <f>IF(ISNA(Industrias[[#This Row],[Vsierra (m3)]]*VLOOKUP(Árboles!$G373,Precios!$B$7:$H$19,5,FALSE)),"",Industrias[[#This Row],[Vsierra (m3)]]*VLOOKUP(Árboles!$G373,Precios!$B$7:$H$19,5,FALSE))</f>
        <v/>
      </c>
      <c r="Q376" s="217" t="str">
        <f>IF(ISNA(Industrias[[#This Row],[Vsgruesa (m3)]]*VLOOKUP(Árboles!$G373,Precios!$B$7:$H$19,6,FALSE)),"",Industrias[[#This Row],[Vsgruesa (m3)]]*VLOOKUP(Árboles!$G373,Precios!$B$7:$H$19,6,FALSE))</f>
        <v/>
      </c>
      <c r="R376" s="217" t="str">
        <f>IF(ISNA(Industrias[[#This Row],[Vchapa (m3)]]*VLOOKUP(Árboles!$G373,Precios!$B$7:$H$19,7,FALSE)),"",Industrias[[#This Row],[Vchapa (m3)]]*VLOOKUP(Árboles!$G373,Precios!$B$7:$H$19,7,FALSE))</f>
        <v/>
      </c>
      <c r="S376" s="223">
        <f t="shared" si="10"/>
        <v>0</v>
      </c>
      <c r="T376" s="218"/>
      <c r="U376" s="218"/>
      <c r="W376" s="183"/>
      <c r="X376" s="183"/>
      <c r="Y376" s="183"/>
      <c r="Z376" s="183"/>
      <c r="AA376" s="183"/>
      <c r="AB376" s="183"/>
      <c r="AC376" s="183"/>
      <c r="AE376" s="183"/>
      <c r="AF376" s="183"/>
      <c r="AG376" s="183"/>
      <c r="AH376" s="183"/>
      <c r="AI376" s="183"/>
      <c r="AJ376" s="183"/>
      <c r="AK376" s="183"/>
    </row>
    <row r="377" spans="2:37" ht="16.8" thickTop="1" thickBot="1">
      <c r="B377" s="211" t="str">
        <f>IF(Árboles!B374="","",Árboles!B374)</f>
        <v/>
      </c>
      <c r="C377" s="211" t="str">
        <f>IF(Árboles!C374="","",Árboles!C374)</f>
        <v/>
      </c>
      <c r="D377" s="212" t="str">
        <f>IF(Árboles!G374="","",Árboles!G374)</f>
        <v/>
      </c>
      <c r="E377" s="213" t="str">
        <f>IF(Árboles!AC374=0,"",Árboles!AC374)</f>
        <v/>
      </c>
      <c r="F377" s="221"/>
      <c r="G377" s="222"/>
      <c r="H377" s="222"/>
      <c r="I377" s="222"/>
      <c r="J377" s="222"/>
      <c r="K377" s="222"/>
      <c r="L377" s="222"/>
      <c r="M377" s="216" t="str">
        <f>IF(ISNA(Industrias[[#This Row],[Vtrit (m3)]]*VLOOKUP(Árboles!$G374,Precios!$B$7:$H$19,2,FALSE)),"",Industrias[[#This Row],[Vtrit (m3)]]*VLOOKUP(Árboles!$G374,Precios!$B$7:$H$19,2,FALSE))</f>
        <v/>
      </c>
      <c r="N377" s="217" t="str">
        <f>IF(ISNA(Industrias[[#This Row],[Vapea (m3)]]*VLOOKUP(Árboles!$G374,Precios!$B$7:$H$19,3,FALSE)),"",Industrias[[#This Row],[Vapea (m3)]]*VLOOKUP(Árboles!$G374,Precios!$B$7:$H$19,3,FALSE))</f>
        <v/>
      </c>
      <c r="O377" s="217" t="str">
        <f>IF(ISNA(Industrias[[#This Row],[Vcanter (m3)]]*VLOOKUP(Árboles!$G374,Precios!$B$7:$H$19,4,FALSE)),"",Industrias[[#This Row],[Vcanter (m3)]]*VLOOKUP(Árboles!$G374,Precios!$B$7:$H$19,4,FALSE))</f>
        <v/>
      </c>
      <c r="P377" s="217" t="str">
        <f>IF(ISNA(Industrias[[#This Row],[Vsierra (m3)]]*VLOOKUP(Árboles!$G374,Precios!$B$7:$H$19,5,FALSE)),"",Industrias[[#This Row],[Vsierra (m3)]]*VLOOKUP(Árboles!$G374,Precios!$B$7:$H$19,5,FALSE))</f>
        <v/>
      </c>
      <c r="Q377" s="217" t="str">
        <f>IF(ISNA(Industrias[[#This Row],[Vsgruesa (m3)]]*VLOOKUP(Árboles!$G374,Precios!$B$7:$H$19,6,FALSE)),"",Industrias[[#This Row],[Vsgruesa (m3)]]*VLOOKUP(Árboles!$G374,Precios!$B$7:$H$19,6,FALSE))</f>
        <v/>
      </c>
      <c r="R377" s="217" t="str">
        <f>IF(ISNA(Industrias[[#This Row],[Vchapa (m3)]]*VLOOKUP(Árboles!$G374,Precios!$B$7:$H$19,7,FALSE)),"",Industrias[[#This Row],[Vchapa (m3)]]*VLOOKUP(Árboles!$G374,Precios!$B$7:$H$19,7,FALSE))</f>
        <v/>
      </c>
      <c r="S377" s="223">
        <f t="shared" si="10"/>
        <v>0</v>
      </c>
      <c r="T377" s="218"/>
      <c r="U377" s="218"/>
      <c r="W377" s="183"/>
      <c r="X377" s="183"/>
      <c r="Y377" s="183"/>
      <c r="Z377" s="183"/>
      <c r="AA377" s="183"/>
      <c r="AB377" s="183"/>
      <c r="AC377" s="183"/>
      <c r="AE377" s="183"/>
      <c r="AF377" s="183"/>
      <c r="AG377" s="183"/>
      <c r="AH377" s="183"/>
      <c r="AI377" s="183"/>
      <c r="AJ377" s="183"/>
      <c r="AK377" s="183"/>
    </row>
    <row r="378" spans="2:37" ht="16.8" thickTop="1" thickBot="1">
      <c r="B378" s="211" t="str">
        <f>IF(Árboles!B375="","",Árboles!B375)</f>
        <v/>
      </c>
      <c r="C378" s="211" t="str">
        <f>IF(Árboles!C375="","",Árboles!C375)</f>
        <v/>
      </c>
      <c r="D378" s="212" t="str">
        <f>IF(Árboles!G375="","",Árboles!G375)</f>
        <v/>
      </c>
      <c r="E378" s="213" t="str">
        <f>IF(Árboles!AC375=0,"",Árboles!AC375)</f>
        <v/>
      </c>
      <c r="F378" s="221"/>
      <c r="G378" s="222"/>
      <c r="H378" s="222"/>
      <c r="I378" s="222"/>
      <c r="J378" s="222"/>
      <c r="K378" s="222"/>
      <c r="L378" s="222"/>
      <c r="M378" s="216" t="str">
        <f>IF(ISNA(Industrias[[#This Row],[Vtrit (m3)]]*VLOOKUP(Árboles!$G375,Precios!$B$7:$H$19,2,FALSE)),"",Industrias[[#This Row],[Vtrit (m3)]]*VLOOKUP(Árboles!$G375,Precios!$B$7:$H$19,2,FALSE))</f>
        <v/>
      </c>
      <c r="N378" s="217" t="str">
        <f>IF(ISNA(Industrias[[#This Row],[Vapea (m3)]]*VLOOKUP(Árboles!$G375,Precios!$B$7:$H$19,3,FALSE)),"",Industrias[[#This Row],[Vapea (m3)]]*VLOOKUP(Árboles!$G375,Precios!$B$7:$H$19,3,FALSE))</f>
        <v/>
      </c>
      <c r="O378" s="217" t="str">
        <f>IF(ISNA(Industrias[[#This Row],[Vcanter (m3)]]*VLOOKUP(Árboles!$G375,Precios!$B$7:$H$19,4,FALSE)),"",Industrias[[#This Row],[Vcanter (m3)]]*VLOOKUP(Árboles!$G375,Precios!$B$7:$H$19,4,FALSE))</f>
        <v/>
      </c>
      <c r="P378" s="217" t="str">
        <f>IF(ISNA(Industrias[[#This Row],[Vsierra (m3)]]*VLOOKUP(Árboles!$G375,Precios!$B$7:$H$19,5,FALSE)),"",Industrias[[#This Row],[Vsierra (m3)]]*VLOOKUP(Árboles!$G375,Precios!$B$7:$H$19,5,FALSE))</f>
        <v/>
      </c>
      <c r="Q378" s="217" t="str">
        <f>IF(ISNA(Industrias[[#This Row],[Vsgruesa (m3)]]*VLOOKUP(Árboles!$G375,Precios!$B$7:$H$19,6,FALSE)),"",Industrias[[#This Row],[Vsgruesa (m3)]]*VLOOKUP(Árboles!$G375,Precios!$B$7:$H$19,6,FALSE))</f>
        <v/>
      </c>
      <c r="R378" s="217" t="str">
        <f>IF(ISNA(Industrias[[#This Row],[Vchapa (m3)]]*VLOOKUP(Árboles!$G375,Precios!$B$7:$H$19,7,FALSE)),"",Industrias[[#This Row],[Vchapa (m3)]]*VLOOKUP(Árboles!$G375,Precios!$B$7:$H$19,7,FALSE))</f>
        <v/>
      </c>
      <c r="S378" s="223">
        <f t="shared" si="10"/>
        <v>0</v>
      </c>
      <c r="T378" s="218"/>
      <c r="U378" s="218"/>
      <c r="W378" s="183"/>
      <c r="X378" s="183"/>
      <c r="Y378" s="183"/>
      <c r="Z378" s="183"/>
      <c r="AA378" s="183"/>
      <c r="AB378" s="183"/>
      <c r="AC378" s="183"/>
      <c r="AE378" s="183"/>
      <c r="AF378" s="183"/>
      <c r="AG378" s="183"/>
      <c r="AH378" s="183"/>
      <c r="AI378" s="183"/>
      <c r="AJ378" s="183"/>
      <c r="AK378" s="183"/>
    </row>
    <row r="379" spans="2:37" ht="16.8" thickTop="1" thickBot="1">
      <c r="B379" s="211" t="str">
        <f>IF(Árboles!B376="","",Árboles!B376)</f>
        <v/>
      </c>
      <c r="C379" s="211" t="str">
        <f>IF(Árboles!C376="","",Árboles!C376)</f>
        <v/>
      </c>
      <c r="D379" s="212" t="str">
        <f>IF(Árboles!G376="","",Árboles!G376)</f>
        <v/>
      </c>
      <c r="E379" s="213" t="str">
        <f>IF(Árboles!AC376=0,"",Árboles!AC376)</f>
        <v/>
      </c>
      <c r="F379" s="221"/>
      <c r="G379" s="222"/>
      <c r="H379" s="222"/>
      <c r="I379" s="222"/>
      <c r="J379" s="222"/>
      <c r="K379" s="222"/>
      <c r="L379" s="222"/>
      <c r="M379" s="216" t="str">
        <f>IF(ISNA(Industrias[[#This Row],[Vtrit (m3)]]*VLOOKUP(Árboles!$G376,Precios!$B$7:$H$19,2,FALSE)),"",Industrias[[#This Row],[Vtrit (m3)]]*VLOOKUP(Árboles!$G376,Precios!$B$7:$H$19,2,FALSE))</f>
        <v/>
      </c>
      <c r="N379" s="217" t="str">
        <f>IF(ISNA(Industrias[[#This Row],[Vapea (m3)]]*VLOOKUP(Árboles!$G376,Precios!$B$7:$H$19,3,FALSE)),"",Industrias[[#This Row],[Vapea (m3)]]*VLOOKUP(Árboles!$G376,Precios!$B$7:$H$19,3,FALSE))</f>
        <v/>
      </c>
      <c r="O379" s="217" t="str">
        <f>IF(ISNA(Industrias[[#This Row],[Vcanter (m3)]]*VLOOKUP(Árboles!$G376,Precios!$B$7:$H$19,4,FALSE)),"",Industrias[[#This Row],[Vcanter (m3)]]*VLOOKUP(Árboles!$G376,Precios!$B$7:$H$19,4,FALSE))</f>
        <v/>
      </c>
      <c r="P379" s="217" t="str">
        <f>IF(ISNA(Industrias[[#This Row],[Vsierra (m3)]]*VLOOKUP(Árboles!$G376,Precios!$B$7:$H$19,5,FALSE)),"",Industrias[[#This Row],[Vsierra (m3)]]*VLOOKUP(Árboles!$G376,Precios!$B$7:$H$19,5,FALSE))</f>
        <v/>
      </c>
      <c r="Q379" s="217" t="str">
        <f>IF(ISNA(Industrias[[#This Row],[Vsgruesa (m3)]]*VLOOKUP(Árboles!$G376,Precios!$B$7:$H$19,6,FALSE)),"",Industrias[[#This Row],[Vsgruesa (m3)]]*VLOOKUP(Árboles!$G376,Precios!$B$7:$H$19,6,FALSE))</f>
        <v/>
      </c>
      <c r="R379" s="217" t="str">
        <f>IF(ISNA(Industrias[[#This Row],[Vchapa (m3)]]*VLOOKUP(Árboles!$G376,Precios!$B$7:$H$19,7,FALSE)),"",Industrias[[#This Row],[Vchapa (m3)]]*VLOOKUP(Árboles!$G376,Precios!$B$7:$H$19,7,FALSE))</f>
        <v/>
      </c>
      <c r="S379" s="223">
        <f t="shared" si="10"/>
        <v>0</v>
      </c>
      <c r="T379" s="218"/>
      <c r="U379" s="218"/>
      <c r="W379" s="183"/>
      <c r="X379" s="183"/>
      <c r="Y379" s="183"/>
      <c r="Z379" s="183"/>
      <c r="AA379" s="183"/>
      <c r="AB379" s="183"/>
      <c r="AC379" s="183"/>
      <c r="AE379" s="183"/>
      <c r="AF379" s="183"/>
      <c r="AG379" s="183"/>
      <c r="AH379" s="183"/>
      <c r="AI379" s="183"/>
      <c r="AJ379" s="183"/>
      <c r="AK379" s="183"/>
    </row>
    <row r="380" spans="2:37" ht="16.8" thickTop="1" thickBot="1">
      <c r="B380" s="211" t="str">
        <f>IF(Árboles!B377="","",Árboles!B377)</f>
        <v/>
      </c>
      <c r="C380" s="211" t="str">
        <f>IF(Árboles!C377="","",Árboles!C377)</f>
        <v/>
      </c>
      <c r="D380" s="212" t="str">
        <f>IF(Árboles!G377="","",Árboles!G377)</f>
        <v/>
      </c>
      <c r="E380" s="213" t="str">
        <f>IF(Árboles!AC377=0,"",Árboles!AC377)</f>
        <v/>
      </c>
      <c r="F380" s="221"/>
      <c r="G380" s="222"/>
      <c r="H380" s="222"/>
      <c r="I380" s="222"/>
      <c r="J380" s="222"/>
      <c r="K380" s="222"/>
      <c r="L380" s="222"/>
      <c r="M380" s="216" t="str">
        <f>IF(ISNA(Industrias[[#This Row],[Vtrit (m3)]]*VLOOKUP(Árboles!$G377,Precios!$B$7:$H$19,2,FALSE)),"",Industrias[[#This Row],[Vtrit (m3)]]*VLOOKUP(Árboles!$G377,Precios!$B$7:$H$19,2,FALSE))</f>
        <v/>
      </c>
      <c r="N380" s="217" t="str">
        <f>IF(ISNA(Industrias[[#This Row],[Vapea (m3)]]*VLOOKUP(Árboles!$G377,Precios!$B$7:$H$19,3,FALSE)),"",Industrias[[#This Row],[Vapea (m3)]]*VLOOKUP(Árboles!$G377,Precios!$B$7:$H$19,3,FALSE))</f>
        <v/>
      </c>
      <c r="O380" s="217" t="str">
        <f>IF(ISNA(Industrias[[#This Row],[Vcanter (m3)]]*VLOOKUP(Árboles!$G377,Precios!$B$7:$H$19,4,FALSE)),"",Industrias[[#This Row],[Vcanter (m3)]]*VLOOKUP(Árboles!$G377,Precios!$B$7:$H$19,4,FALSE))</f>
        <v/>
      </c>
      <c r="P380" s="217" t="str">
        <f>IF(ISNA(Industrias[[#This Row],[Vsierra (m3)]]*VLOOKUP(Árboles!$G377,Precios!$B$7:$H$19,5,FALSE)),"",Industrias[[#This Row],[Vsierra (m3)]]*VLOOKUP(Árboles!$G377,Precios!$B$7:$H$19,5,FALSE))</f>
        <v/>
      </c>
      <c r="Q380" s="217" t="str">
        <f>IF(ISNA(Industrias[[#This Row],[Vsgruesa (m3)]]*VLOOKUP(Árboles!$G377,Precios!$B$7:$H$19,6,FALSE)),"",Industrias[[#This Row],[Vsgruesa (m3)]]*VLOOKUP(Árboles!$G377,Precios!$B$7:$H$19,6,FALSE))</f>
        <v/>
      </c>
      <c r="R380" s="217" t="str">
        <f>IF(ISNA(Industrias[[#This Row],[Vchapa (m3)]]*VLOOKUP(Árboles!$G377,Precios!$B$7:$H$19,7,FALSE)),"",Industrias[[#This Row],[Vchapa (m3)]]*VLOOKUP(Árboles!$G377,Precios!$B$7:$H$19,7,FALSE))</f>
        <v/>
      </c>
      <c r="S380" s="223">
        <f t="shared" si="10"/>
        <v>0</v>
      </c>
      <c r="T380" s="218"/>
      <c r="U380" s="218"/>
      <c r="W380" s="183"/>
      <c r="X380" s="183"/>
      <c r="Y380" s="183"/>
      <c r="Z380" s="183"/>
      <c r="AA380" s="183"/>
      <c r="AB380" s="183"/>
      <c r="AC380" s="183"/>
      <c r="AE380" s="183"/>
      <c r="AF380" s="183"/>
      <c r="AG380" s="183"/>
      <c r="AH380" s="183"/>
      <c r="AI380" s="183"/>
      <c r="AJ380" s="183"/>
      <c r="AK380" s="183"/>
    </row>
    <row r="381" spans="2:37" ht="16.8" thickTop="1" thickBot="1">
      <c r="B381" s="211" t="str">
        <f>IF(Árboles!B378="","",Árboles!B378)</f>
        <v/>
      </c>
      <c r="C381" s="211" t="str">
        <f>IF(Árboles!C378="","",Árboles!C378)</f>
        <v/>
      </c>
      <c r="D381" s="212" t="str">
        <f>IF(Árboles!G378="","",Árboles!G378)</f>
        <v/>
      </c>
      <c r="E381" s="213" t="str">
        <f>IF(Árboles!AC378=0,"",Árboles!AC378)</f>
        <v/>
      </c>
      <c r="F381" s="221"/>
      <c r="G381" s="222"/>
      <c r="H381" s="222"/>
      <c r="I381" s="222"/>
      <c r="J381" s="222"/>
      <c r="K381" s="222"/>
      <c r="L381" s="222"/>
      <c r="M381" s="216" t="str">
        <f>IF(ISNA(Industrias[[#This Row],[Vtrit (m3)]]*VLOOKUP(Árboles!$G378,Precios!$B$7:$H$19,2,FALSE)),"",Industrias[[#This Row],[Vtrit (m3)]]*VLOOKUP(Árboles!$G378,Precios!$B$7:$H$19,2,FALSE))</f>
        <v/>
      </c>
      <c r="N381" s="217" t="str">
        <f>IF(ISNA(Industrias[[#This Row],[Vapea (m3)]]*VLOOKUP(Árboles!$G378,Precios!$B$7:$H$19,3,FALSE)),"",Industrias[[#This Row],[Vapea (m3)]]*VLOOKUP(Árboles!$G378,Precios!$B$7:$H$19,3,FALSE))</f>
        <v/>
      </c>
      <c r="O381" s="217" t="str">
        <f>IF(ISNA(Industrias[[#This Row],[Vcanter (m3)]]*VLOOKUP(Árboles!$G378,Precios!$B$7:$H$19,4,FALSE)),"",Industrias[[#This Row],[Vcanter (m3)]]*VLOOKUP(Árboles!$G378,Precios!$B$7:$H$19,4,FALSE))</f>
        <v/>
      </c>
      <c r="P381" s="217" t="str">
        <f>IF(ISNA(Industrias[[#This Row],[Vsierra (m3)]]*VLOOKUP(Árboles!$G378,Precios!$B$7:$H$19,5,FALSE)),"",Industrias[[#This Row],[Vsierra (m3)]]*VLOOKUP(Árboles!$G378,Precios!$B$7:$H$19,5,FALSE))</f>
        <v/>
      </c>
      <c r="Q381" s="217" t="str">
        <f>IF(ISNA(Industrias[[#This Row],[Vsgruesa (m3)]]*VLOOKUP(Árboles!$G378,Precios!$B$7:$H$19,6,FALSE)),"",Industrias[[#This Row],[Vsgruesa (m3)]]*VLOOKUP(Árboles!$G378,Precios!$B$7:$H$19,6,FALSE))</f>
        <v/>
      </c>
      <c r="R381" s="217" t="str">
        <f>IF(ISNA(Industrias[[#This Row],[Vchapa (m3)]]*VLOOKUP(Árboles!$G378,Precios!$B$7:$H$19,7,FALSE)),"",Industrias[[#This Row],[Vchapa (m3)]]*VLOOKUP(Árboles!$G378,Precios!$B$7:$H$19,7,FALSE))</f>
        <v/>
      </c>
      <c r="S381" s="223">
        <f t="shared" si="10"/>
        <v>0</v>
      </c>
      <c r="T381" s="218"/>
      <c r="U381" s="218"/>
      <c r="W381" s="183"/>
      <c r="X381" s="183"/>
      <c r="Y381" s="183"/>
      <c r="Z381" s="183"/>
      <c r="AA381" s="183"/>
      <c r="AB381" s="183"/>
      <c r="AC381" s="183"/>
      <c r="AE381" s="183"/>
      <c r="AF381" s="183"/>
      <c r="AG381" s="183"/>
      <c r="AH381" s="183"/>
      <c r="AI381" s="183"/>
      <c r="AJ381" s="183"/>
      <c r="AK381" s="183"/>
    </row>
    <row r="382" spans="2:37" ht="16.8" thickTop="1" thickBot="1">
      <c r="B382" s="211" t="str">
        <f>IF(Árboles!B379="","",Árboles!B379)</f>
        <v/>
      </c>
      <c r="C382" s="211" t="str">
        <f>IF(Árboles!C379="","",Árboles!C379)</f>
        <v/>
      </c>
      <c r="D382" s="212" t="str">
        <f>IF(Árboles!G379="","",Árboles!G379)</f>
        <v/>
      </c>
      <c r="E382" s="213" t="str">
        <f>IF(Árboles!AC379=0,"",Árboles!AC379)</f>
        <v/>
      </c>
      <c r="F382" s="221"/>
      <c r="G382" s="222"/>
      <c r="H382" s="222"/>
      <c r="I382" s="222"/>
      <c r="J382" s="222"/>
      <c r="K382" s="222"/>
      <c r="L382" s="222"/>
      <c r="M382" s="216" t="str">
        <f>IF(ISNA(Industrias[[#This Row],[Vtrit (m3)]]*VLOOKUP(Árboles!$G379,Precios!$B$7:$H$19,2,FALSE)),"",Industrias[[#This Row],[Vtrit (m3)]]*VLOOKUP(Árboles!$G379,Precios!$B$7:$H$19,2,FALSE))</f>
        <v/>
      </c>
      <c r="N382" s="217" t="str">
        <f>IF(ISNA(Industrias[[#This Row],[Vapea (m3)]]*VLOOKUP(Árboles!$G379,Precios!$B$7:$H$19,3,FALSE)),"",Industrias[[#This Row],[Vapea (m3)]]*VLOOKUP(Árboles!$G379,Precios!$B$7:$H$19,3,FALSE))</f>
        <v/>
      </c>
      <c r="O382" s="217" t="str">
        <f>IF(ISNA(Industrias[[#This Row],[Vcanter (m3)]]*VLOOKUP(Árboles!$G379,Precios!$B$7:$H$19,4,FALSE)),"",Industrias[[#This Row],[Vcanter (m3)]]*VLOOKUP(Árboles!$G379,Precios!$B$7:$H$19,4,FALSE))</f>
        <v/>
      </c>
      <c r="P382" s="217" t="str">
        <f>IF(ISNA(Industrias[[#This Row],[Vsierra (m3)]]*VLOOKUP(Árboles!$G379,Precios!$B$7:$H$19,5,FALSE)),"",Industrias[[#This Row],[Vsierra (m3)]]*VLOOKUP(Árboles!$G379,Precios!$B$7:$H$19,5,FALSE))</f>
        <v/>
      </c>
      <c r="Q382" s="217" t="str">
        <f>IF(ISNA(Industrias[[#This Row],[Vsgruesa (m3)]]*VLOOKUP(Árboles!$G379,Precios!$B$7:$H$19,6,FALSE)),"",Industrias[[#This Row],[Vsgruesa (m3)]]*VLOOKUP(Árboles!$G379,Precios!$B$7:$H$19,6,FALSE))</f>
        <v/>
      </c>
      <c r="R382" s="217" t="str">
        <f>IF(ISNA(Industrias[[#This Row],[Vchapa (m3)]]*VLOOKUP(Árboles!$G379,Precios!$B$7:$H$19,7,FALSE)),"",Industrias[[#This Row],[Vchapa (m3)]]*VLOOKUP(Árboles!$G379,Precios!$B$7:$H$19,7,FALSE))</f>
        <v/>
      </c>
      <c r="S382" s="223">
        <f t="shared" si="10"/>
        <v>0</v>
      </c>
      <c r="T382" s="218"/>
      <c r="U382" s="218"/>
      <c r="W382" s="183"/>
      <c r="X382" s="183"/>
      <c r="Y382" s="183"/>
      <c r="Z382" s="183"/>
      <c r="AA382" s="183"/>
      <c r="AB382" s="183"/>
      <c r="AC382" s="183"/>
      <c r="AE382" s="183"/>
      <c r="AF382" s="183"/>
      <c r="AG382" s="183"/>
      <c r="AH382" s="183"/>
      <c r="AI382" s="183"/>
      <c r="AJ382" s="183"/>
      <c r="AK382" s="183"/>
    </row>
    <row r="383" spans="2:37" ht="16.8" thickTop="1" thickBot="1">
      <c r="B383" s="211" t="str">
        <f>IF(Árboles!B380="","",Árboles!B380)</f>
        <v/>
      </c>
      <c r="C383" s="211" t="str">
        <f>IF(Árboles!C380="","",Árboles!C380)</f>
        <v/>
      </c>
      <c r="D383" s="212" t="str">
        <f>IF(Árboles!G380="","",Árboles!G380)</f>
        <v/>
      </c>
      <c r="E383" s="213" t="str">
        <f>IF(Árboles!AC380=0,"",Árboles!AC380)</f>
        <v/>
      </c>
      <c r="F383" s="221"/>
      <c r="G383" s="222"/>
      <c r="H383" s="222"/>
      <c r="I383" s="222"/>
      <c r="J383" s="222"/>
      <c r="K383" s="222"/>
      <c r="L383" s="222"/>
      <c r="M383" s="216" t="str">
        <f>IF(ISNA(Industrias[[#This Row],[Vtrit (m3)]]*VLOOKUP(Árboles!$G380,Precios!$B$7:$H$19,2,FALSE)),"",Industrias[[#This Row],[Vtrit (m3)]]*VLOOKUP(Árboles!$G380,Precios!$B$7:$H$19,2,FALSE))</f>
        <v/>
      </c>
      <c r="N383" s="217" t="str">
        <f>IF(ISNA(Industrias[[#This Row],[Vapea (m3)]]*VLOOKUP(Árboles!$G380,Precios!$B$7:$H$19,3,FALSE)),"",Industrias[[#This Row],[Vapea (m3)]]*VLOOKUP(Árboles!$G380,Precios!$B$7:$H$19,3,FALSE))</f>
        <v/>
      </c>
      <c r="O383" s="217" t="str">
        <f>IF(ISNA(Industrias[[#This Row],[Vcanter (m3)]]*VLOOKUP(Árboles!$G380,Precios!$B$7:$H$19,4,FALSE)),"",Industrias[[#This Row],[Vcanter (m3)]]*VLOOKUP(Árboles!$G380,Precios!$B$7:$H$19,4,FALSE))</f>
        <v/>
      </c>
      <c r="P383" s="217" t="str">
        <f>IF(ISNA(Industrias[[#This Row],[Vsierra (m3)]]*VLOOKUP(Árboles!$G380,Precios!$B$7:$H$19,5,FALSE)),"",Industrias[[#This Row],[Vsierra (m3)]]*VLOOKUP(Árboles!$G380,Precios!$B$7:$H$19,5,FALSE))</f>
        <v/>
      </c>
      <c r="Q383" s="217" t="str">
        <f>IF(ISNA(Industrias[[#This Row],[Vsgruesa (m3)]]*VLOOKUP(Árboles!$G380,Precios!$B$7:$H$19,6,FALSE)),"",Industrias[[#This Row],[Vsgruesa (m3)]]*VLOOKUP(Árboles!$G380,Precios!$B$7:$H$19,6,FALSE))</f>
        <v/>
      </c>
      <c r="R383" s="217" t="str">
        <f>IF(ISNA(Industrias[[#This Row],[Vchapa (m3)]]*VLOOKUP(Árboles!$G380,Precios!$B$7:$H$19,7,FALSE)),"",Industrias[[#This Row],[Vchapa (m3)]]*VLOOKUP(Árboles!$G380,Precios!$B$7:$H$19,7,FALSE))</f>
        <v/>
      </c>
      <c r="S383" s="223">
        <f t="shared" si="10"/>
        <v>0</v>
      </c>
      <c r="T383" s="218"/>
      <c r="U383" s="218"/>
      <c r="W383" s="183"/>
      <c r="X383" s="183"/>
      <c r="Y383" s="183"/>
      <c r="Z383" s="183"/>
      <c r="AA383" s="183"/>
      <c r="AB383" s="183"/>
      <c r="AC383" s="183"/>
      <c r="AE383" s="183"/>
      <c r="AF383" s="183"/>
      <c r="AG383" s="183"/>
      <c r="AH383" s="183"/>
      <c r="AI383" s="183"/>
      <c r="AJ383" s="183"/>
      <c r="AK383" s="183"/>
    </row>
    <row r="384" spans="2:37" ht="16.8" thickTop="1" thickBot="1">
      <c r="B384" s="211" t="str">
        <f>IF(Árboles!B381="","",Árboles!B381)</f>
        <v/>
      </c>
      <c r="C384" s="211" t="str">
        <f>IF(Árboles!C381="","",Árboles!C381)</f>
        <v/>
      </c>
      <c r="D384" s="212" t="str">
        <f>IF(Árboles!G381="","",Árboles!G381)</f>
        <v/>
      </c>
      <c r="E384" s="213" t="str">
        <f>IF(Árboles!AC381=0,"",Árboles!AC381)</f>
        <v/>
      </c>
      <c r="F384" s="221"/>
      <c r="G384" s="222"/>
      <c r="H384" s="222"/>
      <c r="I384" s="222"/>
      <c r="J384" s="222"/>
      <c r="K384" s="222"/>
      <c r="L384" s="222"/>
      <c r="M384" s="216" t="str">
        <f>IF(ISNA(Industrias[[#This Row],[Vtrit (m3)]]*VLOOKUP(Árboles!$G381,Precios!$B$7:$H$19,2,FALSE)),"",Industrias[[#This Row],[Vtrit (m3)]]*VLOOKUP(Árboles!$G381,Precios!$B$7:$H$19,2,FALSE))</f>
        <v/>
      </c>
      <c r="N384" s="217" t="str">
        <f>IF(ISNA(Industrias[[#This Row],[Vapea (m3)]]*VLOOKUP(Árboles!$G381,Precios!$B$7:$H$19,3,FALSE)),"",Industrias[[#This Row],[Vapea (m3)]]*VLOOKUP(Árboles!$G381,Precios!$B$7:$H$19,3,FALSE))</f>
        <v/>
      </c>
      <c r="O384" s="217" t="str">
        <f>IF(ISNA(Industrias[[#This Row],[Vcanter (m3)]]*VLOOKUP(Árboles!$G381,Precios!$B$7:$H$19,4,FALSE)),"",Industrias[[#This Row],[Vcanter (m3)]]*VLOOKUP(Árboles!$G381,Precios!$B$7:$H$19,4,FALSE))</f>
        <v/>
      </c>
      <c r="P384" s="217" t="str">
        <f>IF(ISNA(Industrias[[#This Row],[Vsierra (m3)]]*VLOOKUP(Árboles!$G381,Precios!$B$7:$H$19,5,FALSE)),"",Industrias[[#This Row],[Vsierra (m3)]]*VLOOKUP(Árboles!$G381,Precios!$B$7:$H$19,5,FALSE))</f>
        <v/>
      </c>
      <c r="Q384" s="217" t="str">
        <f>IF(ISNA(Industrias[[#This Row],[Vsgruesa (m3)]]*VLOOKUP(Árboles!$G381,Precios!$B$7:$H$19,6,FALSE)),"",Industrias[[#This Row],[Vsgruesa (m3)]]*VLOOKUP(Árboles!$G381,Precios!$B$7:$H$19,6,FALSE))</f>
        <v/>
      </c>
      <c r="R384" s="217" t="str">
        <f>IF(ISNA(Industrias[[#This Row],[Vchapa (m3)]]*VLOOKUP(Árboles!$G381,Precios!$B$7:$H$19,7,FALSE)),"",Industrias[[#This Row],[Vchapa (m3)]]*VLOOKUP(Árboles!$G381,Precios!$B$7:$H$19,7,FALSE))</f>
        <v/>
      </c>
      <c r="S384" s="223">
        <f t="shared" si="10"/>
        <v>0</v>
      </c>
      <c r="T384" s="218"/>
      <c r="U384" s="218"/>
      <c r="W384" s="183"/>
      <c r="X384" s="183"/>
      <c r="Y384" s="183"/>
      <c r="Z384" s="183"/>
      <c r="AA384" s="183"/>
      <c r="AB384" s="183"/>
      <c r="AC384" s="183"/>
      <c r="AE384" s="183"/>
      <c r="AF384" s="183"/>
      <c r="AG384" s="183"/>
      <c r="AH384" s="183"/>
      <c r="AI384" s="183"/>
      <c r="AJ384" s="183"/>
      <c r="AK384" s="183"/>
    </row>
    <row r="385" spans="2:37" ht="16.8" thickTop="1" thickBot="1">
      <c r="B385" s="211" t="str">
        <f>IF(Árboles!B382="","",Árboles!B382)</f>
        <v/>
      </c>
      <c r="C385" s="211" t="str">
        <f>IF(Árboles!C382="","",Árboles!C382)</f>
        <v/>
      </c>
      <c r="D385" s="212" t="str">
        <f>IF(Árboles!G382="","",Árboles!G382)</f>
        <v/>
      </c>
      <c r="E385" s="213" t="str">
        <f>IF(Árboles!AC382=0,"",Árboles!AC382)</f>
        <v/>
      </c>
      <c r="F385" s="221"/>
      <c r="G385" s="222"/>
      <c r="H385" s="222"/>
      <c r="I385" s="222"/>
      <c r="J385" s="222"/>
      <c r="K385" s="222"/>
      <c r="L385" s="222"/>
      <c r="M385" s="216" t="str">
        <f>IF(ISNA(Industrias[[#This Row],[Vtrit (m3)]]*VLOOKUP(Árboles!$G382,Precios!$B$7:$H$19,2,FALSE)),"",Industrias[[#This Row],[Vtrit (m3)]]*VLOOKUP(Árboles!$G382,Precios!$B$7:$H$19,2,FALSE))</f>
        <v/>
      </c>
      <c r="N385" s="217" t="str">
        <f>IF(ISNA(Industrias[[#This Row],[Vapea (m3)]]*VLOOKUP(Árboles!$G382,Precios!$B$7:$H$19,3,FALSE)),"",Industrias[[#This Row],[Vapea (m3)]]*VLOOKUP(Árboles!$G382,Precios!$B$7:$H$19,3,FALSE))</f>
        <v/>
      </c>
      <c r="O385" s="217" t="str">
        <f>IF(ISNA(Industrias[[#This Row],[Vcanter (m3)]]*VLOOKUP(Árboles!$G382,Precios!$B$7:$H$19,4,FALSE)),"",Industrias[[#This Row],[Vcanter (m3)]]*VLOOKUP(Árboles!$G382,Precios!$B$7:$H$19,4,FALSE))</f>
        <v/>
      </c>
      <c r="P385" s="217" t="str">
        <f>IF(ISNA(Industrias[[#This Row],[Vsierra (m3)]]*VLOOKUP(Árboles!$G382,Precios!$B$7:$H$19,5,FALSE)),"",Industrias[[#This Row],[Vsierra (m3)]]*VLOOKUP(Árboles!$G382,Precios!$B$7:$H$19,5,FALSE))</f>
        <v/>
      </c>
      <c r="Q385" s="217" t="str">
        <f>IF(ISNA(Industrias[[#This Row],[Vsgruesa (m3)]]*VLOOKUP(Árboles!$G382,Precios!$B$7:$H$19,6,FALSE)),"",Industrias[[#This Row],[Vsgruesa (m3)]]*VLOOKUP(Árboles!$G382,Precios!$B$7:$H$19,6,FALSE))</f>
        <v/>
      </c>
      <c r="R385" s="217" t="str">
        <f>IF(ISNA(Industrias[[#This Row],[Vchapa (m3)]]*VLOOKUP(Árboles!$G382,Precios!$B$7:$H$19,7,FALSE)),"",Industrias[[#This Row],[Vchapa (m3)]]*VLOOKUP(Árboles!$G382,Precios!$B$7:$H$19,7,FALSE))</f>
        <v/>
      </c>
      <c r="S385" s="223">
        <f t="shared" si="10"/>
        <v>0</v>
      </c>
      <c r="T385" s="218"/>
      <c r="U385" s="218"/>
      <c r="W385" s="183"/>
      <c r="X385" s="183"/>
      <c r="Y385" s="183"/>
      <c r="Z385" s="183"/>
      <c r="AA385" s="183"/>
      <c r="AB385" s="183"/>
      <c r="AC385" s="183"/>
      <c r="AE385" s="183"/>
      <c r="AF385" s="183"/>
      <c r="AG385" s="183"/>
      <c r="AH385" s="183"/>
      <c r="AI385" s="183"/>
      <c r="AJ385" s="183"/>
      <c r="AK385" s="183"/>
    </row>
    <row r="386" spans="2:37" ht="16.8" thickTop="1" thickBot="1">
      <c r="B386" s="211" t="str">
        <f>IF(Árboles!B383="","",Árboles!B383)</f>
        <v/>
      </c>
      <c r="C386" s="211" t="str">
        <f>IF(Árboles!C383="","",Árboles!C383)</f>
        <v/>
      </c>
      <c r="D386" s="212" t="str">
        <f>IF(Árboles!G383="","",Árboles!G383)</f>
        <v/>
      </c>
      <c r="E386" s="213" t="str">
        <f>IF(Árboles!AC383=0,"",Árboles!AC383)</f>
        <v/>
      </c>
      <c r="F386" s="221"/>
      <c r="G386" s="222"/>
      <c r="H386" s="222"/>
      <c r="I386" s="222"/>
      <c r="J386" s="222"/>
      <c r="K386" s="222"/>
      <c r="L386" s="222"/>
      <c r="M386" s="216" t="str">
        <f>IF(ISNA(Industrias[[#This Row],[Vtrit (m3)]]*VLOOKUP(Árboles!$G383,Precios!$B$7:$H$19,2,FALSE)),"",Industrias[[#This Row],[Vtrit (m3)]]*VLOOKUP(Árboles!$G383,Precios!$B$7:$H$19,2,FALSE))</f>
        <v/>
      </c>
      <c r="N386" s="217" t="str">
        <f>IF(ISNA(Industrias[[#This Row],[Vapea (m3)]]*VLOOKUP(Árboles!$G383,Precios!$B$7:$H$19,3,FALSE)),"",Industrias[[#This Row],[Vapea (m3)]]*VLOOKUP(Árboles!$G383,Precios!$B$7:$H$19,3,FALSE))</f>
        <v/>
      </c>
      <c r="O386" s="217" t="str">
        <f>IF(ISNA(Industrias[[#This Row],[Vcanter (m3)]]*VLOOKUP(Árboles!$G383,Precios!$B$7:$H$19,4,FALSE)),"",Industrias[[#This Row],[Vcanter (m3)]]*VLOOKUP(Árboles!$G383,Precios!$B$7:$H$19,4,FALSE))</f>
        <v/>
      </c>
      <c r="P386" s="217" t="str">
        <f>IF(ISNA(Industrias[[#This Row],[Vsierra (m3)]]*VLOOKUP(Árboles!$G383,Precios!$B$7:$H$19,5,FALSE)),"",Industrias[[#This Row],[Vsierra (m3)]]*VLOOKUP(Árboles!$G383,Precios!$B$7:$H$19,5,FALSE))</f>
        <v/>
      </c>
      <c r="Q386" s="217" t="str">
        <f>IF(ISNA(Industrias[[#This Row],[Vsgruesa (m3)]]*VLOOKUP(Árboles!$G383,Precios!$B$7:$H$19,6,FALSE)),"",Industrias[[#This Row],[Vsgruesa (m3)]]*VLOOKUP(Árboles!$G383,Precios!$B$7:$H$19,6,FALSE))</f>
        <v/>
      </c>
      <c r="R386" s="217" t="str">
        <f>IF(ISNA(Industrias[[#This Row],[Vchapa (m3)]]*VLOOKUP(Árboles!$G383,Precios!$B$7:$H$19,7,FALSE)),"",Industrias[[#This Row],[Vchapa (m3)]]*VLOOKUP(Árboles!$G383,Precios!$B$7:$H$19,7,FALSE))</f>
        <v/>
      </c>
      <c r="S386" s="223">
        <f t="shared" si="10"/>
        <v>0</v>
      </c>
      <c r="T386" s="218"/>
      <c r="U386" s="218"/>
      <c r="W386" s="183"/>
      <c r="X386" s="183"/>
      <c r="Y386" s="183"/>
      <c r="Z386" s="183"/>
      <c r="AA386" s="183"/>
      <c r="AB386" s="183"/>
      <c r="AC386" s="183"/>
      <c r="AE386" s="183"/>
      <c r="AF386" s="183"/>
      <c r="AG386" s="183"/>
      <c r="AH386" s="183"/>
      <c r="AI386" s="183"/>
      <c r="AJ386" s="183"/>
      <c r="AK386" s="183"/>
    </row>
    <row r="387" spans="2:37" ht="16.8" thickTop="1" thickBot="1">
      <c r="B387" s="211" t="str">
        <f>IF(Árboles!B384="","",Árboles!B384)</f>
        <v/>
      </c>
      <c r="C387" s="211" t="str">
        <f>IF(Árboles!C384="","",Árboles!C384)</f>
        <v/>
      </c>
      <c r="D387" s="212" t="str">
        <f>IF(Árboles!G384="","",Árboles!G384)</f>
        <v/>
      </c>
      <c r="E387" s="213" t="str">
        <f>IF(Árboles!AC384=0,"",Árboles!AC384)</f>
        <v/>
      </c>
      <c r="F387" s="221"/>
      <c r="G387" s="222"/>
      <c r="H387" s="222"/>
      <c r="I387" s="222"/>
      <c r="J387" s="222"/>
      <c r="K387" s="222"/>
      <c r="L387" s="222"/>
      <c r="M387" s="216" t="str">
        <f>IF(ISNA(Industrias[[#This Row],[Vtrit (m3)]]*VLOOKUP(Árboles!$G384,Precios!$B$7:$H$19,2,FALSE)),"",Industrias[[#This Row],[Vtrit (m3)]]*VLOOKUP(Árboles!$G384,Precios!$B$7:$H$19,2,FALSE))</f>
        <v/>
      </c>
      <c r="N387" s="217" t="str">
        <f>IF(ISNA(Industrias[[#This Row],[Vapea (m3)]]*VLOOKUP(Árboles!$G384,Precios!$B$7:$H$19,3,FALSE)),"",Industrias[[#This Row],[Vapea (m3)]]*VLOOKUP(Árboles!$G384,Precios!$B$7:$H$19,3,FALSE))</f>
        <v/>
      </c>
      <c r="O387" s="217" t="str">
        <f>IF(ISNA(Industrias[[#This Row],[Vcanter (m3)]]*VLOOKUP(Árboles!$G384,Precios!$B$7:$H$19,4,FALSE)),"",Industrias[[#This Row],[Vcanter (m3)]]*VLOOKUP(Árboles!$G384,Precios!$B$7:$H$19,4,FALSE))</f>
        <v/>
      </c>
      <c r="P387" s="217" t="str">
        <f>IF(ISNA(Industrias[[#This Row],[Vsierra (m3)]]*VLOOKUP(Árboles!$G384,Precios!$B$7:$H$19,5,FALSE)),"",Industrias[[#This Row],[Vsierra (m3)]]*VLOOKUP(Árboles!$G384,Precios!$B$7:$H$19,5,FALSE))</f>
        <v/>
      </c>
      <c r="Q387" s="217" t="str">
        <f>IF(ISNA(Industrias[[#This Row],[Vsgruesa (m3)]]*VLOOKUP(Árboles!$G384,Precios!$B$7:$H$19,6,FALSE)),"",Industrias[[#This Row],[Vsgruesa (m3)]]*VLOOKUP(Árboles!$G384,Precios!$B$7:$H$19,6,FALSE))</f>
        <v/>
      </c>
      <c r="R387" s="217" t="str">
        <f>IF(ISNA(Industrias[[#This Row],[Vchapa (m3)]]*VLOOKUP(Árboles!$G384,Precios!$B$7:$H$19,7,FALSE)),"",Industrias[[#This Row],[Vchapa (m3)]]*VLOOKUP(Árboles!$G384,Precios!$B$7:$H$19,7,FALSE))</f>
        <v/>
      </c>
      <c r="S387" s="223">
        <f t="shared" si="10"/>
        <v>0</v>
      </c>
      <c r="T387" s="218"/>
      <c r="U387" s="218"/>
      <c r="W387" s="183"/>
      <c r="X387" s="183"/>
      <c r="Y387" s="183"/>
      <c r="Z387" s="183"/>
      <c r="AA387" s="183"/>
      <c r="AB387" s="183"/>
      <c r="AC387" s="183"/>
      <c r="AE387" s="183"/>
      <c r="AF387" s="183"/>
      <c r="AG387" s="183"/>
      <c r="AH387" s="183"/>
      <c r="AI387" s="183"/>
      <c r="AJ387" s="183"/>
      <c r="AK387" s="183"/>
    </row>
    <row r="388" spans="2:37" ht="16.8" thickTop="1" thickBot="1">
      <c r="B388" s="211" t="str">
        <f>IF(Árboles!B385="","",Árboles!B385)</f>
        <v/>
      </c>
      <c r="C388" s="211" t="str">
        <f>IF(Árboles!C385="","",Árboles!C385)</f>
        <v/>
      </c>
      <c r="D388" s="212" t="str">
        <f>IF(Árboles!G385="","",Árboles!G385)</f>
        <v/>
      </c>
      <c r="E388" s="213" t="str">
        <f>IF(Árboles!AC385=0,"",Árboles!AC385)</f>
        <v/>
      </c>
      <c r="F388" s="221"/>
      <c r="G388" s="222"/>
      <c r="H388" s="222"/>
      <c r="I388" s="222"/>
      <c r="J388" s="222"/>
      <c r="K388" s="222"/>
      <c r="L388" s="222"/>
      <c r="M388" s="216" t="str">
        <f>IF(ISNA(Industrias[[#This Row],[Vtrit (m3)]]*VLOOKUP(Árboles!$G385,Precios!$B$7:$H$19,2,FALSE)),"",Industrias[[#This Row],[Vtrit (m3)]]*VLOOKUP(Árboles!$G385,Precios!$B$7:$H$19,2,FALSE))</f>
        <v/>
      </c>
      <c r="N388" s="217" t="str">
        <f>IF(ISNA(Industrias[[#This Row],[Vapea (m3)]]*VLOOKUP(Árboles!$G385,Precios!$B$7:$H$19,3,FALSE)),"",Industrias[[#This Row],[Vapea (m3)]]*VLOOKUP(Árboles!$G385,Precios!$B$7:$H$19,3,FALSE))</f>
        <v/>
      </c>
      <c r="O388" s="217" t="str">
        <f>IF(ISNA(Industrias[[#This Row],[Vcanter (m3)]]*VLOOKUP(Árboles!$G385,Precios!$B$7:$H$19,4,FALSE)),"",Industrias[[#This Row],[Vcanter (m3)]]*VLOOKUP(Árboles!$G385,Precios!$B$7:$H$19,4,FALSE))</f>
        <v/>
      </c>
      <c r="P388" s="217" t="str">
        <f>IF(ISNA(Industrias[[#This Row],[Vsierra (m3)]]*VLOOKUP(Árboles!$G385,Precios!$B$7:$H$19,5,FALSE)),"",Industrias[[#This Row],[Vsierra (m3)]]*VLOOKUP(Árboles!$G385,Precios!$B$7:$H$19,5,FALSE))</f>
        <v/>
      </c>
      <c r="Q388" s="217" t="str">
        <f>IF(ISNA(Industrias[[#This Row],[Vsgruesa (m3)]]*VLOOKUP(Árboles!$G385,Precios!$B$7:$H$19,6,FALSE)),"",Industrias[[#This Row],[Vsgruesa (m3)]]*VLOOKUP(Árboles!$G385,Precios!$B$7:$H$19,6,FALSE))</f>
        <v/>
      </c>
      <c r="R388" s="217" t="str">
        <f>IF(ISNA(Industrias[[#This Row],[Vchapa (m3)]]*VLOOKUP(Árboles!$G385,Precios!$B$7:$H$19,7,FALSE)),"",Industrias[[#This Row],[Vchapa (m3)]]*VLOOKUP(Árboles!$G385,Precios!$B$7:$H$19,7,FALSE))</f>
        <v/>
      </c>
      <c r="S388" s="223">
        <f t="shared" si="10"/>
        <v>0</v>
      </c>
      <c r="T388" s="218"/>
      <c r="U388" s="218"/>
      <c r="W388" s="183"/>
      <c r="X388" s="183"/>
      <c r="Y388" s="183"/>
      <c r="Z388" s="183"/>
      <c r="AA388" s="183"/>
      <c r="AB388" s="183"/>
      <c r="AC388" s="183"/>
      <c r="AE388" s="183"/>
      <c r="AF388" s="183"/>
      <c r="AG388" s="183"/>
      <c r="AH388" s="183"/>
      <c r="AI388" s="183"/>
      <c r="AJ388" s="183"/>
      <c r="AK388" s="183"/>
    </row>
    <row r="389" spans="2:37" ht="16.8" thickTop="1" thickBot="1">
      <c r="B389" s="211" t="str">
        <f>IF(Árboles!B386="","",Árboles!B386)</f>
        <v/>
      </c>
      <c r="C389" s="211" t="str">
        <f>IF(Árboles!C386="","",Árboles!C386)</f>
        <v/>
      </c>
      <c r="D389" s="212" t="str">
        <f>IF(Árboles!G386="","",Árboles!G386)</f>
        <v/>
      </c>
      <c r="E389" s="213" t="str">
        <f>IF(Árboles!AC386=0,"",Árboles!AC386)</f>
        <v/>
      </c>
      <c r="F389" s="221"/>
      <c r="G389" s="222"/>
      <c r="H389" s="222"/>
      <c r="I389" s="222"/>
      <c r="J389" s="222"/>
      <c r="K389" s="222"/>
      <c r="L389" s="222"/>
      <c r="M389" s="216" t="str">
        <f>IF(ISNA(Industrias[[#This Row],[Vtrit (m3)]]*VLOOKUP(Árboles!$G386,Precios!$B$7:$H$19,2,FALSE)),"",Industrias[[#This Row],[Vtrit (m3)]]*VLOOKUP(Árboles!$G386,Precios!$B$7:$H$19,2,FALSE))</f>
        <v/>
      </c>
      <c r="N389" s="217" t="str">
        <f>IF(ISNA(Industrias[[#This Row],[Vapea (m3)]]*VLOOKUP(Árboles!$G386,Precios!$B$7:$H$19,3,FALSE)),"",Industrias[[#This Row],[Vapea (m3)]]*VLOOKUP(Árboles!$G386,Precios!$B$7:$H$19,3,FALSE))</f>
        <v/>
      </c>
      <c r="O389" s="217" t="str">
        <f>IF(ISNA(Industrias[[#This Row],[Vcanter (m3)]]*VLOOKUP(Árboles!$G386,Precios!$B$7:$H$19,4,FALSE)),"",Industrias[[#This Row],[Vcanter (m3)]]*VLOOKUP(Árboles!$G386,Precios!$B$7:$H$19,4,FALSE))</f>
        <v/>
      </c>
      <c r="P389" s="217" t="str">
        <f>IF(ISNA(Industrias[[#This Row],[Vsierra (m3)]]*VLOOKUP(Árboles!$G386,Precios!$B$7:$H$19,5,FALSE)),"",Industrias[[#This Row],[Vsierra (m3)]]*VLOOKUP(Árboles!$G386,Precios!$B$7:$H$19,5,FALSE))</f>
        <v/>
      </c>
      <c r="Q389" s="217" t="str">
        <f>IF(ISNA(Industrias[[#This Row],[Vsgruesa (m3)]]*VLOOKUP(Árboles!$G386,Precios!$B$7:$H$19,6,FALSE)),"",Industrias[[#This Row],[Vsgruesa (m3)]]*VLOOKUP(Árboles!$G386,Precios!$B$7:$H$19,6,FALSE))</f>
        <v/>
      </c>
      <c r="R389" s="217" t="str">
        <f>IF(ISNA(Industrias[[#This Row],[Vchapa (m3)]]*VLOOKUP(Árboles!$G386,Precios!$B$7:$H$19,7,FALSE)),"",Industrias[[#This Row],[Vchapa (m3)]]*VLOOKUP(Árboles!$G386,Precios!$B$7:$H$19,7,FALSE))</f>
        <v/>
      </c>
      <c r="S389" s="223">
        <f t="shared" ref="S389:S452" si="11">IF(SUM(M389:R389)=0,0,SUM(M389:R389))</f>
        <v>0</v>
      </c>
      <c r="T389" s="218"/>
      <c r="U389" s="218"/>
      <c r="W389" s="183"/>
      <c r="X389" s="183"/>
      <c r="Y389" s="183"/>
      <c r="Z389" s="183"/>
      <c r="AA389" s="183"/>
      <c r="AB389" s="183"/>
      <c r="AC389" s="183"/>
      <c r="AE389" s="183"/>
      <c r="AF389" s="183"/>
      <c r="AG389" s="183"/>
      <c r="AH389" s="183"/>
      <c r="AI389" s="183"/>
      <c r="AJ389" s="183"/>
      <c r="AK389" s="183"/>
    </row>
    <row r="390" spans="2:37" ht="16.8" thickTop="1" thickBot="1">
      <c r="B390" s="211" t="str">
        <f>IF(Árboles!B387="","",Árboles!B387)</f>
        <v/>
      </c>
      <c r="C390" s="211" t="str">
        <f>IF(Árboles!C387="","",Árboles!C387)</f>
        <v/>
      </c>
      <c r="D390" s="212" t="str">
        <f>IF(Árboles!G387="","",Árboles!G387)</f>
        <v/>
      </c>
      <c r="E390" s="213" t="str">
        <f>IF(Árboles!AC387=0,"",Árboles!AC387)</f>
        <v/>
      </c>
      <c r="F390" s="221"/>
      <c r="G390" s="222"/>
      <c r="H390" s="222"/>
      <c r="I390" s="222"/>
      <c r="J390" s="222"/>
      <c r="K390" s="222"/>
      <c r="L390" s="222"/>
      <c r="M390" s="216" t="str">
        <f>IF(ISNA(Industrias[[#This Row],[Vtrit (m3)]]*VLOOKUP(Árboles!$G387,Precios!$B$7:$H$19,2,FALSE)),"",Industrias[[#This Row],[Vtrit (m3)]]*VLOOKUP(Árboles!$G387,Precios!$B$7:$H$19,2,FALSE))</f>
        <v/>
      </c>
      <c r="N390" s="217" t="str">
        <f>IF(ISNA(Industrias[[#This Row],[Vapea (m3)]]*VLOOKUP(Árboles!$G387,Precios!$B$7:$H$19,3,FALSE)),"",Industrias[[#This Row],[Vapea (m3)]]*VLOOKUP(Árboles!$G387,Precios!$B$7:$H$19,3,FALSE))</f>
        <v/>
      </c>
      <c r="O390" s="217" t="str">
        <f>IF(ISNA(Industrias[[#This Row],[Vcanter (m3)]]*VLOOKUP(Árboles!$G387,Precios!$B$7:$H$19,4,FALSE)),"",Industrias[[#This Row],[Vcanter (m3)]]*VLOOKUP(Árboles!$G387,Precios!$B$7:$H$19,4,FALSE))</f>
        <v/>
      </c>
      <c r="P390" s="217" t="str">
        <f>IF(ISNA(Industrias[[#This Row],[Vsierra (m3)]]*VLOOKUP(Árboles!$G387,Precios!$B$7:$H$19,5,FALSE)),"",Industrias[[#This Row],[Vsierra (m3)]]*VLOOKUP(Árboles!$G387,Precios!$B$7:$H$19,5,FALSE))</f>
        <v/>
      </c>
      <c r="Q390" s="217" t="str">
        <f>IF(ISNA(Industrias[[#This Row],[Vsgruesa (m3)]]*VLOOKUP(Árboles!$G387,Precios!$B$7:$H$19,6,FALSE)),"",Industrias[[#This Row],[Vsgruesa (m3)]]*VLOOKUP(Árboles!$G387,Precios!$B$7:$H$19,6,FALSE))</f>
        <v/>
      </c>
      <c r="R390" s="217" t="str">
        <f>IF(ISNA(Industrias[[#This Row],[Vchapa (m3)]]*VLOOKUP(Árboles!$G387,Precios!$B$7:$H$19,7,FALSE)),"",Industrias[[#This Row],[Vchapa (m3)]]*VLOOKUP(Árboles!$G387,Precios!$B$7:$H$19,7,FALSE))</f>
        <v/>
      </c>
      <c r="S390" s="223">
        <f t="shared" si="11"/>
        <v>0</v>
      </c>
      <c r="T390" s="218"/>
      <c r="U390" s="218"/>
      <c r="W390" s="183"/>
      <c r="X390" s="183"/>
      <c r="Y390" s="183"/>
      <c r="Z390" s="183"/>
      <c r="AA390" s="183"/>
      <c r="AB390" s="183"/>
      <c r="AC390" s="183"/>
      <c r="AE390" s="183"/>
      <c r="AF390" s="183"/>
      <c r="AG390" s="183"/>
      <c r="AH390" s="183"/>
      <c r="AI390" s="183"/>
      <c r="AJ390" s="183"/>
      <c r="AK390" s="183"/>
    </row>
    <row r="391" spans="2:37" ht="16.8" thickTop="1" thickBot="1">
      <c r="B391" s="211" t="str">
        <f>IF(Árboles!B388="","",Árboles!B388)</f>
        <v/>
      </c>
      <c r="C391" s="211" t="str">
        <f>IF(Árboles!C388="","",Árboles!C388)</f>
        <v/>
      </c>
      <c r="D391" s="212" t="str">
        <f>IF(Árboles!G388="","",Árboles!G388)</f>
        <v/>
      </c>
      <c r="E391" s="213" t="str">
        <f>IF(Árboles!AC388=0,"",Árboles!AC388)</f>
        <v/>
      </c>
      <c r="F391" s="221"/>
      <c r="G391" s="222"/>
      <c r="H391" s="222"/>
      <c r="I391" s="222"/>
      <c r="J391" s="222"/>
      <c r="K391" s="222"/>
      <c r="L391" s="222"/>
      <c r="M391" s="216" t="str">
        <f>IF(ISNA(Industrias[[#This Row],[Vtrit (m3)]]*VLOOKUP(Árboles!$G388,Precios!$B$7:$H$19,2,FALSE)),"",Industrias[[#This Row],[Vtrit (m3)]]*VLOOKUP(Árboles!$G388,Precios!$B$7:$H$19,2,FALSE))</f>
        <v/>
      </c>
      <c r="N391" s="217" t="str">
        <f>IF(ISNA(Industrias[[#This Row],[Vapea (m3)]]*VLOOKUP(Árboles!$G388,Precios!$B$7:$H$19,3,FALSE)),"",Industrias[[#This Row],[Vapea (m3)]]*VLOOKUP(Árboles!$G388,Precios!$B$7:$H$19,3,FALSE))</f>
        <v/>
      </c>
      <c r="O391" s="217" t="str">
        <f>IF(ISNA(Industrias[[#This Row],[Vcanter (m3)]]*VLOOKUP(Árboles!$G388,Precios!$B$7:$H$19,4,FALSE)),"",Industrias[[#This Row],[Vcanter (m3)]]*VLOOKUP(Árboles!$G388,Precios!$B$7:$H$19,4,FALSE))</f>
        <v/>
      </c>
      <c r="P391" s="217" t="str">
        <f>IF(ISNA(Industrias[[#This Row],[Vsierra (m3)]]*VLOOKUP(Árboles!$G388,Precios!$B$7:$H$19,5,FALSE)),"",Industrias[[#This Row],[Vsierra (m3)]]*VLOOKUP(Árboles!$G388,Precios!$B$7:$H$19,5,FALSE))</f>
        <v/>
      </c>
      <c r="Q391" s="217" t="str">
        <f>IF(ISNA(Industrias[[#This Row],[Vsgruesa (m3)]]*VLOOKUP(Árboles!$G388,Precios!$B$7:$H$19,6,FALSE)),"",Industrias[[#This Row],[Vsgruesa (m3)]]*VLOOKUP(Árboles!$G388,Precios!$B$7:$H$19,6,FALSE))</f>
        <v/>
      </c>
      <c r="R391" s="217" t="str">
        <f>IF(ISNA(Industrias[[#This Row],[Vchapa (m3)]]*VLOOKUP(Árboles!$G388,Precios!$B$7:$H$19,7,FALSE)),"",Industrias[[#This Row],[Vchapa (m3)]]*VLOOKUP(Árboles!$G388,Precios!$B$7:$H$19,7,FALSE))</f>
        <v/>
      </c>
      <c r="S391" s="223">
        <f t="shared" si="11"/>
        <v>0</v>
      </c>
      <c r="T391" s="218"/>
      <c r="U391" s="218"/>
      <c r="W391" s="183"/>
      <c r="X391" s="183"/>
      <c r="Y391" s="183"/>
      <c r="Z391" s="183"/>
      <c r="AA391" s="183"/>
      <c r="AB391" s="183"/>
      <c r="AC391" s="183"/>
      <c r="AE391" s="183"/>
      <c r="AF391" s="183"/>
      <c r="AG391" s="183"/>
      <c r="AH391" s="183"/>
      <c r="AI391" s="183"/>
      <c r="AJ391" s="183"/>
      <c r="AK391" s="183"/>
    </row>
    <row r="392" spans="2:37" ht="16.8" thickTop="1" thickBot="1">
      <c r="B392" s="211" t="str">
        <f>IF(Árboles!B389="","",Árboles!B389)</f>
        <v/>
      </c>
      <c r="C392" s="211" t="str">
        <f>IF(Árboles!C389="","",Árboles!C389)</f>
        <v/>
      </c>
      <c r="D392" s="212" t="str">
        <f>IF(Árboles!G389="","",Árboles!G389)</f>
        <v/>
      </c>
      <c r="E392" s="213" t="str">
        <f>IF(Árboles!AC389=0,"",Árboles!AC389)</f>
        <v/>
      </c>
      <c r="F392" s="221"/>
      <c r="G392" s="222"/>
      <c r="H392" s="222"/>
      <c r="I392" s="222"/>
      <c r="J392" s="222"/>
      <c r="K392" s="222"/>
      <c r="L392" s="222"/>
      <c r="M392" s="216" t="str">
        <f>IF(ISNA(Industrias[[#This Row],[Vtrit (m3)]]*VLOOKUP(Árboles!$G389,Precios!$B$7:$H$19,2,FALSE)),"",Industrias[[#This Row],[Vtrit (m3)]]*VLOOKUP(Árboles!$G389,Precios!$B$7:$H$19,2,FALSE))</f>
        <v/>
      </c>
      <c r="N392" s="217" t="str">
        <f>IF(ISNA(Industrias[[#This Row],[Vapea (m3)]]*VLOOKUP(Árboles!$G389,Precios!$B$7:$H$19,3,FALSE)),"",Industrias[[#This Row],[Vapea (m3)]]*VLOOKUP(Árboles!$G389,Precios!$B$7:$H$19,3,FALSE))</f>
        <v/>
      </c>
      <c r="O392" s="217" t="str">
        <f>IF(ISNA(Industrias[[#This Row],[Vcanter (m3)]]*VLOOKUP(Árboles!$G389,Precios!$B$7:$H$19,4,FALSE)),"",Industrias[[#This Row],[Vcanter (m3)]]*VLOOKUP(Árboles!$G389,Precios!$B$7:$H$19,4,FALSE))</f>
        <v/>
      </c>
      <c r="P392" s="217" t="str">
        <f>IF(ISNA(Industrias[[#This Row],[Vsierra (m3)]]*VLOOKUP(Árboles!$G389,Precios!$B$7:$H$19,5,FALSE)),"",Industrias[[#This Row],[Vsierra (m3)]]*VLOOKUP(Árboles!$G389,Precios!$B$7:$H$19,5,FALSE))</f>
        <v/>
      </c>
      <c r="Q392" s="217" t="str">
        <f>IF(ISNA(Industrias[[#This Row],[Vsgruesa (m3)]]*VLOOKUP(Árboles!$G389,Precios!$B$7:$H$19,6,FALSE)),"",Industrias[[#This Row],[Vsgruesa (m3)]]*VLOOKUP(Árboles!$G389,Precios!$B$7:$H$19,6,FALSE))</f>
        <v/>
      </c>
      <c r="R392" s="217" t="str">
        <f>IF(ISNA(Industrias[[#This Row],[Vchapa (m3)]]*VLOOKUP(Árboles!$G389,Precios!$B$7:$H$19,7,FALSE)),"",Industrias[[#This Row],[Vchapa (m3)]]*VLOOKUP(Árboles!$G389,Precios!$B$7:$H$19,7,FALSE))</f>
        <v/>
      </c>
      <c r="S392" s="223">
        <f t="shared" si="11"/>
        <v>0</v>
      </c>
      <c r="T392" s="218"/>
      <c r="U392" s="218"/>
      <c r="W392" s="183"/>
      <c r="X392" s="183"/>
      <c r="Y392" s="183"/>
      <c r="Z392" s="183"/>
      <c r="AA392" s="183"/>
      <c r="AB392" s="183"/>
      <c r="AC392" s="183"/>
      <c r="AE392" s="183"/>
      <c r="AF392" s="183"/>
      <c r="AG392" s="183"/>
      <c r="AH392" s="183"/>
      <c r="AI392" s="183"/>
      <c r="AJ392" s="183"/>
      <c r="AK392" s="183"/>
    </row>
    <row r="393" spans="2:37" ht="16.8" thickTop="1" thickBot="1">
      <c r="B393" s="211" t="str">
        <f>IF(Árboles!B390="","",Árboles!B390)</f>
        <v/>
      </c>
      <c r="C393" s="211" t="str">
        <f>IF(Árboles!C390="","",Árboles!C390)</f>
        <v/>
      </c>
      <c r="D393" s="212" t="str">
        <f>IF(Árboles!G390="","",Árboles!G390)</f>
        <v/>
      </c>
      <c r="E393" s="213" t="str">
        <f>IF(Árboles!AC390=0,"",Árboles!AC390)</f>
        <v/>
      </c>
      <c r="F393" s="221"/>
      <c r="G393" s="222"/>
      <c r="H393" s="222"/>
      <c r="I393" s="222"/>
      <c r="J393" s="222"/>
      <c r="K393" s="222"/>
      <c r="L393" s="222"/>
      <c r="M393" s="216" t="str">
        <f>IF(ISNA(Industrias[[#This Row],[Vtrit (m3)]]*VLOOKUP(Árboles!$G390,Precios!$B$7:$H$19,2,FALSE)),"",Industrias[[#This Row],[Vtrit (m3)]]*VLOOKUP(Árboles!$G390,Precios!$B$7:$H$19,2,FALSE))</f>
        <v/>
      </c>
      <c r="N393" s="217" t="str">
        <f>IF(ISNA(Industrias[[#This Row],[Vapea (m3)]]*VLOOKUP(Árboles!$G390,Precios!$B$7:$H$19,3,FALSE)),"",Industrias[[#This Row],[Vapea (m3)]]*VLOOKUP(Árboles!$G390,Precios!$B$7:$H$19,3,FALSE))</f>
        <v/>
      </c>
      <c r="O393" s="217" t="str">
        <f>IF(ISNA(Industrias[[#This Row],[Vcanter (m3)]]*VLOOKUP(Árboles!$G390,Precios!$B$7:$H$19,4,FALSE)),"",Industrias[[#This Row],[Vcanter (m3)]]*VLOOKUP(Árboles!$G390,Precios!$B$7:$H$19,4,FALSE))</f>
        <v/>
      </c>
      <c r="P393" s="217" t="str">
        <f>IF(ISNA(Industrias[[#This Row],[Vsierra (m3)]]*VLOOKUP(Árboles!$G390,Precios!$B$7:$H$19,5,FALSE)),"",Industrias[[#This Row],[Vsierra (m3)]]*VLOOKUP(Árboles!$G390,Precios!$B$7:$H$19,5,FALSE))</f>
        <v/>
      </c>
      <c r="Q393" s="217" t="str">
        <f>IF(ISNA(Industrias[[#This Row],[Vsgruesa (m3)]]*VLOOKUP(Árboles!$G390,Precios!$B$7:$H$19,6,FALSE)),"",Industrias[[#This Row],[Vsgruesa (m3)]]*VLOOKUP(Árboles!$G390,Precios!$B$7:$H$19,6,FALSE))</f>
        <v/>
      </c>
      <c r="R393" s="217" t="str">
        <f>IF(ISNA(Industrias[[#This Row],[Vchapa (m3)]]*VLOOKUP(Árboles!$G390,Precios!$B$7:$H$19,7,FALSE)),"",Industrias[[#This Row],[Vchapa (m3)]]*VLOOKUP(Árboles!$G390,Precios!$B$7:$H$19,7,FALSE))</f>
        <v/>
      </c>
      <c r="S393" s="223">
        <f t="shared" si="11"/>
        <v>0</v>
      </c>
      <c r="T393" s="218"/>
      <c r="U393" s="218"/>
      <c r="W393" s="183"/>
      <c r="X393" s="183"/>
      <c r="Y393" s="183"/>
      <c r="Z393" s="183"/>
      <c r="AA393" s="183"/>
      <c r="AB393" s="183"/>
      <c r="AC393" s="183"/>
      <c r="AE393" s="183"/>
      <c r="AF393" s="183"/>
      <c r="AG393" s="183"/>
      <c r="AH393" s="183"/>
      <c r="AI393" s="183"/>
      <c r="AJ393" s="183"/>
      <c r="AK393" s="183"/>
    </row>
    <row r="394" spans="2:37" ht="16.8" thickTop="1" thickBot="1">
      <c r="B394" s="211" t="str">
        <f>IF(Árboles!B391="","",Árboles!B391)</f>
        <v/>
      </c>
      <c r="C394" s="211" t="str">
        <f>IF(Árboles!C391="","",Árboles!C391)</f>
        <v/>
      </c>
      <c r="D394" s="212" t="str">
        <f>IF(Árboles!G391="","",Árboles!G391)</f>
        <v/>
      </c>
      <c r="E394" s="213" t="str">
        <f>IF(Árboles!AC391=0,"",Árboles!AC391)</f>
        <v/>
      </c>
      <c r="F394" s="221"/>
      <c r="G394" s="222"/>
      <c r="H394" s="222"/>
      <c r="I394" s="222"/>
      <c r="J394" s="222"/>
      <c r="K394" s="222"/>
      <c r="L394" s="222"/>
      <c r="M394" s="216" t="str">
        <f>IF(ISNA(Industrias[[#This Row],[Vtrit (m3)]]*VLOOKUP(Árboles!$G391,Precios!$B$7:$H$19,2,FALSE)),"",Industrias[[#This Row],[Vtrit (m3)]]*VLOOKUP(Árboles!$G391,Precios!$B$7:$H$19,2,FALSE))</f>
        <v/>
      </c>
      <c r="N394" s="217" t="str">
        <f>IF(ISNA(Industrias[[#This Row],[Vapea (m3)]]*VLOOKUP(Árboles!$G391,Precios!$B$7:$H$19,3,FALSE)),"",Industrias[[#This Row],[Vapea (m3)]]*VLOOKUP(Árboles!$G391,Precios!$B$7:$H$19,3,FALSE))</f>
        <v/>
      </c>
      <c r="O394" s="217" t="str">
        <f>IF(ISNA(Industrias[[#This Row],[Vcanter (m3)]]*VLOOKUP(Árboles!$G391,Precios!$B$7:$H$19,4,FALSE)),"",Industrias[[#This Row],[Vcanter (m3)]]*VLOOKUP(Árboles!$G391,Precios!$B$7:$H$19,4,FALSE))</f>
        <v/>
      </c>
      <c r="P394" s="217" t="str">
        <f>IF(ISNA(Industrias[[#This Row],[Vsierra (m3)]]*VLOOKUP(Árboles!$G391,Precios!$B$7:$H$19,5,FALSE)),"",Industrias[[#This Row],[Vsierra (m3)]]*VLOOKUP(Árboles!$G391,Precios!$B$7:$H$19,5,FALSE))</f>
        <v/>
      </c>
      <c r="Q394" s="217" t="str">
        <f>IF(ISNA(Industrias[[#This Row],[Vsgruesa (m3)]]*VLOOKUP(Árboles!$G391,Precios!$B$7:$H$19,6,FALSE)),"",Industrias[[#This Row],[Vsgruesa (m3)]]*VLOOKUP(Árboles!$G391,Precios!$B$7:$H$19,6,FALSE))</f>
        <v/>
      </c>
      <c r="R394" s="217" t="str">
        <f>IF(ISNA(Industrias[[#This Row],[Vchapa (m3)]]*VLOOKUP(Árboles!$G391,Precios!$B$7:$H$19,7,FALSE)),"",Industrias[[#This Row],[Vchapa (m3)]]*VLOOKUP(Árboles!$G391,Precios!$B$7:$H$19,7,FALSE))</f>
        <v/>
      </c>
      <c r="S394" s="223">
        <f t="shared" si="11"/>
        <v>0</v>
      </c>
      <c r="T394" s="218"/>
      <c r="U394" s="218"/>
      <c r="W394" s="183"/>
      <c r="X394" s="183"/>
      <c r="Y394" s="183"/>
      <c r="Z394" s="183"/>
      <c r="AA394" s="183"/>
      <c r="AB394" s="183"/>
      <c r="AC394" s="183"/>
      <c r="AE394" s="183"/>
      <c r="AF394" s="183"/>
      <c r="AG394" s="183"/>
      <c r="AH394" s="183"/>
      <c r="AI394" s="183"/>
      <c r="AJ394" s="183"/>
      <c r="AK394" s="183"/>
    </row>
    <row r="395" spans="2:37" ht="16.8" thickTop="1" thickBot="1">
      <c r="B395" s="211" t="str">
        <f>IF(Árboles!B392="","",Árboles!B392)</f>
        <v/>
      </c>
      <c r="C395" s="211" t="str">
        <f>IF(Árboles!C392="","",Árboles!C392)</f>
        <v/>
      </c>
      <c r="D395" s="212" t="str">
        <f>IF(Árboles!G392="","",Árboles!G392)</f>
        <v/>
      </c>
      <c r="E395" s="213" t="str">
        <f>IF(Árboles!AC392=0,"",Árboles!AC392)</f>
        <v/>
      </c>
      <c r="F395" s="221"/>
      <c r="G395" s="222"/>
      <c r="H395" s="222"/>
      <c r="I395" s="222"/>
      <c r="J395" s="222"/>
      <c r="K395" s="222"/>
      <c r="L395" s="222"/>
      <c r="M395" s="216" t="str">
        <f>IF(ISNA(Industrias[[#This Row],[Vtrit (m3)]]*VLOOKUP(Árboles!$G392,Precios!$B$7:$H$19,2,FALSE)),"",Industrias[[#This Row],[Vtrit (m3)]]*VLOOKUP(Árboles!$G392,Precios!$B$7:$H$19,2,FALSE))</f>
        <v/>
      </c>
      <c r="N395" s="217" t="str">
        <f>IF(ISNA(Industrias[[#This Row],[Vapea (m3)]]*VLOOKUP(Árboles!$G392,Precios!$B$7:$H$19,3,FALSE)),"",Industrias[[#This Row],[Vapea (m3)]]*VLOOKUP(Árboles!$G392,Precios!$B$7:$H$19,3,FALSE))</f>
        <v/>
      </c>
      <c r="O395" s="217" t="str">
        <f>IF(ISNA(Industrias[[#This Row],[Vcanter (m3)]]*VLOOKUP(Árboles!$G392,Precios!$B$7:$H$19,4,FALSE)),"",Industrias[[#This Row],[Vcanter (m3)]]*VLOOKUP(Árboles!$G392,Precios!$B$7:$H$19,4,FALSE))</f>
        <v/>
      </c>
      <c r="P395" s="217" t="str">
        <f>IF(ISNA(Industrias[[#This Row],[Vsierra (m3)]]*VLOOKUP(Árboles!$G392,Precios!$B$7:$H$19,5,FALSE)),"",Industrias[[#This Row],[Vsierra (m3)]]*VLOOKUP(Árboles!$G392,Precios!$B$7:$H$19,5,FALSE))</f>
        <v/>
      </c>
      <c r="Q395" s="217" t="str">
        <f>IF(ISNA(Industrias[[#This Row],[Vsgruesa (m3)]]*VLOOKUP(Árboles!$G392,Precios!$B$7:$H$19,6,FALSE)),"",Industrias[[#This Row],[Vsgruesa (m3)]]*VLOOKUP(Árboles!$G392,Precios!$B$7:$H$19,6,FALSE))</f>
        <v/>
      </c>
      <c r="R395" s="217" t="str">
        <f>IF(ISNA(Industrias[[#This Row],[Vchapa (m3)]]*VLOOKUP(Árboles!$G392,Precios!$B$7:$H$19,7,FALSE)),"",Industrias[[#This Row],[Vchapa (m3)]]*VLOOKUP(Árboles!$G392,Precios!$B$7:$H$19,7,FALSE))</f>
        <v/>
      </c>
      <c r="S395" s="223">
        <f t="shared" si="11"/>
        <v>0</v>
      </c>
      <c r="T395" s="218"/>
      <c r="U395" s="218"/>
      <c r="W395" s="183"/>
      <c r="X395" s="183"/>
      <c r="Y395" s="183"/>
      <c r="Z395" s="183"/>
      <c r="AA395" s="183"/>
      <c r="AB395" s="183"/>
      <c r="AC395" s="183"/>
      <c r="AE395" s="183"/>
      <c r="AF395" s="183"/>
      <c r="AG395" s="183"/>
      <c r="AH395" s="183"/>
      <c r="AI395" s="183"/>
      <c r="AJ395" s="183"/>
      <c r="AK395" s="183"/>
    </row>
    <row r="396" spans="2:37" ht="16.8" thickTop="1" thickBot="1">
      <c r="B396" s="211" t="str">
        <f>IF(Árboles!B393="","",Árboles!B393)</f>
        <v/>
      </c>
      <c r="C396" s="211" t="str">
        <f>IF(Árboles!C393="","",Árboles!C393)</f>
        <v/>
      </c>
      <c r="D396" s="212" t="str">
        <f>IF(Árboles!G393="","",Árboles!G393)</f>
        <v/>
      </c>
      <c r="E396" s="213" t="str">
        <f>IF(Árboles!AC393=0,"",Árboles!AC393)</f>
        <v/>
      </c>
      <c r="F396" s="221"/>
      <c r="G396" s="222"/>
      <c r="H396" s="222"/>
      <c r="I396" s="222"/>
      <c r="J396" s="222"/>
      <c r="K396" s="222"/>
      <c r="L396" s="222"/>
      <c r="M396" s="216" t="str">
        <f>IF(ISNA(Industrias[[#This Row],[Vtrit (m3)]]*VLOOKUP(Árboles!$G393,Precios!$B$7:$H$19,2,FALSE)),"",Industrias[[#This Row],[Vtrit (m3)]]*VLOOKUP(Árboles!$G393,Precios!$B$7:$H$19,2,FALSE))</f>
        <v/>
      </c>
      <c r="N396" s="217" t="str">
        <f>IF(ISNA(Industrias[[#This Row],[Vapea (m3)]]*VLOOKUP(Árboles!$G393,Precios!$B$7:$H$19,3,FALSE)),"",Industrias[[#This Row],[Vapea (m3)]]*VLOOKUP(Árboles!$G393,Precios!$B$7:$H$19,3,FALSE))</f>
        <v/>
      </c>
      <c r="O396" s="217" t="str">
        <f>IF(ISNA(Industrias[[#This Row],[Vcanter (m3)]]*VLOOKUP(Árboles!$G393,Precios!$B$7:$H$19,4,FALSE)),"",Industrias[[#This Row],[Vcanter (m3)]]*VLOOKUP(Árboles!$G393,Precios!$B$7:$H$19,4,FALSE))</f>
        <v/>
      </c>
      <c r="P396" s="217" t="str">
        <f>IF(ISNA(Industrias[[#This Row],[Vsierra (m3)]]*VLOOKUP(Árboles!$G393,Precios!$B$7:$H$19,5,FALSE)),"",Industrias[[#This Row],[Vsierra (m3)]]*VLOOKUP(Árboles!$G393,Precios!$B$7:$H$19,5,FALSE))</f>
        <v/>
      </c>
      <c r="Q396" s="217" t="str">
        <f>IF(ISNA(Industrias[[#This Row],[Vsgruesa (m3)]]*VLOOKUP(Árboles!$G393,Precios!$B$7:$H$19,6,FALSE)),"",Industrias[[#This Row],[Vsgruesa (m3)]]*VLOOKUP(Árboles!$G393,Precios!$B$7:$H$19,6,FALSE))</f>
        <v/>
      </c>
      <c r="R396" s="217" t="str">
        <f>IF(ISNA(Industrias[[#This Row],[Vchapa (m3)]]*VLOOKUP(Árboles!$G393,Precios!$B$7:$H$19,7,FALSE)),"",Industrias[[#This Row],[Vchapa (m3)]]*VLOOKUP(Árboles!$G393,Precios!$B$7:$H$19,7,FALSE))</f>
        <v/>
      </c>
      <c r="S396" s="223">
        <f t="shared" si="11"/>
        <v>0</v>
      </c>
      <c r="T396" s="218"/>
      <c r="U396" s="218"/>
      <c r="W396" s="183"/>
      <c r="X396" s="183"/>
      <c r="Y396" s="183"/>
      <c r="Z396" s="183"/>
      <c r="AA396" s="183"/>
      <c r="AB396" s="183"/>
      <c r="AC396" s="183"/>
      <c r="AE396" s="183"/>
      <c r="AF396" s="183"/>
      <c r="AG396" s="183"/>
      <c r="AH396" s="183"/>
      <c r="AI396" s="183"/>
      <c r="AJ396" s="183"/>
      <c r="AK396" s="183"/>
    </row>
    <row r="397" spans="2:37" ht="16.8" thickTop="1" thickBot="1">
      <c r="B397" s="211" t="str">
        <f>IF(Árboles!B394="","",Árboles!B394)</f>
        <v/>
      </c>
      <c r="C397" s="211" t="str">
        <f>IF(Árboles!C394="","",Árboles!C394)</f>
        <v/>
      </c>
      <c r="D397" s="212" t="str">
        <f>IF(Árboles!G394="","",Árboles!G394)</f>
        <v/>
      </c>
      <c r="E397" s="213" t="str">
        <f>IF(Árboles!AC394=0,"",Árboles!AC394)</f>
        <v/>
      </c>
      <c r="F397" s="221"/>
      <c r="G397" s="222"/>
      <c r="H397" s="222"/>
      <c r="I397" s="222"/>
      <c r="J397" s="222"/>
      <c r="K397" s="222"/>
      <c r="L397" s="222"/>
      <c r="M397" s="216" t="str">
        <f>IF(ISNA(Industrias[[#This Row],[Vtrit (m3)]]*VLOOKUP(Árboles!$G394,Precios!$B$7:$H$19,2,FALSE)),"",Industrias[[#This Row],[Vtrit (m3)]]*VLOOKUP(Árboles!$G394,Precios!$B$7:$H$19,2,FALSE))</f>
        <v/>
      </c>
      <c r="N397" s="217" t="str">
        <f>IF(ISNA(Industrias[[#This Row],[Vapea (m3)]]*VLOOKUP(Árboles!$G394,Precios!$B$7:$H$19,3,FALSE)),"",Industrias[[#This Row],[Vapea (m3)]]*VLOOKUP(Árboles!$G394,Precios!$B$7:$H$19,3,FALSE))</f>
        <v/>
      </c>
      <c r="O397" s="217" t="str">
        <f>IF(ISNA(Industrias[[#This Row],[Vcanter (m3)]]*VLOOKUP(Árboles!$G394,Precios!$B$7:$H$19,4,FALSE)),"",Industrias[[#This Row],[Vcanter (m3)]]*VLOOKUP(Árboles!$G394,Precios!$B$7:$H$19,4,FALSE))</f>
        <v/>
      </c>
      <c r="P397" s="217" t="str">
        <f>IF(ISNA(Industrias[[#This Row],[Vsierra (m3)]]*VLOOKUP(Árboles!$G394,Precios!$B$7:$H$19,5,FALSE)),"",Industrias[[#This Row],[Vsierra (m3)]]*VLOOKUP(Árboles!$G394,Precios!$B$7:$H$19,5,FALSE))</f>
        <v/>
      </c>
      <c r="Q397" s="217" t="str">
        <f>IF(ISNA(Industrias[[#This Row],[Vsgruesa (m3)]]*VLOOKUP(Árboles!$G394,Precios!$B$7:$H$19,6,FALSE)),"",Industrias[[#This Row],[Vsgruesa (m3)]]*VLOOKUP(Árboles!$G394,Precios!$B$7:$H$19,6,FALSE))</f>
        <v/>
      </c>
      <c r="R397" s="217" t="str">
        <f>IF(ISNA(Industrias[[#This Row],[Vchapa (m3)]]*VLOOKUP(Árboles!$G394,Precios!$B$7:$H$19,7,FALSE)),"",Industrias[[#This Row],[Vchapa (m3)]]*VLOOKUP(Árboles!$G394,Precios!$B$7:$H$19,7,FALSE))</f>
        <v/>
      </c>
      <c r="S397" s="223">
        <f t="shared" si="11"/>
        <v>0</v>
      </c>
      <c r="T397" s="218"/>
      <c r="U397" s="218"/>
      <c r="W397" s="183"/>
      <c r="X397" s="183"/>
      <c r="Y397" s="183"/>
      <c r="Z397" s="183"/>
      <c r="AA397" s="183"/>
      <c r="AB397" s="183"/>
      <c r="AC397" s="183"/>
      <c r="AE397" s="183"/>
      <c r="AF397" s="183"/>
      <c r="AG397" s="183"/>
      <c r="AH397" s="183"/>
      <c r="AI397" s="183"/>
      <c r="AJ397" s="183"/>
      <c r="AK397" s="183"/>
    </row>
    <row r="398" spans="2:37" ht="16.8" thickTop="1" thickBot="1">
      <c r="B398" s="211" t="str">
        <f>IF(Árboles!B395="","",Árboles!B395)</f>
        <v/>
      </c>
      <c r="C398" s="211" t="str">
        <f>IF(Árboles!C395="","",Árboles!C395)</f>
        <v/>
      </c>
      <c r="D398" s="212" t="str">
        <f>IF(Árboles!G395="","",Árboles!G395)</f>
        <v/>
      </c>
      <c r="E398" s="213" t="str">
        <f>IF(Árboles!AC395=0,"",Árboles!AC395)</f>
        <v/>
      </c>
      <c r="F398" s="221"/>
      <c r="G398" s="222"/>
      <c r="H398" s="222"/>
      <c r="I398" s="222"/>
      <c r="J398" s="222"/>
      <c r="K398" s="222"/>
      <c r="L398" s="222"/>
      <c r="M398" s="216" t="str">
        <f>IF(ISNA(Industrias[[#This Row],[Vtrit (m3)]]*VLOOKUP(Árboles!$G395,Precios!$B$7:$H$19,2,FALSE)),"",Industrias[[#This Row],[Vtrit (m3)]]*VLOOKUP(Árboles!$G395,Precios!$B$7:$H$19,2,FALSE))</f>
        <v/>
      </c>
      <c r="N398" s="217" t="str">
        <f>IF(ISNA(Industrias[[#This Row],[Vapea (m3)]]*VLOOKUP(Árboles!$G395,Precios!$B$7:$H$19,3,FALSE)),"",Industrias[[#This Row],[Vapea (m3)]]*VLOOKUP(Árboles!$G395,Precios!$B$7:$H$19,3,FALSE))</f>
        <v/>
      </c>
      <c r="O398" s="217" t="str">
        <f>IF(ISNA(Industrias[[#This Row],[Vcanter (m3)]]*VLOOKUP(Árboles!$G395,Precios!$B$7:$H$19,4,FALSE)),"",Industrias[[#This Row],[Vcanter (m3)]]*VLOOKUP(Árboles!$G395,Precios!$B$7:$H$19,4,FALSE))</f>
        <v/>
      </c>
      <c r="P398" s="217" t="str">
        <f>IF(ISNA(Industrias[[#This Row],[Vsierra (m3)]]*VLOOKUP(Árboles!$G395,Precios!$B$7:$H$19,5,FALSE)),"",Industrias[[#This Row],[Vsierra (m3)]]*VLOOKUP(Árboles!$G395,Precios!$B$7:$H$19,5,FALSE))</f>
        <v/>
      </c>
      <c r="Q398" s="217" t="str">
        <f>IF(ISNA(Industrias[[#This Row],[Vsgruesa (m3)]]*VLOOKUP(Árboles!$G395,Precios!$B$7:$H$19,6,FALSE)),"",Industrias[[#This Row],[Vsgruesa (m3)]]*VLOOKUP(Árboles!$G395,Precios!$B$7:$H$19,6,FALSE))</f>
        <v/>
      </c>
      <c r="R398" s="217" t="str">
        <f>IF(ISNA(Industrias[[#This Row],[Vchapa (m3)]]*VLOOKUP(Árboles!$G395,Precios!$B$7:$H$19,7,FALSE)),"",Industrias[[#This Row],[Vchapa (m3)]]*VLOOKUP(Árboles!$G395,Precios!$B$7:$H$19,7,FALSE))</f>
        <v/>
      </c>
      <c r="S398" s="223">
        <f t="shared" si="11"/>
        <v>0</v>
      </c>
      <c r="T398" s="218"/>
      <c r="U398" s="218"/>
      <c r="W398" s="183"/>
      <c r="X398" s="183"/>
      <c r="Y398" s="183"/>
      <c r="Z398" s="183"/>
      <c r="AA398" s="183"/>
      <c r="AB398" s="183"/>
      <c r="AC398" s="183"/>
      <c r="AE398" s="183"/>
      <c r="AF398" s="183"/>
      <c r="AG398" s="183"/>
      <c r="AH398" s="183"/>
      <c r="AI398" s="183"/>
      <c r="AJ398" s="183"/>
      <c r="AK398" s="183"/>
    </row>
    <row r="399" spans="2:37" ht="16.8" thickTop="1" thickBot="1">
      <c r="B399" s="211" t="str">
        <f>IF(Árboles!B396="","",Árboles!B396)</f>
        <v/>
      </c>
      <c r="C399" s="211" t="str">
        <f>IF(Árboles!C396="","",Árboles!C396)</f>
        <v/>
      </c>
      <c r="D399" s="212" t="str">
        <f>IF(Árboles!G396="","",Árboles!G396)</f>
        <v/>
      </c>
      <c r="E399" s="213" t="str">
        <f>IF(Árboles!AC396=0,"",Árboles!AC396)</f>
        <v/>
      </c>
      <c r="F399" s="221"/>
      <c r="G399" s="222"/>
      <c r="H399" s="222"/>
      <c r="I399" s="222"/>
      <c r="J399" s="222"/>
      <c r="K399" s="222"/>
      <c r="L399" s="222"/>
      <c r="M399" s="216" t="str">
        <f>IF(ISNA(Industrias[[#This Row],[Vtrit (m3)]]*VLOOKUP(Árboles!$G396,Precios!$B$7:$H$19,2,FALSE)),"",Industrias[[#This Row],[Vtrit (m3)]]*VLOOKUP(Árboles!$G396,Precios!$B$7:$H$19,2,FALSE))</f>
        <v/>
      </c>
      <c r="N399" s="217" t="str">
        <f>IF(ISNA(Industrias[[#This Row],[Vapea (m3)]]*VLOOKUP(Árboles!$G396,Precios!$B$7:$H$19,3,FALSE)),"",Industrias[[#This Row],[Vapea (m3)]]*VLOOKUP(Árboles!$G396,Precios!$B$7:$H$19,3,FALSE))</f>
        <v/>
      </c>
      <c r="O399" s="217" t="str">
        <f>IF(ISNA(Industrias[[#This Row],[Vcanter (m3)]]*VLOOKUP(Árboles!$G396,Precios!$B$7:$H$19,4,FALSE)),"",Industrias[[#This Row],[Vcanter (m3)]]*VLOOKUP(Árboles!$G396,Precios!$B$7:$H$19,4,FALSE))</f>
        <v/>
      </c>
      <c r="P399" s="217" t="str">
        <f>IF(ISNA(Industrias[[#This Row],[Vsierra (m3)]]*VLOOKUP(Árboles!$G396,Precios!$B$7:$H$19,5,FALSE)),"",Industrias[[#This Row],[Vsierra (m3)]]*VLOOKUP(Árboles!$G396,Precios!$B$7:$H$19,5,FALSE))</f>
        <v/>
      </c>
      <c r="Q399" s="217" t="str">
        <f>IF(ISNA(Industrias[[#This Row],[Vsgruesa (m3)]]*VLOOKUP(Árboles!$G396,Precios!$B$7:$H$19,6,FALSE)),"",Industrias[[#This Row],[Vsgruesa (m3)]]*VLOOKUP(Árboles!$G396,Precios!$B$7:$H$19,6,FALSE))</f>
        <v/>
      </c>
      <c r="R399" s="217" t="str">
        <f>IF(ISNA(Industrias[[#This Row],[Vchapa (m3)]]*VLOOKUP(Árboles!$G396,Precios!$B$7:$H$19,7,FALSE)),"",Industrias[[#This Row],[Vchapa (m3)]]*VLOOKUP(Árboles!$G396,Precios!$B$7:$H$19,7,FALSE))</f>
        <v/>
      </c>
      <c r="S399" s="223">
        <f t="shared" si="11"/>
        <v>0</v>
      </c>
      <c r="T399" s="218"/>
      <c r="U399" s="218"/>
      <c r="W399" s="183"/>
      <c r="X399" s="183"/>
      <c r="Y399" s="183"/>
      <c r="Z399" s="183"/>
      <c r="AA399" s="183"/>
      <c r="AB399" s="183"/>
      <c r="AC399" s="183"/>
      <c r="AE399" s="183"/>
      <c r="AF399" s="183"/>
      <c r="AG399" s="183"/>
      <c r="AH399" s="183"/>
      <c r="AI399" s="183"/>
      <c r="AJ399" s="183"/>
      <c r="AK399" s="183"/>
    </row>
    <row r="400" spans="2:37" ht="16.8" thickTop="1" thickBot="1">
      <c r="B400" s="211" t="str">
        <f>IF(Árboles!B397="","",Árboles!B397)</f>
        <v/>
      </c>
      <c r="C400" s="211" t="str">
        <f>IF(Árboles!C397="","",Árboles!C397)</f>
        <v/>
      </c>
      <c r="D400" s="212" t="str">
        <f>IF(Árboles!G397="","",Árboles!G397)</f>
        <v/>
      </c>
      <c r="E400" s="213" t="str">
        <f>IF(Árboles!AC397=0,"",Árboles!AC397)</f>
        <v/>
      </c>
      <c r="F400" s="221"/>
      <c r="G400" s="222"/>
      <c r="H400" s="222"/>
      <c r="I400" s="222"/>
      <c r="J400" s="222"/>
      <c r="K400" s="222"/>
      <c r="L400" s="222"/>
      <c r="M400" s="216" t="str">
        <f>IF(ISNA(Industrias[[#This Row],[Vtrit (m3)]]*VLOOKUP(Árboles!$G397,Precios!$B$7:$H$19,2,FALSE)),"",Industrias[[#This Row],[Vtrit (m3)]]*VLOOKUP(Árboles!$G397,Precios!$B$7:$H$19,2,FALSE))</f>
        <v/>
      </c>
      <c r="N400" s="217" t="str">
        <f>IF(ISNA(Industrias[[#This Row],[Vapea (m3)]]*VLOOKUP(Árboles!$G397,Precios!$B$7:$H$19,3,FALSE)),"",Industrias[[#This Row],[Vapea (m3)]]*VLOOKUP(Árboles!$G397,Precios!$B$7:$H$19,3,FALSE))</f>
        <v/>
      </c>
      <c r="O400" s="217" t="str">
        <f>IF(ISNA(Industrias[[#This Row],[Vcanter (m3)]]*VLOOKUP(Árboles!$G397,Precios!$B$7:$H$19,4,FALSE)),"",Industrias[[#This Row],[Vcanter (m3)]]*VLOOKUP(Árboles!$G397,Precios!$B$7:$H$19,4,FALSE))</f>
        <v/>
      </c>
      <c r="P400" s="217" t="str">
        <f>IF(ISNA(Industrias[[#This Row],[Vsierra (m3)]]*VLOOKUP(Árboles!$G397,Precios!$B$7:$H$19,5,FALSE)),"",Industrias[[#This Row],[Vsierra (m3)]]*VLOOKUP(Árboles!$G397,Precios!$B$7:$H$19,5,FALSE))</f>
        <v/>
      </c>
      <c r="Q400" s="217" t="str">
        <f>IF(ISNA(Industrias[[#This Row],[Vsgruesa (m3)]]*VLOOKUP(Árboles!$G397,Precios!$B$7:$H$19,6,FALSE)),"",Industrias[[#This Row],[Vsgruesa (m3)]]*VLOOKUP(Árboles!$G397,Precios!$B$7:$H$19,6,FALSE))</f>
        <v/>
      </c>
      <c r="R400" s="217" t="str">
        <f>IF(ISNA(Industrias[[#This Row],[Vchapa (m3)]]*VLOOKUP(Árboles!$G397,Precios!$B$7:$H$19,7,FALSE)),"",Industrias[[#This Row],[Vchapa (m3)]]*VLOOKUP(Árboles!$G397,Precios!$B$7:$H$19,7,FALSE))</f>
        <v/>
      </c>
      <c r="S400" s="223">
        <f t="shared" si="11"/>
        <v>0</v>
      </c>
      <c r="T400" s="218"/>
      <c r="U400" s="218"/>
      <c r="W400" s="183"/>
      <c r="X400" s="183"/>
      <c r="Y400" s="183"/>
      <c r="Z400" s="183"/>
      <c r="AA400" s="183"/>
      <c r="AB400" s="183"/>
      <c r="AC400" s="183"/>
      <c r="AE400" s="183"/>
      <c r="AF400" s="183"/>
      <c r="AG400" s="183"/>
      <c r="AH400" s="183"/>
      <c r="AI400" s="183"/>
      <c r="AJ400" s="183"/>
      <c r="AK400" s="183"/>
    </row>
    <row r="401" spans="2:37" ht="16.8" thickTop="1" thickBot="1">
      <c r="B401" s="211" t="str">
        <f>IF(Árboles!B398="","",Árboles!B398)</f>
        <v/>
      </c>
      <c r="C401" s="211" t="str">
        <f>IF(Árboles!C398="","",Árboles!C398)</f>
        <v/>
      </c>
      <c r="D401" s="212" t="str">
        <f>IF(Árboles!G398="","",Árboles!G398)</f>
        <v/>
      </c>
      <c r="E401" s="213" t="str">
        <f>IF(Árboles!AC398=0,"",Árboles!AC398)</f>
        <v/>
      </c>
      <c r="F401" s="221"/>
      <c r="G401" s="222"/>
      <c r="H401" s="222"/>
      <c r="I401" s="222"/>
      <c r="J401" s="222"/>
      <c r="K401" s="222"/>
      <c r="L401" s="222"/>
      <c r="M401" s="216" t="str">
        <f>IF(ISNA(Industrias[[#This Row],[Vtrit (m3)]]*VLOOKUP(Árboles!$G398,Precios!$B$7:$H$19,2,FALSE)),"",Industrias[[#This Row],[Vtrit (m3)]]*VLOOKUP(Árboles!$G398,Precios!$B$7:$H$19,2,FALSE))</f>
        <v/>
      </c>
      <c r="N401" s="217" t="str">
        <f>IF(ISNA(Industrias[[#This Row],[Vapea (m3)]]*VLOOKUP(Árboles!$G398,Precios!$B$7:$H$19,3,FALSE)),"",Industrias[[#This Row],[Vapea (m3)]]*VLOOKUP(Árboles!$G398,Precios!$B$7:$H$19,3,FALSE))</f>
        <v/>
      </c>
      <c r="O401" s="217" t="str">
        <f>IF(ISNA(Industrias[[#This Row],[Vcanter (m3)]]*VLOOKUP(Árboles!$G398,Precios!$B$7:$H$19,4,FALSE)),"",Industrias[[#This Row],[Vcanter (m3)]]*VLOOKUP(Árboles!$G398,Precios!$B$7:$H$19,4,FALSE))</f>
        <v/>
      </c>
      <c r="P401" s="217" t="str">
        <f>IF(ISNA(Industrias[[#This Row],[Vsierra (m3)]]*VLOOKUP(Árboles!$G398,Precios!$B$7:$H$19,5,FALSE)),"",Industrias[[#This Row],[Vsierra (m3)]]*VLOOKUP(Árboles!$G398,Precios!$B$7:$H$19,5,FALSE))</f>
        <v/>
      </c>
      <c r="Q401" s="217" t="str">
        <f>IF(ISNA(Industrias[[#This Row],[Vsgruesa (m3)]]*VLOOKUP(Árboles!$G398,Precios!$B$7:$H$19,6,FALSE)),"",Industrias[[#This Row],[Vsgruesa (m3)]]*VLOOKUP(Árboles!$G398,Precios!$B$7:$H$19,6,FALSE))</f>
        <v/>
      </c>
      <c r="R401" s="217" t="str">
        <f>IF(ISNA(Industrias[[#This Row],[Vchapa (m3)]]*VLOOKUP(Árboles!$G398,Precios!$B$7:$H$19,7,FALSE)),"",Industrias[[#This Row],[Vchapa (m3)]]*VLOOKUP(Árboles!$G398,Precios!$B$7:$H$19,7,FALSE))</f>
        <v/>
      </c>
      <c r="S401" s="223">
        <f t="shared" si="11"/>
        <v>0</v>
      </c>
      <c r="T401" s="218"/>
      <c r="U401" s="218"/>
      <c r="W401" s="183"/>
      <c r="X401" s="183"/>
      <c r="Y401" s="183"/>
      <c r="Z401" s="183"/>
      <c r="AA401" s="183"/>
      <c r="AB401" s="183"/>
      <c r="AC401" s="183"/>
      <c r="AE401" s="183"/>
      <c r="AF401" s="183"/>
      <c r="AG401" s="183"/>
      <c r="AH401" s="183"/>
      <c r="AI401" s="183"/>
      <c r="AJ401" s="183"/>
      <c r="AK401" s="183"/>
    </row>
    <row r="402" spans="2:37" ht="16.8" thickTop="1" thickBot="1">
      <c r="B402" s="211" t="str">
        <f>IF(Árboles!B399="","",Árboles!B399)</f>
        <v/>
      </c>
      <c r="C402" s="211" t="str">
        <f>IF(Árboles!C399="","",Árboles!C399)</f>
        <v/>
      </c>
      <c r="D402" s="212" t="str">
        <f>IF(Árboles!G399="","",Árboles!G399)</f>
        <v/>
      </c>
      <c r="E402" s="213" t="str">
        <f>IF(Árboles!AC399=0,"",Árboles!AC399)</f>
        <v/>
      </c>
      <c r="F402" s="221"/>
      <c r="G402" s="222"/>
      <c r="H402" s="222"/>
      <c r="I402" s="222"/>
      <c r="J402" s="222"/>
      <c r="K402" s="222"/>
      <c r="L402" s="222"/>
      <c r="M402" s="216" t="str">
        <f>IF(ISNA(Industrias[[#This Row],[Vtrit (m3)]]*VLOOKUP(Árboles!$G399,Precios!$B$7:$H$19,2,FALSE)),"",Industrias[[#This Row],[Vtrit (m3)]]*VLOOKUP(Árboles!$G399,Precios!$B$7:$H$19,2,FALSE))</f>
        <v/>
      </c>
      <c r="N402" s="217" t="str">
        <f>IF(ISNA(Industrias[[#This Row],[Vapea (m3)]]*VLOOKUP(Árboles!$G399,Precios!$B$7:$H$19,3,FALSE)),"",Industrias[[#This Row],[Vapea (m3)]]*VLOOKUP(Árboles!$G399,Precios!$B$7:$H$19,3,FALSE))</f>
        <v/>
      </c>
      <c r="O402" s="217" t="str">
        <f>IF(ISNA(Industrias[[#This Row],[Vcanter (m3)]]*VLOOKUP(Árboles!$G399,Precios!$B$7:$H$19,4,FALSE)),"",Industrias[[#This Row],[Vcanter (m3)]]*VLOOKUP(Árboles!$G399,Precios!$B$7:$H$19,4,FALSE))</f>
        <v/>
      </c>
      <c r="P402" s="217" t="str">
        <f>IF(ISNA(Industrias[[#This Row],[Vsierra (m3)]]*VLOOKUP(Árboles!$G399,Precios!$B$7:$H$19,5,FALSE)),"",Industrias[[#This Row],[Vsierra (m3)]]*VLOOKUP(Árboles!$G399,Precios!$B$7:$H$19,5,FALSE))</f>
        <v/>
      </c>
      <c r="Q402" s="217" t="str">
        <f>IF(ISNA(Industrias[[#This Row],[Vsgruesa (m3)]]*VLOOKUP(Árboles!$G399,Precios!$B$7:$H$19,6,FALSE)),"",Industrias[[#This Row],[Vsgruesa (m3)]]*VLOOKUP(Árboles!$G399,Precios!$B$7:$H$19,6,FALSE))</f>
        <v/>
      </c>
      <c r="R402" s="217" t="str">
        <f>IF(ISNA(Industrias[[#This Row],[Vchapa (m3)]]*VLOOKUP(Árboles!$G399,Precios!$B$7:$H$19,7,FALSE)),"",Industrias[[#This Row],[Vchapa (m3)]]*VLOOKUP(Árboles!$G399,Precios!$B$7:$H$19,7,FALSE))</f>
        <v/>
      </c>
      <c r="S402" s="223">
        <f t="shared" si="11"/>
        <v>0</v>
      </c>
      <c r="T402" s="218"/>
      <c r="U402" s="218"/>
      <c r="W402" s="183"/>
      <c r="X402" s="183"/>
      <c r="Y402" s="183"/>
      <c r="Z402" s="183"/>
      <c r="AA402" s="183"/>
      <c r="AB402" s="183"/>
      <c r="AC402" s="183"/>
      <c r="AE402" s="183"/>
      <c r="AF402" s="183"/>
      <c r="AG402" s="183"/>
      <c r="AH402" s="183"/>
      <c r="AI402" s="183"/>
      <c r="AJ402" s="183"/>
      <c r="AK402" s="183"/>
    </row>
    <row r="403" spans="2:37" ht="16.8" thickTop="1" thickBot="1">
      <c r="B403" s="211" t="str">
        <f>IF(Árboles!B400="","",Árboles!B400)</f>
        <v/>
      </c>
      <c r="C403" s="211" t="str">
        <f>IF(Árboles!C400="","",Árboles!C400)</f>
        <v/>
      </c>
      <c r="D403" s="212" t="str">
        <f>IF(Árboles!G400="","",Árboles!G400)</f>
        <v/>
      </c>
      <c r="E403" s="213" t="str">
        <f>IF(Árboles!AC400=0,"",Árboles!AC400)</f>
        <v/>
      </c>
      <c r="F403" s="221"/>
      <c r="G403" s="222"/>
      <c r="H403" s="222"/>
      <c r="I403" s="222"/>
      <c r="J403" s="222"/>
      <c r="K403" s="222"/>
      <c r="L403" s="222"/>
      <c r="M403" s="216" t="str">
        <f>IF(ISNA(Industrias[[#This Row],[Vtrit (m3)]]*VLOOKUP(Árboles!$G400,Precios!$B$7:$H$19,2,FALSE)),"",Industrias[[#This Row],[Vtrit (m3)]]*VLOOKUP(Árboles!$G400,Precios!$B$7:$H$19,2,FALSE))</f>
        <v/>
      </c>
      <c r="N403" s="217" t="str">
        <f>IF(ISNA(Industrias[[#This Row],[Vapea (m3)]]*VLOOKUP(Árboles!$G400,Precios!$B$7:$H$19,3,FALSE)),"",Industrias[[#This Row],[Vapea (m3)]]*VLOOKUP(Árboles!$G400,Precios!$B$7:$H$19,3,FALSE))</f>
        <v/>
      </c>
      <c r="O403" s="217" t="str">
        <f>IF(ISNA(Industrias[[#This Row],[Vcanter (m3)]]*VLOOKUP(Árboles!$G400,Precios!$B$7:$H$19,4,FALSE)),"",Industrias[[#This Row],[Vcanter (m3)]]*VLOOKUP(Árboles!$G400,Precios!$B$7:$H$19,4,FALSE))</f>
        <v/>
      </c>
      <c r="P403" s="217" t="str">
        <f>IF(ISNA(Industrias[[#This Row],[Vsierra (m3)]]*VLOOKUP(Árboles!$G400,Precios!$B$7:$H$19,5,FALSE)),"",Industrias[[#This Row],[Vsierra (m3)]]*VLOOKUP(Árboles!$G400,Precios!$B$7:$H$19,5,FALSE))</f>
        <v/>
      </c>
      <c r="Q403" s="217" t="str">
        <f>IF(ISNA(Industrias[[#This Row],[Vsgruesa (m3)]]*VLOOKUP(Árboles!$G400,Precios!$B$7:$H$19,6,FALSE)),"",Industrias[[#This Row],[Vsgruesa (m3)]]*VLOOKUP(Árboles!$G400,Precios!$B$7:$H$19,6,FALSE))</f>
        <v/>
      </c>
      <c r="R403" s="217" t="str">
        <f>IF(ISNA(Industrias[[#This Row],[Vchapa (m3)]]*VLOOKUP(Árboles!$G400,Precios!$B$7:$H$19,7,FALSE)),"",Industrias[[#This Row],[Vchapa (m3)]]*VLOOKUP(Árboles!$G400,Precios!$B$7:$H$19,7,FALSE))</f>
        <v/>
      </c>
      <c r="S403" s="223">
        <f t="shared" si="11"/>
        <v>0</v>
      </c>
      <c r="T403" s="218"/>
      <c r="U403" s="218"/>
      <c r="W403" s="183"/>
      <c r="X403" s="183"/>
      <c r="Y403" s="183"/>
      <c r="Z403" s="183"/>
      <c r="AA403" s="183"/>
      <c r="AB403" s="183"/>
      <c r="AC403" s="183"/>
      <c r="AE403" s="183"/>
      <c r="AF403" s="183"/>
      <c r="AG403" s="183"/>
      <c r="AH403" s="183"/>
      <c r="AI403" s="183"/>
      <c r="AJ403" s="183"/>
      <c r="AK403" s="183"/>
    </row>
    <row r="404" spans="2:37" ht="16.8" thickTop="1" thickBot="1">
      <c r="B404" s="211" t="str">
        <f>IF(Árboles!B401="","",Árboles!B401)</f>
        <v/>
      </c>
      <c r="C404" s="211" t="str">
        <f>IF(Árboles!C401="","",Árboles!C401)</f>
        <v/>
      </c>
      <c r="D404" s="212" t="str">
        <f>IF(Árboles!G401="","",Árboles!G401)</f>
        <v/>
      </c>
      <c r="E404" s="213" t="str">
        <f>IF(Árboles!AC401=0,"",Árboles!AC401)</f>
        <v/>
      </c>
      <c r="F404" s="221"/>
      <c r="G404" s="222"/>
      <c r="H404" s="222"/>
      <c r="I404" s="222"/>
      <c r="J404" s="222"/>
      <c r="K404" s="222"/>
      <c r="L404" s="222"/>
      <c r="M404" s="216" t="str">
        <f>IF(ISNA(Industrias[[#This Row],[Vtrit (m3)]]*VLOOKUP(Árboles!$G401,Precios!$B$7:$H$19,2,FALSE)),"",Industrias[[#This Row],[Vtrit (m3)]]*VLOOKUP(Árboles!$G401,Precios!$B$7:$H$19,2,FALSE))</f>
        <v/>
      </c>
      <c r="N404" s="217" t="str">
        <f>IF(ISNA(Industrias[[#This Row],[Vapea (m3)]]*VLOOKUP(Árboles!$G401,Precios!$B$7:$H$19,3,FALSE)),"",Industrias[[#This Row],[Vapea (m3)]]*VLOOKUP(Árboles!$G401,Precios!$B$7:$H$19,3,FALSE))</f>
        <v/>
      </c>
      <c r="O404" s="217" t="str">
        <f>IF(ISNA(Industrias[[#This Row],[Vcanter (m3)]]*VLOOKUP(Árboles!$G401,Precios!$B$7:$H$19,4,FALSE)),"",Industrias[[#This Row],[Vcanter (m3)]]*VLOOKUP(Árboles!$G401,Precios!$B$7:$H$19,4,FALSE))</f>
        <v/>
      </c>
      <c r="P404" s="217" t="str">
        <f>IF(ISNA(Industrias[[#This Row],[Vsierra (m3)]]*VLOOKUP(Árboles!$G401,Precios!$B$7:$H$19,5,FALSE)),"",Industrias[[#This Row],[Vsierra (m3)]]*VLOOKUP(Árboles!$G401,Precios!$B$7:$H$19,5,FALSE))</f>
        <v/>
      </c>
      <c r="Q404" s="217" t="str">
        <f>IF(ISNA(Industrias[[#This Row],[Vsgruesa (m3)]]*VLOOKUP(Árboles!$G401,Precios!$B$7:$H$19,6,FALSE)),"",Industrias[[#This Row],[Vsgruesa (m3)]]*VLOOKUP(Árboles!$G401,Precios!$B$7:$H$19,6,FALSE))</f>
        <v/>
      </c>
      <c r="R404" s="217" t="str">
        <f>IF(ISNA(Industrias[[#This Row],[Vchapa (m3)]]*VLOOKUP(Árboles!$G401,Precios!$B$7:$H$19,7,FALSE)),"",Industrias[[#This Row],[Vchapa (m3)]]*VLOOKUP(Árboles!$G401,Precios!$B$7:$H$19,7,FALSE))</f>
        <v/>
      </c>
      <c r="S404" s="223">
        <f t="shared" si="11"/>
        <v>0</v>
      </c>
      <c r="T404" s="218"/>
      <c r="U404" s="218"/>
      <c r="W404" s="183"/>
      <c r="X404" s="183"/>
      <c r="Y404" s="183"/>
      <c r="Z404" s="183"/>
      <c r="AA404" s="183"/>
      <c r="AB404" s="183"/>
      <c r="AC404" s="183"/>
      <c r="AE404" s="183"/>
      <c r="AF404" s="183"/>
      <c r="AG404" s="183"/>
      <c r="AH404" s="183"/>
      <c r="AI404" s="183"/>
      <c r="AJ404" s="183"/>
      <c r="AK404" s="183"/>
    </row>
    <row r="405" spans="2:37" ht="16.8" thickTop="1" thickBot="1">
      <c r="B405" s="211" t="str">
        <f>IF(Árboles!B402="","",Árboles!B402)</f>
        <v/>
      </c>
      <c r="C405" s="211" t="str">
        <f>IF(Árboles!C402="","",Árboles!C402)</f>
        <v/>
      </c>
      <c r="D405" s="212" t="str">
        <f>IF(Árboles!G402="","",Árboles!G402)</f>
        <v/>
      </c>
      <c r="E405" s="213" t="str">
        <f>IF(Árboles!AC402=0,"",Árboles!AC402)</f>
        <v/>
      </c>
      <c r="F405" s="221"/>
      <c r="G405" s="222"/>
      <c r="H405" s="222"/>
      <c r="I405" s="222"/>
      <c r="J405" s="222"/>
      <c r="K405" s="222"/>
      <c r="L405" s="222"/>
      <c r="M405" s="216" t="str">
        <f>IF(ISNA(Industrias[[#This Row],[Vtrit (m3)]]*VLOOKUP(Árboles!$G402,Precios!$B$7:$H$19,2,FALSE)),"",Industrias[[#This Row],[Vtrit (m3)]]*VLOOKUP(Árboles!$G402,Precios!$B$7:$H$19,2,FALSE))</f>
        <v/>
      </c>
      <c r="N405" s="217" t="str">
        <f>IF(ISNA(Industrias[[#This Row],[Vapea (m3)]]*VLOOKUP(Árboles!$G402,Precios!$B$7:$H$19,3,FALSE)),"",Industrias[[#This Row],[Vapea (m3)]]*VLOOKUP(Árboles!$G402,Precios!$B$7:$H$19,3,FALSE))</f>
        <v/>
      </c>
      <c r="O405" s="217" t="str">
        <f>IF(ISNA(Industrias[[#This Row],[Vcanter (m3)]]*VLOOKUP(Árboles!$G402,Precios!$B$7:$H$19,4,FALSE)),"",Industrias[[#This Row],[Vcanter (m3)]]*VLOOKUP(Árboles!$G402,Precios!$B$7:$H$19,4,FALSE))</f>
        <v/>
      </c>
      <c r="P405" s="217" t="str">
        <f>IF(ISNA(Industrias[[#This Row],[Vsierra (m3)]]*VLOOKUP(Árboles!$G402,Precios!$B$7:$H$19,5,FALSE)),"",Industrias[[#This Row],[Vsierra (m3)]]*VLOOKUP(Árboles!$G402,Precios!$B$7:$H$19,5,FALSE))</f>
        <v/>
      </c>
      <c r="Q405" s="217" t="str">
        <f>IF(ISNA(Industrias[[#This Row],[Vsgruesa (m3)]]*VLOOKUP(Árboles!$G402,Precios!$B$7:$H$19,6,FALSE)),"",Industrias[[#This Row],[Vsgruesa (m3)]]*VLOOKUP(Árboles!$G402,Precios!$B$7:$H$19,6,FALSE))</f>
        <v/>
      </c>
      <c r="R405" s="217" t="str">
        <f>IF(ISNA(Industrias[[#This Row],[Vchapa (m3)]]*VLOOKUP(Árboles!$G402,Precios!$B$7:$H$19,7,FALSE)),"",Industrias[[#This Row],[Vchapa (m3)]]*VLOOKUP(Árboles!$G402,Precios!$B$7:$H$19,7,FALSE))</f>
        <v/>
      </c>
      <c r="S405" s="223">
        <f t="shared" si="11"/>
        <v>0</v>
      </c>
      <c r="T405" s="218"/>
      <c r="U405" s="218"/>
      <c r="W405" s="183"/>
      <c r="X405" s="183"/>
      <c r="Y405" s="183"/>
      <c r="Z405" s="183"/>
      <c r="AA405" s="183"/>
      <c r="AB405" s="183"/>
      <c r="AC405" s="183"/>
      <c r="AE405" s="183"/>
      <c r="AF405" s="183"/>
      <c r="AG405" s="183"/>
      <c r="AH405" s="183"/>
      <c r="AI405" s="183"/>
      <c r="AJ405" s="183"/>
      <c r="AK405" s="183"/>
    </row>
    <row r="406" spans="2:37" ht="16.8" thickTop="1" thickBot="1">
      <c r="B406" s="211" t="str">
        <f>IF(Árboles!B403="","",Árboles!B403)</f>
        <v/>
      </c>
      <c r="C406" s="211" t="str">
        <f>IF(Árboles!C403="","",Árboles!C403)</f>
        <v/>
      </c>
      <c r="D406" s="212" t="str">
        <f>IF(Árboles!G403="","",Árboles!G403)</f>
        <v/>
      </c>
      <c r="E406" s="213" t="str">
        <f>IF(Árboles!AC403=0,"",Árboles!AC403)</f>
        <v/>
      </c>
      <c r="F406" s="221"/>
      <c r="G406" s="222"/>
      <c r="H406" s="222"/>
      <c r="I406" s="222"/>
      <c r="J406" s="222"/>
      <c r="K406" s="222"/>
      <c r="L406" s="222"/>
      <c r="M406" s="216" t="str">
        <f>IF(ISNA(Industrias[[#This Row],[Vtrit (m3)]]*VLOOKUP(Árboles!$G403,Precios!$B$7:$H$19,2,FALSE)),"",Industrias[[#This Row],[Vtrit (m3)]]*VLOOKUP(Árboles!$G403,Precios!$B$7:$H$19,2,FALSE))</f>
        <v/>
      </c>
      <c r="N406" s="217" t="str">
        <f>IF(ISNA(Industrias[[#This Row],[Vapea (m3)]]*VLOOKUP(Árboles!$G403,Precios!$B$7:$H$19,3,FALSE)),"",Industrias[[#This Row],[Vapea (m3)]]*VLOOKUP(Árboles!$G403,Precios!$B$7:$H$19,3,FALSE))</f>
        <v/>
      </c>
      <c r="O406" s="217" t="str">
        <f>IF(ISNA(Industrias[[#This Row],[Vcanter (m3)]]*VLOOKUP(Árboles!$G403,Precios!$B$7:$H$19,4,FALSE)),"",Industrias[[#This Row],[Vcanter (m3)]]*VLOOKUP(Árboles!$G403,Precios!$B$7:$H$19,4,FALSE))</f>
        <v/>
      </c>
      <c r="P406" s="217" t="str">
        <f>IF(ISNA(Industrias[[#This Row],[Vsierra (m3)]]*VLOOKUP(Árboles!$G403,Precios!$B$7:$H$19,5,FALSE)),"",Industrias[[#This Row],[Vsierra (m3)]]*VLOOKUP(Árboles!$G403,Precios!$B$7:$H$19,5,FALSE))</f>
        <v/>
      </c>
      <c r="Q406" s="217" t="str">
        <f>IF(ISNA(Industrias[[#This Row],[Vsgruesa (m3)]]*VLOOKUP(Árboles!$G403,Precios!$B$7:$H$19,6,FALSE)),"",Industrias[[#This Row],[Vsgruesa (m3)]]*VLOOKUP(Árboles!$G403,Precios!$B$7:$H$19,6,FALSE))</f>
        <v/>
      </c>
      <c r="R406" s="217" t="str">
        <f>IF(ISNA(Industrias[[#This Row],[Vchapa (m3)]]*VLOOKUP(Árboles!$G403,Precios!$B$7:$H$19,7,FALSE)),"",Industrias[[#This Row],[Vchapa (m3)]]*VLOOKUP(Árboles!$G403,Precios!$B$7:$H$19,7,FALSE))</f>
        <v/>
      </c>
      <c r="S406" s="223">
        <f t="shared" si="11"/>
        <v>0</v>
      </c>
      <c r="T406" s="218"/>
      <c r="U406" s="218"/>
      <c r="W406" s="183"/>
      <c r="X406" s="183"/>
      <c r="Y406" s="183"/>
      <c r="Z406" s="183"/>
      <c r="AA406" s="183"/>
      <c r="AB406" s="183"/>
      <c r="AC406" s="183"/>
      <c r="AE406" s="183"/>
      <c r="AF406" s="183"/>
      <c r="AG406" s="183"/>
      <c r="AH406" s="183"/>
      <c r="AI406" s="183"/>
      <c r="AJ406" s="183"/>
      <c r="AK406" s="183"/>
    </row>
    <row r="407" spans="2:37" ht="16.8" thickTop="1" thickBot="1">
      <c r="B407" s="211" t="str">
        <f>IF(Árboles!B404="","",Árboles!B404)</f>
        <v/>
      </c>
      <c r="C407" s="211" t="str">
        <f>IF(Árboles!C404="","",Árboles!C404)</f>
        <v/>
      </c>
      <c r="D407" s="212" t="str">
        <f>IF(Árboles!G404="","",Árboles!G404)</f>
        <v/>
      </c>
      <c r="E407" s="213" t="str">
        <f>IF(Árboles!AC404=0,"",Árboles!AC404)</f>
        <v/>
      </c>
      <c r="F407" s="221"/>
      <c r="G407" s="222"/>
      <c r="H407" s="222"/>
      <c r="I407" s="222"/>
      <c r="J407" s="222"/>
      <c r="K407" s="222"/>
      <c r="L407" s="222"/>
      <c r="M407" s="216" t="str">
        <f>IF(ISNA(Industrias[[#This Row],[Vtrit (m3)]]*VLOOKUP(Árboles!$G404,Precios!$B$7:$H$19,2,FALSE)),"",Industrias[[#This Row],[Vtrit (m3)]]*VLOOKUP(Árboles!$G404,Precios!$B$7:$H$19,2,FALSE))</f>
        <v/>
      </c>
      <c r="N407" s="217" t="str">
        <f>IF(ISNA(Industrias[[#This Row],[Vapea (m3)]]*VLOOKUP(Árboles!$G404,Precios!$B$7:$H$19,3,FALSE)),"",Industrias[[#This Row],[Vapea (m3)]]*VLOOKUP(Árboles!$G404,Precios!$B$7:$H$19,3,FALSE))</f>
        <v/>
      </c>
      <c r="O407" s="217" t="str">
        <f>IF(ISNA(Industrias[[#This Row],[Vcanter (m3)]]*VLOOKUP(Árboles!$G404,Precios!$B$7:$H$19,4,FALSE)),"",Industrias[[#This Row],[Vcanter (m3)]]*VLOOKUP(Árboles!$G404,Precios!$B$7:$H$19,4,FALSE))</f>
        <v/>
      </c>
      <c r="P407" s="217" t="str">
        <f>IF(ISNA(Industrias[[#This Row],[Vsierra (m3)]]*VLOOKUP(Árboles!$G404,Precios!$B$7:$H$19,5,FALSE)),"",Industrias[[#This Row],[Vsierra (m3)]]*VLOOKUP(Árboles!$G404,Precios!$B$7:$H$19,5,FALSE))</f>
        <v/>
      </c>
      <c r="Q407" s="217" t="str">
        <f>IF(ISNA(Industrias[[#This Row],[Vsgruesa (m3)]]*VLOOKUP(Árboles!$G404,Precios!$B$7:$H$19,6,FALSE)),"",Industrias[[#This Row],[Vsgruesa (m3)]]*VLOOKUP(Árboles!$G404,Precios!$B$7:$H$19,6,FALSE))</f>
        <v/>
      </c>
      <c r="R407" s="217" t="str">
        <f>IF(ISNA(Industrias[[#This Row],[Vchapa (m3)]]*VLOOKUP(Árboles!$G404,Precios!$B$7:$H$19,7,FALSE)),"",Industrias[[#This Row],[Vchapa (m3)]]*VLOOKUP(Árboles!$G404,Precios!$B$7:$H$19,7,FALSE))</f>
        <v/>
      </c>
      <c r="S407" s="223">
        <f t="shared" si="11"/>
        <v>0</v>
      </c>
      <c r="T407" s="218"/>
      <c r="U407" s="218"/>
      <c r="W407" s="183"/>
      <c r="X407" s="183"/>
      <c r="Y407" s="183"/>
      <c r="Z407" s="183"/>
      <c r="AA407" s="183"/>
      <c r="AB407" s="183"/>
      <c r="AC407" s="183"/>
      <c r="AE407" s="183"/>
      <c r="AF407" s="183"/>
      <c r="AG407" s="183"/>
      <c r="AH407" s="183"/>
      <c r="AI407" s="183"/>
      <c r="AJ407" s="183"/>
      <c r="AK407" s="183"/>
    </row>
    <row r="408" spans="2:37" ht="16.8" thickTop="1" thickBot="1">
      <c r="B408" s="211" t="str">
        <f>IF(Árboles!B405="","",Árboles!B405)</f>
        <v/>
      </c>
      <c r="C408" s="211" t="str">
        <f>IF(Árboles!C405="","",Árboles!C405)</f>
        <v/>
      </c>
      <c r="D408" s="212" t="str">
        <f>IF(Árboles!G405="","",Árboles!G405)</f>
        <v/>
      </c>
      <c r="E408" s="213" t="str">
        <f>IF(Árboles!AC405=0,"",Árboles!AC405)</f>
        <v/>
      </c>
      <c r="F408" s="221"/>
      <c r="G408" s="222"/>
      <c r="H408" s="222"/>
      <c r="I408" s="222"/>
      <c r="J408" s="222"/>
      <c r="K408" s="222"/>
      <c r="L408" s="222"/>
      <c r="M408" s="216" t="str">
        <f>IF(ISNA(Industrias[[#This Row],[Vtrit (m3)]]*VLOOKUP(Árboles!$G405,Precios!$B$7:$H$19,2,FALSE)),"",Industrias[[#This Row],[Vtrit (m3)]]*VLOOKUP(Árboles!$G405,Precios!$B$7:$H$19,2,FALSE))</f>
        <v/>
      </c>
      <c r="N408" s="217" t="str">
        <f>IF(ISNA(Industrias[[#This Row],[Vapea (m3)]]*VLOOKUP(Árboles!$G405,Precios!$B$7:$H$19,3,FALSE)),"",Industrias[[#This Row],[Vapea (m3)]]*VLOOKUP(Árboles!$G405,Precios!$B$7:$H$19,3,FALSE))</f>
        <v/>
      </c>
      <c r="O408" s="217" t="str">
        <f>IF(ISNA(Industrias[[#This Row],[Vcanter (m3)]]*VLOOKUP(Árboles!$G405,Precios!$B$7:$H$19,4,FALSE)),"",Industrias[[#This Row],[Vcanter (m3)]]*VLOOKUP(Árboles!$G405,Precios!$B$7:$H$19,4,FALSE))</f>
        <v/>
      </c>
      <c r="P408" s="217" t="str">
        <f>IF(ISNA(Industrias[[#This Row],[Vsierra (m3)]]*VLOOKUP(Árboles!$G405,Precios!$B$7:$H$19,5,FALSE)),"",Industrias[[#This Row],[Vsierra (m3)]]*VLOOKUP(Árboles!$G405,Precios!$B$7:$H$19,5,FALSE))</f>
        <v/>
      </c>
      <c r="Q408" s="217" t="str">
        <f>IF(ISNA(Industrias[[#This Row],[Vsgruesa (m3)]]*VLOOKUP(Árboles!$G405,Precios!$B$7:$H$19,6,FALSE)),"",Industrias[[#This Row],[Vsgruesa (m3)]]*VLOOKUP(Árboles!$G405,Precios!$B$7:$H$19,6,FALSE))</f>
        <v/>
      </c>
      <c r="R408" s="217" t="str">
        <f>IF(ISNA(Industrias[[#This Row],[Vchapa (m3)]]*VLOOKUP(Árboles!$G405,Precios!$B$7:$H$19,7,FALSE)),"",Industrias[[#This Row],[Vchapa (m3)]]*VLOOKUP(Árboles!$G405,Precios!$B$7:$H$19,7,FALSE))</f>
        <v/>
      </c>
      <c r="S408" s="223">
        <f t="shared" si="11"/>
        <v>0</v>
      </c>
      <c r="T408" s="218"/>
      <c r="U408" s="218"/>
      <c r="W408" s="183"/>
      <c r="X408" s="183"/>
      <c r="Y408" s="183"/>
      <c r="Z408" s="183"/>
      <c r="AA408" s="183"/>
      <c r="AB408" s="183"/>
      <c r="AC408" s="183"/>
      <c r="AE408" s="183"/>
      <c r="AF408" s="183"/>
      <c r="AG408" s="183"/>
      <c r="AH408" s="183"/>
      <c r="AI408" s="183"/>
      <c r="AJ408" s="183"/>
      <c r="AK408" s="183"/>
    </row>
    <row r="409" spans="2:37" ht="16.8" thickTop="1" thickBot="1">
      <c r="B409" s="211" t="str">
        <f>IF(Árboles!B406="","",Árboles!B406)</f>
        <v/>
      </c>
      <c r="C409" s="211" t="str">
        <f>IF(Árboles!C406="","",Árboles!C406)</f>
        <v/>
      </c>
      <c r="D409" s="212" t="str">
        <f>IF(Árboles!G406="","",Árboles!G406)</f>
        <v/>
      </c>
      <c r="E409" s="213" t="str">
        <f>IF(Árboles!AC406=0,"",Árboles!AC406)</f>
        <v/>
      </c>
      <c r="F409" s="221"/>
      <c r="G409" s="222"/>
      <c r="H409" s="222"/>
      <c r="I409" s="222"/>
      <c r="J409" s="222"/>
      <c r="K409" s="222"/>
      <c r="L409" s="222"/>
      <c r="M409" s="216" t="str">
        <f>IF(ISNA(Industrias[[#This Row],[Vtrit (m3)]]*VLOOKUP(Árboles!$G406,Precios!$B$7:$H$19,2,FALSE)),"",Industrias[[#This Row],[Vtrit (m3)]]*VLOOKUP(Árboles!$G406,Precios!$B$7:$H$19,2,FALSE))</f>
        <v/>
      </c>
      <c r="N409" s="217" t="str">
        <f>IF(ISNA(Industrias[[#This Row],[Vapea (m3)]]*VLOOKUP(Árboles!$G406,Precios!$B$7:$H$19,3,FALSE)),"",Industrias[[#This Row],[Vapea (m3)]]*VLOOKUP(Árboles!$G406,Precios!$B$7:$H$19,3,FALSE))</f>
        <v/>
      </c>
      <c r="O409" s="217" t="str">
        <f>IF(ISNA(Industrias[[#This Row],[Vcanter (m3)]]*VLOOKUP(Árboles!$G406,Precios!$B$7:$H$19,4,FALSE)),"",Industrias[[#This Row],[Vcanter (m3)]]*VLOOKUP(Árboles!$G406,Precios!$B$7:$H$19,4,FALSE))</f>
        <v/>
      </c>
      <c r="P409" s="217" t="str">
        <f>IF(ISNA(Industrias[[#This Row],[Vsierra (m3)]]*VLOOKUP(Árboles!$G406,Precios!$B$7:$H$19,5,FALSE)),"",Industrias[[#This Row],[Vsierra (m3)]]*VLOOKUP(Árboles!$G406,Precios!$B$7:$H$19,5,FALSE))</f>
        <v/>
      </c>
      <c r="Q409" s="217" t="str">
        <f>IF(ISNA(Industrias[[#This Row],[Vsgruesa (m3)]]*VLOOKUP(Árboles!$G406,Precios!$B$7:$H$19,6,FALSE)),"",Industrias[[#This Row],[Vsgruesa (m3)]]*VLOOKUP(Árboles!$G406,Precios!$B$7:$H$19,6,FALSE))</f>
        <v/>
      </c>
      <c r="R409" s="217" t="str">
        <f>IF(ISNA(Industrias[[#This Row],[Vchapa (m3)]]*VLOOKUP(Árboles!$G406,Precios!$B$7:$H$19,7,FALSE)),"",Industrias[[#This Row],[Vchapa (m3)]]*VLOOKUP(Árboles!$G406,Precios!$B$7:$H$19,7,FALSE))</f>
        <v/>
      </c>
      <c r="S409" s="223">
        <f t="shared" si="11"/>
        <v>0</v>
      </c>
      <c r="T409" s="218"/>
      <c r="U409" s="218"/>
      <c r="W409" s="183"/>
      <c r="X409" s="183"/>
      <c r="Y409" s="183"/>
      <c r="Z409" s="183"/>
      <c r="AA409" s="183"/>
      <c r="AB409" s="183"/>
      <c r="AC409" s="183"/>
      <c r="AE409" s="183"/>
      <c r="AF409" s="183"/>
      <c r="AG409" s="183"/>
      <c r="AH409" s="183"/>
      <c r="AI409" s="183"/>
      <c r="AJ409" s="183"/>
      <c r="AK409" s="183"/>
    </row>
    <row r="410" spans="2:37" ht="16.8" thickTop="1" thickBot="1">
      <c r="B410" s="211" t="str">
        <f>IF(Árboles!B407="","",Árboles!B407)</f>
        <v/>
      </c>
      <c r="C410" s="211" t="str">
        <f>IF(Árboles!C407="","",Árboles!C407)</f>
        <v/>
      </c>
      <c r="D410" s="212" t="str">
        <f>IF(Árboles!G407="","",Árboles!G407)</f>
        <v/>
      </c>
      <c r="E410" s="213" t="str">
        <f>IF(Árboles!AC407=0,"",Árboles!AC407)</f>
        <v/>
      </c>
      <c r="F410" s="221"/>
      <c r="G410" s="222"/>
      <c r="H410" s="222"/>
      <c r="I410" s="222"/>
      <c r="J410" s="222"/>
      <c r="K410" s="222"/>
      <c r="L410" s="222"/>
      <c r="M410" s="216" t="str">
        <f>IF(ISNA(Industrias[[#This Row],[Vtrit (m3)]]*VLOOKUP(Árboles!$G407,Precios!$B$7:$H$19,2,FALSE)),"",Industrias[[#This Row],[Vtrit (m3)]]*VLOOKUP(Árboles!$G407,Precios!$B$7:$H$19,2,FALSE))</f>
        <v/>
      </c>
      <c r="N410" s="217" t="str">
        <f>IF(ISNA(Industrias[[#This Row],[Vapea (m3)]]*VLOOKUP(Árboles!$G407,Precios!$B$7:$H$19,3,FALSE)),"",Industrias[[#This Row],[Vapea (m3)]]*VLOOKUP(Árboles!$G407,Precios!$B$7:$H$19,3,FALSE))</f>
        <v/>
      </c>
      <c r="O410" s="217" t="str">
        <f>IF(ISNA(Industrias[[#This Row],[Vcanter (m3)]]*VLOOKUP(Árboles!$G407,Precios!$B$7:$H$19,4,FALSE)),"",Industrias[[#This Row],[Vcanter (m3)]]*VLOOKUP(Árboles!$G407,Precios!$B$7:$H$19,4,FALSE))</f>
        <v/>
      </c>
      <c r="P410" s="217" t="str">
        <f>IF(ISNA(Industrias[[#This Row],[Vsierra (m3)]]*VLOOKUP(Árboles!$G407,Precios!$B$7:$H$19,5,FALSE)),"",Industrias[[#This Row],[Vsierra (m3)]]*VLOOKUP(Árboles!$G407,Precios!$B$7:$H$19,5,FALSE))</f>
        <v/>
      </c>
      <c r="Q410" s="217" t="str">
        <f>IF(ISNA(Industrias[[#This Row],[Vsgruesa (m3)]]*VLOOKUP(Árboles!$G407,Precios!$B$7:$H$19,6,FALSE)),"",Industrias[[#This Row],[Vsgruesa (m3)]]*VLOOKUP(Árboles!$G407,Precios!$B$7:$H$19,6,FALSE))</f>
        <v/>
      </c>
      <c r="R410" s="217" t="str">
        <f>IF(ISNA(Industrias[[#This Row],[Vchapa (m3)]]*VLOOKUP(Árboles!$G407,Precios!$B$7:$H$19,7,FALSE)),"",Industrias[[#This Row],[Vchapa (m3)]]*VLOOKUP(Árboles!$G407,Precios!$B$7:$H$19,7,FALSE))</f>
        <v/>
      </c>
      <c r="S410" s="223">
        <f t="shared" si="11"/>
        <v>0</v>
      </c>
      <c r="T410" s="218"/>
      <c r="U410" s="218"/>
      <c r="W410" s="183"/>
      <c r="X410" s="183"/>
      <c r="Y410" s="183"/>
      <c r="Z410" s="183"/>
      <c r="AA410" s="183"/>
      <c r="AB410" s="183"/>
      <c r="AC410" s="183"/>
      <c r="AE410" s="183"/>
      <c r="AF410" s="183"/>
      <c r="AG410" s="183"/>
      <c r="AH410" s="183"/>
      <c r="AI410" s="183"/>
      <c r="AJ410" s="183"/>
      <c r="AK410" s="183"/>
    </row>
    <row r="411" spans="2:37" ht="16.8" thickTop="1" thickBot="1">
      <c r="B411" s="211" t="str">
        <f>IF(Árboles!B408="","",Árboles!B408)</f>
        <v/>
      </c>
      <c r="C411" s="211" t="str">
        <f>IF(Árboles!C408="","",Árboles!C408)</f>
        <v/>
      </c>
      <c r="D411" s="212" t="str">
        <f>IF(Árboles!G408="","",Árboles!G408)</f>
        <v/>
      </c>
      <c r="E411" s="213" t="str">
        <f>IF(Árboles!AC408=0,"",Árboles!AC408)</f>
        <v/>
      </c>
      <c r="F411" s="221"/>
      <c r="G411" s="222"/>
      <c r="H411" s="222"/>
      <c r="I411" s="222"/>
      <c r="J411" s="222"/>
      <c r="K411" s="222"/>
      <c r="L411" s="222"/>
      <c r="M411" s="216" t="str">
        <f>IF(ISNA(Industrias[[#This Row],[Vtrit (m3)]]*VLOOKUP(Árboles!$G408,Precios!$B$7:$H$19,2,FALSE)),"",Industrias[[#This Row],[Vtrit (m3)]]*VLOOKUP(Árboles!$G408,Precios!$B$7:$H$19,2,FALSE))</f>
        <v/>
      </c>
      <c r="N411" s="217" t="str">
        <f>IF(ISNA(Industrias[[#This Row],[Vapea (m3)]]*VLOOKUP(Árboles!$G408,Precios!$B$7:$H$19,3,FALSE)),"",Industrias[[#This Row],[Vapea (m3)]]*VLOOKUP(Árboles!$G408,Precios!$B$7:$H$19,3,FALSE))</f>
        <v/>
      </c>
      <c r="O411" s="217" t="str">
        <f>IF(ISNA(Industrias[[#This Row],[Vcanter (m3)]]*VLOOKUP(Árboles!$G408,Precios!$B$7:$H$19,4,FALSE)),"",Industrias[[#This Row],[Vcanter (m3)]]*VLOOKUP(Árboles!$G408,Precios!$B$7:$H$19,4,FALSE))</f>
        <v/>
      </c>
      <c r="P411" s="217" t="str">
        <f>IF(ISNA(Industrias[[#This Row],[Vsierra (m3)]]*VLOOKUP(Árboles!$G408,Precios!$B$7:$H$19,5,FALSE)),"",Industrias[[#This Row],[Vsierra (m3)]]*VLOOKUP(Árboles!$G408,Precios!$B$7:$H$19,5,FALSE))</f>
        <v/>
      </c>
      <c r="Q411" s="217" t="str">
        <f>IF(ISNA(Industrias[[#This Row],[Vsgruesa (m3)]]*VLOOKUP(Árboles!$G408,Precios!$B$7:$H$19,6,FALSE)),"",Industrias[[#This Row],[Vsgruesa (m3)]]*VLOOKUP(Árboles!$G408,Precios!$B$7:$H$19,6,FALSE))</f>
        <v/>
      </c>
      <c r="R411" s="217" t="str">
        <f>IF(ISNA(Industrias[[#This Row],[Vchapa (m3)]]*VLOOKUP(Árboles!$G408,Precios!$B$7:$H$19,7,FALSE)),"",Industrias[[#This Row],[Vchapa (m3)]]*VLOOKUP(Árboles!$G408,Precios!$B$7:$H$19,7,FALSE))</f>
        <v/>
      </c>
      <c r="S411" s="223">
        <f t="shared" si="11"/>
        <v>0</v>
      </c>
      <c r="T411" s="218"/>
      <c r="U411" s="218"/>
      <c r="W411" s="183"/>
      <c r="X411" s="183"/>
      <c r="Y411" s="183"/>
      <c r="Z411" s="183"/>
      <c r="AA411" s="183"/>
      <c r="AB411" s="183"/>
      <c r="AC411" s="183"/>
      <c r="AE411" s="183"/>
      <c r="AF411" s="183"/>
      <c r="AG411" s="183"/>
      <c r="AH411" s="183"/>
      <c r="AI411" s="183"/>
      <c r="AJ411" s="183"/>
      <c r="AK411" s="183"/>
    </row>
    <row r="412" spans="2:37" ht="16.8" thickTop="1" thickBot="1">
      <c r="B412" s="211" t="str">
        <f>IF(Árboles!B409="","",Árboles!B409)</f>
        <v/>
      </c>
      <c r="C412" s="211" t="str">
        <f>IF(Árboles!C409="","",Árboles!C409)</f>
        <v/>
      </c>
      <c r="D412" s="212" t="str">
        <f>IF(Árboles!G409="","",Árboles!G409)</f>
        <v/>
      </c>
      <c r="E412" s="213" t="str">
        <f>IF(Árboles!AC409=0,"",Árboles!AC409)</f>
        <v/>
      </c>
      <c r="F412" s="221"/>
      <c r="G412" s="222"/>
      <c r="H412" s="222"/>
      <c r="I412" s="222"/>
      <c r="J412" s="222"/>
      <c r="K412" s="222"/>
      <c r="L412" s="222"/>
      <c r="M412" s="216" t="str">
        <f>IF(ISNA(Industrias[[#This Row],[Vtrit (m3)]]*VLOOKUP(Árboles!$G409,Precios!$B$7:$H$19,2,FALSE)),"",Industrias[[#This Row],[Vtrit (m3)]]*VLOOKUP(Árboles!$G409,Precios!$B$7:$H$19,2,FALSE))</f>
        <v/>
      </c>
      <c r="N412" s="217" t="str">
        <f>IF(ISNA(Industrias[[#This Row],[Vapea (m3)]]*VLOOKUP(Árboles!$G409,Precios!$B$7:$H$19,3,FALSE)),"",Industrias[[#This Row],[Vapea (m3)]]*VLOOKUP(Árboles!$G409,Precios!$B$7:$H$19,3,FALSE))</f>
        <v/>
      </c>
      <c r="O412" s="217" t="str">
        <f>IF(ISNA(Industrias[[#This Row],[Vcanter (m3)]]*VLOOKUP(Árboles!$G409,Precios!$B$7:$H$19,4,FALSE)),"",Industrias[[#This Row],[Vcanter (m3)]]*VLOOKUP(Árboles!$G409,Precios!$B$7:$H$19,4,FALSE))</f>
        <v/>
      </c>
      <c r="P412" s="217" t="str">
        <f>IF(ISNA(Industrias[[#This Row],[Vsierra (m3)]]*VLOOKUP(Árboles!$G409,Precios!$B$7:$H$19,5,FALSE)),"",Industrias[[#This Row],[Vsierra (m3)]]*VLOOKUP(Árboles!$G409,Precios!$B$7:$H$19,5,FALSE))</f>
        <v/>
      </c>
      <c r="Q412" s="217" t="str">
        <f>IF(ISNA(Industrias[[#This Row],[Vsgruesa (m3)]]*VLOOKUP(Árboles!$G409,Precios!$B$7:$H$19,6,FALSE)),"",Industrias[[#This Row],[Vsgruesa (m3)]]*VLOOKUP(Árboles!$G409,Precios!$B$7:$H$19,6,FALSE))</f>
        <v/>
      </c>
      <c r="R412" s="217" t="str">
        <f>IF(ISNA(Industrias[[#This Row],[Vchapa (m3)]]*VLOOKUP(Árboles!$G409,Precios!$B$7:$H$19,7,FALSE)),"",Industrias[[#This Row],[Vchapa (m3)]]*VLOOKUP(Árboles!$G409,Precios!$B$7:$H$19,7,FALSE))</f>
        <v/>
      </c>
      <c r="S412" s="223">
        <f t="shared" si="11"/>
        <v>0</v>
      </c>
      <c r="T412" s="218"/>
      <c r="U412" s="218"/>
      <c r="W412" s="183"/>
      <c r="X412" s="183"/>
      <c r="Y412" s="183"/>
      <c r="Z412" s="183"/>
      <c r="AA412" s="183"/>
      <c r="AB412" s="183"/>
      <c r="AC412" s="183"/>
      <c r="AE412" s="183"/>
      <c r="AF412" s="183"/>
      <c r="AG412" s="183"/>
      <c r="AH412" s="183"/>
      <c r="AI412" s="183"/>
      <c r="AJ412" s="183"/>
      <c r="AK412" s="183"/>
    </row>
    <row r="413" spans="2:37" ht="16.8" thickTop="1" thickBot="1">
      <c r="B413" s="211" t="str">
        <f>IF(Árboles!B410="","",Árboles!B410)</f>
        <v/>
      </c>
      <c r="C413" s="211" t="str">
        <f>IF(Árboles!C410="","",Árboles!C410)</f>
        <v/>
      </c>
      <c r="D413" s="212" t="str">
        <f>IF(Árboles!G410="","",Árboles!G410)</f>
        <v/>
      </c>
      <c r="E413" s="213" t="str">
        <f>IF(Árboles!AC410=0,"",Árboles!AC410)</f>
        <v/>
      </c>
      <c r="F413" s="221"/>
      <c r="G413" s="222"/>
      <c r="H413" s="222"/>
      <c r="I413" s="222"/>
      <c r="J413" s="222"/>
      <c r="K413" s="222"/>
      <c r="L413" s="222"/>
      <c r="M413" s="216" t="str">
        <f>IF(ISNA(Industrias[[#This Row],[Vtrit (m3)]]*VLOOKUP(Árboles!$G410,Precios!$B$7:$H$19,2,FALSE)),"",Industrias[[#This Row],[Vtrit (m3)]]*VLOOKUP(Árboles!$G410,Precios!$B$7:$H$19,2,FALSE))</f>
        <v/>
      </c>
      <c r="N413" s="217" t="str">
        <f>IF(ISNA(Industrias[[#This Row],[Vapea (m3)]]*VLOOKUP(Árboles!$G410,Precios!$B$7:$H$19,3,FALSE)),"",Industrias[[#This Row],[Vapea (m3)]]*VLOOKUP(Árboles!$G410,Precios!$B$7:$H$19,3,FALSE))</f>
        <v/>
      </c>
      <c r="O413" s="217" t="str">
        <f>IF(ISNA(Industrias[[#This Row],[Vcanter (m3)]]*VLOOKUP(Árboles!$G410,Precios!$B$7:$H$19,4,FALSE)),"",Industrias[[#This Row],[Vcanter (m3)]]*VLOOKUP(Árboles!$G410,Precios!$B$7:$H$19,4,FALSE))</f>
        <v/>
      </c>
      <c r="P413" s="217" t="str">
        <f>IF(ISNA(Industrias[[#This Row],[Vsierra (m3)]]*VLOOKUP(Árboles!$G410,Precios!$B$7:$H$19,5,FALSE)),"",Industrias[[#This Row],[Vsierra (m3)]]*VLOOKUP(Árboles!$G410,Precios!$B$7:$H$19,5,FALSE))</f>
        <v/>
      </c>
      <c r="Q413" s="217" t="str">
        <f>IF(ISNA(Industrias[[#This Row],[Vsgruesa (m3)]]*VLOOKUP(Árboles!$G410,Precios!$B$7:$H$19,6,FALSE)),"",Industrias[[#This Row],[Vsgruesa (m3)]]*VLOOKUP(Árboles!$G410,Precios!$B$7:$H$19,6,FALSE))</f>
        <v/>
      </c>
      <c r="R413" s="217" t="str">
        <f>IF(ISNA(Industrias[[#This Row],[Vchapa (m3)]]*VLOOKUP(Árboles!$G410,Precios!$B$7:$H$19,7,FALSE)),"",Industrias[[#This Row],[Vchapa (m3)]]*VLOOKUP(Árboles!$G410,Precios!$B$7:$H$19,7,FALSE))</f>
        <v/>
      </c>
      <c r="S413" s="223">
        <f t="shared" si="11"/>
        <v>0</v>
      </c>
      <c r="T413" s="218"/>
      <c r="U413" s="218"/>
      <c r="W413" s="183"/>
      <c r="X413" s="183"/>
      <c r="Y413" s="183"/>
      <c r="Z413" s="183"/>
      <c r="AA413" s="183"/>
      <c r="AB413" s="183"/>
      <c r="AC413" s="183"/>
      <c r="AE413" s="183"/>
      <c r="AF413" s="183"/>
      <c r="AG413" s="183"/>
      <c r="AH413" s="183"/>
      <c r="AI413" s="183"/>
      <c r="AJ413" s="183"/>
      <c r="AK413" s="183"/>
    </row>
    <row r="414" spans="2:37" ht="16.8" thickTop="1" thickBot="1">
      <c r="B414" s="211" t="str">
        <f>IF(Árboles!B411="","",Árboles!B411)</f>
        <v/>
      </c>
      <c r="C414" s="211" t="str">
        <f>IF(Árboles!C411="","",Árboles!C411)</f>
        <v/>
      </c>
      <c r="D414" s="212" t="str">
        <f>IF(Árboles!G411="","",Árboles!G411)</f>
        <v/>
      </c>
      <c r="E414" s="213" t="str">
        <f>IF(Árboles!AC411=0,"",Árboles!AC411)</f>
        <v/>
      </c>
      <c r="F414" s="221"/>
      <c r="G414" s="222"/>
      <c r="H414" s="222"/>
      <c r="I414" s="222"/>
      <c r="J414" s="222"/>
      <c r="K414" s="222"/>
      <c r="L414" s="222"/>
      <c r="M414" s="216" t="str">
        <f>IF(ISNA(Industrias[[#This Row],[Vtrit (m3)]]*VLOOKUP(Árboles!$G411,Precios!$B$7:$H$19,2,FALSE)),"",Industrias[[#This Row],[Vtrit (m3)]]*VLOOKUP(Árboles!$G411,Precios!$B$7:$H$19,2,FALSE))</f>
        <v/>
      </c>
      <c r="N414" s="217" t="str">
        <f>IF(ISNA(Industrias[[#This Row],[Vapea (m3)]]*VLOOKUP(Árboles!$G411,Precios!$B$7:$H$19,3,FALSE)),"",Industrias[[#This Row],[Vapea (m3)]]*VLOOKUP(Árboles!$G411,Precios!$B$7:$H$19,3,FALSE))</f>
        <v/>
      </c>
      <c r="O414" s="217" t="str">
        <f>IF(ISNA(Industrias[[#This Row],[Vcanter (m3)]]*VLOOKUP(Árboles!$G411,Precios!$B$7:$H$19,4,FALSE)),"",Industrias[[#This Row],[Vcanter (m3)]]*VLOOKUP(Árboles!$G411,Precios!$B$7:$H$19,4,FALSE))</f>
        <v/>
      </c>
      <c r="P414" s="217" t="str">
        <f>IF(ISNA(Industrias[[#This Row],[Vsierra (m3)]]*VLOOKUP(Árboles!$G411,Precios!$B$7:$H$19,5,FALSE)),"",Industrias[[#This Row],[Vsierra (m3)]]*VLOOKUP(Árboles!$G411,Precios!$B$7:$H$19,5,FALSE))</f>
        <v/>
      </c>
      <c r="Q414" s="217" t="str">
        <f>IF(ISNA(Industrias[[#This Row],[Vsgruesa (m3)]]*VLOOKUP(Árboles!$G411,Precios!$B$7:$H$19,6,FALSE)),"",Industrias[[#This Row],[Vsgruesa (m3)]]*VLOOKUP(Árboles!$G411,Precios!$B$7:$H$19,6,FALSE))</f>
        <v/>
      </c>
      <c r="R414" s="217" t="str">
        <f>IF(ISNA(Industrias[[#This Row],[Vchapa (m3)]]*VLOOKUP(Árboles!$G411,Precios!$B$7:$H$19,7,FALSE)),"",Industrias[[#This Row],[Vchapa (m3)]]*VLOOKUP(Árboles!$G411,Precios!$B$7:$H$19,7,FALSE))</f>
        <v/>
      </c>
      <c r="S414" s="223">
        <f t="shared" si="11"/>
        <v>0</v>
      </c>
      <c r="T414" s="218"/>
      <c r="U414" s="218"/>
      <c r="W414" s="183"/>
      <c r="X414" s="183"/>
      <c r="Y414" s="183"/>
      <c r="Z414" s="183"/>
      <c r="AA414" s="183"/>
      <c r="AB414" s="183"/>
      <c r="AC414" s="183"/>
      <c r="AE414" s="183"/>
      <c r="AF414" s="183"/>
      <c r="AG414" s="183"/>
      <c r="AH414" s="183"/>
      <c r="AI414" s="183"/>
      <c r="AJ414" s="183"/>
      <c r="AK414" s="183"/>
    </row>
    <row r="415" spans="2:37" ht="16.8" thickTop="1" thickBot="1">
      <c r="B415" s="211" t="str">
        <f>IF(Árboles!B412="","",Árboles!B412)</f>
        <v/>
      </c>
      <c r="C415" s="211" t="str">
        <f>IF(Árboles!C412="","",Árboles!C412)</f>
        <v/>
      </c>
      <c r="D415" s="212" t="str">
        <f>IF(Árboles!G412="","",Árboles!G412)</f>
        <v/>
      </c>
      <c r="E415" s="213" t="str">
        <f>IF(Árboles!AC412=0,"",Árboles!AC412)</f>
        <v/>
      </c>
      <c r="F415" s="221"/>
      <c r="G415" s="222"/>
      <c r="H415" s="222"/>
      <c r="I415" s="222"/>
      <c r="J415" s="222"/>
      <c r="K415" s="222"/>
      <c r="L415" s="222"/>
      <c r="M415" s="216" t="str">
        <f>IF(ISNA(Industrias[[#This Row],[Vtrit (m3)]]*VLOOKUP(Árboles!$G412,Precios!$B$7:$H$19,2,FALSE)),"",Industrias[[#This Row],[Vtrit (m3)]]*VLOOKUP(Árboles!$G412,Precios!$B$7:$H$19,2,FALSE))</f>
        <v/>
      </c>
      <c r="N415" s="217" t="str">
        <f>IF(ISNA(Industrias[[#This Row],[Vapea (m3)]]*VLOOKUP(Árboles!$G412,Precios!$B$7:$H$19,3,FALSE)),"",Industrias[[#This Row],[Vapea (m3)]]*VLOOKUP(Árboles!$G412,Precios!$B$7:$H$19,3,FALSE))</f>
        <v/>
      </c>
      <c r="O415" s="217" t="str">
        <f>IF(ISNA(Industrias[[#This Row],[Vcanter (m3)]]*VLOOKUP(Árboles!$G412,Precios!$B$7:$H$19,4,FALSE)),"",Industrias[[#This Row],[Vcanter (m3)]]*VLOOKUP(Árboles!$G412,Precios!$B$7:$H$19,4,FALSE))</f>
        <v/>
      </c>
      <c r="P415" s="217" t="str">
        <f>IF(ISNA(Industrias[[#This Row],[Vsierra (m3)]]*VLOOKUP(Árboles!$G412,Precios!$B$7:$H$19,5,FALSE)),"",Industrias[[#This Row],[Vsierra (m3)]]*VLOOKUP(Árboles!$G412,Precios!$B$7:$H$19,5,FALSE))</f>
        <v/>
      </c>
      <c r="Q415" s="217" t="str">
        <f>IF(ISNA(Industrias[[#This Row],[Vsgruesa (m3)]]*VLOOKUP(Árboles!$G412,Precios!$B$7:$H$19,6,FALSE)),"",Industrias[[#This Row],[Vsgruesa (m3)]]*VLOOKUP(Árboles!$G412,Precios!$B$7:$H$19,6,FALSE))</f>
        <v/>
      </c>
      <c r="R415" s="217" t="str">
        <f>IF(ISNA(Industrias[[#This Row],[Vchapa (m3)]]*VLOOKUP(Árboles!$G412,Precios!$B$7:$H$19,7,FALSE)),"",Industrias[[#This Row],[Vchapa (m3)]]*VLOOKUP(Árboles!$G412,Precios!$B$7:$H$19,7,FALSE))</f>
        <v/>
      </c>
      <c r="S415" s="223">
        <f t="shared" si="11"/>
        <v>0</v>
      </c>
      <c r="T415" s="218"/>
      <c r="U415" s="218"/>
      <c r="W415" s="183"/>
      <c r="X415" s="183"/>
      <c r="Y415" s="183"/>
      <c r="Z415" s="183"/>
      <c r="AA415" s="183"/>
      <c r="AB415" s="183"/>
      <c r="AC415" s="183"/>
      <c r="AE415" s="183"/>
      <c r="AF415" s="183"/>
      <c r="AG415" s="183"/>
      <c r="AH415" s="183"/>
      <c r="AI415" s="183"/>
      <c r="AJ415" s="183"/>
      <c r="AK415" s="183"/>
    </row>
    <row r="416" spans="2:37" ht="16.8" thickTop="1" thickBot="1">
      <c r="B416" s="211" t="str">
        <f>IF(Árboles!B413="","",Árboles!B413)</f>
        <v/>
      </c>
      <c r="C416" s="211" t="str">
        <f>IF(Árboles!C413="","",Árboles!C413)</f>
        <v/>
      </c>
      <c r="D416" s="212" t="str">
        <f>IF(Árboles!G413="","",Árboles!G413)</f>
        <v/>
      </c>
      <c r="E416" s="213" t="str">
        <f>IF(Árboles!AC413=0,"",Árboles!AC413)</f>
        <v/>
      </c>
      <c r="F416" s="221"/>
      <c r="G416" s="222"/>
      <c r="H416" s="222"/>
      <c r="I416" s="222"/>
      <c r="J416" s="222"/>
      <c r="K416" s="222"/>
      <c r="L416" s="222"/>
      <c r="M416" s="216" t="str">
        <f>IF(ISNA(Industrias[[#This Row],[Vtrit (m3)]]*VLOOKUP(Árboles!$G413,Precios!$B$7:$H$19,2,FALSE)),"",Industrias[[#This Row],[Vtrit (m3)]]*VLOOKUP(Árboles!$G413,Precios!$B$7:$H$19,2,FALSE))</f>
        <v/>
      </c>
      <c r="N416" s="217" t="str">
        <f>IF(ISNA(Industrias[[#This Row],[Vapea (m3)]]*VLOOKUP(Árboles!$G413,Precios!$B$7:$H$19,3,FALSE)),"",Industrias[[#This Row],[Vapea (m3)]]*VLOOKUP(Árboles!$G413,Precios!$B$7:$H$19,3,FALSE))</f>
        <v/>
      </c>
      <c r="O416" s="217" t="str">
        <f>IF(ISNA(Industrias[[#This Row],[Vcanter (m3)]]*VLOOKUP(Árboles!$G413,Precios!$B$7:$H$19,4,FALSE)),"",Industrias[[#This Row],[Vcanter (m3)]]*VLOOKUP(Árboles!$G413,Precios!$B$7:$H$19,4,FALSE))</f>
        <v/>
      </c>
      <c r="P416" s="217" t="str">
        <f>IF(ISNA(Industrias[[#This Row],[Vsierra (m3)]]*VLOOKUP(Árboles!$G413,Precios!$B$7:$H$19,5,FALSE)),"",Industrias[[#This Row],[Vsierra (m3)]]*VLOOKUP(Árboles!$G413,Precios!$B$7:$H$19,5,FALSE))</f>
        <v/>
      </c>
      <c r="Q416" s="217" t="str">
        <f>IF(ISNA(Industrias[[#This Row],[Vsgruesa (m3)]]*VLOOKUP(Árboles!$G413,Precios!$B$7:$H$19,6,FALSE)),"",Industrias[[#This Row],[Vsgruesa (m3)]]*VLOOKUP(Árboles!$G413,Precios!$B$7:$H$19,6,FALSE))</f>
        <v/>
      </c>
      <c r="R416" s="217" t="str">
        <f>IF(ISNA(Industrias[[#This Row],[Vchapa (m3)]]*VLOOKUP(Árboles!$G413,Precios!$B$7:$H$19,7,FALSE)),"",Industrias[[#This Row],[Vchapa (m3)]]*VLOOKUP(Árboles!$G413,Precios!$B$7:$H$19,7,FALSE))</f>
        <v/>
      </c>
      <c r="S416" s="223">
        <f t="shared" si="11"/>
        <v>0</v>
      </c>
      <c r="T416" s="218"/>
      <c r="U416" s="218"/>
      <c r="W416" s="183"/>
      <c r="X416" s="183"/>
      <c r="Y416" s="183"/>
      <c r="Z416" s="183"/>
      <c r="AA416" s="183"/>
      <c r="AB416" s="183"/>
      <c r="AC416" s="183"/>
      <c r="AE416" s="183"/>
      <c r="AF416" s="183"/>
      <c r="AG416" s="183"/>
      <c r="AH416" s="183"/>
      <c r="AI416" s="183"/>
      <c r="AJ416" s="183"/>
      <c r="AK416" s="183"/>
    </row>
    <row r="417" spans="2:37" ht="16.8" thickTop="1" thickBot="1">
      <c r="B417" s="211" t="str">
        <f>IF(Árboles!B414="","",Árboles!B414)</f>
        <v/>
      </c>
      <c r="C417" s="211" t="str">
        <f>IF(Árboles!C414="","",Árboles!C414)</f>
        <v/>
      </c>
      <c r="D417" s="212" t="str">
        <f>IF(Árboles!G414="","",Árboles!G414)</f>
        <v/>
      </c>
      <c r="E417" s="213" t="str">
        <f>IF(Árboles!AC414=0,"",Árboles!AC414)</f>
        <v/>
      </c>
      <c r="F417" s="221"/>
      <c r="G417" s="222"/>
      <c r="H417" s="222"/>
      <c r="I417" s="222"/>
      <c r="J417" s="222"/>
      <c r="K417" s="222"/>
      <c r="L417" s="222"/>
      <c r="M417" s="216" t="str">
        <f>IF(ISNA(Industrias[[#This Row],[Vtrit (m3)]]*VLOOKUP(Árboles!$G414,Precios!$B$7:$H$19,2,FALSE)),"",Industrias[[#This Row],[Vtrit (m3)]]*VLOOKUP(Árboles!$G414,Precios!$B$7:$H$19,2,FALSE))</f>
        <v/>
      </c>
      <c r="N417" s="217" t="str">
        <f>IF(ISNA(Industrias[[#This Row],[Vapea (m3)]]*VLOOKUP(Árboles!$G414,Precios!$B$7:$H$19,3,FALSE)),"",Industrias[[#This Row],[Vapea (m3)]]*VLOOKUP(Árboles!$G414,Precios!$B$7:$H$19,3,FALSE))</f>
        <v/>
      </c>
      <c r="O417" s="217" t="str">
        <f>IF(ISNA(Industrias[[#This Row],[Vcanter (m3)]]*VLOOKUP(Árboles!$G414,Precios!$B$7:$H$19,4,FALSE)),"",Industrias[[#This Row],[Vcanter (m3)]]*VLOOKUP(Árboles!$G414,Precios!$B$7:$H$19,4,FALSE))</f>
        <v/>
      </c>
      <c r="P417" s="217" t="str">
        <f>IF(ISNA(Industrias[[#This Row],[Vsierra (m3)]]*VLOOKUP(Árboles!$G414,Precios!$B$7:$H$19,5,FALSE)),"",Industrias[[#This Row],[Vsierra (m3)]]*VLOOKUP(Árboles!$G414,Precios!$B$7:$H$19,5,FALSE))</f>
        <v/>
      </c>
      <c r="Q417" s="217" t="str">
        <f>IF(ISNA(Industrias[[#This Row],[Vsgruesa (m3)]]*VLOOKUP(Árboles!$G414,Precios!$B$7:$H$19,6,FALSE)),"",Industrias[[#This Row],[Vsgruesa (m3)]]*VLOOKUP(Árboles!$G414,Precios!$B$7:$H$19,6,FALSE))</f>
        <v/>
      </c>
      <c r="R417" s="217" t="str">
        <f>IF(ISNA(Industrias[[#This Row],[Vchapa (m3)]]*VLOOKUP(Árboles!$G414,Precios!$B$7:$H$19,7,FALSE)),"",Industrias[[#This Row],[Vchapa (m3)]]*VLOOKUP(Árboles!$G414,Precios!$B$7:$H$19,7,FALSE))</f>
        <v/>
      </c>
      <c r="S417" s="223">
        <f t="shared" si="11"/>
        <v>0</v>
      </c>
      <c r="T417" s="218"/>
      <c r="U417" s="218"/>
      <c r="W417" s="183"/>
      <c r="X417" s="183"/>
      <c r="Y417" s="183"/>
      <c r="Z417" s="183"/>
      <c r="AA417" s="183"/>
      <c r="AB417" s="183"/>
      <c r="AC417" s="183"/>
      <c r="AE417" s="183"/>
      <c r="AF417" s="183"/>
      <c r="AG417" s="183"/>
      <c r="AH417" s="183"/>
      <c r="AI417" s="183"/>
      <c r="AJ417" s="183"/>
      <c r="AK417" s="183"/>
    </row>
    <row r="418" spans="2:37" ht="16.8" thickTop="1" thickBot="1">
      <c r="B418" s="211" t="str">
        <f>IF(Árboles!B415="","",Árboles!B415)</f>
        <v/>
      </c>
      <c r="C418" s="211" t="str">
        <f>IF(Árboles!C415="","",Árboles!C415)</f>
        <v/>
      </c>
      <c r="D418" s="212" t="str">
        <f>IF(Árboles!G415="","",Árboles!G415)</f>
        <v/>
      </c>
      <c r="E418" s="213" t="str">
        <f>IF(Árboles!AC415=0,"",Árboles!AC415)</f>
        <v/>
      </c>
      <c r="F418" s="221"/>
      <c r="G418" s="222"/>
      <c r="H418" s="222"/>
      <c r="I418" s="222"/>
      <c r="J418" s="222"/>
      <c r="K418" s="222"/>
      <c r="L418" s="222"/>
      <c r="M418" s="216" t="str">
        <f>IF(ISNA(Industrias[[#This Row],[Vtrit (m3)]]*VLOOKUP(Árboles!$G415,Precios!$B$7:$H$19,2,FALSE)),"",Industrias[[#This Row],[Vtrit (m3)]]*VLOOKUP(Árboles!$G415,Precios!$B$7:$H$19,2,FALSE))</f>
        <v/>
      </c>
      <c r="N418" s="217" t="str">
        <f>IF(ISNA(Industrias[[#This Row],[Vapea (m3)]]*VLOOKUP(Árboles!$G415,Precios!$B$7:$H$19,3,FALSE)),"",Industrias[[#This Row],[Vapea (m3)]]*VLOOKUP(Árboles!$G415,Precios!$B$7:$H$19,3,FALSE))</f>
        <v/>
      </c>
      <c r="O418" s="217" t="str">
        <f>IF(ISNA(Industrias[[#This Row],[Vcanter (m3)]]*VLOOKUP(Árboles!$G415,Precios!$B$7:$H$19,4,FALSE)),"",Industrias[[#This Row],[Vcanter (m3)]]*VLOOKUP(Árboles!$G415,Precios!$B$7:$H$19,4,FALSE))</f>
        <v/>
      </c>
      <c r="P418" s="217" t="str">
        <f>IF(ISNA(Industrias[[#This Row],[Vsierra (m3)]]*VLOOKUP(Árboles!$G415,Precios!$B$7:$H$19,5,FALSE)),"",Industrias[[#This Row],[Vsierra (m3)]]*VLOOKUP(Árboles!$G415,Precios!$B$7:$H$19,5,FALSE))</f>
        <v/>
      </c>
      <c r="Q418" s="217" t="str">
        <f>IF(ISNA(Industrias[[#This Row],[Vsgruesa (m3)]]*VLOOKUP(Árboles!$G415,Precios!$B$7:$H$19,6,FALSE)),"",Industrias[[#This Row],[Vsgruesa (m3)]]*VLOOKUP(Árboles!$G415,Precios!$B$7:$H$19,6,FALSE))</f>
        <v/>
      </c>
      <c r="R418" s="217" t="str">
        <f>IF(ISNA(Industrias[[#This Row],[Vchapa (m3)]]*VLOOKUP(Árboles!$G415,Precios!$B$7:$H$19,7,FALSE)),"",Industrias[[#This Row],[Vchapa (m3)]]*VLOOKUP(Árboles!$G415,Precios!$B$7:$H$19,7,FALSE))</f>
        <v/>
      </c>
      <c r="S418" s="223">
        <f t="shared" si="11"/>
        <v>0</v>
      </c>
      <c r="T418" s="218"/>
      <c r="U418" s="218"/>
      <c r="W418" s="183"/>
      <c r="X418" s="183"/>
      <c r="Y418" s="183"/>
      <c r="Z418" s="183"/>
      <c r="AA418" s="183"/>
      <c r="AB418" s="183"/>
      <c r="AC418" s="183"/>
      <c r="AE418" s="183"/>
      <c r="AF418" s="183"/>
      <c r="AG418" s="183"/>
      <c r="AH418" s="183"/>
      <c r="AI418" s="183"/>
      <c r="AJ418" s="183"/>
      <c r="AK418" s="183"/>
    </row>
    <row r="419" spans="2:37" ht="16.8" thickTop="1" thickBot="1">
      <c r="B419" s="211" t="str">
        <f>IF(Árboles!B416="","",Árboles!B416)</f>
        <v/>
      </c>
      <c r="C419" s="211" t="str">
        <f>IF(Árboles!C416="","",Árboles!C416)</f>
        <v/>
      </c>
      <c r="D419" s="212" t="str">
        <f>IF(Árboles!G416="","",Árboles!G416)</f>
        <v/>
      </c>
      <c r="E419" s="213" t="str">
        <f>IF(Árboles!AC416=0,"",Árboles!AC416)</f>
        <v/>
      </c>
      <c r="F419" s="221"/>
      <c r="G419" s="222"/>
      <c r="H419" s="222"/>
      <c r="I419" s="222"/>
      <c r="J419" s="222"/>
      <c r="K419" s="222"/>
      <c r="L419" s="222"/>
      <c r="M419" s="216" t="str">
        <f>IF(ISNA(Industrias[[#This Row],[Vtrit (m3)]]*VLOOKUP(Árboles!$G416,Precios!$B$7:$H$19,2,FALSE)),"",Industrias[[#This Row],[Vtrit (m3)]]*VLOOKUP(Árboles!$G416,Precios!$B$7:$H$19,2,FALSE))</f>
        <v/>
      </c>
      <c r="N419" s="217" t="str">
        <f>IF(ISNA(Industrias[[#This Row],[Vapea (m3)]]*VLOOKUP(Árboles!$G416,Precios!$B$7:$H$19,3,FALSE)),"",Industrias[[#This Row],[Vapea (m3)]]*VLOOKUP(Árboles!$G416,Precios!$B$7:$H$19,3,FALSE))</f>
        <v/>
      </c>
      <c r="O419" s="217" t="str">
        <f>IF(ISNA(Industrias[[#This Row],[Vcanter (m3)]]*VLOOKUP(Árboles!$G416,Precios!$B$7:$H$19,4,FALSE)),"",Industrias[[#This Row],[Vcanter (m3)]]*VLOOKUP(Árboles!$G416,Precios!$B$7:$H$19,4,FALSE))</f>
        <v/>
      </c>
      <c r="P419" s="217" t="str">
        <f>IF(ISNA(Industrias[[#This Row],[Vsierra (m3)]]*VLOOKUP(Árboles!$G416,Precios!$B$7:$H$19,5,FALSE)),"",Industrias[[#This Row],[Vsierra (m3)]]*VLOOKUP(Árboles!$G416,Precios!$B$7:$H$19,5,FALSE))</f>
        <v/>
      </c>
      <c r="Q419" s="217" t="str">
        <f>IF(ISNA(Industrias[[#This Row],[Vsgruesa (m3)]]*VLOOKUP(Árboles!$G416,Precios!$B$7:$H$19,6,FALSE)),"",Industrias[[#This Row],[Vsgruesa (m3)]]*VLOOKUP(Árboles!$G416,Precios!$B$7:$H$19,6,FALSE))</f>
        <v/>
      </c>
      <c r="R419" s="217" t="str">
        <f>IF(ISNA(Industrias[[#This Row],[Vchapa (m3)]]*VLOOKUP(Árboles!$G416,Precios!$B$7:$H$19,7,FALSE)),"",Industrias[[#This Row],[Vchapa (m3)]]*VLOOKUP(Árboles!$G416,Precios!$B$7:$H$19,7,FALSE))</f>
        <v/>
      </c>
      <c r="S419" s="223">
        <f t="shared" si="11"/>
        <v>0</v>
      </c>
      <c r="T419" s="218"/>
      <c r="U419" s="218"/>
      <c r="W419" s="183"/>
      <c r="X419" s="183"/>
      <c r="Y419" s="183"/>
      <c r="Z419" s="183"/>
      <c r="AA419" s="183"/>
      <c r="AB419" s="183"/>
      <c r="AC419" s="183"/>
      <c r="AE419" s="183"/>
      <c r="AF419" s="183"/>
      <c r="AG419" s="183"/>
      <c r="AH419" s="183"/>
      <c r="AI419" s="183"/>
      <c r="AJ419" s="183"/>
      <c r="AK419" s="183"/>
    </row>
    <row r="420" spans="2:37" ht="16.8" thickTop="1" thickBot="1">
      <c r="B420" s="211" t="str">
        <f>IF(Árboles!B417="","",Árboles!B417)</f>
        <v/>
      </c>
      <c r="C420" s="211" t="str">
        <f>IF(Árboles!C417="","",Árboles!C417)</f>
        <v/>
      </c>
      <c r="D420" s="212" t="str">
        <f>IF(Árboles!G417="","",Árboles!G417)</f>
        <v/>
      </c>
      <c r="E420" s="213" t="str">
        <f>IF(Árboles!AC417=0,"",Árboles!AC417)</f>
        <v/>
      </c>
      <c r="F420" s="221"/>
      <c r="G420" s="222"/>
      <c r="H420" s="222"/>
      <c r="I420" s="222"/>
      <c r="J420" s="222"/>
      <c r="K420" s="222"/>
      <c r="L420" s="222"/>
      <c r="M420" s="216" t="str">
        <f>IF(ISNA(Industrias[[#This Row],[Vtrit (m3)]]*VLOOKUP(Árboles!$G417,Precios!$B$7:$H$19,2,FALSE)),"",Industrias[[#This Row],[Vtrit (m3)]]*VLOOKUP(Árboles!$G417,Precios!$B$7:$H$19,2,FALSE))</f>
        <v/>
      </c>
      <c r="N420" s="217" t="str">
        <f>IF(ISNA(Industrias[[#This Row],[Vapea (m3)]]*VLOOKUP(Árboles!$G417,Precios!$B$7:$H$19,3,FALSE)),"",Industrias[[#This Row],[Vapea (m3)]]*VLOOKUP(Árboles!$G417,Precios!$B$7:$H$19,3,FALSE))</f>
        <v/>
      </c>
      <c r="O420" s="217" t="str">
        <f>IF(ISNA(Industrias[[#This Row],[Vcanter (m3)]]*VLOOKUP(Árboles!$G417,Precios!$B$7:$H$19,4,FALSE)),"",Industrias[[#This Row],[Vcanter (m3)]]*VLOOKUP(Árboles!$G417,Precios!$B$7:$H$19,4,FALSE))</f>
        <v/>
      </c>
      <c r="P420" s="217" t="str">
        <f>IF(ISNA(Industrias[[#This Row],[Vsierra (m3)]]*VLOOKUP(Árboles!$G417,Precios!$B$7:$H$19,5,FALSE)),"",Industrias[[#This Row],[Vsierra (m3)]]*VLOOKUP(Árboles!$G417,Precios!$B$7:$H$19,5,FALSE))</f>
        <v/>
      </c>
      <c r="Q420" s="217" t="str">
        <f>IF(ISNA(Industrias[[#This Row],[Vsgruesa (m3)]]*VLOOKUP(Árboles!$G417,Precios!$B$7:$H$19,6,FALSE)),"",Industrias[[#This Row],[Vsgruesa (m3)]]*VLOOKUP(Árboles!$G417,Precios!$B$7:$H$19,6,FALSE))</f>
        <v/>
      </c>
      <c r="R420" s="217" t="str">
        <f>IF(ISNA(Industrias[[#This Row],[Vchapa (m3)]]*VLOOKUP(Árboles!$G417,Precios!$B$7:$H$19,7,FALSE)),"",Industrias[[#This Row],[Vchapa (m3)]]*VLOOKUP(Árboles!$G417,Precios!$B$7:$H$19,7,FALSE))</f>
        <v/>
      </c>
      <c r="S420" s="223">
        <f t="shared" si="11"/>
        <v>0</v>
      </c>
      <c r="T420" s="218"/>
      <c r="U420" s="218"/>
      <c r="W420" s="183"/>
      <c r="X420" s="183"/>
      <c r="Y420" s="183"/>
      <c r="Z420" s="183"/>
      <c r="AA420" s="183"/>
      <c r="AB420" s="183"/>
      <c r="AC420" s="183"/>
      <c r="AE420" s="183"/>
      <c r="AF420" s="183"/>
      <c r="AG420" s="183"/>
      <c r="AH420" s="183"/>
      <c r="AI420" s="183"/>
      <c r="AJ420" s="183"/>
      <c r="AK420" s="183"/>
    </row>
    <row r="421" spans="2:37" ht="16.8" thickTop="1" thickBot="1">
      <c r="B421" s="211" t="str">
        <f>IF(Árboles!B418="","",Árboles!B418)</f>
        <v/>
      </c>
      <c r="C421" s="211" t="str">
        <f>IF(Árboles!C418="","",Árboles!C418)</f>
        <v/>
      </c>
      <c r="D421" s="212" t="str">
        <f>IF(Árboles!G418="","",Árboles!G418)</f>
        <v/>
      </c>
      <c r="E421" s="213" t="str">
        <f>IF(Árboles!AC418=0,"",Árboles!AC418)</f>
        <v/>
      </c>
      <c r="F421" s="221"/>
      <c r="G421" s="222"/>
      <c r="H421" s="222"/>
      <c r="I421" s="222"/>
      <c r="J421" s="222"/>
      <c r="K421" s="222"/>
      <c r="L421" s="222"/>
      <c r="M421" s="216" t="str">
        <f>IF(ISNA(Industrias[[#This Row],[Vtrit (m3)]]*VLOOKUP(Árboles!$G418,Precios!$B$7:$H$19,2,FALSE)),"",Industrias[[#This Row],[Vtrit (m3)]]*VLOOKUP(Árboles!$G418,Precios!$B$7:$H$19,2,FALSE))</f>
        <v/>
      </c>
      <c r="N421" s="217" t="str">
        <f>IF(ISNA(Industrias[[#This Row],[Vapea (m3)]]*VLOOKUP(Árboles!$G418,Precios!$B$7:$H$19,3,FALSE)),"",Industrias[[#This Row],[Vapea (m3)]]*VLOOKUP(Árboles!$G418,Precios!$B$7:$H$19,3,FALSE))</f>
        <v/>
      </c>
      <c r="O421" s="217" t="str">
        <f>IF(ISNA(Industrias[[#This Row],[Vcanter (m3)]]*VLOOKUP(Árboles!$G418,Precios!$B$7:$H$19,4,FALSE)),"",Industrias[[#This Row],[Vcanter (m3)]]*VLOOKUP(Árboles!$G418,Precios!$B$7:$H$19,4,FALSE))</f>
        <v/>
      </c>
      <c r="P421" s="217" t="str">
        <f>IF(ISNA(Industrias[[#This Row],[Vsierra (m3)]]*VLOOKUP(Árboles!$G418,Precios!$B$7:$H$19,5,FALSE)),"",Industrias[[#This Row],[Vsierra (m3)]]*VLOOKUP(Árboles!$G418,Precios!$B$7:$H$19,5,FALSE))</f>
        <v/>
      </c>
      <c r="Q421" s="217" t="str">
        <f>IF(ISNA(Industrias[[#This Row],[Vsgruesa (m3)]]*VLOOKUP(Árboles!$G418,Precios!$B$7:$H$19,6,FALSE)),"",Industrias[[#This Row],[Vsgruesa (m3)]]*VLOOKUP(Árboles!$G418,Precios!$B$7:$H$19,6,FALSE))</f>
        <v/>
      </c>
      <c r="R421" s="217" t="str">
        <f>IF(ISNA(Industrias[[#This Row],[Vchapa (m3)]]*VLOOKUP(Árboles!$G418,Precios!$B$7:$H$19,7,FALSE)),"",Industrias[[#This Row],[Vchapa (m3)]]*VLOOKUP(Árboles!$G418,Precios!$B$7:$H$19,7,FALSE))</f>
        <v/>
      </c>
      <c r="S421" s="223">
        <f t="shared" si="11"/>
        <v>0</v>
      </c>
      <c r="T421" s="218"/>
      <c r="U421" s="218"/>
      <c r="W421" s="183"/>
      <c r="X421" s="183"/>
      <c r="Y421" s="183"/>
      <c r="Z421" s="183"/>
      <c r="AA421" s="183"/>
      <c r="AB421" s="183"/>
      <c r="AC421" s="183"/>
      <c r="AE421" s="183"/>
      <c r="AF421" s="183"/>
      <c r="AG421" s="183"/>
      <c r="AH421" s="183"/>
      <c r="AI421" s="183"/>
      <c r="AJ421" s="183"/>
      <c r="AK421" s="183"/>
    </row>
    <row r="422" spans="2:37" ht="16.8" thickTop="1" thickBot="1">
      <c r="B422" s="211" t="str">
        <f>IF(Árboles!B419="","",Árboles!B419)</f>
        <v/>
      </c>
      <c r="C422" s="211" t="str">
        <f>IF(Árboles!C419="","",Árboles!C419)</f>
        <v/>
      </c>
      <c r="D422" s="212" t="str">
        <f>IF(Árboles!G419="","",Árboles!G419)</f>
        <v/>
      </c>
      <c r="E422" s="213" t="str">
        <f>IF(Árboles!AC419=0,"",Árboles!AC419)</f>
        <v/>
      </c>
      <c r="F422" s="221"/>
      <c r="G422" s="222"/>
      <c r="H422" s="222"/>
      <c r="I422" s="222"/>
      <c r="J422" s="222"/>
      <c r="K422" s="222"/>
      <c r="L422" s="222"/>
      <c r="M422" s="216" t="str">
        <f>IF(ISNA(Industrias[[#This Row],[Vtrit (m3)]]*VLOOKUP(Árboles!$G419,Precios!$B$7:$H$19,2,FALSE)),"",Industrias[[#This Row],[Vtrit (m3)]]*VLOOKUP(Árboles!$G419,Precios!$B$7:$H$19,2,FALSE))</f>
        <v/>
      </c>
      <c r="N422" s="217" t="str">
        <f>IF(ISNA(Industrias[[#This Row],[Vapea (m3)]]*VLOOKUP(Árboles!$G419,Precios!$B$7:$H$19,3,FALSE)),"",Industrias[[#This Row],[Vapea (m3)]]*VLOOKUP(Árboles!$G419,Precios!$B$7:$H$19,3,FALSE))</f>
        <v/>
      </c>
      <c r="O422" s="217" t="str">
        <f>IF(ISNA(Industrias[[#This Row],[Vcanter (m3)]]*VLOOKUP(Árboles!$G419,Precios!$B$7:$H$19,4,FALSE)),"",Industrias[[#This Row],[Vcanter (m3)]]*VLOOKUP(Árboles!$G419,Precios!$B$7:$H$19,4,FALSE))</f>
        <v/>
      </c>
      <c r="P422" s="217" t="str">
        <f>IF(ISNA(Industrias[[#This Row],[Vsierra (m3)]]*VLOOKUP(Árboles!$G419,Precios!$B$7:$H$19,5,FALSE)),"",Industrias[[#This Row],[Vsierra (m3)]]*VLOOKUP(Árboles!$G419,Precios!$B$7:$H$19,5,FALSE))</f>
        <v/>
      </c>
      <c r="Q422" s="217" t="str">
        <f>IF(ISNA(Industrias[[#This Row],[Vsgruesa (m3)]]*VLOOKUP(Árboles!$G419,Precios!$B$7:$H$19,6,FALSE)),"",Industrias[[#This Row],[Vsgruesa (m3)]]*VLOOKUP(Árboles!$G419,Precios!$B$7:$H$19,6,FALSE))</f>
        <v/>
      </c>
      <c r="R422" s="217" t="str">
        <f>IF(ISNA(Industrias[[#This Row],[Vchapa (m3)]]*VLOOKUP(Árboles!$G419,Precios!$B$7:$H$19,7,FALSE)),"",Industrias[[#This Row],[Vchapa (m3)]]*VLOOKUP(Árboles!$G419,Precios!$B$7:$H$19,7,FALSE))</f>
        <v/>
      </c>
      <c r="S422" s="223">
        <f t="shared" si="11"/>
        <v>0</v>
      </c>
      <c r="T422" s="218"/>
      <c r="U422" s="218"/>
      <c r="W422" s="183"/>
      <c r="X422" s="183"/>
      <c r="Y422" s="183"/>
      <c r="Z422" s="183"/>
      <c r="AA422" s="183"/>
      <c r="AB422" s="183"/>
      <c r="AC422" s="183"/>
      <c r="AE422" s="183"/>
      <c r="AF422" s="183"/>
      <c r="AG422" s="183"/>
      <c r="AH422" s="183"/>
      <c r="AI422" s="183"/>
      <c r="AJ422" s="183"/>
      <c r="AK422" s="183"/>
    </row>
    <row r="423" spans="2:37" ht="16.8" thickTop="1" thickBot="1">
      <c r="B423" s="211" t="str">
        <f>IF(Árboles!B420="","",Árboles!B420)</f>
        <v/>
      </c>
      <c r="C423" s="211" t="str">
        <f>IF(Árboles!C420="","",Árboles!C420)</f>
        <v/>
      </c>
      <c r="D423" s="212" t="str">
        <f>IF(Árboles!G420="","",Árboles!G420)</f>
        <v/>
      </c>
      <c r="E423" s="213" t="str">
        <f>IF(Árboles!AC420=0,"",Árboles!AC420)</f>
        <v/>
      </c>
      <c r="F423" s="221"/>
      <c r="G423" s="222"/>
      <c r="H423" s="222"/>
      <c r="I423" s="222"/>
      <c r="J423" s="222"/>
      <c r="K423" s="222"/>
      <c r="L423" s="222"/>
      <c r="M423" s="216" t="str">
        <f>IF(ISNA(Industrias[[#This Row],[Vtrit (m3)]]*VLOOKUP(Árboles!$G420,Precios!$B$7:$H$19,2,FALSE)),"",Industrias[[#This Row],[Vtrit (m3)]]*VLOOKUP(Árboles!$G420,Precios!$B$7:$H$19,2,FALSE))</f>
        <v/>
      </c>
      <c r="N423" s="217" t="str">
        <f>IF(ISNA(Industrias[[#This Row],[Vapea (m3)]]*VLOOKUP(Árboles!$G420,Precios!$B$7:$H$19,3,FALSE)),"",Industrias[[#This Row],[Vapea (m3)]]*VLOOKUP(Árboles!$G420,Precios!$B$7:$H$19,3,FALSE))</f>
        <v/>
      </c>
      <c r="O423" s="217" t="str">
        <f>IF(ISNA(Industrias[[#This Row],[Vcanter (m3)]]*VLOOKUP(Árboles!$G420,Precios!$B$7:$H$19,4,FALSE)),"",Industrias[[#This Row],[Vcanter (m3)]]*VLOOKUP(Árboles!$G420,Precios!$B$7:$H$19,4,FALSE))</f>
        <v/>
      </c>
      <c r="P423" s="217" t="str">
        <f>IF(ISNA(Industrias[[#This Row],[Vsierra (m3)]]*VLOOKUP(Árboles!$G420,Precios!$B$7:$H$19,5,FALSE)),"",Industrias[[#This Row],[Vsierra (m3)]]*VLOOKUP(Árboles!$G420,Precios!$B$7:$H$19,5,FALSE))</f>
        <v/>
      </c>
      <c r="Q423" s="217" t="str">
        <f>IF(ISNA(Industrias[[#This Row],[Vsgruesa (m3)]]*VLOOKUP(Árboles!$G420,Precios!$B$7:$H$19,6,FALSE)),"",Industrias[[#This Row],[Vsgruesa (m3)]]*VLOOKUP(Árboles!$G420,Precios!$B$7:$H$19,6,FALSE))</f>
        <v/>
      </c>
      <c r="R423" s="217" t="str">
        <f>IF(ISNA(Industrias[[#This Row],[Vchapa (m3)]]*VLOOKUP(Árboles!$G420,Precios!$B$7:$H$19,7,FALSE)),"",Industrias[[#This Row],[Vchapa (m3)]]*VLOOKUP(Árboles!$G420,Precios!$B$7:$H$19,7,FALSE))</f>
        <v/>
      </c>
      <c r="S423" s="223">
        <f t="shared" si="11"/>
        <v>0</v>
      </c>
      <c r="T423" s="218"/>
      <c r="U423" s="218"/>
      <c r="W423" s="183"/>
      <c r="X423" s="183"/>
      <c r="Y423" s="183"/>
      <c r="Z423" s="183"/>
      <c r="AA423" s="183"/>
      <c r="AB423" s="183"/>
      <c r="AC423" s="183"/>
      <c r="AE423" s="183"/>
      <c r="AF423" s="183"/>
      <c r="AG423" s="183"/>
      <c r="AH423" s="183"/>
      <c r="AI423" s="183"/>
      <c r="AJ423" s="183"/>
      <c r="AK423" s="183"/>
    </row>
    <row r="424" spans="2:37" ht="16.8" thickTop="1" thickBot="1">
      <c r="B424" s="211" t="str">
        <f>IF(Árboles!B421="","",Árboles!B421)</f>
        <v/>
      </c>
      <c r="C424" s="211" t="str">
        <f>IF(Árboles!C421="","",Árboles!C421)</f>
        <v/>
      </c>
      <c r="D424" s="212" t="str">
        <f>IF(Árboles!G421="","",Árboles!G421)</f>
        <v/>
      </c>
      <c r="E424" s="213" t="str">
        <f>IF(Árboles!AC421=0,"",Árboles!AC421)</f>
        <v/>
      </c>
      <c r="F424" s="221"/>
      <c r="G424" s="222"/>
      <c r="H424" s="222"/>
      <c r="I424" s="222"/>
      <c r="J424" s="222"/>
      <c r="K424" s="222"/>
      <c r="L424" s="222"/>
      <c r="M424" s="216" t="str">
        <f>IF(ISNA(Industrias[[#This Row],[Vtrit (m3)]]*VLOOKUP(Árboles!$G421,Precios!$B$7:$H$19,2,FALSE)),"",Industrias[[#This Row],[Vtrit (m3)]]*VLOOKUP(Árboles!$G421,Precios!$B$7:$H$19,2,FALSE))</f>
        <v/>
      </c>
      <c r="N424" s="217" t="str">
        <f>IF(ISNA(Industrias[[#This Row],[Vapea (m3)]]*VLOOKUP(Árboles!$G421,Precios!$B$7:$H$19,3,FALSE)),"",Industrias[[#This Row],[Vapea (m3)]]*VLOOKUP(Árboles!$G421,Precios!$B$7:$H$19,3,FALSE))</f>
        <v/>
      </c>
      <c r="O424" s="217" t="str">
        <f>IF(ISNA(Industrias[[#This Row],[Vcanter (m3)]]*VLOOKUP(Árboles!$G421,Precios!$B$7:$H$19,4,FALSE)),"",Industrias[[#This Row],[Vcanter (m3)]]*VLOOKUP(Árboles!$G421,Precios!$B$7:$H$19,4,FALSE))</f>
        <v/>
      </c>
      <c r="P424" s="217" t="str">
        <f>IF(ISNA(Industrias[[#This Row],[Vsierra (m3)]]*VLOOKUP(Árboles!$G421,Precios!$B$7:$H$19,5,FALSE)),"",Industrias[[#This Row],[Vsierra (m3)]]*VLOOKUP(Árboles!$G421,Precios!$B$7:$H$19,5,FALSE))</f>
        <v/>
      </c>
      <c r="Q424" s="217" t="str">
        <f>IF(ISNA(Industrias[[#This Row],[Vsgruesa (m3)]]*VLOOKUP(Árboles!$G421,Precios!$B$7:$H$19,6,FALSE)),"",Industrias[[#This Row],[Vsgruesa (m3)]]*VLOOKUP(Árboles!$G421,Precios!$B$7:$H$19,6,FALSE))</f>
        <v/>
      </c>
      <c r="R424" s="217" t="str">
        <f>IF(ISNA(Industrias[[#This Row],[Vchapa (m3)]]*VLOOKUP(Árboles!$G421,Precios!$B$7:$H$19,7,FALSE)),"",Industrias[[#This Row],[Vchapa (m3)]]*VLOOKUP(Árboles!$G421,Precios!$B$7:$H$19,7,FALSE))</f>
        <v/>
      </c>
      <c r="S424" s="223">
        <f t="shared" si="11"/>
        <v>0</v>
      </c>
      <c r="T424" s="218"/>
      <c r="U424" s="218"/>
      <c r="W424" s="183"/>
      <c r="X424" s="183"/>
      <c r="Y424" s="183"/>
      <c r="Z424" s="183"/>
      <c r="AA424" s="183"/>
      <c r="AB424" s="183"/>
      <c r="AC424" s="183"/>
      <c r="AE424" s="183"/>
      <c r="AF424" s="183"/>
      <c r="AG424" s="183"/>
      <c r="AH424" s="183"/>
      <c r="AI424" s="183"/>
      <c r="AJ424" s="183"/>
      <c r="AK424" s="183"/>
    </row>
    <row r="425" spans="2:37" ht="16.8" thickTop="1" thickBot="1">
      <c r="B425" s="211" t="str">
        <f>IF(Árboles!B422="","",Árboles!B422)</f>
        <v/>
      </c>
      <c r="C425" s="211" t="str">
        <f>IF(Árboles!C422="","",Árboles!C422)</f>
        <v/>
      </c>
      <c r="D425" s="212" t="str">
        <f>IF(Árboles!G422="","",Árboles!G422)</f>
        <v/>
      </c>
      <c r="E425" s="213" t="str">
        <f>IF(Árboles!AC422=0,"",Árboles!AC422)</f>
        <v/>
      </c>
      <c r="F425" s="221"/>
      <c r="G425" s="222"/>
      <c r="H425" s="222"/>
      <c r="I425" s="222"/>
      <c r="J425" s="222"/>
      <c r="K425" s="222"/>
      <c r="L425" s="222"/>
      <c r="M425" s="216" t="str">
        <f>IF(ISNA(Industrias[[#This Row],[Vtrit (m3)]]*VLOOKUP(Árboles!$G422,Precios!$B$7:$H$19,2,FALSE)),"",Industrias[[#This Row],[Vtrit (m3)]]*VLOOKUP(Árboles!$G422,Precios!$B$7:$H$19,2,FALSE))</f>
        <v/>
      </c>
      <c r="N425" s="217" t="str">
        <f>IF(ISNA(Industrias[[#This Row],[Vapea (m3)]]*VLOOKUP(Árboles!$G422,Precios!$B$7:$H$19,3,FALSE)),"",Industrias[[#This Row],[Vapea (m3)]]*VLOOKUP(Árboles!$G422,Precios!$B$7:$H$19,3,FALSE))</f>
        <v/>
      </c>
      <c r="O425" s="217" t="str">
        <f>IF(ISNA(Industrias[[#This Row],[Vcanter (m3)]]*VLOOKUP(Árboles!$G422,Precios!$B$7:$H$19,4,FALSE)),"",Industrias[[#This Row],[Vcanter (m3)]]*VLOOKUP(Árboles!$G422,Precios!$B$7:$H$19,4,FALSE))</f>
        <v/>
      </c>
      <c r="P425" s="217" t="str">
        <f>IF(ISNA(Industrias[[#This Row],[Vsierra (m3)]]*VLOOKUP(Árboles!$G422,Precios!$B$7:$H$19,5,FALSE)),"",Industrias[[#This Row],[Vsierra (m3)]]*VLOOKUP(Árboles!$G422,Precios!$B$7:$H$19,5,FALSE))</f>
        <v/>
      </c>
      <c r="Q425" s="217" t="str">
        <f>IF(ISNA(Industrias[[#This Row],[Vsgruesa (m3)]]*VLOOKUP(Árboles!$G422,Precios!$B$7:$H$19,6,FALSE)),"",Industrias[[#This Row],[Vsgruesa (m3)]]*VLOOKUP(Árboles!$G422,Precios!$B$7:$H$19,6,FALSE))</f>
        <v/>
      </c>
      <c r="R425" s="217" t="str">
        <f>IF(ISNA(Industrias[[#This Row],[Vchapa (m3)]]*VLOOKUP(Árboles!$G422,Precios!$B$7:$H$19,7,FALSE)),"",Industrias[[#This Row],[Vchapa (m3)]]*VLOOKUP(Árboles!$G422,Precios!$B$7:$H$19,7,FALSE))</f>
        <v/>
      </c>
      <c r="S425" s="223">
        <f t="shared" si="11"/>
        <v>0</v>
      </c>
      <c r="T425" s="218"/>
      <c r="U425" s="218"/>
      <c r="W425" s="183"/>
      <c r="X425" s="183"/>
      <c r="Y425" s="183"/>
      <c r="Z425" s="183"/>
      <c r="AA425" s="183"/>
      <c r="AB425" s="183"/>
      <c r="AC425" s="183"/>
      <c r="AE425" s="183"/>
      <c r="AF425" s="183"/>
      <c r="AG425" s="183"/>
      <c r="AH425" s="183"/>
      <c r="AI425" s="183"/>
      <c r="AJ425" s="183"/>
      <c r="AK425" s="183"/>
    </row>
    <row r="426" spans="2:37" ht="16.8" thickTop="1" thickBot="1">
      <c r="B426" s="211" t="str">
        <f>IF(Árboles!B423="","",Árboles!B423)</f>
        <v/>
      </c>
      <c r="C426" s="211" t="str">
        <f>IF(Árboles!C423="","",Árboles!C423)</f>
        <v/>
      </c>
      <c r="D426" s="212" t="str">
        <f>IF(Árboles!G423="","",Árboles!G423)</f>
        <v/>
      </c>
      <c r="E426" s="213" t="str">
        <f>IF(Árboles!AC423=0,"",Árboles!AC423)</f>
        <v/>
      </c>
      <c r="F426" s="221"/>
      <c r="G426" s="222"/>
      <c r="H426" s="222"/>
      <c r="I426" s="222"/>
      <c r="J426" s="222"/>
      <c r="K426" s="222"/>
      <c r="L426" s="222"/>
      <c r="M426" s="216" t="str">
        <f>IF(ISNA(Industrias[[#This Row],[Vtrit (m3)]]*VLOOKUP(Árboles!$G423,Precios!$B$7:$H$19,2,FALSE)),"",Industrias[[#This Row],[Vtrit (m3)]]*VLOOKUP(Árboles!$G423,Precios!$B$7:$H$19,2,FALSE))</f>
        <v/>
      </c>
      <c r="N426" s="217" t="str">
        <f>IF(ISNA(Industrias[[#This Row],[Vapea (m3)]]*VLOOKUP(Árboles!$G423,Precios!$B$7:$H$19,3,FALSE)),"",Industrias[[#This Row],[Vapea (m3)]]*VLOOKUP(Árboles!$G423,Precios!$B$7:$H$19,3,FALSE))</f>
        <v/>
      </c>
      <c r="O426" s="217" t="str">
        <f>IF(ISNA(Industrias[[#This Row],[Vcanter (m3)]]*VLOOKUP(Árboles!$G423,Precios!$B$7:$H$19,4,FALSE)),"",Industrias[[#This Row],[Vcanter (m3)]]*VLOOKUP(Árboles!$G423,Precios!$B$7:$H$19,4,FALSE))</f>
        <v/>
      </c>
      <c r="P426" s="217" t="str">
        <f>IF(ISNA(Industrias[[#This Row],[Vsierra (m3)]]*VLOOKUP(Árboles!$G423,Precios!$B$7:$H$19,5,FALSE)),"",Industrias[[#This Row],[Vsierra (m3)]]*VLOOKUP(Árboles!$G423,Precios!$B$7:$H$19,5,FALSE))</f>
        <v/>
      </c>
      <c r="Q426" s="217" t="str">
        <f>IF(ISNA(Industrias[[#This Row],[Vsgruesa (m3)]]*VLOOKUP(Árboles!$G423,Precios!$B$7:$H$19,6,FALSE)),"",Industrias[[#This Row],[Vsgruesa (m3)]]*VLOOKUP(Árboles!$G423,Precios!$B$7:$H$19,6,FALSE))</f>
        <v/>
      </c>
      <c r="R426" s="217" t="str">
        <f>IF(ISNA(Industrias[[#This Row],[Vchapa (m3)]]*VLOOKUP(Árboles!$G423,Precios!$B$7:$H$19,7,FALSE)),"",Industrias[[#This Row],[Vchapa (m3)]]*VLOOKUP(Árboles!$G423,Precios!$B$7:$H$19,7,FALSE))</f>
        <v/>
      </c>
      <c r="S426" s="223">
        <f t="shared" si="11"/>
        <v>0</v>
      </c>
      <c r="T426" s="218"/>
      <c r="U426" s="218"/>
      <c r="W426" s="183"/>
      <c r="X426" s="183"/>
      <c r="Y426" s="183"/>
      <c r="Z426" s="183"/>
      <c r="AA426" s="183"/>
      <c r="AB426" s="183"/>
      <c r="AC426" s="183"/>
      <c r="AE426" s="183"/>
      <c r="AF426" s="183"/>
      <c r="AG426" s="183"/>
      <c r="AH426" s="183"/>
      <c r="AI426" s="183"/>
      <c r="AJ426" s="183"/>
      <c r="AK426" s="183"/>
    </row>
    <row r="427" spans="2:37" ht="16.8" thickTop="1" thickBot="1">
      <c r="B427" s="211" t="str">
        <f>IF(Árboles!B424="","",Árboles!B424)</f>
        <v/>
      </c>
      <c r="C427" s="211" t="str">
        <f>IF(Árboles!C424="","",Árboles!C424)</f>
        <v/>
      </c>
      <c r="D427" s="212" t="str">
        <f>IF(Árboles!G424="","",Árboles!G424)</f>
        <v/>
      </c>
      <c r="E427" s="213" t="str">
        <f>IF(Árboles!AC424=0,"",Árboles!AC424)</f>
        <v/>
      </c>
      <c r="F427" s="221"/>
      <c r="G427" s="222"/>
      <c r="H427" s="222"/>
      <c r="I427" s="222"/>
      <c r="J427" s="222"/>
      <c r="K427" s="222"/>
      <c r="L427" s="222"/>
      <c r="M427" s="216" t="str">
        <f>IF(ISNA(Industrias[[#This Row],[Vtrit (m3)]]*VLOOKUP(Árboles!$G424,Precios!$B$7:$H$19,2,FALSE)),"",Industrias[[#This Row],[Vtrit (m3)]]*VLOOKUP(Árboles!$G424,Precios!$B$7:$H$19,2,FALSE))</f>
        <v/>
      </c>
      <c r="N427" s="217" t="str">
        <f>IF(ISNA(Industrias[[#This Row],[Vapea (m3)]]*VLOOKUP(Árboles!$G424,Precios!$B$7:$H$19,3,FALSE)),"",Industrias[[#This Row],[Vapea (m3)]]*VLOOKUP(Árboles!$G424,Precios!$B$7:$H$19,3,FALSE))</f>
        <v/>
      </c>
      <c r="O427" s="217" t="str">
        <f>IF(ISNA(Industrias[[#This Row],[Vcanter (m3)]]*VLOOKUP(Árboles!$G424,Precios!$B$7:$H$19,4,FALSE)),"",Industrias[[#This Row],[Vcanter (m3)]]*VLOOKUP(Árboles!$G424,Precios!$B$7:$H$19,4,FALSE))</f>
        <v/>
      </c>
      <c r="P427" s="217" t="str">
        <f>IF(ISNA(Industrias[[#This Row],[Vsierra (m3)]]*VLOOKUP(Árboles!$G424,Precios!$B$7:$H$19,5,FALSE)),"",Industrias[[#This Row],[Vsierra (m3)]]*VLOOKUP(Árboles!$G424,Precios!$B$7:$H$19,5,FALSE))</f>
        <v/>
      </c>
      <c r="Q427" s="217" t="str">
        <f>IF(ISNA(Industrias[[#This Row],[Vsgruesa (m3)]]*VLOOKUP(Árboles!$G424,Precios!$B$7:$H$19,6,FALSE)),"",Industrias[[#This Row],[Vsgruesa (m3)]]*VLOOKUP(Árboles!$G424,Precios!$B$7:$H$19,6,FALSE))</f>
        <v/>
      </c>
      <c r="R427" s="217" t="str">
        <f>IF(ISNA(Industrias[[#This Row],[Vchapa (m3)]]*VLOOKUP(Árboles!$G424,Precios!$B$7:$H$19,7,FALSE)),"",Industrias[[#This Row],[Vchapa (m3)]]*VLOOKUP(Árboles!$G424,Precios!$B$7:$H$19,7,FALSE))</f>
        <v/>
      </c>
      <c r="S427" s="223">
        <f t="shared" si="11"/>
        <v>0</v>
      </c>
      <c r="T427" s="218"/>
      <c r="U427" s="218"/>
      <c r="W427" s="183"/>
      <c r="X427" s="183"/>
      <c r="Y427" s="183"/>
      <c r="Z427" s="183"/>
      <c r="AA427" s="183"/>
      <c r="AB427" s="183"/>
      <c r="AC427" s="183"/>
      <c r="AE427" s="183"/>
      <c r="AF427" s="183"/>
      <c r="AG427" s="183"/>
      <c r="AH427" s="183"/>
      <c r="AI427" s="183"/>
      <c r="AJ427" s="183"/>
      <c r="AK427" s="183"/>
    </row>
    <row r="428" spans="2:37" ht="16.8" thickTop="1" thickBot="1">
      <c r="B428" s="211" t="str">
        <f>IF(Árboles!B425="","",Árboles!B425)</f>
        <v/>
      </c>
      <c r="C428" s="211" t="str">
        <f>IF(Árboles!C425="","",Árboles!C425)</f>
        <v/>
      </c>
      <c r="D428" s="212" t="str">
        <f>IF(Árboles!G425="","",Árboles!G425)</f>
        <v/>
      </c>
      <c r="E428" s="213" t="str">
        <f>IF(Árboles!AC425=0,"",Árboles!AC425)</f>
        <v/>
      </c>
      <c r="F428" s="221"/>
      <c r="G428" s="222"/>
      <c r="H428" s="222"/>
      <c r="I428" s="222"/>
      <c r="J428" s="222"/>
      <c r="K428" s="222"/>
      <c r="L428" s="222"/>
      <c r="M428" s="216" t="str">
        <f>IF(ISNA(Industrias[[#This Row],[Vtrit (m3)]]*VLOOKUP(Árboles!$G425,Precios!$B$7:$H$19,2,FALSE)),"",Industrias[[#This Row],[Vtrit (m3)]]*VLOOKUP(Árboles!$G425,Precios!$B$7:$H$19,2,FALSE))</f>
        <v/>
      </c>
      <c r="N428" s="217" t="str">
        <f>IF(ISNA(Industrias[[#This Row],[Vapea (m3)]]*VLOOKUP(Árboles!$G425,Precios!$B$7:$H$19,3,FALSE)),"",Industrias[[#This Row],[Vapea (m3)]]*VLOOKUP(Árboles!$G425,Precios!$B$7:$H$19,3,FALSE))</f>
        <v/>
      </c>
      <c r="O428" s="217" t="str">
        <f>IF(ISNA(Industrias[[#This Row],[Vcanter (m3)]]*VLOOKUP(Árboles!$G425,Precios!$B$7:$H$19,4,FALSE)),"",Industrias[[#This Row],[Vcanter (m3)]]*VLOOKUP(Árboles!$G425,Precios!$B$7:$H$19,4,FALSE))</f>
        <v/>
      </c>
      <c r="P428" s="217" t="str">
        <f>IF(ISNA(Industrias[[#This Row],[Vsierra (m3)]]*VLOOKUP(Árboles!$G425,Precios!$B$7:$H$19,5,FALSE)),"",Industrias[[#This Row],[Vsierra (m3)]]*VLOOKUP(Árboles!$G425,Precios!$B$7:$H$19,5,FALSE))</f>
        <v/>
      </c>
      <c r="Q428" s="217" t="str">
        <f>IF(ISNA(Industrias[[#This Row],[Vsgruesa (m3)]]*VLOOKUP(Árboles!$G425,Precios!$B$7:$H$19,6,FALSE)),"",Industrias[[#This Row],[Vsgruesa (m3)]]*VLOOKUP(Árboles!$G425,Precios!$B$7:$H$19,6,FALSE))</f>
        <v/>
      </c>
      <c r="R428" s="217" t="str">
        <f>IF(ISNA(Industrias[[#This Row],[Vchapa (m3)]]*VLOOKUP(Árboles!$G425,Precios!$B$7:$H$19,7,FALSE)),"",Industrias[[#This Row],[Vchapa (m3)]]*VLOOKUP(Árboles!$G425,Precios!$B$7:$H$19,7,FALSE))</f>
        <v/>
      </c>
      <c r="S428" s="223">
        <f t="shared" si="11"/>
        <v>0</v>
      </c>
      <c r="T428" s="218"/>
      <c r="U428" s="218"/>
      <c r="W428" s="183"/>
      <c r="X428" s="183"/>
      <c r="Y428" s="183"/>
      <c r="Z428" s="183"/>
      <c r="AA428" s="183"/>
      <c r="AB428" s="183"/>
      <c r="AC428" s="183"/>
      <c r="AE428" s="183"/>
      <c r="AF428" s="183"/>
      <c r="AG428" s="183"/>
      <c r="AH428" s="183"/>
      <c r="AI428" s="183"/>
      <c r="AJ428" s="183"/>
      <c r="AK428" s="183"/>
    </row>
    <row r="429" spans="2:37" ht="16.8" thickTop="1" thickBot="1">
      <c r="B429" s="211" t="str">
        <f>IF(Árboles!B426="","",Árboles!B426)</f>
        <v/>
      </c>
      <c r="C429" s="211" t="str">
        <f>IF(Árboles!C426="","",Árboles!C426)</f>
        <v/>
      </c>
      <c r="D429" s="212" t="str">
        <f>IF(Árboles!G426="","",Árboles!G426)</f>
        <v/>
      </c>
      <c r="E429" s="213" t="str">
        <f>IF(Árboles!AC426=0,"",Árboles!AC426)</f>
        <v/>
      </c>
      <c r="F429" s="221"/>
      <c r="G429" s="222"/>
      <c r="H429" s="222"/>
      <c r="I429" s="222"/>
      <c r="J429" s="222"/>
      <c r="K429" s="222"/>
      <c r="L429" s="222"/>
      <c r="M429" s="216" t="str">
        <f>IF(ISNA(Industrias[[#This Row],[Vtrit (m3)]]*VLOOKUP(Árboles!$G426,Precios!$B$7:$H$19,2,FALSE)),"",Industrias[[#This Row],[Vtrit (m3)]]*VLOOKUP(Árboles!$G426,Precios!$B$7:$H$19,2,FALSE))</f>
        <v/>
      </c>
      <c r="N429" s="217" t="str">
        <f>IF(ISNA(Industrias[[#This Row],[Vapea (m3)]]*VLOOKUP(Árboles!$G426,Precios!$B$7:$H$19,3,FALSE)),"",Industrias[[#This Row],[Vapea (m3)]]*VLOOKUP(Árboles!$G426,Precios!$B$7:$H$19,3,FALSE))</f>
        <v/>
      </c>
      <c r="O429" s="217" t="str">
        <f>IF(ISNA(Industrias[[#This Row],[Vcanter (m3)]]*VLOOKUP(Árboles!$G426,Precios!$B$7:$H$19,4,FALSE)),"",Industrias[[#This Row],[Vcanter (m3)]]*VLOOKUP(Árboles!$G426,Precios!$B$7:$H$19,4,FALSE))</f>
        <v/>
      </c>
      <c r="P429" s="217" t="str">
        <f>IF(ISNA(Industrias[[#This Row],[Vsierra (m3)]]*VLOOKUP(Árboles!$G426,Precios!$B$7:$H$19,5,FALSE)),"",Industrias[[#This Row],[Vsierra (m3)]]*VLOOKUP(Árboles!$G426,Precios!$B$7:$H$19,5,FALSE))</f>
        <v/>
      </c>
      <c r="Q429" s="217" t="str">
        <f>IF(ISNA(Industrias[[#This Row],[Vsgruesa (m3)]]*VLOOKUP(Árboles!$G426,Precios!$B$7:$H$19,6,FALSE)),"",Industrias[[#This Row],[Vsgruesa (m3)]]*VLOOKUP(Árboles!$G426,Precios!$B$7:$H$19,6,FALSE))</f>
        <v/>
      </c>
      <c r="R429" s="217" t="str">
        <f>IF(ISNA(Industrias[[#This Row],[Vchapa (m3)]]*VLOOKUP(Árboles!$G426,Precios!$B$7:$H$19,7,FALSE)),"",Industrias[[#This Row],[Vchapa (m3)]]*VLOOKUP(Árboles!$G426,Precios!$B$7:$H$19,7,FALSE))</f>
        <v/>
      </c>
      <c r="S429" s="223">
        <f t="shared" si="11"/>
        <v>0</v>
      </c>
      <c r="T429" s="218"/>
      <c r="U429" s="218"/>
      <c r="W429" s="183"/>
      <c r="X429" s="183"/>
      <c r="Y429" s="183"/>
      <c r="Z429" s="183"/>
      <c r="AA429" s="183"/>
      <c r="AB429" s="183"/>
      <c r="AC429" s="183"/>
      <c r="AE429" s="183"/>
      <c r="AF429" s="183"/>
      <c r="AG429" s="183"/>
      <c r="AH429" s="183"/>
      <c r="AI429" s="183"/>
      <c r="AJ429" s="183"/>
      <c r="AK429" s="183"/>
    </row>
    <row r="430" spans="2:37" ht="16.8" thickTop="1" thickBot="1">
      <c r="B430" s="211" t="str">
        <f>IF(Árboles!B427="","",Árboles!B427)</f>
        <v/>
      </c>
      <c r="C430" s="211" t="str">
        <f>IF(Árboles!C427="","",Árboles!C427)</f>
        <v/>
      </c>
      <c r="D430" s="212" t="str">
        <f>IF(Árboles!G427="","",Árboles!G427)</f>
        <v/>
      </c>
      <c r="E430" s="213" t="str">
        <f>IF(Árboles!AC427=0,"",Árboles!AC427)</f>
        <v/>
      </c>
      <c r="F430" s="221"/>
      <c r="G430" s="222"/>
      <c r="H430" s="222"/>
      <c r="I430" s="222"/>
      <c r="J430" s="222"/>
      <c r="K430" s="222"/>
      <c r="L430" s="222"/>
      <c r="M430" s="216" t="str">
        <f>IF(ISNA(Industrias[[#This Row],[Vtrit (m3)]]*VLOOKUP(Árboles!$G427,Precios!$B$7:$H$19,2,FALSE)),"",Industrias[[#This Row],[Vtrit (m3)]]*VLOOKUP(Árboles!$G427,Precios!$B$7:$H$19,2,FALSE))</f>
        <v/>
      </c>
      <c r="N430" s="217" t="str">
        <f>IF(ISNA(Industrias[[#This Row],[Vapea (m3)]]*VLOOKUP(Árboles!$G427,Precios!$B$7:$H$19,3,FALSE)),"",Industrias[[#This Row],[Vapea (m3)]]*VLOOKUP(Árboles!$G427,Precios!$B$7:$H$19,3,FALSE))</f>
        <v/>
      </c>
      <c r="O430" s="217" t="str">
        <f>IF(ISNA(Industrias[[#This Row],[Vcanter (m3)]]*VLOOKUP(Árboles!$G427,Precios!$B$7:$H$19,4,FALSE)),"",Industrias[[#This Row],[Vcanter (m3)]]*VLOOKUP(Árboles!$G427,Precios!$B$7:$H$19,4,FALSE))</f>
        <v/>
      </c>
      <c r="P430" s="217" t="str">
        <f>IF(ISNA(Industrias[[#This Row],[Vsierra (m3)]]*VLOOKUP(Árboles!$G427,Precios!$B$7:$H$19,5,FALSE)),"",Industrias[[#This Row],[Vsierra (m3)]]*VLOOKUP(Árboles!$G427,Precios!$B$7:$H$19,5,FALSE))</f>
        <v/>
      </c>
      <c r="Q430" s="217" t="str">
        <f>IF(ISNA(Industrias[[#This Row],[Vsgruesa (m3)]]*VLOOKUP(Árboles!$G427,Precios!$B$7:$H$19,6,FALSE)),"",Industrias[[#This Row],[Vsgruesa (m3)]]*VLOOKUP(Árboles!$G427,Precios!$B$7:$H$19,6,FALSE))</f>
        <v/>
      </c>
      <c r="R430" s="217" t="str">
        <f>IF(ISNA(Industrias[[#This Row],[Vchapa (m3)]]*VLOOKUP(Árboles!$G427,Precios!$B$7:$H$19,7,FALSE)),"",Industrias[[#This Row],[Vchapa (m3)]]*VLOOKUP(Árboles!$G427,Precios!$B$7:$H$19,7,FALSE))</f>
        <v/>
      </c>
      <c r="S430" s="223">
        <f t="shared" si="11"/>
        <v>0</v>
      </c>
      <c r="T430" s="218"/>
      <c r="U430" s="218"/>
      <c r="W430" s="183"/>
      <c r="X430" s="183"/>
      <c r="Y430" s="183"/>
      <c r="Z430" s="183"/>
      <c r="AA430" s="183"/>
      <c r="AB430" s="183"/>
      <c r="AC430" s="183"/>
      <c r="AE430" s="183"/>
      <c r="AF430" s="183"/>
      <c r="AG430" s="183"/>
      <c r="AH430" s="183"/>
      <c r="AI430" s="183"/>
      <c r="AJ430" s="183"/>
      <c r="AK430" s="183"/>
    </row>
    <row r="431" spans="2:37" ht="16.8" thickTop="1" thickBot="1">
      <c r="B431" s="211" t="str">
        <f>IF(Árboles!B428="","",Árboles!B428)</f>
        <v/>
      </c>
      <c r="C431" s="211" t="str">
        <f>IF(Árboles!C428="","",Árboles!C428)</f>
        <v/>
      </c>
      <c r="D431" s="212" t="str">
        <f>IF(Árboles!G428="","",Árboles!G428)</f>
        <v/>
      </c>
      <c r="E431" s="213" t="str">
        <f>IF(Árboles!AC428=0,"",Árboles!AC428)</f>
        <v/>
      </c>
      <c r="F431" s="221"/>
      <c r="G431" s="222"/>
      <c r="H431" s="222"/>
      <c r="I431" s="222"/>
      <c r="J431" s="222"/>
      <c r="K431" s="222"/>
      <c r="L431" s="222"/>
      <c r="M431" s="216" t="str">
        <f>IF(ISNA(Industrias[[#This Row],[Vtrit (m3)]]*VLOOKUP(Árboles!$G428,Precios!$B$7:$H$19,2,FALSE)),"",Industrias[[#This Row],[Vtrit (m3)]]*VLOOKUP(Árboles!$G428,Precios!$B$7:$H$19,2,FALSE))</f>
        <v/>
      </c>
      <c r="N431" s="217" t="str">
        <f>IF(ISNA(Industrias[[#This Row],[Vapea (m3)]]*VLOOKUP(Árboles!$G428,Precios!$B$7:$H$19,3,FALSE)),"",Industrias[[#This Row],[Vapea (m3)]]*VLOOKUP(Árboles!$G428,Precios!$B$7:$H$19,3,FALSE))</f>
        <v/>
      </c>
      <c r="O431" s="217" t="str">
        <f>IF(ISNA(Industrias[[#This Row],[Vcanter (m3)]]*VLOOKUP(Árboles!$G428,Precios!$B$7:$H$19,4,FALSE)),"",Industrias[[#This Row],[Vcanter (m3)]]*VLOOKUP(Árboles!$G428,Precios!$B$7:$H$19,4,FALSE))</f>
        <v/>
      </c>
      <c r="P431" s="217" t="str">
        <f>IF(ISNA(Industrias[[#This Row],[Vsierra (m3)]]*VLOOKUP(Árboles!$G428,Precios!$B$7:$H$19,5,FALSE)),"",Industrias[[#This Row],[Vsierra (m3)]]*VLOOKUP(Árboles!$G428,Precios!$B$7:$H$19,5,FALSE))</f>
        <v/>
      </c>
      <c r="Q431" s="217" t="str">
        <f>IF(ISNA(Industrias[[#This Row],[Vsgruesa (m3)]]*VLOOKUP(Árboles!$G428,Precios!$B$7:$H$19,6,FALSE)),"",Industrias[[#This Row],[Vsgruesa (m3)]]*VLOOKUP(Árboles!$G428,Precios!$B$7:$H$19,6,FALSE))</f>
        <v/>
      </c>
      <c r="R431" s="217" t="str">
        <f>IF(ISNA(Industrias[[#This Row],[Vchapa (m3)]]*VLOOKUP(Árboles!$G428,Precios!$B$7:$H$19,7,FALSE)),"",Industrias[[#This Row],[Vchapa (m3)]]*VLOOKUP(Árboles!$G428,Precios!$B$7:$H$19,7,FALSE))</f>
        <v/>
      </c>
      <c r="S431" s="223">
        <f t="shared" si="11"/>
        <v>0</v>
      </c>
      <c r="T431" s="218"/>
      <c r="U431" s="218"/>
      <c r="W431" s="183"/>
      <c r="X431" s="183"/>
      <c r="Y431" s="183"/>
      <c r="Z431" s="183"/>
      <c r="AA431" s="183"/>
      <c r="AB431" s="183"/>
      <c r="AC431" s="183"/>
      <c r="AE431" s="183"/>
      <c r="AF431" s="183"/>
      <c r="AG431" s="183"/>
      <c r="AH431" s="183"/>
      <c r="AI431" s="183"/>
      <c r="AJ431" s="183"/>
      <c r="AK431" s="183"/>
    </row>
    <row r="432" spans="2:37" ht="16.8" thickTop="1" thickBot="1">
      <c r="B432" s="211" t="str">
        <f>IF(Árboles!B429="","",Árboles!B429)</f>
        <v/>
      </c>
      <c r="C432" s="211" t="str">
        <f>IF(Árboles!C429="","",Árboles!C429)</f>
        <v/>
      </c>
      <c r="D432" s="212" t="str">
        <f>IF(Árboles!G429="","",Árboles!G429)</f>
        <v/>
      </c>
      <c r="E432" s="213" t="str">
        <f>IF(Árboles!AC429=0,"",Árboles!AC429)</f>
        <v/>
      </c>
      <c r="F432" s="221"/>
      <c r="G432" s="222"/>
      <c r="H432" s="222"/>
      <c r="I432" s="222"/>
      <c r="J432" s="222"/>
      <c r="K432" s="222"/>
      <c r="L432" s="222"/>
      <c r="M432" s="216" t="str">
        <f>IF(ISNA(Industrias[[#This Row],[Vtrit (m3)]]*VLOOKUP(Árboles!$G429,Precios!$B$7:$H$19,2,FALSE)),"",Industrias[[#This Row],[Vtrit (m3)]]*VLOOKUP(Árboles!$G429,Precios!$B$7:$H$19,2,FALSE))</f>
        <v/>
      </c>
      <c r="N432" s="217" t="str">
        <f>IF(ISNA(Industrias[[#This Row],[Vapea (m3)]]*VLOOKUP(Árboles!$G429,Precios!$B$7:$H$19,3,FALSE)),"",Industrias[[#This Row],[Vapea (m3)]]*VLOOKUP(Árboles!$G429,Precios!$B$7:$H$19,3,FALSE))</f>
        <v/>
      </c>
      <c r="O432" s="217" t="str">
        <f>IF(ISNA(Industrias[[#This Row],[Vcanter (m3)]]*VLOOKUP(Árboles!$G429,Precios!$B$7:$H$19,4,FALSE)),"",Industrias[[#This Row],[Vcanter (m3)]]*VLOOKUP(Árboles!$G429,Precios!$B$7:$H$19,4,FALSE))</f>
        <v/>
      </c>
      <c r="P432" s="217" t="str">
        <f>IF(ISNA(Industrias[[#This Row],[Vsierra (m3)]]*VLOOKUP(Árboles!$G429,Precios!$B$7:$H$19,5,FALSE)),"",Industrias[[#This Row],[Vsierra (m3)]]*VLOOKUP(Árboles!$G429,Precios!$B$7:$H$19,5,FALSE))</f>
        <v/>
      </c>
      <c r="Q432" s="217" t="str">
        <f>IF(ISNA(Industrias[[#This Row],[Vsgruesa (m3)]]*VLOOKUP(Árboles!$G429,Precios!$B$7:$H$19,6,FALSE)),"",Industrias[[#This Row],[Vsgruesa (m3)]]*VLOOKUP(Árboles!$G429,Precios!$B$7:$H$19,6,FALSE))</f>
        <v/>
      </c>
      <c r="R432" s="217" t="str">
        <f>IF(ISNA(Industrias[[#This Row],[Vchapa (m3)]]*VLOOKUP(Árboles!$G429,Precios!$B$7:$H$19,7,FALSE)),"",Industrias[[#This Row],[Vchapa (m3)]]*VLOOKUP(Árboles!$G429,Precios!$B$7:$H$19,7,FALSE))</f>
        <v/>
      </c>
      <c r="S432" s="223">
        <f t="shared" si="11"/>
        <v>0</v>
      </c>
      <c r="T432" s="218"/>
      <c r="U432" s="218"/>
      <c r="W432" s="183"/>
      <c r="X432" s="183"/>
      <c r="Y432" s="183"/>
      <c r="Z432" s="183"/>
      <c r="AA432" s="183"/>
      <c r="AB432" s="183"/>
      <c r="AC432" s="183"/>
      <c r="AE432" s="183"/>
      <c r="AF432" s="183"/>
      <c r="AG432" s="183"/>
      <c r="AH432" s="183"/>
      <c r="AI432" s="183"/>
      <c r="AJ432" s="183"/>
      <c r="AK432" s="183"/>
    </row>
    <row r="433" spans="2:37" ht="16.8" thickTop="1" thickBot="1">
      <c r="B433" s="211" t="str">
        <f>IF(Árboles!B430="","",Árboles!B430)</f>
        <v/>
      </c>
      <c r="C433" s="211" t="str">
        <f>IF(Árboles!C430="","",Árboles!C430)</f>
        <v/>
      </c>
      <c r="D433" s="212" t="str">
        <f>IF(Árboles!G430="","",Árboles!G430)</f>
        <v/>
      </c>
      <c r="E433" s="213" t="str">
        <f>IF(Árboles!AC430=0,"",Árboles!AC430)</f>
        <v/>
      </c>
      <c r="F433" s="221"/>
      <c r="G433" s="222"/>
      <c r="H433" s="222"/>
      <c r="I433" s="222"/>
      <c r="J433" s="222"/>
      <c r="K433" s="222"/>
      <c r="L433" s="222"/>
      <c r="M433" s="216" t="str">
        <f>IF(ISNA(Industrias[[#This Row],[Vtrit (m3)]]*VLOOKUP(Árboles!$G430,Precios!$B$7:$H$19,2,FALSE)),"",Industrias[[#This Row],[Vtrit (m3)]]*VLOOKUP(Árboles!$G430,Precios!$B$7:$H$19,2,FALSE))</f>
        <v/>
      </c>
      <c r="N433" s="217" t="str">
        <f>IF(ISNA(Industrias[[#This Row],[Vapea (m3)]]*VLOOKUP(Árboles!$G430,Precios!$B$7:$H$19,3,FALSE)),"",Industrias[[#This Row],[Vapea (m3)]]*VLOOKUP(Árboles!$G430,Precios!$B$7:$H$19,3,FALSE))</f>
        <v/>
      </c>
      <c r="O433" s="217" t="str">
        <f>IF(ISNA(Industrias[[#This Row],[Vcanter (m3)]]*VLOOKUP(Árboles!$G430,Precios!$B$7:$H$19,4,FALSE)),"",Industrias[[#This Row],[Vcanter (m3)]]*VLOOKUP(Árboles!$G430,Precios!$B$7:$H$19,4,FALSE))</f>
        <v/>
      </c>
      <c r="P433" s="217" t="str">
        <f>IF(ISNA(Industrias[[#This Row],[Vsierra (m3)]]*VLOOKUP(Árboles!$G430,Precios!$B$7:$H$19,5,FALSE)),"",Industrias[[#This Row],[Vsierra (m3)]]*VLOOKUP(Árboles!$G430,Precios!$B$7:$H$19,5,FALSE))</f>
        <v/>
      </c>
      <c r="Q433" s="217" t="str">
        <f>IF(ISNA(Industrias[[#This Row],[Vsgruesa (m3)]]*VLOOKUP(Árboles!$G430,Precios!$B$7:$H$19,6,FALSE)),"",Industrias[[#This Row],[Vsgruesa (m3)]]*VLOOKUP(Árboles!$G430,Precios!$B$7:$H$19,6,FALSE))</f>
        <v/>
      </c>
      <c r="R433" s="217" t="str">
        <f>IF(ISNA(Industrias[[#This Row],[Vchapa (m3)]]*VLOOKUP(Árboles!$G430,Precios!$B$7:$H$19,7,FALSE)),"",Industrias[[#This Row],[Vchapa (m3)]]*VLOOKUP(Árboles!$G430,Precios!$B$7:$H$19,7,FALSE))</f>
        <v/>
      </c>
      <c r="S433" s="223">
        <f t="shared" si="11"/>
        <v>0</v>
      </c>
      <c r="T433" s="218"/>
      <c r="U433" s="218"/>
      <c r="W433" s="183"/>
      <c r="X433" s="183"/>
      <c r="Y433" s="183"/>
      <c r="Z433" s="183"/>
      <c r="AA433" s="183"/>
      <c r="AB433" s="183"/>
      <c r="AC433" s="183"/>
      <c r="AE433" s="183"/>
      <c r="AF433" s="183"/>
      <c r="AG433" s="183"/>
      <c r="AH433" s="183"/>
      <c r="AI433" s="183"/>
      <c r="AJ433" s="183"/>
      <c r="AK433" s="183"/>
    </row>
    <row r="434" spans="2:37" ht="16.8" thickTop="1" thickBot="1">
      <c r="B434" s="211" t="str">
        <f>IF(Árboles!B431="","",Árboles!B431)</f>
        <v/>
      </c>
      <c r="C434" s="211" t="str">
        <f>IF(Árboles!C431="","",Árboles!C431)</f>
        <v/>
      </c>
      <c r="D434" s="212" t="str">
        <f>IF(Árboles!G431="","",Árboles!G431)</f>
        <v/>
      </c>
      <c r="E434" s="213" t="str">
        <f>IF(Árboles!AC431=0,"",Árboles!AC431)</f>
        <v/>
      </c>
      <c r="F434" s="221"/>
      <c r="G434" s="222"/>
      <c r="H434" s="222"/>
      <c r="I434" s="222"/>
      <c r="J434" s="222"/>
      <c r="K434" s="222"/>
      <c r="L434" s="222"/>
      <c r="M434" s="216" t="str">
        <f>IF(ISNA(Industrias[[#This Row],[Vtrit (m3)]]*VLOOKUP(Árboles!$G431,Precios!$B$7:$H$19,2,FALSE)),"",Industrias[[#This Row],[Vtrit (m3)]]*VLOOKUP(Árboles!$G431,Precios!$B$7:$H$19,2,FALSE))</f>
        <v/>
      </c>
      <c r="N434" s="217" t="str">
        <f>IF(ISNA(Industrias[[#This Row],[Vapea (m3)]]*VLOOKUP(Árboles!$G431,Precios!$B$7:$H$19,3,FALSE)),"",Industrias[[#This Row],[Vapea (m3)]]*VLOOKUP(Árboles!$G431,Precios!$B$7:$H$19,3,FALSE))</f>
        <v/>
      </c>
      <c r="O434" s="217" t="str">
        <f>IF(ISNA(Industrias[[#This Row],[Vcanter (m3)]]*VLOOKUP(Árboles!$G431,Precios!$B$7:$H$19,4,FALSE)),"",Industrias[[#This Row],[Vcanter (m3)]]*VLOOKUP(Árboles!$G431,Precios!$B$7:$H$19,4,FALSE))</f>
        <v/>
      </c>
      <c r="P434" s="217" t="str">
        <f>IF(ISNA(Industrias[[#This Row],[Vsierra (m3)]]*VLOOKUP(Árboles!$G431,Precios!$B$7:$H$19,5,FALSE)),"",Industrias[[#This Row],[Vsierra (m3)]]*VLOOKUP(Árboles!$G431,Precios!$B$7:$H$19,5,FALSE))</f>
        <v/>
      </c>
      <c r="Q434" s="217" t="str">
        <f>IF(ISNA(Industrias[[#This Row],[Vsgruesa (m3)]]*VLOOKUP(Árboles!$G431,Precios!$B$7:$H$19,6,FALSE)),"",Industrias[[#This Row],[Vsgruesa (m3)]]*VLOOKUP(Árboles!$G431,Precios!$B$7:$H$19,6,FALSE))</f>
        <v/>
      </c>
      <c r="R434" s="217" t="str">
        <f>IF(ISNA(Industrias[[#This Row],[Vchapa (m3)]]*VLOOKUP(Árboles!$G431,Precios!$B$7:$H$19,7,FALSE)),"",Industrias[[#This Row],[Vchapa (m3)]]*VLOOKUP(Árboles!$G431,Precios!$B$7:$H$19,7,FALSE))</f>
        <v/>
      </c>
      <c r="S434" s="223">
        <f t="shared" si="11"/>
        <v>0</v>
      </c>
      <c r="T434" s="218"/>
      <c r="U434" s="218"/>
      <c r="W434" s="183"/>
      <c r="X434" s="183"/>
      <c r="Y434" s="183"/>
      <c r="Z434" s="183"/>
      <c r="AA434" s="183"/>
      <c r="AB434" s="183"/>
      <c r="AC434" s="183"/>
      <c r="AE434" s="183"/>
      <c r="AF434" s="183"/>
      <c r="AG434" s="183"/>
      <c r="AH434" s="183"/>
      <c r="AI434" s="183"/>
      <c r="AJ434" s="183"/>
      <c r="AK434" s="183"/>
    </row>
    <row r="435" spans="2:37" ht="16.8" thickTop="1" thickBot="1">
      <c r="B435" s="211" t="str">
        <f>IF(Árboles!B432="","",Árboles!B432)</f>
        <v/>
      </c>
      <c r="C435" s="211" t="str">
        <f>IF(Árboles!C432="","",Árboles!C432)</f>
        <v/>
      </c>
      <c r="D435" s="212" t="str">
        <f>IF(Árboles!G432="","",Árboles!G432)</f>
        <v/>
      </c>
      <c r="E435" s="213" t="str">
        <f>IF(Árboles!AC432=0,"",Árboles!AC432)</f>
        <v/>
      </c>
      <c r="F435" s="221"/>
      <c r="G435" s="222"/>
      <c r="H435" s="222"/>
      <c r="I435" s="222"/>
      <c r="J435" s="222"/>
      <c r="K435" s="222"/>
      <c r="L435" s="222"/>
      <c r="M435" s="216" t="str">
        <f>IF(ISNA(Industrias[[#This Row],[Vtrit (m3)]]*VLOOKUP(Árboles!$G432,Precios!$B$7:$H$19,2,FALSE)),"",Industrias[[#This Row],[Vtrit (m3)]]*VLOOKUP(Árboles!$G432,Precios!$B$7:$H$19,2,FALSE))</f>
        <v/>
      </c>
      <c r="N435" s="217" t="str">
        <f>IF(ISNA(Industrias[[#This Row],[Vapea (m3)]]*VLOOKUP(Árboles!$G432,Precios!$B$7:$H$19,3,FALSE)),"",Industrias[[#This Row],[Vapea (m3)]]*VLOOKUP(Árboles!$G432,Precios!$B$7:$H$19,3,FALSE))</f>
        <v/>
      </c>
      <c r="O435" s="217" t="str">
        <f>IF(ISNA(Industrias[[#This Row],[Vcanter (m3)]]*VLOOKUP(Árboles!$G432,Precios!$B$7:$H$19,4,FALSE)),"",Industrias[[#This Row],[Vcanter (m3)]]*VLOOKUP(Árboles!$G432,Precios!$B$7:$H$19,4,FALSE))</f>
        <v/>
      </c>
      <c r="P435" s="217" t="str">
        <f>IF(ISNA(Industrias[[#This Row],[Vsierra (m3)]]*VLOOKUP(Árboles!$G432,Precios!$B$7:$H$19,5,FALSE)),"",Industrias[[#This Row],[Vsierra (m3)]]*VLOOKUP(Árboles!$G432,Precios!$B$7:$H$19,5,FALSE))</f>
        <v/>
      </c>
      <c r="Q435" s="217" t="str">
        <f>IF(ISNA(Industrias[[#This Row],[Vsgruesa (m3)]]*VLOOKUP(Árboles!$G432,Precios!$B$7:$H$19,6,FALSE)),"",Industrias[[#This Row],[Vsgruesa (m3)]]*VLOOKUP(Árboles!$G432,Precios!$B$7:$H$19,6,FALSE))</f>
        <v/>
      </c>
      <c r="R435" s="217" t="str">
        <f>IF(ISNA(Industrias[[#This Row],[Vchapa (m3)]]*VLOOKUP(Árboles!$G432,Precios!$B$7:$H$19,7,FALSE)),"",Industrias[[#This Row],[Vchapa (m3)]]*VLOOKUP(Árboles!$G432,Precios!$B$7:$H$19,7,FALSE))</f>
        <v/>
      </c>
      <c r="S435" s="223">
        <f t="shared" si="11"/>
        <v>0</v>
      </c>
      <c r="T435" s="218"/>
      <c r="U435" s="218"/>
      <c r="W435" s="183"/>
      <c r="X435" s="183"/>
      <c r="Y435" s="183"/>
      <c r="Z435" s="183"/>
      <c r="AA435" s="183"/>
      <c r="AB435" s="183"/>
      <c r="AC435" s="183"/>
      <c r="AE435" s="183"/>
      <c r="AF435" s="183"/>
      <c r="AG435" s="183"/>
      <c r="AH435" s="183"/>
      <c r="AI435" s="183"/>
      <c r="AJ435" s="183"/>
      <c r="AK435" s="183"/>
    </row>
    <row r="436" spans="2:37" ht="16.8" thickTop="1" thickBot="1">
      <c r="B436" s="211" t="str">
        <f>IF(Árboles!B433="","",Árboles!B433)</f>
        <v/>
      </c>
      <c r="C436" s="211" t="str">
        <f>IF(Árboles!C433="","",Árboles!C433)</f>
        <v/>
      </c>
      <c r="D436" s="212" t="str">
        <f>IF(Árboles!G433="","",Árboles!G433)</f>
        <v/>
      </c>
      <c r="E436" s="213" t="str">
        <f>IF(Árboles!AC433=0,"",Árboles!AC433)</f>
        <v/>
      </c>
      <c r="F436" s="221"/>
      <c r="G436" s="222"/>
      <c r="H436" s="222"/>
      <c r="I436" s="222"/>
      <c r="J436" s="222"/>
      <c r="K436" s="222"/>
      <c r="L436" s="222"/>
      <c r="M436" s="216" t="str">
        <f>IF(ISNA(Industrias[[#This Row],[Vtrit (m3)]]*VLOOKUP(Árboles!$G433,Precios!$B$7:$H$19,2,FALSE)),"",Industrias[[#This Row],[Vtrit (m3)]]*VLOOKUP(Árboles!$G433,Precios!$B$7:$H$19,2,FALSE))</f>
        <v/>
      </c>
      <c r="N436" s="217" t="str">
        <f>IF(ISNA(Industrias[[#This Row],[Vapea (m3)]]*VLOOKUP(Árboles!$G433,Precios!$B$7:$H$19,3,FALSE)),"",Industrias[[#This Row],[Vapea (m3)]]*VLOOKUP(Árboles!$G433,Precios!$B$7:$H$19,3,FALSE))</f>
        <v/>
      </c>
      <c r="O436" s="217" t="str">
        <f>IF(ISNA(Industrias[[#This Row],[Vcanter (m3)]]*VLOOKUP(Árboles!$G433,Precios!$B$7:$H$19,4,FALSE)),"",Industrias[[#This Row],[Vcanter (m3)]]*VLOOKUP(Árboles!$G433,Precios!$B$7:$H$19,4,FALSE))</f>
        <v/>
      </c>
      <c r="P436" s="217" t="str">
        <f>IF(ISNA(Industrias[[#This Row],[Vsierra (m3)]]*VLOOKUP(Árboles!$G433,Precios!$B$7:$H$19,5,FALSE)),"",Industrias[[#This Row],[Vsierra (m3)]]*VLOOKUP(Árboles!$G433,Precios!$B$7:$H$19,5,FALSE))</f>
        <v/>
      </c>
      <c r="Q436" s="217" t="str">
        <f>IF(ISNA(Industrias[[#This Row],[Vsgruesa (m3)]]*VLOOKUP(Árboles!$G433,Precios!$B$7:$H$19,6,FALSE)),"",Industrias[[#This Row],[Vsgruesa (m3)]]*VLOOKUP(Árboles!$G433,Precios!$B$7:$H$19,6,FALSE))</f>
        <v/>
      </c>
      <c r="R436" s="217" t="str">
        <f>IF(ISNA(Industrias[[#This Row],[Vchapa (m3)]]*VLOOKUP(Árboles!$G433,Precios!$B$7:$H$19,7,FALSE)),"",Industrias[[#This Row],[Vchapa (m3)]]*VLOOKUP(Árboles!$G433,Precios!$B$7:$H$19,7,FALSE))</f>
        <v/>
      </c>
      <c r="S436" s="223">
        <f t="shared" si="11"/>
        <v>0</v>
      </c>
      <c r="T436" s="218"/>
      <c r="U436" s="218"/>
      <c r="W436" s="183"/>
      <c r="X436" s="183"/>
      <c r="Y436" s="183"/>
      <c r="Z436" s="183"/>
      <c r="AA436" s="183"/>
      <c r="AB436" s="183"/>
      <c r="AC436" s="183"/>
      <c r="AE436" s="183"/>
      <c r="AF436" s="183"/>
      <c r="AG436" s="183"/>
      <c r="AH436" s="183"/>
      <c r="AI436" s="183"/>
      <c r="AJ436" s="183"/>
      <c r="AK436" s="183"/>
    </row>
    <row r="437" spans="2:37" ht="16.8" thickTop="1" thickBot="1">
      <c r="B437" s="211" t="str">
        <f>IF(Árboles!B434="","",Árboles!B434)</f>
        <v/>
      </c>
      <c r="C437" s="211" t="str">
        <f>IF(Árboles!C434="","",Árboles!C434)</f>
        <v/>
      </c>
      <c r="D437" s="212" t="str">
        <f>IF(Árboles!G434="","",Árboles!G434)</f>
        <v/>
      </c>
      <c r="E437" s="213" t="str">
        <f>IF(Árboles!AC434=0,"",Árboles!AC434)</f>
        <v/>
      </c>
      <c r="F437" s="221"/>
      <c r="G437" s="222"/>
      <c r="H437" s="222"/>
      <c r="I437" s="222"/>
      <c r="J437" s="222"/>
      <c r="K437" s="222"/>
      <c r="L437" s="222"/>
      <c r="M437" s="216" t="str">
        <f>IF(ISNA(Industrias[[#This Row],[Vtrit (m3)]]*VLOOKUP(Árboles!$G434,Precios!$B$7:$H$19,2,FALSE)),"",Industrias[[#This Row],[Vtrit (m3)]]*VLOOKUP(Árboles!$G434,Precios!$B$7:$H$19,2,FALSE))</f>
        <v/>
      </c>
      <c r="N437" s="217" t="str">
        <f>IF(ISNA(Industrias[[#This Row],[Vapea (m3)]]*VLOOKUP(Árboles!$G434,Precios!$B$7:$H$19,3,FALSE)),"",Industrias[[#This Row],[Vapea (m3)]]*VLOOKUP(Árboles!$G434,Precios!$B$7:$H$19,3,FALSE))</f>
        <v/>
      </c>
      <c r="O437" s="217" t="str">
        <f>IF(ISNA(Industrias[[#This Row],[Vcanter (m3)]]*VLOOKUP(Árboles!$G434,Precios!$B$7:$H$19,4,FALSE)),"",Industrias[[#This Row],[Vcanter (m3)]]*VLOOKUP(Árboles!$G434,Precios!$B$7:$H$19,4,FALSE))</f>
        <v/>
      </c>
      <c r="P437" s="217" t="str">
        <f>IF(ISNA(Industrias[[#This Row],[Vsierra (m3)]]*VLOOKUP(Árboles!$G434,Precios!$B$7:$H$19,5,FALSE)),"",Industrias[[#This Row],[Vsierra (m3)]]*VLOOKUP(Árboles!$G434,Precios!$B$7:$H$19,5,FALSE))</f>
        <v/>
      </c>
      <c r="Q437" s="217" t="str">
        <f>IF(ISNA(Industrias[[#This Row],[Vsgruesa (m3)]]*VLOOKUP(Árboles!$G434,Precios!$B$7:$H$19,6,FALSE)),"",Industrias[[#This Row],[Vsgruesa (m3)]]*VLOOKUP(Árboles!$G434,Precios!$B$7:$H$19,6,FALSE))</f>
        <v/>
      </c>
      <c r="R437" s="217" t="str">
        <f>IF(ISNA(Industrias[[#This Row],[Vchapa (m3)]]*VLOOKUP(Árboles!$G434,Precios!$B$7:$H$19,7,FALSE)),"",Industrias[[#This Row],[Vchapa (m3)]]*VLOOKUP(Árboles!$G434,Precios!$B$7:$H$19,7,FALSE))</f>
        <v/>
      </c>
      <c r="S437" s="223">
        <f t="shared" si="11"/>
        <v>0</v>
      </c>
      <c r="T437" s="218"/>
      <c r="U437" s="218"/>
      <c r="W437" s="183"/>
      <c r="X437" s="183"/>
      <c r="Y437" s="183"/>
      <c r="Z437" s="183"/>
      <c r="AA437" s="183"/>
      <c r="AB437" s="183"/>
      <c r="AC437" s="183"/>
      <c r="AE437" s="183"/>
      <c r="AF437" s="183"/>
      <c r="AG437" s="183"/>
      <c r="AH437" s="183"/>
      <c r="AI437" s="183"/>
      <c r="AJ437" s="183"/>
      <c r="AK437" s="183"/>
    </row>
    <row r="438" spans="2:37" ht="16.8" thickTop="1" thickBot="1">
      <c r="B438" s="211" t="str">
        <f>IF(Árboles!B435="","",Árboles!B435)</f>
        <v/>
      </c>
      <c r="C438" s="211" t="str">
        <f>IF(Árboles!C435="","",Árboles!C435)</f>
        <v/>
      </c>
      <c r="D438" s="212" t="str">
        <f>IF(Árboles!G435="","",Árboles!G435)</f>
        <v/>
      </c>
      <c r="E438" s="213" t="str">
        <f>IF(Árboles!AC435=0,"",Árboles!AC435)</f>
        <v/>
      </c>
      <c r="F438" s="221"/>
      <c r="G438" s="222"/>
      <c r="H438" s="222"/>
      <c r="I438" s="222"/>
      <c r="J438" s="222"/>
      <c r="K438" s="222"/>
      <c r="L438" s="222"/>
      <c r="M438" s="216" t="str">
        <f>IF(ISNA(Industrias[[#This Row],[Vtrit (m3)]]*VLOOKUP(Árboles!$G435,Precios!$B$7:$H$19,2,FALSE)),"",Industrias[[#This Row],[Vtrit (m3)]]*VLOOKUP(Árboles!$G435,Precios!$B$7:$H$19,2,FALSE))</f>
        <v/>
      </c>
      <c r="N438" s="217" t="str">
        <f>IF(ISNA(Industrias[[#This Row],[Vapea (m3)]]*VLOOKUP(Árboles!$G435,Precios!$B$7:$H$19,3,FALSE)),"",Industrias[[#This Row],[Vapea (m3)]]*VLOOKUP(Árboles!$G435,Precios!$B$7:$H$19,3,FALSE))</f>
        <v/>
      </c>
      <c r="O438" s="217" t="str">
        <f>IF(ISNA(Industrias[[#This Row],[Vcanter (m3)]]*VLOOKUP(Árboles!$G435,Precios!$B$7:$H$19,4,FALSE)),"",Industrias[[#This Row],[Vcanter (m3)]]*VLOOKUP(Árboles!$G435,Precios!$B$7:$H$19,4,FALSE))</f>
        <v/>
      </c>
      <c r="P438" s="217" t="str">
        <f>IF(ISNA(Industrias[[#This Row],[Vsierra (m3)]]*VLOOKUP(Árboles!$G435,Precios!$B$7:$H$19,5,FALSE)),"",Industrias[[#This Row],[Vsierra (m3)]]*VLOOKUP(Árboles!$G435,Precios!$B$7:$H$19,5,FALSE))</f>
        <v/>
      </c>
      <c r="Q438" s="217" t="str">
        <f>IF(ISNA(Industrias[[#This Row],[Vsgruesa (m3)]]*VLOOKUP(Árboles!$G435,Precios!$B$7:$H$19,6,FALSE)),"",Industrias[[#This Row],[Vsgruesa (m3)]]*VLOOKUP(Árboles!$G435,Precios!$B$7:$H$19,6,FALSE))</f>
        <v/>
      </c>
      <c r="R438" s="217" t="str">
        <f>IF(ISNA(Industrias[[#This Row],[Vchapa (m3)]]*VLOOKUP(Árboles!$G435,Precios!$B$7:$H$19,7,FALSE)),"",Industrias[[#This Row],[Vchapa (m3)]]*VLOOKUP(Árboles!$G435,Precios!$B$7:$H$19,7,FALSE))</f>
        <v/>
      </c>
      <c r="S438" s="223">
        <f t="shared" si="11"/>
        <v>0</v>
      </c>
      <c r="T438" s="218"/>
      <c r="U438" s="218"/>
      <c r="W438" s="183"/>
      <c r="X438" s="183"/>
      <c r="Y438" s="183"/>
      <c r="Z438" s="183"/>
      <c r="AA438" s="183"/>
      <c r="AB438" s="183"/>
      <c r="AC438" s="183"/>
      <c r="AE438" s="183"/>
      <c r="AF438" s="183"/>
      <c r="AG438" s="183"/>
      <c r="AH438" s="183"/>
      <c r="AI438" s="183"/>
      <c r="AJ438" s="183"/>
      <c r="AK438" s="183"/>
    </row>
    <row r="439" spans="2:37" ht="16.8" thickTop="1" thickBot="1">
      <c r="B439" s="211" t="str">
        <f>IF(Árboles!B436="","",Árboles!B436)</f>
        <v/>
      </c>
      <c r="C439" s="211" t="str">
        <f>IF(Árboles!C436="","",Árboles!C436)</f>
        <v/>
      </c>
      <c r="D439" s="212" t="str">
        <f>IF(Árboles!G436="","",Árboles!G436)</f>
        <v/>
      </c>
      <c r="E439" s="213" t="str">
        <f>IF(Árboles!AC436=0,"",Árboles!AC436)</f>
        <v/>
      </c>
      <c r="F439" s="221"/>
      <c r="G439" s="222"/>
      <c r="H439" s="222"/>
      <c r="I439" s="222"/>
      <c r="J439" s="222"/>
      <c r="K439" s="222"/>
      <c r="L439" s="222"/>
      <c r="M439" s="216" t="str">
        <f>IF(ISNA(Industrias[[#This Row],[Vtrit (m3)]]*VLOOKUP(Árboles!$G436,Precios!$B$7:$H$19,2,FALSE)),"",Industrias[[#This Row],[Vtrit (m3)]]*VLOOKUP(Árboles!$G436,Precios!$B$7:$H$19,2,FALSE))</f>
        <v/>
      </c>
      <c r="N439" s="217" t="str">
        <f>IF(ISNA(Industrias[[#This Row],[Vapea (m3)]]*VLOOKUP(Árboles!$G436,Precios!$B$7:$H$19,3,FALSE)),"",Industrias[[#This Row],[Vapea (m3)]]*VLOOKUP(Árboles!$G436,Precios!$B$7:$H$19,3,FALSE))</f>
        <v/>
      </c>
      <c r="O439" s="217" t="str">
        <f>IF(ISNA(Industrias[[#This Row],[Vcanter (m3)]]*VLOOKUP(Árboles!$G436,Precios!$B$7:$H$19,4,FALSE)),"",Industrias[[#This Row],[Vcanter (m3)]]*VLOOKUP(Árboles!$G436,Precios!$B$7:$H$19,4,FALSE))</f>
        <v/>
      </c>
      <c r="P439" s="217" t="str">
        <f>IF(ISNA(Industrias[[#This Row],[Vsierra (m3)]]*VLOOKUP(Árboles!$G436,Precios!$B$7:$H$19,5,FALSE)),"",Industrias[[#This Row],[Vsierra (m3)]]*VLOOKUP(Árboles!$G436,Precios!$B$7:$H$19,5,FALSE))</f>
        <v/>
      </c>
      <c r="Q439" s="217" t="str">
        <f>IF(ISNA(Industrias[[#This Row],[Vsgruesa (m3)]]*VLOOKUP(Árboles!$G436,Precios!$B$7:$H$19,6,FALSE)),"",Industrias[[#This Row],[Vsgruesa (m3)]]*VLOOKUP(Árboles!$G436,Precios!$B$7:$H$19,6,FALSE))</f>
        <v/>
      </c>
      <c r="R439" s="217" t="str">
        <f>IF(ISNA(Industrias[[#This Row],[Vchapa (m3)]]*VLOOKUP(Árboles!$G436,Precios!$B$7:$H$19,7,FALSE)),"",Industrias[[#This Row],[Vchapa (m3)]]*VLOOKUP(Árboles!$G436,Precios!$B$7:$H$19,7,FALSE))</f>
        <v/>
      </c>
      <c r="S439" s="223">
        <f t="shared" si="11"/>
        <v>0</v>
      </c>
      <c r="T439" s="218"/>
      <c r="U439" s="218"/>
      <c r="W439" s="183"/>
      <c r="X439" s="183"/>
      <c r="Y439" s="183"/>
      <c r="Z439" s="183"/>
      <c r="AA439" s="183"/>
      <c r="AB439" s="183"/>
      <c r="AC439" s="183"/>
      <c r="AE439" s="183"/>
      <c r="AF439" s="183"/>
      <c r="AG439" s="183"/>
      <c r="AH439" s="183"/>
      <c r="AI439" s="183"/>
      <c r="AJ439" s="183"/>
      <c r="AK439" s="183"/>
    </row>
    <row r="440" spans="2:37" ht="16.8" thickTop="1" thickBot="1">
      <c r="B440" s="211" t="str">
        <f>IF(Árboles!B437="","",Árboles!B437)</f>
        <v/>
      </c>
      <c r="C440" s="211" t="str">
        <f>IF(Árboles!C437="","",Árboles!C437)</f>
        <v/>
      </c>
      <c r="D440" s="212" t="str">
        <f>IF(Árboles!G437="","",Árboles!G437)</f>
        <v/>
      </c>
      <c r="E440" s="213" t="str">
        <f>IF(Árboles!AC437=0,"",Árboles!AC437)</f>
        <v/>
      </c>
      <c r="F440" s="221"/>
      <c r="G440" s="222"/>
      <c r="H440" s="222"/>
      <c r="I440" s="222"/>
      <c r="J440" s="222"/>
      <c r="K440" s="222"/>
      <c r="L440" s="222"/>
      <c r="M440" s="216" t="str">
        <f>IF(ISNA(Industrias[[#This Row],[Vtrit (m3)]]*VLOOKUP(Árboles!$G437,Precios!$B$7:$H$19,2,FALSE)),"",Industrias[[#This Row],[Vtrit (m3)]]*VLOOKUP(Árboles!$G437,Precios!$B$7:$H$19,2,FALSE))</f>
        <v/>
      </c>
      <c r="N440" s="217" t="str">
        <f>IF(ISNA(Industrias[[#This Row],[Vapea (m3)]]*VLOOKUP(Árboles!$G437,Precios!$B$7:$H$19,3,FALSE)),"",Industrias[[#This Row],[Vapea (m3)]]*VLOOKUP(Árboles!$G437,Precios!$B$7:$H$19,3,FALSE))</f>
        <v/>
      </c>
      <c r="O440" s="217" t="str">
        <f>IF(ISNA(Industrias[[#This Row],[Vcanter (m3)]]*VLOOKUP(Árboles!$G437,Precios!$B$7:$H$19,4,FALSE)),"",Industrias[[#This Row],[Vcanter (m3)]]*VLOOKUP(Árboles!$G437,Precios!$B$7:$H$19,4,FALSE))</f>
        <v/>
      </c>
      <c r="P440" s="217" t="str">
        <f>IF(ISNA(Industrias[[#This Row],[Vsierra (m3)]]*VLOOKUP(Árboles!$G437,Precios!$B$7:$H$19,5,FALSE)),"",Industrias[[#This Row],[Vsierra (m3)]]*VLOOKUP(Árboles!$G437,Precios!$B$7:$H$19,5,FALSE))</f>
        <v/>
      </c>
      <c r="Q440" s="217" t="str">
        <f>IF(ISNA(Industrias[[#This Row],[Vsgruesa (m3)]]*VLOOKUP(Árboles!$G437,Precios!$B$7:$H$19,6,FALSE)),"",Industrias[[#This Row],[Vsgruesa (m3)]]*VLOOKUP(Árboles!$G437,Precios!$B$7:$H$19,6,FALSE))</f>
        <v/>
      </c>
      <c r="R440" s="217" t="str">
        <f>IF(ISNA(Industrias[[#This Row],[Vchapa (m3)]]*VLOOKUP(Árboles!$G437,Precios!$B$7:$H$19,7,FALSE)),"",Industrias[[#This Row],[Vchapa (m3)]]*VLOOKUP(Árboles!$G437,Precios!$B$7:$H$19,7,FALSE))</f>
        <v/>
      </c>
      <c r="S440" s="223">
        <f t="shared" si="11"/>
        <v>0</v>
      </c>
      <c r="T440" s="218"/>
      <c r="U440" s="218"/>
      <c r="W440" s="183"/>
      <c r="X440" s="183"/>
      <c r="Y440" s="183"/>
      <c r="Z440" s="183"/>
      <c r="AA440" s="183"/>
      <c r="AB440" s="183"/>
      <c r="AC440" s="183"/>
      <c r="AE440" s="183"/>
      <c r="AF440" s="183"/>
      <c r="AG440" s="183"/>
      <c r="AH440" s="183"/>
      <c r="AI440" s="183"/>
      <c r="AJ440" s="183"/>
      <c r="AK440" s="183"/>
    </row>
    <row r="441" spans="2:37" ht="16.8" thickTop="1" thickBot="1">
      <c r="B441" s="211" t="str">
        <f>IF(Árboles!B438="","",Árboles!B438)</f>
        <v/>
      </c>
      <c r="C441" s="211" t="str">
        <f>IF(Árboles!C438="","",Árboles!C438)</f>
        <v/>
      </c>
      <c r="D441" s="212" t="str">
        <f>IF(Árboles!G438="","",Árboles!G438)</f>
        <v/>
      </c>
      <c r="E441" s="213" t="str">
        <f>IF(Árboles!AC438=0,"",Árboles!AC438)</f>
        <v/>
      </c>
      <c r="F441" s="221"/>
      <c r="G441" s="222"/>
      <c r="H441" s="222"/>
      <c r="I441" s="222"/>
      <c r="J441" s="222"/>
      <c r="K441" s="222"/>
      <c r="L441" s="222"/>
      <c r="M441" s="216" t="str">
        <f>IF(ISNA(Industrias[[#This Row],[Vtrit (m3)]]*VLOOKUP(Árboles!$G438,Precios!$B$7:$H$19,2,FALSE)),"",Industrias[[#This Row],[Vtrit (m3)]]*VLOOKUP(Árboles!$G438,Precios!$B$7:$H$19,2,FALSE))</f>
        <v/>
      </c>
      <c r="N441" s="217" t="str">
        <f>IF(ISNA(Industrias[[#This Row],[Vapea (m3)]]*VLOOKUP(Árboles!$G438,Precios!$B$7:$H$19,3,FALSE)),"",Industrias[[#This Row],[Vapea (m3)]]*VLOOKUP(Árboles!$G438,Precios!$B$7:$H$19,3,FALSE))</f>
        <v/>
      </c>
      <c r="O441" s="217" t="str">
        <f>IF(ISNA(Industrias[[#This Row],[Vcanter (m3)]]*VLOOKUP(Árboles!$G438,Precios!$B$7:$H$19,4,FALSE)),"",Industrias[[#This Row],[Vcanter (m3)]]*VLOOKUP(Árboles!$G438,Precios!$B$7:$H$19,4,FALSE))</f>
        <v/>
      </c>
      <c r="P441" s="217" t="str">
        <f>IF(ISNA(Industrias[[#This Row],[Vsierra (m3)]]*VLOOKUP(Árboles!$G438,Precios!$B$7:$H$19,5,FALSE)),"",Industrias[[#This Row],[Vsierra (m3)]]*VLOOKUP(Árboles!$G438,Precios!$B$7:$H$19,5,FALSE))</f>
        <v/>
      </c>
      <c r="Q441" s="217" t="str">
        <f>IF(ISNA(Industrias[[#This Row],[Vsgruesa (m3)]]*VLOOKUP(Árboles!$G438,Precios!$B$7:$H$19,6,FALSE)),"",Industrias[[#This Row],[Vsgruesa (m3)]]*VLOOKUP(Árboles!$G438,Precios!$B$7:$H$19,6,FALSE))</f>
        <v/>
      </c>
      <c r="R441" s="217" t="str">
        <f>IF(ISNA(Industrias[[#This Row],[Vchapa (m3)]]*VLOOKUP(Árboles!$G438,Precios!$B$7:$H$19,7,FALSE)),"",Industrias[[#This Row],[Vchapa (m3)]]*VLOOKUP(Árboles!$G438,Precios!$B$7:$H$19,7,FALSE))</f>
        <v/>
      </c>
      <c r="S441" s="223">
        <f t="shared" si="11"/>
        <v>0</v>
      </c>
      <c r="T441" s="218"/>
      <c r="U441" s="218"/>
      <c r="W441" s="183"/>
      <c r="X441" s="183"/>
      <c r="Y441" s="183"/>
      <c r="Z441" s="183"/>
      <c r="AA441" s="183"/>
      <c r="AB441" s="183"/>
      <c r="AC441" s="183"/>
      <c r="AE441" s="183"/>
      <c r="AF441" s="183"/>
      <c r="AG441" s="183"/>
      <c r="AH441" s="183"/>
      <c r="AI441" s="183"/>
      <c r="AJ441" s="183"/>
      <c r="AK441" s="183"/>
    </row>
    <row r="442" spans="2:37" ht="16.8" thickTop="1" thickBot="1">
      <c r="B442" s="211" t="str">
        <f>IF(Árboles!B439="","",Árboles!B439)</f>
        <v/>
      </c>
      <c r="C442" s="211" t="str">
        <f>IF(Árboles!C439="","",Árboles!C439)</f>
        <v/>
      </c>
      <c r="D442" s="212" t="str">
        <f>IF(Árboles!G439="","",Árboles!G439)</f>
        <v/>
      </c>
      <c r="E442" s="213" t="str">
        <f>IF(Árboles!AC439=0,"",Árboles!AC439)</f>
        <v/>
      </c>
      <c r="F442" s="221"/>
      <c r="G442" s="222"/>
      <c r="H442" s="222"/>
      <c r="I442" s="222"/>
      <c r="J442" s="222"/>
      <c r="K442" s="222"/>
      <c r="L442" s="222"/>
      <c r="M442" s="216" t="str">
        <f>IF(ISNA(Industrias[[#This Row],[Vtrit (m3)]]*VLOOKUP(Árboles!$G439,Precios!$B$7:$H$19,2,FALSE)),"",Industrias[[#This Row],[Vtrit (m3)]]*VLOOKUP(Árboles!$G439,Precios!$B$7:$H$19,2,FALSE))</f>
        <v/>
      </c>
      <c r="N442" s="217" t="str">
        <f>IF(ISNA(Industrias[[#This Row],[Vapea (m3)]]*VLOOKUP(Árboles!$G439,Precios!$B$7:$H$19,3,FALSE)),"",Industrias[[#This Row],[Vapea (m3)]]*VLOOKUP(Árboles!$G439,Precios!$B$7:$H$19,3,FALSE))</f>
        <v/>
      </c>
      <c r="O442" s="217" t="str">
        <f>IF(ISNA(Industrias[[#This Row],[Vcanter (m3)]]*VLOOKUP(Árboles!$G439,Precios!$B$7:$H$19,4,FALSE)),"",Industrias[[#This Row],[Vcanter (m3)]]*VLOOKUP(Árboles!$G439,Precios!$B$7:$H$19,4,FALSE))</f>
        <v/>
      </c>
      <c r="P442" s="217" t="str">
        <f>IF(ISNA(Industrias[[#This Row],[Vsierra (m3)]]*VLOOKUP(Árboles!$G439,Precios!$B$7:$H$19,5,FALSE)),"",Industrias[[#This Row],[Vsierra (m3)]]*VLOOKUP(Árboles!$G439,Precios!$B$7:$H$19,5,FALSE))</f>
        <v/>
      </c>
      <c r="Q442" s="217" t="str">
        <f>IF(ISNA(Industrias[[#This Row],[Vsgruesa (m3)]]*VLOOKUP(Árboles!$G439,Precios!$B$7:$H$19,6,FALSE)),"",Industrias[[#This Row],[Vsgruesa (m3)]]*VLOOKUP(Árboles!$G439,Precios!$B$7:$H$19,6,FALSE))</f>
        <v/>
      </c>
      <c r="R442" s="217" t="str">
        <f>IF(ISNA(Industrias[[#This Row],[Vchapa (m3)]]*VLOOKUP(Árboles!$G439,Precios!$B$7:$H$19,7,FALSE)),"",Industrias[[#This Row],[Vchapa (m3)]]*VLOOKUP(Árboles!$G439,Precios!$B$7:$H$19,7,FALSE))</f>
        <v/>
      </c>
      <c r="S442" s="223">
        <f t="shared" si="11"/>
        <v>0</v>
      </c>
      <c r="T442" s="218"/>
      <c r="U442" s="218"/>
      <c r="W442" s="183"/>
      <c r="X442" s="183"/>
      <c r="Y442" s="183"/>
      <c r="Z442" s="183"/>
      <c r="AA442" s="183"/>
      <c r="AB442" s="183"/>
      <c r="AC442" s="183"/>
      <c r="AE442" s="183"/>
      <c r="AF442" s="183"/>
      <c r="AG442" s="183"/>
      <c r="AH442" s="183"/>
      <c r="AI442" s="183"/>
      <c r="AJ442" s="183"/>
      <c r="AK442" s="183"/>
    </row>
    <row r="443" spans="2:37" ht="16.8" thickTop="1" thickBot="1">
      <c r="B443" s="211" t="str">
        <f>IF(Árboles!B440="","",Árboles!B440)</f>
        <v/>
      </c>
      <c r="C443" s="211" t="str">
        <f>IF(Árboles!C440="","",Árboles!C440)</f>
        <v/>
      </c>
      <c r="D443" s="212" t="str">
        <f>IF(Árboles!G440="","",Árboles!G440)</f>
        <v/>
      </c>
      <c r="E443" s="213" t="str">
        <f>IF(Árboles!AC440=0,"",Árboles!AC440)</f>
        <v/>
      </c>
      <c r="F443" s="221"/>
      <c r="G443" s="222"/>
      <c r="H443" s="222"/>
      <c r="I443" s="222"/>
      <c r="J443" s="222"/>
      <c r="K443" s="222"/>
      <c r="L443" s="222"/>
      <c r="M443" s="216" t="str">
        <f>IF(ISNA(Industrias[[#This Row],[Vtrit (m3)]]*VLOOKUP(Árboles!$G440,Precios!$B$7:$H$19,2,FALSE)),"",Industrias[[#This Row],[Vtrit (m3)]]*VLOOKUP(Árboles!$G440,Precios!$B$7:$H$19,2,FALSE))</f>
        <v/>
      </c>
      <c r="N443" s="217" t="str">
        <f>IF(ISNA(Industrias[[#This Row],[Vapea (m3)]]*VLOOKUP(Árboles!$G440,Precios!$B$7:$H$19,3,FALSE)),"",Industrias[[#This Row],[Vapea (m3)]]*VLOOKUP(Árboles!$G440,Precios!$B$7:$H$19,3,FALSE))</f>
        <v/>
      </c>
      <c r="O443" s="217" t="str">
        <f>IF(ISNA(Industrias[[#This Row],[Vcanter (m3)]]*VLOOKUP(Árboles!$G440,Precios!$B$7:$H$19,4,FALSE)),"",Industrias[[#This Row],[Vcanter (m3)]]*VLOOKUP(Árboles!$G440,Precios!$B$7:$H$19,4,FALSE))</f>
        <v/>
      </c>
      <c r="P443" s="217" t="str">
        <f>IF(ISNA(Industrias[[#This Row],[Vsierra (m3)]]*VLOOKUP(Árboles!$G440,Precios!$B$7:$H$19,5,FALSE)),"",Industrias[[#This Row],[Vsierra (m3)]]*VLOOKUP(Árboles!$G440,Precios!$B$7:$H$19,5,FALSE))</f>
        <v/>
      </c>
      <c r="Q443" s="217" t="str">
        <f>IF(ISNA(Industrias[[#This Row],[Vsgruesa (m3)]]*VLOOKUP(Árboles!$G440,Precios!$B$7:$H$19,6,FALSE)),"",Industrias[[#This Row],[Vsgruesa (m3)]]*VLOOKUP(Árboles!$G440,Precios!$B$7:$H$19,6,FALSE))</f>
        <v/>
      </c>
      <c r="R443" s="217" t="str">
        <f>IF(ISNA(Industrias[[#This Row],[Vchapa (m3)]]*VLOOKUP(Árboles!$G440,Precios!$B$7:$H$19,7,FALSE)),"",Industrias[[#This Row],[Vchapa (m3)]]*VLOOKUP(Árboles!$G440,Precios!$B$7:$H$19,7,FALSE))</f>
        <v/>
      </c>
      <c r="S443" s="223">
        <f t="shared" si="11"/>
        <v>0</v>
      </c>
      <c r="T443" s="218"/>
      <c r="U443" s="218"/>
      <c r="W443" s="183"/>
      <c r="X443" s="183"/>
      <c r="Y443" s="183"/>
      <c r="Z443" s="183"/>
      <c r="AA443" s="183"/>
      <c r="AB443" s="183"/>
      <c r="AC443" s="183"/>
      <c r="AE443" s="183"/>
      <c r="AF443" s="183"/>
      <c r="AG443" s="183"/>
      <c r="AH443" s="183"/>
      <c r="AI443" s="183"/>
      <c r="AJ443" s="183"/>
      <c r="AK443" s="183"/>
    </row>
    <row r="444" spans="2:37" ht="16.8" thickTop="1" thickBot="1">
      <c r="B444" s="211" t="str">
        <f>IF(Árboles!B441="","",Árboles!B441)</f>
        <v/>
      </c>
      <c r="C444" s="211" t="str">
        <f>IF(Árboles!C441="","",Árboles!C441)</f>
        <v/>
      </c>
      <c r="D444" s="212" t="str">
        <f>IF(Árboles!G441="","",Árboles!G441)</f>
        <v/>
      </c>
      <c r="E444" s="213" t="str">
        <f>IF(Árboles!AC441=0,"",Árboles!AC441)</f>
        <v/>
      </c>
      <c r="F444" s="221"/>
      <c r="G444" s="222"/>
      <c r="H444" s="222"/>
      <c r="I444" s="222"/>
      <c r="J444" s="222"/>
      <c r="K444" s="222"/>
      <c r="L444" s="222"/>
      <c r="M444" s="216" t="str">
        <f>IF(ISNA(Industrias[[#This Row],[Vtrit (m3)]]*VLOOKUP(Árboles!$G441,Precios!$B$7:$H$19,2,FALSE)),"",Industrias[[#This Row],[Vtrit (m3)]]*VLOOKUP(Árboles!$G441,Precios!$B$7:$H$19,2,FALSE))</f>
        <v/>
      </c>
      <c r="N444" s="217" t="str">
        <f>IF(ISNA(Industrias[[#This Row],[Vapea (m3)]]*VLOOKUP(Árboles!$G441,Precios!$B$7:$H$19,3,FALSE)),"",Industrias[[#This Row],[Vapea (m3)]]*VLOOKUP(Árboles!$G441,Precios!$B$7:$H$19,3,FALSE))</f>
        <v/>
      </c>
      <c r="O444" s="217" t="str">
        <f>IF(ISNA(Industrias[[#This Row],[Vcanter (m3)]]*VLOOKUP(Árboles!$G441,Precios!$B$7:$H$19,4,FALSE)),"",Industrias[[#This Row],[Vcanter (m3)]]*VLOOKUP(Árboles!$G441,Precios!$B$7:$H$19,4,FALSE))</f>
        <v/>
      </c>
      <c r="P444" s="217" t="str">
        <f>IF(ISNA(Industrias[[#This Row],[Vsierra (m3)]]*VLOOKUP(Árboles!$G441,Precios!$B$7:$H$19,5,FALSE)),"",Industrias[[#This Row],[Vsierra (m3)]]*VLOOKUP(Árboles!$G441,Precios!$B$7:$H$19,5,FALSE))</f>
        <v/>
      </c>
      <c r="Q444" s="217" t="str">
        <f>IF(ISNA(Industrias[[#This Row],[Vsgruesa (m3)]]*VLOOKUP(Árboles!$G441,Precios!$B$7:$H$19,6,FALSE)),"",Industrias[[#This Row],[Vsgruesa (m3)]]*VLOOKUP(Árboles!$G441,Precios!$B$7:$H$19,6,FALSE))</f>
        <v/>
      </c>
      <c r="R444" s="217" t="str">
        <f>IF(ISNA(Industrias[[#This Row],[Vchapa (m3)]]*VLOOKUP(Árboles!$G441,Precios!$B$7:$H$19,7,FALSE)),"",Industrias[[#This Row],[Vchapa (m3)]]*VLOOKUP(Árboles!$G441,Precios!$B$7:$H$19,7,FALSE))</f>
        <v/>
      </c>
      <c r="S444" s="223">
        <f t="shared" si="11"/>
        <v>0</v>
      </c>
      <c r="T444" s="218"/>
      <c r="U444" s="218"/>
      <c r="W444" s="183"/>
      <c r="X444" s="183"/>
      <c r="Y444" s="183"/>
      <c r="Z444" s="183"/>
      <c r="AA444" s="183"/>
      <c r="AB444" s="183"/>
      <c r="AC444" s="183"/>
      <c r="AE444" s="183"/>
      <c r="AF444" s="183"/>
      <c r="AG444" s="183"/>
      <c r="AH444" s="183"/>
      <c r="AI444" s="183"/>
      <c r="AJ444" s="183"/>
      <c r="AK444" s="183"/>
    </row>
    <row r="445" spans="2:37" ht="16.8" thickTop="1" thickBot="1">
      <c r="B445" s="211" t="str">
        <f>IF(Árboles!B442="","",Árboles!B442)</f>
        <v/>
      </c>
      <c r="C445" s="211" t="str">
        <f>IF(Árboles!C442="","",Árboles!C442)</f>
        <v/>
      </c>
      <c r="D445" s="212" t="str">
        <f>IF(Árboles!G442="","",Árboles!G442)</f>
        <v/>
      </c>
      <c r="E445" s="213" t="str">
        <f>IF(Árboles!AC442=0,"",Árboles!AC442)</f>
        <v/>
      </c>
      <c r="F445" s="221"/>
      <c r="G445" s="222"/>
      <c r="H445" s="222"/>
      <c r="I445" s="222"/>
      <c r="J445" s="222"/>
      <c r="K445" s="222"/>
      <c r="L445" s="222"/>
      <c r="M445" s="216" t="str">
        <f>IF(ISNA(Industrias[[#This Row],[Vtrit (m3)]]*VLOOKUP(Árboles!$G442,Precios!$B$7:$H$19,2,FALSE)),"",Industrias[[#This Row],[Vtrit (m3)]]*VLOOKUP(Árboles!$G442,Precios!$B$7:$H$19,2,FALSE))</f>
        <v/>
      </c>
      <c r="N445" s="217" t="str">
        <f>IF(ISNA(Industrias[[#This Row],[Vapea (m3)]]*VLOOKUP(Árboles!$G442,Precios!$B$7:$H$19,3,FALSE)),"",Industrias[[#This Row],[Vapea (m3)]]*VLOOKUP(Árboles!$G442,Precios!$B$7:$H$19,3,FALSE))</f>
        <v/>
      </c>
      <c r="O445" s="217" t="str">
        <f>IF(ISNA(Industrias[[#This Row],[Vcanter (m3)]]*VLOOKUP(Árboles!$G442,Precios!$B$7:$H$19,4,FALSE)),"",Industrias[[#This Row],[Vcanter (m3)]]*VLOOKUP(Árboles!$G442,Precios!$B$7:$H$19,4,FALSE))</f>
        <v/>
      </c>
      <c r="P445" s="217" t="str">
        <f>IF(ISNA(Industrias[[#This Row],[Vsierra (m3)]]*VLOOKUP(Árboles!$G442,Precios!$B$7:$H$19,5,FALSE)),"",Industrias[[#This Row],[Vsierra (m3)]]*VLOOKUP(Árboles!$G442,Precios!$B$7:$H$19,5,FALSE))</f>
        <v/>
      </c>
      <c r="Q445" s="217" t="str">
        <f>IF(ISNA(Industrias[[#This Row],[Vsgruesa (m3)]]*VLOOKUP(Árboles!$G442,Precios!$B$7:$H$19,6,FALSE)),"",Industrias[[#This Row],[Vsgruesa (m3)]]*VLOOKUP(Árboles!$G442,Precios!$B$7:$H$19,6,FALSE))</f>
        <v/>
      </c>
      <c r="R445" s="217" t="str">
        <f>IF(ISNA(Industrias[[#This Row],[Vchapa (m3)]]*VLOOKUP(Árboles!$G442,Precios!$B$7:$H$19,7,FALSE)),"",Industrias[[#This Row],[Vchapa (m3)]]*VLOOKUP(Árboles!$G442,Precios!$B$7:$H$19,7,FALSE))</f>
        <v/>
      </c>
      <c r="S445" s="223">
        <f t="shared" si="11"/>
        <v>0</v>
      </c>
      <c r="T445" s="218"/>
      <c r="U445" s="218"/>
      <c r="W445" s="183"/>
      <c r="X445" s="183"/>
      <c r="Y445" s="183"/>
      <c r="Z445" s="183"/>
      <c r="AA445" s="183"/>
      <c r="AB445" s="183"/>
      <c r="AC445" s="183"/>
      <c r="AE445" s="183"/>
      <c r="AF445" s="183"/>
      <c r="AG445" s="183"/>
      <c r="AH445" s="183"/>
      <c r="AI445" s="183"/>
      <c r="AJ445" s="183"/>
      <c r="AK445" s="183"/>
    </row>
    <row r="446" spans="2:37" ht="16.8" thickTop="1" thickBot="1">
      <c r="B446" s="211" t="str">
        <f>IF(Árboles!B443="","",Árboles!B443)</f>
        <v/>
      </c>
      <c r="C446" s="211" t="str">
        <f>IF(Árboles!C443="","",Árboles!C443)</f>
        <v/>
      </c>
      <c r="D446" s="212" t="str">
        <f>IF(Árboles!G443="","",Árboles!G443)</f>
        <v/>
      </c>
      <c r="E446" s="213" t="str">
        <f>IF(Árboles!AC443=0,"",Árboles!AC443)</f>
        <v/>
      </c>
      <c r="F446" s="221"/>
      <c r="G446" s="222"/>
      <c r="H446" s="222"/>
      <c r="I446" s="222"/>
      <c r="J446" s="222"/>
      <c r="K446" s="222"/>
      <c r="L446" s="222"/>
      <c r="M446" s="216" t="str">
        <f>IF(ISNA(Industrias[[#This Row],[Vtrit (m3)]]*VLOOKUP(Árboles!$G443,Precios!$B$7:$H$19,2,FALSE)),"",Industrias[[#This Row],[Vtrit (m3)]]*VLOOKUP(Árboles!$G443,Precios!$B$7:$H$19,2,FALSE))</f>
        <v/>
      </c>
      <c r="N446" s="217" t="str">
        <f>IF(ISNA(Industrias[[#This Row],[Vapea (m3)]]*VLOOKUP(Árboles!$G443,Precios!$B$7:$H$19,3,FALSE)),"",Industrias[[#This Row],[Vapea (m3)]]*VLOOKUP(Árboles!$G443,Precios!$B$7:$H$19,3,FALSE))</f>
        <v/>
      </c>
      <c r="O446" s="217" t="str">
        <f>IF(ISNA(Industrias[[#This Row],[Vcanter (m3)]]*VLOOKUP(Árboles!$G443,Precios!$B$7:$H$19,4,FALSE)),"",Industrias[[#This Row],[Vcanter (m3)]]*VLOOKUP(Árboles!$G443,Precios!$B$7:$H$19,4,FALSE))</f>
        <v/>
      </c>
      <c r="P446" s="217" t="str">
        <f>IF(ISNA(Industrias[[#This Row],[Vsierra (m3)]]*VLOOKUP(Árboles!$G443,Precios!$B$7:$H$19,5,FALSE)),"",Industrias[[#This Row],[Vsierra (m3)]]*VLOOKUP(Árboles!$G443,Precios!$B$7:$H$19,5,FALSE))</f>
        <v/>
      </c>
      <c r="Q446" s="217" t="str">
        <f>IF(ISNA(Industrias[[#This Row],[Vsgruesa (m3)]]*VLOOKUP(Árboles!$G443,Precios!$B$7:$H$19,6,FALSE)),"",Industrias[[#This Row],[Vsgruesa (m3)]]*VLOOKUP(Árboles!$G443,Precios!$B$7:$H$19,6,FALSE))</f>
        <v/>
      </c>
      <c r="R446" s="217" t="str">
        <f>IF(ISNA(Industrias[[#This Row],[Vchapa (m3)]]*VLOOKUP(Árboles!$G443,Precios!$B$7:$H$19,7,FALSE)),"",Industrias[[#This Row],[Vchapa (m3)]]*VLOOKUP(Árboles!$G443,Precios!$B$7:$H$19,7,FALSE))</f>
        <v/>
      </c>
      <c r="S446" s="223">
        <f t="shared" si="11"/>
        <v>0</v>
      </c>
      <c r="T446" s="218"/>
      <c r="U446" s="218"/>
      <c r="W446" s="183"/>
      <c r="X446" s="183"/>
      <c r="Y446" s="183"/>
      <c r="Z446" s="183"/>
      <c r="AA446" s="183"/>
      <c r="AB446" s="183"/>
      <c r="AC446" s="183"/>
      <c r="AE446" s="183"/>
      <c r="AF446" s="183"/>
      <c r="AG446" s="183"/>
      <c r="AH446" s="183"/>
      <c r="AI446" s="183"/>
      <c r="AJ446" s="183"/>
      <c r="AK446" s="183"/>
    </row>
    <row r="447" spans="2:37" ht="16.8" thickTop="1" thickBot="1">
      <c r="B447" s="211" t="str">
        <f>IF(Árboles!B444="","",Árboles!B444)</f>
        <v/>
      </c>
      <c r="C447" s="211" t="str">
        <f>IF(Árboles!C444="","",Árboles!C444)</f>
        <v/>
      </c>
      <c r="D447" s="212" t="str">
        <f>IF(Árboles!G444="","",Árboles!G444)</f>
        <v/>
      </c>
      <c r="E447" s="213" t="str">
        <f>IF(Árboles!AC444=0,"",Árboles!AC444)</f>
        <v/>
      </c>
      <c r="F447" s="221"/>
      <c r="G447" s="222"/>
      <c r="H447" s="222"/>
      <c r="I447" s="222"/>
      <c r="J447" s="222"/>
      <c r="K447" s="222"/>
      <c r="L447" s="222"/>
      <c r="M447" s="216" t="str">
        <f>IF(ISNA(Industrias[[#This Row],[Vtrit (m3)]]*VLOOKUP(Árboles!$G444,Precios!$B$7:$H$19,2,FALSE)),"",Industrias[[#This Row],[Vtrit (m3)]]*VLOOKUP(Árboles!$G444,Precios!$B$7:$H$19,2,FALSE))</f>
        <v/>
      </c>
      <c r="N447" s="217" t="str">
        <f>IF(ISNA(Industrias[[#This Row],[Vapea (m3)]]*VLOOKUP(Árboles!$G444,Precios!$B$7:$H$19,3,FALSE)),"",Industrias[[#This Row],[Vapea (m3)]]*VLOOKUP(Árboles!$G444,Precios!$B$7:$H$19,3,FALSE))</f>
        <v/>
      </c>
      <c r="O447" s="217" t="str">
        <f>IF(ISNA(Industrias[[#This Row],[Vcanter (m3)]]*VLOOKUP(Árboles!$G444,Precios!$B$7:$H$19,4,FALSE)),"",Industrias[[#This Row],[Vcanter (m3)]]*VLOOKUP(Árboles!$G444,Precios!$B$7:$H$19,4,FALSE))</f>
        <v/>
      </c>
      <c r="P447" s="217" t="str">
        <f>IF(ISNA(Industrias[[#This Row],[Vsierra (m3)]]*VLOOKUP(Árboles!$G444,Precios!$B$7:$H$19,5,FALSE)),"",Industrias[[#This Row],[Vsierra (m3)]]*VLOOKUP(Árboles!$G444,Precios!$B$7:$H$19,5,FALSE))</f>
        <v/>
      </c>
      <c r="Q447" s="217" t="str">
        <f>IF(ISNA(Industrias[[#This Row],[Vsgruesa (m3)]]*VLOOKUP(Árboles!$G444,Precios!$B$7:$H$19,6,FALSE)),"",Industrias[[#This Row],[Vsgruesa (m3)]]*VLOOKUP(Árboles!$G444,Precios!$B$7:$H$19,6,FALSE))</f>
        <v/>
      </c>
      <c r="R447" s="217" t="str">
        <f>IF(ISNA(Industrias[[#This Row],[Vchapa (m3)]]*VLOOKUP(Árboles!$G444,Precios!$B$7:$H$19,7,FALSE)),"",Industrias[[#This Row],[Vchapa (m3)]]*VLOOKUP(Árboles!$G444,Precios!$B$7:$H$19,7,FALSE))</f>
        <v/>
      </c>
      <c r="S447" s="223">
        <f t="shared" si="11"/>
        <v>0</v>
      </c>
      <c r="T447" s="218"/>
      <c r="U447" s="218"/>
      <c r="W447" s="183"/>
      <c r="X447" s="183"/>
      <c r="Y447" s="183"/>
      <c r="Z447" s="183"/>
      <c r="AA447" s="183"/>
      <c r="AB447" s="183"/>
      <c r="AC447" s="183"/>
      <c r="AE447" s="183"/>
      <c r="AF447" s="183"/>
      <c r="AG447" s="183"/>
      <c r="AH447" s="183"/>
      <c r="AI447" s="183"/>
      <c r="AJ447" s="183"/>
      <c r="AK447" s="183"/>
    </row>
    <row r="448" spans="2:37" ht="16.8" thickTop="1" thickBot="1">
      <c r="B448" s="211" t="str">
        <f>IF(Árboles!B445="","",Árboles!B445)</f>
        <v/>
      </c>
      <c r="C448" s="211" t="str">
        <f>IF(Árboles!C445="","",Árboles!C445)</f>
        <v/>
      </c>
      <c r="D448" s="212" t="str">
        <f>IF(Árboles!G445="","",Árboles!G445)</f>
        <v/>
      </c>
      <c r="E448" s="213" t="str">
        <f>IF(Árboles!AC445=0,"",Árboles!AC445)</f>
        <v/>
      </c>
      <c r="F448" s="221"/>
      <c r="G448" s="222"/>
      <c r="H448" s="222"/>
      <c r="I448" s="222"/>
      <c r="J448" s="222"/>
      <c r="K448" s="222"/>
      <c r="L448" s="222"/>
      <c r="M448" s="216" t="str">
        <f>IF(ISNA(Industrias[[#This Row],[Vtrit (m3)]]*VLOOKUP(Árboles!$G445,Precios!$B$7:$H$19,2,FALSE)),"",Industrias[[#This Row],[Vtrit (m3)]]*VLOOKUP(Árboles!$G445,Precios!$B$7:$H$19,2,FALSE))</f>
        <v/>
      </c>
      <c r="N448" s="217" t="str">
        <f>IF(ISNA(Industrias[[#This Row],[Vapea (m3)]]*VLOOKUP(Árboles!$G445,Precios!$B$7:$H$19,3,FALSE)),"",Industrias[[#This Row],[Vapea (m3)]]*VLOOKUP(Árboles!$G445,Precios!$B$7:$H$19,3,FALSE))</f>
        <v/>
      </c>
      <c r="O448" s="217" t="str">
        <f>IF(ISNA(Industrias[[#This Row],[Vcanter (m3)]]*VLOOKUP(Árboles!$G445,Precios!$B$7:$H$19,4,FALSE)),"",Industrias[[#This Row],[Vcanter (m3)]]*VLOOKUP(Árboles!$G445,Precios!$B$7:$H$19,4,FALSE))</f>
        <v/>
      </c>
      <c r="P448" s="217" t="str">
        <f>IF(ISNA(Industrias[[#This Row],[Vsierra (m3)]]*VLOOKUP(Árboles!$G445,Precios!$B$7:$H$19,5,FALSE)),"",Industrias[[#This Row],[Vsierra (m3)]]*VLOOKUP(Árboles!$G445,Precios!$B$7:$H$19,5,FALSE))</f>
        <v/>
      </c>
      <c r="Q448" s="217" t="str">
        <f>IF(ISNA(Industrias[[#This Row],[Vsgruesa (m3)]]*VLOOKUP(Árboles!$G445,Precios!$B$7:$H$19,6,FALSE)),"",Industrias[[#This Row],[Vsgruesa (m3)]]*VLOOKUP(Árboles!$G445,Precios!$B$7:$H$19,6,FALSE))</f>
        <v/>
      </c>
      <c r="R448" s="217" t="str">
        <f>IF(ISNA(Industrias[[#This Row],[Vchapa (m3)]]*VLOOKUP(Árboles!$G445,Precios!$B$7:$H$19,7,FALSE)),"",Industrias[[#This Row],[Vchapa (m3)]]*VLOOKUP(Árboles!$G445,Precios!$B$7:$H$19,7,FALSE))</f>
        <v/>
      </c>
      <c r="S448" s="223">
        <f t="shared" si="11"/>
        <v>0</v>
      </c>
      <c r="T448" s="218"/>
      <c r="U448" s="218"/>
      <c r="W448" s="183"/>
      <c r="X448" s="183"/>
      <c r="Y448" s="183"/>
      <c r="Z448" s="183"/>
      <c r="AA448" s="183"/>
      <c r="AB448" s="183"/>
      <c r="AC448" s="183"/>
      <c r="AE448" s="183"/>
      <c r="AF448" s="183"/>
      <c r="AG448" s="183"/>
      <c r="AH448" s="183"/>
      <c r="AI448" s="183"/>
      <c r="AJ448" s="183"/>
      <c r="AK448" s="183"/>
    </row>
    <row r="449" spans="2:37" ht="16.8" thickTop="1" thickBot="1">
      <c r="B449" s="211" t="str">
        <f>IF(Árboles!B446="","",Árboles!B446)</f>
        <v/>
      </c>
      <c r="C449" s="211" t="str">
        <f>IF(Árboles!C446="","",Árboles!C446)</f>
        <v/>
      </c>
      <c r="D449" s="212" t="str">
        <f>IF(Árboles!G446="","",Árboles!G446)</f>
        <v/>
      </c>
      <c r="E449" s="213" t="str">
        <f>IF(Árboles!AC446=0,"",Árboles!AC446)</f>
        <v/>
      </c>
      <c r="F449" s="221"/>
      <c r="G449" s="222"/>
      <c r="H449" s="222"/>
      <c r="I449" s="222"/>
      <c r="J449" s="222"/>
      <c r="K449" s="222"/>
      <c r="L449" s="222"/>
      <c r="M449" s="216" t="str">
        <f>IF(ISNA(Industrias[[#This Row],[Vtrit (m3)]]*VLOOKUP(Árboles!$G446,Precios!$B$7:$H$19,2,FALSE)),"",Industrias[[#This Row],[Vtrit (m3)]]*VLOOKUP(Árboles!$G446,Precios!$B$7:$H$19,2,FALSE))</f>
        <v/>
      </c>
      <c r="N449" s="217" t="str">
        <f>IF(ISNA(Industrias[[#This Row],[Vapea (m3)]]*VLOOKUP(Árboles!$G446,Precios!$B$7:$H$19,3,FALSE)),"",Industrias[[#This Row],[Vapea (m3)]]*VLOOKUP(Árboles!$G446,Precios!$B$7:$H$19,3,FALSE))</f>
        <v/>
      </c>
      <c r="O449" s="217" t="str">
        <f>IF(ISNA(Industrias[[#This Row],[Vcanter (m3)]]*VLOOKUP(Árboles!$G446,Precios!$B$7:$H$19,4,FALSE)),"",Industrias[[#This Row],[Vcanter (m3)]]*VLOOKUP(Árboles!$G446,Precios!$B$7:$H$19,4,FALSE))</f>
        <v/>
      </c>
      <c r="P449" s="217" t="str">
        <f>IF(ISNA(Industrias[[#This Row],[Vsierra (m3)]]*VLOOKUP(Árboles!$G446,Precios!$B$7:$H$19,5,FALSE)),"",Industrias[[#This Row],[Vsierra (m3)]]*VLOOKUP(Árboles!$G446,Precios!$B$7:$H$19,5,FALSE))</f>
        <v/>
      </c>
      <c r="Q449" s="217" t="str">
        <f>IF(ISNA(Industrias[[#This Row],[Vsgruesa (m3)]]*VLOOKUP(Árboles!$G446,Precios!$B$7:$H$19,6,FALSE)),"",Industrias[[#This Row],[Vsgruesa (m3)]]*VLOOKUP(Árboles!$G446,Precios!$B$7:$H$19,6,FALSE))</f>
        <v/>
      </c>
      <c r="R449" s="217" t="str">
        <f>IF(ISNA(Industrias[[#This Row],[Vchapa (m3)]]*VLOOKUP(Árboles!$G446,Precios!$B$7:$H$19,7,FALSE)),"",Industrias[[#This Row],[Vchapa (m3)]]*VLOOKUP(Árboles!$G446,Precios!$B$7:$H$19,7,FALSE))</f>
        <v/>
      </c>
      <c r="S449" s="223">
        <f t="shared" si="11"/>
        <v>0</v>
      </c>
      <c r="T449" s="218"/>
      <c r="U449" s="218"/>
      <c r="W449" s="183"/>
      <c r="X449" s="183"/>
      <c r="Y449" s="183"/>
      <c r="Z449" s="183"/>
      <c r="AA449" s="183"/>
      <c r="AB449" s="183"/>
      <c r="AC449" s="183"/>
      <c r="AE449" s="183"/>
      <c r="AF449" s="183"/>
      <c r="AG449" s="183"/>
      <c r="AH449" s="183"/>
      <c r="AI449" s="183"/>
      <c r="AJ449" s="183"/>
      <c r="AK449" s="183"/>
    </row>
    <row r="450" spans="2:37" ht="16.8" thickTop="1" thickBot="1">
      <c r="B450" s="211" t="str">
        <f>IF(Árboles!B447="","",Árboles!B447)</f>
        <v/>
      </c>
      <c r="C450" s="211" t="str">
        <f>IF(Árboles!C447="","",Árboles!C447)</f>
        <v/>
      </c>
      <c r="D450" s="212" t="str">
        <f>IF(Árboles!G447="","",Árboles!G447)</f>
        <v/>
      </c>
      <c r="E450" s="213" t="str">
        <f>IF(Árboles!AC447=0,"",Árboles!AC447)</f>
        <v/>
      </c>
      <c r="F450" s="221"/>
      <c r="G450" s="222"/>
      <c r="H450" s="222"/>
      <c r="I450" s="222"/>
      <c r="J450" s="222"/>
      <c r="K450" s="222"/>
      <c r="L450" s="222"/>
      <c r="M450" s="216" t="str">
        <f>IF(ISNA(Industrias[[#This Row],[Vtrit (m3)]]*VLOOKUP(Árboles!$G447,Precios!$B$7:$H$19,2,FALSE)),"",Industrias[[#This Row],[Vtrit (m3)]]*VLOOKUP(Árboles!$G447,Precios!$B$7:$H$19,2,FALSE))</f>
        <v/>
      </c>
      <c r="N450" s="217" t="str">
        <f>IF(ISNA(Industrias[[#This Row],[Vapea (m3)]]*VLOOKUP(Árboles!$G447,Precios!$B$7:$H$19,3,FALSE)),"",Industrias[[#This Row],[Vapea (m3)]]*VLOOKUP(Árboles!$G447,Precios!$B$7:$H$19,3,FALSE))</f>
        <v/>
      </c>
      <c r="O450" s="217" t="str">
        <f>IF(ISNA(Industrias[[#This Row],[Vcanter (m3)]]*VLOOKUP(Árboles!$G447,Precios!$B$7:$H$19,4,FALSE)),"",Industrias[[#This Row],[Vcanter (m3)]]*VLOOKUP(Árboles!$G447,Precios!$B$7:$H$19,4,FALSE))</f>
        <v/>
      </c>
      <c r="P450" s="217" t="str">
        <f>IF(ISNA(Industrias[[#This Row],[Vsierra (m3)]]*VLOOKUP(Árboles!$G447,Precios!$B$7:$H$19,5,FALSE)),"",Industrias[[#This Row],[Vsierra (m3)]]*VLOOKUP(Árboles!$G447,Precios!$B$7:$H$19,5,FALSE))</f>
        <v/>
      </c>
      <c r="Q450" s="217" t="str">
        <f>IF(ISNA(Industrias[[#This Row],[Vsgruesa (m3)]]*VLOOKUP(Árboles!$G447,Precios!$B$7:$H$19,6,FALSE)),"",Industrias[[#This Row],[Vsgruesa (m3)]]*VLOOKUP(Árboles!$G447,Precios!$B$7:$H$19,6,FALSE))</f>
        <v/>
      </c>
      <c r="R450" s="217" t="str">
        <f>IF(ISNA(Industrias[[#This Row],[Vchapa (m3)]]*VLOOKUP(Árboles!$G447,Precios!$B$7:$H$19,7,FALSE)),"",Industrias[[#This Row],[Vchapa (m3)]]*VLOOKUP(Árboles!$G447,Precios!$B$7:$H$19,7,FALSE))</f>
        <v/>
      </c>
      <c r="S450" s="223">
        <f t="shared" si="11"/>
        <v>0</v>
      </c>
      <c r="T450" s="218"/>
      <c r="U450" s="218"/>
      <c r="W450" s="183"/>
      <c r="X450" s="183"/>
      <c r="Y450" s="183"/>
      <c r="Z450" s="183"/>
      <c r="AA450" s="183"/>
      <c r="AB450" s="183"/>
      <c r="AC450" s="183"/>
      <c r="AE450" s="183"/>
      <c r="AF450" s="183"/>
      <c r="AG450" s="183"/>
      <c r="AH450" s="183"/>
      <c r="AI450" s="183"/>
      <c r="AJ450" s="183"/>
      <c r="AK450" s="183"/>
    </row>
    <row r="451" spans="2:37" ht="16.8" thickTop="1" thickBot="1">
      <c r="B451" s="211" t="str">
        <f>IF(Árboles!B448="","",Árboles!B448)</f>
        <v/>
      </c>
      <c r="C451" s="211" t="str">
        <f>IF(Árboles!C448="","",Árboles!C448)</f>
        <v/>
      </c>
      <c r="D451" s="212" t="str">
        <f>IF(Árboles!G448="","",Árboles!G448)</f>
        <v/>
      </c>
      <c r="E451" s="213" t="str">
        <f>IF(Árboles!AC448=0,"",Árboles!AC448)</f>
        <v/>
      </c>
      <c r="F451" s="221"/>
      <c r="G451" s="222"/>
      <c r="H451" s="222"/>
      <c r="I451" s="222"/>
      <c r="J451" s="222"/>
      <c r="K451" s="222"/>
      <c r="L451" s="222"/>
      <c r="M451" s="216" t="str">
        <f>IF(ISNA(Industrias[[#This Row],[Vtrit (m3)]]*VLOOKUP(Árboles!$G448,Precios!$B$7:$H$19,2,FALSE)),"",Industrias[[#This Row],[Vtrit (m3)]]*VLOOKUP(Árboles!$G448,Precios!$B$7:$H$19,2,FALSE))</f>
        <v/>
      </c>
      <c r="N451" s="217" t="str">
        <f>IF(ISNA(Industrias[[#This Row],[Vapea (m3)]]*VLOOKUP(Árboles!$G448,Precios!$B$7:$H$19,3,FALSE)),"",Industrias[[#This Row],[Vapea (m3)]]*VLOOKUP(Árboles!$G448,Precios!$B$7:$H$19,3,FALSE))</f>
        <v/>
      </c>
      <c r="O451" s="217" t="str">
        <f>IF(ISNA(Industrias[[#This Row],[Vcanter (m3)]]*VLOOKUP(Árboles!$G448,Precios!$B$7:$H$19,4,FALSE)),"",Industrias[[#This Row],[Vcanter (m3)]]*VLOOKUP(Árboles!$G448,Precios!$B$7:$H$19,4,FALSE))</f>
        <v/>
      </c>
      <c r="P451" s="217" t="str">
        <f>IF(ISNA(Industrias[[#This Row],[Vsierra (m3)]]*VLOOKUP(Árboles!$G448,Precios!$B$7:$H$19,5,FALSE)),"",Industrias[[#This Row],[Vsierra (m3)]]*VLOOKUP(Árboles!$G448,Precios!$B$7:$H$19,5,FALSE))</f>
        <v/>
      </c>
      <c r="Q451" s="217" t="str">
        <f>IF(ISNA(Industrias[[#This Row],[Vsgruesa (m3)]]*VLOOKUP(Árboles!$G448,Precios!$B$7:$H$19,6,FALSE)),"",Industrias[[#This Row],[Vsgruesa (m3)]]*VLOOKUP(Árboles!$G448,Precios!$B$7:$H$19,6,FALSE))</f>
        <v/>
      </c>
      <c r="R451" s="217" t="str">
        <f>IF(ISNA(Industrias[[#This Row],[Vchapa (m3)]]*VLOOKUP(Árboles!$G448,Precios!$B$7:$H$19,7,FALSE)),"",Industrias[[#This Row],[Vchapa (m3)]]*VLOOKUP(Árboles!$G448,Precios!$B$7:$H$19,7,FALSE))</f>
        <v/>
      </c>
      <c r="S451" s="223">
        <f t="shared" si="11"/>
        <v>0</v>
      </c>
      <c r="T451" s="218"/>
      <c r="U451" s="218"/>
      <c r="W451" s="183"/>
      <c r="X451" s="183"/>
      <c r="Y451" s="183"/>
      <c r="Z451" s="183"/>
      <c r="AA451" s="183"/>
      <c r="AB451" s="183"/>
      <c r="AC451" s="183"/>
      <c r="AE451" s="183"/>
      <c r="AF451" s="183"/>
      <c r="AG451" s="183"/>
      <c r="AH451" s="183"/>
      <c r="AI451" s="183"/>
      <c r="AJ451" s="183"/>
      <c r="AK451" s="183"/>
    </row>
    <row r="452" spans="2:37" ht="16.8" thickTop="1" thickBot="1">
      <c r="B452" s="211" t="str">
        <f>IF(Árboles!B449="","",Árboles!B449)</f>
        <v/>
      </c>
      <c r="C452" s="211" t="str">
        <f>IF(Árboles!C449="","",Árboles!C449)</f>
        <v/>
      </c>
      <c r="D452" s="212" t="str">
        <f>IF(Árboles!G449="","",Árboles!G449)</f>
        <v/>
      </c>
      <c r="E452" s="213" t="str">
        <f>IF(Árboles!AC449=0,"",Árboles!AC449)</f>
        <v/>
      </c>
      <c r="F452" s="221"/>
      <c r="G452" s="222"/>
      <c r="H452" s="222"/>
      <c r="I452" s="222"/>
      <c r="J452" s="222"/>
      <c r="K452" s="222"/>
      <c r="L452" s="222"/>
      <c r="M452" s="216" t="str">
        <f>IF(ISNA(Industrias[[#This Row],[Vtrit (m3)]]*VLOOKUP(Árboles!$G449,Precios!$B$7:$H$19,2,FALSE)),"",Industrias[[#This Row],[Vtrit (m3)]]*VLOOKUP(Árboles!$G449,Precios!$B$7:$H$19,2,FALSE))</f>
        <v/>
      </c>
      <c r="N452" s="217" t="str">
        <f>IF(ISNA(Industrias[[#This Row],[Vapea (m3)]]*VLOOKUP(Árboles!$G449,Precios!$B$7:$H$19,3,FALSE)),"",Industrias[[#This Row],[Vapea (m3)]]*VLOOKUP(Árboles!$G449,Precios!$B$7:$H$19,3,FALSE))</f>
        <v/>
      </c>
      <c r="O452" s="217" t="str">
        <f>IF(ISNA(Industrias[[#This Row],[Vcanter (m3)]]*VLOOKUP(Árboles!$G449,Precios!$B$7:$H$19,4,FALSE)),"",Industrias[[#This Row],[Vcanter (m3)]]*VLOOKUP(Árboles!$G449,Precios!$B$7:$H$19,4,FALSE))</f>
        <v/>
      </c>
      <c r="P452" s="217" t="str">
        <f>IF(ISNA(Industrias[[#This Row],[Vsierra (m3)]]*VLOOKUP(Árboles!$G449,Precios!$B$7:$H$19,5,FALSE)),"",Industrias[[#This Row],[Vsierra (m3)]]*VLOOKUP(Árboles!$G449,Precios!$B$7:$H$19,5,FALSE))</f>
        <v/>
      </c>
      <c r="Q452" s="217" t="str">
        <f>IF(ISNA(Industrias[[#This Row],[Vsgruesa (m3)]]*VLOOKUP(Árboles!$G449,Precios!$B$7:$H$19,6,FALSE)),"",Industrias[[#This Row],[Vsgruesa (m3)]]*VLOOKUP(Árboles!$G449,Precios!$B$7:$H$19,6,FALSE))</f>
        <v/>
      </c>
      <c r="R452" s="217" t="str">
        <f>IF(ISNA(Industrias[[#This Row],[Vchapa (m3)]]*VLOOKUP(Árboles!$G449,Precios!$B$7:$H$19,7,FALSE)),"",Industrias[[#This Row],[Vchapa (m3)]]*VLOOKUP(Árboles!$G449,Precios!$B$7:$H$19,7,FALSE))</f>
        <v/>
      </c>
      <c r="S452" s="223">
        <f t="shared" si="11"/>
        <v>0</v>
      </c>
      <c r="T452" s="218"/>
      <c r="U452" s="218"/>
      <c r="W452" s="183"/>
      <c r="X452" s="183"/>
      <c r="Y452" s="183"/>
      <c r="Z452" s="183"/>
      <c r="AA452" s="183"/>
      <c r="AB452" s="183"/>
      <c r="AC452" s="183"/>
      <c r="AE452" s="183"/>
      <c r="AF452" s="183"/>
      <c r="AG452" s="183"/>
      <c r="AH452" s="183"/>
      <c r="AI452" s="183"/>
      <c r="AJ452" s="183"/>
      <c r="AK452" s="183"/>
    </row>
    <row r="453" spans="2:37" ht="16.8" thickTop="1" thickBot="1">
      <c r="B453" s="211" t="str">
        <f>IF(Árboles!B450="","",Árboles!B450)</f>
        <v/>
      </c>
      <c r="C453" s="211" t="str">
        <f>IF(Árboles!C450="","",Árboles!C450)</f>
        <v/>
      </c>
      <c r="D453" s="212" t="str">
        <f>IF(Árboles!G450="","",Árboles!G450)</f>
        <v/>
      </c>
      <c r="E453" s="213" t="str">
        <f>IF(Árboles!AC450=0,"",Árboles!AC450)</f>
        <v/>
      </c>
      <c r="F453" s="221"/>
      <c r="G453" s="222"/>
      <c r="H453" s="222"/>
      <c r="I453" s="222"/>
      <c r="J453" s="222"/>
      <c r="K453" s="222"/>
      <c r="L453" s="222"/>
      <c r="M453" s="216" t="str">
        <f>IF(ISNA(Industrias[[#This Row],[Vtrit (m3)]]*VLOOKUP(Árboles!$G450,Precios!$B$7:$H$19,2,FALSE)),"",Industrias[[#This Row],[Vtrit (m3)]]*VLOOKUP(Árboles!$G450,Precios!$B$7:$H$19,2,FALSE))</f>
        <v/>
      </c>
      <c r="N453" s="217" t="str">
        <f>IF(ISNA(Industrias[[#This Row],[Vapea (m3)]]*VLOOKUP(Árboles!$G450,Precios!$B$7:$H$19,3,FALSE)),"",Industrias[[#This Row],[Vapea (m3)]]*VLOOKUP(Árboles!$G450,Precios!$B$7:$H$19,3,FALSE))</f>
        <v/>
      </c>
      <c r="O453" s="217" t="str">
        <f>IF(ISNA(Industrias[[#This Row],[Vcanter (m3)]]*VLOOKUP(Árboles!$G450,Precios!$B$7:$H$19,4,FALSE)),"",Industrias[[#This Row],[Vcanter (m3)]]*VLOOKUP(Árboles!$G450,Precios!$B$7:$H$19,4,FALSE))</f>
        <v/>
      </c>
      <c r="P453" s="217" t="str">
        <f>IF(ISNA(Industrias[[#This Row],[Vsierra (m3)]]*VLOOKUP(Árboles!$G450,Precios!$B$7:$H$19,5,FALSE)),"",Industrias[[#This Row],[Vsierra (m3)]]*VLOOKUP(Árboles!$G450,Precios!$B$7:$H$19,5,FALSE))</f>
        <v/>
      </c>
      <c r="Q453" s="217" t="str">
        <f>IF(ISNA(Industrias[[#This Row],[Vsgruesa (m3)]]*VLOOKUP(Árboles!$G450,Precios!$B$7:$H$19,6,FALSE)),"",Industrias[[#This Row],[Vsgruesa (m3)]]*VLOOKUP(Árboles!$G450,Precios!$B$7:$H$19,6,FALSE))</f>
        <v/>
      </c>
      <c r="R453" s="217" t="str">
        <f>IF(ISNA(Industrias[[#This Row],[Vchapa (m3)]]*VLOOKUP(Árboles!$G450,Precios!$B$7:$H$19,7,FALSE)),"",Industrias[[#This Row],[Vchapa (m3)]]*VLOOKUP(Árboles!$G450,Precios!$B$7:$H$19,7,FALSE))</f>
        <v/>
      </c>
      <c r="S453" s="223">
        <f t="shared" ref="S453:S516" si="12">IF(SUM(M453:R453)=0,0,SUM(M453:R453))</f>
        <v>0</v>
      </c>
      <c r="T453" s="218"/>
      <c r="U453" s="218"/>
      <c r="W453" s="183"/>
      <c r="X453" s="183"/>
      <c r="Y453" s="183"/>
      <c r="Z453" s="183"/>
      <c r="AA453" s="183"/>
      <c r="AB453" s="183"/>
      <c r="AC453" s="183"/>
      <c r="AE453" s="183"/>
      <c r="AF453" s="183"/>
      <c r="AG453" s="183"/>
      <c r="AH453" s="183"/>
      <c r="AI453" s="183"/>
      <c r="AJ453" s="183"/>
      <c r="AK453" s="183"/>
    </row>
    <row r="454" spans="2:37" ht="16.8" thickTop="1" thickBot="1">
      <c r="B454" s="211" t="str">
        <f>IF(Árboles!B451="","",Árboles!B451)</f>
        <v/>
      </c>
      <c r="C454" s="211" t="str">
        <f>IF(Árboles!C451="","",Árboles!C451)</f>
        <v/>
      </c>
      <c r="D454" s="212" t="str">
        <f>IF(Árboles!G451="","",Árboles!G451)</f>
        <v/>
      </c>
      <c r="E454" s="213" t="str">
        <f>IF(Árboles!AC451=0,"",Árboles!AC451)</f>
        <v/>
      </c>
      <c r="F454" s="221"/>
      <c r="G454" s="222"/>
      <c r="H454" s="222"/>
      <c r="I454" s="222"/>
      <c r="J454" s="222"/>
      <c r="K454" s="222"/>
      <c r="L454" s="222"/>
      <c r="M454" s="216" t="str">
        <f>IF(ISNA(Industrias[[#This Row],[Vtrit (m3)]]*VLOOKUP(Árboles!$G451,Precios!$B$7:$H$19,2,FALSE)),"",Industrias[[#This Row],[Vtrit (m3)]]*VLOOKUP(Árboles!$G451,Precios!$B$7:$H$19,2,FALSE))</f>
        <v/>
      </c>
      <c r="N454" s="217" t="str">
        <f>IF(ISNA(Industrias[[#This Row],[Vapea (m3)]]*VLOOKUP(Árboles!$G451,Precios!$B$7:$H$19,3,FALSE)),"",Industrias[[#This Row],[Vapea (m3)]]*VLOOKUP(Árboles!$G451,Precios!$B$7:$H$19,3,FALSE))</f>
        <v/>
      </c>
      <c r="O454" s="217" t="str">
        <f>IF(ISNA(Industrias[[#This Row],[Vcanter (m3)]]*VLOOKUP(Árboles!$G451,Precios!$B$7:$H$19,4,FALSE)),"",Industrias[[#This Row],[Vcanter (m3)]]*VLOOKUP(Árboles!$G451,Precios!$B$7:$H$19,4,FALSE))</f>
        <v/>
      </c>
      <c r="P454" s="217" t="str">
        <f>IF(ISNA(Industrias[[#This Row],[Vsierra (m3)]]*VLOOKUP(Árboles!$G451,Precios!$B$7:$H$19,5,FALSE)),"",Industrias[[#This Row],[Vsierra (m3)]]*VLOOKUP(Árboles!$G451,Precios!$B$7:$H$19,5,FALSE))</f>
        <v/>
      </c>
      <c r="Q454" s="217" t="str">
        <f>IF(ISNA(Industrias[[#This Row],[Vsgruesa (m3)]]*VLOOKUP(Árboles!$G451,Precios!$B$7:$H$19,6,FALSE)),"",Industrias[[#This Row],[Vsgruesa (m3)]]*VLOOKUP(Árboles!$G451,Precios!$B$7:$H$19,6,FALSE))</f>
        <v/>
      </c>
      <c r="R454" s="217" t="str">
        <f>IF(ISNA(Industrias[[#This Row],[Vchapa (m3)]]*VLOOKUP(Árboles!$G451,Precios!$B$7:$H$19,7,FALSE)),"",Industrias[[#This Row],[Vchapa (m3)]]*VLOOKUP(Árboles!$G451,Precios!$B$7:$H$19,7,FALSE))</f>
        <v/>
      </c>
      <c r="S454" s="223">
        <f t="shared" si="12"/>
        <v>0</v>
      </c>
      <c r="T454" s="218"/>
      <c r="U454" s="218"/>
      <c r="W454" s="183"/>
      <c r="X454" s="183"/>
      <c r="Y454" s="183"/>
      <c r="Z454" s="183"/>
      <c r="AA454" s="183"/>
      <c r="AB454" s="183"/>
      <c r="AC454" s="183"/>
      <c r="AE454" s="183"/>
      <c r="AF454" s="183"/>
      <c r="AG454" s="183"/>
      <c r="AH454" s="183"/>
      <c r="AI454" s="183"/>
      <c r="AJ454" s="183"/>
      <c r="AK454" s="183"/>
    </row>
    <row r="455" spans="2:37" ht="16.8" thickTop="1" thickBot="1">
      <c r="B455" s="211" t="str">
        <f>IF(Árboles!B452="","",Árboles!B452)</f>
        <v/>
      </c>
      <c r="C455" s="211" t="str">
        <f>IF(Árboles!C452="","",Árboles!C452)</f>
        <v/>
      </c>
      <c r="D455" s="212" t="str">
        <f>IF(Árboles!G452="","",Árboles!G452)</f>
        <v/>
      </c>
      <c r="E455" s="213" t="str">
        <f>IF(Árboles!AC452=0,"",Árboles!AC452)</f>
        <v/>
      </c>
      <c r="F455" s="221"/>
      <c r="G455" s="222"/>
      <c r="H455" s="222"/>
      <c r="I455" s="222"/>
      <c r="J455" s="222"/>
      <c r="K455" s="222"/>
      <c r="L455" s="222"/>
      <c r="M455" s="216" t="str">
        <f>IF(ISNA(Industrias[[#This Row],[Vtrit (m3)]]*VLOOKUP(Árboles!$G452,Precios!$B$7:$H$19,2,FALSE)),"",Industrias[[#This Row],[Vtrit (m3)]]*VLOOKUP(Árboles!$G452,Precios!$B$7:$H$19,2,FALSE))</f>
        <v/>
      </c>
      <c r="N455" s="217" t="str">
        <f>IF(ISNA(Industrias[[#This Row],[Vapea (m3)]]*VLOOKUP(Árboles!$G452,Precios!$B$7:$H$19,3,FALSE)),"",Industrias[[#This Row],[Vapea (m3)]]*VLOOKUP(Árboles!$G452,Precios!$B$7:$H$19,3,FALSE))</f>
        <v/>
      </c>
      <c r="O455" s="217" t="str">
        <f>IF(ISNA(Industrias[[#This Row],[Vcanter (m3)]]*VLOOKUP(Árboles!$G452,Precios!$B$7:$H$19,4,FALSE)),"",Industrias[[#This Row],[Vcanter (m3)]]*VLOOKUP(Árboles!$G452,Precios!$B$7:$H$19,4,FALSE))</f>
        <v/>
      </c>
      <c r="P455" s="217" t="str">
        <f>IF(ISNA(Industrias[[#This Row],[Vsierra (m3)]]*VLOOKUP(Árboles!$G452,Precios!$B$7:$H$19,5,FALSE)),"",Industrias[[#This Row],[Vsierra (m3)]]*VLOOKUP(Árboles!$G452,Precios!$B$7:$H$19,5,FALSE))</f>
        <v/>
      </c>
      <c r="Q455" s="217" t="str">
        <f>IF(ISNA(Industrias[[#This Row],[Vsgruesa (m3)]]*VLOOKUP(Árboles!$G452,Precios!$B$7:$H$19,6,FALSE)),"",Industrias[[#This Row],[Vsgruesa (m3)]]*VLOOKUP(Árboles!$G452,Precios!$B$7:$H$19,6,FALSE))</f>
        <v/>
      </c>
      <c r="R455" s="217" t="str">
        <f>IF(ISNA(Industrias[[#This Row],[Vchapa (m3)]]*VLOOKUP(Árboles!$G452,Precios!$B$7:$H$19,7,FALSE)),"",Industrias[[#This Row],[Vchapa (m3)]]*VLOOKUP(Árboles!$G452,Precios!$B$7:$H$19,7,FALSE))</f>
        <v/>
      </c>
      <c r="S455" s="223">
        <f t="shared" si="12"/>
        <v>0</v>
      </c>
      <c r="T455" s="218"/>
      <c r="U455" s="218"/>
      <c r="W455" s="183"/>
      <c r="X455" s="183"/>
      <c r="Y455" s="183"/>
      <c r="Z455" s="183"/>
      <c r="AA455" s="183"/>
      <c r="AB455" s="183"/>
      <c r="AC455" s="183"/>
      <c r="AE455" s="183"/>
      <c r="AF455" s="183"/>
      <c r="AG455" s="183"/>
      <c r="AH455" s="183"/>
      <c r="AI455" s="183"/>
      <c r="AJ455" s="183"/>
      <c r="AK455" s="183"/>
    </row>
    <row r="456" spans="2:37" ht="16.8" thickTop="1" thickBot="1">
      <c r="B456" s="211" t="str">
        <f>IF(Árboles!B453="","",Árboles!B453)</f>
        <v/>
      </c>
      <c r="C456" s="211" t="str">
        <f>IF(Árboles!C453="","",Árboles!C453)</f>
        <v/>
      </c>
      <c r="D456" s="212" t="str">
        <f>IF(Árboles!G453="","",Árboles!G453)</f>
        <v/>
      </c>
      <c r="E456" s="213" t="str">
        <f>IF(Árboles!AC453=0,"",Árboles!AC453)</f>
        <v/>
      </c>
      <c r="F456" s="221"/>
      <c r="G456" s="222"/>
      <c r="H456" s="222"/>
      <c r="I456" s="222"/>
      <c r="J456" s="222"/>
      <c r="K456" s="222"/>
      <c r="L456" s="222"/>
      <c r="M456" s="216" t="str">
        <f>IF(ISNA(Industrias[[#This Row],[Vtrit (m3)]]*VLOOKUP(Árboles!$G453,Precios!$B$7:$H$19,2,FALSE)),"",Industrias[[#This Row],[Vtrit (m3)]]*VLOOKUP(Árboles!$G453,Precios!$B$7:$H$19,2,FALSE))</f>
        <v/>
      </c>
      <c r="N456" s="217" t="str">
        <f>IF(ISNA(Industrias[[#This Row],[Vapea (m3)]]*VLOOKUP(Árboles!$G453,Precios!$B$7:$H$19,3,FALSE)),"",Industrias[[#This Row],[Vapea (m3)]]*VLOOKUP(Árboles!$G453,Precios!$B$7:$H$19,3,FALSE))</f>
        <v/>
      </c>
      <c r="O456" s="217" t="str">
        <f>IF(ISNA(Industrias[[#This Row],[Vcanter (m3)]]*VLOOKUP(Árboles!$G453,Precios!$B$7:$H$19,4,FALSE)),"",Industrias[[#This Row],[Vcanter (m3)]]*VLOOKUP(Árboles!$G453,Precios!$B$7:$H$19,4,FALSE))</f>
        <v/>
      </c>
      <c r="P456" s="217" t="str">
        <f>IF(ISNA(Industrias[[#This Row],[Vsierra (m3)]]*VLOOKUP(Árboles!$G453,Precios!$B$7:$H$19,5,FALSE)),"",Industrias[[#This Row],[Vsierra (m3)]]*VLOOKUP(Árboles!$G453,Precios!$B$7:$H$19,5,FALSE))</f>
        <v/>
      </c>
      <c r="Q456" s="217" t="str">
        <f>IF(ISNA(Industrias[[#This Row],[Vsgruesa (m3)]]*VLOOKUP(Árboles!$G453,Precios!$B$7:$H$19,6,FALSE)),"",Industrias[[#This Row],[Vsgruesa (m3)]]*VLOOKUP(Árboles!$G453,Precios!$B$7:$H$19,6,FALSE))</f>
        <v/>
      </c>
      <c r="R456" s="217" t="str">
        <f>IF(ISNA(Industrias[[#This Row],[Vchapa (m3)]]*VLOOKUP(Árboles!$G453,Precios!$B$7:$H$19,7,FALSE)),"",Industrias[[#This Row],[Vchapa (m3)]]*VLOOKUP(Árboles!$G453,Precios!$B$7:$H$19,7,FALSE))</f>
        <v/>
      </c>
      <c r="S456" s="223">
        <f t="shared" si="12"/>
        <v>0</v>
      </c>
      <c r="T456" s="218"/>
      <c r="U456" s="218"/>
      <c r="W456" s="183"/>
      <c r="X456" s="183"/>
      <c r="Y456" s="183"/>
      <c r="Z456" s="183"/>
      <c r="AA456" s="183"/>
      <c r="AB456" s="183"/>
      <c r="AC456" s="183"/>
      <c r="AE456" s="183"/>
      <c r="AF456" s="183"/>
      <c r="AG456" s="183"/>
      <c r="AH456" s="183"/>
      <c r="AI456" s="183"/>
      <c r="AJ456" s="183"/>
      <c r="AK456" s="183"/>
    </row>
    <row r="457" spans="2:37" ht="16.8" thickTop="1" thickBot="1">
      <c r="B457" s="211" t="str">
        <f>IF(Árboles!B454="","",Árboles!B454)</f>
        <v/>
      </c>
      <c r="C457" s="211" t="str">
        <f>IF(Árboles!C454="","",Árboles!C454)</f>
        <v/>
      </c>
      <c r="D457" s="212" t="str">
        <f>IF(Árboles!G454="","",Árboles!G454)</f>
        <v/>
      </c>
      <c r="E457" s="213" t="str">
        <f>IF(Árboles!AC454=0,"",Árboles!AC454)</f>
        <v/>
      </c>
      <c r="F457" s="221"/>
      <c r="G457" s="222"/>
      <c r="H457" s="222"/>
      <c r="I457" s="222"/>
      <c r="J457" s="222"/>
      <c r="K457" s="222"/>
      <c r="L457" s="222"/>
      <c r="M457" s="216" t="str">
        <f>IF(ISNA(Industrias[[#This Row],[Vtrit (m3)]]*VLOOKUP(Árboles!$G454,Precios!$B$7:$H$19,2,FALSE)),"",Industrias[[#This Row],[Vtrit (m3)]]*VLOOKUP(Árboles!$G454,Precios!$B$7:$H$19,2,FALSE))</f>
        <v/>
      </c>
      <c r="N457" s="217" t="str">
        <f>IF(ISNA(Industrias[[#This Row],[Vapea (m3)]]*VLOOKUP(Árboles!$G454,Precios!$B$7:$H$19,3,FALSE)),"",Industrias[[#This Row],[Vapea (m3)]]*VLOOKUP(Árboles!$G454,Precios!$B$7:$H$19,3,FALSE))</f>
        <v/>
      </c>
      <c r="O457" s="217" t="str">
        <f>IF(ISNA(Industrias[[#This Row],[Vcanter (m3)]]*VLOOKUP(Árboles!$G454,Precios!$B$7:$H$19,4,FALSE)),"",Industrias[[#This Row],[Vcanter (m3)]]*VLOOKUP(Árboles!$G454,Precios!$B$7:$H$19,4,FALSE))</f>
        <v/>
      </c>
      <c r="P457" s="217" t="str">
        <f>IF(ISNA(Industrias[[#This Row],[Vsierra (m3)]]*VLOOKUP(Árboles!$G454,Precios!$B$7:$H$19,5,FALSE)),"",Industrias[[#This Row],[Vsierra (m3)]]*VLOOKUP(Árboles!$G454,Precios!$B$7:$H$19,5,FALSE))</f>
        <v/>
      </c>
      <c r="Q457" s="217" t="str">
        <f>IF(ISNA(Industrias[[#This Row],[Vsgruesa (m3)]]*VLOOKUP(Árboles!$G454,Precios!$B$7:$H$19,6,FALSE)),"",Industrias[[#This Row],[Vsgruesa (m3)]]*VLOOKUP(Árboles!$G454,Precios!$B$7:$H$19,6,FALSE))</f>
        <v/>
      </c>
      <c r="R457" s="217" t="str">
        <f>IF(ISNA(Industrias[[#This Row],[Vchapa (m3)]]*VLOOKUP(Árboles!$G454,Precios!$B$7:$H$19,7,FALSE)),"",Industrias[[#This Row],[Vchapa (m3)]]*VLOOKUP(Árboles!$G454,Precios!$B$7:$H$19,7,FALSE))</f>
        <v/>
      </c>
      <c r="S457" s="223">
        <f t="shared" si="12"/>
        <v>0</v>
      </c>
      <c r="T457" s="218"/>
      <c r="U457" s="218"/>
      <c r="W457" s="183"/>
      <c r="X457" s="183"/>
      <c r="Y457" s="183"/>
      <c r="Z457" s="183"/>
      <c r="AA457" s="183"/>
      <c r="AB457" s="183"/>
      <c r="AC457" s="183"/>
      <c r="AE457" s="183"/>
      <c r="AF457" s="183"/>
      <c r="AG457" s="183"/>
      <c r="AH457" s="183"/>
      <c r="AI457" s="183"/>
      <c r="AJ457" s="183"/>
      <c r="AK457" s="183"/>
    </row>
    <row r="458" spans="2:37" ht="16.8" thickTop="1" thickBot="1">
      <c r="B458" s="211" t="str">
        <f>IF(Árboles!B455="","",Árboles!B455)</f>
        <v/>
      </c>
      <c r="C458" s="211" t="str">
        <f>IF(Árboles!C455="","",Árboles!C455)</f>
        <v/>
      </c>
      <c r="D458" s="212" t="str">
        <f>IF(Árboles!G455="","",Árboles!G455)</f>
        <v/>
      </c>
      <c r="E458" s="213" t="str">
        <f>IF(Árboles!AC455=0,"",Árboles!AC455)</f>
        <v/>
      </c>
      <c r="F458" s="221"/>
      <c r="G458" s="222"/>
      <c r="H458" s="222"/>
      <c r="I458" s="222"/>
      <c r="J458" s="222"/>
      <c r="K458" s="222"/>
      <c r="L458" s="222"/>
      <c r="M458" s="216" t="str">
        <f>IF(ISNA(Industrias[[#This Row],[Vtrit (m3)]]*VLOOKUP(Árboles!$G455,Precios!$B$7:$H$19,2,FALSE)),"",Industrias[[#This Row],[Vtrit (m3)]]*VLOOKUP(Árboles!$G455,Precios!$B$7:$H$19,2,FALSE))</f>
        <v/>
      </c>
      <c r="N458" s="217" t="str">
        <f>IF(ISNA(Industrias[[#This Row],[Vapea (m3)]]*VLOOKUP(Árboles!$G455,Precios!$B$7:$H$19,3,FALSE)),"",Industrias[[#This Row],[Vapea (m3)]]*VLOOKUP(Árboles!$G455,Precios!$B$7:$H$19,3,FALSE))</f>
        <v/>
      </c>
      <c r="O458" s="217" t="str">
        <f>IF(ISNA(Industrias[[#This Row],[Vcanter (m3)]]*VLOOKUP(Árboles!$G455,Precios!$B$7:$H$19,4,FALSE)),"",Industrias[[#This Row],[Vcanter (m3)]]*VLOOKUP(Árboles!$G455,Precios!$B$7:$H$19,4,FALSE))</f>
        <v/>
      </c>
      <c r="P458" s="217" t="str">
        <f>IF(ISNA(Industrias[[#This Row],[Vsierra (m3)]]*VLOOKUP(Árboles!$G455,Precios!$B$7:$H$19,5,FALSE)),"",Industrias[[#This Row],[Vsierra (m3)]]*VLOOKUP(Árboles!$G455,Precios!$B$7:$H$19,5,FALSE))</f>
        <v/>
      </c>
      <c r="Q458" s="217" t="str">
        <f>IF(ISNA(Industrias[[#This Row],[Vsgruesa (m3)]]*VLOOKUP(Árboles!$G455,Precios!$B$7:$H$19,6,FALSE)),"",Industrias[[#This Row],[Vsgruesa (m3)]]*VLOOKUP(Árboles!$G455,Precios!$B$7:$H$19,6,FALSE))</f>
        <v/>
      </c>
      <c r="R458" s="217" t="str">
        <f>IF(ISNA(Industrias[[#This Row],[Vchapa (m3)]]*VLOOKUP(Árboles!$G455,Precios!$B$7:$H$19,7,FALSE)),"",Industrias[[#This Row],[Vchapa (m3)]]*VLOOKUP(Árboles!$G455,Precios!$B$7:$H$19,7,FALSE))</f>
        <v/>
      </c>
      <c r="S458" s="223">
        <f t="shared" si="12"/>
        <v>0</v>
      </c>
      <c r="T458" s="218"/>
      <c r="U458" s="218"/>
      <c r="W458" s="183"/>
      <c r="X458" s="183"/>
      <c r="Y458" s="183"/>
      <c r="Z458" s="183"/>
      <c r="AA458" s="183"/>
      <c r="AB458" s="183"/>
      <c r="AC458" s="183"/>
      <c r="AE458" s="183"/>
      <c r="AF458" s="183"/>
      <c r="AG458" s="183"/>
      <c r="AH458" s="183"/>
      <c r="AI458" s="183"/>
      <c r="AJ458" s="183"/>
      <c r="AK458" s="183"/>
    </row>
    <row r="459" spans="2:37" ht="16.8" thickTop="1" thickBot="1">
      <c r="B459" s="211" t="str">
        <f>IF(Árboles!B456="","",Árboles!B456)</f>
        <v/>
      </c>
      <c r="C459" s="211" t="str">
        <f>IF(Árboles!C456="","",Árboles!C456)</f>
        <v/>
      </c>
      <c r="D459" s="212" t="str">
        <f>IF(Árboles!G456="","",Árboles!G456)</f>
        <v/>
      </c>
      <c r="E459" s="213" t="str">
        <f>IF(Árboles!AC456=0,"",Árboles!AC456)</f>
        <v/>
      </c>
      <c r="F459" s="221"/>
      <c r="G459" s="222"/>
      <c r="H459" s="222"/>
      <c r="I459" s="222"/>
      <c r="J459" s="222"/>
      <c r="K459" s="222"/>
      <c r="L459" s="222"/>
      <c r="M459" s="216" t="str">
        <f>IF(ISNA(Industrias[[#This Row],[Vtrit (m3)]]*VLOOKUP(Árboles!$G456,Precios!$B$7:$H$19,2,FALSE)),"",Industrias[[#This Row],[Vtrit (m3)]]*VLOOKUP(Árboles!$G456,Precios!$B$7:$H$19,2,FALSE))</f>
        <v/>
      </c>
      <c r="N459" s="217" t="str">
        <f>IF(ISNA(Industrias[[#This Row],[Vapea (m3)]]*VLOOKUP(Árboles!$G456,Precios!$B$7:$H$19,3,FALSE)),"",Industrias[[#This Row],[Vapea (m3)]]*VLOOKUP(Árboles!$G456,Precios!$B$7:$H$19,3,FALSE))</f>
        <v/>
      </c>
      <c r="O459" s="217" t="str">
        <f>IF(ISNA(Industrias[[#This Row],[Vcanter (m3)]]*VLOOKUP(Árboles!$G456,Precios!$B$7:$H$19,4,FALSE)),"",Industrias[[#This Row],[Vcanter (m3)]]*VLOOKUP(Árboles!$G456,Precios!$B$7:$H$19,4,FALSE))</f>
        <v/>
      </c>
      <c r="P459" s="217" t="str">
        <f>IF(ISNA(Industrias[[#This Row],[Vsierra (m3)]]*VLOOKUP(Árboles!$G456,Precios!$B$7:$H$19,5,FALSE)),"",Industrias[[#This Row],[Vsierra (m3)]]*VLOOKUP(Árboles!$G456,Precios!$B$7:$H$19,5,FALSE))</f>
        <v/>
      </c>
      <c r="Q459" s="217" t="str">
        <f>IF(ISNA(Industrias[[#This Row],[Vsgruesa (m3)]]*VLOOKUP(Árboles!$G456,Precios!$B$7:$H$19,6,FALSE)),"",Industrias[[#This Row],[Vsgruesa (m3)]]*VLOOKUP(Árboles!$G456,Precios!$B$7:$H$19,6,FALSE))</f>
        <v/>
      </c>
      <c r="R459" s="217" t="str">
        <f>IF(ISNA(Industrias[[#This Row],[Vchapa (m3)]]*VLOOKUP(Árboles!$G456,Precios!$B$7:$H$19,7,FALSE)),"",Industrias[[#This Row],[Vchapa (m3)]]*VLOOKUP(Árboles!$G456,Precios!$B$7:$H$19,7,FALSE))</f>
        <v/>
      </c>
      <c r="S459" s="223">
        <f t="shared" si="12"/>
        <v>0</v>
      </c>
      <c r="T459" s="218"/>
      <c r="U459" s="218"/>
      <c r="W459" s="183"/>
      <c r="X459" s="183"/>
      <c r="Y459" s="183"/>
      <c r="Z459" s="183"/>
      <c r="AA459" s="183"/>
      <c r="AB459" s="183"/>
      <c r="AC459" s="183"/>
      <c r="AE459" s="183"/>
      <c r="AF459" s="183"/>
      <c r="AG459" s="183"/>
      <c r="AH459" s="183"/>
      <c r="AI459" s="183"/>
      <c r="AJ459" s="183"/>
      <c r="AK459" s="183"/>
    </row>
    <row r="460" spans="2:37" ht="16.8" thickTop="1" thickBot="1">
      <c r="B460" s="211" t="str">
        <f>IF(Árboles!B457="","",Árboles!B457)</f>
        <v/>
      </c>
      <c r="C460" s="211" t="str">
        <f>IF(Árboles!C457="","",Árboles!C457)</f>
        <v/>
      </c>
      <c r="D460" s="212" t="str">
        <f>IF(Árboles!G457="","",Árboles!G457)</f>
        <v/>
      </c>
      <c r="E460" s="213" t="str">
        <f>IF(Árboles!AC457=0,"",Árboles!AC457)</f>
        <v/>
      </c>
      <c r="F460" s="221"/>
      <c r="G460" s="222"/>
      <c r="H460" s="222"/>
      <c r="I460" s="222"/>
      <c r="J460" s="222"/>
      <c r="K460" s="222"/>
      <c r="L460" s="222"/>
      <c r="M460" s="216" t="str">
        <f>IF(ISNA(Industrias[[#This Row],[Vtrit (m3)]]*VLOOKUP(Árboles!$G457,Precios!$B$7:$H$19,2,FALSE)),"",Industrias[[#This Row],[Vtrit (m3)]]*VLOOKUP(Árboles!$G457,Precios!$B$7:$H$19,2,FALSE))</f>
        <v/>
      </c>
      <c r="N460" s="217" t="str">
        <f>IF(ISNA(Industrias[[#This Row],[Vapea (m3)]]*VLOOKUP(Árboles!$G457,Precios!$B$7:$H$19,3,FALSE)),"",Industrias[[#This Row],[Vapea (m3)]]*VLOOKUP(Árboles!$G457,Precios!$B$7:$H$19,3,FALSE))</f>
        <v/>
      </c>
      <c r="O460" s="217" t="str">
        <f>IF(ISNA(Industrias[[#This Row],[Vcanter (m3)]]*VLOOKUP(Árboles!$G457,Precios!$B$7:$H$19,4,FALSE)),"",Industrias[[#This Row],[Vcanter (m3)]]*VLOOKUP(Árboles!$G457,Precios!$B$7:$H$19,4,FALSE))</f>
        <v/>
      </c>
      <c r="P460" s="217" t="str">
        <f>IF(ISNA(Industrias[[#This Row],[Vsierra (m3)]]*VLOOKUP(Árboles!$G457,Precios!$B$7:$H$19,5,FALSE)),"",Industrias[[#This Row],[Vsierra (m3)]]*VLOOKUP(Árboles!$G457,Precios!$B$7:$H$19,5,FALSE))</f>
        <v/>
      </c>
      <c r="Q460" s="217" t="str">
        <f>IF(ISNA(Industrias[[#This Row],[Vsgruesa (m3)]]*VLOOKUP(Árboles!$G457,Precios!$B$7:$H$19,6,FALSE)),"",Industrias[[#This Row],[Vsgruesa (m3)]]*VLOOKUP(Árboles!$G457,Precios!$B$7:$H$19,6,FALSE))</f>
        <v/>
      </c>
      <c r="R460" s="217" t="str">
        <f>IF(ISNA(Industrias[[#This Row],[Vchapa (m3)]]*VLOOKUP(Árboles!$G457,Precios!$B$7:$H$19,7,FALSE)),"",Industrias[[#This Row],[Vchapa (m3)]]*VLOOKUP(Árboles!$G457,Precios!$B$7:$H$19,7,FALSE))</f>
        <v/>
      </c>
      <c r="S460" s="223">
        <f t="shared" si="12"/>
        <v>0</v>
      </c>
      <c r="T460" s="218"/>
      <c r="U460" s="218"/>
      <c r="W460" s="183"/>
      <c r="X460" s="183"/>
      <c r="Y460" s="183"/>
      <c r="Z460" s="183"/>
      <c r="AA460" s="183"/>
      <c r="AB460" s="183"/>
      <c r="AC460" s="183"/>
      <c r="AE460" s="183"/>
      <c r="AF460" s="183"/>
      <c r="AG460" s="183"/>
      <c r="AH460" s="183"/>
      <c r="AI460" s="183"/>
      <c r="AJ460" s="183"/>
      <c r="AK460" s="183"/>
    </row>
    <row r="461" spans="2:37" ht="16.8" thickTop="1" thickBot="1">
      <c r="B461" s="211" t="str">
        <f>IF(Árboles!B458="","",Árboles!B458)</f>
        <v/>
      </c>
      <c r="C461" s="211" t="str">
        <f>IF(Árboles!C458="","",Árboles!C458)</f>
        <v/>
      </c>
      <c r="D461" s="212" t="str">
        <f>IF(Árboles!G458="","",Árboles!G458)</f>
        <v/>
      </c>
      <c r="E461" s="213" t="str">
        <f>IF(Árboles!AC458=0,"",Árboles!AC458)</f>
        <v/>
      </c>
      <c r="F461" s="221"/>
      <c r="G461" s="222"/>
      <c r="H461" s="222"/>
      <c r="I461" s="222"/>
      <c r="J461" s="222"/>
      <c r="K461" s="222"/>
      <c r="L461" s="222"/>
      <c r="M461" s="216" t="str">
        <f>IF(ISNA(Industrias[[#This Row],[Vtrit (m3)]]*VLOOKUP(Árboles!$G458,Precios!$B$7:$H$19,2,FALSE)),"",Industrias[[#This Row],[Vtrit (m3)]]*VLOOKUP(Árboles!$G458,Precios!$B$7:$H$19,2,FALSE))</f>
        <v/>
      </c>
      <c r="N461" s="217" t="str">
        <f>IF(ISNA(Industrias[[#This Row],[Vapea (m3)]]*VLOOKUP(Árboles!$G458,Precios!$B$7:$H$19,3,FALSE)),"",Industrias[[#This Row],[Vapea (m3)]]*VLOOKUP(Árboles!$G458,Precios!$B$7:$H$19,3,FALSE))</f>
        <v/>
      </c>
      <c r="O461" s="217" t="str">
        <f>IF(ISNA(Industrias[[#This Row],[Vcanter (m3)]]*VLOOKUP(Árboles!$G458,Precios!$B$7:$H$19,4,FALSE)),"",Industrias[[#This Row],[Vcanter (m3)]]*VLOOKUP(Árboles!$G458,Precios!$B$7:$H$19,4,FALSE))</f>
        <v/>
      </c>
      <c r="P461" s="217" t="str">
        <f>IF(ISNA(Industrias[[#This Row],[Vsierra (m3)]]*VLOOKUP(Árboles!$G458,Precios!$B$7:$H$19,5,FALSE)),"",Industrias[[#This Row],[Vsierra (m3)]]*VLOOKUP(Árboles!$G458,Precios!$B$7:$H$19,5,FALSE))</f>
        <v/>
      </c>
      <c r="Q461" s="217" t="str">
        <f>IF(ISNA(Industrias[[#This Row],[Vsgruesa (m3)]]*VLOOKUP(Árboles!$G458,Precios!$B$7:$H$19,6,FALSE)),"",Industrias[[#This Row],[Vsgruesa (m3)]]*VLOOKUP(Árboles!$G458,Precios!$B$7:$H$19,6,FALSE))</f>
        <v/>
      </c>
      <c r="R461" s="217" t="str">
        <f>IF(ISNA(Industrias[[#This Row],[Vchapa (m3)]]*VLOOKUP(Árboles!$G458,Precios!$B$7:$H$19,7,FALSE)),"",Industrias[[#This Row],[Vchapa (m3)]]*VLOOKUP(Árboles!$G458,Precios!$B$7:$H$19,7,FALSE))</f>
        <v/>
      </c>
      <c r="S461" s="223">
        <f t="shared" si="12"/>
        <v>0</v>
      </c>
      <c r="T461" s="218"/>
      <c r="U461" s="218"/>
      <c r="W461" s="183"/>
      <c r="X461" s="183"/>
      <c r="Y461" s="183"/>
      <c r="Z461" s="183"/>
      <c r="AA461" s="183"/>
      <c r="AB461" s="183"/>
      <c r="AC461" s="183"/>
      <c r="AE461" s="183"/>
      <c r="AF461" s="183"/>
      <c r="AG461" s="183"/>
      <c r="AH461" s="183"/>
      <c r="AI461" s="183"/>
      <c r="AJ461" s="183"/>
      <c r="AK461" s="183"/>
    </row>
    <row r="462" spans="2:37" ht="16.8" thickTop="1" thickBot="1">
      <c r="B462" s="211" t="str">
        <f>IF(Árboles!B459="","",Árboles!B459)</f>
        <v/>
      </c>
      <c r="C462" s="211" t="str">
        <f>IF(Árboles!C459="","",Árboles!C459)</f>
        <v/>
      </c>
      <c r="D462" s="212" t="str">
        <f>IF(Árboles!G459="","",Árboles!G459)</f>
        <v/>
      </c>
      <c r="E462" s="213" t="str">
        <f>IF(Árboles!AC459=0,"",Árboles!AC459)</f>
        <v/>
      </c>
      <c r="F462" s="221"/>
      <c r="G462" s="222"/>
      <c r="H462" s="222"/>
      <c r="I462" s="222"/>
      <c r="J462" s="222"/>
      <c r="K462" s="222"/>
      <c r="L462" s="222"/>
      <c r="M462" s="216" t="str">
        <f>IF(ISNA(Industrias[[#This Row],[Vtrit (m3)]]*VLOOKUP(Árboles!$G459,Precios!$B$7:$H$19,2,FALSE)),"",Industrias[[#This Row],[Vtrit (m3)]]*VLOOKUP(Árboles!$G459,Precios!$B$7:$H$19,2,FALSE))</f>
        <v/>
      </c>
      <c r="N462" s="217" t="str">
        <f>IF(ISNA(Industrias[[#This Row],[Vapea (m3)]]*VLOOKUP(Árboles!$G459,Precios!$B$7:$H$19,3,FALSE)),"",Industrias[[#This Row],[Vapea (m3)]]*VLOOKUP(Árboles!$G459,Precios!$B$7:$H$19,3,FALSE))</f>
        <v/>
      </c>
      <c r="O462" s="217" t="str">
        <f>IF(ISNA(Industrias[[#This Row],[Vcanter (m3)]]*VLOOKUP(Árboles!$G459,Precios!$B$7:$H$19,4,FALSE)),"",Industrias[[#This Row],[Vcanter (m3)]]*VLOOKUP(Árboles!$G459,Precios!$B$7:$H$19,4,FALSE))</f>
        <v/>
      </c>
      <c r="P462" s="217" t="str">
        <f>IF(ISNA(Industrias[[#This Row],[Vsierra (m3)]]*VLOOKUP(Árboles!$G459,Precios!$B$7:$H$19,5,FALSE)),"",Industrias[[#This Row],[Vsierra (m3)]]*VLOOKUP(Árboles!$G459,Precios!$B$7:$H$19,5,FALSE))</f>
        <v/>
      </c>
      <c r="Q462" s="217" t="str">
        <f>IF(ISNA(Industrias[[#This Row],[Vsgruesa (m3)]]*VLOOKUP(Árboles!$G459,Precios!$B$7:$H$19,6,FALSE)),"",Industrias[[#This Row],[Vsgruesa (m3)]]*VLOOKUP(Árboles!$G459,Precios!$B$7:$H$19,6,FALSE))</f>
        <v/>
      </c>
      <c r="R462" s="217" t="str">
        <f>IF(ISNA(Industrias[[#This Row],[Vchapa (m3)]]*VLOOKUP(Árboles!$G459,Precios!$B$7:$H$19,7,FALSE)),"",Industrias[[#This Row],[Vchapa (m3)]]*VLOOKUP(Árboles!$G459,Precios!$B$7:$H$19,7,FALSE))</f>
        <v/>
      </c>
      <c r="S462" s="223">
        <f t="shared" si="12"/>
        <v>0</v>
      </c>
      <c r="T462" s="218"/>
      <c r="U462" s="218"/>
      <c r="W462" s="183"/>
      <c r="X462" s="183"/>
      <c r="Y462" s="183"/>
      <c r="Z462" s="183"/>
      <c r="AA462" s="183"/>
      <c r="AB462" s="183"/>
      <c r="AC462" s="183"/>
      <c r="AE462" s="183"/>
      <c r="AF462" s="183"/>
      <c r="AG462" s="183"/>
      <c r="AH462" s="183"/>
      <c r="AI462" s="183"/>
      <c r="AJ462" s="183"/>
      <c r="AK462" s="183"/>
    </row>
    <row r="463" spans="2:37" ht="16.8" thickTop="1" thickBot="1">
      <c r="B463" s="211" t="str">
        <f>IF(Árboles!B460="","",Árboles!B460)</f>
        <v/>
      </c>
      <c r="C463" s="211" t="str">
        <f>IF(Árboles!C460="","",Árboles!C460)</f>
        <v/>
      </c>
      <c r="D463" s="212" t="str">
        <f>IF(Árboles!G460="","",Árboles!G460)</f>
        <v/>
      </c>
      <c r="E463" s="213" t="str">
        <f>IF(Árboles!AC460=0,"",Árboles!AC460)</f>
        <v/>
      </c>
      <c r="F463" s="221"/>
      <c r="G463" s="222"/>
      <c r="H463" s="222"/>
      <c r="I463" s="222"/>
      <c r="J463" s="222"/>
      <c r="K463" s="222"/>
      <c r="L463" s="222"/>
      <c r="M463" s="216" t="str">
        <f>IF(ISNA(Industrias[[#This Row],[Vtrit (m3)]]*VLOOKUP(Árboles!$G460,Precios!$B$7:$H$19,2,FALSE)),"",Industrias[[#This Row],[Vtrit (m3)]]*VLOOKUP(Árboles!$G460,Precios!$B$7:$H$19,2,FALSE))</f>
        <v/>
      </c>
      <c r="N463" s="217" t="str">
        <f>IF(ISNA(Industrias[[#This Row],[Vapea (m3)]]*VLOOKUP(Árboles!$G460,Precios!$B$7:$H$19,3,FALSE)),"",Industrias[[#This Row],[Vapea (m3)]]*VLOOKUP(Árboles!$G460,Precios!$B$7:$H$19,3,FALSE))</f>
        <v/>
      </c>
      <c r="O463" s="217" t="str">
        <f>IF(ISNA(Industrias[[#This Row],[Vcanter (m3)]]*VLOOKUP(Árboles!$G460,Precios!$B$7:$H$19,4,FALSE)),"",Industrias[[#This Row],[Vcanter (m3)]]*VLOOKUP(Árboles!$G460,Precios!$B$7:$H$19,4,FALSE))</f>
        <v/>
      </c>
      <c r="P463" s="217" t="str">
        <f>IF(ISNA(Industrias[[#This Row],[Vsierra (m3)]]*VLOOKUP(Árboles!$G460,Precios!$B$7:$H$19,5,FALSE)),"",Industrias[[#This Row],[Vsierra (m3)]]*VLOOKUP(Árboles!$G460,Precios!$B$7:$H$19,5,FALSE))</f>
        <v/>
      </c>
      <c r="Q463" s="217" t="str">
        <f>IF(ISNA(Industrias[[#This Row],[Vsgruesa (m3)]]*VLOOKUP(Árboles!$G460,Precios!$B$7:$H$19,6,FALSE)),"",Industrias[[#This Row],[Vsgruesa (m3)]]*VLOOKUP(Árboles!$G460,Precios!$B$7:$H$19,6,FALSE))</f>
        <v/>
      </c>
      <c r="R463" s="217" t="str">
        <f>IF(ISNA(Industrias[[#This Row],[Vchapa (m3)]]*VLOOKUP(Árboles!$G460,Precios!$B$7:$H$19,7,FALSE)),"",Industrias[[#This Row],[Vchapa (m3)]]*VLOOKUP(Árboles!$G460,Precios!$B$7:$H$19,7,FALSE))</f>
        <v/>
      </c>
      <c r="S463" s="223">
        <f t="shared" si="12"/>
        <v>0</v>
      </c>
      <c r="T463" s="218"/>
      <c r="U463" s="218"/>
      <c r="W463" s="183"/>
      <c r="X463" s="183"/>
      <c r="Y463" s="183"/>
      <c r="Z463" s="183"/>
      <c r="AA463" s="183"/>
      <c r="AB463" s="183"/>
      <c r="AC463" s="183"/>
      <c r="AE463" s="183"/>
      <c r="AF463" s="183"/>
      <c r="AG463" s="183"/>
      <c r="AH463" s="183"/>
      <c r="AI463" s="183"/>
      <c r="AJ463" s="183"/>
      <c r="AK463" s="183"/>
    </row>
    <row r="464" spans="2:37" ht="16.8" thickTop="1" thickBot="1">
      <c r="B464" s="211" t="str">
        <f>IF(Árboles!B461="","",Árboles!B461)</f>
        <v/>
      </c>
      <c r="C464" s="211" t="str">
        <f>IF(Árboles!C461="","",Árboles!C461)</f>
        <v/>
      </c>
      <c r="D464" s="212" t="str">
        <f>IF(Árboles!G461="","",Árboles!G461)</f>
        <v/>
      </c>
      <c r="E464" s="213" t="str">
        <f>IF(Árboles!AC461=0,"",Árboles!AC461)</f>
        <v/>
      </c>
      <c r="F464" s="221"/>
      <c r="G464" s="222"/>
      <c r="H464" s="222"/>
      <c r="I464" s="222"/>
      <c r="J464" s="222"/>
      <c r="K464" s="222"/>
      <c r="L464" s="222"/>
      <c r="M464" s="216" t="str">
        <f>IF(ISNA(Industrias[[#This Row],[Vtrit (m3)]]*VLOOKUP(Árboles!$G461,Precios!$B$7:$H$19,2,FALSE)),"",Industrias[[#This Row],[Vtrit (m3)]]*VLOOKUP(Árboles!$G461,Precios!$B$7:$H$19,2,FALSE))</f>
        <v/>
      </c>
      <c r="N464" s="217" t="str">
        <f>IF(ISNA(Industrias[[#This Row],[Vapea (m3)]]*VLOOKUP(Árboles!$G461,Precios!$B$7:$H$19,3,FALSE)),"",Industrias[[#This Row],[Vapea (m3)]]*VLOOKUP(Árboles!$G461,Precios!$B$7:$H$19,3,FALSE))</f>
        <v/>
      </c>
      <c r="O464" s="217" t="str">
        <f>IF(ISNA(Industrias[[#This Row],[Vcanter (m3)]]*VLOOKUP(Árboles!$G461,Precios!$B$7:$H$19,4,FALSE)),"",Industrias[[#This Row],[Vcanter (m3)]]*VLOOKUP(Árboles!$G461,Precios!$B$7:$H$19,4,FALSE))</f>
        <v/>
      </c>
      <c r="P464" s="217" t="str">
        <f>IF(ISNA(Industrias[[#This Row],[Vsierra (m3)]]*VLOOKUP(Árboles!$G461,Precios!$B$7:$H$19,5,FALSE)),"",Industrias[[#This Row],[Vsierra (m3)]]*VLOOKUP(Árboles!$G461,Precios!$B$7:$H$19,5,FALSE))</f>
        <v/>
      </c>
      <c r="Q464" s="217" t="str">
        <f>IF(ISNA(Industrias[[#This Row],[Vsgruesa (m3)]]*VLOOKUP(Árboles!$G461,Precios!$B$7:$H$19,6,FALSE)),"",Industrias[[#This Row],[Vsgruesa (m3)]]*VLOOKUP(Árboles!$G461,Precios!$B$7:$H$19,6,FALSE))</f>
        <v/>
      </c>
      <c r="R464" s="217" t="str">
        <f>IF(ISNA(Industrias[[#This Row],[Vchapa (m3)]]*VLOOKUP(Árboles!$G461,Precios!$B$7:$H$19,7,FALSE)),"",Industrias[[#This Row],[Vchapa (m3)]]*VLOOKUP(Árboles!$G461,Precios!$B$7:$H$19,7,FALSE))</f>
        <v/>
      </c>
      <c r="S464" s="223">
        <f t="shared" si="12"/>
        <v>0</v>
      </c>
      <c r="T464" s="218"/>
      <c r="U464" s="218"/>
      <c r="W464" s="183"/>
      <c r="X464" s="183"/>
      <c r="Y464" s="183"/>
      <c r="Z464" s="183"/>
      <c r="AA464" s="183"/>
      <c r="AB464" s="183"/>
      <c r="AC464" s="183"/>
      <c r="AE464" s="183"/>
      <c r="AF464" s="183"/>
      <c r="AG464" s="183"/>
      <c r="AH464" s="183"/>
      <c r="AI464" s="183"/>
      <c r="AJ464" s="183"/>
      <c r="AK464" s="183"/>
    </row>
    <row r="465" spans="2:37" ht="16.8" thickTop="1" thickBot="1">
      <c r="B465" s="211" t="str">
        <f>IF(Árboles!B462="","",Árboles!B462)</f>
        <v/>
      </c>
      <c r="C465" s="211" t="str">
        <f>IF(Árboles!C462="","",Árboles!C462)</f>
        <v/>
      </c>
      <c r="D465" s="212" t="str">
        <f>IF(Árboles!G462="","",Árboles!G462)</f>
        <v/>
      </c>
      <c r="E465" s="213" t="str">
        <f>IF(Árboles!AC462=0,"",Árboles!AC462)</f>
        <v/>
      </c>
      <c r="F465" s="221"/>
      <c r="G465" s="222"/>
      <c r="H465" s="222"/>
      <c r="I465" s="222"/>
      <c r="J465" s="222"/>
      <c r="K465" s="222"/>
      <c r="L465" s="222"/>
      <c r="M465" s="216" t="str">
        <f>IF(ISNA(Industrias[[#This Row],[Vtrit (m3)]]*VLOOKUP(Árboles!$G462,Precios!$B$7:$H$19,2,FALSE)),"",Industrias[[#This Row],[Vtrit (m3)]]*VLOOKUP(Árboles!$G462,Precios!$B$7:$H$19,2,FALSE))</f>
        <v/>
      </c>
      <c r="N465" s="217" t="str">
        <f>IF(ISNA(Industrias[[#This Row],[Vapea (m3)]]*VLOOKUP(Árboles!$G462,Precios!$B$7:$H$19,3,FALSE)),"",Industrias[[#This Row],[Vapea (m3)]]*VLOOKUP(Árboles!$G462,Precios!$B$7:$H$19,3,FALSE))</f>
        <v/>
      </c>
      <c r="O465" s="217" t="str">
        <f>IF(ISNA(Industrias[[#This Row],[Vcanter (m3)]]*VLOOKUP(Árboles!$G462,Precios!$B$7:$H$19,4,FALSE)),"",Industrias[[#This Row],[Vcanter (m3)]]*VLOOKUP(Árboles!$G462,Precios!$B$7:$H$19,4,FALSE))</f>
        <v/>
      </c>
      <c r="P465" s="217" t="str">
        <f>IF(ISNA(Industrias[[#This Row],[Vsierra (m3)]]*VLOOKUP(Árboles!$G462,Precios!$B$7:$H$19,5,FALSE)),"",Industrias[[#This Row],[Vsierra (m3)]]*VLOOKUP(Árboles!$G462,Precios!$B$7:$H$19,5,FALSE))</f>
        <v/>
      </c>
      <c r="Q465" s="217" t="str">
        <f>IF(ISNA(Industrias[[#This Row],[Vsgruesa (m3)]]*VLOOKUP(Árboles!$G462,Precios!$B$7:$H$19,6,FALSE)),"",Industrias[[#This Row],[Vsgruesa (m3)]]*VLOOKUP(Árboles!$G462,Precios!$B$7:$H$19,6,FALSE))</f>
        <v/>
      </c>
      <c r="R465" s="217" t="str">
        <f>IF(ISNA(Industrias[[#This Row],[Vchapa (m3)]]*VLOOKUP(Árboles!$G462,Precios!$B$7:$H$19,7,FALSE)),"",Industrias[[#This Row],[Vchapa (m3)]]*VLOOKUP(Árboles!$G462,Precios!$B$7:$H$19,7,FALSE))</f>
        <v/>
      </c>
      <c r="S465" s="223">
        <f t="shared" si="12"/>
        <v>0</v>
      </c>
      <c r="T465" s="218"/>
      <c r="U465" s="218"/>
      <c r="W465" s="183"/>
      <c r="X465" s="183"/>
      <c r="Y465" s="183"/>
      <c r="Z465" s="183"/>
      <c r="AA465" s="183"/>
      <c r="AB465" s="183"/>
      <c r="AC465" s="183"/>
      <c r="AE465" s="183"/>
      <c r="AF465" s="183"/>
      <c r="AG465" s="183"/>
      <c r="AH465" s="183"/>
      <c r="AI465" s="183"/>
      <c r="AJ465" s="183"/>
      <c r="AK465" s="183"/>
    </row>
    <row r="466" spans="2:37" ht="16.8" thickTop="1" thickBot="1">
      <c r="B466" s="211" t="str">
        <f>IF(Árboles!B463="","",Árboles!B463)</f>
        <v/>
      </c>
      <c r="C466" s="211" t="str">
        <f>IF(Árboles!C463="","",Árboles!C463)</f>
        <v/>
      </c>
      <c r="D466" s="212" t="str">
        <f>IF(Árboles!G463="","",Árboles!G463)</f>
        <v/>
      </c>
      <c r="E466" s="213" t="str">
        <f>IF(Árboles!AC463=0,"",Árboles!AC463)</f>
        <v/>
      </c>
      <c r="F466" s="221"/>
      <c r="G466" s="222"/>
      <c r="H466" s="222"/>
      <c r="I466" s="222"/>
      <c r="J466" s="222"/>
      <c r="K466" s="222"/>
      <c r="L466" s="222"/>
      <c r="M466" s="216" t="str">
        <f>IF(ISNA(Industrias[[#This Row],[Vtrit (m3)]]*VLOOKUP(Árboles!$G463,Precios!$B$7:$H$19,2,FALSE)),"",Industrias[[#This Row],[Vtrit (m3)]]*VLOOKUP(Árboles!$G463,Precios!$B$7:$H$19,2,FALSE))</f>
        <v/>
      </c>
      <c r="N466" s="217" t="str">
        <f>IF(ISNA(Industrias[[#This Row],[Vapea (m3)]]*VLOOKUP(Árboles!$G463,Precios!$B$7:$H$19,3,FALSE)),"",Industrias[[#This Row],[Vapea (m3)]]*VLOOKUP(Árboles!$G463,Precios!$B$7:$H$19,3,FALSE))</f>
        <v/>
      </c>
      <c r="O466" s="217" t="str">
        <f>IF(ISNA(Industrias[[#This Row],[Vcanter (m3)]]*VLOOKUP(Árboles!$G463,Precios!$B$7:$H$19,4,FALSE)),"",Industrias[[#This Row],[Vcanter (m3)]]*VLOOKUP(Árboles!$G463,Precios!$B$7:$H$19,4,FALSE))</f>
        <v/>
      </c>
      <c r="P466" s="217" t="str">
        <f>IF(ISNA(Industrias[[#This Row],[Vsierra (m3)]]*VLOOKUP(Árboles!$G463,Precios!$B$7:$H$19,5,FALSE)),"",Industrias[[#This Row],[Vsierra (m3)]]*VLOOKUP(Árboles!$G463,Precios!$B$7:$H$19,5,FALSE))</f>
        <v/>
      </c>
      <c r="Q466" s="217" t="str">
        <f>IF(ISNA(Industrias[[#This Row],[Vsgruesa (m3)]]*VLOOKUP(Árboles!$G463,Precios!$B$7:$H$19,6,FALSE)),"",Industrias[[#This Row],[Vsgruesa (m3)]]*VLOOKUP(Árboles!$G463,Precios!$B$7:$H$19,6,FALSE))</f>
        <v/>
      </c>
      <c r="R466" s="217" t="str">
        <f>IF(ISNA(Industrias[[#This Row],[Vchapa (m3)]]*VLOOKUP(Árboles!$G463,Precios!$B$7:$H$19,7,FALSE)),"",Industrias[[#This Row],[Vchapa (m3)]]*VLOOKUP(Árboles!$G463,Precios!$B$7:$H$19,7,FALSE))</f>
        <v/>
      </c>
      <c r="S466" s="223">
        <f t="shared" si="12"/>
        <v>0</v>
      </c>
      <c r="T466" s="218"/>
      <c r="U466" s="218"/>
      <c r="W466" s="183"/>
      <c r="X466" s="183"/>
      <c r="Y466" s="183"/>
      <c r="Z466" s="183"/>
      <c r="AA466" s="183"/>
      <c r="AB466" s="183"/>
      <c r="AC466" s="183"/>
      <c r="AE466" s="183"/>
      <c r="AF466" s="183"/>
      <c r="AG466" s="183"/>
      <c r="AH466" s="183"/>
      <c r="AI466" s="183"/>
      <c r="AJ466" s="183"/>
      <c r="AK466" s="183"/>
    </row>
    <row r="467" spans="2:37" ht="16.8" thickTop="1" thickBot="1">
      <c r="B467" s="211" t="str">
        <f>IF(Árboles!B464="","",Árboles!B464)</f>
        <v/>
      </c>
      <c r="C467" s="211" t="str">
        <f>IF(Árboles!C464="","",Árboles!C464)</f>
        <v/>
      </c>
      <c r="D467" s="212" t="str">
        <f>IF(Árboles!G464="","",Árboles!G464)</f>
        <v/>
      </c>
      <c r="E467" s="213" t="str">
        <f>IF(Árboles!AC464=0,"",Árboles!AC464)</f>
        <v/>
      </c>
      <c r="F467" s="221"/>
      <c r="G467" s="222"/>
      <c r="H467" s="222"/>
      <c r="I467" s="222"/>
      <c r="J467" s="222"/>
      <c r="K467" s="222"/>
      <c r="L467" s="222"/>
      <c r="M467" s="216" t="str">
        <f>IF(ISNA(Industrias[[#This Row],[Vtrit (m3)]]*VLOOKUP(Árboles!$G464,Precios!$B$7:$H$19,2,FALSE)),"",Industrias[[#This Row],[Vtrit (m3)]]*VLOOKUP(Árboles!$G464,Precios!$B$7:$H$19,2,FALSE))</f>
        <v/>
      </c>
      <c r="N467" s="217" t="str">
        <f>IF(ISNA(Industrias[[#This Row],[Vapea (m3)]]*VLOOKUP(Árboles!$G464,Precios!$B$7:$H$19,3,FALSE)),"",Industrias[[#This Row],[Vapea (m3)]]*VLOOKUP(Árboles!$G464,Precios!$B$7:$H$19,3,FALSE))</f>
        <v/>
      </c>
      <c r="O467" s="217" t="str">
        <f>IF(ISNA(Industrias[[#This Row],[Vcanter (m3)]]*VLOOKUP(Árboles!$G464,Precios!$B$7:$H$19,4,FALSE)),"",Industrias[[#This Row],[Vcanter (m3)]]*VLOOKUP(Árboles!$G464,Precios!$B$7:$H$19,4,FALSE))</f>
        <v/>
      </c>
      <c r="P467" s="217" t="str">
        <f>IF(ISNA(Industrias[[#This Row],[Vsierra (m3)]]*VLOOKUP(Árboles!$G464,Precios!$B$7:$H$19,5,FALSE)),"",Industrias[[#This Row],[Vsierra (m3)]]*VLOOKUP(Árboles!$G464,Precios!$B$7:$H$19,5,FALSE))</f>
        <v/>
      </c>
      <c r="Q467" s="217" t="str">
        <f>IF(ISNA(Industrias[[#This Row],[Vsgruesa (m3)]]*VLOOKUP(Árboles!$G464,Precios!$B$7:$H$19,6,FALSE)),"",Industrias[[#This Row],[Vsgruesa (m3)]]*VLOOKUP(Árboles!$G464,Precios!$B$7:$H$19,6,FALSE))</f>
        <v/>
      </c>
      <c r="R467" s="217" t="str">
        <f>IF(ISNA(Industrias[[#This Row],[Vchapa (m3)]]*VLOOKUP(Árboles!$G464,Precios!$B$7:$H$19,7,FALSE)),"",Industrias[[#This Row],[Vchapa (m3)]]*VLOOKUP(Árboles!$G464,Precios!$B$7:$H$19,7,FALSE))</f>
        <v/>
      </c>
      <c r="S467" s="223">
        <f t="shared" si="12"/>
        <v>0</v>
      </c>
      <c r="T467" s="218"/>
      <c r="U467" s="218"/>
      <c r="W467" s="183"/>
      <c r="X467" s="183"/>
      <c r="Y467" s="183"/>
      <c r="Z467" s="183"/>
      <c r="AA467" s="183"/>
      <c r="AB467" s="183"/>
      <c r="AC467" s="183"/>
      <c r="AE467" s="183"/>
      <c r="AF467" s="183"/>
      <c r="AG467" s="183"/>
      <c r="AH467" s="183"/>
      <c r="AI467" s="183"/>
      <c r="AJ467" s="183"/>
      <c r="AK467" s="183"/>
    </row>
    <row r="468" spans="2:37" ht="16.8" thickTop="1" thickBot="1">
      <c r="B468" s="211" t="str">
        <f>IF(Árboles!B465="","",Árboles!B465)</f>
        <v/>
      </c>
      <c r="C468" s="211" t="str">
        <f>IF(Árboles!C465="","",Árboles!C465)</f>
        <v/>
      </c>
      <c r="D468" s="212" t="str">
        <f>IF(Árboles!G465="","",Árboles!G465)</f>
        <v/>
      </c>
      <c r="E468" s="213" t="str">
        <f>IF(Árboles!AC465=0,"",Árboles!AC465)</f>
        <v/>
      </c>
      <c r="F468" s="221"/>
      <c r="G468" s="222"/>
      <c r="H468" s="222"/>
      <c r="I468" s="222"/>
      <c r="J468" s="222"/>
      <c r="K468" s="222"/>
      <c r="L468" s="222"/>
      <c r="M468" s="216" t="str">
        <f>IF(ISNA(Industrias[[#This Row],[Vtrit (m3)]]*VLOOKUP(Árboles!$G465,Precios!$B$7:$H$19,2,FALSE)),"",Industrias[[#This Row],[Vtrit (m3)]]*VLOOKUP(Árboles!$G465,Precios!$B$7:$H$19,2,FALSE))</f>
        <v/>
      </c>
      <c r="N468" s="217" t="str">
        <f>IF(ISNA(Industrias[[#This Row],[Vapea (m3)]]*VLOOKUP(Árboles!$G465,Precios!$B$7:$H$19,3,FALSE)),"",Industrias[[#This Row],[Vapea (m3)]]*VLOOKUP(Árboles!$G465,Precios!$B$7:$H$19,3,FALSE))</f>
        <v/>
      </c>
      <c r="O468" s="217" t="str">
        <f>IF(ISNA(Industrias[[#This Row],[Vcanter (m3)]]*VLOOKUP(Árboles!$G465,Precios!$B$7:$H$19,4,FALSE)),"",Industrias[[#This Row],[Vcanter (m3)]]*VLOOKUP(Árboles!$G465,Precios!$B$7:$H$19,4,FALSE))</f>
        <v/>
      </c>
      <c r="P468" s="217" t="str">
        <f>IF(ISNA(Industrias[[#This Row],[Vsierra (m3)]]*VLOOKUP(Árboles!$G465,Precios!$B$7:$H$19,5,FALSE)),"",Industrias[[#This Row],[Vsierra (m3)]]*VLOOKUP(Árboles!$G465,Precios!$B$7:$H$19,5,FALSE))</f>
        <v/>
      </c>
      <c r="Q468" s="217" t="str">
        <f>IF(ISNA(Industrias[[#This Row],[Vsgruesa (m3)]]*VLOOKUP(Árboles!$G465,Precios!$B$7:$H$19,6,FALSE)),"",Industrias[[#This Row],[Vsgruesa (m3)]]*VLOOKUP(Árboles!$G465,Precios!$B$7:$H$19,6,FALSE))</f>
        <v/>
      </c>
      <c r="R468" s="217" t="str">
        <f>IF(ISNA(Industrias[[#This Row],[Vchapa (m3)]]*VLOOKUP(Árboles!$G465,Precios!$B$7:$H$19,7,FALSE)),"",Industrias[[#This Row],[Vchapa (m3)]]*VLOOKUP(Árboles!$G465,Precios!$B$7:$H$19,7,FALSE))</f>
        <v/>
      </c>
      <c r="S468" s="223">
        <f t="shared" si="12"/>
        <v>0</v>
      </c>
      <c r="T468" s="218"/>
      <c r="U468" s="218"/>
      <c r="W468" s="183"/>
      <c r="X468" s="183"/>
      <c r="Y468" s="183"/>
      <c r="Z468" s="183"/>
      <c r="AA468" s="183"/>
      <c r="AB468" s="183"/>
      <c r="AC468" s="183"/>
      <c r="AE468" s="183"/>
      <c r="AF468" s="183"/>
      <c r="AG468" s="183"/>
      <c r="AH468" s="183"/>
      <c r="AI468" s="183"/>
      <c r="AJ468" s="183"/>
      <c r="AK468" s="183"/>
    </row>
    <row r="469" spans="2:37" ht="16.8" thickTop="1" thickBot="1">
      <c r="B469" s="211" t="str">
        <f>IF(Árboles!B466="","",Árboles!B466)</f>
        <v/>
      </c>
      <c r="C469" s="211" t="str">
        <f>IF(Árboles!C466="","",Árboles!C466)</f>
        <v/>
      </c>
      <c r="D469" s="212" t="str">
        <f>IF(Árboles!G466="","",Árboles!G466)</f>
        <v/>
      </c>
      <c r="E469" s="213" t="str">
        <f>IF(Árboles!AC466=0,"",Árboles!AC466)</f>
        <v/>
      </c>
      <c r="F469" s="221"/>
      <c r="G469" s="222"/>
      <c r="H469" s="222"/>
      <c r="I469" s="222"/>
      <c r="J469" s="222"/>
      <c r="K469" s="222"/>
      <c r="L469" s="222"/>
      <c r="M469" s="216" t="str">
        <f>IF(ISNA(Industrias[[#This Row],[Vtrit (m3)]]*VLOOKUP(Árboles!$G466,Precios!$B$7:$H$19,2,FALSE)),"",Industrias[[#This Row],[Vtrit (m3)]]*VLOOKUP(Árboles!$G466,Precios!$B$7:$H$19,2,FALSE))</f>
        <v/>
      </c>
      <c r="N469" s="217" t="str">
        <f>IF(ISNA(Industrias[[#This Row],[Vapea (m3)]]*VLOOKUP(Árboles!$G466,Precios!$B$7:$H$19,3,FALSE)),"",Industrias[[#This Row],[Vapea (m3)]]*VLOOKUP(Árboles!$G466,Precios!$B$7:$H$19,3,FALSE))</f>
        <v/>
      </c>
      <c r="O469" s="217" t="str">
        <f>IF(ISNA(Industrias[[#This Row],[Vcanter (m3)]]*VLOOKUP(Árboles!$G466,Precios!$B$7:$H$19,4,FALSE)),"",Industrias[[#This Row],[Vcanter (m3)]]*VLOOKUP(Árboles!$G466,Precios!$B$7:$H$19,4,FALSE))</f>
        <v/>
      </c>
      <c r="P469" s="217" t="str">
        <f>IF(ISNA(Industrias[[#This Row],[Vsierra (m3)]]*VLOOKUP(Árboles!$G466,Precios!$B$7:$H$19,5,FALSE)),"",Industrias[[#This Row],[Vsierra (m3)]]*VLOOKUP(Árboles!$G466,Precios!$B$7:$H$19,5,FALSE))</f>
        <v/>
      </c>
      <c r="Q469" s="217" t="str">
        <f>IF(ISNA(Industrias[[#This Row],[Vsgruesa (m3)]]*VLOOKUP(Árboles!$G466,Precios!$B$7:$H$19,6,FALSE)),"",Industrias[[#This Row],[Vsgruesa (m3)]]*VLOOKUP(Árboles!$G466,Precios!$B$7:$H$19,6,FALSE))</f>
        <v/>
      </c>
      <c r="R469" s="217" t="str">
        <f>IF(ISNA(Industrias[[#This Row],[Vchapa (m3)]]*VLOOKUP(Árboles!$G466,Precios!$B$7:$H$19,7,FALSE)),"",Industrias[[#This Row],[Vchapa (m3)]]*VLOOKUP(Árboles!$G466,Precios!$B$7:$H$19,7,FALSE))</f>
        <v/>
      </c>
      <c r="S469" s="223">
        <f t="shared" si="12"/>
        <v>0</v>
      </c>
      <c r="T469" s="218"/>
      <c r="U469" s="218"/>
      <c r="W469" s="183"/>
      <c r="X469" s="183"/>
      <c r="Y469" s="183"/>
      <c r="Z469" s="183"/>
      <c r="AA469" s="183"/>
      <c r="AB469" s="183"/>
      <c r="AC469" s="183"/>
      <c r="AE469" s="183"/>
      <c r="AF469" s="183"/>
      <c r="AG469" s="183"/>
      <c r="AH469" s="183"/>
      <c r="AI469" s="183"/>
      <c r="AJ469" s="183"/>
      <c r="AK469" s="183"/>
    </row>
    <row r="470" spans="2:37" ht="16.8" thickTop="1" thickBot="1">
      <c r="B470" s="211" t="str">
        <f>IF(Árboles!B467="","",Árboles!B467)</f>
        <v/>
      </c>
      <c r="C470" s="211" t="str">
        <f>IF(Árboles!C467="","",Árboles!C467)</f>
        <v/>
      </c>
      <c r="D470" s="212" t="str">
        <f>IF(Árboles!G467="","",Árboles!G467)</f>
        <v/>
      </c>
      <c r="E470" s="213" t="str">
        <f>IF(Árboles!AC467=0,"",Árboles!AC467)</f>
        <v/>
      </c>
      <c r="F470" s="221"/>
      <c r="G470" s="222"/>
      <c r="H470" s="222"/>
      <c r="I470" s="222"/>
      <c r="J470" s="222"/>
      <c r="K470" s="222"/>
      <c r="L470" s="222"/>
      <c r="M470" s="216" t="str">
        <f>IF(ISNA(Industrias[[#This Row],[Vtrit (m3)]]*VLOOKUP(Árboles!$G467,Precios!$B$7:$H$19,2,FALSE)),"",Industrias[[#This Row],[Vtrit (m3)]]*VLOOKUP(Árboles!$G467,Precios!$B$7:$H$19,2,FALSE))</f>
        <v/>
      </c>
      <c r="N470" s="217" t="str">
        <f>IF(ISNA(Industrias[[#This Row],[Vapea (m3)]]*VLOOKUP(Árboles!$G467,Precios!$B$7:$H$19,3,FALSE)),"",Industrias[[#This Row],[Vapea (m3)]]*VLOOKUP(Árboles!$G467,Precios!$B$7:$H$19,3,FALSE))</f>
        <v/>
      </c>
      <c r="O470" s="217" t="str">
        <f>IF(ISNA(Industrias[[#This Row],[Vcanter (m3)]]*VLOOKUP(Árboles!$G467,Precios!$B$7:$H$19,4,FALSE)),"",Industrias[[#This Row],[Vcanter (m3)]]*VLOOKUP(Árboles!$G467,Precios!$B$7:$H$19,4,FALSE))</f>
        <v/>
      </c>
      <c r="P470" s="217" t="str">
        <f>IF(ISNA(Industrias[[#This Row],[Vsierra (m3)]]*VLOOKUP(Árboles!$G467,Precios!$B$7:$H$19,5,FALSE)),"",Industrias[[#This Row],[Vsierra (m3)]]*VLOOKUP(Árboles!$G467,Precios!$B$7:$H$19,5,FALSE))</f>
        <v/>
      </c>
      <c r="Q470" s="217" t="str">
        <f>IF(ISNA(Industrias[[#This Row],[Vsgruesa (m3)]]*VLOOKUP(Árboles!$G467,Precios!$B$7:$H$19,6,FALSE)),"",Industrias[[#This Row],[Vsgruesa (m3)]]*VLOOKUP(Árboles!$G467,Precios!$B$7:$H$19,6,FALSE))</f>
        <v/>
      </c>
      <c r="R470" s="217" t="str">
        <f>IF(ISNA(Industrias[[#This Row],[Vchapa (m3)]]*VLOOKUP(Árboles!$G467,Precios!$B$7:$H$19,7,FALSE)),"",Industrias[[#This Row],[Vchapa (m3)]]*VLOOKUP(Árboles!$G467,Precios!$B$7:$H$19,7,FALSE))</f>
        <v/>
      </c>
      <c r="S470" s="223">
        <f t="shared" si="12"/>
        <v>0</v>
      </c>
      <c r="T470" s="218"/>
      <c r="U470" s="218"/>
      <c r="W470" s="183"/>
      <c r="X470" s="183"/>
      <c r="Y470" s="183"/>
      <c r="Z470" s="183"/>
      <c r="AA470" s="183"/>
      <c r="AB470" s="183"/>
      <c r="AC470" s="183"/>
      <c r="AE470" s="183"/>
      <c r="AF470" s="183"/>
      <c r="AG470" s="183"/>
      <c r="AH470" s="183"/>
      <c r="AI470" s="183"/>
      <c r="AJ470" s="183"/>
      <c r="AK470" s="183"/>
    </row>
    <row r="471" spans="2:37" ht="16.8" thickTop="1" thickBot="1">
      <c r="B471" s="211" t="str">
        <f>IF(Árboles!B468="","",Árboles!B468)</f>
        <v/>
      </c>
      <c r="C471" s="211" t="str">
        <f>IF(Árboles!C468="","",Árboles!C468)</f>
        <v/>
      </c>
      <c r="D471" s="212" t="str">
        <f>IF(Árboles!G468="","",Árboles!G468)</f>
        <v/>
      </c>
      <c r="E471" s="213" t="str">
        <f>IF(Árboles!AC468=0,"",Árboles!AC468)</f>
        <v/>
      </c>
      <c r="F471" s="221"/>
      <c r="G471" s="222"/>
      <c r="H471" s="222"/>
      <c r="I471" s="222"/>
      <c r="J471" s="222"/>
      <c r="K471" s="222"/>
      <c r="L471" s="222"/>
      <c r="M471" s="216" t="str">
        <f>IF(ISNA(Industrias[[#This Row],[Vtrit (m3)]]*VLOOKUP(Árboles!$G468,Precios!$B$7:$H$19,2,FALSE)),"",Industrias[[#This Row],[Vtrit (m3)]]*VLOOKUP(Árboles!$G468,Precios!$B$7:$H$19,2,FALSE))</f>
        <v/>
      </c>
      <c r="N471" s="217" t="str">
        <f>IF(ISNA(Industrias[[#This Row],[Vapea (m3)]]*VLOOKUP(Árboles!$G468,Precios!$B$7:$H$19,3,FALSE)),"",Industrias[[#This Row],[Vapea (m3)]]*VLOOKUP(Árboles!$G468,Precios!$B$7:$H$19,3,FALSE))</f>
        <v/>
      </c>
      <c r="O471" s="217" t="str">
        <f>IF(ISNA(Industrias[[#This Row],[Vcanter (m3)]]*VLOOKUP(Árboles!$G468,Precios!$B$7:$H$19,4,FALSE)),"",Industrias[[#This Row],[Vcanter (m3)]]*VLOOKUP(Árboles!$G468,Precios!$B$7:$H$19,4,FALSE))</f>
        <v/>
      </c>
      <c r="P471" s="217" t="str">
        <f>IF(ISNA(Industrias[[#This Row],[Vsierra (m3)]]*VLOOKUP(Árboles!$G468,Precios!$B$7:$H$19,5,FALSE)),"",Industrias[[#This Row],[Vsierra (m3)]]*VLOOKUP(Árboles!$G468,Precios!$B$7:$H$19,5,FALSE))</f>
        <v/>
      </c>
      <c r="Q471" s="217" t="str">
        <f>IF(ISNA(Industrias[[#This Row],[Vsgruesa (m3)]]*VLOOKUP(Árboles!$G468,Precios!$B$7:$H$19,6,FALSE)),"",Industrias[[#This Row],[Vsgruesa (m3)]]*VLOOKUP(Árboles!$G468,Precios!$B$7:$H$19,6,FALSE))</f>
        <v/>
      </c>
      <c r="R471" s="217" t="str">
        <f>IF(ISNA(Industrias[[#This Row],[Vchapa (m3)]]*VLOOKUP(Árboles!$G468,Precios!$B$7:$H$19,7,FALSE)),"",Industrias[[#This Row],[Vchapa (m3)]]*VLOOKUP(Árboles!$G468,Precios!$B$7:$H$19,7,FALSE))</f>
        <v/>
      </c>
      <c r="S471" s="223">
        <f t="shared" si="12"/>
        <v>0</v>
      </c>
      <c r="T471" s="218"/>
      <c r="U471" s="218"/>
      <c r="W471" s="183"/>
      <c r="X471" s="183"/>
      <c r="Y471" s="183"/>
      <c r="Z471" s="183"/>
      <c r="AA471" s="183"/>
      <c r="AB471" s="183"/>
      <c r="AC471" s="183"/>
      <c r="AE471" s="183"/>
      <c r="AF471" s="183"/>
      <c r="AG471" s="183"/>
      <c r="AH471" s="183"/>
      <c r="AI471" s="183"/>
      <c r="AJ471" s="183"/>
      <c r="AK471" s="183"/>
    </row>
    <row r="472" spans="2:37" ht="16.8" thickTop="1" thickBot="1">
      <c r="B472" s="211" t="str">
        <f>IF(Árboles!B469="","",Árboles!B469)</f>
        <v/>
      </c>
      <c r="C472" s="211" t="str">
        <f>IF(Árboles!C469="","",Árboles!C469)</f>
        <v/>
      </c>
      <c r="D472" s="212" t="str">
        <f>IF(Árboles!G469="","",Árboles!G469)</f>
        <v/>
      </c>
      <c r="E472" s="213" t="str">
        <f>IF(Árboles!AC469=0,"",Árboles!AC469)</f>
        <v/>
      </c>
      <c r="F472" s="221"/>
      <c r="G472" s="222"/>
      <c r="H472" s="222"/>
      <c r="I472" s="222"/>
      <c r="J472" s="222"/>
      <c r="K472" s="222"/>
      <c r="L472" s="222"/>
      <c r="M472" s="216" t="str">
        <f>IF(ISNA(Industrias[[#This Row],[Vtrit (m3)]]*VLOOKUP(Árboles!$G469,Precios!$B$7:$H$19,2,FALSE)),"",Industrias[[#This Row],[Vtrit (m3)]]*VLOOKUP(Árboles!$G469,Precios!$B$7:$H$19,2,FALSE))</f>
        <v/>
      </c>
      <c r="N472" s="217" t="str">
        <f>IF(ISNA(Industrias[[#This Row],[Vapea (m3)]]*VLOOKUP(Árboles!$G469,Precios!$B$7:$H$19,3,FALSE)),"",Industrias[[#This Row],[Vapea (m3)]]*VLOOKUP(Árboles!$G469,Precios!$B$7:$H$19,3,FALSE))</f>
        <v/>
      </c>
      <c r="O472" s="217" t="str">
        <f>IF(ISNA(Industrias[[#This Row],[Vcanter (m3)]]*VLOOKUP(Árboles!$G469,Precios!$B$7:$H$19,4,FALSE)),"",Industrias[[#This Row],[Vcanter (m3)]]*VLOOKUP(Árboles!$G469,Precios!$B$7:$H$19,4,FALSE))</f>
        <v/>
      </c>
      <c r="P472" s="217" t="str">
        <f>IF(ISNA(Industrias[[#This Row],[Vsierra (m3)]]*VLOOKUP(Árboles!$G469,Precios!$B$7:$H$19,5,FALSE)),"",Industrias[[#This Row],[Vsierra (m3)]]*VLOOKUP(Árboles!$G469,Precios!$B$7:$H$19,5,FALSE))</f>
        <v/>
      </c>
      <c r="Q472" s="217" t="str">
        <f>IF(ISNA(Industrias[[#This Row],[Vsgruesa (m3)]]*VLOOKUP(Árboles!$G469,Precios!$B$7:$H$19,6,FALSE)),"",Industrias[[#This Row],[Vsgruesa (m3)]]*VLOOKUP(Árboles!$G469,Precios!$B$7:$H$19,6,FALSE))</f>
        <v/>
      </c>
      <c r="R472" s="217" t="str">
        <f>IF(ISNA(Industrias[[#This Row],[Vchapa (m3)]]*VLOOKUP(Árboles!$G469,Precios!$B$7:$H$19,7,FALSE)),"",Industrias[[#This Row],[Vchapa (m3)]]*VLOOKUP(Árboles!$G469,Precios!$B$7:$H$19,7,FALSE))</f>
        <v/>
      </c>
      <c r="S472" s="223">
        <f t="shared" si="12"/>
        <v>0</v>
      </c>
      <c r="T472" s="218"/>
      <c r="U472" s="218"/>
      <c r="W472" s="183"/>
      <c r="X472" s="183"/>
      <c r="Y472" s="183"/>
      <c r="Z472" s="183"/>
      <c r="AA472" s="183"/>
      <c r="AB472" s="183"/>
      <c r="AC472" s="183"/>
      <c r="AE472" s="183"/>
      <c r="AF472" s="183"/>
      <c r="AG472" s="183"/>
      <c r="AH472" s="183"/>
      <c r="AI472" s="183"/>
      <c r="AJ472" s="183"/>
      <c r="AK472" s="183"/>
    </row>
    <row r="473" spans="2:37" ht="16.8" thickTop="1" thickBot="1">
      <c r="B473" s="211" t="str">
        <f>IF(Árboles!B470="","",Árboles!B470)</f>
        <v/>
      </c>
      <c r="C473" s="211" t="str">
        <f>IF(Árboles!C470="","",Árboles!C470)</f>
        <v/>
      </c>
      <c r="D473" s="212" t="str">
        <f>IF(Árboles!G470="","",Árboles!G470)</f>
        <v/>
      </c>
      <c r="E473" s="213" t="str">
        <f>IF(Árboles!AC470=0,"",Árboles!AC470)</f>
        <v/>
      </c>
      <c r="F473" s="221"/>
      <c r="G473" s="222"/>
      <c r="H473" s="222"/>
      <c r="I473" s="222"/>
      <c r="J473" s="222"/>
      <c r="K473" s="222"/>
      <c r="L473" s="222"/>
      <c r="M473" s="216" t="str">
        <f>IF(ISNA(Industrias[[#This Row],[Vtrit (m3)]]*VLOOKUP(Árboles!$G470,Precios!$B$7:$H$19,2,FALSE)),"",Industrias[[#This Row],[Vtrit (m3)]]*VLOOKUP(Árboles!$G470,Precios!$B$7:$H$19,2,FALSE))</f>
        <v/>
      </c>
      <c r="N473" s="217" t="str">
        <f>IF(ISNA(Industrias[[#This Row],[Vapea (m3)]]*VLOOKUP(Árboles!$G470,Precios!$B$7:$H$19,3,FALSE)),"",Industrias[[#This Row],[Vapea (m3)]]*VLOOKUP(Árboles!$G470,Precios!$B$7:$H$19,3,FALSE))</f>
        <v/>
      </c>
      <c r="O473" s="217" t="str">
        <f>IF(ISNA(Industrias[[#This Row],[Vcanter (m3)]]*VLOOKUP(Árboles!$G470,Precios!$B$7:$H$19,4,FALSE)),"",Industrias[[#This Row],[Vcanter (m3)]]*VLOOKUP(Árboles!$G470,Precios!$B$7:$H$19,4,FALSE))</f>
        <v/>
      </c>
      <c r="P473" s="217" t="str">
        <f>IF(ISNA(Industrias[[#This Row],[Vsierra (m3)]]*VLOOKUP(Árboles!$G470,Precios!$B$7:$H$19,5,FALSE)),"",Industrias[[#This Row],[Vsierra (m3)]]*VLOOKUP(Árboles!$G470,Precios!$B$7:$H$19,5,FALSE))</f>
        <v/>
      </c>
      <c r="Q473" s="217" t="str">
        <f>IF(ISNA(Industrias[[#This Row],[Vsgruesa (m3)]]*VLOOKUP(Árboles!$G470,Precios!$B$7:$H$19,6,FALSE)),"",Industrias[[#This Row],[Vsgruesa (m3)]]*VLOOKUP(Árboles!$G470,Precios!$B$7:$H$19,6,FALSE))</f>
        <v/>
      </c>
      <c r="R473" s="217" t="str">
        <f>IF(ISNA(Industrias[[#This Row],[Vchapa (m3)]]*VLOOKUP(Árboles!$G470,Precios!$B$7:$H$19,7,FALSE)),"",Industrias[[#This Row],[Vchapa (m3)]]*VLOOKUP(Árboles!$G470,Precios!$B$7:$H$19,7,FALSE))</f>
        <v/>
      </c>
      <c r="S473" s="223">
        <f t="shared" si="12"/>
        <v>0</v>
      </c>
      <c r="T473" s="218"/>
      <c r="U473" s="218"/>
      <c r="W473" s="183"/>
      <c r="X473" s="183"/>
      <c r="Y473" s="183"/>
      <c r="Z473" s="183"/>
      <c r="AA473" s="183"/>
      <c r="AB473" s="183"/>
      <c r="AC473" s="183"/>
      <c r="AE473" s="183"/>
      <c r="AF473" s="183"/>
      <c r="AG473" s="183"/>
      <c r="AH473" s="183"/>
      <c r="AI473" s="183"/>
      <c r="AJ473" s="183"/>
      <c r="AK473" s="183"/>
    </row>
    <row r="474" spans="2:37" ht="16.8" thickTop="1" thickBot="1">
      <c r="B474" s="211" t="str">
        <f>IF(Árboles!B471="","",Árboles!B471)</f>
        <v/>
      </c>
      <c r="C474" s="211" t="str">
        <f>IF(Árboles!C471="","",Árboles!C471)</f>
        <v/>
      </c>
      <c r="D474" s="212" t="str">
        <f>IF(Árboles!G471="","",Árboles!G471)</f>
        <v/>
      </c>
      <c r="E474" s="213" t="str">
        <f>IF(Árboles!AC471=0,"",Árboles!AC471)</f>
        <v/>
      </c>
      <c r="F474" s="221"/>
      <c r="G474" s="222"/>
      <c r="H474" s="222"/>
      <c r="I474" s="222"/>
      <c r="J474" s="222"/>
      <c r="K474" s="222"/>
      <c r="L474" s="222"/>
      <c r="M474" s="216" t="str">
        <f>IF(ISNA(Industrias[[#This Row],[Vtrit (m3)]]*VLOOKUP(Árboles!$G471,Precios!$B$7:$H$19,2,FALSE)),"",Industrias[[#This Row],[Vtrit (m3)]]*VLOOKUP(Árboles!$G471,Precios!$B$7:$H$19,2,FALSE))</f>
        <v/>
      </c>
      <c r="N474" s="217" t="str">
        <f>IF(ISNA(Industrias[[#This Row],[Vapea (m3)]]*VLOOKUP(Árboles!$G471,Precios!$B$7:$H$19,3,FALSE)),"",Industrias[[#This Row],[Vapea (m3)]]*VLOOKUP(Árboles!$G471,Precios!$B$7:$H$19,3,FALSE))</f>
        <v/>
      </c>
      <c r="O474" s="217" t="str">
        <f>IF(ISNA(Industrias[[#This Row],[Vcanter (m3)]]*VLOOKUP(Árboles!$G471,Precios!$B$7:$H$19,4,FALSE)),"",Industrias[[#This Row],[Vcanter (m3)]]*VLOOKUP(Árboles!$G471,Precios!$B$7:$H$19,4,FALSE))</f>
        <v/>
      </c>
      <c r="P474" s="217" t="str">
        <f>IF(ISNA(Industrias[[#This Row],[Vsierra (m3)]]*VLOOKUP(Árboles!$G471,Precios!$B$7:$H$19,5,FALSE)),"",Industrias[[#This Row],[Vsierra (m3)]]*VLOOKUP(Árboles!$G471,Precios!$B$7:$H$19,5,FALSE))</f>
        <v/>
      </c>
      <c r="Q474" s="217" t="str">
        <f>IF(ISNA(Industrias[[#This Row],[Vsgruesa (m3)]]*VLOOKUP(Árboles!$G471,Precios!$B$7:$H$19,6,FALSE)),"",Industrias[[#This Row],[Vsgruesa (m3)]]*VLOOKUP(Árboles!$G471,Precios!$B$7:$H$19,6,FALSE))</f>
        <v/>
      </c>
      <c r="R474" s="217" t="str">
        <f>IF(ISNA(Industrias[[#This Row],[Vchapa (m3)]]*VLOOKUP(Árboles!$G471,Precios!$B$7:$H$19,7,FALSE)),"",Industrias[[#This Row],[Vchapa (m3)]]*VLOOKUP(Árboles!$G471,Precios!$B$7:$H$19,7,FALSE))</f>
        <v/>
      </c>
      <c r="S474" s="223">
        <f t="shared" si="12"/>
        <v>0</v>
      </c>
      <c r="T474" s="218"/>
      <c r="U474" s="218"/>
      <c r="W474" s="183"/>
      <c r="X474" s="183"/>
      <c r="Y474" s="183"/>
      <c r="Z474" s="183"/>
      <c r="AA474" s="183"/>
      <c r="AB474" s="183"/>
      <c r="AC474" s="183"/>
      <c r="AE474" s="183"/>
      <c r="AF474" s="183"/>
      <c r="AG474" s="183"/>
      <c r="AH474" s="183"/>
      <c r="AI474" s="183"/>
      <c r="AJ474" s="183"/>
      <c r="AK474" s="183"/>
    </row>
    <row r="475" spans="2:37" ht="16.8" thickTop="1" thickBot="1">
      <c r="B475" s="211" t="str">
        <f>IF(Árboles!B472="","",Árboles!B472)</f>
        <v/>
      </c>
      <c r="C475" s="211" t="str">
        <f>IF(Árboles!C472="","",Árboles!C472)</f>
        <v/>
      </c>
      <c r="D475" s="212" t="str">
        <f>IF(Árboles!G472="","",Árboles!G472)</f>
        <v/>
      </c>
      <c r="E475" s="213" t="str">
        <f>IF(Árboles!AC472=0,"",Árboles!AC472)</f>
        <v/>
      </c>
      <c r="F475" s="221"/>
      <c r="G475" s="222"/>
      <c r="H475" s="222"/>
      <c r="I475" s="222"/>
      <c r="J475" s="222"/>
      <c r="K475" s="222"/>
      <c r="L475" s="222"/>
      <c r="M475" s="216" t="str">
        <f>IF(ISNA(Industrias[[#This Row],[Vtrit (m3)]]*VLOOKUP(Árboles!$G472,Precios!$B$7:$H$19,2,FALSE)),"",Industrias[[#This Row],[Vtrit (m3)]]*VLOOKUP(Árboles!$G472,Precios!$B$7:$H$19,2,FALSE))</f>
        <v/>
      </c>
      <c r="N475" s="217" t="str">
        <f>IF(ISNA(Industrias[[#This Row],[Vapea (m3)]]*VLOOKUP(Árboles!$G472,Precios!$B$7:$H$19,3,FALSE)),"",Industrias[[#This Row],[Vapea (m3)]]*VLOOKUP(Árboles!$G472,Precios!$B$7:$H$19,3,FALSE))</f>
        <v/>
      </c>
      <c r="O475" s="217" t="str">
        <f>IF(ISNA(Industrias[[#This Row],[Vcanter (m3)]]*VLOOKUP(Árboles!$G472,Precios!$B$7:$H$19,4,FALSE)),"",Industrias[[#This Row],[Vcanter (m3)]]*VLOOKUP(Árboles!$G472,Precios!$B$7:$H$19,4,FALSE))</f>
        <v/>
      </c>
      <c r="P475" s="217" t="str">
        <f>IF(ISNA(Industrias[[#This Row],[Vsierra (m3)]]*VLOOKUP(Árboles!$G472,Precios!$B$7:$H$19,5,FALSE)),"",Industrias[[#This Row],[Vsierra (m3)]]*VLOOKUP(Árboles!$G472,Precios!$B$7:$H$19,5,FALSE))</f>
        <v/>
      </c>
      <c r="Q475" s="217" t="str">
        <f>IF(ISNA(Industrias[[#This Row],[Vsgruesa (m3)]]*VLOOKUP(Árboles!$G472,Precios!$B$7:$H$19,6,FALSE)),"",Industrias[[#This Row],[Vsgruesa (m3)]]*VLOOKUP(Árboles!$G472,Precios!$B$7:$H$19,6,FALSE))</f>
        <v/>
      </c>
      <c r="R475" s="217" t="str">
        <f>IF(ISNA(Industrias[[#This Row],[Vchapa (m3)]]*VLOOKUP(Árboles!$G472,Precios!$B$7:$H$19,7,FALSE)),"",Industrias[[#This Row],[Vchapa (m3)]]*VLOOKUP(Árboles!$G472,Precios!$B$7:$H$19,7,FALSE))</f>
        <v/>
      </c>
      <c r="S475" s="223">
        <f t="shared" si="12"/>
        <v>0</v>
      </c>
      <c r="T475" s="218"/>
      <c r="U475" s="218"/>
      <c r="W475" s="183"/>
      <c r="X475" s="183"/>
      <c r="Y475" s="183"/>
      <c r="Z475" s="183"/>
      <c r="AA475" s="183"/>
      <c r="AB475" s="183"/>
      <c r="AC475" s="183"/>
      <c r="AE475" s="183"/>
      <c r="AF475" s="183"/>
      <c r="AG475" s="183"/>
      <c r="AH475" s="183"/>
      <c r="AI475" s="183"/>
      <c r="AJ475" s="183"/>
      <c r="AK475" s="183"/>
    </row>
    <row r="476" spans="2:37" ht="16.8" thickTop="1" thickBot="1">
      <c r="B476" s="211" t="str">
        <f>IF(Árboles!B473="","",Árboles!B473)</f>
        <v/>
      </c>
      <c r="C476" s="211" t="str">
        <f>IF(Árboles!C473="","",Árboles!C473)</f>
        <v/>
      </c>
      <c r="D476" s="212" t="str">
        <f>IF(Árboles!G473="","",Árboles!G473)</f>
        <v/>
      </c>
      <c r="E476" s="213" t="str">
        <f>IF(Árboles!AC473=0,"",Árboles!AC473)</f>
        <v/>
      </c>
      <c r="F476" s="221"/>
      <c r="G476" s="222"/>
      <c r="H476" s="222"/>
      <c r="I476" s="222"/>
      <c r="J476" s="222"/>
      <c r="K476" s="222"/>
      <c r="L476" s="222"/>
      <c r="M476" s="216" t="str">
        <f>IF(ISNA(Industrias[[#This Row],[Vtrit (m3)]]*VLOOKUP(Árboles!$G473,Precios!$B$7:$H$19,2,FALSE)),"",Industrias[[#This Row],[Vtrit (m3)]]*VLOOKUP(Árboles!$G473,Precios!$B$7:$H$19,2,FALSE))</f>
        <v/>
      </c>
      <c r="N476" s="217" t="str">
        <f>IF(ISNA(Industrias[[#This Row],[Vapea (m3)]]*VLOOKUP(Árboles!$G473,Precios!$B$7:$H$19,3,FALSE)),"",Industrias[[#This Row],[Vapea (m3)]]*VLOOKUP(Árboles!$G473,Precios!$B$7:$H$19,3,FALSE))</f>
        <v/>
      </c>
      <c r="O476" s="217" t="str">
        <f>IF(ISNA(Industrias[[#This Row],[Vcanter (m3)]]*VLOOKUP(Árboles!$G473,Precios!$B$7:$H$19,4,FALSE)),"",Industrias[[#This Row],[Vcanter (m3)]]*VLOOKUP(Árboles!$G473,Precios!$B$7:$H$19,4,FALSE))</f>
        <v/>
      </c>
      <c r="P476" s="217" t="str">
        <f>IF(ISNA(Industrias[[#This Row],[Vsierra (m3)]]*VLOOKUP(Árboles!$G473,Precios!$B$7:$H$19,5,FALSE)),"",Industrias[[#This Row],[Vsierra (m3)]]*VLOOKUP(Árboles!$G473,Precios!$B$7:$H$19,5,FALSE))</f>
        <v/>
      </c>
      <c r="Q476" s="217" t="str">
        <f>IF(ISNA(Industrias[[#This Row],[Vsgruesa (m3)]]*VLOOKUP(Árboles!$G473,Precios!$B$7:$H$19,6,FALSE)),"",Industrias[[#This Row],[Vsgruesa (m3)]]*VLOOKUP(Árboles!$G473,Precios!$B$7:$H$19,6,FALSE))</f>
        <v/>
      </c>
      <c r="R476" s="217" t="str">
        <f>IF(ISNA(Industrias[[#This Row],[Vchapa (m3)]]*VLOOKUP(Árboles!$G473,Precios!$B$7:$H$19,7,FALSE)),"",Industrias[[#This Row],[Vchapa (m3)]]*VLOOKUP(Árboles!$G473,Precios!$B$7:$H$19,7,FALSE))</f>
        <v/>
      </c>
      <c r="S476" s="223">
        <f t="shared" si="12"/>
        <v>0</v>
      </c>
      <c r="T476" s="218"/>
      <c r="U476" s="218"/>
      <c r="W476" s="183"/>
      <c r="X476" s="183"/>
      <c r="Y476" s="183"/>
      <c r="Z476" s="183"/>
      <c r="AA476" s="183"/>
      <c r="AB476" s="183"/>
      <c r="AC476" s="183"/>
      <c r="AE476" s="183"/>
      <c r="AF476" s="183"/>
      <c r="AG476" s="183"/>
      <c r="AH476" s="183"/>
      <c r="AI476" s="183"/>
      <c r="AJ476" s="183"/>
      <c r="AK476" s="183"/>
    </row>
    <row r="477" spans="2:37" ht="16.8" thickTop="1" thickBot="1">
      <c r="B477" s="211" t="str">
        <f>IF(Árboles!B474="","",Árboles!B474)</f>
        <v/>
      </c>
      <c r="C477" s="211" t="str">
        <f>IF(Árboles!C474="","",Árboles!C474)</f>
        <v/>
      </c>
      <c r="D477" s="212" t="str">
        <f>IF(Árboles!G474="","",Árboles!G474)</f>
        <v/>
      </c>
      <c r="E477" s="213" t="str">
        <f>IF(Árboles!AC474=0,"",Árboles!AC474)</f>
        <v/>
      </c>
      <c r="F477" s="221"/>
      <c r="G477" s="222"/>
      <c r="H477" s="222"/>
      <c r="I477" s="222"/>
      <c r="J477" s="222"/>
      <c r="K477" s="222"/>
      <c r="L477" s="222"/>
      <c r="M477" s="216" t="str">
        <f>IF(ISNA(Industrias[[#This Row],[Vtrit (m3)]]*VLOOKUP(Árboles!$G474,Precios!$B$7:$H$19,2,FALSE)),"",Industrias[[#This Row],[Vtrit (m3)]]*VLOOKUP(Árboles!$G474,Precios!$B$7:$H$19,2,FALSE))</f>
        <v/>
      </c>
      <c r="N477" s="217" t="str">
        <f>IF(ISNA(Industrias[[#This Row],[Vapea (m3)]]*VLOOKUP(Árboles!$G474,Precios!$B$7:$H$19,3,FALSE)),"",Industrias[[#This Row],[Vapea (m3)]]*VLOOKUP(Árboles!$G474,Precios!$B$7:$H$19,3,FALSE))</f>
        <v/>
      </c>
      <c r="O477" s="217" t="str">
        <f>IF(ISNA(Industrias[[#This Row],[Vcanter (m3)]]*VLOOKUP(Árboles!$G474,Precios!$B$7:$H$19,4,FALSE)),"",Industrias[[#This Row],[Vcanter (m3)]]*VLOOKUP(Árboles!$G474,Precios!$B$7:$H$19,4,FALSE))</f>
        <v/>
      </c>
      <c r="P477" s="217" t="str">
        <f>IF(ISNA(Industrias[[#This Row],[Vsierra (m3)]]*VLOOKUP(Árboles!$G474,Precios!$B$7:$H$19,5,FALSE)),"",Industrias[[#This Row],[Vsierra (m3)]]*VLOOKUP(Árboles!$G474,Precios!$B$7:$H$19,5,FALSE))</f>
        <v/>
      </c>
      <c r="Q477" s="217" t="str">
        <f>IF(ISNA(Industrias[[#This Row],[Vsgruesa (m3)]]*VLOOKUP(Árboles!$G474,Precios!$B$7:$H$19,6,FALSE)),"",Industrias[[#This Row],[Vsgruesa (m3)]]*VLOOKUP(Árboles!$G474,Precios!$B$7:$H$19,6,FALSE))</f>
        <v/>
      </c>
      <c r="R477" s="217" t="str">
        <f>IF(ISNA(Industrias[[#This Row],[Vchapa (m3)]]*VLOOKUP(Árboles!$G474,Precios!$B$7:$H$19,7,FALSE)),"",Industrias[[#This Row],[Vchapa (m3)]]*VLOOKUP(Árboles!$G474,Precios!$B$7:$H$19,7,FALSE))</f>
        <v/>
      </c>
      <c r="S477" s="223">
        <f t="shared" si="12"/>
        <v>0</v>
      </c>
      <c r="T477" s="218"/>
      <c r="U477" s="218"/>
      <c r="W477" s="183"/>
      <c r="X477" s="183"/>
      <c r="Y477" s="183"/>
      <c r="Z477" s="183"/>
      <c r="AA477" s="183"/>
      <c r="AB477" s="183"/>
      <c r="AC477" s="183"/>
      <c r="AE477" s="183"/>
      <c r="AF477" s="183"/>
      <c r="AG477" s="183"/>
      <c r="AH477" s="183"/>
      <c r="AI477" s="183"/>
      <c r="AJ477" s="183"/>
      <c r="AK477" s="183"/>
    </row>
    <row r="478" spans="2:37" ht="16.8" thickTop="1" thickBot="1">
      <c r="B478" s="211" t="str">
        <f>IF(Árboles!B475="","",Árboles!B475)</f>
        <v/>
      </c>
      <c r="C478" s="211" t="str">
        <f>IF(Árboles!C475="","",Árboles!C475)</f>
        <v/>
      </c>
      <c r="D478" s="212" t="str">
        <f>IF(Árboles!G475="","",Árboles!G475)</f>
        <v/>
      </c>
      <c r="E478" s="213" t="str">
        <f>IF(Árboles!AC475=0,"",Árboles!AC475)</f>
        <v/>
      </c>
      <c r="F478" s="221"/>
      <c r="G478" s="222"/>
      <c r="H478" s="222"/>
      <c r="I478" s="222"/>
      <c r="J478" s="222"/>
      <c r="K478" s="222"/>
      <c r="L478" s="222"/>
      <c r="M478" s="216" t="str">
        <f>IF(ISNA(Industrias[[#This Row],[Vtrit (m3)]]*VLOOKUP(Árboles!$G475,Precios!$B$7:$H$19,2,FALSE)),"",Industrias[[#This Row],[Vtrit (m3)]]*VLOOKUP(Árboles!$G475,Precios!$B$7:$H$19,2,FALSE))</f>
        <v/>
      </c>
      <c r="N478" s="217" t="str">
        <f>IF(ISNA(Industrias[[#This Row],[Vapea (m3)]]*VLOOKUP(Árboles!$G475,Precios!$B$7:$H$19,3,FALSE)),"",Industrias[[#This Row],[Vapea (m3)]]*VLOOKUP(Árboles!$G475,Precios!$B$7:$H$19,3,FALSE))</f>
        <v/>
      </c>
      <c r="O478" s="217" t="str">
        <f>IF(ISNA(Industrias[[#This Row],[Vcanter (m3)]]*VLOOKUP(Árboles!$G475,Precios!$B$7:$H$19,4,FALSE)),"",Industrias[[#This Row],[Vcanter (m3)]]*VLOOKUP(Árboles!$G475,Precios!$B$7:$H$19,4,FALSE))</f>
        <v/>
      </c>
      <c r="P478" s="217" t="str">
        <f>IF(ISNA(Industrias[[#This Row],[Vsierra (m3)]]*VLOOKUP(Árboles!$G475,Precios!$B$7:$H$19,5,FALSE)),"",Industrias[[#This Row],[Vsierra (m3)]]*VLOOKUP(Árboles!$G475,Precios!$B$7:$H$19,5,FALSE))</f>
        <v/>
      </c>
      <c r="Q478" s="217" t="str">
        <f>IF(ISNA(Industrias[[#This Row],[Vsgruesa (m3)]]*VLOOKUP(Árboles!$G475,Precios!$B$7:$H$19,6,FALSE)),"",Industrias[[#This Row],[Vsgruesa (m3)]]*VLOOKUP(Árboles!$G475,Precios!$B$7:$H$19,6,FALSE))</f>
        <v/>
      </c>
      <c r="R478" s="217" t="str">
        <f>IF(ISNA(Industrias[[#This Row],[Vchapa (m3)]]*VLOOKUP(Árboles!$G475,Precios!$B$7:$H$19,7,FALSE)),"",Industrias[[#This Row],[Vchapa (m3)]]*VLOOKUP(Árboles!$G475,Precios!$B$7:$H$19,7,FALSE))</f>
        <v/>
      </c>
      <c r="S478" s="223">
        <f t="shared" si="12"/>
        <v>0</v>
      </c>
      <c r="T478" s="218"/>
      <c r="U478" s="218"/>
      <c r="W478" s="183"/>
      <c r="X478" s="183"/>
      <c r="Y478" s="183"/>
      <c r="Z478" s="183"/>
      <c r="AA478" s="183"/>
      <c r="AB478" s="183"/>
      <c r="AC478" s="183"/>
      <c r="AE478" s="183"/>
      <c r="AF478" s="183"/>
      <c r="AG478" s="183"/>
      <c r="AH478" s="183"/>
      <c r="AI478" s="183"/>
      <c r="AJ478" s="183"/>
      <c r="AK478" s="183"/>
    </row>
    <row r="479" spans="2:37" ht="16.8" thickTop="1" thickBot="1">
      <c r="B479" s="211" t="str">
        <f>IF(Árboles!B476="","",Árboles!B476)</f>
        <v/>
      </c>
      <c r="C479" s="211" t="str">
        <f>IF(Árboles!C476="","",Árboles!C476)</f>
        <v/>
      </c>
      <c r="D479" s="212" t="str">
        <f>IF(Árboles!G476="","",Árboles!G476)</f>
        <v/>
      </c>
      <c r="E479" s="213" t="str">
        <f>IF(Árboles!AC476=0,"",Árboles!AC476)</f>
        <v/>
      </c>
      <c r="F479" s="221"/>
      <c r="G479" s="222"/>
      <c r="H479" s="222"/>
      <c r="I479" s="222"/>
      <c r="J479" s="222"/>
      <c r="K479" s="222"/>
      <c r="L479" s="222"/>
      <c r="M479" s="216" t="str">
        <f>IF(ISNA(Industrias[[#This Row],[Vtrit (m3)]]*VLOOKUP(Árboles!$G476,Precios!$B$7:$H$19,2,FALSE)),"",Industrias[[#This Row],[Vtrit (m3)]]*VLOOKUP(Árboles!$G476,Precios!$B$7:$H$19,2,FALSE))</f>
        <v/>
      </c>
      <c r="N479" s="217" t="str">
        <f>IF(ISNA(Industrias[[#This Row],[Vapea (m3)]]*VLOOKUP(Árboles!$G476,Precios!$B$7:$H$19,3,FALSE)),"",Industrias[[#This Row],[Vapea (m3)]]*VLOOKUP(Árboles!$G476,Precios!$B$7:$H$19,3,FALSE))</f>
        <v/>
      </c>
      <c r="O479" s="217" t="str">
        <f>IF(ISNA(Industrias[[#This Row],[Vcanter (m3)]]*VLOOKUP(Árboles!$G476,Precios!$B$7:$H$19,4,FALSE)),"",Industrias[[#This Row],[Vcanter (m3)]]*VLOOKUP(Árboles!$G476,Precios!$B$7:$H$19,4,FALSE))</f>
        <v/>
      </c>
      <c r="P479" s="217" t="str">
        <f>IF(ISNA(Industrias[[#This Row],[Vsierra (m3)]]*VLOOKUP(Árboles!$G476,Precios!$B$7:$H$19,5,FALSE)),"",Industrias[[#This Row],[Vsierra (m3)]]*VLOOKUP(Árboles!$G476,Precios!$B$7:$H$19,5,FALSE))</f>
        <v/>
      </c>
      <c r="Q479" s="217" t="str">
        <f>IF(ISNA(Industrias[[#This Row],[Vsgruesa (m3)]]*VLOOKUP(Árboles!$G476,Precios!$B$7:$H$19,6,FALSE)),"",Industrias[[#This Row],[Vsgruesa (m3)]]*VLOOKUP(Árboles!$G476,Precios!$B$7:$H$19,6,FALSE))</f>
        <v/>
      </c>
      <c r="R479" s="217" t="str">
        <f>IF(ISNA(Industrias[[#This Row],[Vchapa (m3)]]*VLOOKUP(Árboles!$G476,Precios!$B$7:$H$19,7,FALSE)),"",Industrias[[#This Row],[Vchapa (m3)]]*VLOOKUP(Árboles!$G476,Precios!$B$7:$H$19,7,FALSE))</f>
        <v/>
      </c>
      <c r="S479" s="223">
        <f t="shared" si="12"/>
        <v>0</v>
      </c>
      <c r="T479" s="218"/>
      <c r="U479" s="218"/>
      <c r="W479" s="183"/>
      <c r="X479" s="183"/>
      <c r="Y479" s="183"/>
      <c r="Z479" s="183"/>
      <c r="AA479" s="183"/>
      <c r="AB479" s="183"/>
      <c r="AC479" s="183"/>
      <c r="AE479" s="183"/>
      <c r="AF479" s="183"/>
      <c r="AG479" s="183"/>
      <c r="AH479" s="183"/>
      <c r="AI479" s="183"/>
      <c r="AJ479" s="183"/>
      <c r="AK479" s="183"/>
    </row>
    <row r="480" spans="2:37" ht="16.8" thickTop="1" thickBot="1">
      <c r="B480" s="211" t="str">
        <f>IF(Árboles!B477="","",Árboles!B477)</f>
        <v/>
      </c>
      <c r="C480" s="211" t="str">
        <f>IF(Árboles!C477="","",Árboles!C477)</f>
        <v/>
      </c>
      <c r="D480" s="212" t="str">
        <f>IF(Árboles!G477="","",Árboles!G477)</f>
        <v/>
      </c>
      <c r="E480" s="213" t="str">
        <f>IF(Árboles!AC477=0,"",Árboles!AC477)</f>
        <v/>
      </c>
      <c r="F480" s="221"/>
      <c r="G480" s="222"/>
      <c r="H480" s="222"/>
      <c r="I480" s="222"/>
      <c r="J480" s="222"/>
      <c r="K480" s="222"/>
      <c r="L480" s="222"/>
      <c r="M480" s="216" t="str">
        <f>IF(ISNA(Industrias[[#This Row],[Vtrit (m3)]]*VLOOKUP(Árboles!$G477,Precios!$B$7:$H$19,2,FALSE)),"",Industrias[[#This Row],[Vtrit (m3)]]*VLOOKUP(Árboles!$G477,Precios!$B$7:$H$19,2,FALSE))</f>
        <v/>
      </c>
      <c r="N480" s="217" t="str">
        <f>IF(ISNA(Industrias[[#This Row],[Vapea (m3)]]*VLOOKUP(Árboles!$G477,Precios!$B$7:$H$19,3,FALSE)),"",Industrias[[#This Row],[Vapea (m3)]]*VLOOKUP(Árboles!$G477,Precios!$B$7:$H$19,3,FALSE))</f>
        <v/>
      </c>
      <c r="O480" s="217" t="str">
        <f>IF(ISNA(Industrias[[#This Row],[Vcanter (m3)]]*VLOOKUP(Árboles!$G477,Precios!$B$7:$H$19,4,FALSE)),"",Industrias[[#This Row],[Vcanter (m3)]]*VLOOKUP(Árboles!$G477,Precios!$B$7:$H$19,4,FALSE))</f>
        <v/>
      </c>
      <c r="P480" s="217" t="str">
        <f>IF(ISNA(Industrias[[#This Row],[Vsierra (m3)]]*VLOOKUP(Árboles!$G477,Precios!$B$7:$H$19,5,FALSE)),"",Industrias[[#This Row],[Vsierra (m3)]]*VLOOKUP(Árboles!$G477,Precios!$B$7:$H$19,5,FALSE))</f>
        <v/>
      </c>
      <c r="Q480" s="217" t="str">
        <f>IF(ISNA(Industrias[[#This Row],[Vsgruesa (m3)]]*VLOOKUP(Árboles!$G477,Precios!$B$7:$H$19,6,FALSE)),"",Industrias[[#This Row],[Vsgruesa (m3)]]*VLOOKUP(Árboles!$G477,Precios!$B$7:$H$19,6,FALSE))</f>
        <v/>
      </c>
      <c r="R480" s="217" t="str">
        <f>IF(ISNA(Industrias[[#This Row],[Vchapa (m3)]]*VLOOKUP(Árboles!$G477,Precios!$B$7:$H$19,7,FALSE)),"",Industrias[[#This Row],[Vchapa (m3)]]*VLOOKUP(Árboles!$G477,Precios!$B$7:$H$19,7,FALSE))</f>
        <v/>
      </c>
      <c r="S480" s="223">
        <f t="shared" si="12"/>
        <v>0</v>
      </c>
      <c r="T480" s="218"/>
      <c r="U480" s="218"/>
      <c r="W480" s="183"/>
      <c r="X480" s="183"/>
      <c r="Y480" s="183"/>
      <c r="Z480" s="183"/>
      <c r="AA480" s="183"/>
      <c r="AB480" s="183"/>
      <c r="AC480" s="183"/>
      <c r="AE480" s="183"/>
      <c r="AF480" s="183"/>
      <c r="AG480" s="183"/>
      <c r="AH480" s="183"/>
      <c r="AI480" s="183"/>
      <c r="AJ480" s="183"/>
      <c r="AK480" s="183"/>
    </row>
    <row r="481" spans="2:37" ht="16.8" thickTop="1" thickBot="1">
      <c r="B481" s="211" t="str">
        <f>IF(Árboles!B478="","",Árboles!B478)</f>
        <v/>
      </c>
      <c r="C481" s="211" t="str">
        <f>IF(Árboles!C478="","",Árboles!C478)</f>
        <v/>
      </c>
      <c r="D481" s="212" t="str">
        <f>IF(Árboles!G478="","",Árboles!G478)</f>
        <v/>
      </c>
      <c r="E481" s="213" t="str">
        <f>IF(Árboles!AC478=0,"",Árboles!AC478)</f>
        <v/>
      </c>
      <c r="F481" s="221"/>
      <c r="G481" s="222"/>
      <c r="H481" s="222"/>
      <c r="I481" s="222"/>
      <c r="J481" s="222"/>
      <c r="K481" s="222"/>
      <c r="L481" s="222"/>
      <c r="M481" s="216" t="str">
        <f>IF(ISNA(Industrias[[#This Row],[Vtrit (m3)]]*VLOOKUP(Árboles!$G478,Precios!$B$7:$H$19,2,FALSE)),"",Industrias[[#This Row],[Vtrit (m3)]]*VLOOKUP(Árboles!$G478,Precios!$B$7:$H$19,2,FALSE))</f>
        <v/>
      </c>
      <c r="N481" s="217" t="str">
        <f>IF(ISNA(Industrias[[#This Row],[Vapea (m3)]]*VLOOKUP(Árboles!$G478,Precios!$B$7:$H$19,3,FALSE)),"",Industrias[[#This Row],[Vapea (m3)]]*VLOOKUP(Árboles!$G478,Precios!$B$7:$H$19,3,FALSE))</f>
        <v/>
      </c>
      <c r="O481" s="217" t="str">
        <f>IF(ISNA(Industrias[[#This Row],[Vcanter (m3)]]*VLOOKUP(Árboles!$G478,Precios!$B$7:$H$19,4,FALSE)),"",Industrias[[#This Row],[Vcanter (m3)]]*VLOOKUP(Árboles!$G478,Precios!$B$7:$H$19,4,FALSE))</f>
        <v/>
      </c>
      <c r="P481" s="217" t="str">
        <f>IF(ISNA(Industrias[[#This Row],[Vsierra (m3)]]*VLOOKUP(Árboles!$G478,Precios!$B$7:$H$19,5,FALSE)),"",Industrias[[#This Row],[Vsierra (m3)]]*VLOOKUP(Árboles!$G478,Precios!$B$7:$H$19,5,FALSE))</f>
        <v/>
      </c>
      <c r="Q481" s="217" t="str">
        <f>IF(ISNA(Industrias[[#This Row],[Vsgruesa (m3)]]*VLOOKUP(Árboles!$G478,Precios!$B$7:$H$19,6,FALSE)),"",Industrias[[#This Row],[Vsgruesa (m3)]]*VLOOKUP(Árboles!$G478,Precios!$B$7:$H$19,6,FALSE))</f>
        <v/>
      </c>
      <c r="R481" s="217" t="str">
        <f>IF(ISNA(Industrias[[#This Row],[Vchapa (m3)]]*VLOOKUP(Árboles!$G478,Precios!$B$7:$H$19,7,FALSE)),"",Industrias[[#This Row],[Vchapa (m3)]]*VLOOKUP(Árboles!$G478,Precios!$B$7:$H$19,7,FALSE))</f>
        <v/>
      </c>
      <c r="S481" s="223">
        <f t="shared" si="12"/>
        <v>0</v>
      </c>
      <c r="T481" s="218"/>
      <c r="U481" s="218"/>
      <c r="W481" s="183"/>
      <c r="X481" s="183"/>
      <c r="Y481" s="183"/>
      <c r="Z481" s="183"/>
      <c r="AA481" s="183"/>
      <c r="AB481" s="183"/>
      <c r="AC481" s="183"/>
      <c r="AE481" s="183"/>
      <c r="AF481" s="183"/>
      <c r="AG481" s="183"/>
      <c r="AH481" s="183"/>
      <c r="AI481" s="183"/>
      <c r="AJ481" s="183"/>
      <c r="AK481" s="183"/>
    </row>
    <row r="482" spans="2:37" ht="16.8" thickTop="1" thickBot="1">
      <c r="B482" s="211" t="str">
        <f>IF(Árboles!B479="","",Árboles!B479)</f>
        <v/>
      </c>
      <c r="C482" s="211" t="str">
        <f>IF(Árboles!C479="","",Árboles!C479)</f>
        <v/>
      </c>
      <c r="D482" s="212" t="str">
        <f>IF(Árboles!G479="","",Árboles!G479)</f>
        <v/>
      </c>
      <c r="E482" s="213" t="str">
        <f>IF(Árboles!AC479=0,"",Árboles!AC479)</f>
        <v/>
      </c>
      <c r="F482" s="221"/>
      <c r="G482" s="222"/>
      <c r="H482" s="222"/>
      <c r="I482" s="222"/>
      <c r="J482" s="222"/>
      <c r="K482" s="222"/>
      <c r="L482" s="222"/>
      <c r="M482" s="216" t="str">
        <f>IF(ISNA(Industrias[[#This Row],[Vtrit (m3)]]*VLOOKUP(Árboles!$G479,Precios!$B$7:$H$19,2,FALSE)),"",Industrias[[#This Row],[Vtrit (m3)]]*VLOOKUP(Árboles!$G479,Precios!$B$7:$H$19,2,FALSE))</f>
        <v/>
      </c>
      <c r="N482" s="217" t="str">
        <f>IF(ISNA(Industrias[[#This Row],[Vapea (m3)]]*VLOOKUP(Árboles!$G479,Precios!$B$7:$H$19,3,FALSE)),"",Industrias[[#This Row],[Vapea (m3)]]*VLOOKUP(Árboles!$G479,Precios!$B$7:$H$19,3,FALSE))</f>
        <v/>
      </c>
      <c r="O482" s="217" t="str">
        <f>IF(ISNA(Industrias[[#This Row],[Vcanter (m3)]]*VLOOKUP(Árboles!$G479,Precios!$B$7:$H$19,4,FALSE)),"",Industrias[[#This Row],[Vcanter (m3)]]*VLOOKUP(Árboles!$G479,Precios!$B$7:$H$19,4,FALSE))</f>
        <v/>
      </c>
      <c r="P482" s="217" t="str">
        <f>IF(ISNA(Industrias[[#This Row],[Vsierra (m3)]]*VLOOKUP(Árboles!$G479,Precios!$B$7:$H$19,5,FALSE)),"",Industrias[[#This Row],[Vsierra (m3)]]*VLOOKUP(Árboles!$G479,Precios!$B$7:$H$19,5,FALSE))</f>
        <v/>
      </c>
      <c r="Q482" s="217" t="str">
        <f>IF(ISNA(Industrias[[#This Row],[Vsgruesa (m3)]]*VLOOKUP(Árboles!$G479,Precios!$B$7:$H$19,6,FALSE)),"",Industrias[[#This Row],[Vsgruesa (m3)]]*VLOOKUP(Árboles!$G479,Precios!$B$7:$H$19,6,FALSE))</f>
        <v/>
      </c>
      <c r="R482" s="217" t="str">
        <f>IF(ISNA(Industrias[[#This Row],[Vchapa (m3)]]*VLOOKUP(Árboles!$G479,Precios!$B$7:$H$19,7,FALSE)),"",Industrias[[#This Row],[Vchapa (m3)]]*VLOOKUP(Árboles!$G479,Precios!$B$7:$H$19,7,FALSE))</f>
        <v/>
      </c>
      <c r="S482" s="223">
        <f t="shared" si="12"/>
        <v>0</v>
      </c>
      <c r="T482" s="218"/>
      <c r="U482" s="218"/>
      <c r="W482" s="183"/>
      <c r="X482" s="183"/>
      <c r="Y482" s="183"/>
      <c r="Z482" s="183"/>
      <c r="AA482" s="183"/>
      <c r="AB482" s="183"/>
      <c r="AC482" s="183"/>
      <c r="AE482" s="183"/>
      <c r="AF482" s="183"/>
      <c r="AG482" s="183"/>
      <c r="AH482" s="183"/>
      <c r="AI482" s="183"/>
      <c r="AJ482" s="183"/>
      <c r="AK482" s="183"/>
    </row>
    <row r="483" spans="2:37" ht="16.8" thickTop="1" thickBot="1">
      <c r="B483" s="211" t="str">
        <f>IF(Árboles!B480="","",Árboles!B480)</f>
        <v/>
      </c>
      <c r="C483" s="211" t="str">
        <f>IF(Árboles!C480="","",Árboles!C480)</f>
        <v/>
      </c>
      <c r="D483" s="212" t="str">
        <f>IF(Árboles!G480="","",Árboles!G480)</f>
        <v/>
      </c>
      <c r="E483" s="213" t="str">
        <f>IF(Árboles!AC480=0,"",Árboles!AC480)</f>
        <v/>
      </c>
      <c r="F483" s="221"/>
      <c r="G483" s="222"/>
      <c r="H483" s="222"/>
      <c r="I483" s="222"/>
      <c r="J483" s="222"/>
      <c r="K483" s="222"/>
      <c r="L483" s="222"/>
      <c r="M483" s="216" t="str">
        <f>IF(ISNA(Industrias[[#This Row],[Vtrit (m3)]]*VLOOKUP(Árboles!$G480,Precios!$B$7:$H$19,2,FALSE)),"",Industrias[[#This Row],[Vtrit (m3)]]*VLOOKUP(Árboles!$G480,Precios!$B$7:$H$19,2,FALSE))</f>
        <v/>
      </c>
      <c r="N483" s="217" t="str">
        <f>IF(ISNA(Industrias[[#This Row],[Vapea (m3)]]*VLOOKUP(Árboles!$G480,Precios!$B$7:$H$19,3,FALSE)),"",Industrias[[#This Row],[Vapea (m3)]]*VLOOKUP(Árboles!$G480,Precios!$B$7:$H$19,3,FALSE))</f>
        <v/>
      </c>
      <c r="O483" s="217" t="str">
        <f>IF(ISNA(Industrias[[#This Row],[Vcanter (m3)]]*VLOOKUP(Árboles!$G480,Precios!$B$7:$H$19,4,FALSE)),"",Industrias[[#This Row],[Vcanter (m3)]]*VLOOKUP(Árboles!$G480,Precios!$B$7:$H$19,4,FALSE))</f>
        <v/>
      </c>
      <c r="P483" s="217" t="str">
        <f>IF(ISNA(Industrias[[#This Row],[Vsierra (m3)]]*VLOOKUP(Árboles!$G480,Precios!$B$7:$H$19,5,FALSE)),"",Industrias[[#This Row],[Vsierra (m3)]]*VLOOKUP(Árboles!$G480,Precios!$B$7:$H$19,5,FALSE))</f>
        <v/>
      </c>
      <c r="Q483" s="217" t="str">
        <f>IF(ISNA(Industrias[[#This Row],[Vsgruesa (m3)]]*VLOOKUP(Árboles!$G480,Precios!$B$7:$H$19,6,FALSE)),"",Industrias[[#This Row],[Vsgruesa (m3)]]*VLOOKUP(Árboles!$G480,Precios!$B$7:$H$19,6,FALSE))</f>
        <v/>
      </c>
      <c r="R483" s="217" t="str">
        <f>IF(ISNA(Industrias[[#This Row],[Vchapa (m3)]]*VLOOKUP(Árboles!$G480,Precios!$B$7:$H$19,7,FALSE)),"",Industrias[[#This Row],[Vchapa (m3)]]*VLOOKUP(Árboles!$G480,Precios!$B$7:$H$19,7,FALSE))</f>
        <v/>
      </c>
      <c r="S483" s="223">
        <f t="shared" si="12"/>
        <v>0</v>
      </c>
      <c r="T483" s="218"/>
      <c r="U483" s="218"/>
      <c r="W483" s="183"/>
      <c r="X483" s="183"/>
      <c r="Y483" s="183"/>
      <c r="Z483" s="183"/>
      <c r="AA483" s="183"/>
      <c r="AB483" s="183"/>
      <c r="AC483" s="183"/>
      <c r="AE483" s="183"/>
      <c r="AF483" s="183"/>
      <c r="AG483" s="183"/>
      <c r="AH483" s="183"/>
      <c r="AI483" s="183"/>
      <c r="AJ483" s="183"/>
      <c r="AK483" s="183"/>
    </row>
    <row r="484" spans="2:37" ht="16.8" thickTop="1" thickBot="1">
      <c r="B484" s="211" t="str">
        <f>IF(Árboles!B481="","",Árboles!B481)</f>
        <v/>
      </c>
      <c r="C484" s="211" t="str">
        <f>IF(Árboles!C481="","",Árboles!C481)</f>
        <v/>
      </c>
      <c r="D484" s="212" t="str">
        <f>IF(Árboles!G481="","",Árboles!G481)</f>
        <v/>
      </c>
      <c r="E484" s="213" t="str">
        <f>IF(Árboles!AC481=0,"",Árboles!AC481)</f>
        <v/>
      </c>
      <c r="F484" s="221"/>
      <c r="G484" s="222"/>
      <c r="H484" s="222"/>
      <c r="I484" s="222"/>
      <c r="J484" s="222"/>
      <c r="K484" s="222"/>
      <c r="L484" s="222"/>
      <c r="M484" s="216" t="str">
        <f>IF(ISNA(Industrias[[#This Row],[Vtrit (m3)]]*VLOOKUP(Árboles!$G481,Precios!$B$7:$H$19,2,FALSE)),"",Industrias[[#This Row],[Vtrit (m3)]]*VLOOKUP(Árboles!$G481,Precios!$B$7:$H$19,2,FALSE))</f>
        <v/>
      </c>
      <c r="N484" s="217" t="str">
        <f>IF(ISNA(Industrias[[#This Row],[Vapea (m3)]]*VLOOKUP(Árboles!$G481,Precios!$B$7:$H$19,3,FALSE)),"",Industrias[[#This Row],[Vapea (m3)]]*VLOOKUP(Árboles!$G481,Precios!$B$7:$H$19,3,FALSE))</f>
        <v/>
      </c>
      <c r="O484" s="217" t="str">
        <f>IF(ISNA(Industrias[[#This Row],[Vcanter (m3)]]*VLOOKUP(Árboles!$G481,Precios!$B$7:$H$19,4,FALSE)),"",Industrias[[#This Row],[Vcanter (m3)]]*VLOOKUP(Árboles!$G481,Precios!$B$7:$H$19,4,FALSE))</f>
        <v/>
      </c>
      <c r="P484" s="217" t="str">
        <f>IF(ISNA(Industrias[[#This Row],[Vsierra (m3)]]*VLOOKUP(Árboles!$G481,Precios!$B$7:$H$19,5,FALSE)),"",Industrias[[#This Row],[Vsierra (m3)]]*VLOOKUP(Árboles!$G481,Precios!$B$7:$H$19,5,FALSE))</f>
        <v/>
      </c>
      <c r="Q484" s="217" t="str">
        <f>IF(ISNA(Industrias[[#This Row],[Vsgruesa (m3)]]*VLOOKUP(Árboles!$G481,Precios!$B$7:$H$19,6,FALSE)),"",Industrias[[#This Row],[Vsgruesa (m3)]]*VLOOKUP(Árboles!$G481,Precios!$B$7:$H$19,6,FALSE))</f>
        <v/>
      </c>
      <c r="R484" s="217" t="str">
        <f>IF(ISNA(Industrias[[#This Row],[Vchapa (m3)]]*VLOOKUP(Árboles!$G481,Precios!$B$7:$H$19,7,FALSE)),"",Industrias[[#This Row],[Vchapa (m3)]]*VLOOKUP(Árboles!$G481,Precios!$B$7:$H$19,7,FALSE))</f>
        <v/>
      </c>
      <c r="S484" s="223">
        <f t="shared" si="12"/>
        <v>0</v>
      </c>
      <c r="T484" s="218"/>
      <c r="U484" s="218"/>
      <c r="W484" s="183"/>
      <c r="X484" s="183"/>
      <c r="Y484" s="183"/>
      <c r="Z484" s="183"/>
      <c r="AA484" s="183"/>
      <c r="AB484" s="183"/>
      <c r="AC484" s="183"/>
      <c r="AE484" s="183"/>
      <c r="AF484" s="183"/>
      <c r="AG484" s="183"/>
      <c r="AH484" s="183"/>
      <c r="AI484" s="183"/>
      <c r="AJ484" s="183"/>
      <c r="AK484" s="183"/>
    </row>
    <row r="485" spans="2:37" ht="16.8" thickTop="1" thickBot="1">
      <c r="B485" s="211" t="str">
        <f>IF(Árboles!B482="","",Árboles!B482)</f>
        <v/>
      </c>
      <c r="C485" s="211" t="str">
        <f>IF(Árboles!C482="","",Árboles!C482)</f>
        <v/>
      </c>
      <c r="D485" s="212" t="str">
        <f>IF(Árboles!G482="","",Árboles!G482)</f>
        <v/>
      </c>
      <c r="E485" s="213" t="str">
        <f>IF(Árboles!AC482=0,"",Árboles!AC482)</f>
        <v/>
      </c>
      <c r="F485" s="221"/>
      <c r="G485" s="222"/>
      <c r="H485" s="222"/>
      <c r="I485" s="222"/>
      <c r="J485" s="222"/>
      <c r="K485" s="222"/>
      <c r="L485" s="222"/>
      <c r="M485" s="216" t="str">
        <f>IF(ISNA(Industrias[[#This Row],[Vtrit (m3)]]*VLOOKUP(Árboles!$G482,Precios!$B$7:$H$19,2,FALSE)),"",Industrias[[#This Row],[Vtrit (m3)]]*VLOOKUP(Árboles!$G482,Precios!$B$7:$H$19,2,FALSE))</f>
        <v/>
      </c>
      <c r="N485" s="217" t="str">
        <f>IF(ISNA(Industrias[[#This Row],[Vapea (m3)]]*VLOOKUP(Árboles!$G482,Precios!$B$7:$H$19,3,FALSE)),"",Industrias[[#This Row],[Vapea (m3)]]*VLOOKUP(Árboles!$G482,Precios!$B$7:$H$19,3,FALSE))</f>
        <v/>
      </c>
      <c r="O485" s="217" t="str">
        <f>IF(ISNA(Industrias[[#This Row],[Vcanter (m3)]]*VLOOKUP(Árboles!$G482,Precios!$B$7:$H$19,4,FALSE)),"",Industrias[[#This Row],[Vcanter (m3)]]*VLOOKUP(Árboles!$G482,Precios!$B$7:$H$19,4,FALSE))</f>
        <v/>
      </c>
      <c r="P485" s="217" t="str">
        <f>IF(ISNA(Industrias[[#This Row],[Vsierra (m3)]]*VLOOKUP(Árboles!$G482,Precios!$B$7:$H$19,5,FALSE)),"",Industrias[[#This Row],[Vsierra (m3)]]*VLOOKUP(Árboles!$G482,Precios!$B$7:$H$19,5,FALSE))</f>
        <v/>
      </c>
      <c r="Q485" s="217" t="str">
        <f>IF(ISNA(Industrias[[#This Row],[Vsgruesa (m3)]]*VLOOKUP(Árboles!$G482,Precios!$B$7:$H$19,6,FALSE)),"",Industrias[[#This Row],[Vsgruesa (m3)]]*VLOOKUP(Árboles!$G482,Precios!$B$7:$H$19,6,FALSE))</f>
        <v/>
      </c>
      <c r="R485" s="217" t="str">
        <f>IF(ISNA(Industrias[[#This Row],[Vchapa (m3)]]*VLOOKUP(Árboles!$G482,Precios!$B$7:$H$19,7,FALSE)),"",Industrias[[#This Row],[Vchapa (m3)]]*VLOOKUP(Árboles!$G482,Precios!$B$7:$H$19,7,FALSE))</f>
        <v/>
      </c>
      <c r="S485" s="223">
        <f t="shared" si="12"/>
        <v>0</v>
      </c>
      <c r="T485" s="218"/>
      <c r="U485" s="218"/>
      <c r="W485" s="183"/>
      <c r="X485" s="183"/>
      <c r="Y485" s="183"/>
      <c r="Z485" s="183"/>
      <c r="AA485" s="183"/>
      <c r="AB485" s="183"/>
      <c r="AC485" s="183"/>
      <c r="AE485" s="183"/>
      <c r="AF485" s="183"/>
      <c r="AG485" s="183"/>
      <c r="AH485" s="183"/>
      <c r="AI485" s="183"/>
      <c r="AJ485" s="183"/>
      <c r="AK485" s="183"/>
    </row>
    <row r="486" spans="2:37" ht="16.8" thickTop="1" thickBot="1">
      <c r="B486" s="211" t="str">
        <f>IF(Árboles!B483="","",Árboles!B483)</f>
        <v/>
      </c>
      <c r="C486" s="211" t="str">
        <f>IF(Árboles!C483="","",Árboles!C483)</f>
        <v/>
      </c>
      <c r="D486" s="212" t="str">
        <f>IF(Árboles!G483="","",Árboles!G483)</f>
        <v/>
      </c>
      <c r="E486" s="213" t="str">
        <f>IF(Árboles!AC483=0,"",Árboles!AC483)</f>
        <v/>
      </c>
      <c r="F486" s="221"/>
      <c r="G486" s="222"/>
      <c r="H486" s="222"/>
      <c r="I486" s="222"/>
      <c r="J486" s="222"/>
      <c r="K486" s="222"/>
      <c r="L486" s="222"/>
      <c r="M486" s="216" t="str">
        <f>IF(ISNA(Industrias[[#This Row],[Vtrit (m3)]]*VLOOKUP(Árboles!$G483,Precios!$B$7:$H$19,2,FALSE)),"",Industrias[[#This Row],[Vtrit (m3)]]*VLOOKUP(Árboles!$G483,Precios!$B$7:$H$19,2,FALSE))</f>
        <v/>
      </c>
      <c r="N486" s="217" t="str">
        <f>IF(ISNA(Industrias[[#This Row],[Vapea (m3)]]*VLOOKUP(Árboles!$G483,Precios!$B$7:$H$19,3,FALSE)),"",Industrias[[#This Row],[Vapea (m3)]]*VLOOKUP(Árboles!$G483,Precios!$B$7:$H$19,3,FALSE))</f>
        <v/>
      </c>
      <c r="O486" s="217" t="str">
        <f>IF(ISNA(Industrias[[#This Row],[Vcanter (m3)]]*VLOOKUP(Árboles!$G483,Precios!$B$7:$H$19,4,FALSE)),"",Industrias[[#This Row],[Vcanter (m3)]]*VLOOKUP(Árboles!$G483,Precios!$B$7:$H$19,4,FALSE))</f>
        <v/>
      </c>
      <c r="P486" s="217" t="str">
        <f>IF(ISNA(Industrias[[#This Row],[Vsierra (m3)]]*VLOOKUP(Árboles!$G483,Precios!$B$7:$H$19,5,FALSE)),"",Industrias[[#This Row],[Vsierra (m3)]]*VLOOKUP(Árboles!$G483,Precios!$B$7:$H$19,5,FALSE))</f>
        <v/>
      </c>
      <c r="Q486" s="217" t="str">
        <f>IF(ISNA(Industrias[[#This Row],[Vsgruesa (m3)]]*VLOOKUP(Árboles!$G483,Precios!$B$7:$H$19,6,FALSE)),"",Industrias[[#This Row],[Vsgruesa (m3)]]*VLOOKUP(Árboles!$G483,Precios!$B$7:$H$19,6,FALSE))</f>
        <v/>
      </c>
      <c r="R486" s="217" t="str">
        <f>IF(ISNA(Industrias[[#This Row],[Vchapa (m3)]]*VLOOKUP(Árboles!$G483,Precios!$B$7:$H$19,7,FALSE)),"",Industrias[[#This Row],[Vchapa (m3)]]*VLOOKUP(Árboles!$G483,Precios!$B$7:$H$19,7,FALSE))</f>
        <v/>
      </c>
      <c r="S486" s="223">
        <f t="shared" si="12"/>
        <v>0</v>
      </c>
      <c r="T486" s="218"/>
      <c r="U486" s="218"/>
      <c r="W486" s="183"/>
      <c r="X486" s="183"/>
      <c r="Y486" s="183"/>
      <c r="Z486" s="183"/>
      <c r="AA486" s="183"/>
      <c r="AB486" s="183"/>
      <c r="AC486" s="183"/>
      <c r="AE486" s="183"/>
      <c r="AF486" s="183"/>
      <c r="AG486" s="183"/>
      <c r="AH486" s="183"/>
      <c r="AI486" s="183"/>
      <c r="AJ486" s="183"/>
      <c r="AK486" s="183"/>
    </row>
    <row r="487" spans="2:37" ht="16.8" thickTop="1" thickBot="1">
      <c r="B487" s="211" t="str">
        <f>IF(Árboles!B484="","",Árboles!B484)</f>
        <v/>
      </c>
      <c r="C487" s="211" t="str">
        <f>IF(Árboles!C484="","",Árboles!C484)</f>
        <v/>
      </c>
      <c r="D487" s="212" t="str">
        <f>IF(Árboles!G484="","",Árboles!G484)</f>
        <v/>
      </c>
      <c r="E487" s="213" t="str">
        <f>IF(Árboles!AC484=0,"",Árboles!AC484)</f>
        <v/>
      </c>
      <c r="F487" s="221"/>
      <c r="G487" s="222"/>
      <c r="H487" s="222"/>
      <c r="I487" s="222"/>
      <c r="J487" s="222"/>
      <c r="K487" s="222"/>
      <c r="L487" s="222"/>
      <c r="M487" s="216" t="str">
        <f>IF(ISNA(Industrias[[#This Row],[Vtrit (m3)]]*VLOOKUP(Árboles!$G484,Precios!$B$7:$H$19,2,FALSE)),"",Industrias[[#This Row],[Vtrit (m3)]]*VLOOKUP(Árboles!$G484,Precios!$B$7:$H$19,2,FALSE))</f>
        <v/>
      </c>
      <c r="N487" s="217" t="str">
        <f>IF(ISNA(Industrias[[#This Row],[Vapea (m3)]]*VLOOKUP(Árboles!$G484,Precios!$B$7:$H$19,3,FALSE)),"",Industrias[[#This Row],[Vapea (m3)]]*VLOOKUP(Árboles!$G484,Precios!$B$7:$H$19,3,FALSE))</f>
        <v/>
      </c>
      <c r="O487" s="217" t="str">
        <f>IF(ISNA(Industrias[[#This Row],[Vcanter (m3)]]*VLOOKUP(Árboles!$G484,Precios!$B$7:$H$19,4,FALSE)),"",Industrias[[#This Row],[Vcanter (m3)]]*VLOOKUP(Árboles!$G484,Precios!$B$7:$H$19,4,FALSE))</f>
        <v/>
      </c>
      <c r="P487" s="217" t="str">
        <f>IF(ISNA(Industrias[[#This Row],[Vsierra (m3)]]*VLOOKUP(Árboles!$G484,Precios!$B$7:$H$19,5,FALSE)),"",Industrias[[#This Row],[Vsierra (m3)]]*VLOOKUP(Árboles!$G484,Precios!$B$7:$H$19,5,FALSE))</f>
        <v/>
      </c>
      <c r="Q487" s="217" t="str">
        <f>IF(ISNA(Industrias[[#This Row],[Vsgruesa (m3)]]*VLOOKUP(Árboles!$G484,Precios!$B$7:$H$19,6,FALSE)),"",Industrias[[#This Row],[Vsgruesa (m3)]]*VLOOKUP(Árboles!$G484,Precios!$B$7:$H$19,6,FALSE))</f>
        <v/>
      </c>
      <c r="R487" s="217" t="str">
        <f>IF(ISNA(Industrias[[#This Row],[Vchapa (m3)]]*VLOOKUP(Árboles!$G484,Precios!$B$7:$H$19,7,FALSE)),"",Industrias[[#This Row],[Vchapa (m3)]]*VLOOKUP(Árboles!$G484,Precios!$B$7:$H$19,7,FALSE))</f>
        <v/>
      </c>
      <c r="S487" s="223">
        <f t="shared" si="12"/>
        <v>0</v>
      </c>
      <c r="T487" s="218"/>
      <c r="U487" s="218"/>
      <c r="W487" s="183"/>
      <c r="X487" s="183"/>
      <c r="Y487" s="183"/>
      <c r="Z487" s="183"/>
      <c r="AA487" s="183"/>
      <c r="AB487" s="183"/>
      <c r="AC487" s="183"/>
      <c r="AE487" s="183"/>
      <c r="AF487" s="183"/>
      <c r="AG487" s="183"/>
      <c r="AH487" s="183"/>
      <c r="AI487" s="183"/>
      <c r="AJ487" s="183"/>
      <c r="AK487" s="183"/>
    </row>
    <row r="488" spans="2:37" ht="16.8" thickTop="1" thickBot="1">
      <c r="B488" s="211" t="str">
        <f>IF(Árboles!B485="","",Árboles!B485)</f>
        <v/>
      </c>
      <c r="C488" s="211" t="str">
        <f>IF(Árboles!C485="","",Árboles!C485)</f>
        <v/>
      </c>
      <c r="D488" s="212" t="str">
        <f>IF(Árboles!G485="","",Árboles!G485)</f>
        <v/>
      </c>
      <c r="E488" s="213" t="str">
        <f>IF(Árboles!AC485=0,"",Árboles!AC485)</f>
        <v/>
      </c>
      <c r="F488" s="221"/>
      <c r="G488" s="222"/>
      <c r="H488" s="222"/>
      <c r="I488" s="222"/>
      <c r="J488" s="222"/>
      <c r="K488" s="222"/>
      <c r="L488" s="222"/>
      <c r="M488" s="216" t="str">
        <f>IF(ISNA(Industrias[[#This Row],[Vtrit (m3)]]*VLOOKUP(Árboles!$G485,Precios!$B$7:$H$19,2,FALSE)),"",Industrias[[#This Row],[Vtrit (m3)]]*VLOOKUP(Árboles!$G485,Precios!$B$7:$H$19,2,FALSE))</f>
        <v/>
      </c>
      <c r="N488" s="217" t="str">
        <f>IF(ISNA(Industrias[[#This Row],[Vapea (m3)]]*VLOOKUP(Árboles!$G485,Precios!$B$7:$H$19,3,FALSE)),"",Industrias[[#This Row],[Vapea (m3)]]*VLOOKUP(Árboles!$G485,Precios!$B$7:$H$19,3,FALSE))</f>
        <v/>
      </c>
      <c r="O488" s="217" t="str">
        <f>IF(ISNA(Industrias[[#This Row],[Vcanter (m3)]]*VLOOKUP(Árboles!$G485,Precios!$B$7:$H$19,4,FALSE)),"",Industrias[[#This Row],[Vcanter (m3)]]*VLOOKUP(Árboles!$G485,Precios!$B$7:$H$19,4,FALSE))</f>
        <v/>
      </c>
      <c r="P488" s="217" t="str">
        <f>IF(ISNA(Industrias[[#This Row],[Vsierra (m3)]]*VLOOKUP(Árboles!$G485,Precios!$B$7:$H$19,5,FALSE)),"",Industrias[[#This Row],[Vsierra (m3)]]*VLOOKUP(Árboles!$G485,Precios!$B$7:$H$19,5,FALSE))</f>
        <v/>
      </c>
      <c r="Q488" s="217" t="str">
        <f>IF(ISNA(Industrias[[#This Row],[Vsgruesa (m3)]]*VLOOKUP(Árboles!$G485,Precios!$B$7:$H$19,6,FALSE)),"",Industrias[[#This Row],[Vsgruesa (m3)]]*VLOOKUP(Árboles!$G485,Precios!$B$7:$H$19,6,FALSE))</f>
        <v/>
      </c>
      <c r="R488" s="217" t="str">
        <f>IF(ISNA(Industrias[[#This Row],[Vchapa (m3)]]*VLOOKUP(Árboles!$G485,Precios!$B$7:$H$19,7,FALSE)),"",Industrias[[#This Row],[Vchapa (m3)]]*VLOOKUP(Árboles!$G485,Precios!$B$7:$H$19,7,FALSE))</f>
        <v/>
      </c>
      <c r="S488" s="223">
        <f t="shared" si="12"/>
        <v>0</v>
      </c>
      <c r="T488" s="218"/>
      <c r="U488" s="218"/>
      <c r="W488" s="183"/>
      <c r="X488" s="183"/>
      <c r="Y488" s="183"/>
      <c r="Z488" s="183"/>
      <c r="AA488" s="183"/>
      <c r="AB488" s="183"/>
      <c r="AC488" s="183"/>
      <c r="AE488" s="183"/>
      <c r="AF488" s="183"/>
      <c r="AG488" s="183"/>
      <c r="AH488" s="183"/>
      <c r="AI488" s="183"/>
      <c r="AJ488" s="183"/>
      <c r="AK488" s="183"/>
    </row>
    <row r="489" spans="2:37" ht="16.8" thickTop="1" thickBot="1">
      <c r="B489" s="211" t="str">
        <f>IF(Árboles!B486="","",Árboles!B486)</f>
        <v/>
      </c>
      <c r="C489" s="211" t="str">
        <f>IF(Árboles!C486="","",Árboles!C486)</f>
        <v/>
      </c>
      <c r="D489" s="212" t="str">
        <f>IF(Árboles!G486="","",Árboles!G486)</f>
        <v/>
      </c>
      <c r="E489" s="213" t="str">
        <f>IF(Árboles!AC486=0,"",Árboles!AC486)</f>
        <v/>
      </c>
      <c r="F489" s="221"/>
      <c r="G489" s="222"/>
      <c r="H489" s="222"/>
      <c r="I489" s="222"/>
      <c r="J489" s="222"/>
      <c r="K489" s="222"/>
      <c r="L489" s="222"/>
      <c r="M489" s="216" t="str">
        <f>IF(ISNA(Industrias[[#This Row],[Vtrit (m3)]]*VLOOKUP(Árboles!$G486,Precios!$B$7:$H$19,2,FALSE)),"",Industrias[[#This Row],[Vtrit (m3)]]*VLOOKUP(Árboles!$G486,Precios!$B$7:$H$19,2,FALSE))</f>
        <v/>
      </c>
      <c r="N489" s="217" t="str">
        <f>IF(ISNA(Industrias[[#This Row],[Vapea (m3)]]*VLOOKUP(Árboles!$G486,Precios!$B$7:$H$19,3,FALSE)),"",Industrias[[#This Row],[Vapea (m3)]]*VLOOKUP(Árboles!$G486,Precios!$B$7:$H$19,3,FALSE))</f>
        <v/>
      </c>
      <c r="O489" s="217" t="str">
        <f>IF(ISNA(Industrias[[#This Row],[Vcanter (m3)]]*VLOOKUP(Árboles!$G486,Precios!$B$7:$H$19,4,FALSE)),"",Industrias[[#This Row],[Vcanter (m3)]]*VLOOKUP(Árboles!$G486,Precios!$B$7:$H$19,4,FALSE))</f>
        <v/>
      </c>
      <c r="P489" s="217" t="str">
        <f>IF(ISNA(Industrias[[#This Row],[Vsierra (m3)]]*VLOOKUP(Árboles!$G486,Precios!$B$7:$H$19,5,FALSE)),"",Industrias[[#This Row],[Vsierra (m3)]]*VLOOKUP(Árboles!$G486,Precios!$B$7:$H$19,5,FALSE))</f>
        <v/>
      </c>
      <c r="Q489" s="217" t="str">
        <f>IF(ISNA(Industrias[[#This Row],[Vsgruesa (m3)]]*VLOOKUP(Árboles!$G486,Precios!$B$7:$H$19,6,FALSE)),"",Industrias[[#This Row],[Vsgruesa (m3)]]*VLOOKUP(Árboles!$G486,Precios!$B$7:$H$19,6,FALSE))</f>
        <v/>
      </c>
      <c r="R489" s="217" t="str">
        <f>IF(ISNA(Industrias[[#This Row],[Vchapa (m3)]]*VLOOKUP(Árboles!$G486,Precios!$B$7:$H$19,7,FALSE)),"",Industrias[[#This Row],[Vchapa (m3)]]*VLOOKUP(Árboles!$G486,Precios!$B$7:$H$19,7,FALSE))</f>
        <v/>
      </c>
      <c r="S489" s="223">
        <f t="shared" si="12"/>
        <v>0</v>
      </c>
      <c r="T489" s="218"/>
      <c r="U489" s="218"/>
      <c r="W489" s="183"/>
      <c r="X489" s="183"/>
      <c r="Y489" s="183"/>
      <c r="Z489" s="183"/>
      <c r="AA489" s="183"/>
      <c r="AB489" s="183"/>
      <c r="AC489" s="183"/>
      <c r="AE489" s="183"/>
      <c r="AF489" s="183"/>
      <c r="AG489" s="183"/>
      <c r="AH489" s="183"/>
      <c r="AI489" s="183"/>
      <c r="AJ489" s="183"/>
      <c r="AK489" s="183"/>
    </row>
    <row r="490" spans="2:37" ht="16.8" thickTop="1" thickBot="1">
      <c r="B490" s="211" t="str">
        <f>IF(Árboles!B487="","",Árboles!B487)</f>
        <v/>
      </c>
      <c r="C490" s="211" t="str">
        <f>IF(Árboles!C487="","",Árboles!C487)</f>
        <v/>
      </c>
      <c r="D490" s="212" t="str">
        <f>IF(Árboles!G487="","",Árboles!G487)</f>
        <v/>
      </c>
      <c r="E490" s="213" t="str">
        <f>IF(Árboles!AC487=0,"",Árboles!AC487)</f>
        <v/>
      </c>
      <c r="F490" s="221"/>
      <c r="G490" s="222"/>
      <c r="H490" s="222"/>
      <c r="I490" s="222"/>
      <c r="J490" s="222"/>
      <c r="K490" s="222"/>
      <c r="L490" s="222"/>
      <c r="M490" s="216" t="str">
        <f>IF(ISNA(Industrias[[#This Row],[Vtrit (m3)]]*VLOOKUP(Árboles!$G487,Precios!$B$7:$H$19,2,FALSE)),"",Industrias[[#This Row],[Vtrit (m3)]]*VLOOKUP(Árboles!$G487,Precios!$B$7:$H$19,2,FALSE))</f>
        <v/>
      </c>
      <c r="N490" s="217" t="str">
        <f>IF(ISNA(Industrias[[#This Row],[Vapea (m3)]]*VLOOKUP(Árboles!$G487,Precios!$B$7:$H$19,3,FALSE)),"",Industrias[[#This Row],[Vapea (m3)]]*VLOOKUP(Árboles!$G487,Precios!$B$7:$H$19,3,FALSE))</f>
        <v/>
      </c>
      <c r="O490" s="217" t="str">
        <f>IF(ISNA(Industrias[[#This Row],[Vcanter (m3)]]*VLOOKUP(Árboles!$G487,Precios!$B$7:$H$19,4,FALSE)),"",Industrias[[#This Row],[Vcanter (m3)]]*VLOOKUP(Árboles!$G487,Precios!$B$7:$H$19,4,FALSE))</f>
        <v/>
      </c>
      <c r="P490" s="217" t="str">
        <f>IF(ISNA(Industrias[[#This Row],[Vsierra (m3)]]*VLOOKUP(Árboles!$G487,Precios!$B$7:$H$19,5,FALSE)),"",Industrias[[#This Row],[Vsierra (m3)]]*VLOOKUP(Árboles!$G487,Precios!$B$7:$H$19,5,FALSE))</f>
        <v/>
      </c>
      <c r="Q490" s="217" t="str">
        <f>IF(ISNA(Industrias[[#This Row],[Vsgruesa (m3)]]*VLOOKUP(Árboles!$G487,Precios!$B$7:$H$19,6,FALSE)),"",Industrias[[#This Row],[Vsgruesa (m3)]]*VLOOKUP(Árboles!$G487,Precios!$B$7:$H$19,6,FALSE))</f>
        <v/>
      </c>
      <c r="R490" s="217" t="str">
        <f>IF(ISNA(Industrias[[#This Row],[Vchapa (m3)]]*VLOOKUP(Árboles!$G487,Precios!$B$7:$H$19,7,FALSE)),"",Industrias[[#This Row],[Vchapa (m3)]]*VLOOKUP(Árboles!$G487,Precios!$B$7:$H$19,7,FALSE))</f>
        <v/>
      </c>
      <c r="S490" s="223">
        <f t="shared" si="12"/>
        <v>0</v>
      </c>
      <c r="T490" s="218"/>
      <c r="U490" s="218"/>
      <c r="W490" s="183"/>
      <c r="X490" s="183"/>
      <c r="Y490" s="183"/>
      <c r="Z490" s="183"/>
      <c r="AA490" s="183"/>
      <c r="AB490" s="183"/>
      <c r="AC490" s="183"/>
      <c r="AE490" s="183"/>
      <c r="AF490" s="183"/>
      <c r="AG490" s="183"/>
      <c r="AH490" s="183"/>
      <c r="AI490" s="183"/>
      <c r="AJ490" s="183"/>
      <c r="AK490" s="183"/>
    </row>
    <row r="491" spans="2:37" ht="16.8" thickTop="1" thickBot="1">
      <c r="B491" s="211" t="str">
        <f>IF(Árboles!B488="","",Árboles!B488)</f>
        <v/>
      </c>
      <c r="C491" s="211" t="str">
        <f>IF(Árboles!C488="","",Árboles!C488)</f>
        <v/>
      </c>
      <c r="D491" s="212" t="str">
        <f>IF(Árboles!G488="","",Árboles!G488)</f>
        <v/>
      </c>
      <c r="E491" s="213" t="str">
        <f>IF(Árboles!AC488=0,"",Árboles!AC488)</f>
        <v/>
      </c>
      <c r="F491" s="221"/>
      <c r="G491" s="222"/>
      <c r="H491" s="222"/>
      <c r="I491" s="222"/>
      <c r="J491" s="222"/>
      <c r="K491" s="222"/>
      <c r="L491" s="222"/>
      <c r="M491" s="216" t="str">
        <f>IF(ISNA(Industrias[[#This Row],[Vtrit (m3)]]*VLOOKUP(Árboles!$G488,Precios!$B$7:$H$19,2,FALSE)),"",Industrias[[#This Row],[Vtrit (m3)]]*VLOOKUP(Árboles!$G488,Precios!$B$7:$H$19,2,FALSE))</f>
        <v/>
      </c>
      <c r="N491" s="217" t="str">
        <f>IF(ISNA(Industrias[[#This Row],[Vapea (m3)]]*VLOOKUP(Árboles!$G488,Precios!$B$7:$H$19,3,FALSE)),"",Industrias[[#This Row],[Vapea (m3)]]*VLOOKUP(Árboles!$G488,Precios!$B$7:$H$19,3,FALSE))</f>
        <v/>
      </c>
      <c r="O491" s="217" t="str">
        <f>IF(ISNA(Industrias[[#This Row],[Vcanter (m3)]]*VLOOKUP(Árboles!$G488,Precios!$B$7:$H$19,4,FALSE)),"",Industrias[[#This Row],[Vcanter (m3)]]*VLOOKUP(Árboles!$G488,Precios!$B$7:$H$19,4,FALSE))</f>
        <v/>
      </c>
      <c r="P491" s="217" t="str">
        <f>IF(ISNA(Industrias[[#This Row],[Vsierra (m3)]]*VLOOKUP(Árboles!$G488,Precios!$B$7:$H$19,5,FALSE)),"",Industrias[[#This Row],[Vsierra (m3)]]*VLOOKUP(Árboles!$G488,Precios!$B$7:$H$19,5,FALSE))</f>
        <v/>
      </c>
      <c r="Q491" s="217" t="str">
        <f>IF(ISNA(Industrias[[#This Row],[Vsgruesa (m3)]]*VLOOKUP(Árboles!$G488,Precios!$B$7:$H$19,6,FALSE)),"",Industrias[[#This Row],[Vsgruesa (m3)]]*VLOOKUP(Árboles!$G488,Precios!$B$7:$H$19,6,FALSE))</f>
        <v/>
      </c>
      <c r="R491" s="217" t="str">
        <f>IF(ISNA(Industrias[[#This Row],[Vchapa (m3)]]*VLOOKUP(Árboles!$G488,Precios!$B$7:$H$19,7,FALSE)),"",Industrias[[#This Row],[Vchapa (m3)]]*VLOOKUP(Árboles!$G488,Precios!$B$7:$H$19,7,FALSE))</f>
        <v/>
      </c>
      <c r="S491" s="223">
        <f t="shared" si="12"/>
        <v>0</v>
      </c>
      <c r="T491" s="218"/>
      <c r="U491" s="218"/>
      <c r="W491" s="183"/>
      <c r="X491" s="183"/>
      <c r="Y491" s="183"/>
      <c r="Z491" s="183"/>
      <c r="AA491" s="183"/>
      <c r="AB491" s="183"/>
      <c r="AC491" s="183"/>
      <c r="AE491" s="183"/>
      <c r="AF491" s="183"/>
      <c r="AG491" s="183"/>
      <c r="AH491" s="183"/>
      <c r="AI491" s="183"/>
      <c r="AJ491" s="183"/>
      <c r="AK491" s="183"/>
    </row>
    <row r="492" spans="2:37" ht="16.8" thickTop="1" thickBot="1">
      <c r="B492" s="211" t="str">
        <f>IF(Árboles!B489="","",Árboles!B489)</f>
        <v/>
      </c>
      <c r="C492" s="211" t="str">
        <f>IF(Árboles!C489="","",Árboles!C489)</f>
        <v/>
      </c>
      <c r="D492" s="212" t="str">
        <f>IF(Árboles!G489="","",Árboles!G489)</f>
        <v/>
      </c>
      <c r="E492" s="213" t="str">
        <f>IF(Árboles!AC489=0,"",Árboles!AC489)</f>
        <v/>
      </c>
      <c r="F492" s="221"/>
      <c r="G492" s="222"/>
      <c r="H492" s="222"/>
      <c r="I492" s="222"/>
      <c r="J492" s="222"/>
      <c r="K492" s="222"/>
      <c r="L492" s="222"/>
      <c r="M492" s="216" t="str">
        <f>IF(ISNA(Industrias[[#This Row],[Vtrit (m3)]]*VLOOKUP(Árboles!$G489,Precios!$B$7:$H$19,2,FALSE)),"",Industrias[[#This Row],[Vtrit (m3)]]*VLOOKUP(Árboles!$G489,Precios!$B$7:$H$19,2,FALSE))</f>
        <v/>
      </c>
      <c r="N492" s="217" t="str">
        <f>IF(ISNA(Industrias[[#This Row],[Vapea (m3)]]*VLOOKUP(Árboles!$G489,Precios!$B$7:$H$19,3,FALSE)),"",Industrias[[#This Row],[Vapea (m3)]]*VLOOKUP(Árboles!$G489,Precios!$B$7:$H$19,3,FALSE))</f>
        <v/>
      </c>
      <c r="O492" s="217" t="str">
        <f>IF(ISNA(Industrias[[#This Row],[Vcanter (m3)]]*VLOOKUP(Árboles!$G489,Precios!$B$7:$H$19,4,FALSE)),"",Industrias[[#This Row],[Vcanter (m3)]]*VLOOKUP(Árboles!$G489,Precios!$B$7:$H$19,4,FALSE))</f>
        <v/>
      </c>
      <c r="P492" s="217" t="str">
        <f>IF(ISNA(Industrias[[#This Row],[Vsierra (m3)]]*VLOOKUP(Árboles!$G489,Precios!$B$7:$H$19,5,FALSE)),"",Industrias[[#This Row],[Vsierra (m3)]]*VLOOKUP(Árboles!$G489,Precios!$B$7:$H$19,5,FALSE))</f>
        <v/>
      </c>
      <c r="Q492" s="217" t="str">
        <f>IF(ISNA(Industrias[[#This Row],[Vsgruesa (m3)]]*VLOOKUP(Árboles!$G489,Precios!$B$7:$H$19,6,FALSE)),"",Industrias[[#This Row],[Vsgruesa (m3)]]*VLOOKUP(Árboles!$G489,Precios!$B$7:$H$19,6,FALSE))</f>
        <v/>
      </c>
      <c r="R492" s="217" t="str">
        <f>IF(ISNA(Industrias[[#This Row],[Vchapa (m3)]]*VLOOKUP(Árboles!$G489,Precios!$B$7:$H$19,7,FALSE)),"",Industrias[[#This Row],[Vchapa (m3)]]*VLOOKUP(Árboles!$G489,Precios!$B$7:$H$19,7,FALSE))</f>
        <v/>
      </c>
      <c r="S492" s="223">
        <f t="shared" si="12"/>
        <v>0</v>
      </c>
      <c r="T492" s="218"/>
      <c r="U492" s="218"/>
      <c r="W492" s="183"/>
      <c r="X492" s="183"/>
      <c r="Y492" s="183"/>
      <c r="Z492" s="183"/>
      <c r="AA492" s="183"/>
      <c r="AB492" s="183"/>
      <c r="AC492" s="183"/>
      <c r="AE492" s="183"/>
      <c r="AF492" s="183"/>
      <c r="AG492" s="183"/>
      <c r="AH492" s="183"/>
      <c r="AI492" s="183"/>
      <c r="AJ492" s="183"/>
      <c r="AK492" s="183"/>
    </row>
    <row r="493" spans="2:37" ht="16.8" thickTop="1" thickBot="1">
      <c r="B493" s="211" t="str">
        <f>IF(Árboles!B490="","",Árboles!B490)</f>
        <v/>
      </c>
      <c r="C493" s="211" t="str">
        <f>IF(Árboles!C490="","",Árboles!C490)</f>
        <v/>
      </c>
      <c r="D493" s="212" t="str">
        <f>IF(Árboles!G490="","",Árboles!G490)</f>
        <v/>
      </c>
      <c r="E493" s="213" t="str">
        <f>IF(Árboles!AC490=0,"",Árboles!AC490)</f>
        <v/>
      </c>
      <c r="F493" s="221"/>
      <c r="G493" s="222"/>
      <c r="H493" s="222"/>
      <c r="I493" s="222"/>
      <c r="J493" s="222"/>
      <c r="K493" s="222"/>
      <c r="L493" s="222"/>
      <c r="M493" s="216" t="str">
        <f>IF(ISNA(Industrias[[#This Row],[Vtrit (m3)]]*VLOOKUP(Árboles!$G490,Precios!$B$7:$H$19,2,FALSE)),"",Industrias[[#This Row],[Vtrit (m3)]]*VLOOKUP(Árboles!$G490,Precios!$B$7:$H$19,2,FALSE))</f>
        <v/>
      </c>
      <c r="N493" s="217" t="str">
        <f>IF(ISNA(Industrias[[#This Row],[Vapea (m3)]]*VLOOKUP(Árboles!$G490,Precios!$B$7:$H$19,3,FALSE)),"",Industrias[[#This Row],[Vapea (m3)]]*VLOOKUP(Árboles!$G490,Precios!$B$7:$H$19,3,FALSE))</f>
        <v/>
      </c>
      <c r="O493" s="217" t="str">
        <f>IF(ISNA(Industrias[[#This Row],[Vcanter (m3)]]*VLOOKUP(Árboles!$G490,Precios!$B$7:$H$19,4,FALSE)),"",Industrias[[#This Row],[Vcanter (m3)]]*VLOOKUP(Árboles!$G490,Precios!$B$7:$H$19,4,FALSE))</f>
        <v/>
      </c>
      <c r="P493" s="217" t="str">
        <f>IF(ISNA(Industrias[[#This Row],[Vsierra (m3)]]*VLOOKUP(Árboles!$G490,Precios!$B$7:$H$19,5,FALSE)),"",Industrias[[#This Row],[Vsierra (m3)]]*VLOOKUP(Árboles!$G490,Precios!$B$7:$H$19,5,FALSE))</f>
        <v/>
      </c>
      <c r="Q493" s="217" t="str">
        <f>IF(ISNA(Industrias[[#This Row],[Vsgruesa (m3)]]*VLOOKUP(Árboles!$G490,Precios!$B$7:$H$19,6,FALSE)),"",Industrias[[#This Row],[Vsgruesa (m3)]]*VLOOKUP(Árboles!$G490,Precios!$B$7:$H$19,6,FALSE))</f>
        <v/>
      </c>
      <c r="R493" s="217" t="str">
        <f>IF(ISNA(Industrias[[#This Row],[Vchapa (m3)]]*VLOOKUP(Árboles!$G490,Precios!$B$7:$H$19,7,FALSE)),"",Industrias[[#This Row],[Vchapa (m3)]]*VLOOKUP(Árboles!$G490,Precios!$B$7:$H$19,7,FALSE))</f>
        <v/>
      </c>
      <c r="S493" s="223">
        <f t="shared" si="12"/>
        <v>0</v>
      </c>
      <c r="T493" s="218"/>
      <c r="U493" s="218"/>
      <c r="W493" s="183"/>
      <c r="X493" s="183"/>
      <c r="Y493" s="183"/>
      <c r="Z493" s="183"/>
      <c r="AA493" s="183"/>
      <c r="AB493" s="183"/>
      <c r="AC493" s="183"/>
      <c r="AE493" s="183"/>
      <c r="AF493" s="183"/>
      <c r="AG493" s="183"/>
      <c r="AH493" s="183"/>
      <c r="AI493" s="183"/>
      <c r="AJ493" s="183"/>
      <c r="AK493" s="183"/>
    </row>
    <row r="494" spans="2:37" ht="16.8" thickTop="1" thickBot="1">
      <c r="B494" s="211" t="str">
        <f>IF(Árboles!B491="","",Árboles!B491)</f>
        <v/>
      </c>
      <c r="C494" s="211" t="str">
        <f>IF(Árboles!C491="","",Árboles!C491)</f>
        <v/>
      </c>
      <c r="D494" s="212" t="str">
        <f>IF(Árboles!G491="","",Árboles!G491)</f>
        <v/>
      </c>
      <c r="E494" s="213" t="str">
        <f>IF(Árboles!AC491=0,"",Árboles!AC491)</f>
        <v/>
      </c>
      <c r="F494" s="221"/>
      <c r="G494" s="222"/>
      <c r="H494" s="222"/>
      <c r="I494" s="222"/>
      <c r="J494" s="222"/>
      <c r="K494" s="222"/>
      <c r="L494" s="222"/>
      <c r="M494" s="216" t="str">
        <f>IF(ISNA(Industrias[[#This Row],[Vtrit (m3)]]*VLOOKUP(Árboles!$G491,Precios!$B$7:$H$19,2,FALSE)),"",Industrias[[#This Row],[Vtrit (m3)]]*VLOOKUP(Árboles!$G491,Precios!$B$7:$H$19,2,FALSE))</f>
        <v/>
      </c>
      <c r="N494" s="217" t="str">
        <f>IF(ISNA(Industrias[[#This Row],[Vapea (m3)]]*VLOOKUP(Árboles!$G491,Precios!$B$7:$H$19,3,FALSE)),"",Industrias[[#This Row],[Vapea (m3)]]*VLOOKUP(Árboles!$G491,Precios!$B$7:$H$19,3,FALSE))</f>
        <v/>
      </c>
      <c r="O494" s="217" t="str">
        <f>IF(ISNA(Industrias[[#This Row],[Vcanter (m3)]]*VLOOKUP(Árboles!$G491,Precios!$B$7:$H$19,4,FALSE)),"",Industrias[[#This Row],[Vcanter (m3)]]*VLOOKUP(Árboles!$G491,Precios!$B$7:$H$19,4,FALSE))</f>
        <v/>
      </c>
      <c r="P494" s="217" t="str">
        <f>IF(ISNA(Industrias[[#This Row],[Vsierra (m3)]]*VLOOKUP(Árboles!$G491,Precios!$B$7:$H$19,5,FALSE)),"",Industrias[[#This Row],[Vsierra (m3)]]*VLOOKUP(Árboles!$G491,Precios!$B$7:$H$19,5,FALSE))</f>
        <v/>
      </c>
      <c r="Q494" s="217" t="str">
        <f>IF(ISNA(Industrias[[#This Row],[Vsgruesa (m3)]]*VLOOKUP(Árboles!$G491,Precios!$B$7:$H$19,6,FALSE)),"",Industrias[[#This Row],[Vsgruesa (m3)]]*VLOOKUP(Árboles!$G491,Precios!$B$7:$H$19,6,FALSE))</f>
        <v/>
      </c>
      <c r="R494" s="217" t="str">
        <f>IF(ISNA(Industrias[[#This Row],[Vchapa (m3)]]*VLOOKUP(Árboles!$G491,Precios!$B$7:$H$19,7,FALSE)),"",Industrias[[#This Row],[Vchapa (m3)]]*VLOOKUP(Árboles!$G491,Precios!$B$7:$H$19,7,FALSE))</f>
        <v/>
      </c>
      <c r="S494" s="223">
        <f t="shared" si="12"/>
        <v>0</v>
      </c>
      <c r="T494" s="218"/>
      <c r="U494" s="218"/>
      <c r="W494" s="183"/>
      <c r="X494" s="183"/>
      <c r="Y494" s="183"/>
      <c r="Z494" s="183"/>
      <c r="AA494" s="183"/>
      <c r="AB494" s="183"/>
      <c r="AC494" s="183"/>
      <c r="AE494" s="183"/>
      <c r="AF494" s="183"/>
      <c r="AG494" s="183"/>
      <c r="AH494" s="183"/>
      <c r="AI494" s="183"/>
      <c r="AJ494" s="183"/>
      <c r="AK494" s="183"/>
    </row>
    <row r="495" spans="2:37" ht="16.8" thickTop="1" thickBot="1">
      <c r="B495" s="211" t="str">
        <f>IF(Árboles!B492="","",Árboles!B492)</f>
        <v/>
      </c>
      <c r="C495" s="211" t="str">
        <f>IF(Árboles!C492="","",Árboles!C492)</f>
        <v/>
      </c>
      <c r="D495" s="212" t="str">
        <f>IF(Árboles!G492="","",Árboles!G492)</f>
        <v/>
      </c>
      <c r="E495" s="213" t="str">
        <f>IF(Árboles!AC492=0,"",Árboles!AC492)</f>
        <v/>
      </c>
      <c r="F495" s="221"/>
      <c r="G495" s="222"/>
      <c r="H495" s="222"/>
      <c r="I495" s="222"/>
      <c r="J495" s="222"/>
      <c r="K495" s="222"/>
      <c r="L495" s="222"/>
      <c r="M495" s="216" t="str">
        <f>IF(ISNA(Industrias[[#This Row],[Vtrit (m3)]]*VLOOKUP(Árboles!$G492,Precios!$B$7:$H$19,2,FALSE)),"",Industrias[[#This Row],[Vtrit (m3)]]*VLOOKUP(Árboles!$G492,Precios!$B$7:$H$19,2,FALSE))</f>
        <v/>
      </c>
      <c r="N495" s="217" t="str">
        <f>IF(ISNA(Industrias[[#This Row],[Vapea (m3)]]*VLOOKUP(Árboles!$G492,Precios!$B$7:$H$19,3,FALSE)),"",Industrias[[#This Row],[Vapea (m3)]]*VLOOKUP(Árboles!$G492,Precios!$B$7:$H$19,3,FALSE))</f>
        <v/>
      </c>
      <c r="O495" s="217" t="str">
        <f>IF(ISNA(Industrias[[#This Row],[Vcanter (m3)]]*VLOOKUP(Árboles!$G492,Precios!$B$7:$H$19,4,FALSE)),"",Industrias[[#This Row],[Vcanter (m3)]]*VLOOKUP(Árboles!$G492,Precios!$B$7:$H$19,4,FALSE))</f>
        <v/>
      </c>
      <c r="P495" s="217" t="str">
        <f>IF(ISNA(Industrias[[#This Row],[Vsierra (m3)]]*VLOOKUP(Árboles!$G492,Precios!$B$7:$H$19,5,FALSE)),"",Industrias[[#This Row],[Vsierra (m3)]]*VLOOKUP(Árboles!$G492,Precios!$B$7:$H$19,5,FALSE))</f>
        <v/>
      </c>
      <c r="Q495" s="217" t="str">
        <f>IF(ISNA(Industrias[[#This Row],[Vsgruesa (m3)]]*VLOOKUP(Árboles!$G492,Precios!$B$7:$H$19,6,FALSE)),"",Industrias[[#This Row],[Vsgruesa (m3)]]*VLOOKUP(Árboles!$G492,Precios!$B$7:$H$19,6,FALSE))</f>
        <v/>
      </c>
      <c r="R495" s="217" t="str">
        <f>IF(ISNA(Industrias[[#This Row],[Vchapa (m3)]]*VLOOKUP(Árboles!$G492,Precios!$B$7:$H$19,7,FALSE)),"",Industrias[[#This Row],[Vchapa (m3)]]*VLOOKUP(Árboles!$G492,Precios!$B$7:$H$19,7,FALSE))</f>
        <v/>
      </c>
      <c r="S495" s="223">
        <f t="shared" si="12"/>
        <v>0</v>
      </c>
      <c r="T495" s="218"/>
      <c r="U495" s="218"/>
      <c r="W495" s="183"/>
      <c r="X495" s="183"/>
      <c r="Y495" s="183"/>
      <c r="Z495" s="183"/>
      <c r="AA495" s="183"/>
      <c r="AB495" s="183"/>
      <c r="AC495" s="183"/>
      <c r="AE495" s="183"/>
      <c r="AF495" s="183"/>
      <c r="AG495" s="183"/>
      <c r="AH495" s="183"/>
      <c r="AI495" s="183"/>
      <c r="AJ495" s="183"/>
      <c r="AK495" s="183"/>
    </row>
    <row r="496" spans="2:37" ht="16.8" thickTop="1" thickBot="1">
      <c r="B496" s="211" t="str">
        <f>IF(Árboles!B493="","",Árboles!B493)</f>
        <v/>
      </c>
      <c r="C496" s="211" t="str">
        <f>IF(Árboles!C493="","",Árboles!C493)</f>
        <v/>
      </c>
      <c r="D496" s="212" t="str">
        <f>IF(Árboles!G493="","",Árboles!G493)</f>
        <v/>
      </c>
      <c r="E496" s="213" t="str">
        <f>IF(Árboles!AC493=0,"",Árboles!AC493)</f>
        <v/>
      </c>
      <c r="F496" s="221"/>
      <c r="G496" s="222"/>
      <c r="H496" s="222"/>
      <c r="I496" s="222"/>
      <c r="J496" s="222"/>
      <c r="K496" s="222"/>
      <c r="L496" s="222"/>
      <c r="M496" s="216" t="str">
        <f>IF(ISNA(Industrias[[#This Row],[Vtrit (m3)]]*VLOOKUP(Árboles!$G493,Precios!$B$7:$H$19,2,FALSE)),"",Industrias[[#This Row],[Vtrit (m3)]]*VLOOKUP(Árboles!$G493,Precios!$B$7:$H$19,2,FALSE))</f>
        <v/>
      </c>
      <c r="N496" s="217" t="str">
        <f>IF(ISNA(Industrias[[#This Row],[Vapea (m3)]]*VLOOKUP(Árboles!$G493,Precios!$B$7:$H$19,3,FALSE)),"",Industrias[[#This Row],[Vapea (m3)]]*VLOOKUP(Árboles!$G493,Precios!$B$7:$H$19,3,FALSE))</f>
        <v/>
      </c>
      <c r="O496" s="217" t="str">
        <f>IF(ISNA(Industrias[[#This Row],[Vcanter (m3)]]*VLOOKUP(Árboles!$G493,Precios!$B$7:$H$19,4,FALSE)),"",Industrias[[#This Row],[Vcanter (m3)]]*VLOOKUP(Árboles!$G493,Precios!$B$7:$H$19,4,FALSE))</f>
        <v/>
      </c>
      <c r="P496" s="217" t="str">
        <f>IF(ISNA(Industrias[[#This Row],[Vsierra (m3)]]*VLOOKUP(Árboles!$G493,Precios!$B$7:$H$19,5,FALSE)),"",Industrias[[#This Row],[Vsierra (m3)]]*VLOOKUP(Árboles!$G493,Precios!$B$7:$H$19,5,FALSE))</f>
        <v/>
      </c>
      <c r="Q496" s="217" t="str">
        <f>IF(ISNA(Industrias[[#This Row],[Vsgruesa (m3)]]*VLOOKUP(Árboles!$G493,Precios!$B$7:$H$19,6,FALSE)),"",Industrias[[#This Row],[Vsgruesa (m3)]]*VLOOKUP(Árboles!$G493,Precios!$B$7:$H$19,6,FALSE))</f>
        <v/>
      </c>
      <c r="R496" s="217" t="str">
        <f>IF(ISNA(Industrias[[#This Row],[Vchapa (m3)]]*VLOOKUP(Árboles!$G493,Precios!$B$7:$H$19,7,FALSE)),"",Industrias[[#This Row],[Vchapa (m3)]]*VLOOKUP(Árboles!$G493,Precios!$B$7:$H$19,7,FALSE))</f>
        <v/>
      </c>
      <c r="S496" s="223">
        <f t="shared" si="12"/>
        <v>0</v>
      </c>
      <c r="T496" s="218"/>
      <c r="U496" s="218"/>
      <c r="W496" s="183"/>
      <c r="X496" s="183"/>
      <c r="Y496" s="183"/>
      <c r="Z496" s="183"/>
      <c r="AA496" s="183"/>
      <c r="AB496" s="183"/>
      <c r="AC496" s="183"/>
      <c r="AE496" s="183"/>
      <c r="AF496" s="183"/>
      <c r="AG496" s="183"/>
      <c r="AH496" s="183"/>
      <c r="AI496" s="183"/>
      <c r="AJ496" s="183"/>
      <c r="AK496" s="183"/>
    </row>
    <row r="497" spans="2:37" ht="16.8" thickTop="1" thickBot="1">
      <c r="B497" s="211" t="str">
        <f>IF(Árboles!B494="","",Árboles!B494)</f>
        <v/>
      </c>
      <c r="C497" s="211" t="str">
        <f>IF(Árboles!C494="","",Árboles!C494)</f>
        <v/>
      </c>
      <c r="D497" s="212" t="str">
        <f>IF(Árboles!G494="","",Árboles!G494)</f>
        <v/>
      </c>
      <c r="E497" s="213" t="str">
        <f>IF(Árboles!AC494=0,"",Árboles!AC494)</f>
        <v/>
      </c>
      <c r="F497" s="221"/>
      <c r="G497" s="222"/>
      <c r="H497" s="222"/>
      <c r="I497" s="222"/>
      <c r="J497" s="222"/>
      <c r="K497" s="222"/>
      <c r="L497" s="222"/>
      <c r="M497" s="216" t="str">
        <f>IF(ISNA(Industrias[[#This Row],[Vtrit (m3)]]*VLOOKUP(Árboles!$G494,Precios!$B$7:$H$19,2,FALSE)),"",Industrias[[#This Row],[Vtrit (m3)]]*VLOOKUP(Árboles!$G494,Precios!$B$7:$H$19,2,FALSE))</f>
        <v/>
      </c>
      <c r="N497" s="217" t="str">
        <f>IF(ISNA(Industrias[[#This Row],[Vapea (m3)]]*VLOOKUP(Árboles!$G494,Precios!$B$7:$H$19,3,FALSE)),"",Industrias[[#This Row],[Vapea (m3)]]*VLOOKUP(Árboles!$G494,Precios!$B$7:$H$19,3,FALSE))</f>
        <v/>
      </c>
      <c r="O497" s="217" t="str">
        <f>IF(ISNA(Industrias[[#This Row],[Vcanter (m3)]]*VLOOKUP(Árboles!$G494,Precios!$B$7:$H$19,4,FALSE)),"",Industrias[[#This Row],[Vcanter (m3)]]*VLOOKUP(Árboles!$G494,Precios!$B$7:$H$19,4,FALSE))</f>
        <v/>
      </c>
      <c r="P497" s="217" t="str">
        <f>IF(ISNA(Industrias[[#This Row],[Vsierra (m3)]]*VLOOKUP(Árboles!$G494,Precios!$B$7:$H$19,5,FALSE)),"",Industrias[[#This Row],[Vsierra (m3)]]*VLOOKUP(Árboles!$G494,Precios!$B$7:$H$19,5,FALSE))</f>
        <v/>
      </c>
      <c r="Q497" s="217" t="str">
        <f>IF(ISNA(Industrias[[#This Row],[Vsgruesa (m3)]]*VLOOKUP(Árboles!$G494,Precios!$B$7:$H$19,6,FALSE)),"",Industrias[[#This Row],[Vsgruesa (m3)]]*VLOOKUP(Árboles!$G494,Precios!$B$7:$H$19,6,FALSE))</f>
        <v/>
      </c>
      <c r="R497" s="217" t="str">
        <f>IF(ISNA(Industrias[[#This Row],[Vchapa (m3)]]*VLOOKUP(Árboles!$G494,Precios!$B$7:$H$19,7,FALSE)),"",Industrias[[#This Row],[Vchapa (m3)]]*VLOOKUP(Árboles!$G494,Precios!$B$7:$H$19,7,FALSE))</f>
        <v/>
      </c>
      <c r="S497" s="223">
        <f t="shared" si="12"/>
        <v>0</v>
      </c>
      <c r="T497" s="218"/>
      <c r="U497" s="218"/>
      <c r="W497" s="183"/>
      <c r="X497" s="183"/>
      <c r="Y497" s="183"/>
      <c r="Z497" s="183"/>
      <c r="AA497" s="183"/>
      <c r="AB497" s="183"/>
      <c r="AC497" s="183"/>
      <c r="AE497" s="183"/>
      <c r="AF497" s="183"/>
      <c r="AG497" s="183"/>
      <c r="AH497" s="183"/>
      <c r="AI497" s="183"/>
      <c r="AJ497" s="183"/>
      <c r="AK497" s="183"/>
    </row>
    <row r="498" spans="2:37" ht="16.8" thickTop="1" thickBot="1">
      <c r="B498" s="211" t="str">
        <f>IF(Árboles!B495="","",Árboles!B495)</f>
        <v/>
      </c>
      <c r="C498" s="211" t="str">
        <f>IF(Árboles!C495="","",Árboles!C495)</f>
        <v/>
      </c>
      <c r="D498" s="212" t="str">
        <f>IF(Árboles!G495="","",Árboles!G495)</f>
        <v/>
      </c>
      <c r="E498" s="213" t="str">
        <f>IF(Árboles!AC495=0,"",Árboles!AC495)</f>
        <v/>
      </c>
      <c r="F498" s="221"/>
      <c r="G498" s="222"/>
      <c r="H498" s="222"/>
      <c r="I498" s="222"/>
      <c r="J498" s="222"/>
      <c r="K498" s="222"/>
      <c r="L498" s="222"/>
      <c r="M498" s="216" t="str">
        <f>IF(ISNA(Industrias[[#This Row],[Vtrit (m3)]]*VLOOKUP(Árboles!$G495,Precios!$B$7:$H$19,2,FALSE)),"",Industrias[[#This Row],[Vtrit (m3)]]*VLOOKUP(Árboles!$G495,Precios!$B$7:$H$19,2,FALSE))</f>
        <v/>
      </c>
      <c r="N498" s="217" t="str">
        <f>IF(ISNA(Industrias[[#This Row],[Vapea (m3)]]*VLOOKUP(Árboles!$G495,Precios!$B$7:$H$19,3,FALSE)),"",Industrias[[#This Row],[Vapea (m3)]]*VLOOKUP(Árboles!$G495,Precios!$B$7:$H$19,3,FALSE))</f>
        <v/>
      </c>
      <c r="O498" s="217" t="str">
        <f>IF(ISNA(Industrias[[#This Row],[Vcanter (m3)]]*VLOOKUP(Árboles!$G495,Precios!$B$7:$H$19,4,FALSE)),"",Industrias[[#This Row],[Vcanter (m3)]]*VLOOKUP(Árboles!$G495,Precios!$B$7:$H$19,4,FALSE))</f>
        <v/>
      </c>
      <c r="P498" s="217" t="str">
        <f>IF(ISNA(Industrias[[#This Row],[Vsierra (m3)]]*VLOOKUP(Árboles!$G495,Precios!$B$7:$H$19,5,FALSE)),"",Industrias[[#This Row],[Vsierra (m3)]]*VLOOKUP(Árboles!$G495,Precios!$B$7:$H$19,5,FALSE))</f>
        <v/>
      </c>
      <c r="Q498" s="217" t="str">
        <f>IF(ISNA(Industrias[[#This Row],[Vsgruesa (m3)]]*VLOOKUP(Árboles!$G495,Precios!$B$7:$H$19,6,FALSE)),"",Industrias[[#This Row],[Vsgruesa (m3)]]*VLOOKUP(Árboles!$G495,Precios!$B$7:$H$19,6,FALSE))</f>
        <v/>
      </c>
      <c r="R498" s="217" t="str">
        <f>IF(ISNA(Industrias[[#This Row],[Vchapa (m3)]]*VLOOKUP(Árboles!$G495,Precios!$B$7:$H$19,7,FALSE)),"",Industrias[[#This Row],[Vchapa (m3)]]*VLOOKUP(Árboles!$G495,Precios!$B$7:$H$19,7,FALSE))</f>
        <v/>
      </c>
      <c r="S498" s="223">
        <f t="shared" si="12"/>
        <v>0</v>
      </c>
      <c r="T498" s="218"/>
      <c r="U498" s="218"/>
      <c r="W498" s="183"/>
      <c r="X498" s="183"/>
      <c r="Y498" s="183"/>
      <c r="Z498" s="183"/>
      <c r="AA498" s="183"/>
      <c r="AB498" s="183"/>
      <c r="AC498" s="183"/>
      <c r="AE498" s="183"/>
      <c r="AF498" s="183"/>
      <c r="AG498" s="183"/>
      <c r="AH498" s="183"/>
      <c r="AI498" s="183"/>
      <c r="AJ498" s="183"/>
      <c r="AK498" s="183"/>
    </row>
    <row r="499" spans="2:37" ht="16.8" thickTop="1" thickBot="1">
      <c r="B499" s="211" t="str">
        <f>IF(Árboles!B496="","",Árboles!B496)</f>
        <v/>
      </c>
      <c r="C499" s="211" t="str">
        <f>IF(Árboles!C496="","",Árboles!C496)</f>
        <v/>
      </c>
      <c r="D499" s="212" t="str">
        <f>IF(Árboles!G496="","",Árboles!G496)</f>
        <v/>
      </c>
      <c r="E499" s="213" t="str">
        <f>IF(Árboles!AC496=0,"",Árboles!AC496)</f>
        <v/>
      </c>
      <c r="F499" s="221"/>
      <c r="G499" s="222"/>
      <c r="H499" s="222"/>
      <c r="I499" s="222"/>
      <c r="J499" s="222"/>
      <c r="K499" s="222"/>
      <c r="L499" s="222"/>
      <c r="M499" s="216" t="str">
        <f>IF(ISNA(Industrias[[#This Row],[Vtrit (m3)]]*VLOOKUP(Árboles!$G496,Precios!$B$7:$H$19,2,FALSE)),"",Industrias[[#This Row],[Vtrit (m3)]]*VLOOKUP(Árboles!$G496,Precios!$B$7:$H$19,2,FALSE))</f>
        <v/>
      </c>
      <c r="N499" s="217" t="str">
        <f>IF(ISNA(Industrias[[#This Row],[Vapea (m3)]]*VLOOKUP(Árboles!$G496,Precios!$B$7:$H$19,3,FALSE)),"",Industrias[[#This Row],[Vapea (m3)]]*VLOOKUP(Árboles!$G496,Precios!$B$7:$H$19,3,FALSE))</f>
        <v/>
      </c>
      <c r="O499" s="217" t="str">
        <f>IF(ISNA(Industrias[[#This Row],[Vcanter (m3)]]*VLOOKUP(Árboles!$G496,Precios!$B$7:$H$19,4,FALSE)),"",Industrias[[#This Row],[Vcanter (m3)]]*VLOOKUP(Árboles!$G496,Precios!$B$7:$H$19,4,FALSE))</f>
        <v/>
      </c>
      <c r="P499" s="217" t="str">
        <f>IF(ISNA(Industrias[[#This Row],[Vsierra (m3)]]*VLOOKUP(Árboles!$G496,Precios!$B$7:$H$19,5,FALSE)),"",Industrias[[#This Row],[Vsierra (m3)]]*VLOOKUP(Árboles!$G496,Precios!$B$7:$H$19,5,FALSE))</f>
        <v/>
      </c>
      <c r="Q499" s="217" t="str">
        <f>IF(ISNA(Industrias[[#This Row],[Vsgruesa (m3)]]*VLOOKUP(Árboles!$G496,Precios!$B$7:$H$19,6,FALSE)),"",Industrias[[#This Row],[Vsgruesa (m3)]]*VLOOKUP(Árboles!$G496,Precios!$B$7:$H$19,6,FALSE))</f>
        <v/>
      </c>
      <c r="R499" s="217" t="str">
        <f>IF(ISNA(Industrias[[#This Row],[Vchapa (m3)]]*VLOOKUP(Árboles!$G496,Precios!$B$7:$H$19,7,FALSE)),"",Industrias[[#This Row],[Vchapa (m3)]]*VLOOKUP(Árboles!$G496,Precios!$B$7:$H$19,7,FALSE))</f>
        <v/>
      </c>
      <c r="S499" s="223">
        <f t="shared" si="12"/>
        <v>0</v>
      </c>
      <c r="T499" s="218"/>
      <c r="U499" s="218"/>
      <c r="W499" s="183"/>
      <c r="X499" s="183"/>
      <c r="Y499" s="183"/>
      <c r="Z499" s="183"/>
      <c r="AA499" s="183"/>
      <c r="AB499" s="183"/>
      <c r="AC499" s="183"/>
      <c r="AE499" s="183"/>
      <c r="AF499" s="183"/>
      <c r="AG499" s="183"/>
      <c r="AH499" s="183"/>
      <c r="AI499" s="183"/>
      <c r="AJ499" s="183"/>
      <c r="AK499" s="183"/>
    </row>
    <row r="500" spans="2:37" ht="16.8" thickTop="1" thickBot="1">
      <c r="B500" s="211" t="str">
        <f>IF(Árboles!B497="","",Árboles!B497)</f>
        <v/>
      </c>
      <c r="C500" s="211" t="str">
        <f>IF(Árboles!C497="","",Árboles!C497)</f>
        <v/>
      </c>
      <c r="D500" s="212" t="str">
        <f>IF(Árboles!G497="","",Árboles!G497)</f>
        <v/>
      </c>
      <c r="E500" s="213" t="str">
        <f>IF(Árboles!AC497=0,"",Árboles!AC497)</f>
        <v/>
      </c>
      <c r="F500" s="221"/>
      <c r="G500" s="222"/>
      <c r="H500" s="222"/>
      <c r="I500" s="222"/>
      <c r="J500" s="222"/>
      <c r="K500" s="222"/>
      <c r="L500" s="222"/>
      <c r="M500" s="216" t="str">
        <f>IF(ISNA(Industrias[[#This Row],[Vtrit (m3)]]*VLOOKUP(Árboles!$G497,Precios!$B$7:$H$19,2,FALSE)),"",Industrias[[#This Row],[Vtrit (m3)]]*VLOOKUP(Árboles!$G497,Precios!$B$7:$H$19,2,FALSE))</f>
        <v/>
      </c>
      <c r="N500" s="217" t="str">
        <f>IF(ISNA(Industrias[[#This Row],[Vapea (m3)]]*VLOOKUP(Árboles!$G497,Precios!$B$7:$H$19,3,FALSE)),"",Industrias[[#This Row],[Vapea (m3)]]*VLOOKUP(Árboles!$G497,Precios!$B$7:$H$19,3,FALSE))</f>
        <v/>
      </c>
      <c r="O500" s="217" t="str">
        <f>IF(ISNA(Industrias[[#This Row],[Vcanter (m3)]]*VLOOKUP(Árboles!$G497,Precios!$B$7:$H$19,4,FALSE)),"",Industrias[[#This Row],[Vcanter (m3)]]*VLOOKUP(Árboles!$G497,Precios!$B$7:$H$19,4,FALSE))</f>
        <v/>
      </c>
      <c r="P500" s="217" t="str">
        <f>IF(ISNA(Industrias[[#This Row],[Vsierra (m3)]]*VLOOKUP(Árboles!$G497,Precios!$B$7:$H$19,5,FALSE)),"",Industrias[[#This Row],[Vsierra (m3)]]*VLOOKUP(Árboles!$G497,Precios!$B$7:$H$19,5,FALSE))</f>
        <v/>
      </c>
      <c r="Q500" s="217" t="str">
        <f>IF(ISNA(Industrias[[#This Row],[Vsgruesa (m3)]]*VLOOKUP(Árboles!$G497,Precios!$B$7:$H$19,6,FALSE)),"",Industrias[[#This Row],[Vsgruesa (m3)]]*VLOOKUP(Árboles!$G497,Precios!$B$7:$H$19,6,FALSE))</f>
        <v/>
      </c>
      <c r="R500" s="217" t="str">
        <f>IF(ISNA(Industrias[[#This Row],[Vchapa (m3)]]*VLOOKUP(Árboles!$G497,Precios!$B$7:$H$19,7,FALSE)),"",Industrias[[#This Row],[Vchapa (m3)]]*VLOOKUP(Árboles!$G497,Precios!$B$7:$H$19,7,FALSE))</f>
        <v/>
      </c>
      <c r="S500" s="223">
        <f t="shared" si="12"/>
        <v>0</v>
      </c>
      <c r="T500" s="218"/>
      <c r="U500" s="218"/>
      <c r="W500" s="183"/>
      <c r="X500" s="183"/>
      <c r="Y500" s="183"/>
      <c r="Z500" s="183"/>
      <c r="AA500" s="183"/>
      <c r="AB500" s="183"/>
      <c r="AC500" s="183"/>
      <c r="AE500" s="183"/>
      <c r="AF500" s="183"/>
      <c r="AG500" s="183"/>
      <c r="AH500" s="183"/>
      <c r="AI500" s="183"/>
      <c r="AJ500" s="183"/>
      <c r="AK500" s="183"/>
    </row>
    <row r="501" spans="2:37" ht="16.8" thickTop="1" thickBot="1">
      <c r="B501" s="211" t="str">
        <f>IF(Árboles!B498="","",Árboles!B498)</f>
        <v/>
      </c>
      <c r="C501" s="211" t="str">
        <f>IF(Árboles!C498="","",Árboles!C498)</f>
        <v/>
      </c>
      <c r="D501" s="212" t="str">
        <f>IF(Árboles!G498="","",Árboles!G498)</f>
        <v/>
      </c>
      <c r="E501" s="213" t="str">
        <f>IF(Árboles!AC498=0,"",Árboles!AC498)</f>
        <v/>
      </c>
      <c r="F501" s="221"/>
      <c r="G501" s="222"/>
      <c r="H501" s="222"/>
      <c r="I501" s="222"/>
      <c r="J501" s="222"/>
      <c r="K501" s="222"/>
      <c r="L501" s="222"/>
      <c r="M501" s="216" t="str">
        <f>IF(ISNA(Industrias[[#This Row],[Vtrit (m3)]]*VLOOKUP(Árboles!$G498,Precios!$B$7:$H$19,2,FALSE)),"",Industrias[[#This Row],[Vtrit (m3)]]*VLOOKUP(Árboles!$G498,Precios!$B$7:$H$19,2,FALSE))</f>
        <v/>
      </c>
      <c r="N501" s="217" t="str">
        <f>IF(ISNA(Industrias[[#This Row],[Vapea (m3)]]*VLOOKUP(Árboles!$G498,Precios!$B$7:$H$19,3,FALSE)),"",Industrias[[#This Row],[Vapea (m3)]]*VLOOKUP(Árboles!$G498,Precios!$B$7:$H$19,3,FALSE))</f>
        <v/>
      </c>
      <c r="O501" s="217" t="str">
        <f>IF(ISNA(Industrias[[#This Row],[Vcanter (m3)]]*VLOOKUP(Árboles!$G498,Precios!$B$7:$H$19,4,FALSE)),"",Industrias[[#This Row],[Vcanter (m3)]]*VLOOKUP(Árboles!$G498,Precios!$B$7:$H$19,4,FALSE))</f>
        <v/>
      </c>
      <c r="P501" s="217" t="str">
        <f>IF(ISNA(Industrias[[#This Row],[Vsierra (m3)]]*VLOOKUP(Árboles!$G498,Precios!$B$7:$H$19,5,FALSE)),"",Industrias[[#This Row],[Vsierra (m3)]]*VLOOKUP(Árboles!$G498,Precios!$B$7:$H$19,5,FALSE))</f>
        <v/>
      </c>
      <c r="Q501" s="217" t="str">
        <f>IF(ISNA(Industrias[[#This Row],[Vsgruesa (m3)]]*VLOOKUP(Árboles!$G498,Precios!$B$7:$H$19,6,FALSE)),"",Industrias[[#This Row],[Vsgruesa (m3)]]*VLOOKUP(Árboles!$G498,Precios!$B$7:$H$19,6,FALSE))</f>
        <v/>
      </c>
      <c r="R501" s="217" t="str">
        <f>IF(ISNA(Industrias[[#This Row],[Vchapa (m3)]]*VLOOKUP(Árboles!$G498,Precios!$B$7:$H$19,7,FALSE)),"",Industrias[[#This Row],[Vchapa (m3)]]*VLOOKUP(Árboles!$G498,Precios!$B$7:$H$19,7,FALSE))</f>
        <v/>
      </c>
      <c r="S501" s="223">
        <f t="shared" si="12"/>
        <v>0</v>
      </c>
      <c r="T501" s="218"/>
      <c r="U501" s="218"/>
      <c r="W501" s="183"/>
      <c r="X501" s="183"/>
      <c r="Y501" s="183"/>
      <c r="Z501" s="183"/>
      <c r="AA501" s="183"/>
      <c r="AB501" s="183"/>
      <c r="AC501" s="183"/>
      <c r="AE501" s="183"/>
      <c r="AF501" s="183"/>
      <c r="AG501" s="183"/>
      <c r="AH501" s="183"/>
      <c r="AI501" s="183"/>
      <c r="AJ501" s="183"/>
      <c r="AK501" s="183"/>
    </row>
    <row r="502" spans="2:37" ht="16.8" thickTop="1" thickBot="1">
      <c r="B502" s="211" t="str">
        <f>IF(Árboles!B499="","",Árboles!B499)</f>
        <v/>
      </c>
      <c r="C502" s="211" t="str">
        <f>IF(Árboles!C499="","",Árboles!C499)</f>
        <v/>
      </c>
      <c r="D502" s="212" t="str">
        <f>IF(Árboles!G499="","",Árboles!G499)</f>
        <v/>
      </c>
      <c r="E502" s="213" t="str">
        <f>IF(Árboles!AC499=0,"",Árboles!AC499)</f>
        <v/>
      </c>
      <c r="F502" s="221"/>
      <c r="G502" s="222"/>
      <c r="H502" s="222"/>
      <c r="I502" s="222"/>
      <c r="J502" s="222"/>
      <c r="K502" s="222"/>
      <c r="L502" s="222"/>
      <c r="M502" s="216" t="str">
        <f>IF(ISNA(Industrias[[#This Row],[Vtrit (m3)]]*VLOOKUP(Árboles!$G499,Precios!$B$7:$H$19,2,FALSE)),"",Industrias[[#This Row],[Vtrit (m3)]]*VLOOKUP(Árboles!$G499,Precios!$B$7:$H$19,2,FALSE))</f>
        <v/>
      </c>
      <c r="N502" s="217" t="str">
        <f>IF(ISNA(Industrias[[#This Row],[Vapea (m3)]]*VLOOKUP(Árboles!$G499,Precios!$B$7:$H$19,3,FALSE)),"",Industrias[[#This Row],[Vapea (m3)]]*VLOOKUP(Árboles!$G499,Precios!$B$7:$H$19,3,FALSE))</f>
        <v/>
      </c>
      <c r="O502" s="217" t="str">
        <f>IF(ISNA(Industrias[[#This Row],[Vcanter (m3)]]*VLOOKUP(Árboles!$G499,Precios!$B$7:$H$19,4,FALSE)),"",Industrias[[#This Row],[Vcanter (m3)]]*VLOOKUP(Árboles!$G499,Precios!$B$7:$H$19,4,FALSE))</f>
        <v/>
      </c>
      <c r="P502" s="217" t="str">
        <f>IF(ISNA(Industrias[[#This Row],[Vsierra (m3)]]*VLOOKUP(Árboles!$G499,Precios!$B$7:$H$19,5,FALSE)),"",Industrias[[#This Row],[Vsierra (m3)]]*VLOOKUP(Árboles!$G499,Precios!$B$7:$H$19,5,FALSE))</f>
        <v/>
      </c>
      <c r="Q502" s="217" t="str">
        <f>IF(ISNA(Industrias[[#This Row],[Vsgruesa (m3)]]*VLOOKUP(Árboles!$G499,Precios!$B$7:$H$19,6,FALSE)),"",Industrias[[#This Row],[Vsgruesa (m3)]]*VLOOKUP(Árboles!$G499,Precios!$B$7:$H$19,6,FALSE))</f>
        <v/>
      </c>
      <c r="R502" s="217" t="str">
        <f>IF(ISNA(Industrias[[#This Row],[Vchapa (m3)]]*VLOOKUP(Árboles!$G499,Precios!$B$7:$H$19,7,FALSE)),"",Industrias[[#This Row],[Vchapa (m3)]]*VLOOKUP(Árboles!$G499,Precios!$B$7:$H$19,7,FALSE))</f>
        <v/>
      </c>
      <c r="S502" s="223">
        <f t="shared" si="12"/>
        <v>0</v>
      </c>
      <c r="T502" s="218"/>
      <c r="U502" s="218"/>
      <c r="W502" s="183"/>
      <c r="X502" s="183"/>
      <c r="Y502" s="183"/>
      <c r="Z502" s="183"/>
      <c r="AA502" s="183"/>
      <c r="AB502" s="183"/>
      <c r="AC502" s="183"/>
      <c r="AE502" s="183"/>
      <c r="AF502" s="183"/>
      <c r="AG502" s="183"/>
      <c r="AH502" s="183"/>
      <c r="AI502" s="183"/>
      <c r="AJ502" s="183"/>
      <c r="AK502" s="183"/>
    </row>
    <row r="503" spans="2:37" ht="16.8" thickTop="1" thickBot="1">
      <c r="B503" s="211" t="str">
        <f>IF(Árboles!B500="","",Árboles!B500)</f>
        <v/>
      </c>
      <c r="C503" s="211" t="str">
        <f>IF(Árboles!C500="","",Árboles!C500)</f>
        <v/>
      </c>
      <c r="D503" s="212" t="str">
        <f>IF(Árboles!G500="","",Árboles!G500)</f>
        <v/>
      </c>
      <c r="E503" s="213" t="str">
        <f>IF(Árboles!AC500=0,"",Árboles!AC500)</f>
        <v/>
      </c>
      <c r="F503" s="221"/>
      <c r="G503" s="222"/>
      <c r="H503" s="222"/>
      <c r="I503" s="222"/>
      <c r="J503" s="222"/>
      <c r="K503" s="222"/>
      <c r="L503" s="222"/>
      <c r="M503" s="216" t="str">
        <f>IF(ISNA(Industrias[[#This Row],[Vtrit (m3)]]*VLOOKUP(Árboles!$G500,Precios!$B$7:$H$19,2,FALSE)),"",Industrias[[#This Row],[Vtrit (m3)]]*VLOOKUP(Árboles!$G500,Precios!$B$7:$H$19,2,FALSE))</f>
        <v/>
      </c>
      <c r="N503" s="217" t="str">
        <f>IF(ISNA(Industrias[[#This Row],[Vapea (m3)]]*VLOOKUP(Árboles!$G500,Precios!$B$7:$H$19,3,FALSE)),"",Industrias[[#This Row],[Vapea (m3)]]*VLOOKUP(Árboles!$G500,Precios!$B$7:$H$19,3,FALSE))</f>
        <v/>
      </c>
      <c r="O503" s="217" t="str">
        <f>IF(ISNA(Industrias[[#This Row],[Vcanter (m3)]]*VLOOKUP(Árboles!$G500,Precios!$B$7:$H$19,4,FALSE)),"",Industrias[[#This Row],[Vcanter (m3)]]*VLOOKUP(Árboles!$G500,Precios!$B$7:$H$19,4,FALSE))</f>
        <v/>
      </c>
      <c r="P503" s="217" t="str">
        <f>IF(ISNA(Industrias[[#This Row],[Vsierra (m3)]]*VLOOKUP(Árboles!$G500,Precios!$B$7:$H$19,5,FALSE)),"",Industrias[[#This Row],[Vsierra (m3)]]*VLOOKUP(Árboles!$G500,Precios!$B$7:$H$19,5,FALSE))</f>
        <v/>
      </c>
      <c r="Q503" s="217" t="str">
        <f>IF(ISNA(Industrias[[#This Row],[Vsgruesa (m3)]]*VLOOKUP(Árboles!$G500,Precios!$B$7:$H$19,6,FALSE)),"",Industrias[[#This Row],[Vsgruesa (m3)]]*VLOOKUP(Árboles!$G500,Precios!$B$7:$H$19,6,FALSE))</f>
        <v/>
      </c>
      <c r="R503" s="217" t="str">
        <f>IF(ISNA(Industrias[[#This Row],[Vchapa (m3)]]*VLOOKUP(Árboles!$G500,Precios!$B$7:$H$19,7,FALSE)),"",Industrias[[#This Row],[Vchapa (m3)]]*VLOOKUP(Árboles!$G500,Precios!$B$7:$H$19,7,FALSE))</f>
        <v/>
      </c>
      <c r="S503" s="223">
        <f t="shared" si="12"/>
        <v>0</v>
      </c>
      <c r="T503" s="218"/>
      <c r="U503" s="218"/>
      <c r="W503" s="183"/>
      <c r="X503" s="183"/>
      <c r="Y503" s="183"/>
      <c r="Z503" s="183"/>
      <c r="AA503" s="183"/>
      <c r="AB503" s="183"/>
      <c r="AC503" s="183"/>
      <c r="AE503" s="183"/>
      <c r="AF503" s="183"/>
      <c r="AG503" s="183"/>
      <c r="AH503" s="183"/>
      <c r="AI503" s="183"/>
      <c r="AJ503" s="183"/>
      <c r="AK503" s="183"/>
    </row>
    <row r="504" spans="2:37" ht="16.8" thickTop="1" thickBot="1">
      <c r="B504" s="211" t="str">
        <f>IF(Árboles!B501="","",Árboles!B501)</f>
        <v/>
      </c>
      <c r="C504" s="211" t="str">
        <f>IF(Árboles!C501="","",Árboles!C501)</f>
        <v/>
      </c>
      <c r="D504" s="212" t="str">
        <f>IF(Árboles!G501="","",Árboles!G501)</f>
        <v/>
      </c>
      <c r="E504" s="213" t="str">
        <f>IF(Árboles!AC501=0,"",Árboles!AC501)</f>
        <v/>
      </c>
      <c r="F504" s="221"/>
      <c r="G504" s="222"/>
      <c r="H504" s="222"/>
      <c r="I504" s="222"/>
      <c r="J504" s="222"/>
      <c r="K504" s="222"/>
      <c r="L504" s="222"/>
      <c r="M504" s="216" t="str">
        <f>IF(ISNA(Industrias[[#This Row],[Vtrit (m3)]]*VLOOKUP(Árboles!$G501,Precios!$B$7:$H$19,2,FALSE)),"",Industrias[[#This Row],[Vtrit (m3)]]*VLOOKUP(Árboles!$G501,Precios!$B$7:$H$19,2,FALSE))</f>
        <v/>
      </c>
      <c r="N504" s="217" t="str">
        <f>IF(ISNA(Industrias[[#This Row],[Vapea (m3)]]*VLOOKUP(Árboles!$G501,Precios!$B$7:$H$19,3,FALSE)),"",Industrias[[#This Row],[Vapea (m3)]]*VLOOKUP(Árboles!$G501,Precios!$B$7:$H$19,3,FALSE))</f>
        <v/>
      </c>
      <c r="O504" s="217" t="str">
        <f>IF(ISNA(Industrias[[#This Row],[Vcanter (m3)]]*VLOOKUP(Árboles!$G501,Precios!$B$7:$H$19,4,FALSE)),"",Industrias[[#This Row],[Vcanter (m3)]]*VLOOKUP(Árboles!$G501,Precios!$B$7:$H$19,4,FALSE))</f>
        <v/>
      </c>
      <c r="P504" s="217" t="str">
        <f>IF(ISNA(Industrias[[#This Row],[Vsierra (m3)]]*VLOOKUP(Árboles!$G501,Precios!$B$7:$H$19,5,FALSE)),"",Industrias[[#This Row],[Vsierra (m3)]]*VLOOKUP(Árboles!$G501,Precios!$B$7:$H$19,5,FALSE))</f>
        <v/>
      </c>
      <c r="Q504" s="217" t="str">
        <f>IF(ISNA(Industrias[[#This Row],[Vsgruesa (m3)]]*VLOOKUP(Árboles!$G501,Precios!$B$7:$H$19,6,FALSE)),"",Industrias[[#This Row],[Vsgruesa (m3)]]*VLOOKUP(Árboles!$G501,Precios!$B$7:$H$19,6,FALSE))</f>
        <v/>
      </c>
      <c r="R504" s="217" t="str">
        <f>IF(ISNA(Industrias[[#This Row],[Vchapa (m3)]]*VLOOKUP(Árboles!$G501,Precios!$B$7:$H$19,7,FALSE)),"",Industrias[[#This Row],[Vchapa (m3)]]*VLOOKUP(Árboles!$G501,Precios!$B$7:$H$19,7,FALSE))</f>
        <v/>
      </c>
      <c r="S504" s="223">
        <f t="shared" si="12"/>
        <v>0</v>
      </c>
      <c r="T504" s="218"/>
      <c r="U504" s="218"/>
      <c r="W504" s="183"/>
      <c r="X504" s="183"/>
      <c r="Y504" s="183"/>
      <c r="Z504" s="183"/>
      <c r="AA504" s="183"/>
      <c r="AB504" s="183"/>
      <c r="AC504" s="183"/>
      <c r="AE504" s="183"/>
      <c r="AF504" s="183"/>
      <c r="AG504" s="183"/>
      <c r="AH504" s="183"/>
      <c r="AI504" s="183"/>
      <c r="AJ504" s="183"/>
      <c r="AK504" s="183"/>
    </row>
    <row r="505" spans="2:37" ht="16.8" thickTop="1" thickBot="1">
      <c r="B505" s="211" t="str">
        <f>IF(Árboles!B502="","",Árboles!B502)</f>
        <v/>
      </c>
      <c r="C505" s="211" t="str">
        <f>IF(Árboles!C502="","",Árboles!C502)</f>
        <v/>
      </c>
      <c r="D505" s="212" t="str">
        <f>IF(Árboles!G502="","",Árboles!G502)</f>
        <v/>
      </c>
      <c r="E505" s="213" t="str">
        <f>IF(Árboles!AC502=0,"",Árboles!AC502)</f>
        <v/>
      </c>
      <c r="F505" s="221"/>
      <c r="G505" s="222"/>
      <c r="H505" s="222"/>
      <c r="I505" s="222"/>
      <c r="J505" s="222"/>
      <c r="K505" s="222"/>
      <c r="L505" s="222"/>
      <c r="M505" s="216" t="str">
        <f>IF(ISNA(Industrias[[#This Row],[Vtrit (m3)]]*VLOOKUP(Árboles!$G502,Precios!$B$7:$H$19,2,FALSE)),"",Industrias[[#This Row],[Vtrit (m3)]]*VLOOKUP(Árboles!$G502,Precios!$B$7:$H$19,2,FALSE))</f>
        <v/>
      </c>
      <c r="N505" s="217" t="str">
        <f>IF(ISNA(Industrias[[#This Row],[Vapea (m3)]]*VLOOKUP(Árboles!$G502,Precios!$B$7:$H$19,3,FALSE)),"",Industrias[[#This Row],[Vapea (m3)]]*VLOOKUP(Árboles!$G502,Precios!$B$7:$H$19,3,FALSE))</f>
        <v/>
      </c>
      <c r="O505" s="217" t="str">
        <f>IF(ISNA(Industrias[[#This Row],[Vcanter (m3)]]*VLOOKUP(Árboles!$G502,Precios!$B$7:$H$19,4,FALSE)),"",Industrias[[#This Row],[Vcanter (m3)]]*VLOOKUP(Árboles!$G502,Precios!$B$7:$H$19,4,FALSE))</f>
        <v/>
      </c>
      <c r="P505" s="217" t="str">
        <f>IF(ISNA(Industrias[[#This Row],[Vsierra (m3)]]*VLOOKUP(Árboles!$G502,Precios!$B$7:$H$19,5,FALSE)),"",Industrias[[#This Row],[Vsierra (m3)]]*VLOOKUP(Árboles!$G502,Precios!$B$7:$H$19,5,FALSE))</f>
        <v/>
      </c>
      <c r="Q505" s="217" t="str">
        <f>IF(ISNA(Industrias[[#This Row],[Vsgruesa (m3)]]*VLOOKUP(Árboles!$G502,Precios!$B$7:$H$19,6,FALSE)),"",Industrias[[#This Row],[Vsgruesa (m3)]]*VLOOKUP(Árboles!$G502,Precios!$B$7:$H$19,6,FALSE))</f>
        <v/>
      </c>
      <c r="R505" s="217" t="str">
        <f>IF(ISNA(Industrias[[#This Row],[Vchapa (m3)]]*VLOOKUP(Árboles!$G502,Precios!$B$7:$H$19,7,FALSE)),"",Industrias[[#This Row],[Vchapa (m3)]]*VLOOKUP(Árboles!$G502,Precios!$B$7:$H$19,7,FALSE))</f>
        <v/>
      </c>
      <c r="S505" s="223">
        <f t="shared" si="12"/>
        <v>0</v>
      </c>
      <c r="T505" s="218"/>
      <c r="U505" s="218"/>
      <c r="W505" s="183"/>
      <c r="X505" s="183"/>
      <c r="Y505" s="183"/>
      <c r="Z505" s="183"/>
      <c r="AA505" s="183"/>
      <c r="AB505" s="183"/>
      <c r="AC505" s="183"/>
      <c r="AE505" s="183"/>
      <c r="AF505" s="183"/>
      <c r="AG505" s="183"/>
      <c r="AH505" s="183"/>
      <c r="AI505" s="183"/>
      <c r="AJ505" s="183"/>
      <c r="AK505" s="183"/>
    </row>
    <row r="506" spans="2:37" ht="16.8" thickTop="1" thickBot="1">
      <c r="B506" s="211" t="str">
        <f>IF(Árboles!B503="","",Árboles!B503)</f>
        <v/>
      </c>
      <c r="C506" s="211" t="str">
        <f>IF(Árboles!C503="","",Árboles!C503)</f>
        <v/>
      </c>
      <c r="D506" s="212" t="str">
        <f>IF(Árboles!G503="","",Árboles!G503)</f>
        <v/>
      </c>
      <c r="E506" s="213" t="str">
        <f>IF(Árboles!AC503=0,"",Árboles!AC503)</f>
        <v/>
      </c>
      <c r="F506" s="221"/>
      <c r="G506" s="222"/>
      <c r="H506" s="222"/>
      <c r="I506" s="222"/>
      <c r="J506" s="222"/>
      <c r="K506" s="222"/>
      <c r="L506" s="222"/>
      <c r="M506" s="216" t="str">
        <f>IF(ISNA(Industrias[[#This Row],[Vtrit (m3)]]*VLOOKUP(Árboles!$G503,Precios!$B$7:$H$19,2,FALSE)),"",Industrias[[#This Row],[Vtrit (m3)]]*VLOOKUP(Árboles!$G503,Precios!$B$7:$H$19,2,FALSE))</f>
        <v/>
      </c>
      <c r="N506" s="217" t="str">
        <f>IF(ISNA(Industrias[[#This Row],[Vapea (m3)]]*VLOOKUP(Árboles!$G503,Precios!$B$7:$H$19,3,FALSE)),"",Industrias[[#This Row],[Vapea (m3)]]*VLOOKUP(Árboles!$G503,Precios!$B$7:$H$19,3,FALSE))</f>
        <v/>
      </c>
      <c r="O506" s="217" t="str">
        <f>IF(ISNA(Industrias[[#This Row],[Vcanter (m3)]]*VLOOKUP(Árboles!$G503,Precios!$B$7:$H$19,4,FALSE)),"",Industrias[[#This Row],[Vcanter (m3)]]*VLOOKUP(Árboles!$G503,Precios!$B$7:$H$19,4,FALSE))</f>
        <v/>
      </c>
      <c r="P506" s="217" t="str">
        <f>IF(ISNA(Industrias[[#This Row],[Vsierra (m3)]]*VLOOKUP(Árboles!$G503,Precios!$B$7:$H$19,5,FALSE)),"",Industrias[[#This Row],[Vsierra (m3)]]*VLOOKUP(Árboles!$G503,Precios!$B$7:$H$19,5,FALSE))</f>
        <v/>
      </c>
      <c r="Q506" s="217" t="str">
        <f>IF(ISNA(Industrias[[#This Row],[Vsgruesa (m3)]]*VLOOKUP(Árboles!$G503,Precios!$B$7:$H$19,6,FALSE)),"",Industrias[[#This Row],[Vsgruesa (m3)]]*VLOOKUP(Árboles!$G503,Precios!$B$7:$H$19,6,FALSE))</f>
        <v/>
      </c>
      <c r="R506" s="217" t="str">
        <f>IF(ISNA(Industrias[[#This Row],[Vchapa (m3)]]*VLOOKUP(Árboles!$G503,Precios!$B$7:$H$19,7,FALSE)),"",Industrias[[#This Row],[Vchapa (m3)]]*VLOOKUP(Árboles!$G503,Precios!$B$7:$H$19,7,FALSE))</f>
        <v/>
      </c>
      <c r="S506" s="223">
        <f t="shared" si="12"/>
        <v>0</v>
      </c>
      <c r="T506" s="218"/>
      <c r="U506" s="218"/>
      <c r="W506" s="183"/>
      <c r="X506" s="183"/>
      <c r="Y506" s="183"/>
      <c r="Z506" s="183"/>
      <c r="AA506" s="183"/>
      <c r="AB506" s="183"/>
      <c r="AC506" s="183"/>
      <c r="AE506" s="183"/>
      <c r="AF506" s="183"/>
      <c r="AG506" s="183"/>
      <c r="AH506" s="183"/>
      <c r="AI506" s="183"/>
      <c r="AJ506" s="183"/>
      <c r="AK506" s="183"/>
    </row>
    <row r="507" spans="2:37" ht="16.8" thickTop="1" thickBot="1">
      <c r="B507" s="211" t="str">
        <f>IF(Árboles!B504="","",Árboles!B504)</f>
        <v/>
      </c>
      <c r="C507" s="211" t="str">
        <f>IF(Árboles!C504="","",Árboles!C504)</f>
        <v/>
      </c>
      <c r="D507" s="212" t="str">
        <f>IF(Árboles!G504="","",Árboles!G504)</f>
        <v/>
      </c>
      <c r="E507" s="213" t="str">
        <f>IF(Árboles!AC504=0,"",Árboles!AC504)</f>
        <v/>
      </c>
      <c r="F507" s="221"/>
      <c r="G507" s="222"/>
      <c r="H507" s="222"/>
      <c r="I507" s="222"/>
      <c r="J507" s="222"/>
      <c r="K507" s="222"/>
      <c r="L507" s="222"/>
      <c r="M507" s="216" t="str">
        <f>IF(ISNA(Industrias[[#This Row],[Vtrit (m3)]]*VLOOKUP(Árboles!$G504,Precios!$B$7:$H$19,2,FALSE)),"",Industrias[[#This Row],[Vtrit (m3)]]*VLOOKUP(Árboles!$G504,Precios!$B$7:$H$19,2,FALSE))</f>
        <v/>
      </c>
      <c r="N507" s="217" t="str">
        <f>IF(ISNA(Industrias[[#This Row],[Vapea (m3)]]*VLOOKUP(Árboles!$G504,Precios!$B$7:$H$19,3,FALSE)),"",Industrias[[#This Row],[Vapea (m3)]]*VLOOKUP(Árboles!$G504,Precios!$B$7:$H$19,3,FALSE))</f>
        <v/>
      </c>
      <c r="O507" s="217" t="str">
        <f>IF(ISNA(Industrias[[#This Row],[Vcanter (m3)]]*VLOOKUP(Árboles!$G504,Precios!$B$7:$H$19,4,FALSE)),"",Industrias[[#This Row],[Vcanter (m3)]]*VLOOKUP(Árboles!$G504,Precios!$B$7:$H$19,4,FALSE))</f>
        <v/>
      </c>
      <c r="P507" s="217" t="str">
        <f>IF(ISNA(Industrias[[#This Row],[Vsierra (m3)]]*VLOOKUP(Árboles!$G504,Precios!$B$7:$H$19,5,FALSE)),"",Industrias[[#This Row],[Vsierra (m3)]]*VLOOKUP(Árboles!$G504,Precios!$B$7:$H$19,5,FALSE))</f>
        <v/>
      </c>
      <c r="Q507" s="217" t="str">
        <f>IF(ISNA(Industrias[[#This Row],[Vsgruesa (m3)]]*VLOOKUP(Árboles!$G504,Precios!$B$7:$H$19,6,FALSE)),"",Industrias[[#This Row],[Vsgruesa (m3)]]*VLOOKUP(Árboles!$G504,Precios!$B$7:$H$19,6,FALSE))</f>
        <v/>
      </c>
      <c r="R507" s="217" t="str">
        <f>IF(ISNA(Industrias[[#This Row],[Vchapa (m3)]]*VLOOKUP(Árboles!$G504,Precios!$B$7:$H$19,7,FALSE)),"",Industrias[[#This Row],[Vchapa (m3)]]*VLOOKUP(Árboles!$G504,Precios!$B$7:$H$19,7,FALSE))</f>
        <v/>
      </c>
      <c r="S507" s="223">
        <f t="shared" si="12"/>
        <v>0</v>
      </c>
      <c r="T507" s="218"/>
      <c r="U507" s="218"/>
      <c r="W507" s="183"/>
      <c r="X507" s="183"/>
      <c r="Y507" s="183"/>
      <c r="Z507" s="183"/>
      <c r="AA507" s="183"/>
      <c r="AB507" s="183"/>
      <c r="AC507" s="183"/>
      <c r="AE507" s="183"/>
      <c r="AF507" s="183"/>
      <c r="AG507" s="183"/>
      <c r="AH507" s="183"/>
      <c r="AI507" s="183"/>
      <c r="AJ507" s="183"/>
      <c r="AK507" s="183"/>
    </row>
    <row r="508" spans="2:37" ht="16.8" thickTop="1" thickBot="1">
      <c r="B508" s="211" t="str">
        <f>IF(Árboles!B505="","",Árboles!B505)</f>
        <v/>
      </c>
      <c r="C508" s="211" t="str">
        <f>IF(Árboles!C505="","",Árboles!C505)</f>
        <v/>
      </c>
      <c r="D508" s="212" t="str">
        <f>IF(Árboles!G505="","",Árboles!G505)</f>
        <v/>
      </c>
      <c r="E508" s="213" t="str">
        <f>IF(Árboles!AC505=0,"",Árboles!AC505)</f>
        <v/>
      </c>
      <c r="F508" s="221"/>
      <c r="G508" s="222"/>
      <c r="H508" s="222"/>
      <c r="I508" s="222"/>
      <c r="J508" s="222"/>
      <c r="K508" s="222"/>
      <c r="L508" s="222"/>
      <c r="M508" s="216" t="str">
        <f>IF(ISNA(Industrias[[#This Row],[Vtrit (m3)]]*VLOOKUP(Árboles!$G505,Precios!$B$7:$H$19,2,FALSE)),"",Industrias[[#This Row],[Vtrit (m3)]]*VLOOKUP(Árboles!$G505,Precios!$B$7:$H$19,2,FALSE))</f>
        <v/>
      </c>
      <c r="N508" s="217" t="str">
        <f>IF(ISNA(Industrias[[#This Row],[Vapea (m3)]]*VLOOKUP(Árboles!$G505,Precios!$B$7:$H$19,3,FALSE)),"",Industrias[[#This Row],[Vapea (m3)]]*VLOOKUP(Árboles!$G505,Precios!$B$7:$H$19,3,FALSE))</f>
        <v/>
      </c>
      <c r="O508" s="217" t="str">
        <f>IF(ISNA(Industrias[[#This Row],[Vcanter (m3)]]*VLOOKUP(Árboles!$G505,Precios!$B$7:$H$19,4,FALSE)),"",Industrias[[#This Row],[Vcanter (m3)]]*VLOOKUP(Árboles!$G505,Precios!$B$7:$H$19,4,FALSE))</f>
        <v/>
      </c>
      <c r="P508" s="217" t="str">
        <f>IF(ISNA(Industrias[[#This Row],[Vsierra (m3)]]*VLOOKUP(Árboles!$G505,Precios!$B$7:$H$19,5,FALSE)),"",Industrias[[#This Row],[Vsierra (m3)]]*VLOOKUP(Árboles!$G505,Precios!$B$7:$H$19,5,FALSE))</f>
        <v/>
      </c>
      <c r="Q508" s="217" t="str">
        <f>IF(ISNA(Industrias[[#This Row],[Vsgruesa (m3)]]*VLOOKUP(Árboles!$G505,Precios!$B$7:$H$19,6,FALSE)),"",Industrias[[#This Row],[Vsgruesa (m3)]]*VLOOKUP(Árboles!$G505,Precios!$B$7:$H$19,6,FALSE))</f>
        <v/>
      </c>
      <c r="R508" s="217" t="str">
        <f>IF(ISNA(Industrias[[#This Row],[Vchapa (m3)]]*VLOOKUP(Árboles!$G505,Precios!$B$7:$H$19,7,FALSE)),"",Industrias[[#This Row],[Vchapa (m3)]]*VLOOKUP(Árboles!$G505,Precios!$B$7:$H$19,7,FALSE))</f>
        <v/>
      </c>
      <c r="S508" s="223">
        <f t="shared" si="12"/>
        <v>0</v>
      </c>
      <c r="T508" s="218"/>
      <c r="U508" s="218"/>
      <c r="W508" s="183"/>
      <c r="X508" s="183"/>
      <c r="Y508" s="183"/>
      <c r="Z508" s="183"/>
      <c r="AA508" s="183"/>
      <c r="AB508" s="183"/>
      <c r="AC508" s="183"/>
      <c r="AE508" s="183"/>
      <c r="AF508" s="183"/>
      <c r="AG508" s="183"/>
      <c r="AH508" s="183"/>
      <c r="AI508" s="183"/>
      <c r="AJ508" s="183"/>
      <c r="AK508" s="183"/>
    </row>
    <row r="509" spans="2:37" ht="16.8" thickTop="1" thickBot="1">
      <c r="B509" s="211" t="str">
        <f>IF(Árboles!B506="","",Árboles!B506)</f>
        <v/>
      </c>
      <c r="C509" s="211" t="str">
        <f>IF(Árboles!C506="","",Árboles!C506)</f>
        <v/>
      </c>
      <c r="D509" s="212" t="str">
        <f>IF(Árboles!G506="","",Árboles!G506)</f>
        <v/>
      </c>
      <c r="E509" s="213" t="str">
        <f>IF(Árboles!AC506=0,"",Árboles!AC506)</f>
        <v/>
      </c>
      <c r="F509" s="221"/>
      <c r="G509" s="222"/>
      <c r="H509" s="222"/>
      <c r="I509" s="222"/>
      <c r="J509" s="222"/>
      <c r="K509" s="222"/>
      <c r="L509" s="222"/>
      <c r="M509" s="216" t="str">
        <f>IF(ISNA(Industrias[[#This Row],[Vtrit (m3)]]*VLOOKUP(Árboles!$G506,Precios!$B$7:$H$19,2,FALSE)),"",Industrias[[#This Row],[Vtrit (m3)]]*VLOOKUP(Árboles!$G506,Precios!$B$7:$H$19,2,FALSE))</f>
        <v/>
      </c>
      <c r="N509" s="217" t="str">
        <f>IF(ISNA(Industrias[[#This Row],[Vapea (m3)]]*VLOOKUP(Árboles!$G506,Precios!$B$7:$H$19,3,FALSE)),"",Industrias[[#This Row],[Vapea (m3)]]*VLOOKUP(Árboles!$G506,Precios!$B$7:$H$19,3,FALSE))</f>
        <v/>
      </c>
      <c r="O509" s="217" t="str">
        <f>IF(ISNA(Industrias[[#This Row],[Vcanter (m3)]]*VLOOKUP(Árboles!$G506,Precios!$B$7:$H$19,4,FALSE)),"",Industrias[[#This Row],[Vcanter (m3)]]*VLOOKUP(Árboles!$G506,Precios!$B$7:$H$19,4,FALSE))</f>
        <v/>
      </c>
      <c r="P509" s="217" t="str">
        <f>IF(ISNA(Industrias[[#This Row],[Vsierra (m3)]]*VLOOKUP(Árboles!$G506,Precios!$B$7:$H$19,5,FALSE)),"",Industrias[[#This Row],[Vsierra (m3)]]*VLOOKUP(Árboles!$G506,Precios!$B$7:$H$19,5,FALSE))</f>
        <v/>
      </c>
      <c r="Q509" s="217" t="str">
        <f>IF(ISNA(Industrias[[#This Row],[Vsgruesa (m3)]]*VLOOKUP(Árboles!$G506,Precios!$B$7:$H$19,6,FALSE)),"",Industrias[[#This Row],[Vsgruesa (m3)]]*VLOOKUP(Árboles!$G506,Precios!$B$7:$H$19,6,FALSE))</f>
        <v/>
      </c>
      <c r="R509" s="217" t="str">
        <f>IF(ISNA(Industrias[[#This Row],[Vchapa (m3)]]*VLOOKUP(Árboles!$G506,Precios!$B$7:$H$19,7,FALSE)),"",Industrias[[#This Row],[Vchapa (m3)]]*VLOOKUP(Árboles!$G506,Precios!$B$7:$H$19,7,FALSE))</f>
        <v/>
      </c>
      <c r="S509" s="223">
        <f t="shared" si="12"/>
        <v>0</v>
      </c>
      <c r="T509" s="218"/>
      <c r="U509" s="218"/>
      <c r="W509" s="183"/>
      <c r="X509" s="183"/>
      <c r="Y509" s="183"/>
      <c r="Z509" s="183"/>
      <c r="AA509" s="183"/>
      <c r="AB509" s="183"/>
      <c r="AC509" s="183"/>
      <c r="AE509" s="183"/>
      <c r="AF509" s="183"/>
      <c r="AG509" s="183"/>
      <c r="AH509" s="183"/>
      <c r="AI509" s="183"/>
      <c r="AJ509" s="183"/>
      <c r="AK509" s="183"/>
    </row>
    <row r="510" spans="2:37" ht="16.8" thickTop="1" thickBot="1">
      <c r="B510" s="211" t="str">
        <f>IF(Árboles!B507="","",Árboles!B507)</f>
        <v/>
      </c>
      <c r="C510" s="211" t="str">
        <f>IF(Árboles!C507="","",Árboles!C507)</f>
        <v/>
      </c>
      <c r="D510" s="212" t="str">
        <f>IF(Árboles!G507="","",Árboles!G507)</f>
        <v/>
      </c>
      <c r="E510" s="213" t="str">
        <f>IF(Árboles!AC507=0,"",Árboles!AC507)</f>
        <v/>
      </c>
      <c r="F510" s="221"/>
      <c r="G510" s="222"/>
      <c r="H510" s="222"/>
      <c r="I510" s="222"/>
      <c r="J510" s="222"/>
      <c r="K510" s="222"/>
      <c r="L510" s="222"/>
      <c r="M510" s="216" t="str">
        <f>IF(ISNA(Industrias[[#This Row],[Vtrit (m3)]]*VLOOKUP(Árboles!$G507,Precios!$B$7:$H$19,2,FALSE)),"",Industrias[[#This Row],[Vtrit (m3)]]*VLOOKUP(Árboles!$G507,Precios!$B$7:$H$19,2,FALSE))</f>
        <v/>
      </c>
      <c r="N510" s="217" t="str">
        <f>IF(ISNA(Industrias[[#This Row],[Vapea (m3)]]*VLOOKUP(Árboles!$G507,Precios!$B$7:$H$19,3,FALSE)),"",Industrias[[#This Row],[Vapea (m3)]]*VLOOKUP(Árboles!$G507,Precios!$B$7:$H$19,3,FALSE))</f>
        <v/>
      </c>
      <c r="O510" s="217" t="str">
        <f>IF(ISNA(Industrias[[#This Row],[Vcanter (m3)]]*VLOOKUP(Árboles!$G507,Precios!$B$7:$H$19,4,FALSE)),"",Industrias[[#This Row],[Vcanter (m3)]]*VLOOKUP(Árboles!$G507,Precios!$B$7:$H$19,4,FALSE))</f>
        <v/>
      </c>
      <c r="P510" s="217" t="str">
        <f>IF(ISNA(Industrias[[#This Row],[Vsierra (m3)]]*VLOOKUP(Árboles!$G507,Precios!$B$7:$H$19,5,FALSE)),"",Industrias[[#This Row],[Vsierra (m3)]]*VLOOKUP(Árboles!$G507,Precios!$B$7:$H$19,5,FALSE))</f>
        <v/>
      </c>
      <c r="Q510" s="217" t="str">
        <f>IF(ISNA(Industrias[[#This Row],[Vsgruesa (m3)]]*VLOOKUP(Árboles!$G507,Precios!$B$7:$H$19,6,FALSE)),"",Industrias[[#This Row],[Vsgruesa (m3)]]*VLOOKUP(Árboles!$G507,Precios!$B$7:$H$19,6,FALSE))</f>
        <v/>
      </c>
      <c r="R510" s="217" t="str">
        <f>IF(ISNA(Industrias[[#This Row],[Vchapa (m3)]]*VLOOKUP(Árboles!$G507,Precios!$B$7:$H$19,7,FALSE)),"",Industrias[[#This Row],[Vchapa (m3)]]*VLOOKUP(Árboles!$G507,Precios!$B$7:$H$19,7,FALSE))</f>
        <v/>
      </c>
      <c r="S510" s="223">
        <f t="shared" si="12"/>
        <v>0</v>
      </c>
      <c r="T510" s="218"/>
      <c r="U510" s="218"/>
      <c r="W510" s="183"/>
      <c r="X510" s="183"/>
      <c r="Y510" s="183"/>
      <c r="Z510" s="183"/>
      <c r="AA510" s="183"/>
      <c r="AB510" s="183"/>
      <c r="AC510" s="183"/>
      <c r="AE510" s="183"/>
      <c r="AF510" s="183"/>
      <c r="AG510" s="183"/>
      <c r="AH510" s="183"/>
      <c r="AI510" s="183"/>
      <c r="AJ510" s="183"/>
      <c r="AK510" s="183"/>
    </row>
    <row r="511" spans="2:37" ht="16.8" thickTop="1" thickBot="1">
      <c r="B511" s="211" t="str">
        <f>IF(Árboles!B508="","",Árboles!B508)</f>
        <v/>
      </c>
      <c r="C511" s="211" t="str">
        <f>IF(Árboles!C508="","",Árboles!C508)</f>
        <v/>
      </c>
      <c r="D511" s="212" t="str">
        <f>IF(Árboles!G508="","",Árboles!G508)</f>
        <v/>
      </c>
      <c r="E511" s="213" t="str">
        <f>IF(Árboles!AC508=0,"",Árboles!AC508)</f>
        <v/>
      </c>
      <c r="F511" s="221"/>
      <c r="G511" s="222"/>
      <c r="H511" s="222"/>
      <c r="I511" s="222"/>
      <c r="J511" s="222"/>
      <c r="K511" s="222"/>
      <c r="L511" s="222"/>
      <c r="M511" s="216" t="str">
        <f>IF(ISNA(Industrias[[#This Row],[Vtrit (m3)]]*VLOOKUP(Árboles!$G508,Precios!$B$7:$H$19,2,FALSE)),"",Industrias[[#This Row],[Vtrit (m3)]]*VLOOKUP(Árboles!$G508,Precios!$B$7:$H$19,2,FALSE))</f>
        <v/>
      </c>
      <c r="N511" s="217" t="str">
        <f>IF(ISNA(Industrias[[#This Row],[Vapea (m3)]]*VLOOKUP(Árboles!$G508,Precios!$B$7:$H$19,3,FALSE)),"",Industrias[[#This Row],[Vapea (m3)]]*VLOOKUP(Árboles!$G508,Precios!$B$7:$H$19,3,FALSE))</f>
        <v/>
      </c>
      <c r="O511" s="217" t="str">
        <f>IF(ISNA(Industrias[[#This Row],[Vcanter (m3)]]*VLOOKUP(Árboles!$G508,Precios!$B$7:$H$19,4,FALSE)),"",Industrias[[#This Row],[Vcanter (m3)]]*VLOOKUP(Árboles!$G508,Precios!$B$7:$H$19,4,FALSE))</f>
        <v/>
      </c>
      <c r="P511" s="217" t="str">
        <f>IF(ISNA(Industrias[[#This Row],[Vsierra (m3)]]*VLOOKUP(Árboles!$G508,Precios!$B$7:$H$19,5,FALSE)),"",Industrias[[#This Row],[Vsierra (m3)]]*VLOOKUP(Árboles!$G508,Precios!$B$7:$H$19,5,FALSE))</f>
        <v/>
      </c>
      <c r="Q511" s="217" t="str">
        <f>IF(ISNA(Industrias[[#This Row],[Vsgruesa (m3)]]*VLOOKUP(Árboles!$G508,Precios!$B$7:$H$19,6,FALSE)),"",Industrias[[#This Row],[Vsgruesa (m3)]]*VLOOKUP(Árboles!$G508,Precios!$B$7:$H$19,6,FALSE))</f>
        <v/>
      </c>
      <c r="R511" s="217" t="str">
        <f>IF(ISNA(Industrias[[#This Row],[Vchapa (m3)]]*VLOOKUP(Árboles!$G508,Precios!$B$7:$H$19,7,FALSE)),"",Industrias[[#This Row],[Vchapa (m3)]]*VLOOKUP(Árboles!$G508,Precios!$B$7:$H$19,7,FALSE))</f>
        <v/>
      </c>
      <c r="S511" s="223">
        <f t="shared" si="12"/>
        <v>0</v>
      </c>
      <c r="T511" s="218"/>
      <c r="U511" s="218"/>
      <c r="W511" s="183"/>
      <c r="X511" s="183"/>
      <c r="Y511" s="183"/>
      <c r="Z511" s="183"/>
      <c r="AA511" s="183"/>
      <c r="AB511" s="183"/>
      <c r="AC511" s="183"/>
      <c r="AE511" s="183"/>
      <c r="AF511" s="183"/>
      <c r="AG511" s="183"/>
      <c r="AH511" s="183"/>
      <c r="AI511" s="183"/>
      <c r="AJ511" s="183"/>
      <c r="AK511" s="183"/>
    </row>
    <row r="512" spans="2:37" ht="16.8" thickTop="1" thickBot="1">
      <c r="B512" s="211" t="str">
        <f>IF(Árboles!B509="","",Árboles!B509)</f>
        <v/>
      </c>
      <c r="C512" s="211" t="str">
        <f>IF(Árboles!C509="","",Árboles!C509)</f>
        <v/>
      </c>
      <c r="D512" s="212" t="str">
        <f>IF(Árboles!G509="","",Árboles!G509)</f>
        <v/>
      </c>
      <c r="E512" s="213" t="str">
        <f>IF(Árboles!AC509=0,"",Árboles!AC509)</f>
        <v/>
      </c>
      <c r="F512" s="221"/>
      <c r="G512" s="222"/>
      <c r="H512" s="222"/>
      <c r="I512" s="222"/>
      <c r="J512" s="222"/>
      <c r="K512" s="222"/>
      <c r="L512" s="222"/>
      <c r="M512" s="216" t="str">
        <f>IF(ISNA(Industrias[[#This Row],[Vtrit (m3)]]*VLOOKUP(Árboles!$G509,Precios!$B$7:$H$19,2,FALSE)),"",Industrias[[#This Row],[Vtrit (m3)]]*VLOOKUP(Árboles!$G509,Precios!$B$7:$H$19,2,FALSE))</f>
        <v/>
      </c>
      <c r="N512" s="217" t="str">
        <f>IF(ISNA(Industrias[[#This Row],[Vapea (m3)]]*VLOOKUP(Árboles!$G509,Precios!$B$7:$H$19,3,FALSE)),"",Industrias[[#This Row],[Vapea (m3)]]*VLOOKUP(Árboles!$G509,Precios!$B$7:$H$19,3,FALSE))</f>
        <v/>
      </c>
      <c r="O512" s="217" t="str">
        <f>IF(ISNA(Industrias[[#This Row],[Vcanter (m3)]]*VLOOKUP(Árboles!$G509,Precios!$B$7:$H$19,4,FALSE)),"",Industrias[[#This Row],[Vcanter (m3)]]*VLOOKUP(Árboles!$G509,Precios!$B$7:$H$19,4,FALSE))</f>
        <v/>
      </c>
      <c r="P512" s="217" t="str">
        <f>IF(ISNA(Industrias[[#This Row],[Vsierra (m3)]]*VLOOKUP(Árboles!$G509,Precios!$B$7:$H$19,5,FALSE)),"",Industrias[[#This Row],[Vsierra (m3)]]*VLOOKUP(Árboles!$G509,Precios!$B$7:$H$19,5,FALSE))</f>
        <v/>
      </c>
      <c r="Q512" s="217" t="str">
        <f>IF(ISNA(Industrias[[#This Row],[Vsgruesa (m3)]]*VLOOKUP(Árboles!$G509,Precios!$B$7:$H$19,6,FALSE)),"",Industrias[[#This Row],[Vsgruesa (m3)]]*VLOOKUP(Árboles!$G509,Precios!$B$7:$H$19,6,FALSE))</f>
        <v/>
      </c>
      <c r="R512" s="217" t="str">
        <f>IF(ISNA(Industrias[[#This Row],[Vchapa (m3)]]*VLOOKUP(Árboles!$G509,Precios!$B$7:$H$19,7,FALSE)),"",Industrias[[#This Row],[Vchapa (m3)]]*VLOOKUP(Árboles!$G509,Precios!$B$7:$H$19,7,FALSE))</f>
        <v/>
      </c>
      <c r="S512" s="223">
        <f t="shared" si="12"/>
        <v>0</v>
      </c>
      <c r="T512" s="218"/>
      <c r="U512" s="218"/>
      <c r="W512" s="183"/>
      <c r="X512" s="183"/>
      <c r="Y512" s="183"/>
      <c r="Z512" s="183"/>
      <c r="AA512" s="183"/>
      <c r="AB512" s="183"/>
      <c r="AC512" s="183"/>
      <c r="AE512" s="183"/>
      <c r="AF512" s="183"/>
      <c r="AG512" s="183"/>
      <c r="AH512" s="183"/>
      <c r="AI512" s="183"/>
      <c r="AJ512" s="183"/>
      <c r="AK512" s="183"/>
    </row>
    <row r="513" spans="2:37" ht="16.8" thickTop="1" thickBot="1">
      <c r="B513" s="211" t="str">
        <f>IF(Árboles!B510="","",Árboles!B510)</f>
        <v/>
      </c>
      <c r="C513" s="211" t="str">
        <f>IF(Árboles!C510="","",Árboles!C510)</f>
        <v/>
      </c>
      <c r="D513" s="212" t="str">
        <f>IF(Árboles!G510="","",Árboles!G510)</f>
        <v/>
      </c>
      <c r="E513" s="213" t="str">
        <f>IF(Árboles!AC510=0,"",Árboles!AC510)</f>
        <v/>
      </c>
      <c r="F513" s="221"/>
      <c r="G513" s="222"/>
      <c r="H513" s="222"/>
      <c r="I513" s="222"/>
      <c r="J513" s="222"/>
      <c r="K513" s="222"/>
      <c r="L513" s="222"/>
      <c r="M513" s="216" t="str">
        <f>IF(ISNA(Industrias[[#This Row],[Vtrit (m3)]]*VLOOKUP(Árboles!$G510,Precios!$B$7:$H$19,2,FALSE)),"",Industrias[[#This Row],[Vtrit (m3)]]*VLOOKUP(Árboles!$G510,Precios!$B$7:$H$19,2,FALSE))</f>
        <v/>
      </c>
      <c r="N513" s="217" t="str">
        <f>IF(ISNA(Industrias[[#This Row],[Vapea (m3)]]*VLOOKUP(Árboles!$G510,Precios!$B$7:$H$19,3,FALSE)),"",Industrias[[#This Row],[Vapea (m3)]]*VLOOKUP(Árboles!$G510,Precios!$B$7:$H$19,3,FALSE))</f>
        <v/>
      </c>
      <c r="O513" s="217" t="str">
        <f>IF(ISNA(Industrias[[#This Row],[Vcanter (m3)]]*VLOOKUP(Árboles!$G510,Precios!$B$7:$H$19,4,FALSE)),"",Industrias[[#This Row],[Vcanter (m3)]]*VLOOKUP(Árboles!$G510,Precios!$B$7:$H$19,4,FALSE))</f>
        <v/>
      </c>
      <c r="P513" s="217" t="str">
        <f>IF(ISNA(Industrias[[#This Row],[Vsierra (m3)]]*VLOOKUP(Árboles!$G510,Precios!$B$7:$H$19,5,FALSE)),"",Industrias[[#This Row],[Vsierra (m3)]]*VLOOKUP(Árboles!$G510,Precios!$B$7:$H$19,5,FALSE))</f>
        <v/>
      </c>
      <c r="Q513" s="217" t="str">
        <f>IF(ISNA(Industrias[[#This Row],[Vsgruesa (m3)]]*VLOOKUP(Árboles!$G510,Precios!$B$7:$H$19,6,FALSE)),"",Industrias[[#This Row],[Vsgruesa (m3)]]*VLOOKUP(Árboles!$G510,Precios!$B$7:$H$19,6,FALSE))</f>
        <v/>
      </c>
      <c r="R513" s="217" t="str">
        <f>IF(ISNA(Industrias[[#This Row],[Vchapa (m3)]]*VLOOKUP(Árboles!$G510,Precios!$B$7:$H$19,7,FALSE)),"",Industrias[[#This Row],[Vchapa (m3)]]*VLOOKUP(Árboles!$G510,Precios!$B$7:$H$19,7,FALSE))</f>
        <v/>
      </c>
      <c r="S513" s="223">
        <f t="shared" si="12"/>
        <v>0</v>
      </c>
      <c r="T513" s="218"/>
      <c r="U513" s="218"/>
      <c r="W513" s="183"/>
      <c r="X513" s="183"/>
      <c r="Y513" s="183"/>
      <c r="Z513" s="183"/>
      <c r="AA513" s="183"/>
      <c r="AB513" s="183"/>
      <c r="AC513" s="183"/>
      <c r="AE513" s="183"/>
      <c r="AF513" s="183"/>
      <c r="AG513" s="183"/>
      <c r="AH513" s="183"/>
      <c r="AI513" s="183"/>
      <c r="AJ513" s="183"/>
      <c r="AK513" s="183"/>
    </row>
    <row r="514" spans="2:37" ht="16.8" thickTop="1" thickBot="1">
      <c r="B514" s="211" t="str">
        <f>IF(Árboles!B511="","",Árboles!B511)</f>
        <v/>
      </c>
      <c r="C514" s="211" t="str">
        <f>IF(Árboles!C511="","",Árboles!C511)</f>
        <v/>
      </c>
      <c r="D514" s="212" t="str">
        <f>IF(Árboles!G511="","",Árboles!G511)</f>
        <v/>
      </c>
      <c r="E514" s="213" t="str">
        <f>IF(Árboles!AC511=0,"",Árboles!AC511)</f>
        <v/>
      </c>
      <c r="F514" s="221"/>
      <c r="G514" s="222"/>
      <c r="H514" s="222"/>
      <c r="I514" s="222"/>
      <c r="J514" s="222"/>
      <c r="K514" s="222"/>
      <c r="L514" s="222"/>
      <c r="M514" s="216" t="str">
        <f>IF(ISNA(Industrias[[#This Row],[Vtrit (m3)]]*VLOOKUP(Árboles!$G511,Precios!$B$7:$H$19,2,FALSE)),"",Industrias[[#This Row],[Vtrit (m3)]]*VLOOKUP(Árboles!$G511,Precios!$B$7:$H$19,2,FALSE))</f>
        <v/>
      </c>
      <c r="N514" s="217" t="str">
        <f>IF(ISNA(Industrias[[#This Row],[Vapea (m3)]]*VLOOKUP(Árboles!$G511,Precios!$B$7:$H$19,3,FALSE)),"",Industrias[[#This Row],[Vapea (m3)]]*VLOOKUP(Árboles!$G511,Precios!$B$7:$H$19,3,FALSE))</f>
        <v/>
      </c>
      <c r="O514" s="217" t="str">
        <f>IF(ISNA(Industrias[[#This Row],[Vcanter (m3)]]*VLOOKUP(Árboles!$G511,Precios!$B$7:$H$19,4,FALSE)),"",Industrias[[#This Row],[Vcanter (m3)]]*VLOOKUP(Árboles!$G511,Precios!$B$7:$H$19,4,FALSE))</f>
        <v/>
      </c>
      <c r="P514" s="217" t="str">
        <f>IF(ISNA(Industrias[[#This Row],[Vsierra (m3)]]*VLOOKUP(Árboles!$G511,Precios!$B$7:$H$19,5,FALSE)),"",Industrias[[#This Row],[Vsierra (m3)]]*VLOOKUP(Árboles!$G511,Precios!$B$7:$H$19,5,FALSE))</f>
        <v/>
      </c>
      <c r="Q514" s="217" t="str">
        <f>IF(ISNA(Industrias[[#This Row],[Vsgruesa (m3)]]*VLOOKUP(Árboles!$G511,Precios!$B$7:$H$19,6,FALSE)),"",Industrias[[#This Row],[Vsgruesa (m3)]]*VLOOKUP(Árboles!$G511,Precios!$B$7:$H$19,6,FALSE))</f>
        <v/>
      </c>
      <c r="R514" s="217" t="str">
        <f>IF(ISNA(Industrias[[#This Row],[Vchapa (m3)]]*VLOOKUP(Árboles!$G511,Precios!$B$7:$H$19,7,FALSE)),"",Industrias[[#This Row],[Vchapa (m3)]]*VLOOKUP(Árboles!$G511,Precios!$B$7:$H$19,7,FALSE))</f>
        <v/>
      </c>
      <c r="S514" s="223">
        <f t="shared" si="12"/>
        <v>0</v>
      </c>
      <c r="T514" s="218"/>
      <c r="U514" s="218"/>
      <c r="W514" s="183"/>
      <c r="X514" s="183"/>
      <c r="Y514" s="183"/>
      <c r="Z514" s="183"/>
      <c r="AA514" s="183"/>
      <c r="AB514" s="183"/>
      <c r="AC514" s="183"/>
      <c r="AE514" s="183"/>
      <c r="AF514" s="183"/>
      <c r="AG514" s="183"/>
      <c r="AH514" s="183"/>
      <c r="AI514" s="183"/>
      <c r="AJ514" s="183"/>
      <c r="AK514" s="183"/>
    </row>
    <row r="515" spans="2:37" ht="16.8" thickTop="1" thickBot="1">
      <c r="B515" s="211" t="str">
        <f>IF(Árboles!B512="","",Árboles!B512)</f>
        <v/>
      </c>
      <c r="C515" s="211" t="str">
        <f>IF(Árboles!C512="","",Árboles!C512)</f>
        <v/>
      </c>
      <c r="D515" s="212" t="str">
        <f>IF(Árboles!G512="","",Árboles!G512)</f>
        <v/>
      </c>
      <c r="E515" s="213" t="str">
        <f>IF(Árboles!AC512=0,"",Árboles!AC512)</f>
        <v/>
      </c>
      <c r="F515" s="221"/>
      <c r="G515" s="222"/>
      <c r="H515" s="222"/>
      <c r="I515" s="222"/>
      <c r="J515" s="222"/>
      <c r="K515" s="222"/>
      <c r="L515" s="222"/>
      <c r="M515" s="216" t="str">
        <f>IF(ISNA(Industrias[[#This Row],[Vtrit (m3)]]*VLOOKUP(Árboles!$G512,Precios!$B$7:$H$19,2,FALSE)),"",Industrias[[#This Row],[Vtrit (m3)]]*VLOOKUP(Árboles!$G512,Precios!$B$7:$H$19,2,FALSE))</f>
        <v/>
      </c>
      <c r="N515" s="217" t="str">
        <f>IF(ISNA(Industrias[[#This Row],[Vapea (m3)]]*VLOOKUP(Árboles!$G512,Precios!$B$7:$H$19,3,FALSE)),"",Industrias[[#This Row],[Vapea (m3)]]*VLOOKUP(Árboles!$G512,Precios!$B$7:$H$19,3,FALSE))</f>
        <v/>
      </c>
      <c r="O515" s="217" t="str">
        <f>IF(ISNA(Industrias[[#This Row],[Vcanter (m3)]]*VLOOKUP(Árboles!$G512,Precios!$B$7:$H$19,4,FALSE)),"",Industrias[[#This Row],[Vcanter (m3)]]*VLOOKUP(Árboles!$G512,Precios!$B$7:$H$19,4,FALSE))</f>
        <v/>
      </c>
      <c r="P515" s="217" t="str">
        <f>IF(ISNA(Industrias[[#This Row],[Vsierra (m3)]]*VLOOKUP(Árboles!$G512,Precios!$B$7:$H$19,5,FALSE)),"",Industrias[[#This Row],[Vsierra (m3)]]*VLOOKUP(Árboles!$G512,Precios!$B$7:$H$19,5,FALSE))</f>
        <v/>
      </c>
      <c r="Q515" s="217" t="str">
        <f>IF(ISNA(Industrias[[#This Row],[Vsgruesa (m3)]]*VLOOKUP(Árboles!$G512,Precios!$B$7:$H$19,6,FALSE)),"",Industrias[[#This Row],[Vsgruesa (m3)]]*VLOOKUP(Árboles!$G512,Precios!$B$7:$H$19,6,FALSE))</f>
        <v/>
      </c>
      <c r="R515" s="217" t="str">
        <f>IF(ISNA(Industrias[[#This Row],[Vchapa (m3)]]*VLOOKUP(Árboles!$G512,Precios!$B$7:$H$19,7,FALSE)),"",Industrias[[#This Row],[Vchapa (m3)]]*VLOOKUP(Árboles!$G512,Precios!$B$7:$H$19,7,FALSE))</f>
        <v/>
      </c>
      <c r="S515" s="223">
        <f t="shared" si="12"/>
        <v>0</v>
      </c>
      <c r="T515" s="218"/>
      <c r="U515" s="218"/>
      <c r="W515" s="183"/>
      <c r="X515" s="183"/>
      <c r="Y515" s="183"/>
      <c r="Z515" s="183"/>
      <c r="AA515" s="183"/>
      <c r="AB515" s="183"/>
      <c r="AC515" s="183"/>
      <c r="AE515" s="183"/>
      <c r="AF515" s="183"/>
      <c r="AG515" s="183"/>
      <c r="AH515" s="183"/>
      <c r="AI515" s="183"/>
      <c r="AJ515" s="183"/>
      <c r="AK515" s="183"/>
    </row>
    <row r="516" spans="2:37" ht="16.8" thickTop="1" thickBot="1">
      <c r="B516" s="211" t="str">
        <f>IF(Árboles!B513="","",Árboles!B513)</f>
        <v/>
      </c>
      <c r="C516" s="211" t="str">
        <f>IF(Árboles!C513="","",Árboles!C513)</f>
        <v/>
      </c>
      <c r="D516" s="212" t="str">
        <f>IF(Árboles!G513="","",Árboles!G513)</f>
        <v/>
      </c>
      <c r="E516" s="213" t="str">
        <f>IF(Árboles!AC513=0,"",Árboles!AC513)</f>
        <v/>
      </c>
      <c r="F516" s="221"/>
      <c r="G516" s="222"/>
      <c r="H516" s="222"/>
      <c r="I516" s="222"/>
      <c r="J516" s="222"/>
      <c r="K516" s="222"/>
      <c r="L516" s="222"/>
      <c r="M516" s="216" t="str">
        <f>IF(ISNA(Industrias[[#This Row],[Vtrit (m3)]]*VLOOKUP(Árboles!$G513,Precios!$B$7:$H$19,2,FALSE)),"",Industrias[[#This Row],[Vtrit (m3)]]*VLOOKUP(Árboles!$G513,Precios!$B$7:$H$19,2,FALSE))</f>
        <v/>
      </c>
      <c r="N516" s="217" t="str">
        <f>IF(ISNA(Industrias[[#This Row],[Vapea (m3)]]*VLOOKUP(Árboles!$G513,Precios!$B$7:$H$19,3,FALSE)),"",Industrias[[#This Row],[Vapea (m3)]]*VLOOKUP(Árboles!$G513,Precios!$B$7:$H$19,3,FALSE))</f>
        <v/>
      </c>
      <c r="O516" s="217" t="str">
        <f>IF(ISNA(Industrias[[#This Row],[Vcanter (m3)]]*VLOOKUP(Árboles!$G513,Precios!$B$7:$H$19,4,FALSE)),"",Industrias[[#This Row],[Vcanter (m3)]]*VLOOKUP(Árboles!$G513,Precios!$B$7:$H$19,4,FALSE))</f>
        <v/>
      </c>
      <c r="P516" s="217" t="str">
        <f>IF(ISNA(Industrias[[#This Row],[Vsierra (m3)]]*VLOOKUP(Árboles!$G513,Precios!$B$7:$H$19,5,FALSE)),"",Industrias[[#This Row],[Vsierra (m3)]]*VLOOKUP(Árboles!$G513,Precios!$B$7:$H$19,5,FALSE))</f>
        <v/>
      </c>
      <c r="Q516" s="217" t="str">
        <f>IF(ISNA(Industrias[[#This Row],[Vsgruesa (m3)]]*VLOOKUP(Árboles!$G513,Precios!$B$7:$H$19,6,FALSE)),"",Industrias[[#This Row],[Vsgruesa (m3)]]*VLOOKUP(Árboles!$G513,Precios!$B$7:$H$19,6,FALSE))</f>
        <v/>
      </c>
      <c r="R516" s="217" t="str">
        <f>IF(ISNA(Industrias[[#This Row],[Vchapa (m3)]]*VLOOKUP(Árboles!$G513,Precios!$B$7:$H$19,7,FALSE)),"",Industrias[[#This Row],[Vchapa (m3)]]*VLOOKUP(Árboles!$G513,Precios!$B$7:$H$19,7,FALSE))</f>
        <v/>
      </c>
      <c r="S516" s="223">
        <f t="shared" si="12"/>
        <v>0</v>
      </c>
      <c r="T516" s="218"/>
      <c r="U516" s="218"/>
      <c r="W516" s="183"/>
      <c r="X516" s="183"/>
      <c r="Y516" s="183"/>
      <c r="Z516" s="183"/>
      <c r="AA516" s="183"/>
      <c r="AB516" s="183"/>
      <c r="AC516" s="183"/>
      <c r="AE516" s="183"/>
      <c r="AF516" s="183"/>
      <c r="AG516" s="183"/>
      <c r="AH516" s="183"/>
      <c r="AI516" s="183"/>
      <c r="AJ516" s="183"/>
      <c r="AK516" s="183"/>
    </row>
    <row r="517" spans="2:37" ht="16.8" thickTop="1" thickBot="1">
      <c r="B517" s="211" t="str">
        <f>IF(Árboles!B514="","",Árboles!B514)</f>
        <v/>
      </c>
      <c r="C517" s="211" t="str">
        <f>IF(Árboles!C514="","",Árboles!C514)</f>
        <v/>
      </c>
      <c r="D517" s="212" t="str">
        <f>IF(Árboles!G514="","",Árboles!G514)</f>
        <v/>
      </c>
      <c r="E517" s="213" t="str">
        <f>IF(Árboles!AC514=0,"",Árboles!AC514)</f>
        <v/>
      </c>
      <c r="F517" s="221"/>
      <c r="G517" s="222"/>
      <c r="H517" s="222"/>
      <c r="I517" s="222"/>
      <c r="J517" s="222"/>
      <c r="K517" s="222"/>
      <c r="L517" s="222"/>
      <c r="M517" s="216" t="str">
        <f>IF(ISNA(Industrias[[#This Row],[Vtrit (m3)]]*VLOOKUP(Árboles!$G514,Precios!$B$7:$H$19,2,FALSE)),"",Industrias[[#This Row],[Vtrit (m3)]]*VLOOKUP(Árboles!$G514,Precios!$B$7:$H$19,2,FALSE))</f>
        <v/>
      </c>
      <c r="N517" s="217" t="str">
        <f>IF(ISNA(Industrias[[#This Row],[Vapea (m3)]]*VLOOKUP(Árboles!$G514,Precios!$B$7:$H$19,3,FALSE)),"",Industrias[[#This Row],[Vapea (m3)]]*VLOOKUP(Árboles!$G514,Precios!$B$7:$H$19,3,FALSE))</f>
        <v/>
      </c>
      <c r="O517" s="217" t="str">
        <f>IF(ISNA(Industrias[[#This Row],[Vcanter (m3)]]*VLOOKUP(Árboles!$G514,Precios!$B$7:$H$19,4,FALSE)),"",Industrias[[#This Row],[Vcanter (m3)]]*VLOOKUP(Árboles!$G514,Precios!$B$7:$H$19,4,FALSE))</f>
        <v/>
      </c>
      <c r="P517" s="217" t="str">
        <f>IF(ISNA(Industrias[[#This Row],[Vsierra (m3)]]*VLOOKUP(Árboles!$G514,Precios!$B$7:$H$19,5,FALSE)),"",Industrias[[#This Row],[Vsierra (m3)]]*VLOOKUP(Árboles!$G514,Precios!$B$7:$H$19,5,FALSE))</f>
        <v/>
      </c>
      <c r="Q517" s="217" t="str">
        <f>IF(ISNA(Industrias[[#This Row],[Vsgruesa (m3)]]*VLOOKUP(Árboles!$G514,Precios!$B$7:$H$19,6,FALSE)),"",Industrias[[#This Row],[Vsgruesa (m3)]]*VLOOKUP(Árboles!$G514,Precios!$B$7:$H$19,6,FALSE))</f>
        <v/>
      </c>
      <c r="R517" s="217" t="str">
        <f>IF(ISNA(Industrias[[#This Row],[Vchapa (m3)]]*VLOOKUP(Árboles!$G514,Precios!$B$7:$H$19,7,FALSE)),"",Industrias[[#This Row],[Vchapa (m3)]]*VLOOKUP(Árboles!$G514,Precios!$B$7:$H$19,7,FALSE))</f>
        <v/>
      </c>
      <c r="S517" s="223">
        <f t="shared" ref="S517:S580" si="13">IF(SUM(M517:R517)=0,0,SUM(M517:R517))</f>
        <v>0</v>
      </c>
      <c r="T517" s="218"/>
      <c r="U517" s="218"/>
      <c r="W517" s="183"/>
      <c r="X517" s="183"/>
      <c r="Y517" s="183"/>
      <c r="Z517" s="183"/>
      <c r="AA517" s="183"/>
      <c r="AB517" s="183"/>
      <c r="AC517" s="183"/>
      <c r="AE517" s="183"/>
      <c r="AF517" s="183"/>
      <c r="AG517" s="183"/>
      <c r="AH517" s="183"/>
      <c r="AI517" s="183"/>
      <c r="AJ517" s="183"/>
      <c r="AK517" s="183"/>
    </row>
    <row r="518" spans="2:37" ht="16.8" thickTop="1" thickBot="1">
      <c r="B518" s="211" t="str">
        <f>IF(Árboles!B515="","",Árboles!B515)</f>
        <v/>
      </c>
      <c r="C518" s="211" t="str">
        <f>IF(Árboles!C515="","",Árboles!C515)</f>
        <v/>
      </c>
      <c r="D518" s="212" t="str">
        <f>IF(Árboles!G515="","",Árboles!G515)</f>
        <v/>
      </c>
      <c r="E518" s="213" t="str">
        <f>IF(Árboles!AC515=0,"",Árboles!AC515)</f>
        <v/>
      </c>
      <c r="F518" s="221"/>
      <c r="G518" s="222"/>
      <c r="H518" s="222"/>
      <c r="I518" s="222"/>
      <c r="J518" s="222"/>
      <c r="K518" s="222"/>
      <c r="L518" s="222"/>
      <c r="M518" s="216" t="str">
        <f>IF(ISNA(Industrias[[#This Row],[Vtrit (m3)]]*VLOOKUP(Árboles!$G515,Precios!$B$7:$H$19,2,FALSE)),"",Industrias[[#This Row],[Vtrit (m3)]]*VLOOKUP(Árboles!$G515,Precios!$B$7:$H$19,2,FALSE))</f>
        <v/>
      </c>
      <c r="N518" s="217" t="str">
        <f>IF(ISNA(Industrias[[#This Row],[Vapea (m3)]]*VLOOKUP(Árboles!$G515,Precios!$B$7:$H$19,3,FALSE)),"",Industrias[[#This Row],[Vapea (m3)]]*VLOOKUP(Árboles!$G515,Precios!$B$7:$H$19,3,FALSE))</f>
        <v/>
      </c>
      <c r="O518" s="217" t="str">
        <f>IF(ISNA(Industrias[[#This Row],[Vcanter (m3)]]*VLOOKUP(Árboles!$G515,Precios!$B$7:$H$19,4,FALSE)),"",Industrias[[#This Row],[Vcanter (m3)]]*VLOOKUP(Árboles!$G515,Precios!$B$7:$H$19,4,FALSE))</f>
        <v/>
      </c>
      <c r="P518" s="217" t="str">
        <f>IF(ISNA(Industrias[[#This Row],[Vsierra (m3)]]*VLOOKUP(Árboles!$G515,Precios!$B$7:$H$19,5,FALSE)),"",Industrias[[#This Row],[Vsierra (m3)]]*VLOOKUP(Árboles!$G515,Precios!$B$7:$H$19,5,FALSE))</f>
        <v/>
      </c>
      <c r="Q518" s="217" t="str">
        <f>IF(ISNA(Industrias[[#This Row],[Vsgruesa (m3)]]*VLOOKUP(Árboles!$G515,Precios!$B$7:$H$19,6,FALSE)),"",Industrias[[#This Row],[Vsgruesa (m3)]]*VLOOKUP(Árboles!$G515,Precios!$B$7:$H$19,6,FALSE))</f>
        <v/>
      </c>
      <c r="R518" s="217" t="str">
        <f>IF(ISNA(Industrias[[#This Row],[Vchapa (m3)]]*VLOOKUP(Árboles!$G515,Precios!$B$7:$H$19,7,FALSE)),"",Industrias[[#This Row],[Vchapa (m3)]]*VLOOKUP(Árboles!$G515,Precios!$B$7:$H$19,7,FALSE))</f>
        <v/>
      </c>
      <c r="S518" s="223">
        <f t="shared" si="13"/>
        <v>0</v>
      </c>
      <c r="T518" s="218"/>
      <c r="U518" s="218"/>
      <c r="W518" s="183"/>
      <c r="X518" s="183"/>
      <c r="Y518" s="183"/>
      <c r="Z518" s="183"/>
      <c r="AA518" s="183"/>
      <c r="AB518" s="183"/>
      <c r="AC518" s="183"/>
      <c r="AE518" s="183"/>
      <c r="AF518" s="183"/>
      <c r="AG518" s="183"/>
      <c r="AH518" s="183"/>
      <c r="AI518" s="183"/>
      <c r="AJ518" s="183"/>
      <c r="AK518" s="183"/>
    </row>
    <row r="519" spans="2:37" ht="16.8" thickTop="1" thickBot="1">
      <c r="B519" s="211" t="str">
        <f>IF(Árboles!B516="","",Árboles!B516)</f>
        <v/>
      </c>
      <c r="C519" s="211" t="str">
        <f>IF(Árboles!C516="","",Árboles!C516)</f>
        <v/>
      </c>
      <c r="D519" s="212" t="str">
        <f>IF(Árboles!G516="","",Árboles!G516)</f>
        <v/>
      </c>
      <c r="E519" s="213" t="str">
        <f>IF(Árboles!AC516=0,"",Árboles!AC516)</f>
        <v/>
      </c>
      <c r="F519" s="221"/>
      <c r="G519" s="222"/>
      <c r="H519" s="222"/>
      <c r="I519" s="222"/>
      <c r="J519" s="222"/>
      <c r="K519" s="222"/>
      <c r="L519" s="222"/>
      <c r="M519" s="216" t="str">
        <f>IF(ISNA(Industrias[[#This Row],[Vtrit (m3)]]*VLOOKUP(Árboles!$G516,Precios!$B$7:$H$19,2,FALSE)),"",Industrias[[#This Row],[Vtrit (m3)]]*VLOOKUP(Árboles!$G516,Precios!$B$7:$H$19,2,FALSE))</f>
        <v/>
      </c>
      <c r="N519" s="217" t="str">
        <f>IF(ISNA(Industrias[[#This Row],[Vapea (m3)]]*VLOOKUP(Árboles!$G516,Precios!$B$7:$H$19,3,FALSE)),"",Industrias[[#This Row],[Vapea (m3)]]*VLOOKUP(Árboles!$G516,Precios!$B$7:$H$19,3,FALSE))</f>
        <v/>
      </c>
      <c r="O519" s="217" t="str">
        <f>IF(ISNA(Industrias[[#This Row],[Vcanter (m3)]]*VLOOKUP(Árboles!$G516,Precios!$B$7:$H$19,4,FALSE)),"",Industrias[[#This Row],[Vcanter (m3)]]*VLOOKUP(Árboles!$G516,Precios!$B$7:$H$19,4,FALSE))</f>
        <v/>
      </c>
      <c r="P519" s="217" t="str">
        <f>IF(ISNA(Industrias[[#This Row],[Vsierra (m3)]]*VLOOKUP(Árboles!$G516,Precios!$B$7:$H$19,5,FALSE)),"",Industrias[[#This Row],[Vsierra (m3)]]*VLOOKUP(Árboles!$G516,Precios!$B$7:$H$19,5,FALSE))</f>
        <v/>
      </c>
      <c r="Q519" s="217" t="str">
        <f>IF(ISNA(Industrias[[#This Row],[Vsgruesa (m3)]]*VLOOKUP(Árboles!$G516,Precios!$B$7:$H$19,6,FALSE)),"",Industrias[[#This Row],[Vsgruesa (m3)]]*VLOOKUP(Árboles!$G516,Precios!$B$7:$H$19,6,FALSE))</f>
        <v/>
      </c>
      <c r="R519" s="217" t="str">
        <f>IF(ISNA(Industrias[[#This Row],[Vchapa (m3)]]*VLOOKUP(Árboles!$G516,Precios!$B$7:$H$19,7,FALSE)),"",Industrias[[#This Row],[Vchapa (m3)]]*VLOOKUP(Árboles!$G516,Precios!$B$7:$H$19,7,FALSE))</f>
        <v/>
      </c>
      <c r="S519" s="223">
        <f t="shared" si="13"/>
        <v>0</v>
      </c>
      <c r="T519" s="218"/>
      <c r="U519" s="218"/>
      <c r="W519" s="183"/>
      <c r="X519" s="183"/>
      <c r="Y519" s="183"/>
      <c r="Z519" s="183"/>
      <c r="AA519" s="183"/>
      <c r="AB519" s="183"/>
      <c r="AC519" s="183"/>
      <c r="AE519" s="183"/>
      <c r="AF519" s="183"/>
      <c r="AG519" s="183"/>
      <c r="AH519" s="183"/>
      <c r="AI519" s="183"/>
      <c r="AJ519" s="183"/>
      <c r="AK519" s="183"/>
    </row>
    <row r="520" spans="2:37" ht="16.8" thickTop="1" thickBot="1">
      <c r="B520" s="211" t="str">
        <f>IF(Árboles!B517="","",Árboles!B517)</f>
        <v/>
      </c>
      <c r="C520" s="211" t="str">
        <f>IF(Árboles!C517="","",Árboles!C517)</f>
        <v/>
      </c>
      <c r="D520" s="212" t="str">
        <f>IF(Árboles!G517="","",Árboles!G517)</f>
        <v/>
      </c>
      <c r="E520" s="213" t="str">
        <f>IF(Árboles!AC517=0,"",Árboles!AC517)</f>
        <v/>
      </c>
      <c r="F520" s="221"/>
      <c r="G520" s="222"/>
      <c r="H520" s="222"/>
      <c r="I520" s="222"/>
      <c r="J520" s="222"/>
      <c r="K520" s="222"/>
      <c r="L520" s="222"/>
      <c r="M520" s="216" t="str">
        <f>IF(ISNA(Industrias[[#This Row],[Vtrit (m3)]]*VLOOKUP(Árboles!$G517,Precios!$B$7:$H$19,2,FALSE)),"",Industrias[[#This Row],[Vtrit (m3)]]*VLOOKUP(Árboles!$G517,Precios!$B$7:$H$19,2,FALSE))</f>
        <v/>
      </c>
      <c r="N520" s="217" t="str">
        <f>IF(ISNA(Industrias[[#This Row],[Vapea (m3)]]*VLOOKUP(Árboles!$G517,Precios!$B$7:$H$19,3,FALSE)),"",Industrias[[#This Row],[Vapea (m3)]]*VLOOKUP(Árboles!$G517,Precios!$B$7:$H$19,3,FALSE))</f>
        <v/>
      </c>
      <c r="O520" s="217" t="str">
        <f>IF(ISNA(Industrias[[#This Row],[Vcanter (m3)]]*VLOOKUP(Árboles!$G517,Precios!$B$7:$H$19,4,FALSE)),"",Industrias[[#This Row],[Vcanter (m3)]]*VLOOKUP(Árboles!$G517,Precios!$B$7:$H$19,4,FALSE))</f>
        <v/>
      </c>
      <c r="P520" s="217" t="str">
        <f>IF(ISNA(Industrias[[#This Row],[Vsierra (m3)]]*VLOOKUP(Árboles!$G517,Precios!$B$7:$H$19,5,FALSE)),"",Industrias[[#This Row],[Vsierra (m3)]]*VLOOKUP(Árboles!$G517,Precios!$B$7:$H$19,5,FALSE))</f>
        <v/>
      </c>
      <c r="Q520" s="217" t="str">
        <f>IF(ISNA(Industrias[[#This Row],[Vsgruesa (m3)]]*VLOOKUP(Árboles!$G517,Precios!$B$7:$H$19,6,FALSE)),"",Industrias[[#This Row],[Vsgruesa (m3)]]*VLOOKUP(Árboles!$G517,Precios!$B$7:$H$19,6,FALSE))</f>
        <v/>
      </c>
      <c r="R520" s="217" t="str">
        <f>IF(ISNA(Industrias[[#This Row],[Vchapa (m3)]]*VLOOKUP(Árboles!$G517,Precios!$B$7:$H$19,7,FALSE)),"",Industrias[[#This Row],[Vchapa (m3)]]*VLOOKUP(Árboles!$G517,Precios!$B$7:$H$19,7,FALSE))</f>
        <v/>
      </c>
      <c r="S520" s="223">
        <f t="shared" si="13"/>
        <v>0</v>
      </c>
      <c r="T520" s="218"/>
      <c r="U520" s="218"/>
      <c r="W520" s="183"/>
      <c r="X520" s="183"/>
      <c r="Y520" s="183"/>
      <c r="Z520" s="183"/>
      <c r="AA520" s="183"/>
      <c r="AB520" s="183"/>
      <c r="AC520" s="183"/>
      <c r="AE520" s="183"/>
      <c r="AF520" s="183"/>
      <c r="AG520" s="183"/>
      <c r="AH520" s="183"/>
      <c r="AI520" s="183"/>
      <c r="AJ520" s="183"/>
      <c r="AK520" s="183"/>
    </row>
    <row r="521" spans="2:37" ht="16.8" thickTop="1" thickBot="1">
      <c r="B521" s="211" t="str">
        <f>IF(Árboles!B518="","",Árboles!B518)</f>
        <v/>
      </c>
      <c r="C521" s="211" t="str">
        <f>IF(Árboles!C518="","",Árboles!C518)</f>
        <v/>
      </c>
      <c r="D521" s="212" t="str">
        <f>IF(Árboles!G518="","",Árboles!G518)</f>
        <v/>
      </c>
      <c r="E521" s="213" t="str">
        <f>IF(Árboles!AC518=0,"",Árboles!AC518)</f>
        <v/>
      </c>
      <c r="F521" s="221"/>
      <c r="G521" s="222"/>
      <c r="H521" s="222"/>
      <c r="I521" s="222"/>
      <c r="J521" s="222"/>
      <c r="K521" s="222"/>
      <c r="L521" s="222"/>
      <c r="M521" s="216" t="str">
        <f>IF(ISNA(Industrias[[#This Row],[Vtrit (m3)]]*VLOOKUP(Árboles!$G518,Precios!$B$7:$H$19,2,FALSE)),"",Industrias[[#This Row],[Vtrit (m3)]]*VLOOKUP(Árboles!$G518,Precios!$B$7:$H$19,2,FALSE))</f>
        <v/>
      </c>
      <c r="N521" s="217" t="str">
        <f>IF(ISNA(Industrias[[#This Row],[Vapea (m3)]]*VLOOKUP(Árboles!$G518,Precios!$B$7:$H$19,3,FALSE)),"",Industrias[[#This Row],[Vapea (m3)]]*VLOOKUP(Árboles!$G518,Precios!$B$7:$H$19,3,FALSE))</f>
        <v/>
      </c>
      <c r="O521" s="217" t="str">
        <f>IF(ISNA(Industrias[[#This Row],[Vcanter (m3)]]*VLOOKUP(Árboles!$G518,Precios!$B$7:$H$19,4,FALSE)),"",Industrias[[#This Row],[Vcanter (m3)]]*VLOOKUP(Árboles!$G518,Precios!$B$7:$H$19,4,FALSE))</f>
        <v/>
      </c>
      <c r="P521" s="217" t="str">
        <f>IF(ISNA(Industrias[[#This Row],[Vsierra (m3)]]*VLOOKUP(Árboles!$G518,Precios!$B$7:$H$19,5,FALSE)),"",Industrias[[#This Row],[Vsierra (m3)]]*VLOOKUP(Árboles!$G518,Precios!$B$7:$H$19,5,FALSE))</f>
        <v/>
      </c>
      <c r="Q521" s="217" t="str">
        <f>IF(ISNA(Industrias[[#This Row],[Vsgruesa (m3)]]*VLOOKUP(Árboles!$G518,Precios!$B$7:$H$19,6,FALSE)),"",Industrias[[#This Row],[Vsgruesa (m3)]]*VLOOKUP(Árboles!$G518,Precios!$B$7:$H$19,6,FALSE))</f>
        <v/>
      </c>
      <c r="R521" s="217" t="str">
        <f>IF(ISNA(Industrias[[#This Row],[Vchapa (m3)]]*VLOOKUP(Árboles!$G518,Precios!$B$7:$H$19,7,FALSE)),"",Industrias[[#This Row],[Vchapa (m3)]]*VLOOKUP(Árboles!$G518,Precios!$B$7:$H$19,7,FALSE))</f>
        <v/>
      </c>
      <c r="S521" s="223">
        <f t="shared" si="13"/>
        <v>0</v>
      </c>
      <c r="T521" s="218"/>
      <c r="U521" s="218"/>
      <c r="W521" s="183"/>
      <c r="X521" s="183"/>
      <c r="Y521" s="183"/>
      <c r="Z521" s="183"/>
      <c r="AA521" s="183"/>
      <c r="AB521" s="183"/>
      <c r="AC521" s="183"/>
      <c r="AE521" s="183"/>
      <c r="AF521" s="183"/>
      <c r="AG521" s="183"/>
      <c r="AH521" s="183"/>
      <c r="AI521" s="183"/>
      <c r="AJ521" s="183"/>
      <c r="AK521" s="183"/>
    </row>
    <row r="522" spans="2:37" ht="16.8" thickTop="1" thickBot="1">
      <c r="B522" s="211" t="str">
        <f>IF(Árboles!B519="","",Árboles!B519)</f>
        <v/>
      </c>
      <c r="C522" s="211" t="str">
        <f>IF(Árboles!C519="","",Árboles!C519)</f>
        <v/>
      </c>
      <c r="D522" s="212" t="str">
        <f>IF(Árboles!G519="","",Árboles!G519)</f>
        <v/>
      </c>
      <c r="E522" s="213" t="str">
        <f>IF(Árboles!AC519=0,"",Árboles!AC519)</f>
        <v/>
      </c>
      <c r="F522" s="221"/>
      <c r="G522" s="222"/>
      <c r="H522" s="222"/>
      <c r="I522" s="222"/>
      <c r="J522" s="222"/>
      <c r="K522" s="222"/>
      <c r="L522" s="222"/>
      <c r="M522" s="216" t="str">
        <f>IF(ISNA(Industrias[[#This Row],[Vtrit (m3)]]*VLOOKUP(Árboles!$G519,Precios!$B$7:$H$19,2,FALSE)),"",Industrias[[#This Row],[Vtrit (m3)]]*VLOOKUP(Árboles!$G519,Precios!$B$7:$H$19,2,FALSE))</f>
        <v/>
      </c>
      <c r="N522" s="217" t="str">
        <f>IF(ISNA(Industrias[[#This Row],[Vapea (m3)]]*VLOOKUP(Árboles!$G519,Precios!$B$7:$H$19,3,FALSE)),"",Industrias[[#This Row],[Vapea (m3)]]*VLOOKUP(Árboles!$G519,Precios!$B$7:$H$19,3,FALSE))</f>
        <v/>
      </c>
      <c r="O522" s="217" t="str">
        <f>IF(ISNA(Industrias[[#This Row],[Vcanter (m3)]]*VLOOKUP(Árboles!$G519,Precios!$B$7:$H$19,4,FALSE)),"",Industrias[[#This Row],[Vcanter (m3)]]*VLOOKUP(Árboles!$G519,Precios!$B$7:$H$19,4,FALSE))</f>
        <v/>
      </c>
      <c r="P522" s="217" t="str">
        <f>IF(ISNA(Industrias[[#This Row],[Vsierra (m3)]]*VLOOKUP(Árboles!$G519,Precios!$B$7:$H$19,5,FALSE)),"",Industrias[[#This Row],[Vsierra (m3)]]*VLOOKUP(Árboles!$G519,Precios!$B$7:$H$19,5,FALSE))</f>
        <v/>
      </c>
      <c r="Q522" s="217" t="str">
        <f>IF(ISNA(Industrias[[#This Row],[Vsgruesa (m3)]]*VLOOKUP(Árboles!$G519,Precios!$B$7:$H$19,6,FALSE)),"",Industrias[[#This Row],[Vsgruesa (m3)]]*VLOOKUP(Árboles!$G519,Precios!$B$7:$H$19,6,FALSE))</f>
        <v/>
      </c>
      <c r="R522" s="217" t="str">
        <f>IF(ISNA(Industrias[[#This Row],[Vchapa (m3)]]*VLOOKUP(Árboles!$G519,Precios!$B$7:$H$19,7,FALSE)),"",Industrias[[#This Row],[Vchapa (m3)]]*VLOOKUP(Árboles!$G519,Precios!$B$7:$H$19,7,FALSE))</f>
        <v/>
      </c>
      <c r="S522" s="223">
        <f t="shared" si="13"/>
        <v>0</v>
      </c>
      <c r="T522" s="218"/>
      <c r="U522" s="218"/>
      <c r="W522" s="183"/>
      <c r="X522" s="183"/>
      <c r="Y522" s="183"/>
      <c r="Z522" s="183"/>
      <c r="AA522" s="183"/>
      <c r="AB522" s="183"/>
      <c r="AC522" s="183"/>
      <c r="AE522" s="183"/>
      <c r="AF522" s="183"/>
      <c r="AG522" s="183"/>
      <c r="AH522" s="183"/>
      <c r="AI522" s="183"/>
      <c r="AJ522" s="183"/>
      <c r="AK522" s="183"/>
    </row>
    <row r="523" spans="2:37" ht="16.8" thickTop="1" thickBot="1">
      <c r="B523" s="211" t="str">
        <f>IF(Árboles!B520="","",Árboles!B520)</f>
        <v/>
      </c>
      <c r="C523" s="211" t="str">
        <f>IF(Árboles!C520="","",Árboles!C520)</f>
        <v/>
      </c>
      <c r="D523" s="212" t="str">
        <f>IF(Árboles!G520="","",Árboles!G520)</f>
        <v/>
      </c>
      <c r="E523" s="213" t="str">
        <f>IF(Árboles!AC520=0,"",Árboles!AC520)</f>
        <v/>
      </c>
      <c r="F523" s="221"/>
      <c r="G523" s="222"/>
      <c r="H523" s="222"/>
      <c r="I523" s="222"/>
      <c r="J523" s="222"/>
      <c r="K523" s="222"/>
      <c r="L523" s="222"/>
      <c r="M523" s="216" t="str">
        <f>IF(ISNA(Industrias[[#This Row],[Vtrit (m3)]]*VLOOKUP(Árboles!$G520,Precios!$B$7:$H$19,2,FALSE)),"",Industrias[[#This Row],[Vtrit (m3)]]*VLOOKUP(Árboles!$G520,Precios!$B$7:$H$19,2,FALSE))</f>
        <v/>
      </c>
      <c r="N523" s="217" t="str">
        <f>IF(ISNA(Industrias[[#This Row],[Vapea (m3)]]*VLOOKUP(Árboles!$G520,Precios!$B$7:$H$19,3,FALSE)),"",Industrias[[#This Row],[Vapea (m3)]]*VLOOKUP(Árboles!$G520,Precios!$B$7:$H$19,3,FALSE))</f>
        <v/>
      </c>
      <c r="O523" s="217" t="str">
        <f>IF(ISNA(Industrias[[#This Row],[Vcanter (m3)]]*VLOOKUP(Árboles!$G520,Precios!$B$7:$H$19,4,FALSE)),"",Industrias[[#This Row],[Vcanter (m3)]]*VLOOKUP(Árboles!$G520,Precios!$B$7:$H$19,4,FALSE))</f>
        <v/>
      </c>
      <c r="P523" s="217" t="str">
        <f>IF(ISNA(Industrias[[#This Row],[Vsierra (m3)]]*VLOOKUP(Árboles!$G520,Precios!$B$7:$H$19,5,FALSE)),"",Industrias[[#This Row],[Vsierra (m3)]]*VLOOKUP(Árboles!$G520,Precios!$B$7:$H$19,5,FALSE))</f>
        <v/>
      </c>
      <c r="Q523" s="217" t="str">
        <f>IF(ISNA(Industrias[[#This Row],[Vsgruesa (m3)]]*VLOOKUP(Árboles!$G520,Precios!$B$7:$H$19,6,FALSE)),"",Industrias[[#This Row],[Vsgruesa (m3)]]*VLOOKUP(Árboles!$G520,Precios!$B$7:$H$19,6,FALSE))</f>
        <v/>
      </c>
      <c r="R523" s="217" t="str">
        <f>IF(ISNA(Industrias[[#This Row],[Vchapa (m3)]]*VLOOKUP(Árboles!$G520,Precios!$B$7:$H$19,7,FALSE)),"",Industrias[[#This Row],[Vchapa (m3)]]*VLOOKUP(Árboles!$G520,Precios!$B$7:$H$19,7,FALSE))</f>
        <v/>
      </c>
      <c r="S523" s="223">
        <f t="shared" si="13"/>
        <v>0</v>
      </c>
      <c r="T523" s="218"/>
      <c r="U523" s="218"/>
      <c r="W523" s="183"/>
      <c r="X523" s="183"/>
      <c r="Y523" s="183"/>
      <c r="Z523" s="183"/>
      <c r="AA523" s="183"/>
      <c r="AB523" s="183"/>
      <c r="AC523" s="183"/>
      <c r="AE523" s="183"/>
      <c r="AF523" s="183"/>
      <c r="AG523" s="183"/>
      <c r="AH523" s="183"/>
      <c r="AI523" s="183"/>
      <c r="AJ523" s="183"/>
      <c r="AK523" s="183"/>
    </row>
    <row r="524" spans="2:37" ht="16.8" thickTop="1" thickBot="1">
      <c r="B524" s="211" t="str">
        <f>IF(Árboles!B521="","",Árboles!B521)</f>
        <v/>
      </c>
      <c r="C524" s="211" t="str">
        <f>IF(Árboles!C521="","",Árboles!C521)</f>
        <v/>
      </c>
      <c r="D524" s="212" t="str">
        <f>IF(Árboles!G521="","",Árboles!G521)</f>
        <v/>
      </c>
      <c r="E524" s="213" t="str">
        <f>IF(Árboles!AC521=0,"",Árboles!AC521)</f>
        <v/>
      </c>
      <c r="F524" s="221"/>
      <c r="G524" s="222"/>
      <c r="H524" s="222"/>
      <c r="I524" s="222"/>
      <c r="J524" s="222"/>
      <c r="K524" s="222"/>
      <c r="L524" s="222"/>
      <c r="M524" s="216" t="str">
        <f>IF(ISNA(Industrias[[#This Row],[Vtrit (m3)]]*VLOOKUP(Árboles!$G521,Precios!$B$7:$H$19,2,FALSE)),"",Industrias[[#This Row],[Vtrit (m3)]]*VLOOKUP(Árboles!$G521,Precios!$B$7:$H$19,2,FALSE))</f>
        <v/>
      </c>
      <c r="N524" s="217" t="str">
        <f>IF(ISNA(Industrias[[#This Row],[Vapea (m3)]]*VLOOKUP(Árboles!$G521,Precios!$B$7:$H$19,3,FALSE)),"",Industrias[[#This Row],[Vapea (m3)]]*VLOOKUP(Árboles!$G521,Precios!$B$7:$H$19,3,FALSE))</f>
        <v/>
      </c>
      <c r="O524" s="217" t="str">
        <f>IF(ISNA(Industrias[[#This Row],[Vcanter (m3)]]*VLOOKUP(Árboles!$G521,Precios!$B$7:$H$19,4,FALSE)),"",Industrias[[#This Row],[Vcanter (m3)]]*VLOOKUP(Árboles!$G521,Precios!$B$7:$H$19,4,FALSE))</f>
        <v/>
      </c>
      <c r="P524" s="217" t="str">
        <f>IF(ISNA(Industrias[[#This Row],[Vsierra (m3)]]*VLOOKUP(Árboles!$G521,Precios!$B$7:$H$19,5,FALSE)),"",Industrias[[#This Row],[Vsierra (m3)]]*VLOOKUP(Árboles!$G521,Precios!$B$7:$H$19,5,FALSE))</f>
        <v/>
      </c>
      <c r="Q524" s="217" t="str">
        <f>IF(ISNA(Industrias[[#This Row],[Vsgruesa (m3)]]*VLOOKUP(Árboles!$G521,Precios!$B$7:$H$19,6,FALSE)),"",Industrias[[#This Row],[Vsgruesa (m3)]]*VLOOKUP(Árboles!$G521,Precios!$B$7:$H$19,6,FALSE))</f>
        <v/>
      </c>
      <c r="R524" s="217" t="str">
        <f>IF(ISNA(Industrias[[#This Row],[Vchapa (m3)]]*VLOOKUP(Árboles!$G521,Precios!$B$7:$H$19,7,FALSE)),"",Industrias[[#This Row],[Vchapa (m3)]]*VLOOKUP(Árboles!$G521,Precios!$B$7:$H$19,7,FALSE))</f>
        <v/>
      </c>
      <c r="S524" s="223">
        <f t="shared" si="13"/>
        <v>0</v>
      </c>
      <c r="T524" s="218"/>
      <c r="U524" s="218"/>
      <c r="W524" s="183"/>
      <c r="X524" s="183"/>
      <c r="Y524" s="183"/>
      <c r="Z524" s="183"/>
      <c r="AA524" s="183"/>
      <c r="AB524" s="183"/>
      <c r="AC524" s="183"/>
      <c r="AE524" s="183"/>
      <c r="AF524" s="183"/>
      <c r="AG524" s="183"/>
      <c r="AH524" s="183"/>
      <c r="AI524" s="183"/>
      <c r="AJ524" s="183"/>
      <c r="AK524" s="183"/>
    </row>
    <row r="525" spans="2:37" ht="16.8" thickTop="1" thickBot="1">
      <c r="B525" s="211" t="str">
        <f>IF(Árboles!B522="","",Árboles!B522)</f>
        <v/>
      </c>
      <c r="C525" s="211" t="str">
        <f>IF(Árboles!C522="","",Árboles!C522)</f>
        <v/>
      </c>
      <c r="D525" s="212" t="str">
        <f>IF(Árboles!G522="","",Árboles!G522)</f>
        <v/>
      </c>
      <c r="E525" s="213" t="str">
        <f>IF(Árboles!AC522=0,"",Árboles!AC522)</f>
        <v/>
      </c>
      <c r="F525" s="221"/>
      <c r="G525" s="222"/>
      <c r="H525" s="222"/>
      <c r="I525" s="222"/>
      <c r="J525" s="222"/>
      <c r="K525" s="222"/>
      <c r="L525" s="222"/>
      <c r="M525" s="216" t="str">
        <f>IF(ISNA(Industrias[[#This Row],[Vtrit (m3)]]*VLOOKUP(Árboles!$G522,Precios!$B$7:$H$19,2,FALSE)),"",Industrias[[#This Row],[Vtrit (m3)]]*VLOOKUP(Árboles!$G522,Precios!$B$7:$H$19,2,FALSE))</f>
        <v/>
      </c>
      <c r="N525" s="217" t="str">
        <f>IF(ISNA(Industrias[[#This Row],[Vapea (m3)]]*VLOOKUP(Árboles!$G522,Precios!$B$7:$H$19,3,FALSE)),"",Industrias[[#This Row],[Vapea (m3)]]*VLOOKUP(Árboles!$G522,Precios!$B$7:$H$19,3,FALSE))</f>
        <v/>
      </c>
      <c r="O525" s="217" t="str">
        <f>IF(ISNA(Industrias[[#This Row],[Vcanter (m3)]]*VLOOKUP(Árboles!$G522,Precios!$B$7:$H$19,4,FALSE)),"",Industrias[[#This Row],[Vcanter (m3)]]*VLOOKUP(Árboles!$G522,Precios!$B$7:$H$19,4,FALSE))</f>
        <v/>
      </c>
      <c r="P525" s="217" t="str">
        <f>IF(ISNA(Industrias[[#This Row],[Vsierra (m3)]]*VLOOKUP(Árboles!$G522,Precios!$B$7:$H$19,5,FALSE)),"",Industrias[[#This Row],[Vsierra (m3)]]*VLOOKUP(Árboles!$G522,Precios!$B$7:$H$19,5,FALSE))</f>
        <v/>
      </c>
      <c r="Q525" s="217" t="str">
        <f>IF(ISNA(Industrias[[#This Row],[Vsgruesa (m3)]]*VLOOKUP(Árboles!$G522,Precios!$B$7:$H$19,6,FALSE)),"",Industrias[[#This Row],[Vsgruesa (m3)]]*VLOOKUP(Árboles!$G522,Precios!$B$7:$H$19,6,FALSE))</f>
        <v/>
      </c>
      <c r="R525" s="217" t="str">
        <f>IF(ISNA(Industrias[[#This Row],[Vchapa (m3)]]*VLOOKUP(Árboles!$G522,Precios!$B$7:$H$19,7,FALSE)),"",Industrias[[#This Row],[Vchapa (m3)]]*VLOOKUP(Árboles!$G522,Precios!$B$7:$H$19,7,FALSE))</f>
        <v/>
      </c>
      <c r="S525" s="223">
        <f t="shared" si="13"/>
        <v>0</v>
      </c>
      <c r="T525" s="218"/>
      <c r="U525" s="218"/>
      <c r="W525" s="183"/>
      <c r="X525" s="183"/>
      <c r="Y525" s="183"/>
      <c r="Z525" s="183"/>
      <c r="AA525" s="183"/>
      <c r="AB525" s="183"/>
      <c r="AC525" s="183"/>
      <c r="AE525" s="183"/>
      <c r="AF525" s="183"/>
      <c r="AG525" s="183"/>
      <c r="AH525" s="183"/>
      <c r="AI525" s="183"/>
      <c r="AJ525" s="183"/>
      <c r="AK525" s="183"/>
    </row>
    <row r="526" spans="2:37" ht="16.8" thickTop="1" thickBot="1">
      <c r="B526" s="211" t="str">
        <f>IF(Árboles!B523="","",Árboles!B523)</f>
        <v/>
      </c>
      <c r="C526" s="211" t="str">
        <f>IF(Árboles!C523="","",Árboles!C523)</f>
        <v/>
      </c>
      <c r="D526" s="212" t="str">
        <f>IF(Árboles!G523="","",Árboles!G523)</f>
        <v/>
      </c>
      <c r="E526" s="213" t="str">
        <f>IF(Árboles!AC523=0,"",Árboles!AC523)</f>
        <v/>
      </c>
      <c r="F526" s="221"/>
      <c r="G526" s="222"/>
      <c r="H526" s="222"/>
      <c r="I526" s="222"/>
      <c r="J526" s="222"/>
      <c r="K526" s="222"/>
      <c r="L526" s="222"/>
      <c r="M526" s="216" t="str">
        <f>IF(ISNA(Industrias[[#This Row],[Vtrit (m3)]]*VLOOKUP(Árboles!$G523,Precios!$B$7:$H$19,2,FALSE)),"",Industrias[[#This Row],[Vtrit (m3)]]*VLOOKUP(Árboles!$G523,Precios!$B$7:$H$19,2,FALSE))</f>
        <v/>
      </c>
      <c r="N526" s="217" t="str">
        <f>IF(ISNA(Industrias[[#This Row],[Vapea (m3)]]*VLOOKUP(Árboles!$G523,Precios!$B$7:$H$19,3,FALSE)),"",Industrias[[#This Row],[Vapea (m3)]]*VLOOKUP(Árboles!$G523,Precios!$B$7:$H$19,3,FALSE))</f>
        <v/>
      </c>
      <c r="O526" s="217" t="str">
        <f>IF(ISNA(Industrias[[#This Row],[Vcanter (m3)]]*VLOOKUP(Árboles!$G523,Precios!$B$7:$H$19,4,FALSE)),"",Industrias[[#This Row],[Vcanter (m3)]]*VLOOKUP(Árboles!$G523,Precios!$B$7:$H$19,4,FALSE))</f>
        <v/>
      </c>
      <c r="P526" s="217" t="str">
        <f>IF(ISNA(Industrias[[#This Row],[Vsierra (m3)]]*VLOOKUP(Árboles!$G523,Precios!$B$7:$H$19,5,FALSE)),"",Industrias[[#This Row],[Vsierra (m3)]]*VLOOKUP(Árboles!$G523,Precios!$B$7:$H$19,5,FALSE))</f>
        <v/>
      </c>
      <c r="Q526" s="217" t="str">
        <f>IF(ISNA(Industrias[[#This Row],[Vsgruesa (m3)]]*VLOOKUP(Árboles!$G523,Precios!$B$7:$H$19,6,FALSE)),"",Industrias[[#This Row],[Vsgruesa (m3)]]*VLOOKUP(Árboles!$G523,Precios!$B$7:$H$19,6,FALSE))</f>
        <v/>
      </c>
      <c r="R526" s="217" t="str">
        <f>IF(ISNA(Industrias[[#This Row],[Vchapa (m3)]]*VLOOKUP(Árboles!$G523,Precios!$B$7:$H$19,7,FALSE)),"",Industrias[[#This Row],[Vchapa (m3)]]*VLOOKUP(Árboles!$G523,Precios!$B$7:$H$19,7,FALSE))</f>
        <v/>
      </c>
      <c r="S526" s="223">
        <f t="shared" si="13"/>
        <v>0</v>
      </c>
      <c r="T526" s="218"/>
      <c r="U526" s="218"/>
      <c r="W526" s="183"/>
      <c r="X526" s="183"/>
      <c r="Y526" s="183"/>
      <c r="Z526" s="183"/>
      <c r="AA526" s="183"/>
      <c r="AB526" s="183"/>
      <c r="AC526" s="183"/>
      <c r="AE526" s="183"/>
      <c r="AF526" s="183"/>
      <c r="AG526" s="183"/>
      <c r="AH526" s="183"/>
      <c r="AI526" s="183"/>
      <c r="AJ526" s="183"/>
      <c r="AK526" s="183"/>
    </row>
    <row r="527" spans="2:37" ht="16.8" thickTop="1" thickBot="1">
      <c r="B527" s="211" t="str">
        <f>IF(Árboles!B524="","",Árboles!B524)</f>
        <v/>
      </c>
      <c r="C527" s="211" t="str">
        <f>IF(Árboles!C524="","",Árboles!C524)</f>
        <v/>
      </c>
      <c r="D527" s="212" t="str">
        <f>IF(Árboles!G524="","",Árboles!G524)</f>
        <v/>
      </c>
      <c r="E527" s="213" t="str">
        <f>IF(Árboles!AC524=0,"",Árboles!AC524)</f>
        <v/>
      </c>
      <c r="F527" s="221"/>
      <c r="G527" s="222"/>
      <c r="H527" s="222"/>
      <c r="I527" s="222"/>
      <c r="J527" s="222"/>
      <c r="K527" s="222"/>
      <c r="L527" s="222"/>
      <c r="M527" s="216" t="str">
        <f>IF(ISNA(Industrias[[#This Row],[Vtrit (m3)]]*VLOOKUP(Árboles!$G524,Precios!$B$7:$H$19,2,FALSE)),"",Industrias[[#This Row],[Vtrit (m3)]]*VLOOKUP(Árboles!$G524,Precios!$B$7:$H$19,2,FALSE))</f>
        <v/>
      </c>
      <c r="N527" s="217" t="str">
        <f>IF(ISNA(Industrias[[#This Row],[Vapea (m3)]]*VLOOKUP(Árboles!$G524,Precios!$B$7:$H$19,3,FALSE)),"",Industrias[[#This Row],[Vapea (m3)]]*VLOOKUP(Árboles!$G524,Precios!$B$7:$H$19,3,FALSE))</f>
        <v/>
      </c>
      <c r="O527" s="217" t="str">
        <f>IF(ISNA(Industrias[[#This Row],[Vcanter (m3)]]*VLOOKUP(Árboles!$G524,Precios!$B$7:$H$19,4,FALSE)),"",Industrias[[#This Row],[Vcanter (m3)]]*VLOOKUP(Árboles!$G524,Precios!$B$7:$H$19,4,FALSE))</f>
        <v/>
      </c>
      <c r="P527" s="217" t="str">
        <f>IF(ISNA(Industrias[[#This Row],[Vsierra (m3)]]*VLOOKUP(Árboles!$G524,Precios!$B$7:$H$19,5,FALSE)),"",Industrias[[#This Row],[Vsierra (m3)]]*VLOOKUP(Árboles!$G524,Precios!$B$7:$H$19,5,FALSE))</f>
        <v/>
      </c>
      <c r="Q527" s="217" t="str">
        <f>IF(ISNA(Industrias[[#This Row],[Vsgruesa (m3)]]*VLOOKUP(Árboles!$G524,Precios!$B$7:$H$19,6,FALSE)),"",Industrias[[#This Row],[Vsgruesa (m3)]]*VLOOKUP(Árboles!$G524,Precios!$B$7:$H$19,6,FALSE))</f>
        <v/>
      </c>
      <c r="R527" s="217" t="str">
        <f>IF(ISNA(Industrias[[#This Row],[Vchapa (m3)]]*VLOOKUP(Árboles!$G524,Precios!$B$7:$H$19,7,FALSE)),"",Industrias[[#This Row],[Vchapa (m3)]]*VLOOKUP(Árboles!$G524,Precios!$B$7:$H$19,7,FALSE))</f>
        <v/>
      </c>
      <c r="S527" s="223">
        <f t="shared" si="13"/>
        <v>0</v>
      </c>
      <c r="T527" s="218"/>
      <c r="U527" s="218"/>
      <c r="W527" s="183"/>
      <c r="X527" s="183"/>
      <c r="Y527" s="183"/>
      <c r="Z527" s="183"/>
      <c r="AA527" s="183"/>
      <c r="AB527" s="183"/>
      <c r="AC527" s="183"/>
      <c r="AE527" s="183"/>
      <c r="AF527" s="183"/>
      <c r="AG527" s="183"/>
      <c r="AH527" s="183"/>
      <c r="AI527" s="183"/>
      <c r="AJ527" s="183"/>
      <c r="AK527" s="183"/>
    </row>
    <row r="528" spans="2:37" ht="16.8" thickTop="1" thickBot="1">
      <c r="B528" s="211" t="str">
        <f>IF(Árboles!B525="","",Árboles!B525)</f>
        <v/>
      </c>
      <c r="C528" s="211" t="str">
        <f>IF(Árboles!C525="","",Árboles!C525)</f>
        <v/>
      </c>
      <c r="D528" s="212" t="str">
        <f>IF(Árboles!G525="","",Árboles!G525)</f>
        <v/>
      </c>
      <c r="E528" s="213" t="str">
        <f>IF(Árboles!AC525=0,"",Árboles!AC525)</f>
        <v/>
      </c>
      <c r="F528" s="221"/>
      <c r="G528" s="222"/>
      <c r="H528" s="222"/>
      <c r="I528" s="222"/>
      <c r="J528" s="222"/>
      <c r="K528" s="222"/>
      <c r="L528" s="222"/>
      <c r="M528" s="216" t="str">
        <f>IF(ISNA(Industrias[[#This Row],[Vtrit (m3)]]*VLOOKUP(Árboles!$G525,Precios!$B$7:$H$19,2,FALSE)),"",Industrias[[#This Row],[Vtrit (m3)]]*VLOOKUP(Árboles!$G525,Precios!$B$7:$H$19,2,FALSE))</f>
        <v/>
      </c>
      <c r="N528" s="217" t="str">
        <f>IF(ISNA(Industrias[[#This Row],[Vapea (m3)]]*VLOOKUP(Árboles!$G525,Precios!$B$7:$H$19,3,FALSE)),"",Industrias[[#This Row],[Vapea (m3)]]*VLOOKUP(Árboles!$G525,Precios!$B$7:$H$19,3,FALSE))</f>
        <v/>
      </c>
      <c r="O528" s="217" t="str">
        <f>IF(ISNA(Industrias[[#This Row],[Vcanter (m3)]]*VLOOKUP(Árboles!$G525,Precios!$B$7:$H$19,4,FALSE)),"",Industrias[[#This Row],[Vcanter (m3)]]*VLOOKUP(Árboles!$G525,Precios!$B$7:$H$19,4,FALSE))</f>
        <v/>
      </c>
      <c r="P528" s="217" t="str">
        <f>IF(ISNA(Industrias[[#This Row],[Vsierra (m3)]]*VLOOKUP(Árboles!$G525,Precios!$B$7:$H$19,5,FALSE)),"",Industrias[[#This Row],[Vsierra (m3)]]*VLOOKUP(Árboles!$G525,Precios!$B$7:$H$19,5,FALSE))</f>
        <v/>
      </c>
      <c r="Q528" s="217" t="str">
        <f>IF(ISNA(Industrias[[#This Row],[Vsgruesa (m3)]]*VLOOKUP(Árboles!$G525,Precios!$B$7:$H$19,6,FALSE)),"",Industrias[[#This Row],[Vsgruesa (m3)]]*VLOOKUP(Árboles!$G525,Precios!$B$7:$H$19,6,FALSE))</f>
        <v/>
      </c>
      <c r="R528" s="217" t="str">
        <f>IF(ISNA(Industrias[[#This Row],[Vchapa (m3)]]*VLOOKUP(Árboles!$G525,Precios!$B$7:$H$19,7,FALSE)),"",Industrias[[#This Row],[Vchapa (m3)]]*VLOOKUP(Árboles!$G525,Precios!$B$7:$H$19,7,FALSE))</f>
        <v/>
      </c>
      <c r="S528" s="223">
        <f t="shared" si="13"/>
        <v>0</v>
      </c>
      <c r="T528" s="218"/>
      <c r="U528" s="218"/>
      <c r="W528" s="183"/>
      <c r="X528" s="183"/>
      <c r="Y528" s="183"/>
      <c r="Z528" s="183"/>
      <c r="AA528" s="183"/>
      <c r="AB528" s="183"/>
      <c r="AC528" s="183"/>
      <c r="AE528" s="183"/>
      <c r="AF528" s="183"/>
      <c r="AG528" s="183"/>
      <c r="AH528" s="183"/>
      <c r="AI528" s="183"/>
      <c r="AJ528" s="183"/>
      <c r="AK528" s="183"/>
    </row>
    <row r="529" spans="2:37" ht="16.8" thickTop="1" thickBot="1">
      <c r="B529" s="211" t="str">
        <f>IF(Árboles!B526="","",Árboles!B526)</f>
        <v/>
      </c>
      <c r="C529" s="211" t="str">
        <f>IF(Árboles!C526="","",Árboles!C526)</f>
        <v/>
      </c>
      <c r="D529" s="212" t="str">
        <f>IF(Árboles!G526="","",Árboles!G526)</f>
        <v/>
      </c>
      <c r="E529" s="213" t="str">
        <f>IF(Árboles!AC526=0,"",Árboles!AC526)</f>
        <v/>
      </c>
      <c r="F529" s="221"/>
      <c r="G529" s="222"/>
      <c r="H529" s="222"/>
      <c r="I529" s="222"/>
      <c r="J529" s="222"/>
      <c r="K529" s="222"/>
      <c r="L529" s="222"/>
      <c r="M529" s="216" t="str">
        <f>IF(ISNA(Industrias[[#This Row],[Vtrit (m3)]]*VLOOKUP(Árboles!$G526,Precios!$B$7:$H$19,2,FALSE)),"",Industrias[[#This Row],[Vtrit (m3)]]*VLOOKUP(Árboles!$G526,Precios!$B$7:$H$19,2,FALSE))</f>
        <v/>
      </c>
      <c r="N529" s="217" t="str">
        <f>IF(ISNA(Industrias[[#This Row],[Vapea (m3)]]*VLOOKUP(Árboles!$G526,Precios!$B$7:$H$19,3,FALSE)),"",Industrias[[#This Row],[Vapea (m3)]]*VLOOKUP(Árboles!$G526,Precios!$B$7:$H$19,3,FALSE))</f>
        <v/>
      </c>
      <c r="O529" s="217" t="str">
        <f>IF(ISNA(Industrias[[#This Row],[Vcanter (m3)]]*VLOOKUP(Árboles!$G526,Precios!$B$7:$H$19,4,FALSE)),"",Industrias[[#This Row],[Vcanter (m3)]]*VLOOKUP(Árboles!$G526,Precios!$B$7:$H$19,4,FALSE))</f>
        <v/>
      </c>
      <c r="P529" s="217" t="str">
        <f>IF(ISNA(Industrias[[#This Row],[Vsierra (m3)]]*VLOOKUP(Árboles!$G526,Precios!$B$7:$H$19,5,FALSE)),"",Industrias[[#This Row],[Vsierra (m3)]]*VLOOKUP(Árboles!$G526,Precios!$B$7:$H$19,5,FALSE))</f>
        <v/>
      </c>
      <c r="Q529" s="217" t="str">
        <f>IF(ISNA(Industrias[[#This Row],[Vsgruesa (m3)]]*VLOOKUP(Árboles!$G526,Precios!$B$7:$H$19,6,FALSE)),"",Industrias[[#This Row],[Vsgruesa (m3)]]*VLOOKUP(Árboles!$G526,Precios!$B$7:$H$19,6,FALSE))</f>
        <v/>
      </c>
      <c r="R529" s="217" t="str">
        <f>IF(ISNA(Industrias[[#This Row],[Vchapa (m3)]]*VLOOKUP(Árboles!$G526,Precios!$B$7:$H$19,7,FALSE)),"",Industrias[[#This Row],[Vchapa (m3)]]*VLOOKUP(Árboles!$G526,Precios!$B$7:$H$19,7,FALSE))</f>
        <v/>
      </c>
      <c r="S529" s="223">
        <f t="shared" si="13"/>
        <v>0</v>
      </c>
      <c r="T529" s="218"/>
      <c r="U529" s="218"/>
      <c r="W529" s="183"/>
      <c r="X529" s="183"/>
      <c r="Y529" s="183"/>
      <c r="Z529" s="183"/>
      <c r="AA529" s="183"/>
      <c r="AB529" s="183"/>
      <c r="AC529" s="183"/>
      <c r="AE529" s="183"/>
      <c r="AF529" s="183"/>
      <c r="AG529" s="183"/>
      <c r="AH529" s="183"/>
      <c r="AI529" s="183"/>
      <c r="AJ529" s="183"/>
      <c r="AK529" s="183"/>
    </row>
    <row r="530" spans="2:37" ht="16.8" thickTop="1" thickBot="1">
      <c r="B530" s="211" t="str">
        <f>IF(Árboles!B527="","",Árboles!B527)</f>
        <v/>
      </c>
      <c r="C530" s="211" t="str">
        <f>IF(Árboles!C527="","",Árboles!C527)</f>
        <v/>
      </c>
      <c r="D530" s="212" t="str">
        <f>IF(Árboles!G527="","",Árboles!G527)</f>
        <v/>
      </c>
      <c r="E530" s="213" t="str">
        <f>IF(Árboles!AC527=0,"",Árboles!AC527)</f>
        <v/>
      </c>
      <c r="F530" s="221"/>
      <c r="G530" s="222"/>
      <c r="H530" s="222"/>
      <c r="I530" s="222"/>
      <c r="J530" s="222"/>
      <c r="K530" s="222"/>
      <c r="L530" s="222"/>
      <c r="M530" s="216" t="str">
        <f>IF(ISNA(Industrias[[#This Row],[Vtrit (m3)]]*VLOOKUP(Árboles!$G527,Precios!$B$7:$H$19,2,FALSE)),"",Industrias[[#This Row],[Vtrit (m3)]]*VLOOKUP(Árboles!$G527,Precios!$B$7:$H$19,2,FALSE))</f>
        <v/>
      </c>
      <c r="N530" s="217" t="str">
        <f>IF(ISNA(Industrias[[#This Row],[Vapea (m3)]]*VLOOKUP(Árboles!$G527,Precios!$B$7:$H$19,3,FALSE)),"",Industrias[[#This Row],[Vapea (m3)]]*VLOOKUP(Árboles!$G527,Precios!$B$7:$H$19,3,FALSE))</f>
        <v/>
      </c>
      <c r="O530" s="217" t="str">
        <f>IF(ISNA(Industrias[[#This Row],[Vcanter (m3)]]*VLOOKUP(Árboles!$G527,Precios!$B$7:$H$19,4,FALSE)),"",Industrias[[#This Row],[Vcanter (m3)]]*VLOOKUP(Árboles!$G527,Precios!$B$7:$H$19,4,FALSE))</f>
        <v/>
      </c>
      <c r="P530" s="217" t="str">
        <f>IF(ISNA(Industrias[[#This Row],[Vsierra (m3)]]*VLOOKUP(Árboles!$G527,Precios!$B$7:$H$19,5,FALSE)),"",Industrias[[#This Row],[Vsierra (m3)]]*VLOOKUP(Árboles!$G527,Precios!$B$7:$H$19,5,FALSE))</f>
        <v/>
      </c>
      <c r="Q530" s="217" t="str">
        <f>IF(ISNA(Industrias[[#This Row],[Vsgruesa (m3)]]*VLOOKUP(Árboles!$G527,Precios!$B$7:$H$19,6,FALSE)),"",Industrias[[#This Row],[Vsgruesa (m3)]]*VLOOKUP(Árboles!$G527,Precios!$B$7:$H$19,6,FALSE))</f>
        <v/>
      </c>
      <c r="R530" s="217" t="str">
        <f>IF(ISNA(Industrias[[#This Row],[Vchapa (m3)]]*VLOOKUP(Árboles!$G527,Precios!$B$7:$H$19,7,FALSE)),"",Industrias[[#This Row],[Vchapa (m3)]]*VLOOKUP(Árboles!$G527,Precios!$B$7:$H$19,7,FALSE))</f>
        <v/>
      </c>
      <c r="S530" s="223">
        <f t="shared" si="13"/>
        <v>0</v>
      </c>
      <c r="T530" s="218"/>
      <c r="U530" s="218"/>
      <c r="W530" s="183"/>
      <c r="X530" s="183"/>
      <c r="Y530" s="183"/>
      <c r="Z530" s="183"/>
      <c r="AA530" s="183"/>
      <c r="AB530" s="183"/>
      <c r="AC530" s="183"/>
      <c r="AE530" s="183"/>
      <c r="AF530" s="183"/>
      <c r="AG530" s="183"/>
      <c r="AH530" s="183"/>
      <c r="AI530" s="183"/>
      <c r="AJ530" s="183"/>
      <c r="AK530" s="183"/>
    </row>
    <row r="531" spans="2:37" ht="16.8" thickTop="1" thickBot="1">
      <c r="B531" s="211" t="str">
        <f>IF(Árboles!B528="","",Árboles!B528)</f>
        <v/>
      </c>
      <c r="C531" s="211" t="str">
        <f>IF(Árboles!C528="","",Árboles!C528)</f>
        <v/>
      </c>
      <c r="D531" s="212" t="str">
        <f>IF(Árboles!G528="","",Árboles!G528)</f>
        <v/>
      </c>
      <c r="E531" s="213" t="str">
        <f>IF(Árboles!AC528=0,"",Árboles!AC528)</f>
        <v/>
      </c>
      <c r="F531" s="221"/>
      <c r="G531" s="222"/>
      <c r="H531" s="222"/>
      <c r="I531" s="222"/>
      <c r="J531" s="222"/>
      <c r="K531" s="222"/>
      <c r="L531" s="222"/>
      <c r="M531" s="216" t="str">
        <f>IF(ISNA(Industrias[[#This Row],[Vtrit (m3)]]*VLOOKUP(Árboles!$G528,Precios!$B$7:$H$19,2,FALSE)),"",Industrias[[#This Row],[Vtrit (m3)]]*VLOOKUP(Árboles!$G528,Precios!$B$7:$H$19,2,FALSE))</f>
        <v/>
      </c>
      <c r="N531" s="217" t="str">
        <f>IF(ISNA(Industrias[[#This Row],[Vapea (m3)]]*VLOOKUP(Árboles!$G528,Precios!$B$7:$H$19,3,FALSE)),"",Industrias[[#This Row],[Vapea (m3)]]*VLOOKUP(Árboles!$G528,Precios!$B$7:$H$19,3,FALSE))</f>
        <v/>
      </c>
      <c r="O531" s="217" t="str">
        <f>IF(ISNA(Industrias[[#This Row],[Vcanter (m3)]]*VLOOKUP(Árboles!$G528,Precios!$B$7:$H$19,4,FALSE)),"",Industrias[[#This Row],[Vcanter (m3)]]*VLOOKUP(Árboles!$G528,Precios!$B$7:$H$19,4,FALSE))</f>
        <v/>
      </c>
      <c r="P531" s="217" t="str">
        <f>IF(ISNA(Industrias[[#This Row],[Vsierra (m3)]]*VLOOKUP(Árboles!$G528,Precios!$B$7:$H$19,5,FALSE)),"",Industrias[[#This Row],[Vsierra (m3)]]*VLOOKUP(Árboles!$G528,Precios!$B$7:$H$19,5,FALSE))</f>
        <v/>
      </c>
      <c r="Q531" s="217" t="str">
        <f>IF(ISNA(Industrias[[#This Row],[Vsgruesa (m3)]]*VLOOKUP(Árboles!$G528,Precios!$B$7:$H$19,6,FALSE)),"",Industrias[[#This Row],[Vsgruesa (m3)]]*VLOOKUP(Árboles!$G528,Precios!$B$7:$H$19,6,FALSE))</f>
        <v/>
      </c>
      <c r="R531" s="217" t="str">
        <f>IF(ISNA(Industrias[[#This Row],[Vchapa (m3)]]*VLOOKUP(Árboles!$G528,Precios!$B$7:$H$19,7,FALSE)),"",Industrias[[#This Row],[Vchapa (m3)]]*VLOOKUP(Árboles!$G528,Precios!$B$7:$H$19,7,FALSE))</f>
        <v/>
      </c>
      <c r="S531" s="223">
        <f t="shared" si="13"/>
        <v>0</v>
      </c>
      <c r="T531" s="218"/>
      <c r="U531" s="218"/>
      <c r="W531" s="183"/>
      <c r="X531" s="183"/>
      <c r="Y531" s="183"/>
      <c r="Z531" s="183"/>
      <c r="AA531" s="183"/>
      <c r="AB531" s="183"/>
      <c r="AC531" s="183"/>
      <c r="AE531" s="183"/>
      <c r="AF531" s="183"/>
      <c r="AG531" s="183"/>
      <c r="AH531" s="183"/>
      <c r="AI531" s="183"/>
      <c r="AJ531" s="183"/>
      <c r="AK531" s="183"/>
    </row>
    <row r="532" spans="2:37" ht="16.8" thickTop="1" thickBot="1">
      <c r="B532" s="211" t="str">
        <f>IF(Árboles!B529="","",Árboles!B529)</f>
        <v/>
      </c>
      <c r="C532" s="211" t="str">
        <f>IF(Árboles!C529="","",Árboles!C529)</f>
        <v/>
      </c>
      <c r="D532" s="212" t="str">
        <f>IF(Árboles!G529="","",Árboles!G529)</f>
        <v/>
      </c>
      <c r="E532" s="213" t="str">
        <f>IF(Árboles!AC529=0,"",Árboles!AC529)</f>
        <v/>
      </c>
      <c r="F532" s="221"/>
      <c r="G532" s="222"/>
      <c r="H532" s="222"/>
      <c r="I532" s="222"/>
      <c r="J532" s="222"/>
      <c r="K532" s="222"/>
      <c r="L532" s="222"/>
      <c r="M532" s="216" t="str">
        <f>IF(ISNA(Industrias[[#This Row],[Vtrit (m3)]]*VLOOKUP(Árboles!$G529,Precios!$B$7:$H$19,2,FALSE)),"",Industrias[[#This Row],[Vtrit (m3)]]*VLOOKUP(Árboles!$G529,Precios!$B$7:$H$19,2,FALSE))</f>
        <v/>
      </c>
      <c r="N532" s="217" t="str">
        <f>IF(ISNA(Industrias[[#This Row],[Vapea (m3)]]*VLOOKUP(Árboles!$G529,Precios!$B$7:$H$19,3,FALSE)),"",Industrias[[#This Row],[Vapea (m3)]]*VLOOKUP(Árboles!$G529,Precios!$B$7:$H$19,3,FALSE))</f>
        <v/>
      </c>
      <c r="O532" s="217" t="str">
        <f>IF(ISNA(Industrias[[#This Row],[Vcanter (m3)]]*VLOOKUP(Árboles!$G529,Precios!$B$7:$H$19,4,FALSE)),"",Industrias[[#This Row],[Vcanter (m3)]]*VLOOKUP(Árboles!$G529,Precios!$B$7:$H$19,4,FALSE))</f>
        <v/>
      </c>
      <c r="P532" s="217" t="str">
        <f>IF(ISNA(Industrias[[#This Row],[Vsierra (m3)]]*VLOOKUP(Árboles!$G529,Precios!$B$7:$H$19,5,FALSE)),"",Industrias[[#This Row],[Vsierra (m3)]]*VLOOKUP(Árboles!$G529,Precios!$B$7:$H$19,5,FALSE))</f>
        <v/>
      </c>
      <c r="Q532" s="217" t="str">
        <f>IF(ISNA(Industrias[[#This Row],[Vsgruesa (m3)]]*VLOOKUP(Árboles!$G529,Precios!$B$7:$H$19,6,FALSE)),"",Industrias[[#This Row],[Vsgruesa (m3)]]*VLOOKUP(Árboles!$G529,Precios!$B$7:$H$19,6,FALSE))</f>
        <v/>
      </c>
      <c r="R532" s="217" t="str">
        <f>IF(ISNA(Industrias[[#This Row],[Vchapa (m3)]]*VLOOKUP(Árboles!$G529,Precios!$B$7:$H$19,7,FALSE)),"",Industrias[[#This Row],[Vchapa (m3)]]*VLOOKUP(Árboles!$G529,Precios!$B$7:$H$19,7,FALSE))</f>
        <v/>
      </c>
      <c r="S532" s="223">
        <f t="shared" si="13"/>
        <v>0</v>
      </c>
      <c r="T532" s="218"/>
      <c r="U532" s="218"/>
      <c r="W532" s="183"/>
      <c r="X532" s="183"/>
      <c r="Y532" s="183"/>
      <c r="Z532" s="183"/>
      <c r="AA532" s="183"/>
      <c r="AB532" s="183"/>
      <c r="AC532" s="183"/>
      <c r="AE532" s="183"/>
      <c r="AF532" s="183"/>
      <c r="AG532" s="183"/>
      <c r="AH532" s="183"/>
      <c r="AI532" s="183"/>
      <c r="AJ532" s="183"/>
      <c r="AK532" s="183"/>
    </row>
    <row r="533" spans="2:37" ht="16.8" thickTop="1" thickBot="1">
      <c r="B533" s="211" t="str">
        <f>IF(Árboles!B530="","",Árboles!B530)</f>
        <v/>
      </c>
      <c r="C533" s="211" t="str">
        <f>IF(Árboles!C530="","",Árboles!C530)</f>
        <v/>
      </c>
      <c r="D533" s="212" t="str">
        <f>IF(Árboles!G530="","",Árboles!G530)</f>
        <v/>
      </c>
      <c r="E533" s="213" t="str">
        <f>IF(Árboles!AC530=0,"",Árboles!AC530)</f>
        <v/>
      </c>
      <c r="F533" s="221"/>
      <c r="G533" s="222"/>
      <c r="H533" s="222"/>
      <c r="I533" s="222"/>
      <c r="J533" s="222"/>
      <c r="K533" s="222"/>
      <c r="L533" s="222"/>
      <c r="M533" s="216" t="str">
        <f>IF(ISNA(Industrias[[#This Row],[Vtrit (m3)]]*VLOOKUP(Árboles!$G530,Precios!$B$7:$H$19,2,FALSE)),"",Industrias[[#This Row],[Vtrit (m3)]]*VLOOKUP(Árboles!$G530,Precios!$B$7:$H$19,2,FALSE))</f>
        <v/>
      </c>
      <c r="N533" s="217" t="str">
        <f>IF(ISNA(Industrias[[#This Row],[Vapea (m3)]]*VLOOKUP(Árboles!$G530,Precios!$B$7:$H$19,3,FALSE)),"",Industrias[[#This Row],[Vapea (m3)]]*VLOOKUP(Árboles!$G530,Precios!$B$7:$H$19,3,FALSE))</f>
        <v/>
      </c>
      <c r="O533" s="217" t="str">
        <f>IF(ISNA(Industrias[[#This Row],[Vcanter (m3)]]*VLOOKUP(Árboles!$G530,Precios!$B$7:$H$19,4,FALSE)),"",Industrias[[#This Row],[Vcanter (m3)]]*VLOOKUP(Árboles!$G530,Precios!$B$7:$H$19,4,FALSE))</f>
        <v/>
      </c>
      <c r="P533" s="217" t="str">
        <f>IF(ISNA(Industrias[[#This Row],[Vsierra (m3)]]*VLOOKUP(Árboles!$G530,Precios!$B$7:$H$19,5,FALSE)),"",Industrias[[#This Row],[Vsierra (m3)]]*VLOOKUP(Árboles!$G530,Precios!$B$7:$H$19,5,FALSE))</f>
        <v/>
      </c>
      <c r="Q533" s="217" t="str">
        <f>IF(ISNA(Industrias[[#This Row],[Vsgruesa (m3)]]*VLOOKUP(Árboles!$G530,Precios!$B$7:$H$19,6,FALSE)),"",Industrias[[#This Row],[Vsgruesa (m3)]]*VLOOKUP(Árboles!$G530,Precios!$B$7:$H$19,6,FALSE))</f>
        <v/>
      </c>
      <c r="R533" s="217" t="str">
        <f>IF(ISNA(Industrias[[#This Row],[Vchapa (m3)]]*VLOOKUP(Árboles!$G530,Precios!$B$7:$H$19,7,FALSE)),"",Industrias[[#This Row],[Vchapa (m3)]]*VLOOKUP(Árboles!$G530,Precios!$B$7:$H$19,7,FALSE))</f>
        <v/>
      </c>
      <c r="S533" s="223">
        <f t="shared" si="13"/>
        <v>0</v>
      </c>
      <c r="T533" s="218"/>
      <c r="U533" s="218"/>
      <c r="W533" s="183"/>
      <c r="X533" s="183"/>
      <c r="Y533" s="183"/>
      <c r="Z533" s="183"/>
      <c r="AA533" s="183"/>
      <c r="AB533" s="183"/>
      <c r="AC533" s="183"/>
      <c r="AE533" s="183"/>
      <c r="AF533" s="183"/>
      <c r="AG533" s="183"/>
      <c r="AH533" s="183"/>
      <c r="AI533" s="183"/>
      <c r="AJ533" s="183"/>
      <c r="AK533" s="183"/>
    </row>
    <row r="534" spans="2:37" ht="16.8" thickTop="1" thickBot="1">
      <c r="B534" s="211" t="str">
        <f>IF(Árboles!B531="","",Árboles!B531)</f>
        <v/>
      </c>
      <c r="C534" s="211" t="str">
        <f>IF(Árboles!C531="","",Árboles!C531)</f>
        <v/>
      </c>
      <c r="D534" s="212" t="str">
        <f>IF(Árboles!G531="","",Árboles!G531)</f>
        <v/>
      </c>
      <c r="E534" s="213" t="str">
        <f>IF(Árboles!AC531=0,"",Árboles!AC531)</f>
        <v/>
      </c>
      <c r="F534" s="221"/>
      <c r="G534" s="222"/>
      <c r="H534" s="222"/>
      <c r="I534" s="222"/>
      <c r="J534" s="222"/>
      <c r="K534" s="222"/>
      <c r="L534" s="222"/>
      <c r="M534" s="216" t="str">
        <f>IF(ISNA(Industrias[[#This Row],[Vtrit (m3)]]*VLOOKUP(Árboles!$G531,Precios!$B$7:$H$19,2,FALSE)),"",Industrias[[#This Row],[Vtrit (m3)]]*VLOOKUP(Árboles!$G531,Precios!$B$7:$H$19,2,FALSE))</f>
        <v/>
      </c>
      <c r="N534" s="217" t="str">
        <f>IF(ISNA(Industrias[[#This Row],[Vapea (m3)]]*VLOOKUP(Árboles!$G531,Precios!$B$7:$H$19,3,FALSE)),"",Industrias[[#This Row],[Vapea (m3)]]*VLOOKUP(Árboles!$G531,Precios!$B$7:$H$19,3,FALSE))</f>
        <v/>
      </c>
      <c r="O534" s="217" t="str">
        <f>IF(ISNA(Industrias[[#This Row],[Vcanter (m3)]]*VLOOKUP(Árboles!$G531,Precios!$B$7:$H$19,4,FALSE)),"",Industrias[[#This Row],[Vcanter (m3)]]*VLOOKUP(Árboles!$G531,Precios!$B$7:$H$19,4,FALSE))</f>
        <v/>
      </c>
      <c r="P534" s="217" t="str">
        <f>IF(ISNA(Industrias[[#This Row],[Vsierra (m3)]]*VLOOKUP(Árboles!$G531,Precios!$B$7:$H$19,5,FALSE)),"",Industrias[[#This Row],[Vsierra (m3)]]*VLOOKUP(Árboles!$G531,Precios!$B$7:$H$19,5,FALSE))</f>
        <v/>
      </c>
      <c r="Q534" s="217" t="str">
        <f>IF(ISNA(Industrias[[#This Row],[Vsgruesa (m3)]]*VLOOKUP(Árboles!$G531,Precios!$B$7:$H$19,6,FALSE)),"",Industrias[[#This Row],[Vsgruesa (m3)]]*VLOOKUP(Árboles!$G531,Precios!$B$7:$H$19,6,FALSE))</f>
        <v/>
      </c>
      <c r="R534" s="217" t="str">
        <f>IF(ISNA(Industrias[[#This Row],[Vchapa (m3)]]*VLOOKUP(Árboles!$G531,Precios!$B$7:$H$19,7,FALSE)),"",Industrias[[#This Row],[Vchapa (m3)]]*VLOOKUP(Árboles!$G531,Precios!$B$7:$H$19,7,FALSE))</f>
        <v/>
      </c>
      <c r="S534" s="223">
        <f t="shared" si="13"/>
        <v>0</v>
      </c>
      <c r="T534" s="218"/>
      <c r="U534" s="218"/>
      <c r="W534" s="183"/>
      <c r="X534" s="183"/>
      <c r="Y534" s="183"/>
      <c r="Z534" s="183"/>
      <c r="AA534" s="183"/>
      <c r="AB534" s="183"/>
      <c r="AC534" s="183"/>
      <c r="AE534" s="183"/>
      <c r="AF534" s="183"/>
      <c r="AG534" s="183"/>
      <c r="AH534" s="183"/>
      <c r="AI534" s="183"/>
      <c r="AJ534" s="183"/>
      <c r="AK534" s="183"/>
    </row>
    <row r="535" spans="2:37" ht="16.8" thickTop="1" thickBot="1">
      <c r="B535" s="211" t="str">
        <f>IF(Árboles!B532="","",Árboles!B532)</f>
        <v/>
      </c>
      <c r="C535" s="211" t="str">
        <f>IF(Árboles!C532="","",Árboles!C532)</f>
        <v/>
      </c>
      <c r="D535" s="212" t="str">
        <f>IF(Árboles!G532="","",Árboles!G532)</f>
        <v/>
      </c>
      <c r="E535" s="213" t="str">
        <f>IF(Árboles!AC532=0,"",Árboles!AC532)</f>
        <v/>
      </c>
      <c r="F535" s="221"/>
      <c r="G535" s="222"/>
      <c r="H535" s="222"/>
      <c r="I535" s="222"/>
      <c r="J535" s="222"/>
      <c r="K535" s="222"/>
      <c r="L535" s="222"/>
      <c r="M535" s="216" t="str">
        <f>IF(ISNA(Industrias[[#This Row],[Vtrit (m3)]]*VLOOKUP(Árboles!$G532,Precios!$B$7:$H$19,2,FALSE)),"",Industrias[[#This Row],[Vtrit (m3)]]*VLOOKUP(Árboles!$G532,Precios!$B$7:$H$19,2,FALSE))</f>
        <v/>
      </c>
      <c r="N535" s="217" t="str">
        <f>IF(ISNA(Industrias[[#This Row],[Vapea (m3)]]*VLOOKUP(Árboles!$G532,Precios!$B$7:$H$19,3,FALSE)),"",Industrias[[#This Row],[Vapea (m3)]]*VLOOKUP(Árboles!$G532,Precios!$B$7:$H$19,3,FALSE))</f>
        <v/>
      </c>
      <c r="O535" s="217" t="str">
        <f>IF(ISNA(Industrias[[#This Row],[Vcanter (m3)]]*VLOOKUP(Árboles!$G532,Precios!$B$7:$H$19,4,FALSE)),"",Industrias[[#This Row],[Vcanter (m3)]]*VLOOKUP(Árboles!$G532,Precios!$B$7:$H$19,4,FALSE))</f>
        <v/>
      </c>
      <c r="P535" s="217" t="str">
        <f>IF(ISNA(Industrias[[#This Row],[Vsierra (m3)]]*VLOOKUP(Árboles!$G532,Precios!$B$7:$H$19,5,FALSE)),"",Industrias[[#This Row],[Vsierra (m3)]]*VLOOKUP(Árboles!$G532,Precios!$B$7:$H$19,5,FALSE))</f>
        <v/>
      </c>
      <c r="Q535" s="217" t="str">
        <f>IF(ISNA(Industrias[[#This Row],[Vsgruesa (m3)]]*VLOOKUP(Árboles!$G532,Precios!$B$7:$H$19,6,FALSE)),"",Industrias[[#This Row],[Vsgruesa (m3)]]*VLOOKUP(Árboles!$G532,Precios!$B$7:$H$19,6,FALSE))</f>
        <v/>
      </c>
      <c r="R535" s="217" t="str">
        <f>IF(ISNA(Industrias[[#This Row],[Vchapa (m3)]]*VLOOKUP(Árboles!$G532,Precios!$B$7:$H$19,7,FALSE)),"",Industrias[[#This Row],[Vchapa (m3)]]*VLOOKUP(Árboles!$G532,Precios!$B$7:$H$19,7,FALSE))</f>
        <v/>
      </c>
      <c r="S535" s="223">
        <f t="shared" si="13"/>
        <v>0</v>
      </c>
      <c r="T535" s="218"/>
      <c r="U535" s="218"/>
      <c r="W535" s="183"/>
      <c r="X535" s="183"/>
      <c r="Y535" s="183"/>
      <c r="Z535" s="183"/>
      <c r="AA535" s="183"/>
      <c r="AB535" s="183"/>
      <c r="AC535" s="183"/>
      <c r="AE535" s="183"/>
      <c r="AF535" s="183"/>
      <c r="AG535" s="183"/>
      <c r="AH535" s="183"/>
      <c r="AI535" s="183"/>
      <c r="AJ535" s="183"/>
      <c r="AK535" s="183"/>
    </row>
    <row r="536" spans="2:37" ht="16.8" thickTop="1" thickBot="1">
      <c r="B536" s="211" t="str">
        <f>IF(Árboles!B533="","",Árboles!B533)</f>
        <v/>
      </c>
      <c r="C536" s="211" t="str">
        <f>IF(Árboles!C533="","",Árboles!C533)</f>
        <v/>
      </c>
      <c r="D536" s="212" t="str">
        <f>IF(Árboles!G533="","",Árboles!G533)</f>
        <v/>
      </c>
      <c r="E536" s="213" t="str">
        <f>IF(Árboles!AC533=0,"",Árboles!AC533)</f>
        <v/>
      </c>
      <c r="F536" s="221"/>
      <c r="G536" s="222"/>
      <c r="H536" s="222"/>
      <c r="I536" s="222"/>
      <c r="J536" s="222"/>
      <c r="K536" s="222"/>
      <c r="L536" s="222"/>
      <c r="M536" s="216" t="str">
        <f>IF(ISNA(Industrias[[#This Row],[Vtrit (m3)]]*VLOOKUP(Árboles!$G533,Precios!$B$7:$H$19,2,FALSE)),"",Industrias[[#This Row],[Vtrit (m3)]]*VLOOKUP(Árboles!$G533,Precios!$B$7:$H$19,2,FALSE))</f>
        <v/>
      </c>
      <c r="N536" s="217" t="str">
        <f>IF(ISNA(Industrias[[#This Row],[Vapea (m3)]]*VLOOKUP(Árboles!$G533,Precios!$B$7:$H$19,3,FALSE)),"",Industrias[[#This Row],[Vapea (m3)]]*VLOOKUP(Árboles!$G533,Precios!$B$7:$H$19,3,FALSE))</f>
        <v/>
      </c>
      <c r="O536" s="217" t="str">
        <f>IF(ISNA(Industrias[[#This Row],[Vcanter (m3)]]*VLOOKUP(Árboles!$G533,Precios!$B$7:$H$19,4,FALSE)),"",Industrias[[#This Row],[Vcanter (m3)]]*VLOOKUP(Árboles!$G533,Precios!$B$7:$H$19,4,FALSE))</f>
        <v/>
      </c>
      <c r="P536" s="217" t="str">
        <f>IF(ISNA(Industrias[[#This Row],[Vsierra (m3)]]*VLOOKUP(Árboles!$G533,Precios!$B$7:$H$19,5,FALSE)),"",Industrias[[#This Row],[Vsierra (m3)]]*VLOOKUP(Árboles!$G533,Precios!$B$7:$H$19,5,FALSE))</f>
        <v/>
      </c>
      <c r="Q536" s="217" t="str">
        <f>IF(ISNA(Industrias[[#This Row],[Vsgruesa (m3)]]*VLOOKUP(Árboles!$G533,Precios!$B$7:$H$19,6,FALSE)),"",Industrias[[#This Row],[Vsgruesa (m3)]]*VLOOKUP(Árboles!$G533,Precios!$B$7:$H$19,6,FALSE))</f>
        <v/>
      </c>
      <c r="R536" s="217" t="str">
        <f>IF(ISNA(Industrias[[#This Row],[Vchapa (m3)]]*VLOOKUP(Árboles!$G533,Precios!$B$7:$H$19,7,FALSE)),"",Industrias[[#This Row],[Vchapa (m3)]]*VLOOKUP(Árboles!$G533,Precios!$B$7:$H$19,7,FALSE))</f>
        <v/>
      </c>
      <c r="S536" s="223">
        <f t="shared" si="13"/>
        <v>0</v>
      </c>
      <c r="T536" s="218"/>
      <c r="U536" s="218"/>
      <c r="W536" s="183"/>
      <c r="X536" s="183"/>
      <c r="Y536" s="183"/>
      <c r="Z536" s="183"/>
      <c r="AA536" s="183"/>
      <c r="AB536" s="183"/>
      <c r="AC536" s="183"/>
      <c r="AE536" s="183"/>
      <c r="AF536" s="183"/>
      <c r="AG536" s="183"/>
      <c r="AH536" s="183"/>
      <c r="AI536" s="183"/>
      <c r="AJ536" s="183"/>
      <c r="AK536" s="183"/>
    </row>
    <row r="537" spans="2:37" ht="16.8" thickTop="1" thickBot="1">
      <c r="B537" s="211" t="str">
        <f>IF(Árboles!B534="","",Árboles!B534)</f>
        <v/>
      </c>
      <c r="C537" s="211" t="str">
        <f>IF(Árboles!C534="","",Árboles!C534)</f>
        <v/>
      </c>
      <c r="D537" s="212" t="str">
        <f>IF(Árboles!G534="","",Árboles!G534)</f>
        <v/>
      </c>
      <c r="E537" s="213" t="str">
        <f>IF(Árboles!AC534=0,"",Árboles!AC534)</f>
        <v/>
      </c>
      <c r="F537" s="221"/>
      <c r="G537" s="222"/>
      <c r="H537" s="222"/>
      <c r="I537" s="222"/>
      <c r="J537" s="222"/>
      <c r="K537" s="222"/>
      <c r="L537" s="222"/>
      <c r="M537" s="216" t="str">
        <f>IF(ISNA(Industrias[[#This Row],[Vtrit (m3)]]*VLOOKUP(Árboles!$G534,Precios!$B$7:$H$19,2,FALSE)),"",Industrias[[#This Row],[Vtrit (m3)]]*VLOOKUP(Árboles!$G534,Precios!$B$7:$H$19,2,FALSE))</f>
        <v/>
      </c>
      <c r="N537" s="217" t="str">
        <f>IF(ISNA(Industrias[[#This Row],[Vapea (m3)]]*VLOOKUP(Árboles!$G534,Precios!$B$7:$H$19,3,FALSE)),"",Industrias[[#This Row],[Vapea (m3)]]*VLOOKUP(Árboles!$G534,Precios!$B$7:$H$19,3,FALSE))</f>
        <v/>
      </c>
      <c r="O537" s="217" t="str">
        <f>IF(ISNA(Industrias[[#This Row],[Vcanter (m3)]]*VLOOKUP(Árboles!$G534,Precios!$B$7:$H$19,4,FALSE)),"",Industrias[[#This Row],[Vcanter (m3)]]*VLOOKUP(Árboles!$G534,Precios!$B$7:$H$19,4,FALSE))</f>
        <v/>
      </c>
      <c r="P537" s="217" t="str">
        <f>IF(ISNA(Industrias[[#This Row],[Vsierra (m3)]]*VLOOKUP(Árboles!$G534,Precios!$B$7:$H$19,5,FALSE)),"",Industrias[[#This Row],[Vsierra (m3)]]*VLOOKUP(Árboles!$G534,Precios!$B$7:$H$19,5,FALSE))</f>
        <v/>
      </c>
      <c r="Q537" s="217" t="str">
        <f>IF(ISNA(Industrias[[#This Row],[Vsgruesa (m3)]]*VLOOKUP(Árboles!$G534,Precios!$B$7:$H$19,6,FALSE)),"",Industrias[[#This Row],[Vsgruesa (m3)]]*VLOOKUP(Árboles!$G534,Precios!$B$7:$H$19,6,FALSE))</f>
        <v/>
      </c>
      <c r="R537" s="217" t="str">
        <f>IF(ISNA(Industrias[[#This Row],[Vchapa (m3)]]*VLOOKUP(Árboles!$G534,Precios!$B$7:$H$19,7,FALSE)),"",Industrias[[#This Row],[Vchapa (m3)]]*VLOOKUP(Árboles!$G534,Precios!$B$7:$H$19,7,FALSE))</f>
        <v/>
      </c>
      <c r="S537" s="223">
        <f t="shared" si="13"/>
        <v>0</v>
      </c>
      <c r="T537" s="218"/>
      <c r="U537" s="218"/>
      <c r="W537" s="183"/>
      <c r="X537" s="183"/>
      <c r="Y537" s="183"/>
      <c r="Z537" s="183"/>
      <c r="AA537" s="183"/>
      <c r="AB537" s="183"/>
      <c r="AC537" s="183"/>
      <c r="AE537" s="183"/>
      <c r="AF537" s="183"/>
      <c r="AG537" s="183"/>
      <c r="AH537" s="183"/>
      <c r="AI537" s="183"/>
      <c r="AJ537" s="183"/>
      <c r="AK537" s="183"/>
    </row>
    <row r="538" spans="2:37" ht="16.8" thickTop="1" thickBot="1">
      <c r="B538" s="211" t="str">
        <f>IF(Árboles!B535="","",Árboles!B535)</f>
        <v/>
      </c>
      <c r="C538" s="211" t="str">
        <f>IF(Árboles!C535="","",Árboles!C535)</f>
        <v/>
      </c>
      <c r="D538" s="212" t="str">
        <f>IF(Árboles!G535="","",Árboles!G535)</f>
        <v/>
      </c>
      <c r="E538" s="213" t="str">
        <f>IF(Árboles!AC535=0,"",Árboles!AC535)</f>
        <v/>
      </c>
      <c r="F538" s="221"/>
      <c r="G538" s="222"/>
      <c r="H538" s="222"/>
      <c r="I538" s="222"/>
      <c r="J538" s="222"/>
      <c r="K538" s="222"/>
      <c r="L538" s="222"/>
      <c r="M538" s="216" t="str">
        <f>IF(ISNA(Industrias[[#This Row],[Vtrit (m3)]]*VLOOKUP(Árboles!$G535,Precios!$B$7:$H$19,2,FALSE)),"",Industrias[[#This Row],[Vtrit (m3)]]*VLOOKUP(Árboles!$G535,Precios!$B$7:$H$19,2,FALSE))</f>
        <v/>
      </c>
      <c r="N538" s="217" t="str">
        <f>IF(ISNA(Industrias[[#This Row],[Vapea (m3)]]*VLOOKUP(Árboles!$G535,Precios!$B$7:$H$19,3,FALSE)),"",Industrias[[#This Row],[Vapea (m3)]]*VLOOKUP(Árboles!$G535,Precios!$B$7:$H$19,3,FALSE))</f>
        <v/>
      </c>
      <c r="O538" s="217" t="str">
        <f>IF(ISNA(Industrias[[#This Row],[Vcanter (m3)]]*VLOOKUP(Árboles!$G535,Precios!$B$7:$H$19,4,FALSE)),"",Industrias[[#This Row],[Vcanter (m3)]]*VLOOKUP(Árboles!$G535,Precios!$B$7:$H$19,4,FALSE))</f>
        <v/>
      </c>
      <c r="P538" s="217" t="str">
        <f>IF(ISNA(Industrias[[#This Row],[Vsierra (m3)]]*VLOOKUP(Árboles!$G535,Precios!$B$7:$H$19,5,FALSE)),"",Industrias[[#This Row],[Vsierra (m3)]]*VLOOKUP(Árboles!$G535,Precios!$B$7:$H$19,5,FALSE))</f>
        <v/>
      </c>
      <c r="Q538" s="217" t="str">
        <f>IF(ISNA(Industrias[[#This Row],[Vsgruesa (m3)]]*VLOOKUP(Árboles!$G535,Precios!$B$7:$H$19,6,FALSE)),"",Industrias[[#This Row],[Vsgruesa (m3)]]*VLOOKUP(Árboles!$G535,Precios!$B$7:$H$19,6,FALSE))</f>
        <v/>
      </c>
      <c r="R538" s="217" t="str">
        <f>IF(ISNA(Industrias[[#This Row],[Vchapa (m3)]]*VLOOKUP(Árboles!$G535,Precios!$B$7:$H$19,7,FALSE)),"",Industrias[[#This Row],[Vchapa (m3)]]*VLOOKUP(Árboles!$G535,Precios!$B$7:$H$19,7,FALSE))</f>
        <v/>
      </c>
      <c r="S538" s="223">
        <f t="shared" si="13"/>
        <v>0</v>
      </c>
      <c r="T538" s="218"/>
      <c r="U538" s="218"/>
      <c r="W538" s="183"/>
      <c r="X538" s="183"/>
      <c r="Y538" s="183"/>
      <c r="Z538" s="183"/>
      <c r="AA538" s="183"/>
      <c r="AB538" s="183"/>
      <c r="AC538" s="183"/>
      <c r="AE538" s="183"/>
      <c r="AF538" s="183"/>
      <c r="AG538" s="183"/>
      <c r="AH538" s="183"/>
      <c r="AI538" s="183"/>
      <c r="AJ538" s="183"/>
      <c r="AK538" s="183"/>
    </row>
    <row r="539" spans="2:37" ht="16.8" thickTop="1" thickBot="1">
      <c r="B539" s="211" t="str">
        <f>IF(Árboles!B536="","",Árboles!B536)</f>
        <v/>
      </c>
      <c r="C539" s="211" t="str">
        <f>IF(Árboles!C536="","",Árboles!C536)</f>
        <v/>
      </c>
      <c r="D539" s="212" t="str">
        <f>IF(Árboles!G536="","",Árboles!G536)</f>
        <v/>
      </c>
      <c r="E539" s="213" t="str">
        <f>IF(Árboles!AC536=0,"",Árboles!AC536)</f>
        <v/>
      </c>
      <c r="F539" s="221"/>
      <c r="G539" s="222"/>
      <c r="H539" s="222"/>
      <c r="I539" s="222"/>
      <c r="J539" s="222"/>
      <c r="K539" s="222"/>
      <c r="L539" s="222"/>
      <c r="M539" s="216" t="str">
        <f>IF(ISNA(Industrias[[#This Row],[Vtrit (m3)]]*VLOOKUP(Árboles!$G536,Precios!$B$7:$H$19,2,FALSE)),"",Industrias[[#This Row],[Vtrit (m3)]]*VLOOKUP(Árboles!$G536,Precios!$B$7:$H$19,2,FALSE))</f>
        <v/>
      </c>
      <c r="N539" s="217" t="str">
        <f>IF(ISNA(Industrias[[#This Row],[Vapea (m3)]]*VLOOKUP(Árboles!$G536,Precios!$B$7:$H$19,3,FALSE)),"",Industrias[[#This Row],[Vapea (m3)]]*VLOOKUP(Árboles!$G536,Precios!$B$7:$H$19,3,FALSE))</f>
        <v/>
      </c>
      <c r="O539" s="217" t="str">
        <f>IF(ISNA(Industrias[[#This Row],[Vcanter (m3)]]*VLOOKUP(Árboles!$G536,Precios!$B$7:$H$19,4,FALSE)),"",Industrias[[#This Row],[Vcanter (m3)]]*VLOOKUP(Árboles!$G536,Precios!$B$7:$H$19,4,FALSE))</f>
        <v/>
      </c>
      <c r="P539" s="217" t="str">
        <f>IF(ISNA(Industrias[[#This Row],[Vsierra (m3)]]*VLOOKUP(Árboles!$G536,Precios!$B$7:$H$19,5,FALSE)),"",Industrias[[#This Row],[Vsierra (m3)]]*VLOOKUP(Árboles!$G536,Precios!$B$7:$H$19,5,FALSE))</f>
        <v/>
      </c>
      <c r="Q539" s="217" t="str">
        <f>IF(ISNA(Industrias[[#This Row],[Vsgruesa (m3)]]*VLOOKUP(Árboles!$G536,Precios!$B$7:$H$19,6,FALSE)),"",Industrias[[#This Row],[Vsgruesa (m3)]]*VLOOKUP(Árboles!$G536,Precios!$B$7:$H$19,6,FALSE))</f>
        <v/>
      </c>
      <c r="R539" s="217" t="str">
        <f>IF(ISNA(Industrias[[#This Row],[Vchapa (m3)]]*VLOOKUP(Árboles!$G536,Precios!$B$7:$H$19,7,FALSE)),"",Industrias[[#This Row],[Vchapa (m3)]]*VLOOKUP(Árboles!$G536,Precios!$B$7:$H$19,7,FALSE))</f>
        <v/>
      </c>
      <c r="S539" s="223">
        <f t="shared" si="13"/>
        <v>0</v>
      </c>
      <c r="T539" s="218"/>
      <c r="U539" s="218"/>
      <c r="W539" s="183"/>
      <c r="X539" s="183"/>
      <c r="Y539" s="183"/>
      <c r="Z539" s="183"/>
      <c r="AA539" s="183"/>
      <c r="AB539" s="183"/>
      <c r="AC539" s="183"/>
      <c r="AE539" s="183"/>
      <c r="AF539" s="183"/>
      <c r="AG539" s="183"/>
      <c r="AH539" s="183"/>
      <c r="AI539" s="183"/>
      <c r="AJ539" s="183"/>
      <c r="AK539" s="183"/>
    </row>
    <row r="540" spans="2:37" ht="16.8" thickTop="1" thickBot="1">
      <c r="B540" s="211" t="str">
        <f>IF(Árboles!B537="","",Árboles!B537)</f>
        <v/>
      </c>
      <c r="C540" s="211" t="str">
        <f>IF(Árboles!C537="","",Árboles!C537)</f>
        <v/>
      </c>
      <c r="D540" s="212" t="str">
        <f>IF(Árboles!G537="","",Árboles!G537)</f>
        <v/>
      </c>
      <c r="E540" s="213" t="str">
        <f>IF(Árboles!AC537=0,"",Árboles!AC537)</f>
        <v/>
      </c>
      <c r="F540" s="221"/>
      <c r="G540" s="222"/>
      <c r="H540" s="222"/>
      <c r="I540" s="222"/>
      <c r="J540" s="222"/>
      <c r="K540" s="222"/>
      <c r="L540" s="222"/>
      <c r="M540" s="216" t="str">
        <f>IF(ISNA(Industrias[[#This Row],[Vtrit (m3)]]*VLOOKUP(Árboles!$G537,Precios!$B$7:$H$19,2,FALSE)),"",Industrias[[#This Row],[Vtrit (m3)]]*VLOOKUP(Árboles!$G537,Precios!$B$7:$H$19,2,FALSE))</f>
        <v/>
      </c>
      <c r="N540" s="217" t="str">
        <f>IF(ISNA(Industrias[[#This Row],[Vapea (m3)]]*VLOOKUP(Árboles!$G537,Precios!$B$7:$H$19,3,FALSE)),"",Industrias[[#This Row],[Vapea (m3)]]*VLOOKUP(Árboles!$G537,Precios!$B$7:$H$19,3,FALSE))</f>
        <v/>
      </c>
      <c r="O540" s="217" t="str">
        <f>IF(ISNA(Industrias[[#This Row],[Vcanter (m3)]]*VLOOKUP(Árboles!$G537,Precios!$B$7:$H$19,4,FALSE)),"",Industrias[[#This Row],[Vcanter (m3)]]*VLOOKUP(Árboles!$G537,Precios!$B$7:$H$19,4,FALSE))</f>
        <v/>
      </c>
      <c r="P540" s="217" t="str">
        <f>IF(ISNA(Industrias[[#This Row],[Vsierra (m3)]]*VLOOKUP(Árboles!$G537,Precios!$B$7:$H$19,5,FALSE)),"",Industrias[[#This Row],[Vsierra (m3)]]*VLOOKUP(Árboles!$G537,Precios!$B$7:$H$19,5,FALSE))</f>
        <v/>
      </c>
      <c r="Q540" s="217" t="str">
        <f>IF(ISNA(Industrias[[#This Row],[Vsgruesa (m3)]]*VLOOKUP(Árboles!$G537,Precios!$B$7:$H$19,6,FALSE)),"",Industrias[[#This Row],[Vsgruesa (m3)]]*VLOOKUP(Árboles!$G537,Precios!$B$7:$H$19,6,FALSE))</f>
        <v/>
      </c>
      <c r="R540" s="217" t="str">
        <f>IF(ISNA(Industrias[[#This Row],[Vchapa (m3)]]*VLOOKUP(Árboles!$G537,Precios!$B$7:$H$19,7,FALSE)),"",Industrias[[#This Row],[Vchapa (m3)]]*VLOOKUP(Árboles!$G537,Precios!$B$7:$H$19,7,FALSE))</f>
        <v/>
      </c>
      <c r="S540" s="223">
        <f t="shared" si="13"/>
        <v>0</v>
      </c>
      <c r="T540" s="218"/>
      <c r="U540" s="218"/>
      <c r="W540" s="183"/>
      <c r="X540" s="183"/>
      <c r="Y540" s="183"/>
      <c r="Z540" s="183"/>
      <c r="AA540" s="183"/>
      <c r="AB540" s="183"/>
      <c r="AC540" s="183"/>
      <c r="AE540" s="183"/>
      <c r="AF540" s="183"/>
      <c r="AG540" s="183"/>
      <c r="AH540" s="183"/>
      <c r="AI540" s="183"/>
      <c r="AJ540" s="183"/>
      <c r="AK540" s="183"/>
    </row>
    <row r="541" spans="2:37" ht="16.8" thickTop="1" thickBot="1">
      <c r="B541" s="211" t="str">
        <f>IF(Árboles!B538="","",Árboles!B538)</f>
        <v/>
      </c>
      <c r="C541" s="211" t="str">
        <f>IF(Árboles!C538="","",Árboles!C538)</f>
        <v/>
      </c>
      <c r="D541" s="212" t="str">
        <f>IF(Árboles!G538="","",Árboles!G538)</f>
        <v/>
      </c>
      <c r="E541" s="213" t="str">
        <f>IF(Árboles!AC538=0,"",Árboles!AC538)</f>
        <v/>
      </c>
      <c r="F541" s="221"/>
      <c r="G541" s="222"/>
      <c r="H541" s="222"/>
      <c r="I541" s="222"/>
      <c r="J541" s="222"/>
      <c r="K541" s="222"/>
      <c r="L541" s="222"/>
      <c r="M541" s="216" t="str">
        <f>IF(ISNA(Industrias[[#This Row],[Vtrit (m3)]]*VLOOKUP(Árboles!$G538,Precios!$B$7:$H$19,2,FALSE)),"",Industrias[[#This Row],[Vtrit (m3)]]*VLOOKUP(Árboles!$G538,Precios!$B$7:$H$19,2,FALSE))</f>
        <v/>
      </c>
      <c r="N541" s="217" t="str">
        <f>IF(ISNA(Industrias[[#This Row],[Vapea (m3)]]*VLOOKUP(Árboles!$G538,Precios!$B$7:$H$19,3,FALSE)),"",Industrias[[#This Row],[Vapea (m3)]]*VLOOKUP(Árboles!$G538,Precios!$B$7:$H$19,3,FALSE))</f>
        <v/>
      </c>
      <c r="O541" s="217" t="str">
        <f>IF(ISNA(Industrias[[#This Row],[Vcanter (m3)]]*VLOOKUP(Árboles!$G538,Precios!$B$7:$H$19,4,FALSE)),"",Industrias[[#This Row],[Vcanter (m3)]]*VLOOKUP(Árboles!$G538,Precios!$B$7:$H$19,4,FALSE))</f>
        <v/>
      </c>
      <c r="P541" s="217" t="str">
        <f>IF(ISNA(Industrias[[#This Row],[Vsierra (m3)]]*VLOOKUP(Árboles!$G538,Precios!$B$7:$H$19,5,FALSE)),"",Industrias[[#This Row],[Vsierra (m3)]]*VLOOKUP(Árboles!$G538,Precios!$B$7:$H$19,5,FALSE))</f>
        <v/>
      </c>
      <c r="Q541" s="217" t="str">
        <f>IF(ISNA(Industrias[[#This Row],[Vsgruesa (m3)]]*VLOOKUP(Árboles!$G538,Precios!$B$7:$H$19,6,FALSE)),"",Industrias[[#This Row],[Vsgruesa (m3)]]*VLOOKUP(Árboles!$G538,Precios!$B$7:$H$19,6,FALSE))</f>
        <v/>
      </c>
      <c r="R541" s="217" t="str">
        <f>IF(ISNA(Industrias[[#This Row],[Vchapa (m3)]]*VLOOKUP(Árboles!$G538,Precios!$B$7:$H$19,7,FALSE)),"",Industrias[[#This Row],[Vchapa (m3)]]*VLOOKUP(Árboles!$G538,Precios!$B$7:$H$19,7,FALSE))</f>
        <v/>
      </c>
      <c r="S541" s="223">
        <f t="shared" si="13"/>
        <v>0</v>
      </c>
      <c r="T541" s="218"/>
      <c r="U541" s="218"/>
      <c r="W541" s="183"/>
      <c r="X541" s="183"/>
      <c r="Y541" s="183"/>
      <c r="Z541" s="183"/>
      <c r="AA541" s="183"/>
      <c r="AB541" s="183"/>
      <c r="AC541" s="183"/>
      <c r="AE541" s="183"/>
      <c r="AF541" s="183"/>
      <c r="AG541" s="183"/>
      <c r="AH541" s="183"/>
      <c r="AI541" s="183"/>
      <c r="AJ541" s="183"/>
      <c r="AK541" s="183"/>
    </row>
    <row r="542" spans="2:37" ht="16.8" thickTop="1" thickBot="1">
      <c r="B542" s="211" t="str">
        <f>IF(Árboles!B539="","",Árboles!B539)</f>
        <v/>
      </c>
      <c r="C542" s="211" t="str">
        <f>IF(Árboles!C539="","",Árboles!C539)</f>
        <v/>
      </c>
      <c r="D542" s="212" t="str">
        <f>IF(Árboles!G539="","",Árboles!G539)</f>
        <v/>
      </c>
      <c r="E542" s="213" t="str">
        <f>IF(Árboles!AC539=0,"",Árboles!AC539)</f>
        <v/>
      </c>
      <c r="F542" s="221"/>
      <c r="G542" s="222"/>
      <c r="H542" s="222"/>
      <c r="I542" s="222"/>
      <c r="J542" s="222"/>
      <c r="K542" s="222"/>
      <c r="L542" s="222"/>
      <c r="M542" s="216" t="str">
        <f>IF(ISNA(Industrias[[#This Row],[Vtrit (m3)]]*VLOOKUP(Árboles!$G539,Precios!$B$7:$H$19,2,FALSE)),"",Industrias[[#This Row],[Vtrit (m3)]]*VLOOKUP(Árboles!$G539,Precios!$B$7:$H$19,2,FALSE))</f>
        <v/>
      </c>
      <c r="N542" s="217" t="str">
        <f>IF(ISNA(Industrias[[#This Row],[Vapea (m3)]]*VLOOKUP(Árboles!$G539,Precios!$B$7:$H$19,3,FALSE)),"",Industrias[[#This Row],[Vapea (m3)]]*VLOOKUP(Árboles!$G539,Precios!$B$7:$H$19,3,FALSE))</f>
        <v/>
      </c>
      <c r="O542" s="217" t="str">
        <f>IF(ISNA(Industrias[[#This Row],[Vcanter (m3)]]*VLOOKUP(Árboles!$G539,Precios!$B$7:$H$19,4,FALSE)),"",Industrias[[#This Row],[Vcanter (m3)]]*VLOOKUP(Árboles!$G539,Precios!$B$7:$H$19,4,FALSE))</f>
        <v/>
      </c>
      <c r="P542" s="217" t="str">
        <f>IF(ISNA(Industrias[[#This Row],[Vsierra (m3)]]*VLOOKUP(Árboles!$G539,Precios!$B$7:$H$19,5,FALSE)),"",Industrias[[#This Row],[Vsierra (m3)]]*VLOOKUP(Árboles!$G539,Precios!$B$7:$H$19,5,FALSE))</f>
        <v/>
      </c>
      <c r="Q542" s="217" t="str">
        <f>IF(ISNA(Industrias[[#This Row],[Vsgruesa (m3)]]*VLOOKUP(Árboles!$G539,Precios!$B$7:$H$19,6,FALSE)),"",Industrias[[#This Row],[Vsgruesa (m3)]]*VLOOKUP(Árboles!$G539,Precios!$B$7:$H$19,6,FALSE))</f>
        <v/>
      </c>
      <c r="R542" s="217" t="str">
        <f>IF(ISNA(Industrias[[#This Row],[Vchapa (m3)]]*VLOOKUP(Árboles!$G539,Precios!$B$7:$H$19,7,FALSE)),"",Industrias[[#This Row],[Vchapa (m3)]]*VLOOKUP(Árboles!$G539,Precios!$B$7:$H$19,7,FALSE))</f>
        <v/>
      </c>
      <c r="S542" s="223">
        <f t="shared" si="13"/>
        <v>0</v>
      </c>
      <c r="T542" s="218"/>
      <c r="U542" s="218"/>
      <c r="W542" s="183"/>
      <c r="X542" s="183"/>
      <c r="Y542" s="183"/>
      <c r="Z542" s="183"/>
      <c r="AA542" s="183"/>
      <c r="AB542" s="183"/>
      <c r="AC542" s="183"/>
      <c r="AE542" s="183"/>
      <c r="AF542" s="183"/>
      <c r="AG542" s="183"/>
      <c r="AH542" s="183"/>
      <c r="AI542" s="183"/>
      <c r="AJ542" s="183"/>
      <c r="AK542" s="183"/>
    </row>
    <row r="543" spans="2:37" ht="16.8" thickTop="1" thickBot="1">
      <c r="B543" s="211" t="str">
        <f>IF(Árboles!B540="","",Árboles!B540)</f>
        <v/>
      </c>
      <c r="C543" s="211" t="str">
        <f>IF(Árboles!C540="","",Árboles!C540)</f>
        <v/>
      </c>
      <c r="D543" s="212" t="str">
        <f>IF(Árboles!G540="","",Árboles!G540)</f>
        <v/>
      </c>
      <c r="E543" s="213" t="str">
        <f>IF(Árboles!AC540=0,"",Árboles!AC540)</f>
        <v/>
      </c>
      <c r="F543" s="221"/>
      <c r="G543" s="222"/>
      <c r="H543" s="222"/>
      <c r="I543" s="222"/>
      <c r="J543" s="222"/>
      <c r="K543" s="222"/>
      <c r="L543" s="222"/>
      <c r="M543" s="216" t="str">
        <f>IF(ISNA(Industrias[[#This Row],[Vtrit (m3)]]*VLOOKUP(Árboles!$G540,Precios!$B$7:$H$19,2,FALSE)),"",Industrias[[#This Row],[Vtrit (m3)]]*VLOOKUP(Árboles!$G540,Precios!$B$7:$H$19,2,FALSE))</f>
        <v/>
      </c>
      <c r="N543" s="217" t="str">
        <f>IF(ISNA(Industrias[[#This Row],[Vapea (m3)]]*VLOOKUP(Árboles!$G540,Precios!$B$7:$H$19,3,FALSE)),"",Industrias[[#This Row],[Vapea (m3)]]*VLOOKUP(Árboles!$G540,Precios!$B$7:$H$19,3,FALSE))</f>
        <v/>
      </c>
      <c r="O543" s="217" t="str">
        <f>IF(ISNA(Industrias[[#This Row],[Vcanter (m3)]]*VLOOKUP(Árboles!$G540,Precios!$B$7:$H$19,4,FALSE)),"",Industrias[[#This Row],[Vcanter (m3)]]*VLOOKUP(Árboles!$G540,Precios!$B$7:$H$19,4,FALSE))</f>
        <v/>
      </c>
      <c r="P543" s="217" t="str">
        <f>IF(ISNA(Industrias[[#This Row],[Vsierra (m3)]]*VLOOKUP(Árboles!$G540,Precios!$B$7:$H$19,5,FALSE)),"",Industrias[[#This Row],[Vsierra (m3)]]*VLOOKUP(Árboles!$G540,Precios!$B$7:$H$19,5,FALSE))</f>
        <v/>
      </c>
      <c r="Q543" s="217" t="str">
        <f>IF(ISNA(Industrias[[#This Row],[Vsgruesa (m3)]]*VLOOKUP(Árboles!$G540,Precios!$B$7:$H$19,6,FALSE)),"",Industrias[[#This Row],[Vsgruesa (m3)]]*VLOOKUP(Árboles!$G540,Precios!$B$7:$H$19,6,FALSE))</f>
        <v/>
      </c>
      <c r="R543" s="217" t="str">
        <f>IF(ISNA(Industrias[[#This Row],[Vchapa (m3)]]*VLOOKUP(Árboles!$G540,Precios!$B$7:$H$19,7,FALSE)),"",Industrias[[#This Row],[Vchapa (m3)]]*VLOOKUP(Árboles!$G540,Precios!$B$7:$H$19,7,FALSE))</f>
        <v/>
      </c>
      <c r="S543" s="223">
        <f t="shared" si="13"/>
        <v>0</v>
      </c>
      <c r="T543" s="218"/>
      <c r="U543" s="218"/>
      <c r="W543" s="183"/>
      <c r="X543" s="183"/>
      <c r="Y543" s="183"/>
      <c r="Z543" s="183"/>
      <c r="AA543" s="183"/>
      <c r="AB543" s="183"/>
      <c r="AC543" s="183"/>
      <c r="AE543" s="183"/>
      <c r="AF543" s="183"/>
      <c r="AG543" s="183"/>
      <c r="AH543" s="183"/>
      <c r="AI543" s="183"/>
      <c r="AJ543" s="183"/>
      <c r="AK543" s="183"/>
    </row>
    <row r="544" spans="2:37" ht="16.8" thickTop="1" thickBot="1">
      <c r="B544" s="211" t="str">
        <f>IF(Árboles!B541="","",Árboles!B541)</f>
        <v/>
      </c>
      <c r="C544" s="211" t="str">
        <f>IF(Árboles!C541="","",Árboles!C541)</f>
        <v/>
      </c>
      <c r="D544" s="212" t="str">
        <f>IF(Árboles!G541="","",Árboles!G541)</f>
        <v/>
      </c>
      <c r="E544" s="213" t="str">
        <f>IF(Árboles!AC541=0,"",Árboles!AC541)</f>
        <v/>
      </c>
      <c r="F544" s="221"/>
      <c r="G544" s="222"/>
      <c r="H544" s="222"/>
      <c r="I544" s="222"/>
      <c r="J544" s="222"/>
      <c r="K544" s="222"/>
      <c r="L544" s="222"/>
      <c r="M544" s="216" t="str">
        <f>IF(ISNA(Industrias[[#This Row],[Vtrit (m3)]]*VLOOKUP(Árboles!$G541,Precios!$B$7:$H$19,2,FALSE)),"",Industrias[[#This Row],[Vtrit (m3)]]*VLOOKUP(Árboles!$G541,Precios!$B$7:$H$19,2,FALSE))</f>
        <v/>
      </c>
      <c r="N544" s="217" t="str">
        <f>IF(ISNA(Industrias[[#This Row],[Vapea (m3)]]*VLOOKUP(Árboles!$G541,Precios!$B$7:$H$19,3,FALSE)),"",Industrias[[#This Row],[Vapea (m3)]]*VLOOKUP(Árboles!$G541,Precios!$B$7:$H$19,3,FALSE))</f>
        <v/>
      </c>
      <c r="O544" s="217" t="str">
        <f>IF(ISNA(Industrias[[#This Row],[Vcanter (m3)]]*VLOOKUP(Árboles!$G541,Precios!$B$7:$H$19,4,FALSE)),"",Industrias[[#This Row],[Vcanter (m3)]]*VLOOKUP(Árboles!$G541,Precios!$B$7:$H$19,4,FALSE))</f>
        <v/>
      </c>
      <c r="P544" s="217" t="str">
        <f>IF(ISNA(Industrias[[#This Row],[Vsierra (m3)]]*VLOOKUP(Árboles!$G541,Precios!$B$7:$H$19,5,FALSE)),"",Industrias[[#This Row],[Vsierra (m3)]]*VLOOKUP(Árboles!$G541,Precios!$B$7:$H$19,5,FALSE))</f>
        <v/>
      </c>
      <c r="Q544" s="217" t="str">
        <f>IF(ISNA(Industrias[[#This Row],[Vsgruesa (m3)]]*VLOOKUP(Árboles!$G541,Precios!$B$7:$H$19,6,FALSE)),"",Industrias[[#This Row],[Vsgruesa (m3)]]*VLOOKUP(Árboles!$G541,Precios!$B$7:$H$19,6,FALSE))</f>
        <v/>
      </c>
      <c r="R544" s="217" t="str">
        <f>IF(ISNA(Industrias[[#This Row],[Vchapa (m3)]]*VLOOKUP(Árboles!$G541,Precios!$B$7:$H$19,7,FALSE)),"",Industrias[[#This Row],[Vchapa (m3)]]*VLOOKUP(Árboles!$G541,Precios!$B$7:$H$19,7,FALSE))</f>
        <v/>
      </c>
      <c r="S544" s="223">
        <f t="shared" si="13"/>
        <v>0</v>
      </c>
      <c r="T544" s="218"/>
      <c r="U544" s="218"/>
      <c r="W544" s="183"/>
      <c r="X544" s="183"/>
      <c r="Y544" s="183"/>
      <c r="Z544" s="183"/>
      <c r="AA544" s="183"/>
      <c r="AB544" s="183"/>
      <c r="AC544" s="183"/>
      <c r="AE544" s="183"/>
      <c r="AF544" s="183"/>
      <c r="AG544" s="183"/>
      <c r="AH544" s="183"/>
      <c r="AI544" s="183"/>
      <c r="AJ544" s="183"/>
      <c r="AK544" s="183"/>
    </row>
    <row r="545" spans="2:37" ht="16.8" thickTop="1" thickBot="1">
      <c r="B545" s="211" t="str">
        <f>IF(Árboles!B542="","",Árboles!B542)</f>
        <v/>
      </c>
      <c r="C545" s="211" t="str">
        <f>IF(Árboles!C542="","",Árboles!C542)</f>
        <v/>
      </c>
      <c r="D545" s="212" t="str">
        <f>IF(Árboles!G542="","",Árboles!G542)</f>
        <v/>
      </c>
      <c r="E545" s="213" t="str">
        <f>IF(Árboles!AC542=0,"",Árboles!AC542)</f>
        <v/>
      </c>
      <c r="F545" s="221"/>
      <c r="G545" s="222"/>
      <c r="H545" s="222"/>
      <c r="I545" s="222"/>
      <c r="J545" s="222"/>
      <c r="K545" s="222"/>
      <c r="L545" s="222"/>
      <c r="M545" s="216" t="str">
        <f>IF(ISNA(Industrias[[#This Row],[Vtrit (m3)]]*VLOOKUP(Árboles!$G542,Precios!$B$7:$H$19,2,FALSE)),"",Industrias[[#This Row],[Vtrit (m3)]]*VLOOKUP(Árboles!$G542,Precios!$B$7:$H$19,2,FALSE))</f>
        <v/>
      </c>
      <c r="N545" s="217" t="str">
        <f>IF(ISNA(Industrias[[#This Row],[Vapea (m3)]]*VLOOKUP(Árboles!$G542,Precios!$B$7:$H$19,3,FALSE)),"",Industrias[[#This Row],[Vapea (m3)]]*VLOOKUP(Árboles!$G542,Precios!$B$7:$H$19,3,FALSE))</f>
        <v/>
      </c>
      <c r="O545" s="217" t="str">
        <f>IF(ISNA(Industrias[[#This Row],[Vcanter (m3)]]*VLOOKUP(Árboles!$G542,Precios!$B$7:$H$19,4,FALSE)),"",Industrias[[#This Row],[Vcanter (m3)]]*VLOOKUP(Árboles!$G542,Precios!$B$7:$H$19,4,FALSE))</f>
        <v/>
      </c>
      <c r="P545" s="217" t="str">
        <f>IF(ISNA(Industrias[[#This Row],[Vsierra (m3)]]*VLOOKUP(Árboles!$G542,Precios!$B$7:$H$19,5,FALSE)),"",Industrias[[#This Row],[Vsierra (m3)]]*VLOOKUP(Árboles!$G542,Precios!$B$7:$H$19,5,FALSE))</f>
        <v/>
      </c>
      <c r="Q545" s="217" t="str">
        <f>IF(ISNA(Industrias[[#This Row],[Vsgruesa (m3)]]*VLOOKUP(Árboles!$G542,Precios!$B$7:$H$19,6,FALSE)),"",Industrias[[#This Row],[Vsgruesa (m3)]]*VLOOKUP(Árboles!$G542,Precios!$B$7:$H$19,6,FALSE))</f>
        <v/>
      </c>
      <c r="R545" s="217" t="str">
        <f>IF(ISNA(Industrias[[#This Row],[Vchapa (m3)]]*VLOOKUP(Árboles!$G542,Precios!$B$7:$H$19,7,FALSE)),"",Industrias[[#This Row],[Vchapa (m3)]]*VLOOKUP(Árboles!$G542,Precios!$B$7:$H$19,7,FALSE))</f>
        <v/>
      </c>
      <c r="S545" s="223">
        <f t="shared" si="13"/>
        <v>0</v>
      </c>
      <c r="T545" s="218"/>
      <c r="U545" s="218"/>
      <c r="W545" s="183"/>
      <c r="X545" s="183"/>
      <c r="Y545" s="183"/>
      <c r="Z545" s="183"/>
      <c r="AA545" s="183"/>
      <c r="AB545" s="183"/>
      <c r="AC545" s="183"/>
      <c r="AE545" s="183"/>
      <c r="AF545" s="183"/>
      <c r="AG545" s="183"/>
      <c r="AH545" s="183"/>
      <c r="AI545" s="183"/>
      <c r="AJ545" s="183"/>
      <c r="AK545" s="183"/>
    </row>
    <row r="546" spans="2:37" ht="16.8" thickTop="1" thickBot="1">
      <c r="B546" s="211" t="str">
        <f>IF(Árboles!B543="","",Árboles!B543)</f>
        <v/>
      </c>
      <c r="C546" s="211" t="str">
        <f>IF(Árboles!C543="","",Árboles!C543)</f>
        <v/>
      </c>
      <c r="D546" s="212" t="str">
        <f>IF(Árboles!G543="","",Árboles!G543)</f>
        <v/>
      </c>
      <c r="E546" s="213" t="str">
        <f>IF(Árboles!AC543=0,"",Árboles!AC543)</f>
        <v/>
      </c>
      <c r="F546" s="221"/>
      <c r="G546" s="222"/>
      <c r="H546" s="222"/>
      <c r="I546" s="222"/>
      <c r="J546" s="222"/>
      <c r="K546" s="222"/>
      <c r="L546" s="222"/>
      <c r="M546" s="216" t="str">
        <f>IF(ISNA(Industrias[[#This Row],[Vtrit (m3)]]*VLOOKUP(Árboles!$G543,Precios!$B$7:$H$19,2,FALSE)),"",Industrias[[#This Row],[Vtrit (m3)]]*VLOOKUP(Árboles!$G543,Precios!$B$7:$H$19,2,FALSE))</f>
        <v/>
      </c>
      <c r="N546" s="217" t="str">
        <f>IF(ISNA(Industrias[[#This Row],[Vapea (m3)]]*VLOOKUP(Árboles!$G543,Precios!$B$7:$H$19,3,FALSE)),"",Industrias[[#This Row],[Vapea (m3)]]*VLOOKUP(Árboles!$G543,Precios!$B$7:$H$19,3,FALSE))</f>
        <v/>
      </c>
      <c r="O546" s="217" t="str">
        <f>IF(ISNA(Industrias[[#This Row],[Vcanter (m3)]]*VLOOKUP(Árboles!$G543,Precios!$B$7:$H$19,4,FALSE)),"",Industrias[[#This Row],[Vcanter (m3)]]*VLOOKUP(Árboles!$G543,Precios!$B$7:$H$19,4,FALSE))</f>
        <v/>
      </c>
      <c r="P546" s="217" t="str">
        <f>IF(ISNA(Industrias[[#This Row],[Vsierra (m3)]]*VLOOKUP(Árboles!$G543,Precios!$B$7:$H$19,5,FALSE)),"",Industrias[[#This Row],[Vsierra (m3)]]*VLOOKUP(Árboles!$G543,Precios!$B$7:$H$19,5,FALSE))</f>
        <v/>
      </c>
      <c r="Q546" s="217" t="str">
        <f>IF(ISNA(Industrias[[#This Row],[Vsgruesa (m3)]]*VLOOKUP(Árboles!$G543,Precios!$B$7:$H$19,6,FALSE)),"",Industrias[[#This Row],[Vsgruesa (m3)]]*VLOOKUP(Árboles!$G543,Precios!$B$7:$H$19,6,FALSE))</f>
        <v/>
      </c>
      <c r="R546" s="217" t="str">
        <f>IF(ISNA(Industrias[[#This Row],[Vchapa (m3)]]*VLOOKUP(Árboles!$G543,Precios!$B$7:$H$19,7,FALSE)),"",Industrias[[#This Row],[Vchapa (m3)]]*VLOOKUP(Árboles!$G543,Precios!$B$7:$H$19,7,FALSE))</f>
        <v/>
      </c>
      <c r="S546" s="223">
        <f t="shared" si="13"/>
        <v>0</v>
      </c>
      <c r="T546" s="218"/>
      <c r="U546" s="218"/>
      <c r="W546" s="183"/>
      <c r="X546" s="183"/>
      <c r="Y546" s="183"/>
      <c r="Z546" s="183"/>
      <c r="AA546" s="183"/>
      <c r="AB546" s="183"/>
      <c r="AC546" s="183"/>
      <c r="AE546" s="183"/>
      <c r="AF546" s="183"/>
      <c r="AG546" s="183"/>
      <c r="AH546" s="183"/>
      <c r="AI546" s="183"/>
      <c r="AJ546" s="183"/>
      <c r="AK546" s="183"/>
    </row>
    <row r="547" spans="2:37" ht="16.8" thickTop="1" thickBot="1">
      <c r="B547" s="211" t="str">
        <f>IF(Árboles!B544="","",Árboles!B544)</f>
        <v/>
      </c>
      <c r="C547" s="211" t="str">
        <f>IF(Árboles!C544="","",Árboles!C544)</f>
        <v/>
      </c>
      <c r="D547" s="212" t="str">
        <f>IF(Árboles!G544="","",Árboles!G544)</f>
        <v/>
      </c>
      <c r="E547" s="213" t="str">
        <f>IF(Árboles!AC544=0,"",Árboles!AC544)</f>
        <v/>
      </c>
      <c r="F547" s="221"/>
      <c r="G547" s="222"/>
      <c r="H547" s="222"/>
      <c r="I547" s="222"/>
      <c r="J547" s="222"/>
      <c r="K547" s="222"/>
      <c r="L547" s="222"/>
      <c r="M547" s="216" t="str">
        <f>IF(ISNA(Industrias[[#This Row],[Vtrit (m3)]]*VLOOKUP(Árboles!$G544,Precios!$B$7:$H$19,2,FALSE)),"",Industrias[[#This Row],[Vtrit (m3)]]*VLOOKUP(Árboles!$G544,Precios!$B$7:$H$19,2,FALSE))</f>
        <v/>
      </c>
      <c r="N547" s="217" t="str">
        <f>IF(ISNA(Industrias[[#This Row],[Vapea (m3)]]*VLOOKUP(Árboles!$G544,Precios!$B$7:$H$19,3,FALSE)),"",Industrias[[#This Row],[Vapea (m3)]]*VLOOKUP(Árboles!$G544,Precios!$B$7:$H$19,3,FALSE))</f>
        <v/>
      </c>
      <c r="O547" s="217" t="str">
        <f>IF(ISNA(Industrias[[#This Row],[Vcanter (m3)]]*VLOOKUP(Árboles!$G544,Precios!$B$7:$H$19,4,FALSE)),"",Industrias[[#This Row],[Vcanter (m3)]]*VLOOKUP(Árboles!$G544,Precios!$B$7:$H$19,4,FALSE))</f>
        <v/>
      </c>
      <c r="P547" s="217" t="str">
        <f>IF(ISNA(Industrias[[#This Row],[Vsierra (m3)]]*VLOOKUP(Árboles!$G544,Precios!$B$7:$H$19,5,FALSE)),"",Industrias[[#This Row],[Vsierra (m3)]]*VLOOKUP(Árboles!$G544,Precios!$B$7:$H$19,5,FALSE))</f>
        <v/>
      </c>
      <c r="Q547" s="217" t="str">
        <f>IF(ISNA(Industrias[[#This Row],[Vsgruesa (m3)]]*VLOOKUP(Árboles!$G544,Precios!$B$7:$H$19,6,FALSE)),"",Industrias[[#This Row],[Vsgruesa (m3)]]*VLOOKUP(Árboles!$G544,Precios!$B$7:$H$19,6,FALSE))</f>
        <v/>
      </c>
      <c r="R547" s="217" t="str">
        <f>IF(ISNA(Industrias[[#This Row],[Vchapa (m3)]]*VLOOKUP(Árboles!$G544,Precios!$B$7:$H$19,7,FALSE)),"",Industrias[[#This Row],[Vchapa (m3)]]*VLOOKUP(Árboles!$G544,Precios!$B$7:$H$19,7,FALSE))</f>
        <v/>
      </c>
      <c r="S547" s="223">
        <f t="shared" si="13"/>
        <v>0</v>
      </c>
      <c r="T547" s="218"/>
      <c r="U547" s="218"/>
      <c r="W547" s="183"/>
      <c r="X547" s="183"/>
      <c r="Y547" s="183"/>
      <c r="Z547" s="183"/>
      <c r="AA547" s="183"/>
      <c r="AB547" s="183"/>
      <c r="AC547" s="183"/>
      <c r="AE547" s="183"/>
      <c r="AF547" s="183"/>
      <c r="AG547" s="183"/>
      <c r="AH547" s="183"/>
      <c r="AI547" s="183"/>
      <c r="AJ547" s="183"/>
      <c r="AK547" s="183"/>
    </row>
    <row r="548" spans="2:37" ht="16.8" thickTop="1" thickBot="1">
      <c r="B548" s="211" t="str">
        <f>IF(Árboles!B545="","",Árboles!B545)</f>
        <v/>
      </c>
      <c r="C548" s="211" t="str">
        <f>IF(Árboles!C545="","",Árboles!C545)</f>
        <v/>
      </c>
      <c r="D548" s="212" t="str">
        <f>IF(Árboles!G545="","",Árboles!G545)</f>
        <v/>
      </c>
      <c r="E548" s="213" t="str">
        <f>IF(Árboles!AC545=0,"",Árboles!AC545)</f>
        <v/>
      </c>
      <c r="F548" s="221"/>
      <c r="G548" s="222"/>
      <c r="H548" s="222"/>
      <c r="I548" s="222"/>
      <c r="J548" s="222"/>
      <c r="K548" s="222"/>
      <c r="L548" s="222"/>
      <c r="M548" s="216" t="str">
        <f>IF(ISNA(Industrias[[#This Row],[Vtrit (m3)]]*VLOOKUP(Árboles!$G545,Precios!$B$7:$H$19,2,FALSE)),"",Industrias[[#This Row],[Vtrit (m3)]]*VLOOKUP(Árboles!$G545,Precios!$B$7:$H$19,2,FALSE))</f>
        <v/>
      </c>
      <c r="N548" s="217" t="str">
        <f>IF(ISNA(Industrias[[#This Row],[Vapea (m3)]]*VLOOKUP(Árboles!$G545,Precios!$B$7:$H$19,3,FALSE)),"",Industrias[[#This Row],[Vapea (m3)]]*VLOOKUP(Árboles!$G545,Precios!$B$7:$H$19,3,FALSE))</f>
        <v/>
      </c>
      <c r="O548" s="217" t="str">
        <f>IF(ISNA(Industrias[[#This Row],[Vcanter (m3)]]*VLOOKUP(Árboles!$G545,Precios!$B$7:$H$19,4,FALSE)),"",Industrias[[#This Row],[Vcanter (m3)]]*VLOOKUP(Árboles!$G545,Precios!$B$7:$H$19,4,FALSE))</f>
        <v/>
      </c>
      <c r="P548" s="217" t="str">
        <f>IF(ISNA(Industrias[[#This Row],[Vsierra (m3)]]*VLOOKUP(Árboles!$G545,Precios!$B$7:$H$19,5,FALSE)),"",Industrias[[#This Row],[Vsierra (m3)]]*VLOOKUP(Árboles!$G545,Precios!$B$7:$H$19,5,FALSE))</f>
        <v/>
      </c>
      <c r="Q548" s="217" t="str">
        <f>IF(ISNA(Industrias[[#This Row],[Vsgruesa (m3)]]*VLOOKUP(Árboles!$G545,Precios!$B$7:$H$19,6,FALSE)),"",Industrias[[#This Row],[Vsgruesa (m3)]]*VLOOKUP(Árboles!$G545,Precios!$B$7:$H$19,6,FALSE))</f>
        <v/>
      </c>
      <c r="R548" s="217" t="str">
        <f>IF(ISNA(Industrias[[#This Row],[Vchapa (m3)]]*VLOOKUP(Árboles!$G545,Precios!$B$7:$H$19,7,FALSE)),"",Industrias[[#This Row],[Vchapa (m3)]]*VLOOKUP(Árboles!$G545,Precios!$B$7:$H$19,7,FALSE))</f>
        <v/>
      </c>
      <c r="S548" s="223">
        <f t="shared" si="13"/>
        <v>0</v>
      </c>
      <c r="T548" s="218"/>
      <c r="U548" s="218"/>
      <c r="W548" s="183"/>
      <c r="X548" s="183"/>
      <c r="Y548" s="183"/>
      <c r="Z548" s="183"/>
      <c r="AA548" s="183"/>
      <c r="AB548" s="183"/>
      <c r="AC548" s="183"/>
      <c r="AE548" s="183"/>
      <c r="AF548" s="183"/>
      <c r="AG548" s="183"/>
      <c r="AH548" s="183"/>
      <c r="AI548" s="183"/>
      <c r="AJ548" s="183"/>
      <c r="AK548" s="183"/>
    </row>
    <row r="549" spans="2:37" ht="16.8" thickTop="1" thickBot="1">
      <c r="B549" s="211" t="str">
        <f>IF(Árboles!B546="","",Árboles!B546)</f>
        <v/>
      </c>
      <c r="C549" s="211" t="str">
        <f>IF(Árboles!C546="","",Árboles!C546)</f>
        <v/>
      </c>
      <c r="D549" s="212" t="str">
        <f>IF(Árboles!G546="","",Árboles!G546)</f>
        <v/>
      </c>
      <c r="E549" s="213" t="str">
        <f>IF(Árboles!AC546=0,"",Árboles!AC546)</f>
        <v/>
      </c>
      <c r="F549" s="221"/>
      <c r="G549" s="222"/>
      <c r="H549" s="222"/>
      <c r="I549" s="222"/>
      <c r="J549" s="222"/>
      <c r="K549" s="222"/>
      <c r="L549" s="222"/>
      <c r="M549" s="216" t="str">
        <f>IF(ISNA(Industrias[[#This Row],[Vtrit (m3)]]*VLOOKUP(Árboles!$G546,Precios!$B$7:$H$19,2,FALSE)),"",Industrias[[#This Row],[Vtrit (m3)]]*VLOOKUP(Árboles!$G546,Precios!$B$7:$H$19,2,FALSE))</f>
        <v/>
      </c>
      <c r="N549" s="217" t="str">
        <f>IF(ISNA(Industrias[[#This Row],[Vapea (m3)]]*VLOOKUP(Árboles!$G546,Precios!$B$7:$H$19,3,FALSE)),"",Industrias[[#This Row],[Vapea (m3)]]*VLOOKUP(Árboles!$G546,Precios!$B$7:$H$19,3,FALSE))</f>
        <v/>
      </c>
      <c r="O549" s="217" t="str">
        <f>IF(ISNA(Industrias[[#This Row],[Vcanter (m3)]]*VLOOKUP(Árboles!$G546,Precios!$B$7:$H$19,4,FALSE)),"",Industrias[[#This Row],[Vcanter (m3)]]*VLOOKUP(Árboles!$G546,Precios!$B$7:$H$19,4,FALSE))</f>
        <v/>
      </c>
      <c r="P549" s="217" t="str">
        <f>IF(ISNA(Industrias[[#This Row],[Vsierra (m3)]]*VLOOKUP(Árboles!$G546,Precios!$B$7:$H$19,5,FALSE)),"",Industrias[[#This Row],[Vsierra (m3)]]*VLOOKUP(Árboles!$G546,Precios!$B$7:$H$19,5,FALSE))</f>
        <v/>
      </c>
      <c r="Q549" s="217" t="str">
        <f>IF(ISNA(Industrias[[#This Row],[Vsgruesa (m3)]]*VLOOKUP(Árboles!$G546,Precios!$B$7:$H$19,6,FALSE)),"",Industrias[[#This Row],[Vsgruesa (m3)]]*VLOOKUP(Árboles!$G546,Precios!$B$7:$H$19,6,FALSE))</f>
        <v/>
      </c>
      <c r="R549" s="217" t="str">
        <f>IF(ISNA(Industrias[[#This Row],[Vchapa (m3)]]*VLOOKUP(Árboles!$G546,Precios!$B$7:$H$19,7,FALSE)),"",Industrias[[#This Row],[Vchapa (m3)]]*VLOOKUP(Árboles!$G546,Precios!$B$7:$H$19,7,FALSE))</f>
        <v/>
      </c>
      <c r="S549" s="223">
        <f t="shared" si="13"/>
        <v>0</v>
      </c>
      <c r="T549" s="218"/>
      <c r="U549" s="218"/>
      <c r="W549" s="183"/>
      <c r="X549" s="183"/>
      <c r="Y549" s="183"/>
      <c r="Z549" s="183"/>
      <c r="AA549" s="183"/>
      <c r="AB549" s="183"/>
      <c r="AC549" s="183"/>
      <c r="AE549" s="183"/>
      <c r="AF549" s="183"/>
      <c r="AG549" s="183"/>
      <c r="AH549" s="183"/>
      <c r="AI549" s="183"/>
      <c r="AJ549" s="183"/>
      <c r="AK549" s="183"/>
    </row>
    <row r="550" spans="2:37" ht="16.8" thickTop="1" thickBot="1">
      <c r="B550" s="211" t="str">
        <f>IF(Árboles!B547="","",Árboles!B547)</f>
        <v/>
      </c>
      <c r="C550" s="211" t="str">
        <f>IF(Árboles!C547="","",Árboles!C547)</f>
        <v/>
      </c>
      <c r="D550" s="212" t="str">
        <f>IF(Árboles!G547="","",Árboles!G547)</f>
        <v/>
      </c>
      <c r="E550" s="213" t="str">
        <f>IF(Árboles!AC547=0,"",Árboles!AC547)</f>
        <v/>
      </c>
      <c r="F550" s="221"/>
      <c r="G550" s="222"/>
      <c r="H550" s="222"/>
      <c r="I550" s="222"/>
      <c r="J550" s="222"/>
      <c r="K550" s="222"/>
      <c r="L550" s="222"/>
      <c r="M550" s="216" t="str">
        <f>IF(ISNA(Industrias[[#This Row],[Vtrit (m3)]]*VLOOKUP(Árboles!$G547,Precios!$B$7:$H$19,2,FALSE)),"",Industrias[[#This Row],[Vtrit (m3)]]*VLOOKUP(Árboles!$G547,Precios!$B$7:$H$19,2,FALSE))</f>
        <v/>
      </c>
      <c r="N550" s="217" t="str">
        <f>IF(ISNA(Industrias[[#This Row],[Vapea (m3)]]*VLOOKUP(Árboles!$G547,Precios!$B$7:$H$19,3,FALSE)),"",Industrias[[#This Row],[Vapea (m3)]]*VLOOKUP(Árboles!$G547,Precios!$B$7:$H$19,3,FALSE))</f>
        <v/>
      </c>
      <c r="O550" s="217" t="str">
        <f>IF(ISNA(Industrias[[#This Row],[Vcanter (m3)]]*VLOOKUP(Árboles!$G547,Precios!$B$7:$H$19,4,FALSE)),"",Industrias[[#This Row],[Vcanter (m3)]]*VLOOKUP(Árboles!$G547,Precios!$B$7:$H$19,4,FALSE))</f>
        <v/>
      </c>
      <c r="P550" s="217" t="str">
        <f>IF(ISNA(Industrias[[#This Row],[Vsierra (m3)]]*VLOOKUP(Árboles!$G547,Precios!$B$7:$H$19,5,FALSE)),"",Industrias[[#This Row],[Vsierra (m3)]]*VLOOKUP(Árboles!$G547,Precios!$B$7:$H$19,5,FALSE))</f>
        <v/>
      </c>
      <c r="Q550" s="217" t="str">
        <f>IF(ISNA(Industrias[[#This Row],[Vsgruesa (m3)]]*VLOOKUP(Árboles!$G547,Precios!$B$7:$H$19,6,FALSE)),"",Industrias[[#This Row],[Vsgruesa (m3)]]*VLOOKUP(Árboles!$G547,Precios!$B$7:$H$19,6,FALSE))</f>
        <v/>
      </c>
      <c r="R550" s="217" t="str">
        <f>IF(ISNA(Industrias[[#This Row],[Vchapa (m3)]]*VLOOKUP(Árboles!$G547,Precios!$B$7:$H$19,7,FALSE)),"",Industrias[[#This Row],[Vchapa (m3)]]*VLOOKUP(Árboles!$G547,Precios!$B$7:$H$19,7,FALSE))</f>
        <v/>
      </c>
      <c r="S550" s="223">
        <f t="shared" si="13"/>
        <v>0</v>
      </c>
      <c r="T550" s="218"/>
      <c r="U550" s="218"/>
      <c r="W550" s="183"/>
      <c r="X550" s="183"/>
      <c r="Y550" s="183"/>
      <c r="Z550" s="183"/>
      <c r="AA550" s="183"/>
      <c r="AB550" s="183"/>
      <c r="AC550" s="183"/>
      <c r="AE550" s="183"/>
      <c r="AF550" s="183"/>
      <c r="AG550" s="183"/>
      <c r="AH550" s="183"/>
      <c r="AI550" s="183"/>
      <c r="AJ550" s="183"/>
      <c r="AK550" s="183"/>
    </row>
    <row r="551" spans="2:37" ht="16.8" thickTop="1" thickBot="1">
      <c r="B551" s="211" t="str">
        <f>IF(Árboles!B548="","",Árboles!B548)</f>
        <v/>
      </c>
      <c r="C551" s="211" t="str">
        <f>IF(Árboles!C548="","",Árboles!C548)</f>
        <v/>
      </c>
      <c r="D551" s="212" t="str">
        <f>IF(Árboles!G548="","",Árboles!G548)</f>
        <v/>
      </c>
      <c r="E551" s="213" t="str">
        <f>IF(Árboles!AC548=0,"",Árboles!AC548)</f>
        <v/>
      </c>
      <c r="F551" s="221"/>
      <c r="G551" s="222"/>
      <c r="H551" s="222"/>
      <c r="I551" s="222"/>
      <c r="J551" s="222"/>
      <c r="K551" s="222"/>
      <c r="L551" s="222"/>
      <c r="M551" s="216" t="str">
        <f>IF(ISNA(Industrias[[#This Row],[Vtrit (m3)]]*VLOOKUP(Árboles!$G548,Precios!$B$7:$H$19,2,FALSE)),"",Industrias[[#This Row],[Vtrit (m3)]]*VLOOKUP(Árboles!$G548,Precios!$B$7:$H$19,2,FALSE))</f>
        <v/>
      </c>
      <c r="N551" s="217" t="str">
        <f>IF(ISNA(Industrias[[#This Row],[Vapea (m3)]]*VLOOKUP(Árboles!$G548,Precios!$B$7:$H$19,3,FALSE)),"",Industrias[[#This Row],[Vapea (m3)]]*VLOOKUP(Árboles!$G548,Precios!$B$7:$H$19,3,FALSE))</f>
        <v/>
      </c>
      <c r="O551" s="217" t="str">
        <f>IF(ISNA(Industrias[[#This Row],[Vcanter (m3)]]*VLOOKUP(Árboles!$G548,Precios!$B$7:$H$19,4,FALSE)),"",Industrias[[#This Row],[Vcanter (m3)]]*VLOOKUP(Árboles!$G548,Precios!$B$7:$H$19,4,FALSE))</f>
        <v/>
      </c>
      <c r="P551" s="217" t="str">
        <f>IF(ISNA(Industrias[[#This Row],[Vsierra (m3)]]*VLOOKUP(Árboles!$G548,Precios!$B$7:$H$19,5,FALSE)),"",Industrias[[#This Row],[Vsierra (m3)]]*VLOOKUP(Árboles!$G548,Precios!$B$7:$H$19,5,FALSE))</f>
        <v/>
      </c>
      <c r="Q551" s="217" t="str">
        <f>IF(ISNA(Industrias[[#This Row],[Vsgruesa (m3)]]*VLOOKUP(Árboles!$G548,Precios!$B$7:$H$19,6,FALSE)),"",Industrias[[#This Row],[Vsgruesa (m3)]]*VLOOKUP(Árboles!$G548,Precios!$B$7:$H$19,6,FALSE))</f>
        <v/>
      </c>
      <c r="R551" s="217" t="str">
        <f>IF(ISNA(Industrias[[#This Row],[Vchapa (m3)]]*VLOOKUP(Árboles!$G548,Precios!$B$7:$H$19,7,FALSE)),"",Industrias[[#This Row],[Vchapa (m3)]]*VLOOKUP(Árboles!$G548,Precios!$B$7:$H$19,7,FALSE))</f>
        <v/>
      </c>
      <c r="S551" s="223">
        <f t="shared" si="13"/>
        <v>0</v>
      </c>
      <c r="T551" s="218"/>
      <c r="U551" s="218"/>
      <c r="W551" s="183"/>
      <c r="X551" s="183"/>
      <c r="Y551" s="183"/>
      <c r="Z551" s="183"/>
      <c r="AA551" s="183"/>
      <c r="AB551" s="183"/>
      <c r="AC551" s="183"/>
      <c r="AE551" s="183"/>
      <c r="AF551" s="183"/>
      <c r="AG551" s="183"/>
      <c r="AH551" s="183"/>
      <c r="AI551" s="183"/>
      <c r="AJ551" s="183"/>
      <c r="AK551" s="183"/>
    </row>
    <row r="552" spans="2:37" ht="16.8" thickTop="1" thickBot="1">
      <c r="B552" s="211" t="str">
        <f>IF(Árboles!B549="","",Árboles!B549)</f>
        <v/>
      </c>
      <c r="C552" s="211" t="str">
        <f>IF(Árboles!C549="","",Árboles!C549)</f>
        <v/>
      </c>
      <c r="D552" s="212" t="str">
        <f>IF(Árboles!G549="","",Árboles!G549)</f>
        <v/>
      </c>
      <c r="E552" s="213" t="str">
        <f>IF(Árboles!AC549=0,"",Árboles!AC549)</f>
        <v/>
      </c>
      <c r="F552" s="221"/>
      <c r="G552" s="222"/>
      <c r="H552" s="222"/>
      <c r="I552" s="222"/>
      <c r="J552" s="222"/>
      <c r="K552" s="222"/>
      <c r="L552" s="222"/>
      <c r="M552" s="216" t="str">
        <f>IF(ISNA(Industrias[[#This Row],[Vtrit (m3)]]*VLOOKUP(Árboles!$G549,Precios!$B$7:$H$19,2,FALSE)),"",Industrias[[#This Row],[Vtrit (m3)]]*VLOOKUP(Árboles!$G549,Precios!$B$7:$H$19,2,FALSE))</f>
        <v/>
      </c>
      <c r="N552" s="217" t="str">
        <f>IF(ISNA(Industrias[[#This Row],[Vapea (m3)]]*VLOOKUP(Árboles!$G549,Precios!$B$7:$H$19,3,FALSE)),"",Industrias[[#This Row],[Vapea (m3)]]*VLOOKUP(Árboles!$G549,Precios!$B$7:$H$19,3,FALSE))</f>
        <v/>
      </c>
      <c r="O552" s="217" t="str">
        <f>IF(ISNA(Industrias[[#This Row],[Vcanter (m3)]]*VLOOKUP(Árboles!$G549,Precios!$B$7:$H$19,4,FALSE)),"",Industrias[[#This Row],[Vcanter (m3)]]*VLOOKUP(Árboles!$G549,Precios!$B$7:$H$19,4,FALSE))</f>
        <v/>
      </c>
      <c r="P552" s="217" t="str">
        <f>IF(ISNA(Industrias[[#This Row],[Vsierra (m3)]]*VLOOKUP(Árboles!$G549,Precios!$B$7:$H$19,5,FALSE)),"",Industrias[[#This Row],[Vsierra (m3)]]*VLOOKUP(Árboles!$G549,Precios!$B$7:$H$19,5,FALSE))</f>
        <v/>
      </c>
      <c r="Q552" s="217" t="str">
        <f>IF(ISNA(Industrias[[#This Row],[Vsgruesa (m3)]]*VLOOKUP(Árboles!$G549,Precios!$B$7:$H$19,6,FALSE)),"",Industrias[[#This Row],[Vsgruesa (m3)]]*VLOOKUP(Árboles!$G549,Precios!$B$7:$H$19,6,FALSE))</f>
        <v/>
      </c>
      <c r="R552" s="217" t="str">
        <f>IF(ISNA(Industrias[[#This Row],[Vchapa (m3)]]*VLOOKUP(Árboles!$G549,Precios!$B$7:$H$19,7,FALSE)),"",Industrias[[#This Row],[Vchapa (m3)]]*VLOOKUP(Árboles!$G549,Precios!$B$7:$H$19,7,FALSE))</f>
        <v/>
      </c>
      <c r="S552" s="223">
        <f t="shared" si="13"/>
        <v>0</v>
      </c>
      <c r="T552" s="218"/>
      <c r="U552" s="218"/>
      <c r="W552" s="183"/>
      <c r="X552" s="183"/>
      <c r="Y552" s="183"/>
      <c r="Z552" s="183"/>
      <c r="AA552" s="183"/>
      <c r="AB552" s="183"/>
      <c r="AC552" s="183"/>
      <c r="AE552" s="183"/>
      <c r="AF552" s="183"/>
      <c r="AG552" s="183"/>
      <c r="AH552" s="183"/>
      <c r="AI552" s="183"/>
      <c r="AJ552" s="183"/>
      <c r="AK552" s="183"/>
    </row>
    <row r="553" spans="2:37" ht="16.8" thickTop="1" thickBot="1">
      <c r="B553" s="211" t="str">
        <f>IF(Árboles!B550="","",Árboles!B550)</f>
        <v/>
      </c>
      <c r="C553" s="211" t="str">
        <f>IF(Árboles!C550="","",Árboles!C550)</f>
        <v/>
      </c>
      <c r="D553" s="212" t="str">
        <f>IF(Árboles!G550="","",Árboles!G550)</f>
        <v/>
      </c>
      <c r="E553" s="213" t="str">
        <f>IF(Árboles!AC550=0,"",Árboles!AC550)</f>
        <v/>
      </c>
      <c r="F553" s="221"/>
      <c r="G553" s="222"/>
      <c r="H553" s="222"/>
      <c r="I553" s="222"/>
      <c r="J553" s="222"/>
      <c r="K553" s="222"/>
      <c r="L553" s="222"/>
      <c r="M553" s="216" t="str">
        <f>IF(ISNA(Industrias[[#This Row],[Vtrit (m3)]]*VLOOKUP(Árboles!$G550,Precios!$B$7:$H$19,2,FALSE)),"",Industrias[[#This Row],[Vtrit (m3)]]*VLOOKUP(Árboles!$G550,Precios!$B$7:$H$19,2,FALSE))</f>
        <v/>
      </c>
      <c r="N553" s="217" t="str">
        <f>IF(ISNA(Industrias[[#This Row],[Vapea (m3)]]*VLOOKUP(Árboles!$G550,Precios!$B$7:$H$19,3,FALSE)),"",Industrias[[#This Row],[Vapea (m3)]]*VLOOKUP(Árboles!$G550,Precios!$B$7:$H$19,3,FALSE))</f>
        <v/>
      </c>
      <c r="O553" s="217" t="str">
        <f>IF(ISNA(Industrias[[#This Row],[Vcanter (m3)]]*VLOOKUP(Árboles!$G550,Precios!$B$7:$H$19,4,FALSE)),"",Industrias[[#This Row],[Vcanter (m3)]]*VLOOKUP(Árboles!$G550,Precios!$B$7:$H$19,4,FALSE))</f>
        <v/>
      </c>
      <c r="P553" s="217" t="str">
        <f>IF(ISNA(Industrias[[#This Row],[Vsierra (m3)]]*VLOOKUP(Árboles!$G550,Precios!$B$7:$H$19,5,FALSE)),"",Industrias[[#This Row],[Vsierra (m3)]]*VLOOKUP(Árboles!$G550,Precios!$B$7:$H$19,5,FALSE))</f>
        <v/>
      </c>
      <c r="Q553" s="217" t="str">
        <f>IF(ISNA(Industrias[[#This Row],[Vsgruesa (m3)]]*VLOOKUP(Árboles!$G550,Precios!$B$7:$H$19,6,FALSE)),"",Industrias[[#This Row],[Vsgruesa (m3)]]*VLOOKUP(Árboles!$G550,Precios!$B$7:$H$19,6,FALSE))</f>
        <v/>
      </c>
      <c r="R553" s="217" t="str">
        <f>IF(ISNA(Industrias[[#This Row],[Vchapa (m3)]]*VLOOKUP(Árboles!$G550,Precios!$B$7:$H$19,7,FALSE)),"",Industrias[[#This Row],[Vchapa (m3)]]*VLOOKUP(Árboles!$G550,Precios!$B$7:$H$19,7,FALSE))</f>
        <v/>
      </c>
      <c r="S553" s="223">
        <f t="shared" si="13"/>
        <v>0</v>
      </c>
      <c r="T553" s="218"/>
      <c r="U553" s="218"/>
      <c r="W553" s="183"/>
      <c r="X553" s="183"/>
      <c r="Y553" s="183"/>
      <c r="Z553" s="183"/>
      <c r="AA553" s="183"/>
      <c r="AB553" s="183"/>
      <c r="AC553" s="183"/>
      <c r="AE553" s="183"/>
      <c r="AF553" s="183"/>
      <c r="AG553" s="183"/>
      <c r="AH553" s="183"/>
      <c r="AI553" s="183"/>
      <c r="AJ553" s="183"/>
      <c r="AK553" s="183"/>
    </row>
    <row r="554" spans="2:37" ht="16.8" thickTop="1" thickBot="1">
      <c r="B554" s="211" t="str">
        <f>IF(Árboles!B551="","",Árboles!B551)</f>
        <v/>
      </c>
      <c r="C554" s="211" t="str">
        <f>IF(Árboles!C551="","",Árboles!C551)</f>
        <v/>
      </c>
      <c r="D554" s="212" t="str">
        <f>IF(Árboles!G551="","",Árboles!G551)</f>
        <v/>
      </c>
      <c r="E554" s="213" t="str">
        <f>IF(Árboles!AC551=0,"",Árboles!AC551)</f>
        <v/>
      </c>
      <c r="F554" s="221"/>
      <c r="G554" s="222"/>
      <c r="H554" s="222"/>
      <c r="I554" s="222"/>
      <c r="J554" s="222"/>
      <c r="K554" s="222"/>
      <c r="L554" s="222"/>
      <c r="M554" s="216" t="str">
        <f>IF(ISNA(Industrias[[#This Row],[Vtrit (m3)]]*VLOOKUP(Árboles!$G551,Precios!$B$7:$H$19,2,FALSE)),"",Industrias[[#This Row],[Vtrit (m3)]]*VLOOKUP(Árboles!$G551,Precios!$B$7:$H$19,2,FALSE))</f>
        <v/>
      </c>
      <c r="N554" s="217" t="str">
        <f>IF(ISNA(Industrias[[#This Row],[Vapea (m3)]]*VLOOKUP(Árboles!$G551,Precios!$B$7:$H$19,3,FALSE)),"",Industrias[[#This Row],[Vapea (m3)]]*VLOOKUP(Árboles!$G551,Precios!$B$7:$H$19,3,FALSE))</f>
        <v/>
      </c>
      <c r="O554" s="217" t="str">
        <f>IF(ISNA(Industrias[[#This Row],[Vcanter (m3)]]*VLOOKUP(Árboles!$G551,Precios!$B$7:$H$19,4,FALSE)),"",Industrias[[#This Row],[Vcanter (m3)]]*VLOOKUP(Árboles!$G551,Precios!$B$7:$H$19,4,FALSE))</f>
        <v/>
      </c>
      <c r="P554" s="217" t="str">
        <f>IF(ISNA(Industrias[[#This Row],[Vsierra (m3)]]*VLOOKUP(Árboles!$G551,Precios!$B$7:$H$19,5,FALSE)),"",Industrias[[#This Row],[Vsierra (m3)]]*VLOOKUP(Árboles!$G551,Precios!$B$7:$H$19,5,FALSE))</f>
        <v/>
      </c>
      <c r="Q554" s="217" t="str">
        <f>IF(ISNA(Industrias[[#This Row],[Vsgruesa (m3)]]*VLOOKUP(Árboles!$G551,Precios!$B$7:$H$19,6,FALSE)),"",Industrias[[#This Row],[Vsgruesa (m3)]]*VLOOKUP(Árboles!$G551,Precios!$B$7:$H$19,6,FALSE))</f>
        <v/>
      </c>
      <c r="R554" s="217" t="str">
        <f>IF(ISNA(Industrias[[#This Row],[Vchapa (m3)]]*VLOOKUP(Árboles!$G551,Precios!$B$7:$H$19,7,FALSE)),"",Industrias[[#This Row],[Vchapa (m3)]]*VLOOKUP(Árboles!$G551,Precios!$B$7:$H$19,7,FALSE))</f>
        <v/>
      </c>
      <c r="S554" s="223">
        <f t="shared" si="13"/>
        <v>0</v>
      </c>
      <c r="T554" s="218"/>
      <c r="U554" s="218"/>
      <c r="W554" s="183"/>
      <c r="X554" s="183"/>
      <c r="Y554" s="183"/>
      <c r="Z554" s="183"/>
      <c r="AA554" s="183"/>
      <c r="AB554" s="183"/>
      <c r="AC554" s="183"/>
      <c r="AE554" s="183"/>
      <c r="AF554" s="183"/>
      <c r="AG554" s="183"/>
      <c r="AH554" s="183"/>
      <c r="AI554" s="183"/>
      <c r="AJ554" s="183"/>
      <c r="AK554" s="183"/>
    </row>
    <row r="555" spans="2:37" ht="16.8" thickTop="1" thickBot="1">
      <c r="B555" s="211" t="str">
        <f>IF(Árboles!B552="","",Árboles!B552)</f>
        <v/>
      </c>
      <c r="C555" s="211" t="str">
        <f>IF(Árboles!C552="","",Árboles!C552)</f>
        <v/>
      </c>
      <c r="D555" s="212" t="str">
        <f>IF(Árboles!G552="","",Árboles!G552)</f>
        <v/>
      </c>
      <c r="E555" s="213" t="str">
        <f>IF(Árboles!AC552=0,"",Árboles!AC552)</f>
        <v/>
      </c>
      <c r="F555" s="221"/>
      <c r="G555" s="222"/>
      <c r="H555" s="222"/>
      <c r="I555" s="222"/>
      <c r="J555" s="222"/>
      <c r="K555" s="222"/>
      <c r="L555" s="222"/>
      <c r="M555" s="216" t="str">
        <f>IF(ISNA(Industrias[[#This Row],[Vtrit (m3)]]*VLOOKUP(Árboles!$G552,Precios!$B$7:$H$19,2,FALSE)),"",Industrias[[#This Row],[Vtrit (m3)]]*VLOOKUP(Árboles!$G552,Precios!$B$7:$H$19,2,FALSE))</f>
        <v/>
      </c>
      <c r="N555" s="217" t="str">
        <f>IF(ISNA(Industrias[[#This Row],[Vapea (m3)]]*VLOOKUP(Árboles!$G552,Precios!$B$7:$H$19,3,FALSE)),"",Industrias[[#This Row],[Vapea (m3)]]*VLOOKUP(Árboles!$G552,Precios!$B$7:$H$19,3,FALSE))</f>
        <v/>
      </c>
      <c r="O555" s="217" t="str">
        <f>IF(ISNA(Industrias[[#This Row],[Vcanter (m3)]]*VLOOKUP(Árboles!$G552,Precios!$B$7:$H$19,4,FALSE)),"",Industrias[[#This Row],[Vcanter (m3)]]*VLOOKUP(Árboles!$G552,Precios!$B$7:$H$19,4,FALSE))</f>
        <v/>
      </c>
      <c r="P555" s="217" t="str">
        <f>IF(ISNA(Industrias[[#This Row],[Vsierra (m3)]]*VLOOKUP(Árboles!$G552,Precios!$B$7:$H$19,5,FALSE)),"",Industrias[[#This Row],[Vsierra (m3)]]*VLOOKUP(Árboles!$G552,Precios!$B$7:$H$19,5,FALSE))</f>
        <v/>
      </c>
      <c r="Q555" s="217" t="str">
        <f>IF(ISNA(Industrias[[#This Row],[Vsgruesa (m3)]]*VLOOKUP(Árboles!$G552,Precios!$B$7:$H$19,6,FALSE)),"",Industrias[[#This Row],[Vsgruesa (m3)]]*VLOOKUP(Árboles!$G552,Precios!$B$7:$H$19,6,FALSE))</f>
        <v/>
      </c>
      <c r="R555" s="217" t="str">
        <f>IF(ISNA(Industrias[[#This Row],[Vchapa (m3)]]*VLOOKUP(Árboles!$G552,Precios!$B$7:$H$19,7,FALSE)),"",Industrias[[#This Row],[Vchapa (m3)]]*VLOOKUP(Árboles!$G552,Precios!$B$7:$H$19,7,FALSE))</f>
        <v/>
      </c>
      <c r="S555" s="223">
        <f t="shared" si="13"/>
        <v>0</v>
      </c>
      <c r="T555" s="218"/>
      <c r="U555" s="218"/>
      <c r="W555" s="183"/>
      <c r="X555" s="183"/>
      <c r="Y555" s="183"/>
      <c r="Z555" s="183"/>
      <c r="AA555" s="183"/>
      <c r="AB555" s="183"/>
      <c r="AC555" s="183"/>
      <c r="AE555" s="183"/>
      <c r="AF555" s="183"/>
      <c r="AG555" s="183"/>
      <c r="AH555" s="183"/>
      <c r="AI555" s="183"/>
      <c r="AJ555" s="183"/>
      <c r="AK555" s="183"/>
    </row>
    <row r="556" spans="2:37" ht="16.8" thickTop="1" thickBot="1">
      <c r="B556" s="211" t="str">
        <f>IF(Árboles!B553="","",Árboles!B553)</f>
        <v/>
      </c>
      <c r="C556" s="211" t="str">
        <f>IF(Árboles!C553="","",Árboles!C553)</f>
        <v/>
      </c>
      <c r="D556" s="212" t="str">
        <f>IF(Árboles!G553="","",Árboles!G553)</f>
        <v/>
      </c>
      <c r="E556" s="213" t="str">
        <f>IF(Árboles!AC553=0,"",Árboles!AC553)</f>
        <v/>
      </c>
      <c r="F556" s="221"/>
      <c r="G556" s="222"/>
      <c r="H556" s="222"/>
      <c r="I556" s="222"/>
      <c r="J556" s="222"/>
      <c r="K556" s="222"/>
      <c r="L556" s="222"/>
      <c r="M556" s="216" t="str">
        <f>IF(ISNA(Industrias[[#This Row],[Vtrit (m3)]]*VLOOKUP(Árboles!$G553,Precios!$B$7:$H$19,2,FALSE)),"",Industrias[[#This Row],[Vtrit (m3)]]*VLOOKUP(Árboles!$G553,Precios!$B$7:$H$19,2,FALSE))</f>
        <v/>
      </c>
      <c r="N556" s="217" t="str">
        <f>IF(ISNA(Industrias[[#This Row],[Vapea (m3)]]*VLOOKUP(Árboles!$G553,Precios!$B$7:$H$19,3,FALSE)),"",Industrias[[#This Row],[Vapea (m3)]]*VLOOKUP(Árboles!$G553,Precios!$B$7:$H$19,3,FALSE))</f>
        <v/>
      </c>
      <c r="O556" s="217" t="str">
        <f>IF(ISNA(Industrias[[#This Row],[Vcanter (m3)]]*VLOOKUP(Árboles!$G553,Precios!$B$7:$H$19,4,FALSE)),"",Industrias[[#This Row],[Vcanter (m3)]]*VLOOKUP(Árboles!$G553,Precios!$B$7:$H$19,4,FALSE))</f>
        <v/>
      </c>
      <c r="P556" s="217" t="str">
        <f>IF(ISNA(Industrias[[#This Row],[Vsierra (m3)]]*VLOOKUP(Árboles!$G553,Precios!$B$7:$H$19,5,FALSE)),"",Industrias[[#This Row],[Vsierra (m3)]]*VLOOKUP(Árboles!$G553,Precios!$B$7:$H$19,5,FALSE))</f>
        <v/>
      </c>
      <c r="Q556" s="217" t="str">
        <f>IF(ISNA(Industrias[[#This Row],[Vsgruesa (m3)]]*VLOOKUP(Árboles!$G553,Precios!$B$7:$H$19,6,FALSE)),"",Industrias[[#This Row],[Vsgruesa (m3)]]*VLOOKUP(Árboles!$G553,Precios!$B$7:$H$19,6,FALSE))</f>
        <v/>
      </c>
      <c r="R556" s="217" t="str">
        <f>IF(ISNA(Industrias[[#This Row],[Vchapa (m3)]]*VLOOKUP(Árboles!$G553,Precios!$B$7:$H$19,7,FALSE)),"",Industrias[[#This Row],[Vchapa (m3)]]*VLOOKUP(Árboles!$G553,Precios!$B$7:$H$19,7,FALSE))</f>
        <v/>
      </c>
      <c r="S556" s="223">
        <f t="shared" si="13"/>
        <v>0</v>
      </c>
      <c r="T556" s="218"/>
      <c r="U556" s="218"/>
      <c r="W556" s="183"/>
      <c r="X556" s="183"/>
      <c r="Y556" s="183"/>
      <c r="Z556" s="183"/>
      <c r="AA556" s="183"/>
      <c r="AB556" s="183"/>
      <c r="AC556" s="183"/>
      <c r="AE556" s="183"/>
      <c r="AF556" s="183"/>
      <c r="AG556" s="183"/>
      <c r="AH556" s="183"/>
      <c r="AI556" s="183"/>
      <c r="AJ556" s="183"/>
      <c r="AK556" s="183"/>
    </row>
    <row r="557" spans="2:37" ht="16.8" thickTop="1" thickBot="1">
      <c r="B557" s="211" t="str">
        <f>IF(Árboles!B554="","",Árboles!B554)</f>
        <v/>
      </c>
      <c r="C557" s="211" t="str">
        <f>IF(Árboles!C554="","",Árboles!C554)</f>
        <v/>
      </c>
      <c r="D557" s="212" t="str">
        <f>IF(Árboles!G554="","",Árboles!G554)</f>
        <v/>
      </c>
      <c r="E557" s="213" t="str">
        <f>IF(Árboles!AC554=0,"",Árboles!AC554)</f>
        <v/>
      </c>
      <c r="F557" s="221"/>
      <c r="G557" s="222"/>
      <c r="H557" s="222"/>
      <c r="I557" s="222"/>
      <c r="J557" s="222"/>
      <c r="K557" s="222"/>
      <c r="L557" s="222"/>
      <c r="M557" s="216" t="str">
        <f>IF(ISNA(Industrias[[#This Row],[Vtrit (m3)]]*VLOOKUP(Árboles!$G554,Precios!$B$7:$H$19,2,FALSE)),"",Industrias[[#This Row],[Vtrit (m3)]]*VLOOKUP(Árboles!$G554,Precios!$B$7:$H$19,2,FALSE))</f>
        <v/>
      </c>
      <c r="N557" s="217" t="str">
        <f>IF(ISNA(Industrias[[#This Row],[Vapea (m3)]]*VLOOKUP(Árboles!$G554,Precios!$B$7:$H$19,3,FALSE)),"",Industrias[[#This Row],[Vapea (m3)]]*VLOOKUP(Árboles!$G554,Precios!$B$7:$H$19,3,FALSE))</f>
        <v/>
      </c>
      <c r="O557" s="217" t="str">
        <f>IF(ISNA(Industrias[[#This Row],[Vcanter (m3)]]*VLOOKUP(Árboles!$G554,Precios!$B$7:$H$19,4,FALSE)),"",Industrias[[#This Row],[Vcanter (m3)]]*VLOOKUP(Árboles!$G554,Precios!$B$7:$H$19,4,FALSE))</f>
        <v/>
      </c>
      <c r="P557" s="217" t="str">
        <f>IF(ISNA(Industrias[[#This Row],[Vsierra (m3)]]*VLOOKUP(Árboles!$G554,Precios!$B$7:$H$19,5,FALSE)),"",Industrias[[#This Row],[Vsierra (m3)]]*VLOOKUP(Árboles!$G554,Precios!$B$7:$H$19,5,FALSE))</f>
        <v/>
      </c>
      <c r="Q557" s="217" t="str">
        <f>IF(ISNA(Industrias[[#This Row],[Vsgruesa (m3)]]*VLOOKUP(Árboles!$G554,Precios!$B$7:$H$19,6,FALSE)),"",Industrias[[#This Row],[Vsgruesa (m3)]]*VLOOKUP(Árboles!$G554,Precios!$B$7:$H$19,6,FALSE))</f>
        <v/>
      </c>
      <c r="R557" s="217" t="str">
        <f>IF(ISNA(Industrias[[#This Row],[Vchapa (m3)]]*VLOOKUP(Árboles!$G554,Precios!$B$7:$H$19,7,FALSE)),"",Industrias[[#This Row],[Vchapa (m3)]]*VLOOKUP(Árboles!$G554,Precios!$B$7:$H$19,7,FALSE))</f>
        <v/>
      </c>
      <c r="S557" s="223">
        <f t="shared" si="13"/>
        <v>0</v>
      </c>
      <c r="T557" s="218"/>
      <c r="U557" s="218"/>
      <c r="W557" s="183"/>
      <c r="X557" s="183"/>
      <c r="Y557" s="183"/>
      <c r="Z557" s="183"/>
      <c r="AA557" s="183"/>
      <c r="AB557" s="183"/>
      <c r="AC557" s="183"/>
      <c r="AE557" s="183"/>
      <c r="AF557" s="183"/>
      <c r="AG557" s="183"/>
      <c r="AH557" s="183"/>
      <c r="AI557" s="183"/>
      <c r="AJ557" s="183"/>
      <c r="AK557" s="183"/>
    </row>
    <row r="558" spans="2:37" ht="16.8" thickTop="1" thickBot="1">
      <c r="B558" s="211" t="str">
        <f>IF(Árboles!B555="","",Árboles!B555)</f>
        <v/>
      </c>
      <c r="C558" s="211" t="str">
        <f>IF(Árboles!C555="","",Árboles!C555)</f>
        <v/>
      </c>
      <c r="D558" s="212" t="str">
        <f>IF(Árboles!G555="","",Árboles!G555)</f>
        <v/>
      </c>
      <c r="E558" s="213" t="str">
        <f>IF(Árboles!AC555=0,"",Árboles!AC555)</f>
        <v/>
      </c>
      <c r="F558" s="221"/>
      <c r="G558" s="222"/>
      <c r="H558" s="222"/>
      <c r="I558" s="222"/>
      <c r="J558" s="222"/>
      <c r="K558" s="222"/>
      <c r="L558" s="222"/>
      <c r="M558" s="216" t="str">
        <f>IF(ISNA(Industrias[[#This Row],[Vtrit (m3)]]*VLOOKUP(Árboles!$G555,Precios!$B$7:$H$19,2,FALSE)),"",Industrias[[#This Row],[Vtrit (m3)]]*VLOOKUP(Árboles!$G555,Precios!$B$7:$H$19,2,FALSE))</f>
        <v/>
      </c>
      <c r="N558" s="217" t="str">
        <f>IF(ISNA(Industrias[[#This Row],[Vapea (m3)]]*VLOOKUP(Árboles!$G555,Precios!$B$7:$H$19,3,FALSE)),"",Industrias[[#This Row],[Vapea (m3)]]*VLOOKUP(Árboles!$G555,Precios!$B$7:$H$19,3,FALSE))</f>
        <v/>
      </c>
      <c r="O558" s="217" t="str">
        <f>IF(ISNA(Industrias[[#This Row],[Vcanter (m3)]]*VLOOKUP(Árboles!$G555,Precios!$B$7:$H$19,4,FALSE)),"",Industrias[[#This Row],[Vcanter (m3)]]*VLOOKUP(Árboles!$G555,Precios!$B$7:$H$19,4,FALSE))</f>
        <v/>
      </c>
      <c r="P558" s="217" t="str">
        <f>IF(ISNA(Industrias[[#This Row],[Vsierra (m3)]]*VLOOKUP(Árboles!$G555,Precios!$B$7:$H$19,5,FALSE)),"",Industrias[[#This Row],[Vsierra (m3)]]*VLOOKUP(Árboles!$G555,Precios!$B$7:$H$19,5,FALSE))</f>
        <v/>
      </c>
      <c r="Q558" s="217" t="str">
        <f>IF(ISNA(Industrias[[#This Row],[Vsgruesa (m3)]]*VLOOKUP(Árboles!$G555,Precios!$B$7:$H$19,6,FALSE)),"",Industrias[[#This Row],[Vsgruesa (m3)]]*VLOOKUP(Árboles!$G555,Precios!$B$7:$H$19,6,FALSE))</f>
        <v/>
      </c>
      <c r="R558" s="217" t="str">
        <f>IF(ISNA(Industrias[[#This Row],[Vchapa (m3)]]*VLOOKUP(Árboles!$G555,Precios!$B$7:$H$19,7,FALSE)),"",Industrias[[#This Row],[Vchapa (m3)]]*VLOOKUP(Árboles!$G555,Precios!$B$7:$H$19,7,FALSE))</f>
        <v/>
      </c>
      <c r="S558" s="223">
        <f t="shared" si="13"/>
        <v>0</v>
      </c>
      <c r="T558" s="218"/>
      <c r="U558" s="218"/>
      <c r="W558" s="183"/>
      <c r="X558" s="183"/>
      <c r="Y558" s="183"/>
      <c r="Z558" s="183"/>
      <c r="AA558" s="183"/>
      <c r="AB558" s="183"/>
      <c r="AC558" s="183"/>
      <c r="AE558" s="183"/>
      <c r="AF558" s="183"/>
      <c r="AG558" s="183"/>
      <c r="AH558" s="183"/>
      <c r="AI558" s="183"/>
      <c r="AJ558" s="183"/>
      <c r="AK558" s="183"/>
    </row>
    <row r="559" spans="2:37" ht="16.8" thickTop="1" thickBot="1">
      <c r="B559" s="211" t="str">
        <f>IF(Árboles!B556="","",Árboles!B556)</f>
        <v/>
      </c>
      <c r="C559" s="211" t="str">
        <f>IF(Árboles!C556="","",Árboles!C556)</f>
        <v/>
      </c>
      <c r="D559" s="212" t="str">
        <f>IF(Árboles!G556="","",Árboles!G556)</f>
        <v/>
      </c>
      <c r="E559" s="213" t="str">
        <f>IF(Árboles!AC556=0,"",Árboles!AC556)</f>
        <v/>
      </c>
      <c r="F559" s="221"/>
      <c r="G559" s="222"/>
      <c r="H559" s="222"/>
      <c r="I559" s="222"/>
      <c r="J559" s="222"/>
      <c r="K559" s="222"/>
      <c r="L559" s="222"/>
      <c r="M559" s="216" t="str">
        <f>IF(ISNA(Industrias[[#This Row],[Vtrit (m3)]]*VLOOKUP(Árboles!$G556,Precios!$B$7:$H$19,2,FALSE)),"",Industrias[[#This Row],[Vtrit (m3)]]*VLOOKUP(Árboles!$G556,Precios!$B$7:$H$19,2,FALSE))</f>
        <v/>
      </c>
      <c r="N559" s="217" t="str">
        <f>IF(ISNA(Industrias[[#This Row],[Vapea (m3)]]*VLOOKUP(Árboles!$G556,Precios!$B$7:$H$19,3,FALSE)),"",Industrias[[#This Row],[Vapea (m3)]]*VLOOKUP(Árboles!$G556,Precios!$B$7:$H$19,3,FALSE))</f>
        <v/>
      </c>
      <c r="O559" s="217" t="str">
        <f>IF(ISNA(Industrias[[#This Row],[Vcanter (m3)]]*VLOOKUP(Árboles!$G556,Precios!$B$7:$H$19,4,FALSE)),"",Industrias[[#This Row],[Vcanter (m3)]]*VLOOKUP(Árboles!$G556,Precios!$B$7:$H$19,4,FALSE))</f>
        <v/>
      </c>
      <c r="P559" s="217" t="str">
        <f>IF(ISNA(Industrias[[#This Row],[Vsierra (m3)]]*VLOOKUP(Árboles!$G556,Precios!$B$7:$H$19,5,FALSE)),"",Industrias[[#This Row],[Vsierra (m3)]]*VLOOKUP(Árboles!$G556,Precios!$B$7:$H$19,5,FALSE))</f>
        <v/>
      </c>
      <c r="Q559" s="217" t="str">
        <f>IF(ISNA(Industrias[[#This Row],[Vsgruesa (m3)]]*VLOOKUP(Árboles!$G556,Precios!$B$7:$H$19,6,FALSE)),"",Industrias[[#This Row],[Vsgruesa (m3)]]*VLOOKUP(Árboles!$G556,Precios!$B$7:$H$19,6,FALSE))</f>
        <v/>
      </c>
      <c r="R559" s="217" t="str">
        <f>IF(ISNA(Industrias[[#This Row],[Vchapa (m3)]]*VLOOKUP(Árboles!$G556,Precios!$B$7:$H$19,7,FALSE)),"",Industrias[[#This Row],[Vchapa (m3)]]*VLOOKUP(Árboles!$G556,Precios!$B$7:$H$19,7,FALSE))</f>
        <v/>
      </c>
      <c r="S559" s="223">
        <f t="shared" si="13"/>
        <v>0</v>
      </c>
      <c r="T559" s="218"/>
      <c r="U559" s="218"/>
      <c r="W559" s="183"/>
      <c r="X559" s="183"/>
      <c r="Y559" s="183"/>
      <c r="Z559" s="183"/>
      <c r="AA559" s="183"/>
      <c r="AB559" s="183"/>
      <c r="AC559" s="183"/>
      <c r="AE559" s="183"/>
      <c r="AF559" s="183"/>
      <c r="AG559" s="183"/>
      <c r="AH559" s="183"/>
      <c r="AI559" s="183"/>
      <c r="AJ559" s="183"/>
      <c r="AK559" s="183"/>
    </row>
    <row r="560" spans="2:37" ht="16.8" thickTop="1" thickBot="1">
      <c r="B560" s="211" t="str">
        <f>IF(Árboles!B557="","",Árboles!B557)</f>
        <v/>
      </c>
      <c r="C560" s="211" t="str">
        <f>IF(Árboles!C557="","",Árboles!C557)</f>
        <v/>
      </c>
      <c r="D560" s="212" t="str">
        <f>IF(Árboles!G557="","",Árboles!G557)</f>
        <v/>
      </c>
      <c r="E560" s="213" t="str">
        <f>IF(Árboles!AC557=0,"",Árboles!AC557)</f>
        <v/>
      </c>
      <c r="F560" s="221"/>
      <c r="G560" s="222"/>
      <c r="H560" s="222"/>
      <c r="I560" s="222"/>
      <c r="J560" s="222"/>
      <c r="K560" s="222"/>
      <c r="L560" s="222"/>
      <c r="M560" s="216" t="str">
        <f>IF(ISNA(Industrias[[#This Row],[Vtrit (m3)]]*VLOOKUP(Árboles!$G557,Precios!$B$7:$H$19,2,FALSE)),"",Industrias[[#This Row],[Vtrit (m3)]]*VLOOKUP(Árboles!$G557,Precios!$B$7:$H$19,2,FALSE))</f>
        <v/>
      </c>
      <c r="N560" s="217" t="str">
        <f>IF(ISNA(Industrias[[#This Row],[Vapea (m3)]]*VLOOKUP(Árboles!$G557,Precios!$B$7:$H$19,3,FALSE)),"",Industrias[[#This Row],[Vapea (m3)]]*VLOOKUP(Árboles!$G557,Precios!$B$7:$H$19,3,FALSE))</f>
        <v/>
      </c>
      <c r="O560" s="217" t="str">
        <f>IF(ISNA(Industrias[[#This Row],[Vcanter (m3)]]*VLOOKUP(Árboles!$G557,Precios!$B$7:$H$19,4,FALSE)),"",Industrias[[#This Row],[Vcanter (m3)]]*VLOOKUP(Árboles!$G557,Precios!$B$7:$H$19,4,FALSE))</f>
        <v/>
      </c>
      <c r="P560" s="217" t="str">
        <f>IF(ISNA(Industrias[[#This Row],[Vsierra (m3)]]*VLOOKUP(Árboles!$G557,Precios!$B$7:$H$19,5,FALSE)),"",Industrias[[#This Row],[Vsierra (m3)]]*VLOOKUP(Árboles!$G557,Precios!$B$7:$H$19,5,FALSE))</f>
        <v/>
      </c>
      <c r="Q560" s="217" t="str">
        <f>IF(ISNA(Industrias[[#This Row],[Vsgruesa (m3)]]*VLOOKUP(Árboles!$G557,Precios!$B$7:$H$19,6,FALSE)),"",Industrias[[#This Row],[Vsgruesa (m3)]]*VLOOKUP(Árboles!$G557,Precios!$B$7:$H$19,6,FALSE))</f>
        <v/>
      </c>
      <c r="R560" s="217" t="str">
        <f>IF(ISNA(Industrias[[#This Row],[Vchapa (m3)]]*VLOOKUP(Árboles!$G557,Precios!$B$7:$H$19,7,FALSE)),"",Industrias[[#This Row],[Vchapa (m3)]]*VLOOKUP(Árboles!$G557,Precios!$B$7:$H$19,7,FALSE))</f>
        <v/>
      </c>
      <c r="S560" s="223">
        <f t="shared" si="13"/>
        <v>0</v>
      </c>
      <c r="T560" s="218"/>
      <c r="U560" s="218"/>
      <c r="W560" s="183"/>
      <c r="X560" s="183"/>
      <c r="Y560" s="183"/>
      <c r="Z560" s="183"/>
      <c r="AA560" s="183"/>
      <c r="AB560" s="183"/>
      <c r="AC560" s="183"/>
      <c r="AE560" s="183"/>
      <c r="AF560" s="183"/>
      <c r="AG560" s="183"/>
      <c r="AH560" s="183"/>
      <c r="AI560" s="183"/>
      <c r="AJ560" s="183"/>
      <c r="AK560" s="183"/>
    </row>
    <row r="561" spans="2:37" ht="16.8" thickTop="1" thickBot="1">
      <c r="B561" s="211" t="str">
        <f>IF(Árboles!B558="","",Árboles!B558)</f>
        <v/>
      </c>
      <c r="C561" s="211" t="str">
        <f>IF(Árboles!C558="","",Árboles!C558)</f>
        <v/>
      </c>
      <c r="D561" s="212" t="str">
        <f>IF(Árboles!G558="","",Árboles!G558)</f>
        <v/>
      </c>
      <c r="E561" s="213" t="str">
        <f>IF(Árboles!AC558=0,"",Árboles!AC558)</f>
        <v/>
      </c>
      <c r="F561" s="221"/>
      <c r="G561" s="222"/>
      <c r="H561" s="222"/>
      <c r="I561" s="222"/>
      <c r="J561" s="222"/>
      <c r="K561" s="222"/>
      <c r="L561" s="222"/>
      <c r="M561" s="216" t="str">
        <f>IF(ISNA(Industrias[[#This Row],[Vtrit (m3)]]*VLOOKUP(Árboles!$G558,Precios!$B$7:$H$19,2,FALSE)),"",Industrias[[#This Row],[Vtrit (m3)]]*VLOOKUP(Árboles!$G558,Precios!$B$7:$H$19,2,FALSE))</f>
        <v/>
      </c>
      <c r="N561" s="217" t="str">
        <f>IF(ISNA(Industrias[[#This Row],[Vapea (m3)]]*VLOOKUP(Árboles!$G558,Precios!$B$7:$H$19,3,FALSE)),"",Industrias[[#This Row],[Vapea (m3)]]*VLOOKUP(Árboles!$G558,Precios!$B$7:$H$19,3,FALSE))</f>
        <v/>
      </c>
      <c r="O561" s="217" t="str">
        <f>IF(ISNA(Industrias[[#This Row],[Vcanter (m3)]]*VLOOKUP(Árboles!$G558,Precios!$B$7:$H$19,4,FALSE)),"",Industrias[[#This Row],[Vcanter (m3)]]*VLOOKUP(Árboles!$G558,Precios!$B$7:$H$19,4,FALSE))</f>
        <v/>
      </c>
      <c r="P561" s="217" t="str">
        <f>IF(ISNA(Industrias[[#This Row],[Vsierra (m3)]]*VLOOKUP(Árboles!$G558,Precios!$B$7:$H$19,5,FALSE)),"",Industrias[[#This Row],[Vsierra (m3)]]*VLOOKUP(Árboles!$G558,Precios!$B$7:$H$19,5,FALSE))</f>
        <v/>
      </c>
      <c r="Q561" s="217" t="str">
        <f>IF(ISNA(Industrias[[#This Row],[Vsgruesa (m3)]]*VLOOKUP(Árboles!$G558,Precios!$B$7:$H$19,6,FALSE)),"",Industrias[[#This Row],[Vsgruesa (m3)]]*VLOOKUP(Árboles!$G558,Precios!$B$7:$H$19,6,FALSE))</f>
        <v/>
      </c>
      <c r="R561" s="217" t="str">
        <f>IF(ISNA(Industrias[[#This Row],[Vchapa (m3)]]*VLOOKUP(Árboles!$G558,Precios!$B$7:$H$19,7,FALSE)),"",Industrias[[#This Row],[Vchapa (m3)]]*VLOOKUP(Árboles!$G558,Precios!$B$7:$H$19,7,FALSE))</f>
        <v/>
      </c>
      <c r="S561" s="223">
        <f t="shared" si="13"/>
        <v>0</v>
      </c>
      <c r="T561" s="218"/>
      <c r="U561" s="218"/>
      <c r="W561" s="183"/>
      <c r="X561" s="183"/>
      <c r="Y561" s="183"/>
      <c r="Z561" s="183"/>
      <c r="AA561" s="183"/>
      <c r="AB561" s="183"/>
      <c r="AC561" s="183"/>
      <c r="AE561" s="183"/>
      <c r="AF561" s="183"/>
      <c r="AG561" s="183"/>
      <c r="AH561" s="183"/>
      <c r="AI561" s="183"/>
      <c r="AJ561" s="183"/>
      <c r="AK561" s="183"/>
    </row>
    <row r="562" spans="2:37" ht="16.8" thickTop="1" thickBot="1">
      <c r="B562" s="211" t="str">
        <f>IF(Árboles!B559="","",Árboles!B559)</f>
        <v/>
      </c>
      <c r="C562" s="211" t="str">
        <f>IF(Árboles!C559="","",Árboles!C559)</f>
        <v/>
      </c>
      <c r="D562" s="212" t="str">
        <f>IF(Árboles!G559="","",Árboles!G559)</f>
        <v/>
      </c>
      <c r="E562" s="213" t="str">
        <f>IF(Árboles!AC559=0,"",Árboles!AC559)</f>
        <v/>
      </c>
      <c r="F562" s="221"/>
      <c r="G562" s="222"/>
      <c r="H562" s="222"/>
      <c r="I562" s="222"/>
      <c r="J562" s="222"/>
      <c r="K562" s="222"/>
      <c r="L562" s="222"/>
      <c r="M562" s="216" t="str">
        <f>IF(ISNA(Industrias[[#This Row],[Vtrit (m3)]]*VLOOKUP(Árboles!$G559,Precios!$B$7:$H$19,2,FALSE)),"",Industrias[[#This Row],[Vtrit (m3)]]*VLOOKUP(Árboles!$G559,Precios!$B$7:$H$19,2,FALSE))</f>
        <v/>
      </c>
      <c r="N562" s="217" t="str">
        <f>IF(ISNA(Industrias[[#This Row],[Vapea (m3)]]*VLOOKUP(Árboles!$G559,Precios!$B$7:$H$19,3,FALSE)),"",Industrias[[#This Row],[Vapea (m3)]]*VLOOKUP(Árboles!$G559,Precios!$B$7:$H$19,3,FALSE))</f>
        <v/>
      </c>
      <c r="O562" s="217" t="str">
        <f>IF(ISNA(Industrias[[#This Row],[Vcanter (m3)]]*VLOOKUP(Árboles!$G559,Precios!$B$7:$H$19,4,FALSE)),"",Industrias[[#This Row],[Vcanter (m3)]]*VLOOKUP(Árboles!$G559,Precios!$B$7:$H$19,4,FALSE))</f>
        <v/>
      </c>
      <c r="P562" s="217" t="str">
        <f>IF(ISNA(Industrias[[#This Row],[Vsierra (m3)]]*VLOOKUP(Árboles!$G559,Precios!$B$7:$H$19,5,FALSE)),"",Industrias[[#This Row],[Vsierra (m3)]]*VLOOKUP(Árboles!$G559,Precios!$B$7:$H$19,5,FALSE))</f>
        <v/>
      </c>
      <c r="Q562" s="217" t="str">
        <f>IF(ISNA(Industrias[[#This Row],[Vsgruesa (m3)]]*VLOOKUP(Árboles!$G559,Precios!$B$7:$H$19,6,FALSE)),"",Industrias[[#This Row],[Vsgruesa (m3)]]*VLOOKUP(Árboles!$G559,Precios!$B$7:$H$19,6,FALSE))</f>
        <v/>
      </c>
      <c r="R562" s="217" t="str">
        <f>IF(ISNA(Industrias[[#This Row],[Vchapa (m3)]]*VLOOKUP(Árboles!$G559,Precios!$B$7:$H$19,7,FALSE)),"",Industrias[[#This Row],[Vchapa (m3)]]*VLOOKUP(Árboles!$G559,Precios!$B$7:$H$19,7,FALSE))</f>
        <v/>
      </c>
      <c r="S562" s="223">
        <f t="shared" si="13"/>
        <v>0</v>
      </c>
      <c r="T562" s="218"/>
      <c r="U562" s="218"/>
      <c r="W562" s="183"/>
      <c r="X562" s="183"/>
      <c r="Y562" s="183"/>
      <c r="Z562" s="183"/>
      <c r="AA562" s="183"/>
      <c r="AB562" s="183"/>
      <c r="AC562" s="183"/>
      <c r="AE562" s="183"/>
      <c r="AF562" s="183"/>
      <c r="AG562" s="183"/>
      <c r="AH562" s="183"/>
      <c r="AI562" s="183"/>
      <c r="AJ562" s="183"/>
      <c r="AK562" s="183"/>
    </row>
    <row r="563" spans="2:37" ht="16.8" thickTop="1" thickBot="1">
      <c r="B563" s="211" t="str">
        <f>IF(Árboles!B560="","",Árboles!B560)</f>
        <v/>
      </c>
      <c r="C563" s="211" t="str">
        <f>IF(Árboles!C560="","",Árboles!C560)</f>
        <v/>
      </c>
      <c r="D563" s="212" t="str">
        <f>IF(Árboles!G560="","",Árboles!G560)</f>
        <v/>
      </c>
      <c r="E563" s="213" t="str">
        <f>IF(Árboles!AC560=0,"",Árboles!AC560)</f>
        <v/>
      </c>
      <c r="F563" s="221"/>
      <c r="G563" s="222"/>
      <c r="H563" s="222"/>
      <c r="I563" s="222"/>
      <c r="J563" s="222"/>
      <c r="K563" s="222"/>
      <c r="L563" s="222"/>
      <c r="M563" s="216" t="str">
        <f>IF(ISNA(Industrias[[#This Row],[Vtrit (m3)]]*VLOOKUP(Árboles!$G560,Precios!$B$7:$H$19,2,FALSE)),"",Industrias[[#This Row],[Vtrit (m3)]]*VLOOKUP(Árboles!$G560,Precios!$B$7:$H$19,2,FALSE))</f>
        <v/>
      </c>
      <c r="N563" s="217" t="str">
        <f>IF(ISNA(Industrias[[#This Row],[Vapea (m3)]]*VLOOKUP(Árboles!$G560,Precios!$B$7:$H$19,3,FALSE)),"",Industrias[[#This Row],[Vapea (m3)]]*VLOOKUP(Árboles!$G560,Precios!$B$7:$H$19,3,FALSE))</f>
        <v/>
      </c>
      <c r="O563" s="217" t="str">
        <f>IF(ISNA(Industrias[[#This Row],[Vcanter (m3)]]*VLOOKUP(Árboles!$G560,Precios!$B$7:$H$19,4,FALSE)),"",Industrias[[#This Row],[Vcanter (m3)]]*VLOOKUP(Árboles!$G560,Precios!$B$7:$H$19,4,FALSE))</f>
        <v/>
      </c>
      <c r="P563" s="217" t="str">
        <f>IF(ISNA(Industrias[[#This Row],[Vsierra (m3)]]*VLOOKUP(Árboles!$G560,Precios!$B$7:$H$19,5,FALSE)),"",Industrias[[#This Row],[Vsierra (m3)]]*VLOOKUP(Árboles!$G560,Precios!$B$7:$H$19,5,FALSE))</f>
        <v/>
      </c>
      <c r="Q563" s="217" t="str">
        <f>IF(ISNA(Industrias[[#This Row],[Vsgruesa (m3)]]*VLOOKUP(Árboles!$G560,Precios!$B$7:$H$19,6,FALSE)),"",Industrias[[#This Row],[Vsgruesa (m3)]]*VLOOKUP(Árboles!$G560,Precios!$B$7:$H$19,6,FALSE))</f>
        <v/>
      </c>
      <c r="R563" s="217" t="str">
        <f>IF(ISNA(Industrias[[#This Row],[Vchapa (m3)]]*VLOOKUP(Árboles!$G560,Precios!$B$7:$H$19,7,FALSE)),"",Industrias[[#This Row],[Vchapa (m3)]]*VLOOKUP(Árboles!$G560,Precios!$B$7:$H$19,7,FALSE))</f>
        <v/>
      </c>
      <c r="S563" s="223">
        <f t="shared" si="13"/>
        <v>0</v>
      </c>
      <c r="T563" s="218"/>
      <c r="U563" s="218"/>
      <c r="W563" s="183"/>
      <c r="X563" s="183"/>
      <c r="Y563" s="183"/>
      <c r="Z563" s="183"/>
      <c r="AA563" s="183"/>
      <c r="AB563" s="183"/>
      <c r="AC563" s="183"/>
      <c r="AE563" s="183"/>
      <c r="AF563" s="183"/>
      <c r="AG563" s="183"/>
      <c r="AH563" s="183"/>
      <c r="AI563" s="183"/>
      <c r="AJ563" s="183"/>
      <c r="AK563" s="183"/>
    </row>
    <row r="564" spans="2:37" ht="16.8" thickTop="1" thickBot="1">
      <c r="B564" s="211" t="str">
        <f>IF(Árboles!B561="","",Árboles!B561)</f>
        <v/>
      </c>
      <c r="C564" s="211" t="str">
        <f>IF(Árboles!C561="","",Árboles!C561)</f>
        <v/>
      </c>
      <c r="D564" s="212" t="str">
        <f>IF(Árboles!G561="","",Árboles!G561)</f>
        <v/>
      </c>
      <c r="E564" s="213" t="str">
        <f>IF(Árboles!AC561=0,"",Árboles!AC561)</f>
        <v/>
      </c>
      <c r="F564" s="221"/>
      <c r="G564" s="222"/>
      <c r="H564" s="222"/>
      <c r="I564" s="222"/>
      <c r="J564" s="222"/>
      <c r="K564" s="222"/>
      <c r="L564" s="222"/>
      <c r="M564" s="216" t="str">
        <f>IF(ISNA(Industrias[[#This Row],[Vtrit (m3)]]*VLOOKUP(Árboles!$G561,Precios!$B$7:$H$19,2,FALSE)),"",Industrias[[#This Row],[Vtrit (m3)]]*VLOOKUP(Árboles!$G561,Precios!$B$7:$H$19,2,FALSE))</f>
        <v/>
      </c>
      <c r="N564" s="217" t="str">
        <f>IF(ISNA(Industrias[[#This Row],[Vapea (m3)]]*VLOOKUP(Árboles!$G561,Precios!$B$7:$H$19,3,FALSE)),"",Industrias[[#This Row],[Vapea (m3)]]*VLOOKUP(Árboles!$G561,Precios!$B$7:$H$19,3,FALSE))</f>
        <v/>
      </c>
      <c r="O564" s="217" t="str">
        <f>IF(ISNA(Industrias[[#This Row],[Vcanter (m3)]]*VLOOKUP(Árboles!$G561,Precios!$B$7:$H$19,4,FALSE)),"",Industrias[[#This Row],[Vcanter (m3)]]*VLOOKUP(Árboles!$G561,Precios!$B$7:$H$19,4,FALSE))</f>
        <v/>
      </c>
      <c r="P564" s="217" t="str">
        <f>IF(ISNA(Industrias[[#This Row],[Vsierra (m3)]]*VLOOKUP(Árboles!$G561,Precios!$B$7:$H$19,5,FALSE)),"",Industrias[[#This Row],[Vsierra (m3)]]*VLOOKUP(Árboles!$G561,Precios!$B$7:$H$19,5,FALSE))</f>
        <v/>
      </c>
      <c r="Q564" s="217" t="str">
        <f>IF(ISNA(Industrias[[#This Row],[Vsgruesa (m3)]]*VLOOKUP(Árboles!$G561,Precios!$B$7:$H$19,6,FALSE)),"",Industrias[[#This Row],[Vsgruesa (m3)]]*VLOOKUP(Árboles!$G561,Precios!$B$7:$H$19,6,FALSE))</f>
        <v/>
      </c>
      <c r="R564" s="217" t="str">
        <f>IF(ISNA(Industrias[[#This Row],[Vchapa (m3)]]*VLOOKUP(Árboles!$G561,Precios!$B$7:$H$19,7,FALSE)),"",Industrias[[#This Row],[Vchapa (m3)]]*VLOOKUP(Árboles!$G561,Precios!$B$7:$H$19,7,FALSE))</f>
        <v/>
      </c>
      <c r="S564" s="223">
        <f t="shared" si="13"/>
        <v>0</v>
      </c>
      <c r="T564" s="218"/>
      <c r="U564" s="218"/>
      <c r="W564" s="183"/>
      <c r="X564" s="183"/>
      <c r="Y564" s="183"/>
      <c r="Z564" s="183"/>
      <c r="AA564" s="183"/>
      <c r="AB564" s="183"/>
      <c r="AC564" s="183"/>
      <c r="AE564" s="183"/>
      <c r="AF564" s="183"/>
      <c r="AG564" s="183"/>
      <c r="AH564" s="183"/>
      <c r="AI564" s="183"/>
      <c r="AJ564" s="183"/>
      <c r="AK564" s="183"/>
    </row>
    <row r="565" spans="2:37" ht="16.8" thickTop="1" thickBot="1">
      <c r="B565" s="211" t="str">
        <f>IF(Árboles!B562="","",Árboles!B562)</f>
        <v/>
      </c>
      <c r="C565" s="211" t="str">
        <f>IF(Árboles!C562="","",Árboles!C562)</f>
        <v/>
      </c>
      <c r="D565" s="212" t="str">
        <f>IF(Árboles!G562="","",Árboles!G562)</f>
        <v/>
      </c>
      <c r="E565" s="213" t="str">
        <f>IF(Árboles!AC562=0,"",Árboles!AC562)</f>
        <v/>
      </c>
      <c r="F565" s="221"/>
      <c r="G565" s="222"/>
      <c r="H565" s="222"/>
      <c r="I565" s="222"/>
      <c r="J565" s="222"/>
      <c r="K565" s="222"/>
      <c r="L565" s="222"/>
      <c r="M565" s="216" t="str">
        <f>IF(ISNA(Industrias[[#This Row],[Vtrit (m3)]]*VLOOKUP(Árboles!$G562,Precios!$B$7:$H$19,2,FALSE)),"",Industrias[[#This Row],[Vtrit (m3)]]*VLOOKUP(Árboles!$G562,Precios!$B$7:$H$19,2,FALSE))</f>
        <v/>
      </c>
      <c r="N565" s="217" t="str">
        <f>IF(ISNA(Industrias[[#This Row],[Vapea (m3)]]*VLOOKUP(Árboles!$G562,Precios!$B$7:$H$19,3,FALSE)),"",Industrias[[#This Row],[Vapea (m3)]]*VLOOKUP(Árboles!$G562,Precios!$B$7:$H$19,3,FALSE))</f>
        <v/>
      </c>
      <c r="O565" s="217" t="str">
        <f>IF(ISNA(Industrias[[#This Row],[Vcanter (m3)]]*VLOOKUP(Árboles!$G562,Precios!$B$7:$H$19,4,FALSE)),"",Industrias[[#This Row],[Vcanter (m3)]]*VLOOKUP(Árboles!$G562,Precios!$B$7:$H$19,4,FALSE))</f>
        <v/>
      </c>
      <c r="P565" s="217" t="str">
        <f>IF(ISNA(Industrias[[#This Row],[Vsierra (m3)]]*VLOOKUP(Árboles!$G562,Precios!$B$7:$H$19,5,FALSE)),"",Industrias[[#This Row],[Vsierra (m3)]]*VLOOKUP(Árboles!$G562,Precios!$B$7:$H$19,5,FALSE))</f>
        <v/>
      </c>
      <c r="Q565" s="217" t="str">
        <f>IF(ISNA(Industrias[[#This Row],[Vsgruesa (m3)]]*VLOOKUP(Árboles!$G562,Precios!$B$7:$H$19,6,FALSE)),"",Industrias[[#This Row],[Vsgruesa (m3)]]*VLOOKUP(Árboles!$G562,Precios!$B$7:$H$19,6,FALSE))</f>
        <v/>
      </c>
      <c r="R565" s="217" t="str">
        <f>IF(ISNA(Industrias[[#This Row],[Vchapa (m3)]]*VLOOKUP(Árboles!$G562,Precios!$B$7:$H$19,7,FALSE)),"",Industrias[[#This Row],[Vchapa (m3)]]*VLOOKUP(Árboles!$G562,Precios!$B$7:$H$19,7,FALSE))</f>
        <v/>
      </c>
      <c r="S565" s="223">
        <f t="shared" si="13"/>
        <v>0</v>
      </c>
      <c r="T565" s="218"/>
      <c r="U565" s="218"/>
      <c r="W565" s="183"/>
      <c r="X565" s="183"/>
      <c r="Y565" s="183"/>
      <c r="Z565" s="183"/>
      <c r="AA565" s="183"/>
      <c r="AB565" s="183"/>
      <c r="AC565" s="183"/>
      <c r="AE565" s="183"/>
      <c r="AF565" s="183"/>
      <c r="AG565" s="183"/>
      <c r="AH565" s="183"/>
      <c r="AI565" s="183"/>
      <c r="AJ565" s="183"/>
      <c r="AK565" s="183"/>
    </row>
    <row r="566" spans="2:37" ht="16.8" thickTop="1" thickBot="1">
      <c r="B566" s="211" t="str">
        <f>IF(Árboles!B563="","",Árboles!B563)</f>
        <v/>
      </c>
      <c r="C566" s="211" t="str">
        <f>IF(Árboles!C563="","",Árboles!C563)</f>
        <v/>
      </c>
      <c r="D566" s="212" t="str">
        <f>IF(Árboles!G563="","",Árboles!G563)</f>
        <v/>
      </c>
      <c r="E566" s="213" t="str">
        <f>IF(Árboles!AC563=0,"",Árboles!AC563)</f>
        <v/>
      </c>
      <c r="F566" s="221"/>
      <c r="G566" s="222"/>
      <c r="H566" s="222"/>
      <c r="I566" s="222"/>
      <c r="J566" s="222"/>
      <c r="K566" s="222"/>
      <c r="L566" s="222"/>
      <c r="M566" s="216" t="str">
        <f>IF(ISNA(Industrias[[#This Row],[Vtrit (m3)]]*VLOOKUP(Árboles!$G563,Precios!$B$7:$H$19,2,FALSE)),"",Industrias[[#This Row],[Vtrit (m3)]]*VLOOKUP(Árboles!$G563,Precios!$B$7:$H$19,2,FALSE))</f>
        <v/>
      </c>
      <c r="N566" s="217" t="str">
        <f>IF(ISNA(Industrias[[#This Row],[Vapea (m3)]]*VLOOKUP(Árboles!$G563,Precios!$B$7:$H$19,3,FALSE)),"",Industrias[[#This Row],[Vapea (m3)]]*VLOOKUP(Árboles!$G563,Precios!$B$7:$H$19,3,FALSE))</f>
        <v/>
      </c>
      <c r="O566" s="217" t="str">
        <f>IF(ISNA(Industrias[[#This Row],[Vcanter (m3)]]*VLOOKUP(Árboles!$G563,Precios!$B$7:$H$19,4,FALSE)),"",Industrias[[#This Row],[Vcanter (m3)]]*VLOOKUP(Árboles!$G563,Precios!$B$7:$H$19,4,FALSE))</f>
        <v/>
      </c>
      <c r="P566" s="217" t="str">
        <f>IF(ISNA(Industrias[[#This Row],[Vsierra (m3)]]*VLOOKUP(Árboles!$G563,Precios!$B$7:$H$19,5,FALSE)),"",Industrias[[#This Row],[Vsierra (m3)]]*VLOOKUP(Árboles!$G563,Precios!$B$7:$H$19,5,FALSE))</f>
        <v/>
      </c>
      <c r="Q566" s="217" t="str">
        <f>IF(ISNA(Industrias[[#This Row],[Vsgruesa (m3)]]*VLOOKUP(Árboles!$G563,Precios!$B$7:$H$19,6,FALSE)),"",Industrias[[#This Row],[Vsgruesa (m3)]]*VLOOKUP(Árboles!$G563,Precios!$B$7:$H$19,6,FALSE))</f>
        <v/>
      </c>
      <c r="R566" s="217" t="str">
        <f>IF(ISNA(Industrias[[#This Row],[Vchapa (m3)]]*VLOOKUP(Árboles!$G563,Precios!$B$7:$H$19,7,FALSE)),"",Industrias[[#This Row],[Vchapa (m3)]]*VLOOKUP(Árboles!$G563,Precios!$B$7:$H$19,7,FALSE))</f>
        <v/>
      </c>
      <c r="S566" s="223">
        <f t="shared" si="13"/>
        <v>0</v>
      </c>
      <c r="T566" s="218"/>
      <c r="U566" s="218"/>
      <c r="W566" s="183"/>
      <c r="X566" s="183"/>
      <c r="Y566" s="183"/>
      <c r="Z566" s="183"/>
      <c r="AA566" s="183"/>
      <c r="AB566" s="183"/>
      <c r="AC566" s="183"/>
      <c r="AE566" s="183"/>
      <c r="AF566" s="183"/>
      <c r="AG566" s="183"/>
      <c r="AH566" s="183"/>
      <c r="AI566" s="183"/>
      <c r="AJ566" s="183"/>
      <c r="AK566" s="183"/>
    </row>
    <row r="567" spans="2:37" ht="16.8" thickTop="1" thickBot="1">
      <c r="B567" s="211" t="str">
        <f>IF(Árboles!B564="","",Árboles!B564)</f>
        <v/>
      </c>
      <c r="C567" s="211" t="str">
        <f>IF(Árboles!C564="","",Árboles!C564)</f>
        <v/>
      </c>
      <c r="D567" s="212" t="str">
        <f>IF(Árboles!G564="","",Árboles!G564)</f>
        <v/>
      </c>
      <c r="E567" s="213" t="str">
        <f>IF(Árboles!AC564=0,"",Árboles!AC564)</f>
        <v/>
      </c>
      <c r="F567" s="221"/>
      <c r="G567" s="222"/>
      <c r="H567" s="222"/>
      <c r="I567" s="222"/>
      <c r="J567" s="222"/>
      <c r="K567" s="222"/>
      <c r="L567" s="222"/>
      <c r="M567" s="216" t="str">
        <f>IF(ISNA(Industrias[[#This Row],[Vtrit (m3)]]*VLOOKUP(Árboles!$G564,Precios!$B$7:$H$19,2,FALSE)),"",Industrias[[#This Row],[Vtrit (m3)]]*VLOOKUP(Árboles!$G564,Precios!$B$7:$H$19,2,FALSE))</f>
        <v/>
      </c>
      <c r="N567" s="217" t="str">
        <f>IF(ISNA(Industrias[[#This Row],[Vapea (m3)]]*VLOOKUP(Árboles!$G564,Precios!$B$7:$H$19,3,FALSE)),"",Industrias[[#This Row],[Vapea (m3)]]*VLOOKUP(Árboles!$G564,Precios!$B$7:$H$19,3,FALSE))</f>
        <v/>
      </c>
      <c r="O567" s="217" t="str">
        <f>IF(ISNA(Industrias[[#This Row],[Vcanter (m3)]]*VLOOKUP(Árboles!$G564,Precios!$B$7:$H$19,4,FALSE)),"",Industrias[[#This Row],[Vcanter (m3)]]*VLOOKUP(Árboles!$G564,Precios!$B$7:$H$19,4,FALSE))</f>
        <v/>
      </c>
      <c r="P567" s="217" t="str">
        <f>IF(ISNA(Industrias[[#This Row],[Vsierra (m3)]]*VLOOKUP(Árboles!$G564,Precios!$B$7:$H$19,5,FALSE)),"",Industrias[[#This Row],[Vsierra (m3)]]*VLOOKUP(Árboles!$G564,Precios!$B$7:$H$19,5,FALSE))</f>
        <v/>
      </c>
      <c r="Q567" s="217" t="str">
        <f>IF(ISNA(Industrias[[#This Row],[Vsgruesa (m3)]]*VLOOKUP(Árboles!$G564,Precios!$B$7:$H$19,6,FALSE)),"",Industrias[[#This Row],[Vsgruesa (m3)]]*VLOOKUP(Árboles!$G564,Precios!$B$7:$H$19,6,FALSE))</f>
        <v/>
      </c>
      <c r="R567" s="217" t="str">
        <f>IF(ISNA(Industrias[[#This Row],[Vchapa (m3)]]*VLOOKUP(Árboles!$G564,Precios!$B$7:$H$19,7,FALSE)),"",Industrias[[#This Row],[Vchapa (m3)]]*VLOOKUP(Árboles!$G564,Precios!$B$7:$H$19,7,FALSE))</f>
        <v/>
      </c>
      <c r="S567" s="223">
        <f t="shared" si="13"/>
        <v>0</v>
      </c>
      <c r="T567" s="218"/>
      <c r="U567" s="218"/>
      <c r="W567" s="183"/>
      <c r="X567" s="183"/>
      <c r="Y567" s="183"/>
      <c r="Z567" s="183"/>
      <c r="AA567" s="183"/>
      <c r="AB567" s="183"/>
      <c r="AC567" s="183"/>
      <c r="AE567" s="183"/>
      <c r="AF567" s="183"/>
      <c r="AG567" s="183"/>
      <c r="AH567" s="183"/>
      <c r="AI567" s="183"/>
      <c r="AJ567" s="183"/>
      <c r="AK567" s="183"/>
    </row>
    <row r="568" spans="2:37" ht="16.8" thickTop="1" thickBot="1">
      <c r="B568" s="211" t="str">
        <f>IF(Árboles!B565="","",Árboles!B565)</f>
        <v/>
      </c>
      <c r="C568" s="211" t="str">
        <f>IF(Árboles!C565="","",Árboles!C565)</f>
        <v/>
      </c>
      <c r="D568" s="212" t="str">
        <f>IF(Árboles!G565="","",Árboles!G565)</f>
        <v/>
      </c>
      <c r="E568" s="213" t="str">
        <f>IF(Árboles!AC565=0,"",Árboles!AC565)</f>
        <v/>
      </c>
      <c r="F568" s="221"/>
      <c r="G568" s="222"/>
      <c r="H568" s="222"/>
      <c r="I568" s="222"/>
      <c r="J568" s="222"/>
      <c r="K568" s="222"/>
      <c r="L568" s="222"/>
      <c r="M568" s="216" t="str">
        <f>IF(ISNA(Industrias[[#This Row],[Vtrit (m3)]]*VLOOKUP(Árboles!$G565,Precios!$B$7:$H$19,2,FALSE)),"",Industrias[[#This Row],[Vtrit (m3)]]*VLOOKUP(Árboles!$G565,Precios!$B$7:$H$19,2,FALSE))</f>
        <v/>
      </c>
      <c r="N568" s="217" t="str">
        <f>IF(ISNA(Industrias[[#This Row],[Vapea (m3)]]*VLOOKUP(Árboles!$G565,Precios!$B$7:$H$19,3,FALSE)),"",Industrias[[#This Row],[Vapea (m3)]]*VLOOKUP(Árboles!$G565,Precios!$B$7:$H$19,3,FALSE))</f>
        <v/>
      </c>
      <c r="O568" s="217" t="str">
        <f>IF(ISNA(Industrias[[#This Row],[Vcanter (m3)]]*VLOOKUP(Árboles!$G565,Precios!$B$7:$H$19,4,FALSE)),"",Industrias[[#This Row],[Vcanter (m3)]]*VLOOKUP(Árboles!$G565,Precios!$B$7:$H$19,4,FALSE))</f>
        <v/>
      </c>
      <c r="P568" s="217" t="str">
        <f>IF(ISNA(Industrias[[#This Row],[Vsierra (m3)]]*VLOOKUP(Árboles!$G565,Precios!$B$7:$H$19,5,FALSE)),"",Industrias[[#This Row],[Vsierra (m3)]]*VLOOKUP(Árboles!$G565,Precios!$B$7:$H$19,5,FALSE))</f>
        <v/>
      </c>
      <c r="Q568" s="217" t="str">
        <f>IF(ISNA(Industrias[[#This Row],[Vsgruesa (m3)]]*VLOOKUP(Árboles!$G565,Precios!$B$7:$H$19,6,FALSE)),"",Industrias[[#This Row],[Vsgruesa (m3)]]*VLOOKUP(Árboles!$G565,Precios!$B$7:$H$19,6,FALSE))</f>
        <v/>
      </c>
      <c r="R568" s="217" t="str">
        <f>IF(ISNA(Industrias[[#This Row],[Vchapa (m3)]]*VLOOKUP(Árboles!$G565,Precios!$B$7:$H$19,7,FALSE)),"",Industrias[[#This Row],[Vchapa (m3)]]*VLOOKUP(Árboles!$G565,Precios!$B$7:$H$19,7,FALSE))</f>
        <v/>
      </c>
      <c r="S568" s="223">
        <f t="shared" si="13"/>
        <v>0</v>
      </c>
      <c r="T568" s="218"/>
      <c r="U568" s="218"/>
      <c r="W568" s="183"/>
      <c r="X568" s="183"/>
      <c r="Y568" s="183"/>
      <c r="Z568" s="183"/>
      <c r="AA568" s="183"/>
      <c r="AB568" s="183"/>
      <c r="AC568" s="183"/>
      <c r="AE568" s="183"/>
      <c r="AF568" s="183"/>
      <c r="AG568" s="183"/>
      <c r="AH568" s="183"/>
      <c r="AI568" s="183"/>
      <c r="AJ568" s="183"/>
      <c r="AK568" s="183"/>
    </row>
    <row r="569" spans="2:37" ht="16.8" thickTop="1" thickBot="1">
      <c r="B569" s="211" t="str">
        <f>IF(Árboles!B566="","",Árboles!B566)</f>
        <v/>
      </c>
      <c r="C569" s="211" t="str">
        <f>IF(Árboles!C566="","",Árboles!C566)</f>
        <v/>
      </c>
      <c r="D569" s="212" t="str">
        <f>IF(Árboles!G566="","",Árboles!G566)</f>
        <v/>
      </c>
      <c r="E569" s="213" t="str">
        <f>IF(Árboles!AC566=0,"",Árboles!AC566)</f>
        <v/>
      </c>
      <c r="F569" s="221"/>
      <c r="G569" s="222"/>
      <c r="H569" s="222"/>
      <c r="I569" s="222"/>
      <c r="J569" s="222"/>
      <c r="K569" s="222"/>
      <c r="L569" s="222"/>
      <c r="M569" s="216" t="str">
        <f>IF(ISNA(Industrias[[#This Row],[Vtrit (m3)]]*VLOOKUP(Árboles!$G566,Precios!$B$7:$H$19,2,FALSE)),"",Industrias[[#This Row],[Vtrit (m3)]]*VLOOKUP(Árboles!$G566,Precios!$B$7:$H$19,2,FALSE))</f>
        <v/>
      </c>
      <c r="N569" s="217" t="str">
        <f>IF(ISNA(Industrias[[#This Row],[Vapea (m3)]]*VLOOKUP(Árboles!$G566,Precios!$B$7:$H$19,3,FALSE)),"",Industrias[[#This Row],[Vapea (m3)]]*VLOOKUP(Árboles!$G566,Precios!$B$7:$H$19,3,FALSE))</f>
        <v/>
      </c>
      <c r="O569" s="217" t="str">
        <f>IF(ISNA(Industrias[[#This Row],[Vcanter (m3)]]*VLOOKUP(Árboles!$G566,Precios!$B$7:$H$19,4,FALSE)),"",Industrias[[#This Row],[Vcanter (m3)]]*VLOOKUP(Árboles!$G566,Precios!$B$7:$H$19,4,FALSE))</f>
        <v/>
      </c>
      <c r="P569" s="217" t="str">
        <f>IF(ISNA(Industrias[[#This Row],[Vsierra (m3)]]*VLOOKUP(Árboles!$G566,Precios!$B$7:$H$19,5,FALSE)),"",Industrias[[#This Row],[Vsierra (m3)]]*VLOOKUP(Árboles!$G566,Precios!$B$7:$H$19,5,FALSE))</f>
        <v/>
      </c>
      <c r="Q569" s="217" t="str">
        <f>IF(ISNA(Industrias[[#This Row],[Vsgruesa (m3)]]*VLOOKUP(Árboles!$G566,Precios!$B$7:$H$19,6,FALSE)),"",Industrias[[#This Row],[Vsgruesa (m3)]]*VLOOKUP(Árboles!$G566,Precios!$B$7:$H$19,6,FALSE))</f>
        <v/>
      </c>
      <c r="R569" s="217" t="str">
        <f>IF(ISNA(Industrias[[#This Row],[Vchapa (m3)]]*VLOOKUP(Árboles!$G566,Precios!$B$7:$H$19,7,FALSE)),"",Industrias[[#This Row],[Vchapa (m3)]]*VLOOKUP(Árboles!$G566,Precios!$B$7:$H$19,7,FALSE))</f>
        <v/>
      </c>
      <c r="S569" s="223">
        <f t="shared" si="13"/>
        <v>0</v>
      </c>
      <c r="T569" s="218"/>
      <c r="U569" s="218"/>
      <c r="W569" s="183"/>
      <c r="X569" s="183"/>
      <c r="Y569" s="183"/>
      <c r="Z569" s="183"/>
      <c r="AA569" s="183"/>
      <c r="AB569" s="183"/>
      <c r="AC569" s="183"/>
      <c r="AE569" s="183"/>
      <c r="AF569" s="183"/>
      <c r="AG569" s="183"/>
      <c r="AH569" s="183"/>
      <c r="AI569" s="183"/>
      <c r="AJ569" s="183"/>
      <c r="AK569" s="183"/>
    </row>
    <row r="570" spans="2:37" ht="16.8" thickTop="1" thickBot="1">
      <c r="B570" s="211" t="str">
        <f>IF(Árboles!B567="","",Árboles!B567)</f>
        <v/>
      </c>
      <c r="C570" s="211" t="str">
        <f>IF(Árboles!C567="","",Árboles!C567)</f>
        <v/>
      </c>
      <c r="D570" s="212" t="str">
        <f>IF(Árboles!G567="","",Árboles!G567)</f>
        <v/>
      </c>
      <c r="E570" s="213" t="str">
        <f>IF(Árboles!AC567=0,"",Árboles!AC567)</f>
        <v/>
      </c>
      <c r="F570" s="221"/>
      <c r="G570" s="222"/>
      <c r="H570" s="222"/>
      <c r="I570" s="222"/>
      <c r="J570" s="222"/>
      <c r="K570" s="222"/>
      <c r="L570" s="222"/>
      <c r="M570" s="216" t="str">
        <f>IF(ISNA(Industrias[[#This Row],[Vtrit (m3)]]*VLOOKUP(Árboles!$G567,Precios!$B$7:$H$19,2,FALSE)),"",Industrias[[#This Row],[Vtrit (m3)]]*VLOOKUP(Árboles!$G567,Precios!$B$7:$H$19,2,FALSE))</f>
        <v/>
      </c>
      <c r="N570" s="217" t="str">
        <f>IF(ISNA(Industrias[[#This Row],[Vapea (m3)]]*VLOOKUP(Árboles!$G567,Precios!$B$7:$H$19,3,FALSE)),"",Industrias[[#This Row],[Vapea (m3)]]*VLOOKUP(Árboles!$G567,Precios!$B$7:$H$19,3,FALSE))</f>
        <v/>
      </c>
      <c r="O570" s="217" t="str">
        <f>IF(ISNA(Industrias[[#This Row],[Vcanter (m3)]]*VLOOKUP(Árboles!$G567,Precios!$B$7:$H$19,4,FALSE)),"",Industrias[[#This Row],[Vcanter (m3)]]*VLOOKUP(Árboles!$G567,Precios!$B$7:$H$19,4,FALSE))</f>
        <v/>
      </c>
      <c r="P570" s="217" t="str">
        <f>IF(ISNA(Industrias[[#This Row],[Vsierra (m3)]]*VLOOKUP(Árboles!$G567,Precios!$B$7:$H$19,5,FALSE)),"",Industrias[[#This Row],[Vsierra (m3)]]*VLOOKUP(Árboles!$G567,Precios!$B$7:$H$19,5,FALSE))</f>
        <v/>
      </c>
      <c r="Q570" s="217" t="str">
        <f>IF(ISNA(Industrias[[#This Row],[Vsgruesa (m3)]]*VLOOKUP(Árboles!$G567,Precios!$B$7:$H$19,6,FALSE)),"",Industrias[[#This Row],[Vsgruesa (m3)]]*VLOOKUP(Árboles!$G567,Precios!$B$7:$H$19,6,FALSE))</f>
        <v/>
      </c>
      <c r="R570" s="217" t="str">
        <f>IF(ISNA(Industrias[[#This Row],[Vchapa (m3)]]*VLOOKUP(Árboles!$G567,Precios!$B$7:$H$19,7,FALSE)),"",Industrias[[#This Row],[Vchapa (m3)]]*VLOOKUP(Árboles!$G567,Precios!$B$7:$H$19,7,FALSE))</f>
        <v/>
      </c>
      <c r="S570" s="223">
        <f t="shared" si="13"/>
        <v>0</v>
      </c>
      <c r="T570" s="218"/>
      <c r="U570" s="218"/>
      <c r="W570" s="183"/>
      <c r="X570" s="183"/>
      <c r="Y570" s="183"/>
      <c r="Z570" s="183"/>
      <c r="AA570" s="183"/>
      <c r="AB570" s="183"/>
      <c r="AC570" s="183"/>
      <c r="AE570" s="183"/>
      <c r="AF570" s="183"/>
      <c r="AG570" s="183"/>
      <c r="AH570" s="183"/>
      <c r="AI570" s="183"/>
      <c r="AJ570" s="183"/>
      <c r="AK570" s="183"/>
    </row>
    <row r="571" spans="2:37" ht="16.8" thickTop="1" thickBot="1">
      <c r="B571" s="211" t="str">
        <f>IF(Árboles!B568="","",Árboles!B568)</f>
        <v/>
      </c>
      <c r="C571" s="211" t="str">
        <f>IF(Árboles!C568="","",Árboles!C568)</f>
        <v/>
      </c>
      <c r="D571" s="212" t="str">
        <f>IF(Árboles!G568="","",Árboles!G568)</f>
        <v/>
      </c>
      <c r="E571" s="213" t="str">
        <f>IF(Árboles!AC568=0,"",Árboles!AC568)</f>
        <v/>
      </c>
      <c r="F571" s="221"/>
      <c r="G571" s="222"/>
      <c r="H571" s="222"/>
      <c r="I571" s="222"/>
      <c r="J571" s="222"/>
      <c r="K571" s="222"/>
      <c r="L571" s="222"/>
      <c r="M571" s="216" t="str">
        <f>IF(ISNA(Industrias[[#This Row],[Vtrit (m3)]]*VLOOKUP(Árboles!$G568,Precios!$B$7:$H$19,2,FALSE)),"",Industrias[[#This Row],[Vtrit (m3)]]*VLOOKUP(Árboles!$G568,Precios!$B$7:$H$19,2,FALSE))</f>
        <v/>
      </c>
      <c r="N571" s="217" t="str">
        <f>IF(ISNA(Industrias[[#This Row],[Vapea (m3)]]*VLOOKUP(Árboles!$G568,Precios!$B$7:$H$19,3,FALSE)),"",Industrias[[#This Row],[Vapea (m3)]]*VLOOKUP(Árboles!$G568,Precios!$B$7:$H$19,3,FALSE))</f>
        <v/>
      </c>
      <c r="O571" s="217" t="str">
        <f>IF(ISNA(Industrias[[#This Row],[Vcanter (m3)]]*VLOOKUP(Árboles!$G568,Precios!$B$7:$H$19,4,FALSE)),"",Industrias[[#This Row],[Vcanter (m3)]]*VLOOKUP(Árboles!$G568,Precios!$B$7:$H$19,4,FALSE))</f>
        <v/>
      </c>
      <c r="P571" s="217" t="str">
        <f>IF(ISNA(Industrias[[#This Row],[Vsierra (m3)]]*VLOOKUP(Árboles!$G568,Precios!$B$7:$H$19,5,FALSE)),"",Industrias[[#This Row],[Vsierra (m3)]]*VLOOKUP(Árboles!$G568,Precios!$B$7:$H$19,5,FALSE))</f>
        <v/>
      </c>
      <c r="Q571" s="217" t="str">
        <f>IF(ISNA(Industrias[[#This Row],[Vsgruesa (m3)]]*VLOOKUP(Árboles!$G568,Precios!$B$7:$H$19,6,FALSE)),"",Industrias[[#This Row],[Vsgruesa (m3)]]*VLOOKUP(Árboles!$G568,Precios!$B$7:$H$19,6,FALSE))</f>
        <v/>
      </c>
      <c r="R571" s="217" t="str">
        <f>IF(ISNA(Industrias[[#This Row],[Vchapa (m3)]]*VLOOKUP(Árboles!$G568,Precios!$B$7:$H$19,7,FALSE)),"",Industrias[[#This Row],[Vchapa (m3)]]*VLOOKUP(Árboles!$G568,Precios!$B$7:$H$19,7,FALSE))</f>
        <v/>
      </c>
      <c r="S571" s="223">
        <f t="shared" si="13"/>
        <v>0</v>
      </c>
      <c r="T571" s="218"/>
      <c r="U571" s="218"/>
      <c r="W571" s="183"/>
      <c r="X571" s="183"/>
      <c r="Y571" s="183"/>
      <c r="Z571" s="183"/>
      <c r="AA571" s="183"/>
      <c r="AB571" s="183"/>
      <c r="AC571" s="183"/>
      <c r="AE571" s="183"/>
      <c r="AF571" s="183"/>
      <c r="AG571" s="183"/>
      <c r="AH571" s="183"/>
      <c r="AI571" s="183"/>
      <c r="AJ571" s="183"/>
      <c r="AK571" s="183"/>
    </row>
    <row r="572" spans="2:37" ht="16.8" thickTop="1" thickBot="1">
      <c r="B572" s="211" t="str">
        <f>IF(Árboles!B569="","",Árboles!B569)</f>
        <v/>
      </c>
      <c r="C572" s="211" t="str">
        <f>IF(Árboles!C569="","",Árboles!C569)</f>
        <v/>
      </c>
      <c r="D572" s="212" t="str">
        <f>IF(Árboles!G569="","",Árboles!G569)</f>
        <v/>
      </c>
      <c r="E572" s="213" t="str">
        <f>IF(Árboles!AC569=0,"",Árboles!AC569)</f>
        <v/>
      </c>
      <c r="F572" s="221"/>
      <c r="G572" s="222"/>
      <c r="H572" s="222"/>
      <c r="I572" s="222"/>
      <c r="J572" s="222"/>
      <c r="K572" s="222"/>
      <c r="L572" s="222"/>
      <c r="M572" s="216" t="str">
        <f>IF(ISNA(Industrias[[#This Row],[Vtrit (m3)]]*VLOOKUP(Árboles!$G569,Precios!$B$7:$H$19,2,FALSE)),"",Industrias[[#This Row],[Vtrit (m3)]]*VLOOKUP(Árboles!$G569,Precios!$B$7:$H$19,2,FALSE))</f>
        <v/>
      </c>
      <c r="N572" s="217" t="str">
        <f>IF(ISNA(Industrias[[#This Row],[Vapea (m3)]]*VLOOKUP(Árboles!$G569,Precios!$B$7:$H$19,3,FALSE)),"",Industrias[[#This Row],[Vapea (m3)]]*VLOOKUP(Árboles!$G569,Precios!$B$7:$H$19,3,FALSE))</f>
        <v/>
      </c>
      <c r="O572" s="217" t="str">
        <f>IF(ISNA(Industrias[[#This Row],[Vcanter (m3)]]*VLOOKUP(Árboles!$G569,Precios!$B$7:$H$19,4,FALSE)),"",Industrias[[#This Row],[Vcanter (m3)]]*VLOOKUP(Árboles!$G569,Precios!$B$7:$H$19,4,FALSE))</f>
        <v/>
      </c>
      <c r="P572" s="217" t="str">
        <f>IF(ISNA(Industrias[[#This Row],[Vsierra (m3)]]*VLOOKUP(Árboles!$G569,Precios!$B$7:$H$19,5,FALSE)),"",Industrias[[#This Row],[Vsierra (m3)]]*VLOOKUP(Árboles!$G569,Precios!$B$7:$H$19,5,FALSE))</f>
        <v/>
      </c>
      <c r="Q572" s="217" t="str">
        <f>IF(ISNA(Industrias[[#This Row],[Vsgruesa (m3)]]*VLOOKUP(Árboles!$G569,Precios!$B$7:$H$19,6,FALSE)),"",Industrias[[#This Row],[Vsgruesa (m3)]]*VLOOKUP(Árboles!$G569,Precios!$B$7:$H$19,6,FALSE))</f>
        <v/>
      </c>
      <c r="R572" s="217" t="str">
        <f>IF(ISNA(Industrias[[#This Row],[Vchapa (m3)]]*VLOOKUP(Árboles!$G569,Precios!$B$7:$H$19,7,FALSE)),"",Industrias[[#This Row],[Vchapa (m3)]]*VLOOKUP(Árboles!$G569,Precios!$B$7:$H$19,7,FALSE))</f>
        <v/>
      </c>
      <c r="S572" s="223">
        <f t="shared" si="13"/>
        <v>0</v>
      </c>
      <c r="T572" s="218"/>
      <c r="U572" s="218"/>
      <c r="W572" s="183"/>
      <c r="X572" s="183"/>
      <c r="Y572" s="183"/>
      <c r="Z572" s="183"/>
      <c r="AA572" s="183"/>
      <c r="AB572" s="183"/>
      <c r="AC572" s="183"/>
      <c r="AE572" s="183"/>
      <c r="AF572" s="183"/>
      <c r="AG572" s="183"/>
      <c r="AH572" s="183"/>
      <c r="AI572" s="183"/>
      <c r="AJ572" s="183"/>
      <c r="AK572" s="183"/>
    </row>
    <row r="573" spans="2:37" ht="16.8" thickTop="1" thickBot="1">
      <c r="B573" s="211" t="str">
        <f>IF(Árboles!B570="","",Árboles!B570)</f>
        <v/>
      </c>
      <c r="C573" s="211" t="str">
        <f>IF(Árboles!C570="","",Árboles!C570)</f>
        <v/>
      </c>
      <c r="D573" s="212" t="str">
        <f>IF(Árboles!G570="","",Árboles!G570)</f>
        <v/>
      </c>
      <c r="E573" s="213" t="str">
        <f>IF(Árboles!AC570=0,"",Árboles!AC570)</f>
        <v/>
      </c>
      <c r="F573" s="221"/>
      <c r="G573" s="222"/>
      <c r="H573" s="222"/>
      <c r="I573" s="222"/>
      <c r="J573" s="222"/>
      <c r="K573" s="222"/>
      <c r="L573" s="222"/>
      <c r="M573" s="216" t="str">
        <f>IF(ISNA(Industrias[[#This Row],[Vtrit (m3)]]*VLOOKUP(Árboles!$G570,Precios!$B$7:$H$19,2,FALSE)),"",Industrias[[#This Row],[Vtrit (m3)]]*VLOOKUP(Árboles!$G570,Precios!$B$7:$H$19,2,FALSE))</f>
        <v/>
      </c>
      <c r="N573" s="217" t="str">
        <f>IF(ISNA(Industrias[[#This Row],[Vapea (m3)]]*VLOOKUP(Árboles!$G570,Precios!$B$7:$H$19,3,FALSE)),"",Industrias[[#This Row],[Vapea (m3)]]*VLOOKUP(Árboles!$G570,Precios!$B$7:$H$19,3,FALSE))</f>
        <v/>
      </c>
      <c r="O573" s="217" t="str">
        <f>IF(ISNA(Industrias[[#This Row],[Vcanter (m3)]]*VLOOKUP(Árboles!$G570,Precios!$B$7:$H$19,4,FALSE)),"",Industrias[[#This Row],[Vcanter (m3)]]*VLOOKUP(Árboles!$G570,Precios!$B$7:$H$19,4,FALSE))</f>
        <v/>
      </c>
      <c r="P573" s="217" t="str">
        <f>IF(ISNA(Industrias[[#This Row],[Vsierra (m3)]]*VLOOKUP(Árboles!$G570,Precios!$B$7:$H$19,5,FALSE)),"",Industrias[[#This Row],[Vsierra (m3)]]*VLOOKUP(Árboles!$G570,Precios!$B$7:$H$19,5,FALSE))</f>
        <v/>
      </c>
      <c r="Q573" s="217" t="str">
        <f>IF(ISNA(Industrias[[#This Row],[Vsgruesa (m3)]]*VLOOKUP(Árboles!$G570,Precios!$B$7:$H$19,6,FALSE)),"",Industrias[[#This Row],[Vsgruesa (m3)]]*VLOOKUP(Árboles!$G570,Precios!$B$7:$H$19,6,FALSE))</f>
        <v/>
      </c>
      <c r="R573" s="217" t="str">
        <f>IF(ISNA(Industrias[[#This Row],[Vchapa (m3)]]*VLOOKUP(Árboles!$G570,Precios!$B$7:$H$19,7,FALSE)),"",Industrias[[#This Row],[Vchapa (m3)]]*VLOOKUP(Árboles!$G570,Precios!$B$7:$H$19,7,FALSE))</f>
        <v/>
      </c>
      <c r="S573" s="223">
        <f t="shared" si="13"/>
        <v>0</v>
      </c>
      <c r="T573" s="218"/>
      <c r="U573" s="218"/>
      <c r="W573" s="183"/>
      <c r="X573" s="183"/>
      <c r="Y573" s="183"/>
      <c r="Z573" s="183"/>
      <c r="AA573" s="183"/>
      <c r="AB573" s="183"/>
      <c r="AC573" s="183"/>
      <c r="AE573" s="183"/>
      <c r="AF573" s="183"/>
      <c r="AG573" s="183"/>
      <c r="AH573" s="183"/>
      <c r="AI573" s="183"/>
      <c r="AJ573" s="183"/>
      <c r="AK573" s="183"/>
    </row>
    <row r="574" spans="2:37" ht="16.8" thickTop="1" thickBot="1">
      <c r="B574" s="211" t="str">
        <f>IF(Árboles!B571="","",Árboles!B571)</f>
        <v/>
      </c>
      <c r="C574" s="211" t="str">
        <f>IF(Árboles!C571="","",Árboles!C571)</f>
        <v/>
      </c>
      <c r="D574" s="212" t="str">
        <f>IF(Árboles!G571="","",Árboles!G571)</f>
        <v/>
      </c>
      <c r="E574" s="213" t="str">
        <f>IF(Árboles!AC571=0,"",Árboles!AC571)</f>
        <v/>
      </c>
      <c r="F574" s="221"/>
      <c r="G574" s="222"/>
      <c r="H574" s="222"/>
      <c r="I574" s="222"/>
      <c r="J574" s="222"/>
      <c r="K574" s="222"/>
      <c r="L574" s="222"/>
      <c r="M574" s="216" t="str">
        <f>IF(ISNA(Industrias[[#This Row],[Vtrit (m3)]]*VLOOKUP(Árboles!$G571,Precios!$B$7:$H$19,2,FALSE)),"",Industrias[[#This Row],[Vtrit (m3)]]*VLOOKUP(Árboles!$G571,Precios!$B$7:$H$19,2,FALSE))</f>
        <v/>
      </c>
      <c r="N574" s="217" t="str">
        <f>IF(ISNA(Industrias[[#This Row],[Vapea (m3)]]*VLOOKUP(Árboles!$G571,Precios!$B$7:$H$19,3,FALSE)),"",Industrias[[#This Row],[Vapea (m3)]]*VLOOKUP(Árboles!$G571,Precios!$B$7:$H$19,3,FALSE))</f>
        <v/>
      </c>
      <c r="O574" s="217" t="str">
        <f>IF(ISNA(Industrias[[#This Row],[Vcanter (m3)]]*VLOOKUP(Árboles!$G571,Precios!$B$7:$H$19,4,FALSE)),"",Industrias[[#This Row],[Vcanter (m3)]]*VLOOKUP(Árboles!$G571,Precios!$B$7:$H$19,4,FALSE))</f>
        <v/>
      </c>
      <c r="P574" s="217" t="str">
        <f>IF(ISNA(Industrias[[#This Row],[Vsierra (m3)]]*VLOOKUP(Árboles!$G571,Precios!$B$7:$H$19,5,FALSE)),"",Industrias[[#This Row],[Vsierra (m3)]]*VLOOKUP(Árboles!$G571,Precios!$B$7:$H$19,5,FALSE))</f>
        <v/>
      </c>
      <c r="Q574" s="217" t="str">
        <f>IF(ISNA(Industrias[[#This Row],[Vsgruesa (m3)]]*VLOOKUP(Árboles!$G571,Precios!$B$7:$H$19,6,FALSE)),"",Industrias[[#This Row],[Vsgruesa (m3)]]*VLOOKUP(Árboles!$G571,Precios!$B$7:$H$19,6,FALSE))</f>
        <v/>
      </c>
      <c r="R574" s="217" t="str">
        <f>IF(ISNA(Industrias[[#This Row],[Vchapa (m3)]]*VLOOKUP(Árboles!$G571,Precios!$B$7:$H$19,7,FALSE)),"",Industrias[[#This Row],[Vchapa (m3)]]*VLOOKUP(Árboles!$G571,Precios!$B$7:$H$19,7,FALSE))</f>
        <v/>
      </c>
      <c r="S574" s="223">
        <f t="shared" si="13"/>
        <v>0</v>
      </c>
      <c r="T574" s="218"/>
      <c r="U574" s="218"/>
      <c r="W574" s="183"/>
      <c r="X574" s="183"/>
      <c r="Y574" s="183"/>
      <c r="Z574" s="183"/>
      <c r="AA574" s="183"/>
      <c r="AB574" s="183"/>
      <c r="AC574" s="183"/>
      <c r="AE574" s="183"/>
      <c r="AF574" s="183"/>
      <c r="AG574" s="183"/>
      <c r="AH574" s="183"/>
      <c r="AI574" s="183"/>
      <c r="AJ574" s="183"/>
      <c r="AK574" s="183"/>
    </row>
    <row r="575" spans="2:37" ht="16.8" thickTop="1" thickBot="1">
      <c r="B575" s="211" t="str">
        <f>IF(Árboles!B572="","",Árboles!B572)</f>
        <v/>
      </c>
      <c r="C575" s="211" t="str">
        <f>IF(Árboles!C572="","",Árboles!C572)</f>
        <v/>
      </c>
      <c r="D575" s="212" t="str">
        <f>IF(Árboles!G572="","",Árboles!G572)</f>
        <v/>
      </c>
      <c r="E575" s="213" t="str">
        <f>IF(Árboles!AC572=0,"",Árboles!AC572)</f>
        <v/>
      </c>
      <c r="F575" s="221"/>
      <c r="G575" s="222"/>
      <c r="H575" s="222"/>
      <c r="I575" s="222"/>
      <c r="J575" s="222"/>
      <c r="K575" s="222"/>
      <c r="L575" s="222"/>
      <c r="M575" s="216" t="str">
        <f>IF(ISNA(Industrias[[#This Row],[Vtrit (m3)]]*VLOOKUP(Árboles!$G572,Precios!$B$7:$H$19,2,FALSE)),"",Industrias[[#This Row],[Vtrit (m3)]]*VLOOKUP(Árboles!$G572,Precios!$B$7:$H$19,2,FALSE))</f>
        <v/>
      </c>
      <c r="N575" s="217" t="str">
        <f>IF(ISNA(Industrias[[#This Row],[Vapea (m3)]]*VLOOKUP(Árboles!$G572,Precios!$B$7:$H$19,3,FALSE)),"",Industrias[[#This Row],[Vapea (m3)]]*VLOOKUP(Árboles!$G572,Precios!$B$7:$H$19,3,FALSE))</f>
        <v/>
      </c>
      <c r="O575" s="217" t="str">
        <f>IF(ISNA(Industrias[[#This Row],[Vcanter (m3)]]*VLOOKUP(Árboles!$G572,Precios!$B$7:$H$19,4,FALSE)),"",Industrias[[#This Row],[Vcanter (m3)]]*VLOOKUP(Árboles!$G572,Precios!$B$7:$H$19,4,FALSE))</f>
        <v/>
      </c>
      <c r="P575" s="217" t="str">
        <f>IF(ISNA(Industrias[[#This Row],[Vsierra (m3)]]*VLOOKUP(Árboles!$G572,Precios!$B$7:$H$19,5,FALSE)),"",Industrias[[#This Row],[Vsierra (m3)]]*VLOOKUP(Árboles!$G572,Precios!$B$7:$H$19,5,FALSE))</f>
        <v/>
      </c>
      <c r="Q575" s="217" t="str">
        <f>IF(ISNA(Industrias[[#This Row],[Vsgruesa (m3)]]*VLOOKUP(Árboles!$G572,Precios!$B$7:$H$19,6,FALSE)),"",Industrias[[#This Row],[Vsgruesa (m3)]]*VLOOKUP(Árboles!$G572,Precios!$B$7:$H$19,6,FALSE))</f>
        <v/>
      </c>
      <c r="R575" s="217" t="str">
        <f>IF(ISNA(Industrias[[#This Row],[Vchapa (m3)]]*VLOOKUP(Árboles!$G572,Precios!$B$7:$H$19,7,FALSE)),"",Industrias[[#This Row],[Vchapa (m3)]]*VLOOKUP(Árboles!$G572,Precios!$B$7:$H$19,7,FALSE))</f>
        <v/>
      </c>
      <c r="S575" s="223">
        <f t="shared" si="13"/>
        <v>0</v>
      </c>
      <c r="T575" s="218"/>
      <c r="U575" s="218"/>
      <c r="W575" s="183"/>
      <c r="X575" s="183"/>
      <c r="Y575" s="183"/>
      <c r="Z575" s="183"/>
      <c r="AA575" s="183"/>
      <c r="AB575" s="183"/>
      <c r="AC575" s="183"/>
      <c r="AE575" s="183"/>
      <c r="AF575" s="183"/>
      <c r="AG575" s="183"/>
      <c r="AH575" s="183"/>
      <c r="AI575" s="183"/>
      <c r="AJ575" s="183"/>
      <c r="AK575" s="183"/>
    </row>
    <row r="576" spans="2:37" ht="16.8" thickTop="1" thickBot="1">
      <c r="B576" s="211" t="str">
        <f>IF(Árboles!B573="","",Árboles!B573)</f>
        <v/>
      </c>
      <c r="C576" s="211" t="str">
        <f>IF(Árboles!C573="","",Árboles!C573)</f>
        <v/>
      </c>
      <c r="D576" s="212" t="str">
        <f>IF(Árboles!G573="","",Árboles!G573)</f>
        <v/>
      </c>
      <c r="E576" s="213" t="str">
        <f>IF(Árboles!AC573=0,"",Árboles!AC573)</f>
        <v/>
      </c>
      <c r="F576" s="221"/>
      <c r="G576" s="222"/>
      <c r="H576" s="222"/>
      <c r="I576" s="222"/>
      <c r="J576" s="222"/>
      <c r="K576" s="222"/>
      <c r="L576" s="222"/>
      <c r="M576" s="216" t="str">
        <f>IF(ISNA(Industrias[[#This Row],[Vtrit (m3)]]*VLOOKUP(Árboles!$G573,Precios!$B$7:$H$19,2,FALSE)),"",Industrias[[#This Row],[Vtrit (m3)]]*VLOOKUP(Árboles!$G573,Precios!$B$7:$H$19,2,FALSE))</f>
        <v/>
      </c>
      <c r="N576" s="217" t="str">
        <f>IF(ISNA(Industrias[[#This Row],[Vapea (m3)]]*VLOOKUP(Árboles!$G573,Precios!$B$7:$H$19,3,FALSE)),"",Industrias[[#This Row],[Vapea (m3)]]*VLOOKUP(Árboles!$G573,Precios!$B$7:$H$19,3,FALSE))</f>
        <v/>
      </c>
      <c r="O576" s="217" t="str">
        <f>IF(ISNA(Industrias[[#This Row],[Vcanter (m3)]]*VLOOKUP(Árboles!$G573,Precios!$B$7:$H$19,4,FALSE)),"",Industrias[[#This Row],[Vcanter (m3)]]*VLOOKUP(Árboles!$G573,Precios!$B$7:$H$19,4,FALSE))</f>
        <v/>
      </c>
      <c r="P576" s="217" t="str">
        <f>IF(ISNA(Industrias[[#This Row],[Vsierra (m3)]]*VLOOKUP(Árboles!$G573,Precios!$B$7:$H$19,5,FALSE)),"",Industrias[[#This Row],[Vsierra (m3)]]*VLOOKUP(Árboles!$G573,Precios!$B$7:$H$19,5,FALSE))</f>
        <v/>
      </c>
      <c r="Q576" s="217" t="str">
        <f>IF(ISNA(Industrias[[#This Row],[Vsgruesa (m3)]]*VLOOKUP(Árboles!$G573,Precios!$B$7:$H$19,6,FALSE)),"",Industrias[[#This Row],[Vsgruesa (m3)]]*VLOOKUP(Árboles!$G573,Precios!$B$7:$H$19,6,FALSE))</f>
        <v/>
      </c>
      <c r="R576" s="217" t="str">
        <f>IF(ISNA(Industrias[[#This Row],[Vchapa (m3)]]*VLOOKUP(Árboles!$G573,Precios!$B$7:$H$19,7,FALSE)),"",Industrias[[#This Row],[Vchapa (m3)]]*VLOOKUP(Árboles!$G573,Precios!$B$7:$H$19,7,FALSE))</f>
        <v/>
      </c>
      <c r="S576" s="223">
        <f t="shared" si="13"/>
        <v>0</v>
      </c>
      <c r="T576" s="218"/>
      <c r="U576" s="218"/>
      <c r="W576" s="183"/>
      <c r="X576" s="183"/>
      <c r="Y576" s="183"/>
      <c r="Z576" s="183"/>
      <c r="AA576" s="183"/>
      <c r="AB576" s="183"/>
      <c r="AC576" s="183"/>
      <c r="AE576" s="183"/>
      <c r="AF576" s="183"/>
      <c r="AG576" s="183"/>
      <c r="AH576" s="183"/>
      <c r="AI576" s="183"/>
      <c r="AJ576" s="183"/>
      <c r="AK576" s="183"/>
    </row>
    <row r="577" spans="2:37" ht="16.8" thickTop="1" thickBot="1">
      <c r="B577" s="211" t="str">
        <f>IF(Árboles!B574="","",Árboles!B574)</f>
        <v/>
      </c>
      <c r="C577" s="211" t="str">
        <f>IF(Árboles!C574="","",Árboles!C574)</f>
        <v/>
      </c>
      <c r="D577" s="212" t="str">
        <f>IF(Árboles!G574="","",Árboles!G574)</f>
        <v/>
      </c>
      <c r="E577" s="213" t="str">
        <f>IF(Árboles!AC574=0,"",Árboles!AC574)</f>
        <v/>
      </c>
      <c r="F577" s="221"/>
      <c r="G577" s="222"/>
      <c r="H577" s="222"/>
      <c r="I577" s="222"/>
      <c r="J577" s="222"/>
      <c r="K577" s="222"/>
      <c r="L577" s="222"/>
      <c r="M577" s="216" t="str">
        <f>IF(ISNA(Industrias[[#This Row],[Vtrit (m3)]]*VLOOKUP(Árboles!$G574,Precios!$B$7:$H$19,2,FALSE)),"",Industrias[[#This Row],[Vtrit (m3)]]*VLOOKUP(Árboles!$G574,Precios!$B$7:$H$19,2,FALSE))</f>
        <v/>
      </c>
      <c r="N577" s="217" t="str">
        <f>IF(ISNA(Industrias[[#This Row],[Vapea (m3)]]*VLOOKUP(Árboles!$G574,Precios!$B$7:$H$19,3,FALSE)),"",Industrias[[#This Row],[Vapea (m3)]]*VLOOKUP(Árboles!$G574,Precios!$B$7:$H$19,3,FALSE))</f>
        <v/>
      </c>
      <c r="O577" s="217" t="str">
        <f>IF(ISNA(Industrias[[#This Row],[Vcanter (m3)]]*VLOOKUP(Árboles!$G574,Precios!$B$7:$H$19,4,FALSE)),"",Industrias[[#This Row],[Vcanter (m3)]]*VLOOKUP(Árboles!$G574,Precios!$B$7:$H$19,4,FALSE))</f>
        <v/>
      </c>
      <c r="P577" s="217" t="str">
        <f>IF(ISNA(Industrias[[#This Row],[Vsierra (m3)]]*VLOOKUP(Árboles!$G574,Precios!$B$7:$H$19,5,FALSE)),"",Industrias[[#This Row],[Vsierra (m3)]]*VLOOKUP(Árboles!$G574,Precios!$B$7:$H$19,5,FALSE))</f>
        <v/>
      </c>
      <c r="Q577" s="217" t="str">
        <f>IF(ISNA(Industrias[[#This Row],[Vsgruesa (m3)]]*VLOOKUP(Árboles!$G574,Precios!$B$7:$H$19,6,FALSE)),"",Industrias[[#This Row],[Vsgruesa (m3)]]*VLOOKUP(Árboles!$G574,Precios!$B$7:$H$19,6,FALSE))</f>
        <v/>
      </c>
      <c r="R577" s="217" t="str">
        <f>IF(ISNA(Industrias[[#This Row],[Vchapa (m3)]]*VLOOKUP(Árboles!$G574,Precios!$B$7:$H$19,7,FALSE)),"",Industrias[[#This Row],[Vchapa (m3)]]*VLOOKUP(Árboles!$G574,Precios!$B$7:$H$19,7,FALSE))</f>
        <v/>
      </c>
      <c r="S577" s="223">
        <f t="shared" si="13"/>
        <v>0</v>
      </c>
      <c r="T577" s="218"/>
      <c r="U577" s="218"/>
      <c r="W577" s="183"/>
      <c r="X577" s="183"/>
      <c r="Y577" s="183"/>
      <c r="Z577" s="183"/>
      <c r="AA577" s="183"/>
      <c r="AB577" s="183"/>
      <c r="AC577" s="183"/>
      <c r="AE577" s="183"/>
      <c r="AF577" s="183"/>
      <c r="AG577" s="183"/>
      <c r="AH577" s="183"/>
      <c r="AI577" s="183"/>
      <c r="AJ577" s="183"/>
      <c r="AK577" s="183"/>
    </row>
    <row r="578" spans="2:37" ht="16.8" thickTop="1" thickBot="1">
      <c r="B578" s="211" t="str">
        <f>IF(Árboles!B575="","",Árboles!B575)</f>
        <v/>
      </c>
      <c r="C578" s="211" t="str">
        <f>IF(Árboles!C575="","",Árboles!C575)</f>
        <v/>
      </c>
      <c r="D578" s="212" t="str">
        <f>IF(Árboles!G575="","",Árboles!G575)</f>
        <v/>
      </c>
      <c r="E578" s="213" t="str">
        <f>IF(Árboles!AC575=0,"",Árboles!AC575)</f>
        <v/>
      </c>
      <c r="F578" s="221"/>
      <c r="G578" s="222"/>
      <c r="H578" s="222"/>
      <c r="I578" s="222"/>
      <c r="J578" s="222"/>
      <c r="K578" s="222"/>
      <c r="L578" s="222"/>
      <c r="M578" s="216" t="str">
        <f>IF(ISNA(Industrias[[#This Row],[Vtrit (m3)]]*VLOOKUP(Árboles!$G575,Precios!$B$7:$H$19,2,FALSE)),"",Industrias[[#This Row],[Vtrit (m3)]]*VLOOKUP(Árboles!$G575,Precios!$B$7:$H$19,2,FALSE))</f>
        <v/>
      </c>
      <c r="N578" s="217" t="str">
        <f>IF(ISNA(Industrias[[#This Row],[Vapea (m3)]]*VLOOKUP(Árboles!$G575,Precios!$B$7:$H$19,3,FALSE)),"",Industrias[[#This Row],[Vapea (m3)]]*VLOOKUP(Árboles!$G575,Precios!$B$7:$H$19,3,FALSE))</f>
        <v/>
      </c>
      <c r="O578" s="217" t="str">
        <f>IF(ISNA(Industrias[[#This Row],[Vcanter (m3)]]*VLOOKUP(Árboles!$G575,Precios!$B$7:$H$19,4,FALSE)),"",Industrias[[#This Row],[Vcanter (m3)]]*VLOOKUP(Árboles!$G575,Precios!$B$7:$H$19,4,FALSE))</f>
        <v/>
      </c>
      <c r="P578" s="217" t="str">
        <f>IF(ISNA(Industrias[[#This Row],[Vsierra (m3)]]*VLOOKUP(Árboles!$G575,Precios!$B$7:$H$19,5,FALSE)),"",Industrias[[#This Row],[Vsierra (m3)]]*VLOOKUP(Árboles!$G575,Precios!$B$7:$H$19,5,FALSE))</f>
        <v/>
      </c>
      <c r="Q578" s="217" t="str">
        <f>IF(ISNA(Industrias[[#This Row],[Vsgruesa (m3)]]*VLOOKUP(Árboles!$G575,Precios!$B$7:$H$19,6,FALSE)),"",Industrias[[#This Row],[Vsgruesa (m3)]]*VLOOKUP(Árboles!$G575,Precios!$B$7:$H$19,6,FALSE))</f>
        <v/>
      </c>
      <c r="R578" s="217" t="str">
        <f>IF(ISNA(Industrias[[#This Row],[Vchapa (m3)]]*VLOOKUP(Árboles!$G575,Precios!$B$7:$H$19,7,FALSE)),"",Industrias[[#This Row],[Vchapa (m3)]]*VLOOKUP(Árboles!$G575,Precios!$B$7:$H$19,7,FALSE))</f>
        <v/>
      </c>
      <c r="S578" s="223">
        <f t="shared" si="13"/>
        <v>0</v>
      </c>
      <c r="T578" s="218"/>
      <c r="U578" s="218"/>
      <c r="W578" s="183"/>
      <c r="X578" s="183"/>
      <c r="Y578" s="183"/>
      <c r="Z578" s="183"/>
      <c r="AA578" s="183"/>
      <c r="AB578" s="183"/>
      <c r="AC578" s="183"/>
      <c r="AE578" s="183"/>
      <c r="AF578" s="183"/>
      <c r="AG578" s="183"/>
      <c r="AH578" s="183"/>
      <c r="AI578" s="183"/>
      <c r="AJ578" s="183"/>
      <c r="AK578" s="183"/>
    </row>
    <row r="579" spans="2:37" ht="16.8" thickTop="1" thickBot="1">
      <c r="B579" s="211" t="str">
        <f>IF(Árboles!B576="","",Árboles!B576)</f>
        <v/>
      </c>
      <c r="C579" s="211" t="str">
        <f>IF(Árboles!C576="","",Árboles!C576)</f>
        <v/>
      </c>
      <c r="D579" s="212" t="str">
        <f>IF(Árboles!G576="","",Árboles!G576)</f>
        <v/>
      </c>
      <c r="E579" s="213" t="str">
        <f>IF(Árboles!AC576=0,"",Árboles!AC576)</f>
        <v/>
      </c>
      <c r="F579" s="221"/>
      <c r="G579" s="222"/>
      <c r="H579" s="222"/>
      <c r="I579" s="222"/>
      <c r="J579" s="222"/>
      <c r="K579" s="222"/>
      <c r="L579" s="222"/>
      <c r="M579" s="216" t="str">
        <f>IF(ISNA(Industrias[[#This Row],[Vtrit (m3)]]*VLOOKUP(Árboles!$G576,Precios!$B$7:$H$19,2,FALSE)),"",Industrias[[#This Row],[Vtrit (m3)]]*VLOOKUP(Árboles!$G576,Precios!$B$7:$H$19,2,FALSE))</f>
        <v/>
      </c>
      <c r="N579" s="217" t="str">
        <f>IF(ISNA(Industrias[[#This Row],[Vapea (m3)]]*VLOOKUP(Árboles!$G576,Precios!$B$7:$H$19,3,FALSE)),"",Industrias[[#This Row],[Vapea (m3)]]*VLOOKUP(Árboles!$G576,Precios!$B$7:$H$19,3,FALSE))</f>
        <v/>
      </c>
      <c r="O579" s="217" t="str">
        <f>IF(ISNA(Industrias[[#This Row],[Vcanter (m3)]]*VLOOKUP(Árboles!$G576,Precios!$B$7:$H$19,4,FALSE)),"",Industrias[[#This Row],[Vcanter (m3)]]*VLOOKUP(Árboles!$G576,Precios!$B$7:$H$19,4,FALSE))</f>
        <v/>
      </c>
      <c r="P579" s="217" t="str">
        <f>IF(ISNA(Industrias[[#This Row],[Vsierra (m3)]]*VLOOKUP(Árboles!$G576,Precios!$B$7:$H$19,5,FALSE)),"",Industrias[[#This Row],[Vsierra (m3)]]*VLOOKUP(Árboles!$G576,Precios!$B$7:$H$19,5,FALSE))</f>
        <v/>
      </c>
      <c r="Q579" s="217" t="str">
        <f>IF(ISNA(Industrias[[#This Row],[Vsgruesa (m3)]]*VLOOKUP(Árboles!$G576,Precios!$B$7:$H$19,6,FALSE)),"",Industrias[[#This Row],[Vsgruesa (m3)]]*VLOOKUP(Árboles!$G576,Precios!$B$7:$H$19,6,FALSE))</f>
        <v/>
      </c>
      <c r="R579" s="217" t="str">
        <f>IF(ISNA(Industrias[[#This Row],[Vchapa (m3)]]*VLOOKUP(Árboles!$G576,Precios!$B$7:$H$19,7,FALSE)),"",Industrias[[#This Row],[Vchapa (m3)]]*VLOOKUP(Árboles!$G576,Precios!$B$7:$H$19,7,FALSE))</f>
        <v/>
      </c>
      <c r="S579" s="223">
        <f t="shared" si="13"/>
        <v>0</v>
      </c>
      <c r="T579" s="218"/>
      <c r="U579" s="218"/>
      <c r="W579" s="183"/>
      <c r="X579" s="183"/>
      <c r="Y579" s="183"/>
      <c r="Z579" s="183"/>
      <c r="AA579" s="183"/>
      <c r="AB579" s="183"/>
      <c r="AC579" s="183"/>
      <c r="AE579" s="183"/>
      <c r="AF579" s="183"/>
      <c r="AG579" s="183"/>
      <c r="AH579" s="183"/>
      <c r="AI579" s="183"/>
      <c r="AJ579" s="183"/>
      <c r="AK579" s="183"/>
    </row>
    <row r="580" spans="2:37" ht="16.8" thickTop="1" thickBot="1">
      <c r="B580" s="211" t="str">
        <f>IF(Árboles!B577="","",Árboles!B577)</f>
        <v/>
      </c>
      <c r="C580" s="211" t="str">
        <f>IF(Árboles!C577="","",Árboles!C577)</f>
        <v/>
      </c>
      <c r="D580" s="212" t="str">
        <f>IF(Árboles!G577="","",Árboles!G577)</f>
        <v/>
      </c>
      <c r="E580" s="213" t="str">
        <f>IF(Árboles!AC577=0,"",Árboles!AC577)</f>
        <v/>
      </c>
      <c r="F580" s="221"/>
      <c r="G580" s="222"/>
      <c r="H580" s="222"/>
      <c r="I580" s="222"/>
      <c r="J580" s="222"/>
      <c r="K580" s="222"/>
      <c r="L580" s="222"/>
      <c r="M580" s="216" t="str">
        <f>IF(ISNA(Industrias[[#This Row],[Vtrit (m3)]]*VLOOKUP(Árboles!$G577,Precios!$B$7:$H$19,2,FALSE)),"",Industrias[[#This Row],[Vtrit (m3)]]*VLOOKUP(Árboles!$G577,Precios!$B$7:$H$19,2,FALSE))</f>
        <v/>
      </c>
      <c r="N580" s="217" t="str">
        <f>IF(ISNA(Industrias[[#This Row],[Vapea (m3)]]*VLOOKUP(Árboles!$G577,Precios!$B$7:$H$19,3,FALSE)),"",Industrias[[#This Row],[Vapea (m3)]]*VLOOKUP(Árboles!$G577,Precios!$B$7:$H$19,3,FALSE))</f>
        <v/>
      </c>
      <c r="O580" s="217" t="str">
        <f>IF(ISNA(Industrias[[#This Row],[Vcanter (m3)]]*VLOOKUP(Árboles!$G577,Precios!$B$7:$H$19,4,FALSE)),"",Industrias[[#This Row],[Vcanter (m3)]]*VLOOKUP(Árboles!$G577,Precios!$B$7:$H$19,4,FALSE))</f>
        <v/>
      </c>
      <c r="P580" s="217" t="str">
        <f>IF(ISNA(Industrias[[#This Row],[Vsierra (m3)]]*VLOOKUP(Árboles!$G577,Precios!$B$7:$H$19,5,FALSE)),"",Industrias[[#This Row],[Vsierra (m3)]]*VLOOKUP(Árboles!$G577,Precios!$B$7:$H$19,5,FALSE))</f>
        <v/>
      </c>
      <c r="Q580" s="217" t="str">
        <f>IF(ISNA(Industrias[[#This Row],[Vsgruesa (m3)]]*VLOOKUP(Árboles!$G577,Precios!$B$7:$H$19,6,FALSE)),"",Industrias[[#This Row],[Vsgruesa (m3)]]*VLOOKUP(Árboles!$G577,Precios!$B$7:$H$19,6,FALSE))</f>
        <v/>
      </c>
      <c r="R580" s="217" t="str">
        <f>IF(ISNA(Industrias[[#This Row],[Vchapa (m3)]]*VLOOKUP(Árboles!$G577,Precios!$B$7:$H$19,7,FALSE)),"",Industrias[[#This Row],[Vchapa (m3)]]*VLOOKUP(Árboles!$G577,Precios!$B$7:$H$19,7,FALSE))</f>
        <v/>
      </c>
      <c r="S580" s="223">
        <f t="shared" si="13"/>
        <v>0</v>
      </c>
      <c r="T580" s="218"/>
      <c r="U580" s="218"/>
      <c r="W580" s="183"/>
      <c r="X580" s="183"/>
      <c r="Y580" s="183"/>
      <c r="Z580" s="183"/>
      <c r="AA580" s="183"/>
      <c r="AB580" s="183"/>
      <c r="AC580" s="183"/>
      <c r="AE580" s="183"/>
      <c r="AF580" s="183"/>
      <c r="AG580" s="183"/>
      <c r="AH580" s="183"/>
      <c r="AI580" s="183"/>
      <c r="AJ580" s="183"/>
      <c r="AK580" s="183"/>
    </row>
    <row r="581" spans="2:37" ht="16.8" thickTop="1" thickBot="1">
      <c r="B581" s="211" t="str">
        <f>IF(Árboles!B578="","",Árboles!B578)</f>
        <v/>
      </c>
      <c r="C581" s="211" t="str">
        <f>IF(Árboles!C578="","",Árboles!C578)</f>
        <v/>
      </c>
      <c r="D581" s="212" t="str">
        <f>IF(Árboles!G578="","",Árboles!G578)</f>
        <v/>
      </c>
      <c r="E581" s="213" t="str">
        <f>IF(Árboles!AC578=0,"",Árboles!AC578)</f>
        <v/>
      </c>
      <c r="F581" s="221"/>
      <c r="G581" s="222"/>
      <c r="H581" s="222"/>
      <c r="I581" s="222"/>
      <c r="J581" s="222"/>
      <c r="K581" s="222"/>
      <c r="L581" s="222"/>
      <c r="M581" s="216" t="str">
        <f>IF(ISNA(Industrias[[#This Row],[Vtrit (m3)]]*VLOOKUP(Árboles!$G578,Precios!$B$7:$H$19,2,FALSE)),"",Industrias[[#This Row],[Vtrit (m3)]]*VLOOKUP(Árboles!$G578,Precios!$B$7:$H$19,2,FALSE))</f>
        <v/>
      </c>
      <c r="N581" s="217" t="str">
        <f>IF(ISNA(Industrias[[#This Row],[Vapea (m3)]]*VLOOKUP(Árboles!$G578,Precios!$B$7:$H$19,3,FALSE)),"",Industrias[[#This Row],[Vapea (m3)]]*VLOOKUP(Árboles!$G578,Precios!$B$7:$H$19,3,FALSE))</f>
        <v/>
      </c>
      <c r="O581" s="217" t="str">
        <f>IF(ISNA(Industrias[[#This Row],[Vcanter (m3)]]*VLOOKUP(Árboles!$G578,Precios!$B$7:$H$19,4,FALSE)),"",Industrias[[#This Row],[Vcanter (m3)]]*VLOOKUP(Árboles!$G578,Precios!$B$7:$H$19,4,FALSE))</f>
        <v/>
      </c>
      <c r="P581" s="217" t="str">
        <f>IF(ISNA(Industrias[[#This Row],[Vsierra (m3)]]*VLOOKUP(Árboles!$G578,Precios!$B$7:$H$19,5,FALSE)),"",Industrias[[#This Row],[Vsierra (m3)]]*VLOOKUP(Árboles!$G578,Precios!$B$7:$H$19,5,FALSE))</f>
        <v/>
      </c>
      <c r="Q581" s="217" t="str">
        <f>IF(ISNA(Industrias[[#This Row],[Vsgruesa (m3)]]*VLOOKUP(Árboles!$G578,Precios!$B$7:$H$19,6,FALSE)),"",Industrias[[#This Row],[Vsgruesa (m3)]]*VLOOKUP(Árboles!$G578,Precios!$B$7:$H$19,6,FALSE))</f>
        <v/>
      </c>
      <c r="R581" s="217" t="str">
        <f>IF(ISNA(Industrias[[#This Row],[Vchapa (m3)]]*VLOOKUP(Árboles!$G578,Precios!$B$7:$H$19,7,FALSE)),"",Industrias[[#This Row],[Vchapa (m3)]]*VLOOKUP(Árboles!$G578,Precios!$B$7:$H$19,7,FALSE))</f>
        <v/>
      </c>
      <c r="S581" s="223">
        <f t="shared" ref="S581:S644" si="14">IF(SUM(M581:R581)=0,0,SUM(M581:R581))</f>
        <v>0</v>
      </c>
      <c r="T581" s="218"/>
      <c r="U581" s="218"/>
      <c r="W581" s="183"/>
      <c r="X581" s="183"/>
      <c r="Y581" s="183"/>
      <c r="Z581" s="183"/>
      <c r="AA581" s="183"/>
      <c r="AB581" s="183"/>
      <c r="AC581" s="183"/>
      <c r="AE581" s="183"/>
      <c r="AF581" s="183"/>
      <c r="AG581" s="183"/>
      <c r="AH581" s="183"/>
      <c r="AI581" s="183"/>
      <c r="AJ581" s="183"/>
      <c r="AK581" s="183"/>
    </row>
    <row r="582" spans="2:37" ht="16.8" thickTop="1" thickBot="1">
      <c r="B582" s="211" t="str">
        <f>IF(Árboles!B579="","",Árboles!B579)</f>
        <v/>
      </c>
      <c r="C582" s="211" t="str">
        <f>IF(Árboles!C579="","",Árboles!C579)</f>
        <v/>
      </c>
      <c r="D582" s="212" t="str">
        <f>IF(Árboles!G579="","",Árboles!G579)</f>
        <v/>
      </c>
      <c r="E582" s="213" t="str">
        <f>IF(Árboles!AC579=0,"",Árboles!AC579)</f>
        <v/>
      </c>
      <c r="F582" s="221"/>
      <c r="G582" s="222"/>
      <c r="H582" s="222"/>
      <c r="I582" s="222"/>
      <c r="J582" s="222"/>
      <c r="K582" s="222"/>
      <c r="L582" s="222"/>
      <c r="M582" s="216" t="str">
        <f>IF(ISNA(Industrias[[#This Row],[Vtrit (m3)]]*VLOOKUP(Árboles!$G579,Precios!$B$7:$H$19,2,FALSE)),"",Industrias[[#This Row],[Vtrit (m3)]]*VLOOKUP(Árboles!$G579,Precios!$B$7:$H$19,2,FALSE))</f>
        <v/>
      </c>
      <c r="N582" s="217" t="str">
        <f>IF(ISNA(Industrias[[#This Row],[Vapea (m3)]]*VLOOKUP(Árboles!$G579,Precios!$B$7:$H$19,3,FALSE)),"",Industrias[[#This Row],[Vapea (m3)]]*VLOOKUP(Árboles!$G579,Precios!$B$7:$H$19,3,FALSE))</f>
        <v/>
      </c>
      <c r="O582" s="217" t="str">
        <f>IF(ISNA(Industrias[[#This Row],[Vcanter (m3)]]*VLOOKUP(Árboles!$G579,Precios!$B$7:$H$19,4,FALSE)),"",Industrias[[#This Row],[Vcanter (m3)]]*VLOOKUP(Árboles!$G579,Precios!$B$7:$H$19,4,FALSE))</f>
        <v/>
      </c>
      <c r="P582" s="217" t="str">
        <f>IF(ISNA(Industrias[[#This Row],[Vsierra (m3)]]*VLOOKUP(Árboles!$G579,Precios!$B$7:$H$19,5,FALSE)),"",Industrias[[#This Row],[Vsierra (m3)]]*VLOOKUP(Árboles!$G579,Precios!$B$7:$H$19,5,FALSE))</f>
        <v/>
      </c>
      <c r="Q582" s="217" t="str">
        <f>IF(ISNA(Industrias[[#This Row],[Vsgruesa (m3)]]*VLOOKUP(Árboles!$G579,Precios!$B$7:$H$19,6,FALSE)),"",Industrias[[#This Row],[Vsgruesa (m3)]]*VLOOKUP(Árboles!$G579,Precios!$B$7:$H$19,6,FALSE))</f>
        <v/>
      </c>
      <c r="R582" s="217" t="str">
        <f>IF(ISNA(Industrias[[#This Row],[Vchapa (m3)]]*VLOOKUP(Árboles!$G579,Precios!$B$7:$H$19,7,FALSE)),"",Industrias[[#This Row],[Vchapa (m3)]]*VLOOKUP(Árboles!$G579,Precios!$B$7:$H$19,7,FALSE))</f>
        <v/>
      </c>
      <c r="S582" s="223">
        <f t="shared" si="14"/>
        <v>0</v>
      </c>
      <c r="T582" s="218"/>
      <c r="U582" s="218"/>
      <c r="W582" s="183"/>
      <c r="X582" s="183"/>
      <c r="Y582" s="183"/>
      <c r="Z582" s="183"/>
      <c r="AA582" s="183"/>
      <c r="AB582" s="183"/>
      <c r="AC582" s="183"/>
      <c r="AE582" s="183"/>
      <c r="AF582" s="183"/>
      <c r="AG582" s="183"/>
      <c r="AH582" s="183"/>
      <c r="AI582" s="183"/>
      <c r="AJ582" s="183"/>
      <c r="AK582" s="183"/>
    </row>
    <row r="583" spans="2:37" ht="16.8" thickTop="1" thickBot="1">
      <c r="B583" s="211" t="str">
        <f>IF(Árboles!B580="","",Árboles!B580)</f>
        <v/>
      </c>
      <c r="C583" s="211" t="str">
        <f>IF(Árboles!C580="","",Árboles!C580)</f>
        <v/>
      </c>
      <c r="D583" s="212" t="str">
        <f>IF(Árboles!G580="","",Árboles!G580)</f>
        <v/>
      </c>
      <c r="E583" s="213" t="str">
        <f>IF(Árboles!AC580=0,"",Árboles!AC580)</f>
        <v/>
      </c>
      <c r="F583" s="221"/>
      <c r="G583" s="222"/>
      <c r="H583" s="222"/>
      <c r="I583" s="222"/>
      <c r="J583" s="222"/>
      <c r="K583" s="222"/>
      <c r="L583" s="222"/>
      <c r="M583" s="216" t="str">
        <f>IF(ISNA(Industrias[[#This Row],[Vtrit (m3)]]*VLOOKUP(Árboles!$G580,Precios!$B$7:$H$19,2,FALSE)),"",Industrias[[#This Row],[Vtrit (m3)]]*VLOOKUP(Árboles!$G580,Precios!$B$7:$H$19,2,FALSE))</f>
        <v/>
      </c>
      <c r="N583" s="217" t="str">
        <f>IF(ISNA(Industrias[[#This Row],[Vapea (m3)]]*VLOOKUP(Árboles!$G580,Precios!$B$7:$H$19,3,FALSE)),"",Industrias[[#This Row],[Vapea (m3)]]*VLOOKUP(Árboles!$G580,Precios!$B$7:$H$19,3,FALSE))</f>
        <v/>
      </c>
      <c r="O583" s="217" t="str">
        <f>IF(ISNA(Industrias[[#This Row],[Vcanter (m3)]]*VLOOKUP(Árboles!$G580,Precios!$B$7:$H$19,4,FALSE)),"",Industrias[[#This Row],[Vcanter (m3)]]*VLOOKUP(Árboles!$G580,Precios!$B$7:$H$19,4,FALSE))</f>
        <v/>
      </c>
      <c r="P583" s="217" t="str">
        <f>IF(ISNA(Industrias[[#This Row],[Vsierra (m3)]]*VLOOKUP(Árboles!$G580,Precios!$B$7:$H$19,5,FALSE)),"",Industrias[[#This Row],[Vsierra (m3)]]*VLOOKUP(Árboles!$G580,Precios!$B$7:$H$19,5,FALSE))</f>
        <v/>
      </c>
      <c r="Q583" s="217" t="str">
        <f>IF(ISNA(Industrias[[#This Row],[Vsgruesa (m3)]]*VLOOKUP(Árboles!$G580,Precios!$B$7:$H$19,6,FALSE)),"",Industrias[[#This Row],[Vsgruesa (m3)]]*VLOOKUP(Árboles!$G580,Precios!$B$7:$H$19,6,FALSE))</f>
        <v/>
      </c>
      <c r="R583" s="217" t="str">
        <f>IF(ISNA(Industrias[[#This Row],[Vchapa (m3)]]*VLOOKUP(Árboles!$G580,Precios!$B$7:$H$19,7,FALSE)),"",Industrias[[#This Row],[Vchapa (m3)]]*VLOOKUP(Árboles!$G580,Precios!$B$7:$H$19,7,FALSE))</f>
        <v/>
      </c>
      <c r="S583" s="223">
        <f t="shared" si="14"/>
        <v>0</v>
      </c>
      <c r="T583" s="218"/>
      <c r="U583" s="218"/>
      <c r="W583" s="183"/>
      <c r="X583" s="183"/>
      <c r="Y583" s="183"/>
      <c r="Z583" s="183"/>
      <c r="AA583" s="183"/>
      <c r="AB583" s="183"/>
      <c r="AC583" s="183"/>
      <c r="AE583" s="183"/>
      <c r="AF583" s="183"/>
      <c r="AG583" s="183"/>
      <c r="AH583" s="183"/>
      <c r="AI583" s="183"/>
      <c r="AJ583" s="183"/>
      <c r="AK583" s="183"/>
    </row>
    <row r="584" spans="2:37" ht="16.8" thickTop="1" thickBot="1">
      <c r="B584" s="211" t="str">
        <f>IF(Árboles!B581="","",Árboles!B581)</f>
        <v/>
      </c>
      <c r="C584" s="211" t="str">
        <f>IF(Árboles!C581="","",Árboles!C581)</f>
        <v/>
      </c>
      <c r="D584" s="212" t="str">
        <f>IF(Árboles!G581="","",Árboles!G581)</f>
        <v/>
      </c>
      <c r="E584" s="213" t="str">
        <f>IF(Árboles!AC581=0,"",Árboles!AC581)</f>
        <v/>
      </c>
      <c r="F584" s="221"/>
      <c r="G584" s="222"/>
      <c r="H584" s="222"/>
      <c r="I584" s="222"/>
      <c r="J584" s="222"/>
      <c r="K584" s="222"/>
      <c r="L584" s="222"/>
      <c r="M584" s="216" t="str">
        <f>IF(ISNA(Industrias[[#This Row],[Vtrit (m3)]]*VLOOKUP(Árboles!$G581,Precios!$B$7:$H$19,2,FALSE)),"",Industrias[[#This Row],[Vtrit (m3)]]*VLOOKUP(Árboles!$G581,Precios!$B$7:$H$19,2,FALSE))</f>
        <v/>
      </c>
      <c r="N584" s="217" t="str">
        <f>IF(ISNA(Industrias[[#This Row],[Vapea (m3)]]*VLOOKUP(Árboles!$G581,Precios!$B$7:$H$19,3,FALSE)),"",Industrias[[#This Row],[Vapea (m3)]]*VLOOKUP(Árboles!$G581,Precios!$B$7:$H$19,3,FALSE))</f>
        <v/>
      </c>
      <c r="O584" s="217" t="str">
        <f>IF(ISNA(Industrias[[#This Row],[Vcanter (m3)]]*VLOOKUP(Árboles!$G581,Precios!$B$7:$H$19,4,FALSE)),"",Industrias[[#This Row],[Vcanter (m3)]]*VLOOKUP(Árboles!$G581,Precios!$B$7:$H$19,4,FALSE))</f>
        <v/>
      </c>
      <c r="P584" s="217" t="str">
        <f>IF(ISNA(Industrias[[#This Row],[Vsierra (m3)]]*VLOOKUP(Árboles!$G581,Precios!$B$7:$H$19,5,FALSE)),"",Industrias[[#This Row],[Vsierra (m3)]]*VLOOKUP(Árboles!$G581,Precios!$B$7:$H$19,5,FALSE))</f>
        <v/>
      </c>
      <c r="Q584" s="217" t="str">
        <f>IF(ISNA(Industrias[[#This Row],[Vsgruesa (m3)]]*VLOOKUP(Árboles!$G581,Precios!$B$7:$H$19,6,FALSE)),"",Industrias[[#This Row],[Vsgruesa (m3)]]*VLOOKUP(Árboles!$G581,Precios!$B$7:$H$19,6,FALSE))</f>
        <v/>
      </c>
      <c r="R584" s="217" t="str">
        <f>IF(ISNA(Industrias[[#This Row],[Vchapa (m3)]]*VLOOKUP(Árboles!$G581,Precios!$B$7:$H$19,7,FALSE)),"",Industrias[[#This Row],[Vchapa (m3)]]*VLOOKUP(Árboles!$G581,Precios!$B$7:$H$19,7,FALSE))</f>
        <v/>
      </c>
      <c r="S584" s="223">
        <f t="shared" si="14"/>
        <v>0</v>
      </c>
      <c r="T584" s="218"/>
      <c r="U584" s="218"/>
      <c r="W584" s="183"/>
      <c r="X584" s="183"/>
      <c r="Y584" s="183"/>
      <c r="Z584" s="183"/>
      <c r="AA584" s="183"/>
      <c r="AB584" s="183"/>
      <c r="AC584" s="183"/>
      <c r="AE584" s="183"/>
      <c r="AF584" s="183"/>
      <c r="AG584" s="183"/>
      <c r="AH584" s="183"/>
      <c r="AI584" s="183"/>
      <c r="AJ584" s="183"/>
      <c r="AK584" s="183"/>
    </row>
    <row r="585" spans="2:37" ht="16.8" thickTop="1" thickBot="1">
      <c r="B585" s="211" t="str">
        <f>IF(Árboles!B582="","",Árboles!B582)</f>
        <v/>
      </c>
      <c r="C585" s="211" t="str">
        <f>IF(Árboles!C582="","",Árboles!C582)</f>
        <v/>
      </c>
      <c r="D585" s="212" t="str">
        <f>IF(Árboles!G582="","",Árboles!G582)</f>
        <v/>
      </c>
      <c r="E585" s="213" t="str">
        <f>IF(Árboles!AC582=0,"",Árboles!AC582)</f>
        <v/>
      </c>
      <c r="F585" s="221"/>
      <c r="G585" s="222"/>
      <c r="H585" s="222"/>
      <c r="I585" s="222"/>
      <c r="J585" s="222"/>
      <c r="K585" s="222"/>
      <c r="L585" s="222"/>
      <c r="M585" s="216" t="str">
        <f>IF(ISNA(Industrias[[#This Row],[Vtrit (m3)]]*VLOOKUP(Árboles!$G582,Precios!$B$7:$H$19,2,FALSE)),"",Industrias[[#This Row],[Vtrit (m3)]]*VLOOKUP(Árboles!$G582,Precios!$B$7:$H$19,2,FALSE))</f>
        <v/>
      </c>
      <c r="N585" s="217" t="str">
        <f>IF(ISNA(Industrias[[#This Row],[Vapea (m3)]]*VLOOKUP(Árboles!$G582,Precios!$B$7:$H$19,3,FALSE)),"",Industrias[[#This Row],[Vapea (m3)]]*VLOOKUP(Árboles!$G582,Precios!$B$7:$H$19,3,FALSE))</f>
        <v/>
      </c>
      <c r="O585" s="217" t="str">
        <f>IF(ISNA(Industrias[[#This Row],[Vcanter (m3)]]*VLOOKUP(Árboles!$G582,Precios!$B$7:$H$19,4,FALSE)),"",Industrias[[#This Row],[Vcanter (m3)]]*VLOOKUP(Árboles!$G582,Precios!$B$7:$H$19,4,FALSE))</f>
        <v/>
      </c>
      <c r="P585" s="217" t="str">
        <f>IF(ISNA(Industrias[[#This Row],[Vsierra (m3)]]*VLOOKUP(Árboles!$G582,Precios!$B$7:$H$19,5,FALSE)),"",Industrias[[#This Row],[Vsierra (m3)]]*VLOOKUP(Árboles!$G582,Precios!$B$7:$H$19,5,FALSE))</f>
        <v/>
      </c>
      <c r="Q585" s="217" t="str">
        <f>IF(ISNA(Industrias[[#This Row],[Vsgruesa (m3)]]*VLOOKUP(Árboles!$G582,Precios!$B$7:$H$19,6,FALSE)),"",Industrias[[#This Row],[Vsgruesa (m3)]]*VLOOKUP(Árboles!$G582,Precios!$B$7:$H$19,6,FALSE))</f>
        <v/>
      </c>
      <c r="R585" s="217" t="str">
        <f>IF(ISNA(Industrias[[#This Row],[Vchapa (m3)]]*VLOOKUP(Árboles!$G582,Precios!$B$7:$H$19,7,FALSE)),"",Industrias[[#This Row],[Vchapa (m3)]]*VLOOKUP(Árboles!$G582,Precios!$B$7:$H$19,7,FALSE))</f>
        <v/>
      </c>
      <c r="S585" s="223">
        <f t="shared" si="14"/>
        <v>0</v>
      </c>
      <c r="T585" s="218"/>
      <c r="U585" s="218"/>
      <c r="W585" s="183"/>
      <c r="X585" s="183"/>
      <c r="Y585" s="183"/>
      <c r="Z585" s="183"/>
      <c r="AA585" s="183"/>
      <c r="AB585" s="183"/>
      <c r="AC585" s="183"/>
      <c r="AE585" s="183"/>
      <c r="AF585" s="183"/>
      <c r="AG585" s="183"/>
      <c r="AH585" s="183"/>
      <c r="AI585" s="183"/>
      <c r="AJ585" s="183"/>
      <c r="AK585" s="183"/>
    </row>
    <row r="586" spans="2:37" ht="16.8" thickTop="1" thickBot="1">
      <c r="B586" s="211" t="str">
        <f>IF(Árboles!B583="","",Árboles!B583)</f>
        <v/>
      </c>
      <c r="C586" s="211" t="str">
        <f>IF(Árboles!C583="","",Árboles!C583)</f>
        <v/>
      </c>
      <c r="D586" s="212" t="str">
        <f>IF(Árboles!G583="","",Árboles!G583)</f>
        <v/>
      </c>
      <c r="E586" s="213" t="str">
        <f>IF(Árboles!AC583=0,"",Árboles!AC583)</f>
        <v/>
      </c>
      <c r="F586" s="221"/>
      <c r="G586" s="222"/>
      <c r="H586" s="222"/>
      <c r="I586" s="222"/>
      <c r="J586" s="222"/>
      <c r="K586" s="222"/>
      <c r="L586" s="222"/>
      <c r="M586" s="216" t="str">
        <f>IF(ISNA(Industrias[[#This Row],[Vtrit (m3)]]*VLOOKUP(Árboles!$G583,Precios!$B$7:$H$19,2,FALSE)),"",Industrias[[#This Row],[Vtrit (m3)]]*VLOOKUP(Árboles!$G583,Precios!$B$7:$H$19,2,FALSE))</f>
        <v/>
      </c>
      <c r="N586" s="217" t="str">
        <f>IF(ISNA(Industrias[[#This Row],[Vapea (m3)]]*VLOOKUP(Árboles!$G583,Precios!$B$7:$H$19,3,FALSE)),"",Industrias[[#This Row],[Vapea (m3)]]*VLOOKUP(Árboles!$G583,Precios!$B$7:$H$19,3,FALSE))</f>
        <v/>
      </c>
      <c r="O586" s="217" t="str">
        <f>IF(ISNA(Industrias[[#This Row],[Vcanter (m3)]]*VLOOKUP(Árboles!$G583,Precios!$B$7:$H$19,4,FALSE)),"",Industrias[[#This Row],[Vcanter (m3)]]*VLOOKUP(Árboles!$G583,Precios!$B$7:$H$19,4,FALSE))</f>
        <v/>
      </c>
      <c r="P586" s="217" t="str">
        <f>IF(ISNA(Industrias[[#This Row],[Vsierra (m3)]]*VLOOKUP(Árboles!$G583,Precios!$B$7:$H$19,5,FALSE)),"",Industrias[[#This Row],[Vsierra (m3)]]*VLOOKUP(Árboles!$G583,Precios!$B$7:$H$19,5,FALSE))</f>
        <v/>
      </c>
      <c r="Q586" s="217" t="str">
        <f>IF(ISNA(Industrias[[#This Row],[Vsgruesa (m3)]]*VLOOKUP(Árboles!$G583,Precios!$B$7:$H$19,6,FALSE)),"",Industrias[[#This Row],[Vsgruesa (m3)]]*VLOOKUP(Árboles!$G583,Precios!$B$7:$H$19,6,FALSE))</f>
        <v/>
      </c>
      <c r="R586" s="217" t="str">
        <f>IF(ISNA(Industrias[[#This Row],[Vchapa (m3)]]*VLOOKUP(Árboles!$G583,Precios!$B$7:$H$19,7,FALSE)),"",Industrias[[#This Row],[Vchapa (m3)]]*VLOOKUP(Árboles!$G583,Precios!$B$7:$H$19,7,FALSE))</f>
        <v/>
      </c>
      <c r="S586" s="223">
        <f t="shared" si="14"/>
        <v>0</v>
      </c>
      <c r="T586" s="218"/>
      <c r="U586" s="218"/>
      <c r="W586" s="183"/>
      <c r="X586" s="183"/>
      <c r="Y586" s="183"/>
      <c r="Z586" s="183"/>
      <c r="AA586" s="183"/>
      <c r="AB586" s="183"/>
      <c r="AC586" s="183"/>
      <c r="AE586" s="183"/>
      <c r="AF586" s="183"/>
      <c r="AG586" s="183"/>
      <c r="AH586" s="183"/>
      <c r="AI586" s="183"/>
      <c r="AJ586" s="183"/>
      <c r="AK586" s="183"/>
    </row>
    <row r="587" spans="2:37" ht="16.8" thickTop="1" thickBot="1">
      <c r="B587" s="211" t="str">
        <f>IF(Árboles!B584="","",Árboles!B584)</f>
        <v/>
      </c>
      <c r="C587" s="211" t="str">
        <f>IF(Árboles!C584="","",Árboles!C584)</f>
        <v/>
      </c>
      <c r="D587" s="212" t="str">
        <f>IF(Árboles!G584="","",Árboles!G584)</f>
        <v/>
      </c>
      <c r="E587" s="213" t="str">
        <f>IF(Árboles!AC584=0,"",Árboles!AC584)</f>
        <v/>
      </c>
      <c r="F587" s="221"/>
      <c r="G587" s="222"/>
      <c r="H587" s="222"/>
      <c r="I587" s="222"/>
      <c r="J587" s="222"/>
      <c r="K587" s="222"/>
      <c r="L587" s="222"/>
      <c r="M587" s="216" t="str">
        <f>IF(ISNA(Industrias[[#This Row],[Vtrit (m3)]]*VLOOKUP(Árboles!$G584,Precios!$B$7:$H$19,2,FALSE)),"",Industrias[[#This Row],[Vtrit (m3)]]*VLOOKUP(Árboles!$G584,Precios!$B$7:$H$19,2,FALSE))</f>
        <v/>
      </c>
      <c r="N587" s="217" t="str">
        <f>IF(ISNA(Industrias[[#This Row],[Vapea (m3)]]*VLOOKUP(Árboles!$G584,Precios!$B$7:$H$19,3,FALSE)),"",Industrias[[#This Row],[Vapea (m3)]]*VLOOKUP(Árboles!$G584,Precios!$B$7:$H$19,3,FALSE))</f>
        <v/>
      </c>
      <c r="O587" s="217" t="str">
        <f>IF(ISNA(Industrias[[#This Row],[Vcanter (m3)]]*VLOOKUP(Árboles!$G584,Precios!$B$7:$H$19,4,FALSE)),"",Industrias[[#This Row],[Vcanter (m3)]]*VLOOKUP(Árboles!$G584,Precios!$B$7:$H$19,4,FALSE))</f>
        <v/>
      </c>
      <c r="P587" s="217" t="str">
        <f>IF(ISNA(Industrias[[#This Row],[Vsierra (m3)]]*VLOOKUP(Árboles!$G584,Precios!$B$7:$H$19,5,FALSE)),"",Industrias[[#This Row],[Vsierra (m3)]]*VLOOKUP(Árboles!$G584,Precios!$B$7:$H$19,5,FALSE))</f>
        <v/>
      </c>
      <c r="Q587" s="217" t="str">
        <f>IF(ISNA(Industrias[[#This Row],[Vsgruesa (m3)]]*VLOOKUP(Árboles!$G584,Precios!$B$7:$H$19,6,FALSE)),"",Industrias[[#This Row],[Vsgruesa (m3)]]*VLOOKUP(Árboles!$G584,Precios!$B$7:$H$19,6,FALSE))</f>
        <v/>
      </c>
      <c r="R587" s="217" t="str">
        <f>IF(ISNA(Industrias[[#This Row],[Vchapa (m3)]]*VLOOKUP(Árboles!$G584,Precios!$B$7:$H$19,7,FALSE)),"",Industrias[[#This Row],[Vchapa (m3)]]*VLOOKUP(Árboles!$G584,Precios!$B$7:$H$19,7,FALSE))</f>
        <v/>
      </c>
      <c r="S587" s="223">
        <f t="shared" si="14"/>
        <v>0</v>
      </c>
      <c r="T587" s="218"/>
      <c r="U587" s="218"/>
      <c r="W587" s="183"/>
      <c r="X587" s="183"/>
      <c r="Y587" s="183"/>
      <c r="Z587" s="183"/>
      <c r="AA587" s="183"/>
      <c r="AB587" s="183"/>
      <c r="AC587" s="183"/>
      <c r="AE587" s="183"/>
      <c r="AF587" s="183"/>
      <c r="AG587" s="183"/>
      <c r="AH587" s="183"/>
      <c r="AI587" s="183"/>
      <c r="AJ587" s="183"/>
      <c r="AK587" s="183"/>
    </row>
    <row r="588" spans="2:37" ht="16.8" thickTop="1" thickBot="1">
      <c r="B588" s="211" t="str">
        <f>IF(Árboles!B585="","",Árboles!B585)</f>
        <v/>
      </c>
      <c r="C588" s="211" t="str">
        <f>IF(Árboles!C585="","",Árboles!C585)</f>
        <v/>
      </c>
      <c r="D588" s="212" t="str">
        <f>IF(Árboles!G585="","",Árboles!G585)</f>
        <v/>
      </c>
      <c r="E588" s="213" t="str">
        <f>IF(Árboles!AC585=0,"",Árboles!AC585)</f>
        <v/>
      </c>
      <c r="F588" s="221"/>
      <c r="G588" s="222"/>
      <c r="H588" s="222"/>
      <c r="I588" s="222"/>
      <c r="J588" s="222"/>
      <c r="K588" s="222"/>
      <c r="L588" s="222"/>
      <c r="M588" s="216" t="str">
        <f>IF(ISNA(Industrias[[#This Row],[Vtrit (m3)]]*VLOOKUP(Árboles!$G585,Precios!$B$7:$H$19,2,FALSE)),"",Industrias[[#This Row],[Vtrit (m3)]]*VLOOKUP(Árboles!$G585,Precios!$B$7:$H$19,2,FALSE))</f>
        <v/>
      </c>
      <c r="N588" s="217" t="str">
        <f>IF(ISNA(Industrias[[#This Row],[Vapea (m3)]]*VLOOKUP(Árboles!$G585,Precios!$B$7:$H$19,3,FALSE)),"",Industrias[[#This Row],[Vapea (m3)]]*VLOOKUP(Árboles!$G585,Precios!$B$7:$H$19,3,FALSE))</f>
        <v/>
      </c>
      <c r="O588" s="217" t="str">
        <f>IF(ISNA(Industrias[[#This Row],[Vcanter (m3)]]*VLOOKUP(Árboles!$G585,Precios!$B$7:$H$19,4,FALSE)),"",Industrias[[#This Row],[Vcanter (m3)]]*VLOOKUP(Árboles!$G585,Precios!$B$7:$H$19,4,FALSE))</f>
        <v/>
      </c>
      <c r="P588" s="217" t="str">
        <f>IF(ISNA(Industrias[[#This Row],[Vsierra (m3)]]*VLOOKUP(Árboles!$G585,Precios!$B$7:$H$19,5,FALSE)),"",Industrias[[#This Row],[Vsierra (m3)]]*VLOOKUP(Árboles!$G585,Precios!$B$7:$H$19,5,FALSE))</f>
        <v/>
      </c>
      <c r="Q588" s="217" t="str">
        <f>IF(ISNA(Industrias[[#This Row],[Vsgruesa (m3)]]*VLOOKUP(Árboles!$G585,Precios!$B$7:$H$19,6,FALSE)),"",Industrias[[#This Row],[Vsgruesa (m3)]]*VLOOKUP(Árboles!$G585,Precios!$B$7:$H$19,6,FALSE))</f>
        <v/>
      </c>
      <c r="R588" s="217" t="str">
        <f>IF(ISNA(Industrias[[#This Row],[Vchapa (m3)]]*VLOOKUP(Árboles!$G585,Precios!$B$7:$H$19,7,FALSE)),"",Industrias[[#This Row],[Vchapa (m3)]]*VLOOKUP(Árboles!$G585,Precios!$B$7:$H$19,7,FALSE))</f>
        <v/>
      </c>
      <c r="S588" s="223">
        <f t="shared" si="14"/>
        <v>0</v>
      </c>
      <c r="T588" s="218"/>
      <c r="U588" s="218"/>
      <c r="W588" s="183"/>
      <c r="X588" s="183"/>
      <c r="Y588" s="183"/>
      <c r="Z588" s="183"/>
      <c r="AA588" s="183"/>
      <c r="AB588" s="183"/>
      <c r="AC588" s="183"/>
      <c r="AE588" s="183"/>
      <c r="AF588" s="183"/>
      <c r="AG588" s="183"/>
      <c r="AH588" s="183"/>
      <c r="AI588" s="183"/>
      <c r="AJ588" s="183"/>
      <c r="AK588" s="183"/>
    </row>
    <row r="589" spans="2:37" ht="16.8" thickTop="1" thickBot="1">
      <c r="B589" s="211" t="str">
        <f>IF(Árboles!B586="","",Árboles!B586)</f>
        <v/>
      </c>
      <c r="C589" s="211" t="str">
        <f>IF(Árboles!C586="","",Árboles!C586)</f>
        <v/>
      </c>
      <c r="D589" s="212" t="str">
        <f>IF(Árboles!G586="","",Árboles!G586)</f>
        <v/>
      </c>
      <c r="E589" s="213" t="str">
        <f>IF(Árboles!AC586=0,"",Árboles!AC586)</f>
        <v/>
      </c>
      <c r="F589" s="221"/>
      <c r="G589" s="222"/>
      <c r="H589" s="222"/>
      <c r="I589" s="222"/>
      <c r="J589" s="222"/>
      <c r="K589" s="222"/>
      <c r="L589" s="222"/>
      <c r="M589" s="216" t="str">
        <f>IF(ISNA(Industrias[[#This Row],[Vtrit (m3)]]*VLOOKUP(Árboles!$G586,Precios!$B$7:$H$19,2,FALSE)),"",Industrias[[#This Row],[Vtrit (m3)]]*VLOOKUP(Árboles!$G586,Precios!$B$7:$H$19,2,FALSE))</f>
        <v/>
      </c>
      <c r="N589" s="217" t="str">
        <f>IF(ISNA(Industrias[[#This Row],[Vapea (m3)]]*VLOOKUP(Árboles!$G586,Precios!$B$7:$H$19,3,FALSE)),"",Industrias[[#This Row],[Vapea (m3)]]*VLOOKUP(Árboles!$G586,Precios!$B$7:$H$19,3,FALSE))</f>
        <v/>
      </c>
      <c r="O589" s="217" t="str">
        <f>IF(ISNA(Industrias[[#This Row],[Vcanter (m3)]]*VLOOKUP(Árboles!$G586,Precios!$B$7:$H$19,4,FALSE)),"",Industrias[[#This Row],[Vcanter (m3)]]*VLOOKUP(Árboles!$G586,Precios!$B$7:$H$19,4,FALSE))</f>
        <v/>
      </c>
      <c r="P589" s="217" t="str">
        <f>IF(ISNA(Industrias[[#This Row],[Vsierra (m3)]]*VLOOKUP(Árboles!$G586,Precios!$B$7:$H$19,5,FALSE)),"",Industrias[[#This Row],[Vsierra (m3)]]*VLOOKUP(Árboles!$G586,Precios!$B$7:$H$19,5,FALSE))</f>
        <v/>
      </c>
      <c r="Q589" s="217" t="str">
        <f>IF(ISNA(Industrias[[#This Row],[Vsgruesa (m3)]]*VLOOKUP(Árboles!$G586,Precios!$B$7:$H$19,6,FALSE)),"",Industrias[[#This Row],[Vsgruesa (m3)]]*VLOOKUP(Árboles!$G586,Precios!$B$7:$H$19,6,FALSE))</f>
        <v/>
      </c>
      <c r="R589" s="217" t="str">
        <f>IF(ISNA(Industrias[[#This Row],[Vchapa (m3)]]*VLOOKUP(Árboles!$G586,Precios!$B$7:$H$19,7,FALSE)),"",Industrias[[#This Row],[Vchapa (m3)]]*VLOOKUP(Árboles!$G586,Precios!$B$7:$H$19,7,FALSE))</f>
        <v/>
      </c>
      <c r="S589" s="223">
        <f t="shared" si="14"/>
        <v>0</v>
      </c>
      <c r="T589" s="218"/>
      <c r="U589" s="218"/>
      <c r="W589" s="183"/>
      <c r="X589" s="183"/>
      <c r="Y589" s="183"/>
      <c r="Z589" s="183"/>
      <c r="AA589" s="183"/>
      <c r="AB589" s="183"/>
      <c r="AC589" s="183"/>
      <c r="AE589" s="183"/>
      <c r="AF589" s="183"/>
      <c r="AG589" s="183"/>
      <c r="AH589" s="183"/>
      <c r="AI589" s="183"/>
      <c r="AJ589" s="183"/>
      <c r="AK589" s="183"/>
    </row>
    <row r="590" spans="2:37" ht="16.8" thickTop="1" thickBot="1">
      <c r="B590" s="211" t="str">
        <f>IF(Árboles!B587="","",Árboles!B587)</f>
        <v/>
      </c>
      <c r="C590" s="211" t="str">
        <f>IF(Árboles!C587="","",Árboles!C587)</f>
        <v/>
      </c>
      <c r="D590" s="212" t="str">
        <f>IF(Árboles!G587="","",Árboles!G587)</f>
        <v/>
      </c>
      <c r="E590" s="213" t="str">
        <f>IF(Árboles!AC587=0,"",Árboles!AC587)</f>
        <v/>
      </c>
      <c r="F590" s="221"/>
      <c r="G590" s="222"/>
      <c r="H590" s="222"/>
      <c r="I590" s="222"/>
      <c r="J590" s="222"/>
      <c r="K590" s="222"/>
      <c r="L590" s="222"/>
      <c r="M590" s="216" t="str">
        <f>IF(ISNA(Industrias[[#This Row],[Vtrit (m3)]]*VLOOKUP(Árboles!$G587,Precios!$B$7:$H$19,2,FALSE)),"",Industrias[[#This Row],[Vtrit (m3)]]*VLOOKUP(Árboles!$G587,Precios!$B$7:$H$19,2,FALSE))</f>
        <v/>
      </c>
      <c r="N590" s="217" t="str">
        <f>IF(ISNA(Industrias[[#This Row],[Vapea (m3)]]*VLOOKUP(Árboles!$G587,Precios!$B$7:$H$19,3,FALSE)),"",Industrias[[#This Row],[Vapea (m3)]]*VLOOKUP(Árboles!$G587,Precios!$B$7:$H$19,3,FALSE))</f>
        <v/>
      </c>
      <c r="O590" s="217" t="str">
        <f>IF(ISNA(Industrias[[#This Row],[Vcanter (m3)]]*VLOOKUP(Árboles!$G587,Precios!$B$7:$H$19,4,FALSE)),"",Industrias[[#This Row],[Vcanter (m3)]]*VLOOKUP(Árboles!$G587,Precios!$B$7:$H$19,4,FALSE))</f>
        <v/>
      </c>
      <c r="P590" s="217" t="str">
        <f>IF(ISNA(Industrias[[#This Row],[Vsierra (m3)]]*VLOOKUP(Árboles!$G587,Precios!$B$7:$H$19,5,FALSE)),"",Industrias[[#This Row],[Vsierra (m3)]]*VLOOKUP(Árboles!$G587,Precios!$B$7:$H$19,5,FALSE))</f>
        <v/>
      </c>
      <c r="Q590" s="217" t="str">
        <f>IF(ISNA(Industrias[[#This Row],[Vsgruesa (m3)]]*VLOOKUP(Árboles!$G587,Precios!$B$7:$H$19,6,FALSE)),"",Industrias[[#This Row],[Vsgruesa (m3)]]*VLOOKUP(Árboles!$G587,Precios!$B$7:$H$19,6,FALSE))</f>
        <v/>
      </c>
      <c r="R590" s="217" t="str">
        <f>IF(ISNA(Industrias[[#This Row],[Vchapa (m3)]]*VLOOKUP(Árboles!$G587,Precios!$B$7:$H$19,7,FALSE)),"",Industrias[[#This Row],[Vchapa (m3)]]*VLOOKUP(Árboles!$G587,Precios!$B$7:$H$19,7,FALSE))</f>
        <v/>
      </c>
      <c r="S590" s="223">
        <f t="shared" si="14"/>
        <v>0</v>
      </c>
      <c r="T590" s="218"/>
      <c r="U590" s="218"/>
      <c r="W590" s="183"/>
      <c r="X590" s="183"/>
      <c r="Y590" s="183"/>
      <c r="Z590" s="183"/>
      <c r="AA590" s="183"/>
      <c r="AB590" s="183"/>
      <c r="AC590" s="183"/>
      <c r="AE590" s="183"/>
      <c r="AF590" s="183"/>
      <c r="AG590" s="183"/>
      <c r="AH590" s="183"/>
      <c r="AI590" s="183"/>
      <c r="AJ590" s="183"/>
      <c r="AK590" s="183"/>
    </row>
    <row r="591" spans="2:37" ht="16.8" thickTop="1" thickBot="1">
      <c r="B591" s="211" t="str">
        <f>IF(Árboles!B588="","",Árboles!B588)</f>
        <v/>
      </c>
      <c r="C591" s="211" t="str">
        <f>IF(Árboles!C588="","",Árboles!C588)</f>
        <v/>
      </c>
      <c r="D591" s="212" t="str">
        <f>IF(Árboles!G588="","",Árboles!G588)</f>
        <v/>
      </c>
      <c r="E591" s="213" t="str">
        <f>IF(Árboles!AC588=0,"",Árboles!AC588)</f>
        <v/>
      </c>
      <c r="F591" s="221"/>
      <c r="G591" s="222"/>
      <c r="H591" s="222"/>
      <c r="I591" s="222"/>
      <c r="J591" s="222"/>
      <c r="K591" s="222"/>
      <c r="L591" s="222"/>
      <c r="M591" s="216" t="str">
        <f>IF(ISNA(Industrias[[#This Row],[Vtrit (m3)]]*VLOOKUP(Árboles!$G588,Precios!$B$7:$H$19,2,FALSE)),"",Industrias[[#This Row],[Vtrit (m3)]]*VLOOKUP(Árboles!$G588,Precios!$B$7:$H$19,2,FALSE))</f>
        <v/>
      </c>
      <c r="N591" s="217" t="str">
        <f>IF(ISNA(Industrias[[#This Row],[Vapea (m3)]]*VLOOKUP(Árboles!$G588,Precios!$B$7:$H$19,3,FALSE)),"",Industrias[[#This Row],[Vapea (m3)]]*VLOOKUP(Árboles!$G588,Precios!$B$7:$H$19,3,FALSE))</f>
        <v/>
      </c>
      <c r="O591" s="217" t="str">
        <f>IF(ISNA(Industrias[[#This Row],[Vcanter (m3)]]*VLOOKUP(Árboles!$G588,Precios!$B$7:$H$19,4,FALSE)),"",Industrias[[#This Row],[Vcanter (m3)]]*VLOOKUP(Árboles!$G588,Precios!$B$7:$H$19,4,FALSE))</f>
        <v/>
      </c>
      <c r="P591" s="217" t="str">
        <f>IF(ISNA(Industrias[[#This Row],[Vsierra (m3)]]*VLOOKUP(Árboles!$G588,Precios!$B$7:$H$19,5,FALSE)),"",Industrias[[#This Row],[Vsierra (m3)]]*VLOOKUP(Árboles!$G588,Precios!$B$7:$H$19,5,FALSE))</f>
        <v/>
      </c>
      <c r="Q591" s="217" t="str">
        <f>IF(ISNA(Industrias[[#This Row],[Vsgruesa (m3)]]*VLOOKUP(Árboles!$G588,Precios!$B$7:$H$19,6,FALSE)),"",Industrias[[#This Row],[Vsgruesa (m3)]]*VLOOKUP(Árboles!$G588,Precios!$B$7:$H$19,6,FALSE))</f>
        <v/>
      </c>
      <c r="R591" s="217" t="str">
        <f>IF(ISNA(Industrias[[#This Row],[Vchapa (m3)]]*VLOOKUP(Árboles!$G588,Precios!$B$7:$H$19,7,FALSE)),"",Industrias[[#This Row],[Vchapa (m3)]]*VLOOKUP(Árboles!$G588,Precios!$B$7:$H$19,7,FALSE))</f>
        <v/>
      </c>
      <c r="S591" s="223">
        <f t="shared" si="14"/>
        <v>0</v>
      </c>
      <c r="T591" s="218"/>
      <c r="U591" s="218"/>
      <c r="W591" s="183"/>
      <c r="X591" s="183"/>
      <c r="Y591" s="183"/>
      <c r="Z591" s="183"/>
      <c r="AA591" s="183"/>
      <c r="AB591" s="183"/>
      <c r="AC591" s="183"/>
      <c r="AE591" s="183"/>
      <c r="AF591" s="183"/>
      <c r="AG591" s="183"/>
      <c r="AH591" s="183"/>
      <c r="AI591" s="183"/>
      <c r="AJ591" s="183"/>
      <c r="AK591" s="183"/>
    </row>
    <row r="592" spans="2:37" ht="16.8" thickTop="1" thickBot="1">
      <c r="B592" s="211" t="str">
        <f>IF(Árboles!B589="","",Árboles!B589)</f>
        <v/>
      </c>
      <c r="C592" s="211" t="str">
        <f>IF(Árboles!C589="","",Árboles!C589)</f>
        <v/>
      </c>
      <c r="D592" s="212" t="str">
        <f>IF(Árboles!G589="","",Árboles!G589)</f>
        <v/>
      </c>
      <c r="E592" s="213" t="str">
        <f>IF(Árboles!AC589=0,"",Árboles!AC589)</f>
        <v/>
      </c>
      <c r="F592" s="221"/>
      <c r="G592" s="222"/>
      <c r="H592" s="222"/>
      <c r="I592" s="222"/>
      <c r="J592" s="222"/>
      <c r="K592" s="222"/>
      <c r="L592" s="222"/>
      <c r="M592" s="216" t="str">
        <f>IF(ISNA(Industrias[[#This Row],[Vtrit (m3)]]*VLOOKUP(Árboles!$G589,Precios!$B$7:$H$19,2,FALSE)),"",Industrias[[#This Row],[Vtrit (m3)]]*VLOOKUP(Árboles!$G589,Precios!$B$7:$H$19,2,FALSE))</f>
        <v/>
      </c>
      <c r="N592" s="217" t="str">
        <f>IF(ISNA(Industrias[[#This Row],[Vapea (m3)]]*VLOOKUP(Árboles!$G589,Precios!$B$7:$H$19,3,FALSE)),"",Industrias[[#This Row],[Vapea (m3)]]*VLOOKUP(Árboles!$G589,Precios!$B$7:$H$19,3,FALSE))</f>
        <v/>
      </c>
      <c r="O592" s="217" t="str">
        <f>IF(ISNA(Industrias[[#This Row],[Vcanter (m3)]]*VLOOKUP(Árboles!$G589,Precios!$B$7:$H$19,4,FALSE)),"",Industrias[[#This Row],[Vcanter (m3)]]*VLOOKUP(Árboles!$G589,Precios!$B$7:$H$19,4,FALSE))</f>
        <v/>
      </c>
      <c r="P592" s="217" t="str">
        <f>IF(ISNA(Industrias[[#This Row],[Vsierra (m3)]]*VLOOKUP(Árboles!$G589,Precios!$B$7:$H$19,5,FALSE)),"",Industrias[[#This Row],[Vsierra (m3)]]*VLOOKUP(Árboles!$G589,Precios!$B$7:$H$19,5,FALSE))</f>
        <v/>
      </c>
      <c r="Q592" s="217" t="str">
        <f>IF(ISNA(Industrias[[#This Row],[Vsgruesa (m3)]]*VLOOKUP(Árboles!$G589,Precios!$B$7:$H$19,6,FALSE)),"",Industrias[[#This Row],[Vsgruesa (m3)]]*VLOOKUP(Árboles!$G589,Precios!$B$7:$H$19,6,FALSE))</f>
        <v/>
      </c>
      <c r="R592" s="217" t="str">
        <f>IF(ISNA(Industrias[[#This Row],[Vchapa (m3)]]*VLOOKUP(Árboles!$G589,Precios!$B$7:$H$19,7,FALSE)),"",Industrias[[#This Row],[Vchapa (m3)]]*VLOOKUP(Árboles!$G589,Precios!$B$7:$H$19,7,FALSE))</f>
        <v/>
      </c>
      <c r="S592" s="223">
        <f t="shared" si="14"/>
        <v>0</v>
      </c>
      <c r="T592" s="218"/>
      <c r="U592" s="218"/>
      <c r="W592" s="183"/>
      <c r="X592" s="183"/>
      <c r="Y592" s="183"/>
      <c r="Z592" s="183"/>
      <c r="AA592" s="183"/>
      <c r="AB592" s="183"/>
      <c r="AC592" s="183"/>
      <c r="AE592" s="183"/>
      <c r="AF592" s="183"/>
      <c r="AG592" s="183"/>
      <c r="AH592" s="183"/>
      <c r="AI592" s="183"/>
      <c r="AJ592" s="183"/>
      <c r="AK592" s="183"/>
    </row>
    <row r="593" spans="2:37" ht="16.8" thickTop="1" thickBot="1">
      <c r="B593" s="211" t="str">
        <f>IF(Árboles!B590="","",Árboles!B590)</f>
        <v/>
      </c>
      <c r="C593" s="211" t="str">
        <f>IF(Árboles!C590="","",Árboles!C590)</f>
        <v/>
      </c>
      <c r="D593" s="212" t="str">
        <f>IF(Árboles!G590="","",Árboles!G590)</f>
        <v/>
      </c>
      <c r="E593" s="213" t="str">
        <f>IF(Árboles!AC590=0,"",Árboles!AC590)</f>
        <v/>
      </c>
      <c r="F593" s="221"/>
      <c r="G593" s="222"/>
      <c r="H593" s="222"/>
      <c r="I593" s="222"/>
      <c r="J593" s="222"/>
      <c r="K593" s="222"/>
      <c r="L593" s="222"/>
      <c r="M593" s="216" t="str">
        <f>IF(ISNA(Industrias[[#This Row],[Vtrit (m3)]]*VLOOKUP(Árboles!$G590,Precios!$B$7:$H$19,2,FALSE)),"",Industrias[[#This Row],[Vtrit (m3)]]*VLOOKUP(Árboles!$G590,Precios!$B$7:$H$19,2,FALSE))</f>
        <v/>
      </c>
      <c r="N593" s="217" t="str">
        <f>IF(ISNA(Industrias[[#This Row],[Vapea (m3)]]*VLOOKUP(Árboles!$G590,Precios!$B$7:$H$19,3,FALSE)),"",Industrias[[#This Row],[Vapea (m3)]]*VLOOKUP(Árboles!$G590,Precios!$B$7:$H$19,3,FALSE))</f>
        <v/>
      </c>
      <c r="O593" s="217" t="str">
        <f>IF(ISNA(Industrias[[#This Row],[Vcanter (m3)]]*VLOOKUP(Árboles!$G590,Precios!$B$7:$H$19,4,FALSE)),"",Industrias[[#This Row],[Vcanter (m3)]]*VLOOKUP(Árboles!$G590,Precios!$B$7:$H$19,4,FALSE))</f>
        <v/>
      </c>
      <c r="P593" s="217" t="str">
        <f>IF(ISNA(Industrias[[#This Row],[Vsierra (m3)]]*VLOOKUP(Árboles!$G590,Precios!$B$7:$H$19,5,FALSE)),"",Industrias[[#This Row],[Vsierra (m3)]]*VLOOKUP(Árboles!$G590,Precios!$B$7:$H$19,5,FALSE))</f>
        <v/>
      </c>
      <c r="Q593" s="217" t="str">
        <f>IF(ISNA(Industrias[[#This Row],[Vsgruesa (m3)]]*VLOOKUP(Árboles!$G590,Precios!$B$7:$H$19,6,FALSE)),"",Industrias[[#This Row],[Vsgruesa (m3)]]*VLOOKUP(Árboles!$G590,Precios!$B$7:$H$19,6,FALSE))</f>
        <v/>
      </c>
      <c r="R593" s="217" t="str">
        <f>IF(ISNA(Industrias[[#This Row],[Vchapa (m3)]]*VLOOKUP(Árboles!$G590,Precios!$B$7:$H$19,7,FALSE)),"",Industrias[[#This Row],[Vchapa (m3)]]*VLOOKUP(Árboles!$G590,Precios!$B$7:$H$19,7,FALSE))</f>
        <v/>
      </c>
      <c r="S593" s="223">
        <f t="shared" si="14"/>
        <v>0</v>
      </c>
      <c r="T593" s="218"/>
      <c r="U593" s="218"/>
      <c r="W593" s="183"/>
      <c r="X593" s="183"/>
      <c r="Y593" s="183"/>
      <c r="Z593" s="183"/>
      <c r="AA593" s="183"/>
      <c r="AB593" s="183"/>
      <c r="AC593" s="183"/>
      <c r="AE593" s="183"/>
      <c r="AF593" s="183"/>
      <c r="AG593" s="183"/>
      <c r="AH593" s="183"/>
      <c r="AI593" s="183"/>
      <c r="AJ593" s="183"/>
      <c r="AK593" s="183"/>
    </row>
    <row r="594" spans="2:37" ht="16.8" thickTop="1" thickBot="1">
      <c r="B594" s="211" t="str">
        <f>IF(Árboles!B591="","",Árboles!B591)</f>
        <v/>
      </c>
      <c r="C594" s="211" t="str">
        <f>IF(Árboles!C591="","",Árboles!C591)</f>
        <v/>
      </c>
      <c r="D594" s="212" t="str">
        <f>IF(Árboles!G591="","",Árboles!G591)</f>
        <v/>
      </c>
      <c r="E594" s="213" t="str">
        <f>IF(Árboles!AC591=0,"",Árboles!AC591)</f>
        <v/>
      </c>
      <c r="F594" s="221"/>
      <c r="G594" s="222"/>
      <c r="H594" s="222"/>
      <c r="I594" s="222"/>
      <c r="J594" s="222"/>
      <c r="K594" s="222"/>
      <c r="L594" s="222"/>
      <c r="M594" s="216" t="str">
        <f>IF(ISNA(Industrias[[#This Row],[Vtrit (m3)]]*VLOOKUP(Árboles!$G591,Precios!$B$7:$H$19,2,FALSE)),"",Industrias[[#This Row],[Vtrit (m3)]]*VLOOKUP(Árboles!$G591,Precios!$B$7:$H$19,2,FALSE))</f>
        <v/>
      </c>
      <c r="N594" s="217" t="str">
        <f>IF(ISNA(Industrias[[#This Row],[Vapea (m3)]]*VLOOKUP(Árboles!$G591,Precios!$B$7:$H$19,3,FALSE)),"",Industrias[[#This Row],[Vapea (m3)]]*VLOOKUP(Árboles!$G591,Precios!$B$7:$H$19,3,FALSE))</f>
        <v/>
      </c>
      <c r="O594" s="217" t="str">
        <f>IF(ISNA(Industrias[[#This Row],[Vcanter (m3)]]*VLOOKUP(Árboles!$G591,Precios!$B$7:$H$19,4,FALSE)),"",Industrias[[#This Row],[Vcanter (m3)]]*VLOOKUP(Árboles!$G591,Precios!$B$7:$H$19,4,FALSE))</f>
        <v/>
      </c>
      <c r="P594" s="217" t="str">
        <f>IF(ISNA(Industrias[[#This Row],[Vsierra (m3)]]*VLOOKUP(Árboles!$G591,Precios!$B$7:$H$19,5,FALSE)),"",Industrias[[#This Row],[Vsierra (m3)]]*VLOOKUP(Árboles!$G591,Precios!$B$7:$H$19,5,FALSE))</f>
        <v/>
      </c>
      <c r="Q594" s="217" t="str">
        <f>IF(ISNA(Industrias[[#This Row],[Vsgruesa (m3)]]*VLOOKUP(Árboles!$G591,Precios!$B$7:$H$19,6,FALSE)),"",Industrias[[#This Row],[Vsgruesa (m3)]]*VLOOKUP(Árboles!$G591,Precios!$B$7:$H$19,6,FALSE))</f>
        <v/>
      </c>
      <c r="R594" s="217" t="str">
        <f>IF(ISNA(Industrias[[#This Row],[Vchapa (m3)]]*VLOOKUP(Árboles!$G591,Precios!$B$7:$H$19,7,FALSE)),"",Industrias[[#This Row],[Vchapa (m3)]]*VLOOKUP(Árboles!$G591,Precios!$B$7:$H$19,7,FALSE))</f>
        <v/>
      </c>
      <c r="S594" s="223">
        <f t="shared" si="14"/>
        <v>0</v>
      </c>
      <c r="T594" s="218"/>
      <c r="U594" s="218"/>
      <c r="W594" s="183"/>
      <c r="X594" s="183"/>
      <c r="Y594" s="183"/>
      <c r="Z594" s="183"/>
      <c r="AA594" s="183"/>
      <c r="AB594" s="183"/>
      <c r="AC594" s="183"/>
      <c r="AE594" s="183"/>
      <c r="AF594" s="183"/>
      <c r="AG594" s="183"/>
      <c r="AH594" s="183"/>
      <c r="AI594" s="183"/>
      <c r="AJ594" s="183"/>
      <c r="AK594" s="183"/>
    </row>
    <row r="595" spans="2:37" ht="16.8" thickTop="1" thickBot="1">
      <c r="B595" s="211" t="str">
        <f>IF(Árboles!B592="","",Árboles!B592)</f>
        <v/>
      </c>
      <c r="C595" s="211" t="str">
        <f>IF(Árboles!C592="","",Árboles!C592)</f>
        <v/>
      </c>
      <c r="D595" s="212" t="str">
        <f>IF(Árboles!G592="","",Árboles!G592)</f>
        <v/>
      </c>
      <c r="E595" s="213" t="str">
        <f>IF(Árboles!AC592=0,"",Árboles!AC592)</f>
        <v/>
      </c>
      <c r="F595" s="221"/>
      <c r="G595" s="222"/>
      <c r="H595" s="222"/>
      <c r="I595" s="222"/>
      <c r="J595" s="222"/>
      <c r="K595" s="222"/>
      <c r="L595" s="222"/>
      <c r="M595" s="216" t="str">
        <f>IF(ISNA(Industrias[[#This Row],[Vtrit (m3)]]*VLOOKUP(Árboles!$G592,Precios!$B$7:$H$19,2,FALSE)),"",Industrias[[#This Row],[Vtrit (m3)]]*VLOOKUP(Árboles!$G592,Precios!$B$7:$H$19,2,FALSE))</f>
        <v/>
      </c>
      <c r="N595" s="217" t="str">
        <f>IF(ISNA(Industrias[[#This Row],[Vapea (m3)]]*VLOOKUP(Árboles!$G592,Precios!$B$7:$H$19,3,FALSE)),"",Industrias[[#This Row],[Vapea (m3)]]*VLOOKUP(Árboles!$G592,Precios!$B$7:$H$19,3,FALSE))</f>
        <v/>
      </c>
      <c r="O595" s="217" t="str">
        <f>IF(ISNA(Industrias[[#This Row],[Vcanter (m3)]]*VLOOKUP(Árboles!$G592,Precios!$B$7:$H$19,4,FALSE)),"",Industrias[[#This Row],[Vcanter (m3)]]*VLOOKUP(Árboles!$G592,Precios!$B$7:$H$19,4,FALSE))</f>
        <v/>
      </c>
      <c r="P595" s="217" t="str">
        <f>IF(ISNA(Industrias[[#This Row],[Vsierra (m3)]]*VLOOKUP(Árboles!$G592,Precios!$B$7:$H$19,5,FALSE)),"",Industrias[[#This Row],[Vsierra (m3)]]*VLOOKUP(Árboles!$G592,Precios!$B$7:$H$19,5,FALSE))</f>
        <v/>
      </c>
      <c r="Q595" s="217" t="str">
        <f>IF(ISNA(Industrias[[#This Row],[Vsgruesa (m3)]]*VLOOKUP(Árboles!$G592,Precios!$B$7:$H$19,6,FALSE)),"",Industrias[[#This Row],[Vsgruesa (m3)]]*VLOOKUP(Árboles!$G592,Precios!$B$7:$H$19,6,FALSE))</f>
        <v/>
      </c>
      <c r="R595" s="217" t="str">
        <f>IF(ISNA(Industrias[[#This Row],[Vchapa (m3)]]*VLOOKUP(Árboles!$G592,Precios!$B$7:$H$19,7,FALSE)),"",Industrias[[#This Row],[Vchapa (m3)]]*VLOOKUP(Árboles!$G592,Precios!$B$7:$H$19,7,FALSE))</f>
        <v/>
      </c>
      <c r="S595" s="223">
        <f t="shared" si="14"/>
        <v>0</v>
      </c>
      <c r="T595" s="218"/>
      <c r="U595" s="218"/>
      <c r="W595" s="183"/>
      <c r="X595" s="183"/>
      <c r="Y595" s="183"/>
      <c r="Z595" s="183"/>
      <c r="AA595" s="183"/>
      <c r="AB595" s="183"/>
      <c r="AC595" s="183"/>
      <c r="AE595" s="183"/>
      <c r="AF595" s="183"/>
      <c r="AG595" s="183"/>
      <c r="AH595" s="183"/>
      <c r="AI595" s="183"/>
      <c r="AJ595" s="183"/>
      <c r="AK595" s="183"/>
    </row>
    <row r="596" spans="2:37" ht="16.8" thickTop="1" thickBot="1">
      <c r="B596" s="211" t="str">
        <f>IF(Árboles!B593="","",Árboles!B593)</f>
        <v/>
      </c>
      <c r="C596" s="211" t="str">
        <f>IF(Árboles!C593="","",Árboles!C593)</f>
        <v/>
      </c>
      <c r="D596" s="212" t="str">
        <f>IF(Árboles!G593="","",Árboles!G593)</f>
        <v/>
      </c>
      <c r="E596" s="213" t="str">
        <f>IF(Árboles!AC593=0,"",Árboles!AC593)</f>
        <v/>
      </c>
      <c r="F596" s="221"/>
      <c r="G596" s="222"/>
      <c r="H596" s="222"/>
      <c r="I596" s="222"/>
      <c r="J596" s="222"/>
      <c r="K596" s="222"/>
      <c r="L596" s="222"/>
      <c r="M596" s="216" t="str">
        <f>IF(ISNA(Industrias[[#This Row],[Vtrit (m3)]]*VLOOKUP(Árboles!$G593,Precios!$B$7:$H$19,2,FALSE)),"",Industrias[[#This Row],[Vtrit (m3)]]*VLOOKUP(Árboles!$G593,Precios!$B$7:$H$19,2,FALSE))</f>
        <v/>
      </c>
      <c r="N596" s="217" t="str">
        <f>IF(ISNA(Industrias[[#This Row],[Vapea (m3)]]*VLOOKUP(Árboles!$G593,Precios!$B$7:$H$19,3,FALSE)),"",Industrias[[#This Row],[Vapea (m3)]]*VLOOKUP(Árboles!$G593,Precios!$B$7:$H$19,3,FALSE))</f>
        <v/>
      </c>
      <c r="O596" s="217" t="str">
        <f>IF(ISNA(Industrias[[#This Row],[Vcanter (m3)]]*VLOOKUP(Árboles!$G593,Precios!$B$7:$H$19,4,FALSE)),"",Industrias[[#This Row],[Vcanter (m3)]]*VLOOKUP(Árboles!$G593,Precios!$B$7:$H$19,4,FALSE))</f>
        <v/>
      </c>
      <c r="P596" s="217" t="str">
        <f>IF(ISNA(Industrias[[#This Row],[Vsierra (m3)]]*VLOOKUP(Árboles!$G593,Precios!$B$7:$H$19,5,FALSE)),"",Industrias[[#This Row],[Vsierra (m3)]]*VLOOKUP(Árboles!$G593,Precios!$B$7:$H$19,5,FALSE))</f>
        <v/>
      </c>
      <c r="Q596" s="217" t="str">
        <f>IF(ISNA(Industrias[[#This Row],[Vsgruesa (m3)]]*VLOOKUP(Árboles!$G593,Precios!$B$7:$H$19,6,FALSE)),"",Industrias[[#This Row],[Vsgruesa (m3)]]*VLOOKUP(Árboles!$G593,Precios!$B$7:$H$19,6,FALSE))</f>
        <v/>
      </c>
      <c r="R596" s="217" t="str">
        <f>IF(ISNA(Industrias[[#This Row],[Vchapa (m3)]]*VLOOKUP(Árboles!$G593,Precios!$B$7:$H$19,7,FALSE)),"",Industrias[[#This Row],[Vchapa (m3)]]*VLOOKUP(Árboles!$G593,Precios!$B$7:$H$19,7,FALSE))</f>
        <v/>
      </c>
      <c r="S596" s="223">
        <f t="shared" si="14"/>
        <v>0</v>
      </c>
      <c r="T596" s="218"/>
      <c r="U596" s="218"/>
      <c r="W596" s="183"/>
      <c r="X596" s="183"/>
      <c r="Y596" s="183"/>
      <c r="Z596" s="183"/>
      <c r="AA596" s="183"/>
      <c r="AB596" s="183"/>
      <c r="AC596" s="183"/>
      <c r="AE596" s="183"/>
      <c r="AF596" s="183"/>
      <c r="AG596" s="183"/>
      <c r="AH596" s="183"/>
      <c r="AI596" s="183"/>
      <c r="AJ596" s="183"/>
      <c r="AK596" s="183"/>
    </row>
    <row r="597" spans="2:37" ht="16.8" thickTop="1" thickBot="1">
      <c r="B597" s="211" t="str">
        <f>IF(Árboles!B594="","",Árboles!B594)</f>
        <v/>
      </c>
      <c r="C597" s="211" t="str">
        <f>IF(Árboles!C594="","",Árboles!C594)</f>
        <v/>
      </c>
      <c r="D597" s="212" t="str">
        <f>IF(Árboles!G594="","",Árboles!G594)</f>
        <v/>
      </c>
      <c r="E597" s="213" t="str">
        <f>IF(Árboles!AC594=0,"",Árboles!AC594)</f>
        <v/>
      </c>
      <c r="F597" s="221"/>
      <c r="G597" s="222"/>
      <c r="H597" s="222"/>
      <c r="I597" s="222"/>
      <c r="J597" s="222"/>
      <c r="K597" s="222"/>
      <c r="L597" s="222"/>
      <c r="M597" s="216" t="str">
        <f>IF(ISNA(Industrias[[#This Row],[Vtrit (m3)]]*VLOOKUP(Árboles!$G594,Precios!$B$7:$H$19,2,FALSE)),"",Industrias[[#This Row],[Vtrit (m3)]]*VLOOKUP(Árboles!$G594,Precios!$B$7:$H$19,2,FALSE))</f>
        <v/>
      </c>
      <c r="N597" s="217" t="str">
        <f>IF(ISNA(Industrias[[#This Row],[Vapea (m3)]]*VLOOKUP(Árboles!$G594,Precios!$B$7:$H$19,3,FALSE)),"",Industrias[[#This Row],[Vapea (m3)]]*VLOOKUP(Árboles!$G594,Precios!$B$7:$H$19,3,FALSE))</f>
        <v/>
      </c>
      <c r="O597" s="217" t="str">
        <f>IF(ISNA(Industrias[[#This Row],[Vcanter (m3)]]*VLOOKUP(Árboles!$G594,Precios!$B$7:$H$19,4,FALSE)),"",Industrias[[#This Row],[Vcanter (m3)]]*VLOOKUP(Árboles!$G594,Precios!$B$7:$H$19,4,FALSE))</f>
        <v/>
      </c>
      <c r="P597" s="217" t="str">
        <f>IF(ISNA(Industrias[[#This Row],[Vsierra (m3)]]*VLOOKUP(Árboles!$G594,Precios!$B$7:$H$19,5,FALSE)),"",Industrias[[#This Row],[Vsierra (m3)]]*VLOOKUP(Árboles!$G594,Precios!$B$7:$H$19,5,FALSE))</f>
        <v/>
      </c>
      <c r="Q597" s="217" t="str">
        <f>IF(ISNA(Industrias[[#This Row],[Vsgruesa (m3)]]*VLOOKUP(Árboles!$G594,Precios!$B$7:$H$19,6,FALSE)),"",Industrias[[#This Row],[Vsgruesa (m3)]]*VLOOKUP(Árboles!$G594,Precios!$B$7:$H$19,6,FALSE))</f>
        <v/>
      </c>
      <c r="R597" s="217" t="str">
        <f>IF(ISNA(Industrias[[#This Row],[Vchapa (m3)]]*VLOOKUP(Árboles!$G594,Precios!$B$7:$H$19,7,FALSE)),"",Industrias[[#This Row],[Vchapa (m3)]]*VLOOKUP(Árboles!$G594,Precios!$B$7:$H$19,7,FALSE))</f>
        <v/>
      </c>
      <c r="S597" s="223">
        <f t="shared" si="14"/>
        <v>0</v>
      </c>
      <c r="T597" s="218"/>
      <c r="U597" s="218"/>
      <c r="W597" s="183"/>
      <c r="X597" s="183"/>
      <c r="Y597" s="183"/>
      <c r="Z597" s="183"/>
      <c r="AA597" s="183"/>
      <c r="AB597" s="183"/>
      <c r="AC597" s="183"/>
      <c r="AE597" s="183"/>
      <c r="AF597" s="183"/>
      <c r="AG597" s="183"/>
      <c r="AH597" s="183"/>
      <c r="AI597" s="183"/>
      <c r="AJ597" s="183"/>
      <c r="AK597" s="183"/>
    </row>
    <row r="598" spans="2:37" ht="16.8" thickTop="1" thickBot="1">
      <c r="B598" s="211" t="str">
        <f>IF(Árboles!B595="","",Árboles!B595)</f>
        <v/>
      </c>
      <c r="C598" s="211" t="str">
        <f>IF(Árboles!C595="","",Árboles!C595)</f>
        <v/>
      </c>
      <c r="D598" s="212" t="str">
        <f>IF(Árboles!G595="","",Árboles!G595)</f>
        <v/>
      </c>
      <c r="E598" s="213" t="str">
        <f>IF(Árboles!AC595=0,"",Árboles!AC595)</f>
        <v/>
      </c>
      <c r="F598" s="221"/>
      <c r="G598" s="222"/>
      <c r="H598" s="222"/>
      <c r="I598" s="222"/>
      <c r="J598" s="222"/>
      <c r="K598" s="222"/>
      <c r="L598" s="222"/>
      <c r="M598" s="216" t="str">
        <f>IF(ISNA(Industrias[[#This Row],[Vtrit (m3)]]*VLOOKUP(Árboles!$G595,Precios!$B$7:$H$19,2,FALSE)),"",Industrias[[#This Row],[Vtrit (m3)]]*VLOOKUP(Árboles!$G595,Precios!$B$7:$H$19,2,FALSE))</f>
        <v/>
      </c>
      <c r="N598" s="217" t="str">
        <f>IF(ISNA(Industrias[[#This Row],[Vapea (m3)]]*VLOOKUP(Árboles!$G595,Precios!$B$7:$H$19,3,FALSE)),"",Industrias[[#This Row],[Vapea (m3)]]*VLOOKUP(Árboles!$G595,Precios!$B$7:$H$19,3,FALSE))</f>
        <v/>
      </c>
      <c r="O598" s="217" t="str">
        <f>IF(ISNA(Industrias[[#This Row],[Vcanter (m3)]]*VLOOKUP(Árboles!$G595,Precios!$B$7:$H$19,4,FALSE)),"",Industrias[[#This Row],[Vcanter (m3)]]*VLOOKUP(Árboles!$G595,Precios!$B$7:$H$19,4,FALSE))</f>
        <v/>
      </c>
      <c r="P598" s="217" t="str">
        <f>IF(ISNA(Industrias[[#This Row],[Vsierra (m3)]]*VLOOKUP(Árboles!$G595,Precios!$B$7:$H$19,5,FALSE)),"",Industrias[[#This Row],[Vsierra (m3)]]*VLOOKUP(Árboles!$G595,Precios!$B$7:$H$19,5,FALSE))</f>
        <v/>
      </c>
      <c r="Q598" s="217" t="str">
        <f>IF(ISNA(Industrias[[#This Row],[Vsgruesa (m3)]]*VLOOKUP(Árboles!$G595,Precios!$B$7:$H$19,6,FALSE)),"",Industrias[[#This Row],[Vsgruesa (m3)]]*VLOOKUP(Árboles!$G595,Precios!$B$7:$H$19,6,FALSE))</f>
        <v/>
      </c>
      <c r="R598" s="217" t="str">
        <f>IF(ISNA(Industrias[[#This Row],[Vchapa (m3)]]*VLOOKUP(Árboles!$G595,Precios!$B$7:$H$19,7,FALSE)),"",Industrias[[#This Row],[Vchapa (m3)]]*VLOOKUP(Árboles!$G595,Precios!$B$7:$H$19,7,FALSE))</f>
        <v/>
      </c>
      <c r="S598" s="223">
        <f t="shared" si="14"/>
        <v>0</v>
      </c>
      <c r="T598" s="218"/>
      <c r="U598" s="218"/>
      <c r="W598" s="183"/>
      <c r="X598" s="183"/>
      <c r="Y598" s="183"/>
      <c r="Z598" s="183"/>
      <c r="AA598" s="183"/>
      <c r="AB598" s="183"/>
      <c r="AC598" s="183"/>
      <c r="AE598" s="183"/>
      <c r="AF598" s="183"/>
      <c r="AG598" s="183"/>
      <c r="AH598" s="183"/>
      <c r="AI598" s="183"/>
      <c r="AJ598" s="183"/>
      <c r="AK598" s="183"/>
    </row>
    <row r="599" spans="2:37" ht="16.8" thickTop="1" thickBot="1">
      <c r="B599" s="211" t="str">
        <f>IF(Árboles!B596="","",Árboles!B596)</f>
        <v/>
      </c>
      <c r="C599" s="211" t="str">
        <f>IF(Árboles!C596="","",Árboles!C596)</f>
        <v/>
      </c>
      <c r="D599" s="212" t="str">
        <f>IF(Árboles!G596="","",Árboles!G596)</f>
        <v/>
      </c>
      <c r="E599" s="213" t="str">
        <f>IF(Árboles!AC596=0,"",Árboles!AC596)</f>
        <v/>
      </c>
      <c r="F599" s="221"/>
      <c r="G599" s="222"/>
      <c r="H599" s="222"/>
      <c r="I599" s="222"/>
      <c r="J599" s="222"/>
      <c r="K599" s="222"/>
      <c r="L599" s="222"/>
      <c r="M599" s="216" t="str">
        <f>IF(ISNA(Industrias[[#This Row],[Vtrit (m3)]]*VLOOKUP(Árboles!$G596,Precios!$B$7:$H$19,2,FALSE)),"",Industrias[[#This Row],[Vtrit (m3)]]*VLOOKUP(Árboles!$G596,Precios!$B$7:$H$19,2,FALSE))</f>
        <v/>
      </c>
      <c r="N599" s="217" t="str">
        <f>IF(ISNA(Industrias[[#This Row],[Vapea (m3)]]*VLOOKUP(Árboles!$G596,Precios!$B$7:$H$19,3,FALSE)),"",Industrias[[#This Row],[Vapea (m3)]]*VLOOKUP(Árboles!$G596,Precios!$B$7:$H$19,3,FALSE))</f>
        <v/>
      </c>
      <c r="O599" s="217" t="str">
        <f>IF(ISNA(Industrias[[#This Row],[Vcanter (m3)]]*VLOOKUP(Árboles!$G596,Precios!$B$7:$H$19,4,FALSE)),"",Industrias[[#This Row],[Vcanter (m3)]]*VLOOKUP(Árboles!$G596,Precios!$B$7:$H$19,4,FALSE))</f>
        <v/>
      </c>
      <c r="P599" s="217" t="str">
        <f>IF(ISNA(Industrias[[#This Row],[Vsierra (m3)]]*VLOOKUP(Árboles!$G596,Precios!$B$7:$H$19,5,FALSE)),"",Industrias[[#This Row],[Vsierra (m3)]]*VLOOKUP(Árboles!$G596,Precios!$B$7:$H$19,5,FALSE))</f>
        <v/>
      </c>
      <c r="Q599" s="217" t="str">
        <f>IF(ISNA(Industrias[[#This Row],[Vsgruesa (m3)]]*VLOOKUP(Árboles!$G596,Precios!$B$7:$H$19,6,FALSE)),"",Industrias[[#This Row],[Vsgruesa (m3)]]*VLOOKUP(Árboles!$G596,Precios!$B$7:$H$19,6,FALSE))</f>
        <v/>
      </c>
      <c r="R599" s="217" t="str">
        <f>IF(ISNA(Industrias[[#This Row],[Vchapa (m3)]]*VLOOKUP(Árboles!$G596,Precios!$B$7:$H$19,7,FALSE)),"",Industrias[[#This Row],[Vchapa (m3)]]*VLOOKUP(Árboles!$G596,Precios!$B$7:$H$19,7,FALSE))</f>
        <v/>
      </c>
      <c r="S599" s="223">
        <f t="shared" si="14"/>
        <v>0</v>
      </c>
      <c r="T599" s="218"/>
      <c r="U599" s="218"/>
      <c r="W599" s="183"/>
      <c r="X599" s="183"/>
      <c r="Y599" s="183"/>
      <c r="Z599" s="183"/>
      <c r="AA599" s="183"/>
      <c r="AB599" s="183"/>
      <c r="AC599" s="183"/>
      <c r="AE599" s="183"/>
      <c r="AF599" s="183"/>
      <c r="AG599" s="183"/>
      <c r="AH599" s="183"/>
      <c r="AI599" s="183"/>
      <c r="AJ599" s="183"/>
      <c r="AK599" s="183"/>
    </row>
    <row r="600" spans="2:37" ht="16.8" thickTop="1" thickBot="1">
      <c r="B600" s="211" t="str">
        <f>IF(Árboles!B597="","",Árboles!B597)</f>
        <v/>
      </c>
      <c r="C600" s="211" t="str">
        <f>IF(Árboles!C597="","",Árboles!C597)</f>
        <v/>
      </c>
      <c r="D600" s="212" t="str">
        <f>IF(Árboles!G597="","",Árboles!G597)</f>
        <v/>
      </c>
      <c r="E600" s="213" t="str">
        <f>IF(Árboles!AC597=0,"",Árboles!AC597)</f>
        <v/>
      </c>
      <c r="F600" s="221"/>
      <c r="G600" s="222"/>
      <c r="H600" s="222"/>
      <c r="I600" s="222"/>
      <c r="J600" s="222"/>
      <c r="K600" s="222"/>
      <c r="L600" s="222"/>
      <c r="M600" s="216" t="str">
        <f>IF(ISNA(Industrias[[#This Row],[Vtrit (m3)]]*VLOOKUP(Árboles!$G597,Precios!$B$7:$H$19,2,FALSE)),"",Industrias[[#This Row],[Vtrit (m3)]]*VLOOKUP(Árboles!$G597,Precios!$B$7:$H$19,2,FALSE))</f>
        <v/>
      </c>
      <c r="N600" s="217" t="str">
        <f>IF(ISNA(Industrias[[#This Row],[Vapea (m3)]]*VLOOKUP(Árboles!$G597,Precios!$B$7:$H$19,3,FALSE)),"",Industrias[[#This Row],[Vapea (m3)]]*VLOOKUP(Árboles!$G597,Precios!$B$7:$H$19,3,FALSE))</f>
        <v/>
      </c>
      <c r="O600" s="217" t="str">
        <f>IF(ISNA(Industrias[[#This Row],[Vcanter (m3)]]*VLOOKUP(Árboles!$G597,Precios!$B$7:$H$19,4,FALSE)),"",Industrias[[#This Row],[Vcanter (m3)]]*VLOOKUP(Árboles!$G597,Precios!$B$7:$H$19,4,FALSE))</f>
        <v/>
      </c>
      <c r="P600" s="217" t="str">
        <f>IF(ISNA(Industrias[[#This Row],[Vsierra (m3)]]*VLOOKUP(Árboles!$G597,Precios!$B$7:$H$19,5,FALSE)),"",Industrias[[#This Row],[Vsierra (m3)]]*VLOOKUP(Árboles!$G597,Precios!$B$7:$H$19,5,FALSE))</f>
        <v/>
      </c>
      <c r="Q600" s="217" t="str">
        <f>IF(ISNA(Industrias[[#This Row],[Vsgruesa (m3)]]*VLOOKUP(Árboles!$G597,Precios!$B$7:$H$19,6,FALSE)),"",Industrias[[#This Row],[Vsgruesa (m3)]]*VLOOKUP(Árboles!$G597,Precios!$B$7:$H$19,6,FALSE))</f>
        <v/>
      </c>
      <c r="R600" s="217" t="str">
        <f>IF(ISNA(Industrias[[#This Row],[Vchapa (m3)]]*VLOOKUP(Árboles!$G597,Precios!$B$7:$H$19,7,FALSE)),"",Industrias[[#This Row],[Vchapa (m3)]]*VLOOKUP(Árboles!$G597,Precios!$B$7:$H$19,7,FALSE))</f>
        <v/>
      </c>
      <c r="S600" s="223">
        <f t="shared" si="14"/>
        <v>0</v>
      </c>
      <c r="T600" s="218"/>
      <c r="U600" s="218"/>
      <c r="W600" s="183"/>
      <c r="X600" s="183"/>
      <c r="Y600" s="183"/>
      <c r="Z600" s="183"/>
      <c r="AA600" s="183"/>
      <c r="AB600" s="183"/>
      <c r="AC600" s="183"/>
      <c r="AE600" s="183"/>
      <c r="AF600" s="183"/>
      <c r="AG600" s="183"/>
      <c r="AH600" s="183"/>
      <c r="AI600" s="183"/>
      <c r="AJ600" s="183"/>
      <c r="AK600" s="183"/>
    </row>
    <row r="601" spans="2:37" ht="16.8" thickTop="1" thickBot="1">
      <c r="B601" s="211" t="str">
        <f>IF(Árboles!B598="","",Árboles!B598)</f>
        <v/>
      </c>
      <c r="C601" s="211" t="str">
        <f>IF(Árboles!C598="","",Árboles!C598)</f>
        <v/>
      </c>
      <c r="D601" s="212" t="str">
        <f>IF(Árboles!G598="","",Árboles!G598)</f>
        <v/>
      </c>
      <c r="E601" s="213" t="str">
        <f>IF(Árboles!AC598=0,"",Árboles!AC598)</f>
        <v/>
      </c>
      <c r="F601" s="221"/>
      <c r="G601" s="222"/>
      <c r="H601" s="222"/>
      <c r="I601" s="222"/>
      <c r="J601" s="222"/>
      <c r="K601" s="222"/>
      <c r="L601" s="222"/>
      <c r="M601" s="216" t="str">
        <f>IF(ISNA(Industrias[[#This Row],[Vtrit (m3)]]*VLOOKUP(Árboles!$G598,Precios!$B$7:$H$19,2,FALSE)),"",Industrias[[#This Row],[Vtrit (m3)]]*VLOOKUP(Árboles!$G598,Precios!$B$7:$H$19,2,FALSE))</f>
        <v/>
      </c>
      <c r="N601" s="217" t="str">
        <f>IF(ISNA(Industrias[[#This Row],[Vapea (m3)]]*VLOOKUP(Árboles!$G598,Precios!$B$7:$H$19,3,FALSE)),"",Industrias[[#This Row],[Vapea (m3)]]*VLOOKUP(Árboles!$G598,Precios!$B$7:$H$19,3,FALSE))</f>
        <v/>
      </c>
      <c r="O601" s="217" t="str">
        <f>IF(ISNA(Industrias[[#This Row],[Vcanter (m3)]]*VLOOKUP(Árboles!$G598,Precios!$B$7:$H$19,4,FALSE)),"",Industrias[[#This Row],[Vcanter (m3)]]*VLOOKUP(Árboles!$G598,Precios!$B$7:$H$19,4,FALSE))</f>
        <v/>
      </c>
      <c r="P601" s="217" t="str">
        <f>IF(ISNA(Industrias[[#This Row],[Vsierra (m3)]]*VLOOKUP(Árboles!$G598,Precios!$B$7:$H$19,5,FALSE)),"",Industrias[[#This Row],[Vsierra (m3)]]*VLOOKUP(Árboles!$G598,Precios!$B$7:$H$19,5,FALSE))</f>
        <v/>
      </c>
      <c r="Q601" s="217" t="str">
        <f>IF(ISNA(Industrias[[#This Row],[Vsgruesa (m3)]]*VLOOKUP(Árboles!$G598,Precios!$B$7:$H$19,6,FALSE)),"",Industrias[[#This Row],[Vsgruesa (m3)]]*VLOOKUP(Árboles!$G598,Precios!$B$7:$H$19,6,FALSE))</f>
        <v/>
      </c>
      <c r="R601" s="217" t="str">
        <f>IF(ISNA(Industrias[[#This Row],[Vchapa (m3)]]*VLOOKUP(Árboles!$G598,Precios!$B$7:$H$19,7,FALSE)),"",Industrias[[#This Row],[Vchapa (m3)]]*VLOOKUP(Árboles!$G598,Precios!$B$7:$H$19,7,FALSE))</f>
        <v/>
      </c>
      <c r="S601" s="223">
        <f t="shared" si="14"/>
        <v>0</v>
      </c>
      <c r="T601" s="218"/>
      <c r="U601" s="218"/>
      <c r="W601" s="183"/>
      <c r="X601" s="183"/>
      <c r="Y601" s="183"/>
      <c r="Z601" s="183"/>
      <c r="AA601" s="183"/>
      <c r="AB601" s="183"/>
      <c r="AC601" s="183"/>
      <c r="AE601" s="183"/>
      <c r="AF601" s="183"/>
      <c r="AG601" s="183"/>
      <c r="AH601" s="183"/>
      <c r="AI601" s="183"/>
      <c r="AJ601" s="183"/>
      <c r="AK601" s="183"/>
    </row>
    <row r="602" spans="2:37" ht="16.8" thickTop="1" thickBot="1">
      <c r="B602" s="211" t="str">
        <f>IF(Árboles!B599="","",Árboles!B599)</f>
        <v/>
      </c>
      <c r="C602" s="211" t="str">
        <f>IF(Árboles!C599="","",Árboles!C599)</f>
        <v/>
      </c>
      <c r="D602" s="212" t="str">
        <f>IF(Árboles!G599="","",Árboles!G599)</f>
        <v/>
      </c>
      <c r="E602" s="213" t="str">
        <f>IF(Árboles!AC599=0,"",Árboles!AC599)</f>
        <v/>
      </c>
      <c r="F602" s="221"/>
      <c r="G602" s="222"/>
      <c r="H602" s="222"/>
      <c r="I602" s="222"/>
      <c r="J602" s="222"/>
      <c r="K602" s="222"/>
      <c r="L602" s="222"/>
      <c r="M602" s="216" t="str">
        <f>IF(ISNA(Industrias[[#This Row],[Vtrit (m3)]]*VLOOKUP(Árboles!$G599,Precios!$B$7:$H$19,2,FALSE)),"",Industrias[[#This Row],[Vtrit (m3)]]*VLOOKUP(Árboles!$G599,Precios!$B$7:$H$19,2,FALSE))</f>
        <v/>
      </c>
      <c r="N602" s="217" t="str">
        <f>IF(ISNA(Industrias[[#This Row],[Vapea (m3)]]*VLOOKUP(Árboles!$G599,Precios!$B$7:$H$19,3,FALSE)),"",Industrias[[#This Row],[Vapea (m3)]]*VLOOKUP(Árboles!$G599,Precios!$B$7:$H$19,3,FALSE))</f>
        <v/>
      </c>
      <c r="O602" s="217" t="str">
        <f>IF(ISNA(Industrias[[#This Row],[Vcanter (m3)]]*VLOOKUP(Árboles!$G599,Precios!$B$7:$H$19,4,FALSE)),"",Industrias[[#This Row],[Vcanter (m3)]]*VLOOKUP(Árboles!$G599,Precios!$B$7:$H$19,4,FALSE))</f>
        <v/>
      </c>
      <c r="P602" s="217" t="str">
        <f>IF(ISNA(Industrias[[#This Row],[Vsierra (m3)]]*VLOOKUP(Árboles!$G599,Precios!$B$7:$H$19,5,FALSE)),"",Industrias[[#This Row],[Vsierra (m3)]]*VLOOKUP(Árboles!$G599,Precios!$B$7:$H$19,5,FALSE))</f>
        <v/>
      </c>
      <c r="Q602" s="217" t="str">
        <f>IF(ISNA(Industrias[[#This Row],[Vsgruesa (m3)]]*VLOOKUP(Árboles!$G599,Precios!$B$7:$H$19,6,FALSE)),"",Industrias[[#This Row],[Vsgruesa (m3)]]*VLOOKUP(Árboles!$G599,Precios!$B$7:$H$19,6,FALSE))</f>
        <v/>
      </c>
      <c r="R602" s="217" t="str">
        <f>IF(ISNA(Industrias[[#This Row],[Vchapa (m3)]]*VLOOKUP(Árboles!$G599,Precios!$B$7:$H$19,7,FALSE)),"",Industrias[[#This Row],[Vchapa (m3)]]*VLOOKUP(Árboles!$G599,Precios!$B$7:$H$19,7,FALSE))</f>
        <v/>
      </c>
      <c r="S602" s="223">
        <f t="shared" si="14"/>
        <v>0</v>
      </c>
      <c r="T602" s="218"/>
      <c r="U602" s="218"/>
      <c r="W602" s="183"/>
      <c r="X602" s="183"/>
      <c r="Y602" s="183"/>
      <c r="Z602" s="183"/>
      <c r="AA602" s="183"/>
      <c r="AB602" s="183"/>
      <c r="AC602" s="183"/>
      <c r="AE602" s="183"/>
      <c r="AF602" s="183"/>
      <c r="AG602" s="183"/>
      <c r="AH602" s="183"/>
      <c r="AI602" s="183"/>
      <c r="AJ602" s="183"/>
      <c r="AK602" s="183"/>
    </row>
    <row r="603" spans="2:37" ht="16.8" thickTop="1" thickBot="1">
      <c r="B603" s="211" t="str">
        <f>IF(Árboles!B600="","",Árboles!B600)</f>
        <v/>
      </c>
      <c r="C603" s="211" t="str">
        <f>IF(Árboles!C600="","",Árboles!C600)</f>
        <v/>
      </c>
      <c r="D603" s="212" t="str">
        <f>IF(Árboles!G600="","",Árboles!G600)</f>
        <v/>
      </c>
      <c r="E603" s="213" t="str">
        <f>IF(Árboles!AC600=0,"",Árboles!AC600)</f>
        <v/>
      </c>
      <c r="F603" s="221"/>
      <c r="G603" s="222"/>
      <c r="H603" s="222"/>
      <c r="I603" s="222"/>
      <c r="J603" s="222"/>
      <c r="K603" s="222"/>
      <c r="L603" s="222"/>
      <c r="M603" s="216" t="str">
        <f>IF(ISNA(Industrias[[#This Row],[Vtrit (m3)]]*VLOOKUP(Árboles!$G600,Precios!$B$7:$H$19,2,FALSE)),"",Industrias[[#This Row],[Vtrit (m3)]]*VLOOKUP(Árboles!$G600,Precios!$B$7:$H$19,2,FALSE))</f>
        <v/>
      </c>
      <c r="N603" s="217" t="str">
        <f>IF(ISNA(Industrias[[#This Row],[Vapea (m3)]]*VLOOKUP(Árboles!$G600,Precios!$B$7:$H$19,3,FALSE)),"",Industrias[[#This Row],[Vapea (m3)]]*VLOOKUP(Árboles!$G600,Precios!$B$7:$H$19,3,FALSE))</f>
        <v/>
      </c>
      <c r="O603" s="217" t="str">
        <f>IF(ISNA(Industrias[[#This Row],[Vcanter (m3)]]*VLOOKUP(Árboles!$G600,Precios!$B$7:$H$19,4,FALSE)),"",Industrias[[#This Row],[Vcanter (m3)]]*VLOOKUP(Árboles!$G600,Precios!$B$7:$H$19,4,FALSE))</f>
        <v/>
      </c>
      <c r="P603" s="217" t="str">
        <f>IF(ISNA(Industrias[[#This Row],[Vsierra (m3)]]*VLOOKUP(Árboles!$G600,Precios!$B$7:$H$19,5,FALSE)),"",Industrias[[#This Row],[Vsierra (m3)]]*VLOOKUP(Árboles!$G600,Precios!$B$7:$H$19,5,FALSE))</f>
        <v/>
      </c>
      <c r="Q603" s="217" t="str">
        <f>IF(ISNA(Industrias[[#This Row],[Vsgruesa (m3)]]*VLOOKUP(Árboles!$G600,Precios!$B$7:$H$19,6,FALSE)),"",Industrias[[#This Row],[Vsgruesa (m3)]]*VLOOKUP(Árboles!$G600,Precios!$B$7:$H$19,6,FALSE))</f>
        <v/>
      </c>
      <c r="R603" s="217" t="str">
        <f>IF(ISNA(Industrias[[#This Row],[Vchapa (m3)]]*VLOOKUP(Árboles!$G600,Precios!$B$7:$H$19,7,FALSE)),"",Industrias[[#This Row],[Vchapa (m3)]]*VLOOKUP(Árboles!$G600,Precios!$B$7:$H$19,7,FALSE))</f>
        <v/>
      </c>
      <c r="S603" s="223">
        <f t="shared" si="14"/>
        <v>0</v>
      </c>
      <c r="T603" s="218"/>
      <c r="U603" s="218"/>
      <c r="W603" s="183"/>
      <c r="X603" s="183"/>
      <c r="Y603" s="183"/>
      <c r="Z603" s="183"/>
      <c r="AA603" s="183"/>
      <c r="AB603" s="183"/>
      <c r="AC603" s="183"/>
      <c r="AE603" s="183"/>
      <c r="AF603" s="183"/>
      <c r="AG603" s="183"/>
      <c r="AH603" s="183"/>
      <c r="AI603" s="183"/>
      <c r="AJ603" s="183"/>
      <c r="AK603" s="183"/>
    </row>
    <row r="604" spans="2:37" ht="16.8" thickTop="1" thickBot="1">
      <c r="B604" s="211" t="str">
        <f>IF(Árboles!B601="","",Árboles!B601)</f>
        <v/>
      </c>
      <c r="C604" s="211" t="str">
        <f>IF(Árboles!C601="","",Árboles!C601)</f>
        <v/>
      </c>
      <c r="D604" s="212" t="str">
        <f>IF(Árboles!G601="","",Árboles!G601)</f>
        <v/>
      </c>
      <c r="E604" s="213" t="str">
        <f>IF(Árboles!AC601=0,"",Árboles!AC601)</f>
        <v/>
      </c>
      <c r="F604" s="221"/>
      <c r="G604" s="222"/>
      <c r="H604" s="222"/>
      <c r="I604" s="222"/>
      <c r="J604" s="222"/>
      <c r="K604" s="222"/>
      <c r="L604" s="222"/>
      <c r="M604" s="216" t="str">
        <f>IF(ISNA(Industrias[[#This Row],[Vtrit (m3)]]*VLOOKUP(Árboles!$G601,Precios!$B$7:$H$19,2,FALSE)),"",Industrias[[#This Row],[Vtrit (m3)]]*VLOOKUP(Árboles!$G601,Precios!$B$7:$H$19,2,FALSE))</f>
        <v/>
      </c>
      <c r="N604" s="217" t="str">
        <f>IF(ISNA(Industrias[[#This Row],[Vapea (m3)]]*VLOOKUP(Árboles!$G601,Precios!$B$7:$H$19,3,FALSE)),"",Industrias[[#This Row],[Vapea (m3)]]*VLOOKUP(Árboles!$G601,Precios!$B$7:$H$19,3,FALSE))</f>
        <v/>
      </c>
      <c r="O604" s="217" t="str">
        <f>IF(ISNA(Industrias[[#This Row],[Vcanter (m3)]]*VLOOKUP(Árboles!$G601,Precios!$B$7:$H$19,4,FALSE)),"",Industrias[[#This Row],[Vcanter (m3)]]*VLOOKUP(Árboles!$G601,Precios!$B$7:$H$19,4,FALSE))</f>
        <v/>
      </c>
      <c r="P604" s="217" t="str">
        <f>IF(ISNA(Industrias[[#This Row],[Vsierra (m3)]]*VLOOKUP(Árboles!$G601,Precios!$B$7:$H$19,5,FALSE)),"",Industrias[[#This Row],[Vsierra (m3)]]*VLOOKUP(Árboles!$G601,Precios!$B$7:$H$19,5,FALSE))</f>
        <v/>
      </c>
      <c r="Q604" s="217" t="str">
        <f>IF(ISNA(Industrias[[#This Row],[Vsgruesa (m3)]]*VLOOKUP(Árboles!$G601,Precios!$B$7:$H$19,6,FALSE)),"",Industrias[[#This Row],[Vsgruesa (m3)]]*VLOOKUP(Árboles!$G601,Precios!$B$7:$H$19,6,FALSE))</f>
        <v/>
      </c>
      <c r="R604" s="217" t="str">
        <f>IF(ISNA(Industrias[[#This Row],[Vchapa (m3)]]*VLOOKUP(Árboles!$G601,Precios!$B$7:$H$19,7,FALSE)),"",Industrias[[#This Row],[Vchapa (m3)]]*VLOOKUP(Árboles!$G601,Precios!$B$7:$H$19,7,FALSE))</f>
        <v/>
      </c>
      <c r="S604" s="223">
        <f t="shared" si="14"/>
        <v>0</v>
      </c>
      <c r="T604" s="218"/>
      <c r="U604" s="218"/>
      <c r="W604" s="183"/>
      <c r="X604" s="183"/>
      <c r="Y604" s="183"/>
      <c r="Z604" s="183"/>
      <c r="AA604" s="183"/>
      <c r="AB604" s="183"/>
      <c r="AC604" s="183"/>
      <c r="AE604" s="183"/>
      <c r="AF604" s="183"/>
      <c r="AG604" s="183"/>
      <c r="AH604" s="183"/>
      <c r="AI604" s="183"/>
      <c r="AJ604" s="183"/>
      <c r="AK604" s="183"/>
    </row>
    <row r="605" spans="2:37" ht="16.8" thickTop="1" thickBot="1">
      <c r="B605" s="211" t="str">
        <f>IF(Árboles!B602="","",Árboles!B602)</f>
        <v/>
      </c>
      <c r="C605" s="211" t="str">
        <f>IF(Árboles!C602="","",Árboles!C602)</f>
        <v/>
      </c>
      <c r="D605" s="212" t="str">
        <f>IF(Árboles!G602="","",Árboles!G602)</f>
        <v/>
      </c>
      <c r="E605" s="213" t="str">
        <f>IF(Árboles!AC602=0,"",Árboles!AC602)</f>
        <v/>
      </c>
      <c r="F605" s="221"/>
      <c r="G605" s="222"/>
      <c r="H605" s="222"/>
      <c r="I605" s="222"/>
      <c r="J605" s="222"/>
      <c r="K605" s="222"/>
      <c r="L605" s="222"/>
      <c r="M605" s="216" t="str">
        <f>IF(ISNA(Industrias[[#This Row],[Vtrit (m3)]]*VLOOKUP(Árboles!$G602,Precios!$B$7:$H$19,2,FALSE)),"",Industrias[[#This Row],[Vtrit (m3)]]*VLOOKUP(Árboles!$G602,Precios!$B$7:$H$19,2,FALSE))</f>
        <v/>
      </c>
      <c r="N605" s="217" t="str">
        <f>IF(ISNA(Industrias[[#This Row],[Vapea (m3)]]*VLOOKUP(Árboles!$G602,Precios!$B$7:$H$19,3,FALSE)),"",Industrias[[#This Row],[Vapea (m3)]]*VLOOKUP(Árboles!$G602,Precios!$B$7:$H$19,3,FALSE))</f>
        <v/>
      </c>
      <c r="O605" s="217" t="str">
        <f>IF(ISNA(Industrias[[#This Row],[Vcanter (m3)]]*VLOOKUP(Árboles!$G602,Precios!$B$7:$H$19,4,FALSE)),"",Industrias[[#This Row],[Vcanter (m3)]]*VLOOKUP(Árboles!$G602,Precios!$B$7:$H$19,4,FALSE))</f>
        <v/>
      </c>
      <c r="P605" s="217" t="str">
        <f>IF(ISNA(Industrias[[#This Row],[Vsierra (m3)]]*VLOOKUP(Árboles!$G602,Precios!$B$7:$H$19,5,FALSE)),"",Industrias[[#This Row],[Vsierra (m3)]]*VLOOKUP(Árboles!$G602,Precios!$B$7:$H$19,5,FALSE))</f>
        <v/>
      </c>
      <c r="Q605" s="217" t="str">
        <f>IF(ISNA(Industrias[[#This Row],[Vsgruesa (m3)]]*VLOOKUP(Árboles!$G602,Precios!$B$7:$H$19,6,FALSE)),"",Industrias[[#This Row],[Vsgruesa (m3)]]*VLOOKUP(Árboles!$G602,Precios!$B$7:$H$19,6,FALSE))</f>
        <v/>
      </c>
      <c r="R605" s="217" t="str">
        <f>IF(ISNA(Industrias[[#This Row],[Vchapa (m3)]]*VLOOKUP(Árboles!$G602,Precios!$B$7:$H$19,7,FALSE)),"",Industrias[[#This Row],[Vchapa (m3)]]*VLOOKUP(Árboles!$G602,Precios!$B$7:$H$19,7,FALSE))</f>
        <v/>
      </c>
      <c r="S605" s="223">
        <f t="shared" si="14"/>
        <v>0</v>
      </c>
      <c r="T605" s="218"/>
      <c r="U605" s="218"/>
      <c r="W605" s="183"/>
      <c r="X605" s="183"/>
      <c r="Y605" s="183"/>
      <c r="Z605" s="183"/>
      <c r="AA605" s="183"/>
      <c r="AB605" s="183"/>
      <c r="AC605" s="183"/>
      <c r="AE605" s="183"/>
      <c r="AF605" s="183"/>
      <c r="AG605" s="183"/>
      <c r="AH605" s="183"/>
      <c r="AI605" s="183"/>
      <c r="AJ605" s="183"/>
      <c r="AK605" s="183"/>
    </row>
    <row r="606" spans="2:37" ht="16.8" thickTop="1" thickBot="1">
      <c r="B606" s="211" t="str">
        <f>IF(Árboles!B603="","",Árboles!B603)</f>
        <v/>
      </c>
      <c r="C606" s="211" t="str">
        <f>IF(Árboles!C603="","",Árboles!C603)</f>
        <v/>
      </c>
      <c r="D606" s="212" t="str">
        <f>IF(Árboles!G603="","",Árboles!G603)</f>
        <v/>
      </c>
      <c r="E606" s="213" t="str">
        <f>IF(Árboles!AC603=0,"",Árboles!AC603)</f>
        <v/>
      </c>
      <c r="F606" s="221"/>
      <c r="G606" s="222"/>
      <c r="H606" s="222"/>
      <c r="I606" s="222"/>
      <c r="J606" s="222"/>
      <c r="K606" s="222"/>
      <c r="L606" s="222"/>
      <c r="M606" s="216" t="str">
        <f>IF(ISNA(Industrias[[#This Row],[Vtrit (m3)]]*VLOOKUP(Árboles!$G603,Precios!$B$7:$H$19,2,FALSE)),"",Industrias[[#This Row],[Vtrit (m3)]]*VLOOKUP(Árboles!$G603,Precios!$B$7:$H$19,2,FALSE))</f>
        <v/>
      </c>
      <c r="N606" s="217" t="str">
        <f>IF(ISNA(Industrias[[#This Row],[Vapea (m3)]]*VLOOKUP(Árboles!$G603,Precios!$B$7:$H$19,3,FALSE)),"",Industrias[[#This Row],[Vapea (m3)]]*VLOOKUP(Árboles!$G603,Precios!$B$7:$H$19,3,FALSE))</f>
        <v/>
      </c>
      <c r="O606" s="217" t="str">
        <f>IF(ISNA(Industrias[[#This Row],[Vcanter (m3)]]*VLOOKUP(Árboles!$G603,Precios!$B$7:$H$19,4,FALSE)),"",Industrias[[#This Row],[Vcanter (m3)]]*VLOOKUP(Árboles!$G603,Precios!$B$7:$H$19,4,FALSE))</f>
        <v/>
      </c>
      <c r="P606" s="217" t="str">
        <f>IF(ISNA(Industrias[[#This Row],[Vsierra (m3)]]*VLOOKUP(Árboles!$G603,Precios!$B$7:$H$19,5,FALSE)),"",Industrias[[#This Row],[Vsierra (m3)]]*VLOOKUP(Árboles!$G603,Precios!$B$7:$H$19,5,FALSE))</f>
        <v/>
      </c>
      <c r="Q606" s="217" t="str">
        <f>IF(ISNA(Industrias[[#This Row],[Vsgruesa (m3)]]*VLOOKUP(Árboles!$G603,Precios!$B$7:$H$19,6,FALSE)),"",Industrias[[#This Row],[Vsgruesa (m3)]]*VLOOKUP(Árboles!$G603,Precios!$B$7:$H$19,6,FALSE))</f>
        <v/>
      </c>
      <c r="R606" s="217" t="str">
        <f>IF(ISNA(Industrias[[#This Row],[Vchapa (m3)]]*VLOOKUP(Árboles!$G603,Precios!$B$7:$H$19,7,FALSE)),"",Industrias[[#This Row],[Vchapa (m3)]]*VLOOKUP(Árboles!$G603,Precios!$B$7:$H$19,7,FALSE))</f>
        <v/>
      </c>
      <c r="S606" s="223">
        <f t="shared" si="14"/>
        <v>0</v>
      </c>
      <c r="T606" s="218"/>
      <c r="U606" s="218"/>
      <c r="W606" s="183"/>
      <c r="X606" s="183"/>
      <c r="Y606" s="183"/>
      <c r="Z606" s="183"/>
      <c r="AA606" s="183"/>
      <c r="AB606" s="183"/>
      <c r="AC606" s="183"/>
      <c r="AE606" s="183"/>
      <c r="AF606" s="183"/>
      <c r="AG606" s="183"/>
      <c r="AH606" s="183"/>
      <c r="AI606" s="183"/>
      <c r="AJ606" s="183"/>
      <c r="AK606" s="183"/>
    </row>
    <row r="607" spans="2:37" ht="16.8" thickTop="1" thickBot="1">
      <c r="B607" s="211" t="str">
        <f>IF(Árboles!B604="","",Árboles!B604)</f>
        <v/>
      </c>
      <c r="C607" s="211" t="str">
        <f>IF(Árboles!C604="","",Árboles!C604)</f>
        <v/>
      </c>
      <c r="D607" s="212" t="str">
        <f>IF(Árboles!G604="","",Árboles!G604)</f>
        <v/>
      </c>
      <c r="E607" s="213" t="str">
        <f>IF(Árboles!AC604=0,"",Árboles!AC604)</f>
        <v/>
      </c>
      <c r="F607" s="221"/>
      <c r="G607" s="222"/>
      <c r="H607" s="222"/>
      <c r="I607" s="222"/>
      <c r="J607" s="222"/>
      <c r="K607" s="222"/>
      <c r="L607" s="222"/>
      <c r="M607" s="216" t="str">
        <f>IF(ISNA(Industrias[[#This Row],[Vtrit (m3)]]*VLOOKUP(Árboles!$G604,Precios!$B$7:$H$19,2,FALSE)),"",Industrias[[#This Row],[Vtrit (m3)]]*VLOOKUP(Árboles!$G604,Precios!$B$7:$H$19,2,FALSE))</f>
        <v/>
      </c>
      <c r="N607" s="217" t="str">
        <f>IF(ISNA(Industrias[[#This Row],[Vapea (m3)]]*VLOOKUP(Árboles!$G604,Precios!$B$7:$H$19,3,FALSE)),"",Industrias[[#This Row],[Vapea (m3)]]*VLOOKUP(Árboles!$G604,Precios!$B$7:$H$19,3,FALSE))</f>
        <v/>
      </c>
      <c r="O607" s="217" t="str">
        <f>IF(ISNA(Industrias[[#This Row],[Vcanter (m3)]]*VLOOKUP(Árboles!$G604,Precios!$B$7:$H$19,4,FALSE)),"",Industrias[[#This Row],[Vcanter (m3)]]*VLOOKUP(Árboles!$G604,Precios!$B$7:$H$19,4,FALSE))</f>
        <v/>
      </c>
      <c r="P607" s="217" t="str">
        <f>IF(ISNA(Industrias[[#This Row],[Vsierra (m3)]]*VLOOKUP(Árboles!$G604,Precios!$B$7:$H$19,5,FALSE)),"",Industrias[[#This Row],[Vsierra (m3)]]*VLOOKUP(Árboles!$G604,Precios!$B$7:$H$19,5,FALSE))</f>
        <v/>
      </c>
      <c r="Q607" s="217" t="str">
        <f>IF(ISNA(Industrias[[#This Row],[Vsgruesa (m3)]]*VLOOKUP(Árboles!$G604,Precios!$B$7:$H$19,6,FALSE)),"",Industrias[[#This Row],[Vsgruesa (m3)]]*VLOOKUP(Árboles!$G604,Precios!$B$7:$H$19,6,FALSE))</f>
        <v/>
      </c>
      <c r="R607" s="217" t="str">
        <f>IF(ISNA(Industrias[[#This Row],[Vchapa (m3)]]*VLOOKUP(Árboles!$G604,Precios!$B$7:$H$19,7,FALSE)),"",Industrias[[#This Row],[Vchapa (m3)]]*VLOOKUP(Árboles!$G604,Precios!$B$7:$H$19,7,FALSE))</f>
        <v/>
      </c>
      <c r="S607" s="223">
        <f t="shared" si="14"/>
        <v>0</v>
      </c>
      <c r="T607" s="218"/>
      <c r="U607" s="218"/>
      <c r="W607" s="183"/>
      <c r="X607" s="183"/>
      <c r="Y607" s="183"/>
      <c r="Z607" s="183"/>
      <c r="AA607" s="183"/>
      <c r="AB607" s="183"/>
      <c r="AC607" s="183"/>
      <c r="AE607" s="183"/>
      <c r="AF607" s="183"/>
      <c r="AG607" s="183"/>
      <c r="AH607" s="183"/>
      <c r="AI607" s="183"/>
      <c r="AJ607" s="183"/>
      <c r="AK607" s="183"/>
    </row>
    <row r="608" spans="2:37" ht="16.8" thickTop="1" thickBot="1">
      <c r="B608" s="211" t="str">
        <f>IF(Árboles!B605="","",Árboles!B605)</f>
        <v/>
      </c>
      <c r="C608" s="211" t="str">
        <f>IF(Árboles!C605="","",Árboles!C605)</f>
        <v/>
      </c>
      <c r="D608" s="212" t="str">
        <f>IF(Árboles!G605="","",Árboles!G605)</f>
        <v/>
      </c>
      <c r="E608" s="213" t="str">
        <f>IF(Árboles!AC605=0,"",Árboles!AC605)</f>
        <v/>
      </c>
      <c r="F608" s="221"/>
      <c r="G608" s="222"/>
      <c r="H608" s="222"/>
      <c r="I608" s="222"/>
      <c r="J608" s="222"/>
      <c r="K608" s="222"/>
      <c r="L608" s="222"/>
      <c r="M608" s="216" t="str">
        <f>IF(ISNA(Industrias[[#This Row],[Vtrit (m3)]]*VLOOKUP(Árboles!$G605,Precios!$B$7:$H$19,2,FALSE)),"",Industrias[[#This Row],[Vtrit (m3)]]*VLOOKUP(Árboles!$G605,Precios!$B$7:$H$19,2,FALSE))</f>
        <v/>
      </c>
      <c r="N608" s="217" t="str">
        <f>IF(ISNA(Industrias[[#This Row],[Vapea (m3)]]*VLOOKUP(Árboles!$G605,Precios!$B$7:$H$19,3,FALSE)),"",Industrias[[#This Row],[Vapea (m3)]]*VLOOKUP(Árboles!$G605,Precios!$B$7:$H$19,3,FALSE))</f>
        <v/>
      </c>
      <c r="O608" s="217" t="str">
        <f>IF(ISNA(Industrias[[#This Row],[Vcanter (m3)]]*VLOOKUP(Árboles!$G605,Precios!$B$7:$H$19,4,FALSE)),"",Industrias[[#This Row],[Vcanter (m3)]]*VLOOKUP(Árboles!$G605,Precios!$B$7:$H$19,4,FALSE))</f>
        <v/>
      </c>
      <c r="P608" s="217" t="str">
        <f>IF(ISNA(Industrias[[#This Row],[Vsierra (m3)]]*VLOOKUP(Árboles!$G605,Precios!$B$7:$H$19,5,FALSE)),"",Industrias[[#This Row],[Vsierra (m3)]]*VLOOKUP(Árboles!$G605,Precios!$B$7:$H$19,5,FALSE))</f>
        <v/>
      </c>
      <c r="Q608" s="217" t="str">
        <f>IF(ISNA(Industrias[[#This Row],[Vsgruesa (m3)]]*VLOOKUP(Árboles!$G605,Precios!$B$7:$H$19,6,FALSE)),"",Industrias[[#This Row],[Vsgruesa (m3)]]*VLOOKUP(Árboles!$G605,Precios!$B$7:$H$19,6,FALSE))</f>
        <v/>
      </c>
      <c r="R608" s="217" t="str">
        <f>IF(ISNA(Industrias[[#This Row],[Vchapa (m3)]]*VLOOKUP(Árboles!$G605,Precios!$B$7:$H$19,7,FALSE)),"",Industrias[[#This Row],[Vchapa (m3)]]*VLOOKUP(Árboles!$G605,Precios!$B$7:$H$19,7,FALSE))</f>
        <v/>
      </c>
      <c r="S608" s="223">
        <f t="shared" si="14"/>
        <v>0</v>
      </c>
      <c r="T608" s="218"/>
      <c r="U608" s="218"/>
      <c r="W608" s="183"/>
      <c r="X608" s="183"/>
      <c r="Y608" s="183"/>
      <c r="Z608" s="183"/>
      <c r="AA608" s="183"/>
      <c r="AB608" s="183"/>
      <c r="AC608" s="183"/>
      <c r="AE608" s="183"/>
      <c r="AF608" s="183"/>
      <c r="AG608" s="183"/>
      <c r="AH608" s="183"/>
      <c r="AI608" s="183"/>
      <c r="AJ608" s="183"/>
      <c r="AK608" s="183"/>
    </row>
    <row r="609" spans="2:37" ht="16.8" thickTop="1" thickBot="1">
      <c r="B609" s="211" t="str">
        <f>IF(Árboles!B606="","",Árboles!B606)</f>
        <v/>
      </c>
      <c r="C609" s="211" t="str">
        <f>IF(Árboles!C606="","",Árboles!C606)</f>
        <v/>
      </c>
      <c r="D609" s="212" t="str">
        <f>IF(Árboles!G606="","",Árboles!G606)</f>
        <v/>
      </c>
      <c r="E609" s="213" t="str">
        <f>IF(Árboles!AC606=0,"",Árboles!AC606)</f>
        <v/>
      </c>
      <c r="F609" s="221"/>
      <c r="G609" s="222"/>
      <c r="H609" s="222"/>
      <c r="I609" s="222"/>
      <c r="J609" s="222"/>
      <c r="K609" s="222"/>
      <c r="L609" s="222"/>
      <c r="M609" s="216" t="str">
        <f>IF(ISNA(Industrias[[#This Row],[Vtrit (m3)]]*VLOOKUP(Árboles!$G606,Precios!$B$7:$H$19,2,FALSE)),"",Industrias[[#This Row],[Vtrit (m3)]]*VLOOKUP(Árboles!$G606,Precios!$B$7:$H$19,2,FALSE))</f>
        <v/>
      </c>
      <c r="N609" s="217" t="str">
        <f>IF(ISNA(Industrias[[#This Row],[Vapea (m3)]]*VLOOKUP(Árboles!$G606,Precios!$B$7:$H$19,3,FALSE)),"",Industrias[[#This Row],[Vapea (m3)]]*VLOOKUP(Árboles!$G606,Precios!$B$7:$H$19,3,FALSE))</f>
        <v/>
      </c>
      <c r="O609" s="217" t="str">
        <f>IF(ISNA(Industrias[[#This Row],[Vcanter (m3)]]*VLOOKUP(Árboles!$G606,Precios!$B$7:$H$19,4,FALSE)),"",Industrias[[#This Row],[Vcanter (m3)]]*VLOOKUP(Árboles!$G606,Precios!$B$7:$H$19,4,FALSE))</f>
        <v/>
      </c>
      <c r="P609" s="217" t="str">
        <f>IF(ISNA(Industrias[[#This Row],[Vsierra (m3)]]*VLOOKUP(Árboles!$G606,Precios!$B$7:$H$19,5,FALSE)),"",Industrias[[#This Row],[Vsierra (m3)]]*VLOOKUP(Árboles!$G606,Precios!$B$7:$H$19,5,FALSE))</f>
        <v/>
      </c>
      <c r="Q609" s="217" t="str">
        <f>IF(ISNA(Industrias[[#This Row],[Vsgruesa (m3)]]*VLOOKUP(Árboles!$G606,Precios!$B$7:$H$19,6,FALSE)),"",Industrias[[#This Row],[Vsgruesa (m3)]]*VLOOKUP(Árboles!$G606,Precios!$B$7:$H$19,6,FALSE))</f>
        <v/>
      </c>
      <c r="R609" s="217" t="str">
        <f>IF(ISNA(Industrias[[#This Row],[Vchapa (m3)]]*VLOOKUP(Árboles!$G606,Precios!$B$7:$H$19,7,FALSE)),"",Industrias[[#This Row],[Vchapa (m3)]]*VLOOKUP(Árboles!$G606,Precios!$B$7:$H$19,7,FALSE))</f>
        <v/>
      </c>
      <c r="S609" s="223">
        <f t="shared" si="14"/>
        <v>0</v>
      </c>
      <c r="T609" s="218"/>
      <c r="U609" s="218"/>
      <c r="W609" s="183"/>
      <c r="X609" s="183"/>
      <c r="Y609" s="183"/>
      <c r="Z609" s="183"/>
      <c r="AA609" s="183"/>
      <c r="AB609" s="183"/>
      <c r="AC609" s="183"/>
      <c r="AE609" s="183"/>
      <c r="AF609" s="183"/>
      <c r="AG609" s="183"/>
      <c r="AH609" s="183"/>
      <c r="AI609" s="183"/>
      <c r="AJ609" s="183"/>
      <c r="AK609" s="183"/>
    </row>
    <row r="610" spans="2:37" ht="16.8" thickTop="1" thickBot="1">
      <c r="B610" s="211" t="str">
        <f>IF(Árboles!B607="","",Árboles!B607)</f>
        <v/>
      </c>
      <c r="C610" s="211" t="str">
        <f>IF(Árboles!C607="","",Árboles!C607)</f>
        <v/>
      </c>
      <c r="D610" s="212" t="str">
        <f>IF(Árboles!G607="","",Árboles!G607)</f>
        <v/>
      </c>
      <c r="E610" s="213" t="str">
        <f>IF(Árboles!AC607=0,"",Árboles!AC607)</f>
        <v/>
      </c>
      <c r="F610" s="221"/>
      <c r="G610" s="222"/>
      <c r="H610" s="222"/>
      <c r="I610" s="222"/>
      <c r="J610" s="222"/>
      <c r="K610" s="222"/>
      <c r="L610" s="222"/>
      <c r="M610" s="216" t="str">
        <f>IF(ISNA(Industrias[[#This Row],[Vtrit (m3)]]*VLOOKUP(Árboles!$G607,Precios!$B$7:$H$19,2,FALSE)),"",Industrias[[#This Row],[Vtrit (m3)]]*VLOOKUP(Árboles!$G607,Precios!$B$7:$H$19,2,FALSE))</f>
        <v/>
      </c>
      <c r="N610" s="217" t="str">
        <f>IF(ISNA(Industrias[[#This Row],[Vapea (m3)]]*VLOOKUP(Árboles!$G607,Precios!$B$7:$H$19,3,FALSE)),"",Industrias[[#This Row],[Vapea (m3)]]*VLOOKUP(Árboles!$G607,Precios!$B$7:$H$19,3,FALSE))</f>
        <v/>
      </c>
      <c r="O610" s="217" t="str">
        <f>IF(ISNA(Industrias[[#This Row],[Vcanter (m3)]]*VLOOKUP(Árboles!$G607,Precios!$B$7:$H$19,4,FALSE)),"",Industrias[[#This Row],[Vcanter (m3)]]*VLOOKUP(Árboles!$G607,Precios!$B$7:$H$19,4,FALSE))</f>
        <v/>
      </c>
      <c r="P610" s="217" t="str">
        <f>IF(ISNA(Industrias[[#This Row],[Vsierra (m3)]]*VLOOKUP(Árboles!$G607,Precios!$B$7:$H$19,5,FALSE)),"",Industrias[[#This Row],[Vsierra (m3)]]*VLOOKUP(Árboles!$G607,Precios!$B$7:$H$19,5,FALSE))</f>
        <v/>
      </c>
      <c r="Q610" s="217" t="str">
        <f>IF(ISNA(Industrias[[#This Row],[Vsgruesa (m3)]]*VLOOKUP(Árboles!$G607,Precios!$B$7:$H$19,6,FALSE)),"",Industrias[[#This Row],[Vsgruesa (m3)]]*VLOOKUP(Árboles!$G607,Precios!$B$7:$H$19,6,FALSE))</f>
        <v/>
      </c>
      <c r="R610" s="217" t="str">
        <f>IF(ISNA(Industrias[[#This Row],[Vchapa (m3)]]*VLOOKUP(Árboles!$G607,Precios!$B$7:$H$19,7,FALSE)),"",Industrias[[#This Row],[Vchapa (m3)]]*VLOOKUP(Árboles!$G607,Precios!$B$7:$H$19,7,FALSE))</f>
        <v/>
      </c>
      <c r="S610" s="223">
        <f t="shared" si="14"/>
        <v>0</v>
      </c>
      <c r="T610" s="218"/>
      <c r="U610" s="218"/>
      <c r="W610" s="183"/>
      <c r="X610" s="183"/>
      <c r="Y610" s="183"/>
      <c r="Z610" s="183"/>
      <c r="AA610" s="183"/>
      <c r="AB610" s="183"/>
      <c r="AC610" s="183"/>
      <c r="AE610" s="183"/>
      <c r="AF610" s="183"/>
      <c r="AG610" s="183"/>
      <c r="AH610" s="183"/>
      <c r="AI610" s="183"/>
      <c r="AJ610" s="183"/>
      <c r="AK610" s="183"/>
    </row>
    <row r="611" spans="2:37" ht="16.8" thickTop="1" thickBot="1">
      <c r="B611" s="211" t="str">
        <f>IF(Árboles!B608="","",Árboles!B608)</f>
        <v/>
      </c>
      <c r="C611" s="211" t="str">
        <f>IF(Árboles!C608="","",Árboles!C608)</f>
        <v/>
      </c>
      <c r="D611" s="212" t="str">
        <f>IF(Árboles!G608="","",Árboles!G608)</f>
        <v/>
      </c>
      <c r="E611" s="213" t="str">
        <f>IF(Árboles!AC608=0,"",Árboles!AC608)</f>
        <v/>
      </c>
      <c r="F611" s="221"/>
      <c r="G611" s="222"/>
      <c r="H611" s="222"/>
      <c r="I611" s="222"/>
      <c r="J611" s="222"/>
      <c r="K611" s="222"/>
      <c r="L611" s="222"/>
      <c r="M611" s="216" t="str">
        <f>IF(ISNA(Industrias[[#This Row],[Vtrit (m3)]]*VLOOKUP(Árboles!$G608,Precios!$B$7:$H$19,2,FALSE)),"",Industrias[[#This Row],[Vtrit (m3)]]*VLOOKUP(Árboles!$G608,Precios!$B$7:$H$19,2,FALSE))</f>
        <v/>
      </c>
      <c r="N611" s="217" t="str">
        <f>IF(ISNA(Industrias[[#This Row],[Vapea (m3)]]*VLOOKUP(Árboles!$G608,Precios!$B$7:$H$19,3,FALSE)),"",Industrias[[#This Row],[Vapea (m3)]]*VLOOKUP(Árboles!$G608,Precios!$B$7:$H$19,3,FALSE))</f>
        <v/>
      </c>
      <c r="O611" s="217" t="str">
        <f>IF(ISNA(Industrias[[#This Row],[Vcanter (m3)]]*VLOOKUP(Árboles!$G608,Precios!$B$7:$H$19,4,FALSE)),"",Industrias[[#This Row],[Vcanter (m3)]]*VLOOKUP(Árboles!$G608,Precios!$B$7:$H$19,4,FALSE))</f>
        <v/>
      </c>
      <c r="P611" s="217" t="str">
        <f>IF(ISNA(Industrias[[#This Row],[Vsierra (m3)]]*VLOOKUP(Árboles!$G608,Precios!$B$7:$H$19,5,FALSE)),"",Industrias[[#This Row],[Vsierra (m3)]]*VLOOKUP(Árboles!$G608,Precios!$B$7:$H$19,5,FALSE))</f>
        <v/>
      </c>
      <c r="Q611" s="217" t="str">
        <f>IF(ISNA(Industrias[[#This Row],[Vsgruesa (m3)]]*VLOOKUP(Árboles!$G608,Precios!$B$7:$H$19,6,FALSE)),"",Industrias[[#This Row],[Vsgruesa (m3)]]*VLOOKUP(Árboles!$G608,Precios!$B$7:$H$19,6,FALSE))</f>
        <v/>
      </c>
      <c r="R611" s="217" t="str">
        <f>IF(ISNA(Industrias[[#This Row],[Vchapa (m3)]]*VLOOKUP(Árboles!$G608,Precios!$B$7:$H$19,7,FALSE)),"",Industrias[[#This Row],[Vchapa (m3)]]*VLOOKUP(Árboles!$G608,Precios!$B$7:$H$19,7,FALSE))</f>
        <v/>
      </c>
      <c r="S611" s="223">
        <f t="shared" si="14"/>
        <v>0</v>
      </c>
      <c r="T611" s="218"/>
      <c r="U611" s="218"/>
      <c r="W611" s="183"/>
      <c r="X611" s="183"/>
      <c r="Y611" s="183"/>
      <c r="Z611" s="183"/>
      <c r="AA611" s="183"/>
      <c r="AB611" s="183"/>
      <c r="AC611" s="183"/>
      <c r="AE611" s="183"/>
      <c r="AF611" s="183"/>
      <c r="AG611" s="183"/>
      <c r="AH611" s="183"/>
      <c r="AI611" s="183"/>
      <c r="AJ611" s="183"/>
      <c r="AK611" s="183"/>
    </row>
    <row r="612" spans="2:37" ht="16.8" thickTop="1" thickBot="1">
      <c r="B612" s="211" t="str">
        <f>IF(Árboles!B609="","",Árboles!B609)</f>
        <v/>
      </c>
      <c r="C612" s="211" t="str">
        <f>IF(Árboles!C609="","",Árboles!C609)</f>
        <v/>
      </c>
      <c r="D612" s="212" t="str">
        <f>IF(Árboles!G609="","",Árboles!G609)</f>
        <v/>
      </c>
      <c r="E612" s="213" t="str">
        <f>IF(Árboles!AC609=0,"",Árboles!AC609)</f>
        <v/>
      </c>
      <c r="F612" s="221"/>
      <c r="G612" s="222"/>
      <c r="H612" s="222"/>
      <c r="I612" s="222"/>
      <c r="J612" s="222"/>
      <c r="K612" s="222"/>
      <c r="L612" s="222"/>
      <c r="M612" s="216" t="str">
        <f>IF(ISNA(Industrias[[#This Row],[Vtrit (m3)]]*VLOOKUP(Árboles!$G609,Precios!$B$7:$H$19,2,FALSE)),"",Industrias[[#This Row],[Vtrit (m3)]]*VLOOKUP(Árboles!$G609,Precios!$B$7:$H$19,2,FALSE))</f>
        <v/>
      </c>
      <c r="N612" s="217" t="str">
        <f>IF(ISNA(Industrias[[#This Row],[Vapea (m3)]]*VLOOKUP(Árboles!$G609,Precios!$B$7:$H$19,3,FALSE)),"",Industrias[[#This Row],[Vapea (m3)]]*VLOOKUP(Árboles!$G609,Precios!$B$7:$H$19,3,FALSE))</f>
        <v/>
      </c>
      <c r="O612" s="217" t="str">
        <f>IF(ISNA(Industrias[[#This Row],[Vcanter (m3)]]*VLOOKUP(Árboles!$G609,Precios!$B$7:$H$19,4,FALSE)),"",Industrias[[#This Row],[Vcanter (m3)]]*VLOOKUP(Árboles!$G609,Precios!$B$7:$H$19,4,FALSE))</f>
        <v/>
      </c>
      <c r="P612" s="217" t="str">
        <f>IF(ISNA(Industrias[[#This Row],[Vsierra (m3)]]*VLOOKUP(Árboles!$G609,Precios!$B$7:$H$19,5,FALSE)),"",Industrias[[#This Row],[Vsierra (m3)]]*VLOOKUP(Árboles!$G609,Precios!$B$7:$H$19,5,FALSE))</f>
        <v/>
      </c>
      <c r="Q612" s="217" t="str">
        <f>IF(ISNA(Industrias[[#This Row],[Vsgruesa (m3)]]*VLOOKUP(Árboles!$G609,Precios!$B$7:$H$19,6,FALSE)),"",Industrias[[#This Row],[Vsgruesa (m3)]]*VLOOKUP(Árboles!$G609,Precios!$B$7:$H$19,6,FALSE))</f>
        <v/>
      </c>
      <c r="R612" s="217" t="str">
        <f>IF(ISNA(Industrias[[#This Row],[Vchapa (m3)]]*VLOOKUP(Árboles!$G609,Precios!$B$7:$H$19,7,FALSE)),"",Industrias[[#This Row],[Vchapa (m3)]]*VLOOKUP(Árboles!$G609,Precios!$B$7:$H$19,7,FALSE))</f>
        <v/>
      </c>
      <c r="S612" s="223">
        <f t="shared" si="14"/>
        <v>0</v>
      </c>
      <c r="T612" s="218"/>
      <c r="U612" s="218"/>
      <c r="W612" s="183"/>
      <c r="X612" s="183"/>
      <c r="Y612" s="183"/>
      <c r="Z612" s="183"/>
      <c r="AA612" s="183"/>
      <c r="AB612" s="183"/>
      <c r="AC612" s="183"/>
      <c r="AE612" s="183"/>
      <c r="AF612" s="183"/>
      <c r="AG612" s="183"/>
      <c r="AH612" s="183"/>
      <c r="AI612" s="183"/>
      <c r="AJ612" s="183"/>
      <c r="AK612" s="183"/>
    </row>
    <row r="613" spans="2:37" ht="16.8" thickTop="1" thickBot="1">
      <c r="B613" s="211" t="str">
        <f>IF(Árboles!B610="","",Árboles!B610)</f>
        <v/>
      </c>
      <c r="C613" s="211" t="str">
        <f>IF(Árboles!C610="","",Árboles!C610)</f>
        <v/>
      </c>
      <c r="D613" s="212" t="str">
        <f>IF(Árboles!G610="","",Árboles!G610)</f>
        <v/>
      </c>
      <c r="E613" s="213" t="str">
        <f>IF(Árboles!AC610=0,"",Árboles!AC610)</f>
        <v/>
      </c>
      <c r="F613" s="221"/>
      <c r="G613" s="222"/>
      <c r="H613" s="222"/>
      <c r="I613" s="222"/>
      <c r="J613" s="222"/>
      <c r="K613" s="222"/>
      <c r="L613" s="222"/>
      <c r="M613" s="216" t="str">
        <f>IF(ISNA(Industrias[[#This Row],[Vtrit (m3)]]*VLOOKUP(Árboles!$G610,Precios!$B$7:$H$19,2,FALSE)),"",Industrias[[#This Row],[Vtrit (m3)]]*VLOOKUP(Árboles!$G610,Precios!$B$7:$H$19,2,FALSE))</f>
        <v/>
      </c>
      <c r="N613" s="217" t="str">
        <f>IF(ISNA(Industrias[[#This Row],[Vapea (m3)]]*VLOOKUP(Árboles!$G610,Precios!$B$7:$H$19,3,FALSE)),"",Industrias[[#This Row],[Vapea (m3)]]*VLOOKUP(Árboles!$G610,Precios!$B$7:$H$19,3,FALSE))</f>
        <v/>
      </c>
      <c r="O613" s="217" t="str">
        <f>IF(ISNA(Industrias[[#This Row],[Vcanter (m3)]]*VLOOKUP(Árboles!$G610,Precios!$B$7:$H$19,4,FALSE)),"",Industrias[[#This Row],[Vcanter (m3)]]*VLOOKUP(Árboles!$G610,Precios!$B$7:$H$19,4,FALSE))</f>
        <v/>
      </c>
      <c r="P613" s="217" t="str">
        <f>IF(ISNA(Industrias[[#This Row],[Vsierra (m3)]]*VLOOKUP(Árboles!$G610,Precios!$B$7:$H$19,5,FALSE)),"",Industrias[[#This Row],[Vsierra (m3)]]*VLOOKUP(Árboles!$G610,Precios!$B$7:$H$19,5,FALSE))</f>
        <v/>
      </c>
      <c r="Q613" s="217" t="str">
        <f>IF(ISNA(Industrias[[#This Row],[Vsgruesa (m3)]]*VLOOKUP(Árboles!$G610,Precios!$B$7:$H$19,6,FALSE)),"",Industrias[[#This Row],[Vsgruesa (m3)]]*VLOOKUP(Árboles!$G610,Precios!$B$7:$H$19,6,FALSE))</f>
        <v/>
      </c>
      <c r="R613" s="217" t="str">
        <f>IF(ISNA(Industrias[[#This Row],[Vchapa (m3)]]*VLOOKUP(Árboles!$G610,Precios!$B$7:$H$19,7,FALSE)),"",Industrias[[#This Row],[Vchapa (m3)]]*VLOOKUP(Árboles!$G610,Precios!$B$7:$H$19,7,FALSE))</f>
        <v/>
      </c>
      <c r="S613" s="223">
        <f t="shared" si="14"/>
        <v>0</v>
      </c>
      <c r="T613" s="218"/>
      <c r="U613" s="218"/>
      <c r="W613" s="183"/>
      <c r="X613" s="183"/>
      <c r="Y613" s="183"/>
      <c r="Z613" s="183"/>
      <c r="AA613" s="183"/>
      <c r="AB613" s="183"/>
      <c r="AC613" s="183"/>
      <c r="AE613" s="183"/>
      <c r="AF613" s="183"/>
      <c r="AG613" s="183"/>
      <c r="AH613" s="183"/>
      <c r="AI613" s="183"/>
      <c r="AJ613" s="183"/>
      <c r="AK613" s="183"/>
    </row>
    <row r="614" spans="2:37" ht="16.8" thickTop="1" thickBot="1">
      <c r="B614" s="211" t="str">
        <f>IF(Árboles!B611="","",Árboles!B611)</f>
        <v/>
      </c>
      <c r="C614" s="211" t="str">
        <f>IF(Árboles!C611="","",Árboles!C611)</f>
        <v/>
      </c>
      <c r="D614" s="212" t="str">
        <f>IF(Árboles!G611="","",Árboles!G611)</f>
        <v/>
      </c>
      <c r="E614" s="213" t="str">
        <f>IF(Árboles!AC611=0,"",Árboles!AC611)</f>
        <v/>
      </c>
      <c r="F614" s="221"/>
      <c r="G614" s="222"/>
      <c r="H614" s="222"/>
      <c r="I614" s="222"/>
      <c r="J614" s="222"/>
      <c r="K614" s="222"/>
      <c r="L614" s="222"/>
      <c r="M614" s="216" t="str">
        <f>IF(ISNA(Industrias[[#This Row],[Vtrit (m3)]]*VLOOKUP(Árboles!$G611,Precios!$B$7:$H$19,2,FALSE)),"",Industrias[[#This Row],[Vtrit (m3)]]*VLOOKUP(Árboles!$G611,Precios!$B$7:$H$19,2,FALSE))</f>
        <v/>
      </c>
      <c r="N614" s="217" t="str">
        <f>IF(ISNA(Industrias[[#This Row],[Vapea (m3)]]*VLOOKUP(Árboles!$G611,Precios!$B$7:$H$19,3,FALSE)),"",Industrias[[#This Row],[Vapea (m3)]]*VLOOKUP(Árboles!$G611,Precios!$B$7:$H$19,3,FALSE))</f>
        <v/>
      </c>
      <c r="O614" s="217" t="str">
        <f>IF(ISNA(Industrias[[#This Row],[Vcanter (m3)]]*VLOOKUP(Árboles!$G611,Precios!$B$7:$H$19,4,FALSE)),"",Industrias[[#This Row],[Vcanter (m3)]]*VLOOKUP(Árboles!$G611,Precios!$B$7:$H$19,4,FALSE))</f>
        <v/>
      </c>
      <c r="P614" s="217" t="str">
        <f>IF(ISNA(Industrias[[#This Row],[Vsierra (m3)]]*VLOOKUP(Árboles!$G611,Precios!$B$7:$H$19,5,FALSE)),"",Industrias[[#This Row],[Vsierra (m3)]]*VLOOKUP(Árboles!$G611,Precios!$B$7:$H$19,5,FALSE))</f>
        <v/>
      </c>
      <c r="Q614" s="217" t="str">
        <f>IF(ISNA(Industrias[[#This Row],[Vsgruesa (m3)]]*VLOOKUP(Árboles!$G611,Precios!$B$7:$H$19,6,FALSE)),"",Industrias[[#This Row],[Vsgruesa (m3)]]*VLOOKUP(Árboles!$G611,Precios!$B$7:$H$19,6,FALSE))</f>
        <v/>
      </c>
      <c r="R614" s="217" t="str">
        <f>IF(ISNA(Industrias[[#This Row],[Vchapa (m3)]]*VLOOKUP(Árboles!$G611,Precios!$B$7:$H$19,7,FALSE)),"",Industrias[[#This Row],[Vchapa (m3)]]*VLOOKUP(Árboles!$G611,Precios!$B$7:$H$19,7,FALSE))</f>
        <v/>
      </c>
      <c r="S614" s="223">
        <f t="shared" si="14"/>
        <v>0</v>
      </c>
      <c r="T614" s="218"/>
      <c r="U614" s="218"/>
      <c r="W614" s="183"/>
      <c r="X614" s="183"/>
      <c r="Y614" s="183"/>
      <c r="Z614" s="183"/>
      <c r="AA614" s="183"/>
      <c r="AB614" s="183"/>
      <c r="AC614" s="183"/>
      <c r="AE614" s="183"/>
      <c r="AF614" s="183"/>
      <c r="AG614" s="183"/>
      <c r="AH614" s="183"/>
      <c r="AI614" s="183"/>
      <c r="AJ614" s="183"/>
      <c r="AK614" s="183"/>
    </row>
    <row r="615" spans="2:37" ht="16.8" thickTop="1" thickBot="1">
      <c r="B615" s="211" t="str">
        <f>IF(Árboles!B612="","",Árboles!B612)</f>
        <v/>
      </c>
      <c r="C615" s="211" t="str">
        <f>IF(Árboles!C612="","",Árboles!C612)</f>
        <v/>
      </c>
      <c r="D615" s="212" t="str">
        <f>IF(Árboles!G612="","",Árboles!G612)</f>
        <v/>
      </c>
      <c r="E615" s="213" t="str">
        <f>IF(Árboles!AC612=0,"",Árboles!AC612)</f>
        <v/>
      </c>
      <c r="F615" s="221"/>
      <c r="G615" s="222"/>
      <c r="H615" s="222"/>
      <c r="I615" s="222"/>
      <c r="J615" s="222"/>
      <c r="K615" s="222"/>
      <c r="L615" s="222"/>
      <c r="M615" s="216" t="str">
        <f>IF(ISNA(Industrias[[#This Row],[Vtrit (m3)]]*VLOOKUP(Árboles!$G612,Precios!$B$7:$H$19,2,FALSE)),"",Industrias[[#This Row],[Vtrit (m3)]]*VLOOKUP(Árboles!$G612,Precios!$B$7:$H$19,2,FALSE))</f>
        <v/>
      </c>
      <c r="N615" s="217" t="str">
        <f>IF(ISNA(Industrias[[#This Row],[Vapea (m3)]]*VLOOKUP(Árboles!$G612,Precios!$B$7:$H$19,3,FALSE)),"",Industrias[[#This Row],[Vapea (m3)]]*VLOOKUP(Árboles!$G612,Precios!$B$7:$H$19,3,FALSE))</f>
        <v/>
      </c>
      <c r="O615" s="217" t="str">
        <f>IF(ISNA(Industrias[[#This Row],[Vcanter (m3)]]*VLOOKUP(Árboles!$G612,Precios!$B$7:$H$19,4,FALSE)),"",Industrias[[#This Row],[Vcanter (m3)]]*VLOOKUP(Árboles!$G612,Precios!$B$7:$H$19,4,FALSE))</f>
        <v/>
      </c>
      <c r="P615" s="217" t="str">
        <f>IF(ISNA(Industrias[[#This Row],[Vsierra (m3)]]*VLOOKUP(Árboles!$G612,Precios!$B$7:$H$19,5,FALSE)),"",Industrias[[#This Row],[Vsierra (m3)]]*VLOOKUP(Árboles!$G612,Precios!$B$7:$H$19,5,FALSE))</f>
        <v/>
      </c>
      <c r="Q615" s="217" t="str">
        <f>IF(ISNA(Industrias[[#This Row],[Vsgruesa (m3)]]*VLOOKUP(Árboles!$G612,Precios!$B$7:$H$19,6,FALSE)),"",Industrias[[#This Row],[Vsgruesa (m3)]]*VLOOKUP(Árboles!$G612,Precios!$B$7:$H$19,6,FALSE))</f>
        <v/>
      </c>
      <c r="R615" s="217" t="str">
        <f>IF(ISNA(Industrias[[#This Row],[Vchapa (m3)]]*VLOOKUP(Árboles!$G612,Precios!$B$7:$H$19,7,FALSE)),"",Industrias[[#This Row],[Vchapa (m3)]]*VLOOKUP(Árboles!$G612,Precios!$B$7:$H$19,7,FALSE))</f>
        <v/>
      </c>
      <c r="S615" s="223">
        <f t="shared" si="14"/>
        <v>0</v>
      </c>
      <c r="T615" s="218"/>
      <c r="U615" s="218"/>
      <c r="W615" s="183"/>
      <c r="X615" s="183"/>
      <c r="Y615" s="183"/>
      <c r="Z615" s="183"/>
      <c r="AA615" s="183"/>
      <c r="AB615" s="183"/>
      <c r="AC615" s="183"/>
      <c r="AE615" s="183"/>
      <c r="AF615" s="183"/>
      <c r="AG615" s="183"/>
      <c r="AH615" s="183"/>
      <c r="AI615" s="183"/>
      <c r="AJ615" s="183"/>
      <c r="AK615" s="183"/>
    </row>
    <row r="616" spans="2:37" ht="16.8" thickTop="1" thickBot="1">
      <c r="B616" s="211" t="str">
        <f>IF(Árboles!B613="","",Árboles!B613)</f>
        <v/>
      </c>
      <c r="C616" s="211" t="str">
        <f>IF(Árboles!C613="","",Árboles!C613)</f>
        <v/>
      </c>
      <c r="D616" s="212" t="str">
        <f>IF(Árboles!G613="","",Árboles!G613)</f>
        <v/>
      </c>
      <c r="E616" s="213" t="str">
        <f>IF(Árboles!AC613=0,"",Árboles!AC613)</f>
        <v/>
      </c>
      <c r="F616" s="221"/>
      <c r="G616" s="222"/>
      <c r="H616" s="222"/>
      <c r="I616" s="222"/>
      <c r="J616" s="222"/>
      <c r="K616" s="222"/>
      <c r="L616" s="222"/>
      <c r="M616" s="216" t="str">
        <f>IF(ISNA(Industrias[[#This Row],[Vtrit (m3)]]*VLOOKUP(Árboles!$G613,Precios!$B$7:$H$19,2,FALSE)),"",Industrias[[#This Row],[Vtrit (m3)]]*VLOOKUP(Árboles!$G613,Precios!$B$7:$H$19,2,FALSE))</f>
        <v/>
      </c>
      <c r="N616" s="217" t="str">
        <f>IF(ISNA(Industrias[[#This Row],[Vapea (m3)]]*VLOOKUP(Árboles!$G613,Precios!$B$7:$H$19,3,FALSE)),"",Industrias[[#This Row],[Vapea (m3)]]*VLOOKUP(Árboles!$G613,Precios!$B$7:$H$19,3,FALSE))</f>
        <v/>
      </c>
      <c r="O616" s="217" t="str">
        <f>IF(ISNA(Industrias[[#This Row],[Vcanter (m3)]]*VLOOKUP(Árboles!$G613,Precios!$B$7:$H$19,4,FALSE)),"",Industrias[[#This Row],[Vcanter (m3)]]*VLOOKUP(Árboles!$G613,Precios!$B$7:$H$19,4,FALSE))</f>
        <v/>
      </c>
      <c r="P616" s="217" t="str">
        <f>IF(ISNA(Industrias[[#This Row],[Vsierra (m3)]]*VLOOKUP(Árboles!$G613,Precios!$B$7:$H$19,5,FALSE)),"",Industrias[[#This Row],[Vsierra (m3)]]*VLOOKUP(Árboles!$G613,Precios!$B$7:$H$19,5,FALSE))</f>
        <v/>
      </c>
      <c r="Q616" s="217" t="str">
        <f>IF(ISNA(Industrias[[#This Row],[Vsgruesa (m3)]]*VLOOKUP(Árboles!$G613,Precios!$B$7:$H$19,6,FALSE)),"",Industrias[[#This Row],[Vsgruesa (m3)]]*VLOOKUP(Árboles!$G613,Precios!$B$7:$H$19,6,FALSE))</f>
        <v/>
      </c>
      <c r="R616" s="217" t="str">
        <f>IF(ISNA(Industrias[[#This Row],[Vchapa (m3)]]*VLOOKUP(Árboles!$G613,Precios!$B$7:$H$19,7,FALSE)),"",Industrias[[#This Row],[Vchapa (m3)]]*VLOOKUP(Árboles!$G613,Precios!$B$7:$H$19,7,FALSE))</f>
        <v/>
      </c>
      <c r="S616" s="223">
        <f t="shared" si="14"/>
        <v>0</v>
      </c>
      <c r="T616" s="218"/>
      <c r="U616" s="218"/>
      <c r="W616" s="183"/>
      <c r="X616" s="183"/>
      <c r="Y616" s="183"/>
      <c r="Z616" s="183"/>
      <c r="AA616" s="183"/>
      <c r="AB616" s="183"/>
      <c r="AC616" s="183"/>
      <c r="AE616" s="183"/>
      <c r="AF616" s="183"/>
      <c r="AG616" s="183"/>
      <c r="AH616" s="183"/>
      <c r="AI616" s="183"/>
      <c r="AJ616" s="183"/>
      <c r="AK616" s="183"/>
    </row>
    <row r="617" spans="2:37" ht="16.8" thickTop="1" thickBot="1">
      <c r="B617" s="211" t="str">
        <f>IF(Árboles!B614="","",Árboles!B614)</f>
        <v/>
      </c>
      <c r="C617" s="211" t="str">
        <f>IF(Árboles!C614="","",Árboles!C614)</f>
        <v/>
      </c>
      <c r="D617" s="212" t="str">
        <f>IF(Árboles!G614="","",Árboles!G614)</f>
        <v/>
      </c>
      <c r="E617" s="213" t="str">
        <f>IF(Árboles!AC614=0,"",Árboles!AC614)</f>
        <v/>
      </c>
      <c r="F617" s="221"/>
      <c r="G617" s="222"/>
      <c r="H617" s="222"/>
      <c r="I617" s="222"/>
      <c r="J617" s="222"/>
      <c r="K617" s="222"/>
      <c r="L617" s="222"/>
      <c r="M617" s="216" t="str">
        <f>IF(ISNA(Industrias[[#This Row],[Vtrit (m3)]]*VLOOKUP(Árboles!$G614,Precios!$B$7:$H$19,2,FALSE)),"",Industrias[[#This Row],[Vtrit (m3)]]*VLOOKUP(Árboles!$G614,Precios!$B$7:$H$19,2,FALSE))</f>
        <v/>
      </c>
      <c r="N617" s="217" t="str">
        <f>IF(ISNA(Industrias[[#This Row],[Vapea (m3)]]*VLOOKUP(Árboles!$G614,Precios!$B$7:$H$19,3,FALSE)),"",Industrias[[#This Row],[Vapea (m3)]]*VLOOKUP(Árboles!$G614,Precios!$B$7:$H$19,3,FALSE))</f>
        <v/>
      </c>
      <c r="O617" s="217" t="str">
        <f>IF(ISNA(Industrias[[#This Row],[Vcanter (m3)]]*VLOOKUP(Árboles!$G614,Precios!$B$7:$H$19,4,FALSE)),"",Industrias[[#This Row],[Vcanter (m3)]]*VLOOKUP(Árboles!$G614,Precios!$B$7:$H$19,4,FALSE))</f>
        <v/>
      </c>
      <c r="P617" s="217" t="str">
        <f>IF(ISNA(Industrias[[#This Row],[Vsierra (m3)]]*VLOOKUP(Árboles!$G614,Precios!$B$7:$H$19,5,FALSE)),"",Industrias[[#This Row],[Vsierra (m3)]]*VLOOKUP(Árboles!$G614,Precios!$B$7:$H$19,5,FALSE))</f>
        <v/>
      </c>
      <c r="Q617" s="217" t="str">
        <f>IF(ISNA(Industrias[[#This Row],[Vsgruesa (m3)]]*VLOOKUP(Árboles!$G614,Precios!$B$7:$H$19,6,FALSE)),"",Industrias[[#This Row],[Vsgruesa (m3)]]*VLOOKUP(Árboles!$G614,Precios!$B$7:$H$19,6,FALSE))</f>
        <v/>
      </c>
      <c r="R617" s="217" t="str">
        <f>IF(ISNA(Industrias[[#This Row],[Vchapa (m3)]]*VLOOKUP(Árboles!$G614,Precios!$B$7:$H$19,7,FALSE)),"",Industrias[[#This Row],[Vchapa (m3)]]*VLOOKUP(Árboles!$G614,Precios!$B$7:$H$19,7,FALSE))</f>
        <v/>
      </c>
      <c r="S617" s="223">
        <f t="shared" si="14"/>
        <v>0</v>
      </c>
      <c r="T617" s="218"/>
      <c r="U617" s="218"/>
      <c r="W617" s="183"/>
      <c r="X617" s="183"/>
      <c r="Y617" s="183"/>
      <c r="Z617" s="183"/>
      <c r="AA617" s="183"/>
      <c r="AB617" s="183"/>
      <c r="AC617" s="183"/>
      <c r="AE617" s="183"/>
      <c r="AF617" s="183"/>
      <c r="AG617" s="183"/>
      <c r="AH617" s="183"/>
      <c r="AI617" s="183"/>
      <c r="AJ617" s="183"/>
      <c r="AK617" s="183"/>
    </row>
    <row r="618" spans="2:37" ht="16.8" thickTop="1" thickBot="1">
      <c r="B618" s="211" t="str">
        <f>IF(Árboles!B615="","",Árboles!B615)</f>
        <v/>
      </c>
      <c r="C618" s="211" t="str">
        <f>IF(Árboles!C615="","",Árboles!C615)</f>
        <v/>
      </c>
      <c r="D618" s="212" t="str">
        <f>IF(Árboles!G615="","",Árboles!G615)</f>
        <v/>
      </c>
      <c r="E618" s="213" t="str">
        <f>IF(Árboles!AC615=0,"",Árboles!AC615)</f>
        <v/>
      </c>
      <c r="F618" s="221"/>
      <c r="G618" s="222"/>
      <c r="H618" s="222"/>
      <c r="I618" s="222"/>
      <c r="J618" s="222"/>
      <c r="K618" s="222"/>
      <c r="L618" s="222"/>
      <c r="M618" s="216" t="str">
        <f>IF(ISNA(Industrias[[#This Row],[Vtrit (m3)]]*VLOOKUP(Árboles!$G615,Precios!$B$7:$H$19,2,FALSE)),"",Industrias[[#This Row],[Vtrit (m3)]]*VLOOKUP(Árboles!$G615,Precios!$B$7:$H$19,2,FALSE))</f>
        <v/>
      </c>
      <c r="N618" s="217" t="str">
        <f>IF(ISNA(Industrias[[#This Row],[Vapea (m3)]]*VLOOKUP(Árboles!$G615,Precios!$B$7:$H$19,3,FALSE)),"",Industrias[[#This Row],[Vapea (m3)]]*VLOOKUP(Árboles!$G615,Precios!$B$7:$H$19,3,FALSE))</f>
        <v/>
      </c>
      <c r="O618" s="217" t="str">
        <f>IF(ISNA(Industrias[[#This Row],[Vcanter (m3)]]*VLOOKUP(Árboles!$G615,Precios!$B$7:$H$19,4,FALSE)),"",Industrias[[#This Row],[Vcanter (m3)]]*VLOOKUP(Árboles!$G615,Precios!$B$7:$H$19,4,FALSE))</f>
        <v/>
      </c>
      <c r="P618" s="217" t="str">
        <f>IF(ISNA(Industrias[[#This Row],[Vsierra (m3)]]*VLOOKUP(Árboles!$G615,Precios!$B$7:$H$19,5,FALSE)),"",Industrias[[#This Row],[Vsierra (m3)]]*VLOOKUP(Árboles!$G615,Precios!$B$7:$H$19,5,FALSE))</f>
        <v/>
      </c>
      <c r="Q618" s="217" t="str">
        <f>IF(ISNA(Industrias[[#This Row],[Vsgruesa (m3)]]*VLOOKUP(Árboles!$G615,Precios!$B$7:$H$19,6,FALSE)),"",Industrias[[#This Row],[Vsgruesa (m3)]]*VLOOKUP(Árboles!$G615,Precios!$B$7:$H$19,6,FALSE))</f>
        <v/>
      </c>
      <c r="R618" s="217" t="str">
        <f>IF(ISNA(Industrias[[#This Row],[Vchapa (m3)]]*VLOOKUP(Árboles!$G615,Precios!$B$7:$H$19,7,FALSE)),"",Industrias[[#This Row],[Vchapa (m3)]]*VLOOKUP(Árboles!$G615,Precios!$B$7:$H$19,7,FALSE))</f>
        <v/>
      </c>
      <c r="S618" s="223">
        <f t="shared" si="14"/>
        <v>0</v>
      </c>
      <c r="T618" s="218"/>
      <c r="U618" s="218"/>
      <c r="W618" s="183"/>
      <c r="X618" s="183"/>
      <c r="Y618" s="183"/>
      <c r="Z618" s="183"/>
      <c r="AA618" s="183"/>
      <c r="AB618" s="183"/>
      <c r="AC618" s="183"/>
      <c r="AE618" s="183"/>
      <c r="AF618" s="183"/>
      <c r="AG618" s="183"/>
      <c r="AH618" s="183"/>
      <c r="AI618" s="183"/>
      <c r="AJ618" s="183"/>
      <c r="AK618" s="183"/>
    </row>
    <row r="619" spans="2:37" ht="16.8" thickTop="1" thickBot="1">
      <c r="B619" s="211" t="str">
        <f>IF(Árboles!B616="","",Árboles!B616)</f>
        <v/>
      </c>
      <c r="C619" s="211" t="str">
        <f>IF(Árboles!C616="","",Árboles!C616)</f>
        <v/>
      </c>
      <c r="D619" s="212" t="str">
        <f>IF(Árboles!G616="","",Árboles!G616)</f>
        <v/>
      </c>
      <c r="E619" s="213" t="str">
        <f>IF(Árboles!AC616=0,"",Árboles!AC616)</f>
        <v/>
      </c>
      <c r="F619" s="221"/>
      <c r="G619" s="222"/>
      <c r="H619" s="222"/>
      <c r="I619" s="222"/>
      <c r="J619" s="222"/>
      <c r="K619" s="222"/>
      <c r="L619" s="222"/>
      <c r="M619" s="216" t="str">
        <f>IF(ISNA(Industrias[[#This Row],[Vtrit (m3)]]*VLOOKUP(Árboles!$G616,Precios!$B$7:$H$19,2,FALSE)),"",Industrias[[#This Row],[Vtrit (m3)]]*VLOOKUP(Árboles!$G616,Precios!$B$7:$H$19,2,FALSE))</f>
        <v/>
      </c>
      <c r="N619" s="217" t="str">
        <f>IF(ISNA(Industrias[[#This Row],[Vapea (m3)]]*VLOOKUP(Árboles!$G616,Precios!$B$7:$H$19,3,FALSE)),"",Industrias[[#This Row],[Vapea (m3)]]*VLOOKUP(Árboles!$G616,Precios!$B$7:$H$19,3,FALSE))</f>
        <v/>
      </c>
      <c r="O619" s="217" t="str">
        <f>IF(ISNA(Industrias[[#This Row],[Vcanter (m3)]]*VLOOKUP(Árboles!$G616,Precios!$B$7:$H$19,4,FALSE)),"",Industrias[[#This Row],[Vcanter (m3)]]*VLOOKUP(Árboles!$G616,Precios!$B$7:$H$19,4,FALSE))</f>
        <v/>
      </c>
      <c r="P619" s="217" t="str">
        <f>IF(ISNA(Industrias[[#This Row],[Vsierra (m3)]]*VLOOKUP(Árboles!$G616,Precios!$B$7:$H$19,5,FALSE)),"",Industrias[[#This Row],[Vsierra (m3)]]*VLOOKUP(Árboles!$G616,Precios!$B$7:$H$19,5,FALSE))</f>
        <v/>
      </c>
      <c r="Q619" s="217" t="str">
        <f>IF(ISNA(Industrias[[#This Row],[Vsgruesa (m3)]]*VLOOKUP(Árboles!$G616,Precios!$B$7:$H$19,6,FALSE)),"",Industrias[[#This Row],[Vsgruesa (m3)]]*VLOOKUP(Árboles!$G616,Precios!$B$7:$H$19,6,FALSE))</f>
        <v/>
      </c>
      <c r="R619" s="217" t="str">
        <f>IF(ISNA(Industrias[[#This Row],[Vchapa (m3)]]*VLOOKUP(Árboles!$G616,Precios!$B$7:$H$19,7,FALSE)),"",Industrias[[#This Row],[Vchapa (m3)]]*VLOOKUP(Árboles!$G616,Precios!$B$7:$H$19,7,FALSE))</f>
        <v/>
      </c>
      <c r="S619" s="223">
        <f t="shared" si="14"/>
        <v>0</v>
      </c>
      <c r="T619" s="218"/>
      <c r="U619" s="218"/>
      <c r="W619" s="183"/>
      <c r="X619" s="183"/>
      <c r="Y619" s="183"/>
      <c r="Z619" s="183"/>
      <c r="AA619" s="183"/>
      <c r="AB619" s="183"/>
      <c r="AC619" s="183"/>
      <c r="AE619" s="183"/>
      <c r="AF619" s="183"/>
      <c r="AG619" s="183"/>
      <c r="AH619" s="183"/>
      <c r="AI619" s="183"/>
      <c r="AJ619" s="183"/>
      <c r="AK619" s="183"/>
    </row>
    <row r="620" spans="2:37" ht="16.8" thickTop="1" thickBot="1">
      <c r="B620" s="211" t="str">
        <f>IF(Árboles!B617="","",Árboles!B617)</f>
        <v/>
      </c>
      <c r="C620" s="211" t="str">
        <f>IF(Árboles!C617="","",Árboles!C617)</f>
        <v/>
      </c>
      <c r="D620" s="212" t="str">
        <f>IF(Árboles!G617="","",Árboles!G617)</f>
        <v/>
      </c>
      <c r="E620" s="213" t="str">
        <f>IF(Árboles!AC617=0,"",Árboles!AC617)</f>
        <v/>
      </c>
      <c r="F620" s="221"/>
      <c r="G620" s="222"/>
      <c r="H620" s="222"/>
      <c r="I620" s="222"/>
      <c r="J620" s="222"/>
      <c r="K620" s="222"/>
      <c r="L620" s="222"/>
      <c r="M620" s="216" t="str">
        <f>IF(ISNA(Industrias[[#This Row],[Vtrit (m3)]]*VLOOKUP(Árboles!$G617,Precios!$B$7:$H$19,2,FALSE)),"",Industrias[[#This Row],[Vtrit (m3)]]*VLOOKUP(Árboles!$G617,Precios!$B$7:$H$19,2,FALSE))</f>
        <v/>
      </c>
      <c r="N620" s="217" t="str">
        <f>IF(ISNA(Industrias[[#This Row],[Vapea (m3)]]*VLOOKUP(Árboles!$G617,Precios!$B$7:$H$19,3,FALSE)),"",Industrias[[#This Row],[Vapea (m3)]]*VLOOKUP(Árboles!$G617,Precios!$B$7:$H$19,3,FALSE))</f>
        <v/>
      </c>
      <c r="O620" s="217" t="str">
        <f>IF(ISNA(Industrias[[#This Row],[Vcanter (m3)]]*VLOOKUP(Árboles!$G617,Precios!$B$7:$H$19,4,FALSE)),"",Industrias[[#This Row],[Vcanter (m3)]]*VLOOKUP(Árboles!$G617,Precios!$B$7:$H$19,4,FALSE))</f>
        <v/>
      </c>
      <c r="P620" s="217" t="str">
        <f>IF(ISNA(Industrias[[#This Row],[Vsierra (m3)]]*VLOOKUP(Árboles!$G617,Precios!$B$7:$H$19,5,FALSE)),"",Industrias[[#This Row],[Vsierra (m3)]]*VLOOKUP(Árboles!$G617,Precios!$B$7:$H$19,5,FALSE))</f>
        <v/>
      </c>
      <c r="Q620" s="217" t="str">
        <f>IF(ISNA(Industrias[[#This Row],[Vsgruesa (m3)]]*VLOOKUP(Árboles!$G617,Precios!$B$7:$H$19,6,FALSE)),"",Industrias[[#This Row],[Vsgruesa (m3)]]*VLOOKUP(Árboles!$G617,Precios!$B$7:$H$19,6,FALSE))</f>
        <v/>
      </c>
      <c r="R620" s="217" t="str">
        <f>IF(ISNA(Industrias[[#This Row],[Vchapa (m3)]]*VLOOKUP(Árboles!$G617,Precios!$B$7:$H$19,7,FALSE)),"",Industrias[[#This Row],[Vchapa (m3)]]*VLOOKUP(Árboles!$G617,Precios!$B$7:$H$19,7,FALSE))</f>
        <v/>
      </c>
      <c r="S620" s="223">
        <f t="shared" si="14"/>
        <v>0</v>
      </c>
      <c r="T620" s="218"/>
      <c r="U620" s="218"/>
      <c r="W620" s="183"/>
      <c r="X620" s="183"/>
      <c r="Y620" s="183"/>
      <c r="Z620" s="183"/>
      <c r="AA620" s="183"/>
      <c r="AB620" s="183"/>
      <c r="AC620" s="183"/>
      <c r="AE620" s="183"/>
      <c r="AF620" s="183"/>
      <c r="AG620" s="183"/>
      <c r="AH620" s="183"/>
      <c r="AI620" s="183"/>
      <c r="AJ620" s="183"/>
      <c r="AK620" s="183"/>
    </row>
    <row r="621" spans="2:37" ht="16.8" thickTop="1" thickBot="1">
      <c r="B621" s="211" t="str">
        <f>IF(Árboles!B618="","",Árboles!B618)</f>
        <v/>
      </c>
      <c r="C621" s="211" t="str">
        <f>IF(Árboles!C618="","",Árboles!C618)</f>
        <v/>
      </c>
      <c r="D621" s="212" t="str">
        <f>IF(Árboles!G618="","",Árboles!G618)</f>
        <v/>
      </c>
      <c r="E621" s="213" t="str">
        <f>IF(Árboles!AC618=0,"",Árboles!AC618)</f>
        <v/>
      </c>
      <c r="F621" s="221"/>
      <c r="G621" s="222"/>
      <c r="H621" s="222"/>
      <c r="I621" s="222"/>
      <c r="J621" s="222"/>
      <c r="K621" s="222"/>
      <c r="L621" s="222"/>
      <c r="M621" s="216" t="str">
        <f>IF(ISNA(Industrias[[#This Row],[Vtrit (m3)]]*VLOOKUP(Árboles!$G618,Precios!$B$7:$H$19,2,FALSE)),"",Industrias[[#This Row],[Vtrit (m3)]]*VLOOKUP(Árboles!$G618,Precios!$B$7:$H$19,2,FALSE))</f>
        <v/>
      </c>
      <c r="N621" s="217" t="str">
        <f>IF(ISNA(Industrias[[#This Row],[Vapea (m3)]]*VLOOKUP(Árboles!$G618,Precios!$B$7:$H$19,3,FALSE)),"",Industrias[[#This Row],[Vapea (m3)]]*VLOOKUP(Árboles!$G618,Precios!$B$7:$H$19,3,FALSE))</f>
        <v/>
      </c>
      <c r="O621" s="217" t="str">
        <f>IF(ISNA(Industrias[[#This Row],[Vcanter (m3)]]*VLOOKUP(Árboles!$G618,Precios!$B$7:$H$19,4,FALSE)),"",Industrias[[#This Row],[Vcanter (m3)]]*VLOOKUP(Árboles!$G618,Precios!$B$7:$H$19,4,FALSE))</f>
        <v/>
      </c>
      <c r="P621" s="217" t="str">
        <f>IF(ISNA(Industrias[[#This Row],[Vsierra (m3)]]*VLOOKUP(Árboles!$G618,Precios!$B$7:$H$19,5,FALSE)),"",Industrias[[#This Row],[Vsierra (m3)]]*VLOOKUP(Árboles!$G618,Precios!$B$7:$H$19,5,FALSE))</f>
        <v/>
      </c>
      <c r="Q621" s="217" t="str">
        <f>IF(ISNA(Industrias[[#This Row],[Vsgruesa (m3)]]*VLOOKUP(Árboles!$G618,Precios!$B$7:$H$19,6,FALSE)),"",Industrias[[#This Row],[Vsgruesa (m3)]]*VLOOKUP(Árboles!$G618,Precios!$B$7:$H$19,6,FALSE))</f>
        <v/>
      </c>
      <c r="R621" s="217" t="str">
        <f>IF(ISNA(Industrias[[#This Row],[Vchapa (m3)]]*VLOOKUP(Árboles!$G618,Precios!$B$7:$H$19,7,FALSE)),"",Industrias[[#This Row],[Vchapa (m3)]]*VLOOKUP(Árboles!$G618,Precios!$B$7:$H$19,7,FALSE))</f>
        <v/>
      </c>
      <c r="S621" s="223">
        <f t="shared" si="14"/>
        <v>0</v>
      </c>
      <c r="T621" s="218"/>
      <c r="U621" s="218"/>
      <c r="W621" s="183"/>
      <c r="X621" s="183"/>
      <c r="Y621" s="183"/>
      <c r="Z621" s="183"/>
      <c r="AA621" s="183"/>
      <c r="AB621" s="183"/>
      <c r="AC621" s="183"/>
      <c r="AE621" s="183"/>
      <c r="AF621" s="183"/>
      <c r="AG621" s="183"/>
      <c r="AH621" s="183"/>
      <c r="AI621" s="183"/>
      <c r="AJ621" s="183"/>
      <c r="AK621" s="183"/>
    </row>
    <row r="622" spans="2:37" ht="16.8" thickTop="1" thickBot="1">
      <c r="B622" s="211" t="str">
        <f>IF(Árboles!B619="","",Árboles!B619)</f>
        <v/>
      </c>
      <c r="C622" s="211" t="str">
        <f>IF(Árboles!C619="","",Árboles!C619)</f>
        <v/>
      </c>
      <c r="D622" s="212" t="str">
        <f>IF(Árboles!G619="","",Árboles!G619)</f>
        <v/>
      </c>
      <c r="E622" s="213" t="str">
        <f>IF(Árboles!AC619=0,"",Árboles!AC619)</f>
        <v/>
      </c>
      <c r="F622" s="221"/>
      <c r="G622" s="222"/>
      <c r="H622" s="222"/>
      <c r="I622" s="222"/>
      <c r="J622" s="222"/>
      <c r="K622" s="222"/>
      <c r="L622" s="222"/>
      <c r="M622" s="216" t="str">
        <f>IF(ISNA(Industrias[[#This Row],[Vtrit (m3)]]*VLOOKUP(Árboles!$G619,Precios!$B$7:$H$19,2,FALSE)),"",Industrias[[#This Row],[Vtrit (m3)]]*VLOOKUP(Árboles!$G619,Precios!$B$7:$H$19,2,FALSE))</f>
        <v/>
      </c>
      <c r="N622" s="217" t="str">
        <f>IF(ISNA(Industrias[[#This Row],[Vapea (m3)]]*VLOOKUP(Árboles!$G619,Precios!$B$7:$H$19,3,FALSE)),"",Industrias[[#This Row],[Vapea (m3)]]*VLOOKUP(Árboles!$G619,Precios!$B$7:$H$19,3,FALSE))</f>
        <v/>
      </c>
      <c r="O622" s="217" t="str">
        <f>IF(ISNA(Industrias[[#This Row],[Vcanter (m3)]]*VLOOKUP(Árboles!$G619,Precios!$B$7:$H$19,4,FALSE)),"",Industrias[[#This Row],[Vcanter (m3)]]*VLOOKUP(Árboles!$G619,Precios!$B$7:$H$19,4,FALSE))</f>
        <v/>
      </c>
      <c r="P622" s="217" t="str">
        <f>IF(ISNA(Industrias[[#This Row],[Vsierra (m3)]]*VLOOKUP(Árboles!$G619,Precios!$B$7:$H$19,5,FALSE)),"",Industrias[[#This Row],[Vsierra (m3)]]*VLOOKUP(Árboles!$G619,Precios!$B$7:$H$19,5,FALSE))</f>
        <v/>
      </c>
      <c r="Q622" s="217" t="str">
        <f>IF(ISNA(Industrias[[#This Row],[Vsgruesa (m3)]]*VLOOKUP(Árboles!$G619,Precios!$B$7:$H$19,6,FALSE)),"",Industrias[[#This Row],[Vsgruesa (m3)]]*VLOOKUP(Árboles!$G619,Precios!$B$7:$H$19,6,FALSE))</f>
        <v/>
      </c>
      <c r="R622" s="217" t="str">
        <f>IF(ISNA(Industrias[[#This Row],[Vchapa (m3)]]*VLOOKUP(Árboles!$G619,Precios!$B$7:$H$19,7,FALSE)),"",Industrias[[#This Row],[Vchapa (m3)]]*VLOOKUP(Árboles!$G619,Precios!$B$7:$H$19,7,FALSE))</f>
        <v/>
      </c>
      <c r="S622" s="223">
        <f t="shared" si="14"/>
        <v>0</v>
      </c>
      <c r="T622" s="218"/>
      <c r="U622" s="218"/>
      <c r="W622" s="183"/>
      <c r="X622" s="183"/>
      <c r="Y622" s="183"/>
      <c r="Z622" s="183"/>
      <c r="AA622" s="183"/>
      <c r="AB622" s="183"/>
      <c r="AC622" s="183"/>
      <c r="AE622" s="183"/>
      <c r="AF622" s="183"/>
      <c r="AG622" s="183"/>
      <c r="AH622" s="183"/>
      <c r="AI622" s="183"/>
      <c r="AJ622" s="183"/>
      <c r="AK622" s="183"/>
    </row>
    <row r="623" spans="2:37" ht="16.8" thickTop="1" thickBot="1">
      <c r="B623" s="211" t="str">
        <f>IF(Árboles!B620="","",Árboles!B620)</f>
        <v/>
      </c>
      <c r="C623" s="211" t="str">
        <f>IF(Árboles!C620="","",Árboles!C620)</f>
        <v/>
      </c>
      <c r="D623" s="212" t="str">
        <f>IF(Árboles!G620="","",Árboles!G620)</f>
        <v/>
      </c>
      <c r="E623" s="213" t="str">
        <f>IF(Árboles!AC620=0,"",Árboles!AC620)</f>
        <v/>
      </c>
      <c r="F623" s="221"/>
      <c r="G623" s="222"/>
      <c r="H623" s="222"/>
      <c r="I623" s="222"/>
      <c r="J623" s="222"/>
      <c r="K623" s="222"/>
      <c r="L623" s="222"/>
      <c r="M623" s="216" t="str">
        <f>IF(ISNA(Industrias[[#This Row],[Vtrit (m3)]]*VLOOKUP(Árboles!$G620,Precios!$B$7:$H$19,2,FALSE)),"",Industrias[[#This Row],[Vtrit (m3)]]*VLOOKUP(Árboles!$G620,Precios!$B$7:$H$19,2,FALSE))</f>
        <v/>
      </c>
      <c r="N623" s="217" t="str">
        <f>IF(ISNA(Industrias[[#This Row],[Vapea (m3)]]*VLOOKUP(Árboles!$G620,Precios!$B$7:$H$19,3,FALSE)),"",Industrias[[#This Row],[Vapea (m3)]]*VLOOKUP(Árboles!$G620,Precios!$B$7:$H$19,3,FALSE))</f>
        <v/>
      </c>
      <c r="O623" s="217" t="str">
        <f>IF(ISNA(Industrias[[#This Row],[Vcanter (m3)]]*VLOOKUP(Árboles!$G620,Precios!$B$7:$H$19,4,FALSE)),"",Industrias[[#This Row],[Vcanter (m3)]]*VLOOKUP(Árboles!$G620,Precios!$B$7:$H$19,4,FALSE))</f>
        <v/>
      </c>
      <c r="P623" s="217" t="str">
        <f>IF(ISNA(Industrias[[#This Row],[Vsierra (m3)]]*VLOOKUP(Árboles!$G620,Precios!$B$7:$H$19,5,FALSE)),"",Industrias[[#This Row],[Vsierra (m3)]]*VLOOKUP(Árboles!$G620,Precios!$B$7:$H$19,5,FALSE))</f>
        <v/>
      </c>
      <c r="Q623" s="217" t="str">
        <f>IF(ISNA(Industrias[[#This Row],[Vsgruesa (m3)]]*VLOOKUP(Árboles!$G620,Precios!$B$7:$H$19,6,FALSE)),"",Industrias[[#This Row],[Vsgruesa (m3)]]*VLOOKUP(Árboles!$G620,Precios!$B$7:$H$19,6,FALSE))</f>
        <v/>
      </c>
      <c r="R623" s="217" t="str">
        <f>IF(ISNA(Industrias[[#This Row],[Vchapa (m3)]]*VLOOKUP(Árboles!$G620,Precios!$B$7:$H$19,7,FALSE)),"",Industrias[[#This Row],[Vchapa (m3)]]*VLOOKUP(Árboles!$G620,Precios!$B$7:$H$19,7,FALSE))</f>
        <v/>
      </c>
      <c r="S623" s="223">
        <f t="shared" si="14"/>
        <v>0</v>
      </c>
      <c r="T623" s="218"/>
      <c r="U623" s="218"/>
      <c r="W623" s="183"/>
      <c r="X623" s="183"/>
      <c r="Y623" s="183"/>
      <c r="Z623" s="183"/>
      <c r="AA623" s="183"/>
      <c r="AB623" s="183"/>
      <c r="AC623" s="183"/>
      <c r="AE623" s="183"/>
      <c r="AF623" s="183"/>
      <c r="AG623" s="183"/>
      <c r="AH623" s="183"/>
      <c r="AI623" s="183"/>
      <c r="AJ623" s="183"/>
      <c r="AK623" s="183"/>
    </row>
    <row r="624" spans="2:37" ht="16.8" thickTop="1" thickBot="1">
      <c r="B624" s="211" t="str">
        <f>IF(Árboles!B621="","",Árboles!B621)</f>
        <v/>
      </c>
      <c r="C624" s="211" t="str">
        <f>IF(Árboles!C621="","",Árboles!C621)</f>
        <v/>
      </c>
      <c r="D624" s="212" t="str">
        <f>IF(Árboles!G621="","",Árboles!G621)</f>
        <v/>
      </c>
      <c r="E624" s="213" t="str">
        <f>IF(Árboles!AC621=0,"",Árboles!AC621)</f>
        <v/>
      </c>
      <c r="F624" s="221"/>
      <c r="G624" s="222"/>
      <c r="H624" s="222"/>
      <c r="I624" s="222"/>
      <c r="J624" s="222"/>
      <c r="K624" s="222"/>
      <c r="L624" s="222"/>
      <c r="M624" s="216" t="str">
        <f>IF(ISNA(Industrias[[#This Row],[Vtrit (m3)]]*VLOOKUP(Árboles!$G621,Precios!$B$7:$H$19,2,FALSE)),"",Industrias[[#This Row],[Vtrit (m3)]]*VLOOKUP(Árboles!$G621,Precios!$B$7:$H$19,2,FALSE))</f>
        <v/>
      </c>
      <c r="N624" s="217" t="str">
        <f>IF(ISNA(Industrias[[#This Row],[Vapea (m3)]]*VLOOKUP(Árboles!$G621,Precios!$B$7:$H$19,3,FALSE)),"",Industrias[[#This Row],[Vapea (m3)]]*VLOOKUP(Árboles!$G621,Precios!$B$7:$H$19,3,FALSE))</f>
        <v/>
      </c>
      <c r="O624" s="217" t="str">
        <f>IF(ISNA(Industrias[[#This Row],[Vcanter (m3)]]*VLOOKUP(Árboles!$G621,Precios!$B$7:$H$19,4,FALSE)),"",Industrias[[#This Row],[Vcanter (m3)]]*VLOOKUP(Árboles!$G621,Precios!$B$7:$H$19,4,FALSE))</f>
        <v/>
      </c>
      <c r="P624" s="217" t="str">
        <f>IF(ISNA(Industrias[[#This Row],[Vsierra (m3)]]*VLOOKUP(Árboles!$G621,Precios!$B$7:$H$19,5,FALSE)),"",Industrias[[#This Row],[Vsierra (m3)]]*VLOOKUP(Árboles!$G621,Precios!$B$7:$H$19,5,FALSE))</f>
        <v/>
      </c>
      <c r="Q624" s="217" t="str">
        <f>IF(ISNA(Industrias[[#This Row],[Vsgruesa (m3)]]*VLOOKUP(Árboles!$G621,Precios!$B$7:$H$19,6,FALSE)),"",Industrias[[#This Row],[Vsgruesa (m3)]]*VLOOKUP(Árboles!$G621,Precios!$B$7:$H$19,6,FALSE))</f>
        <v/>
      </c>
      <c r="R624" s="217" t="str">
        <f>IF(ISNA(Industrias[[#This Row],[Vchapa (m3)]]*VLOOKUP(Árboles!$G621,Precios!$B$7:$H$19,7,FALSE)),"",Industrias[[#This Row],[Vchapa (m3)]]*VLOOKUP(Árboles!$G621,Precios!$B$7:$H$19,7,FALSE))</f>
        <v/>
      </c>
      <c r="S624" s="223">
        <f t="shared" si="14"/>
        <v>0</v>
      </c>
      <c r="T624" s="218"/>
      <c r="U624" s="218"/>
      <c r="W624" s="183"/>
      <c r="X624" s="183"/>
      <c r="Y624" s="183"/>
      <c r="Z624" s="183"/>
      <c r="AA624" s="183"/>
      <c r="AB624" s="183"/>
      <c r="AC624" s="183"/>
      <c r="AE624" s="183"/>
      <c r="AF624" s="183"/>
      <c r="AG624" s="183"/>
      <c r="AH624" s="183"/>
      <c r="AI624" s="183"/>
      <c r="AJ624" s="183"/>
      <c r="AK624" s="183"/>
    </row>
    <row r="625" spans="2:37" ht="16.8" thickTop="1" thickBot="1">
      <c r="B625" s="211" t="str">
        <f>IF(Árboles!B622="","",Árboles!B622)</f>
        <v/>
      </c>
      <c r="C625" s="211" t="str">
        <f>IF(Árboles!C622="","",Árboles!C622)</f>
        <v/>
      </c>
      <c r="D625" s="212" t="str">
        <f>IF(Árboles!G622="","",Árboles!G622)</f>
        <v/>
      </c>
      <c r="E625" s="213" t="str">
        <f>IF(Árboles!AC622=0,"",Árboles!AC622)</f>
        <v/>
      </c>
      <c r="F625" s="221"/>
      <c r="G625" s="222"/>
      <c r="H625" s="222"/>
      <c r="I625" s="222"/>
      <c r="J625" s="222"/>
      <c r="K625" s="222"/>
      <c r="L625" s="222"/>
      <c r="M625" s="216" t="str">
        <f>IF(ISNA(Industrias[[#This Row],[Vtrit (m3)]]*VLOOKUP(Árboles!$G622,Precios!$B$7:$H$19,2,FALSE)),"",Industrias[[#This Row],[Vtrit (m3)]]*VLOOKUP(Árboles!$G622,Precios!$B$7:$H$19,2,FALSE))</f>
        <v/>
      </c>
      <c r="N625" s="217" t="str">
        <f>IF(ISNA(Industrias[[#This Row],[Vapea (m3)]]*VLOOKUP(Árboles!$G622,Precios!$B$7:$H$19,3,FALSE)),"",Industrias[[#This Row],[Vapea (m3)]]*VLOOKUP(Árboles!$G622,Precios!$B$7:$H$19,3,FALSE))</f>
        <v/>
      </c>
      <c r="O625" s="217" t="str">
        <f>IF(ISNA(Industrias[[#This Row],[Vcanter (m3)]]*VLOOKUP(Árboles!$G622,Precios!$B$7:$H$19,4,FALSE)),"",Industrias[[#This Row],[Vcanter (m3)]]*VLOOKUP(Árboles!$G622,Precios!$B$7:$H$19,4,FALSE))</f>
        <v/>
      </c>
      <c r="P625" s="217" t="str">
        <f>IF(ISNA(Industrias[[#This Row],[Vsierra (m3)]]*VLOOKUP(Árboles!$G622,Precios!$B$7:$H$19,5,FALSE)),"",Industrias[[#This Row],[Vsierra (m3)]]*VLOOKUP(Árboles!$G622,Precios!$B$7:$H$19,5,FALSE))</f>
        <v/>
      </c>
      <c r="Q625" s="217" t="str">
        <f>IF(ISNA(Industrias[[#This Row],[Vsgruesa (m3)]]*VLOOKUP(Árboles!$G622,Precios!$B$7:$H$19,6,FALSE)),"",Industrias[[#This Row],[Vsgruesa (m3)]]*VLOOKUP(Árboles!$G622,Precios!$B$7:$H$19,6,FALSE))</f>
        <v/>
      </c>
      <c r="R625" s="217" t="str">
        <f>IF(ISNA(Industrias[[#This Row],[Vchapa (m3)]]*VLOOKUP(Árboles!$G622,Precios!$B$7:$H$19,7,FALSE)),"",Industrias[[#This Row],[Vchapa (m3)]]*VLOOKUP(Árboles!$G622,Precios!$B$7:$H$19,7,FALSE))</f>
        <v/>
      </c>
      <c r="S625" s="223">
        <f t="shared" si="14"/>
        <v>0</v>
      </c>
      <c r="T625" s="218"/>
      <c r="U625" s="218"/>
      <c r="W625" s="183"/>
      <c r="X625" s="183"/>
      <c r="Y625" s="183"/>
      <c r="Z625" s="183"/>
      <c r="AA625" s="183"/>
      <c r="AB625" s="183"/>
      <c r="AC625" s="183"/>
      <c r="AE625" s="183"/>
      <c r="AF625" s="183"/>
      <c r="AG625" s="183"/>
      <c r="AH625" s="183"/>
      <c r="AI625" s="183"/>
      <c r="AJ625" s="183"/>
      <c r="AK625" s="183"/>
    </row>
    <row r="626" spans="2:37" ht="16.8" thickTop="1" thickBot="1">
      <c r="B626" s="211" t="str">
        <f>IF(Árboles!B623="","",Árboles!B623)</f>
        <v/>
      </c>
      <c r="C626" s="211" t="str">
        <f>IF(Árboles!C623="","",Árboles!C623)</f>
        <v/>
      </c>
      <c r="D626" s="212" t="str">
        <f>IF(Árboles!G623="","",Árboles!G623)</f>
        <v/>
      </c>
      <c r="E626" s="213" t="str">
        <f>IF(Árboles!AC623=0,"",Árboles!AC623)</f>
        <v/>
      </c>
      <c r="F626" s="221"/>
      <c r="G626" s="222"/>
      <c r="H626" s="222"/>
      <c r="I626" s="222"/>
      <c r="J626" s="222"/>
      <c r="K626" s="222"/>
      <c r="L626" s="222"/>
      <c r="M626" s="216" t="str">
        <f>IF(ISNA(Industrias[[#This Row],[Vtrit (m3)]]*VLOOKUP(Árboles!$G623,Precios!$B$7:$H$19,2,FALSE)),"",Industrias[[#This Row],[Vtrit (m3)]]*VLOOKUP(Árboles!$G623,Precios!$B$7:$H$19,2,FALSE))</f>
        <v/>
      </c>
      <c r="N626" s="217" t="str">
        <f>IF(ISNA(Industrias[[#This Row],[Vapea (m3)]]*VLOOKUP(Árboles!$G623,Precios!$B$7:$H$19,3,FALSE)),"",Industrias[[#This Row],[Vapea (m3)]]*VLOOKUP(Árboles!$G623,Precios!$B$7:$H$19,3,FALSE))</f>
        <v/>
      </c>
      <c r="O626" s="217" t="str">
        <f>IF(ISNA(Industrias[[#This Row],[Vcanter (m3)]]*VLOOKUP(Árboles!$G623,Precios!$B$7:$H$19,4,FALSE)),"",Industrias[[#This Row],[Vcanter (m3)]]*VLOOKUP(Árboles!$G623,Precios!$B$7:$H$19,4,FALSE))</f>
        <v/>
      </c>
      <c r="P626" s="217" t="str">
        <f>IF(ISNA(Industrias[[#This Row],[Vsierra (m3)]]*VLOOKUP(Árboles!$G623,Precios!$B$7:$H$19,5,FALSE)),"",Industrias[[#This Row],[Vsierra (m3)]]*VLOOKUP(Árboles!$G623,Precios!$B$7:$H$19,5,FALSE))</f>
        <v/>
      </c>
      <c r="Q626" s="217" t="str">
        <f>IF(ISNA(Industrias[[#This Row],[Vsgruesa (m3)]]*VLOOKUP(Árboles!$G623,Precios!$B$7:$H$19,6,FALSE)),"",Industrias[[#This Row],[Vsgruesa (m3)]]*VLOOKUP(Árboles!$G623,Precios!$B$7:$H$19,6,FALSE))</f>
        <v/>
      </c>
      <c r="R626" s="217" t="str">
        <f>IF(ISNA(Industrias[[#This Row],[Vchapa (m3)]]*VLOOKUP(Árboles!$G623,Precios!$B$7:$H$19,7,FALSE)),"",Industrias[[#This Row],[Vchapa (m3)]]*VLOOKUP(Árboles!$G623,Precios!$B$7:$H$19,7,FALSE))</f>
        <v/>
      </c>
      <c r="S626" s="223">
        <f t="shared" si="14"/>
        <v>0</v>
      </c>
      <c r="T626" s="218"/>
      <c r="U626" s="218"/>
      <c r="W626" s="183"/>
      <c r="X626" s="183"/>
      <c r="Y626" s="183"/>
      <c r="Z626" s="183"/>
      <c r="AA626" s="183"/>
      <c r="AB626" s="183"/>
      <c r="AC626" s="183"/>
      <c r="AE626" s="183"/>
      <c r="AF626" s="183"/>
      <c r="AG626" s="183"/>
      <c r="AH626" s="183"/>
      <c r="AI626" s="183"/>
      <c r="AJ626" s="183"/>
      <c r="AK626" s="183"/>
    </row>
    <row r="627" spans="2:37" ht="16.8" thickTop="1" thickBot="1">
      <c r="B627" s="211" t="str">
        <f>IF(Árboles!B624="","",Árboles!B624)</f>
        <v/>
      </c>
      <c r="C627" s="211" t="str">
        <f>IF(Árboles!C624="","",Árboles!C624)</f>
        <v/>
      </c>
      <c r="D627" s="212" t="str">
        <f>IF(Árboles!G624="","",Árboles!G624)</f>
        <v/>
      </c>
      <c r="E627" s="213" t="str">
        <f>IF(Árboles!AC624=0,"",Árboles!AC624)</f>
        <v/>
      </c>
      <c r="F627" s="221"/>
      <c r="G627" s="222"/>
      <c r="H627" s="222"/>
      <c r="I627" s="222"/>
      <c r="J627" s="222"/>
      <c r="K627" s="222"/>
      <c r="L627" s="222"/>
      <c r="M627" s="216" t="str">
        <f>IF(ISNA(Industrias[[#This Row],[Vtrit (m3)]]*VLOOKUP(Árboles!$G624,Precios!$B$7:$H$19,2,FALSE)),"",Industrias[[#This Row],[Vtrit (m3)]]*VLOOKUP(Árboles!$G624,Precios!$B$7:$H$19,2,FALSE))</f>
        <v/>
      </c>
      <c r="N627" s="217" t="str">
        <f>IF(ISNA(Industrias[[#This Row],[Vapea (m3)]]*VLOOKUP(Árboles!$G624,Precios!$B$7:$H$19,3,FALSE)),"",Industrias[[#This Row],[Vapea (m3)]]*VLOOKUP(Árboles!$G624,Precios!$B$7:$H$19,3,FALSE))</f>
        <v/>
      </c>
      <c r="O627" s="217" t="str">
        <f>IF(ISNA(Industrias[[#This Row],[Vcanter (m3)]]*VLOOKUP(Árboles!$G624,Precios!$B$7:$H$19,4,FALSE)),"",Industrias[[#This Row],[Vcanter (m3)]]*VLOOKUP(Árboles!$G624,Precios!$B$7:$H$19,4,FALSE))</f>
        <v/>
      </c>
      <c r="P627" s="217" t="str">
        <f>IF(ISNA(Industrias[[#This Row],[Vsierra (m3)]]*VLOOKUP(Árboles!$G624,Precios!$B$7:$H$19,5,FALSE)),"",Industrias[[#This Row],[Vsierra (m3)]]*VLOOKUP(Árboles!$G624,Precios!$B$7:$H$19,5,FALSE))</f>
        <v/>
      </c>
      <c r="Q627" s="217" t="str">
        <f>IF(ISNA(Industrias[[#This Row],[Vsgruesa (m3)]]*VLOOKUP(Árboles!$G624,Precios!$B$7:$H$19,6,FALSE)),"",Industrias[[#This Row],[Vsgruesa (m3)]]*VLOOKUP(Árboles!$G624,Precios!$B$7:$H$19,6,FALSE))</f>
        <v/>
      </c>
      <c r="R627" s="217" t="str">
        <f>IF(ISNA(Industrias[[#This Row],[Vchapa (m3)]]*VLOOKUP(Árboles!$G624,Precios!$B$7:$H$19,7,FALSE)),"",Industrias[[#This Row],[Vchapa (m3)]]*VLOOKUP(Árboles!$G624,Precios!$B$7:$H$19,7,FALSE))</f>
        <v/>
      </c>
      <c r="S627" s="223">
        <f t="shared" si="14"/>
        <v>0</v>
      </c>
      <c r="T627" s="218"/>
      <c r="U627" s="218"/>
      <c r="W627" s="183"/>
      <c r="X627" s="183"/>
      <c r="Y627" s="183"/>
      <c r="Z627" s="183"/>
      <c r="AA627" s="183"/>
      <c r="AB627" s="183"/>
      <c r="AC627" s="183"/>
      <c r="AE627" s="183"/>
      <c r="AF627" s="183"/>
      <c r="AG627" s="183"/>
      <c r="AH627" s="183"/>
      <c r="AI627" s="183"/>
      <c r="AJ627" s="183"/>
      <c r="AK627" s="183"/>
    </row>
    <row r="628" spans="2:37" ht="16.8" thickTop="1" thickBot="1">
      <c r="B628" s="211" t="str">
        <f>IF(Árboles!B625="","",Árboles!B625)</f>
        <v/>
      </c>
      <c r="C628" s="211" t="str">
        <f>IF(Árboles!C625="","",Árboles!C625)</f>
        <v/>
      </c>
      <c r="D628" s="212" t="str">
        <f>IF(Árboles!G625="","",Árboles!G625)</f>
        <v/>
      </c>
      <c r="E628" s="213" t="str">
        <f>IF(Árboles!AC625=0,"",Árboles!AC625)</f>
        <v/>
      </c>
      <c r="F628" s="221"/>
      <c r="G628" s="222"/>
      <c r="H628" s="222"/>
      <c r="I628" s="222"/>
      <c r="J628" s="222"/>
      <c r="K628" s="222"/>
      <c r="L628" s="222"/>
      <c r="M628" s="216" t="str">
        <f>IF(ISNA(Industrias[[#This Row],[Vtrit (m3)]]*VLOOKUP(Árboles!$G625,Precios!$B$7:$H$19,2,FALSE)),"",Industrias[[#This Row],[Vtrit (m3)]]*VLOOKUP(Árboles!$G625,Precios!$B$7:$H$19,2,FALSE))</f>
        <v/>
      </c>
      <c r="N628" s="217" t="str">
        <f>IF(ISNA(Industrias[[#This Row],[Vapea (m3)]]*VLOOKUP(Árboles!$G625,Precios!$B$7:$H$19,3,FALSE)),"",Industrias[[#This Row],[Vapea (m3)]]*VLOOKUP(Árboles!$G625,Precios!$B$7:$H$19,3,FALSE))</f>
        <v/>
      </c>
      <c r="O628" s="217" t="str">
        <f>IF(ISNA(Industrias[[#This Row],[Vcanter (m3)]]*VLOOKUP(Árboles!$G625,Precios!$B$7:$H$19,4,FALSE)),"",Industrias[[#This Row],[Vcanter (m3)]]*VLOOKUP(Árboles!$G625,Precios!$B$7:$H$19,4,FALSE))</f>
        <v/>
      </c>
      <c r="P628" s="217" t="str">
        <f>IF(ISNA(Industrias[[#This Row],[Vsierra (m3)]]*VLOOKUP(Árboles!$G625,Precios!$B$7:$H$19,5,FALSE)),"",Industrias[[#This Row],[Vsierra (m3)]]*VLOOKUP(Árboles!$G625,Precios!$B$7:$H$19,5,FALSE))</f>
        <v/>
      </c>
      <c r="Q628" s="217" t="str">
        <f>IF(ISNA(Industrias[[#This Row],[Vsgruesa (m3)]]*VLOOKUP(Árboles!$G625,Precios!$B$7:$H$19,6,FALSE)),"",Industrias[[#This Row],[Vsgruesa (m3)]]*VLOOKUP(Árboles!$G625,Precios!$B$7:$H$19,6,FALSE))</f>
        <v/>
      </c>
      <c r="R628" s="217" t="str">
        <f>IF(ISNA(Industrias[[#This Row],[Vchapa (m3)]]*VLOOKUP(Árboles!$G625,Precios!$B$7:$H$19,7,FALSE)),"",Industrias[[#This Row],[Vchapa (m3)]]*VLOOKUP(Árboles!$G625,Precios!$B$7:$H$19,7,FALSE))</f>
        <v/>
      </c>
      <c r="S628" s="223">
        <f t="shared" si="14"/>
        <v>0</v>
      </c>
      <c r="T628" s="218"/>
      <c r="U628" s="218"/>
      <c r="W628" s="183"/>
      <c r="X628" s="183"/>
      <c r="Y628" s="183"/>
      <c r="Z628" s="183"/>
      <c r="AA628" s="183"/>
      <c r="AB628" s="183"/>
      <c r="AC628" s="183"/>
      <c r="AE628" s="183"/>
      <c r="AF628" s="183"/>
      <c r="AG628" s="183"/>
      <c r="AH628" s="183"/>
      <c r="AI628" s="183"/>
      <c r="AJ628" s="183"/>
      <c r="AK628" s="183"/>
    </row>
    <row r="629" spans="2:37" ht="16.8" thickTop="1" thickBot="1">
      <c r="B629" s="211" t="str">
        <f>IF(Árboles!B626="","",Árboles!B626)</f>
        <v/>
      </c>
      <c r="C629" s="211" t="str">
        <f>IF(Árboles!C626="","",Árboles!C626)</f>
        <v/>
      </c>
      <c r="D629" s="212" t="str">
        <f>IF(Árboles!G626="","",Árboles!G626)</f>
        <v/>
      </c>
      <c r="E629" s="213" t="str">
        <f>IF(Árboles!AC626=0,"",Árboles!AC626)</f>
        <v/>
      </c>
      <c r="F629" s="221"/>
      <c r="G629" s="222"/>
      <c r="H629" s="222"/>
      <c r="I629" s="222"/>
      <c r="J629" s="222"/>
      <c r="K629" s="222"/>
      <c r="L629" s="222"/>
      <c r="M629" s="216" t="str">
        <f>IF(ISNA(Industrias[[#This Row],[Vtrit (m3)]]*VLOOKUP(Árboles!$G626,Precios!$B$7:$H$19,2,FALSE)),"",Industrias[[#This Row],[Vtrit (m3)]]*VLOOKUP(Árboles!$G626,Precios!$B$7:$H$19,2,FALSE))</f>
        <v/>
      </c>
      <c r="N629" s="217" t="str">
        <f>IF(ISNA(Industrias[[#This Row],[Vapea (m3)]]*VLOOKUP(Árboles!$G626,Precios!$B$7:$H$19,3,FALSE)),"",Industrias[[#This Row],[Vapea (m3)]]*VLOOKUP(Árboles!$G626,Precios!$B$7:$H$19,3,FALSE))</f>
        <v/>
      </c>
      <c r="O629" s="217" t="str">
        <f>IF(ISNA(Industrias[[#This Row],[Vcanter (m3)]]*VLOOKUP(Árboles!$G626,Precios!$B$7:$H$19,4,FALSE)),"",Industrias[[#This Row],[Vcanter (m3)]]*VLOOKUP(Árboles!$G626,Precios!$B$7:$H$19,4,FALSE))</f>
        <v/>
      </c>
      <c r="P629" s="217" t="str">
        <f>IF(ISNA(Industrias[[#This Row],[Vsierra (m3)]]*VLOOKUP(Árboles!$G626,Precios!$B$7:$H$19,5,FALSE)),"",Industrias[[#This Row],[Vsierra (m3)]]*VLOOKUP(Árboles!$G626,Precios!$B$7:$H$19,5,FALSE))</f>
        <v/>
      </c>
      <c r="Q629" s="217" t="str">
        <f>IF(ISNA(Industrias[[#This Row],[Vsgruesa (m3)]]*VLOOKUP(Árboles!$G626,Precios!$B$7:$H$19,6,FALSE)),"",Industrias[[#This Row],[Vsgruesa (m3)]]*VLOOKUP(Árboles!$G626,Precios!$B$7:$H$19,6,FALSE))</f>
        <v/>
      </c>
      <c r="R629" s="217" t="str">
        <f>IF(ISNA(Industrias[[#This Row],[Vchapa (m3)]]*VLOOKUP(Árboles!$G626,Precios!$B$7:$H$19,7,FALSE)),"",Industrias[[#This Row],[Vchapa (m3)]]*VLOOKUP(Árboles!$G626,Precios!$B$7:$H$19,7,FALSE))</f>
        <v/>
      </c>
      <c r="S629" s="223">
        <f t="shared" si="14"/>
        <v>0</v>
      </c>
      <c r="T629" s="218"/>
      <c r="U629" s="218"/>
      <c r="W629" s="183"/>
      <c r="X629" s="183"/>
      <c r="Y629" s="183"/>
      <c r="Z629" s="183"/>
      <c r="AA629" s="183"/>
      <c r="AB629" s="183"/>
      <c r="AC629" s="183"/>
      <c r="AE629" s="183"/>
      <c r="AF629" s="183"/>
      <c r="AG629" s="183"/>
      <c r="AH629" s="183"/>
      <c r="AI629" s="183"/>
      <c r="AJ629" s="183"/>
      <c r="AK629" s="183"/>
    </row>
    <row r="630" spans="2:37" ht="16.8" thickTop="1" thickBot="1">
      <c r="B630" s="211" t="str">
        <f>IF(Árboles!B627="","",Árboles!B627)</f>
        <v/>
      </c>
      <c r="C630" s="211" t="str">
        <f>IF(Árboles!C627="","",Árboles!C627)</f>
        <v/>
      </c>
      <c r="D630" s="212" t="str">
        <f>IF(Árboles!G627="","",Árboles!G627)</f>
        <v/>
      </c>
      <c r="E630" s="213" t="str">
        <f>IF(Árboles!AC627=0,"",Árboles!AC627)</f>
        <v/>
      </c>
      <c r="F630" s="221"/>
      <c r="G630" s="222"/>
      <c r="H630" s="222"/>
      <c r="I630" s="222"/>
      <c r="J630" s="222"/>
      <c r="K630" s="222"/>
      <c r="L630" s="222"/>
      <c r="M630" s="216" t="str">
        <f>IF(ISNA(Industrias[[#This Row],[Vtrit (m3)]]*VLOOKUP(Árboles!$G627,Precios!$B$7:$H$19,2,FALSE)),"",Industrias[[#This Row],[Vtrit (m3)]]*VLOOKUP(Árboles!$G627,Precios!$B$7:$H$19,2,FALSE))</f>
        <v/>
      </c>
      <c r="N630" s="217" t="str">
        <f>IF(ISNA(Industrias[[#This Row],[Vapea (m3)]]*VLOOKUP(Árboles!$G627,Precios!$B$7:$H$19,3,FALSE)),"",Industrias[[#This Row],[Vapea (m3)]]*VLOOKUP(Árboles!$G627,Precios!$B$7:$H$19,3,FALSE))</f>
        <v/>
      </c>
      <c r="O630" s="217" t="str">
        <f>IF(ISNA(Industrias[[#This Row],[Vcanter (m3)]]*VLOOKUP(Árboles!$G627,Precios!$B$7:$H$19,4,FALSE)),"",Industrias[[#This Row],[Vcanter (m3)]]*VLOOKUP(Árboles!$G627,Precios!$B$7:$H$19,4,FALSE))</f>
        <v/>
      </c>
      <c r="P630" s="217" t="str">
        <f>IF(ISNA(Industrias[[#This Row],[Vsierra (m3)]]*VLOOKUP(Árboles!$G627,Precios!$B$7:$H$19,5,FALSE)),"",Industrias[[#This Row],[Vsierra (m3)]]*VLOOKUP(Árboles!$G627,Precios!$B$7:$H$19,5,FALSE))</f>
        <v/>
      </c>
      <c r="Q630" s="217" t="str">
        <f>IF(ISNA(Industrias[[#This Row],[Vsgruesa (m3)]]*VLOOKUP(Árboles!$G627,Precios!$B$7:$H$19,6,FALSE)),"",Industrias[[#This Row],[Vsgruesa (m3)]]*VLOOKUP(Árboles!$G627,Precios!$B$7:$H$19,6,FALSE))</f>
        <v/>
      </c>
      <c r="R630" s="217" t="str">
        <f>IF(ISNA(Industrias[[#This Row],[Vchapa (m3)]]*VLOOKUP(Árboles!$G627,Precios!$B$7:$H$19,7,FALSE)),"",Industrias[[#This Row],[Vchapa (m3)]]*VLOOKUP(Árboles!$G627,Precios!$B$7:$H$19,7,FALSE))</f>
        <v/>
      </c>
      <c r="S630" s="223">
        <f t="shared" si="14"/>
        <v>0</v>
      </c>
      <c r="T630" s="218"/>
      <c r="U630" s="218"/>
      <c r="W630" s="183"/>
      <c r="X630" s="183"/>
      <c r="Y630" s="183"/>
      <c r="Z630" s="183"/>
      <c r="AA630" s="183"/>
      <c r="AB630" s="183"/>
      <c r="AC630" s="183"/>
      <c r="AE630" s="183"/>
      <c r="AF630" s="183"/>
      <c r="AG630" s="183"/>
      <c r="AH630" s="183"/>
      <c r="AI630" s="183"/>
      <c r="AJ630" s="183"/>
      <c r="AK630" s="183"/>
    </row>
    <row r="631" spans="2:37" ht="16.8" thickTop="1" thickBot="1">
      <c r="B631" s="211" t="str">
        <f>IF(Árboles!B628="","",Árboles!B628)</f>
        <v/>
      </c>
      <c r="C631" s="211" t="str">
        <f>IF(Árboles!C628="","",Árboles!C628)</f>
        <v/>
      </c>
      <c r="D631" s="212" t="str">
        <f>IF(Árboles!G628="","",Árboles!G628)</f>
        <v/>
      </c>
      <c r="E631" s="213" t="str">
        <f>IF(Árboles!AC628=0,"",Árboles!AC628)</f>
        <v/>
      </c>
      <c r="F631" s="221"/>
      <c r="G631" s="222"/>
      <c r="H631" s="222"/>
      <c r="I631" s="222"/>
      <c r="J631" s="222"/>
      <c r="K631" s="222"/>
      <c r="L631" s="222"/>
      <c r="M631" s="216" t="str">
        <f>IF(ISNA(Industrias[[#This Row],[Vtrit (m3)]]*VLOOKUP(Árboles!$G628,Precios!$B$7:$H$19,2,FALSE)),"",Industrias[[#This Row],[Vtrit (m3)]]*VLOOKUP(Árboles!$G628,Precios!$B$7:$H$19,2,FALSE))</f>
        <v/>
      </c>
      <c r="N631" s="217" t="str">
        <f>IF(ISNA(Industrias[[#This Row],[Vapea (m3)]]*VLOOKUP(Árboles!$G628,Precios!$B$7:$H$19,3,FALSE)),"",Industrias[[#This Row],[Vapea (m3)]]*VLOOKUP(Árboles!$G628,Precios!$B$7:$H$19,3,FALSE))</f>
        <v/>
      </c>
      <c r="O631" s="217" t="str">
        <f>IF(ISNA(Industrias[[#This Row],[Vcanter (m3)]]*VLOOKUP(Árboles!$G628,Precios!$B$7:$H$19,4,FALSE)),"",Industrias[[#This Row],[Vcanter (m3)]]*VLOOKUP(Árboles!$G628,Precios!$B$7:$H$19,4,FALSE))</f>
        <v/>
      </c>
      <c r="P631" s="217" t="str">
        <f>IF(ISNA(Industrias[[#This Row],[Vsierra (m3)]]*VLOOKUP(Árboles!$G628,Precios!$B$7:$H$19,5,FALSE)),"",Industrias[[#This Row],[Vsierra (m3)]]*VLOOKUP(Árboles!$G628,Precios!$B$7:$H$19,5,FALSE))</f>
        <v/>
      </c>
      <c r="Q631" s="217" t="str">
        <f>IF(ISNA(Industrias[[#This Row],[Vsgruesa (m3)]]*VLOOKUP(Árboles!$G628,Precios!$B$7:$H$19,6,FALSE)),"",Industrias[[#This Row],[Vsgruesa (m3)]]*VLOOKUP(Árboles!$G628,Precios!$B$7:$H$19,6,FALSE))</f>
        <v/>
      </c>
      <c r="R631" s="217" t="str">
        <f>IF(ISNA(Industrias[[#This Row],[Vchapa (m3)]]*VLOOKUP(Árboles!$G628,Precios!$B$7:$H$19,7,FALSE)),"",Industrias[[#This Row],[Vchapa (m3)]]*VLOOKUP(Árboles!$G628,Precios!$B$7:$H$19,7,FALSE))</f>
        <v/>
      </c>
      <c r="S631" s="223">
        <f t="shared" si="14"/>
        <v>0</v>
      </c>
      <c r="T631" s="218"/>
      <c r="U631" s="218"/>
      <c r="W631" s="183"/>
      <c r="X631" s="183"/>
      <c r="Y631" s="183"/>
      <c r="Z631" s="183"/>
      <c r="AA631" s="183"/>
      <c r="AB631" s="183"/>
      <c r="AC631" s="183"/>
      <c r="AE631" s="183"/>
      <c r="AF631" s="183"/>
      <c r="AG631" s="183"/>
      <c r="AH631" s="183"/>
      <c r="AI631" s="183"/>
      <c r="AJ631" s="183"/>
      <c r="AK631" s="183"/>
    </row>
    <row r="632" spans="2:37" ht="16.8" thickTop="1" thickBot="1">
      <c r="B632" s="211" t="str">
        <f>IF(Árboles!B629="","",Árboles!B629)</f>
        <v/>
      </c>
      <c r="C632" s="211" t="str">
        <f>IF(Árboles!C629="","",Árboles!C629)</f>
        <v/>
      </c>
      <c r="D632" s="212" t="str">
        <f>IF(Árboles!G629="","",Árboles!G629)</f>
        <v/>
      </c>
      <c r="E632" s="213" t="str">
        <f>IF(Árboles!AC629=0,"",Árboles!AC629)</f>
        <v/>
      </c>
      <c r="F632" s="221"/>
      <c r="G632" s="222"/>
      <c r="H632" s="222"/>
      <c r="I632" s="222"/>
      <c r="J632" s="222"/>
      <c r="K632" s="222"/>
      <c r="L632" s="222"/>
      <c r="M632" s="216" t="str">
        <f>IF(ISNA(Industrias[[#This Row],[Vtrit (m3)]]*VLOOKUP(Árboles!$G629,Precios!$B$7:$H$19,2,FALSE)),"",Industrias[[#This Row],[Vtrit (m3)]]*VLOOKUP(Árboles!$G629,Precios!$B$7:$H$19,2,FALSE))</f>
        <v/>
      </c>
      <c r="N632" s="217" t="str">
        <f>IF(ISNA(Industrias[[#This Row],[Vapea (m3)]]*VLOOKUP(Árboles!$G629,Precios!$B$7:$H$19,3,FALSE)),"",Industrias[[#This Row],[Vapea (m3)]]*VLOOKUP(Árboles!$G629,Precios!$B$7:$H$19,3,FALSE))</f>
        <v/>
      </c>
      <c r="O632" s="217" t="str">
        <f>IF(ISNA(Industrias[[#This Row],[Vcanter (m3)]]*VLOOKUP(Árboles!$G629,Precios!$B$7:$H$19,4,FALSE)),"",Industrias[[#This Row],[Vcanter (m3)]]*VLOOKUP(Árboles!$G629,Precios!$B$7:$H$19,4,FALSE))</f>
        <v/>
      </c>
      <c r="P632" s="217" t="str">
        <f>IF(ISNA(Industrias[[#This Row],[Vsierra (m3)]]*VLOOKUP(Árboles!$G629,Precios!$B$7:$H$19,5,FALSE)),"",Industrias[[#This Row],[Vsierra (m3)]]*VLOOKUP(Árboles!$G629,Precios!$B$7:$H$19,5,FALSE))</f>
        <v/>
      </c>
      <c r="Q632" s="217" t="str">
        <f>IF(ISNA(Industrias[[#This Row],[Vsgruesa (m3)]]*VLOOKUP(Árboles!$G629,Precios!$B$7:$H$19,6,FALSE)),"",Industrias[[#This Row],[Vsgruesa (m3)]]*VLOOKUP(Árboles!$G629,Precios!$B$7:$H$19,6,FALSE))</f>
        <v/>
      </c>
      <c r="R632" s="217" t="str">
        <f>IF(ISNA(Industrias[[#This Row],[Vchapa (m3)]]*VLOOKUP(Árboles!$G629,Precios!$B$7:$H$19,7,FALSE)),"",Industrias[[#This Row],[Vchapa (m3)]]*VLOOKUP(Árboles!$G629,Precios!$B$7:$H$19,7,FALSE))</f>
        <v/>
      </c>
      <c r="S632" s="223">
        <f t="shared" si="14"/>
        <v>0</v>
      </c>
      <c r="T632" s="218"/>
      <c r="U632" s="218"/>
      <c r="W632" s="183"/>
      <c r="X632" s="183"/>
      <c r="Y632" s="183"/>
      <c r="Z632" s="183"/>
      <c r="AA632" s="183"/>
      <c r="AB632" s="183"/>
      <c r="AC632" s="183"/>
      <c r="AE632" s="183"/>
      <c r="AF632" s="183"/>
      <c r="AG632" s="183"/>
      <c r="AH632" s="183"/>
      <c r="AI632" s="183"/>
      <c r="AJ632" s="183"/>
      <c r="AK632" s="183"/>
    </row>
    <row r="633" spans="2:37" ht="16.8" thickTop="1" thickBot="1">
      <c r="B633" s="211" t="str">
        <f>IF(Árboles!B630="","",Árboles!B630)</f>
        <v/>
      </c>
      <c r="C633" s="211" t="str">
        <f>IF(Árboles!C630="","",Árboles!C630)</f>
        <v/>
      </c>
      <c r="D633" s="212" t="str">
        <f>IF(Árboles!G630="","",Árboles!G630)</f>
        <v/>
      </c>
      <c r="E633" s="213" t="str">
        <f>IF(Árboles!AC630=0,"",Árboles!AC630)</f>
        <v/>
      </c>
      <c r="F633" s="221"/>
      <c r="G633" s="222"/>
      <c r="H633" s="222"/>
      <c r="I633" s="222"/>
      <c r="J633" s="222"/>
      <c r="K633" s="222"/>
      <c r="L633" s="222"/>
      <c r="M633" s="216" t="str">
        <f>IF(ISNA(Industrias[[#This Row],[Vtrit (m3)]]*VLOOKUP(Árboles!$G630,Precios!$B$7:$H$19,2,FALSE)),"",Industrias[[#This Row],[Vtrit (m3)]]*VLOOKUP(Árboles!$G630,Precios!$B$7:$H$19,2,FALSE))</f>
        <v/>
      </c>
      <c r="N633" s="217" t="str">
        <f>IF(ISNA(Industrias[[#This Row],[Vapea (m3)]]*VLOOKUP(Árboles!$G630,Precios!$B$7:$H$19,3,FALSE)),"",Industrias[[#This Row],[Vapea (m3)]]*VLOOKUP(Árboles!$G630,Precios!$B$7:$H$19,3,FALSE))</f>
        <v/>
      </c>
      <c r="O633" s="217" t="str">
        <f>IF(ISNA(Industrias[[#This Row],[Vcanter (m3)]]*VLOOKUP(Árboles!$G630,Precios!$B$7:$H$19,4,FALSE)),"",Industrias[[#This Row],[Vcanter (m3)]]*VLOOKUP(Árboles!$G630,Precios!$B$7:$H$19,4,FALSE))</f>
        <v/>
      </c>
      <c r="P633" s="217" t="str">
        <f>IF(ISNA(Industrias[[#This Row],[Vsierra (m3)]]*VLOOKUP(Árboles!$G630,Precios!$B$7:$H$19,5,FALSE)),"",Industrias[[#This Row],[Vsierra (m3)]]*VLOOKUP(Árboles!$G630,Precios!$B$7:$H$19,5,FALSE))</f>
        <v/>
      </c>
      <c r="Q633" s="217" t="str">
        <f>IF(ISNA(Industrias[[#This Row],[Vsgruesa (m3)]]*VLOOKUP(Árboles!$G630,Precios!$B$7:$H$19,6,FALSE)),"",Industrias[[#This Row],[Vsgruesa (m3)]]*VLOOKUP(Árboles!$G630,Precios!$B$7:$H$19,6,FALSE))</f>
        <v/>
      </c>
      <c r="R633" s="217" t="str">
        <f>IF(ISNA(Industrias[[#This Row],[Vchapa (m3)]]*VLOOKUP(Árboles!$G630,Precios!$B$7:$H$19,7,FALSE)),"",Industrias[[#This Row],[Vchapa (m3)]]*VLOOKUP(Árboles!$G630,Precios!$B$7:$H$19,7,FALSE))</f>
        <v/>
      </c>
      <c r="S633" s="223">
        <f t="shared" si="14"/>
        <v>0</v>
      </c>
      <c r="T633" s="218"/>
      <c r="U633" s="218"/>
      <c r="W633" s="183"/>
      <c r="X633" s="183"/>
      <c r="Y633" s="183"/>
      <c r="Z633" s="183"/>
      <c r="AA633" s="183"/>
      <c r="AB633" s="183"/>
      <c r="AC633" s="183"/>
      <c r="AE633" s="183"/>
      <c r="AF633" s="183"/>
      <c r="AG633" s="183"/>
      <c r="AH633" s="183"/>
      <c r="AI633" s="183"/>
      <c r="AJ633" s="183"/>
      <c r="AK633" s="183"/>
    </row>
    <row r="634" spans="2:37" ht="16.8" thickTop="1" thickBot="1">
      <c r="B634" s="211" t="str">
        <f>IF(Árboles!B631="","",Árboles!B631)</f>
        <v/>
      </c>
      <c r="C634" s="211" t="str">
        <f>IF(Árboles!C631="","",Árboles!C631)</f>
        <v/>
      </c>
      <c r="D634" s="212" t="str">
        <f>IF(Árboles!G631="","",Árboles!G631)</f>
        <v/>
      </c>
      <c r="E634" s="213" t="str">
        <f>IF(Árboles!AC631=0,"",Árboles!AC631)</f>
        <v/>
      </c>
      <c r="F634" s="221"/>
      <c r="G634" s="222"/>
      <c r="H634" s="222"/>
      <c r="I634" s="222"/>
      <c r="J634" s="222"/>
      <c r="K634" s="222"/>
      <c r="L634" s="222"/>
      <c r="M634" s="216" t="str">
        <f>IF(ISNA(Industrias[[#This Row],[Vtrit (m3)]]*VLOOKUP(Árboles!$G631,Precios!$B$7:$H$19,2,FALSE)),"",Industrias[[#This Row],[Vtrit (m3)]]*VLOOKUP(Árboles!$G631,Precios!$B$7:$H$19,2,FALSE))</f>
        <v/>
      </c>
      <c r="N634" s="217" t="str">
        <f>IF(ISNA(Industrias[[#This Row],[Vapea (m3)]]*VLOOKUP(Árboles!$G631,Precios!$B$7:$H$19,3,FALSE)),"",Industrias[[#This Row],[Vapea (m3)]]*VLOOKUP(Árboles!$G631,Precios!$B$7:$H$19,3,FALSE))</f>
        <v/>
      </c>
      <c r="O634" s="217" t="str">
        <f>IF(ISNA(Industrias[[#This Row],[Vcanter (m3)]]*VLOOKUP(Árboles!$G631,Precios!$B$7:$H$19,4,FALSE)),"",Industrias[[#This Row],[Vcanter (m3)]]*VLOOKUP(Árboles!$G631,Precios!$B$7:$H$19,4,FALSE))</f>
        <v/>
      </c>
      <c r="P634" s="217" t="str">
        <f>IF(ISNA(Industrias[[#This Row],[Vsierra (m3)]]*VLOOKUP(Árboles!$G631,Precios!$B$7:$H$19,5,FALSE)),"",Industrias[[#This Row],[Vsierra (m3)]]*VLOOKUP(Árboles!$G631,Precios!$B$7:$H$19,5,FALSE))</f>
        <v/>
      </c>
      <c r="Q634" s="217" t="str">
        <f>IF(ISNA(Industrias[[#This Row],[Vsgruesa (m3)]]*VLOOKUP(Árboles!$G631,Precios!$B$7:$H$19,6,FALSE)),"",Industrias[[#This Row],[Vsgruesa (m3)]]*VLOOKUP(Árboles!$G631,Precios!$B$7:$H$19,6,FALSE))</f>
        <v/>
      </c>
      <c r="R634" s="217" t="str">
        <f>IF(ISNA(Industrias[[#This Row],[Vchapa (m3)]]*VLOOKUP(Árboles!$G631,Precios!$B$7:$H$19,7,FALSE)),"",Industrias[[#This Row],[Vchapa (m3)]]*VLOOKUP(Árboles!$G631,Precios!$B$7:$H$19,7,FALSE))</f>
        <v/>
      </c>
      <c r="S634" s="223">
        <f t="shared" si="14"/>
        <v>0</v>
      </c>
      <c r="T634" s="218"/>
      <c r="U634" s="218"/>
      <c r="W634" s="183"/>
      <c r="X634" s="183"/>
      <c r="Y634" s="183"/>
      <c r="Z634" s="183"/>
      <c r="AA634" s="183"/>
      <c r="AB634" s="183"/>
      <c r="AC634" s="183"/>
      <c r="AE634" s="183"/>
      <c r="AF634" s="183"/>
      <c r="AG634" s="183"/>
      <c r="AH634" s="183"/>
      <c r="AI634" s="183"/>
      <c r="AJ634" s="183"/>
      <c r="AK634" s="183"/>
    </row>
    <row r="635" spans="2:37" ht="16.8" thickTop="1" thickBot="1">
      <c r="B635" s="211" t="str">
        <f>IF(Árboles!B632="","",Árboles!B632)</f>
        <v/>
      </c>
      <c r="C635" s="211" t="str">
        <f>IF(Árboles!C632="","",Árboles!C632)</f>
        <v/>
      </c>
      <c r="D635" s="212" t="str">
        <f>IF(Árboles!G632="","",Árboles!G632)</f>
        <v/>
      </c>
      <c r="E635" s="213" t="str">
        <f>IF(Árboles!AC632=0,"",Árboles!AC632)</f>
        <v/>
      </c>
      <c r="F635" s="221"/>
      <c r="G635" s="222"/>
      <c r="H635" s="222"/>
      <c r="I635" s="222"/>
      <c r="J635" s="222"/>
      <c r="K635" s="222"/>
      <c r="L635" s="222"/>
      <c r="M635" s="216" t="str">
        <f>IF(ISNA(Industrias[[#This Row],[Vtrit (m3)]]*VLOOKUP(Árboles!$G632,Precios!$B$7:$H$19,2,FALSE)),"",Industrias[[#This Row],[Vtrit (m3)]]*VLOOKUP(Árboles!$G632,Precios!$B$7:$H$19,2,FALSE))</f>
        <v/>
      </c>
      <c r="N635" s="217" t="str">
        <f>IF(ISNA(Industrias[[#This Row],[Vapea (m3)]]*VLOOKUP(Árboles!$G632,Precios!$B$7:$H$19,3,FALSE)),"",Industrias[[#This Row],[Vapea (m3)]]*VLOOKUP(Árboles!$G632,Precios!$B$7:$H$19,3,FALSE))</f>
        <v/>
      </c>
      <c r="O635" s="217" t="str">
        <f>IF(ISNA(Industrias[[#This Row],[Vcanter (m3)]]*VLOOKUP(Árboles!$G632,Precios!$B$7:$H$19,4,FALSE)),"",Industrias[[#This Row],[Vcanter (m3)]]*VLOOKUP(Árboles!$G632,Precios!$B$7:$H$19,4,FALSE))</f>
        <v/>
      </c>
      <c r="P635" s="217" t="str">
        <f>IF(ISNA(Industrias[[#This Row],[Vsierra (m3)]]*VLOOKUP(Árboles!$G632,Precios!$B$7:$H$19,5,FALSE)),"",Industrias[[#This Row],[Vsierra (m3)]]*VLOOKUP(Árboles!$G632,Precios!$B$7:$H$19,5,FALSE))</f>
        <v/>
      </c>
      <c r="Q635" s="217" t="str">
        <f>IF(ISNA(Industrias[[#This Row],[Vsgruesa (m3)]]*VLOOKUP(Árboles!$G632,Precios!$B$7:$H$19,6,FALSE)),"",Industrias[[#This Row],[Vsgruesa (m3)]]*VLOOKUP(Árboles!$G632,Precios!$B$7:$H$19,6,FALSE))</f>
        <v/>
      </c>
      <c r="R635" s="217" t="str">
        <f>IF(ISNA(Industrias[[#This Row],[Vchapa (m3)]]*VLOOKUP(Árboles!$G632,Precios!$B$7:$H$19,7,FALSE)),"",Industrias[[#This Row],[Vchapa (m3)]]*VLOOKUP(Árboles!$G632,Precios!$B$7:$H$19,7,FALSE))</f>
        <v/>
      </c>
      <c r="S635" s="223">
        <f t="shared" si="14"/>
        <v>0</v>
      </c>
      <c r="T635" s="218"/>
      <c r="U635" s="218"/>
      <c r="W635" s="183"/>
      <c r="X635" s="183"/>
      <c r="Y635" s="183"/>
      <c r="Z635" s="183"/>
      <c r="AA635" s="183"/>
      <c r="AB635" s="183"/>
      <c r="AC635" s="183"/>
      <c r="AE635" s="183"/>
      <c r="AF635" s="183"/>
      <c r="AG635" s="183"/>
      <c r="AH635" s="183"/>
      <c r="AI635" s="183"/>
      <c r="AJ635" s="183"/>
      <c r="AK635" s="183"/>
    </row>
    <row r="636" spans="2:37" ht="16.8" thickTop="1" thickBot="1">
      <c r="B636" s="211" t="str">
        <f>IF(Árboles!B633="","",Árboles!B633)</f>
        <v/>
      </c>
      <c r="C636" s="211" t="str">
        <f>IF(Árboles!C633="","",Árboles!C633)</f>
        <v/>
      </c>
      <c r="D636" s="212" t="str">
        <f>IF(Árboles!G633="","",Árboles!G633)</f>
        <v/>
      </c>
      <c r="E636" s="213" t="str">
        <f>IF(Árboles!AC633=0,"",Árboles!AC633)</f>
        <v/>
      </c>
      <c r="F636" s="221"/>
      <c r="G636" s="222"/>
      <c r="H636" s="222"/>
      <c r="I636" s="222"/>
      <c r="J636" s="222"/>
      <c r="K636" s="222"/>
      <c r="L636" s="222"/>
      <c r="M636" s="216" t="str">
        <f>IF(ISNA(Industrias[[#This Row],[Vtrit (m3)]]*VLOOKUP(Árboles!$G633,Precios!$B$7:$H$19,2,FALSE)),"",Industrias[[#This Row],[Vtrit (m3)]]*VLOOKUP(Árboles!$G633,Precios!$B$7:$H$19,2,FALSE))</f>
        <v/>
      </c>
      <c r="N636" s="217" t="str">
        <f>IF(ISNA(Industrias[[#This Row],[Vapea (m3)]]*VLOOKUP(Árboles!$G633,Precios!$B$7:$H$19,3,FALSE)),"",Industrias[[#This Row],[Vapea (m3)]]*VLOOKUP(Árboles!$G633,Precios!$B$7:$H$19,3,FALSE))</f>
        <v/>
      </c>
      <c r="O636" s="217" t="str">
        <f>IF(ISNA(Industrias[[#This Row],[Vcanter (m3)]]*VLOOKUP(Árboles!$G633,Precios!$B$7:$H$19,4,FALSE)),"",Industrias[[#This Row],[Vcanter (m3)]]*VLOOKUP(Árboles!$G633,Precios!$B$7:$H$19,4,FALSE))</f>
        <v/>
      </c>
      <c r="P636" s="217" t="str">
        <f>IF(ISNA(Industrias[[#This Row],[Vsierra (m3)]]*VLOOKUP(Árboles!$G633,Precios!$B$7:$H$19,5,FALSE)),"",Industrias[[#This Row],[Vsierra (m3)]]*VLOOKUP(Árboles!$G633,Precios!$B$7:$H$19,5,FALSE))</f>
        <v/>
      </c>
      <c r="Q636" s="217" t="str">
        <f>IF(ISNA(Industrias[[#This Row],[Vsgruesa (m3)]]*VLOOKUP(Árboles!$G633,Precios!$B$7:$H$19,6,FALSE)),"",Industrias[[#This Row],[Vsgruesa (m3)]]*VLOOKUP(Árboles!$G633,Precios!$B$7:$H$19,6,FALSE))</f>
        <v/>
      </c>
      <c r="R636" s="217" t="str">
        <f>IF(ISNA(Industrias[[#This Row],[Vchapa (m3)]]*VLOOKUP(Árboles!$G633,Precios!$B$7:$H$19,7,FALSE)),"",Industrias[[#This Row],[Vchapa (m3)]]*VLOOKUP(Árboles!$G633,Precios!$B$7:$H$19,7,FALSE))</f>
        <v/>
      </c>
      <c r="S636" s="223">
        <f t="shared" si="14"/>
        <v>0</v>
      </c>
      <c r="T636" s="218"/>
      <c r="U636" s="218"/>
      <c r="W636" s="183"/>
      <c r="X636" s="183"/>
      <c r="Y636" s="183"/>
      <c r="Z636" s="183"/>
      <c r="AA636" s="183"/>
      <c r="AB636" s="183"/>
      <c r="AC636" s="183"/>
      <c r="AE636" s="183"/>
      <c r="AF636" s="183"/>
      <c r="AG636" s="183"/>
      <c r="AH636" s="183"/>
      <c r="AI636" s="183"/>
      <c r="AJ636" s="183"/>
      <c r="AK636" s="183"/>
    </row>
    <row r="637" spans="2:37" ht="16.8" thickTop="1" thickBot="1">
      <c r="B637" s="211" t="str">
        <f>IF(Árboles!B634="","",Árboles!B634)</f>
        <v/>
      </c>
      <c r="C637" s="211" t="str">
        <f>IF(Árboles!C634="","",Árboles!C634)</f>
        <v/>
      </c>
      <c r="D637" s="212" t="str">
        <f>IF(Árboles!G634="","",Árboles!G634)</f>
        <v/>
      </c>
      <c r="E637" s="213" t="str">
        <f>IF(Árboles!AC634=0,"",Árboles!AC634)</f>
        <v/>
      </c>
      <c r="F637" s="221"/>
      <c r="G637" s="222"/>
      <c r="H637" s="222"/>
      <c r="I637" s="222"/>
      <c r="J637" s="222"/>
      <c r="K637" s="222"/>
      <c r="L637" s="222"/>
      <c r="M637" s="216" t="str">
        <f>IF(ISNA(Industrias[[#This Row],[Vtrit (m3)]]*VLOOKUP(Árboles!$G634,Precios!$B$7:$H$19,2,FALSE)),"",Industrias[[#This Row],[Vtrit (m3)]]*VLOOKUP(Árboles!$G634,Precios!$B$7:$H$19,2,FALSE))</f>
        <v/>
      </c>
      <c r="N637" s="217" t="str">
        <f>IF(ISNA(Industrias[[#This Row],[Vapea (m3)]]*VLOOKUP(Árboles!$G634,Precios!$B$7:$H$19,3,FALSE)),"",Industrias[[#This Row],[Vapea (m3)]]*VLOOKUP(Árboles!$G634,Precios!$B$7:$H$19,3,FALSE))</f>
        <v/>
      </c>
      <c r="O637" s="217" t="str">
        <f>IF(ISNA(Industrias[[#This Row],[Vcanter (m3)]]*VLOOKUP(Árboles!$G634,Precios!$B$7:$H$19,4,FALSE)),"",Industrias[[#This Row],[Vcanter (m3)]]*VLOOKUP(Árboles!$G634,Precios!$B$7:$H$19,4,FALSE))</f>
        <v/>
      </c>
      <c r="P637" s="217" t="str">
        <f>IF(ISNA(Industrias[[#This Row],[Vsierra (m3)]]*VLOOKUP(Árboles!$G634,Precios!$B$7:$H$19,5,FALSE)),"",Industrias[[#This Row],[Vsierra (m3)]]*VLOOKUP(Árboles!$G634,Precios!$B$7:$H$19,5,FALSE))</f>
        <v/>
      </c>
      <c r="Q637" s="217" t="str">
        <f>IF(ISNA(Industrias[[#This Row],[Vsgruesa (m3)]]*VLOOKUP(Árboles!$G634,Precios!$B$7:$H$19,6,FALSE)),"",Industrias[[#This Row],[Vsgruesa (m3)]]*VLOOKUP(Árboles!$G634,Precios!$B$7:$H$19,6,FALSE))</f>
        <v/>
      </c>
      <c r="R637" s="217" t="str">
        <f>IF(ISNA(Industrias[[#This Row],[Vchapa (m3)]]*VLOOKUP(Árboles!$G634,Precios!$B$7:$H$19,7,FALSE)),"",Industrias[[#This Row],[Vchapa (m3)]]*VLOOKUP(Árboles!$G634,Precios!$B$7:$H$19,7,FALSE))</f>
        <v/>
      </c>
      <c r="S637" s="223">
        <f t="shared" si="14"/>
        <v>0</v>
      </c>
      <c r="T637" s="218"/>
      <c r="U637" s="218"/>
      <c r="W637" s="183"/>
      <c r="X637" s="183"/>
      <c r="Y637" s="183"/>
      <c r="Z637" s="183"/>
      <c r="AA637" s="183"/>
      <c r="AB637" s="183"/>
      <c r="AC637" s="183"/>
      <c r="AE637" s="183"/>
      <c r="AF637" s="183"/>
      <c r="AG637" s="183"/>
      <c r="AH637" s="183"/>
      <c r="AI637" s="183"/>
      <c r="AJ637" s="183"/>
      <c r="AK637" s="183"/>
    </row>
    <row r="638" spans="2:37" ht="16.8" thickTop="1" thickBot="1">
      <c r="B638" s="211" t="str">
        <f>IF(Árboles!B635="","",Árboles!B635)</f>
        <v/>
      </c>
      <c r="C638" s="211" t="str">
        <f>IF(Árboles!C635="","",Árboles!C635)</f>
        <v/>
      </c>
      <c r="D638" s="212" t="str">
        <f>IF(Árboles!G635="","",Árboles!G635)</f>
        <v/>
      </c>
      <c r="E638" s="213" t="str">
        <f>IF(Árboles!AC635=0,"",Árboles!AC635)</f>
        <v/>
      </c>
      <c r="F638" s="221"/>
      <c r="G638" s="222"/>
      <c r="H638" s="222"/>
      <c r="I638" s="222"/>
      <c r="J638" s="222"/>
      <c r="K638" s="222"/>
      <c r="L638" s="222"/>
      <c r="M638" s="216" t="str">
        <f>IF(ISNA(Industrias[[#This Row],[Vtrit (m3)]]*VLOOKUP(Árboles!$G635,Precios!$B$7:$H$19,2,FALSE)),"",Industrias[[#This Row],[Vtrit (m3)]]*VLOOKUP(Árboles!$G635,Precios!$B$7:$H$19,2,FALSE))</f>
        <v/>
      </c>
      <c r="N638" s="217" t="str">
        <f>IF(ISNA(Industrias[[#This Row],[Vapea (m3)]]*VLOOKUP(Árboles!$G635,Precios!$B$7:$H$19,3,FALSE)),"",Industrias[[#This Row],[Vapea (m3)]]*VLOOKUP(Árboles!$G635,Precios!$B$7:$H$19,3,FALSE))</f>
        <v/>
      </c>
      <c r="O638" s="217" t="str">
        <f>IF(ISNA(Industrias[[#This Row],[Vcanter (m3)]]*VLOOKUP(Árboles!$G635,Precios!$B$7:$H$19,4,FALSE)),"",Industrias[[#This Row],[Vcanter (m3)]]*VLOOKUP(Árboles!$G635,Precios!$B$7:$H$19,4,FALSE))</f>
        <v/>
      </c>
      <c r="P638" s="217" t="str">
        <f>IF(ISNA(Industrias[[#This Row],[Vsierra (m3)]]*VLOOKUP(Árboles!$G635,Precios!$B$7:$H$19,5,FALSE)),"",Industrias[[#This Row],[Vsierra (m3)]]*VLOOKUP(Árboles!$G635,Precios!$B$7:$H$19,5,FALSE))</f>
        <v/>
      </c>
      <c r="Q638" s="217" t="str">
        <f>IF(ISNA(Industrias[[#This Row],[Vsgruesa (m3)]]*VLOOKUP(Árboles!$G635,Precios!$B$7:$H$19,6,FALSE)),"",Industrias[[#This Row],[Vsgruesa (m3)]]*VLOOKUP(Árboles!$G635,Precios!$B$7:$H$19,6,FALSE))</f>
        <v/>
      </c>
      <c r="R638" s="217" t="str">
        <f>IF(ISNA(Industrias[[#This Row],[Vchapa (m3)]]*VLOOKUP(Árboles!$G635,Precios!$B$7:$H$19,7,FALSE)),"",Industrias[[#This Row],[Vchapa (m3)]]*VLOOKUP(Árboles!$G635,Precios!$B$7:$H$19,7,FALSE))</f>
        <v/>
      </c>
      <c r="S638" s="223">
        <f t="shared" si="14"/>
        <v>0</v>
      </c>
      <c r="T638" s="218"/>
      <c r="U638" s="218"/>
      <c r="W638" s="183"/>
      <c r="X638" s="183"/>
      <c r="Y638" s="183"/>
      <c r="Z638" s="183"/>
      <c r="AA638" s="183"/>
      <c r="AB638" s="183"/>
      <c r="AC638" s="183"/>
      <c r="AE638" s="183"/>
      <c r="AF638" s="183"/>
      <c r="AG638" s="183"/>
      <c r="AH638" s="183"/>
      <c r="AI638" s="183"/>
      <c r="AJ638" s="183"/>
      <c r="AK638" s="183"/>
    </row>
    <row r="639" spans="2:37" ht="16.8" thickTop="1" thickBot="1">
      <c r="B639" s="211" t="str">
        <f>IF(Árboles!B636="","",Árboles!B636)</f>
        <v/>
      </c>
      <c r="C639" s="211" t="str">
        <f>IF(Árboles!C636="","",Árboles!C636)</f>
        <v/>
      </c>
      <c r="D639" s="212" t="str">
        <f>IF(Árboles!G636="","",Árboles!G636)</f>
        <v/>
      </c>
      <c r="E639" s="213" t="str">
        <f>IF(Árboles!AC636=0,"",Árboles!AC636)</f>
        <v/>
      </c>
      <c r="F639" s="221"/>
      <c r="G639" s="222"/>
      <c r="H639" s="222"/>
      <c r="I639" s="222"/>
      <c r="J639" s="222"/>
      <c r="K639" s="222"/>
      <c r="L639" s="222"/>
      <c r="M639" s="216" t="str">
        <f>IF(ISNA(Industrias[[#This Row],[Vtrit (m3)]]*VLOOKUP(Árboles!$G636,Precios!$B$7:$H$19,2,FALSE)),"",Industrias[[#This Row],[Vtrit (m3)]]*VLOOKUP(Árboles!$G636,Precios!$B$7:$H$19,2,FALSE))</f>
        <v/>
      </c>
      <c r="N639" s="217" t="str">
        <f>IF(ISNA(Industrias[[#This Row],[Vapea (m3)]]*VLOOKUP(Árboles!$G636,Precios!$B$7:$H$19,3,FALSE)),"",Industrias[[#This Row],[Vapea (m3)]]*VLOOKUP(Árboles!$G636,Precios!$B$7:$H$19,3,FALSE))</f>
        <v/>
      </c>
      <c r="O639" s="217" t="str">
        <f>IF(ISNA(Industrias[[#This Row],[Vcanter (m3)]]*VLOOKUP(Árboles!$G636,Precios!$B$7:$H$19,4,FALSE)),"",Industrias[[#This Row],[Vcanter (m3)]]*VLOOKUP(Árboles!$G636,Precios!$B$7:$H$19,4,FALSE))</f>
        <v/>
      </c>
      <c r="P639" s="217" t="str">
        <f>IF(ISNA(Industrias[[#This Row],[Vsierra (m3)]]*VLOOKUP(Árboles!$G636,Precios!$B$7:$H$19,5,FALSE)),"",Industrias[[#This Row],[Vsierra (m3)]]*VLOOKUP(Árboles!$G636,Precios!$B$7:$H$19,5,FALSE))</f>
        <v/>
      </c>
      <c r="Q639" s="217" t="str">
        <f>IF(ISNA(Industrias[[#This Row],[Vsgruesa (m3)]]*VLOOKUP(Árboles!$G636,Precios!$B$7:$H$19,6,FALSE)),"",Industrias[[#This Row],[Vsgruesa (m3)]]*VLOOKUP(Árboles!$G636,Precios!$B$7:$H$19,6,FALSE))</f>
        <v/>
      </c>
      <c r="R639" s="217" t="str">
        <f>IF(ISNA(Industrias[[#This Row],[Vchapa (m3)]]*VLOOKUP(Árboles!$G636,Precios!$B$7:$H$19,7,FALSE)),"",Industrias[[#This Row],[Vchapa (m3)]]*VLOOKUP(Árboles!$G636,Precios!$B$7:$H$19,7,FALSE))</f>
        <v/>
      </c>
      <c r="S639" s="223">
        <f t="shared" si="14"/>
        <v>0</v>
      </c>
      <c r="T639" s="218"/>
      <c r="U639" s="218"/>
      <c r="W639" s="183"/>
      <c r="X639" s="183"/>
      <c r="Y639" s="183"/>
      <c r="Z639" s="183"/>
      <c r="AA639" s="183"/>
      <c r="AB639" s="183"/>
      <c r="AC639" s="183"/>
      <c r="AE639" s="183"/>
      <c r="AF639" s="183"/>
      <c r="AG639" s="183"/>
      <c r="AH639" s="183"/>
      <c r="AI639" s="183"/>
      <c r="AJ639" s="183"/>
      <c r="AK639" s="183"/>
    </row>
    <row r="640" spans="2:37" ht="16.8" thickTop="1" thickBot="1">
      <c r="B640" s="211" t="str">
        <f>IF(Árboles!B637="","",Árboles!B637)</f>
        <v/>
      </c>
      <c r="C640" s="211" t="str">
        <f>IF(Árboles!C637="","",Árboles!C637)</f>
        <v/>
      </c>
      <c r="D640" s="212" t="str">
        <f>IF(Árboles!G637="","",Árboles!G637)</f>
        <v/>
      </c>
      <c r="E640" s="213" t="str">
        <f>IF(Árboles!AC637=0,"",Árboles!AC637)</f>
        <v/>
      </c>
      <c r="F640" s="221"/>
      <c r="G640" s="222"/>
      <c r="H640" s="222"/>
      <c r="I640" s="222"/>
      <c r="J640" s="222"/>
      <c r="K640" s="222"/>
      <c r="L640" s="222"/>
      <c r="M640" s="216" t="str">
        <f>IF(ISNA(Industrias[[#This Row],[Vtrit (m3)]]*VLOOKUP(Árboles!$G637,Precios!$B$7:$H$19,2,FALSE)),"",Industrias[[#This Row],[Vtrit (m3)]]*VLOOKUP(Árboles!$G637,Precios!$B$7:$H$19,2,FALSE))</f>
        <v/>
      </c>
      <c r="N640" s="217" t="str">
        <f>IF(ISNA(Industrias[[#This Row],[Vapea (m3)]]*VLOOKUP(Árboles!$G637,Precios!$B$7:$H$19,3,FALSE)),"",Industrias[[#This Row],[Vapea (m3)]]*VLOOKUP(Árboles!$G637,Precios!$B$7:$H$19,3,FALSE))</f>
        <v/>
      </c>
      <c r="O640" s="217" t="str">
        <f>IF(ISNA(Industrias[[#This Row],[Vcanter (m3)]]*VLOOKUP(Árboles!$G637,Precios!$B$7:$H$19,4,FALSE)),"",Industrias[[#This Row],[Vcanter (m3)]]*VLOOKUP(Árboles!$G637,Precios!$B$7:$H$19,4,FALSE))</f>
        <v/>
      </c>
      <c r="P640" s="217" t="str">
        <f>IF(ISNA(Industrias[[#This Row],[Vsierra (m3)]]*VLOOKUP(Árboles!$G637,Precios!$B$7:$H$19,5,FALSE)),"",Industrias[[#This Row],[Vsierra (m3)]]*VLOOKUP(Árboles!$G637,Precios!$B$7:$H$19,5,FALSE))</f>
        <v/>
      </c>
      <c r="Q640" s="217" t="str">
        <f>IF(ISNA(Industrias[[#This Row],[Vsgruesa (m3)]]*VLOOKUP(Árboles!$G637,Precios!$B$7:$H$19,6,FALSE)),"",Industrias[[#This Row],[Vsgruesa (m3)]]*VLOOKUP(Árboles!$G637,Precios!$B$7:$H$19,6,FALSE))</f>
        <v/>
      </c>
      <c r="R640" s="217" t="str">
        <f>IF(ISNA(Industrias[[#This Row],[Vchapa (m3)]]*VLOOKUP(Árboles!$G637,Precios!$B$7:$H$19,7,FALSE)),"",Industrias[[#This Row],[Vchapa (m3)]]*VLOOKUP(Árboles!$G637,Precios!$B$7:$H$19,7,FALSE))</f>
        <v/>
      </c>
      <c r="S640" s="223">
        <f t="shared" si="14"/>
        <v>0</v>
      </c>
      <c r="T640" s="218"/>
      <c r="U640" s="218"/>
      <c r="W640" s="183"/>
      <c r="X640" s="183"/>
      <c r="Y640" s="183"/>
      <c r="Z640" s="183"/>
      <c r="AA640" s="183"/>
      <c r="AB640" s="183"/>
      <c r="AC640" s="183"/>
      <c r="AE640" s="183"/>
      <c r="AF640" s="183"/>
      <c r="AG640" s="183"/>
      <c r="AH640" s="183"/>
      <c r="AI640" s="183"/>
      <c r="AJ640" s="183"/>
      <c r="AK640" s="183"/>
    </row>
    <row r="641" spans="2:37" ht="16.8" thickTop="1" thickBot="1">
      <c r="B641" s="211" t="str">
        <f>IF(Árboles!B638="","",Árboles!B638)</f>
        <v/>
      </c>
      <c r="C641" s="211" t="str">
        <f>IF(Árboles!C638="","",Árboles!C638)</f>
        <v/>
      </c>
      <c r="D641" s="212" t="str">
        <f>IF(Árboles!G638="","",Árboles!G638)</f>
        <v/>
      </c>
      <c r="E641" s="213" t="str">
        <f>IF(Árboles!AC638=0,"",Árboles!AC638)</f>
        <v/>
      </c>
      <c r="F641" s="221"/>
      <c r="G641" s="222"/>
      <c r="H641" s="222"/>
      <c r="I641" s="222"/>
      <c r="J641" s="222"/>
      <c r="K641" s="222"/>
      <c r="L641" s="222"/>
      <c r="M641" s="216" t="str">
        <f>IF(ISNA(Industrias[[#This Row],[Vtrit (m3)]]*VLOOKUP(Árboles!$G638,Precios!$B$7:$H$19,2,FALSE)),"",Industrias[[#This Row],[Vtrit (m3)]]*VLOOKUP(Árboles!$G638,Precios!$B$7:$H$19,2,FALSE))</f>
        <v/>
      </c>
      <c r="N641" s="217" t="str">
        <f>IF(ISNA(Industrias[[#This Row],[Vapea (m3)]]*VLOOKUP(Árboles!$G638,Precios!$B$7:$H$19,3,FALSE)),"",Industrias[[#This Row],[Vapea (m3)]]*VLOOKUP(Árboles!$G638,Precios!$B$7:$H$19,3,FALSE))</f>
        <v/>
      </c>
      <c r="O641" s="217" t="str">
        <f>IF(ISNA(Industrias[[#This Row],[Vcanter (m3)]]*VLOOKUP(Árboles!$G638,Precios!$B$7:$H$19,4,FALSE)),"",Industrias[[#This Row],[Vcanter (m3)]]*VLOOKUP(Árboles!$G638,Precios!$B$7:$H$19,4,FALSE))</f>
        <v/>
      </c>
      <c r="P641" s="217" t="str">
        <f>IF(ISNA(Industrias[[#This Row],[Vsierra (m3)]]*VLOOKUP(Árboles!$G638,Precios!$B$7:$H$19,5,FALSE)),"",Industrias[[#This Row],[Vsierra (m3)]]*VLOOKUP(Árboles!$G638,Precios!$B$7:$H$19,5,FALSE))</f>
        <v/>
      </c>
      <c r="Q641" s="217" t="str">
        <f>IF(ISNA(Industrias[[#This Row],[Vsgruesa (m3)]]*VLOOKUP(Árboles!$G638,Precios!$B$7:$H$19,6,FALSE)),"",Industrias[[#This Row],[Vsgruesa (m3)]]*VLOOKUP(Árboles!$G638,Precios!$B$7:$H$19,6,FALSE))</f>
        <v/>
      </c>
      <c r="R641" s="217" t="str">
        <f>IF(ISNA(Industrias[[#This Row],[Vchapa (m3)]]*VLOOKUP(Árboles!$G638,Precios!$B$7:$H$19,7,FALSE)),"",Industrias[[#This Row],[Vchapa (m3)]]*VLOOKUP(Árboles!$G638,Precios!$B$7:$H$19,7,FALSE))</f>
        <v/>
      </c>
      <c r="S641" s="223">
        <f t="shared" si="14"/>
        <v>0</v>
      </c>
      <c r="T641" s="218"/>
      <c r="U641" s="218"/>
      <c r="W641" s="183"/>
      <c r="X641" s="183"/>
      <c r="Y641" s="183"/>
      <c r="Z641" s="183"/>
      <c r="AA641" s="183"/>
      <c r="AB641" s="183"/>
      <c r="AC641" s="183"/>
      <c r="AE641" s="183"/>
      <c r="AF641" s="183"/>
      <c r="AG641" s="183"/>
      <c r="AH641" s="183"/>
      <c r="AI641" s="183"/>
      <c r="AJ641" s="183"/>
      <c r="AK641" s="183"/>
    </row>
    <row r="642" spans="2:37" ht="16.8" thickTop="1" thickBot="1">
      <c r="B642" s="211" t="str">
        <f>IF(Árboles!B639="","",Árboles!B639)</f>
        <v/>
      </c>
      <c r="C642" s="211" t="str">
        <f>IF(Árboles!C639="","",Árboles!C639)</f>
        <v/>
      </c>
      <c r="D642" s="212" t="str">
        <f>IF(Árboles!G639="","",Árboles!G639)</f>
        <v/>
      </c>
      <c r="E642" s="213" t="str">
        <f>IF(Árboles!AC639=0,"",Árboles!AC639)</f>
        <v/>
      </c>
      <c r="F642" s="221"/>
      <c r="G642" s="222"/>
      <c r="H642" s="222"/>
      <c r="I642" s="222"/>
      <c r="J642" s="222"/>
      <c r="K642" s="222"/>
      <c r="L642" s="222"/>
      <c r="M642" s="216" t="str">
        <f>IF(ISNA(Industrias[[#This Row],[Vtrit (m3)]]*VLOOKUP(Árboles!$G639,Precios!$B$7:$H$19,2,FALSE)),"",Industrias[[#This Row],[Vtrit (m3)]]*VLOOKUP(Árboles!$G639,Precios!$B$7:$H$19,2,FALSE))</f>
        <v/>
      </c>
      <c r="N642" s="217" t="str">
        <f>IF(ISNA(Industrias[[#This Row],[Vapea (m3)]]*VLOOKUP(Árboles!$G639,Precios!$B$7:$H$19,3,FALSE)),"",Industrias[[#This Row],[Vapea (m3)]]*VLOOKUP(Árboles!$G639,Precios!$B$7:$H$19,3,FALSE))</f>
        <v/>
      </c>
      <c r="O642" s="217" t="str">
        <f>IF(ISNA(Industrias[[#This Row],[Vcanter (m3)]]*VLOOKUP(Árboles!$G639,Precios!$B$7:$H$19,4,FALSE)),"",Industrias[[#This Row],[Vcanter (m3)]]*VLOOKUP(Árboles!$G639,Precios!$B$7:$H$19,4,FALSE))</f>
        <v/>
      </c>
      <c r="P642" s="217" t="str">
        <f>IF(ISNA(Industrias[[#This Row],[Vsierra (m3)]]*VLOOKUP(Árboles!$G639,Precios!$B$7:$H$19,5,FALSE)),"",Industrias[[#This Row],[Vsierra (m3)]]*VLOOKUP(Árboles!$G639,Precios!$B$7:$H$19,5,FALSE))</f>
        <v/>
      </c>
      <c r="Q642" s="217" t="str">
        <f>IF(ISNA(Industrias[[#This Row],[Vsgruesa (m3)]]*VLOOKUP(Árboles!$G639,Precios!$B$7:$H$19,6,FALSE)),"",Industrias[[#This Row],[Vsgruesa (m3)]]*VLOOKUP(Árboles!$G639,Precios!$B$7:$H$19,6,FALSE))</f>
        <v/>
      </c>
      <c r="R642" s="217" t="str">
        <f>IF(ISNA(Industrias[[#This Row],[Vchapa (m3)]]*VLOOKUP(Árboles!$G639,Precios!$B$7:$H$19,7,FALSE)),"",Industrias[[#This Row],[Vchapa (m3)]]*VLOOKUP(Árboles!$G639,Precios!$B$7:$H$19,7,FALSE))</f>
        <v/>
      </c>
      <c r="S642" s="223">
        <f t="shared" si="14"/>
        <v>0</v>
      </c>
      <c r="T642" s="218"/>
      <c r="U642" s="218"/>
      <c r="W642" s="183"/>
      <c r="X642" s="183"/>
      <c r="Y642" s="183"/>
      <c r="Z642" s="183"/>
      <c r="AA642" s="183"/>
      <c r="AB642" s="183"/>
      <c r="AC642" s="183"/>
      <c r="AE642" s="183"/>
      <c r="AF642" s="183"/>
      <c r="AG642" s="183"/>
      <c r="AH642" s="183"/>
      <c r="AI642" s="183"/>
      <c r="AJ642" s="183"/>
      <c r="AK642" s="183"/>
    </row>
    <row r="643" spans="2:37" ht="16.8" thickTop="1" thickBot="1">
      <c r="B643" s="211" t="str">
        <f>IF(Árboles!B640="","",Árboles!B640)</f>
        <v/>
      </c>
      <c r="C643" s="211" t="str">
        <f>IF(Árboles!C640="","",Árboles!C640)</f>
        <v/>
      </c>
      <c r="D643" s="212" t="str">
        <f>IF(Árboles!G640="","",Árboles!G640)</f>
        <v/>
      </c>
      <c r="E643" s="213" t="str">
        <f>IF(Árboles!AC640=0,"",Árboles!AC640)</f>
        <v/>
      </c>
      <c r="F643" s="221"/>
      <c r="G643" s="222"/>
      <c r="H643" s="222"/>
      <c r="I643" s="222"/>
      <c r="J643" s="222"/>
      <c r="K643" s="222"/>
      <c r="L643" s="222"/>
      <c r="M643" s="216" t="str">
        <f>IF(ISNA(Industrias[[#This Row],[Vtrit (m3)]]*VLOOKUP(Árboles!$G640,Precios!$B$7:$H$19,2,FALSE)),"",Industrias[[#This Row],[Vtrit (m3)]]*VLOOKUP(Árboles!$G640,Precios!$B$7:$H$19,2,FALSE))</f>
        <v/>
      </c>
      <c r="N643" s="217" t="str">
        <f>IF(ISNA(Industrias[[#This Row],[Vapea (m3)]]*VLOOKUP(Árboles!$G640,Precios!$B$7:$H$19,3,FALSE)),"",Industrias[[#This Row],[Vapea (m3)]]*VLOOKUP(Árboles!$G640,Precios!$B$7:$H$19,3,FALSE))</f>
        <v/>
      </c>
      <c r="O643" s="217" t="str">
        <f>IF(ISNA(Industrias[[#This Row],[Vcanter (m3)]]*VLOOKUP(Árboles!$G640,Precios!$B$7:$H$19,4,FALSE)),"",Industrias[[#This Row],[Vcanter (m3)]]*VLOOKUP(Árboles!$G640,Precios!$B$7:$H$19,4,FALSE))</f>
        <v/>
      </c>
      <c r="P643" s="217" t="str">
        <f>IF(ISNA(Industrias[[#This Row],[Vsierra (m3)]]*VLOOKUP(Árboles!$G640,Precios!$B$7:$H$19,5,FALSE)),"",Industrias[[#This Row],[Vsierra (m3)]]*VLOOKUP(Árboles!$G640,Precios!$B$7:$H$19,5,FALSE))</f>
        <v/>
      </c>
      <c r="Q643" s="217" t="str">
        <f>IF(ISNA(Industrias[[#This Row],[Vsgruesa (m3)]]*VLOOKUP(Árboles!$G640,Precios!$B$7:$H$19,6,FALSE)),"",Industrias[[#This Row],[Vsgruesa (m3)]]*VLOOKUP(Árboles!$G640,Precios!$B$7:$H$19,6,FALSE))</f>
        <v/>
      </c>
      <c r="R643" s="217" t="str">
        <f>IF(ISNA(Industrias[[#This Row],[Vchapa (m3)]]*VLOOKUP(Árboles!$G640,Precios!$B$7:$H$19,7,FALSE)),"",Industrias[[#This Row],[Vchapa (m3)]]*VLOOKUP(Árboles!$G640,Precios!$B$7:$H$19,7,FALSE))</f>
        <v/>
      </c>
      <c r="S643" s="223">
        <f t="shared" si="14"/>
        <v>0</v>
      </c>
      <c r="T643" s="218"/>
      <c r="U643" s="218"/>
      <c r="W643" s="183"/>
      <c r="X643" s="183"/>
      <c r="Y643" s="183"/>
      <c r="Z643" s="183"/>
      <c r="AA643" s="183"/>
      <c r="AB643" s="183"/>
      <c r="AC643" s="183"/>
      <c r="AE643" s="183"/>
      <c r="AF643" s="183"/>
      <c r="AG643" s="183"/>
      <c r="AH643" s="183"/>
      <c r="AI643" s="183"/>
      <c r="AJ643" s="183"/>
      <c r="AK643" s="183"/>
    </row>
    <row r="644" spans="2:37" ht="16.8" thickTop="1" thickBot="1">
      <c r="B644" s="211" t="str">
        <f>IF(Árboles!B641="","",Árboles!B641)</f>
        <v/>
      </c>
      <c r="C644" s="211" t="str">
        <f>IF(Árboles!C641="","",Árboles!C641)</f>
        <v/>
      </c>
      <c r="D644" s="212" t="str">
        <f>IF(Árboles!G641="","",Árboles!G641)</f>
        <v/>
      </c>
      <c r="E644" s="213" t="str">
        <f>IF(Árboles!AC641=0,"",Árboles!AC641)</f>
        <v/>
      </c>
      <c r="F644" s="221"/>
      <c r="G644" s="222"/>
      <c r="H644" s="222"/>
      <c r="I644" s="222"/>
      <c r="J644" s="222"/>
      <c r="K644" s="222"/>
      <c r="L644" s="222"/>
      <c r="M644" s="216" t="str">
        <f>IF(ISNA(Industrias[[#This Row],[Vtrit (m3)]]*VLOOKUP(Árboles!$G641,Precios!$B$7:$H$19,2,FALSE)),"",Industrias[[#This Row],[Vtrit (m3)]]*VLOOKUP(Árboles!$G641,Precios!$B$7:$H$19,2,FALSE))</f>
        <v/>
      </c>
      <c r="N644" s="217" t="str">
        <f>IF(ISNA(Industrias[[#This Row],[Vapea (m3)]]*VLOOKUP(Árboles!$G641,Precios!$B$7:$H$19,3,FALSE)),"",Industrias[[#This Row],[Vapea (m3)]]*VLOOKUP(Árboles!$G641,Precios!$B$7:$H$19,3,FALSE))</f>
        <v/>
      </c>
      <c r="O644" s="217" t="str">
        <f>IF(ISNA(Industrias[[#This Row],[Vcanter (m3)]]*VLOOKUP(Árboles!$G641,Precios!$B$7:$H$19,4,FALSE)),"",Industrias[[#This Row],[Vcanter (m3)]]*VLOOKUP(Árboles!$G641,Precios!$B$7:$H$19,4,FALSE))</f>
        <v/>
      </c>
      <c r="P644" s="217" t="str">
        <f>IF(ISNA(Industrias[[#This Row],[Vsierra (m3)]]*VLOOKUP(Árboles!$G641,Precios!$B$7:$H$19,5,FALSE)),"",Industrias[[#This Row],[Vsierra (m3)]]*VLOOKUP(Árboles!$G641,Precios!$B$7:$H$19,5,FALSE))</f>
        <v/>
      </c>
      <c r="Q644" s="217" t="str">
        <f>IF(ISNA(Industrias[[#This Row],[Vsgruesa (m3)]]*VLOOKUP(Árboles!$G641,Precios!$B$7:$H$19,6,FALSE)),"",Industrias[[#This Row],[Vsgruesa (m3)]]*VLOOKUP(Árboles!$G641,Precios!$B$7:$H$19,6,FALSE))</f>
        <v/>
      </c>
      <c r="R644" s="217" t="str">
        <f>IF(ISNA(Industrias[[#This Row],[Vchapa (m3)]]*VLOOKUP(Árboles!$G641,Precios!$B$7:$H$19,7,FALSE)),"",Industrias[[#This Row],[Vchapa (m3)]]*VLOOKUP(Árboles!$G641,Precios!$B$7:$H$19,7,FALSE))</f>
        <v/>
      </c>
      <c r="S644" s="223">
        <f t="shared" si="14"/>
        <v>0</v>
      </c>
      <c r="T644" s="218"/>
      <c r="U644" s="218"/>
      <c r="W644" s="183"/>
      <c r="X644" s="183"/>
      <c r="Y644" s="183"/>
      <c r="Z644" s="183"/>
      <c r="AA644" s="183"/>
      <c r="AB644" s="183"/>
      <c r="AC644" s="183"/>
      <c r="AE644" s="183"/>
      <c r="AF644" s="183"/>
      <c r="AG644" s="183"/>
      <c r="AH644" s="183"/>
      <c r="AI644" s="183"/>
      <c r="AJ644" s="183"/>
      <c r="AK644" s="183"/>
    </row>
    <row r="645" spans="2:37" ht="16.8" thickTop="1" thickBot="1">
      <c r="B645" s="211" t="str">
        <f>IF(Árboles!B642="","",Árboles!B642)</f>
        <v/>
      </c>
      <c r="C645" s="211" t="str">
        <f>IF(Árboles!C642="","",Árboles!C642)</f>
        <v/>
      </c>
      <c r="D645" s="212" t="str">
        <f>IF(Árboles!G642="","",Árboles!G642)</f>
        <v/>
      </c>
      <c r="E645" s="213" t="str">
        <f>IF(Árboles!AC642=0,"",Árboles!AC642)</f>
        <v/>
      </c>
      <c r="F645" s="221"/>
      <c r="G645" s="222"/>
      <c r="H645" s="222"/>
      <c r="I645" s="222"/>
      <c r="J645" s="222"/>
      <c r="K645" s="222"/>
      <c r="L645" s="222"/>
      <c r="M645" s="216" t="str">
        <f>IF(ISNA(Industrias[[#This Row],[Vtrit (m3)]]*VLOOKUP(Árboles!$G642,Precios!$B$7:$H$19,2,FALSE)),"",Industrias[[#This Row],[Vtrit (m3)]]*VLOOKUP(Árboles!$G642,Precios!$B$7:$H$19,2,FALSE))</f>
        <v/>
      </c>
      <c r="N645" s="217" t="str">
        <f>IF(ISNA(Industrias[[#This Row],[Vapea (m3)]]*VLOOKUP(Árboles!$G642,Precios!$B$7:$H$19,3,FALSE)),"",Industrias[[#This Row],[Vapea (m3)]]*VLOOKUP(Árboles!$G642,Precios!$B$7:$H$19,3,FALSE))</f>
        <v/>
      </c>
      <c r="O645" s="217" t="str">
        <f>IF(ISNA(Industrias[[#This Row],[Vcanter (m3)]]*VLOOKUP(Árboles!$G642,Precios!$B$7:$H$19,4,FALSE)),"",Industrias[[#This Row],[Vcanter (m3)]]*VLOOKUP(Árboles!$G642,Precios!$B$7:$H$19,4,FALSE))</f>
        <v/>
      </c>
      <c r="P645" s="217" t="str">
        <f>IF(ISNA(Industrias[[#This Row],[Vsierra (m3)]]*VLOOKUP(Árboles!$G642,Precios!$B$7:$H$19,5,FALSE)),"",Industrias[[#This Row],[Vsierra (m3)]]*VLOOKUP(Árboles!$G642,Precios!$B$7:$H$19,5,FALSE))</f>
        <v/>
      </c>
      <c r="Q645" s="217" t="str">
        <f>IF(ISNA(Industrias[[#This Row],[Vsgruesa (m3)]]*VLOOKUP(Árboles!$G642,Precios!$B$7:$H$19,6,FALSE)),"",Industrias[[#This Row],[Vsgruesa (m3)]]*VLOOKUP(Árboles!$G642,Precios!$B$7:$H$19,6,FALSE))</f>
        <v/>
      </c>
      <c r="R645" s="217" t="str">
        <f>IF(ISNA(Industrias[[#This Row],[Vchapa (m3)]]*VLOOKUP(Árboles!$G642,Precios!$B$7:$H$19,7,FALSE)),"",Industrias[[#This Row],[Vchapa (m3)]]*VLOOKUP(Árboles!$G642,Precios!$B$7:$H$19,7,FALSE))</f>
        <v/>
      </c>
      <c r="S645" s="223">
        <f t="shared" ref="S645:S708" si="15">IF(SUM(M645:R645)=0,0,SUM(M645:R645))</f>
        <v>0</v>
      </c>
      <c r="T645" s="218"/>
      <c r="U645" s="218"/>
      <c r="W645" s="183"/>
      <c r="X645" s="183"/>
      <c r="Y645" s="183"/>
      <c r="Z645" s="183"/>
      <c r="AA645" s="183"/>
      <c r="AB645" s="183"/>
      <c r="AC645" s="183"/>
      <c r="AE645" s="183"/>
      <c r="AF645" s="183"/>
      <c r="AG645" s="183"/>
      <c r="AH645" s="183"/>
      <c r="AI645" s="183"/>
      <c r="AJ645" s="183"/>
      <c r="AK645" s="183"/>
    </row>
    <row r="646" spans="2:37" ht="16.8" thickTop="1" thickBot="1">
      <c r="B646" s="211" t="str">
        <f>IF(Árboles!B643="","",Árboles!B643)</f>
        <v/>
      </c>
      <c r="C646" s="211" t="str">
        <f>IF(Árboles!C643="","",Árboles!C643)</f>
        <v/>
      </c>
      <c r="D646" s="212" t="str">
        <f>IF(Árboles!G643="","",Árboles!G643)</f>
        <v/>
      </c>
      <c r="E646" s="213" t="str">
        <f>IF(Árboles!AC643=0,"",Árboles!AC643)</f>
        <v/>
      </c>
      <c r="F646" s="221"/>
      <c r="G646" s="222"/>
      <c r="H646" s="222"/>
      <c r="I646" s="222"/>
      <c r="J646" s="222"/>
      <c r="K646" s="222"/>
      <c r="L646" s="222"/>
      <c r="M646" s="216" t="str">
        <f>IF(ISNA(Industrias[[#This Row],[Vtrit (m3)]]*VLOOKUP(Árboles!$G643,Precios!$B$7:$H$19,2,FALSE)),"",Industrias[[#This Row],[Vtrit (m3)]]*VLOOKUP(Árboles!$G643,Precios!$B$7:$H$19,2,FALSE))</f>
        <v/>
      </c>
      <c r="N646" s="217" t="str">
        <f>IF(ISNA(Industrias[[#This Row],[Vapea (m3)]]*VLOOKUP(Árboles!$G643,Precios!$B$7:$H$19,3,FALSE)),"",Industrias[[#This Row],[Vapea (m3)]]*VLOOKUP(Árboles!$G643,Precios!$B$7:$H$19,3,FALSE))</f>
        <v/>
      </c>
      <c r="O646" s="217" t="str">
        <f>IF(ISNA(Industrias[[#This Row],[Vcanter (m3)]]*VLOOKUP(Árboles!$G643,Precios!$B$7:$H$19,4,FALSE)),"",Industrias[[#This Row],[Vcanter (m3)]]*VLOOKUP(Árboles!$G643,Precios!$B$7:$H$19,4,FALSE))</f>
        <v/>
      </c>
      <c r="P646" s="217" t="str">
        <f>IF(ISNA(Industrias[[#This Row],[Vsierra (m3)]]*VLOOKUP(Árboles!$G643,Precios!$B$7:$H$19,5,FALSE)),"",Industrias[[#This Row],[Vsierra (m3)]]*VLOOKUP(Árboles!$G643,Precios!$B$7:$H$19,5,FALSE))</f>
        <v/>
      </c>
      <c r="Q646" s="217" t="str">
        <f>IF(ISNA(Industrias[[#This Row],[Vsgruesa (m3)]]*VLOOKUP(Árboles!$G643,Precios!$B$7:$H$19,6,FALSE)),"",Industrias[[#This Row],[Vsgruesa (m3)]]*VLOOKUP(Árboles!$G643,Precios!$B$7:$H$19,6,FALSE))</f>
        <v/>
      </c>
      <c r="R646" s="217" t="str">
        <f>IF(ISNA(Industrias[[#This Row],[Vchapa (m3)]]*VLOOKUP(Árboles!$G643,Precios!$B$7:$H$19,7,FALSE)),"",Industrias[[#This Row],[Vchapa (m3)]]*VLOOKUP(Árboles!$G643,Precios!$B$7:$H$19,7,FALSE))</f>
        <v/>
      </c>
      <c r="S646" s="223">
        <f t="shared" si="15"/>
        <v>0</v>
      </c>
      <c r="T646" s="218"/>
      <c r="U646" s="218"/>
      <c r="W646" s="183"/>
      <c r="X646" s="183"/>
      <c r="Y646" s="183"/>
      <c r="Z646" s="183"/>
      <c r="AA646" s="183"/>
      <c r="AB646" s="183"/>
      <c r="AC646" s="183"/>
      <c r="AE646" s="183"/>
      <c r="AF646" s="183"/>
      <c r="AG646" s="183"/>
      <c r="AH646" s="183"/>
      <c r="AI646" s="183"/>
      <c r="AJ646" s="183"/>
      <c r="AK646" s="183"/>
    </row>
    <row r="647" spans="2:37" ht="16.8" thickTop="1" thickBot="1">
      <c r="B647" s="211" t="str">
        <f>IF(Árboles!B644="","",Árboles!B644)</f>
        <v/>
      </c>
      <c r="C647" s="211" t="str">
        <f>IF(Árboles!C644="","",Árboles!C644)</f>
        <v/>
      </c>
      <c r="D647" s="212" t="str">
        <f>IF(Árboles!G644="","",Árboles!G644)</f>
        <v/>
      </c>
      <c r="E647" s="213" t="str">
        <f>IF(Árboles!AC644=0,"",Árboles!AC644)</f>
        <v/>
      </c>
      <c r="F647" s="221"/>
      <c r="G647" s="222"/>
      <c r="H647" s="222"/>
      <c r="I647" s="222"/>
      <c r="J647" s="222"/>
      <c r="K647" s="222"/>
      <c r="L647" s="222"/>
      <c r="M647" s="216" t="str">
        <f>IF(ISNA(Industrias[[#This Row],[Vtrit (m3)]]*VLOOKUP(Árboles!$G644,Precios!$B$7:$H$19,2,FALSE)),"",Industrias[[#This Row],[Vtrit (m3)]]*VLOOKUP(Árboles!$G644,Precios!$B$7:$H$19,2,FALSE))</f>
        <v/>
      </c>
      <c r="N647" s="217" t="str">
        <f>IF(ISNA(Industrias[[#This Row],[Vapea (m3)]]*VLOOKUP(Árboles!$G644,Precios!$B$7:$H$19,3,FALSE)),"",Industrias[[#This Row],[Vapea (m3)]]*VLOOKUP(Árboles!$G644,Precios!$B$7:$H$19,3,FALSE))</f>
        <v/>
      </c>
      <c r="O647" s="217" t="str">
        <f>IF(ISNA(Industrias[[#This Row],[Vcanter (m3)]]*VLOOKUP(Árboles!$G644,Precios!$B$7:$H$19,4,FALSE)),"",Industrias[[#This Row],[Vcanter (m3)]]*VLOOKUP(Árboles!$G644,Precios!$B$7:$H$19,4,FALSE))</f>
        <v/>
      </c>
      <c r="P647" s="217" t="str">
        <f>IF(ISNA(Industrias[[#This Row],[Vsierra (m3)]]*VLOOKUP(Árboles!$G644,Precios!$B$7:$H$19,5,FALSE)),"",Industrias[[#This Row],[Vsierra (m3)]]*VLOOKUP(Árboles!$G644,Precios!$B$7:$H$19,5,FALSE))</f>
        <v/>
      </c>
      <c r="Q647" s="217" t="str">
        <f>IF(ISNA(Industrias[[#This Row],[Vsgruesa (m3)]]*VLOOKUP(Árboles!$G644,Precios!$B$7:$H$19,6,FALSE)),"",Industrias[[#This Row],[Vsgruesa (m3)]]*VLOOKUP(Árboles!$G644,Precios!$B$7:$H$19,6,FALSE))</f>
        <v/>
      </c>
      <c r="R647" s="217" t="str">
        <f>IF(ISNA(Industrias[[#This Row],[Vchapa (m3)]]*VLOOKUP(Árboles!$G644,Precios!$B$7:$H$19,7,FALSE)),"",Industrias[[#This Row],[Vchapa (m3)]]*VLOOKUP(Árboles!$G644,Precios!$B$7:$H$19,7,FALSE))</f>
        <v/>
      </c>
      <c r="S647" s="223">
        <f t="shared" si="15"/>
        <v>0</v>
      </c>
      <c r="T647" s="218"/>
      <c r="U647" s="218"/>
      <c r="W647" s="183"/>
      <c r="X647" s="183"/>
      <c r="Y647" s="183"/>
      <c r="Z647" s="183"/>
      <c r="AA647" s="183"/>
      <c r="AB647" s="183"/>
      <c r="AC647" s="183"/>
      <c r="AE647" s="183"/>
      <c r="AF647" s="183"/>
      <c r="AG647" s="183"/>
      <c r="AH647" s="183"/>
      <c r="AI647" s="183"/>
      <c r="AJ647" s="183"/>
      <c r="AK647" s="183"/>
    </row>
    <row r="648" spans="2:37" ht="16.8" thickTop="1" thickBot="1">
      <c r="B648" s="211" t="str">
        <f>IF(Árboles!B645="","",Árboles!B645)</f>
        <v/>
      </c>
      <c r="C648" s="211" t="str">
        <f>IF(Árboles!C645="","",Árboles!C645)</f>
        <v/>
      </c>
      <c r="D648" s="212" t="str">
        <f>IF(Árboles!G645="","",Árboles!G645)</f>
        <v/>
      </c>
      <c r="E648" s="213" t="str">
        <f>IF(Árboles!AC645=0,"",Árboles!AC645)</f>
        <v/>
      </c>
      <c r="F648" s="221"/>
      <c r="G648" s="222"/>
      <c r="H648" s="222"/>
      <c r="I648" s="222"/>
      <c r="J648" s="222"/>
      <c r="K648" s="222"/>
      <c r="L648" s="222"/>
      <c r="M648" s="216" t="str">
        <f>IF(ISNA(Industrias[[#This Row],[Vtrit (m3)]]*VLOOKUP(Árboles!$G645,Precios!$B$7:$H$19,2,FALSE)),"",Industrias[[#This Row],[Vtrit (m3)]]*VLOOKUP(Árboles!$G645,Precios!$B$7:$H$19,2,FALSE))</f>
        <v/>
      </c>
      <c r="N648" s="217" t="str">
        <f>IF(ISNA(Industrias[[#This Row],[Vapea (m3)]]*VLOOKUP(Árboles!$G645,Precios!$B$7:$H$19,3,FALSE)),"",Industrias[[#This Row],[Vapea (m3)]]*VLOOKUP(Árboles!$G645,Precios!$B$7:$H$19,3,FALSE))</f>
        <v/>
      </c>
      <c r="O648" s="217" t="str">
        <f>IF(ISNA(Industrias[[#This Row],[Vcanter (m3)]]*VLOOKUP(Árboles!$G645,Precios!$B$7:$H$19,4,FALSE)),"",Industrias[[#This Row],[Vcanter (m3)]]*VLOOKUP(Árboles!$G645,Precios!$B$7:$H$19,4,FALSE))</f>
        <v/>
      </c>
      <c r="P648" s="217" t="str">
        <f>IF(ISNA(Industrias[[#This Row],[Vsierra (m3)]]*VLOOKUP(Árboles!$G645,Precios!$B$7:$H$19,5,FALSE)),"",Industrias[[#This Row],[Vsierra (m3)]]*VLOOKUP(Árboles!$G645,Precios!$B$7:$H$19,5,FALSE))</f>
        <v/>
      </c>
      <c r="Q648" s="217" t="str">
        <f>IF(ISNA(Industrias[[#This Row],[Vsgruesa (m3)]]*VLOOKUP(Árboles!$G645,Precios!$B$7:$H$19,6,FALSE)),"",Industrias[[#This Row],[Vsgruesa (m3)]]*VLOOKUP(Árboles!$G645,Precios!$B$7:$H$19,6,FALSE))</f>
        <v/>
      </c>
      <c r="R648" s="217" t="str">
        <f>IF(ISNA(Industrias[[#This Row],[Vchapa (m3)]]*VLOOKUP(Árboles!$G645,Precios!$B$7:$H$19,7,FALSE)),"",Industrias[[#This Row],[Vchapa (m3)]]*VLOOKUP(Árboles!$G645,Precios!$B$7:$H$19,7,FALSE))</f>
        <v/>
      </c>
      <c r="S648" s="223">
        <f t="shared" si="15"/>
        <v>0</v>
      </c>
      <c r="T648" s="218"/>
      <c r="U648" s="218"/>
      <c r="W648" s="183"/>
      <c r="X648" s="183"/>
      <c r="Y648" s="183"/>
      <c r="Z648" s="183"/>
      <c r="AA648" s="183"/>
      <c r="AB648" s="183"/>
      <c r="AC648" s="183"/>
      <c r="AE648" s="183"/>
      <c r="AF648" s="183"/>
      <c r="AG648" s="183"/>
      <c r="AH648" s="183"/>
      <c r="AI648" s="183"/>
      <c r="AJ648" s="183"/>
      <c r="AK648" s="183"/>
    </row>
    <row r="649" spans="2:37" ht="16.8" thickTop="1" thickBot="1">
      <c r="B649" s="211" t="str">
        <f>IF(Árboles!B646="","",Árboles!B646)</f>
        <v/>
      </c>
      <c r="C649" s="211" t="str">
        <f>IF(Árboles!C646="","",Árboles!C646)</f>
        <v/>
      </c>
      <c r="D649" s="212" t="str">
        <f>IF(Árboles!G646="","",Árboles!G646)</f>
        <v/>
      </c>
      <c r="E649" s="213" t="str">
        <f>IF(Árboles!AC646=0,"",Árboles!AC646)</f>
        <v/>
      </c>
      <c r="F649" s="221"/>
      <c r="G649" s="222"/>
      <c r="H649" s="222"/>
      <c r="I649" s="222"/>
      <c r="J649" s="222"/>
      <c r="K649" s="222"/>
      <c r="L649" s="222"/>
      <c r="M649" s="216" t="str">
        <f>IF(ISNA(Industrias[[#This Row],[Vtrit (m3)]]*VLOOKUP(Árboles!$G646,Precios!$B$7:$H$19,2,FALSE)),"",Industrias[[#This Row],[Vtrit (m3)]]*VLOOKUP(Árboles!$G646,Precios!$B$7:$H$19,2,FALSE))</f>
        <v/>
      </c>
      <c r="N649" s="217" t="str">
        <f>IF(ISNA(Industrias[[#This Row],[Vapea (m3)]]*VLOOKUP(Árboles!$G646,Precios!$B$7:$H$19,3,FALSE)),"",Industrias[[#This Row],[Vapea (m3)]]*VLOOKUP(Árboles!$G646,Precios!$B$7:$H$19,3,FALSE))</f>
        <v/>
      </c>
      <c r="O649" s="217" t="str">
        <f>IF(ISNA(Industrias[[#This Row],[Vcanter (m3)]]*VLOOKUP(Árboles!$G646,Precios!$B$7:$H$19,4,FALSE)),"",Industrias[[#This Row],[Vcanter (m3)]]*VLOOKUP(Árboles!$G646,Precios!$B$7:$H$19,4,FALSE))</f>
        <v/>
      </c>
      <c r="P649" s="217" t="str">
        <f>IF(ISNA(Industrias[[#This Row],[Vsierra (m3)]]*VLOOKUP(Árboles!$G646,Precios!$B$7:$H$19,5,FALSE)),"",Industrias[[#This Row],[Vsierra (m3)]]*VLOOKUP(Árboles!$G646,Precios!$B$7:$H$19,5,FALSE))</f>
        <v/>
      </c>
      <c r="Q649" s="217" t="str">
        <f>IF(ISNA(Industrias[[#This Row],[Vsgruesa (m3)]]*VLOOKUP(Árboles!$G646,Precios!$B$7:$H$19,6,FALSE)),"",Industrias[[#This Row],[Vsgruesa (m3)]]*VLOOKUP(Árboles!$G646,Precios!$B$7:$H$19,6,FALSE))</f>
        <v/>
      </c>
      <c r="R649" s="217" t="str">
        <f>IF(ISNA(Industrias[[#This Row],[Vchapa (m3)]]*VLOOKUP(Árboles!$G646,Precios!$B$7:$H$19,7,FALSE)),"",Industrias[[#This Row],[Vchapa (m3)]]*VLOOKUP(Árboles!$G646,Precios!$B$7:$H$19,7,FALSE))</f>
        <v/>
      </c>
      <c r="S649" s="223">
        <f t="shared" si="15"/>
        <v>0</v>
      </c>
      <c r="T649" s="218"/>
      <c r="U649" s="218"/>
      <c r="W649" s="183"/>
      <c r="X649" s="183"/>
      <c r="Y649" s="183"/>
      <c r="Z649" s="183"/>
      <c r="AA649" s="183"/>
      <c r="AB649" s="183"/>
      <c r="AC649" s="183"/>
      <c r="AE649" s="183"/>
      <c r="AF649" s="183"/>
      <c r="AG649" s="183"/>
      <c r="AH649" s="183"/>
      <c r="AI649" s="183"/>
      <c r="AJ649" s="183"/>
      <c r="AK649" s="183"/>
    </row>
    <row r="650" spans="2:37" ht="16.8" thickTop="1" thickBot="1">
      <c r="B650" s="211" t="str">
        <f>IF(Árboles!B647="","",Árboles!B647)</f>
        <v/>
      </c>
      <c r="C650" s="211" t="str">
        <f>IF(Árboles!C647="","",Árboles!C647)</f>
        <v/>
      </c>
      <c r="D650" s="212" t="str">
        <f>IF(Árboles!G647="","",Árboles!G647)</f>
        <v/>
      </c>
      <c r="E650" s="213" t="str">
        <f>IF(Árboles!AC647=0,"",Árboles!AC647)</f>
        <v/>
      </c>
      <c r="F650" s="221"/>
      <c r="G650" s="222"/>
      <c r="H650" s="222"/>
      <c r="I650" s="222"/>
      <c r="J650" s="222"/>
      <c r="K650" s="222"/>
      <c r="L650" s="222"/>
      <c r="M650" s="216" t="str">
        <f>IF(ISNA(Industrias[[#This Row],[Vtrit (m3)]]*VLOOKUP(Árboles!$G647,Precios!$B$7:$H$19,2,FALSE)),"",Industrias[[#This Row],[Vtrit (m3)]]*VLOOKUP(Árboles!$G647,Precios!$B$7:$H$19,2,FALSE))</f>
        <v/>
      </c>
      <c r="N650" s="217" t="str">
        <f>IF(ISNA(Industrias[[#This Row],[Vapea (m3)]]*VLOOKUP(Árboles!$G647,Precios!$B$7:$H$19,3,FALSE)),"",Industrias[[#This Row],[Vapea (m3)]]*VLOOKUP(Árboles!$G647,Precios!$B$7:$H$19,3,FALSE))</f>
        <v/>
      </c>
      <c r="O650" s="217" t="str">
        <f>IF(ISNA(Industrias[[#This Row],[Vcanter (m3)]]*VLOOKUP(Árboles!$G647,Precios!$B$7:$H$19,4,FALSE)),"",Industrias[[#This Row],[Vcanter (m3)]]*VLOOKUP(Árboles!$G647,Precios!$B$7:$H$19,4,FALSE))</f>
        <v/>
      </c>
      <c r="P650" s="217" t="str">
        <f>IF(ISNA(Industrias[[#This Row],[Vsierra (m3)]]*VLOOKUP(Árboles!$G647,Precios!$B$7:$H$19,5,FALSE)),"",Industrias[[#This Row],[Vsierra (m3)]]*VLOOKUP(Árboles!$G647,Precios!$B$7:$H$19,5,FALSE))</f>
        <v/>
      </c>
      <c r="Q650" s="217" t="str">
        <f>IF(ISNA(Industrias[[#This Row],[Vsgruesa (m3)]]*VLOOKUP(Árboles!$G647,Precios!$B$7:$H$19,6,FALSE)),"",Industrias[[#This Row],[Vsgruesa (m3)]]*VLOOKUP(Árboles!$G647,Precios!$B$7:$H$19,6,FALSE))</f>
        <v/>
      </c>
      <c r="R650" s="217" t="str">
        <f>IF(ISNA(Industrias[[#This Row],[Vchapa (m3)]]*VLOOKUP(Árboles!$G647,Precios!$B$7:$H$19,7,FALSE)),"",Industrias[[#This Row],[Vchapa (m3)]]*VLOOKUP(Árboles!$G647,Precios!$B$7:$H$19,7,FALSE))</f>
        <v/>
      </c>
      <c r="S650" s="223">
        <f t="shared" si="15"/>
        <v>0</v>
      </c>
      <c r="T650" s="218"/>
      <c r="U650" s="218"/>
      <c r="W650" s="183"/>
      <c r="X650" s="183"/>
      <c r="Y650" s="183"/>
      <c r="Z650" s="183"/>
      <c r="AA650" s="183"/>
      <c r="AB650" s="183"/>
      <c r="AC650" s="183"/>
      <c r="AE650" s="183"/>
      <c r="AF650" s="183"/>
      <c r="AG650" s="183"/>
      <c r="AH650" s="183"/>
      <c r="AI650" s="183"/>
      <c r="AJ650" s="183"/>
      <c r="AK650" s="183"/>
    </row>
    <row r="651" spans="2:37" ht="16.8" thickTop="1" thickBot="1">
      <c r="B651" s="211" t="str">
        <f>IF(Árboles!B648="","",Árboles!B648)</f>
        <v/>
      </c>
      <c r="C651" s="211" t="str">
        <f>IF(Árboles!C648="","",Árboles!C648)</f>
        <v/>
      </c>
      <c r="D651" s="212" t="str">
        <f>IF(Árboles!G648="","",Árboles!G648)</f>
        <v/>
      </c>
      <c r="E651" s="213" t="str">
        <f>IF(Árboles!AC648=0,"",Árboles!AC648)</f>
        <v/>
      </c>
      <c r="F651" s="221"/>
      <c r="G651" s="222"/>
      <c r="H651" s="222"/>
      <c r="I651" s="222"/>
      <c r="J651" s="222"/>
      <c r="K651" s="222"/>
      <c r="L651" s="222"/>
      <c r="M651" s="216" t="str">
        <f>IF(ISNA(Industrias[[#This Row],[Vtrit (m3)]]*VLOOKUP(Árboles!$G648,Precios!$B$7:$H$19,2,FALSE)),"",Industrias[[#This Row],[Vtrit (m3)]]*VLOOKUP(Árboles!$G648,Precios!$B$7:$H$19,2,FALSE))</f>
        <v/>
      </c>
      <c r="N651" s="217" t="str">
        <f>IF(ISNA(Industrias[[#This Row],[Vapea (m3)]]*VLOOKUP(Árboles!$G648,Precios!$B$7:$H$19,3,FALSE)),"",Industrias[[#This Row],[Vapea (m3)]]*VLOOKUP(Árboles!$G648,Precios!$B$7:$H$19,3,FALSE))</f>
        <v/>
      </c>
      <c r="O651" s="217" t="str">
        <f>IF(ISNA(Industrias[[#This Row],[Vcanter (m3)]]*VLOOKUP(Árboles!$G648,Precios!$B$7:$H$19,4,FALSE)),"",Industrias[[#This Row],[Vcanter (m3)]]*VLOOKUP(Árboles!$G648,Precios!$B$7:$H$19,4,FALSE))</f>
        <v/>
      </c>
      <c r="P651" s="217" t="str">
        <f>IF(ISNA(Industrias[[#This Row],[Vsierra (m3)]]*VLOOKUP(Árboles!$G648,Precios!$B$7:$H$19,5,FALSE)),"",Industrias[[#This Row],[Vsierra (m3)]]*VLOOKUP(Árboles!$G648,Precios!$B$7:$H$19,5,FALSE))</f>
        <v/>
      </c>
      <c r="Q651" s="217" t="str">
        <f>IF(ISNA(Industrias[[#This Row],[Vsgruesa (m3)]]*VLOOKUP(Árboles!$G648,Precios!$B$7:$H$19,6,FALSE)),"",Industrias[[#This Row],[Vsgruesa (m3)]]*VLOOKUP(Árboles!$G648,Precios!$B$7:$H$19,6,FALSE))</f>
        <v/>
      </c>
      <c r="R651" s="217" t="str">
        <f>IF(ISNA(Industrias[[#This Row],[Vchapa (m3)]]*VLOOKUP(Árboles!$G648,Precios!$B$7:$H$19,7,FALSE)),"",Industrias[[#This Row],[Vchapa (m3)]]*VLOOKUP(Árboles!$G648,Precios!$B$7:$H$19,7,FALSE))</f>
        <v/>
      </c>
      <c r="S651" s="223">
        <f t="shared" si="15"/>
        <v>0</v>
      </c>
      <c r="T651" s="218"/>
      <c r="U651" s="218"/>
      <c r="W651" s="183"/>
      <c r="X651" s="183"/>
      <c r="Y651" s="183"/>
      <c r="Z651" s="183"/>
      <c r="AA651" s="183"/>
      <c r="AB651" s="183"/>
      <c r="AC651" s="183"/>
      <c r="AE651" s="183"/>
      <c r="AF651" s="183"/>
      <c r="AG651" s="183"/>
      <c r="AH651" s="183"/>
      <c r="AI651" s="183"/>
      <c r="AJ651" s="183"/>
      <c r="AK651" s="183"/>
    </row>
    <row r="652" spans="2:37" ht="16.8" thickTop="1" thickBot="1">
      <c r="B652" s="211" t="str">
        <f>IF(Árboles!B649="","",Árboles!B649)</f>
        <v/>
      </c>
      <c r="C652" s="211" t="str">
        <f>IF(Árboles!C649="","",Árboles!C649)</f>
        <v/>
      </c>
      <c r="D652" s="212" t="str">
        <f>IF(Árboles!G649="","",Árboles!G649)</f>
        <v/>
      </c>
      <c r="E652" s="213" t="str">
        <f>IF(Árboles!AC649=0,"",Árboles!AC649)</f>
        <v/>
      </c>
      <c r="F652" s="221"/>
      <c r="G652" s="222"/>
      <c r="H652" s="222"/>
      <c r="I652" s="222"/>
      <c r="J652" s="222"/>
      <c r="K652" s="222"/>
      <c r="L652" s="222"/>
      <c r="M652" s="216" t="str">
        <f>IF(ISNA(Industrias[[#This Row],[Vtrit (m3)]]*VLOOKUP(Árboles!$G649,Precios!$B$7:$H$19,2,FALSE)),"",Industrias[[#This Row],[Vtrit (m3)]]*VLOOKUP(Árboles!$G649,Precios!$B$7:$H$19,2,FALSE))</f>
        <v/>
      </c>
      <c r="N652" s="217" t="str">
        <f>IF(ISNA(Industrias[[#This Row],[Vapea (m3)]]*VLOOKUP(Árboles!$G649,Precios!$B$7:$H$19,3,FALSE)),"",Industrias[[#This Row],[Vapea (m3)]]*VLOOKUP(Árboles!$G649,Precios!$B$7:$H$19,3,FALSE))</f>
        <v/>
      </c>
      <c r="O652" s="217" t="str">
        <f>IF(ISNA(Industrias[[#This Row],[Vcanter (m3)]]*VLOOKUP(Árboles!$G649,Precios!$B$7:$H$19,4,FALSE)),"",Industrias[[#This Row],[Vcanter (m3)]]*VLOOKUP(Árboles!$G649,Precios!$B$7:$H$19,4,FALSE))</f>
        <v/>
      </c>
      <c r="P652" s="217" t="str">
        <f>IF(ISNA(Industrias[[#This Row],[Vsierra (m3)]]*VLOOKUP(Árboles!$G649,Precios!$B$7:$H$19,5,FALSE)),"",Industrias[[#This Row],[Vsierra (m3)]]*VLOOKUP(Árboles!$G649,Precios!$B$7:$H$19,5,FALSE))</f>
        <v/>
      </c>
      <c r="Q652" s="217" t="str">
        <f>IF(ISNA(Industrias[[#This Row],[Vsgruesa (m3)]]*VLOOKUP(Árboles!$G649,Precios!$B$7:$H$19,6,FALSE)),"",Industrias[[#This Row],[Vsgruesa (m3)]]*VLOOKUP(Árboles!$G649,Precios!$B$7:$H$19,6,FALSE))</f>
        <v/>
      </c>
      <c r="R652" s="217" t="str">
        <f>IF(ISNA(Industrias[[#This Row],[Vchapa (m3)]]*VLOOKUP(Árboles!$G649,Precios!$B$7:$H$19,7,FALSE)),"",Industrias[[#This Row],[Vchapa (m3)]]*VLOOKUP(Árboles!$G649,Precios!$B$7:$H$19,7,FALSE))</f>
        <v/>
      </c>
      <c r="S652" s="223">
        <f t="shared" si="15"/>
        <v>0</v>
      </c>
      <c r="T652" s="218"/>
      <c r="U652" s="218"/>
      <c r="W652" s="183"/>
      <c r="X652" s="183"/>
      <c r="Y652" s="183"/>
      <c r="Z652" s="183"/>
      <c r="AA652" s="183"/>
      <c r="AB652" s="183"/>
      <c r="AC652" s="183"/>
      <c r="AE652" s="183"/>
      <c r="AF652" s="183"/>
      <c r="AG652" s="183"/>
      <c r="AH652" s="183"/>
      <c r="AI652" s="183"/>
      <c r="AJ652" s="183"/>
      <c r="AK652" s="183"/>
    </row>
    <row r="653" spans="2:37" ht="16.8" thickTop="1" thickBot="1">
      <c r="B653" s="211" t="str">
        <f>IF(Árboles!B650="","",Árboles!B650)</f>
        <v/>
      </c>
      <c r="C653" s="211" t="str">
        <f>IF(Árboles!C650="","",Árboles!C650)</f>
        <v/>
      </c>
      <c r="D653" s="212" t="str">
        <f>IF(Árboles!G650="","",Árboles!G650)</f>
        <v/>
      </c>
      <c r="E653" s="213" t="str">
        <f>IF(Árboles!AC650=0,"",Árboles!AC650)</f>
        <v/>
      </c>
      <c r="F653" s="221"/>
      <c r="G653" s="222"/>
      <c r="H653" s="222"/>
      <c r="I653" s="222"/>
      <c r="J653" s="222"/>
      <c r="K653" s="222"/>
      <c r="L653" s="222"/>
      <c r="M653" s="216" t="str">
        <f>IF(ISNA(Industrias[[#This Row],[Vtrit (m3)]]*VLOOKUP(Árboles!$G650,Precios!$B$7:$H$19,2,FALSE)),"",Industrias[[#This Row],[Vtrit (m3)]]*VLOOKUP(Árboles!$G650,Precios!$B$7:$H$19,2,FALSE))</f>
        <v/>
      </c>
      <c r="N653" s="217" t="str">
        <f>IF(ISNA(Industrias[[#This Row],[Vapea (m3)]]*VLOOKUP(Árboles!$G650,Precios!$B$7:$H$19,3,FALSE)),"",Industrias[[#This Row],[Vapea (m3)]]*VLOOKUP(Árboles!$G650,Precios!$B$7:$H$19,3,FALSE))</f>
        <v/>
      </c>
      <c r="O653" s="217" t="str">
        <f>IF(ISNA(Industrias[[#This Row],[Vcanter (m3)]]*VLOOKUP(Árboles!$G650,Precios!$B$7:$H$19,4,FALSE)),"",Industrias[[#This Row],[Vcanter (m3)]]*VLOOKUP(Árboles!$G650,Precios!$B$7:$H$19,4,FALSE))</f>
        <v/>
      </c>
      <c r="P653" s="217" t="str">
        <f>IF(ISNA(Industrias[[#This Row],[Vsierra (m3)]]*VLOOKUP(Árboles!$G650,Precios!$B$7:$H$19,5,FALSE)),"",Industrias[[#This Row],[Vsierra (m3)]]*VLOOKUP(Árboles!$G650,Precios!$B$7:$H$19,5,FALSE))</f>
        <v/>
      </c>
      <c r="Q653" s="217" t="str">
        <f>IF(ISNA(Industrias[[#This Row],[Vsgruesa (m3)]]*VLOOKUP(Árboles!$G650,Precios!$B$7:$H$19,6,FALSE)),"",Industrias[[#This Row],[Vsgruesa (m3)]]*VLOOKUP(Árboles!$G650,Precios!$B$7:$H$19,6,FALSE))</f>
        <v/>
      </c>
      <c r="R653" s="217" t="str">
        <f>IF(ISNA(Industrias[[#This Row],[Vchapa (m3)]]*VLOOKUP(Árboles!$G650,Precios!$B$7:$H$19,7,FALSE)),"",Industrias[[#This Row],[Vchapa (m3)]]*VLOOKUP(Árboles!$G650,Precios!$B$7:$H$19,7,FALSE))</f>
        <v/>
      </c>
      <c r="S653" s="223">
        <f t="shared" si="15"/>
        <v>0</v>
      </c>
      <c r="T653" s="218"/>
      <c r="U653" s="218"/>
      <c r="W653" s="183"/>
      <c r="X653" s="183"/>
      <c r="Y653" s="183"/>
      <c r="Z653" s="183"/>
      <c r="AA653" s="183"/>
      <c r="AB653" s="183"/>
      <c r="AC653" s="183"/>
      <c r="AE653" s="183"/>
      <c r="AF653" s="183"/>
      <c r="AG653" s="183"/>
      <c r="AH653" s="183"/>
      <c r="AI653" s="183"/>
      <c r="AJ653" s="183"/>
      <c r="AK653" s="183"/>
    </row>
    <row r="654" spans="2:37" ht="16.8" thickTop="1" thickBot="1">
      <c r="B654" s="211" t="str">
        <f>IF(Árboles!B651="","",Árboles!B651)</f>
        <v/>
      </c>
      <c r="C654" s="211" t="str">
        <f>IF(Árboles!C651="","",Árboles!C651)</f>
        <v/>
      </c>
      <c r="D654" s="212" t="str">
        <f>IF(Árboles!G651="","",Árboles!G651)</f>
        <v/>
      </c>
      <c r="E654" s="213" t="str">
        <f>IF(Árboles!AC651=0,"",Árboles!AC651)</f>
        <v/>
      </c>
      <c r="F654" s="221"/>
      <c r="G654" s="222"/>
      <c r="H654" s="222"/>
      <c r="I654" s="222"/>
      <c r="J654" s="222"/>
      <c r="K654" s="222"/>
      <c r="L654" s="222"/>
      <c r="M654" s="216" t="str">
        <f>IF(ISNA(Industrias[[#This Row],[Vtrit (m3)]]*VLOOKUP(Árboles!$G651,Precios!$B$7:$H$19,2,FALSE)),"",Industrias[[#This Row],[Vtrit (m3)]]*VLOOKUP(Árboles!$G651,Precios!$B$7:$H$19,2,FALSE))</f>
        <v/>
      </c>
      <c r="N654" s="217" t="str">
        <f>IF(ISNA(Industrias[[#This Row],[Vapea (m3)]]*VLOOKUP(Árboles!$G651,Precios!$B$7:$H$19,3,FALSE)),"",Industrias[[#This Row],[Vapea (m3)]]*VLOOKUP(Árboles!$G651,Precios!$B$7:$H$19,3,FALSE))</f>
        <v/>
      </c>
      <c r="O654" s="217" t="str">
        <f>IF(ISNA(Industrias[[#This Row],[Vcanter (m3)]]*VLOOKUP(Árboles!$G651,Precios!$B$7:$H$19,4,FALSE)),"",Industrias[[#This Row],[Vcanter (m3)]]*VLOOKUP(Árboles!$G651,Precios!$B$7:$H$19,4,FALSE))</f>
        <v/>
      </c>
      <c r="P654" s="217" t="str">
        <f>IF(ISNA(Industrias[[#This Row],[Vsierra (m3)]]*VLOOKUP(Árboles!$G651,Precios!$B$7:$H$19,5,FALSE)),"",Industrias[[#This Row],[Vsierra (m3)]]*VLOOKUP(Árboles!$G651,Precios!$B$7:$H$19,5,FALSE))</f>
        <v/>
      </c>
      <c r="Q654" s="217" t="str">
        <f>IF(ISNA(Industrias[[#This Row],[Vsgruesa (m3)]]*VLOOKUP(Árboles!$G651,Precios!$B$7:$H$19,6,FALSE)),"",Industrias[[#This Row],[Vsgruesa (m3)]]*VLOOKUP(Árboles!$G651,Precios!$B$7:$H$19,6,FALSE))</f>
        <v/>
      </c>
      <c r="R654" s="217" t="str">
        <f>IF(ISNA(Industrias[[#This Row],[Vchapa (m3)]]*VLOOKUP(Árboles!$G651,Precios!$B$7:$H$19,7,FALSE)),"",Industrias[[#This Row],[Vchapa (m3)]]*VLOOKUP(Árboles!$G651,Precios!$B$7:$H$19,7,FALSE))</f>
        <v/>
      </c>
      <c r="S654" s="223">
        <f t="shared" si="15"/>
        <v>0</v>
      </c>
      <c r="T654" s="218"/>
      <c r="U654" s="218"/>
      <c r="W654" s="183"/>
      <c r="X654" s="183"/>
      <c r="Y654" s="183"/>
      <c r="Z654" s="183"/>
      <c r="AA654" s="183"/>
      <c r="AB654" s="183"/>
      <c r="AC654" s="183"/>
      <c r="AE654" s="183"/>
      <c r="AF654" s="183"/>
      <c r="AG654" s="183"/>
      <c r="AH654" s="183"/>
      <c r="AI654" s="183"/>
      <c r="AJ654" s="183"/>
      <c r="AK654" s="183"/>
    </row>
    <row r="655" spans="2:37" ht="16.8" thickTop="1" thickBot="1">
      <c r="B655" s="211" t="str">
        <f>IF(Árboles!B652="","",Árboles!B652)</f>
        <v/>
      </c>
      <c r="C655" s="211" t="str">
        <f>IF(Árboles!C652="","",Árboles!C652)</f>
        <v/>
      </c>
      <c r="D655" s="212" t="str">
        <f>IF(Árboles!G652="","",Árboles!G652)</f>
        <v/>
      </c>
      <c r="E655" s="213" t="str">
        <f>IF(Árboles!AC652=0,"",Árboles!AC652)</f>
        <v/>
      </c>
      <c r="F655" s="221"/>
      <c r="G655" s="222"/>
      <c r="H655" s="222"/>
      <c r="I655" s="222"/>
      <c r="J655" s="222"/>
      <c r="K655" s="222"/>
      <c r="L655" s="222"/>
      <c r="M655" s="216" t="str">
        <f>IF(ISNA(Industrias[[#This Row],[Vtrit (m3)]]*VLOOKUP(Árboles!$G652,Precios!$B$7:$H$19,2,FALSE)),"",Industrias[[#This Row],[Vtrit (m3)]]*VLOOKUP(Árboles!$G652,Precios!$B$7:$H$19,2,FALSE))</f>
        <v/>
      </c>
      <c r="N655" s="217" t="str">
        <f>IF(ISNA(Industrias[[#This Row],[Vapea (m3)]]*VLOOKUP(Árboles!$G652,Precios!$B$7:$H$19,3,FALSE)),"",Industrias[[#This Row],[Vapea (m3)]]*VLOOKUP(Árboles!$G652,Precios!$B$7:$H$19,3,FALSE))</f>
        <v/>
      </c>
      <c r="O655" s="217" t="str">
        <f>IF(ISNA(Industrias[[#This Row],[Vcanter (m3)]]*VLOOKUP(Árboles!$G652,Precios!$B$7:$H$19,4,FALSE)),"",Industrias[[#This Row],[Vcanter (m3)]]*VLOOKUP(Árboles!$G652,Precios!$B$7:$H$19,4,FALSE))</f>
        <v/>
      </c>
      <c r="P655" s="217" t="str">
        <f>IF(ISNA(Industrias[[#This Row],[Vsierra (m3)]]*VLOOKUP(Árboles!$G652,Precios!$B$7:$H$19,5,FALSE)),"",Industrias[[#This Row],[Vsierra (m3)]]*VLOOKUP(Árboles!$G652,Precios!$B$7:$H$19,5,FALSE))</f>
        <v/>
      </c>
      <c r="Q655" s="217" t="str">
        <f>IF(ISNA(Industrias[[#This Row],[Vsgruesa (m3)]]*VLOOKUP(Árboles!$G652,Precios!$B$7:$H$19,6,FALSE)),"",Industrias[[#This Row],[Vsgruesa (m3)]]*VLOOKUP(Árboles!$G652,Precios!$B$7:$H$19,6,FALSE))</f>
        <v/>
      </c>
      <c r="R655" s="217" t="str">
        <f>IF(ISNA(Industrias[[#This Row],[Vchapa (m3)]]*VLOOKUP(Árboles!$G652,Precios!$B$7:$H$19,7,FALSE)),"",Industrias[[#This Row],[Vchapa (m3)]]*VLOOKUP(Árboles!$G652,Precios!$B$7:$H$19,7,FALSE))</f>
        <v/>
      </c>
      <c r="S655" s="223">
        <f t="shared" si="15"/>
        <v>0</v>
      </c>
      <c r="T655" s="218"/>
      <c r="U655" s="218"/>
      <c r="W655" s="183"/>
      <c r="X655" s="183"/>
      <c r="Y655" s="183"/>
      <c r="Z655" s="183"/>
      <c r="AA655" s="183"/>
      <c r="AB655" s="183"/>
      <c r="AC655" s="183"/>
      <c r="AE655" s="183"/>
      <c r="AF655" s="183"/>
      <c r="AG655" s="183"/>
      <c r="AH655" s="183"/>
      <c r="AI655" s="183"/>
      <c r="AJ655" s="183"/>
      <c r="AK655" s="183"/>
    </row>
    <row r="656" spans="2:37" ht="16.8" thickTop="1" thickBot="1">
      <c r="B656" s="211" t="str">
        <f>IF(Árboles!B653="","",Árboles!B653)</f>
        <v/>
      </c>
      <c r="C656" s="211" t="str">
        <f>IF(Árboles!C653="","",Árboles!C653)</f>
        <v/>
      </c>
      <c r="D656" s="212" t="str">
        <f>IF(Árboles!G653="","",Árboles!G653)</f>
        <v/>
      </c>
      <c r="E656" s="213" t="str">
        <f>IF(Árboles!AC653=0,"",Árboles!AC653)</f>
        <v/>
      </c>
      <c r="F656" s="221"/>
      <c r="G656" s="222"/>
      <c r="H656" s="222"/>
      <c r="I656" s="222"/>
      <c r="J656" s="222"/>
      <c r="K656" s="222"/>
      <c r="L656" s="222"/>
      <c r="M656" s="216" t="str">
        <f>IF(ISNA(Industrias[[#This Row],[Vtrit (m3)]]*VLOOKUP(Árboles!$G653,Precios!$B$7:$H$19,2,FALSE)),"",Industrias[[#This Row],[Vtrit (m3)]]*VLOOKUP(Árboles!$G653,Precios!$B$7:$H$19,2,FALSE))</f>
        <v/>
      </c>
      <c r="N656" s="217" t="str">
        <f>IF(ISNA(Industrias[[#This Row],[Vapea (m3)]]*VLOOKUP(Árboles!$G653,Precios!$B$7:$H$19,3,FALSE)),"",Industrias[[#This Row],[Vapea (m3)]]*VLOOKUP(Árboles!$G653,Precios!$B$7:$H$19,3,FALSE))</f>
        <v/>
      </c>
      <c r="O656" s="217" t="str">
        <f>IF(ISNA(Industrias[[#This Row],[Vcanter (m3)]]*VLOOKUP(Árboles!$G653,Precios!$B$7:$H$19,4,FALSE)),"",Industrias[[#This Row],[Vcanter (m3)]]*VLOOKUP(Árboles!$G653,Precios!$B$7:$H$19,4,FALSE))</f>
        <v/>
      </c>
      <c r="P656" s="217" t="str">
        <f>IF(ISNA(Industrias[[#This Row],[Vsierra (m3)]]*VLOOKUP(Árboles!$G653,Precios!$B$7:$H$19,5,FALSE)),"",Industrias[[#This Row],[Vsierra (m3)]]*VLOOKUP(Árboles!$G653,Precios!$B$7:$H$19,5,FALSE))</f>
        <v/>
      </c>
      <c r="Q656" s="217" t="str">
        <f>IF(ISNA(Industrias[[#This Row],[Vsgruesa (m3)]]*VLOOKUP(Árboles!$G653,Precios!$B$7:$H$19,6,FALSE)),"",Industrias[[#This Row],[Vsgruesa (m3)]]*VLOOKUP(Árboles!$G653,Precios!$B$7:$H$19,6,FALSE))</f>
        <v/>
      </c>
      <c r="R656" s="217" t="str">
        <f>IF(ISNA(Industrias[[#This Row],[Vchapa (m3)]]*VLOOKUP(Árboles!$G653,Precios!$B$7:$H$19,7,FALSE)),"",Industrias[[#This Row],[Vchapa (m3)]]*VLOOKUP(Árboles!$G653,Precios!$B$7:$H$19,7,FALSE))</f>
        <v/>
      </c>
      <c r="S656" s="223">
        <f t="shared" si="15"/>
        <v>0</v>
      </c>
      <c r="T656" s="218"/>
      <c r="U656" s="218"/>
      <c r="W656" s="183"/>
      <c r="X656" s="183"/>
      <c r="Y656" s="183"/>
      <c r="Z656" s="183"/>
      <c r="AA656" s="183"/>
      <c r="AB656" s="183"/>
      <c r="AC656" s="183"/>
      <c r="AE656" s="183"/>
      <c r="AF656" s="183"/>
      <c r="AG656" s="183"/>
      <c r="AH656" s="183"/>
      <c r="AI656" s="183"/>
      <c r="AJ656" s="183"/>
      <c r="AK656" s="183"/>
    </row>
    <row r="657" spans="2:37" ht="16.8" thickTop="1" thickBot="1">
      <c r="B657" s="211" t="str">
        <f>IF(Árboles!B654="","",Árboles!B654)</f>
        <v/>
      </c>
      <c r="C657" s="211" t="str">
        <f>IF(Árboles!C654="","",Árboles!C654)</f>
        <v/>
      </c>
      <c r="D657" s="212" t="str">
        <f>IF(Árboles!G654="","",Árboles!G654)</f>
        <v/>
      </c>
      <c r="E657" s="213" t="str">
        <f>IF(Árboles!AC654=0,"",Árboles!AC654)</f>
        <v/>
      </c>
      <c r="F657" s="221"/>
      <c r="G657" s="222"/>
      <c r="H657" s="222"/>
      <c r="I657" s="222"/>
      <c r="J657" s="222"/>
      <c r="K657" s="222"/>
      <c r="L657" s="222"/>
      <c r="M657" s="216" t="str">
        <f>IF(ISNA(Industrias[[#This Row],[Vtrit (m3)]]*VLOOKUP(Árboles!$G654,Precios!$B$7:$H$19,2,FALSE)),"",Industrias[[#This Row],[Vtrit (m3)]]*VLOOKUP(Árboles!$G654,Precios!$B$7:$H$19,2,FALSE))</f>
        <v/>
      </c>
      <c r="N657" s="217" t="str">
        <f>IF(ISNA(Industrias[[#This Row],[Vapea (m3)]]*VLOOKUP(Árboles!$G654,Precios!$B$7:$H$19,3,FALSE)),"",Industrias[[#This Row],[Vapea (m3)]]*VLOOKUP(Árboles!$G654,Precios!$B$7:$H$19,3,FALSE))</f>
        <v/>
      </c>
      <c r="O657" s="217" t="str">
        <f>IF(ISNA(Industrias[[#This Row],[Vcanter (m3)]]*VLOOKUP(Árboles!$G654,Precios!$B$7:$H$19,4,FALSE)),"",Industrias[[#This Row],[Vcanter (m3)]]*VLOOKUP(Árboles!$G654,Precios!$B$7:$H$19,4,FALSE))</f>
        <v/>
      </c>
      <c r="P657" s="217" t="str">
        <f>IF(ISNA(Industrias[[#This Row],[Vsierra (m3)]]*VLOOKUP(Árboles!$G654,Precios!$B$7:$H$19,5,FALSE)),"",Industrias[[#This Row],[Vsierra (m3)]]*VLOOKUP(Árboles!$G654,Precios!$B$7:$H$19,5,FALSE))</f>
        <v/>
      </c>
      <c r="Q657" s="217" t="str">
        <f>IF(ISNA(Industrias[[#This Row],[Vsgruesa (m3)]]*VLOOKUP(Árboles!$G654,Precios!$B$7:$H$19,6,FALSE)),"",Industrias[[#This Row],[Vsgruesa (m3)]]*VLOOKUP(Árboles!$G654,Precios!$B$7:$H$19,6,FALSE))</f>
        <v/>
      </c>
      <c r="R657" s="217" t="str">
        <f>IF(ISNA(Industrias[[#This Row],[Vchapa (m3)]]*VLOOKUP(Árboles!$G654,Precios!$B$7:$H$19,7,FALSE)),"",Industrias[[#This Row],[Vchapa (m3)]]*VLOOKUP(Árboles!$G654,Precios!$B$7:$H$19,7,FALSE))</f>
        <v/>
      </c>
      <c r="S657" s="223">
        <f t="shared" si="15"/>
        <v>0</v>
      </c>
      <c r="T657" s="218"/>
      <c r="U657" s="218"/>
      <c r="W657" s="183"/>
      <c r="X657" s="183"/>
      <c r="Y657" s="183"/>
      <c r="Z657" s="183"/>
      <c r="AA657" s="183"/>
      <c r="AB657" s="183"/>
      <c r="AC657" s="183"/>
      <c r="AE657" s="183"/>
      <c r="AF657" s="183"/>
      <c r="AG657" s="183"/>
      <c r="AH657" s="183"/>
      <c r="AI657" s="183"/>
      <c r="AJ657" s="183"/>
      <c r="AK657" s="183"/>
    </row>
    <row r="658" spans="2:37" ht="16.8" thickTop="1" thickBot="1">
      <c r="B658" s="211" t="str">
        <f>IF(Árboles!B655="","",Árboles!B655)</f>
        <v/>
      </c>
      <c r="C658" s="211" t="str">
        <f>IF(Árboles!C655="","",Árboles!C655)</f>
        <v/>
      </c>
      <c r="D658" s="212" t="str">
        <f>IF(Árboles!G655="","",Árboles!G655)</f>
        <v/>
      </c>
      <c r="E658" s="213" t="str">
        <f>IF(Árboles!AC655=0,"",Árboles!AC655)</f>
        <v/>
      </c>
      <c r="F658" s="221"/>
      <c r="G658" s="222"/>
      <c r="H658" s="222"/>
      <c r="I658" s="222"/>
      <c r="J658" s="222"/>
      <c r="K658" s="222"/>
      <c r="L658" s="222"/>
      <c r="M658" s="216" t="str">
        <f>IF(ISNA(Industrias[[#This Row],[Vtrit (m3)]]*VLOOKUP(Árboles!$G655,Precios!$B$7:$H$19,2,FALSE)),"",Industrias[[#This Row],[Vtrit (m3)]]*VLOOKUP(Árboles!$G655,Precios!$B$7:$H$19,2,FALSE))</f>
        <v/>
      </c>
      <c r="N658" s="217" t="str">
        <f>IF(ISNA(Industrias[[#This Row],[Vapea (m3)]]*VLOOKUP(Árboles!$G655,Precios!$B$7:$H$19,3,FALSE)),"",Industrias[[#This Row],[Vapea (m3)]]*VLOOKUP(Árboles!$G655,Precios!$B$7:$H$19,3,FALSE))</f>
        <v/>
      </c>
      <c r="O658" s="217" t="str">
        <f>IF(ISNA(Industrias[[#This Row],[Vcanter (m3)]]*VLOOKUP(Árboles!$G655,Precios!$B$7:$H$19,4,FALSE)),"",Industrias[[#This Row],[Vcanter (m3)]]*VLOOKUP(Árboles!$G655,Precios!$B$7:$H$19,4,FALSE))</f>
        <v/>
      </c>
      <c r="P658" s="217" t="str">
        <f>IF(ISNA(Industrias[[#This Row],[Vsierra (m3)]]*VLOOKUP(Árboles!$G655,Precios!$B$7:$H$19,5,FALSE)),"",Industrias[[#This Row],[Vsierra (m3)]]*VLOOKUP(Árboles!$G655,Precios!$B$7:$H$19,5,FALSE))</f>
        <v/>
      </c>
      <c r="Q658" s="217" t="str">
        <f>IF(ISNA(Industrias[[#This Row],[Vsgruesa (m3)]]*VLOOKUP(Árboles!$G655,Precios!$B$7:$H$19,6,FALSE)),"",Industrias[[#This Row],[Vsgruesa (m3)]]*VLOOKUP(Árboles!$G655,Precios!$B$7:$H$19,6,FALSE))</f>
        <v/>
      </c>
      <c r="R658" s="217" t="str">
        <f>IF(ISNA(Industrias[[#This Row],[Vchapa (m3)]]*VLOOKUP(Árboles!$G655,Precios!$B$7:$H$19,7,FALSE)),"",Industrias[[#This Row],[Vchapa (m3)]]*VLOOKUP(Árboles!$G655,Precios!$B$7:$H$19,7,FALSE))</f>
        <v/>
      </c>
      <c r="S658" s="223">
        <f t="shared" si="15"/>
        <v>0</v>
      </c>
      <c r="T658" s="218"/>
      <c r="U658" s="218"/>
      <c r="W658" s="183"/>
      <c r="X658" s="183"/>
      <c r="Y658" s="183"/>
      <c r="Z658" s="183"/>
      <c r="AA658" s="183"/>
      <c r="AB658" s="183"/>
      <c r="AC658" s="183"/>
      <c r="AE658" s="183"/>
      <c r="AF658" s="183"/>
      <c r="AG658" s="183"/>
      <c r="AH658" s="183"/>
      <c r="AI658" s="183"/>
      <c r="AJ658" s="183"/>
      <c r="AK658" s="183"/>
    </row>
    <row r="659" spans="2:37" ht="16.8" thickTop="1" thickBot="1">
      <c r="B659" s="211" t="str">
        <f>IF(Árboles!B656="","",Árboles!B656)</f>
        <v/>
      </c>
      <c r="C659" s="211" t="str">
        <f>IF(Árboles!C656="","",Árboles!C656)</f>
        <v/>
      </c>
      <c r="D659" s="212" t="str">
        <f>IF(Árboles!G656="","",Árboles!G656)</f>
        <v/>
      </c>
      <c r="E659" s="213" t="str">
        <f>IF(Árboles!AC656=0,"",Árboles!AC656)</f>
        <v/>
      </c>
      <c r="F659" s="221"/>
      <c r="G659" s="222"/>
      <c r="H659" s="222"/>
      <c r="I659" s="222"/>
      <c r="J659" s="222"/>
      <c r="K659" s="222"/>
      <c r="L659" s="222"/>
      <c r="M659" s="216" t="str">
        <f>IF(ISNA(Industrias[[#This Row],[Vtrit (m3)]]*VLOOKUP(Árboles!$G656,Precios!$B$7:$H$19,2,FALSE)),"",Industrias[[#This Row],[Vtrit (m3)]]*VLOOKUP(Árboles!$G656,Precios!$B$7:$H$19,2,FALSE))</f>
        <v/>
      </c>
      <c r="N659" s="217" t="str">
        <f>IF(ISNA(Industrias[[#This Row],[Vapea (m3)]]*VLOOKUP(Árboles!$G656,Precios!$B$7:$H$19,3,FALSE)),"",Industrias[[#This Row],[Vapea (m3)]]*VLOOKUP(Árboles!$G656,Precios!$B$7:$H$19,3,FALSE))</f>
        <v/>
      </c>
      <c r="O659" s="217" t="str">
        <f>IF(ISNA(Industrias[[#This Row],[Vcanter (m3)]]*VLOOKUP(Árboles!$G656,Precios!$B$7:$H$19,4,FALSE)),"",Industrias[[#This Row],[Vcanter (m3)]]*VLOOKUP(Árboles!$G656,Precios!$B$7:$H$19,4,FALSE))</f>
        <v/>
      </c>
      <c r="P659" s="217" t="str">
        <f>IF(ISNA(Industrias[[#This Row],[Vsierra (m3)]]*VLOOKUP(Árboles!$G656,Precios!$B$7:$H$19,5,FALSE)),"",Industrias[[#This Row],[Vsierra (m3)]]*VLOOKUP(Árboles!$G656,Precios!$B$7:$H$19,5,FALSE))</f>
        <v/>
      </c>
      <c r="Q659" s="217" t="str">
        <f>IF(ISNA(Industrias[[#This Row],[Vsgruesa (m3)]]*VLOOKUP(Árboles!$G656,Precios!$B$7:$H$19,6,FALSE)),"",Industrias[[#This Row],[Vsgruesa (m3)]]*VLOOKUP(Árboles!$G656,Precios!$B$7:$H$19,6,FALSE))</f>
        <v/>
      </c>
      <c r="R659" s="217" t="str">
        <f>IF(ISNA(Industrias[[#This Row],[Vchapa (m3)]]*VLOOKUP(Árboles!$G656,Precios!$B$7:$H$19,7,FALSE)),"",Industrias[[#This Row],[Vchapa (m3)]]*VLOOKUP(Árboles!$G656,Precios!$B$7:$H$19,7,FALSE))</f>
        <v/>
      </c>
      <c r="S659" s="223">
        <f t="shared" si="15"/>
        <v>0</v>
      </c>
      <c r="T659" s="218"/>
      <c r="U659" s="218"/>
      <c r="W659" s="183"/>
      <c r="X659" s="183"/>
      <c r="Y659" s="183"/>
      <c r="Z659" s="183"/>
      <c r="AA659" s="183"/>
      <c r="AB659" s="183"/>
      <c r="AC659" s="183"/>
      <c r="AE659" s="183"/>
      <c r="AF659" s="183"/>
      <c r="AG659" s="183"/>
      <c r="AH659" s="183"/>
      <c r="AI659" s="183"/>
      <c r="AJ659" s="183"/>
      <c r="AK659" s="183"/>
    </row>
    <row r="660" spans="2:37" ht="16.8" thickTop="1" thickBot="1">
      <c r="B660" s="211" t="str">
        <f>IF(Árboles!B657="","",Árboles!B657)</f>
        <v/>
      </c>
      <c r="C660" s="211" t="str">
        <f>IF(Árboles!C657="","",Árboles!C657)</f>
        <v/>
      </c>
      <c r="D660" s="212" t="str">
        <f>IF(Árboles!G657="","",Árboles!G657)</f>
        <v/>
      </c>
      <c r="E660" s="213" t="str">
        <f>IF(Árboles!AC657=0,"",Árboles!AC657)</f>
        <v/>
      </c>
      <c r="F660" s="221"/>
      <c r="G660" s="222"/>
      <c r="H660" s="222"/>
      <c r="I660" s="222"/>
      <c r="J660" s="222"/>
      <c r="K660" s="222"/>
      <c r="L660" s="222"/>
      <c r="M660" s="216" t="str">
        <f>IF(ISNA(Industrias[[#This Row],[Vtrit (m3)]]*VLOOKUP(Árboles!$G657,Precios!$B$7:$H$19,2,FALSE)),"",Industrias[[#This Row],[Vtrit (m3)]]*VLOOKUP(Árboles!$G657,Precios!$B$7:$H$19,2,FALSE))</f>
        <v/>
      </c>
      <c r="N660" s="217" t="str">
        <f>IF(ISNA(Industrias[[#This Row],[Vapea (m3)]]*VLOOKUP(Árboles!$G657,Precios!$B$7:$H$19,3,FALSE)),"",Industrias[[#This Row],[Vapea (m3)]]*VLOOKUP(Árboles!$G657,Precios!$B$7:$H$19,3,FALSE))</f>
        <v/>
      </c>
      <c r="O660" s="217" t="str">
        <f>IF(ISNA(Industrias[[#This Row],[Vcanter (m3)]]*VLOOKUP(Árboles!$G657,Precios!$B$7:$H$19,4,FALSE)),"",Industrias[[#This Row],[Vcanter (m3)]]*VLOOKUP(Árboles!$G657,Precios!$B$7:$H$19,4,FALSE))</f>
        <v/>
      </c>
      <c r="P660" s="217" t="str">
        <f>IF(ISNA(Industrias[[#This Row],[Vsierra (m3)]]*VLOOKUP(Árboles!$G657,Precios!$B$7:$H$19,5,FALSE)),"",Industrias[[#This Row],[Vsierra (m3)]]*VLOOKUP(Árboles!$G657,Precios!$B$7:$H$19,5,FALSE))</f>
        <v/>
      </c>
      <c r="Q660" s="217" t="str">
        <f>IF(ISNA(Industrias[[#This Row],[Vsgruesa (m3)]]*VLOOKUP(Árboles!$G657,Precios!$B$7:$H$19,6,FALSE)),"",Industrias[[#This Row],[Vsgruesa (m3)]]*VLOOKUP(Árboles!$G657,Precios!$B$7:$H$19,6,FALSE))</f>
        <v/>
      </c>
      <c r="R660" s="217" t="str">
        <f>IF(ISNA(Industrias[[#This Row],[Vchapa (m3)]]*VLOOKUP(Árboles!$G657,Precios!$B$7:$H$19,7,FALSE)),"",Industrias[[#This Row],[Vchapa (m3)]]*VLOOKUP(Árboles!$G657,Precios!$B$7:$H$19,7,FALSE))</f>
        <v/>
      </c>
      <c r="S660" s="223">
        <f t="shared" si="15"/>
        <v>0</v>
      </c>
      <c r="T660" s="218"/>
      <c r="U660" s="218"/>
      <c r="W660" s="183"/>
      <c r="X660" s="183"/>
      <c r="Y660" s="183"/>
      <c r="Z660" s="183"/>
      <c r="AA660" s="183"/>
      <c r="AB660" s="183"/>
      <c r="AC660" s="183"/>
      <c r="AE660" s="183"/>
      <c r="AF660" s="183"/>
      <c r="AG660" s="183"/>
      <c r="AH660" s="183"/>
      <c r="AI660" s="183"/>
      <c r="AJ660" s="183"/>
      <c r="AK660" s="183"/>
    </row>
    <row r="661" spans="2:37" ht="16.8" thickTop="1" thickBot="1">
      <c r="B661" s="211" t="str">
        <f>IF(Árboles!B658="","",Árboles!B658)</f>
        <v/>
      </c>
      <c r="C661" s="211" t="str">
        <f>IF(Árboles!C658="","",Árboles!C658)</f>
        <v/>
      </c>
      <c r="D661" s="212" t="str">
        <f>IF(Árboles!G658="","",Árboles!G658)</f>
        <v/>
      </c>
      <c r="E661" s="213" t="str">
        <f>IF(Árboles!AC658=0,"",Árboles!AC658)</f>
        <v/>
      </c>
      <c r="F661" s="221"/>
      <c r="G661" s="222"/>
      <c r="H661" s="222"/>
      <c r="I661" s="222"/>
      <c r="J661" s="222"/>
      <c r="K661" s="222"/>
      <c r="L661" s="222"/>
      <c r="M661" s="216" t="str">
        <f>IF(ISNA(Industrias[[#This Row],[Vtrit (m3)]]*VLOOKUP(Árboles!$G658,Precios!$B$7:$H$19,2,FALSE)),"",Industrias[[#This Row],[Vtrit (m3)]]*VLOOKUP(Árboles!$G658,Precios!$B$7:$H$19,2,FALSE))</f>
        <v/>
      </c>
      <c r="N661" s="217" t="str">
        <f>IF(ISNA(Industrias[[#This Row],[Vapea (m3)]]*VLOOKUP(Árboles!$G658,Precios!$B$7:$H$19,3,FALSE)),"",Industrias[[#This Row],[Vapea (m3)]]*VLOOKUP(Árboles!$G658,Precios!$B$7:$H$19,3,FALSE))</f>
        <v/>
      </c>
      <c r="O661" s="217" t="str">
        <f>IF(ISNA(Industrias[[#This Row],[Vcanter (m3)]]*VLOOKUP(Árboles!$G658,Precios!$B$7:$H$19,4,FALSE)),"",Industrias[[#This Row],[Vcanter (m3)]]*VLOOKUP(Árboles!$G658,Precios!$B$7:$H$19,4,FALSE))</f>
        <v/>
      </c>
      <c r="P661" s="217" t="str">
        <f>IF(ISNA(Industrias[[#This Row],[Vsierra (m3)]]*VLOOKUP(Árboles!$G658,Precios!$B$7:$H$19,5,FALSE)),"",Industrias[[#This Row],[Vsierra (m3)]]*VLOOKUP(Árboles!$G658,Precios!$B$7:$H$19,5,FALSE))</f>
        <v/>
      </c>
      <c r="Q661" s="217" t="str">
        <f>IF(ISNA(Industrias[[#This Row],[Vsgruesa (m3)]]*VLOOKUP(Árboles!$G658,Precios!$B$7:$H$19,6,FALSE)),"",Industrias[[#This Row],[Vsgruesa (m3)]]*VLOOKUP(Árboles!$G658,Precios!$B$7:$H$19,6,FALSE))</f>
        <v/>
      </c>
      <c r="R661" s="217" t="str">
        <f>IF(ISNA(Industrias[[#This Row],[Vchapa (m3)]]*VLOOKUP(Árboles!$G658,Precios!$B$7:$H$19,7,FALSE)),"",Industrias[[#This Row],[Vchapa (m3)]]*VLOOKUP(Árboles!$G658,Precios!$B$7:$H$19,7,FALSE))</f>
        <v/>
      </c>
      <c r="S661" s="223">
        <f t="shared" si="15"/>
        <v>0</v>
      </c>
      <c r="T661" s="218"/>
      <c r="U661" s="218"/>
      <c r="W661" s="183"/>
      <c r="X661" s="183"/>
      <c r="Y661" s="183"/>
      <c r="Z661" s="183"/>
      <c r="AA661" s="183"/>
      <c r="AB661" s="183"/>
      <c r="AC661" s="183"/>
      <c r="AE661" s="183"/>
      <c r="AF661" s="183"/>
      <c r="AG661" s="183"/>
      <c r="AH661" s="183"/>
      <c r="AI661" s="183"/>
      <c r="AJ661" s="183"/>
      <c r="AK661" s="183"/>
    </row>
    <row r="662" spans="2:37" ht="16.8" thickTop="1" thickBot="1">
      <c r="B662" s="211" t="str">
        <f>IF(Árboles!B659="","",Árboles!B659)</f>
        <v/>
      </c>
      <c r="C662" s="211" t="str">
        <f>IF(Árboles!C659="","",Árboles!C659)</f>
        <v/>
      </c>
      <c r="D662" s="212" t="str">
        <f>IF(Árboles!G659="","",Árboles!G659)</f>
        <v/>
      </c>
      <c r="E662" s="213" t="str">
        <f>IF(Árboles!AC659=0,"",Árboles!AC659)</f>
        <v/>
      </c>
      <c r="F662" s="221"/>
      <c r="G662" s="222"/>
      <c r="H662" s="222"/>
      <c r="I662" s="222"/>
      <c r="J662" s="222"/>
      <c r="K662" s="222"/>
      <c r="L662" s="222"/>
      <c r="M662" s="216" t="str">
        <f>IF(ISNA(Industrias[[#This Row],[Vtrit (m3)]]*VLOOKUP(Árboles!$G659,Precios!$B$7:$H$19,2,FALSE)),"",Industrias[[#This Row],[Vtrit (m3)]]*VLOOKUP(Árboles!$G659,Precios!$B$7:$H$19,2,FALSE))</f>
        <v/>
      </c>
      <c r="N662" s="217" t="str">
        <f>IF(ISNA(Industrias[[#This Row],[Vapea (m3)]]*VLOOKUP(Árboles!$G659,Precios!$B$7:$H$19,3,FALSE)),"",Industrias[[#This Row],[Vapea (m3)]]*VLOOKUP(Árboles!$G659,Precios!$B$7:$H$19,3,FALSE))</f>
        <v/>
      </c>
      <c r="O662" s="217" t="str">
        <f>IF(ISNA(Industrias[[#This Row],[Vcanter (m3)]]*VLOOKUP(Árboles!$G659,Precios!$B$7:$H$19,4,FALSE)),"",Industrias[[#This Row],[Vcanter (m3)]]*VLOOKUP(Árboles!$G659,Precios!$B$7:$H$19,4,FALSE))</f>
        <v/>
      </c>
      <c r="P662" s="217" t="str">
        <f>IF(ISNA(Industrias[[#This Row],[Vsierra (m3)]]*VLOOKUP(Árboles!$G659,Precios!$B$7:$H$19,5,FALSE)),"",Industrias[[#This Row],[Vsierra (m3)]]*VLOOKUP(Árboles!$G659,Precios!$B$7:$H$19,5,FALSE))</f>
        <v/>
      </c>
      <c r="Q662" s="217" t="str">
        <f>IF(ISNA(Industrias[[#This Row],[Vsgruesa (m3)]]*VLOOKUP(Árboles!$G659,Precios!$B$7:$H$19,6,FALSE)),"",Industrias[[#This Row],[Vsgruesa (m3)]]*VLOOKUP(Árboles!$G659,Precios!$B$7:$H$19,6,FALSE))</f>
        <v/>
      </c>
      <c r="R662" s="217" t="str">
        <f>IF(ISNA(Industrias[[#This Row],[Vchapa (m3)]]*VLOOKUP(Árboles!$G659,Precios!$B$7:$H$19,7,FALSE)),"",Industrias[[#This Row],[Vchapa (m3)]]*VLOOKUP(Árboles!$G659,Precios!$B$7:$H$19,7,FALSE))</f>
        <v/>
      </c>
      <c r="S662" s="223">
        <f t="shared" si="15"/>
        <v>0</v>
      </c>
      <c r="T662" s="218"/>
      <c r="U662" s="218"/>
      <c r="W662" s="183"/>
      <c r="X662" s="183"/>
      <c r="Y662" s="183"/>
      <c r="Z662" s="183"/>
      <c r="AA662" s="183"/>
      <c r="AB662" s="183"/>
      <c r="AC662" s="183"/>
      <c r="AE662" s="183"/>
      <c r="AF662" s="183"/>
      <c r="AG662" s="183"/>
      <c r="AH662" s="183"/>
      <c r="AI662" s="183"/>
      <c r="AJ662" s="183"/>
      <c r="AK662" s="183"/>
    </row>
    <row r="663" spans="2:37" ht="16.8" thickTop="1" thickBot="1">
      <c r="B663" s="211" t="str">
        <f>IF(Árboles!B660="","",Árboles!B660)</f>
        <v/>
      </c>
      <c r="C663" s="211" t="str">
        <f>IF(Árboles!C660="","",Árboles!C660)</f>
        <v/>
      </c>
      <c r="D663" s="212" t="str">
        <f>IF(Árboles!G660="","",Árboles!G660)</f>
        <v/>
      </c>
      <c r="E663" s="213" t="str">
        <f>IF(Árboles!AC660=0,"",Árboles!AC660)</f>
        <v/>
      </c>
      <c r="F663" s="221"/>
      <c r="G663" s="222"/>
      <c r="H663" s="222"/>
      <c r="I663" s="222"/>
      <c r="J663" s="222"/>
      <c r="K663" s="222"/>
      <c r="L663" s="222"/>
      <c r="M663" s="216" t="str">
        <f>IF(ISNA(Industrias[[#This Row],[Vtrit (m3)]]*VLOOKUP(Árboles!$G660,Precios!$B$7:$H$19,2,FALSE)),"",Industrias[[#This Row],[Vtrit (m3)]]*VLOOKUP(Árboles!$G660,Precios!$B$7:$H$19,2,FALSE))</f>
        <v/>
      </c>
      <c r="N663" s="217" t="str">
        <f>IF(ISNA(Industrias[[#This Row],[Vapea (m3)]]*VLOOKUP(Árboles!$G660,Precios!$B$7:$H$19,3,FALSE)),"",Industrias[[#This Row],[Vapea (m3)]]*VLOOKUP(Árboles!$G660,Precios!$B$7:$H$19,3,FALSE))</f>
        <v/>
      </c>
      <c r="O663" s="217" t="str">
        <f>IF(ISNA(Industrias[[#This Row],[Vcanter (m3)]]*VLOOKUP(Árboles!$G660,Precios!$B$7:$H$19,4,FALSE)),"",Industrias[[#This Row],[Vcanter (m3)]]*VLOOKUP(Árboles!$G660,Precios!$B$7:$H$19,4,FALSE))</f>
        <v/>
      </c>
      <c r="P663" s="217" t="str">
        <f>IF(ISNA(Industrias[[#This Row],[Vsierra (m3)]]*VLOOKUP(Árboles!$G660,Precios!$B$7:$H$19,5,FALSE)),"",Industrias[[#This Row],[Vsierra (m3)]]*VLOOKUP(Árboles!$G660,Precios!$B$7:$H$19,5,FALSE))</f>
        <v/>
      </c>
      <c r="Q663" s="217" t="str">
        <f>IF(ISNA(Industrias[[#This Row],[Vsgruesa (m3)]]*VLOOKUP(Árboles!$G660,Precios!$B$7:$H$19,6,FALSE)),"",Industrias[[#This Row],[Vsgruesa (m3)]]*VLOOKUP(Árboles!$G660,Precios!$B$7:$H$19,6,FALSE))</f>
        <v/>
      </c>
      <c r="R663" s="217" t="str">
        <f>IF(ISNA(Industrias[[#This Row],[Vchapa (m3)]]*VLOOKUP(Árboles!$G660,Precios!$B$7:$H$19,7,FALSE)),"",Industrias[[#This Row],[Vchapa (m3)]]*VLOOKUP(Árboles!$G660,Precios!$B$7:$H$19,7,FALSE))</f>
        <v/>
      </c>
      <c r="S663" s="223">
        <f t="shared" si="15"/>
        <v>0</v>
      </c>
      <c r="T663" s="218"/>
      <c r="U663" s="218"/>
      <c r="W663" s="183"/>
      <c r="X663" s="183"/>
      <c r="Y663" s="183"/>
      <c r="Z663" s="183"/>
      <c r="AA663" s="183"/>
      <c r="AB663" s="183"/>
      <c r="AC663" s="183"/>
      <c r="AE663" s="183"/>
      <c r="AF663" s="183"/>
      <c r="AG663" s="183"/>
      <c r="AH663" s="183"/>
      <c r="AI663" s="183"/>
      <c r="AJ663" s="183"/>
      <c r="AK663" s="183"/>
    </row>
    <row r="664" spans="2:37" ht="16.8" thickTop="1" thickBot="1">
      <c r="B664" s="211" t="str">
        <f>IF(Árboles!B661="","",Árboles!B661)</f>
        <v/>
      </c>
      <c r="C664" s="211" t="str">
        <f>IF(Árboles!C661="","",Árboles!C661)</f>
        <v/>
      </c>
      <c r="D664" s="212" t="str">
        <f>IF(Árboles!G661="","",Árboles!G661)</f>
        <v/>
      </c>
      <c r="E664" s="213" t="str">
        <f>IF(Árboles!AC661=0,"",Árboles!AC661)</f>
        <v/>
      </c>
      <c r="F664" s="221"/>
      <c r="G664" s="222"/>
      <c r="H664" s="222"/>
      <c r="I664" s="222"/>
      <c r="J664" s="222"/>
      <c r="K664" s="222"/>
      <c r="L664" s="222"/>
      <c r="M664" s="216" t="str">
        <f>IF(ISNA(Industrias[[#This Row],[Vtrit (m3)]]*VLOOKUP(Árboles!$G661,Precios!$B$7:$H$19,2,FALSE)),"",Industrias[[#This Row],[Vtrit (m3)]]*VLOOKUP(Árboles!$G661,Precios!$B$7:$H$19,2,FALSE))</f>
        <v/>
      </c>
      <c r="N664" s="217" t="str">
        <f>IF(ISNA(Industrias[[#This Row],[Vapea (m3)]]*VLOOKUP(Árboles!$G661,Precios!$B$7:$H$19,3,FALSE)),"",Industrias[[#This Row],[Vapea (m3)]]*VLOOKUP(Árboles!$G661,Precios!$B$7:$H$19,3,FALSE))</f>
        <v/>
      </c>
      <c r="O664" s="217" t="str">
        <f>IF(ISNA(Industrias[[#This Row],[Vcanter (m3)]]*VLOOKUP(Árboles!$G661,Precios!$B$7:$H$19,4,FALSE)),"",Industrias[[#This Row],[Vcanter (m3)]]*VLOOKUP(Árboles!$G661,Precios!$B$7:$H$19,4,FALSE))</f>
        <v/>
      </c>
      <c r="P664" s="217" t="str">
        <f>IF(ISNA(Industrias[[#This Row],[Vsierra (m3)]]*VLOOKUP(Árboles!$G661,Precios!$B$7:$H$19,5,FALSE)),"",Industrias[[#This Row],[Vsierra (m3)]]*VLOOKUP(Árboles!$G661,Precios!$B$7:$H$19,5,FALSE))</f>
        <v/>
      </c>
      <c r="Q664" s="217" t="str">
        <f>IF(ISNA(Industrias[[#This Row],[Vsgruesa (m3)]]*VLOOKUP(Árboles!$G661,Precios!$B$7:$H$19,6,FALSE)),"",Industrias[[#This Row],[Vsgruesa (m3)]]*VLOOKUP(Árboles!$G661,Precios!$B$7:$H$19,6,FALSE))</f>
        <v/>
      </c>
      <c r="R664" s="217" t="str">
        <f>IF(ISNA(Industrias[[#This Row],[Vchapa (m3)]]*VLOOKUP(Árboles!$G661,Precios!$B$7:$H$19,7,FALSE)),"",Industrias[[#This Row],[Vchapa (m3)]]*VLOOKUP(Árboles!$G661,Precios!$B$7:$H$19,7,FALSE))</f>
        <v/>
      </c>
      <c r="S664" s="223">
        <f t="shared" si="15"/>
        <v>0</v>
      </c>
      <c r="T664" s="218"/>
      <c r="U664" s="218"/>
      <c r="W664" s="183"/>
      <c r="X664" s="183"/>
      <c r="Y664" s="183"/>
      <c r="Z664" s="183"/>
      <c r="AA664" s="183"/>
      <c r="AB664" s="183"/>
      <c r="AC664" s="183"/>
      <c r="AE664" s="183"/>
      <c r="AF664" s="183"/>
      <c r="AG664" s="183"/>
      <c r="AH664" s="183"/>
      <c r="AI664" s="183"/>
      <c r="AJ664" s="183"/>
      <c r="AK664" s="183"/>
    </row>
    <row r="665" spans="2:37" ht="16.8" thickTop="1" thickBot="1">
      <c r="B665" s="211" t="str">
        <f>IF(Árboles!B662="","",Árboles!B662)</f>
        <v/>
      </c>
      <c r="C665" s="211" t="str">
        <f>IF(Árboles!C662="","",Árboles!C662)</f>
        <v/>
      </c>
      <c r="D665" s="212" t="str">
        <f>IF(Árboles!G662="","",Árboles!G662)</f>
        <v/>
      </c>
      <c r="E665" s="213" t="str">
        <f>IF(Árboles!AC662=0,"",Árboles!AC662)</f>
        <v/>
      </c>
      <c r="F665" s="221"/>
      <c r="G665" s="222"/>
      <c r="H665" s="222"/>
      <c r="I665" s="222"/>
      <c r="J665" s="222"/>
      <c r="K665" s="222"/>
      <c r="L665" s="222"/>
      <c r="M665" s="216" t="str">
        <f>IF(ISNA(Industrias[[#This Row],[Vtrit (m3)]]*VLOOKUP(Árboles!$G662,Precios!$B$7:$H$19,2,FALSE)),"",Industrias[[#This Row],[Vtrit (m3)]]*VLOOKUP(Árboles!$G662,Precios!$B$7:$H$19,2,FALSE))</f>
        <v/>
      </c>
      <c r="N665" s="217" t="str">
        <f>IF(ISNA(Industrias[[#This Row],[Vapea (m3)]]*VLOOKUP(Árboles!$G662,Precios!$B$7:$H$19,3,FALSE)),"",Industrias[[#This Row],[Vapea (m3)]]*VLOOKUP(Árboles!$G662,Precios!$B$7:$H$19,3,FALSE))</f>
        <v/>
      </c>
      <c r="O665" s="217" t="str">
        <f>IF(ISNA(Industrias[[#This Row],[Vcanter (m3)]]*VLOOKUP(Árboles!$G662,Precios!$B$7:$H$19,4,FALSE)),"",Industrias[[#This Row],[Vcanter (m3)]]*VLOOKUP(Árboles!$G662,Precios!$B$7:$H$19,4,FALSE))</f>
        <v/>
      </c>
      <c r="P665" s="217" t="str">
        <f>IF(ISNA(Industrias[[#This Row],[Vsierra (m3)]]*VLOOKUP(Árboles!$G662,Precios!$B$7:$H$19,5,FALSE)),"",Industrias[[#This Row],[Vsierra (m3)]]*VLOOKUP(Árboles!$G662,Precios!$B$7:$H$19,5,FALSE))</f>
        <v/>
      </c>
      <c r="Q665" s="217" t="str">
        <f>IF(ISNA(Industrias[[#This Row],[Vsgruesa (m3)]]*VLOOKUP(Árboles!$G662,Precios!$B$7:$H$19,6,FALSE)),"",Industrias[[#This Row],[Vsgruesa (m3)]]*VLOOKUP(Árboles!$G662,Precios!$B$7:$H$19,6,FALSE))</f>
        <v/>
      </c>
      <c r="R665" s="217" t="str">
        <f>IF(ISNA(Industrias[[#This Row],[Vchapa (m3)]]*VLOOKUP(Árboles!$G662,Precios!$B$7:$H$19,7,FALSE)),"",Industrias[[#This Row],[Vchapa (m3)]]*VLOOKUP(Árboles!$G662,Precios!$B$7:$H$19,7,FALSE))</f>
        <v/>
      </c>
      <c r="S665" s="223">
        <f t="shared" si="15"/>
        <v>0</v>
      </c>
      <c r="T665" s="218"/>
      <c r="U665" s="218"/>
      <c r="W665" s="183"/>
      <c r="X665" s="183"/>
      <c r="Y665" s="183"/>
      <c r="Z665" s="183"/>
      <c r="AA665" s="183"/>
      <c r="AB665" s="183"/>
      <c r="AC665" s="183"/>
      <c r="AE665" s="183"/>
      <c r="AF665" s="183"/>
      <c r="AG665" s="183"/>
      <c r="AH665" s="183"/>
      <c r="AI665" s="183"/>
      <c r="AJ665" s="183"/>
      <c r="AK665" s="183"/>
    </row>
    <row r="666" spans="2:37" ht="16.8" thickTop="1" thickBot="1">
      <c r="B666" s="211" t="str">
        <f>IF(Árboles!B663="","",Árboles!B663)</f>
        <v/>
      </c>
      <c r="C666" s="211" t="str">
        <f>IF(Árboles!C663="","",Árboles!C663)</f>
        <v/>
      </c>
      <c r="D666" s="212" t="str">
        <f>IF(Árboles!G663="","",Árboles!G663)</f>
        <v/>
      </c>
      <c r="E666" s="213" t="str">
        <f>IF(Árboles!AC663=0,"",Árboles!AC663)</f>
        <v/>
      </c>
      <c r="F666" s="221"/>
      <c r="G666" s="222"/>
      <c r="H666" s="222"/>
      <c r="I666" s="222"/>
      <c r="J666" s="222"/>
      <c r="K666" s="222"/>
      <c r="L666" s="222"/>
      <c r="M666" s="216" t="str">
        <f>IF(ISNA(Industrias[[#This Row],[Vtrit (m3)]]*VLOOKUP(Árboles!$G663,Precios!$B$7:$H$19,2,FALSE)),"",Industrias[[#This Row],[Vtrit (m3)]]*VLOOKUP(Árboles!$G663,Precios!$B$7:$H$19,2,FALSE))</f>
        <v/>
      </c>
      <c r="N666" s="217" t="str">
        <f>IF(ISNA(Industrias[[#This Row],[Vapea (m3)]]*VLOOKUP(Árboles!$G663,Precios!$B$7:$H$19,3,FALSE)),"",Industrias[[#This Row],[Vapea (m3)]]*VLOOKUP(Árboles!$G663,Precios!$B$7:$H$19,3,FALSE))</f>
        <v/>
      </c>
      <c r="O666" s="217" t="str">
        <f>IF(ISNA(Industrias[[#This Row],[Vcanter (m3)]]*VLOOKUP(Árboles!$G663,Precios!$B$7:$H$19,4,FALSE)),"",Industrias[[#This Row],[Vcanter (m3)]]*VLOOKUP(Árboles!$G663,Precios!$B$7:$H$19,4,FALSE))</f>
        <v/>
      </c>
      <c r="P666" s="217" t="str">
        <f>IF(ISNA(Industrias[[#This Row],[Vsierra (m3)]]*VLOOKUP(Árboles!$G663,Precios!$B$7:$H$19,5,FALSE)),"",Industrias[[#This Row],[Vsierra (m3)]]*VLOOKUP(Árboles!$G663,Precios!$B$7:$H$19,5,FALSE))</f>
        <v/>
      </c>
      <c r="Q666" s="217" t="str">
        <f>IF(ISNA(Industrias[[#This Row],[Vsgruesa (m3)]]*VLOOKUP(Árboles!$G663,Precios!$B$7:$H$19,6,FALSE)),"",Industrias[[#This Row],[Vsgruesa (m3)]]*VLOOKUP(Árboles!$G663,Precios!$B$7:$H$19,6,FALSE))</f>
        <v/>
      </c>
      <c r="R666" s="217" t="str">
        <f>IF(ISNA(Industrias[[#This Row],[Vchapa (m3)]]*VLOOKUP(Árboles!$G663,Precios!$B$7:$H$19,7,FALSE)),"",Industrias[[#This Row],[Vchapa (m3)]]*VLOOKUP(Árboles!$G663,Precios!$B$7:$H$19,7,FALSE))</f>
        <v/>
      </c>
      <c r="S666" s="223">
        <f t="shared" si="15"/>
        <v>0</v>
      </c>
      <c r="T666" s="218"/>
      <c r="U666" s="218"/>
      <c r="W666" s="183"/>
      <c r="X666" s="183"/>
      <c r="Y666" s="183"/>
      <c r="Z666" s="183"/>
      <c r="AA666" s="183"/>
      <c r="AB666" s="183"/>
      <c r="AC666" s="183"/>
      <c r="AE666" s="183"/>
      <c r="AF666" s="183"/>
      <c r="AG666" s="183"/>
      <c r="AH666" s="183"/>
      <c r="AI666" s="183"/>
      <c r="AJ666" s="183"/>
      <c r="AK666" s="183"/>
    </row>
    <row r="667" spans="2:37" ht="16.8" thickTop="1" thickBot="1">
      <c r="B667" s="211" t="str">
        <f>IF(Árboles!B664="","",Árboles!B664)</f>
        <v/>
      </c>
      <c r="C667" s="211" t="str">
        <f>IF(Árboles!C664="","",Árboles!C664)</f>
        <v/>
      </c>
      <c r="D667" s="212" t="str">
        <f>IF(Árboles!G664="","",Árboles!G664)</f>
        <v/>
      </c>
      <c r="E667" s="213" t="str">
        <f>IF(Árboles!AC664=0,"",Árboles!AC664)</f>
        <v/>
      </c>
      <c r="F667" s="221"/>
      <c r="G667" s="222"/>
      <c r="H667" s="222"/>
      <c r="I667" s="222"/>
      <c r="J667" s="222"/>
      <c r="K667" s="222"/>
      <c r="L667" s="222"/>
      <c r="M667" s="216" t="str">
        <f>IF(ISNA(Industrias[[#This Row],[Vtrit (m3)]]*VLOOKUP(Árboles!$G664,Precios!$B$7:$H$19,2,FALSE)),"",Industrias[[#This Row],[Vtrit (m3)]]*VLOOKUP(Árboles!$G664,Precios!$B$7:$H$19,2,FALSE))</f>
        <v/>
      </c>
      <c r="N667" s="217" t="str">
        <f>IF(ISNA(Industrias[[#This Row],[Vapea (m3)]]*VLOOKUP(Árboles!$G664,Precios!$B$7:$H$19,3,FALSE)),"",Industrias[[#This Row],[Vapea (m3)]]*VLOOKUP(Árboles!$G664,Precios!$B$7:$H$19,3,FALSE))</f>
        <v/>
      </c>
      <c r="O667" s="217" t="str">
        <f>IF(ISNA(Industrias[[#This Row],[Vcanter (m3)]]*VLOOKUP(Árboles!$G664,Precios!$B$7:$H$19,4,FALSE)),"",Industrias[[#This Row],[Vcanter (m3)]]*VLOOKUP(Árboles!$G664,Precios!$B$7:$H$19,4,FALSE))</f>
        <v/>
      </c>
      <c r="P667" s="217" t="str">
        <f>IF(ISNA(Industrias[[#This Row],[Vsierra (m3)]]*VLOOKUP(Árboles!$G664,Precios!$B$7:$H$19,5,FALSE)),"",Industrias[[#This Row],[Vsierra (m3)]]*VLOOKUP(Árboles!$G664,Precios!$B$7:$H$19,5,FALSE))</f>
        <v/>
      </c>
      <c r="Q667" s="217" t="str">
        <f>IF(ISNA(Industrias[[#This Row],[Vsgruesa (m3)]]*VLOOKUP(Árboles!$G664,Precios!$B$7:$H$19,6,FALSE)),"",Industrias[[#This Row],[Vsgruesa (m3)]]*VLOOKUP(Árboles!$G664,Precios!$B$7:$H$19,6,FALSE))</f>
        <v/>
      </c>
      <c r="R667" s="217" t="str">
        <f>IF(ISNA(Industrias[[#This Row],[Vchapa (m3)]]*VLOOKUP(Árboles!$G664,Precios!$B$7:$H$19,7,FALSE)),"",Industrias[[#This Row],[Vchapa (m3)]]*VLOOKUP(Árboles!$G664,Precios!$B$7:$H$19,7,FALSE))</f>
        <v/>
      </c>
      <c r="S667" s="223">
        <f t="shared" si="15"/>
        <v>0</v>
      </c>
      <c r="T667" s="218"/>
      <c r="U667" s="218"/>
      <c r="W667" s="183"/>
      <c r="X667" s="183"/>
      <c r="Y667" s="183"/>
      <c r="Z667" s="183"/>
      <c r="AA667" s="183"/>
      <c r="AB667" s="183"/>
      <c r="AC667" s="183"/>
      <c r="AE667" s="183"/>
      <c r="AF667" s="183"/>
      <c r="AG667" s="183"/>
      <c r="AH667" s="183"/>
      <c r="AI667" s="183"/>
      <c r="AJ667" s="183"/>
      <c r="AK667" s="183"/>
    </row>
    <row r="668" spans="2:37" ht="16.8" thickTop="1" thickBot="1">
      <c r="B668" s="211" t="str">
        <f>IF(Árboles!B665="","",Árboles!B665)</f>
        <v/>
      </c>
      <c r="C668" s="211" t="str">
        <f>IF(Árboles!C665="","",Árboles!C665)</f>
        <v/>
      </c>
      <c r="D668" s="212" t="str">
        <f>IF(Árboles!G665="","",Árboles!G665)</f>
        <v/>
      </c>
      <c r="E668" s="213" t="str">
        <f>IF(Árboles!AC665=0,"",Árboles!AC665)</f>
        <v/>
      </c>
      <c r="F668" s="221"/>
      <c r="G668" s="222"/>
      <c r="H668" s="222"/>
      <c r="I668" s="222"/>
      <c r="J668" s="222"/>
      <c r="K668" s="222"/>
      <c r="L668" s="222"/>
      <c r="M668" s="216" t="str">
        <f>IF(ISNA(Industrias[[#This Row],[Vtrit (m3)]]*VLOOKUP(Árboles!$G665,Precios!$B$7:$H$19,2,FALSE)),"",Industrias[[#This Row],[Vtrit (m3)]]*VLOOKUP(Árboles!$G665,Precios!$B$7:$H$19,2,FALSE))</f>
        <v/>
      </c>
      <c r="N668" s="217" t="str">
        <f>IF(ISNA(Industrias[[#This Row],[Vapea (m3)]]*VLOOKUP(Árboles!$G665,Precios!$B$7:$H$19,3,FALSE)),"",Industrias[[#This Row],[Vapea (m3)]]*VLOOKUP(Árboles!$G665,Precios!$B$7:$H$19,3,FALSE))</f>
        <v/>
      </c>
      <c r="O668" s="217" t="str">
        <f>IF(ISNA(Industrias[[#This Row],[Vcanter (m3)]]*VLOOKUP(Árboles!$G665,Precios!$B$7:$H$19,4,FALSE)),"",Industrias[[#This Row],[Vcanter (m3)]]*VLOOKUP(Árboles!$G665,Precios!$B$7:$H$19,4,FALSE))</f>
        <v/>
      </c>
      <c r="P668" s="217" t="str">
        <f>IF(ISNA(Industrias[[#This Row],[Vsierra (m3)]]*VLOOKUP(Árboles!$G665,Precios!$B$7:$H$19,5,FALSE)),"",Industrias[[#This Row],[Vsierra (m3)]]*VLOOKUP(Árboles!$G665,Precios!$B$7:$H$19,5,FALSE))</f>
        <v/>
      </c>
      <c r="Q668" s="217" t="str">
        <f>IF(ISNA(Industrias[[#This Row],[Vsgruesa (m3)]]*VLOOKUP(Árboles!$G665,Precios!$B$7:$H$19,6,FALSE)),"",Industrias[[#This Row],[Vsgruesa (m3)]]*VLOOKUP(Árboles!$G665,Precios!$B$7:$H$19,6,FALSE))</f>
        <v/>
      </c>
      <c r="R668" s="217" t="str">
        <f>IF(ISNA(Industrias[[#This Row],[Vchapa (m3)]]*VLOOKUP(Árboles!$G665,Precios!$B$7:$H$19,7,FALSE)),"",Industrias[[#This Row],[Vchapa (m3)]]*VLOOKUP(Árboles!$G665,Precios!$B$7:$H$19,7,FALSE))</f>
        <v/>
      </c>
      <c r="S668" s="223">
        <f t="shared" si="15"/>
        <v>0</v>
      </c>
      <c r="T668" s="218"/>
      <c r="U668" s="218"/>
      <c r="W668" s="183"/>
      <c r="X668" s="183"/>
      <c r="Y668" s="183"/>
      <c r="Z668" s="183"/>
      <c r="AA668" s="183"/>
      <c r="AB668" s="183"/>
      <c r="AC668" s="183"/>
      <c r="AE668" s="183"/>
      <c r="AF668" s="183"/>
      <c r="AG668" s="183"/>
      <c r="AH668" s="183"/>
      <c r="AI668" s="183"/>
      <c r="AJ668" s="183"/>
      <c r="AK668" s="183"/>
    </row>
    <row r="669" spans="2:37" ht="16.8" thickTop="1" thickBot="1">
      <c r="B669" s="211" t="str">
        <f>IF(Árboles!B666="","",Árboles!B666)</f>
        <v/>
      </c>
      <c r="C669" s="211" t="str">
        <f>IF(Árboles!C666="","",Árboles!C666)</f>
        <v/>
      </c>
      <c r="D669" s="212" t="str">
        <f>IF(Árboles!G666="","",Árboles!G666)</f>
        <v/>
      </c>
      <c r="E669" s="213" t="str">
        <f>IF(Árboles!AC666=0,"",Árboles!AC666)</f>
        <v/>
      </c>
      <c r="F669" s="221"/>
      <c r="G669" s="222"/>
      <c r="H669" s="222"/>
      <c r="I669" s="222"/>
      <c r="J669" s="222"/>
      <c r="K669" s="222"/>
      <c r="L669" s="222"/>
      <c r="M669" s="216" t="str">
        <f>IF(ISNA(Industrias[[#This Row],[Vtrit (m3)]]*VLOOKUP(Árboles!$G666,Precios!$B$7:$H$19,2,FALSE)),"",Industrias[[#This Row],[Vtrit (m3)]]*VLOOKUP(Árboles!$G666,Precios!$B$7:$H$19,2,FALSE))</f>
        <v/>
      </c>
      <c r="N669" s="217" t="str">
        <f>IF(ISNA(Industrias[[#This Row],[Vapea (m3)]]*VLOOKUP(Árboles!$G666,Precios!$B$7:$H$19,3,FALSE)),"",Industrias[[#This Row],[Vapea (m3)]]*VLOOKUP(Árboles!$G666,Precios!$B$7:$H$19,3,FALSE))</f>
        <v/>
      </c>
      <c r="O669" s="217" t="str">
        <f>IF(ISNA(Industrias[[#This Row],[Vcanter (m3)]]*VLOOKUP(Árboles!$G666,Precios!$B$7:$H$19,4,FALSE)),"",Industrias[[#This Row],[Vcanter (m3)]]*VLOOKUP(Árboles!$G666,Precios!$B$7:$H$19,4,FALSE))</f>
        <v/>
      </c>
      <c r="P669" s="217" t="str">
        <f>IF(ISNA(Industrias[[#This Row],[Vsierra (m3)]]*VLOOKUP(Árboles!$G666,Precios!$B$7:$H$19,5,FALSE)),"",Industrias[[#This Row],[Vsierra (m3)]]*VLOOKUP(Árboles!$G666,Precios!$B$7:$H$19,5,FALSE))</f>
        <v/>
      </c>
      <c r="Q669" s="217" t="str">
        <f>IF(ISNA(Industrias[[#This Row],[Vsgruesa (m3)]]*VLOOKUP(Árboles!$G666,Precios!$B$7:$H$19,6,FALSE)),"",Industrias[[#This Row],[Vsgruesa (m3)]]*VLOOKUP(Árboles!$G666,Precios!$B$7:$H$19,6,FALSE))</f>
        <v/>
      </c>
      <c r="R669" s="217" t="str">
        <f>IF(ISNA(Industrias[[#This Row],[Vchapa (m3)]]*VLOOKUP(Árboles!$G666,Precios!$B$7:$H$19,7,FALSE)),"",Industrias[[#This Row],[Vchapa (m3)]]*VLOOKUP(Árboles!$G666,Precios!$B$7:$H$19,7,FALSE))</f>
        <v/>
      </c>
      <c r="S669" s="223">
        <f t="shared" si="15"/>
        <v>0</v>
      </c>
      <c r="T669" s="218"/>
      <c r="U669" s="218"/>
      <c r="W669" s="183"/>
      <c r="X669" s="183"/>
      <c r="Y669" s="183"/>
      <c r="Z669" s="183"/>
      <c r="AA669" s="183"/>
      <c r="AB669" s="183"/>
      <c r="AC669" s="183"/>
      <c r="AE669" s="183"/>
      <c r="AF669" s="183"/>
      <c r="AG669" s="183"/>
      <c r="AH669" s="183"/>
      <c r="AI669" s="183"/>
      <c r="AJ669" s="183"/>
      <c r="AK669" s="183"/>
    </row>
    <row r="670" spans="2:37" ht="16.8" thickTop="1" thickBot="1">
      <c r="B670" s="211" t="str">
        <f>IF(Árboles!B667="","",Árboles!B667)</f>
        <v/>
      </c>
      <c r="C670" s="211" t="str">
        <f>IF(Árboles!C667="","",Árboles!C667)</f>
        <v/>
      </c>
      <c r="D670" s="212" t="str">
        <f>IF(Árboles!G667="","",Árboles!G667)</f>
        <v/>
      </c>
      <c r="E670" s="213" t="str">
        <f>IF(Árboles!AC667=0,"",Árboles!AC667)</f>
        <v/>
      </c>
      <c r="F670" s="221"/>
      <c r="G670" s="222"/>
      <c r="H670" s="222"/>
      <c r="I670" s="222"/>
      <c r="J670" s="222"/>
      <c r="K670" s="222"/>
      <c r="L670" s="222"/>
      <c r="M670" s="216" t="str">
        <f>IF(ISNA(Industrias[[#This Row],[Vtrit (m3)]]*VLOOKUP(Árboles!$G667,Precios!$B$7:$H$19,2,FALSE)),"",Industrias[[#This Row],[Vtrit (m3)]]*VLOOKUP(Árboles!$G667,Precios!$B$7:$H$19,2,FALSE))</f>
        <v/>
      </c>
      <c r="N670" s="217" t="str">
        <f>IF(ISNA(Industrias[[#This Row],[Vapea (m3)]]*VLOOKUP(Árboles!$G667,Precios!$B$7:$H$19,3,FALSE)),"",Industrias[[#This Row],[Vapea (m3)]]*VLOOKUP(Árboles!$G667,Precios!$B$7:$H$19,3,FALSE))</f>
        <v/>
      </c>
      <c r="O670" s="217" t="str">
        <f>IF(ISNA(Industrias[[#This Row],[Vcanter (m3)]]*VLOOKUP(Árboles!$G667,Precios!$B$7:$H$19,4,FALSE)),"",Industrias[[#This Row],[Vcanter (m3)]]*VLOOKUP(Árboles!$G667,Precios!$B$7:$H$19,4,FALSE))</f>
        <v/>
      </c>
      <c r="P670" s="217" t="str">
        <f>IF(ISNA(Industrias[[#This Row],[Vsierra (m3)]]*VLOOKUP(Árboles!$G667,Precios!$B$7:$H$19,5,FALSE)),"",Industrias[[#This Row],[Vsierra (m3)]]*VLOOKUP(Árboles!$G667,Precios!$B$7:$H$19,5,FALSE))</f>
        <v/>
      </c>
      <c r="Q670" s="217" t="str">
        <f>IF(ISNA(Industrias[[#This Row],[Vsgruesa (m3)]]*VLOOKUP(Árboles!$G667,Precios!$B$7:$H$19,6,FALSE)),"",Industrias[[#This Row],[Vsgruesa (m3)]]*VLOOKUP(Árboles!$G667,Precios!$B$7:$H$19,6,FALSE))</f>
        <v/>
      </c>
      <c r="R670" s="217" t="str">
        <f>IF(ISNA(Industrias[[#This Row],[Vchapa (m3)]]*VLOOKUP(Árboles!$G667,Precios!$B$7:$H$19,7,FALSE)),"",Industrias[[#This Row],[Vchapa (m3)]]*VLOOKUP(Árboles!$G667,Precios!$B$7:$H$19,7,FALSE))</f>
        <v/>
      </c>
      <c r="S670" s="223">
        <f t="shared" si="15"/>
        <v>0</v>
      </c>
      <c r="T670" s="218"/>
      <c r="U670" s="218"/>
      <c r="W670" s="183"/>
      <c r="X670" s="183"/>
      <c r="Y670" s="183"/>
      <c r="Z670" s="183"/>
      <c r="AA670" s="183"/>
      <c r="AB670" s="183"/>
      <c r="AC670" s="183"/>
      <c r="AE670" s="183"/>
      <c r="AF670" s="183"/>
      <c r="AG670" s="183"/>
      <c r="AH670" s="183"/>
      <c r="AI670" s="183"/>
      <c r="AJ670" s="183"/>
      <c r="AK670" s="183"/>
    </row>
    <row r="671" spans="2:37" ht="16.8" thickTop="1" thickBot="1">
      <c r="B671" s="211" t="str">
        <f>IF(Árboles!B668="","",Árboles!B668)</f>
        <v/>
      </c>
      <c r="C671" s="211" t="str">
        <f>IF(Árboles!C668="","",Árboles!C668)</f>
        <v/>
      </c>
      <c r="D671" s="212" t="str">
        <f>IF(Árboles!G668="","",Árboles!G668)</f>
        <v/>
      </c>
      <c r="E671" s="213" t="str">
        <f>IF(Árboles!AC668=0,"",Árboles!AC668)</f>
        <v/>
      </c>
      <c r="F671" s="221"/>
      <c r="G671" s="222"/>
      <c r="H671" s="222"/>
      <c r="I671" s="222"/>
      <c r="J671" s="222"/>
      <c r="K671" s="222"/>
      <c r="L671" s="222"/>
      <c r="M671" s="216" t="str">
        <f>IF(ISNA(Industrias[[#This Row],[Vtrit (m3)]]*VLOOKUP(Árboles!$G668,Precios!$B$7:$H$19,2,FALSE)),"",Industrias[[#This Row],[Vtrit (m3)]]*VLOOKUP(Árboles!$G668,Precios!$B$7:$H$19,2,FALSE))</f>
        <v/>
      </c>
      <c r="N671" s="217" t="str">
        <f>IF(ISNA(Industrias[[#This Row],[Vapea (m3)]]*VLOOKUP(Árboles!$G668,Precios!$B$7:$H$19,3,FALSE)),"",Industrias[[#This Row],[Vapea (m3)]]*VLOOKUP(Árboles!$G668,Precios!$B$7:$H$19,3,FALSE))</f>
        <v/>
      </c>
      <c r="O671" s="217" t="str">
        <f>IF(ISNA(Industrias[[#This Row],[Vcanter (m3)]]*VLOOKUP(Árboles!$G668,Precios!$B$7:$H$19,4,FALSE)),"",Industrias[[#This Row],[Vcanter (m3)]]*VLOOKUP(Árboles!$G668,Precios!$B$7:$H$19,4,FALSE))</f>
        <v/>
      </c>
      <c r="P671" s="217" t="str">
        <f>IF(ISNA(Industrias[[#This Row],[Vsierra (m3)]]*VLOOKUP(Árboles!$G668,Precios!$B$7:$H$19,5,FALSE)),"",Industrias[[#This Row],[Vsierra (m3)]]*VLOOKUP(Árboles!$G668,Precios!$B$7:$H$19,5,FALSE))</f>
        <v/>
      </c>
      <c r="Q671" s="217" t="str">
        <f>IF(ISNA(Industrias[[#This Row],[Vsgruesa (m3)]]*VLOOKUP(Árboles!$G668,Precios!$B$7:$H$19,6,FALSE)),"",Industrias[[#This Row],[Vsgruesa (m3)]]*VLOOKUP(Árboles!$G668,Precios!$B$7:$H$19,6,FALSE))</f>
        <v/>
      </c>
      <c r="R671" s="217" t="str">
        <f>IF(ISNA(Industrias[[#This Row],[Vchapa (m3)]]*VLOOKUP(Árboles!$G668,Precios!$B$7:$H$19,7,FALSE)),"",Industrias[[#This Row],[Vchapa (m3)]]*VLOOKUP(Árboles!$G668,Precios!$B$7:$H$19,7,FALSE))</f>
        <v/>
      </c>
      <c r="S671" s="223">
        <f t="shared" si="15"/>
        <v>0</v>
      </c>
      <c r="T671" s="218"/>
      <c r="U671" s="218"/>
      <c r="W671" s="183"/>
      <c r="X671" s="183"/>
      <c r="Y671" s="183"/>
      <c r="Z671" s="183"/>
      <c r="AA671" s="183"/>
      <c r="AB671" s="183"/>
      <c r="AC671" s="183"/>
      <c r="AE671" s="183"/>
      <c r="AF671" s="183"/>
      <c r="AG671" s="183"/>
      <c r="AH671" s="183"/>
      <c r="AI671" s="183"/>
      <c r="AJ671" s="183"/>
      <c r="AK671" s="183"/>
    </row>
    <row r="672" spans="2:37" ht="16.8" thickTop="1" thickBot="1">
      <c r="B672" s="211" t="str">
        <f>IF(Árboles!B669="","",Árboles!B669)</f>
        <v/>
      </c>
      <c r="C672" s="211" t="str">
        <f>IF(Árboles!C669="","",Árboles!C669)</f>
        <v/>
      </c>
      <c r="D672" s="212" t="str">
        <f>IF(Árboles!G669="","",Árboles!G669)</f>
        <v/>
      </c>
      <c r="E672" s="213" t="str">
        <f>IF(Árboles!AC669=0,"",Árboles!AC669)</f>
        <v/>
      </c>
      <c r="F672" s="221"/>
      <c r="G672" s="222"/>
      <c r="H672" s="222"/>
      <c r="I672" s="222"/>
      <c r="J672" s="222"/>
      <c r="K672" s="222"/>
      <c r="L672" s="222"/>
      <c r="M672" s="216" t="str">
        <f>IF(ISNA(Industrias[[#This Row],[Vtrit (m3)]]*VLOOKUP(Árboles!$G669,Precios!$B$7:$H$19,2,FALSE)),"",Industrias[[#This Row],[Vtrit (m3)]]*VLOOKUP(Árboles!$G669,Precios!$B$7:$H$19,2,FALSE))</f>
        <v/>
      </c>
      <c r="N672" s="217" t="str">
        <f>IF(ISNA(Industrias[[#This Row],[Vapea (m3)]]*VLOOKUP(Árboles!$G669,Precios!$B$7:$H$19,3,FALSE)),"",Industrias[[#This Row],[Vapea (m3)]]*VLOOKUP(Árboles!$G669,Precios!$B$7:$H$19,3,FALSE))</f>
        <v/>
      </c>
      <c r="O672" s="217" t="str">
        <f>IF(ISNA(Industrias[[#This Row],[Vcanter (m3)]]*VLOOKUP(Árboles!$G669,Precios!$B$7:$H$19,4,FALSE)),"",Industrias[[#This Row],[Vcanter (m3)]]*VLOOKUP(Árboles!$G669,Precios!$B$7:$H$19,4,FALSE))</f>
        <v/>
      </c>
      <c r="P672" s="217" t="str">
        <f>IF(ISNA(Industrias[[#This Row],[Vsierra (m3)]]*VLOOKUP(Árboles!$G669,Precios!$B$7:$H$19,5,FALSE)),"",Industrias[[#This Row],[Vsierra (m3)]]*VLOOKUP(Árboles!$G669,Precios!$B$7:$H$19,5,FALSE))</f>
        <v/>
      </c>
      <c r="Q672" s="217" t="str">
        <f>IF(ISNA(Industrias[[#This Row],[Vsgruesa (m3)]]*VLOOKUP(Árboles!$G669,Precios!$B$7:$H$19,6,FALSE)),"",Industrias[[#This Row],[Vsgruesa (m3)]]*VLOOKUP(Árboles!$G669,Precios!$B$7:$H$19,6,FALSE))</f>
        <v/>
      </c>
      <c r="R672" s="217" t="str">
        <f>IF(ISNA(Industrias[[#This Row],[Vchapa (m3)]]*VLOOKUP(Árboles!$G669,Precios!$B$7:$H$19,7,FALSE)),"",Industrias[[#This Row],[Vchapa (m3)]]*VLOOKUP(Árboles!$G669,Precios!$B$7:$H$19,7,FALSE))</f>
        <v/>
      </c>
      <c r="S672" s="223">
        <f t="shared" si="15"/>
        <v>0</v>
      </c>
      <c r="T672" s="218"/>
      <c r="U672" s="218"/>
      <c r="W672" s="183"/>
      <c r="X672" s="183"/>
      <c r="Y672" s="183"/>
      <c r="Z672" s="183"/>
      <c r="AA672" s="183"/>
      <c r="AB672" s="183"/>
      <c r="AC672" s="183"/>
      <c r="AE672" s="183"/>
      <c r="AF672" s="183"/>
      <c r="AG672" s="183"/>
      <c r="AH672" s="183"/>
      <c r="AI672" s="183"/>
      <c r="AJ672" s="183"/>
      <c r="AK672" s="183"/>
    </row>
    <row r="673" spans="2:37" ht="16.8" thickTop="1" thickBot="1">
      <c r="B673" s="211" t="str">
        <f>IF(Árboles!B670="","",Árboles!B670)</f>
        <v/>
      </c>
      <c r="C673" s="211" t="str">
        <f>IF(Árboles!C670="","",Árboles!C670)</f>
        <v/>
      </c>
      <c r="D673" s="212" t="str">
        <f>IF(Árboles!G670="","",Árboles!G670)</f>
        <v/>
      </c>
      <c r="E673" s="213" t="str">
        <f>IF(Árboles!AC670=0,"",Árboles!AC670)</f>
        <v/>
      </c>
      <c r="F673" s="221"/>
      <c r="G673" s="222"/>
      <c r="H673" s="222"/>
      <c r="I673" s="222"/>
      <c r="J673" s="222"/>
      <c r="K673" s="222"/>
      <c r="L673" s="222"/>
      <c r="M673" s="216" t="str">
        <f>IF(ISNA(Industrias[[#This Row],[Vtrit (m3)]]*VLOOKUP(Árboles!$G670,Precios!$B$7:$H$19,2,FALSE)),"",Industrias[[#This Row],[Vtrit (m3)]]*VLOOKUP(Árboles!$G670,Precios!$B$7:$H$19,2,FALSE))</f>
        <v/>
      </c>
      <c r="N673" s="217" t="str">
        <f>IF(ISNA(Industrias[[#This Row],[Vapea (m3)]]*VLOOKUP(Árboles!$G670,Precios!$B$7:$H$19,3,FALSE)),"",Industrias[[#This Row],[Vapea (m3)]]*VLOOKUP(Árboles!$G670,Precios!$B$7:$H$19,3,FALSE))</f>
        <v/>
      </c>
      <c r="O673" s="217" t="str">
        <f>IF(ISNA(Industrias[[#This Row],[Vcanter (m3)]]*VLOOKUP(Árboles!$G670,Precios!$B$7:$H$19,4,FALSE)),"",Industrias[[#This Row],[Vcanter (m3)]]*VLOOKUP(Árboles!$G670,Precios!$B$7:$H$19,4,FALSE))</f>
        <v/>
      </c>
      <c r="P673" s="217" t="str">
        <f>IF(ISNA(Industrias[[#This Row],[Vsierra (m3)]]*VLOOKUP(Árboles!$G670,Precios!$B$7:$H$19,5,FALSE)),"",Industrias[[#This Row],[Vsierra (m3)]]*VLOOKUP(Árboles!$G670,Precios!$B$7:$H$19,5,FALSE))</f>
        <v/>
      </c>
      <c r="Q673" s="217" t="str">
        <f>IF(ISNA(Industrias[[#This Row],[Vsgruesa (m3)]]*VLOOKUP(Árboles!$G670,Precios!$B$7:$H$19,6,FALSE)),"",Industrias[[#This Row],[Vsgruesa (m3)]]*VLOOKUP(Árboles!$G670,Precios!$B$7:$H$19,6,FALSE))</f>
        <v/>
      </c>
      <c r="R673" s="217" t="str">
        <f>IF(ISNA(Industrias[[#This Row],[Vchapa (m3)]]*VLOOKUP(Árboles!$G670,Precios!$B$7:$H$19,7,FALSE)),"",Industrias[[#This Row],[Vchapa (m3)]]*VLOOKUP(Árboles!$G670,Precios!$B$7:$H$19,7,FALSE))</f>
        <v/>
      </c>
      <c r="S673" s="223">
        <f t="shared" si="15"/>
        <v>0</v>
      </c>
      <c r="T673" s="218"/>
      <c r="U673" s="218"/>
      <c r="W673" s="183"/>
      <c r="X673" s="183"/>
      <c r="Y673" s="183"/>
      <c r="Z673" s="183"/>
      <c r="AA673" s="183"/>
      <c r="AB673" s="183"/>
      <c r="AC673" s="183"/>
      <c r="AE673" s="183"/>
      <c r="AF673" s="183"/>
      <c r="AG673" s="183"/>
      <c r="AH673" s="183"/>
      <c r="AI673" s="183"/>
      <c r="AJ673" s="183"/>
      <c r="AK673" s="183"/>
    </row>
    <row r="674" spans="2:37" ht="16.8" thickTop="1" thickBot="1">
      <c r="B674" s="211" t="str">
        <f>IF(Árboles!B671="","",Árboles!B671)</f>
        <v/>
      </c>
      <c r="C674" s="211" t="str">
        <f>IF(Árboles!C671="","",Árboles!C671)</f>
        <v/>
      </c>
      <c r="D674" s="212" t="str">
        <f>IF(Árboles!G671="","",Árboles!G671)</f>
        <v/>
      </c>
      <c r="E674" s="213" t="str">
        <f>IF(Árboles!AC671=0,"",Árboles!AC671)</f>
        <v/>
      </c>
      <c r="F674" s="221"/>
      <c r="G674" s="222"/>
      <c r="H674" s="222"/>
      <c r="I674" s="222"/>
      <c r="J674" s="222"/>
      <c r="K674" s="222"/>
      <c r="L674" s="222"/>
      <c r="M674" s="216" t="str">
        <f>IF(ISNA(Industrias[[#This Row],[Vtrit (m3)]]*VLOOKUP(Árboles!$G671,Precios!$B$7:$H$19,2,FALSE)),"",Industrias[[#This Row],[Vtrit (m3)]]*VLOOKUP(Árboles!$G671,Precios!$B$7:$H$19,2,FALSE))</f>
        <v/>
      </c>
      <c r="N674" s="217" t="str">
        <f>IF(ISNA(Industrias[[#This Row],[Vapea (m3)]]*VLOOKUP(Árboles!$G671,Precios!$B$7:$H$19,3,FALSE)),"",Industrias[[#This Row],[Vapea (m3)]]*VLOOKUP(Árboles!$G671,Precios!$B$7:$H$19,3,FALSE))</f>
        <v/>
      </c>
      <c r="O674" s="217" t="str">
        <f>IF(ISNA(Industrias[[#This Row],[Vcanter (m3)]]*VLOOKUP(Árboles!$G671,Precios!$B$7:$H$19,4,FALSE)),"",Industrias[[#This Row],[Vcanter (m3)]]*VLOOKUP(Árboles!$G671,Precios!$B$7:$H$19,4,FALSE))</f>
        <v/>
      </c>
      <c r="P674" s="217" t="str">
        <f>IF(ISNA(Industrias[[#This Row],[Vsierra (m3)]]*VLOOKUP(Árboles!$G671,Precios!$B$7:$H$19,5,FALSE)),"",Industrias[[#This Row],[Vsierra (m3)]]*VLOOKUP(Árboles!$G671,Precios!$B$7:$H$19,5,FALSE))</f>
        <v/>
      </c>
      <c r="Q674" s="217" t="str">
        <f>IF(ISNA(Industrias[[#This Row],[Vsgruesa (m3)]]*VLOOKUP(Árboles!$G671,Precios!$B$7:$H$19,6,FALSE)),"",Industrias[[#This Row],[Vsgruesa (m3)]]*VLOOKUP(Árboles!$G671,Precios!$B$7:$H$19,6,FALSE))</f>
        <v/>
      </c>
      <c r="R674" s="217" t="str">
        <f>IF(ISNA(Industrias[[#This Row],[Vchapa (m3)]]*VLOOKUP(Árboles!$G671,Precios!$B$7:$H$19,7,FALSE)),"",Industrias[[#This Row],[Vchapa (m3)]]*VLOOKUP(Árboles!$G671,Precios!$B$7:$H$19,7,FALSE))</f>
        <v/>
      </c>
      <c r="S674" s="223">
        <f t="shared" si="15"/>
        <v>0</v>
      </c>
      <c r="T674" s="218"/>
      <c r="U674" s="218"/>
      <c r="W674" s="183"/>
      <c r="X674" s="183"/>
      <c r="Y674" s="183"/>
      <c r="Z674" s="183"/>
      <c r="AA674" s="183"/>
      <c r="AB674" s="183"/>
      <c r="AC674" s="183"/>
      <c r="AE674" s="183"/>
      <c r="AF674" s="183"/>
      <c r="AG674" s="183"/>
      <c r="AH674" s="183"/>
      <c r="AI674" s="183"/>
      <c r="AJ674" s="183"/>
      <c r="AK674" s="183"/>
    </row>
    <row r="675" spans="2:37" ht="16.8" thickTop="1" thickBot="1">
      <c r="B675" s="211" t="str">
        <f>IF(Árboles!B672="","",Árboles!B672)</f>
        <v/>
      </c>
      <c r="C675" s="211" t="str">
        <f>IF(Árboles!C672="","",Árboles!C672)</f>
        <v/>
      </c>
      <c r="D675" s="212" t="str">
        <f>IF(Árboles!G672="","",Árboles!G672)</f>
        <v/>
      </c>
      <c r="E675" s="213" t="str">
        <f>IF(Árboles!AC672=0,"",Árboles!AC672)</f>
        <v/>
      </c>
      <c r="F675" s="221"/>
      <c r="G675" s="222"/>
      <c r="H675" s="222"/>
      <c r="I675" s="222"/>
      <c r="J675" s="222"/>
      <c r="K675" s="222"/>
      <c r="L675" s="222"/>
      <c r="M675" s="216" t="str">
        <f>IF(ISNA(Industrias[[#This Row],[Vtrit (m3)]]*VLOOKUP(Árboles!$G672,Precios!$B$7:$H$19,2,FALSE)),"",Industrias[[#This Row],[Vtrit (m3)]]*VLOOKUP(Árboles!$G672,Precios!$B$7:$H$19,2,FALSE))</f>
        <v/>
      </c>
      <c r="N675" s="217" t="str">
        <f>IF(ISNA(Industrias[[#This Row],[Vapea (m3)]]*VLOOKUP(Árboles!$G672,Precios!$B$7:$H$19,3,FALSE)),"",Industrias[[#This Row],[Vapea (m3)]]*VLOOKUP(Árboles!$G672,Precios!$B$7:$H$19,3,FALSE))</f>
        <v/>
      </c>
      <c r="O675" s="217" t="str">
        <f>IF(ISNA(Industrias[[#This Row],[Vcanter (m3)]]*VLOOKUP(Árboles!$G672,Precios!$B$7:$H$19,4,FALSE)),"",Industrias[[#This Row],[Vcanter (m3)]]*VLOOKUP(Árboles!$G672,Precios!$B$7:$H$19,4,FALSE))</f>
        <v/>
      </c>
      <c r="P675" s="217" t="str">
        <f>IF(ISNA(Industrias[[#This Row],[Vsierra (m3)]]*VLOOKUP(Árboles!$G672,Precios!$B$7:$H$19,5,FALSE)),"",Industrias[[#This Row],[Vsierra (m3)]]*VLOOKUP(Árboles!$G672,Precios!$B$7:$H$19,5,FALSE))</f>
        <v/>
      </c>
      <c r="Q675" s="217" t="str">
        <f>IF(ISNA(Industrias[[#This Row],[Vsgruesa (m3)]]*VLOOKUP(Árboles!$G672,Precios!$B$7:$H$19,6,FALSE)),"",Industrias[[#This Row],[Vsgruesa (m3)]]*VLOOKUP(Árboles!$G672,Precios!$B$7:$H$19,6,FALSE))</f>
        <v/>
      </c>
      <c r="R675" s="217" t="str">
        <f>IF(ISNA(Industrias[[#This Row],[Vchapa (m3)]]*VLOOKUP(Árboles!$G672,Precios!$B$7:$H$19,7,FALSE)),"",Industrias[[#This Row],[Vchapa (m3)]]*VLOOKUP(Árboles!$G672,Precios!$B$7:$H$19,7,FALSE))</f>
        <v/>
      </c>
      <c r="S675" s="223">
        <f t="shared" si="15"/>
        <v>0</v>
      </c>
      <c r="T675" s="218"/>
      <c r="U675" s="218"/>
      <c r="W675" s="183"/>
      <c r="X675" s="183"/>
      <c r="Y675" s="183"/>
      <c r="Z675" s="183"/>
      <c r="AA675" s="183"/>
      <c r="AB675" s="183"/>
      <c r="AC675" s="183"/>
      <c r="AE675" s="183"/>
      <c r="AF675" s="183"/>
      <c r="AG675" s="183"/>
      <c r="AH675" s="183"/>
      <c r="AI675" s="183"/>
      <c r="AJ675" s="183"/>
      <c r="AK675" s="183"/>
    </row>
    <row r="676" spans="2:37" ht="16.8" thickTop="1" thickBot="1">
      <c r="B676" s="211" t="str">
        <f>IF(Árboles!B673="","",Árboles!B673)</f>
        <v/>
      </c>
      <c r="C676" s="211" t="str">
        <f>IF(Árboles!C673="","",Árboles!C673)</f>
        <v/>
      </c>
      <c r="D676" s="212" t="str">
        <f>IF(Árboles!G673="","",Árboles!G673)</f>
        <v/>
      </c>
      <c r="E676" s="213" t="str">
        <f>IF(Árboles!AC673=0,"",Árboles!AC673)</f>
        <v/>
      </c>
      <c r="F676" s="221"/>
      <c r="G676" s="222"/>
      <c r="H676" s="222"/>
      <c r="I676" s="222"/>
      <c r="J676" s="222"/>
      <c r="K676" s="222"/>
      <c r="L676" s="222"/>
      <c r="M676" s="216" t="str">
        <f>IF(ISNA(Industrias[[#This Row],[Vtrit (m3)]]*VLOOKUP(Árboles!$G673,Precios!$B$7:$H$19,2,FALSE)),"",Industrias[[#This Row],[Vtrit (m3)]]*VLOOKUP(Árboles!$G673,Precios!$B$7:$H$19,2,FALSE))</f>
        <v/>
      </c>
      <c r="N676" s="217" t="str">
        <f>IF(ISNA(Industrias[[#This Row],[Vapea (m3)]]*VLOOKUP(Árboles!$G673,Precios!$B$7:$H$19,3,FALSE)),"",Industrias[[#This Row],[Vapea (m3)]]*VLOOKUP(Árboles!$G673,Precios!$B$7:$H$19,3,FALSE))</f>
        <v/>
      </c>
      <c r="O676" s="217" t="str">
        <f>IF(ISNA(Industrias[[#This Row],[Vcanter (m3)]]*VLOOKUP(Árboles!$G673,Precios!$B$7:$H$19,4,FALSE)),"",Industrias[[#This Row],[Vcanter (m3)]]*VLOOKUP(Árboles!$G673,Precios!$B$7:$H$19,4,FALSE))</f>
        <v/>
      </c>
      <c r="P676" s="217" t="str">
        <f>IF(ISNA(Industrias[[#This Row],[Vsierra (m3)]]*VLOOKUP(Árboles!$G673,Precios!$B$7:$H$19,5,FALSE)),"",Industrias[[#This Row],[Vsierra (m3)]]*VLOOKUP(Árboles!$G673,Precios!$B$7:$H$19,5,FALSE))</f>
        <v/>
      </c>
      <c r="Q676" s="217" t="str">
        <f>IF(ISNA(Industrias[[#This Row],[Vsgruesa (m3)]]*VLOOKUP(Árboles!$G673,Precios!$B$7:$H$19,6,FALSE)),"",Industrias[[#This Row],[Vsgruesa (m3)]]*VLOOKUP(Árboles!$G673,Precios!$B$7:$H$19,6,FALSE))</f>
        <v/>
      </c>
      <c r="R676" s="217" t="str">
        <f>IF(ISNA(Industrias[[#This Row],[Vchapa (m3)]]*VLOOKUP(Árboles!$G673,Precios!$B$7:$H$19,7,FALSE)),"",Industrias[[#This Row],[Vchapa (m3)]]*VLOOKUP(Árboles!$G673,Precios!$B$7:$H$19,7,FALSE))</f>
        <v/>
      </c>
      <c r="S676" s="223">
        <f t="shared" si="15"/>
        <v>0</v>
      </c>
      <c r="T676" s="218"/>
      <c r="U676" s="218"/>
      <c r="W676" s="183"/>
      <c r="X676" s="183"/>
      <c r="Y676" s="183"/>
      <c r="Z676" s="183"/>
      <c r="AA676" s="183"/>
      <c r="AB676" s="183"/>
      <c r="AC676" s="183"/>
      <c r="AE676" s="183"/>
      <c r="AF676" s="183"/>
      <c r="AG676" s="183"/>
      <c r="AH676" s="183"/>
      <c r="AI676" s="183"/>
      <c r="AJ676" s="183"/>
      <c r="AK676" s="183"/>
    </row>
    <row r="677" spans="2:37" ht="16.8" thickTop="1" thickBot="1">
      <c r="B677" s="211" t="str">
        <f>IF(Árboles!B674="","",Árboles!B674)</f>
        <v/>
      </c>
      <c r="C677" s="211" t="str">
        <f>IF(Árboles!C674="","",Árboles!C674)</f>
        <v/>
      </c>
      <c r="D677" s="212" t="str">
        <f>IF(Árboles!G674="","",Árboles!G674)</f>
        <v/>
      </c>
      <c r="E677" s="213" t="str">
        <f>IF(Árboles!AC674=0,"",Árboles!AC674)</f>
        <v/>
      </c>
      <c r="F677" s="221"/>
      <c r="G677" s="222"/>
      <c r="H677" s="222"/>
      <c r="I677" s="222"/>
      <c r="J677" s="222"/>
      <c r="K677" s="222"/>
      <c r="L677" s="222"/>
      <c r="M677" s="216" t="str">
        <f>IF(ISNA(Industrias[[#This Row],[Vtrit (m3)]]*VLOOKUP(Árboles!$G674,Precios!$B$7:$H$19,2,FALSE)),"",Industrias[[#This Row],[Vtrit (m3)]]*VLOOKUP(Árboles!$G674,Precios!$B$7:$H$19,2,FALSE))</f>
        <v/>
      </c>
      <c r="N677" s="217" t="str">
        <f>IF(ISNA(Industrias[[#This Row],[Vapea (m3)]]*VLOOKUP(Árboles!$G674,Precios!$B$7:$H$19,3,FALSE)),"",Industrias[[#This Row],[Vapea (m3)]]*VLOOKUP(Árboles!$G674,Precios!$B$7:$H$19,3,FALSE))</f>
        <v/>
      </c>
      <c r="O677" s="217" t="str">
        <f>IF(ISNA(Industrias[[#This Row],[Vcanter (m3)]]*VLOOKUP(Árboles!$G674,Precios!$B$7:$H$19,4,FALSE)),"",Industrias[[#This Row],[Vcanter (m3)]]*VLOOKUP(Árboles!$G674,Precios!$B$7:$H$19,4,FALSE))</f>
        <v/>
      </c>
      <c r="P677" s="217" t="str">
        <f>IF(ISNA(Industrias[[#This Row],[Vsierra (m3)]]*VLOOKUP(Árboles!$G674,Precios!$B$7:$H$19,5,FALSE)),"",Industrias[[#This Row],[Vsierra (m3)]]*VLOOKUP(Árboles!$G674,Precios!$B$7:$H$19,5,FALSE))</f>
        <v/>
      </c>
      <c r="Q677" s="217" t="str">
        <f>IF(ISNA(Industrias[[#This Row],[Vsgruesa (m3)]]*VLOOKUP(Árboles!$G674,Precios!$B$7:$H$19,6,FALSE)),"",Industrias[[#This Row],[Vsgruesa (m3)]]*VLOOKUP(Árboles!$G674,Precios!$B$7:$H$19,6,FALSE))</f>
        <v/>
      </c>
      <c r="R677" s="217" t="str">
        <f>IF(ISNA(Industrias[[#This Row],[Vchapa (m3)]]*VLOOKUP(Árboles!$G674,Precios!$B$7:$H$19,7,FALSE)),"",Industrias[[#This Row],[Vchapa (m3)]]*VLOOKUP(Árboles!$G674,Precios!$B$7:$H$19,7,FALSE))</f>
        <v/>
      </c>
      <c r="S677" s="223">
        <f t="shared" si="15"/>
        <v>0</v>
      </c>
      <c r="T677" s="218"/>
      <c r="U677" s="218"/>
      <c r="W677" s="183"/>
      <c r="X677" s="183"/>
      <c r="Y677" s="183"/>
      <c r="Z677" s="183"/>
      <c r="AA677" s="183"/>
      <c r="AB677" s="183"/>
      <c r="AC677" s="183"/>
      <c r="AE677" s="183"/>
      <c r="AF677" s="183"/>
      <c r="AG677" s="183"/>
      <c r="AH677" s="183"/>
      <c r="AI677" s="183"/>
      <c r="AJ677" s="183"/>
      <c r="AK677" s="183"/>
    </row>
    <row r="678" spans="2:37" ht="16.8" thickTop="1" thickBot="1">
      <c r="B678" s="211" t="str">
        <f>IF(Árboles!B675="","",Árboles!B675)</f>
        <v/>
      </c>
      <c r="C678" s="211" t="str">
        <f>IF(Árboles!C675="","",Árboles!C675)</f>
        <v/>
      </c>
      <c r="D678" s="212" t="str">
        <f>IF(Árboles!G675="","",Árboles!G675)</f>
        <v/>
      </c>
      <c r="E678" s="213" t="str">
        <f>IF(Árboles!AC675=0,"",Árboles!AC675)</f>
        <v/>
      </c>
      <c r="F678" s="221"/>
      <c r="G678" s="222"/>
      <c r="H678" s="222"/>
      <c r="I678" s="222"/>
      <c r="J678" s="222"/>
      <c r="K678" s="222"/>
      <c r="L678" s="222"/>
      <c r="M678" s="216" t="str">
        <f>IF(ISNA(Industrias[[#This Row],[Vtrit (m3)]]*VLOOKUP(Árboles!$G675,Precios!$B$7:$H$19,2,FALSE)),"",Industrias[[#This Row],[Vtrit (m3)]]*VLOOKUP(Árboles!$G675,Precios!$B$7:$H$19,2,FALSE))</f>
        <v/>
      </c>
      <c r="N678" s="217" t="str">
        <f>IF(ISNA(Industrias[[#This Row],[Vapea (m3)]]*VLOOKUP(Árboles!$G675,Precios!$B$7:$H$19,3,FALSE)),"",Industrias[[#This Row],[Vapea (m3)]]*VLOOKUP(Árboles!$G675,Precios!$B$7:$H$19,3,FALSE))</f>
        <v/>
      </c>
      <c r="O678" s="217" t="str">
        <f>IF(ISNA(Industrias[[#This Row],[Vcanter (m3)]]*VLOOKUP(Árboles!$G675,Precios!$B$7:$H$19,4,FALSE)),"",Industrias[[#This Row],[Vcanter (m3)]]*VLOOKUP(Árboles!$G675,Precios!$B$7:$H$19,4,FALSE))</f>
        <v/>
      </c>
      <c r="P678" s="217" t="str">
        <f>IF(ISNA(Industrias[[#This Row],[Vsierra (m3)]]*VLOOKUP(Árboles!$G675,Precios!$B$7:$H$19,5,FALSE)),"",Industrias[[#This Row],[Vsierra (m3)]]*VLOOKUP(Árboles!$G675,Precios!$B$7:$H$19,5,FALSE))</f>
        <v/>
      </c>
      <c r="Q678" s="217" t="str">
        <f>IF(ISNA(Industrias[[#This Row],[Vsgruesa (m3)]]*VLOOKUP(Árboles!$G675,Precios!$B$7:$H$19,6,FALSE)),"",Industrias[[#This Row],[Vsgruesa (m3)]]*VLOOKUP(Árboles!$G675,Precios!$B$7:$H$19,6,FALSE))</f>
        <v/>
      </c>
      <c r="R678" s="217" t="str">
        <f>IF(ISNA(Industrias[[#This Row],[Vchapa (m3)]]*VLOOKUP(Árboles!$G675,Precios!$B$7:$H$19,7,FALSE)),"",Industrias[[#This Row],[Vchapa (m3)]]*VLOOKUP(Árboles!$G675,Precios!$B$7:$H$19,7,FALSE))</f>
        <v/>
      </c>
      <c r="S678" s="223">
        <f t="shared" si="15"/>
        <v>0</v>
      </c>
      <c r="T678" s="218"/>
      <c r="U678" s="218"/>
      <c r="W678" s="183"/>
      <c r="X678" s="183"/>
      <c r="Y678" s="183"/>
      <c r="Z678" s="183"/>
      <c r="AA678" s="183"/>
      <c r="AB678" s="183"/>
      <c r="AC678" s="183"/>
      <c r="AE678" s="183"/>
      <c r="AF678" s="183"/>
      <c r="AG678" s="183"/>
      <c r="AH678" s="183"/>
      <c r="AI678" s="183"/>
      <c r="AJ678" s="183"/>
      <c r="AK678" s="183"/>
    </row>
    <row r="679" spans="2:37" ht="16.8" thickTop="1" thickBot="1">
      <c r="B679" s="211" t="str">
        <f>IF(Árboles!B676="","",Árboles!B676)</f>
        <v/>
      </c>
      <c r="C679" s="211" t="str">
        <f>IF(Árboles!C676="","",Árboles!C676)</f>
        <v/>
      </c>
      <c r="D679" s="212" t="str">
        <f>IF(Árboles!G676="","",Árboles!G676)</f>
        <v/>
      </c>
      <c r="E679" s="213" t="str">
        <f>IF(Árboles!AC676=0,"",Árboles!AC676)</f>
        <v/>
      </c>
      <c r="F679" s="221"/>
      <c r="G679" s="222"/>
      <c r="H679" s="222"/>
      <c r="I679" s="222"/>
      <c r="J679" s="222"/>
      <c r="K679" s="222"/>
      <c r="L679" s="222"/>
      <c r="M679" s="216" t="str">
        <f>IF(ISNA(Industrias[[#This Row],[Vtrit (m3)]]*VLOOKUP(Árboles!$G676,Precios!$B$7:$H$19,2,FALSE)),"",Industrias[[#This Row],[Vtrit (m3)]]*VLOOKUP(Árboles!$G676,Precios!$B$7:$H$19,2,FALSE))</f>
        <v/>
      </c>
      <c r="N679" s="217" t="str">
        <f>IF(ISNA(Industrias[[#This Row],[Vapea (m3)]]*VLOOKUP(Árboles!$G676,Precios!$B$7:$H$19,3,FALSE)),"",Industrias[[#This Row],[Vapea (m3)]]*VLOOKUP(Árboles!$G676,Precios!$B$7:$H$19,3,FALSE))</f>
        <v/>
      </c>
      <c r="O679" s="217" t="str">
        <f>IF(ISNA(Industrias[[#This Row],[Vcanter (m3)]]*VLOOKUP(Árboles!$G676,Precios!$B$7:$H$19,4,FALSE)),"",Industrias[[#This Row],[Vcanter (m3)]]*VLOOKUP(Árboles!$G676,Precios!$B$7:$H$19,4,FALSE))</f>
        <v/>
      </c>
      <c r="P679" s="217" t="str">
        <f>IF(ISNA(Industrias[[#This Row],[Vsierra (m3)]]*VLOOKUP(Árboles!$G676,Precios!$B$7:$H$19,5,FALSE)),"",Industrias[[#This Row],[Vsierra (m3)]]*VLOOKUP(Árboles!$G676,Precios!$B$7:$H$19,5,FALSE))</f>
        <v/>
      </c>
      <c r="Q679" s="217" t="str">
        <f>IF(ISNA(Industrias[[#This Row],[Vsgruesa (m3)]]*VLOOKUP(Árboles!$G676,Precios!$B$7:$H$19,6,FALSE)),"",Industrias[[#This Row],[Vsgruesa (m3)]]*VLOOKUP(Árboles!$G676,Precios!$B$7:$H$19,6,FALSE))</f>
        <v/>
      </c>
      <c r="R679" s="217" t="str">
        <f>IF(ISNA(Industrias[[#This Row],[Vchapa (m3)]]*VLOOKUP(Árboles!$G676,Precios!$B$7:$H$19,7,FALSE)),"",Industrias[[#This Row],[Vchapa (m3)]]*VLOOKUP(Árboles!$G676,Precios!$B$7:$H$19,7,FALSE))</f>
        <v/>
      </c>
      <c r="S679" s="223">
        <f t="shared" si="15"/>
        <v>0</v>
      </c>
      <c r="T679" s="218"/>
      <c r="U679" s="218"/>
      <c r="W679" s="183"/>
      <c r="X679" s="183"/>
      <c r="Y679" s="183"/>
      <c r="Z679" s="183"/>
      <c r="AA679" s="183"/>
      <c r="AB679" s="183"/>
      <c r="AC679" s="183"/>
      <c r="AE679" s="183"/>
      <c r="AF679" s="183"/>
      <c r="AG679" s="183"/>
      <c r="AH679" s="183"/>
      <c r="AI679" s="183"/>
      <c r="AJ679" s="183"/>
      <c r="AK679" s="183"/>
    </row>
    <row r="680" spans="2:37" ht="16.8" thickTop="1" thickBot="1">
      <c r="B680" s="211" t="str">
        <f>IF(Árboles!B677="","",Árboles!B677)</f>
        <v/>
      </c>
      <c r="C680" s="211" t="str">
        <f>IF(Árboles!C677="","",Árboles!C677)</f>
        <v/>
      </c>
      <c r="D680" s="212" t="str">
        <f>IF(Árboles!G677="","",Árboles!G677)</f>
        <v/>
      </c>
      <c r="E680" s="213" t="str">
        <f>IF(Árboles!AC677=0,"",Árboles!AC677)</f>
        <v/>
      </c>
      <c r="F680" s="221"/>
      <c r="G680" s="222"/>
      <c r="H680" s="222"/>
      <c r="I680" s="222"/>
      <c r="J680" s="222"/>
      <c r="K680" s="222"/>
      <c r="L680" s="222"/>
      <c r="M680" s="216" t="str">
        <f>IF(ISNA(Industrias[[#This Row],[Vtrit (m3)]]*VLOOKUP(Árboles!$G677,Precios!$B$7:$H$19,2,FALSE)),"",Industrias[[#This Row],[Vtrit (m3)]]*VLOOKUP(Árboles!$G677,Precios!$B$7:$H$19,2,FALSE))</f>
        <v/>
      </c>
      <c r="N680" s="217" t="str">
        <f>IF(ISNA(Industrias[[#This Row],[Vapea (m3)]]*VLOOKUP(Árboles!$G677,Precios!$B$7:$H$19,3,FALSE)),"",Industrias[[#This Row],[Vapea (m3)]]*VLOOKUP(Árboles!$G677,Precios!$B$7:$H$19,3,FALSE))</f>
        <v/>
      </c>
      <c r="O680" s="217" t="str">
        <f>IF(ISNA(Industrias[[#This Row],[Vcanter (m3)]]*VLOOKUP(Árboles!$G677,Precios!$B$7:$H$19,4,FALSE)),"",Industrias[[#This Row],[Vcanter (m3)]]*VLOOKUP(Árboles!$G677,Precios!$B$7:$H$19,4,FALSE))</f>
        <v/>
      </c>
      <c r="P680" s="217" t="str">
        <f>IF(ISNA(Industrias[[#This Row],[Vsierra (m3)]]*VLOOKUP(Árboles!$G677,Precios!$B$7:$H$19,5,FALSE)),"",Industrias[[#This Row],[Vsierra (m3)]]*VLOOKUP(Árboles!$G677,Precios!$B$7:$H$19,5,FALSE))</f>
        <v/>
      </c>
      <c r="Q680" s="217" t="str">
        <f>IF(ISNA(Industrias[[#This Row],[Vsgruesa (m3)]]*VLOOKUP(Árboles!$G677,Precios!$B$7:$H$19,6,FALSE)),"",Industrias[[#This Row],[Vsgruesa (m3)]]*VLOOKUP(Árboles!$G677,Precios!$B$7:$H$19,6,FALSE))</f>
        <v/>
      </c>
      <c r="R680" s="217" t="str">
        <f>IF(ISNA(Industrias[[#This Row],[Vchapa (m3)]]*VLOOKUP(Árboles!$G677,Precios!$B$7:$H$19,7,FALSE)),"",Industrias[[#This Row],[Vchapa (m3)]]*VLOOKUP(Árboles!$G677,Precios!$B$7:$H$19,7,FALSE))</f>
        <v/>
      </c>
      <c r="S680" s="223">
        <f t="shared" si="15"/>
        <v>0</v>
      </c>
      <c r="T680" s="218"/>
      <c r="U680" s="218"/>
      <c r="W680" s="183"/>
      <c r="X680" s="183"/>
      <c r="Y680" s="183"/>
      <c r="Z680" s="183"/>
      <c r="AA680" s="183"/>
      <c r="AB680" s="183"/>
      <c r="AC680" s="183"/>
      <c r="AE680" s="183"/>
      <c r="AF680" s="183"/>
      <c r="AG680" s="183"/>
      <c r="AH680" s="183"/>
      <c r="AI680" s="183"/>
      <c r="AJ680" s="183"/>
      <c r="AK680" s="183"/>
    </row>
    <row r="681" spans="2:37" ht="16.8" thickTop="1" thickBot="1">
      <c r="B681" s="211" t="str">
        <f>IF(Árboles!B678="","",Árboles!B678)</f>
        <v/>
      </c>
      <c r="C681" s="211" t="str">
        <f>IF(Árboles!C678="","",Árboles!C678)</f>
        <v/>
      </c>
      <c r="D681" s="212" t="str">
        <f>IF(Árboles!G678="","",Árboles!G678)</f>
        <v/>
      </c>
      <c r="E681" s="213" t="str">
        <f>IF(Árboles!AC678=0,"",Árboles!AC678)</f>
        <v/>
      </c>
      <c r="F681" s="221"/>
      <c r="G681" s="222"/>
      <c r="H681" s="222"/>
      <c r="I681" s="222"/>
      <c r="J681" s="222"/>
      <c r="K681" s="222"/>
      <c r="L681" s="222"/>
      <c r="M681" s="216" t="str">
        <f>IF(ISNA(Industrias[[#This Row],[Vtrit (m3)]]*VLOOKUP(Árboles!$G678,Precios!$B$7:$H$19,2,FALSE)),"",Industrias[[#This Row],[Vtrit (m3)]]*VLOOKUP(Árboles!$G678,Precios!$B$7:$H$19,2,FALSE))</f>
        <v/>
      </c>
      <c r="N681" s="217" t="str">
        <f>IF(ISNA(Industrias[[#This Row],[Vapea (m3)]]*VLOOKUP(Árboles!$G678,Precios!$B$7:$H$19,3,FALSE)),"",Industrias[[#This Row],[Vapea (m3)]]*VLOOKUP(Árboles!$G678,Precios!$B$7:$H$19,3,FALSE))</f>
        <v/>
      </c>
      <c r="O681" s="217" t="str">
        <f>IF(ISNA(Industrias[[#This Row],[Vcanter (m3)]]*VLOOKUP(Árboles!$G678,Precios!$B$7:$H$19,4,FALSE)),"",Industrias[[#This Row],[Vcanter (m3)]]*VLOOKUP(Árboles!$G678,Precios!$B$7:$H$19,4,FALSE))</f>
        <v/>
      </c>
      <c r="P681" s="217" t="str">
        <f>IF(ISNA(Industrias[[#This Row],[Vsierra (m3)]]*VLOOKUP(Árboles!$G678,Precios!$B$7:$H$19,5,FALSE)),"",Industrias[[#This Row],[Vsierra (m3)]]*VLOOKUP(Árboles!$G678,Precios!$B$7:$H$19,5,FALSE))</f>
        <v/>
      </c>
      <c r="Q681" s="217" t="str">
        <f>IF(ISNA(Industrias[[#This Row],[Vsgruesa (m3)]]*VLOOKUP(Árboles!$G678,Precios!$B$7:$H$19,6,FALSE)),"",Industrias[[#This Row],[Vsgruesa (m3)]]*VLOOKUP(Árboles!$G678,Precios!$B$7:$H$19,6,FALSE))</f>
        <v/>
      </c>
      <c r="R681" s="217" t="str">
        <f>IF(ISNA(Industrias[[#This Row],[Vchapa (m3)]]*VLOOKUP(Árboles!$G678,Precios!$B$7:$H$19,7,FALSE)),"",Industrias[[#This Row],[Vchapa (m3)]]*VLOOKUP(Árboles!$G678,Precios!$B$7:$H$19,7,FALSE))</f>
        <v/>
      </c>
      <c r="S681" s="223">
        <f t="shared" si="15"/>
        <v>0</v>
      </c>
      <c r="T681" s="218"/>
      <c r="U681" s="218"/>
      <c r="W681" s="183"/>
      <c r="X681" s="183"/>
      <c r="Y681" s="183"/>
      <c r="Z681" s="183"/>
      <c r="AA681" s="183"/>
      <c r="AB681" s="183"/>
      <c r="AC681" s="183"/>
      <c r="AE681" s="183"/>
      <c r="AF681" s="183"/>
      <c r="AG681" s="183"/>
      <c r="AH681" s="183"/>
      <c r="AI681" s="183"/>
      <c r="AJ681" s="183"/>
      <c r="AK681" s="183"/>
    </row>
    <row r="682" spans="2:37" ht="16.8" thickTop="1" thickBot="1">
      <c r="B682" s="211" t="str">
        <f>IF(Árboles!B679="","",Árboles!B679)</f>
        <v/>
      </c>
      <c r="C682" s="211" t="str">
        <f>IF(Árboles!C679="","",Árboles!C679)</f>
        <v/>
      </c>
      <c r="D682" s="212" t="str">
        <f>IF(Árboles!G679="","",Árboles!G679)</f>
        <v/>
      </c>
      <c r="E682" s="213" t="str">
        <f>IF(Árboles!AC679=0,"",Árboles!AC679)</f>
        <v/>
      </c>
      <c r="F682" s="221"/>
      <c r="G682" s="222"/>
      <c r="H682" s="222"/>
      <c r="I682" s="222"/>
      <c r="J682" s="222"/>
      <c r="K682" s="222"/>
      <c r="L682" s="222"/>
      <c r="M682" s="216" t="str">
        <f>IF(ISNA(Industrias[[#This Row],[Vtrit (m3)]]*VLOOKUP(Árboles!$G679,Precios!$B$7:$H$19,2,FALSE)),"",Industrias[[#This Row],[Vtrit (m3)]]*VLOOKUP(Árboles!$G679,Precios!$B$7:$H$19,2,FALSE))</f>
        <v/>
      </c>
      <c r="N682" s="217" t="str">
        <f>IF(ISNA(Industrias[[#This Row],[Vapea (m3)]]*VLOOKUP(Árboles!$G679,Precios!$B$7:$H$19,3,FALSE)),"",Industrias[[#This Row],[Vapea (m3)]]*VLOOKUP(Árboles!$G679,Precios!$B$7:$H$19,3,FALSE))</f>
        <v/>
      </c>
      <c r="O682" s="217" t="str">
        <f>IF(ISNA(Industrias[[#This Row],[Vcanter (m3)]]*VLOOKUP(Árboles!$G679,Precios!$B$7:$H$19,4,FALSE)),"",Industrias[[#This Row],[Vcanter (m3)]]*VLOOKUP(Árboles!$G679,Precios!$B$7:$H$19,4,FALSE))</f>
        <v/>
      </c>
      <c r="P682" s="217" t="str">
        <f>IF(ISNA(Industrias[[#This Row],[Vsierra (m3)]]*VLOOKUP(Árboles!$G679,Precios!$B$7:$H$19,5,FALSE)),"",Industrias[[#This Row],[Vsierra (m3)]]*VLOOKUP(Árboles!$G679,Precios!$B$7:$H$19,5,FALSE))</f>
        <v/>
      </c>
      <c r="Q682" s="217" t="str">
        <f>IF(ISNA(Industrias[[#This Row],[Vsgruesa (m3)]]*VLOOKUP(Árboles!$G679,Precios!$B$7:$H$19,6,FALSE)),"",Industrias[[#This Row],[Vsgruesa (m3)]]*VLOOKUP(Árboles!$G679,Precios!$B$7:$H$19,6,FALSE))</f>
        <v/>
      </c>
      <c r="R682" s="217" t="str">
        <f>IF(ISNA(Industrias[[#This Row],[Vchapa (m3)]]*VLOOKUP(Árboles!$G679,Precios!$B$7:$H$19,7,FALSE)),"",Industrias[[#This Row],[Vchapa (m3)]]*VLOOKUP(Árboles!$G679,Precios!$B$7:$H$19,7,FALSE))</f>
        <v/>
      </c>
      <c r="S682" s="223">
        <f t="shared" si="15"/>
        <v>0</v>
      </c>
      <c r="T682" s="218"/>
      <c r="U682" s="218"/>
      <c r="W682" s="183"/>
      <c r="X682" s="183"/>
      <c r="Y682" s="183"/>
      <c r="Z682" s="183"/>
      <c r="AA682" s="183"/>
      <c r="AB682" s="183"/>
      <c r="AC682" s="183"/>
      <c r="AE682" s="183"/>
      <c r="AF682" s="183"/>
      <c r="AG682" s="183"/>
      <c r="AH682" s="183"/>
      <c r="AI682" s="183"/>
      <c r="AJ682" s="183"/>
      <c r="AK682" s="183"/>
    </row>
    <row r="683" spans="2:37" ht="16.8" thickTop="1" thickBot="1">
      <c r="B683" s="211" t="str">
        <f>IF(Árboles!B680="","",Árboles!B680)</f>
        <v/>
      </c>
      <c r="C683" s="211" t="str">
        <f>IF(Árboles!C680="","",Árboles!C680)</f>
        <v/>
      </c>
      <c r="D683" s="212" t="str">
        <f>IF(Árboles!G680="","",Árboles!G680)</f>
        <v/>
      </c>
      <c r="E683" s="213" t="str">
        <f>IF(Árboles!AC680=0,"",Árboles!AC680)</f>
        <v/>
      </c>
      <c r="F683" s="221"/>
      <c r="G683" s="222"/>
      <c r="H683" s="222"/>
      <c r="I683" s="222"/>
      <c r="J683" s="222"/>
      <c r="K683" s="222"/>
      <c r="L683" s="222"/>
      <c r="M683" s="216" t="str">
        <f>IF(ISNA(Industrias[[#This Row],[Vtrit (m3)]]*VLOOKUP(Árboles!$G680,Precios!$B$7:$H$19,2,FALSE)),"",Industrias[[#This Row],[Vtrit (m3)]]*VLOOKUP(Árboles!$G680,Precios!$B$7:$H$19,2,FALSE))</f>
        <v/>
      </c>
      <c r="N683" s="217" t="str">
        <f>IF(ISNA(Industrias[[#This Row],[Vapea (m3)]]*VLOOKUP(Árboles!$G680,Precios!$B$7:$H$19,3,FALSE)),"",Industrias[[#This Row],[Vapea (m3)]]*VLOOKUP(Árboles!$G680,Precios!$B$7:$H$19,3,FALSE))</f>
        <v/>
      </c>
      <c r="O683" s="217" t="str">
        <f>IF(ISNA(Industrias[[#This Row],[Vcanter (m3)]]*VLOOKUP(Árboles!$G680,Precios!$B$7:$H$19,4,FALSE)),"",Industrias[[#This Row],[Vcanter (m3)]]*VLOOKUP(Árboles!$G680,Precios!$B$7:$H$19,4,FALSE))</f>
        <v/>
      </c>
      <c r="P683" s="217" t="str">
        <f>IF(ISNA(Industrias[[#This Row],[Vsierra (m3)]]*VLOOKUP(Árboles!$G680,Precios!$B$7:$H$19,5,FALSE)),"",Industrias[[#This Row],[Vsierra (m3)]]*VLOOKUP(Árboles!$G680,Precios!$B$7:$H$19,5,FALSE))</f>
        <v/>
      </c>
      <c r="Q683" s="217" t="str">
        <f>IF(ISNA(Industrias[[#This Row],[Vsgruesa (m3)]]*VLOOKUP(Árboles!$G680,Precios!$B$7:$H$19,6,FALSE)),"",Industrias[[#This Row],[Vsgruesa (m3)]]*VLOOKUP(Árboles!$G680,Precios!$B$7:$H$19,6,FALSE))</f>
        <v/>
      </c>
      <c r="R683" s="217" t="str">
        <f>IF(ISNA(Industrias[[#This Row],[Vchapa (m3)]]*VLOOKUP(Árboles!$G680,Precios!$B$7:$H$19,7,FALSE)),"",Industrias[[#This Row],[Vchapa (m3)]]*VLOOKUP(Árboles!$G680,Precios!$B$7:$H$19,7,FALSE))</f>
        <v/>
      </c>
      <c r="S683" s="223">
        <f t="shared" si="15"/>
        <v>0</v>
      </c>
      <c r="T683" s="218"/>
      <c r="U683" s="218"/>
      <c r="W683" s="183"/>
      <c r="X683" s="183"/>
      <c r="Y683" s="183"/>
      <c r="Z683" s="183"/>
      <c r="AA683" s="183"/>
      <c r="AB683" s="183"/>
      <c r="AC683" s="183"/>
      <c r="AE683" s="183"/>
      <c r="AF683" s="183"/>
      <c r="AG683" s="183"/>
      <c r="AH683" s="183"/>
      <c r="AI683" s="183"/>
      <c r="AJ683" s="183"/>
      <c r="AK683" s="183"/>
    </row>
    <row r="684" spans="2:37" ht="16.8" thickTop="1" thickBot="1">
      <c r="B684" s="211" t="str">
        <f>IF(Árboles!B681="","",Árboles!B681)</f>
        <v/>
      </c>
      <c r="C684" s="211" t="str">
        <f>IF(Árboles!C681="","",Árboles!C681)</f>
        <v/>
      </c>
      <c r="D684" s="212" t="str">
        <f>IF(Árboles!G681="","",Árboles!G681)</f>
        <v/>
      </c>
      <c r="E684" s="213" t="str">
        <f>IF(Árboles!AC681=0,"",Árboles!AC681)</f>
        <v/>
      </c>
      <c r="F684" s="221"/>
      <c r="G684" s="222"/>
      <c r="H684" s="222"/>
      <c r="I684" s="222"/>
      <c r="J684" s="222"/>
      <c r="K684" s="222"/>
      <c r="L684" s="222"/>
      <c r="M684" s="216" t="str">
        <f>IF(ISNA(Industrias[[#This Row],[Vtrit (m3)]]*VLOOKUP(Árboles!$G681,Precios!$B$7:$H$19,2,FALSE)),"",Industrias[[#This Row],[Vtrit (m3)]]*VLOOKUP(Árboles!$G681,Precios!$B$7:$H$19,2,FALSE))</f>
        <v/>
      </c>
      <c r="N684" s="217" t="str">
        <f>IF(ISNA(Industrias[[#This Row],[Vapea (m3)]]*VLOOKUP(Árboles!$G681,Precios!$B$7:$H$19,3,FALSE)),"",Industrias[[#This Row],[Vapea (m3)]]*VLOOKUP(Árboles!$G681,Precios!$B$7:$H$19,3,FALSE))</f>
        <v/>
      </c>
      <c r="O684" s="217" t="str">
        <f>IF(ISNA(Industrias[[#This Row],[Vcanter (m3)]]*VLOOKUP(Árboles!$G681,Precios!$B$7:$H$19,4,FALSE)),"",Industrias[[#This Row],[Vcanter (m3)]]*VLOOKUP(Árboles!$G681,Precios!$B$7:$H$19,4,FALSE))</f>
        <v/>
      </c>
      <c r="P684" s="217" t="str">
        <f>IF(ISNA(Industrias[[#This Row],[Vsierra (m3)]]*VLOOKUP(Árboles!$G681,Precios!$B$7:$H$19,5,FALSE)),"",Industrias[[#This Row],[Vsierra (m3)]]*VLOOKUP(Árboles!$G681,Precios!$B$7:$H$19,5,FALSE))</f>
        <v/>
      </c>
      <c r="Q684" s="217" t="str">
        <f>IF(ISNA(Industrias[[#This Row],[Vsgruesa (m3)]]*VLOOKUP(Árboles!$G681,Precios!$B$7:$H$19,6,FALSE)),"",Industrias[[#This Row],[Vsgruesa (m3)]]*VLOOKUP(Árboles!$G681,Precios!$B$7:$H$19,6,FALSE))</f>
        <v/>
      </c>
      <c r="R684" s="217" t="str">
        <f>IF(ISNA(Industrias[[#This Row],[Vchapa (m3)]]*VLOOKUP(Árboles!$G681,Precios!$B$7:$H$19,7,FALSE)),"",Industrias[[#This Row],[Vchapa (m3)]]*VLOOKUP(Árboles!$G681,Precios!$B$7:$H$19,7,FALSE))</f>
        <v/>
      </c>
      <c r="S684" s="223">
        <f t="shared" si="15"/>
        <v>0</v>
      </c>
      <c r="T684" s="218"/>
      <c r="U684" s="218"/>
      <c r="W684" s="183"/>
      <c r="X684" s="183"/>
      <c r="Y684" s="183"/>
      <c r="Z684" s="183"/>
      <c r="AA684" s="183"/>
      <c r="AB684" s="183"/>
      <c r="AC684" s="183"/>
      <c r="AE684" s="183"/>
      <c r="AF684" s="183"/>
      <c r="AG684" s="183"/>
      <c r="AH684" s="183"/>
      <c r="AI684" s="183"/>
      <c r="AJ684" s="183"/>
      <c r="AK684" s="183"/>
    </row>
    <row r="685" spans="2:37" ht="16.8" thickTop="1" thickBot="1">
      <c r="B685" s="211" t="str">
        <f>IF(Árboles!B682="","",Árboles!B682)</f>
        <v/>
      </c>
      <c r="C685" s="211" t="str">
        <f>IF(Árboles!C682="","",Árboles!C682)</f>
        <v/>
      </c>
      <c r="D685" s="212" t="str">
        <f>IF(Árboles!G682="","",Árboles!G682)</f>
        <v/>
      </c>
      <c r="E685" s="213" t="str">
        <f>IF(Árboles!AC682=0,"",Árboles!AC682)</f>
        <v/>
      </c>
      <c r="F685" s="221"/>
      <c r="G685" s="222"/>
      <c r="H685" s="222"/>
      <c r="I685" s="222"/>
      <c r="J685" s="222"/>
      <c r="K685" s="222"/>
      <c r="L685" s="222"/>
      <c r="M685" s="216" t="str">
        <f>IF(ISNA(Industrias[[#This Row],[Vtrit (m3)]]*VLOOKUP(Árboles!$G682,Precios!$B$7:$H$19,2,FALSE)),"",Industrias[[#This Row],[Vtrit (m3)]]*VLOOKUP(Árboles!$G682,Precios!$B$7:$H$19,2,FALSE))</f>
        <v/>
      </c>
      <c r="N685" s="217" t="str">
        <f>IF(ISNA(Industrias[[#This Row],[Vapea (m3)]]*VLOOKUP(Árboles!$G682,Precios!$B$7:$H$19,3,FALSE)),"",Industrias[[#This Row],[Vapea (m3)]]*VLOOKUP(Árboles!$G682,Precios!$B$7:$H$19,3,FALSE))</f>
        <v/>
      </c>
      <c r="O685" s="217" t="str">
        <f>IF(ISNA(Industrias[[#This Row],[Vcanter (m3)]]*VLOOKUP(Árboles!$G682,Precios!$B$7:$H$19,4,FALSE)),"",Industrias[[#This Row],[Vcanter (m3)]]*VLOOKUP(Árboles!$G682,Precios!$B$7:$H$19,4,FALSE))</f>
        <v/>
      </c>
      <c r="P685" s="217" t="str">
        <f>IF(ISNA(Industrias[[#This Row],[Vsierra (m3)]]*VLOOKUP(Árboles!$G682,Precios!$B$7:$H$19,5,FALSE)),"",Industrias[[#This Row],[Vsierra (m3)]]*VLOOKUP(Árboles!$G682,Precios!$B$7:$H$19,5,FALSE))</f>
        <v/>
      </c>
      <c r="Q685" s="217" t="str">
        <f>IF(ISNA(Industrias[[#This Row],[Vsgruesa (m3)]]*VLOOKUP(Árboles!$G682,Precios!$B$7:$H$19,6,FALSE)),"",Industrias[[#This Row],[Vsgruesa (m3)]]*VLOOKUP(Árboles!$G682,Precios!$B$7:$H$19,6,FALSE))</f>
        <v/>
      </c>
      <c r="R685" s="217" t="str">
        <f>IF(ISNA(Industrias[[#This Row],[Vchapa (m3)]]*VLOOKUP(Árboles!$G682,Precios!$B$7:$H$19,7,FALSE)),"",Industrias[[#This Row],[Vchapa (m3)]]*VLOOKUP(Árboles!$G682,Precios!$B$7:$H$19,7,FALSE))</f>
        <v/>
      </c>
      <c r="S685" s="223">
        <f t="shared" si="15"/>
        <v>0</v>
      </c>
      <c r="T685" s="218"/>
      <c r="U685" s="218"/>
      <c r="W685" s="183"/>
      <c r="X685" s="183"/>
      <c r="Y685" s="183"/>
      <c r="Z685" s="183"/>
      <c r="AA685" s="183"/>
      <c r="AB685" s="183"/>
      <c r="AC685" s="183"/>
      <c r="AE685" s="183"/>
      <c r="AF685" s="183"/>
      <c r="AG685" s="183"/>
      <c r="AH685" s="183"/>
      <c r="AI685" s="183"/>
      <c r="AJ685" s="183"/>
      <c r="AK685" s="183"/>
    </row>
    <row r="686" spans="2:37" ht="16.8" thickTop="1" thickBot="1">
      <c r="B686" s="211" t="str">
        <f>IF(Árboles!B683="","",Árboles!B683)</f>
        <v/>
      </c>
      <c r="C686" s="211" t="str">
        <f>IF(Árboles!C683="","",Árboles!C683)</f>
        <v/>
      </c>
      <c r="D686" s="212" t="str">
        <f>IF(Árboles!G683="","",Árboles!G683)</f>
        <v/>
      </c>
      <c r="E686" s="213" t="str">
        <f>IF(Árboles!AC683=0,"",Árboles!AC683)</f>
        <v/>
      </c>
      <c r="F686" s="221"/>
      <c r="G686" s="222"/>
      <c r="H686" s="222"/>
      <c r="I686" s="222"/>
      <c r="J686" s="222"/>
      <c r="K686" s="222"/>
      <c r="L686" s="222"/>
      <c r="M686" s="216" t="str">
        <f>IF(ISNA(Industrias[[#This Row],[Vtrit (m3)]]*VLOOKUP(Árboles!$G683,Precios!$B$7:$H$19,2,FALSE)),"",Industrias[[#This Row],[Vtrit (m3)]]*VLOOKUP(Árboles!$G683,Precios!$B$7:$H$19,2,FALSE))</f>
        <v/>
      </c>
      <c r="N686" s="217" t="str">
        <f>IF(ISNA(Industrias[[#This Row],[Vapea (m3)]]*VLOOKUP(Árboles!$G683,Precios!$B$7:$H$19,3,FALSE)),"",Industrias[[#This Row],[Vapea (m3)]]*VLOOKUP(Árboles!$G683,Precios!$B$7:$H$19,3,FALSE))</f>
        <v/>
      </c>
      <c r="O686" s="217" t="str">
        <f>IF(ISNA(Industrias[[#This Row],[Vcanter (m3)]]*VLOOKUP(Árboles!$G683,Precios!$B$7:$H$19,4,FALSE)),"",Industrias[[#This Row],[Vcanter (m3)]]*VLOOKUP(Árboles!$G683,Precios!$B$7:$H$19,4,FALSE))</f>
        <v/>
      </c>
      <c r="P686" s="217" t="str">
        <f>IF(ISNA(Industrias[[#This Row],[Vsierra (m3)]]*VLOOKUP(Árboles!$G683,Precios!$B$7:$H$19,5,FALSE)),"",Industrias[[#This Row],[Vsierra (m3)]]*VLOOKUP(Árboles!$G683,Precios!$B$7:$H$19,5,FALSE))</f>
        <v/>
      </c>
      <c r="Q686" s="217" t="str">
        <f>IF(ISNA(Industrias[[#This Row],[Vsgruesa (m3)]]*VLOOKUP(Árboles!$G683,Precios!$B$7:$H$19,6,FALSE)),"",Industrias[[#This Row],[Vsgruesa (m3)]]*VLOOKUP(Árboles!$G683,Precios!$B$7:$H$19,6,FALSE))</f>
        <v/>
      </c>
      <c r="R686" s="217" t="str">
        <f>IF(ISNA(Industrias[[#This Row],[Vchapa (m3)]]*VLOOKUP(Árboles!$G683,Precios!$B$7:$H$19,7,FALSE)),"",Industrias[[#This Row],[Vchapa (m3)]]*VLOOKUP(Árboles!$G683,Precios!$B$7:$H$19,7,FALSE))</f>
        <v/>
      </c>
      <c r="S686" s="223">
        <f t="shared" si="15"/>
        <v>0</v>
      </c>
      <c r="T686" s="218"/>
      <c r="U686" s="218"/>
      <c r="W686" s="183"/>
      <c r="X686" s="183"/>
      <c r="Y686" s="183"/>
      <c r="Z686" s="183"/>
      <c r="AA686" s="183"/>
      <c r="AB686" s="183"/>
      <c r="AC686" s="183"/>
      <c r="AE686" s="183"/>
      <c r="AF686" s="183"/>
      <c r="AG686" s="183"/>
      <c r="AH686" s="183"/>
      <c r="AI686" s="183"/>
      <c r="AJ686" s="183"/>
      <c r="AK686" s="183"/>
    </row>
    <row r="687" spans="2:37" ht="16.8" thickTop="1" thickBot="1">
      <c r="B687" s="211" t="str">
        <f>IF(Árboles!B684="","",Árboles!B684)</f>
        <v/>
      </c>
      <c r="C687" s="211" t="str">
        <f>IF(Árboles!C684="","",Árboles!C684)</f>
        <v/>
      </c>
      <c r="D687" s="212" t="str">
        <f>IF(Árboles!G684="","",Árboles!G684)</f>
        <v/>
      </c>
      <c r="E687" s="213" t="str">
        <f>IF(Árboles!AC684=0,"",Árboles!AC684)</f>
        <v/>
      </c>
      <c r="F687" s="221"/>
      <c r="G687" s="222"/>
      <c r="H687" s="222"/>
      <c r="I687" s="222"/>
      <c r="J687" s="222"/>
      <c r="K687" s="222"/>
      <c r="L687" s="222"/>
      <c r="M687" s="216" t="str">
        <f>IF(ISNA(Industrias[[#This Row],[Vtrit (m3)]]*VLOOKUP(Árboles!$G684,Precios!$B$7:$H$19,2,FALSE)),"",Industrias[[#This Row],[Vtrit (m3)]]*VLOOKUP(Árboles!$G684,Precios!$B$7:$H$19,2,FALSE))</f>
        <v/>
      </c>
      <c r="N687" s="217" t="str">
        <f>IF(ISNA(Industrias[[#This Row],[Vapea (m3)]]*VLOOKUP(Árboles!$G684,Precios!$B$7:$H$19,3,FALSE)),"",Industrias[[#This Row],[Vapea (m3)]]*VLOOKUP(Árboles!$G684,Precios!$B$7:$H$19,3,FALSE))</f>
        <v/>
      </c>
      <c r="O687" s="217" t="str">
        <f>IF(ISNA(Industrias[[#This Row],[Vcanter (m3)]]*VLOOKUP(Árboles!$G684,Precios!$B$7:$H$19,4,FALSE)),"",Industrias[[#This Row],[Vcanter (m3)]]*VLOOKUP(Árboles!$G684,Precios!$B$7:$H$19,4,FALSE))</f>
        <v/>
      </c>
      <c r="P687" s="217" t="str">
        <f>IF(ISNA(Industrias[[#This Row],[Vsierra (m3)]]*VLOOKUP(Árboles!$G684,Precios!$B$7:$H$19,5,FALSE)),"",Industrias[[#This Row],[Vsierra (m3)]]*VLOOKUP(Árboles!$G684,Precios!$B$7:$H$19,5,FALSE))</f>
        <v/>
      </c>
      <c r="Q687" s="217" t="str">
        <f>IF(ISNA(Industrias[[#This Row],[Vsgruesa (m3)]]*VLOOKUP(Árboles!$G684,Precios!$B$7:$H$19,6,FALSE)),"",Industrias[[#This Row],[Vsgruesa (m3)]]*VLOOKUP(Árboles!$G684,Precios!$B$7:$H$19,6,FALSE))</f>
        <v/>
      </c>
      <c r="R687" s="217" t="str">
        <f>IF(ISNA(Industrias[[#This Row],[Vchapa (m3)]]*VLOOKUP(Árboles!$G684,Precios!$B$7:$H$19,7,FALSE)),"",Industrias[[#This Row],[Vchapa (m3)]]*VLOOKUP(Árboles!$G684,Precios!$B$7:$H$19,7,FALSE))</f>
        <v/>
      </c>
      <c r="S687" s="223">
        <f t="shared" si="15"/>
        <v>0</v>
      </c>
      <c r="T687" s="218"/>
      <c r="U687" s="218"/>
      <c r="W687" s="183"/>
      <c r="X687" s="183"/>
      <c r="Y687" s="183"/>
      <c r="Z687" s="183"/>
      <c r="AA687" s="183"/>
      <c r="AB687" s="183"/>
      <c r="AC687" s="183"/>
      <c r="AE687" s="183"/>
      <c r="AF687" s="183"/>
      <c r="AG687" s="183"/>
      <c r="AH687" s="183"/>
      <c r="AI687" s="183"/>
      <c r="AJ687" s="183"/>
      <c r="AK687" s="183"/>
    </row>
    <row r="688" spans="2:37" ht="16.8" thickTop="1" thickBot="1">
      <c r="B688" s="211" t="str">
        <f>IF(Árboles!B685="","",Árboles!B685)</f>
        <v/>
      </c>
      <c r="C688" s="211" t="str">
        <f>IF(Árboles!C685="","",Árboles!C685)</f>
        <v/>
      </c>
      <c r="D688" s="212" t="str">
        <f>IF(Árboles!G685="","",Árboles!G685)</f>
        <v/>
      </c>
      <c r="E688" s="213" t="str">
        <f>IF(Árboles!AC685=0,"",Árboles!AC685)</f>
        <v/>
      </c>
      <c r="F688" s="221"/>
      <c r="G688" s="222"/>
      <c r="H688" s="222"/>
      <c r="I688" s="222"/>
      <c r="J688" s="222"/>
      <c r="K688" s="222"/>
      <c r="L688" s="222"/>
      <c r="M688" s="216" t="str">
        <f>IF(ISNA(Industrias[[#This Row],[Vtrit (m3)]]*VLOOKUP(Árboles!$G685,Precios!$B$7:$H$19,2,FALSE)),"",Industrias[[#This Row],[Vtrit (m3)]]*VLOOKUP(Árboles!$G685,Precios!$B$7:$H$19,2,FALSE))</f>
        <v/>
      </c>
      <c r="N688" s="217" t="str">
        <f>IF(ISNA(Industrias[[#This Row],[Vapea (m3)]]*VLOOKUP(Árboles!$G685,Precios!$B$7:$H$19,3,FALSE)),"",Industrias[[#This Row],[Vapea (m3)]]*VLOOKUP(Árboles!$G685,Precios!$B$7:$H$19,3,FALSE))</f>
        <v/>
      </c>
      <c r="O688" s="217" t="str">
        <f>IF(ISNA(Industrias[[#This Row],[Vcanter (m3)]]*VLOOKUP(Árboles!$G685,Precios!$B$7:$H$19,4,FALSE)),"",Industrias[[#This Row],[Vcanter (m3)]]*VLOOKUP(Árboles!$G685,Precios!$B$7:$H$19,4,FALSE))</f>
        <v/>
      </c>
      <c r="P688" s="217" t="str">
        <f>IF(ISNA(Industrias[[#This Row],[Vsierra (m3)]]*VLOOKUP(Árboles!$G685,Precios!$B$7:$H$19,5,FALSE)),"",Industrias[[#This Row],[Vsierra (m3)]]*VLOOKUP(Árboles!$G685,Precios!$B$7:$H$19,5,FALSE))</f>
        <v/>
      </c>
      <c r="Q688" s="217" t="str">
        <f>IF(ISNA(Industrias[[#This Row],[Vsgruesa (m3)]]*VLOOKUP(Árboles!$G685,Precios!$B$7:$H$19,6,FALSE)),"",Industrias[[#This Row],[Vsgruesa (m3)]]*VLOOKUP(Árboles!$G685,Precios!$B$7:$H$19,6,FALSE))</f>
        <v/>
      </c>
      <c r="R688" s="217" t="str">
        <f>IF(ISNA(Industrias[[#This Row],[Vchapa (m3)]]*VLOOKUP(Árboles!$G685,Precios!$B$7:$H$19,7,FALSE)),"",Industrias[[#This Row],[Vchapa (m3)]]*VLOOKUP(Árboles!$G685,Precios!$B$7:$H$19,7,FALSE))</f>
        <v/>
      </c>
      <c r="S688" s="223">
        <f t="shared" si="15"/>
        <v>0</v>
      </c>
      <c r="T688" s="218"/>
      <c r="U688" s="218"/>
      <c r="W688" s="183"/>
      <c r="X688" s="183"/>
      <c r="Y688" s="183"/>
      <c r="Z688" s="183"/>
      <c r="AA688" s="183"/>
      <c r="AB688" s="183"/>
      <c r="AC688" s="183"/>
      <c r="AE688" s="183"/>
      <c r="AF688" s="183"/>
      <c r="AG688" s="183"/>
      <c r="AH688" s="183"/>
      <c r="AI688" s="183"/>
      <c r="AJ688" s="183"/>
      <c r="AK688" s="183"/>
    </row>
    <row r="689" spans="2:37" ht="16.8" thickTop="1" thickBot="1">
      <c r="B689" s="211" t="str">
        <f>IF(Árboles!B686="","",Árboles!B686)</f>
        <v/>
      </c>
      <c r="C689" s="211" t="str">
        <f>IF(Árboles!C686="","",Árboles!C686)</f>
        <v/>
      </c>
      <c r="D689" s="212" t="str">
        <f>IF(Árboles!G686="","",Árboles!G686)</f>
        <v/>
      </c>
      <c r="E689" s="213" t="str">
        <f>IF(Árboles!AC686=0,"",Árboles!AC686)</f>
        <v/>
      </c>
      <c r="F689" s="221"/>
      <c r="G689" s="222"/>
      <c r="H689" s="222"/>
      <c r="I689" s="222"/>
      <c r="J689" s="222"/>
      <c r="K689" s="222"/>
      <c r="L689" s="222"/>
      <c r="M689" s="216" t="str">
        <f>IF(ISNA(Industrias[[#This Row],[Vtrit (m3)]]*VLOOKUP(Árboles!$G686,Precios!$B$7:$H$19,2,FALSE)),"",Industrias[[#This Row],[Vtrit (m3)]]*VLOOKUP(Árboles!$G686,Precios!$B$7:$H$19,2,FALSE))</f>
        <v/>
      </c>
      <c r="N689" s="217" t="str">
        <f>IF(ISNA(Industrias[[#This Row],[Vapea (m3)]]*VLOOKUP(Árboles!$G686,Precios!$B$7:$H$19,3,FALSE)),"",Industrias[[#This Row],[Vapea (m3)]]*VLOOKUP(Árboles!$G686,Precios!$B$7:$H$19,3,FALSE))</f>
        <v/>
      </c>
      <c r="O689" s="217" t="str">
        <f>IF(ISNA(Industrias[[#This Row],[Vcanter (m3)]]*VLOOKUP(Árboles!$G686,Precios!$B$7:$H$19,4,FALSE)),"",Industrias[[#This Row],[Vcanter (m3)]]*VLOOKUP(Árboles!$G686,Precios!$B$7:$H$19,4,FALSE))</f>
        <v/>
      </c>
      <c r="P689" s="217" t="str">
        <f>IF(ISNA(Industrias[[#This Row],[Vsierra (m3)]]*VLOOKUP(Árboles!$G686,Precios!$B$7:$H$19,5,FALSE)),"",Industrias[[#This Row],[Vsierra (m3)]]*VLOOKUP(Árboles!$G686,Precios!$B$7:$H$19,5,FALSE))</f>
        <v/>
      </c>
      <c r="Q689" s="217" t="str">
        <f>IF(ISNA(Industrias[[#This Row],[Vsgruesa (m3)]]*VLOOKUP(Árboles!$G686,Precios!$B$7:$H$19,6,FALSE)),"",Industrias[[#This Row],[Vsgruesa (m3)]]*VLOOKUP(Árboles!$G686,Precios!$B$7:$H$19,6,FALSE))</f>
        <v/>
      </c>
      <c r="R689" s="217" t="str">
        <f>IF(ISNA(Industrias[[#This Row],[Vchapa (m3)]]*VLOOKUP(Árboles!$G686,Precios!$B$7:$H$19,7,FALSE)),"",Industrias[[#This Row],[Vchapa (m3)]]*VLOOKUP(Árboles!$G686,Precios!$B$7:$H$19,7,FALSE))</f>
        <v/>
      </c>
      <c r="S689" s="223">
        <f t="shared" si="15"/>
        <v>0</v>
      </c>
      <c r="T689" s="218"/>
      <c r="U689" s="218"/>
      <c r="W689" s="183"/>
      <c r="X689" s="183"/>
      <c r="Y689" s="183"/>
      <c r="Z689" s="183"/>
      <c r="AA689" s="183"/>
      <c r="AB689" s="183"/>
      <c r="AC689" s="183"/>
      <c r="AE689" s="183"/>
      <c r="AF689" s="183"/>
      <c r="AG689" s="183"/>
      <c r="AH689" s="183"/>
      <c r="AI689" s="183"/>
      <c r="AJ689" s="183"/>
      <c r="AK689" s="183"/>
    </row>
    <row r="690" spans="2:37" ht="16.8" thickTop="1" thickBot="1">
      <c r="B690" s="211" t="str">
        <f>IF(Árboles!B687="","",Árboles!B687)</f>
        <v/>
      </c>
      <c r="C690" s="211" t="str">
        <f>IF(Árboles!C687="","",Árboles!C687)</f>
        <v/>
      </c>
      <c r="D690" s="212" t="str">
        <f>IF(Árboles!G687="","",Árboles!G687)</f>
        <v/>
      </c>
      <c r="E690" s="213" t="str">
        <f>IF(Árboles!AC687=0,"",Árboles!AC687)</f>
        <v/>
      </c>
      <c r="F690" s="221"/>
      <c r="G690" s="222"/>
      <c r="H690" s="222"/>
      <c r="I690" s="222"/>
      <c r="J690" s="222"/>
      <c r="K690" s="222"/>
      <c r="L690" s="222"/>
      <c r="M690" s="216" t="str">
        <f>IF(ISNA(Industrias[[#This Row],[Vtrit (m3)]]*VLOOKUP(Árboles!$G687,Precios!$B$7:$H$19,2,FALSE)),"",Industrias[[#This Row],[Vtrit (m3)]]*VLOOKUP(Árboles!$G687,Precios!$B$7:$H$19,2,FALSE))</f>
        <v/>
      </c>
      <c r="N690" s="217" t="str">
        <f>IF(ISNA(Industrias[[#This Row],[Vapea (m3)]]*VLOOKUP(Árboles!$G687,Precios!$B$7:$H$19,3,FALSE)),"",Industrias[[#This Row],[Vapea (m3)]]*VLOOKUP(Árboles!$G687,Precios!$B$7:$H$19,3,FALSE))</f>
        <v/>
      </c>
      <c r="O690" s="217" t="str">
        <f>IF(ISNA(Industrias[[#This Row],[Vcanter (m3)]]*VLOOKUP(Árboles!$G687,Precios!$B$7:$H$19,4,FALSE)),"",Industrias[[#This Row],[Vcanter (m3)]]*VLOOKUP(Árboles!$G687,Precios!$B$7:$H$19,4,FALSE))</f>
        <v/>
      </c>
      <c r="P690" s="217" t="str">
        <f>IF(ISNA(Industrias[[#This Row],[Vsierra (m3)]]*VLOOKUP(Árboles!$G687,Precios!$B$7:$H$19,5,FALSE)),"",Industrias[[#This Row],[Vsierra (m3)]]*VLOOKUP(Árboles!$G687,Precios!$B$7:$H$19,5,FALSE))</f>
        <v/>
      </c>
      <c r="Q690" s="217" t="str">
        <f>IF(ISNA(Industrias[[#This Row],[Vsgruesa (m3)]]*VLOOKUP(Árboles!$G687,Precios!$B$7:$H$19,6,FALSE)),"",Industrias[[#This Row],[Vsgruesa (m3)]]*VLOOKUP(Árboles!$G687,Precios!$B$7:$H$19,6,FALSE))</f>
        <v/>
      </c>
      <c r="R690" s="217" t="str">
        <f>IF(ISNA(Industrias[[#This Row],[Vchapa (m3)]]*VLOOKUP(Árboles!$G687,Precios!$B$7:$H$19,7,FALSE)),"",Industrias[[#This Row],[Vchapa (m3)]]*VLOOKUP(Árboles!$G687,Precios!$B$7:$H$19,7,FALSE))</f>
        <v/>
      </c>
      <c r="S690" s="223">
        <f t="shared" si="15"/>
        <v>0</v>
      </c>
      <c r="T690" s="218"/>
      <c r="U690" s="218"/>
      <c r="W690" s="183"/>
      <c r="X690" s="183"/>
      <c r="Y690" s="183"/>
      <c r="Z690" s="183"/>
      <c r="AA690" s="183"/>
      <c r="AB690" s="183"/>
      <c r="AC690" s="183"/>
      <c r="AE690" s="183"/>
      <c r="AF690" s="183"/>
      <c r="AG690" s="183"/>
      <c r="AH690" s="183"/>
      <c r="AI690" s="183"/>
      <c r="AJ690" s="183"/>
      <c r="AK690" s="183"/>
    </row>
    <row r="691" spans="2:37" ht="16.8" thickTop="1" thickBot="1">
      <c r="B691" s="211" t="str">
        <f>IF(Árboles!B688="","",Árboles!B688)</f>
        <v/>
      </c>
      <c r="C691" s="211" t="str">
        <f>IF(Árboles!C688="","",Árboles!C688)</f>
        <v/>
      </c>
      <c r="D691" s="212" t="str">
        <f>IF(Árboles!G688="","",Árboles!G688)</f>
        <v/>
      </c>
      <c r="E691" s="213" t="str">
        <f>IF(Árboles!AC688=0,"",Árboles!AC688)</f>
        <v/>
      </c>
      <c r="F691" s="221"/>
      <c r="G691" s="222"/>
      <c r="H691" s="222"/>
      <c r="I691" s="222"/>
      <c r="J691" s="222"/>
      <c r="K691" s="222"/>
      <c r="L691" s="222"/>
      <c r="M691" s="216" t="str">
        <f>IF(ISNA(Industrias[[#This Row],[Vtrit (m3)]]*VLOOKUP(Árboles!$G688,Precios!$B$7:$H$19,2,FALSE)),"",Industrias[[#This Row],[Vtrit (m3)]]*VLOOKUP(Árboles!$G688,Precios!$B$7:$H$19,2,FALSE))</f>
        <v/>
      </c>
      <c r="N691" s="217" t="str">
        <f>IF(ISNA(Industrias[[#This Row],[Vapea (m3)]]*VLOOKUP(Árboles!$G688,Precios!$B$7:$H$19,3,FALSE)),"",Industrias[[#This Row],[Vapea (m3)]]*VLOOKUP(Árboles!$G688,Precios!$B$7:$H$19,3,FALSE))</f>
        <v/>
      </c>
      <c r="O691" s="217" t="str">
        <f>IF(ISNA(Industrias[[#This Row],[Vcanter (m3)]]*VLOOKUP(Árboles!$G688,Precios!$B$7:$H$19,4,FALSE)),"",Industrias[[#This Row],[Vcanter (m3)]]*VLOOKUP(Árboles!$G688,Precios!$B$7:$H$19,4,FALSE))</f>
        <v/>
      </c>
      <c r="P691" s="217" t="str">
        <f>IF(ISNA(Industrias[[#This Row],[Vsierra (m3)]]*VLOOKUP(Árboles!$G688,Precios!$B$7:$H$19,5,FALSE)),"",Industrias[[#This Row],[Vsierra (m3)]]*VLOOKUP(Árboles!$G688,Precios!$B$7:$H$19,5,FALSE))</f>
        <v/>
      </c>
      <c r="Q691" s="217" t="str">
        <f>IF(ISNA(Industrias[[#This Row],[Vsgruesa (m3)]]*VLOOKUP(Árboles!$G688,Precios!$B$7:$H$19,6,FALSE)),"",Industrias[[#This Row],[Vsgruesa (m3)]]*VLOOKUP(Árboles!$G688,Precios!$B$7:$H$19,6,FALSE))</f>
        <v/>
      </c>
      <c r="R691" s="217" t="str">
        <f>IF(ISNA(Industrias[[#This Row],[Vchapa (m3)]]*VLOOKUP(Árboles!$G688,Precios!$B$7:$H$19,7,FALSE)),"",Industrias[[#This Row],[Vchapa (m3)]]*VLOOKUP(Árboles!$G688,Precios!$B$7:$H$19,7,FALSE))</f>
        <v/>
      </c>
      <c r="S691" s="223">
        <f t="shared" si="15"/>
        <v>0</v>
      </c>
      <c r="T691" s="218"/>
      <c r="U691" s="218"/>
      <c r="W691" s="183"/>
      <c r="X691" s="183"/>
      <c r="Y691" s="183"/>
      <c r="Z691" s="183"/>
      <c r="AA691" s="183"/>
      <c r="AB691" s="183"/>
      <c r="AC691" s="183"/>
      <c r="AE691" s="183"/>
      <c r="AF691" s="183"/>
      <c r="AG691" s="183"/>
      <c r="AH691" s="183"/>
      <c r="AI691" s="183"/>
      <c r="AJ691" s="183"/>
      <c r="AK691" s="183"/>
    </row>
    <row r="692" spans="2:37" ht="16.8" thickTop="1" thickBot="1">
      <c r="B692" s="211" t="str">
        <f>IF(Árboles!B689="","",Árboles!B689)</f>
        <v/>
      </c>
      <c r="C692" s="211" t="str">
        <f>IF(Árboles!C689="","",Árboles!C689)</f>
        <v/>
      </c>
      <c r="D692" s="212" t="str">
        <f>IF(Árboles!G689="","",Árboles!G689)</f>
        <v/>
      </c>
      <c r="E692" s="213" t="str">
        <f>IF(Árboles!AC689=0,"",Árboles!AC689)</f>
        <v/>
      </c>
      <c r="F692" s="221"/>
      <c r="G692" s="222"/>
      <c r="H692" s="222"/>
      <c r="I692" s="222"/>
      <c r="J692" s="222"/>
      <c r="K692" s="222"/>
      <c r="L692" s="222"/>
      <c r="M692" s="216" t="str">
        <f>IF(ISNA(Industrias[[#This Row],[Vtrit (m3)]]*VLOOKUP(Árboles!$G689,Precios!$B$7:$H$19,2,FALSE)),"",Industrias[[#This Row],[Vtrit (m3)]]*VLOOKUP(Árboles!$G689,Precios!$B$7:$H$19,2,FALSE))</f>
        <v/>
      </c>
      <c r="N692" s="217" t="str">
        <f>IF(ISNA(Industrias[[#This Row],[Vapea (m3)]]*VLOOKUP(Árboles!$G689,Precios!$B$7:$H$19,3,FALSE)),"",Industrias[[#This Row],[Vapea (m3)]]*VLOOKUP(Árboles!$G689,Precios!$B$7:$H$19,3,FALSE))</f>
        <v/>
      </c>
      <c r="O692" s="217" t="str">
        <f>IF(ISNA(Industrias[[#This Row],[Vcanter (m3)]]*VLOOKUP(Árboles!$G689,Precios!$B$7:$H$19,4,FALSE)),"",Industrias[[#This Row],[Vcanter (m3)]]*VLOOKUP(Árboles!$G689,Precios!$B$7:$H$19,4,FALSE))</f>
        <v/>
      </c>
      <c r="P692" s="217" t="str">
        <f>IF(ISNA(Industrias[[#This Row],[Vsierra (m3)]]*VLOOKUP(Árboles!$G689,Precios!$B$7:$H$19,5,FALSE)),"",Industrias[[#This Row],[Vsierra (m3)]]*VLOOKUP(Árboles!$G689,Precios!$B$7:$H$19,5,FALSE))</f>
        <v/>
      </c>
      <c r="Q692" s="217" t="str">
        <f>IF(ISNA(Industrias[[#This Row],[Vsgruesa (m3)]]*VLOOKUP(Árboles!$G689,Precios!$B$7:$H$19,6,FALSE)),"",Industrias[[#This Row],[Vsgruesa (m3)]]*VLOOKUP(Árboles!$G689,Precios!$B$7:$H$19,6,FALSE))</f>
        <v/>
      </c>
      <c r="R692" s="217" t="str">
        <f>IF(ISNA(Industrias[[#This Row],[Vchapa (m3)]]*VLOOKUP(Árboles!$G689,Precios!$B$7:$H$19,7,FALSE)),"",Industrias[[#This Row],[Vchapa (m3)]]*VLOOKUP(Árboles!$G689,Precios!$B$7:$H$19,7,FALSE))</f>
        <v/>
      </c>
      <c r="S692" s="223">
        <f t="shared" si="15"/>
        <v>0</v>
      </c>
      <c r="T692" s="218"/>
      <c r="U692" s="218"/>
      <c r="W692" s="183"/>
      <c r="X692" s="183"/>
      <c r="Y692" s="183"/>
      <c r="Z692" s="183"/>
      <c r="AA692" s="183"/>
      <c r="AB692" s="183"/>
      <c r="AC692" s="183"/>
      <c r="AE692" s="183"/>
      <c r="AF692" s="183"/>
      <c r="AG692" s="183"/>
      <c r="AH692" s="183"/>
      <c r="AI692" s="183"/>
      <c r="AJ692" s="183"/>
      <c r="AK692" s="183"/>
    </row>
    <row r="693" spans="2:37" ht="16.8" thickTop="1" thickBot="1">
      <c r="B693" s="211" t="str">
        <f>IF(Árboles!B690="","",Árboles!B690)</f>
        <v/>
      </c>
      <c r="C693" s="211" t="str">
        <f>IF(Árboles!C690="","",Árboles!C690)</f>
        <v/>
      </c>
      <c r="D693" s="212" t="str">
        <f>IF(Árboles!G690="","",Árboles!G690)</f>
        <v/>
      </c>
      <c r="E693" s="213" t="str">
        <f>IF(Árboles!AC690=0,"",Árboles!AC690)</f>
        <v/>
      </c>
      <c r="F693" s="221"/>
      <c r="G693" s="222"/>
      <c r="H693" s="222"/>
      <c r="I693" s="222"/>
      <c r="J693" s="222"/>
      <c r="K693" s="222"/>
      <c r="L693" s="222"/>
      <c r="M693" s="216" t="str">
        <f>IF(ISNA(Industrias[[#This Row],[Vtrit (m3)]]*VLOOKUP(Árboles!$G690,Precios!$B$7:$H$19,2,FALSE)),"",Industrias[[#This Row],[Vtrit (m3)]]*VLOOKUP(Árboles!$G690,Precios!$B$7:$H$19,2,FALSE))</f>
        <v/>
      </c>
      <c r="N693" s="217" t="str">
        <f>IF(ISNA(Industrias[[#This Row],[Vapea (m3)]]*VLOOKUP(Árboles!$G690,Precios!$B$7:$H$19,3,FALSE)),"",Industrias[[#This Row],[Vapea (m3)]]*VLOOKUP(Árboles!$G690,Precios!$B$7:$H$19,3,FALSE))</f>
        <v/>
      </c>
      <c r="O693" s="217" t="str">
        <f>IF(ISNA(Industrias[[#This Row],[Vcanter (m3)]]*VLOOKUP(Árboles!$G690,Precios!$B$7:$H$19,4,FALSE)),"",Industrias[[#This Row],[Vcanter (m3)]]*VLOOKUP(Árboles!$G690,Precios!$B$7:$H$19,4,FALSE))</f>
        <v/>
      </c>
      <c r="P693" s="217" t="str">
        <f>IF(ISNA(Industrias[[#This Row],[Vsierra (m3)]]*VLOOKUP(Árboles!$G690,Precios!$B$7:$H$19,5,FALSE)),"",Industrias[[#This Row],[Vsierra (m3)]]*VLOOKUP(Árboles!$G690,Precios!$B$7:$H$19,5,FALSE))</f>
        <v/>
      </c>
      <c r="Q693" s="217" t="str">
        <f>IF(ISNA(Industrias[[#This Row],[Vsgruesa (m3)]]*VLOOKUP(Árboles!$G690,Precios!$B$7:$H$19,6,FALSE)),"",Industrias[[#This Row],[Vsgruesa (m3)]]*VLOOKUP(Árboles!$G690,Precios!$B$7:$H$19,6,FALSE))</f>
        <v/>
      </c>
      <c r="R693" s="217" t="str">
        <f>IF(ISNA(Industrias[[#This Row],[Vchapa (m3)]]*VLOOKUP(Árboles!$G690,Precios!$B$7:$H$19,7,FALSE)),"",Industrias[[#This Row],[Vchapa (m3)]]*VLOOKUP(Árboles!$G690,Precios!$B$7:$H$19,7,FALSE))</f>
        <v/>
      </c>
      <c r="S693" s="223">
        <f t="shared" si="15"/>
        <v>0</v>
      </c>
      <c r="T693" s="218"/>
      <c r="U693" s="218"/>
      <c r="W693" s="183"/>
      <c r="X693" s="183"/>
      <c r="Y693" s="183"/>
      <c r="Z693" s="183"/>
      <c r="AA693" s="183"/>
      <c r="AB693" s="183"/>
      <c r="AC693" s="183"/>
      <c r="AE693" s="183"/>
      <c r="AF693" s="183"/>
      <c r="AG693" s="183"/>
      <c r="AH693" s="183"/>
      <c r="AI693" s="183"/>
      <c r="AJ693" s="183"/>
      <c r="AK693" s="183"/>
    </row>
    <row r="694" spans="2:37" ht="16.8" thickTop="1" thickBot="1">
      <c r="B694" s="211" t="str">
        <f>IF(Árboles!B691="","",Árboles!B691)</f>
        <v/>
      </c>
      <c r="C694" s="211" t="str">
        <f>IF(Árboles!C691="","",Árboles!C691)</f>
        <v/>
      </c>
      <c r="D694" s="212" t="str">
        <f>IF(Árboles!G691="","",Árboles!G691)</f>
        <v/>
      </c>
      <c r="E694" s="213" t="str">
        <f>IF(Árboles!AC691=0,"",Árboles!AC691)</f>
        <v/>
      </c>
      <c r="F694" s="221"/>
      <c r="G694" s="222"/>
      <c r="H694" s="222"/>
      <c r="I694" s="222"/>
      <c r="J694" s="222"/>
      <c r="K694" s="222"/>
      <c r="L694" s="222"/>
      <c r="M694" s="216" t="str">
        <f>IF(ISNA(Industrias[[#This Row],[Vtrit (m3)]]*VLOOKUP(Árboles!$G691,Precios!$B$7:$H$19,2,FALSE)),"",Industrias[[#This Row],[Vtrit (m3)]]*VLOOKUP(Árboles!$G691,Precios!$B$7:$H$19,2,FALSE))</f>
        <v/>
      </c>
      <c r="N694" s="217" t="str">
        <f>IF(ISNA(Industrias[[#This Row],[Vapea (m3)]]*VLOOKUP(Árboles!$G691,Precios!$B$7:$H$19,3,FALSE)),"",Industrias[[#This Row],[Vapea (m3)]]*VLOOKUP(Árboles!$G691,Precios!$B$7:$H$19,3,FALSE))</f>
        <v/>
      </c>
      <c r="O694" s="217" t="str">
        <f>IF(ISNA(Industrias[[#This Row],[Vcanter (m3)]]*VLOOKUP(Árboles!$G691,Precios!$B$7:$H$19,4,FALSE)),"",Industrias[[#This Row],[Vcanter (m3)]]*VLOOKUP(Árboles!$G691,Precios!$B$7:$H$19,4,FALSE))</f>
        <v/>
      </c>
      <c r="P694" s="217" t="str">
        <f>IF(ISNA(Industrias[[#This Row],[Vsierra (m3)]]*VLOOKUP(Árboles!$G691,Precios!$B$7:$H$19,5,FALSE)),"",Industrias[[#This Row],[Vsierra (m3)]]*VLOOKUP(Árboles!$G691,Precios!$B$7:$H$19,5,FALSE))</f>
        <v/>
      </c>
      <c r="Q694" s="217" t="str">
        <f>IF(ISNA(Industrias[[#This Row],[Vsgruesa (m3)]]*VLOOKUP(Árboles!$G691,Precios!$B$7:$H$19,6,FALSE)),"",Industrias[[#This Row],[Vsgruesa (m3)]]*VLOOKUP(Árboles!$G691,Precios!$B$7:$H$19,6,FALSE))</f>
        <v/>
      </c>
      <c r="R694" s="217" t="str">
        <f>IF(ISNA(Industrias[[#This Row],[Vchapa (m3)]]*VLOOKUP(Árboles!$G691,Precios!$B$7:$H$19,7,FALSE)),"",Industrias[[#This Row],[Vchapa (m3)]]*VLOOKUP(Árboles!$G691,Precios!$B$7:$H$19,7,FALSE))</f>
        <v/>
      </c>
      <c r="S694" s="223">
        <f t="shared" si="15"/>
        <v>0</v>
      </c>
      <c r="T694" s="218"/>
      <c r="U694" s="218"/>
      <c r="W694" s="183"/>
      <c r="X694" s="183"/>
      <c r="Y694" s="183"/>
      <c r="Z694" s="183"/>
      <c r="AA694" s="183"/>
      <c r="AB694" s="183"/>
      <c r="AC694" s="183"/>
      <c r="AE694" s="183"/>
      <c r="AF694" s="183"/>
      <c r="AG694" s="183"/>
      <c r="AH694" s="183"/>
      <c r="AI694" s="183"/>
      <c r="AJ694" s="183"/>
      <c r="AK694" s="183"/>
    </row>
    <row r="695" spans="2:37" ht="16.8" thickTop="1" thickBot="1">
      <c r="B695" s="211" t="str">
        <f>IF(Árboles!B692="","",Árboles!B692)</f>
        <v/>
      </c>
      <c r="C695" s="211" t="str">
        <f>IF(Árboles!C692="","",Árboles!C692)</f>
        <v/>
      </c>
      <c r="D695" s="212" t="str">
        <f>IF(Árboles!G692="","",Árboles!G692)</f>
        <v/>
      </c>
      <c r="E695" s="213" t="str">
        <f>IF(Árboles!AC692=0,"",Árboles!AC692)</f>
        <v/>
      </c>
      <c r="F695" s="221"/>
      <c r="G695" s="222"/>
      <c r="H695" s="222"/>
      <c r="I695" s="222"/>
      <c r="J695" s="222"/>
      <c r="K695" s="222"/>
      <c r="L695" s="222"/>
      <c r="M695" s="216" t="str">
        <f>IF(ISNA(Industrias[[#This Row],[Vtrit (m3)]]*VLOOKUP(Árboles!$G692,Precios!$B$7:$H$19,2,FALSE)),"",Industrias[[#This Row],[Vtrit (m3)]]*VLOOKUP(Árboles!$G692,Precios!$B$7:$H$19,2,FALSE))</f>
        <v/>
      </c>
      <c r="N695" s="217" t="str">
        <f>IF(ISNA(Industrias[[#This Row],[Vapea (m3)]]*VLOOKUP(Árboles!$G692,Precios!$B$7:$H$19,3,FALSE)),"",Industrias[[#This Row],[Vapea (m3)]]*VLOOKUP(Árboles!$G692,Precios!$B$7:$H$19,3,FALSE))</f>
        <v/>
      </c>
      <c r="O695" s="217" t="str">
        <f>IF(ISNA(Industrias[[#This Row],[Vcanter (m3)]]*VLOOKUP(Árboles!$G692,Precios!$B$7:$H$19,4,FALSE)),"",Industrias[[#This Row],[Vcanter (m3)]]*VLOOKUP(Árboles!$G692,Precios!$B$7:$H$19,4,FALSE))</f>
        <v/>
      </c>
      <c r="P695" s="217" t="str">
        <f>IF(ISNA(Industrias[[#This Row],[Vsierra (m3)]]*VLOOKUP(Árboles!$G692,Precios!$B$7:$H$19,5,FALSE)),"",Industrias[[#This Row],[Vsierra (m3)]]*VLOOKUP(Árboles!$G692,Precios!$B$7:$H$19,5,FALSE))</f>
        <v/>
      </c>
      <c r="Q695" s="217" t="str">
        <f>IF(ISNA(Industrias[[#This Row],[Vsgruesa (m3)]]*VLOOKUP(Árboles!$G692,Precios!$B$7:$H$19,6,FALSE)),"",Industrias[[#This Row],[Vsgruesa (m3)]]*VLOOKUP(Árboles!$G692,Precios!$B$7:$H$19,6,FALSE))</f>
        <v/>
      </c>
      <c r="R695" s="217" t="str">
        <f>IF(ISNA(Industrias[[#This Row],[Vchapa (m3)]]*VLOOKUP(Árboles!$G692,Precios!$B$7:$H$19,7,FALSE)),"",Industrias[[#This Row],[Vchapa (m3)]]*VLOOKUP(Árboles!$G692,Precios!$B$7:$H$19,7,FALSE))</f>
        <v/>
      </c>
      <c r="S695" s="223">
        <f t="shared" si="15"/>
        <v>0</v>
      </c>
      <c r="T695" s="218"/>
      <c r="U695" s="218"/>
      <c r="W695" s="183"/>
      <c r="X695" s="183"/>
      <c r="Y695" s="183"/>
      <c r="Z695" s="183"/>
      <c r="AA695" s="183"/>
      <c r="AB695" s="183"/>
      <c r="AC695" s="183"/>
      <c r="AE695" s="183"/>
      <c r="AF695" s="183"/>
      <c r="AG695" s="183"/>
      <c r="AH695" s="183"/>
      <c r="AI695" s="183"/>
      <c r="AJ695" s="183"/>
      <c r="AK695" s="183"/>
    </row>
    <row r="696" spans="2:37" ht="16.8" thickTop="1" thickBot="1">
      <c r="B696" s="211" t="str">
        <f>IF(Árboles!B693="","",Árboles!B693)</f>
        <v/>
      </c>
      <c r="C696" s="211" t="str">
        <f>IF(Árboles!C693="","",Árboles!C693)</f>
        <v/>
      </c>
      <c r="D696" s="212" t="str">
        <f>IF(Árboles!G693="","",Árboles!G693)</f>
        <v/>
      </c>
      <c r="E696" s="213" t="str">
        <f>IF(Árboles!AC693=0,"",Árboles!AC693)</f>
        <v/>
      </c>
      <c r="F696" s="221"/>
      <c r="G696" s="222"/>
      <c r="H696" s="222"/>
      <c r="I696" s="222"/>
      <c r="J696" s="222"/>
      <c r="K696" s="222"/>
      <c r="L696" s="222"/>
      <c r="M696" s="216" t="str">
        <f>IF(ISNA(Industrias[[#This Row],[Vtrit (m3)]]*VLOOKUP(Árboles!$G693,Precios!$B$7:$H$19,2,FALSE)),"",Industrias[[#This Row],[Vtrit (m3)]]*VLOOKUP(Árboles!$G693,Precios!$B$7:$H$19,2,FALSE))</f>
        <v/>
      </c>
      <c r="N696" s="217" t="str">
        <f>IF(ISNA(Industrias[[#This Row],[Vapea (m3)]]*VLOOKUP(Árboles!$G693,Precios!$B$7:$H$19,3,FALSE)),"",Industrias[[#This Row],[Vapea (m3)]]*VLOOKUP(Árboles!$G693,Precios!$B$7:$H$19,3,FALSE))</f>
        <v/>
      </c>
      <c r="O696" s="217" t="str">
        <f>IF(ISNA(Industrias[[#This Row],[Vcanter (m3)]]*VLOOKUP(Árboles!$G693,Precios!$B$7:$H$19,4,FALSE)),"",Industrias[[#This Row],[Vcanter (m3)]]*VLOOKUP(Árboles!$G693,Precios!$B$7:$H$19,4,FALSE))</f>
        <v/>
      </c>
      <c r="P696" s="217" t="str">
        <f>IF(ISNA(Industrias[[#This Row],[Vsierra (m3)]]*VLOOKUP(Árboles!$G693,Precios!$B$7:$H$19,5,FALSE)),"",Industrias[[#This Row],[Vsierra (m3)]]*VLOOKUP(Árboles!$G693,Precios!$B$7:$H$19,5,FALSE))</f>
        <v/>
      </c>
      <c r="Q696" s="217" t="str">
        <f>IF(ISNA(Industrias[[#This Row],[Vsgruesa (m3)]]*VLOOKUP(Árboles!$G693,Precios!$B$7:$H$19,6,FALSE)),"",Industrias[[#This Row],[Vsgruesa (m3)]]*VLOOKUP(Árboles!$G693,Precios!$B$7:$H$19,6,FALSE))</f>
        <v/>
      </c>
      <c r="R696" s="217" t="str">
        <f>IF(ISNA(Industrias[[#This Row],[Vchapa (m3)]]*VLOOKUP(Árboles!$G693,Precios!$B$7:$H$19,7,FALSE)),"",Industrias[[#This Row],[Vchapa (m3)]]*VLOOKUP(Árboles!$G693,Precios!$B$7:$H$19,7,FALSE))</f>
        <v/>
      </c>
      <c r="S696" s="223">
        <f t="shared" si="15"/>
        <v>0</v>
      </c>
      <c r="T696" s="218"/>
      <c r="U696" s="218"/>
      <c r="W696" s="183"/>
      <c r="X696" s="183"/>
      <c r="Y696" s="183"/>
      <c r="Z696" s="183"/>
      <c r="AA696" s="183"/>
      <c r="AB696" s="183"/>
      <c r="AC696" s="183"/>
      <c r="AE696" s="183"/>
      <c r="AF696" s="183"/>
      <c r="AG696" s="183"/>
      <c r="AH696" s="183"/>
      <c r="AI696" s="183"/>
      <c r="AJ696" s="183"/>
      <c r="AK696" s="183"/>
    </row>
    <row r="697" spans="2:37" ht="16.8" thickTop="1" thickBot="1">
      <c r="B697" s="211" t="str">
        <f>IF(Árboles!B694="","",Árboles!B694)</f>
        <v/>
      </c>
      <c r="C697" s="211" t="str">
        <f>IF(Árboles!C694="","",Árboles!C694)</f>
        <v/>
      </c>
      <c r="D697" s="212" t="str">
        <f>IF(Árboles!G694="","",Árboles!G694)</f>
        <v/>
      </c>
      <c r="E697" s="213" t="str">
        <f>IF(Árboles!AC694=0,"",Árboles!AC694)</f>
        <v/>
      </c>
      <c r="F697" s="221"/>
      <c r="G697" s="222"/>
      <c r="H697" s="222"/>
      <c r="I697" s="222"/>
      <c r="J697" s="222"/>
      <c r="K697" s="222"/>
      <c r="L697" s="222"/>
      <c r="M697" s="216" t="str">
        <f>IF(ISNA(Industrias[[#This Row],[Vtrit (m3)]]*VLOOKUP(Árboles!$G694,Precios!$B$7:$H$19,2,FALSE)),"",Industrias[[#This Row],[Vtrit (m3)]]*VLOOKUP(Árboles!$G694,Precios!$B$7:$H$19,2,FALSE))</f>
        <v/>
      </c>
      <c r="N697" s="217" t="str">
        <f>IF(ISNA(Industrias[[#This Row],[Vapea (m3)]]*VLOOKUP(Árboles!$G694,Precios!$B$7:$H$19,3,FALSE)),"",Industrias[[#This Row],[Vapea (m3)]]*VLOOKUP(Árboles!$G694,Precios!$B$7:$H$19,3,FALSE))</f>
        <v/>
      </c>
      <c r="O697" s="217" t="str">
        <f>IF(ISNA(Industrias[[#This Row],[Vcanter (m3)]]*VLOOKUP(Árboles!$G694,Precios!$B$7:$H$19,4,FALSE)),"",Industrias[[#This Row],[Vcanter (m3)]]*VLOOKUP(Árboles!$G694,Precios!$B$7:$H$19,4,FALSE))</f>
        <v/>
      </c>
      <c r="P697" s="217" t="str">
        <f>IF(ISNA(Industrias[[#This Row],[Vsierra (m3)]]*VLOOKUP(Árboles!$G694,Precios!$B$7:$H$19,5,FALSE)),"",Industrias[[#This Row],[Vsierra (m3)]]*VLOOKUP(Árboles!$G694,Precios!$B$7:$H$19,5,FALSE))</f>
        <v/>
      </c>
      <c r="Q697" s="217" t="str">
        <f>IF(ISNA(Industrias[[#This Row],[Vsgruesa (m3)]]*VLOOKUP(Árboles!$G694,Precios!$B$7:$H$19,6,FALSE)),"",Industrias[[#This Row],[Vsgruesa (m3)]]*VLOOKUP(Árboles!$G694,Precios!$B$7:$H$19,6,FALSE))</f>
        <v/>
      </c>
      <c r="R697" s="217" t="str">
        <f>IF(ISNA(Industrias[[#This Row],[Vchapa (m3)]]*VLOOKUP(Árboles!$G694,Precios!$B$7:$H$19,7,FALSE)),"",Industrias[[#This Row],[Vchapa (m3)]]*VLOOKUP(Árboles!$G694,Precios!$B$7:$H$19,7,FALSE))</f>
        <v/>
      </c>
      <c r="S697" s="223">
        <f t="shared" si="15"/>
        <v>0</v>
      </c>
      <c r="T697" s="218"/>
      <c r="U697" s="218"/>
      <c r="W697" s="183"/>
      <c r="X697" s="183"/>
      <c r="Y697" s="183"/>
      <c r="Z697" s="183"/>
      <c r="AA697" s="183"/>
      <c r="AB697" s="183"/>
      <c r="AC697" s="183"/>
      <c r="AE697" s="183"/>
      <c r="AF697" s="183"/>
      <c r="AG697" s="183"/>
      <c r="AH697" s="183"/>
      <c r="AI697" s="183"/>
      <c r="AJ697" s="183"/>
      <c r="AK697" s="183"/>
    </row>
    <row r="698" spans="2:37" ht="16.8" thickTop="1" thickBot="1">
      <c r="B698" s="211" t="str">
        <f>IF(Árboles!B695="","",Árboles!B695)</f>
        <v/>
      </c>
      <c r="C698" s="211" t="str">
        <f>IF(Árboles!C695="","",Árboles!C695)</f>
        <v/>
      </c>
      <c r="D698" s="212" t="str">
        <f>IF(Árboles!G695="","",Árboles!G695)</f>
        <v/>
      </c>
      <c r="E698" s="213" t="str">
        <f>IF(Árboles!AC695=0,"",Árboles!AC695)</f>
        <v/>
      </c>
      <c r="F698" s="221"/>
      <c r="G698" s="222"/>
      <c r="H698" s="222"/>
      <c r="I698" s="222"/>
      <c r="J698" s="222"/>
      <c r="K698" s="222"/>
      <c r="L698" s="222"/>
      <c r="M698" s="216" t="str">
        <f>IF(ISNA(Industrias[[#This Row],[Vtrit (m3)]]*VLOOKUP(Árboles!$G695,Precios!$B$7:$H$19,2,FALSE)),"",Industrias[[#This Row],[Vtrit (m3)]]*VLOOKUP(Árboles!$G695,Precios!$B$7:$H$19,2,FALSE))</f>
        <v/>
      </c>
      <c r="N698" s="217" t="str">
        <f>IF(ISNA(Industrias[[#This Row],[Vapea (m3)]]*VLOOKUP(Árboles!$G695,Precios!$B$7:$H$19,3,FALSE)),"",Industrias[[#This Row],[Vapea (m3)]]*VLOOKUP(Árboles!$G695,Precios!$B$7:$H$19,3,FALSE))</f>
        <v/>
      </c>
      <c r="O698" s="217" t="str">
        <f>IF(ISNA(Industrias[[#This Row],[Vcanter (m3)]]*VLOOKUP(Árboles!$G695,Precios!$B$7:$H$19,4,FALSE)),"",Industrias[[#This Row],[Vcanter (m3)]]*VLOOKUP(Árboles!$G695,Precios!$B$7:$H$19,4,FALSE))</f>
        <v/>
      </c>
      <c r="P698" s="217" t="str">
        <f>IF(ISNA(Industrias[[#This Row],[Vsierra (m3)]]*VLOOKUP(Árboles!$G695,Precios!$B$7:$H$19,5,FALSE)),"",Industrias[[#This Row],[Vsierra (m3)]]*VLOOKUP(Árboles!$G695,Precios!$B$7:$H$19,5,FALSE))</f>
        <v/>
      </c>
      <c r="Q698" s="217" t="str">
        <f>IF(ISNA(Industrias[[#This Row],[Vsgruesa (m3)]]*VLOOKUP(Árboles!$G695,Precios!$B$7:$H$19,6,FALSE)),"",Industrias[[#This Row],[Vsgruesa (m3)]]*VLOOKUP(Árboles!$G695,Precios!$B$7:$H$19,6,FALSE))</f>
        <v/>
      </c>
      <c r="R698" s="217" t="str">
        <f>IF(ISNA(Industrias[[#This Row],[Vchapa (m3)]]*VLOOKUP(Árboles!$G695,Precios!$B$7:$H$19,7,FALSE)),"",Industrias[[#This Row],[Vchapa (m3)]]*VLOOKUP(Árboles!$G695,Precios!$B$7:$H$19,7,FALSE))</f>
        <v/>
      </c>
      <c r="S698" s="223">
        <f t="shared" si="15"/>
        <v>0</v>
      </c>
      <c r="T698" s="218"/>
      <c r="U698" s="218"/>
      <c r="W698" s="183"/>
      <c r="X698" s="183"/>
      <c r="Y698" s="183"/>
      <c r="Z698" s="183"/>
      <c r="AA698" s="183"/>
      <c r="AB698" s="183"/>
      <c r="AC698" s="183"/>
      <c r="AE698" s="183"/>
      <c r="AF698" s="183"/>
      <c r="AG698" s="183"/>
      <c r="AH698" s="183"/>
      <c r="AI698" s="183"/>
      <c r="AJ698" s="183"/>
      <c r="AK698" s="183"/>
    </row>
    <row r="699" spans="2:37" ht="16.8" thickTop="1" thickBot="1">
      <c r="B699" s="211" t="str">
        <f>IF(Árboles!B696="","",Árboles!B696)</f>
        <v/>
      </c>
      <c r="C699" s="211" t="str">
        <f>IF(Árboles!C696="","",Árboles!C696)</f>
        <v/>
      </c>
      <c r="D699" s="212" t="str">
        <f>IF(Árboles!G696="","",Árboles!G696)</f>
        <v/>
      </c>
      <c r="E699" s="213" t="str">
        <f>IF(Árboles!AC696=0,"",Árboles!AC696)</f>
        <v/>
      </c>
      <c r="F699" s="221"/>
      <c r="G699" s="222"/>
      <c r="H699" s="222"/>
      <c r="I699" s="222"/>
      <c r="J699" s="222"/>
      <c r="K699" s="222"/>
      <c r="L699" s="222"/>
      <c r="M699" s="216" t="str">
        <f>IF(ISNA(Industrias[[#This Row],[Vtrit (m3)]]*VLOOKUP(Árboles!$G696,Precios!$B$7:$H$19,2,FALSE)),"",Industrias[[#This Row],[Vtrit (m3)]]*VLOOKUP(Árboles!$G696,Precios!$B$7:$H$19,2,FALSE))</f>
        <v/>
      </c>
      <c r="N699" s="217" t="str">
        <f>IF(ISNA(Industrias[[#This Row],[Vapea (m3)]]*VLOOKUP(Árboles!$G696,Precios!$B$7:$H$19,3,FALSE)),"",Industrias[[#This Row],[Vapea (m3)]]*VLOOKUP(Árboles!$G696,Precios!$B$7:$H$19,3,FALSE))</f>
        <v/>
      </c>
      <c r="O699" s="217" t="str">
        <f>IF(ISNA(Industrias[[#This Row],[Vcanter (m3)]]*VLOOKUP(Árboles!$G696,Precios!$B$7:$H$19,4,FALSE)),"",Industrias[[#This Row],[Vcanter (m3)]]*VLOOKUP(Árboles!$G696,Precios!$B$7:$H$19,4,FALSE))</f>
        <v/>
      </c>
      <c r="P699" s="217" t="str">
        <f>IF(ISNA(Industrias[[#This Row],[Vsierra (m3)]]*VLOOKUP(Árboles!$G696,Precios!$B$7:$H$19,5,FALSE)),"",Industrias[[#This Row],[Vsierra (m3)]]*VLOOKUP(Árboles!$G696,Precios!$B$7:$H$19,5,FALSE))</f>
        <v/>
      </c>
      <c r="Q699" s="217" t="str">
        <f>IF(ISNA(Industrias[[#This Row],[Vsgruesa (m3)]]*VLOOKUP(Árboles!$G696,Precios!$B$7:$H$19,6,FALSE)),"",Industrias[[#This Row],[Vsgruesa (m3)]]*VLOOKUP(Árboles!$G696,Precios!$B$7:$H$19,6,FALSE))</f>
        <v/>
      </c>
      <c r="R699" s="217" t="str">
        <f>IF(ISNA(Industrias[[#This Row],[Vchapa (m3)]]*VLOOKUP(Árboles!$G696,Precios!$B$7:$H$19,7,FALSE)),"",Industrias[[#This Row],[Vchapa (m3)]]*VLOOKUP(Árboles!$G696,Precios!$B$7:$H$19,7,FALSE))</f>
        <v/>
      </c>
      <c r="S699" s="223">
        <f t="shared" si="15"/>
        <v>0</v>
      </c>
      <c r="T699" s="218"/>
      <c r="U699" s="218"/>
      <c r="W699" s="183"/>
      <c r="X699" s="183"/>
      <c r="Y699" s="183"/>
      <c r="Z699" s="183"/>
      <c r="AA699" s="183"/>
      <c r="AB699" s="183"/>
      <c r="AC699" s="183"/>
      <c r="AE699" s="183"/>
      <c r="AF699" s="183"/>
      <c r="AG699" s="183"/>
      <c r="AH699" s="183"/>
      <c r="AI699" s="183"/>
      <c r="AJ699" s="183"/>
      <c r="AK699" s="183"/>
    </row>
    <row r="700" spans="2:37" ht="16.8" thickTop="1" thickBot="1">
      <c r="B700" s="211" t="str">
        <f>IF(Árboles!B697="","",Árboles!B697)</f>
        <v/>
      </c>
      <c r="C700" s="211" t="str">
        <f>IF(Árboles!C697="","",Árboles!C697)</f>
        <v/>
      </c>
      <c r="D700" s="212" t="str">
        <f>IF(Árboles!G697="","",Árboles!G697)</f>
        <v/>
      </c>
      <c r="E700" s="213" t="str">
        <f>IF(Árboles!AC697=0,"",Árboles!AC697)</f>
        <v/>
      </c>
      <c r="F700" s="221"/>
      <c r="G700" s="222"/>
      <c r="H700" s="222"/>
      <c r="I700" s="222"/>
      <c r="J700" s="222"/>
      <c r="K700" s="222"/>
      <c r="L700" s="222"/>
      <c r="M700" s="216" t="str">
        <f>IF(ISNA(Industrias[[#This Row],[Vtrit (m3)]]*VLOOKUP(Árboles!$G697,Precios!$B$7:$H$19,2,FALSE)),"",Industrias[[#This Row],[Vtrit (m3)]]*VLOOKUP(Árboles!$G697,Precios!$B$7:$H$19,2,FALSE))</f>
        <v/>
      </c>
      <c r="N700" s="217" t="str">
        <f>IF(ISNA(Industrias[[#This Row],[Vapea (m3)]]*VLOOKUP(Árboles!$G697,Precios!$B$7:$H$19,3,FALSE)),"",Industrias[[#This Row],[Vapea (m3)]]*VLOOKUP(Árboles!$G697,Precios!$B$7:$H$19,3,FALSE))</f>
        <v/>
      </c>
      <c r="O700" s="217" t="str">
        <f>IF(ISNA(Industrias[[#This Row],[Vcanter (m3)]]*VLOOKUP(Árboles!$G697,Precios!$B$7:$H$19,4,FALSE)),"",Industrias[[#This Row],[Vcanter (m3)]]*VLOOKUP(Árboles!$G697,Precios!$B$7:$H$19,4,FALSE))</f>
        <v/>
      </c>
      <c r="P700" s="217" t="str">
        <f>IF(ISNA(Industrias[[#This Row],[Vsierra (m3)]]*VLOOKUP(Árboles!$G697,Precios!$B$7:$H$19,5,FALSE)),"",Industrias[[#This Row],[Vsierra (m3)]]*VLOOKUP(Árboles!$G697,Precios!$B$7:$H$19,5,FALSE))</f>
        <v/>
      </c>
      <c r="Q700" s="217" t="str">
        <f>IF(ISNA(Industrias[[#This Row],[Vsgruesa (m3)]]*VLOOKUP(Árboles!$G697,Precios!$B$7:$H$19,6,FALSE)),"",Industrias[[#This Row],[Vsgruesa (m3)]]*VLOOKUP(Árboles!$G697,Precios!$B$7:$H$19,6,FALSE))</f>
        <v/>
      </c>
      <c r="R700" s="217" t="str">
        <f>IF(ISNA(Industrias[[#This Row],[Vchapa (m3)]]*VLOOKUP(Árboles!$G697,Precios!$B$7:$H$19,7,FALSE)),"",Industrias[[#This Row],[Vchapa (m3)]]*VLOOKUP(Árboles!$G697,Precios!$B$7:$H$19,7,FALSE))</f>
        <v/>
      </c>
      <c r="S700" s="223">
        <f t="shared" si="15"/>
        <v>0</v>
      </c>
      <c r="T700" s="218"/>
      <c r="U700" s="218"/>
      <c r="W700" s="183"/>
      <c r="X700" s="183"/>
      <c r="Y700" s="183"/>
      <c r="Z700" s="183"/>
      <c r="AA700" s="183"/>
      <c r="AB700" s="183"/>
      <c r="AC700" s="183"/>
      <c r="AE700" s="183"/>
      <c r="AF700" s="183"/>
      <c r="AG700" s="183"/>
      <c r="AH700" s="183"/>
      <c r="AI700" s="183"/>
      <c r="AJ700" s="183"/>
      <c r="AK700" s="183"/>
    </row>
    <row r="701" spans="2:37" ht="16.8" thickTop="1" thickBot="1">
      <c r="B701" s="211" t="str">
        <f>IF(Árboles!B698="","",Árboles!B698)</f>
        <v/>
      </c>
      <c r="C701" s="211" t="str">
        <f>IF(Árboles!C698="","",Árboles!C698)</f>
        <v/>
      </c>
      <c r="D701" s="212" t="str">
        <f>IF(Árboles!G698="","",Árboles!G698)</f>
        <v/>
      </c>
      <c r="E701" s="213" t="str">
        <f>IF(Árboles!AC698=0,"",Árboles!AC698)</f>
        <v/>
      </c>
      <c r="F701" s="221"/>
      <c r="G701" s="222"/>
      <c r="H701" s="222"/>
      <c r="I701" s="222"/>
      <c r="J701" s="222"/>
      <c r="K701" s="222"/>
      <c r="L701" s="222"/>
      <c r="M701" s="216" t="str">
        <f>IF(ISNA(Industrias[[#This Row],[Vtrit (m3)]]*VLOOKUP(Árboles!$G698,Precios!$B$7:$H$19,2,FALSE)),"",Industrias[[#This Row],[Vtrit (m3)]]*VLOOKUP(Árboles!$G698,Precios!$B$7:$H$19,2,FALSE))</f>
        <v/>
      </c>
      <c r="N701" s="217" t="str">
        <f>IF(ISNA(Industrias[[#This Row],[Vapea (m3)]]*VLOOKUP(Árboles!$G698,Precios!$B$7:$H$19,3,FALSE)),"",Industrias[[#This Row],[Vapea (m3)]]*VLOOKUP(Árboles!$G698,Precios!$B$7:$H$19,3,FALSE))</f>
        <v/>
      </c>
      <c r="O701" s="217" t="str">
        <f>IF(ISNA(Industrias[[#This Row],[Vcanter (m3)]]*VLOOKUP(Árboles!$G698,Precios!$B$7:$H$19,4,FALSE)),"",Industrias[[#This Row],[Vcanter (m3)]]*VLOOKUP(Árboles!$G698,Precios!$B$7:$H$19,4,FALSE))</f>
        <v/>
      </c>
      <c r="P701" s="217" t="str">
        <f>IF(ISNA(Industrias[[#This Row],[Vsierra (m3)]]*VLOOKUP(Árboles!$G698,Precios!$B$7:$H$19,5,FALSE)),"",Industrias[[#This Row],[Vsierra (m3)]]*VLOOKUP(Árboles!$G698,Precios!$B$7:$H$19,5,FALSE))</f>
        <v/>
      </c>
      <c r="Q701" s="217" t="str">
        <f>IF(ISNA(Industrias[[#This Row],[Vsgruesa (m3)]]*VLOOKUP(Árboles!$G698,Precios!$B$7:$H$19,6,FALSE)),"",Industrias[[#This Row],[Vsgruesa (m3)]]*VLOOKUP(Árboles!$G698,Precios!$B$7:$H$19,6,FALSE))</f>
        <v/>
      </c>
      <c r="R701" s="217" t="str">
        <f>IF(ISNA(Industrias[[#This Row],[Vchapa (m3)]]*VLOOKUP(Árboles!$G698,Precios!$B$7:$H$19,7,FALSE)),"",Industrias[[#This Row],[Vchapa (m3)]]*VLOOKUP(Árboles!$G698,Precios!$B$7:$H$19,7,FALSE))</f>
        <v/>
      </c>
      <c r="S701" s="223">
        <f t="shared" si="15"/>
        <v>0</v>
      </c>
      <c r="T701" s="218"/>
      <c r="U701" s="218"/>
      <c r="W701" s="183"/>
      <c r="X701" s="183"/>
      <c r="Y701" s="183"/>
      <c r="Z701" s="183"/>
      <c r="AA701" s="183"/>
      <c r="AB701" s="183"/>
      <c r="AC701" s="183"/>
      <c r="AE701" s="183"/>
      <c r="AF701" s="183"/>
      <c r="AG701" s="183"/>
      <c r="AH701" s="183"/>
      <c r="AI701" s="183"/>
      <c r="AJ701" s="183"/>
      <c r="AK701" s="183"/>
    </row>
    <row r="702" spans="2:37" ht="16.8" thickTop="1" thickBot="1">
      <c r="B702" s="211" t="str">
        <f>IF(Árboles!B699="","",Árboles!B699)</f>
        <v/>
      </c>
      <c r="C702" s="211" t="str">
        <f>IF(Árboles!C699="","",Árboles!C699)</f>
        <v/>
      </c>
      <c r="D702" s="212" t="str">
        <f>IF(Árboles!G699="","",Árboles!G699)</f>
        <v/>
      </c>
      <c r="E702" s="213" t="str">
        <f>IF(Árboles!AC699=0,"",Árboles!AC699)</f>
        <v/>
      </c>
      <c r="F702" s="221"/>
      <c r="G702" s="222"/>
      <c r="H702" s="222"/>
      <c r="I702" s="222"/>
      <c r="J702" s="222"/>
      <c r="K702" s="222"/>
      <c r="L702" s="222"/>
      <c r="M702" s="216" t="str">
        <f>IF(ISNA(Industrias[[#This Row],[Vtrit (m3)]]*VLOOKUP(Árboles!$G699,Precios!$B$7:$H$19,2,FALSE)),"",Industrias[[#This Row],[Vtrit (m3)]]*VLOOKUP(Árboles!$G699,Precios!$B$7:$H$19,2,FALSE))</f>
        <v/>
      </c>
      <c r="N702" s="217" t="str">
        <f>IF(ISNA(Industrias[[#This Row],[Vapea (m3)]]*VLOOKUP(Árboles!$G699,Precios!$B$7:$H$19,3,FALSE)),"",Industrias[[#This Row],[Vapea (m3)]]*VLOOKUP(Árboles!$G699,Precios!$B$7:$H$19,3,FALSE))</f>
        <v/>
      </c>
      <c r="O702" s="217" t="str">
        <f>IF(ISNA(Industrias[[#This Row],[Vcanter (m3)]]*VLOOKUP(Árboles!$G699,Precios!$B$7:$H$19,4,FALSE)),"",Industrias[[#This Row],[Vcanter (m3)]]*VLOOKUP(Árboles!$G699,Precios!$B$7:$H$19,4,FALSE))</f>
        <v/>
      </c>
      <c r="P702" s="217" t="str">
        <f>IF(ISNA(Industrias[[#This Row],[Vsierra (m3)]]*VLOOKUP(Árboles!$G699,Precios!$B$7:$H$19,5,FALSE)),"",Industrias[[#This Row],[Vsierra (m3)]]*VLOOKUP(Árboles!$G699,Precios!$B$7:$H$19,5,FALSE))</f>
        <v/>
      </c>
      <c r="Q702" s="217" t="str">
        <f>IF(ISNA(Industrias[[#This Row],[Vsgruesa (m3)]]*VLOOKUP(Árboles!$G699,Precios!$B$7:$H$19,6,FALSE)),"",Industrias[[#This Row],[Vsgruesa (m3)]]*VLOOKUP(Árboles!$G699,Precios!$B$7:$H$19,6,FALSE))</f>
        <v/>
      </c>
      <c r="R702" s="217" t="str">
        <f>IF(ISNA(Industrias[[#This Row],[Vchapa (m3)]]*VLOOKUP(Árboles!$G699,Precios!$B$7:$H$19,7,FALSE)),"",Industrias[[#This Row],[Vchapa (m3)]]*VLOOKUP(Árboles!$G699,Precios!$B$7:$H$19,7,FALSE))</f>
        <v/>
      </c>
      <c r="S702" s="223">
        <f t="shared" si="15"/>
        <v>0</v>
      </c>
      <c r="T702" s="218"/>
      <c r="U702" s="218"/>
      <c r="W702" s="183"/>
      <c r="X702" s="183"/>
      <c r="Y702" s="183"/>
      <c r="Z702" s="183"/>
      <c r="AA702" s="183"/>
      <c r="AB702" s="183"/>
      <c r="AC702" s="183"/>
      <c r="AE702" s="183"/>
      <c r="AF702" s="183"/>
      <c r="AG702" s="183"/>
      <c r="AH702" s="183"/>
      <c r="AI702" s="183"/>
      <c r="AJ702" s="183"/>
      <c r="AK702" s="183"/>
    </row>
    <row r="703" spans="2:37" ht="16.8" thickTop="1" thickBot="1">
      <c r="B703" s="211" t="str">
        <f>IF(Árboles!B700="","",Árboles!B700)</f>
        <v/>
      </c>
      <c r="C703" s="211" t="str">
        <f>IF(Árboles!C700="","",Árboles!C700)</f>
        <v/>
      </c>
      <c r="D703" s="212" t="str">
        <f>IF(Árboles!G700="","",Árboles!G700)</f>
        <v/>
      </c>
      <c r="E703" s="213" t="str">
        <f>IF(Árboles!AC700=0,"",Árboles!AC700)</f>
        <v/>
      </c>
      <c r="F703" s="221"/>
      <c r="G703" s="222"/>
      <c r="H703" s="222"/>
      <c r="I703" s="222"/>
      <c r="J703" s="222"/>
      <c r="K703" s="222"/>
      <c r="L703" s="222"/>
      <c r="M703" s="216" t="str">
        <f>IF(ISNA(Industrias[[#This Row],[Vtrit (m3)]]*VLOOKUP(Árboles!$G700,Precios!$B$7:$H$19,2,FALSE)),"",Industrias[[#This Row],[Vtrit (m3)]]*VLOOKUP(Árboles!$G700,Precios!$B$7:$H$19,2,FALSE))</f>
        <v/>
      </c>
      <c r="N703" s="217" t="str">
        <f>IF(ISNA(Industrias[[#This Row],[Vapea (m3)]]*VLOOKUP(Árboles!$G700,Precios!$B$7:$H$19,3,FALSE)),"",Industrias[[#This Row],[Vapea (m3)]]*VLOOKUP(Árboles!$G700,Precios!$B$7:$H$19,3,FALSE))</f>
        <v/>
      </c>
      <c r="O703" s="217" t="str">
        <f>IF(ISNA(Industrias[[#This Row],[Vcanter (m3)]]*VLOOKUP(Árboles!$G700,Precios!$B$7:$H$19,4,FALSE)),"",Industrias[[#This Row],[Vcanter (m3)]]*VLOOKUP(Árboles!$G700,Precios!$B$7:$H$19,4,FALSE))</f>
        <v/>
      </c>
      <c r="P703" s="217" t="str">
        <f>IF(ISNA(Industrias[[#This Row],[Vsierra (m3)]]*VLOOKUP(Árboles!$G700,Precios!$B$7:$H$19,5,FALSE)),"",Industrias[[#This Row],[Vsierra (m3)]]*VLOOKUP(Árboles!$G700,Precios!$B$7:$H$19,5,FALSE))</f>
        <v/>
      </c>
      <c r="Q703" s="217" t="str">
        <f>IF(ISNA(Industrias[[#This Row],[Vsgruesa (m3)]]*VLOOKUP(Árboles!$G700,Precios!$B$7:$H$19,6,FALSE)),"",Industrias[[#This Row],[Vsgruesa (m3)]]*VLOOKUP(Árboles!$G700,Precios!$B$7:$H$19,6,FALSE))</f>
        <v/>
      </c>
      <c r="R703" s="217" t="str">
        <f>IF(ISNA(Industrias[[#This Row],[Vchapa (m3)]]*VLOOKUP(Árboles!$G700,Precios!$B$7:$H$19,7,FALSE)),"",Industrias[[#This Row],[Vchapa (m3)]]*VLOOKUP(Árboles!$G700,Precios!$B$7:$H$19,7,FALSE))</f>
        <v/>
      </c>
      <c r="S703" s="223">
        <f t="shared" si="15"/>
        <v>0</v>
      </c>
      <c r="T703" s="218"/>
      <c r="U703" s="218"/>
      <c r="W703" s="183"/>
      <c r="X703" s="183"/>
      <c r="Y703" s="183"/>
      <c r="Z703" s="183"/>
      <c r="AA703" s="183"/>
      <c r="AB703" s="183"/>
      <c r="AC703" s="183"/>
      <c r="AE703" s="183"/>
      <c r="AF703" s="183"/>
      <c r="AG703" s="183"/>
      <c r="AH703" s="183"/>
      <c r="AI703" s="183"/>
      <c r="AJ703" s="183"/>
      <c r="AK703" s="183"/>
    </row>
    <row r="704" spans="2:37" ht="16.8" thickTop="1" thickBot="1">
      <c r="B704" s="211" t="str">
        <f>IF(Árboles!B701="","",Árboles!B701)</f>
        <v/>
      </c>
      <c r="C704" s="211" t="str">
        <f>IF(Árboles!C701="","",Árboles!C701)</f>
        <v/>
      </c>
      <c r="D704" s="212" t="str">
        <f>IF(Árboles!G701="","",Árboles!G701)</f>
        <v/>
      </c>
      <c r="E704" s="213" t="str">
        <f>IF(Árboles!AC701=0,"",Árboles!AC701)</f>
        <v/>
      </c>
      <c r="F704" s="221"/>
      <c r="G704" s="222"/>
      <c r="H704" s="222"/>
      <c r="I704" s="222"/>
      <c r="J704" s="222"/>
      <c r="K704" s="222"/>
      <c r="L704" s="222"/>
      <c r="M704" s="216" t="str">
        <f>IF(ISNA(Industrias[[#This Row],[Vtrit (m3)]]*VLOOKUP(Árboles!$G701,Precios!$B$7:$H$19,2,FALSE)),"",Industrias[[#This Row],[Vtrit (m3)]]*VLOOKUP(Árboles!$G701,Precios!$B$7:$H$19,2,FALSE))</f>
        <v/>
      </c>
      <c r="N704" s="217" t="str">
        <f>IF(ISNA(Industrias[[#This Row],[Vapea (m3)]]*VLOOKUP(Árboles!$G701,Precios!$B$7:$H$19,3,FALSE)),"",Industrias[[#This Row],[Vapea (m3)]]*VLOOKUP(Árboles!$G701,Precios!$B$7:$H$19,3,FALSE))</f>
        <v/>
      </c>
      <c r="O704" s="217" t="str">
        <f>IF(ISNA(Industrias[[#This Row],[Vcanter (m3)]]*VLOOKUP(Árboles!$G701,Precios!$B$7:$H$19,4,FALSE)),"",Industrias[[#This Row],[Vcanter (m3)]]*VLOOKUP(Árboles!$G701,Precios!$B$7:$H$19,4,FALSE))</f>
        <v/>
      </c>
      <c r="P704" s="217" t="str">
        <f>IF(ISNA(Industrias[[#This Row],[Vsierra (m3)]]*VLOOKUP(Árboles!$G701,Precios!$B$7:$H$19,5,FALSE)),"",Industrias[[#This Row],[Vsierra (m3)]]*VLOOKUP(Árboles!$G701,Precios!$B$7:$H$19,5,FALSE))</f>
        <v/>
      </c>
      <c r="Q704" s="217" t="str">
        <f>IF(ISNA(Industrias[[#This Row],[Vsgruesa (m3)]]*VLOOKUP(Árboles!$G701,Precios!$B$7:$H$19,6,FALSE)),"",Industrias[[#This Row],[Vsgruesa (m3)]]*VLOOKUP(Árboles!$G701,Precios!$B$7:$H$19,6,FALSE))</f>
        <v/>
      </c>
      <c r="R704" s="217" t="str">
        <f>IF(ISNA(Industrias[[#This Row],[Vchapa (m3)]]*VLOOKUP(Árboles!$G701,Precios!$B$7:$H$19,7,FALSE)),"",Industrias[[#This Row],[Vchapa (m3)]]*VLOOKUP(Árboles!$G701,Precios!$B$7:$H$19,7,FALSE))</f>
        <v/>
      </c>
      <c r="S704" s="223">
        <f t="shared" si="15"/>
        <v>0</v>
      </c>
      <c r="T704" s="218"/>
      <c r="U704" s="218"/>
      <c r="W704" s="183"/>
      <c r="X704" s="183"/>
      <c r="Y704" s="183"/>
      <c r="Z704" s="183"/>
      <c r="AA704" s="183"/>
      <c r="AB704" s="183"/>
      <c r="AC704" s="183"/>
      <c r="AE704" s="183"/>
      <c r="AF704" s="183"/>
      <c r="AG704" s="183"/>
      <c r="AH704" s="183"/>
      <c r="AI704" s="183"/>
      <c r="AJ704" s="183"/>
      <c r="AK704" s="183"/>
    </row>
    <row r="705" spans="2:37" ht="16.8" thickTop="1" thickBot="1">
      <c r="B705" s="211" t="str">
        <f>IF(Árboles!B702="","",Árboles!B702)</f>
        <v/>
      </c>
      <c r="C705" s="211" t="str">
        <f>IF(Árboles!C702="","",Árboles!C702)</f>
        <v/>
      </c>
      <c r="D705" s="212" t="str">
        <f>IF(Árboles!G702="","",Árboles!G702)</f>
        <v/>
      </c>
      <c r="E705" s="213" t="str">
        <f>IF(Árboles!AC702=0,"",Árboles!AC702)</f>
        <v/>
      </c>
      <c r="F705" s="221"/>
      <c r="G705" s="222"/>
      <c r="H705" s="222"/>
      <c r="I705" s="222"/>
      <c r="J705" s="222"/>
      <c r="K705" s="222"/>
      <c r="L705" s="222"/>
      <c r="M705" s="216" t="str">
        <f>IF(ISNA(Industrias[[#This Row],[Vtrit (m3)]]*VLOOKUP(Árboles!$G702,Precios!$B$7:$H$19,2,FALSE)),"",Industrias[[#This Row],[Vtrit (m3)]]*VLOOKUP(Árboles!$G702,Precios!$B$7:$H$19,2,FALSE))</f>
        <v/>
      </c>
      <c r="N705" s="217" t="str">
        <f>IF(ISNA(Industrias[[#This Row],[Vapea (m3)]]*VLOOKUP(Árboles!$G702,Precios!$B$7:$H$19,3,FALSE)),"",Industrias[[#This Row],[Vapea (m3)]]*VLOOKUP(Árboles!$G702,Precios!$B$7:$H$19,3,FALSE))</f>
        <v/>
      </c>
      <c r="O705" s="217" t="str">
        <f>IF(ISNA(Industrias[[#This Row],[Vcanter (m3)]]*VLOOKUP(Árboles!$G702,Precios!$B$7:$H$19,4,FALSE)),"",Industrias[[#This Row],[Vcanter (m3)]]*VLOOKUP(Árboles!$G702,Precios!$B$7:$H$19,4,FALSE))</f>
        <v/>
      </c>
      <c r="P705" s="217" t="str">
        <f>IF(ISNA(Industrias[[#This Row],[Vsierra (m3)]]*VLOOKUP(Árboles!$G702,Precios!$B$7:$H$19,5,FALSE)),"",Industrias[[#This Row],[Vsierra (m3)]]*VLOOKUP(Árboles!$G702,Precios!$B$7:$H$19,5,FALSE))</f>
        <v/>
      </c>
      <c r="Q705" s="217" t="str">
        <f>IF(ISNA(Industrias[[#This Row],[Vsgruesa (m3)]]*VLOOKUP(Árboles!$G702,Precios!$B$7:$H$19,6,FALSE)),"",Industrias[[#This Row],[Vsgruesa (m3)]]*VLOOKUP(Árboles!$G702,Precios!$B$7:$H$19,6,FALSE))</f>
        <v/>
      </c>
      <c r="R705" s="217" t="str">
        <f>IF(ISNA(Industrias[[#This Row],[Vchapa (m3)]]*VLOOKUP(Árboles!$G702,Precios!$B$7:$H$19,7,FALSE)),"",Industrias[[#This Row],[Vchapa (m3)]]*VLOOKUP(Árboles!$G702,Precios!$B$7:$H$19,7,FALSE))</f>
        <v/>
      </c>
      <c r="S705" s="223">
        <f t="shared" si="15"/>
        <v>0</v>
      </c>
      <c r="T705" s="218"/>
      <c r="U705" s="218"/>
      <c r="W705" s="183"/>
      <c r="X705" s="183"/>
      <c r="Y705" s="183"/>
      <c r="Z705" s="183"/>
      <c r="AA705" s="183"/>
      <c r="AB705" s="183"/>
      <c r="AC705" s="183"/>
      <c r="AE705" s="183"/>
      <c r="AF705" s="183"/>
      <c r="AG705" s="183"/>
      <c r="AH705" s="183"/>
      <c r="AI705" s="183"/>
      <c r="AJ705" s="183"/>
      <c r="AK705" s="183"/>
    </row>
    <row r="706" spans="2:37" ht="16.8" thickTop="1" thickBot="1">
      <c r="B706" s="211" t="str">
        <f>IF(Árboles!B703="","",Árboles!B703)</f>
        <v/>
      </c>
      <c r="C706" s="211" t="str">
        <f>IF(Árboles!C703="","",Árboles!C703)</f>
        <v/>
      </c>
      <c r="D706" s="212" t="str">
        <f>IF(Árboles!G703="","",Árboles!G703)</f>
        <v/>
      </c>
      <c r="E706" s="213" t="str">
        <f>IF(Árboles!AC703=0,"",Árboles!AC703)</f>
        <v/>
      </c>
      <c r="F706" s="221"/>
      <c r="G706" s="222"/>
      <c r="H706" s="222"/>
      <c r="I706" s="222"/>
      <c r="J706" s="222"/>
      <c r="K706" s="222"/>
      <c r="L706" s="222"/>
      <c r="M706" s="216" t="str">
        <f>IF(ISNA(Industrias[[#This Row],[Vtrit (m3)]]*VLOOKUP(Árboles!$G703,Precios!$B$7:$H$19,2,FALSE)),"",Industrias[[#This Row],[Vtrit (m3)]]*VLOOKUP(Árboles!$G703,Precios!$B$7:$H$19,2,FALSE))</f>
        <v/>
      </c>
      <c r="N706" s="217" t="str">
        <f>IF(ISNA(Industrias[[#This Row],[Vapea (m3)]]*VLOOKUP(Árboles!$G703,Precios!$B$7:$H$19,3,FALSE)),"",Industrias[[#This Row],[Vapea (m3)]]*VLOOKUP(Árboles!$G703,Precios!$B$7:$H$19,3,FALSE))</f>
        <v/>
      </c>
      <c r="O706" s="217" t="str">
        <f>IF(ISNA(Industrias[[#This Row],[Vcanter (m3)]]*VLOOKUP(Árboles!$G703,Precios!$B$7:$H$19,4,FALSE)),"",Industrias[[#This Row],[Vcanter (m3)]]*VLOOKUP(Árboles!$G703,Precios!$B$7:$H$19,4,FALSE))</f>
        <v/>
      </c>
      <c r="P706" s="217" t="str">
        <f>IF(ISNA(Industrias[[#This Row],[Vsierra (m3)]]*VLOOKUP(Árboles!$G703,Precios!$B$7:$H$19,5,FALSE)),"",Industrias[[#This Row],[Vsierra (m3)]]*VLOOKUP(Árboles!$G703,Precios!$B$7:$H$19,5,FALSE))</f>
        <v/>
      </c>
      <c r="Q706" s="217" t="str">
        <f>IF(ISNA(Industrias[[#This Row],[Vsgruesa (m3)]]*VLOOKUP(Árboles!$G703,Precios!$B$7:$H$19,6,FALSE)),"",Industrias[[#This Row],[Vsgruesa (m3)]]*VLOOKUP(Árboles!$G703,Precios!$B$7:$H$19,6,FALSE))</f>
        <v/>
      </c>
      <c r="R706" s="217" t="str">
        <f>IF(ISNA(Industrias[[#This Row],[Vchapa (m3)]]*VLOOKUP(Árboles!$G703,Precios!$B$7:$H$19,7,FALSE)),"",Industrias[[#This Row],[Vchapa (m3)]]*VLOOKUP(Árboles!$G703,Precios!$B$7:$H$19,7,FALSE))</f>
        <v/>
      </c>
      <c r="S706" s="223">
        <f t="shared" si="15"/>
        <v>0</v>
      </c>
      <c r="T706" s="218"/>
      <c r="U706" s="218"/>
      <c r="W706" s="183"/>
      <c r="X706" s="183"/>
      <c r="Y706" s="183"/>
      <c r="Z706" s="183"/>
      <c r="AA706" s="183"/>
      <c r="AB706" s="183"/>
      <c r="AC706" s="183"/>
      <c r="AE706" s="183"/>
      <c r="AF706" s="183"/>
      <c r="AG706" s="183"/>
      <c r="AH706" s="183"/>
      <c r="AI706" s="183"/>
      <c r="AJ706" s="183"/>
      <c r="AK706" s="183"/>
    </row>
    <row r="707" spans="2:37" ht="16.8" thickTop="1" thickBot="1">
      <c r="B707" s="211" t="str">
        <f>IF(Árboles!B704="","",Árboles!B704)</f>
        <v/>
      </c>
      <c r="C707" s="211" t="str">
        <f>IF(Árboles!C704="","",Árboles!C704)</f>
        <v/>
      </c>
      <c r="D707" s="212" t="str">
        <f>IF(Árboles!G704="","",Árboles!G704)</f>
        <v/>
      </c>
      <c r="E707" s="213" t="str">
        <f>IF(Árboles!AC704=0,"",Árboles!AC704)</f>
        <v/>
      </c>
      <c r="F707" s="221"/>
      <c r="G707" s="222"/>
      <c r="H707" s="222"/>
      <c r="I707" s="222"/>
      <c r="J707" s="222"/>
      <c r="K707" s="222"/>
      <c r="L707" s="222"/>
      <c r="M707" s="216" t="str">
        <f>IF(ISNA(Industrias[[#This Row],[Vtrit (m3)]]*VLOOKUP(Árboles!$G704,Precios!$B$7:$H$19,2,FALSE)),"",Industrias[[#This Row],[Vtrit (m3)]]*VLOOKUP(Árboles!$G704,Precios!$B$7:$H$19,2,FALSE))</f>
        <v/>
      </c>
      <c r="N707" s="217" t="str">
        <f>IF(ISNA(Industrias[[#This Row],[Vapea (m3)]]*VLOOKUP(Árboles!$G704,Precios!$B$7:$H$19,3,FALSE)),"",Industrias[[#This Row],[Vapea (m3)]]*VLOOKUP(Árboles!$G704,Precios!$B$7:$H$19,3,FALSE))</f>
        <v/>
      </c>
      <c r="O707" s="217" t="str">
        <f>IF(ISNA(Industrias[[#This Row],[Vcanter (m3)]]*VLOOKUP(Árboles!$G704,Precios!$B$7:$H$19,4,FALSE)),"",Industrias[[#This Row],[Vcanter (m3)]]*VLOOKUP(Árboles!$G704,Precios!$B$7:$H$19,4,FALSE))</f>
        <v/>
      </c>
      <c r="P707" s="217" t="str">
        <f>IF(ISNA(Industrias[[#This Row],[Vsierra (m3)]]*VLOOKUP(Árboles!$G704,Precios!$B$7:$H$19,5,FALSE)),"",Industrias[[#This Row],[Vsierra (m3)]]*VLOOKUP(Árboles!$G704,Precios!$B$7:$H$19,5,FALSE))</f>
        <v/>
      </c>
      <c r="Q707" s="217" t="str">
        <f>IF(ISNA(Industrias[[#This Row],[Vsgruesa (m3)]]*VLOOKUP(Árboles!$G704,Precios!$B$7:$H$19,6,FALSE)),"",Industrias[[#This Row],[Vsgruesa (m3)]]*VLOOKUP(Árboles!$G704,Precios!$B$7:$H$19,6,FALSE))</f>
        <v/>
      </c>
      <c r="R707" s="217" t="str">
        <f>IF(ISNA(Industrias[[#This Row],[Vchapa (m3)]]*VLOOKUP(Árboles!$G704,Precios!$B$7:$H$19,7,FALSE)),"",Industrias[[#This Row],[Vchapa (m3)]]*VLOOKUP(Árboles!$G704,Precios!$B$7:$H$19,7,FALSE))</f>
        <v/>
      </c>
      <c r="S707" s="223">
        <f t="shared" si="15"/>
        <v>0</v>
      </c>
      <c r="T707" s="218"/>
      <c r="U707" s="218"/>
      <c r="W707" s="183"/>
      <c r="X707" s="183"/>
      <c r="Y707" s="183"/>
      <c r="Z707" s="183"/>
      <c r="AA707" s="183"/>
      <c r="AB707" s="183"/>
      <c r="AC707" s="183"/>
      <c r="AE707" s="183"/>
      <c r="AF707" s="183"/>
      <c r="AG707" s="183"/>
      <c r="AH707" s="183"/>
      <c r="AI707" s="183"/>
      <c r="AJ707" s="183"/>
      <c r="AK707" s="183"/>
    </row>
    <row r="708" spans="2:37" ht="16.8" thickTop="1" thickBot="1">
      <c r="B708" s="211" t="str">
        <f>IF(Árboles!B705="","",Árboles!B705)</f>
        <v/>
      </c>
      <c r="C708" s="211" t="str">
        <f>IF(Árboles!C705="","",Árboles!C705)</f>
        <v/>
      </c>
      <c r="D708" s="212" t="str">
        <f>IF(Árboles!G705="","",Árboles!G705)</f>
        <v/>
      </c>
      <c r="E708" s="213" t="str">
        <f>IF(Árboles!AC705=0,"",Árboles!AC705)</f>
        <v/>
      </c>
      <c r="F708" s="221"/>
      <c r="G708" s="222"/>
      <c r="H708" s="222"/>
      <c r="I708" s="222"/>
      <c r="J708" s="222"/>
      <c r="K708" s="222"/>
      <c r="L708" s="222"/>
      <c r="M708" s="216" t="str">
        <f>IF(ISNA(Industrias[[#This Row],[Vtrit (m3)]]*VLOOKUP(Árboles!$G705,Precios!$B$7:$H$19,2,FALSE)),"",Industrias[[#This Row],[Vtrit (m3)]]*VLOOKUP(Árboles!$G705,Precios!$B$7:$H$19,2,FALSE))</f>
        <v/>
      </c>
      <c r="N708" s="217" t="str">
        <f>IF(ISNA(Industrias[[#This Row],[Vapea (m3)]]*VLOOKUP(Árboles!$G705,Precios!$B$7:$H$19,3,FALSE)),"",Industrias[[#This Row],[Vapea (m3)]]*VLOOKUP(Árboles!$G705,Precios!$B$7:$H$19,3,FALSE))</f>
        <v/>
      </c>
      <c r="O708" s="217" t="str">
        <f>IF(ISNA(Industrias[[#This Row],[Vcanter (m3)]]*VLOOKUP(Árboles!$G705,Precios!$B$7:$H$19,4,FALSE)),"",Industrias[[#This Row],[Vcanter (m3)]]*VLOOKUP(Árboles!$G705,Precios!$B$7:$H$19,4,FALSE))</f>
        <v/>
      </c>
      <c r="P708" s="217" t="str">
        <f>IF(ISNA(Industrias[[#This Row],[Vsierra (m3)]]*VLOOKUP(Árboles!$G705,Precios!$B$7:$H$19,5,FALSE)),"",Industrias[[#This Row],[Vsierra (m3)]]*VLOOKUP(Árboles!$G705,Precios!$B$7:$H$19,5,FALSE))</f>
        <v/>
      </c>
      <c r="Q708" s="217" t="str">
        <f>IF(ISNA(Industrias[[#This Row],[Vsgruesa (m3)]]*VLOOKUP(Árboles!$G705,Precios!$B$7:$H$19,6,FALSE)),"",Industrias[[#This Row],[Vsgruesa (m3)]]*VLOOKUP(Árboles!$G705,Precios!$B$7:$H$19,6,FALSE))</f>
        <v/>
      </c>
      <c r="R708" s="217" t="str">
        <f>IF(ISNA(Industrias[[#This Row],[Vchapa (m3)]]*VLOOKUP(Árboles!$G705,Precios!$B$7:$H$19,7,FALSE)),"",Industrias[[#This Row],[Vchapa (m3)]]*VLOOKUP(Árboles!$G705,Precios!$B$7:$H$19,7,FALSE))</f>
        <v/>
      </c>
      <c r="S708" s="223">
        <f t="shared" si="15"/>
        <v>0</v>
      </c>
      <c r="T708" s="218"/>
      <c r="U708" s="218"/>
      <c r="W708" s="183"/>
      <c r="X708" s="183"/>
      <c r="Y708" s="183"/>
      <c r="Z708" s="183"/>
      <c r="AA708" s="183"/>
      <c r="AB708" s="183"/>
      <c r="AC708" s="183"/>
      <c r="AE708" s="183"/>
      <c r="AF708" s="183"/>
      <c r="AG708" s="183"/>
      <c r="AH708" s="183"/>
      <c r="AI708" s="183"/>
      <c r="AJ708" s="183"/>
      <c r="AK708" s="183"/>
    </row>
    <row r="709" spans="2:37" ht="16.8" thickTop="1" thickBot="1">
      <c r="B709" s="211" t="str">
        <f>IF(Árboles!B706="","",Árboles!B706)</f>
        <v/>
      </c>
      <c r="C709" s="211" t="str">
        <f>IF(Árboles!C706="","",Árboles!C706)</f>
        <v/>
      </c>
      <c r="D709" s="212" t="str">
        <f>IF(Árboles!G706="","",Árboles!G706)</f>
        <v/>
      </c>
      <c r="E709" s="213" t="str">
        <f>IF(Árboles!AC706=0,"",Árboles!AC706)</f>
        <v/>
      </c>
      <c r="F709" s="221"/>
      <c r="G709" s="222"/>
      <c r="H709" s="222"/>
      <c r="I709" s="222"/>
      <c r="J709" s="222"/>
      <c r="K709" s="222"/>
      <c r="L709" s="222"/>
      <c r="M709" s="216" t="str">
        <f>IF(ISNA(Industrias[[#This Row],[Vtrit (m3)]]*VLOOKUP(Árboles!$G706,Precios!$B$7:$H$19,2,FALSE)),"",Industrias[[#This Row],[Vtrit (m3)]]*VLOOKUP(Árboles!$G706,Precios!$B$7:$H$19,2,FALSE))</f>
        <v/>
      </c>
      <c r="N709" s="217" t="str">
        <f>IF(ISNA(Industrias[[#This Row],[Vapea (m3)]]*VLOOKUP(Árboles!$G706,Precios!$B$7:$H$19,3,FALSE)),"",Industrias[[#This Row],[Vapea (m3)]]*VLOOKUP(Árboles!$G706,Precios!$B$7:$H$19,3,FALSE))</f>
        <v/>
      </c>
      <c r="O709" s="217" t="str">
        <f>IF(ISNA(Industrias[[#This Row],[Vcanter (m3)]]*VLOOKUP(Árboles!$G706,Precios!$B$7:$H$19,4,FALSE)),"",Industrias[[#This Row],[Vcanter (m3)]]*VLOOKUP(Árboles!$G706,Precios!$B$7:$H$19,4,FALSE))</f>
        <v/>
      </c>
      <c r="P709" s="217" t="str">
        <f>IF(ISNA(Industrias[[#This Row],[Vsierra (m3)]]*VLOOKUP(Árboles!$G706,Precios!$B$7:$H$19,5,FALSE)),"",Industrias[[#This Row],[Vsierra (m3)]]*VLOOKUP(Árboles!$G706,Precios!$B$7:$H$19,5,FALSE))</f>
        <v/>
      </c>
      <c r="Q709" s="217" t="str">
        <f>IF(ISNA(Industrias[[#This Row],[Vsgruesa (m3)]]*VLOOKUP(Árboles!$G706,Precios!$B$7:$H$19,6,FALSE)),"",Industrias[[#This Row],[Vsgruesa (m3)]]*VLOOKUP(Árboles!$G706,Precios!$B$7:$H$19,6,FALSE))</f>
        <v/>
      </c>
      <c r="R709" s="217" t="str">
        <f>IF(ISNA(Industrias[[#This Row],[Vchapa (m3)]]*VLOOKUP(Árboles!$G706,Precios!$B$7:$H$19,7,FALSE)),"",Industrias[[#This Row],[Vchapa (m3)]]*VLOOKUP(Árboles!$G706,Precios!$B$7:$H$19,7,FALSE))</f>
        <v/>
      </c>
      <c r="S709" s="223">
        <f t="shared" ref="S709:S772" si="16">IF(SUM(M709:R709)=0,0,SUM(M709:R709))</f>
        <v>0</v>
      </c>
      <c r="T709" s="218"/>
      <c r="U709" s="218"/>
      <c r="W709" s="183"/>
      <c r="X709" s="183"/>
      <c r="Y709" s="183"/>
      <c r="Z709" s="183"/>
      <c r="AA709" s="183"/>
      <c r="AB709" s="183"/>
      <c r="AC709" s="183"/>
      <c r="AE709" s="183"/>
      <c r="AF709" s="183"/>
      <c r="AG709" s="183"/>
      <c r="AH709" s="183"/>
      <c r="AI709" s="183"/>
      <c r="AJ709" s="183"/>
      <c r="AK709" s="183"/>
    </row>
    <row r="710" spans="2:37" ht="16.8" thickTop="1" thickBot="1">
      <c r="B710" s="211" t="str">
        <f>IF(Árboles!B707="","",Árboles!B707)</f>
        <v/>
      </c>
      <c r="C710" s="211" t="str">
        <f>IF(Árboles!C707="","",Árboles!C707)</f>
        <v/>
      </c>
      <c r="D710" s="212" t="str">
        <f>IF(Árboles!G707="","",Árboles!G707)</f>
        <v/>
      </c>
      <c r="E710" s="213" t="str">
        <f>IF(Árboles!AC707=0,"",Árboles!AC707)</f>
        <v/>
      </c>
      <c r="F710" s="221"/>
      <c r="G710" s="222"/>
      <c r="H710" s="222"/>
      <c r="I710" s="222"/>
      <c r="J710" s="222"/>
      <c r="K710" s="222"/>
      <c r="L710" s="222"/>
      <c r="M710" s="216" t="str">
        <f>IF(ISNA(Industrias[[#This Row],[Vtrit (m3)]]*VLOOKUP(Árboles!$G707,Precios!$B$7:$H$19,2,FALSE)),"",Industrias[[#This Row],[Vtrit (m3)]]*VLOOKUP(Árboles!$G707,Precios!$B$7:$H$19,2,FALSE))</f>
        <v/>
      </c>
      <c r="N710" s="217" t="str">
        <f>IF(ISNA(Industrias[[#This Row],[Vapea (m3)]]*VLOOKUP(Árboles!$G707,Precios!$B$7:$H$19,3,FALSE)),"",Industrias[[#This Row],[Vapea (m3)]]*VLOOKUP(Árboles!$G707,Precios!$B$7:$H$19,3,FALSE))</f>
        <v/>
      </c>
      <c r="O710" s="217" t="str">
        <f>IF(ISNA(Industrias[[#This Row],[Vcanter (m3)]]*VLOOKUP(Árboles!$G707,Precios!$B$7:$H$19,4,FALSE)),"",Industrias[[#This Row],[Vcanter (m3)]]*VLOOKUP(Árboles!$G707,Precios!$B$7:$H$19,4,FALSE))</f>
        <v/>
      </c>
      <c r="P710" s="217" t="str">
        <f>IF(ISNA(Industrias[[#This Row],[Vsierra (m3)]]*VLOOKUP(Árboles!$G707,Precios!$B$7:$H$19,5,FALSE)),"",Industrias[[#This Row],[Vsierra (m3)]]*VLOOKUP(Árboles!$G707,Precios!$B$7:$H$19,5,FALSE))</f>
        <v/>
      </c>
      <c r="Q710" s="217" t="str">
        <f>IF(ISNA(Industrias[[#This Row],[Vsgruesa (m3)]]*VLOOKUP(Árboles!$G707,Precios!$B$7:$H$19,6,FALSE)),"",Industrias[[#This Row],[Vsgruesa (m3)]]*VLOOKUP(Árboles!$G707,Precios!$B$7:$H$19,6,FALSE))</f>
        <v/>
      </c>
      <c r="R710" s="217" t="str">
        <f>IF(ISNA(Industrias[[#This Row],[Vchapa (m3)]]*VLOOKUP(Árboles!$G707,Precios!$B$7:$H$19,7,FALSE)),"",Industrias[[#This Row],[Vchapa (m3)]]*VLOOKUP(Árboles!$G707,Precios!$B$7:$H$19,7,FALSE))</f>
        <v/>
      </c>
      <c r="S710" s="223">
        <f t="shared" si="16"/>
        <v>0</v>
      </c>
      <c r="T710" s="218"/>
      <c r="U710" s="218"/>
      <c r="W710" s="183"/>
      <c r="X710" s="183"/>
      <c r="Y710" s="183"/>
      <c r="Z710" s="183"/>
      <c r="AA710" s="183"/>
      <c r="AB710" s="183"/>
      <c r="AC710" s="183"/>
      <c r="AE710" s="183"/>
      <c r="AF710" s="183"/>
      <c r="AG710" s="183"/>
      <c r="AH710" s="183"/>
      <c r="AI710" s="183"/>
      <c r="AJ710" s="183"/>
      <c r="AK710" s="183"/>
    </row>
    <row r="711" spans="2:37" ht="16.8" thickTop="1" thickBot="1">
      <c r="B711" s="211" t="str">
        <f>IF(Árboles!B708="","",Árboles!B708)</f>
        <v/>
      </c>
      <c r="C711" s="211" t="str">
        <f>IF(Árboles!C708="","",Árboles!C708)</f>
        <v/>
      </c>
      <c r="D711" s="212" t="str">
        <f>IF(Árboles!G708="","",Árboles!G708)</f>
        <v/>
      </c>
      <c r="E711" s="213" t="str">
        <f>IF(Árboles!AC708=0,"",Árboles!AC708)</f>
        <v/>
      </c>
      <c r="F711" s="221"/>
      <c r="G711" s="222"/>
      <c r="H711" s="222"/>
      <c r="I711" s="222"/>
      <c r="J711" s="222"/>
      <c r="K711" s="222"/>
      <c r="L711" s="222"/>
      <c r="M711" s="216" t="str">
        <f>IF(ISNA(Industrias[[#This Row],[Vtrit (m3)]]*VLOOKUP(Árboles!$G708,Precios!$B$7:$H$19,2,FALSE)),"",Industrias[[#This Row],[Vtrit (m3)]]*VLOOKUP(Árboles!$G708,Precios!$B$7:$H$19,2,FALSE))</f>
        <v/>
      </c>
      <c r="N711" s="217" t="str">
        <f>IF(ISNA(Industrias[[#This Row],[Vapea (m3)]]*VLOOKUP(Árboles!$G708,Precios!$B$7:$H$19,3,FALSE)),"",Industrias[[#This Row],[Vapea (m3)]]*VLOOKUP(Árboles!$G708,Precios!$B$7:$H$19,3,FALSE))</f>
        <v/>
      </c>
      <c r="O711" s="217" t="str">
        <f>IF(ISNA(Industrias[[#This Row],[Vcanter (m3)]]*VLOOKUP(Árboles!$G708,Precios!$B$7:$H$19,4,FALSE)),"",Industrias[[#This Row],[Vcanter (m3)]]*VLOOKUP(Árboles!$G708,Precios!$B$7:$H$19,4,FALSE))</f>
        <v/>
      </c>
      <c r="P711" s="217" t="str">
        <f>IF(ISNA(Industrias[[#This Row],[Vsierra (m3)]]*VLOOKUP(Árboles!$G708,Precios!$B$7:$H$19,5,FALSE)),"",Industrias[[#This Row],[Vsierra (m3)]]*VLOOKUP(Árboles!$G708,Precios!$B$7:$H$19,5,FALSE))</f>
        <v/>
      </c>
      <c r="Q711" s="217" t="str">
        <f>IF(ISNA(Industrias[[#This Row],[Vsgruesa (m3)]]*VLOOKUP(Árboles!$G708,Precios!$B$7:$H$19,6,FALSE)),"",Industrias[[#This Row],[Vsgruesa (m3)]]*VLOOKUP(Árboles!$G708,Precios!$B$7:$H$19,6,FALSE))</f>
        <v/>
      </c>
      <c r="R711" s="217" t="str">
        <f>IF(ISNA(Industrias[[#This Row],[Vchapa (m3)]]*VLOOKUP(Árboles!$G708,Precios!$B$7:$H$19,7,FALSE)),"",Industrias[[#This Row],[Vchapa (m3)]]*VLOOKUP(Árboles!$G708,Precios!$B$7:$H$19,7,FALSE))</f>
        <v/>
      </c>
      <c r="S711" s="223">
        <f t="shared" si="16"/>
        <v>0</v>
      </c>
      <c r="T711" s="218"/>
      <c r="U711" s="218"/>
      <c r="W711" s="183"/>
      <c r="X711" s="183"/>
      <c r="Y711" s="183"/>
      <c r="Z711" s="183"/>
      <c r="AA711" s="183"/>
      <c r="AB711" s="183"/>
      <c r="AC711" s="183"/>
      <c r="AE711" s="183"/>
      <c r="AF711" s="183"/>
      <c r="AG711" s="183"/>
      <c r="AH711" s="183"/>
      <c r="AI711" s="183"/>
      <c r="AJ711" s="183"/>
      <c r="AK711" s="183"/>
    </row>
    <row r="712" spans="2:37" ht="16.8" thickTop="1" thickBot="1">
      <c r="B712" s="211" t="str">
        <f>IF(Árboles!B709="","",Árboles!B709)</f>
        <v/>
      </c>
      <c r="C712" s="211" t="str">
        <f>IF(Árboles!C709="","",Árboles!C709)</f>
        <v/>
      </c>
      <c r="D712" s="212" t="str">
        <f>IF(Árboles!G709="","",Árboles!G709)</f>
        <v/>
      </c>
      <c r="E712" s="213" t="str">
        <f>IF(Árboles!AC709=0,"",Árboles!AC709)</f>
        <v/>
      </c>
      <c r="F712" s="221"/>
      <c r="G712" s="222"/>
      <c r="H712" s="222"/>
      <c r="I712" s="222"/>
      <c r="J712" s="222"/>
      <c r="K712" s="222"/>
      <c r="L712" s="222"/>
      <c r="M712" s="216" t="str">
        <f>IF(ISNA(Industrias[[#This Row],[Vtrit (m3)]]*VLOOKUP(Árboles!$G709,Precios!$B$7:$H$19,2,FALSE)),"",Industrias[[#This Row],[Vtrit (m3)]]*VLOOKUP(Árboles!$G709,Precios!$B$7:$H$19,2,FALSE))</f>
        <v/>
      </c>
      <c r="N712" s="217" t="str">
        <f>IF(ISNA(Industrias[[#This Row],[Vapea (m3)]]*VLOOKUP(Árboles!$G709,Precios!$B$7:$H$19,3,FALSE)),"",Industrias[[#This Row],[Vapea (m3)]]*VLOOKUP(Árboles!$G709,Precios!$B$7:$H$19,3,FALSE))</f>
        <v/>
      </c>
      <c r="O712" s="217" t="str">
        <f>IF(ISNA(Industrias[[#This Row],[Vcanter (m3)]]*VLOOKUP(Árboles!$G709,Precios!$B$7:$H$19,4,FALSE)),"",Industrias[[#This Row],[Vcanter (m3)]]*VLOOKUP(Árboles!$G709,Precios!$B$7:$H$19,4,FALSE))</f>
        <v/>
      </c>
      <c r="P712" s="217" t="str">
        <f>IF(ISNA(Industrias[[#This Row],[Vsierra (m3)]]*VLOOKUP(Árboles!$G709,Precios!$B$7:$H$19,5,FALSE)),"",Industrias[[#This Row],[Vsierra (m3)]]*VLOOKUP(Árboles!$G709,Precios!$B$7:$H$19,5,FALSE))</f>
        <v/>
      </c>
      <c r="Q712" s="217" t="str">
        <f>IF(ISNA(Industrias[[#This Row],[Vsgruesa (m3)]]*VLOOKUP(Árboles!$G709,Precios!$B$7:$H$19,6,FALSE)),"",Industrias[[#This Row],[Vsgruesa (m3)]]*VLOOKUP(Árboles!$G709,Precios!$B$7:$H$19,6,FALSE))</f>
        <v/>
      </c>
      <c r="R712" s="217" t="str">
        <f>IF(ISNA(Industrias[[#This Row],[Vchapa (m3)]]*VLOOKUP(Árboles!$G709,Precios!$B$7:$H$19,7,FALSE)),"",Industrias[[#This Row],[Vchapa (m3)]]*VLOOKUP(Árboles!$G709,Precios!$B$7:$H$19,7,FALSE))</f>
        <v/>
      </c>
      <c r="S712" s="223">
        <f t="shared" si="16"/>
        <v>0</v>
      </c>
      <c r="T712" s="218"/>
      <c r="U712" s="218"/>
      <c r="W712" s="183"/>
      <c r="X712" s="183"/>
      <c r="Y712" s="183"/>
      <c r="Z712" s="183"/>
      <c r="AA712" s="183"/>
      <c r="AB712" s="183"/>
      <c r="AC712" s="183"/>
      <c r="AE712" s="183"/>
      <c r="AF712" s="183"/>
      <c r="AG712" s="183"/>
      <c r="AH712" s="183"/>
      <c r="AI712" s="183"/>
      <c r="AJ712" s="183"/>
      <c r="AK712" s="183"/>
    </row>
    <row r="713" spans="2:37" ht="16.8" thickTop="1" thickBot="1">
      <c r="B713" s="211" t="str">
        <f>IF(Árboles!B710="","",Árboles!B710)</f>
        <v/>
      </c>
      <c r="C713" s="211" t="str">
        <f>IF(Árboles!C710="","",Árboles!C710)</f>
        <v/>
      </c>
      <c r="D713" s="212" t="str">
        <f>IF(Árboles!G710="","",Árboles!G710)</f>
        <v/>
      </c>
      <c r="E713" s="213" t="str">
        <f>IF(Árboles!AC710=0,"",Árboles!AC710)</f>
        <v/>
      </c>
      <c r="F713" s="221"/>
      <c r="G713" s="222"/>
      <c r="H713" s="222"/>
      <c r="I713" s="222"/>
      <c r="J713" s="222"/>
      <c r="K713" s="222"/>
      <c r="L713" s="222"/>
      <c r="M713" s="216" t="str">
        <f>IF(ISNA(Industrias[[#This Row],[Vtrit (m3)]]*VLOOKUP(Árboles!$G710,Precios!$B$7:$H$19,2,FALSE)),"",Industrias[[#This Row],[Vtrit (m3)]]*VLOOKUP(Árboles!$G710,Precios!$B$7:$H$19,2,FALSE))</f>
        <v/>
      </c>
      <c r="N713" s="217" t="str">
        <f>IF(ISNA(Industrias[[#This Row],[Vapea (m3)]]*VLOOKUP(Árboles!$G710,Precios!$B$7:$H$19,3,FALSE)),"",Industrias[[#This Row],[Vapea (m3)]]*VLOOKUP(Árboles!$G710,Precios!$B$7:$H$19,3,FALSE))</f>
        <v/>
      </c>
      <c r="O713" s="217" t="str">
        <f>IF(ISNA(Industrias[[#This Row],[Vcanter (m3)]]*VLOOKUP(Árboles!$G710,Precios!$B$7:$H$19,4,FALSE)),"",Industrias[[#This Row],[Vcanter (m3)]]*VLOOKUP(Árboles!$G710,Precios!$B$7:$H$19,4,FALSE))</f>
        <v/>
      </c>
      <c r="P713" s="217" t="str">
        <f>IF(ISNA(Industrias[[#This Row],[Vsierra (m3)]]*VLOOKUP(Árboles!$G710,Precios!$B$7:$H$19,5,FALSE)),"",Industrias[[#This Row],[Vsierra (m3)]]*VLOOKUP(Árboles!$G710,Precios!$B$7:$H$19,5,FALSE))</f>
        <v/>
      </c>
      <c r="Q713" s="217" t="str">
        <f>IF(ISNA(Industrias[[#This Row],[Vsgruesa (m3)]]*VLOOKUP(Árboles!$G710,Precios!$B$7:$H$19,6,FALSE)),"",Industrias[[#This Row],[Vsgruesa (m3)]]*VLOOKUP(Árboles!$G710,Precios!$B$7:$H$19,6,FALSE))</f>
        <v/>
      </c>
      <c r="R713" s="217" t="str">
        <f>IF(ISNA(Industrias[[#This Row],[Vchapa (m3)]]*VLOOKUP(Árboles!$G710,Precios!$B$7:$H$19,7,FALSE)),"",Industrias[[#This Row],[Vchapa (m3)]]*VLOOKUP(Árboles!$G710,Precios!$B$7:$H$19,7,FALSE))</f>
        <v/>
      </c>
      <c r="S713" s="223">
        <f t="shared" si="16"/>
        <v>0</v>
      </c>
      <c r="T713" s="218"/>
      <c r="U713" s="218"/>
      <c r="W713" s="183"/>
      <c r="X713" s="183"/>
      <c r="Y713" s="183"/>
      <c r="Z713" s="183"/>
      <c r="AA713" s="183"/>
      <c r="AB713" s="183"/>
      <c r="AC713" s="183"/>
      <c r="AE713" s="183"/>
      <c r="AF713" s="183"/>
      <c r="AG713" s="183"/>
      <c r="AH713" s="183"/>
      <c r="AI713" s="183"/>
      <c r="AJ713" s="183"/>
      <c r="AK713" s="183"/>
    </row>
    <row r="714" spans="2:37" ht="16.8" thickTop="1" thickBot="1">
      <c r="B714" s="211" t="str">
        <f>IF(Árboles!B711="","",Árboles!B711)</f>
        <v/>
      </c>
      <c r="C714" s="211" t="str">
        <f>IF(Árboles!C711="","",Árboles!C711)</f>
        <v/>
      </c>
      <c r="D714" s="212" t="str">
        <f>IF(Árboles!G711="","",Árboles!G711)</f>
        <v/>
      </c>
      <c r="E714" s="213" t="str">
        <f>IF(Árboles!AC711=0,"",Árboles!AC711)</f>
        <v/>
      </c>
      <c r="F714" s="221"/>
      <c r="G714" s="222"/>
      <c r="H714" s="222"/>
      <c r="I714" s="222"/>
      <c r="J714" s="222"/>
      <c r="K714" s="222"/>
      <c r="L714" s="222"/>
      <c r="M714" s="216" t="str">
        <f>IF(ISNA(Industrias[[#This Row],[Vtrit (m3)]]*VLOOKUP(Árboles!$G711,Precios!$B$7:$H$19,2,FALSE)),"",Industrias[[#This Row],[Vtrit (m3)]]*VLOOKUP(Árboles!$G711,Precios!$B$7:$H$19,2,FALSE))</f>
        <v/>
      </c>
      <c r="N714" s="217" t="str">
        <f>IF(ISNA(Industrias[[#This Row],[Vapea (m3)]]*VLOOKUP(Árboles!$G711,Precios!$B$7:$H$19,3,FALSE)),"",Industrias[[#This Row],[Vapea (m3)]]*VLOOKUP(Árboles!$G711,Precios!$B$7:$H$19,3,FALSE))</f>
        <v/>
      </c>
      <c r="O714" s="217" t="str">
        <f>IF(ISNA(Industrias[[#This Row],[Vcanter (m3)]]*VLOOKUP(Árboles!$G711,Precios!$B$7:$H$19,4,FALSE)),"",Industrias[[#This Row],[Vcanter (m3)]]*VLOOKUP(Árboles!$G711,Precios!$B$7:$H$19,4,FALSE))</f>
        <v/>
      </c>
      <c r="P714" s="217" t="str">
        <f>IF(ISNA(Industrias[[#This Row],[Vsierra (m3)]]*VLOOKUP(Árboles!$G711,Precios!$B$7:$H$19,5,FALSE)),"",Industrias[[#This Row],[Vsierra (m3)]]*VLOOKUP(Árboles!$G711,Precios!$B$7:$H$19,5,FALSE))</f>
        <v/>
      </c>
      <c r="Q714" s="217" t="str">
        <f>IF(ISNA(Industrias[[#This Row],[Vsgruesa (m3)]]*VLOOKUP(Árboles!$G711,Precios!$B$7:$H$19,6,FALSE)),"",Industrias[[#This Row],[Vsgruesa (m3)]]*VLOOKUP(Árboles!$G711,Precios!$B$7:$H$19,6,FALSE))</f>
        <v/>
      </c>
      <c r="R714" s="217" t="str">
        <f>IF(ISNA(Industrias[[#This Row],[Vchapa (m3)]]*VLOOKUP(Árboles!$G711,Precios!$B$7:$H$19,7,FALSE)),"",Industrias[[#This Row],[Vchapa (m3)]]*VLOOKUP(Árboles!$G711,Precios!$B$7:$H$19,7,FALSE))</f>
        <v/>
      </c>
      <c r="S714" s="223">
        <f t="shared" si="16"/>
        <v>0</v>
      </c>
      <c r="T714" s="218"/>
      <c r="U714" s="218"/>
      <c r="W714" s="183"/>
      <c r="X714" s="183"/>
      <c r="Y714" s="183"/>
      <c r="Z714" s="183"/>
      <c r="AA714" s="183"/>
      <c r="AB714" s="183"/>
      <c r="AC714" s="183"/>
      <c r="AE714" s="183"/>
      <c r="AF714" s="183"/>
      <c r="AG714" s="183"/>
      <c r="AH714" s="183"/>
      <c r="AI714" s="183"/>
      <c r="AJ714" s="183"/>
      <c r="AK714" s="183"/>
    </row>
    <row r="715" spans="2:37" ht="16.8" thickTop="1" thickBot="1">
      <c r="B715" s="211" t="str">
        <f>IF(Árboles!B712="","",Árboles!B712)</f>
        <v/>
      </c>
      <c r="C715" s="211" t="str">
        <f>IF(Árboles!C712="","",Árboles!C712)</f>
        <v/>
      </c>
      <c r="D715" s="212" t="str">
        <f>IF(Árboles!G712="","",Árboles!G712)</f>
        <v/>
      </c>
      <c r="E715" s="213" t="str">
        <f>IF(Árboles!AC712=0,"",Árboles!AC712)</f>
        <v/>
      </c>
      <c r="F715" s="221"/>
      <c r="G715" s="222"/>
      <c r="H715" s="222"/>
      <c r="I715" s="222"/>
      <c r="J715" s="222"/>
      <c r="K715" s="222"/>
      <c r="L715" s="222"/>
      <c r="M715" s="216" t="str">
        <f>IF(ISNA(Industrias[[#This Row],[Vtrit (m3)]]*VLOOKUP(Árboles!$G712,Precios!$B$7:$H$19,2,FALSE)),"",Industrias[[#This Row],[Vtrit (m3)]]*VLOOKUP(Árboles!$G712,Precios!$B$7:$H$19,2,FALSE))</f>
        <v/>
      </c>
      <c r="N715" s="217" t="str">
        <f>IF(ISNA(Industrias[[#This Row],[Vapea (m3)]]*VLOOKUP(Árboles!$G712,Precios!$B$7:$H$19,3,FALSE)),"",Industrias[[#This Row],[Vapea (m3)]]*VLOOKUP(Árboles!$G712,Precios!$B$7:$H$19,3,FALSE))</f>
        <v/>
      </c>
      <c r="O715" s="217" t="str">
        <f>IF(ISNA(Industrias[[#This Row],[Vcanter (m3)]]*VLOOKUP(Árboles!$G712,Precios!$B$7:$H$19,4,FALSE)),"",Industrias[[#This Row],[Vcanter (m3)]]*VLOOKUP(Árboles!$G712,Precios!$B$7:$H$19,4,FALSE))</f>
        <v/>
      </c>
      <c r="P715" s="217" t="str">
        <f>IF(ISNA(Industrias[[#This Row],[Vsierra (m3)]]*VLOOKUP(Árboles!$G712,Precios!$B$7:$H$19,5,FALSE)),"",Industrias[[#This Row],[Vsierra (m3)]]*VLOOKUP(Árboles!$G712,Precios!$B$7:$H$19,5,FALSE))</f>
        <v/>
      </c>
      <c r="Q715" s="217" t="str">
        <f>IF(ISNA(Industrias[[#This Row],[Vsgruesa (m3)]]*VLOOKUP(Árboles!$G712,Precios!$B$7:$H$19,6,FALSE)),"",Industrias[[#This Row],[Vsgruesa (m3)]]*VLOOKUP(Árboles!$G712,Precios!$B$7:$H$19,6,FALSE))</f>
        <v/>
      </c>
      <c r="R715" s="217" t="str">
        <f>IF(ISNA(Industrias[[#This Row],[Vchapa (m3)]]*VLOOKUP(Árboles!$G712,Precios!$B$7:$H$19,7,FALSE)),"",Industrias[[#This Row],[Vchapa (m3)]]*VLOOKUP(Árboles!$G712,Precios!$B$7:$H$19,7,FALSE))</f>
        <v/>
      </c>
      <c r="S715" s="223">
        <f t="shared" si="16"/>
        <v>0</v>
      </c>
      <c r="T715" s="218"/>
      <c r="U715" s="218"/>
      <c r="W715" s="183"/>
      <c r="X715" s="183"/>
      <c r="Y715" s="183"/>
      <c r="Z715" s="183"/>
      <c r="AA715" s="183"/>
      <c r="AB715" s="183"/>
      <c r="AC715" s="183"/>
      <c r="AE715" s="183"/>
      <c r="AF715" s="183"/>
      <c r="AG715" s="183"/>
      <c r="AH715" s="183"/>
      <c r="AI715" s="183"/>
      <c r="AJ715" s="183"/>
      <c r="AK715" s="183"/>
    </row>
    <row r="716" spans="2:37" ht="16.8" thickTop="1" thickBot="1">
      <c r="B716" s="211" t="str">
        <f>IF(Árboles!B713="","",Árboles!B713)</f>
        <v/>
      </c>
      <c r="C716" s="211" t="str">
        <f>IF(Árboles!C713="","",Árboles!C713)</f>
        <v/>
      </c>
      <c r="D716" s="212" t="str">
        <f>IF(Árboles!G713="","",Árboles!G713)</f>
        <v/>
      </c>
      <c r="E716" s="213" t="str">
        <f>IF(Árboles!AC713=0,"",Árboles!AC713)</f>
        <v/>
      </c>
      <c r="F716" s="221"/>
      <c r="G716" s="222"/>
      <c r="H716" s="222"/>
      <c r="I716" s="222"/>
      <c r="J716" s="222"/>
      <c r="K716" s="222"/>
      <c r="L716" s="222"/>
      <c r="M716" s="216" t="str">
        <f>IF(ISNA(Industrias[[#This Row],[Vtrit (m3)]]*VLOOKUP(Árboles!$G713,Precios!$B$7:$H$19,2,FALSE)),"",Industrias[[#This Row],[Vtrit (m3)]]*VLOOKUP(Árboles!$G713,Precios!$B$7:$H$19,2,FALSE))</f>
        <v/>
      </c>
      <c r="N716" s="217" t="str">
        <f>IF(ISNA(Industrias[[#This Row],[Vapea (m3)]]*VLOOKUP(Árboles!$G713,Precios!$B$7:$H$19,3,FALSE)),"",Industrias[[#This Row],[Vapea (m3)]]*VLOOKUP(Árboles!$G713,Precios!$B$7:$H$19,3,FALSE))</f>
        <v/>
      </c>
      <c r="O716" s="217" t="str">
        <f>IF(ISNA(Industrias[[#This Row],[Vcanter (m3)]]*VLOOKUP(Árboles!$G713,Precios!$B$7:$H$19,4,FALSE)),"",Industrias[[#This Row],[Vcanter (m3)]]*VLOOKUP(Árboles!$G713,Precios!$B$7:$H$19,4,FALSE))</f>
        <v/>
      </c>
      <c r="P716" s="217" t="str">
        <f>IF(ISNA(Industrias[[#This Row],[Vsierra (m3)]]*VLOOKUP(Árboles!$G713,Precios!$B$7:$H$19,5,FALSE)),"",Industrias[[#This Row],[Vsierra (m3)]]*VLOOKUP(Árboles!$G713,Precios!$B$7:$H$19,5,FALSE))</f>
        <v/>
      </c>
      <c r="Q716" s="217" t="str">
        <f>IF(ISNA(Industrias[[#This Row],[Vsgruesa (m3)]]*VLOOKUP(Árboles!$G713,Precios!$B$7:$H$19,6,FALSE)),"",Industrias[[#This Row],[Vsgruesa (m3)]]*VLOOKUP(Árboles!$G713,Precios!$B$7:$H$19,6,FALSE))</f>
        <v/>
      </c>
      <c r="R716" s="217" t="str">
        <f>IF(ISNA(Industrias[[#This Row],[Vchapa (m3)]]*VLOOKUP(Árboles!$G713,Precios!$B$7:$H$19,7,FALSE)),"",Industrias[[#This Row],[Vchapa (m3)]]*VLOOKUP(Árboles!$G713,Precios!$B$7:$H$19,7,FALSE))</f>
        <v/>
      </c>
      <c r="S716" s="223">
        <f t="shared" si="16"/>
        <v>0</v>
      </c>
      <c r="T716" s="218"/>
      <c r="U716" s="218"/>
      <c r="W716" s="183"/>
      <c r="X716" s="183"/>
      <c r="Y716" s="183"/>
      <c r="Z716" s="183"/>
      <c r="AA716" s="183"/>
      <c r="AB716" s="183"/>
      <c r="AC716" s="183"/>
      <c r="AE716" s="183"/>
      <c r="AF716" s="183"/>
      <c r="AG716" s="183"/>
      <c r="AH716" s="183"/>
      <c r="AI716" s="183"/>
      <c r="AJ716" s="183"/>
      <c r="AK716" s="183"/>
    </row>
    <row r="717" spans="2:37" ht="16.8" thickTop="1" thickBot="1">
      <c r="B717" s="211" t="str">
        <f>IF(Árboles!B714="","",Árboles!B714)</f>
        <v/>
      </c>
      <c r="C717" s="211" t="str">
        <f>IF(Árboles!C714="","",Árboles!C714)</f>
        <v/>
      </c>
      <c r="D717" s="212" t="str">
        <f>IF(Árboles!G714="","",Árboles!G714)</f>
        <v/>
      </c>
      <c r="E717" s="213" t="str">
        <f>IF(Árboles!AC714=0,"",Árboles!AC714)</f>
        <v/>
      </c>
      <c r="F717" s="221"/>
      <c r="G717" s="222"/>
      <c r="H717" s="222"/>
      <c r="I717" s="222"/>
      <c r="J717" s="222"/>
      <c r="K717" s="222"/>
      <c r="L717" s="222"/>
      <c r="M717" s="216" t="str">
        <f>IF(ISNA(Industrias[[#This Row],[Vtrit (m3)]]*VLOOKUP(Árboles!$G714,Precios!$B$7:$H$19,2,FALSE)),"",Industrias[[#This Row],[Vtrit (m3)]]*VLOOKUP(Árboles!$G714,Precios!$B$7:$H$19,2,FALSE))</f>
        <v/>
      </c>
      <c r="N717" s="217" t="str">
        <f>IF(ISNA(Industrias[[#This Row],[Vapea (m3)]]*VLOOKUP(Árboles!$G714,Precios!$B$7:$H$19,3,FALSE)),"",Industrias[[#This Row],[Vapea (m3)]]*VLOOKUP(Árboles!$G714,Precios!$B$7:$H$19,3,FALSE))</f>
        <v/>
      </c>
      <c r="O717" s="217" t="str">
        <f>IF(ISNA(Industrias[[#This Row],[Vcanter (m3)]]*VLOOKUP(Árboles!$G714,Precios!$B$7:$H$19,4,FALSE)),"",Industrias[[#This Row],[Vcanter (m3)]]*VLOOKUP(Árboles!$G714,Precios!$B$7:$H$19,4,FALSE))</f>
        <v/>
      </c>
      <c r="P717" s="217" t="str">
        <f>IF(ISNA(Industrias[[#This Row],[Vsierra (m3)]]*VLOOKUP(Árboles!$G714,Precios!$B$7:$H$19,5,FALSE)),"",Industrias[[#This Row],[Vsierra (m3)]]*VLOOKUP(Árboles!$G714,Precios!$B$7:$H$19,5,FALSE))</f>
        <v/>
      </c>
      <c r="Q717" s="217" t="str">
        <f>IF(ISNA(Industrias[[#This Row],[Vsgruesa (m3)]]*VLOOKUP(Árboles!$G714,Precios!$B$7:$H$19,6,FALSE)),"",Industrias[[#This Row],[Vsgruesa (m3)]]*VLOOKUP(Árboles!$G714,Precios!$B$7:$H$19,6,FALSE))</f>
        <v/>
      </c>
      <c r="R717" s="217" t="str">
        <f>IF(ISNA(Industrias[[#This Row],[Vchapa (m3)]]*VLOOKUP(Árboles!$G714,Precios!$B$7:$H$19,7,FALSE)),"",Industrias[[#This Row],[Vchapa (m3)]]*VLOOKUP(Árboles!$G714,Precios!$B$7:$H$19,7,FALSE))</f>
        <v/>
      </c>
      <c r="S717" s="223">
        <f t="shared" si="16"/>
        <v>0</v>
      </c>
      <c r="T717" s="218"/>
      <c r="U717" s="218"/>
      <c r="W717" s="183"/>
      <c r="X717" s="183"/>
      <c r="Y717" s="183"/>
      <c r="Z717" s="183"/>
      <c r="AA717" s="183"/>
      <c r="AB717" s="183"/>
      <c r="AC717" s="183"/>
      <c r="AE717" s="183"/>
      <c r="AF717" s="183"/>
      <c r="AG717" s="183"/>
      <c r="AH717" s="183"/>
      <c r="AI717" s="183"/>
      <c r="AJ717" s="183"/>
      <c r="AK717" s="183"/>
    </row>
    <row r="718" spans="2:37" ht="16.8" thickTop="1" thickBot="1">
      <c r="B718" s="211" t="str">
        <f>IF(Árboles!B715="","",Árboles!B715)</f>
        <v/>
      </c>
      <c r="C718" s="211" t="str">
        <f>IF(Árboles!C715="","",Árboles!C715)</f>
        <v/>
      </c>
      <c r="D718" s="212" t="str">
        <f>IF(Árboles!G715="","",Árboles!G715)</f>
        <v/>
      </c>
      <c r="E718" s="213" t="str">
        <f>IF(Árboles!AC715=0,"",Árboles!AC715)</f>
        <v/>
      </c>
      <c r="F718" s="221"/>
      <c r="G718" s="222"/>
      <c r="H718" s="222"/>
      <c r="I718" s="222"/>
      <c r="J718" s="222"/>
      <c r="K718" s="222"/>
      <c r="L718" s="222"/>
      <c r="M718" s="216" t="str">
        <f>IF(ISNA(Industrias[[#This Row],[Vtrit (m3)]]*VLOOKUP(Árboles!$G715,Precios!$B$7:$H$19,2,FALSE)),"",Industrias[[#This Row],[Vtrit (m3)]]*VLOOKUP(Árboles!$G715,Precios!$B$7:$H$19,2,FALSE))</f>
        <v/>
      </c>
      <c r="N718" s="217" t="str">
        <f>IF(ISNA(Industrias[[#This Row],[Vapea (m3)]]*VLOOKUP(Árboles!$G715,Precios!$B$7:$H$19,3,FALSE)),"",Industrias[[#This Row],[Vapea (m3)]]*VLOOKUP(Árboles!$G715,Precios!$B$7:$H$19,3,FALSE))</f>
        <v/>
      </c>
      <c r="O718" s="217" t="str">
        <f>IF(ISNA(Industrias[[#This Row],[Vcanter (m3)]]*VLOOKUP(Árboles!$G715,Precios!$B$7:$H$19,4,FALSE)),"",Industrias[[#This Row],[Vcanter (m3)]]*VLOOKUP(Árboles!$G715,Precios!$B$7:$H$19,4,FALSE))</f>
        <v/>
      </c>
      <c r="P718" s="217" t="str">
        <f>IF(ISNA(Industrias[[#This Row],[Vsierra (m3)]]*VLOOKUP(Árboles!$G715,Precios!$B$7:$H$19,5,FALSE)),"",Industrias[[#This Row],[Vsierra (m3)]]*VLOOKUP(Árboles!$G715,Precios!$B$7:$H$19,5,FALSE))</f>
        <v/>
      </c>
      <c r="Q718" s="217" t="str">
        <f>IF(ISNA(Industrias[[#This Row],[Vsgruesa (m3)]]*VLOOKUP(Árboles!$G715,Precios!$B$7:$H$19,6,FALSE)),"",Industrias[[#This Row],[Vsgruesa (m3)]]*VLOOKUP(Árboles!$G715,Precios!$B$7:$H$19,6,FALSE))</f>
        <v/>
      </c>
      <c r="R718" s="217" t="str">
        <f>IF(ISNA(Industrias[[#This Row],[Vchapa (m3)]]*VLOOKUP(Árboles!$G715,Precios!$B$7:$H$19,7,FALSE)),"",Industrias[[#This Row],[Vchapa (m3)]]*VLOOKUP(Árboles!$G715,Precios!$B$7:$H$19,7,FALSE))</f>
        <v/>
      </c>
      <c r="S718" s="223">
        <f t="shared" si="16"/>
        <v>0</v>
      </c>
      <c r="T718" s="218"/>
      <c r="U718" s="218"/>
      <c r="W718" s="183"/>
      <c r="X718" s="183"/>
      <c r="Y718" s="183"/>
      <c r="Z718" s="183"/>
      <c r="AA718" s="183"/>
      <c r="AB718" s="183"/>
      <c r="AC718" s="183"/>
      <c r="AE718" s="183"/>
      <c r="AF718" s="183"/>
      <c r="AG718" s="183"/>
      <c r="AH718" s="183"/>
      <c r="AI718" s="183"/>
      <c r="AJ718" s="183"/>
      <c r="AK718" s="183"/>
    </row>
    <row r="719" spans="2:37" ht="16.8" thickTop="1" thickBot="1">
      <c r="B719" s="211" t="str">
        <f>IF(Árboles!B716="","",Árboles!B716)</f>
        <v/>
      </c>
      <c r="C719" s="211" t="str">
        <f>IF(Árboles!C716="","",Árboles!C716)</f>
        <v/>
      </c>
      <c r="D719" s="212" t="str">
        <f>IF(Árboles!G716="","",Árboles!G716)</f>
        <v/>
      </c>
      <c r="E719" s="213" t="str">
        <f>IF(Árboles!AC716=0,"",Árboles!AC716)</f>
        <v/>
      </c>
      <c r="F719" s="221"/>
      <c r="G719" s="222"/>
      <c r="H719" s="222"/>
      <c r="I719" s="222"/>
      <c r="J719" s="222"/>
      <c r="K719" s="222"/>
      <c r="L719" s="222"/>
      <c r="M719" s="216" t="str">
        <f>IF(ISNA(Industrias[[#This Row],[Vtrit (m3)]]*VLOOKUP(Árboles!$G716,Precios!$B$7:$H$19,2,FALSE)),"",Industrias[[#This Row],[Vtrit (m3)]]*VLOOKUP(Árboles!$G716,Precios!$B$7:$H$19,2,FALSE))</f>
        <v/>
      </c>
      <c r="N719" s="217" t="str">
        <f>IF(ISNA(Industrias[[#This Row],[Vapea (m3)]]*VLOOKUP(Árboles!$G716,Precios!$B$7:$H$19,3,FALSE)),"",Industrias[[#This Row],[Vapea (m3)]]*VLOOKUP(Árboles!$G716,Precios!$B$7:$H$19,3,FALSE))</f>
        <v/>
      </c>
      <c r="O719" s="217" t="str">
        <f>IF(ISNA(Industrias[[#This Row],[Vcanter (m3)]]*VLOOKUP(Árboles!$G716,Precios!$B$7:$H$19,4,FALSE)),"",Industrias[[#This Row],[Vcanter (m3)]]*VLOOKUP(Árboles!$G716,Precios!$B$7:$H$19,4,FALSE))</f>
        <v/>
      </c>
      <c r="P719" s="217" t="str">
        <f>IF(ISNA(Industrias[[#This Row],[Vsierra (m3)]]*VLOOKUP(Árboles!$G716,Precios!$B$7:$H$19,5,FALSE)),"",Industrias[[#This Row],[Vsierra (m3)]]*VLOOKUP(Árboles!$G716,Precios!$B$7:$H$19,5,FALSE))</f>
        <v/>
      </c>
      <c r="Q719" s="217" t="str">
        <f>IF(ISNA(Industrias[[#This Row],[Vsgruesa (m3)]]*VLOOKUP(Árboles!$G716,Precios!$B$7:$H$19,6,FALSE)),"",Industrias[[#This Row],[Vsgruesa (m3)]]*VLOOKUP(Árboles!$G716,Precios!$B$7:$H$19,6,FALSE))</f>
        <v/>
      </c>
      <c r="R719" s="217" t="str">
        <f>IF(ISNA(Industrias[[#This Row],[Vchapa (m3)]]*VLOOKUP(Árboles!$G716,Precios!$B$7:$H$19,7,FALSE)),"",Industrias[[#This Row],[Vchapa (m3)]]*VLOOKUP(Árboles!$G716,Precios!$B$7:$H$19,7,FALSE))</f>
        <v/>
      </c>
      <c r="S719" s="223">
        <f t="shared" si="16"/>
        <v>0</v>
      </c>
      <c r="T719" s="218"/>
      <c r="U719" s="218"/>
      <c r="W719" s="183"/>
      <c r="X719" s="183"/>
      <c r="Y719" s="183"/>
      <c r="Z719" s="183"/>
      <c r="AA719" s="183"/>
      <c r="AB719" s="183"/>
      <c r="AC719" s="183"/>
      <c r="AE719" s="183"/>
      <c r="AF719" s="183"/>
      <c r="AG719" s="183"/>
      <c r="AH719" s="183"/>
      <c r="AI719" s="183"/>
      <c r="AJ719" s="183"/>
      <c r="AK719" s="183"/>
    </row>
    <row r="720" spans="2:37" ht="16.8" thickTop="1" thickBot="1">
      <c r="B720" s="211" t="str">
        <f>IF(Árboles!B717="","",Árboles!B717)</f>
        <v/>
      </c>
      <c r="C720" s="211" t="str">
        <f>IF(Árboles!C717="","",Árboles!C717)</f>
        <v/>
      </c>
      <c r="D720" s="212" t="str">
        <f>IF(Árboles!G717="","",Árboles!G717)</f>
        <v/>
      </c>
      <c r="E720" s="213" t="str">
        <f>IF(Árboles!AC717=0,"",Árboles!AC717)</f>
        <v/>
      </c>
      <c r="F720" s="221"/>
      <c r="G720" s="222"/>
      <c r="H720" s="222"/>
      <c r="I720" s="222"/>
      <c r="J720" s="222"/>
      <c r="K720" s="222"/>
      <c r="L720" s="222"/>
      <c r="M720" s="216" t="str">
        <f>IF(ISNA(Industrias[[#This Row],[Vtrit (m3)]]*VLOOKUP(Árboles!$G717,Precios!$B$7:$H$19,2,FALSE)),"",Industrias[[#This Row],[Vtrit (m3)]]*VLOOKUP(Árboles!$G717,Precios!$B$7:$H$19,2,FALSE))</f>
        <v/>
      </c>
      <c r="N720" s="217" t="str">
        <f>IF(ISNA(Industrias[[#This Row],[Vapea (m3)]]*VLOOKUP(Árboles!$G717,Precios!$B$7:$H$19,3,FALSE)),"",Industrias[[#This Row],[Vapea (m3)]]*VLOOKUP(Árboles!$G717,Precios!$B$7:$H$19,3,FALSE))</f>
        <v/>
      </c>
      <c r="O720" s="217" t="str">
        <f>IF(ISNA(Industrias[[#This Row],[Vcanter (m3)]]*VLOOKUP(Árboles!$G717,Precios!$B$7:$H$19,4,FALSE)),"",Industrias[[#This Row],[Vcanter (m3)]]*VLOOKUP(Árboles!$G717,Precios!$B$7:$H$19,4,FALSE))</f>
        <v/>
      </c>
      <c r="P720" s="217" t="str">
        <f>IF(ISNA(Industrias[[#This Row],[Vsierra (m3)]]*VLOOKUP(Árboles!$G717,Precios!$B$7:$H$19,5,FALSE)),"",Industrias[[#This Row],[Vsierra (m3)]]*VLOOKUP(Árboles!$G717,Precios!$B$7:$H$19,5,FALSE))</f>
        <v/>
      </c>
      <c r="Q720" s="217" t="str">
        <f>IF(ISNA(Industrias[[#This Row],[Vsgruesa (m3)]]*VLOOKUP(Árboles!$G717,Precios!$B$7:$H$19,6,FALSE)),"",Industrias[[#This Row],[Vsgruesa (m3)]]*VLOOKUP(Árboles!$G717,Precios!$B$7:$H$19,6,FALSE))</f>
        <v/>
      </c>
      <c r="R720" s="217" t="str">
        <f>IF(ISNA(Industrias[[#This Row],[Vchapa (m3)]]*VLOOKUP(Árboles!$G717,Precios!$B$7:$H$19,7,FALSE)),"",Industrias[[#This Row],[Vchapa (m3)]]*VLOOKUP(Árboles!$G717,Precios!$B$7:$H$19,7,FALSE))</f>
        <v/>
      </c>
      <c r="S720" s="223">
        <f t="shared" si="16"/>
        <v>0</v>
      </c>
      <c r="T720" s="218"/>
      <c r="U720" s="218"/>
      <c r="W720" s="183"/>
      <c r="X720" s="183"/>
      <c r="Y720" s="183"/>
      <c r="Z720" s="183"/>
      <c r="AA720" s="183"/>
      <c r="AB720" s="183"/>
      <c r="AC720" s="183"/>
      <c r="AE720" s="183"/>
      <c r="AF720" s="183"/>
      <c r="AG720" s="183"/>
      <c r="AH720" s="183"/>
      <c r="AI720" s="183"/>
      <c r="AJ720" s="183"/>
      <c r="AK720" s="183"/>
    </row>
    <row r="721" spans="2:37" ht="16.8" thickTop="1" thickBot="1">
      <c r="B721" s="211" t="str">
        <f>IF(Árboles!B718="","",Árboles!B718)</f>
        <v/>
      </c>
      <c r="C721" s="211" t="str">
        <f>IF(Árboles!C718="","",Árboles!C718)</f>
        <v/>
      </c>
      <c r="D721" s="212" t="str">
        <f>IF(Árboles!G718="","",Árboles!G718)</f>
        <v/>
      </c>
      <c r="E721" s="213" t="str">
        <f>IF(Árboles!AC718=0,"",Árboles!AC718)</f>
        <v/>
      </c>
      <c r="F721" s="221"/>
      <c r="G721" s="222"/>
      <c r="H721" s="222"/>
      <c r="I721" s="222"/>
      <c r="J721" s="222"/>
      <c r="K721" s="222"/>
      <c r="L721" s="222"/>
      <c r="M721" s="216" t="str">
        <f>IF(ISNA(Industrias[[#This Row],[Vtrit (m3)]]*VLOOKUP(Árboles!$G718,Precios!$B$7:$H$19,2,FALSE)),"",Industrias[[#This Row],[Vtrit (m3)]]*VLOOKUP(Árboles!$G718,Precios!$B$7:$H$19,2,FALSE))</f>
        <v/>
      </c>
      <c r="N721" s="217" t="str">
        <f>IF(ISNA(Industrias[[#This Row],[Vapea (m3)]]*VLOOKUP(Árboles!$G718,Precios!$B$7:$H$19,3,FALSE)),"",Industrias[[#This Row],[Vapea (m3)]]*VLOOKUP(Árboles!$G718,Precios!$B$7:$H$19,3,FALSE))</f>
        <v/>
      </c>
      <c r="O721" s="217" t="str">
        <f>IF(ISNA(Industrias[[#This Row],[Vcanter (m3)]]*VLOOKUP(Árboles!$G718,Precios!$B$7:$H$19,4,FALSE)),"",Industrias[[#This Row],[Vcanter (m3)]]*VLOOKUP(Árboles!$G718,Precios!$B$7:$H$19,4,FALSE))</f>
        <v/>
      </c>
      <c r="P721" s="217" t="str">
        <f>IF(ISNA(Industrias[[#This Row],[Vsierra (m3)]]*VLOOKUP(Árboles!$G718,Precios!$B$7:$H$19,5,FALSE)),"",Industrias[[#This Row],[Vsierra (m3)]]*VLOOKUP(Árboles!$G718,Precios!$B$7:$H$19,5,FALSE))</f>
        <v/>
      </c>
      <c r="Q721" s="217" t="str">
        <f>IF(ISNA(Industrias[[#This Row],[Vsgruesa (m3)]]*VLOOKUP(Árboles!$G718,Precios!$B$7:$H$19,6,FALSE)),"",Industrias[[#This Row],[Vsgruesa (m3)]]*VLOOKUP(Árboles!$G718,Precios!$B$7:$H$19,6,FALSE))</f>
        <v/>
      </c>
      <c r="R721" s="217" t="str">
        <f>IF(ISNA(Industrias[[#This Row],[Vchapa (m3)]]*VLOOKUP(Árboles!$G718,Precios!$B$7:$H$19,7,FALSE)),"",Industrias[[#This Row],[Vchapa (m3)]]*VLOOKUP(Árboles!$G718,Precios!$B$7:$H$19,7,FALSE))</f>
        <v/>
      </c>
      <c r="S721" s="223">
        <f t="shared" si="16"/>
        <v>0</v>
      </c>
      <c r="T721" s="218"/>
      <c r="U721" s="218"/>
      <c r="W721" s="183"/>
      <c r="X721" s="183"/>
      <c r="Y721" s="183"/>
      <c r="Z721" s="183"/>
      <c r="AA721" s="183"/>
      <c r="AB721" s="183"/>
      <c r="AC721" s="183"/>
      <c r="AE721" s="183"/>
      <c r="AF721" s="183"/>
      <c r="AG721" s="183"/>
      <c r="AH721" s="183"/>
      <c r="AI721" s="183"/>
      <c r="AJ721" s="183"/>
      <c r="AK721" s="183"/>
    </row>
    <row r="722" spans="2:37" ht="16.8" thickTop="1" thickBot="1">
      <c r="B722" s="211" t="str">
        <f>IF(Árboles!B719="","",Árboles!B719)</f>
        <v/>
      </c>
      <c r="C722" s="211" t="str">
        <f>IF(Árboles!C719="","",Árboles!C719)</f>
        <v/>
      </c>
      <c r="D722" s="212" t="str">
        <f>IF(Árboles!G719="","",Árboles!G719)</f>
        <v/>
      </c>
      <c r="E722" s="213" t="str">
        <f>IF(Árboles!AC719=0,"",Árboles!AC719)</f>
        <v/>
      </c>
      <c r="F722" s="221"/>
      <c r="G722" s="222"/>
      <c r="H722" s="222"/>
      <c r="I722" s="222"/>
      <c r="J722" s="222"/>
      <c r="K722" s="222"/>
      <c r="L722" s="222"/>
      <c r="M722" s="216" t="str">
        <f>IF(ISNA(Industrias[[#This Row],[Vtrit (m3)]]*VLOOKUP(Árboles!$G719,Precios!$B$7:$H$19,2,FALSE)),"",Industrias[[#This Row],[Vtrit (m3)]]*VLOOKUP(Árboles!$G719,Precios!$B$7:$H$19,2,FALSE))</f>
        <v/>
      </c>
      <c r="N722" s="217" t="str">
        <f>IF(ISNA(Industrias[[#This Row],[Vapea (m3)]]*VLOOKUP(Árboles!$G719,Precios!$B$7:$H$19,3,FALSE)),"",Industrias[[#This Row],[Vapea (m3)]]*VLOOKUP(Árboles!$G719,Precios!$B$7:$H$19,3,FALSE))</f>
        <v/>
      </c>
      <c r="O722" s="217" t="str">
        <f>IF(ISNA(Industrias[[#This Row],[Vcanter (m3)]]*VLOOKUP(Árboles!$G719,Precios!$B$7:$H$19,4,FALSE)),"",Industrias[[#This Row],[Vcanter (m3)]]*VLOOKUP(Árboles!$G719,Precios!$B$7:$H$19,4,FALSE))</f>
        <v/>
      </c>
      <c r="P722" s="217" t="str">
        <f>IF(ISNA(Industrias[[#This Row],[Vsierra (m3)]]*VLOOKUP(Árboles!$G719,Precios!$B$7:$H$19,5,FALSE)),"",Industrias[[#This Row],[Vsierra (m3)]]*VLOOKUP(Árboles!$G719,Precios!$B$7:$H$19,5,FALSE))</f>
        <v/>
      </c>
      <c r="Q722" s="217" t="str">
        <f>IF(ISNA(Industrias[[#This Row],[Vsgruesa (m3)]]*VLOOKUP(Árboles!$G719,Precios!$B$7:$H$19,6,FALSE)),"",Industrias[[#This Row],[Vsgruesa (m3)]]*VLOOKUP(Árboles!$G719,Precios!$B$7:$H$19,6,FALSE))</f>
        <v/>
      </c>
      <c r="R722" s="217" t="str">
        <f>IF(ISNA(Industrias[[#This Row],[Vchapa (m3)]]*VLOOKUP(Árboles!$G719,Precios!$B$7:$H$19,7,FALSE)),"",Industrias[[#This Row],[Vchapa (m3)]]*VLOOKUP(Árboles!$G719,Precios!$B$7:$H$19,7,FALSE))</f>
        <v/>
      </c>
      <c r="S722" s="223">
        <f t="shared" si="16"/>
        <v>0</v>
      </c>
      <c r="T722" s="218"/>
      <c r="U722" s="218"/>
      <c r="W722" s="183"/>
      <c r="X722" s="183"/>
      <c r="Y722" s="183"/>
      <c r="Z722" s="183"/>
      <c r="AA722" s="183"/>
      <c r="AB722" s="183"/>
      <c r="AC722" s="183"/>
      <c r="AE722" s="183"/>
      <c r="AF722" s="183"/>
      <c r="AG722" s="183"/>
      <c r="AH722" s="183"/>
      <c r="AI722" s="183"/>
      <c r="AJ722" s="183"/>
      <c r="AK722" s="183"/>
    </row>
    <row r="723" spans="2:37" ht="16.8" thickTop="1" thickBot="1">
      <c r="B723" s="211" t="str">
        <f>IF(Árboles!B720="","",Árboles!B720)</f>
        <v/>
      </c>
      <c r="C723" s="211" t="str">
        <f>IF(Árboles!C720="","",Árboles!C720)</f>
        <v/>
      </c>
      <c r="D723" s="212" t="str">
        <f>IF(Árboles!G720="","",Árboles!G720)</f>
        <v/>
      </c>
      <c r="E723" s="213" t="str">
        <f>IF(Árboles!AC720=0,"",Árboles!AC720)</f>
        <v/>
      </c>
      <c r="F723" s="221"/>
      <c r="G723" s="222"/>
      <c r="H723" s="222"/>
      <c r="I723" s="222"/>
      <c r="J723" s="222"/>
      <c r="K723" s="222"/>
      <c r="L723" s="222"/>
      <c r="M723" s="216" t="str">
        <f>IF(ISNA(Industrias[[#This Row],[Vtrit (m3)]]*VLOOKUP(Árboles!$G720,Precios!$B$7:$H$19,2,FALSE)),"",Industrias[[#This Row],[Vtrit (m3)]]*VLOOKUP(Árboles!$G720,Precios!$B$7:$H$19,2,FALSE))</f>
        <v/>
      </c>
      <c r="N723" s="217" t="str">
        <f>IF(ISNA(Industrias[[#This Row],[Vapea (m3)]]*VLOOKUP(Árboles!$G720,Precios!$B$7:$H$19,3,FALSE)),"",Industrias[[#This Row],[Vapea (m3)]]*VLOOKUP(Árboles!$G720,Precios!$B$7:$H$19,3,FALSE))</f>
        <v/>
      </c>
      <c r="O723" s="217" t="str">
        <f>IF(ISNA(Industrias[[#This Row],[Vcanter (m3)]]*VLOOKUP(Árboles!$G720,Precios!$B$7:$H$19,4,FALSE)),"",Industrias[[#This Row],[Vcanter (m3)]]*VLOOKUP(Árboles!$G720,Precios!$B$7:$H$19,4,FALSE))</f>
        <v/>
      </c>
      <c r="P723" s="217" t="str">
        <f>IF(ISNA(Industrias[[#This Row],[Vsierra (m3)]]*VLOOKUP(Árboles!$G720,Precios!$B$7:$H$19,5,FALSE)),"",Industrias[[#This Row],[Vsierra (m3)]]*VLOOKUP(Árboles!$G720,Precios!$B$7:$H$19,5,FALSE))</f>
        <v/>
      </c>
      <c r="Q723" s="217" t="str">
        <f>IF(ISNA(Industrias[[#This Row],[Vsgruesa (m3)]]*VLOOKUP(Árboles!$G720,Precios!$B$7:$H$19,6,FALSE)),"",Industrias[[#This Row],[Vsgruesa (m3)]]*VLOOKUP(Árboles!$G720,Precios!$B$7:$H$19,6,FALSE))</f>
        <v/>
      </c>
      <c r="R723" s="217" t="str">
        <f>IF(ISNA(Industrias[[#This Row],[Vchapa (m3)]]*VLOOKUP(Árboles!$G720,Precios!$B$7:$H$19,7,FALSE)),"",Industrias[[#This Row],[Vchapa (m3)]]*VLOOKUP(Árboles!$G720,Precios!$B$7:$H$19,7,FALSE))</f>
        <v/>
      </c>
      <c r="S723" s="223">
        <f t="shared" si="16"/>
        <v>0</v>
      </c>
      <c r="T723" s="218"/>
      <c r="U723" s="218"/>
      <c r="W723" s="183"/>
      <c r="X723" s="183"/>
      <c r="Y723" s="183"/>
      <c r="Z723" s="183"/>
      <c r="AA723" s="183"/>
      <c r="AB723" s="183"/>
      <c r="AC723" s="183"/>
      <c r="AE723" s="183"/>
      <c r="AF723" s="183"/>
      <c r="AG723" s="183"/>
      <c r="AH723" s="183"/>
      <c r="AI723" s="183"/>
      <c r="AJ723" s="183"/>
      <c r="AK723" s="183"/>
    </row>
    <row r="724" spans="2:37" ht="16.8" thickTop="1" thickBot="1">
      <c r="B724" s="211" t="str">
        <f>IF(Árboles!B721="","",Árboles!B721)</f>
        <v/>
      </c>
      <c r="C724" s="211" t="str">
        <f>IF(Árboles!C721="","",Árboles!C721)</f>
        <v/>
      </c>
      <c r="D724" s="212" t="str">
        <f>IF(Árboles!G721="","",Árboles!G721)</f>
        <v/>
      </c>
      <c r="E724" s="213" t="str">
        <f>IF(Árboles!AC721=0,"",Árboles!AC721)</f>
        <v/>
      </c>
      <c r="F724" s="221"/>
      <c r="G724" s="222"/>
      <c r="H724" s="222"/>
      <c r="I724" s="222"/>
      <c r="J724" s="222"/>
      <c r="K724" s="222"/>
      <c r="L724" s="222"/>
      <c r="M724" s="216" t="str">
        <f>IF(ISNA(Industrias[[#This Row],[Vtrit (m3)]]*VLOOKUP(Árboles!$G721,Precios!$B$7:$H$19,2,FALSE)),"",Industrias[[#This Row],[Vtrit (m3)]]*VLOOKUP(Árboles!$G721,Precios!$B$7:$H$19,2,FALSE))</f>
        <v/>
      </c>
      <c r="N724" s="217" t="str">
        <f>IF(ISNA(Industrias[[#This Row],[Vapea (m3)]]*VLOOKUP(Árboles!$G721,Precios!$B$7:$H$19,3,FALSE)),"",Industrias[[#This Row],[Vapea (m3)]]*VLOOKUP(Árboles!$G721,Precios!$B$7:$H$19,3,FALSE))</f>
        <v/>
      </c>
      <c r="O724" s="217" t="str">
        <f>IF(ISNA(Industrias[[#This Row],[Vcanter (m3)]]*VLOOKUP(Árboles!$G721,Precios!$B$7:$H$19,4,FALSE)),"",Industrias[[#This Row],[Vcanter (m3)]]*VLOOKUP(Árboles!$G721,Precios!$B$7:$H$19,4,FALSE))</f>
        <v/>
      </c>
      <c r="P724" s="217" t="str">
        <f>IF(ISNA(Industrias[[#This Row],[Vsierra (m3)]]*VLOOKUP(Árboles!$G721,Precios!$B$7:$H$19,5,FALSE)),"",Industrias[[#This Row],[Vsierra (m3)]]*VLOOKUP(Árboles!$G721,Precios!$B$7:$H$19,5,FALSE))</f>
        <v/>
      </c>
      <c r="Q724" s="217" t="str">
        <f>IF(ISNA(Industrias[[#This Row],[Vsgruesa (m3)]]*VLOOKUP(Árboles!$G721,Precios!$B$7:$H$19,6,FALSE)),"",Industrias[[#This Row],[Vsgruesa (m3)]]*VLOOKUP(Árboles!$G721,Precios!$B$7:$H$19,6,FALSE))</f>
        <v/>
      </c>
      <c r="R724" s="217" t="str">
        <f>IF(ISNA(Industrias[[#This Row],[Vchapa (m3)]]*VLOOKUP(Árboles!$G721,Precios!$B$7:$H$19,7,FALSE)),"",Industrias[[#This Row],[Vchapa (m3)]]*VLOOKUP(Árboles!$G721,Precios!$B$7:$H$19,7,FALSE))</f>
        <v/>
      </c>
      <c r="S724" s="223">
        <f t="shared" si="16"/>
        <v>0</v>
      </c>
      <c r="T724" s="218"/>
      <c r="U724" s="218"/>
      <c r="W724" s="183"/>
      <c r="X724" s="183"/>
      <c r="Y724" s="183"/>
      <c r="Z724" s="183"/>
      <c r="AA724" s="183"/>
      <c r="AB724" s="183"/>
      <c r="AC724" s="183"/>
      <c r="AE724" s="183"/>
      <c r="AF724" s="183"/>
      <c r="AG724" s="183"/>
      <c r="AH724" s="183"/>
      <c r="AI724" s="183"/>
      <c r="AJ724" s="183"/>
      <c r="AK724" s="183"/>
    </row>
    <row r="725" spans="2:37" ht="16.8" thickTop="1" thickBot="1">
      <c r="B725" s="211" t="str">
        <f>IF(Árboles!B722="","",Árboles!B722)</f>
        <v/>
      </c>
      <c r="C725" s="211" t="str">
        <f>IF(Árboles!C722="","",Árboles!C722)</f>
        <v/>
      </c>
      <c r="D725" s="212" t="str">
        <f>IF(Árboles!G722="","",Árboles!G722)</f>
        <v/>
      </c>
      <c r="E725" s="213" t="str">
        <f>IF(Árboles!AC722=0,"",Árboles!AC722)</f>
        <v/>
      </c>
      <c r="F725" s="221"/>
      <c r="G725" s="222"/>
      <c r="H725" s="222"/>
      <c r="I725" s="222"/>
      <c r="J725" s="222"/>
      <c r="K725" s="222"/>
      <c r="L725" s="222"/>
      <c r="M725" s="216" t="str">
        <f>IF(ISNA(Industrias[[#This Row],[Vtrit (m3)]]*VLOOKUP(Árboles!$G722,Precios!$B$7:$H$19,2,FALSE)),"",Industrias[[#This Row],[Vtrit (m3)]]*VLOOKUP(Árboles!$G722,Precios!$B$7:$H$19,2,FALSE))</f>
        <v/>
      </c>
      <c r="N725" s="217" t="str">
        <f>IF(ISNA(Industrias[[#This Row],[Vapea (m3)]]*VLOOKUP(Árboles!$G722,Precios!$B$7:$H$19,3,FALSE)),"",Industrias[[#This Row],[Vapea (m3)]]*VLOOKUP(Árboles!$G722,Precios!$B$7:$H$19,3,FALSE))</f>
        <v/>
      </c>
      <c r="O725" s="217" t="str">
        <f>IF(ISNA(Industrias[[#This Row],[Vcanter (m3)]]*VLOOKUP(Árboles!$G722,Precios!$B$7:$H$19,4,FALSE)),"",Industrias[[#This Row],[Vcanter (m3)]]*VLOOKUP(Árboles!$G722,Precios!$B$7:$H$19,4,FALSE))</f>
        <v/>
      </c>
      <c r="P725" s="217" t="str">
        <f>IF(ISNA(Industrias[[#This Row],[Vsierra (m3)]]*VLOOKUP(Árboles!$G722,Precios!$B$7:$H$19,5,FALSE)),"",Industrias[[#This Row],[Vsierra (m3)]]*VLOOKUP(Árboles!$G722,Precios!$B$7:$H$19,5,FALSE))</f>
        <v/>
      </c>
      <c r="Q725" s="217" t="str">
        <f>IF(ISNA(Industrias[[#This Row],[Vsgruesa (m3)]]*VLOOKUP(Árboles!$G722,Precios!$B$7:$H$19,6,FALSE)),"",Industrias[[#This Row],[Vsgruesa (m3)]]*VLOOKUP(Árboles!$G722,Precios!$B$7:$H$19,6,FALSE))</f>
        <v/>
      </c>
      <c r="R725" s="217" t="str">
        <f>IF(ISNA(Industrias[[#This Row],[Vchapa (m3)]]*VLOOKUP(Árboles!$G722,Precios!$B$7:$H$19,7,FALSE)),"",Industrias[[#This Row],[Vchapa (m3)]]*VLOOKUP(Árboles!$G722,Precios!$B$7:$H$19,7,FALSE))</f>
        <v/>
      </c>
      <c r="S725" s="223">
        <f t="shared" si="16"/>
        <v>0</v>
      </c>
      <c r="T725" s="218"/>
      <c r="U725" s="218"/>
      <c r="W725" s="183"/>
      <c r="X725" s="183"/>
      <c r="Y725" s="183"/>
      <c r="Z725" s="183"/>
      <c r="AA725" s="183"/>
      <c r="AB725" s="183"/>
      <c r="AC725" s="183"/>
      <c r="AE725" s="183"/>
      <c r="AF725" s="183"/>
      <c r="AG725" s="183"/>
      <c r="AH725" s="183"/>
      <c r="AI725" s="183"/>
      <c r="AJ725" s="183"/>
      <c r="AK725" s="183"/>
    </row>
    <row r="726" spans="2:37" ht="16.8" thickTop="1" thickBot="1">
      <c r="B726" s="211" t="str">
        <f>IF(Árboles!B723="","",Árboles!B723)</f>
        <v/>
      </c>
      <c r="C726" s="211" t="str">
        <f>IF(Árboles!C723="","",Árboles!C723)</f>
        <v/>
      </c>
      <c r="D726" s="212" t="str">
        <f>IF(Árboles!G723="","",Árboles!G723)</f>
        <v/>
      </c>
      <c r="E726" s="213" t="str">
        <f>IF(Árboles!AC723=0,"",Árboles!AC723)</f>
        <v/>
      </c>
      <c r="F726" s="221"/>
      <c r="G726" s="222"/>
      <c r="H726" s="222"/>
      <c r="I726" s="222"/>
      <c r="J726" s="222"/>
      <c r="K726" s="222"/>
      <c r="L726" s="222"/>
      <c r="M726" s="216" t="str">
        <f>IF(ISNA(Industrias[[#This Row],[Vtrit (m3)]]*VLOOKUP(Árboles!$G723,Precios!$B$7:$H$19,2,FALSE)),"",Industrias[[#This Row],[Vtrit (m3)]]*VLOOKUP(Árboles!$G723,Precios!$B$7:$H$19,2,FALSE))</f>
        <v/>
      </c>
      <c r="N726" s="217" t="str">
        <f>IF(ISNA(Industrias[[#This Row],[Vapea (m3)]]*VLOOKUP(Árboles!$G723,Precios!$B$7:$H$19,3,FALSE)),"",Industrias[[#This Row],[Vapea (m3)]]*VLOOKUP(Árboles!$G723,Precios!$B$7:$H$19,3,FALSE))</f>
        <v/>
      </c>
      <c r="O726" s="217" t="str">
        <f>IF(ISNA(Industrias[[#This Row],[Vcanter (m3)]]*VLOOKUP(Árboles!$G723,Precios!$B$7:$H$19,4,FALSE)),"",Industrias[[#This Row],[Vcanter (m3)]]*VLOOKUP(Árboles!$G723,Precios!$B$7:$H$19,4,FALSE))</f>
        <v/>
      </c>
      <c r="P726" s="217" t="str">
        <f>IF(ISNA(Industrias[[#This Row],[Vsierra (m3)]]*VLOOKUP(Árboles!$G723,Precios!$B$7:$H$19,5,FALSE)),"",Industrias[[#This Row],[Vsierra (m3)]]*VLOOKUP(Árboles!$G723,Precios!$B$7:$H$19,5,FALSE))</f>
        <v/>
      </c>
      <c r="Q726" s="217" t="str">
        <f>IF(ISNA(Industrias[[#This Row],[Vsgruesa (m3)]]*VLOOKUP(Árboles!$G723,Precios!$B$7:$H$19,6,FALSE)),"",Industrias[[#This Row],[Vsgruesa (m3)]]*VLOOKUP(Árboles!$G723,Precios!$B$7:$H$19,6,FALSE))</f>
        <v/>
      </c>
      <c r="R726" s="217" t="str">
        <f>IF(ISNA(Industrias[[#This Row],[Vchapa (m3)]]*VLOOKUP(Árboles!$G723,Precios!$B$7:$H$19,7,FALSE)),"",Industrias[[#This Row],[Vchapa (m3)]]*VLOOKUP(Árboles!$G723,Precios!$B$7:$H$19,7,FALSE))</f>
        <v/>
      </c>
      <c r="S726" s="223">
        <f t="shared" si="16"/>
        <v>0</v>
      </c>
      <c r="T726" s="218"/>
      <c r="U726" s="218"/>
      <c r="W726" s="183"/>
      <c r="X726" s="183"/>
      <c r="Y726" s="183"/>
      <c r="Z726" s="183"/>
      <c r="AA726" s="183"/>
      <c r="AB726" s="183"/>
      <c r="AC726" s="183"/>
      <c r="AE726" s="183"/>
      <c r="AF726" s="183"/>
      <c r="AG726" s="183"/>
      <c r="AH726" s="183"/>
      <c r="AI726" s="183"/>
      <c r="AJ726" s="183"/>
      <c r="AK726" s="183"/>
    </row>
    <row r="727" spans="2:37" ht="16.8" thickTop="1" thickBot="1">
      <c r="B727" s="211" t="str">
        <f>IF(Árboles!B724="","",Árboles!B724)</f>
        <v/>
      </c>
      <c r="C727" s="211" t="str">
        <f>IF(Árboles!C724="","",Árboles!C724)</f>
        <v/>
      </c>
      <c r="D727" s="212" t="str">
        <f>IF(Árboles!G724="","",Árboles!G724)</f>
        <v/>
      </c>
      <c r="E727" s="213" t="str">
        <f>IF(Árboles!AC724=0,"",Árboles!AC724)</f>
        <v/>
      </c>
      <c r="F727" s="221"/>
      <c r="G727" s="222"/>
      <c r="H727" s="222"/>
      <c r="I727" s="222"/>
      <c r="J727" s="222"/>
      <c r="K727" s="222"/>
      <c r="L727" s="222"/>
      <c r="M727" s="216" t="str">
        <f>IF(ISNA(Industrias[[#This Row],[Vtrit (m3)]]*VLOOKUP(Árboles!$G724,Precios!$B$7:$H$19,2,FALSE)),"",Industrias[[#This Row],[Vtrit (m3)]]*VLOOKUP(Árboles!$G724,Precios!$B$7:$H$19,2,FALSE))</f>
        <v/>
      </c>
      <c r="N727" s="217" t="str">
        <f>IF(ISNA(Industrias[[#This Row],[Vapea (m3)]]*VLOOKUP(Árboles!$G724,Precios!$B$7:$H$19,3,FALSE)),"",Industrias[[#This Row],[Vapea (m3)]]*VLOOKUP(Árboles!$G724,Precios!$B$7:$H$19,3,FALSE))</f>
        <v/>
      </c>
      <c r="O727" s="217" t="str">
        <f>IF(ISNA(Industrias[[#This Row],[Vcanter (m3)]]*VLOOKUP(Árboles!$G724,Precios!$B$7:$H$19,4,FALSE)),"",Industrias[[#This Row],[Vcanter (m3)]]*VLOOKUP(Árboles!$G724,Precios!$B$7:$H$19,4,FALSE))</f>
        <v/>
      </c>
      <c r="P727" s="217" t="str">
        <f>IF(ISNA(Industrias[[#This Row],[Vsierra (m3)]]*VLOOKUP(Árboles!$G724,Precios!$B$7:$H$19,5,FALSE)),"",Industrias[[#This Row],[Vsierra (m3)]]*VLOOKUP(Árboles!$G724,Precios!$B$7:$H$19,5,FALSE))</f>
        <v/>
      </c>
      <c r="Q727" s="217" t="str">
        <f>IF(ISNA(Industrias[[#This Row],[Vsgruesa (m3)]]*VLOOKUP(Árboles!$G724,Precios!$B$7:$H$19,6,FALSE)),"",Industrias[[#This Row],[Vsgruesa (m3)]]*VLOOKUP(Árboles!$G724,Precios!$B$7:$H$19,6,FALSE))</f>
        <v/>
      </c>
      <c r="R727" s="217" t="str">
        <f>IF(ISNA(Industrias[[#This Row],[Vchapa (m3)]]*VLOOKUP(Árboles!$G724,Precios!$B$7:$H$19,7,FALSE)),"",Industrias[[#This Row],[Vchapa (m3)]]*VLOOKUP(Árboles!$G724,Precios!$B$7:$H$19,7,FALSE))</f>
        <v/>
      </c>
      <c r="S727" s="223">
        <f t="shared" si="16"/>
        <v>0</v>
      </c>
      <c r="T727" s="218"/>
      <c r="U727" s="218"/>
      <c r="W727" s="183"/>
      <c r="X727" s="183"/>
      <c r="Y727" s="183"/>
      <c r="Z727" s="183"/>
      <c r="AA727" s="183"/>
      <c r="AB727" s="183"/>
      <c r="AC727" s="183"/>
      <c r="AE727" s="183"/>
      <c r="AF727" s="183"/>
      <c r="AG727" s="183"/>
      <c r="AH727" s="183"/>
      <c r="AI727" s="183"/>
      <c r="AJ727" s="183"/>
      <c r="AK727" s="183"/>
    </row>
    <row r="728" spans="2:37" ht="16.8" thickTop="1" thickBot="1">
      <c r="B728" s="211" t="str">
        <f>IF(Árboles!B725="","",Árboles!B725)</f>
        <v/>
      </c>
      <c r="C728" s="211" t="str">
        <f>IF(Árboles!C725="","",Árboles!C725)</f>
        <v/>
      </c>
      <c r="D728" s="212" t="str">
        <f>IF(Árboles!G725="","",Árboles!G725)</f>
        <v/>
      </c>
      <c r="E728" s="213" t="str">
        <f>IF(Árboles!AC725=0,"",Árboles!AC725)</f>
        <v/>
      </c>
      <c r="F728" s="221"/>
      <c r="G728" s="222"/>
      <c r="H728" s="222"/>
      <c r="I728" s="222"/>
      <c r="J728" s="222"/>
      <c r="K728" s="222"/>
      <c r="L728" s="222"/>
      <c r="M728" s="216" t="str">
        <f>IF(ISNA(Industrias[[#This Row],[Vtrit (m3)]]*VLOOKUP(Árboles!$G725,Precios!$B$7:$H$19,2,FALSE)),"",Industrias[[#This Row],[Vtrit (m3)]]*VLOOKUP(Árboles!$G725,Precios!$B$7:$H$19,2,FALSE))</f>
        <v/>
      </c>
      <c r="N728" s="217" t="str">
        <f>IF(ISNA(Industrias[[#This Row],[Vapea (m3)]]*VLOOKUP(Árboles!$G725,Precios!$B$7:$H$19,3,FALSE)),"",Industrias[[#This Row],[Vapea (m3)]]*VLOOKUP(Árboles!$G725,Precios!$B$7:$H$19,3,FALSE))</f>
        <v/>
      </c>
      <c r="O728" s="217" t="str">
        <f>IF(ISNA(Industrias[[#This Row],[Vcanter (m3)]]*VLOOKUP(Árboles!$G725,Precios!$B$7:$H$19,4,FALSE)),"",Industrias[[#This Row],[Vcanter (m3)]]*VLOOKUP(Árboles!$G725,Precios!$B$7:$H$19,4,FALSE))</f>
        <v/>
      </c>
      <c r="P728" s="217" t="str">
        <f>IF(ISNA(Industrias[[#This Row],[Vsierra (m3)]]*VLOOKUP(Árboles!$G725,Precios!$B$7:$H$19,5,FALSE)),"",Industrias[[#This Row],[Vsierra (m3)]]*VLOOKUP(Árboles!$G725,Precios!$B$7:$H$19,5,FALSE))</f>
        <v/>
      </c>
      <c r="Q728" s="217" t="str">
        <f>IF(ISNA(Industrias[[#This Row],[Vsgruesa (m3)]]*VLOOKUP(Árboles!$G725,Precios!$B$7:$H$19,6,FALSE)),"",Industrias[[#This Row],[Vsgruesa (m3)]]*VLOOKUP(Árboles!$G725,Precios!$B$7:$H$19,6,FALSE))</f>
        <v/>
      </c>
      <c r="R728" s="217" t="str">
        <f>IF(ISNA(Industrias[[#This Row],[Vchapa (m3)]]*VLOOKUP(Árboles!$G725,Precios!$B$7:$H$19,7,FALSE)),"",Industrias[[#This Row],[Vchapa (m3)]]*VLOOKUP(Árboles!$G725,Precios!$B$7:$H$19,7,FALSE))</f>
        <v/>
      </c>
      <c r="S728" s="223">
        <f t="shared" si="16"/>
        <v>0</v>
      </c>
      <c r="T728" s="218"/>
      <c r="U728" s="218"/>
      <c r="W728" s="183"/>
      <c r="X728" s="183"/>
      <c r="Y728" s="183"/>
      <c r="Z728" s="183"/>
      <c r="AA728" s="183"/>
      <c r="AB728" s="183"/>
      <c r="AC728" s="183"/>
      <c r="AE728" s="183"/>
      <c r="AF728" s="183"/>
      <c r="AG728" s="183"/>
      <c r="AH728" s="183"/>
      <c r="AI728" s="183"/>
      <c r="AJ728" s="183"/>
      <c r="AK728" s="183"/>
    </row>
    <row r="729" spans="2:37" ht="16.8" thickTop="1" thickBot="1">
      <c r="B729" s="211" t="str">
        <f>IF(Árboles!B726="","",Árboles!B726)</f>
        <v/>
      </c>
      <c r="C729" s="211" t="str">
        <f>IF(Árboles!C726="","",Árboles!C726)</f>
        <v/>
      </c>
      <c r="D729" s="212" t="str">
        <f>IF(Árboles!G726="","",Árboles!G726)</f>
        <v/>
      </c>
      <c r="E729" s="213" t="str">
        <f>IF(Árboles!AC726=0,"",Árboles!AC726)</f>
        <v/>
      </c>
      <c r="F729" s="221"/>
      <c r="G729" s="222"/>
      <c r="H729" s="222"/>
      <c r="I729" s="222"/>
      <c r="J729" s="222"/>
      <c r="K729" s="222"/>
      <c r="L729" s="222"/>
      <c r="M729" s="216" t="str">
        <f>IF(ISNA(Industrias[[#This Row],[Vtrit (m3)]]*VLOOKUP(Árboles!$G726,Precios!$B$7:$H$19,2,FALSE)),"",Industrias[[#This Row],[Vtrit (m3)]]*VLOOKUP(Árboles!$G726,Precios!$B$7:$H$19,2,FALSE))</f>
        <v/>
      </c>
      <c r="N729" s="217" t="str">
        <f>IF(ISNA(Industrias[[#This Row],[Vapea (m3)]]*VLOOKUP(Árboles!$G726,Precios!$B$7:$H$19,3,FALSE)),"",Industrias[[#This Row],[Vapea (m3)]]*VLOOKUP(Árboles!$G726,Precios!$B$7:$H$19,3,FALSE))</f>
        <v/>
      </c>
      <c r="O729" s="217" t="str">
        <f>IF(ISNA(Industrias[[#This Row],[Vcanter (m3)]]*VLOOKUP(Árboles!$G726,Precios!$B$7:$H$19,4,FALSE)),"",Industrias[[#This Row],[Vcanter (m3)]]*VLOOKUP(Árboles!$G726,Precios!$B$7:$H$19,4,FALSE))</f>
        <v/>
      </c>
      <c r="P729" s="217" t="str">
        <f>IF(ISNA(Industrias[[#This Row],[Vsierra (m3)]]*VLOOKUP(Árboles!$G726,Precios!$B$7:$H$19,5,FALSE)),"",Industrias[[#This Row],[Vsierra (m3)]]*VLOOKUP(Árboles!$G726,Precios!$B$7:$H$19,5,FALSE))</f>
        <v/>
      </c>
      <c r="Q729" s="217" t="str">
        <f>IF(ISNA(Industrias[[#This Row],[Vsgruesa (m3)]]*VLOOKUP(Árboles!$G726,Precios!$B$7:$H$19,6,FALSE)),"",Industrias[[#This Row],[Vsgruesa (m3)]]*VLOOKUP(Árboles!$G726,Precios!$B$7:$H$19,6,FALSE))</f>
        <v/>
      </c>
      <c r="R729" s="217" t="str">
        <f>IF(ISNA(Industrias[[#This Row],[Vchapa (m3)]]*VLOOKUP(Árboles!$G726,Precios!$B$7:$H$19,7,FALSE)),"",Industrias[[#This Row],[Vchapa (m3)]]*VLOOKUP(Árboles!$G726,Precios!$B$7:$H$19,7,FALSE))</f>
        <v/>
      </c>
      <c r="S729" s="223">
        <f t="shared" si="16"/>
        <v>0</v>
      </c>
      <c r="T729" s="218"/>
      <c r="U729" s="218"/>
      <c r="W729" s="183"/>
      <c r="X729" s="183"/>
      <c r="Y729" s="183"/>
      <c r="Z729" s="183"/>
      <c r="AA729" s="183"/>
      <c r="AB729" s="183"/>
      <c r="AC729" s="183"/>
      <c r="AE729" s="183"/>
      <c r="AF729" s="183"/>
      <c r="AG729" s="183"/>
      <c r="AH729" s="183"/>
      <c r="AI729" s="183"/>
      <c r="AJ729" s="183"/>
      <c r="AK729" s="183"/>
    </row>
    <row r="730" spans="2:37" ht="16.8" thickTop="1" thickBot="1">
      <c r="B730" s="211" t="str">
        <f>IF(Árboles!B727="","",Árboles!B727)</f>
        <v/>
      </c>
      <c r="C730" s="211" t="str">
        <f>IF(Árboles!C727="","",Árboles!C727)</f>
        <v/>
      </c>
      <c r="D730" s="212" t="str">
        <f>IF(Árboles!G727="","",Árboles!G727)</f>
        <v/>
      </c>
      <c r="E730" s="213" t="str">
        <f>IF(Árboles!AC727=0,"",Árboles!AC727)</f>
        <v/>
      </c>
      <c r="F730" s="221"/>
      <c r="G730" s="222"/>
      <c r="H730" s="222"/>
      <c r="I730" s="222"/>
      <c r="J730" s="222"/>
      <c r="K730" s="222"/>
      <c r="L730" s="222"/>
      <c r="M730" s="216" t="str">
        <f>IF(ISNA(Industrias[[#This Row],[Vtrit (m3)]]*VLOOKUP(Árboles!$G727,Precios!$B$7:$H$19,2,FALSE)),"",Industrias[[#This Row],[Vtrit (m3)]]*VLOOKUP(Árboles!$G727,Precios!$B$7:$H$19,2,FALSE))</f>
        <v/>
      </c>
      <c r="N730" s="217" t="str">
        <f>IF(ISNA(Industrias[[#This Row],[Vapea (m3)]]*VLOOKUP(Árboles!$G727,Precios!$B$7:$H$19,3,FALSE)),"",Industrias[[#This Row],[Vapea (m3)]]*VLOOKUP(Árboles!$G727,Precios!$B$7:$H$19,3,FALSE))</f>
        <v/>
      </c>
      <c r="O730" s="217" t="str">
        <f>IF(ISNA(Industrias[[#This Row],[Vcanter (m3)]]*VLOOKUP(Árboles!$G727,Precios!$B$7:$H$19,4,FALSE)),"",Industrias[[#This Row],[Vcanter (m3)]]*VLOOKUP(Árboles!$G727,Precios!$B$7:$H$19,4,FALSE))</f>
        <v/>
      </c>
      <c r="P730" s="217" t="str">
        <f>IF(ISNA(Industrias[[#This Row],[Vsierra (m3)]]*VLOOKUP(Árboles!$G727,Precios!$B$7:$H$19,5,FALSE)),"",Industrias[[#This Row],[Vsierra (m3)]]*VLOOKUP(Árboles!$G727,Precios!$B$7:$H$19,5,FALSE))</f>
        <v/>
      </c>
      <c r="Q730" s="217" t="str">
        <f>IF(ISNA(Industrias[[#This Row],[Vsgruesa (m3)]]*VLOOKUP(Árboles!$G727,Precios!$B$7:$H$19,6,FALSE)),"",Industrias[[#This Row],[Vsgruesa (m3)]]*VLOOKUP(Árboles!$G727,Precios!$B$7:$H$19,6,FALSE))</f>
        <v/>
      </c>
      <c r="R730" s="217" t="str">
        <f>IF(ISNA(Industrias[[#This Row],[Vchapa (m3)]]*VLOOKUP(Árboles!$G727,Precios!$B$7:$H$19,7,FALSE)),"",Industrias[[#This Row],[Vchapa (m3)]]*VLOOKUP(Árboles!$G727,Precios!$B$7:$H$19,7,FALSE))</f>
        <v/>
      </c>
      <c r="S730" s="223">
        <f t="shared" si="16"/>
        <v>0</v>
      </c>
      <c r="T730" s="218"/>
      <c r="U730" s="218"/>
      <c r="W730" s="183"/>
      <c r="X730" s="183"/>
      <c r="Y730" s="183"/>
      <c r="Z730" s="183"/>
      <c r="AA730" s="183"/>
      <c r="AB730" s="183"/>
      <c r="AC730" s="183"/>
      <c r="AE730" s="183"/>
      <c r="AF730" s="183"/>
      <c r="AG730" s="183"/>
      <c r="AH730" s="183"/>
      <c r="AI730" s="183"/>
      <c r="AJ730" s="183"/>
      <c r="AK730" s="183"/>
    </row>
    <row r="731" spans="2:37" ht="16.8" thickTop="1" thickBot="1">
      <c r="B731" s="211" t="str">
        <f>IF(Árboles!B728="","",Árboles!B728)</f>
        <v/>
      </c>
      <c r="C731" s="211" t="str">
        <f>IF(Árboles!C728="","",Árboles!C728)</f>
        <v/>
      </c>
      <c r="D731" s="212" t="str">
        <f>IF(Árboles!G728="","",Árboles!G728)</f>
        <v/>
      </c>
      <c r="E731" s="213" t="str">
        <f>IF(Árboles!AC728=0,"",Árboles!AC728)</f>
        <v/>
      </c>
      <c r="F731" s="221"/>
      <c r="G731" s="222"/>
      <c r="H731" s="222"/>
      <c r="I731" s="222"/>
      <c r="J731" s="222"/>
      <c r="K731" s="222"/>
      <c r="L731" s="222"/>
      <c r="M731" s="216" t="str">
        <f>IF(ISNA(Industrias[[#This Row],[Vtrit (m3)]]*VLOOKUP(Árboles!$G728,Precios!$B$7:$H$19,2,FALSE)),"",Industrias[[#This Row],[Vtrit (m3)]]*VLOOKUP(Árboles!$G728,Precios!$B$7:$H$19,2,FALSE))</f>
        <v/>
      </c>
      <c r="N731" s="217" t="str">
        <f>IF(ISNA(Industrias[[#This Row],[Vapea (m3)]]*VLOOKUP(Árboles!$G728,Precios!$B$7:$H$19,3,FALSE)),"",Industrias[[#This Row],[Vapea (m3)]]*VLOOKUP(Árboles!$G728,Precios!$B$7:$H$19,3,FALSE))</f>
        <v/>
      </c>
      <c r="O731" s="217" t="str">
        <f>IF(ISNA(Industrias[[#This Row],[Vcanter (m3)]]*VLOOKUP(Árboles!$G728,Precios!$B$7:$H$19,4,FALSE)),"",Industrias[[#This Row],[Vcanter (m3)]]*VLOOKUP(Árboles!$G728,Precios!$B$7:$H$19,4,FALSE))</f>
        <v/>
      </c>
      <c r="P731" s="217" t="str">
        <f>IF(ISNA(Industrias[[#This Row],[Vsierra (m3)]]*VLOOKUP(Árboles!$G728,Precios!$B$7:$H$19,5,FALSE)),"",Industrias[[#This Row],[Vsierra (m3)]]*VLOOKUP(Árboles!$G728,Precios!$B$7:$H$19,5,FALSE))</f>
        <v/>
      </c>
      <c r="Q731" s="217" t="str">
        <f>IF(ISNA(Industrias[[#This Row],[Vsgruesa (m3)]]*VLOOKUP(Árboles!$G728,Precios!$B$7:$H$19,6,FALSE)),"",Industrias[[#This Row],[Vsgruesa (m3)]]*VLOOKUP(Árboles!$G728,Precios!$B$7:$H$19,6,FALSE))</f>
        <v/>
      </c>
      <c r="R731" s="217" t="str">
        <f>IF(ISNA(Industrias[[#This Row],[Vchapa (m3)]]*VLOOKUP(Árboles!$G728,Precios!$B$7:$H$19,7,FALSE)),"",Industrias[[#This Row],[Vchapa (m3)]]*VLOOKUP(Árboles!$G728,Precios!$B$7:$H$19,7,FALSE))</f>
        <v/>
      </c>
      <c r="S731" s="223">
        <f t="shared" si="16"/>
        <v>0</v>
      </c>
      <c r="T731" s="218"/>
      <c r="U731" s="218"/>
      <c r="W731" s="183"/>
      <c r="X731" s="183"/>
      <c r="Y731" s="183"/>
      <c r="Z731" s="183"/>
      <c r="AA731" s="183"/>
      <c r="AB731" s="183"/>
      <c r="AC731" s="183"/>
      <c r="AE731" s="183"/>
      <c r="AF731" s="183"/>
      <c r="AG731" s="183"/>
      <c r="AH731" s="183"/>
      <c r="AI731" s="183"/>
      <c r="AJ731" s="183"/>
      <c r="AK731" s="183"/>
    </row>
    <row r="732" spans="2:37" ht="16.8" thickTop="1" thickBot="1">
      <c r="B732" s="211" t="str">
        <f>IF(Árboles!B729="","",Árboles!B729)</f>
        <v/>
      </c>
      <c r="C732" s="211" t="str">
        <f>IF(Árboles!C729="","",Árboles!C729)</f>
        <v/>
      </c>
      <c r="D732" s="212" t="str">
        <f>IF(Árboles!G729="","",Árboles!G729)</f>
        <v/>
      </c>
      <c r="E732" s="213" t="str">
        <f>IF(Árboles!AC729=0,"",Árboles!AC729)</f>
        <v/>
      </c>
      <c r="F732" s="221"/>
      <c r="G732" s="222"/>
      <c r="H732" s="222"/>
      <c r="I732" s="222"/>
      <c r="J732" s="222"/>
      <c r="K732" s="222"/>
      <c r="L732" s="222"/>
      <c r="M732" s="216" t="str">
        <f>IF(ISNA(Industrias[[#This Row],[Vtrit (m3)]]*VLOOKUP(Árboles!$G729,Precios!$B$7:$H$19,2,FALSE)),"",Industrias[[#This Row],[Vtrit (m3)]]*VLOOKUP(Árboles!$G729,Precios!$B$7:$H$19,2,FALSE))</f>
        <v/>
      </c>
      <c r="N732" s="217" t="str">
        <f>IF(ISNA(Industrias[[#This Row],[Vapea (m3)]]*VLOOKUP(Árboles!$G729,Precios!$B$7:$H$19,3,FALSE)),"",Industrias[[#This Row],[Vapea (m3)]]*VLOOKUP(Árboles!$G729,Precios!$B$7:$H$19,3,FALSE))</f>
        <v/>
      </c>
      <c r="O732" s="217" t="str">
        <f>IF(ISNA(Industrias[[#This Row],[Vcanter (m3)]]*VLOOKUP(Árboles!$G729,Precios!$B$7:$H$19,4,FALSE)),"",Industrias[[#This Row],[Vcanter (m3)]]*VLOOKUP(Árboles!$G729,Precios!$B$7:$H$19,4,FALSE))</f>
        <v/>
      </c>
      <c r="P732" s="217" t="str">
        <f>IF(ISNA(Industrias[[#This Row],[Vsierra (m3)]]*VLOOKUP(Árboles!$G729,Precios!$B$7:$H$19,5,FALSE)),"",Industrias[[#This Row],[Vsierra (m3)]]*VLOOKUP(Árboles!$G729,Precios!$B$7:$H$19,5,FALSE))</f>
        <v/>
      </c>
      <c r="Q732" s="217" t="str">
        <f>IF(ISNA(Industrias[[#This Row],[Vsgruesa (m3)]]*VLOOKUP(Árboles!$G729,Precios!$B$7:$H$19,6,FALSE)),"",Industrias[[#This Row],[Vsgruesa (m3)]]*VLOOKUP(Árboles!$G729,Precios!$B$7:$H$19,6,FALSE))</f>
        <v/>
      </c>
      <c r="R732" s="217" t="str">
        <f>IF(ISNA(Industrias[[#This Row],[Vchapa (m3)]]*VLOOKUP(Árboles!$G729,Precios!$B$7:$H$19,7,FALSE)),"",Industrias[[#This Row],[Vchapa (m3)]]*VLOOKUP(Árboles!$G729,Precios!$B$7:$H$19,7,FALSE))</f>
        <v/>
      </c>
      <c r="S732" s="223">
        <f t="shared" si="16"/>
        <v>0</v>
      </c>
      <c r="T732" s="218"/>
      <c r="U732" s="218"/>
      <c r="W732" s="183"/>
      <c r="X732" s="183"/>
      <c r="Y732" s="183"/>
      <c r="Z732" s="183"/>
      <c r="AA732" s="183"/>
      <c r="AB732" s="183"/>
      <c r="AC732" s="183"/>
      <c r="AE732" s="183"/>
      <c r="AF732" s="183"/>
      <c r="AG732" s="183"/>
      <c r="AH732" s="183"/>
      <c r="AI732" s="183"/>
      <c r="AJ732" s="183"/>
      <c r="AK732" s="183"/>
    </row>
    <row r="733" spans="2:37" ht="16.8" thickTop="1" thickBot="1">
      <c r="B733" s="211" t="str">
        <f>IF(Árboles!B730="","",Árboles!B730)</f>
        <v/>
      </c>
      <c r="C733" s="211" t="str">
        <f>IF(Árboles!C730="","",Árboles!C730)</f>
        <v/>
      </c>
      <c r="D733" s="212" t="str">
        <f>IF(Árboles!G730="","",Árboles!G730)</f>
        <v/>
      </c>
      <c r="E733" s="213" t="str">
        <f>IF(Árboles!AC730=0,"",Árboles!AC730)</f>
        <v/>
      </c>
      <c r="F733" s="221"/>
      <c r="G733" s="222"/>
      <c r="H733" s="222"/>
      <c r="I733" s="222"/>
      <c r="J733" s="222"/>
      <c r="K733" s="222"/>
      <c r="L733" s="222"/>
      <c r="M733" s="216" t="str">
        <f>IF(ISNA(Industrias[[#This Row],[Vtrit (m3)]]*VLOOKUP(Árboles!$G730,Precios!$B$7:$H$19,2,FALSE)),"",Industrias[[#This Row],[Vtrit (m3)]]*VLOOKUP(Árboles!$G730,Precios!$B$7:$H$19,2,FALSE))</f>
        <v/>
      </c>
      <c r="N733" s="217" t="str">
        <f>IF(ISNA(Industrias[[#This Row],[Vapea (m3)]]*VLOOKUP(Árboles!$G730,Precios!$B$7:$H$19,3,FALSE)),"",Industrias[[#This Row],[Vapea (m3)]]*VLOOKUP(Árboles!$G730,Precios!$B$7:$H$19,3,FALSE))</f>
        <v/>
      </c>
      <c r="O733" s="217" t="str">
        <f>IF(ISNA(Industrias[[#This Row],[Vcanter (m3)]]*VLOOKUP(Árboles!$G730,Precios!$B$7:$H$19,4,FALSE)),"",Industrias[[#This Row],[Vcanter (m3)]]*VLOOKUP(Árboles!$G730,Precios!$B$7:$H$19,4,FALSE))</f>
        <v/>
      </c>
      <c r="P733" s="217" t="str">
        <f>IF(ISNA(Industrias[[#This Row],[Vsierra (m3)]]*VLOOKUP(Árboles!$G730,Precios!$B$7:$H$19,5,FALSE)),"",Industrias[[#This Row],[Vsierra (m3)]]*VLOOKUP(Árboles!$G730,Precios!$B$7:$H$19,5,FALSE))</f>
        <v/>
      </c>
      <c r="Q733" s="217" t="str">
        <f>IF(ISNA(Industrias[[#This Row],[Vsgruesa (m3)]]*VLOOKUP(Árboles!$G730,Precios!$B$7:$H$19,6,FALSE)),"",Industrias[[#This Row],[Vsgruesa (m3)]]*VLOOKUP(Árboles!$G730,Precios!$B$7:$H$19,6,FALSE))</f>
        <v/>
      </c>
      <c r="R733" s="217" t="str">
        <f>IF(ISNA(Industrias[[#This Row],[Vchapa (m3)]]*VLOOKUP(Árboles!$G730,Precios!$B$7:$H$19,7,FALSE)),"",Industrias[[#This Row],[Vchapa (m3)]]*VLOOKUP(Árboles!$G730,Precios!$B$7:$H$19,7,FALSE))</f>
        <v/>
      </c>
      <c r="S733" s="223">
        <f t="shared" si="16"/>
        <v>0</v>
      </c>
      <c r="T733" s="218"/>
      <c r="U733" s="218"/>
      <c r="W733" s="183"/>
      <c r="X733" s="183"/>
      <c r="Y733" s="183"/>
      <c r="Z733" s="183"/>
      <c r="AA733" s="183"/>
      <c r="AB733" s="183"/>
      <c r="AC733" s="183"/>
      <c r="AE733" s="183"/>
      <c r="AF733" s="183"/>
      <c r="AG733" s="183"/>
      <c r="AH733" s="183"/>
      <c r="AI733" s="183"/>
      <c r="AJ733" s="183"/>
      <c r="AK733" s="183"/>
    </row>
    <row r="734" spans="2:37" ht="16.8" thickTop="1" thickBot="1">
      <c r="B734" s="211" t="str">
        <f>IF(Árboles!B731="","",Árboles!B731)</f>
        <v/>
      </c>
      <c r="C734" s="211" t="str">
        <f>IF(Árboles!C731="","",Árboles!C731)</f>
        <v/>
      </c>
      <c r="D734" s="212" t="str">
        <f>IF(Árboles!G731="","",Árboles!G731)</f>
        <v/>
      </c>
      <c r="E734" s="213" t="str">
        <f>IF(Árboles!AC731=0,"",Árboles!AC731)</f>
        <v/>
      </c>
      <c r="F734" s="221"/>
      <c r="G734" s="222"/>
      <c r="H734" s="222"/>
      <c r="I734" s="222"/>
      <c r="J734" s="222"/>
      <c r="K734" s="222"/>
      <c r="L734" s="222"/>
      <c r="M734" s="216" t="str">
        <f>IF(ISNA(Industrias[[#This Row],[Vtrit (m3)]]*VLOOKUP(Árboles!$G731,Precios!$B$7:$H$19,2,FALSE)),"",Industrias[[#This Row],[Vtrit (m3)]]*VLOOKUP(Árboles!$G731,Precios!$B$7:$H$19,2,FALSE))</f>
        <v/>
      </c>
      <c r="N734" s="217" t="str">
        <f>IF(ISNA(Industrias[[#This Row],[Vapea (m3)]]*VLOOKUP(Árboles!$G731,Precios!$B$7:$H$19,3,FALSE)),"",Industrias[[#This Row],[Vapea (m3)]]*VLOOKUP(Árboles!$G731,Precios!$B$7:$H$19,3,FALSE))</f>
        <v/>
      </c>
      <c r="O734" s="217" t="str">
        <f>IF(ISNA(Industrias[[#This Row],[Vcanter (m3)]]*VLOOKUP(Árboles!$G731,Precios!$B$7:$H$19,4,FALSE)),"",Industrias[[#This Row],[Vcanter (m3)]]*VLOOKUP(Árboles!$G731,Precios!$B$7:$H$19,4,FALSE))</f>
        <v/>
      </c>
      <c r="P734" s="217" t="str">
        <f>IF(ISNA(Industrias[[#This Row],[Vsierra (m3)]]*VLOOKUP(Árboles!$G731,Precios!$B$7:$H$19,5,FALSE)),"",Industrias[[#This Row],[Vsierra (m3)]]*VLOOKUP(Árboles!$G731,Precios!$B$7:$H$19,5,FALSE))</f>
        <v/>
      </c>
      <c r="Q734" s="217" t="str">
        <f>IF(ISNA(Industrias[[#This Row],[Vsgruesa (m3)]]*VLOOKUP(Árboles!$G731,Precios!$B$7:$H$19,6,FALSE)),"",Industrias[[#This Row],[Vsgruesa (m3)]]*VLOOKUP(Árboles!$G731,Precios!$B$7:$H$19,6,FALSE))</f>
        <v/>
      </c>
      <c r="R734" s="217" t="str">
        <f>IF(ISNA(Industrias[[#This Row],[Vchapa (m3)]]*VLOOKUP(Árboles!$G731,Precios!$B$7:$H$19,7,FALSE)),"",Industrias[[#This Row],[Vchapa (m3)]]*VLOOKUP(Árboles!$G731,Precios!$B$7:$H$19,7,FALSE))</f>
        <v/>
      </c>
      <c r="S734" s="223">
        <f t="shared" si="16"/>
        <v>0</v>
      </c>
      <c r="T734" s="218"/>
      <c r="U734" s="218"/>
      <c r="W734" s="183"/>
      <c r="X734" s="183"/>
      <c r="Y734" s="183"/>
      <c r="Z734" s="183"/>
      <c r="AA734" s="183"/>
      <c r="AB734" s="183"/>
      <c r="AC734" s="183"/>
      <c r="AE734" s="183"/>
      <c r="AF734" s="183"/>
      <c r="AG734" s="183"/>
      <c r="AH734" s="183"/>
      <c r="AI734" s="183"/>
      <c r="AJ734" s="183"/>
      <c r="AK734" s="183"/>
    </row>
    <row r="735" spans="2:37" ht="16.8" thickTop="1" thickBot="1">
      <c r="B735" s="211" t="str">
        <f>IF(Árboles!B732="","",Árboles!B732)</f>
        <v/>
      </c>
      <c r="C735" s="211" t="str">
        <f>IF(Árboles!C732="","",Árboles!C732)</f>
        <v/>
      </c>
      <c r="D735" s="212" t="str">
        <f>IF(Árboles!G732="","",Árboles!G732)</f>
        <v/>
      </c>
      <c r="E735" s="213" t="str">
        <f>IF(Árboles!AC732=0,"",Árboles!AC732)</f>
        <v/>
      </c>
      <c r="F735" s="221"/>
      <c r="G735" s="222"/>
      <c r="H735" s="222"/>
      <c r="I735" s="222"/>
      <c r="J735" s="222"/>
      <c r="K735" s="222"/>
      <c r="L735" s="222"/>
      <c r="M735" s="216" t="str">
        <f>IF(ISNA(Industrias[[#This Row],[Vtrit (m3)]]*VLOOKUP(Árboles!$G732,Precios!$B$7:$H$19,2,FALSE)),"",Industrias[[#This Row],[Vtrit (m3)]]*VLOOKUP(Árboles!$G732,Precios!$B$7:$H$19,2,FALSE))</f>
        <v/>
      </c>
      <c r="N735" s="217" t="str">
        <f>IF(ISNA(Industrias[[#This Row],[Vapea (m3)]]*VLOOKUP(Árboles!$G732,Precios!$B$7:$H$19,3,FALSE)),"",Industrias[[#This Row],[Vapea (m3)]]*VLOOKUP(Árboles!$G732,Precios!$B$7:$H$19,3,FALSE))</f>
        <v/>
      </c>
      <c r="O735" s="217" t="str">
        <f>IF(ISNA(Industrias[[#This Row],[Vcanter (m3)]]*VLOOKUP(Árboles!$G732,Precios!$B$7:$H$19,4,FALSE)),"",Industrias[[#This Row],[Vcanter (m3)]]*VLOOKUP(Árboles!$G732,Precios!$B$7:$H$19,4,FALSE))</f>
        <v/>
      </c>
      <c r="P735" s="217" t="str">
        <f>IF(ISNA(Industrias[[#This Row],[Vsierra (m3)]]*VLOOKUP(Árboles!$G732,Precios!$B$7:$H$19,5,FALSE)),"",Industrias[[#This Row],[Vsierra (m3)]]*VLOOKUP(Árboles!$G732,Precios!$B$7:$H$19,5,FALSE))</f>
        <v/>
      </c>
      <c r="Q735" s="217" t="str">
        <f>IF(ISNA(Industrias[[#This Row],[Vsgruesa (m3)]]*VLOOKUP(Árboles!$G732,Precios!$B$7:$H$19,6,FALSE)),"",Industrias[[#This Row],[Vsgruesa (m3)]]*VLOOKUP(Árboles!$G732,Precios!$B$7:$H$19,6,FALSE))</f>
        <v/>
      </c>
      <c r="R735" s="217" t="str">
        <f>IF(ISNA(Industrias[[#This Row],[Vchapa (m3)]]*VLOOKUP(Árboles!$G732,Precios!$B$7:$H$19,7,FALSE)),"",Industrias[[#This Row],[Vchapa (m3)]]*VLOOKUP(Árboles!$G732,Precios!$B$7:$H$19,7,FALSE))</f>
        <v/>
      </c>
      <c r="S735" s="223">
        <f t="shared" si="16"/>
        <v>0</v>
      </c>
      <c r="T735" s="218"/>
      <c r="U735" s="218"/>
      <c r="W735" s="183"/>
      <c r="X735" s="183"/>
      <c r="Y735" s="183"/>
      <c r="Z735" s="183"/>
      <c r="AA735" s="183"/>
      <c r="AB735" s="183"/>
      <c r="AC735" s="183"/>
      <c r="AE735" s="183"/>
      <c r="AF735" s="183"/>
      <c r="AG735" s="183"/>
      <c r="AH735" s="183"/>
      <c r="AI735" s="183"/>
      <c r="AJ735" s="183"/>
      <c r="AK735" s="183"/>
    </row>
    <row r="736" spans="2:37" ht="16.8" thickTop="1" thickBot="1">
      <c r="B736" s="211" t="str">
        <f>IF(Árboles!B733="","",Árboles!B733)</f>
        <v/>
      </c>
      <c r="C736" s="211" t="str">
        <f>IF(Árboles!C733="","",Árboles!C733)</f>
        <v/>
      </c>
      <c r="D736" s="212" t="str">
        <f>IF(Árboles!G733="","",Árboles!G733)</f>
        <v/>
      </c>
      <c r="E736" s="213" t="str">
        <f>IF(Árboles!AC733=0,"",Árboles!AC733)</f>
        <v/>
      </c>
      <c r="F736" s="221"/>
      <c r="G736" s="222"/>
      <c r="H736" s="222"/>
      <c r="I736" s="222"/>
      <c r="J736" s="222"/>
      <c r="K736" s="222"/>
      <c r="L736" s="222"/>
      <c r="M736" s="216" t="str">
        <f>IF(ISNA(Industrias[[#This Row],[Vtrit (m3)]]*VLOOKUP(Árboles!$G733,Precios!$B$7:$H$19,2,FALSE)),"",Industrias[[#This Row],[Vtrit (m3)]]*VLOOKUP(Árboles!$G733,Precios!$B$7:$H$19,2,FALSE))</f>
        <v/>
      </c>
      <c r="N736" s="217" t="str">
        <f>IF(ISNA(Industrias[[#This Row],[Vapea (m3)]]*VLOOKUP(Árboles!$G733,Precios!$B$7:$H$19,3,FALSE)),"",Industrias[[#This Row],[Vapea (m3)]]*VLOOKUP(Árboles!$G733,Precios!$B$7:$H$19,3,FALSE))</f>
        <v/>
      </c>
      <c r="O736" s="217" t="str">
        <f>IF(ISNA(Industrias[[#This Row],[Vcanter (m3)]]*VLOOKUP(Árboles!$G733,Precios!$B$7:$H$19,4,FALSE)),"",Industrias[[#This Row],[Vcanter (m3)]]*VLOOKUP(Árboles!$G733,Precios!$B$7:$H$19,4,FALSE))</f>
        <v/>
      </c>
      <c r="P736" s="217" t="str">
        <f>IF(ISNA(Industrias[[#This Row],[Vsierra (m3)]]*VLOOKUP(Árboles!$G733,Precios!$B$7:$H$19,5,FALSE)),"",Industrias[[#This Row],[Vsierra (m3)]]*VLOOKUP(Árboles!$G733,Precios!$B$7:$H$19,5,FALSE))</f>
        <v/>
      </c>
      <c r="Q736" s="217" t="str">
        <f>IF(ISNA(Industrias[[#This Row],[Vsgruesa (m3)]]*VLOOKUP(Árboles!$G733,Precios!$B$7:$H$19,6,FALSE)),"",Industrias[[#This Row],[Vsgruesa (m3)]]*VLOOKUP(Árboles!$G733,Precios!$B$7:$H$19,6,FALSE))</f>
        <v/>
      </c>
      <c r="R736" s="217" t="str">
        <f>IF(ISNA(Industrias[[#This Row],[Vchapa (m3)]]*VLOOKUP(Árboles!$G733,Precios!$B$7:$H$19,7,FALSE)),"",Industrias[[#This Row],[Vchapa (m3)]]*VLOOKUP(Árboles!$G733,Precios!$B$7:$H$19,7,FALSE))</f>
        <v/>
      </c>
      <c r="S736" s="223">
        <f t="shared" si="16"/>
        <v>0</v>
      </c>
      <c r="T736" s="218"/>
      <c r="U736" s="218"/>
      <c r="W736" s="183"/>
      <c r="X736" s="183"/>
      <c r="Y736" s="183"/>
      <c r="Z736" s="183"/>
      <c r="AA736" s="183"/>
      <c r="AB736" s="183"/>
      <c r="AC736" s="183"/>
      <c r="AE736" s="183"/>
      <c r="AF736" s="183"/>
      <c r="AG736" s="183"/>
      <c r="AH736" s="183"/>
      <c r="AI736" s="183"/>
      <c r="AJ736" s="183"/>
      <c r="AK736" s="183"/>
    </row>
    <row r="737" spans="2:37" ht="16.8" thickTop="1" thickBot="1">
      <c r="B737" s="211" t="str">
        <f>IF(Árboles!B734="","",Árboles!B734)</f>
        <v/>
      </c>
      <c r="C737" s="211" t="str">
        <f>IF(Árboles!C734="","",Árboles!C734)</f>
        <v/>
      </c>
      <c r="D737" s="212" t="str">
        <f>IF(Árboles!G734="","",Árboles!G734)</f>
        <v/>
      </c>
      <c r="E737" s="213" t="str">
        <f>IF(Árboles!AC734=0,"",Árboles!AC734)</f>
        <v/>
      </c>
      <c r="F737" s="221"/>
      <c r="G737" s="222"/>
      <c r="H737" s="222"/>
      <c r="I737" s="222"/>
      <c r="J737" s="222"/>
      <c r="K737" s="222"/>
      <c r="L737" s="222"/>
      <c r="M737" s="216" t="str">
        <f>IF(ISNA(Industrias[[#This Row],[Vtrit (m3)]]*VLOOKUP(Árboles!$G734,Precios!$B$7:$H$19,2,FALSE)),"",Industrias[[#This Row],[Vtrit (m3)]]*VLOOKUP(Árboles!$G734,Precios!$B$7:$H$19,2,FALSE))</f>
        <v/>
      </c>
      <c r="N737" s="217" t="str">
        <f>IF(ISNA(Industrias[[#This Row],[Vapea (m3)]]*VLOOKUP(Árboles!$G734,Precios!$B$7:$H$19,3,FALSE)),"",Industrias[[#This Row],[Vapea (m3)]]*VLOOKUP(Árboles!$G734,Precios!$B$7:$H$19,3,FALSE))</f>
        <v/>
      </c>
      <c r="O737" s="217" t="str">
        <f>IF(ISNA(Industrias[[#This Row],[Vcanter (m3)]]*VLOOKUP(Árboles!$G734,Precios!$B$7:$H$19,4,FALSE)),"",Industrias[[#This Row],[Vcanter (m3)]]*VLOOKUP(Árboles!$G734,Precios!$B$7:$H$19,4,FALSE))</f>
        <v/>
      </c>
      <c r="P737" s="217" t="str">
        <f>IF(ISNA(Industrias[[#This Row],[Vsierra (m3)]]*VLOOKUP(Árboles!$G734,Precios!$B$7:$H$19,5,FALSE)),"",Industrias[[#This Row],[Vsierra (m3)]]*VLOOKUP(Árboles!$G734,Precios!$B$7:$H$19,5,FALSE))</f>
        <v/>
      </c>
      <c r="Q737" s="217" t="str">
        <f>IF(ISNA(Industrias[[#This Row],[Vsgruesa (m3)]]*VLOOKUP(Árboles!$G734,Precios!$B$7:$H$19,6,FALSE)),"",Industrias[[#This Row],[Vsgruesa (m3)]]*VLOOKUP(Árboles!$G734,Precios!$B$7:$H$19,6,FALSE))</f>
        <v/>
      </c>
      <c r="R737" s="217" t="str">
        <f>IF(ISNA(Industrias[[#This Row],[Vchapa (m3)]]*VLOOKUP(Árboles!$G734,Precios!$B$7:$H$19,7,FALSE)),"",Industrias[[#This Row],[Vchapa (m3)]]*VLOOKUP(Árboles!$G734,Precios!$B$7:$H$19,7,FALSE))</f>
        <v/>
      </c>
      <c r="S737" s="223">
        <f t="shared" si="16"/>
        <v>0</v>
      </c>
      <c r="T737" s="218"/>
      <c r="U737" s="218"/>
      <c r="W737" s="183"/>
      <c r="X737" s="183"/>
      <c r="Y737" s="183"/>
      <c r="Z737" s="183"/>
      <c r="AA737" s="183"/>
      <c r="AB737" s="183"/>
      <c r="AC737" s="183"/>
      <c r="AE737" s="183"/>
      <c r="AF737" s="183"/>
      <c r="AG737" s="183"/>
      <c r="AH737" s="183"/>
      <c r="AI737" s="183"/>
      <c r="AJ737" s="183"/>
      <c r="AK737" s="183"/>
    </row>
    <row r="738" spans="2:37" ht="16.8" thickTop="1" thickBot="1">
      <c r="B738" s="211" t="str">
        <f>IF(Árboles!B735="","",Árboles!B735)</f>
        <v/>
      </c>
      <c r="C738" s="211" t="str">
        <f>IF(Árboles!C735="","",Árboles!C735)</f>
        <v/>
      </c>
      <c r="D738" s="212" t="str">
        <f>IF(Árboles!G735="","",Árboles!G735)</f>
        <v/>
      </c>
      <c r="E738" s="213" t="str">
        <f>IF(Árboles!AC735=0,"",Árboles!AC735)</f>
        <v/>
      </c>
      <c r="F738" s="221"/>
      <c r="G738" s="222"/>
      <c r="H738" s="222"/>
      <c r="I738" s="222"/>
      <c r="J738" s="222"/>
      <c r="K738" s="222"/>
      <c r="L738" s="222"/>
      <c r="M738" s="216" t="str">
        <f>IF(ISNA(Industrias[[#This Row],[Vtrit (m3)]]*VLOOKUP(Árboles!$G735,Precios!$B$7:$H$19,2,FALSE)),"",Industrias[[#This Row],[Vtrit (m3)]]*VLOOKUP(Árboles!$G735,Precios!$B$7:$H$19,2,FALSE))</f>
        <v/>
      </c>
      <c r="N738" s="217" t="str">
        <f>IF(ISNA(Industrias[[#This Row],[Vapea (m3)]]*VLOOKUP(Árboles!$G735,Precios!$B$7:$H$19,3,FALSE)),"",Industrias[[#This Row],[Vapea (m3)]]*VLOOKUP(Árboles!$G735,Precios!$B$7:$H$19,3,FALSE))</f>
        <v/>
      </c>
      <c r="O738" s="217" t="str">
        <f>IF(ISNA(Industrias[[#This Row],[Vcanter (m3)]]*VLOOKUP(Árboles!$G735,Precios!$B$7:$H$19,4,FALSE)),"",Industrias[[#This Row],[Vcanter (m3)]]*VLOOKUP(Árboles!$G735,Precios!$B$7:$H$19,4,FALSE))</f>
        <v/>
      </c>
      <c r="P738" s="217" t="str">
        <f>IF(ISNA(Industrias[[#This Row],[Vsierra (m3)]]*VLOOKUP(Árboles!$G735,Precios!$B$7:$H$19,5,FALSE)),"",Industrias[[#This Row],[Vsierra (m3)]]*VLOOKUP(Árboles!$G735,Precios!$B$7:$H$19,5,FALSE))</f>
        <v/>
      </c>
      <c r="Q738" s="217" t="str">
        <f>IF(ISNA(Industrias[[#This Row],[Vsgruesa (m3)]]*VLOOKUP(Árboles!$G735,Precios!$B$7:$H$19,6,FALSE)),"",Industrias[[#This Row],[Vsgruesa (m3)]]*VLOOKUP(Árboles!$G735,Precios!$B$7:$H$19,6,FALSE))</f>
        <v/>
      </c>
      <c r="R738" s="217" t="str">
        <f>IF(ISNA(Industrias[[#This Row],[Vchapa (m3)]]*VLOOKUP(Árboles!$G735,Precios!$B$7:$H$19,7,FALSE)),"",Industrias[[#This Row],[Vchapa (m3)]]*VLOOKUP(Árboles!$G735,Precios!$B$7:$H$19,7,FALSE))</f>
        <v/>
      </c>
      <c r="S738" s="223">
        <f t="shared" si="16"/>
        <v>0</v>
      </c>
      <c r="T738" s="218"/>
      <c r="U738" s="218"/>
      <c r="W738" s="183"/>
      <c r="X738" s="183"/>
      <c r="Y738" s="183"/>
      <c r="Z738" s="183"/>
      <c r="AA738" s="183"/>
      <c r="AB738" s="183"/>
      <c r="AC738" s="183"/>
      <c r="AE738" s="183"/>
      <c r="AF738" s="183"/>
      <c r="AG738" s="183"/>
      <c r="AH738" s="183"/>
      <c r="AI738" s="183"/>
      <c r="AJ738" s="183"/>
      <c r="AK738" s="183"/>
    </row>
    <row r="739" spans="2:37" ht="16.8" thickTop="1" thickBot="1">
      <c r="B739" s="211" t="str">
        <f>IF(Árboles!B736="","",Árboles!B736)</f>
        <v/>
      </c>
      <c r="C739" s="211" t="str">
        <f>IF(Árboles!C736="","",Árboles!C736)</f>
        <v/>
      </c>
      <c r="D739" s="212" t="str">
        <f>IF(Árboles!G736="","",Árboles!G736)</f>
        <v/>
      </c>
      <c r="E739" s="213" t="str">
        <f>IF(Árboles!AC736=0,"",Árboles!AC736)</f>
        <v/>
      </c>
      <c r="F739" s="221"/>
      <c r="G739" s="222"/>
      <c r="H739" s="222"/>
      <c r="I739" s="222"/>
      <c r="J739" s="222"/>
      <c r="K739" s="222"/>
      <c r="L739" s="222"/>
      <c r="M739" s="216" t="str">
        <f>IF(ISNA(Industrias[[#This Row],[Vtrit (m3)]]*VLOOKUP(Árboles!$G736,Precios!$B$7:$H$19,2,FALSE)),"",Industrias[[#This Row],[Vtrit (m3)]]*VLOOKUP(Árboles!$G736,Precios!$B$7:$H$19,2,FALSE))</f>
        <v/>
      </c>
      <c r="N739" s="217" t="str">
        <f>IF(ISNA(Industrias[[#This Row],[Vapea (m3)]]*VLOOKUP(Árboles!$G736,Precios!$B$7:$H$19,3,FALSE)),"",Industrias[[#This Row],[Vapea (m3)]]*VLOOKUP(Árboles!$G736,Precios!$B$7:$H$19,3,FALSE))</f>
        <v/>
      </c>
      <c r="O739" s="217" t="str">
        <f>IF(ISNA(Industrias[[#This Row],[Vcanter (m3)]]*VLOOKUP(Árboles!$G736,Precios!$B$7:$H$19,4,FALSE)),"",Industrias[[#This Row],[Vcanter (m3)]]*VLOOKUP(Árboles!$G736,Precios!$B$7:$H$19,4,FALSE))</f>
        <v/>
      </c>
      <c r="P739" s="217" t="str">
        <f>IF(ISNA(Industrias[[#This Row],[Vsierra (m3)]]*VLOOKUP(Árboles!$G736,Precios!$B$7:$H$19,5,FALSE)),"",Industrias[[#This Row],[Vsierra (m3)]]*VLOOKUP(Árboles!$G736,Precios!$B$7:$H$19,5,FALSE))</f>
        <v/>
      </c>
      <c r="Q739" s="217" t="str">
        <f>IF(ISNA(Industrias[[#This Row],[Vsgruesa (m3)]]*VLOOKUP(Árboles!$G736,Precios!$B$7:$H$19,6,FALSE)),"",Industrias[[#This Row],[Vsgruesa (m3)]]*VLOOKUP(Árboles!$G736,Precios!$B$7:$H$19,6,FALSE))</f>
        <v/>
      </c>
      <c r="R739" s="217" t="str">
        <f>IF(ISNA(Industrias[[#This Row],[Vchapa (m3)]]*VLOOKUP(Árboles!$G736,Precios!$B$7:$H$19,7,FALSE)),"",Industrias[[#This Row],[Vchapa (m3)]]*VLOOKUP(Árboles!$G736,Precios!$B$7:$H$19,7,FALSE))</f>
        <v/>
      </c>
      <c r="S739" s="223">
        <f t="shared" si="16"/>
        <v>0</v>
      </c>
      <c r="T739" s="218"/>
      <c r="U739" s="218"/>
      <c r="W739" s="183"/>
      <c r="X739" s="183"/>
      <c r="Y739" s="183"/>
      <c r="Z739" s="183"/>
      <c r="AA739" s="183"/>
      <c r="AB739" s="183"/>
      <c r="AC739" s="183"/>
      <c r="AE739" s="183"/>
      <c r="AF739" s="183"/>
      <c r="AG739" s="183"/>
      <c r="AH739" s="183"/>
      <c r="AI739" s="183"/>
      <c r="AJ739" s="183"/>
      <c r="AK739" s="183"/>
    </row>
    <row r="740" spans="2:37" ht="16.8" thickTop="1" thickBot="1">
      <c r="B740" s="211" t="str">
        <f>IF(Árboles!B737="","",Árboles!B737)</f>
        <v/>
      </c>
      <c r="C740" s="211" t="str">
        <f>IF(Árboles!C737="","",Árboles!C737)</f>
        <v/>
      </c>
      <c r="D740" s="212" t="str">
        <f>IF(Árboles!G737="","",Árboles!G737)</f>
        <v/>
      </c>
      <c r="E740" s="213" t="str">
        <f>IF(Árboles!AC737=0,"",Árboles!AC737)</f>
        <v/>
      </c>
      <c r="F740" s="221"/>
      <c r="G740" s="222"/>
      <c r="H740" s="222"/>
      <c r="I740" s="222"/>
      <c r="J740" s="222"/>
      <c r="K740" s="222"/>
      <c r="L740" s="222"/>
      <c r="M740" s="216" t="str">
        <f>IF(ISNA(Industrias[[#This Row],[Vtrit (m3)]]*VLOOKUP(Árboles!$G737,Precios!$B$7:$H$19,2,FALSE)),"",Industrias[[#This Row],[Vtrit (m3)]]*VLOOKUP(Árboles!$G737,Precios!$B$7:$H$19,2,FALSE))</f>
        <v/>
      </c>
      <c r="N740" s="217" t="str">
        <f>IF(ISNA(Industrias[[#This Row],[Vapea (m3)]]*VLOOKUP(Árboles!$G737,Precios!$B$7:$H$19,3,FALSE)),"",Industrias[[#This Row],[Vapea (m3)]]*VLOOKUP(Árboles!$G737,Precios!$B$7:$H$19,3,FALSE))</f>
        <v/>
      </c>
      <c r="O740" s="217" t="str">
        <f>IF(ISNA(Industrias[[#This Row],[Vcanter (m3)]]*VLOOKUP(Árboles!$G737,Precios!$B$7:$H$19,4,FALSE)),"",Industrias[[#This Row],[Vcanter (m3)]]*VLOOKUP(Árboles!$G737,Precios!$B$7:$H$19,4,FALSE))</f>
        <v/>
      </c>
      <c r="P740" s="217" t="str">
        <f>IF(ISNA(Industrias[[#This Row],[Vsierra (m3)]]*VLOOKUP(Árboles!$G737,Precios!$B$7:$H$19,5,FALSE)),"",Industrias[[#This Row],[Vsierra (m3)]]*VLOOKUP(Árboles!$G737,Precios!$B$7:$H$19,5,FALSE))</f>
        <v/>
      </c>
      <c r="Q740" s="217" t="str">
        <f>IF(ISNA(Industrias[[#This Row],[Vsgruesa (m3)]]*VLOOKUP(Árboles!$G737,Precios!$B$7:$H$19,6,FALSE)),"",Industrias[[#This Row],[Vsgruesa (m3)]]*VLOOKUP(Árboles!$G737,Precios!$B$7:$H$19,6,FALSE))</f>
        <v/>
      </c>
      <c r="R740" s="217" t="str">
        <f>IF(ISNA(Industrias[[#This Row],[Vchapa (m3)]]*VLOOKUP(Árboles!$G737,Precios!$B$7:$H$19,7,FALSE)),"",Industrias[[#This Row],[Vchapa (m3)]]*VLOOKUP(Árboles!$G737,Precios!$B$7:$H$19,7,FALSE))</f>
        <v/>
      </c>
      <c r="S740" s="223">
        <f t="shared" si="16"/>
        <v>0</v>
      </c>
      <c r="T740" s="218"/>
      <c r="U740" s="218"/>
      <c r="W740" s="183"/>
      <c r="X740" s="183"/>
      <c r="Y740" s="183"/>
      <c r="Z740" s="183"/>
      <c r="AA740" s="183"/>
      <c r="AB740" s="183"/>
      <c r="AC740" s="183"/>
      <c r="AE740" s="183"/>
      <c r="AF740" s="183"/>
      <c r="AG740" s="183"/>
      <c r="AH740" s="183"/>
      <c r="AI740" s="183"/>
      <c r="AJ740" s="183"/>
      <c r="AK740" s="183"/>
    </row>
    <row r="741" spans="2:37" ht="16.8" thickTop="1" thickBot="1">
      <c r="B741" s="211" t="str">
        <f>IF(Árboles!B738="","",Árboles!B738)</f>
        <v/>
      </c>
      <c r="C741" s="211" t="str">
        <f>IF(Árboles!C738="","",Árboles!C738)</f>
        <v/>
      </c>
      <c r="D741" s="212" t="str">
        <f>IF(Árboles!G738="","",Árboles!G738)</f>
        <v/>
      </c>
      <c r="E741" s="213" t="str">
        <f>IF(Árboles!AC738=0,"",Árboles!AC738)</f>
        <v/>
      </c>
      <c r="F741" s="221"/>
      <c r="G741" s="222"/>
      <c r="H741" s="222"/>
      <c r="I741" s="222"/>
      <c r="J741" s="222"/>
      <c r="K741" s="222"/>
      <c r="L741" s="222"/>
      <c r="M741" s="216" t="str">
        <f>IF(ISNA(Industrias[[#This Row],[Vtrit (m3)]]*VLOOKUP(Árboles!$G738,Precios!$B$7:$H$19,2,FALSE)),"",Industrias[[#This Row],[Vtrit (m3)]]*VLOOKUP(Árboles!$G738,Precios!$B$7:$H$19,2,FALSE))</f>
        <v/>
      </c>
      <c r="N741" s="217" t="str">
        <f>IF(ISNA(Industrias[[#This Row],[Vapea (m3)]]*VLOOKUP(Árboles!$G738,Precios!$B$7:$H$19,3,FALSE)),"",Industrias[[#This Row],[Vapea (m3)]]*VLOOKUP(Árboles!$G738,Precios!$B$7:$H$19,3,FALSE))</f>
        <v/>
      </c>
      <c r="O741" s="217" t="str">
        <f>IF(ISNA(Industrias[[#This Row],[Vcanter (m3)]]*VLOOKUP(Árboles!$G738,Precios!$B$7:$H$19,4,FALSE)),"",Industrias[[#This Row],[Vcanter (m3)]]*VLOOKUP(Árboles!$G738,Precios!$B$7:$H$19,4,FALSE))</f>
        <v/>
      </c>
      <c r="P741" s="217" t="str">
        <f>IF(ISNA(Industrias[[#This Row],[Vsierra (m3)]]*VLOOKUP(Árboles!$G738,Precios!$B$7:$H$19,5,FALSE)),"",Industrias[[#This Row],[Vsierra (m3)]]*VLOOKUP(Árboles!$G738,Precios!$B$7:$H$19,5,FALSE))</f>
        <v/>
      </c>
      <c r="Q741" s="217" t="str">
        <f>IF(ISNA(Industrias[[#This Row],[Vsgruesa (m3)]]*VLOOKUP(Árboles!$G738,Precios!$B$7:$H$19,6,FALSE)),"",Industrias[[#This Row],[Vsgruesa (m3)]]*VLOOKUP(Árboles!$G738,Precios!$B$7:$H$19,6,FALSE))</f>
        <v/>
      </c>
      <c r="R741" s="217" t="str">
        <f>IF(ISNA(Industrias[[#This Row],[Vchapa (m3)]]*VLOOKUP(Árboles!$G738,Precios!$B$7:$H$19,7,FALSE)),"",Industrias[[#This Row],[Vchapa (m3)]]*VLOOKUP(Árboles!$G738,Precios!$B$7:$H$19,7,FALSE))</f>
        <v/>
      </c>
      <c r="S741" s="223">
        <f t="shared" si="16"/>
        <v>0</v>
      </c>
      <c r="T741" s="218"/>
      <c r="U741" s="218"/>
      <c r="W741" s="183"/>
      <c r="X741" s="183"/>
      <c r="Y741" s="183"/>
      <c r="Z741" s="183"/>
      <c r="AA741" s="183"/>
      <c r="AB741" s="183"/>
      <c r="AC741" s="183"/>
      <c r="AE741" s="183"/>
      <c r="AF741" s="183"/>
      <c r="AG741" s="183"/>
      <c r="AH741" s="183"/>
      <c r="AI741" s="183"/>
      <c r="AJ741" s="183"/>
      <c r="AK741" s="183"/>
    </row>
    <row r="742" spans="2:37" ht="16.8" thickTop="1" thickBot="1">
      <c r="B742" s="211" t="str">
        <f>IF(Árboles!B739="","",Árboles!B739)</f>
        <v/>
      </c>
      <c r="C742" s="211" t="str">
        <f>IF(Árboles!C739="","",Árboles!C739)</f>
        <v/>
      </c>
      <c r="D742" s="212" t="str">
        <f>IF(Árboles!G739="","",Árboles!G739)</f>
        <v/>
      </c>
      <c r="E742" s="213" t="str">
        <f>IF(Árboles!AC739=0,"",Árboles!AC739)</f>
        <v/>
      </c>
      <c r="F742" s="221"/>
      <c r="G742" s="222"/>
      <c r="H742" s="222"/>
      <c r="I742" s="222"/>
      <c r="J742" s="222"/>
      <c r="K742" s="222"/>
      <c r="L742" s="222"/>
      <c r="M742" s="216" t="str">
        <f>IF(ISNA(Industrias[[#This Row],[Vtrit (m3)]]*VLOOKUP(Árboles!$G739,Precios!$B$7:$H$19,2,FALSE)),"",Industrias[[#This Row],[Vtrit (m3)]]*VLOOKUP(Árboles!$G739,Precios!$B$7:$H$19,2,FALSE))</f>
        <v/>
      </c>
      <c r="N742" s="217" t="str">
        <f>IF(ISNA(Industrias[[#This Row],[Vapea (m3)]]*VLOOKUP(Árboles!$G739,Precios!$B$7:$H$19,3,FALSE)),"",Industrias[[#This Row],[Vapea (m3)]]*VLOOKUP(Árboles!$G739,Precios!$B$7:$H$19,3,FALSE))</f>
        <v/>
      </c>
      <c r="O742" s="217" t="str">
        <f>IF(ISNA(Industrias[[#This Row],[Vcanter (m3)]]*VLOOKUP(Árboles!$G739,Precios!$B$7:$H$19,4,FALSE)),"",Industrias[[#This Row],[Vcanter (m3)]]*VLOOKUP(Árboles!$G739,Precios!$B$7:$H$19,4,FALSE))</f>
        <v/>
      </c>
      <c r="P742" s="217" t="str">
        <f>IF(ISNA(Industrias[[#This Row],[Vsierra (m3)]]*VLOOKUP(Árboles!$G739,Precios!$B$7:$H$19,5,FALSE)),"",Industrias[[#This Row],[Vsierra (m3)]]*VLOOKUP(Árboles!$G739,Precios!$B$7:$H$19,5,FALSE))</f>
        <v/>
      </c>
      <c r="Q742" s="217" t="str">
        <f>IF(ISNA(Industrias[[#This Row],[Vsgruesa (m3)]]*VLOOKUP(Árboles!$G739,Precios!$B$7:$H$19,6,FALSE)),"",Industrias[[#This Row],[Vsgruesa (m3)]]*VLOOKUP(Árboles!$G739,Precios!$B$7:$H$19,6,FALSE))</f>
        <v/>
      </c>
      <c r="R742" s="217" t="str">
        <f>IF(ISNA(Industrias[[#This Row],[Vchapa (m3)]]*VLOOKUP(Árboles!$G739,Precios!$B$7:$H$19,7,FALSE)),"",Industrias[[#This Row],[Vchapa (m3)]]*VLOOKUP(Árboles!$G739,Precios!$B$7:$H$19,7,FALSE))</f>
        <v/>
      </c>
      <c r="S742" s="223">
        <f t="shared" si="16"/>
        <v>0</v>
      </c>
      <c r="T742" s="218"/>
      <c r="U742" s="218"/>
      <c r="W742" s="183"/>
      <c r="X742" s="183"/>
      <c r="Y742" s="183"/>
      <c r="Z742" s="183"/>
      <c r="AA742" s="183"/>
      <c r="AB742" s="183"/>
      <c r="AC742" s="183"/>
      <c r="AE742" s="183"/>
      <c r="AF742" s="183"/>
      <c r="AG742" s="183"/>
      <c r="AH742" s="183"/>
      <c r="AI742" s="183"/>
      <c r="AJ742" s="183"/>
      <c r="AK742" s="183"/>
    </row>
    <row r="743" spans="2:37" ht="16.8" thickTop="1" thickBot="1">
      <c r="B743" s="211" t="str">
        <f>IF(Árboles!B740="","",Árboles!B740)</f>
        <v/>
      </c>
      <c r="C743" s="211" t="str">
        <f>IF(Árboles!C740="","",Árboles!C740)</f>
        <v/>
      </c>
      <c r="D743" s="212" t="str">
        <f>IF(Árboles!G740="","",Árboles!G740)</f>
        <v/>
      </c>
      <c r="E743" s="213" t="str">
        <f>IF(Árboles!AC740=0,"",Árboles!AC740)</f>
        <v/>
      </c>
      <c r="F743" s="221"/>
      <c r="G743" s="222"/>
      <c r="H743" s="222"/>
      <c r="I743" s="222"/>
      <c r="J743" s="222"/>
      <c r="K743" s="222"/>
      <c r="L743" s="222"/>
      <c r="M743" s="216" t="str">
        <f>IF(ISNA(Industrias[[#This Row],[Vtrit (m3)]]*VLOOKUP(Árboles!$G740,Precios!$B$7:$H$19,2,FALSE)),"",Industrias[[#This Row],[Vtrit (m3)]]*VLOOKUP(Árboles!$G740,Precios!$B$7:$H$19,2,FALSE))</f>
        <v/>
      </c>
      <c r="N743" s="217" t="str">
        <f>IF(ISNA(Industrias[[#This Row],[Vapea (m3)]]*VLOOKUP(Árboles!$G740,Precios!$B$7:$H$19,3,FALSE)),"",Industrias[[#This Row],[Vapea (m3)]]*VLOOKUP(Árboles!$G740,Precios!$B$7:$H$19,3,FALSE))</f>
        <v/>
      </c>
      <c r="O743" s="217" t="str">
        <f>IF(ISNA(Industrias[[#This Row],[Vcanter (m3)]]*VLOOKUP(Árboles!$G740,Precios!$B$7:$H$19,4,FALSE)),"",Industrias[[#This Row],[Vcanter (m3)]]*VLOOKUP(Árboles!$G740,Precios!$B$7:$H$19,4,FALSE))</f>
        <v/>
      </c>
      <c r="P743" s="217" t="str">
        <f>IF(ISNA(Industrias[[#This Row],[Vsierra (m3)]]*VLOOKUP(Árboles!$G740,Precios!$B$7:$H$19,5,FALSE)),"",Industrias[[#This Row],[Vsierra (m3)]]*VLOOKUP(Árboles!$G740,Precios!$B$7:$H$19,5,FALSE))</f>
        <v/>
      </c>
      <c r="Q743" s="217" t="str">
        <f>IF(ISNA(Industrias[[#This Row],[Vsgruesa (m3)]]*VLOOKUP(Árboles!$G740,Precios!$B$7:$H$19,6,FALSE)),"",Industrias[[#This Row],[Vsgruesa (m3)]]*VLOOKUP(Árboles!$G740,Precios!$B$7:$H$19,6,FALSE))</f>
        <v/>
      </c>
      <c r="R743" s="217" t="str">
        <f>IF(ISNA(Industrias[[#This Row],[Vchapa (m3)]]*VLOOKUP(Árboles!$G740,Precios!$B$7:$H$19,7,FALSE)),"",Industrias[[#This Row],[Vchapa (m3)]]*VLOOKUP(Árboles!$G740,Precios!$B$7:$H$19,7,FALSE))</f>
        <v/>
      </c>
      <c r="S743" s="223">
        <f t="shared" si="16"/>
        <v>0</v>
      </c>
      <c r="T743" s="218"/>
      <c r="U743" s="218"/>
      <c r="W743" s="183"/>
      <c r="X743" s="183"/>
      <c r="Y743" s="183"/>
      <c r="Z743" s="183"/>
      <c r="AA743" s="183"/>
      <c r="AB743" s="183"/>
      <c r="AC743" s="183"/>
      <c r="AE743" s="183"/>
      <c r="AF743" s="183"/>
      <c r="AG743" s="183"/>
      <c r="AH743" s="183"/>
      <c r="AI743" s="183"/>
      <c r="AJ743" s="183"/>
      <c r="AK743" s="183"/>
    </row>
    <row r="744" spans="2:37" ht="16.8" thickTop="1" thickBot="1">
      <c r="B744" s="211" t="str">
        <f>IF(Árboles!B741="","",Árboles!B741)</f>
        <v/>
      </c>
      <c r="C744" s="211" t="str">
        <f>IF(Árboles!C741="","",Árboles!C741)</f>
        <v/>
      </c>
      <c r="D744" s="212" t="str">
        <f>IF(Árboles!G741="","",Árboles!G741)</f>
        <v/>
      </c>
      <c r="E744" s="213" t="str">
        <f>IF(Árboles!AC741=0,"",Árboles!AC741)</f>
        <v/>
      </c>
      <c r="F744" s="221"/>
      <c r="G744" s="222"/>
      <c r="H744" s="222"/>
      <c r="I744" s="222"/>
      <c r="J744" s="222"/>
      <c r="K744" s="222"/>
      <c r="L744" s="222"/>
      <c r="M744" s="216" t="str">
        <f>IF(ISNA(Industrias[[#This Row],[Vtrit (m3)]]*VLOOKUP(Árboles!$G741,Precios!$B$7:$H$19,2,FALSE)),"",Industrias[[#This Row],[Vtrit (m3)]]*VLOOKUP(Árboles!$G741,Precios!$B$7:$H$19,2,FALSE))</f>
        <v/>
      </c>
      <c r="N744" s="217" t="str">
        <f>IF(ISNA(Industrias[[#This Row],[Vapea (m3)]]*VLOOKUP(Árboles!$G741,Precios!$B$7:$H$19,3,FALSE)),"",Industrias[[#This Row],[Vapea (m3)]]*VLOOKUP(Árboles!$G741,Precios!$B$7:$H$19,3,FALSE))</f>
        <v/>
      </c>
      <c r="O744" s="217" t="str">
        <f>IF(ISNA(Industrias[[#This Row],[Vcanter (m3)]]*VLOOKUP(Árboles!$G741,Precios!$B$7:$H$19,4,FALSE)),"",Industrias[[#This Row],[Vcanter (m3)]]*VLOOKUP(Árboles!$G741,Precios!$B$7:$H$19,4,FALSE))</f>
        <v/>
      </c>
      <c r="P744" s="217" t="str">
        <f>IF(ISNA(Industrias[[#This Row],[Vsierra (m3)]]*VLOOKUP(Árboles!$G741,Precios!$B$7:$H$19,5,FALSE)),"",Industrias[[#This Row],[Vsierra (m3)]]*VLOOKUP(Árboles!$G741,Precios!$B$7:$H$19,5,FALSE))</f>
        <v/>
      </c>
      <c r="Q744" s="217" t="str">
        <f>IF(ISNA(Industrias[[#This Row],[Vsgruesa (m3)]]*VLOOKUP(Árboles!$G741,Precios!$B$7:$H$19,6,FALSE)),"",Industrias[[#This Row],[Vsgruesa (m3)]]*VLOOKUP(Árboles!$G741,Precios!$B$7:$H$19,6,FALSE))</f>
        <v/>
      </c>
      <c r="R744" s="217" t="str">
        <f>IF(ISNA(Industrias[[#This Row],[Vchapa (m3)]]*VLOOKUP(Árboles!$G741,Precios!$B$7:$H$19,7,FALSE)),"",Industrias[[#This Row],[Vchapa (m3)]]*VLOOKUP(Árboles!$G741,Precios!$B$7:$H$19,7,FALSE))</f>
        <v/>
      </c>
      <c r="S744" s="223">
        <f t="shared" si="16"/>
        <v>0</v>
      </c>
      <c r="T744" s="218"/>
      <c r="U744" s="218"/>
      <c r="W744" s="183"/>
      <c r="X744" s="183"/>
      <c r="Y744" s="183"/>
      <c r="Z744" s="183"/>
      <c r="AA744" s="183"/>
      <c r="AB744" s="183"/>
      <c r="AC744" s="183"/>
      <c r="AE744" s="183"/>
      <c r="AF744" s="183"/>
      <c r="AG744" s="183"/>
      <c r="AH744" s="183"/>
      <c r="AI744" s="183"/>
      <c r="AJ744" s="183"/>
      <c r="AK744" s="183"/>
    </row>
    <row r="745" spans="2:37" ht="16.8" thickTop="1" thickBot="1">
      <c r="B745" s="211" t="str">
        <f>IF(Árboles!B742="","",Árboles!B742)</f>
        <v/>
      </c>
      <c r="C745" s="211" t="str">
        <f>IF(Árboles!C742="","",Árboles!C742)</f>
        <v/>
      </c>
      <c r="D745" s="212" t="str">
        <f>IF(Árboles!G742="","",Árboles!G742)</f>
        <v/>
      </c>
      <c r="E745" s="213" t="str">
        <f>IF(Árboles!AC742=0,"",Árboles!AC742)</f>
        <v/>
      </c>
      <c r="F745" s="221"/>
      <c r="G745" s="222"/>
      <c r="H745" s="222"/>
      <c r="I745" s="222"/>
      <c r="J745" s="222"/>
      <c r="K745" s="222"/>
      <c r="L745" s="222"/>
      <c r="M745" s="216" t="str">
        <f>IF(ISNA(Industrias[[#This Row],[Vtrit (m3)]]*VLOOKUP(Árboles!$G742,Precios!$B$7:$H$19,2,FALSE)),"",Industrias[[#This Row],[Vtrit (m3)]]*VLOOKUP(Árboles!$G742,Precios!$B$7:$H$19,2,FALSE))</f>
        <v/>
      </c>
      <c r="N745" s="217" t="str">
        <f>IF(ISNA(Industrias[[#This Row],[Vapea (m3)]]*VLOOKUP(Árboles!$G742,Precios!$B$7:$H$19,3,FALSE)),"",Industrias[[#This Row],[Vapea (m3)]]*VLOOKUP(Árboles!$G742,Precios!$B$7:$H$19,3,FALSE))</f>
        <v/>
      </c>
      <c r="O745" s="217" t="str">
        <f>IF(ISNA(Industrias[[#This Row],[Vcanter (m3)]]*VLOOKUP(Árboles!$G742,Precios!$B$7:$H$19,4,FALSE)),"",Industrias[[#This Row],[Vcanter (m3)]]*VLOOKUP(Árboles!$G742,Precios!$B$7:$H$19,4,FALSE))</f>
        <v/>
      </c>
      <c r="P745" s="217" t="str">
        <f>IF(ISNA(Industrias[[#This Row],[Vsierra (m3)]]*VLOOKUP(Árboles!$G742,Precios!$B$7:$H$19,5,FALSE)),"",Industrias[[#This Row],[Vsierra (m3)]]*VLOOKUP(Árboles!$G742,Precios!$B$7:$H$19,5,FALSE))</f>
        <v/>
      </c>
      <c r="Q745" s="217" t="str">
        <f>IF(ISNA(Industrias[[#This Row],[Vsgruesa (m3)]]*VLOOKUP(Árboles!$G742,Precios!$B$7:$H$19,6,FALSE)),"",Industrias[[#This Row],[Vsgruesa (m3)]]*VLOOKUP(Árboles!$G742,Precios!$B$7:$H$19,6,FALSE))</f>
        <v/>
      </c>
      <c r="R745" s="217" t="str">
        <f>IF(ISNA(Industrias[[#This Row],[Vchapa (m3)]]*VLOOKUP(Árboles!$G742,Precios!$B$7:$H$19,7,FALSE)),"",Industrias[[#This Row],[Vchapa (m3)]]*VLOOKUP(Árboles!$G742,Precios!$B$7:$H$19,7,FALSE))</f>
        <v/>
      </c>
      <c r="S745" s="223">
        <f t="shared" si="16"/>
        <v>0</v>
      </c>
      <c r="T745" s="218"/>
      <c r="U745" s="218"/>
      <c r="W745" s="183"/>
      <c r="X745" s="183"/>
      <c r="Y745" s="183"/>
      <c r="Z745" s="183"/>
      <c r="AA745" s="183"/>
      <c r="AB745" s="183"/>
      <c r="AC745" s="183"/>
      <c r="AE745" s="183"/>
      <c r="AF745" s="183"/>
      <c r="AG745" s="183"/>
      <c r="AH745" s="183"/>
      <c r="AI745" s="183"/>
      <c r="AJ745" s="183"/>
      <c r="AK745" s="183"/>
    </row>
    <row r="746" spans="2:37" ht="16.8" thickTop="1" thickBot="1">
      <c r="B746" s="211" t="str">
        <f>IF(Árboles!B743="","",Árboles!B743)</f>
        <v/>
      </c>
      <c r="C746" s="211" t="str">
        <f>IF(Árboles!C743="","",Árboles!C743)</f>
        <v/>
      </c>
      <c r="D746" s="212" t="str">
        <f>IF(Árboles!G743="","",Árboles!G743)</f>
        <v/>
      </c>
      <c r="E746" s="213" t="str">
        <f>IF(Árboles!AC743=0,"",Árboles!AC743)</f>
        <v/>
      </c>
      <c r="F746" s="221"/>
      <c r="G746" s="222"/>
      <c r="H746" s="222"/>
      <c r="I746" s="222"/>
      <c r="J746" s="222"/>
      <c r="K746" s="222"/>
      <c r="L746" s="222"/>
      <c r="M746" s="216" t="str">
        <f>IF(ISNA(Industrias[[#This Row],[Vtrit (m3)]]*VLOOKUP(Árboles!$G743,Precios!$B$7:$H$19,2,FALSE)),"",Industrias[[#This Row],[Vtrit (m3)]]*VLOOKUP(Árboles!$G743,Precios!$B$7:$H$19,2,FALSE))</f>
        <v/>
      </c>
      <c r="N746" s="217" t="str">
        <f>IF(ISNA(Industrias[[#This Row],[Vapea (m3)]]*VLOOKUP(Árboles!$G743,Precios!$B$7:$H$19,3,FALSE)),"",Industrias[[#This Row],[Vapea (m3)]]*VLOOKUP(Árboles!$G743,Precios!$B$7:$H$19,3,FALSE))</f>
        <v/>
      </c>
      <c r="O746" s="217" t="str">
        <f>IF(ISNA(Industrias[[#This Row],[Vcanter (m3)]]*VLOOKUP(Árboles!$G743,Precios!$B$7:$H$19,4,FALSE)),"",Industrias[[#This Row],[Vcanter (m3)]]*VLOOKUP(Árboles!$G743,Precios!$B$7:$H$19,4,FALSE))</f>
        <v/>
      </c>
      <c r="P746" s="217" t="str">
        <f>IF(ISNA(Industrias[[#This Row],[Vsierra (m3)]]*VLOOKUP(Árboles!$G743,Precios!$B$7:$H$19,5,FALSE)),"",Industrias[[#This Row],[Vsierra (m3)]]*VLOOKUP(Árboles!$G743,Precios!$B$7:$H$19,5,FALSE))</f>
        <v/>
      </c>
      <c r="Q746" s="217" t="str">
        <f>IF(ISNA(Industrias[[#This Row],[Vsgruesa (m3)]]*VLOOKUP(Árboles!$G743,Precios!$B$7:$H$19,6,FALSE)),"",Industrias[[#This Row],[Vsgruesa (m3)]]*VLOOKUP(Árboles!$G743,Precios!$B$7:$H$19,6,FALSE))</f>
        <v/>
      </c>
      <c r="R746" s="217" t="str">
        <f>IF(ISNA(Industrias[[#This Row],[Vchapa (m3)]]*VLOOKUP(Árboles!$G743,Precios!$B$7:$H$19,7,FALSE)),"",Industrias[[#This Row],[Vchapa (m3)]]*VLOOKUP(Árboles!$G743,Precios!$B$7:$H$19,7,FALSE))</f>
        <v/>
      </c>
      <c r="S746" s="223">
        <f t="shared" si="16"/>
        <v>0</v>
      </c>
      <c r="T746" s="218"/>
      <c r="U746" s="218"/>
      <c r="W746" s="183"/>
      <c r="X746" s="183"/>
      <c r="Y746" s="183"/>
      <c r="Z746" s="183"/>
      <c r="AA746" s="183"/>
      <c r="AB746" s="183"/>
      <c r="AC746" s="183"/>
      <c r="AE746" s="183"/>
      <c r="AF746" s="183"/>
      <c r="AG746" s="183"/>
      <c r="AH746" s="183"/>
      <c r="AI746" s="183"/>
      <c r="AJ746" s="183"/>
      <c r="AK746" s="183"/>
    </row>
    <row r="747" spans="2:37" ht="16.8" thickTop="1" thickBot="1">
      <c r="B747" s="211" t="str">
        <f>IF(Árboles!B744="","",Árboles!B744)</f>
        <v/>
      </c>
      <c r="C747" s="211" t="str">
        <f>IF(Árboles!C744="","",Árboles!C744)</f>
        <v/>
      </c>
      <c r="D747" s="212" t="str">
        <f>IF(Árboles!G744="","",Árboles!G744)</f>
        <v/>
      </c>
      <c r="E747" s="213" t="str">
        <f>IF(Árboles!AC744=0,"",Árboles!AC744)</f>
        <v/>
      </c>
      <c r="F747" s="221"/>
      <c r="G747" s="222"/>
      <c r="H747" s="222"/>
      <c r="I747" s="222"/>
      <c r="J747" s="222"/>
      <c r="K747" s="222"/>
      <c r="L747" s="222"/>
      <c r="M747" s="216" t="str">
        <f>IF(ISNA(Industrias[[#This Row],[Vtrit (m3)]]*VLOOKUP(Árboles!$G744,Precios!$B$7:$H$19,2,FALSE)),"",Industrias[[#This Row],[Vtrit (m3)]]*VLOOKUP(Árboles!$G744,Precios!$B$7:$H$19,2,FALSE))</f>
        <v/>
      </c>
      <c r="N747" s="217" t="str">
        <f>IF(ISNA(Industrias[[#This Row],[Vapea (m3)]]*VLOOKUP(Árboles!$G744,Precios!$B$7:$H$19,3,FALSE)),"",Industrias[[#This Row],[Vapea (m3)]]*VLOOKUP(Árboles!$G744,Precios!$B$7:$H$19,3,FALSE))</f>
        <v/>
      </c>
      <c r="O747" s="217" t="str">
        <f>IF(ISNA(Industrias[[#This Row],[Vcanter (m3)]]*VLOOKUP(Árboles!$G744,Precios!$B$7:$H$19,4,FALSE)),"",Industrias[[#This Row],[Vcanter (m3)]]*VLOOKUP(Árboles!$G744,Precios!$B$7:$H$19,4,FALSE))</f>
        <v/>
      </c>
      <c r="P747" s="217" t="str">
        <f>IF(ISNA(Industrias[[#This Row],[Vsierra (m3)]]*VLOOKUP(Árboles!$G744,Precios!$B$7:$H$19,5,FALSE)),"",Industrias[[#This Row],[Vsierra (m3)]]*VLOOKUP(Árboles!$G744,Precios!$B$7:$H$19,5,FALSE))</f>
        <v/>
      </c>
      <c r="Q747" s="217" t="str">
        <f>IF(ISNA(Industrias[[#This Row],[Vsgruesa (m3)]]*VLOOKUP(Árboles!$G744,Precios!$B$7:$H$19,6,FALSE)),"",Industrias[[#This Row],[Vsgruesa (m3)]]*VLOOKUP(Árboles!$G744,Precios!$B$7:$H$19,6,FALSE))</f>
        <v/>
      </c>
      <c r="R747" s="217" t="str">
        <f>IF(ISNA(Industrias[[#This Row],[Vchapa (m3)]]*VLOOKUP(Árboles!$G744,Precios!$B$7:$H$19,7,FALSE)),"",Industrias[[#This Row],[Vchapa (m3)]]*VLOOKUP(Árboles!$G744,Precios!$B$7:$H$19,7,FALSE))</f>
        <v/>
      </c>
      <c r="S747" s="223">
        <f t="shared" si="16"/>
        <v>0</v>
      </c>
      <c r="T747" s="218"/>
      <c r="U747" s="218"/>
      <c r="W747" s="183"/>
      <c r="X747" s="183"/>
      <c r="Y747" s="183"/>
      <c r="Z747" s="183"/>
      <c r="AA747" s="183"/>
      <c r="AB747" s="183"/>
      <c r="AC747" s="183"/>
      <c r="AE747" s="183"/>
      <c r="AF747" s="183"/>
      <c r="AG747" s="183"/>
      <c r="AH747" s="183"/>
      <c r="AI747" s="183"/>
      <c r="AJ747" s="183"/>
      <c r="AK747" s="183"/>
    </row>
    <row r="748" spans="2:37" ht="16.8" thickTop="1" thickBot="1">
      <c r="B748" s="211" t="str">
        <f>IF(Árboles!B745="","",Árboles!B745)</f>
        <v/>
      </c>
      <c r="C748" s="211" t="str">
        <f>IF(Árboles!C745="","",Árboles!C745)</f>
        <v/>
      </c>
      <c r="D748" s="212" t="str">
        <f>IF(Árboles!G745="","",Árboles!G745)</f>
        <v/>
      </c>
      <c r="E748" s="213" t="str">
        <f>IF(Árboles!AC745=0,"",Árboles!AC745)</f>
        <v/>
      </c>
      <c r="F748" s="221"/>
      <c r="G748" s="222"/>
      <c r="H748" s="222"/>
      <c r="I748" s="222"/>
      <c r="J748" s="222"/>
      <c r="K748" s="222"/>
      <c r="L748" s="222"/>
      <c r="M748" s="216" t="str">
        <f>IF(ISNA(Industrias[[#This Row],[Vtrit (m3)]]*VLOOKUP(Árboles!$G745,Precios!$B$7:$H$19,2,FALSE)),"",Industrias[[#This Row],[Vtrit (m3)]]*VLOOKUP(Árboles!$G745,Precios!$B$7:$H$19,2,FALSE))</f>
        <v/>
      </c>
      <c r="N748" s="217" t="str">
        <f>IF(ISNA(Industrias[[#This Row],[Vapea (m3)]]*VLOOKUP(Árboles!$G745,Precios!$B$7:$H$19,3,FALSE)),"",Industrias[[#This Row],[Vapea (m3)]]*VLOOKUP(Árboles!$G745,Precios!$B$7:$H$19,3,FALSE))</f>
        <v/>
      </c>
      <c r="O748" s="217" t="str">
        <f>IF(ISNA(Industrias[[#This Row],[Vcanter (m3)]]*VLOOKUP(Árboles!$G745,Precios!$B$7:$H$19,4,FALSE)),"",Industrias[[#This Row],[Vcanter (m3)]]*VLOOKUP(Árboles!$G745,Precios!$B$7:$H$19,4,FALSE))</f>
        <v/>
      </c>
      <c r="P748" s="217" t="str">
        <f>IF(ISNA(Industrias[[#This Row],[Vsierra (m3)]]*VLOOKUP(Árboles!$G745,Precios!$B$7:$H$19,5,FALSE)),"",Industrias[[#This Row],[Vsierra (m3)]]*VLOOKUP(Árboles!$G745,Precios!$B$7:$H$19,5,FALSE))</f>
        <v/>
      </c>
      <c r="Q748" s="217" t="str">
        <f>IF(ISNA(Industrias[[#This Row],[Vsgruesa (m3)]]*VLOOKUP(Árboles!$G745,Precios!$B$7:$H$19,6,FALSE)),"",Industrias[[#This Row],[Vsgruesa (m3)]]*VLOOKUP(Árboles!$G745,Precios!$B$7:$H$19,6,FALSE))</f>
        <v/>
      </c>
      <c r="R748" s="217" t="str">
        <f>IF(ISNA(Industrias[[#This Row],[Vchapa (m3)]]*VLOOKUP(Árboles!$G745,Precios!$B$7:$H$19,7,FALSE)),"",Industrias[[#This Row],[Vchapa (m3)]]*VLOOKUP(Árboles!$G745,Precios!$B$7:$H$19,7,FALSE))</f>
        <v/>
      </c>
      <c r="S748" s="223">
        <f t="shared" si="16"/>
        <v>0</v>
      </c>
      <c r="T748" s="218"/>
      <c r="U748" s="218"/>
      <c r="W748" s="183"/>
      <c r="X748" s="183"/>
      <c r="Y748" s="183"/>
      <c r="Z748" s="183"/>
      <c r="AA748" s="183"/>
      <c r="AB748" s="183"/>
      <c r="AC748" s="183"/>
      <c r="AE748" s="183"/>
      <c r="AF748" s="183"/>
      <c r="AG748" s="183"/>
      <c r="AH748" s="183"/>
      <c r="AI748" s="183"/>
      <c r="AJ748" s="183"/>
      <c r="AK748" s="183"/>
    </row>
    <row r="749" spans="2:37" ht="16.8" thickTop="1" thickBot="1">
      <c r="B749" s="211" t="str">
        <f>IF(Árboles!B746="","",Árboles!B746)</f>
        <v/>
      </c>
      <c r="C749" s="211" t="str">
        <f>IF(Árboles!C746="","",Árboles!C746)</f>
        <v/>
      </c>
      <c r="D749" s="212" t="str">
        <f>IF(Árboles!G746="","",Árboles!G746)</f>
        <v/>
      </c>
      <c r="E749" s="213" t="str">
        <f>IF(Árboles!AC746=0,"",Árboles!AC746)</f>
        <v/>
      </c>
      <c r="F749" s="221"/>
      <c r="G749" s="222"/>
      <c r="H749" s="222"/>
      <c r="I749" s="222"/>
      <c r="J749" s="222"/>
      <c r="K749" s="222"/>
      <c r="L749" s="222"/>
      <c r="M749" s="216" t="str">
        <f>IF(ISNA(Industrias[[#This Row],[Vtrit (m3)]]*VLOOKUP(Árboles!$G746,Precios!$B$7:$H$19,2,FALSE)),"",Industrias[[#This Row],[Vtrit (m3)]]*VLOOKUP(Árboles!$G746,Precios!$B$7:$H$19,2,FALSE))</f>
        <v/>
      </c>
      <c r="N749" s="217" t="str">
        <f>IF(ISNA(Industrias[[#This Row],[Vapea (m3)]]*VLOOKUP(Árboles!$G746,Precios!$B$7:$H$19,3,FALSE)),"",Industrias[[#This Row],[Vapea (m3)]]*VLOOKUP(Árboles!$G746,Precios!$B$7:$H$19,3,FALSE))</f>
        <v/>
      </c>
      <c r="O749" s="217" t="str">
        <f>IF(ISNA(Industrias[[#This Row],[Vcanter (m3)]]*VLOOKUP(Árboles!$G746,Precios!$B$7:$H$19,4,FALSE)),"",Industrias[[#This Row],[Vcanter (m3)]]*VLOOKUP(Árboles!$G746,Precios!$B$7:$H$19,4,FALSE))</f>
        <v/>
      </c>
      <c r="P749" s="217" t="str">
        <f>IF(ISNA(Industrias[[#This Row],[Vsierra (m3)]]*VLOOKUP(Árboles!$G746,Precios!$B$7:$H$19,5,FALSE)),"",Industrias[[#This Row],[Vsierra (m3)]]*VLOOKUP(Árboles!$G746,Precios!$B$7:$H$19,5,FALSE))</f>
        <v/>
      </c>
      <c r="Q749" s="217" t="str">
        <f>IF(ISNA(Industrias[[#This Row],[Vsgruesa (m3)]]*VLOOKUP(Árboles!$G746,Precios!$B$7:$H$19,6,FALSE)),"",Industrias[[#This Row],[Vsgruesa (m3)]]*VLOOKUP(Árboles!$G746,Precios!$B$7:$H$19,6,FALSE))</f>
        <v/>
      </c>
      <c r="R749" s="217" t="str">
        <f>IF(ISNA(Industrias[[#This Row],[Vchapa (m3)]]*VLOOKUP(Árboles!$G746,Precios!$B$7:$H$19,7,FALSE)),"",Industrias[[#This Row],[Vchapa (m3)]]*VLOOKUP(Árboles!$G746,Precios!$B$7:$H$19,7,FALSE))</f>
        <v/>
      </c>
      <c r="S749" s="223">
        <f t="shared" si="16"/>
        <v>0</v>
      </c>
      <c r="T749" s="218"/>
      <c r="U749" s="218"/>
      <c r="W749" s="183"/>
      <c r="X749" s="183"/>
      <c r="Y749" s="183"/>
      <c r="Z749" s="183"/>
      <c r="AA749" s="183"/>
      <c r="AB749" s="183"/>
      <c r="AC749" s="183"/>
      <c r="AE749" s="183"/>
      <c r="AF749" s="183"/>
      <c r="AG749" s="183"/>
      <c r="AH749" s="183"/>
      <c r="AI749" s="183"/>
      <c r="AJ749" s="183"/>
      <c r="AK749" s="183"/>
    </row>
    <row r="750" spans="2:37" ht="16.8" thickTop="1" thickBot="1">
      <c r="B750" s="211" t="str">
        <f>IF(Árboles!B747="","",Árboles!B747)</f>
        <v/>
      </c>
      <c r="C750" s="211" t="str">
        <f>IF(Árboles!C747="","",Árboles!C747)</f>
        <v/>
      </c>
      <c r="D750" s="212" t="str">
        <f>IF(Árboles!G747="","",Árboles!G747)</f>
        <v/>
      </c>
      <c r="E750" s="213" t="str">
        <f>IF(Árboles!AC747=0,"",Árboles!AC747)</f>
        <v/>
      </c>
      <c r="F750" s="221"/>
      <c r="G750" s="222"/>
      <c r="H750" s="222"/>
      <c r="I750" s="222"/>
      <c r="J750" s="222"/>
      <c r="K750" s="222"/>
      <c r="L750" s="222"/>
      <c r="M750" s="216" t="str">
        <f>IF(ISNA(Industrias[[#This Row],[Vtrit (m3)]]*VLOOKUP(Árboles!$G747,Precios!$B$7:$H$19,2,FALSE)),"",Industrias[[#This Row],[Vtrit (m3)]]*VLOOKUP(Árboles!$G747,Precios!$B$7:$H$19,2,FALSE))</f>
        <v/>
      </c>
      <c r="N750" s="217" t="str">
        <f>IF(ISNA(Industrias[[#This Row],[Vapea (m3)]]*VLOOKUP(Árboles!$G747,Precios!$B$7:$H$19,3,FALSE)),"",Industrias[[#This Row],[Vapea (m3)]]*VLOOKUP(Árboles!$G747,Precios!$B$7:$H$19,3,FALSE))</f>
        <v/>
      </c>
      <c r="O750" s="217" t="str">
        <f>IF(ISNA(Industrias[[#This Row],[Vcanter (m3)]]*VLOOKUP(Árboles!$G747,Precios!$B$7:$H$19,4,FALSE)),"",Industrias[[#This Row],[Vcanter (m3)]]*VLOOKUP(Árboles!$G747,Precios!$B$7:$H$19,4,FALSE))</f>
        <v/>
      </c>
      <c r="P750" s="217" t="str">
        <f>IF(ISNA(Industrias[[#This Row],[Vsierra (m3)]]*VLOOKUP(Árboles!$G747,Precios!$B$7:$H$19,5,FALSE)),"",Industrias[[#This Row],[Vsierra (m3)]]*VLOOKUP(Árboles!$G747,Precios!$B$7:$H$19,5,FALSE))</f>
        <v/>
      </c>
      <c r="Q750" s="217" t="str">
        <f>IF(ISNA(Industrias[[#This Row],[Vsgruesa (m3)]]*VLOOKUP(Árboles!$G747,Precios!$B$7:$H$19,6,FALSE)),"",Industrias[[#This Row],[Vsgruesa (m3)]]*VLOOKUP(Árboles!$G747,Precios!$B$7:$H$19,6,FALSE))</f>
        <v/>
      </c>
      <c r="R750" s="217" t="str">
        <f>IF(ISNA(Industrias[[#This Row],[Vchapa (m3)]]*VLOOKUP(Árboles!$G747,Precios!$B$7:$H$19,7,FALSE)),"",Industrias[[#This Row],[Vchapa (m3)]]*VLOOKUP(Árboles!$G747,Precios!$B$7:$H$19,7,FALSE))</f>
        <v/>
      </c>
      <c r="S750" s="223">
        <f t="shared" si="16"/>
        <v>0</v>
      </c>
      <c r="T750" s="218"/>
      <c r="U750" s="218"/>
      <c r="W750" s="183"/>
      <c r="X750" s="183"/>
      <c r="Y750" s="183"/>
      <c r="Z750" s="183"/>
      <c r="AA750" s="183"/>
      <c r="AB750" s="183"/>
      <c r="AC750" s="183"/>
      <c r="AE750" s="183"/>
      <c r="AF750" s="183"/>
      <c r="AG750" s="183"/>
      <c r="AH750" s="183"/>
      <c r="AI750" s="183"/>
      <c r="AJ750" s="183"/>
      <c r="AK750" s="183"/>
    </row>
    <row r="751" spans="2:37" ht="16.8" thickTop="1" thickBot="1">
      <c r="B751" s="211" t="str">
        <f>IF(Árboles!B748="","",Árboles!B748)</f>
        <v/>
      </c>
      <c r="C751" s="211" t="str">
        <f>IF(Árboles!C748="","",Árboles!C748)</f>
        <v/>
      </c>
      <c r="D751" s="212" t="str">
        <f>IF(Árboles!G748="","",Árboles!G748)</f>
        <v/>
      </c>
      <c r="E751" s="213" t="str">
        <f>IF(Árboles!AC748=0,"",Árboles!AC748)</f>
        <v/>
      </c>
      <c r="F751" s="221"/>
      <c r="G751" s="222"/>
      <c r="H751" s="222"/>
      <c r="I751" s="222"/>
      <c r="J751" s="222"/>
      <c r="K751" s="222"/>
      <c r="L751" s="222"/>
      <c r="M751" s="216" t="str">
        <f>IF(ISNA(Industrias[[#This Row],[Vtrit (m3)]]*VLOOKUP(Árboles!$G748,Precios!$B$7:$H$19,2,FALSE)),"",Industrias[[#This Row],[Vtrit (m3)]]*VLOOKUP(Árboles!$G748,Precios!$B$7:$H$19,2,FALSE))</f>
        <v/>
      </c>
      <c r="N751" s="217" t="str">
        <f>IF(ISNA(Industrias[[#This Row],[Vapea (m3)]]*VLOOKUP(Árboles!$G748,Precios!$B$7:$H$19,3,FALSE)),"",Industrias[[#This Row],[Vapea (m3)]]*VLOOKUP(Árboles!$G748,Precios!$B$7:$H$19,3,FALSE))</f>
        <v/>
      </c>
      <c r="O751" s="217" t="str">
        <f>IF(ISNA(Industrias[[#This Row],[Vcanter (m3)]]*VLOOKUP(Árboles!$G748,Precios!$B$7:$H$19,4,FALSE)),"",Industrias[[#This Row],[Vcanter (m3)]]*VLOOKUP(Árboles!$G748,Precios!$B$7:$H$19,4,FALSE))</f>
        <v/>
      </c>
      <c r="P751" s="217" t="str">
        <f>IF(ISNA(Industrias[[#This Row],[Vsierra (m3)]]*VLOOKUP(Árboles!$G748,Precios!$B$7:$H$19,5,FALSE)),"",Industrias[[#This Row],[Vsierra (m3)]]*VLOOKUP(Árboles!$G748,Precios!$B$7:$H$19,5,FALSE))</f>
        <v/>
      </c>
      <c r="Q751" s="217" t="str">
        <f>IF(ISNA(Industrias[[#This Row],[Vsgruesa (m3)]]*VLOOKUP(Árboles!$G748,Precios!$B$7:$H$19,6,FALSE)),"",Industrias[[#This Row],[Vsgruesa (m3)]]*VLOOKUP(Árboles!$G748,Precios!$B$7:$H$19,6,FALSE))</f>
        <v/>
      </c>
      <c r="R751" s="217" t="str">
        <f>IF(ISNA(Industrias[[#This Row],[Vchapa (m3)]]*VLOOKUP(Árboles!$G748,Precios!$B$7:$H$19,7,FALSE)),"",Industrias[[#This Row],[Vchapa (m3)]]*VLOOKUP(Árboles!$G748,Precios!$B$7:$H$19,7,FALSE))</f>
        <v/>
      </c>
      <c r="S751" s="223">
        <f t="shared" si="16"/>
        <v>0</v>
      </c>
      <c r="T751" s="218"/>
      <c r="U751" s="218"/>
      <c r="W751" s="183"/>
      <c r="X751" s="183"/>
      <c r="Y751" s="183"/>
      <c r="Z751" s="183"/>
      <c r="AA751" s="183"/>
      <c r="AB751" s="183"/>
      <c r="AC751" s="183"/>
      <c r="AE751" s="183"/>
      <c r="AF751" s="183"/>
      <c r="AG751" s="183"/>
      <c r="AH751" s="183"/>
      <c r="AI751" s="183"/>
      <c r="AJ751" s="183"/>
      <c r="AK751" s="183"/>
    </row>
    <row r="752" spans="2:37" ht="16.8" thickTop="1" thickBot="1">
      <c r="B752" s="211" t="str">
        <f>IF(Árboles!B749="","",Árboles!B749)</f>
        <v/>
      </c>
      <c r="C752" s="211" t="str">
        <f>IF(Árboles!C749="","",Árboles!C749)</f>
        <v/>
      </c>
      <c r="D752" s="212" t="str">
        <f>IF(Árboles!G749="","",Árboles!G749)</f>
        <v/>
      </c>
      <c r="E752" s="213" t="str">
        <f>IF(Árboles!AC749=0,"",Árboles!AC749)</f>
        <v/>
      </c>
      <c r="F752" s="221"/>
      <c r="G752" s="222"/>
      <c r="H752" s="222"/>
      <c r="I752" s="222"/>
      <c r="J752" s="222"/>
      <c r="K752" s="222"/>
      <c r="L752" s="222"/>
      <c r="M752" s="216" t="str">
        <f>IF(ISNA(Industrias[[#This Row],[Vtrit (m3)]]*VLOOKUP(Árboles!$G749,Precios!$B$7:$H$19,2,FALSE)),"",Industrias[[#This Row],[Vtrit (m3)]]*VLOOKUP(Árboles!$G749,Precios!$B$7:$H$19,2,FALSE))</f>
        <v/>
      </c>
      <c r="N752" s="217" t="str">
        <f>IF(ISNA(Industrias[[#This Row],[Vapea (m3)]]*VLOOKUP(Árboles!$G749,Precios!$B$7:$H$19,3,FALSE)),"",Industrias[[#This Row],[Vapea (m3)]]*VLOOKUP(Árboles!$G749,Precios!$B$7:$H$19,3,FALSE))</f>
        <v/>
      </c>
      <c r="O752" s="217" t="str">
        <f>IF(ISNA(Industrias[[#This Row],[Vcanter (m3)]]*VLOOKUP(Árboles!$G749,Precios!$B$7:$H$19,4,FALSE)),"",Industrias[[#This Row],[Vcanter (m3)]]*VLOOKUP(Árboles!$G749,Precios!$B$7:$H$19,4,FALSE))</f>
        <v/>
      </c>
      <c r="P752" s="217" t="str">
        <f>IF(ISNA(Industrias[[#This Row],[Vsierra (m3)]]*VLOOKUP(Árboles!$G749,Precios!$B$7:$H$19,5,FALSE)),"",Industrias[[#This Row],[Vsierra (m3)]]*VLOOKUP(Árboles!$G749,Precios!$B$7:$H$19,5,FALSE))</f>
        <v/>
      </c>
      <c r="Q752" s="217" t="str">
        <f>IF(ISNA(Industrias[[#This Row],[Vsgruesa (m3)]]*VLOOKUP(Árboles!$G749,Precios!$B$7:$H$19,6,FALSE)),"",Industrias[[#This Row],[Vsgruesa (m3)]]*VLOOKUP(Árboles!$G749,Precios!$B$7:$H$19,6,FALSE))</f>
        <v/>
      </c>
      <c r="R752" s="217" t="str">
        <f>IF(ISNA(Industrias[[#This Row],[Vchapa (m3)]]*VLOOKUP(Árboles!$G749,Precios!$B$7:$H$19,7,FALSE)),"",Industrias[[#This Row],[Vchapa (m3)]]*VLOOKUP(Árboles!$G749,Precios!$B$7:$H$19,7,FALSE))</f>
        <v/>
      </c>
      <c r="S752" s="223">
        <f t="shared" si="16"/>
        <v>0</v>
      </c>
      <c r="T752" s="218"/>
      <c r="U752" s="218"/>
      <c r="W752" s="183"/>
      <c r="X752" s="183"/>
      <c r="Y752" s="183"/>
      <c r="Z752" s="183"/>
      <c r="AA752" s="183"/>
      <c r="AB752" s="183"/>
      <c r="AC752" s="183"/>
      <c r="AE752" s="183"/>
      <c r="AF752" s="183"/>
      <c r="AG752" s="183"/>
      <c r="AH752" s="183"/>
      <c r="AI752" s="183"/>
      <c r="AJ752" s="183"/>
      <c r="AK752" s="183"/>
    </row>
    <row r="753" spans="2:37" ht="16.8" thickTop="1" thickBot="1">
      <c r="B753" s="211" t="str">
        <f>IF(Árboles!B750="","",Árboles!B750)</f>
        <v/>
      </c>
      <c r="C753" s="211" t="str">
        <f>IF(Árboles!C750="","",Árboles!C750)</f>
        <v/>
      </c>
      <c r="D753" s="212" t="str">
        <f>IF(Árboles!G750="","",Árboles!G750)</f>
        <v/>
      </c>
      <c r="E753" s="213" t="str">
        <f>IF(Árboles!AC750=0,"",Árboles!AC750)</f>
        <v/>
      </c>
      <c r="F753" s="221"/>
      <c r="G753" s="222"/>
      <c r="H753" s="222"/>
      <c r="I753" s="222"/>
      <c r="J753" s="222"/>
      <c r="K753" s="222"/>
      <c r="L753" s="222"/>
      <c r="M753" s="216" t="str">
        <f>IF(ISNA(Industrias[[#This Row],[Vtrit (m3)]]*VLOOKUP(Árboles!$G750,Precios!$B$7:$H$19,2,FALSE)),"",Industrias[[#This Row],[Vtrit (m3)]]*VLOOKUP(Árboles!$G750,Precios!$B$7:$H$19,2,FALSE))</f>
        <v/>
      </c>
      <c r="N753" s="217" t="str">
        <f>IF(ISNA(Industrias[[#This Row],[Vapea (m3)]]*VLOOKUP(Árboles!$G750,Precios!$B$7:$H$19,3,FALSE)),"",Industrias[[#This Row],[Vapea (m3)]]*VLOOKUP(Árboles!$G750,Precios!$B$7:$H$19,3,FALSE))</f>
        <v/>
      </c>
      <c r="O753" s="217" t="str">
        <f>IF(ISNA(Industrias[[#This Row],[Vcanter (m3)]]*VLOOKUP(Árboles!$G750,Precios!$B$7:$H$19,4,FALSE)),"",Industrias[[#This Row],[Vcanter (m3)]]*VLOOKUP(Árboles!$G750,Precios!$B$7:$H$19,4,FALSE))</f>
        <v/>
      </c>
      <c r="P753" s="217" t="str">
        <f>IF(ISNA(Industrias[[#This Row],[Vsierra (m3)]]*VLOOKUP(Árboles!$G750,Precios!$B$7:$H$19,5,FALSE)),"",Industrias[[#This Row],[Vsierra (m3)]]*VLOOKUP(Árboles!$G750,Precios!$B$7:$H$19,5,FALSE))</f>
        <v/>
      </c>
      <c r="Q753" s="217" t="str">
        <f>IF(ISNA(Industrias[[#This Row],[Vsgruesa (m3)]]*VLOOKUP(Árboles!$G750,Precios!$B$7:$H$19,6,FALSE)),"",Industrias[[#This Row],[Vsgruesa (m3)]]*VLOOKUP(Árboles!$G750,Precios!$B$7:$H$19,6,FALSE))</f>
        <v/>
      </c>
      <c r="R753" s="217" t="str">
        <f>IF(ISNA(Industrias[[#This Row],[Vchapa (m3)]]*VLOOKUP(Árboles!$G750,Precios!$B$7:$H$19,7,FALSE)),"",Industrias[[#This Row],[Vchapa (m3)]]*VLOOKUP(Árboles!$G750,Precios!$B$7:$H$19,7,FALSE))</f>
        <v/>
      </c>
      <c r="S753" s="223">
        <f t="shared" si="16"/>
        <v>0</v>
      </c>
      <c r="T753" s="218"/>
      <c r="U753" s="218"/>
      <c r="W753" s="183"/>
      <c r="X753" s="183"/>
      <c r="Y753" s="183"/>
      <c r="Z753" s="183"/>
      <c r="AA753" s="183"/>
      <c r="AB753" s="183"/>
      <c r="AC753" s="183"/>
      <c r="AE753" s="183"/>
      <c r="AF753" s="183"/>
      <c r="AG753" s="183"/>
      <c r="AH753" s="183"/>
      <c r="AI753" s="183"/>
      <c r="AJ753" s="183"/>
      <c r="AK753" s="183"/>
    </row>
    <row r="754" spans="2:37" ht="16.8" thickTop="1" thickBot="1">
      <c r="B754" s="211" t="str">
        <f>IF(Árboles!B751="","",Árboles!B751)</f>
        <v/>
      </c>
      <c r="C754" s="211" t="str">
        <f>IF(Árboles!C751="","",Árboles!C751)</f>
        <v/>
      </c>
      <c r="D754" s="212" t="str">
        <f>IF(Árboles!G751="","",Árboles!G751)</f>
        <v/>
      </c>
      <c r="E754" s="213" t="str">
        <f>IF(Árboles!AC751=0,"",Árboles!AC751)</f>
        <v/>
      </c>
      <c r="F754" s="221"/>
      <c r="G754" s="222"/>
      <c r="H754" s="222"/>
      <c r="I754" s="222"/>
      <c r="J754" s="222"/>
      <c r="K754" s="222"/>
      <c r="L754" s="222"/>
      <c r="M754" s="216" t="str">
        <f>IF(ISNA(Industrias[[#This Row],[Vtrit (m3)]]*VLOOKUP(Árboles!$G751,Precios!$B$7:$H$19,2,FALSE)),"",Industrias[[#This Row],[Vtrit (m3)]]*VLOOKUP(Árboles!$G751,Precios!$B$7:$H$19,2,FALSE))</f>
        <v/>
      </c>
      <c r="N754" s="217" t="str">
        <f>IF(ISNA(Industrias[[#This Row],[Vapea (m3)]]*VLOOKUP(Árboles!$G751,Precios!$B$7:$H$19,3,FALSE)),"",Industrias[[#This Row],[Vapea (m3)]]*VLOOKUP(Árboles!$G751,Precios!$B$7:$H$19,3,FALSE))</f>
        <v/>
      </c>
      <c r="O754" s="217" t="str">
        <f>IF(ISNA(Industrias[[#This Row],[Vcanter (m3)]]*VLOOKUP(Árboles!$G751,Precios!$B$7:$H$19,4,FALSE)),"",Industrias[[#This Row],[Vcanter (m3)]]*VLOOKUP(Árboles!$G751,Precios!$B$7:$H$19,4,FALSE))</f>
        <v/>
      </c>
      <c r="P754" s="217" t="str">
        <f>IF(ISNA(Industrias[[#This Row],[Vsierra (m3)]]*VLOOKUP(Árboles!$G751,Precios!$B$7:$H$19,5,FALSE)),"",Industrias[[#This Row],[Vsierra (m3)]]*VLOOKUP(Árboles!$G751,Precios!$B$7:$H$19,5,FALSE))</f>
        <v/>
      </c>
      <c r="Q754" s="217" t="str">
        <f>IF(ISNA(Industrias[[#This Row],[Vsgruesa (m3)]]*VLOOKUP(Árboles!$G751,Precios!$B$7:$H$19,6,FALSE)),"",Industrias[[#This Row],[Vsgruesa (m3)]]*VLOOKUP(Árboles!$G751,Precios!$B$7:$H$19,6,FALSE))</f>
        <v/>
      </c>
      <c r="R754" s="217" t="str">
        <f>IF(ISNA(Industrias[[#This Row],[Vchapa (m3)]]*VLOOKUP(Árboles!$G751,Precios!$B$7:$H$19,7,FALSE)),"",Industrias[[#This Row],[Vchapa (m3)]]*VLOOKUP(Árboles!$G751,Precios!$B$7:$H$19,7,FALSE))</f>
        <v/>
      </c>
      <c r="S754" s="223">
        <f t="shared" si="16"/>
        <v>0</v>
      </c>
      <c r="T754" s="218"/>
      <c r="U754" s="218"/>
      <c r="W754" s="183"/>
      <c r="X754" s="183"/>
      <c r="Y754" s="183"/>
      <c r="Z754" s="183"/>
      <c r="AA754" s="183"/>
      <c r="AB754" s="183"/>
      <c r="AC754" s="183"/>
      <c r="AE754" s="183"/>
      <c r="AF754" s="183"/>
      <c r="AG754" s="183"/>
      <c r="AH754" s="183"/>
      <c r="AI754" s="183"/>
      <c r="AJ754" s="183"/>
      <c r="AK754" s="183"/>
    </row>
    <row r="755" spans="2:37" ht="16.8" thickTop="1" thickBot="1">
      <c r="B755" s="211" t="str">
        <f>IF(Árboles!B752="","",Árboles!B752)</f>
        <v/>
      </c>
      <c r="C755" s="211" t="str">
        <f>IF(Árboles!C752="","",Árboles!C752)</f>
        <v/>
      </c>
      <c r="D755" s="212" t="str">
        <f>IF(Árboles!G752="","",Árboles!G752)</f>
        <v/>
      </c>
      <c r="E755" s="213" t="str">
        <f>IF(Árboles!AC752=0,"",Árboles!AC752)</f>
        <v/>
      </c>
      <c r="F755" s="221"/>
      <c r="G755" s="222"/>
      <c r="H755" s="222"/>
      <c r="I755" s="222"/>
      <c r="J755" s="222"/>
      <c r="K755" s="222"/>
      <c r="L755" s="222"/>
      <c r="M755" s="216" t="str">
        <f>IF(ISNA(Industrias[[#This Row],[Vtrit (m3)]]*VLOOKUP(Árboles!$G752,Precios!$B$7:$H$19,2,FALSE)),"",Industrias[[#This Row],[Vtrit (m3)]]*VLOOKUP(Árboles!$G752,Precios!$B$7:$H$19,2,FALSE))</f>
        <v/>
      </c>
      <c r="N755" s="217" t="str">
        <f>IF(ISNA(Industrias[[#This Row],[Vapea (m3)]]*VLOOKUP(Árboles!$G752,Precios!$B$7:$H$19,3,FALSE)),"",Industrias[[#This Row],[Vapea (m3)]]*VLOOKUP(Árboles!$G752,Precios!$B$7:$H$19,3,FALSE))</f>
        <v/>
      </c>
      <c r="O755" s="217" t="str">
        <f>IF(ISNA(Industrias[[#This Row],[Vcanter (m3)]]*VLOOKUP(Árboles!$G752,Precios!$B$7:$H$19,4,FALSE)),"",Industrias[[#This Row],[Vcanter (m3)]]*VLOOKUP(Árboles!$G752,Precios!$B$7:$H$19,4,FALSE))</f>
        <v/>
      </c>
      <c r="P755" s="217" t="str">
        <f>IF(ISNA(Industrias[[#This Row],[Vsierra (m3)]]*VLOOKUP(Árboles!$G752,Precios!$B$7:$H$19,5,FALSE)),"",Industrias[[#This Row],[Vsierra (m3)]]*VLOOKUP(Árboles!$G752,Precios!$B$7:$H$19,5,FALSE))</f>
        <v/>
      </c>
      <c r="Q755" s="217" t="str">
        <f>IF(ISNA(Industrias[[#This Row],[Vsgruesa (m3)]]*VLOOKUP(Árboles!$G752,Precios!$B$7:$H$19,6,FALSE)),"",Industrias[[#This Row],[Vsgruesa (m3)]]*VLOOKUP(Árboles!$G752,Precios!$B$7:$H$19,6,FALSE))</f>
        <v/>
      </c>
      <c r="R755" s="217" t="str">
        <f>IF(ISNA(Industrias[[#This Row],[Vchapa (m3)]]*VLOOKUP(Árboles!$G752,Precios!$B$7:$H$19,7,FALSE)),"",Industrias[[#This Row],[Vchapa (m3)]]*VLOOKUP(Árboles!$G752,Precios!$B$7:$H$19,7,FALSE))</f>
        <v/>
      </c>
      <c r="S755" s="223">
        <f t="shared" si="16"/>
        <v>0</v>
      </c>
      <c r="T755" s="218"/>
      <c r="U755" s="218"/>
      <c r="W755" s="183"/>
      <c r="X755" s="183"/>
      <c r="Y755" s="183"/>
      <c r="Z755" s="183"/>
      <c r="AA755" s="183"/>
      <c r="AB755" s="183"/>
      <c r="AC755" s="183"/>
      <c r="AE755" s="183"/>
      <c r="AF755" s="183"/>
      <c r="AG755" s="183"/>
      <c r="AH755" s="183"/>
      <c r="AI755" s="183"/>
      <c r="AJ755" s="183"/>
      <c r="AK755" s="183"/>
    </row>
    <row r="756" spans="2:37" ht="16.8" thickTop="1" thickBot="1">
      <c r="B756" s="211" t="str">
        <f>IF(Árboles!B753="","",Árboles!B753)</f>
        <v/>
      </c>
      <c r="C756" s="211" t="str">
        <f>IF(Árboles!C753="","",Árboles!C753)</f>
        <v/>
      </c>
      <c r="D756" s="212" t="str">
        <f>IF(Árboles!G753="","",Árboles!G753)</f>
        <v/>
      </c>
      <c r="E756" s="213" t="str">
        <f>IF(Árboles!AC753=0,"",Árboles!AC753)</f>
        <v/>
      </c>
      <c r="F756" s="221"/>
      <c r="G756" s="222"/>
      <c r="H756" s="222"/>
      <c r="I756" s="222"/>
      <c r="J756" s="222"/>
      <c r="K756" s="222"/>
      <c r="L756" s="222"/>
      <c r="M756" s="216" t="str">
        <f>IF(ISNA(Industrias[[#This Row],[Vtrit (m3)]]*VLOOKUP(Árboles!$G753,Precios!$B$7:$H$19,2,FALSE)),"",Industrias[[#This Row],[Vtrit (m3)]]*VLOOKUP(Árboles!$G753,Precios!$B$7:$H$19,2,FALSE))</f>
        <v/>
      </c>
      <c r="N756" s="217" t="str">
        <f>IF(ISNA(Industrias[[#This Row],[Vapea (m3)]]*VLOOKUP(Árboles!$G753,Precios!$B$7:$H$19,3,FALSE)),"",Industrias[[#This Row],[Vapea (m3)]]*VLOOKUP(Árboles!$G753,Precios!$B$7:$H$19,3,FALSE))</f>
        <v/>
      </c>
      <c r="O756" s="217" t="str">
        <f>IF(ISNA(Industrias[[#This Row],[Vcanter (m3)]]*VLOOKUP(Árboles!$G753,Precios!$B$7:$H$19,4,FALSE)),"",Industrias[[#This Row],[Vcanter (m3)]]*VLOOKUP(Árboles!$G753,Precios!$B$7:$H$19,4,FALSE))</f>
        <v/>
      </c>
      <c r="P756" s="217" t="str">
        <f>IF(ISNA(Industrias[[#This Row],[Vsierra (m3)]]*VLOOKUP(Árboles!$G753,Precios!$B$7:$H$19,5,FALSE)),"",Industrias[[#This Row],[Vsierra (m3)]]*VLOOKUP(Árboles!$G753,Precios!$B$7:$H$19,5,FALSE))</f>
        <v/>
      </c>
      <c r="Q756" s="217" t="str">
        <f>IF(ISNA(Industrias[[#This Row],[Vsgruesa (m3)]]*VLOOKUP(Árboles!$G753,Precios!$B$7:$H$19,6,FALSE)),"",Industrias[[#This Row],[Vsgruesa (m3)]]*VLOOKUP(Árboles!$G753,Precios!$B$7:$H$19,6,FALSE))</f>
        <v/>
      </c>
      <c r="R756" s="217" t="str">
        <f>IF(ISNA(Industrias[[#This Row],[Vchapa (m3)]]*VLOOKUP(Árboles!$G753,Precios!$B$7:$H$19,7,FALSE)),"",Industrias[[#This Row],[Vchapa (m3)]]*VLOOKUP(Árboles!$G753,Precios!$B$7:$H$19,7,FALSE))</f>
        <v/>
      </c>
      <c r="S756" s="223">
        <f t="shared" si="16"/>
        <v>0</v>
      </c>
      <c r="T756" s="218"/>
      <c r="U756" s="218"/>
      <c r="W756" s="183"/>
      <c r="X756" s="183"/>
      <c r="Y756" s="183"/>
      <c r="Z756" s="183"/>
      <c r="AA756" s="183"/>
      <c r="AB756" s="183"/>
      <c r="AC756" s="183"/>
      <c r="AE756" s="183"/>
      <c r="AF756" s="183"/>
      <c r="AG756" s="183"/>
      <c r="AH756" s="183"/>
      <c r="AI756" s="183"/>
      <c r="AJ756" s="183"/>
      <c r="AK756" s="183"/>
    </row>
    <row r="757" spans="2:37" ht="16.8" thickTop="1" thickBot="1">
      <c r="B757" s="211" t="str">
        <f>IF(Árboles!B754="","",Árboles!B754)</f>
        <v/>
      </c>
      <c r="C757" s="211" t="str">
        <f>IF(Árboles!C754="","",Árboles!C754)</f>
        <v/>
      </c>
      <c r="D757" s="212" t="str">
        <f>IF(Árboles!G754="","",Árboles!G754)</f>
        <v/>
      </c>
      <c r="E757" s="213" t="str">
        <f>IF(Árboles!AC754=0,"",Árboles!AC754)</f>
        <v/>
      </c>
      <c r="F757" s="221"/>
      <c r="G757" s="222"/>
      <c r="H757" s="222"/>
      <c r="I757" s="222"/>
      <c r="J757" s="222"/>
      <c r="K757" s="222"/>
      <c r="L757" s="222"/>
      <c r="M757" s="216" t="str">
        <f>IF(ISNA(Industrias[[#This Row],[Vtrit (m3)]]*VLOOKUP(Árboles!$G754,Precios!$B$7:$H$19,2,FALSE)),"",Industrias[[#This Row],[Vtrit (m3)]]*VLOOKUP(Árboles!$G754,Precios!$B$7:$H$19,2,FALSE))</f>
        <v/>
      </c>
      <c r="N757" s="217" t="str">
        <f>IF(ISNA(Industrias[[#This Row],[Vapea (m3)]]*VLOOKUP(Árboles!$G754,Precios!$B$7:$H$19,3,FALSE)),"",Industrias[[#This Row],[Vapea (m3)]]*VLOOKUP(Árboles!$G754,Precios!$B$7:$H$19,3,FALSE))</f>
        <v/>
      </c>
      <c r="O757" s="217" t="str">
        <f>IF(ISNA(Industrias[[#This Row],[Vcanter (m3)]]*VLOOKUP(Árboles!$G754,Precios!$B$7:$H$19,4,FALSE)),"",Industrias[[#This Row],[Vcanter (m3)]]*VLOOKUP(Árboles!$G754,Precios!$B$7:$H$19,4,FALSE))</f>
        <v/>
      </c>
      <c r="P757" s="217" t="str">
        <f>IF(ISNA(Industrias[[#This Row],[Vsierra (m3)]]*VLOOKUP(Árboles!$G754,Precios!$B$7:$H$19,5,FALSE)),"",Industrias[[#This Row],[Vsierra (m3)]]*VLOOKUP(Árboles!$G754,Precios!$B$7:$H$19,5,FALSE))</f>
        <v/>
      </c>
      <c r="Q757" s="217" t="str">
        <f>IF(ISNA(Industrias[[#This Row],[Vsgruesa (m3)]]*VLOOKUP(Árboles!$G754,Precios!$B$7:$H$19,6,FALSE)),"",Industrias[[#This Row],[Vsgruesa (m3)]]*VLOOKUP(Árboles!$G754,Precios!$B$7:$H$19,6,FALSE))</f>
        <v/>
      </c>
      <c r="R757" s="217" t="str">
        <f>IF(ISNA(Industrias[[#This Row],[Vchapa (m3)]]*VLOOKUP(Árboles!$G754,Precios!$B$7:$H$19,7,FALSE)),"",Industrias[[#This Row],[Vchapa (m3)]]*VLOOKUP(Árboles!$G754,Precios!$B$7:$H$19,7,FALSE))</f>
        <v/>
      </c>
      <c r="S757" s="223">
        <f t="shared" si="16"/>
        <v>0</v>
      </c>
      <c r="T757" s="218"/>
      <c r="U757" s="218"/>
      <c r="W757" s="183"/>
      <c r="X757" s="183"/>
      <c r="Y757" s="183"/>
      <c r="Z757" s="183"/>
      <c r="AA757" s="183"/>
      <c r="AB757" s="183"/>
      <c r="AC757" s="183"/>
      <c r="AE757" s="183"/>
      <c r="AF757" s="183"/>
      <c r="AG757" s="183"/>
      <c r="AH757" s="183"/>
      <c r="AI757" s="183"/>
      <c r="AJ757" s="183"/>
      <c r="AK757" s="183"/>
    </row>
    <row r="758" spans="2:37" ht="16.8" thickTop="1" thickBot="1">
      <c r="B758" s="211" t="str">
        <f>IF(Árboles!B755="","",Árboles!B755)</f>
        <v/>
      </c>
      <c r="C758" s="211" t="str">
        <f>IF(Árboles!C755="","",Árboles!C755)</f>
        <v/>
      </c>
      <c r="D758" s="212" t="str">
        <f>IF(Árboles!G755="","",Árboles!G755)</f>
        <v/>
      </c>
      <c r="E758" s="213" t="str">
        <f>IF(Árboles!AC755=0,"",Árboles!AC755)</f>
        <v/>
      </c>
      <c r="F758" s="221"/>
      <c r="G758" s="222"/>
      <c r="H758" s="222"/>
      <c r="I758" s="222"/>
      <c r="J758" s="222"/>
      <c r="K758" s="222"/>
      <c r="L758" s="222"/>
      <c r="M758" s="216" t="str">
        <f>IF(ISNA(Industrias[[#This Row],[Vtrit (m3)]]*VLOOKUP(Árboles!$G755,Precios!$B$7:$H$19,2,FALSE)),"",Industrias[[#This Row],[Vtrit (m3)]]*VLOOKUP(Árboles!$G755,Precios!$B$7:$H$19,2,FALSE))</f>
        <v/>
      </c>
      <c r="N758" s="217" t="str">
        <f>IF(ISNA(Industrias[[#This Row],[Vapea (m3)]]*VLOOKUP(Árboles!$G755,Precios!$B$7:$H$19,3,FALSE)),"",Industrias[[#This Row],[Vapea (m3)]]*VLOOKUP(Árboles!$G755,Precios!$B$7:$H$19,3,FALSE))</f>
        <v/>
      </c>
      <c r="O758" s="217" t="str">
        <f>IF(ISNA(Industrias[[#This Row],[Vcanter (m3)]]*VLOOKUP(Árboles!$G755,Precios!$B$7:$H$19,4,FALSE)),"",Industrias[[#This Row],[Vcanter (m3)]]*VLOOKUP(Árboles!$G755,Precios!$B$7:$H$19,4,FALSE))</f>
        <v/>
      </c>
      <c r="P758" s="217" t="str">
        <f>IF(ISNA(Industrias[[#This Row],[Vsierra (m3)]]*VLOOKUP(Árboles!$G755,Precios!$B$7:$H$19,5,FALSE)),"",Industrias[[#This Row],[Vsierra (m3)]]*VLOOKUP(Árboles!$G755,Precios!$B$7:$H$19,5,FALSE))</f>
        <v/>
      </c>
      <c r="Q758" s="217" t="str">
        <f>IF(ISNA(Industrias[[#This Row],[Vsgruesa (m3)]]*VLOOKUP(Árboles!$G755,Precios!$B$7:$H$19,6,FALSE)),"",Industrias[[#This Row],[Vsgruesa (m3)]]*VLOOKUP(Árboles!$G755,Precios!$B$7:$H$19,6,FALSE))</f>
        <v/>
      </c>
      <c r="R758" s="217" t="str">
        <f>IF(ISNA(Industrias[[#This Row],[Vchapa (m3)]]*VLOOKUP(Árboles!$G755,Precios!$B$7:$H$19,7,FALSE)),"",Industrias[[#This Row],[Vchapa (m3)]]*VLOOKUP(Árboles!$G755,Precios!$B$7:$H$19,7,FALSE))</f>
        <v/>
      </c>
      <c r="S758" s="223">
        <f t="shared" si="16"/>
        <v>0</v>
      </c>
      <c r="T758" s="218"/>
      <c r="U758" s="218"/>
      <c r="W758" s="183"/>
      <c r="X758" s="183"/>
      <c r="Y758" s="183"/>
      <c r="Z758" s="183"/>
      <c r="AA758" s="183"/>
      <c r="AB758" s="183"/>
      <c r="AC758" s="183"/>
      <c r="AE758" s="183"/>
      <c r="AF758" s="183"/>
      <c r="AG758" s="183"/>
      <c r="AH758" s="183"/>
      <c r="AI758" s="183"/>
      <c r="AJ758" s="183"/>
      <c r="AK758" s="183"/>
    </row>
    <row r="759" spans="2:37" ht="16.8" thickTop="1" thickBot="1">
      <c r="B759" s="211" t="str">
        <f>IF(Árboles!B756="","",Árboles!B756)</f>
        <v/>
      </c>
      <c r="C759" s="211" t="str">
        <f>IF(Árboles!C756="","",Árboles!C756)</f>
        <v/>
      </c>
      <c r="D759" s="212" t="str">
        <f>IF(Árboles!G756="","",Árboles!G756)</f>
        <v/>
      </c>
      <c r="E759" s="213" t="str">
        <f>IF(Árboles!AC756=0,"",Árboles!AC756)</f>
        <v/>
      </c>
      <c r="F759" s="221"/>
      <c r="G759" s="222"/>
      <c r="H759" s="222"/>
      <c r="I759" s="222"/>
      <c r="J759" s="222"/>
      <c r="K759" s="222"/>
      <c r="L759" s="222"/>
      <c r="M759" s="216" t="str">
        <f>IF(ISNA(Industrias[[#This Row],[Vtrit (m3)]]*VLOOKUP(Árboles!$G756,Precios!$B$7:$H$19,2,FALSE)),"",Industrias[[#This Row],[Vtrit (m3)]]*VLOOKUP(Árboles!$G756,Precios!$B$7:$H$19,2,FALSE))</f>
        <v/>
      </c>
      <c r="N759" s="217" t="str">
        <f>IF(ISNA(Industrias[[#This Row],[Vapea (m3)]]*VLOOKUP(Árboles!$G756,Precios!$B$7:$H$19,3,FALSE)),"",Industrias[[#This Row],[Vapea (m3)]]*VLOOKUP(Árboles!$G756,Precios!$B$7:$H$19,3,FALSE))</f>
        <v/>
      </c>
      <c r="O759" s="217" t="str">
        <f>IF(ISNA(Industrias[[#This Row],[Vcanter (m3)]]*VLOOKUP(Árboles!$G756,Precios!$B$7:$H$19,4,FALSE)),"",Industrias[[#This Row],[Vcanter (m3)]]*VLOOKUP(Árboles!$G756,Precios!$B$7:$H$19,4,FALSE))</f>
        <v/>
      </c>
      <c r="P759" s="217" t="str">
        <f>IF(ISNA(Industrias[[#This Row],[Vsierra (m3)]]*VLOOKUP(Árboles!$G756,Precios!$B$7:$H$19,5,FALSE)),"",Industrias[[#This Row],[Vsierra (m3)]]*VLOOKUP(Árboles!$G756,Precios!$B$7:$H$19,5,FALSE))</f>
        <v/>
      </c>
      <c r="Q759" s="217" t="str">
        <f>IF(ISNA(Industrias[[#This Row],[Vsgruesa (m3)]]*VLOOKUP(Árboles!$G756,Precios!$B$7:$H$19,6,FALSE)),"",Industrias[[#This Row],[Vsgruesa (m3)]]*VLOOKUP(Árboles!$G756,Precios!$B$7:$H$19,6,FALSE))</f>
        <v/>
      </c>
      <c r="R759" s="217" t="str">
        <f>IF(ISNA(Industrias[[#This Row],[Vchapa (m3)]]*VLOOKUP(Árboles!$G756,Precios!$B$7:$H$19,7,FALSE)),"",Industrias[[#This Row],[Vchapa (m3)]]*VLOOKUP(Árboles!$G756,Precios!$B$7:$H$19,7,FALSE))</f>
        <v/>
      </c>
      <c r="S759" s="223">
        <f t="shared" si="16"/>
        <v>0</v>
      </c>
      <c r="T759" s="218"/>
      <c r="U759" s="218"/>
      <c r="W759" s="183"/>
      <c r="X759" s="183"/>
      <c r="Y759" s="183"/>
      <c r="Z759" s="183"/>
      <c r="AA759" s="183"/>
      <c r="AB759" s="183"/>
      <c r="AC759" s="183"/>
      <c r="AE759" s="183"/>
      <c r="AF759" s="183"/>
      <c r="AG759" s="183"/>
      <c r="AH759" s="183"/>
      <c r="AI759" s="183"/>
      <c r="AJ759" s="183"/>
      <c r="AK759" s="183"/>
    </row>
    <row r="760" spans="2:37" ht="16.8" thickTop="1" thickBot="1">
      <c r="B760" s="211" t="str">
        <f>IF(Árboles!B757="","",Árboles!B757)</f>
        <v/>
      </c>
      <c r="C760" s="211" t="str">
        <f>IF(Árboles!C757="","",Árboles!C757)</f>
        <v/>
      </c>
      <c r="D760" s="212" t="str">
        <f>IF(Árboles!G757="","",Árboles!G757)</f>
        <v/>
      </c>
      <c r="E760" s="213" t="str">
        <f>IF(Árboles!AC757=0,"",Árboles!AC757)</f>
        <v/>
      </c>
      <c r="F760" s="221"/>
      <c r="G760" s="222"/>
      <c r="H760" s="222"/>
      <c r="I760" s="222"/>
      <c r="J760" s="222"/>
      <c r="K760" s="222"/>
      <c r="L760" s="222"/>
      <c r="M760" s="216" t="str">
        <f>IF(ISNA(Industrias[[#This Row],[Vtrit (m3)]]*VLOOKUP(Árboles!$G757,Precios!$B$7:$H$19,2,FALSE)),"",Industrias[[#This Row],[Vtrit (m3)]]*VLOOKUP(Árboles!$G757,Precios!$B$7:$H$19,2,FALSE))</f>
        <v/>
      </c>
      <c r="N760" s="217" t="str">
        <f>IF(ISNA(Industrias[[#This Row],[Vapea (m3)]]*VLOOKUP(Árboles!$G757,Precios!$B$7:$H$19,3,FALSE)),"",Industrias[[#This Row],[Vapea (m3)]]*VLOOKUP(Árboles!$G757,Precios!$B$7:$H$19,3,FALSE))</f>
        <v/>
      </c>
      <c r="O760" s="217" t="str">
        <f>IF(ISNA(Industrias[[#This Row],[Vcanter (m3)]]*VLOOKUP(Árboles!$G757,Precios!$B$7:$H$19,4,FALSE)),"",Industrias[[#This Row],[Vcanter (m3)]]*VLOOKUP(Árboles!$G757,Precios!$B$7:$H$19,4,FALSE))</f>
        <v/>
      </c>
      <c r="P760" s="217" t="str">
        <f>IF(ISNA(Industrias[[#This Row],[Vsierra (m3)]]*VLOOKUP(Árboles!$G757,Precios!$B$7:$H$19,5,FALSE)),"",Industrias[[#This Row],[Vsierra (m3)]]*VLOOKUP(Árboles!$G757,Precios!$B$7:$H$19,5,FALSE))</f>
        <v/>
      </c>
      <c r="Q760" s="217" t="str">
        <f>IF(ISNA(Industrias[[#This Row],[Vsgruesa (m3)]]*VLOOKUP(Árboles!$G757,Precios!$B$7:$H$19,6,FALSE)),"",Industrias[[#This Row],[Vsgruesa (m3)]]*VLOOKUP(Árboles!$G757,Precios!$B$7:$H$19,6,FALSE))</f>
        <v/>
      </c>
      <c r="R760" s="217" t="str">
        <f>IF(ISNA(Industrias[[#This Row],[Vchapa (m3)]]*VLOOKUP(Árboles!$G757,Precios!$B$7:$H$19,7,FALSE)),"",Industrias[[#This Row],[Vchapa (m3)]]*VLOOKUP(Árboles!$G757,Precios!$B$7:$H$19,7,FALSE))</f>
        <v/>
      </c>
      <c r="S760" s="223">
        <f t="shared" si="16"/>
        <v>0</v>
      </c>
      <c r="T760" s="218"/>
      <c r="U760" s="218"/>
      <c r="W760" s="183"/>
      <c r="X760" s="183"/>
      <c r="Y760" s="183"/>
      <c r="Z760" s="183"/>
      <c r="AA760" s="183"/>
      <c r="AB760" s="183"/>
      <c r="AC760" s="183"/>
      <c r="AE760" s="183"/>
      <c r="AF760" s="183"/>
      <c r="AG760" s="183"/>
      <c r="AH760" s="183"/>
      <c r="AI760" s="183"/>
      <c r="AJ760" s="183"/>
      <c r="AK760" s="183"/>
    </row>
    <row r="761" spans="2:37" ht="16.8" thickTop="1" thickBot="1">
      <c r="B761" s="211" t="str">
        <f>IF(Árboles!B758="","",Árboles!B758)</f>
        <v/>
      </c>
      <c r="C761" s="211" t="str">
        <f>IF(Árboles!C758="","",Árboles!C758)</f>
        <v/>
      </c>
      <c r="D761" s="212" t="str">
        <f>IF(Árboles!G758="","",Árboles!G758)</f>
        <v/>
      </c>
      <c r="E761" s="213" t="str">
        <f>IF(Árboles!AC758=0,"",Árboles!AC758)</f>
        <v/>
      </c>
      <c r="F761" s="221"/>
      <c r="G761" s="222"/>
      <c r="H761" s="222"/>
      <c r="I761" s="222"/>
      <c r="J761" s="222"/>
      <c r="K761" s="222"/>
      <c r="L761" s="222"/>
      <c r="M761" s="216" t="str">
        <f>IF(ISNA(Industrias[[#This Row],[Vtrit (m3)]]*VLOOKUP(Árboles!$G758,Precios!$B$7:$H$19,2,FALSE)),"",Industrias[[#This Row],[Vtrit (m3)]]*VLOOKUP(Árboles!$G758,Precios!$B$7:$H$19,2,FALSE))</f>
        <v/>
      </c>
      <c r="N761" s="217" t="str">
        <f>IF(ISNA(Industrias[[#This Row],[Vapea (m3)]]*VLOOKUP(Árboles!$G758,Precios!$B$7:$H$19,3,FALSE)),"",Industrias[[#This Row],[Vapea (m3)]]*VLOOKUP(Árboles!$G758,Precios!$B$7:$H$19,3,FALSE))</f>
        <v/>
      </c>
      <c r="O761" s="217" t="str">
        <f>IF(ISNA(Industrias[[#This Row],[Vcanter (m3)]]*VLOOKUP(Árboles!$G758,Precios!$B$7:$H$19,4,FALSE)),"",Industrias[[#This Row],[Vcanter (m3)]]*VLOOKUP(Árboles!$G758,Precios!$B$7:$H$19,4,FALSE))</f>
        <v/>
      </c>
      <c r="P761" s="217" t="str">
        <f>IF(ISNA(Industrias[[#This Row],[Vsierra (m3)]]*VLOOKUP(Árboles!$G758,Precios!$B$7:$H$19,5,FALSE)),"",Industrias[[#This Row],[Vsierra (m3)]]*VLOOKUP(Árboles!$G758,Precios!$B$7:$H$19,5,FALSE))</f>
        <v/>
      </c>
      <c r="Q761" s="217" t="str">
        <f>IF(ISNA(Industrias[[#This Row],[Vsgruesa (m3)]]*VLOOKUP(Árboles!$G758,Precios!$B$7:$H$19,6,FALSE)),"",Industrias[[#This Row],[Vsgruesa (m3)]]*VLOOKUP(Árboles!$G758,Precios!$B$7:$H$19,6,FALSE))</f>
        <v/>
      </c>
      <c r="R761" s="217" t="str">
        <f>IF(ISNA(Industrias[[#This Row],[Vchapa (m3)]]*VLOOKUP(Árboles!$G758,Precios!$B$7:$H$19,7,FALSE)),"",Industrias[[#This Row],[Vchapa (m3)]]*VLOOKUP(Árboles!$G758,Precios!$B$7:$H$19,7,FALSE))</f>
        <v/>
      </c>
      <c r="S761" s="223">
        <f t="shared" si="16"/>
        <v>0</v>
      </c>
      <c r="T761" s="218"/>
      <c r="U761" s="218"/>
      <c r="W761" s="183"/>
      <c r="X761" s="183"/>
      <c r="Y761" s="183"/>
      <c r="Z761" s="183"/>
      <c r="AA761" s="183"/>
      <c r="AB761" s="183"/>
      <c r="AC761" s="183"/>
      <c r="AE761" s="183"/>
      <c r="AF761" s="183"/>
      <c r="AG761" s="183"/>
      <c r="AH761" s="183"/>
      <c r="AI761" s="183"/>
      <c r="AJ761" s="183"/>
      <c r="AK761" s="183"/>
    </row>
    <row r="762" spans="2:37" ht="16.8" thickTop="1" thickBot="1">
      <c r="B762" s="211" t="str">
        <f>IF(Árboles!B759="","",Árboles!B759)</f>
        <v/>
      </c>
      <c r="C762" s="211" t="str">
        <f>IF(Árboles!C759="","",Árboles!C759)</f>
        <v/>
      </c>
      <c r="D762" s="212" t="str">
        <f>IF(Árboles!G759="","",Árboles!G759)</f>
        <v/>
      </c>
      <c r="E762" s="213" t="str">
        <f>IF(Árboles!AC759=0,"",Árboles!AC759)</f>
        <v/>
      </c>
      <c r="F762" s="221"/>
      <c r="G762" s="222"/>
      <c r="H762" s="222"/>
      <c r="I762" s="222"/>
      <c r="J762" s="222"/>
      <c r="K762" s="222"/>
      <c r="L762" s="222"/>
      <c r="M762" s="216" t="str">
        <f>IF(ISNA(Industrias[[#This Row],[Vtrit (m3)]]*VLOOKUP(Árboles!$G759,Precios!$B$7:$H$19,2,FALSE)),"",Industrias[[#This Row],[Vtrit (m3)]]*VLOOKUP(Árboles!$G759,Precios!$B$7:$H$19,2,FALSE))</f>
        <v/>
      </c>
      <c r="N762" s="217" t="str">
        <f>IF(ISNA(Industrias[[#This Row],[Vapea (m3)]]*VLOOKUP(Árboles!$G759,Precios!$B$7:$H$19,3,FALSE)),"",Industrias[[#This Row],[Vapea (m3)]]*VLOOKUP(Árboles!$G759,Precios!$B$7:$H$19,3,FALSE))</f>
        <v/>
      </c>
      <c r="O762" s="217" t="str">
        <f>IF(ISNA(Industrias[[#This Row],[Vcanter (m3)]]*VLOOKUP(Árboles!$G759,Precios!$B$7:$H$19,4,FALSE)),"",Industrias[[#This Row],[Vcanter (m3)]]*VLOOKUP(Árboles!$G759,Precios!$B$7:$H$19,4,FALSE))</f>
        <v/>
      </c>
      <c r="P762" s="217" t="str">
        <f>IF(ISNA(Industrias[[#This Row],[Vsierra (m3)]]*VLOOKUP(Árboles!$G759,Precios!$B$7:$H$19,5,FALSE)),"",Industrias[[#This Row],[Vsierra (m3)]]*VLOOKUP(Árboles!$G759,Precios!$B$7:$H$19,5,FALSE))</f>
        <v/>
      </c>
      <c r="Q762" s="217" t="str">
        <f>IF(ISNA(Industrias[[#This Row],[Vsgruesa (m3)]]*VLOOKUP(Árboles!$G759,Precios!$B$7:$H$19,6,FALSE)),"",Industrias[[#This Row],[Vsgruesa (m3)]]*VLOOKUP(Árboles!$G759,Precios!$B$7:$H$19,6,FALSE))</f>
        <v/>
      </c>
      <c r="R762" s="217" t="str">
        <f>IF(ISNA(Industrias[[#This Row],[Vchapa (m3)]]*VLOOKUP(Árboles!$G759,Precios!$B$7:$H$19,7,FALSE)),"",Industrias[[#This Row],[Vchapa (m3)]]*VLOOKUP(Árboles!$G759,Precios!$B$7:$H$19,7,FALSE))</f>
        <v/>
      </c>
      <c r="S762" s="223">
        <f t="shared" si="16"/>
        <v>0</v>
      </c>
      <c r="T762" s="218"/>
      <c r="U762" s="218"/>
      <c r="W762" s="183"/>
      <c r="X762" s="183"/>
      <c r="Y762" s="183"/>
      <c r="Z762" s="183"/>
      <c r="AA762" s="183"/>
      <c r="AB762" s="183"/>
      <c r="AC762" s="183"/>
      <c r="AE762" s="183"/>
      <c r="AF762" s="183"/>
      <c r="AG762" s="183"/>
      <c r="AH762" s="183"/>
      <c r="AI762" s="183"/>
      <c r="AJ762" s="183"/>
      <c r="AK762" s="183"/>
    </row>
    <row r="763" spans="2:37" ht="16.8" thickTop="1" thickBot="1">
      <c r="B763" s="211" t="str">
        <f>IF(Árboles!B760="","",Árboles!B760)</f>
        <v/>
      </c>
      <c r="C763" s="211" t="str">
        <f>IF(Árboles!C760="","",Árboles!C760)</f>
        <v/>
      </c>
      <c r="D763" s="212" t="str">
        <f>IF(Árboles!G760="","",Árboles!G760)</f>
        <v/>
      </c>
      <c r="E763" s="213" t="str">
        <f>IF(Árboles!AC760=0,"",Árboles!AC760)</f>
        <v/>
      </c>
      <c r="F763" s="221"/>
      <c r="G763" s="222"/>
      <c r="H763" s="222"/>
      <c r="I763" s="222"/>
      <c r="J763" s="222"/>
      <c r="K763" s="222"/>
      <c r="L763" s="222"/>
      <c r="M763" s="216" t="str">
        <f>IF(ISNA(Industrias[[#This Row],[Vtrit (m3)]]*VLOOKUP(Árboles!$G760,Precios!$B$7:$H$19,2,FALSE)),"",Industrias[[#This Row],[Vtrit (m3)]]*VLOOKUP(Árboles!$G760,Precios!$B$7:$H$19,2,FALSE))</f>
        <v/>
      </c>
      <c r="N763" s="217" t="str">
        <f>IF(ISNA(Industrias[[#This Row],[Vapea (m3)]]*VLOOKUP(Árboles!$G760,Precios!$B$7:$H$19,3,FALSE)),"",Industrias[[#This Row],[Vapea (m3)]]*VLOOKUP(Árboles!$G760,Precios!$B$7:$H$19,3,FALSE))</f>
        <v/>
      </c>
      <c r="O763" s="217" t="str">
        <f>IF(ISNA(Industrias[[#This Row],[Vcanter (m3)]]*VLOOKUP(Árboles!$G760,Precios!$B$7:$H$19,4,FALSE)),"",Industrias[[#This Row],[Vcanter (m3)]]*VLOOKUP(Árboles!$G760,Precios!$B$7:$H$19,4,FALSE))</f>
        <v/>
      </c>
      <c r="P763" s="217" t="str">
        <f>IF(ISNA(Industrias[[#This Row],[Vsierra (m3)]]*VLOOKUP(Árboles!$G760,Precios!$B$7:$H$19,5,FALSE)),"",Industrias[[#This Row],[Vsierra (m3)]]*VLOOKUP(Árboles!$G760,Precios!$B$7:$H$19,5,FALSE))</f>
        <v/>
      </c>
      <c r="Q763" s="217" t="str">
        <f>IF(ISNA(Industrias[[#This Row],[Vsgruesa (m3)]]*VLOOKUP(Árboles!$G760,Precios!$B$7:$H$19,6,FALSE)),"",Industrias[[#This Row],[Vsgruesa (m3)]]*VLOOKUP(Árboles!$G760,Precios!$B$7:$H$19,6,FALSE))</f>
        <v/>
      </c>
      <c r="R763" s="217" t="str">
        <f>IF(ISNA(Industrias[[#This Row],[Vchapa (m3)]]*VLOOKUP(Árboles!$G760,Precios!$B$7:$H$19,7,FALSE)),"",Industrias[[#This Row],[Vchapa (m3)]]*VLOOKUP(Árboles!$G760,Precios!$B$7:$H$19,7,FALSE))</f>
        <v/>
      </c>
      <c r="S763" s="223">
        <f t="shared" si="16"/>
        <v>0</v>
      </c>
      <c r="T763" s="218"/>
      <c r="U763" s="218"/>
      <c r="W763" s="183"/>
      <c r="X763" s="183"/>
      <c r="Y763" s="183"/>
      <c r="Z763" s="183"/>
      <c r="AA763" s="183"/>
      <c r="AB763" s="183"/>
      <c r="AC763" s="183"/>
      <c r="AE763" s="183"/>
      <c r="AF763" s="183"/>
      <c r="AG763" s="183"/>
      <c r="AH763" s="183"/>
      <c r="AI763" s="183"/>
      <c r="AJ763" s="183"/>
      <c r="AK763" s="183"/>
    </row>
    <row r="764" spans="2:37" ht="16.8" thickTop="1" thickBot="1">
      <c r="B764" s="211" t="str">
        <f>IF(Árboles!B761="","",Árboles!B761)</f>
        <v/>
      </c>
      <c r="C764" s="211" t="str">
        <f>IF(Árboles!C761="","",Árboles!C761)</f>
        <v/>
      </c>
      <c r="D764" s="212" t="str">
        <f>IF(Árboles!G761="","",Árboles!G761)</f>
        <v/>
      </c>
      <c r="E764" s="213" t="str">
        <f>IF(Árboles!AC761=0,"",Árboles!AC761)</f>
        <v/>
      </c>
      <c r="F764" s="221"/>
      <c r="G764" s="222"/>
      <c r="H764" s="222"/>
      <c r="I764" s="222"/>
      <c r="J764" s="222"/>
      <c r="K764" s="222"/>
      <c r="L764" s="222"/>
      <c r="M764" s="216" t="str">
        <f>IF(ISNA(Industrias[[#This Row],[Vtrit (m3)]]*VLOOKUP(Árboles!$G761,Precios!$B$7:$H$19,2,FALSE)),"",Industrias[[#This Row],[Vtrit (m3)]]*VLOOKUP(Árboles!$G761,Precios!$B$7:$H$19,2,FALSE))</f>
        <v/>
      </c>
      <c r="N764" s="217" t="str">
        <f>IF(ISNA(Industrias[[#This Row],[Vapea (m3)]]*VLOOKUP(Árboles!$G761,Precios!$B$7:$H$19,3,FALSE)),"",Industrias[[#This Row],[Vapea (m3)]]*VLOOKUP(Árboles!$G761,Precios!$B$7:$H$19,3,FALSE))</f>
        <v/>
      </c>
      <c r="O764" s="217" t="str">
        <f>IF(ISNA(Industrias[[#This Row],[Vcanter (m3)]]*VLOOKUP(Árboles!$G761,Precios!$B$7:$H$19,4,FALSE)),"",Industrias[[#This Row],[Vcanter (m3)]]*VLOOKUP(Árboles!$G761,Precios!$B$7:$H$19,4,FALSE))</f>
        <v/>
      </c>
      <c r="P764" s="217" t="str">
        <f>IF(ISNA(Industrias[[#This Row],[Vsierra (m3)]]*VLOOKUP(Árboles!$G761,Precios!$B$7:$H$19,5,FALSE)),"",Industrias[[#This Row],[Vsierra (m3)]]*VLOOKUP(Árboles!$G761,Precios!$B$7:$H$19,5,FALSE))</f>
        <v/>
      </c>
      <c r="Q764" s="217" t="str">
        <f>IF(ISNA(Industrias[[#This Row],[Vsgruesa (m3)]]*VLOOKUP(Árboles!$G761,Precios!$B$7:$H$19,6,FALSE)),"",Industrias[[#This Row],[Vsgruesa (m3)]]*VLOOKUP(Árboles!$G761,Precios!$B$7:$H$19,6,FALSE))</f>
        <v/>
      </c>
      <c r="R764" s="217" t="str">
        <f>IF(ISNA(Industrias[[#This Row],[Vchapa (m3)]]*VLOOKUP(Árboles!$G761,Precios!$B$7:$H$19,7,FALSE)),"",Industrias[[#This Row],[Vchapa (m3)]]*VLOOKUP(Árboles!$G761,Precios!$B$7:$H$19,7,FALSE))</f>
        <v/>
      </c>
      <c r="S764" s="223">
        <f t="shared" si="16"/>
        <v>0</v>
      </c>
      <c r="T764" s="218"/>
      <c r="U764" s="218"/>
      <c r="W764" s="183"/>
      <c r="X764" s="183"/>
      <c r="Y764" s="183"/>
      <c r="Z764" s="183"/>
      <c r="AA764" s="183"/>
      <c r="AB764" s="183"/>
      <c r="AC764" s="183"/>
      <c r="AE764" s="183"/>
      <c r="AF764" s="183"/>
      <c r="AG764" s="183"/>
      <c r="AH764" s="183"/>
      <c r="AI764" s="183"/>
      <c r="AJ764" s="183"/>
      <c r="AK764" s="183"/>
    </row>
    <row r="765" spans="2:37" ht="16.8" thickTop="1" thickBot="1">
      <c r="B765" s="211" t="str">
        <f>IF(Árboles!B762="","",Árboles!B762)</f>
        <v/>
      </c>
      <c r="C765" s="211" t="str">
        <f>IF(Árboles!C762="","",Árboles!C762)</f>
        <v/>
      </c>
      <c r="D765" s="212" t="str">
        <f>IF(Árboles!G762="","",Árboles!G762)</f>
        <v/>
      </c>
      <c r="E765" s="213" t="str">
        <f>IF(Árboles!AC762=0,"",Árboles!AC762)</f>
        <v/>
      </c>
      <c r="F765" s="221"/>
      <c r="G765" s="222"/>
      <c r="H765" s="222"/>
      <c r="I765" s="222"/>
      <c r="J765" s="222"/>
      <c r="K765" s="222"/>
      <c r="L765" s="222"/>
      <c r="M765" s="216" t="str">
        <f>IF(ISNA(Industrias[[#This Row],[Vtrit (m3)]]*VLOOKUP(Árboles!$G762,Precios!$B$7:$H$19,2,FALSE)),"",Industrias[[#This Row],[Vtrit (m3)]]*VLOOKUP(Árboles!$G762,Precios!$B$7:$H$19,2,FALSE))</f>
        <v/>
      </c>
      <c r="N765" s="217" t="str">
        <f>IF(ISNA(Industrias[[#This Row],[Vapea (m3)]]*VLOOKUP(Árboles!$G762,Precios!$B$7:$H$19,3,FALSE)),"",Industrias[[#This Row],[Vapea (m3)]]*VLOOKUP(Árboles!$G762,Precios!$B$7:$H$19,3,FALSE))</f>
        <v/>
      </c>
      <c r="O765" s="217" t="str">
        <f>IF(ISNA(Industrias[[#This Row],[Vcanter (m3)]]*VLOOKUP(Árboles!$G762,Precios!$B$7:$H$19,4,FALSE)),"",Industrias[[#This Row],[Vcanter (m3)]]*VLOOKUP(Árboles!$G762,Precios!$B$7:$H$19,4,FALSE))</f>
        <v/>
      </c>
      <c r="P765" s="217" t="str">
        <f>IF(ISNA(Industrias[[#This Row],[Vsierra (m3)]]*VLOOKUP(Árboles!$G762,Precios!$B$7:$H$19,5,FALSE)),"",Industrias[[#This Row],[Vsierra (m3)]]*VLOOKUP(Árboles!$G762,Precios!$B$7:$H$19,5,FALSE))</f>
        <v/>
      </c>
      <c r="Q765" s="217" t="str">
        <f>IF(ISNA(Industrias[[#This Row],[Vsgruesa (m3)]]*VLOOKUP(Árboles!$G762,Precios!$B$7:$H$19,6,FALSE)),"",Industrias[[#This Row],[Vsgruesa (m3)]]*VLOOKUP(Árboles!$G762,Precios!$B$7:$H$19,6,FALSE))</f>
        <v/>
      </c>
      <c r="R765" s="217" t="str">
        <f>IF(ISNA(Industrias[[#This Row],[Vchapa (m3)]]*VLOOKUP(Árboles!$G762,Precios!$B$7:$H$19,7,FALSE)),"",Industrias[[#This Row],[Vchapa (m3)]]*VLOOKUP(Árboles!$G762,Precios!$B$7:$H$19,7,FALSE))</f>
        <v/>
      </c>
      <c r="S765" s="223">
        <f t="shared" si="16"/>
        <v>0</v>
      </c>
      <c r="T765" s="218"/>
      <c r="U765" s="218"/>
      <c r="W765" s="183"/>
      <c r="X765" s="183"/>
      <c r="Y765" s="183"/>
      <c r="Z765" s="183"/>
      <c r="AA765" s="183"/>
      <c r="AB765" s="183"/>
      <c r="AC765" s="183"/>
      <c r="AE765" s="183"/>
      <c r="AF765" s="183"/>
      <c r="AG765" s="183"/>
      <c r="AH765" s="183"/>
      <c r="AI765" s="183"/>
      <c r="AJ765" s="183"/>
      <c r="AK765" s="183"/>
    </row>
    <row r="766" spans="2:37" ht="16.8" thickTop="1" thickBot="1">
      <c r="B766" s="211" t="str">
        <f>IF(Árboles!B763="","",Árboles!B763)</f>
        <v/>
      </c>
      <c r="C766" s="211" t="str">
        <f>IF(Árboles!C763="","",Árboles!C763)</f>
        <v/>
      </c>
      <c r="D766" s="212" t="str">
        <f>IF(Árboles!G763="","",Árboles!G763)</f>
        <v/>
      </c>
      <c r="E766" s="213" t="str">
        <f>IF(Árboles!AC763=0,"",Árboles!AC763)</f>
        <v/>
      </c>
      <c r="F766" s="221"/>
      <c r="G766" s="222"/>
      <c r="H766" s="222"/>
      <c r="I766" s="222"/>
      <c r="J766" s="222"/>
      <c r="K766" s="222"/>
      <c r="L766" s="222"/>
      <c r="M766" s="216" t="str">
        <f>IF(ISNA(Industrias[[#This Row],[Vtrit (m3)]]*VLOOKUP(Árboles!$G763,Precios!$B$7:$H$19,2,FALSE)),"",Industrias[[#This Row],[Vtrit (m3)]]*VLOOKUP(Árboles!$G763,Precios!$B$7:$H$19,2,FALSE))</f>
        <v/>
      </c>
      <c r="N766" s="217" t="str">
        <f>IF(ISNA(Industrias[[#This Row],[Vapea (m3)]]*VLOOKUP(Árboles!$G763,Precios!$B$7:$H$19,3,FALSE)),"",Industrias[[#This Row],[Vapea (m3)]]*VLOOKUP(Árboles!$G763,Precios!$B$7:$H$19,3,FALSE))</f>
        <v/>
      </c>
      <c r="O766" s="217" t="str">
        <f>IF(ISNA(Industrias[[#This Row],[Vcanter (m3)]]*VLOOKUP(Árboles!$G763,Precios!$B$7:$H$19,4,FALSE)),"",Industrias[[#This Row],[Vcanter (m3)]]*VLOOKUP(Árboles!$G763,Precios!$B$7:$H$19,4,FALSE))</f>
        <v/>
      </c>
      <c r="P766" s="217" t="str">
        <f>IF(ISNA(Industrias[[#This Row],[Vsierra (m3)]]*VLOOKUP(Árboles!$G763,Precios!$B$7:$H$19,5,FALSE)),"",Industrias[[#This Row],[Vsierra (m3)]]*VLOOKUP(Árboles!$G763,Precios!$B$7:$H$19,5,FALSE))</f>
        <v/>
      </c>
      <c r="Q766" s="217" t="str">
        <f>IF(ISNA(Industrias[[#This Row],[Vsgruesa (m3)]]*VLOOKUP(Árboles!$G763,Precios!$B$7:$H$19,6,FALSE)),"",Industrias[[#This Row],[Vsgruesa (m3)]]*VLOOKUP(Árboles!$G763,Precios!$B$7:$H$19,6,FALSE))</f>
        <v/>
      </c>
      <c r="R766" s="217" t="str">
        <f>IF(ISNA(Industrias[[#This Row],[Vchapa (m3)]]*VLOOKUP(Árboles!$G763,Precios!$B$7:$H$19,7,FALSE)),"",Industrias[[#This Row],[Vchapa (m3)]]*VLOOKUP(Árboles!$G763,Precios!$B$7:$H$19,7,FALSE))</f>
        <v/>
      </c>
      <c r="S766" s="223">
        <f t="shared" si="16"/>
        <v>0</v>
      </c>
      <c r="T766" s="218"/>
      <c r="U766" s="218"/>
      <c r="W766" s="183"/>
      <c r="X766" s="183"/>
      <c r="Y766" s="183"/>
      <c r="Z766" s="183"/>
      <c r="AA766" s="183"/>
      <c r="AB766" s="183"/>
      <c r="AC766" s="183"/>
      <c r="AE766" s="183"/>
      <c r="AF766" s="183"/>
      <c r="AG766" s="183"/>
      <c r="AH766" s="183"/>
      <c r="AI766" s="183"/>
      <c r="AJ766" s="183"/>
      <c r="AK766" s="183"/>
    </row>
    <row r="767" spans="2:37" ht="16.8" thickTop="1" thickBot="1">
      <c r="B767" s="211" t="str">
        <f>IF(Árboles!B764="","",Árboles!B764)</f>
        <v/>
      </c>
      <c r="C767" s="211" t="str">
        <f>IF(Árboles!C764="","",Árboles!C764)</f>
        <v/>
      </c>
      <c r="D767" s="212" t="str">
        <f>IF(Árboles!G764="","",Árboles!G764)</f>
        <v/>
      </c>
      <c r="E767" s="213" t="str">
        <f>IF(Árboles!AC764=0,"",Árboles!AC764)</f>
        <v/>
      </c>
      <c r="F767" s="221"/>
      <c r="G767" s="222"/>
      <c r="H767" s="222"/>
      <c r="I767" s="222"/>
      <c r="J767" s="222"/>
      <c r="K767" s="222"/>
      <c r="L767" s="222"/>
      <c r="M767" s="216" t="str">
        <f>IF(ISNA(Industrias[[#This Row],[Vtrit (m3)]]*VLOOKUP(Árboles!$G764,Precios!$B$7:$H$19,2,FALSE)),"",Industrias[[#This Row],[Vtrit (m3)]]*VLOOKUP(Árboles!$G764,Precios!$B$7:$H$19,2,FALSE))</f>
        <v/>
      </c>
      <c r="N767" s="217" t="str">
        <f>IF(ISNA(Industrias[[#This Row],[Vapea (m3)]]*VLOOKUP(Árboles!$G764,Precios!$B$7:$H$19,3,FALSE)),"",Industrias[[#This Row],[Vapea (m3)]]*VLOOKUP(Árboles!$G764,Precios!$B$7:$H$19,3,FALSE))</f>
        <v/>
      </c>
      <c r="O767" s="217" t="str">
        <f>IF(ISNA(Industrias[[#This Row],[Vcanter (m3)]]*VLOOKUP(Árboles!$G764,Precios!$B$7:$H$19,4,FALSE)),"",Industrias[[#This Row],[Vcanter (m3)]]*VLOOKUP(Árboles!$G764,Precios!$B$7:$H$19,4,FALSE))</f>
        <v/>
      </c>
      <c r="P767" s="217" t="str">
        <f>IF(ISNA(Industrias[[#This Row],[Vsierra (m3)]]*VLOOKUP(Árboles!$G764,Precios!$B$7:$H$19,5,FALSE)),"",Industrias[[#This Row],[Vsierra (m3)]]*VLOOKUP(Árboles!$G764,Precios!$B$7:$H$19,5,FALSE))</f>
        <v/>
      </c>
      <c r="Q767" s="217" t="str">
        <f>IF(ISNA(Industrias[[#This Row],[Vsgruesa (m3)]]*VLOOKUP(Árboles!$G764,Precios!$B$7:$H$19,6,FALSE)),"",Industrias[[#This Row],[Vsgruesa (m3)]]*VLOOKUP(Árboles!$G764,Precios!$B$7:$H$19,6,FALSE))</f>
        <v/>
      </c>
      <c r="R767" s="217" t="str">
        <f>IF(ISNA(Industrias[[#This Row],[Vchapa (m3)]]*VLOOKUP(Árboles!$G764,Precios!$B$7:$H$19,7,FALSE)),"",Industrias[[#This Row],[Vchapa (m3)]]*VLOOKUP(Árboles!$G764,Precios!$B$7:$H$19,7,FALSE))</f>
        <v/>
      </c>
      <c r="S767" s="223">
        <f t="shared" si="16"/>
        <v>0</v>
      </c>
      <c r="T767" s="218"/>
      <c r="U767" s="218"/>
      <c r="W767" s="183"/>
      <c r="X767" s="183"/>
      <c r="Y767" s="183"/>
      <c r="Z767" s="183"/>
      <c r="AA767" s="183"/>
      <c r="AB767" s="183"/>
      <c r="AC767" s="183"/>
      <c r="AE767" s="183"/>
      <c r="AF767" s="183"/>
      <c r="AG767" s="183"/>
      <c r="AH767" s="183"/>
      <c r="AI767" s="183"/>
      <c r="AJ767" s="183"/>
      <c r="AK767" s="183"/>
    </row>
    <row r="768" spans="2:37" ht="16.8" thickTop="1" thickBot="1">
      <c r="B768" s="211" t="str">
        <f>IF(Árboles!B765="","",Árboles!B765)</f>
        <v/>
      </c>
      <c r="C768" s="211" t="str">
        <f>IF(Árboles!C765="","",Árboles!C765)</f>
        <v/>
      </c>
      <c r="D768" s="212" t="str">
        <f>IF(Árboles!G765="","",Árboles!G765)</f>
        <v/>
      </c>
      <c r="E768" s="213" t="str">
        <f>IF(Árboles!AC765=0,"",Árboles!AC765)</f>
        <v/>
      </c>
      <c r="F768" s="221"/>
      <c r="G768" s="222"/>
      <c r="H768" s="222"/>
      <c r="I768" s="222"/>
      <c r="J768" s="222"/>
      <c r="K768" s="222"/>
      <c r="L768" s="222"/>
      <c r="M768" s="216" t="str">
        <f>IF(ISNA(Industrias[[#This Row],[Vtrit (m3)]]*VLOOKUP(Árboles!$G765,Precios!$B$7:$H$19,2,FALSE)),"",Industrias[[#This Row],[Vtrit (m3)]]*VLOOKUP(Árboles!$G765,Precios!$B$7:$H$19,2,FALSE))</f>
        <v/>
      </c>
      <c r="N768" s="217" t="str">
        <f>IF(ISNA(Industrias[[#This Row],[Vapea (m3)]]*VLOOKUP(Árboles!$G765,Precios!$B$7:$H$19,3,FALSE)),"",Industrias[[#This Row],[Vapea (m3)]]*VLOOKUP(Árboles!$G765,Precios!$B$7:$H$19,3,FALSE))</f>
        <v/>
      </c>
      <c r="O768" s="217" t="str">
        <f>IF(ISNA(Industrias[[#This Row],[Vcanter (m3)]]*VLOOKUP(Árboles!$G765,Precios!$B$7:$H$19,4,FALSE)),"",Industrias[[#This Row],[Vcanter (m3)]]*VLOOKUP(Árboles!$G765,Precios!$B$7:$H$19,4,FALSE))</f>
        <v/>
      </c>
      <c r="P768" s="217" t="str">
        <f>IF(ISNA(Industrias[[#This Row],[Vsierra (m3)]]*VLOOKUP(Árboles!$G765,Precios!$B$7:$H$19,5,FALSE)),"",Industrias[[#This Row],[Vsierra (m3)]]*VLOOKUP(Árboles!$G765,Precios!$B$7:$H$19,5,FALSE))</f>
        <v/>
      </c>
      <c r="Q768" s="217" t="str">
        <f>IF(ISNA(Industrias[[#This Row],[Vsgruesa (m3)]]*VLOOKUP(Árboles!$G765,Precios!$B$7:$H$19,6,FALSE)),"",Industrias[[#This Row],[Vsgruesa (m3)]]*VLOOKUP(Árboles!$G765,Precios!$B$7:$H$19,6,FALSE))</f>
        <v/>
      </c>
      <c r="R768" s="217" t="str">
        <f>IF(ISNA(Industrias[[#This Row],[Vchapa (m3)]]*VLOOKUP(Árboles!$G765,Precios!$B$7:$H$19,7,FALSE)),"",Industrias[[#This Row],[Vchapa (m3)]]*VLOOKUP(Árboles!$G765,Precios!$B$7:$H$19,7,FALSE))</f>
        <v/>
      </c>
      <c r="S768" s="223">
        <f t="shared" si="16"/>
        <v>0</v>
      </c>
      <c r="T768" s="218"/>
      <c r="U768" s="218"/>
      <c r="W768" s="183"/>
      <c r="X768" s="183"/>
      <c r="Y768" s="183"/>
      <c r="Z768" s="183"/>
      <c r="AA768" s="183"/>
      <c r="AB768" s="183"/>
      <c r="AC768" s="183"/>
      <c r="AE768" s="183"/>
      <c r="AF768" s="183"/>
      <c r="AG768" s="183"/>
      <c r="AH768" s="183"/>
      <c r="AI768" s="183"/>
      <c r="AJ768" s="183"/>
      <c r="AK768" s="183"/>
    </row>
    <row r="769" spans="2:37" ht="16.8" thickTop="1" thickBot="1">
      <c r="B769" s="211" t="str">
        <f>IF(Árboles!B766="","",Árboles!B766)</f>
        <v/>
      </c>
      <c r="C769" s="211" t="str">
        <f>IF(Árboles!C766="","",Árboles!C766)</f>
        <v/>
      </c>
      <c r="D769" s="212" t="str">
        <f>IF(Árboles!G766="","",Árboles!G766)</f>
        <v/>
      </c>
      <c r="E769" s="213" t="str">
        <f>IF(Árboles!AC766=0,"",Árboles!AC766)</f>
        <v/>
      </c>
      <c r="F769" s="221"/>
      <c r="G769" s="222"/>
      <c r="H769" s="222"/>
      <c r="I769" s="222"/>
      <c r="J769" s="222"/>
      <c r="K769" s="222"/>
      <c r="L769" s="222"/>
      <c r="M769" s="216" t="str">
        <f>IF(ISNA(Industrias[[#This Row],[Vtrit (m3)]]*VLOOKUP(Árboles!$G766,Precios!$B$7:$H$19,2,FALSE)),"",Industrias[[#This Row],[Vtrit (m3)]]*VLOOKUP(Árboles!$G766,Precios!$B$7:$H$19,2,FALSE))</f>
        <v/>
      </c>
      <c r="N769" s="217" t="str">
        <f>IF(ISNA(Industrias[[#This Row],[Vapea (m3)]]*VLOOKUP(Árboles!$G766,Precios!$B$7:$H$19,3,FALSE)),"",Industrias[[#This Row],[Vapea (m3)]]*VLOOKUP(Árboles!$G766,Precios!$B$7:$H$19,3,FALSE))</f>
        <v/>
      </c>
      <c r="O769" s="217" t="str">
        <f>IF(ISNA(Industrias[[#This Row],[Vcanter (m3)]]*VLOOKUP(Árboles!$G766,Precios!$B$7:$H$19,4,FALSE)),"",Industrias[[#This Row],[Vcanter (m3)]]*VLOOKUP(Árboles!$G766,Precios!$B$7:$H$19,4,FALSE))</f>
        <v/>
      </c>
      <c r="P769" s="217" t="str">
        <f>IF(ISNA(Industrias[[#This Row],[Vsierra (m3)]]*VLOOKUP(Árboles!$G766,Precios!$B$7:$H$19,5,FALSE)),"",Industrias[[#This Row],[Vsierra (m3)]]*VLOOKUP(Árboles!$G766,Precios!$B$7:$H$19,5,FALSE))</f>
        <v/>
      </c>
      <c r="Q769" s="217" t="str">
        <f>IF(ISNA(Industrias[[#This Row],[Vsgruesa (m3)]]*VLOOKUP(Árboles!$G766,Precios!$B$7:$H$19,6,FALSE)),"",Industrias[[#This Row],[Vsgruesa (m3)]]*VLOOKUP(Árboles!$G766,Precios!$B$7:$H$19,6,FALSE))</f>
        <v/>
      </c>
      <c r="R769" s="217" t="str">
        <f>IF(ISNA(Industrias[[#This Row],[Vchapa (m3)]]*VLOOKUP(Árboles!$G766,Precios!$B$7:$H$19,7,FALSE)),"",Industrias[[#This Row],[Vchapa (m3)]]*VLOOKUP(Árboles!$G766,Precios!$B$7:$H$19,7,FALSE))</f>
        <v/>
      </c>
      <c r="S769" s="223">
        <f t="shared" si="16"/>
        <v>0</v>
      </c>
      <c r="T769" s="218"/>
      <c r="U769" s="218"/>
      <c r="W769" s="183"/>
      <c r="X769" s="183"/>
      <c r="Y769" s="183"/>
      <c r="Z769" s="183"/>
      <c r="AA769" s="183"/>
      <c r="AB769" s="183"/>
      <c r="AC769" s="183"/>
      <c r="AE769" s="183"/>
      <c r="AF769" s="183"/>
      <c r="AG769" s="183"/>
      <c r="AH769" s="183"/>
      <c r="AI769" s="183"/>
      <c r="AJ769" s="183"/>
      <c r="AK769" s="183"/>
    </row>
    <row r="770" spans="2:37" ht="16.8" thickTop="1" thickBot="1">
      <c r="B770" s="211" t="str">
        <f>IF(Árboles!B767="","",Árboles!B767)</f>
        <v/>
      </c>
      <c r="C770" s="211" t="str">
        <f>IF(Árboles!C767="","",Árboles!C767)</f>
        <v/>
      </c>
      <c r="D770" s="212" t="str">
        <f>IF(Árboles!G767="","",Árboles!G767)</f>
        <v/>
      </c>
      <c r="E770" s="213" t="str">
        <f>IF(Árboles!AC767=0,"",Árboles!AC767)</f>
        <v/>
      </c>
      <c r="F770" s="221"/>
      <c r="G770" s="222"/>
      <c r="H770" s="222"/>
      <c r="I770" s="222"/>
      <c r="J770" s="222"/>
      <c r="K770" s="222"/>
      <c r="L770" s="222"/>
      <c r="M770" s="216" t="str">
        <f>IF(ISNA(Industrias[[#This Row],[Vtrit (m3)]]*VLOOKUP(Árboles!$G767,Precios!$B$7:$H$19,2,FALSE)),"",Industrias[[#This Row],[Vtrit (m3)]]*VLOOKUP(Árboles!$G767,Precios!$B$7:$H$19,2,FALSE))</f>
        <v/>
      </c>
      <c r="N770" s="217" t="str">
        <f>IF(ISNA(Industrias[[#This Row],[Vapea (m3)]]*VLOOKUP(Árboles!$G767,Precios!$B$7:$H$19,3,FALSE)),"",Industrias[[#This Row],[Vapea (m3)]]*VLOOKUP(Árboles!$G767,Precios!$B$7:$H$19,3,FALSE))</f>
        <v/>
      </c>
      <c r="O770" s="217" t="str">
        <f>IF(ISNA(Industrias[[#This Row],[Vcanter (m3)]]*VLOOKUP(Árboles!$G767,Precios!$B$7:$H$19,4,FALSE)),"",Industrias[[#This Row],[Vcanter (m3)]]*VLOOKUP(Árboles!$G767,Precios!$B$7:$H$19,4,FALSE))</f>
        <v/>
      </c>
      <c r="P770" s="217" t="str">
        <f>IF(ISNA(Industrias[[#This Row],[Vsierra (m3)]]*VLOOKUP(Árboles!$G767,Precios!$B$7:$H$19,5,FALSE)),"",Industrias[[#This Row],[Vsierra (m3)]]*VLOOKUP(Árboles!$G767,Precios!$B$7:$H$19,5,FALSE))</f>
        <v/>
      </c>
      <c r="Q770" s="217" t="str">
        <f>IF(ISNA(Industrias[[#This Row],[Vsgruesa (m3)]]*VLOOKUP(Árboles!$G767,Precios!$B$7:$H$19,6,FALSE)),"",Industrias[[#This Row],[Vsgruesa (m3)]]*VLOOKUP(Árboles!$G767,Precios!$B$7:$H$19,6,FALSE))</f>
        <v/>
      </c>
      <c r="R770" s="217" t="str">
        <f>IF(ISNA(Industrias[[#This Row],[Vchapa (m3)]]*VLOOKUP(Árboles!$G767,Precios!$B$7:$H$19,7,FALSE)),"",Industrias[[#This Row],[Vchapa (m3)]]*VLOOKUP(Árboles!$G767,Precios!$B$7:$H$19,7,FALSE))</f>
        <v/>
      </c>
      <c r="S770" s="223">
        <f t="shared" si="16"/>
        <v>0</v>
      </c>
      <c r="T770" s="218"/>
      <c r="U770" s="218"/>
      <c r="W770" s="183"/>
      <c r="X770" s="183"/>
      <c r="Y770" s="183"/>
      <c r="Z770" s="183"/>
      <c r="AA770" s="183"/>
      <c r="AB770" s="183"/>
      <c r="AC770" s="183"/>
      <c r="AE770" s="183"/>
      <c r="AF770" s="183"/>
      <c r="AG770" s="183"/>
      <c r="AH770" s="183"/>
      <c r="AI770" s="183"/>
      <c r="AJ770" s="183"/>
      <c r="AK770" s="183"/>
    </row>
    <row r="771" spans="2:37" ht="16.8" thickTop="1" thickBot="1">
      <c r="B771" s="211" t="str">
        <f>IF(Árboles!B768="","",Árboles!B768)</f>
        <v/>
      </c>
      <c r="C771" s="211" t="str">
        <f>IF(Árboles!C768="","",Árboles!C768)</f>
        <v/>
      </c>
      <c r="D771" s="212" t="str">
        <f>IF(Árboles!G768="","",Árboles!G768)</f>
        <v/>
      </c>
      <c r="E771" s="213" t="str">
        <f>IF(Árboles!AC768=0,"",Árboles!AC768)</f>
        <v/>
      </c>
      <c r="F771" s="221"/>
      <c r="G771" s="222"/>
      <c r="H771" s="222"/>
      <c r="I771" s="222"/>
      <c r="J771" s="222"/>
      <c r="K771" s="222"/>
      <c r="L771" s="222"/>
      <c r="M771" s="216" t="str">
        <f>IF(ISNA(Industrias[[#This Row],[Vtrit (m3)]]*VLOOKUP(Árboles!$G768,Precios!$B$7:$H$19,2,FALSE)),"",Industrias[[#This Row],[Vtrit (m3)]]*VLOOKUP(Árboles!$G768,Precios!$B$7:$H$19,2,FALSE))</f>
        <v/>
      </c>
      <c r="N771" s="217" t="str">
        <f>IF(ISNA(Industrias[[#This Row],[Vapea (m3)]]*VLOOKUP(Árboles!$G768,Precios!$B$7:$H$19,3,FALSE)),"",Industrias[[#This Row],[Vapea (m3)]]*VLOOKUP(Árboles!$G768,Precios!$B$7:$H$19,3,FALSE))</f>
        <v/>
      </c>
      <c r="O771" s="217" t="str">
        <f>IF(ISNA(Industrias[[#This Row],[Vcanter (m3)]]*VLOOKUP(Árboles!$G768,Precios!$B$7:$H$19,4,FALSE)),"",Industrias[[#This Row],[Vcanter (m3)]]*VLOOKUP(Árboles!$G768,Precios!$B$7:$H$19,4,FALSE))</f>
        <v/>
      </c>
      <c r="P771" s="217" t="str">
        <f>IF(ISNA(Industrias[[#This Row],[Vsierra (m3)]]*VLOOKUP(Árboles!$G768,Precios!$B$7:$H$19,5,FALSE)),"",Industrias[[#This Row],[Vsierra (m3)]]*VLOOKUP(Árboles!$G768,Precios!$B$7:$H$19,5,FALSE))</f>
        <v/>
      </c>
      <c r="Q771" s="217" t="str">
        <f>IF(ISNA(Industrias[[#This Row],[Vsgruesa (m3)]]*VLOOKUP(Árboles!$G768,Precios!$B$7:$H$19,6,FALSE)),"",Industrias[[#This Row],[Vsgruesa (m3)]]*VLOOKUP(Árboles!$G768,Precios!$B$7:$H$19,6,FALSE))</f>
        <v/>
      </c>
      <c r="R771" s="217" t="str">
        <f>IF(ISNA(Industrias[[#This Row],[Vchapa (m3)]]*VLOOKUP(Árboles!$G768,Precios!$B$7:$H$19,7,FALSE)),"",Industrias[[#This Row],[Vchapa (m3)]]*VLOOKUP(Árboles!$G768,Precios!$B$7:$H$19,7,FALSE))</f>
        <v/>
      </c>
      <c r="S771" s="223">
        <f t="shared" si="16"/>
        <v>0</v>
      </c>
      <c r="T771" s="218"/>
      <c r="U771" s="218"/>
      <c r="W771" s="183"/>
      <c r="X771" s="183"/>
      <c r="Y771" s="183"/>
      <c r="Z771" s="183"/>
      <c r="AA771" s="183"/>
      <c r="AB771" s="183"/>
      <c r="AC771" s="183"/>
      <c r="AE771" s="183"/>
      <c r="AF771" s="183"/>
      <c r="AG771" s="183"/>
      <c r="AH771" s="183"/>
      <c r="AI771" s="183"/>
      <c r="AJ771" s="183"/>
      <c r="AK771" s="183"/>
    </row>
    <row r="772" spans="2:37" ht="16.8" thickTop="1" thickBot="1">
      <c r="B772" s="211" t="str">
        <f>IF(Árboles!B769="","",Árboles!B769)</f>
        <v/>
      </c>
      <c r="C772" s="211" t="str">
        <f>IF(Árboles!C769="","",Árboles!C769)</f>
        <v/>
      </c>
      <c r="D772" s="212" t="str">
        <f>IF(Árboles!G769="","",Árboles!G769)</f>
        <v/>
      </c>
      <c r="E772" s="213" t="str">
        <f>IF(Árboles!AC769=0,"",Árboles!AC769)</f>
        <v/>
      </c>
      <c r="F772" s="221"/>
      <c r="G772" s="222"/>
      <c r="H772" s="222"/>
      <c r="I772" s="222"/>
      <c r="J772" s="222"/>
      <c r="K772" s="222"/>
      <c r="L772" s="222"/>
      <c r="M772" s="216" t="str">
        <f>IF(ISNA(Industrias[[#This Row],[Vtrit (m3)]]*VLOOKUP(Árboles!$G769,Precios!$B$7:$H$19,2,FALSE)),"",Industrias[[#This Row],[Vtrit (m3)]]*VLOOKUP(Árboles!$G769,Precios!$B$7:$H$19,2,FALSE))</f>
        <v/>
      </c>
      <c r="N772" s="217" t="str">
        <f>IF(ISNA(Industrias[[#This Row],[Vapea (m3)]]*VLOOKUP(Árboles!$G769,Precios!$B$7:$H$19,3,FALSE)),"",Industrias[[#This Row],[Vapea (m3)]]*VLOOKUP(Árboles!$G769,Precios!$B$7:$H$19,3,FALSE))</f>
        <v/>
      </c>
      <c r="O772" s="217" t="str">
        <f>IF(ISNA(Industrias[[#This Row],[Vcanter (m3)]]*VLOOKUP(Árboles!$G769,Precios!$B$7:$H$19,4,FALSE)),"",Industrias[[#This Row],[Vcanter (m3)]]*VLOOKUP(Árboles!$G769,Precios!$B$7:$H$19,4,FALSE))</f>
        <v/>
      </c>
      <c r="P772" s="217" t="str">
        <f>IF(ISNA(Industrias[[#This Row],[Vsierra (m3)]]*VLOOKUP(Árboles!$G769,Precios!$B$7:$H$19,5,FALSE)),"",Industrias[[#This Row],[Vsierra (m3)]]*VLOOKUP(Árboles!$G769,Precios!$B$7:$H$19,5,FALSE))</f>
        <v/>
      </c>
      <c r="Q772" s="217" t="str">
        <f>IF(ISNA(Industrias[[#This Row],[Vsgruesa (m3)]]*VLOOKUP(Árboles!$G769,Precios!$B$7:$H$19,6,FALSE)),"",Industrias[[#This Row],[Vsgruesa (m3)]]*VLOOKUP(Árboles!$G769,Precios!$B$7:$H$19,6,FALSE))</f>
        <v/>
      </c>
      <c r="R772" s="217" t="str">
        <f>IF(ISNA(Industrias[[#This Row],[Vchapa (m3)]]*VLOOKUP(Árboles!$G769,Precios!$B$7:$H$19,7,FALSE)),"",Industrias[[#This Row],[Vchapa (m3)]]*VLOOKUP(Árboles!$G769,Precios!$B$7:$H$19,7,FALSE))</f>
        <v/>
      </c>
      <c r="S772" s="223">
        <f t="shared" si="16"/>
        <v>0</v>
      </c>
      <c r="T772" s="218"/>
      <c r="U772" s="218"/>
      <c r="W772" s="183"/>
      <c r="X772" s="183"/>
      <c r="Y772" s="183"/>
      <c r="Z772" s="183"/>
      <c r="AA772" s="183"/>
      <c r="AB772" s="183"/>
      <c r="AC772" s="183"/>
      <c r="AE772" s="183"/>
      <c r="AF772" s="183"/>
      <c r="AG772" s="183"/>
      <c r="AH772" s="183"/>
      <c r="AI772" s="183"/>
      <c r="AJ772" s="183"/>
      <c r="AK772" s="183"/>
    </row>
    <row r="773" spans="2:37" ht="16.8" thickTop="1" thickBot="1">
      <c r="B773" s="211" t="str">
        <f>IF(Árboles!B770="","",Árboles!B770)</f>
        <v/>
      </c>
      <c r="C773" s="211" t="str">
        <f>IF(Árboles!C770="","",Árboles!C770)</f>
        <v/>
      </c>
      <c r="D773" s="212" t="str">
        <f>IF(Árboles!G770="","",Árboles!G770)</f>
        <v/>
      </c>
      <c r="E773" s="213" t="str">
        <f>IF(Árboles!AC770=0,"",Árboles!AC770)</f>
        <v/>
      </c>
      <c r="F773" s="221"/>
      <c r="G773" s="222"/>
      <c r="H773" s="222"/>
      <c r="I773" s="222"/>
      <c r="J773" s="222"/>
      <c r="K773" s="222"/>
      <c r="L773" s="222"/>
      <c r="M773" s="216" t="str">
        <f>IF(ISNA(Industrias[[#This Row],[Vtrit (m3)]]*VLOOKUP(Árboles!$G770,Precios!$B$7:$H$19,2,FALSE)),"",Industrias[[#This Row],[Vtrit (m3)]]*VLOOKUP(Árboles!$G770,Precios!$B$7:$H$19,2,FALSE))</f>
        <v/>
      </c>
      <c r="N773" s="217" t="str">
        <f>IF(ISNA(Industrias[[#This Row],[Vapea (m3)]]*VLOOKUP(Árboles!$G770,Precios!$B$7:$H$19,3,FALSE)),"",Industrias[[#This Row],[Vapea (m3)]]*VLOOKUP(Árboles!$G770,Precios!$B$7:$H$19,3,FALSE))</f>
        <v/>
      </c>
      <c r="O773" s="217" t="str">
        <f>IF(ISNA(Industrias[[#This Row],[Vcanter (m3)]]*VLOOKUP(Árboles!$G770,Precios!$B$7:$H$19,4,FALSE)),"",Industrias[[#This Row],[Vcanter (m3)]]*VLOOKUP(Árboles!$G770,Precios!$B$7:$H$19,4,FALSE))</f>
        <v/>
      </c>
      <c r="P773" s="217" t="str">
        <f>IF(ISNA(Industrias[[#This Row],[Vsierra (m3)]]*VLOOKUP(Árboles!$G770,Precios!$B$7:$H$19,5,FALSE)),"",Industrias[[#This Row],[Vsierra (m3)]]*VLOOKUP(Árboles!$G770,Precios!$B$7:$H$19,5,FALSE))</f>
        <v/>
      </c>
      <c r="Q773" s="217" t="str">
        <f>IF(ISNA(Industrias[[#This Row],[Vsgruesa (m3)]]*VLOOKUP(Árboles!$G770,Precios!$B$7:$H$19,6,FALSE)),"",Industrias[[#This Row],[Vsgruesa (m3)]]*VLOOKUP(Árboles!$G770,Precios!$B$7:$H$19,6,FALSE))</f>
        <v/>
      </c>
      <c r="R773" s="217" t="str">
        <f>IF(ISNA(Industrias[[#This Row],[Vchapa (m3)]]*VLOOKUP(Árboles!$G770,Precios!$B$7:$H$19,7,FALSE)),"",Industrias[[#This Row],[Vchapa (m3)]]*VLOOKUP(Árboles!$G770,Precios!$B$7:$H$19,7,FALSE))</f>
        <v/>
      </c>
      <c r="S773" s="223">
        <f t="shared" ref="S773:S836" si="17">IF(SUM(M773:R773)=0,0,SUM(M773:R773))</f>
        <v>0</v>
      </c>
      <c r="T773" s="218"/>
      <c r="U773" s="218"/>
      <c r="W773" s="183"/>
      <c r="X773" s="183"/>
      <c r="Y773" s="183"/>
      <c r="Z773" s="183"/>
      <c r="AA773" s="183"/>
      <c r="AB773" s="183"/>
      <c r="AC773" s="183"/>
      <c r="AE773" s="183"/>
      <c r="AF773" s="183"/>
      <c r="AG773" s="183"/>
      <c r="AH773" s="183"/>
      <c r="AI773" s="183"/>
      <c r="AJ773" s="183"/>
      <c r="AK773" s="183"/>
    </row>
    <row r="774" spans="2:37" ht="16.8" thickTop="1" thickBot="1">
      <c r="B774" s="211" t="str">
        <f>IF(Árboles!B771="","",Árboles!B771)</f>
        <v/>
      </c>
      <c r="C774" s="211" t="str">
        <f>IF(Árboles!C771="","",Árboles!C771)</f>
        <v/>
      </c>
      <c r="D774" s="212" t="str">
        <f>IF(Árboles!G771="","",Árboles!G771)</f>
        <v/>
      </c>
      <c r="E774" s="213" t="str">
        <f>IF(Árboles!AC771=0,"",Árboles!AC771)</f>
        <v/>
      </c>
      <c r="F774" s="221"/>
      <c r="G774" s="222"/>
      <c r="H774" s="222"/>
      <c r="I774" s="222"/>
      <c r="J774" s="222"/>
      <c r="K774" s="222"/>
      <c r="L774" s="222"/>
      <c r="M774" s="216" t="str">
        <f>IF(ISNA(Industrias[[#This Row],[Vtrit (m3)]]*VLOOKUP(Árboles!$G771,Precios!$B$7:$H$19,2,FALSE)),"",Industrias[[#This Row],[Vtrit (m3)]]*VLOOKUP(Árboles!$G771,Precios!$B$7:$H$19,2,FALSE))</f>
        <v/>
      </c>
      <c r="N774" s="217" t="str">
        <f>IF(ISNA(Industrias[[#This Row],[Vapea (m3)]]*VLOOKUP(Árboles!$G771,Precios!$B$7:$H$19,3,FALSE)),"",Industrias[[#This Row],[Vapea (m3)]]*VLOOKUP(Árboles!$G771,Precios!$B$7:$H$19,3,FALSE))</f>
        <v/>
      </c>
      <c r="O774" s="217" t="str">
        <f>IF(ISNA(Industrias[[#This Row],[Vcanter (m3)]]*VLOOKUP(Árboles!$G771,Precios!$B$7:$H$19,4,FALSE)),"",Industrias[[#This Row],[Vcanter (m3)]]*VLOOKUP(Árboles!$G771,Precios!$B$7:$H$19,4,FALSE))</f>
        <v/>
      </c>
      <c r="P774" s="217" t="str">
        <f>IF(ISNA(Industrias[[#This Row],[Vsierra (m3)]]*VLOOKUP(Árboles!$G771,Precios!$B$7:$H$19,5,FALSE)),"",Industrias[[#This Row],[Vsierra (m3)]]*VLOOKUP(Árboles!$G771,Precios!$B$7:$H$19,5,FALSE))</f>
        <v/>
      </c>
      <c r="Q774" s="217" t="str">
        <f>IF(ISNA(Industrias[[#This Row],[Vsgruesa (m3)]]*VLOOKUP(Árboles!$G771,Precios!$B$7:$H$19,6,FALSE)),"",Industrias[[#This Row],[Vsgruesa (m3)]]*VLOOKUP(Árboles!$G771,Precios!$B$7:$H$19,6,FALSE))</f>
        <v/>
      </c>
      <c r="R774" s="217" t="str">
        <f>IF(ISNA(Industrias[[#This Row],[Vchapa (m3)]]*VLOOKUP(Árboles!$G771,Precios!$B$7:$H$19,7,FALSE)),"",Industrias[[#This Row],[Vchapa (m3)]]*VLOOKUP(Árboles!$G771,Precios!$B$7:$H$19,7,FALSE))</f>
        <v/>
      </c>
      <c r="S774" s="223">
        <f t="shared" si="17"/>
        <v>0</v>
      </c>
      <c r="T774" s="218"/>
      <c r="U774" s="218"/>
      <c r="W774" s="183"/>
      <c r="X774" s="183"/>
      <c r="Y774" s="183"/>
      <c r="Z774" s="183"/>
      <c r="AA774" s="183"/>
      <c r="AB774" s="183"/>
      <c r="AC774" s="183"/>
      <c r="AE774" s="183"/>
      <c r="AF774" s="183"/>
      <c r="AG774" s="183"/>
      <c r="AH774" s="183"/>
      <c r="AI774" s="183"/>
      <c r="AJ774" s="183"/>
      <c r="AK774" s="183"/>
    </row>
    <row r="775" spans="2:37" ht="16.8" thickTop="1" thickBot="1">
      <c r="B775" s="211" t="str">
        <f>IF(Árboles!B772="","",Árboles!B772)</f>
        <v/>
      </c>
      <c r="C775" s="211" t="str">
        <f>IF(Árboles!C772="","",Árboles!C772)</f>
        <v/>
      </c>
      <c r="D775" s="212" t="str">
        <f>IF(Árboles!G772="","",Árboles!G772)</f>
        <v/>
      </c>
      <c r="E775" s="213" t="str">
        <f>IF(Árboles!AC772=0,"",Árboles!AC772)</f>
        <v/>
      </c>
      <c r="F775" s="221"/>
      <c r="G775" s="222"/>
      <c r="H775" s="222"/>
      <c r="I775" s="222"/>
      <c r="J775" s="222"/>
      <c r="K775" s="222"/>
      <c r="L775" s="222"/>
      <c r="M775" s="216" t="str">
        <f>IF(ISNA(Industrias[[#This Row],[Vtrit (m3)]]*VLOOKUP(Árboles!$G772,Precios!$B$7:$H$19,2,FALSE)),"",Industrias[[#This Row],[Vtrit (m3)]]*VLOOKUP(Árboles!$G772,Precios!$B$7:$H$19,2,FALSE))</f>
        <v/>
      </c>
      <c r="N775" s="217" t="str">
        <f>IF(ISNA(Industrias[[#This Row],[Vapea (m3)]]*VLOOKUP(Árboles!$G772,Precios!$B$7:$H$19,3,FALSE)),"",Industrias[[#This Row],[Vapea (m3)]]*VLOOKUP(Árboles!$G772,Precios!$B$7:$H$19,3,FALSE))</f>
        <v/>
      </c>
      <c r="O775" s="217" t="str">
        <f>IF(ISNA(Industrias[[#This Row],[Vcanter (m3)]]*VLOOKUP(Árboles!$G772,Precios!$B$7:$H$19,4,FALSE)),"",Industrias[[#This Row],[Vcanter (m3)]]*VLOOKUP(Árboles!$G772,Precios!$B$7:$H$19,4,FALSE))</f>
        <v/>
      </c>
      <c r="P775" s="217" t="str">
        <f>IF(ISNA(Industrias[[#This Row],[Vsierra (m3)]]*VLOOKUP(Árboles!$G772,Precios!$B$7:$H$19,5,FALSE)),"",Industrias[[#This Row],[Vsierra (m3)]]*VLOOKUP(Árboles!$G772,Precios!$B$7:$H$19,5,FALSE))</f>
        <v/>
      </c>
      <c r="Q775" s="217" t="str">
        <f>IF(ISNA(Industrias[[#This Row],[Vsgruesa (m3)]]*VLOOKUP(Árboles!$G772,Precios!$B$7:$H$19,6,FALSE)),"",Industrias[[#This Row],[Vsgruesa (m3)]]*VLOOKUP(Árboles!$G772,Precios!$B$7:$H$19,6,FALSE))</f>
        <v/>
      </c>
      <c r="R775" s="217" t="str">
        <f>IF(ISNA(Industrias[[#This Row],[Vchapa (m3)]]*VLOOKUP(Árboles!$G772,Precios!$B$7:$H$19,7,FALSE)),"",Industrias[[#This Row],[Vchapa (m3)]]*VLOOKUP(Árboles!$G772,Precios!$B$7:$H$19,7,FALSE))</f>
        <v/>
      </c>
      <c r="S775" s="223">
        <f t="shared" si="17"/>
        <v>0</v>
      </c>
      <c r="T775" s="218"/>
      <c r="U775" s="218"/>
      <c r="W775" s="183"/>
      <c r="X775" s="183"/>
      <c r="Y775" s="183"/>
      <c r="Z775" s="183"/>
      <c r="AA775" s="183"/>
      <c r="AB775" s="183"/>
      <c r="AC775" s="183"/>
      <c r="AE775" s="183"/>
      <c r="AF775" s="183"/>
      <c r="AG775" s="183"/>
      <c r="AH775" s="183"/>
      <c r="AI775" s="183"/>
      <c r="AJ775" s="183"/>
      <c r="AK775" s="183"/>
    </row>
    <row r="776" spans="2:37" ht="16.8" thickTop="1" thickBot="1">
      <c r="B776" s="211" t="str">
        <f>IF(Árboles!B773="","",Árboles!B773)</f>
        <v/>
      </c>
      <c r="C776" s="211" t="str">
        <f>IF(Árboles!C773="","",Árboles!C773)</f>
        <v/>
      </c>
      <c r="D776" s="212" t="str">
        <f>IF(Árboles!G773="","",Árboles!G773)</f>
        <v/>
      </c>
      <c r="E776" s="213" t="str">
        <f>IF(Árboles!AC773=0,"",Árboles!AC773)</f>
        <v/>
      </c>
      <c r="F776" s="221"/>
      <c r="G776" s="222"/>
      <c r="H776" s="222"/>
      <c r="I776" s="222"/>
      <c r="J776" s="222"/>
      <c r="K776" s="222"/>
      <c r="L776" s="222"/>
      <c r="M776" s="216" t="str">
        <f>IF(ISNA(Industrias[[#This Row],[Vtrit (m3)]]*VLOOKUP(Árboles!$G773,Precios!$B$7:$H$19,2,FALSE)),"",Industrias[[#This Row],[Vtrit (m3)]]*VLOOKUP(Árboles!$G773,Precios!$B$7:$H$19,2,FALSE))</f>
        <v/>
      </c>
      <c r="N776" s="217" t="str">
        <f>IF(ISNA(Industrias[[#This Row],[Vapea (m3)]]*VLOOKUP(Árboles!$G773,Precios!$B$7:$H$19,3,FALSE)),"",Industrias[[#This Row],[Vapea (m3)]]*VLOOKUP(Árboles!$G773,Precios!$B$7:$H$19,3,FALSE))</f>
        <v/>
      </c>
      <c r="O776" s="217" t="str">
        <f>IF(ISNA(Industrias[[#This Row],[Vcanter (m3)]]*VLOOKUP(Árboles!$G773,Precios!$B$7:$H$19,4,FALSE)),"",Industrias[[#This Row],[Vcanter (m3)]]*VLOOKUP(Árboles!$G773,Precios!$B$7:$H$19,4,FALSE))</f>
        <v/>
      </c>
      <c r="P776" s="217" t="str">
        <f>IF(ISNA(Industrias[[#This Row],[Vsierra (m3)]]*VLOOKUP(Árboles!$G773,Precios!$B$7:$H$19,5,FALSE)),"",Industrias[[#This Row],[Vsierra (m3)]]*VLOOKUP(Árboles!$G773,Precios!$B$7:$H$19,5,FALSE))</f>
        <v/>
      </c>
      <c r="Q776" s="217" t="str">
        <f>IF(ISNA(Industrias[[#This Row],[Vsgruesa (m3)]]*VLOOKUP(Árboles!$G773,Precios!$B$7:$H$19,6,FALSE)),"",Industrias[[#This Row],[Vsgruesa (m3)]]*VLOOKUP(Árboles!$G773,Precios!$B$7:$H$19,6,FALSE))</f>
        <v/>
      </c>
      <c r="R776" s="217" t="str">
        <f>IF(ISNA(Industrias[[#This Row],[Vchapa (m3)]]*VLOOKUP(Árboles!$G773,Precios!$B$7:$H$19,7,FALSE)),"",Industrias[[#This Row],[Vchapa (m3)]]*VLOOKUP(Árboles!$G773,Precios!$B$7:$H$19,7,FALSE))</f>
        <v/>
      </c>
      <c r="S776" s="223">
        <f t="shared" si="17"/>
        <v>0</v>
      </c>
      <c r="T776" s="218"/>
      <c r="U776" s="218"/>
      <c r="W776" s="183"/>
      <c r="X776" s="183"/>
      <c r="Y776" s="183"/>
      <c r="Z776" s="183"/>
      <c r="AA776" s="183"/>
      <c r="AB776" s="183"/>
      <c r="AC776" s="183"/>
      <c r="AE776" s="183"/>
      <c r="AF776" s="183"/>
      <c r="AG776" s="183"/>
      <c r="AH776" s="183"/>
      <c r="AI776" s="183"/>
      <c r="AJ776" s="183"/>
      <c r="AK776" s="183"/>
    </row>
    <row r="777" spans="2:37" ht="16.8" thickTop="1" thickBot="1">
      <c r="B777" s="211" t="str">
        <f>IF(Árboles!B774="","",Árboles!B774)</f>
        <v/>
      </c>
      <c r="C777" s="211" t="str">
        <f>IF(Árboles!C774="","",Árboles!C774)</f>
        <v/>
      </c>
      <c r="D777" s="212" t="str">
        <f>IF(Árboles!G774="","",Árboles!G774)</f>
        <v/>
      </c>
      <c r="E777" s="213" t="str">
        <f>IF(Árboles!AC774=0,"",Árboles!AC774)</f>
        <v/>
      </c>
      <c r="F777" s="221"/>
      <c r="G777" s="222"/>
      <c r="H777" s="222"/>
      <c r="I777" s="222"/>
      <c r="J777" s="222"/>
      <c r="K777" s="222"/>
      <c r="L777" s="222"/>
      <c r="M777" s="216" t="str">
        <f>IF(ISNA(Industrias[[#This Row],[Vtrit (m3)]]*VLOOKUP(Árboles!$G774,Precios!$B$7:$H$19,2,FALSE)),"",Industrias[[#This Row],[Vtrit (m3)]]*VLOOKUP(Árboles!$G774,Precios!$B$7:$H$19,2,FALSE))</f>
        <v/>
      </c>
      <c r="N777" s="217" t="str">
        <f>IF(ISNA(Industrias[[#This Row],[Vapea (m3)]]*VLOOKUP(Árboles!$G774,Precios!$B$7:$H$19,3,FALSE)),"",Industrias[[#This Row],[Vapea (m3)]]*VLOOKUP(Árboles!$G774,Precios!$B$7:$H$19,3,FALSE))</f>
        <v/>
      </c>
      <c r="O777" s="217" t="str">
        <f>IF(ISNA(Industrias[[#This Row],[Vcanter (m3)]]*VLOOKUP(Árboles!$G774,Precios!$B$7:$H$19,4,FALSE)),"",Industrias[[#This Row],[Vcanter (m3)]]*VLOOKUP(Árboles!$G774,Precios!$B$7:$H$19,4,FALSE))</f>
        <v/>
      </c>
      <c r="P777" s="217" t="str">
        <f>IF(ISNA(Industrias[[#This Row],[Vsierra (m3)]]*VLOOKUP(Árboles!$G774,Precios!$B$7:$H$19,5,FALSE)),"",Industrias[[#This Row],[Vsierra (m3)]]*VLOOKUP(Árboles!$G774,Precios!$B$7:$H$19,5,FALSE))</f>
        <v/>
      </c>
      <c r="Q777" s="217" t="str">
        <f>IF(ISNA(Industrias[[#This Row],[Vsgruesa (m3)]]*VLOOKUP(Árboles!$G774,Precios!$B$7:$H$19,6,FALSE)),"",Industrias[[#This Row],[Vsgruesa (m3)]]*VLOOKUP(Árboles!$G774,Precios!$B$7:$H$19,6,FALSE))</f>
        <v/>
      </c>
      <c r="R777" s="217" t="str">
        <f>IF(ISNA(Industrias[[#This Row],[Vchapa (m3)]]*VLOOKUP(Árboles!$G774,Precios!$B$7:$H$19,7,FALSE)),"",Industrias[[#This Row],[Vchapa (m3)]]*VLOOKUP(Árboles!$G774,Precios!$B$7:$H$19,7,FALSE))</f>
        <v/>
      </c>
      <c r="S777" s="223">
        <f t="shared" si="17"/>
        <v>0</v>
      </c>
      <c r="T777" s="218"/>
      <c r="U777" s="218"/>
      <c r="W777" s="183"/>
      <c r="X777" s="183"/>
      <c r="Y777" s="183"/>
      <c r="Z777" s="183"/>
      <c r="AA777" s="183"/>
      <c r="AB777" s="183"/>
      <c r="AC777" s="183"/>
      <c r="AE777" s="183"/>
      <c r="AF777" s="183"/>
      <c r="AG777" s="183"/>
      <c r="AH777" s="183"/>
      <c r="AI777" s="183"/>
      <c r="AJ777" s="183"/>
      <c r="AK777" s="183"/>
    </row>
    <row r="778" spans="2:37" ht="16.8" thickTop="1" thickBot="1">
      <c r="B778" s="211" t="str">
        <f>IF(Árboles!B775="","",Árboles!B775)</f>
        <v/>
      </c>
      <c r="C778" s="211" t="str">
        <f>IF(Árboles!C775="","",Árboles!C775)</f>
        <v/>
      </c>
      <c r="D778" s="212" t="str">
        <f>IF(Árboles!G775="","",Árboles!G775)</f>
        <v/>
      </c>
      <c r="E778" s="213" t="str">
        <f>IF(Árboles!AC775=0,"",Árboles!AC775)</f>
        <v/>
      </c>
      <c r="F778" s="221"/>
      <c r="G778" s="222"/>
      <c r="H778" s="222"/>
      <c r="I778" s="222"/>
      <c r="J778" s="222"/>
      <c r="K778" s="222"/>
      <c r="L778" s="222"/>
      <c r="M778" s="216" t="str">
        <f>IF(ISNA(Industrias[[#This Row],[Vtrit (m3)]]*VLOOKUP(Árboles!$G775,Precios!$B$7:$H$19,2,FALSE)),"",Industrias[[#This Row],[Vtrit (m3)]]*VLOOKUP(Árboles!$G775,Precios!$B$7:$H$19,2,FALSE))</f>
        <v/>
      </c>
      <c r="N778" s="217" t="str">
        <f>IF(ISNA(Industrias[[#This Row],[Vapea (m3)]]*VLOOKUP(Árboles!$G775,Precios!$B$7:$H$19,3,FALSE)),"",Industrias[[#This Row],[Vapea (m3)]]*VLOOKUP(Árboles!$G775,Precios!$B$7:$H$19,3,FALSE))</f>
        <v/>
      </c>
      <c r="O778" s="217" t="str">
        <f>IF(ISNA(Industrias[[#This Row],[Vcanter (m3)]]*VLOOKUP(Árboles!$G775,Precios!$B$7:$H$19,4,FALSE)),"",Industrias[[#This Row],[Vcanter (m3)]]*VLOOKUP(Árboles!$G775,Precios!$B$7:$H$19,4,FALSE))</f>
        <v/>
      </c>
      <c r="P778" s="217" t="str">
        <f>IF(ISNA(Industrias[[#This Row],[Vsierra (m3)]]*VLOOKUP(Árboles!$G775,Precios!$B$7:$H$19,5,FALSE)),"",Industrias[[#This Row],[Vsierra (m3)]]*VLOOKUP(Árboles!$G775,Precios!$B$7:$H$19,5,FALSE))</f>
        <v/>
      </c>
      <c r="Q778" s="217" t="str">
        <f>IF(ISNA(Industrias[[#This Row],[Vsgruesa (m3)]]*VLOOKUP(Árboles!$G775,Precios!$B$7:$H$19,6,FALSE)),"",Industrias[[#This Row],[Vsgruesa (m3)]]*VLOOKUP(Árboles!$G775,Precios!$B$7:$H$19,6,FALSE))</f>
        <v/>
      </c>
      <c r="R778" s="217" t="str">
        <f>IF(ISNA(Industrias[[#This Row],[Vchapa (m3)]]*VLOOKUP(Árboles!$G775,Precios!$B$7:$H$19,7,FALSE)),"",Industrias[[#This Row],[Vchapa (m3)]]*VLOOKUP(Árboles!$G775,Precios!$B$7:$H$19,7,FALSE))</f>
        <v/>
      </c>
      <c r="S778" s="223">
        <f t="shared" si="17"/>
        <v>0</v>
      </c>
      <c r="T778" s="218"/>
      <c r="U778" s="218"/>
      <c r="W778" s="183"/>
      <c r="X778" s="183"/>
      <c r="Y778" s="183"/>
      <c r="Z778" s="183"/>
      <c r="AA778" s="183"/>
      <c r="AB778" s="183"/>
      <c r="AC778" s="183"/>
      <c r="AE778" s="183"/>
      <c r="AF778" s="183"/>
      <c r="AG778" s="183"/>
      <c r="AH778" s="183"/>
      <c r="AI778" s="183"/>
      <c r="AJ778" s="183"/>
      <c r="AK778" s="183"/>
    </row>
    <row r="779" spans="2:37" ht="16.8" thickTop="1" thickBot="1">
      <c r="B779" s="211" t="str">
        <f>IF(Árboles!B776="","",Árboles!B776)</f>
        <v/>
      </c>
      <c r="C779" s="211" t="str">
        <f>IF(Árboles!C776="","",Árboles!C776)</f>
        <v/>
      </c>
      <c r="D779" s="212" t="str">
        <f>IF(Árboles!G776="","",Árboles!G776)</f>
        <v/>
      </c>
      <c r="E779" s="213" t="str">
        <f>IF(Árboles!AC776=0,"",Árboles!AC776)</f>
        <v/>
      </c>
      <c r="F779" s="221"/>
      <c r="G779" s="222"/>
      <c r="H779" s="222"/>
      <c r="I779" s="222"/>
      <c r="J779" s="222"/>
      <c r="K779" s="222"/>
      <c r="L779" s="222"/>
      <c r="M779" s="216" t="str">
        <f>IF(ISNA(Industrias[[#This Row],[Vtrit (m3)]]*VLOOKUP(Árboles!$G776,Precios!$B$7:$H$19,2,FALSE)),"",Industrias[[#This Row],[Vtrit (m3)]]*VLOOKUP(Árboles!$G776,Precios!$B$7:$H$19,2,FALSE))</f>
        <v/>
      </c>
      <c r="N779" s="217" t="str">
        <f>IF(ISNA(Industrias[[#This Row],[Vapea (m3)]]*VLOOKUP(Árboles!$G776,Precios!$B$7:$H$19,3,FALSE)),"",Industrias[[#This Row],[Vapea (m3)]]*VLOOKUP(Árboles!$G776,Precios!$B$7:$H$19,3,FALSE))</f>
        <v/>
      </c>
      <c r="O779" s="217" t="str">
        <f>IF(ISNA(Industrias[[#This Row],[Vcanter (m3)]]*VLOOKUP(Árboles!$G776,Precios!$B$7:$H$19,4,FALSE)),"",Industrias[[#This Row],[Vcanter (m3)]]*VLOOKUP(Árboles!$G776,Precios!$B$7:$H$19,4,FALSE))</f>
        <v/>
      </c>
      <c r="P779" s="217" t="str">
        <f>IF(ISNA(Industrias[[#This Row],[Vsierra (m3)]]*VLOOKUP(Árboles!$G776,Precios!$B$7:$H$19,5,FALSE)),"",Industrias[[#This Row],[Vsierra (m3)]]*VLOOKUP(Árboles!$G776,Precios!$B$7:$H$19,5,FALSE))</f>
        <v/>
      </c>
      <c r="Q779" s="217" t="str">
        <f>IF(ISNA(Industrias[[#This Row],[Vsgruesa (m3)]]*VLOOKUP(Árboles!$G776,Precios!$B$7:$H$19,6,FALSE)),"",Industrias[[#This Row],[Vsgruesa (m3)]]*VLOOKUP(Árboles!$G776,Precios!$B$7:$H$19,6,FALSE))</f>
        <v/>
      </c>
      <c r="R779" s="217" t="str">
        <f>IF(ISNA(Industrias[[#This Row],[Vchapa (m3)]]*VLOOKUP(Árboles!$G776,Precios!$B$7:$H$19,7,FALSE)),"",Industrias[[#This Row],[Vchapa (m3)]]*VLOOKUP(Árboles!$G776,Precios!$B$7:$H$19,7,FALSE))</f>
        <v/>
      </c>
      <c r="S779" s="223">
        <f t="shared" si="17"/>
        <v>0</v>
      </c>
      <c r="T779" s="218"/>
      <c r="U779" s="218"/>
      <c r="W779" s="183"/>
      <c r="X779" s="183"/>
      <c r="Y779" s="183"/>
      <c r="Z779" s="183"/>
      <c r="AA779" s="183"/>
      <c r="AB779" s="183"/>
      <c r="AC779" s="183"/>
      <c r="AE779" s="183"/>
      <c r="AF779" s="183"/>
      <c r="AG779" s="183"/>
      <c r="AH779" s="183"/>
      <c r="AI779" s="183"/>
      <c r="AJ779" s="183"/>
      <c r="AK779" s="183"/>
    </row>
    <row r="780" spans="2:37" ht="16.8" thickTop="1" thickBot="1">
      <c r="B780" s="211" t="str">
        <f>IF(Árboles!B777="","",Árboles!B777)</f>
        <v/>
      </c>
      <c r="C780" s="211" t="str">
        <f>IF(Árboles!C777="","",Árboles!C777)</f>
        <v/>
      </c>
      <c r="D780" s="212" t="str">
        <f>IF(Árboles!G777="","",Árboles!G777)</f>
        <v/>
      </c>
      <c r="E780" s="213" t="str">
        <f>IF(Árboles!AC777=0,"",Árboles!AC777)</f>
        <v/>
      </c>
      <c r="F780" s="221"/>
      <c r="G780" s="222"/>
      <c r="H780" s="222"/>
      <c r="I780" s="222"/>
      <c r="J780" s="222"/>
      <c r="K780" s="222"/>
      <c r="L780" s="222"/>
      <c r="M780" s="216" t="str">
        <f>IF(ISNA(Industrias[[#This Row],[Vtrit (m3)]]*VLOOKUP(Árboles!$G777,Precios!$B$7:$H$19,2,FALSE)),"",Industrias[[#This Row],[Vtrit (m3)]]*VLOOKUP(Árboles!$G777,Precios!$B$7:$H$19,2,FALSE))</f>
        <v/>
      </c>
      <c r="N780" s="217" t="str">
        <f>IF(ISNA(Industrias[[#This Row],[Vapea (m3)]]*VLOOKUP(Árboles!$G777,Precios!$B$7:$H$19,3,FALSE)),"",Industrias[[#This Row],[Vapea (m3)]]*VLOOKUP(Árboles!$G777,Precios!$B$7:$H$19,3,FALSE))</f>
        <v/>
      </c>
      <c r="O780" s="217" t="str">
        <f>IF(ISNA(Industrias[[#This Row],[Vcanter (m3)]]*VLOOKUP(Árboles!$G777,Precios!$B$7:$H$19,4,FALSE)),"",Industrias[[#This Row],[Vcanter (m3)]]*VLOOKUP(Árboles!$G777,Precios!$B$7:$H$19,4,FALSE))</f>
        <v/>
      </c>
      <c r="P780" s="217" t="str">
        <f>IF(ISNA(Industrias[[#This Row],[Vsierra (m3)]]*VLOOKUP(Árboles!$G777,Precios!$B$7:$H$19,5,FALSE)),"",Industrias[[#This Row],[Vsierra (m3)]]*VLOOKUP(Árboles!$G777,Precios!$B$7:$H$19,5,FALSE))</f>
        <v/>
      </c>
      <c r="Q780" s="217" t="str">
        <f>IF(ISNA(Industrias[[#This Row],[Vsgruesa (m3)]]*VLOOKUP(Árboles!$G777,Precios!$B$7:$H$19,6,FALSE)),"",Industrias[[#This Row],[Vsgruesa (m3)]]*VLOOKUP(Árboles!$G777,Precios!$B$7:$H$19,6,FALSE))</f>
        <v/>
      </c>
      <c r="R780" s="217" t="str">
        <f>IF(ISNA(Industrias[[#This Row],[Vchapa (m3)]]*VLOOKUP(Árboles!$G777,Precios!$B$7:$H$19,7,FALSE)),"",Industrias[[#This Row],[Vchapa (m3)]]*VLOOKUP(Árboles!$G777,Precios!$B$7:$H$19,7,FALSE))</f>
        <v/>
      </c>
      <c r="S780" s="223">
        <f t="shared" si="17"/>
        <v>0</v>
      </c>
      <c r="T780" s="218"/>
      <c r="U780" s="218"/>
      <c r="W780" s="183"/>
      <c r="X780" s="183"/>
      <c r="Y780" s="183"/>
      <c r="Z780" s="183"/>
      <c r="AA780" s="183"/>
      <c r="AB780" s="183"/>
      <c r="AC780" s="183"/>
      <c r="AE780" s="183"/>
      <c r="AF780" s="183"/>
      <c r="AG780" s="183"/>
      <c r="AH780" s="183"/>
      <c r="AI780" s="183"/>
      <c r="AJ780" s="183"/>
      <c r="AK780" s="183"/>
    </row>
    <row r="781" spans="2:37" ht="16.8" thickTop="1" thickBot="1">
      <c r="B781" s="211" t="str">
        <f>IF(Árboles!B778="","",Árboles!B778)</f>
        <v/>
      </c>
      <c r="C781" s="211" t="str">
        <f>IF(Árboles!C778="","",Árboles!C778)</f>
        <v/>
      </c>
      <c r="D781" s="212" t="str">
        <f>IF(Árboles!G778="","",Árboles!G778)</f>
        <v/>
      </c>
      <c r="E781" s="213" t="str">
        <f>IF(Árboles!AC778=0,"",Árboles!AC778)</f>
        <v/>
      </c>
      <c r="F781" s="221"/>
      <c r="G781" s="222"/>
      <c r="H781" s="222"/>
      <c r="I781" s="222"/>
      <c r="J781" s="222"/>
      <c r="K781" s="222"/>
      <c r="L781" s="222"/>
      <c r="M781" s="216" t="str">
        <f>IF(ISNA(Industrias[[#This Row],[Vtrit (m3)]]*VLOOKUP(Árboles!$G778,Precios!$B$7:$H$19,2,FALSE)),"",Industrias[[#This Row],[Vtrit (m3)]]*VLOOKUP(Árboles!$G778,Precios!$B$7:$H$19,2,FALSE))</f>
        <v/>
      </c>
      <c r="N781" s="217" t="str">
        <f>IF(ISNA(Industrias[[#This Row],[Vapea (m3)]]*VLOOKUP(Árboles!$G778,Precios!$B$7:$H$19,3,FALSE)),"",Industrias[[#This Row],[Vapea (m3)]]*VLOOKUP(Árboles!$G778,Precios!$B$7:$H$19,3,FALSE))</f>
        <v/>
      </c>
      <c r="O781" s="217" t="str">
        <f>IF(ISNA(Industrias[[#This Row],[Vcanter (m3)]]*VLOOKUP(Árboles!$G778,Precios!$B$7:$H$19,4,FALSE)),"",Industrias[[#This Row],[Vcanter (m3)]]*VLOOKUP(Árboles!$G778,Precios!$B$7:$H$19,4,FALSE))</f>
        <v/>
      </c>
      <c r="P781" s="217" t="str">
        <f>IF(ISNA(Industrias[[#This Row],[Vsierra (m3)]]*VLOOKUP(Árboles!$G778,Precios!$B$7:$H$19,5,FALSE)),"",Industrias[[#This Row],[Vsierra (m3)]]*VLOOKUP(Árboles!$G778,Precios!$B$7:$H$19,5,FALSE))</f>
        <v/>
      </c>
      <c r="Q781" s="217" t="str">
        <f>IF(ISNA(Industrias[[#This Row],[Vsgruesa (m3)]]*VLOOKUP(Árboles!$G778,Precios!$B$7:$H$19,6,FALSE)),"",Industrias[[#This Row],[Vsgruesa (m3)]]*VLOOKUP(Árboles!$G778,Precios!$B$7:$H$19,6,FALSE))</f>
        <v/>
      </c>
      <c r="R781" s="217" t="str">
        <f>IF(ISNA(Industrias[[#This Row],[Vchapa (m3)]]*VLOOKUP(Árboles!$G778,Precios!$B$7:$H$19,7,FALSE)),"",Industrias[[#This Row],[Vchapa (m3)]]*VLOOKUP(Árboles!$G778,Precios!$B$7:$H$19,7,FALSE))</f>
        <v/>
      </c>
      <c r="S781" s="223">
        <f t="shared" si="17"/>
        <v>0</v>
      </c>
      <c r="T781" s="218"/>
      <c r="U781" s="218"/>
      <c r="W781" s="183"/>
      <c r="X781" s="183"/>
      <c r="Y781" s="183"/>
      <c r="Z781" s="183"/>
      <c r="AA781" s="183"/>
      <c r="AB781" s="183"/>
      <c r="AC781" s="183"/>
      <c r="AE781" s="183"/>
      <c r="AF781" s="183"/>
      <c r="AG781" s="183"/>
      <c r="AH781" s="183"/>
      <c r="AI781" s="183"/>
      <c r="AJ781" s="183"/>
      <c r="AK781" s="183"/>
    </row>
    <row r="782" spans="2:37" ht="16.8" thickTop="1" thickBot="1">
      <c r="B782" s="211" t="str">
        <f>IF(Árboles!B779="","",Árboles!B779)</f>
        <v/>
      </c>
      <c r="C782" s="211" t="str">
        <f>IF(Árboles!C779="","",Árboles!C779)</f>
        <v/>
      </c>
      <c r="D782" s="212" t="str">
        <f>IF(Árboles!G779="","",Árboles!G779)</f>
        <v/>
      </c>
      <c r="E782" s="213" t="str">
        <f>IF(Árboles!AC779=0,"",Árboles!AC779)</f>
        <v/>
      </c>
      <c r="F782" s="221"/>
      <c r="G782" s="222"/>
      <c r="H782" s="222"/>
      <c r="I782" s="222"/>
      <c r="J782" s="222"/>
      <c r="K782" s="222"/>
      <c r="L782" s="222"/>
      <c r="M782" s="216" t="str">
        <f>IF(ISNA(Industrias[[#This Row],[Vtrit (m3)]]*VLOOKUP(Árboles!$G779,Precios!$B$7:$H$19,2,FALSE)),"",Industrias[[#This Row],[Vtrit (m3)]]*VLOOKUP(Árboles!$G779,Precios!$B$7:$H$19,2,FALSE))</f>
        <v/>
      </c>
      <c r="N782" s="217" t="str">
        <f>IF(ISNA(Industrias[[#This Row],[Vapea (m3)]]*VLOOKUP(Árboles!$G779,Precios!$B$7:$H$19,3,FALSE)),"",Industrias[[#This Row],[Vapea (m3)]]*VLOOKUP(Árboles!$G779,Precios!$B$7:$H$19,3,FALSE))</f>
        <v/>
      </c>
      <c r="O782" s="217" t="str">
        <f>IF(ISNA(Industrias[[#This Row],[Vcanter (m3)]]*VLOOKUP(Árboles!$G779,Precios!$B$7:$H$19,4,FALSE)),"",Industrias[[#This Row],[Vcanter (m3)]]*VLOOKUP(Árboles!$G779,Precios!$B$7:$H$19,4,FALSE))</f>
        <v/>
      </c>
      <c r="P782" s="217" t="str">
        <f>IF(ISNA(Industrias[[#This Row],[Vsierra (m3)]]*VLOOKUP(Árboles!$G779,Precios!$B$7:$H$19,5,FALSE)),"",Industrias[[#This Row],[Vsierra (m3)]]*VLOOKUP(Árboles!$G779,Precios!$B$7:$H$19,5,FALSE))</f>
        <v/>
      </c>
      <c r="Q782" s="217" t="str">
        <f>IF(ISNA(Industrias[[#This Row],[Vsgruesa (m3)]]*VLOOKUP(Árboles!$G779,Precios!$B$7:$H$19,6,FALSE)),"",Industrias[[#This Row],[Vsgruesa (m3)]]*VLOOKUP(Árboles!$G779,Precios!$B$7:$H$19,6,FALSE))</f>
        <v/>
      </c>
      <c r="R782" s="217" t="str">
        <f>IF(ISNA(Industrias[[#This Row],[Vchapa (m3)]]*VLOOKUP(Árboles!$G779,Precios!$B$7:$H$19,7,FALSE)),"",Industrias[[#This Row],[Vchapa (m3)]]*VLOOKUP(Árboles!$G779,Precios!$B$7:$H$19,7,FALSE))</f>
        <v/>
      </c>
      <c r="S782" s="223">
        <f t="shared" si="17"/>
        <v>0</v>
      </c>
      <c r="T782" s="218"/>
      <c r="U782" s="218"/>
      <c r="W782" s="183"/>
      <c r="X782" s="183"/>
      <c r="Y782" s="183"/>
      <c r="Z782" s="183"/>
      <c r="AA782" s="183"/>
      <c r="AB782" s="183"/>
      <c r="AC782" s="183"/>
      <c r="AE782" s="183"/>
      <c r="AF782" s="183"/>
      <c r="AG782" s="183"/>
      <c r="AH782" s="183"/>
      <c r="AI782" s="183"/>
      <c r="AJ782" s="183"/>
      <c r="AK782" s="183"/>
    </row>
    <row r="783" spans="2:37" ht="16.8" thickTop="1" thickBot="1">
      <c r="B783" s="211" t="str">
        <f>IF(Árboles!B780="","",Árboles!B780)</f>
        <v/>
      </c>
      <c r="C783" s="211" t="str">
        <f>IF(Árboles!C780="","",Árboles!C780)</f>
        <v/>
      </c>
      <c r="D783" s="212" t="str">
        <f>IF(Árboles!G780="","",Árboles!G780)</f>
        <v/>
      </c>
      <c r="E783" s="213" t="str">
        <f>IF(Árboles!AC780=0,"",Árboles!AC780)</f>
        <v/>
      </c>
      <c r="F783" s="221"/>
      <c r="G783" s="222"/>
      <c r="H783" s="222"/>
      <c r="I783" s="222"/>
      <c r="J783" s="222"/>
      <c r="K783" s="222"/>
      <c r="L783" s="222"/>
      <c r="M783" s="216" t="str">
        <f>IF(ISNA(Industrias[[#This Row],[Vtrit (m3)]]*VLOOKUP(Árboles!$G780,Precios!$B$7:$H$19,2,FALSE)),"",Industrias[[#This Row],[Vtrit (m3)]]*VLOOKUP(Árboles!$G780,Precios!$B$7:$H$19,2,FALSE))</f>
        <v/>
      </c>
      <c r="N783" s="217" t="str">
        <f>IF(ISNA(Industrias[[#This Row],[Vapea (m3)]]*VLOOKUP(Árboles!$G780,Precios!$B$7:$H$19,3,FALSE)),"",Industrias[[#This Row],[Vapea (m3)]]*VLOOKUP(Árboles!$G780,Precios!$B$7:$H$19,3,FALSE))</f>
        <v/>
      </c>
      <c r="O783" s="217" t="str">
        <f>IF(ISNA(Industrias[[#This Row],[Vcanter (m3)]]*VLOOKUP(Árboles!$G780,Precios!$B$7:$H$19,4,FALSE)),"",Industrias[[#This Row],[Vcanter (m3)]]*VLOOKUP(Árboles!$G780,Precios!$B$7:$H$19,4,FALSE))</f>
        <v/>
      </c>
      <c r="P783" s="217" t="str">
        <f>IF(ISNA(Industrias[[#This Row],[Vsierra (m3)]]*VLOOKUP(Árboles!$G780,Precios!$B$7:$H$19,5,FALSE)),"",Industrias[[#This Row],[Vsierra (m3)]]*VLOOKUP(Árboles!$G780,Precios!$B$7:$H$19,5,FALSE))</f>
        <v/>
      </c>
      <c r="Q783" s="217" t="str">
        <f>IF(ISNA(Industrias[[#This Row],[Vsgruesa (m3)]]*VLOOKUP(Árboles!$G780,Precios!$B$7:$H$19,6,FALSE)),"",Industrias[[#This Row],[Vsgruesa (m3)]]*VLOOKUP(Árboles!$G780,Precios!$B$7:$H$19,6,FALSE))</f>
        <v/>
      </c>
      <c r="R783" s="217" t="str">
        <f>IF(ISNA(Industrias[[#This Row],[Vchapa (m3)]]*VLOOKUP(Árboles!$G780,Precios!$B$7:$H$19,7,FALSE)),"",Industrias[[#This Row],[Vchapa (m3)]]*VLOOKUP(Árboles!$G780,Precios!$B$7:$H$19,7,FALSE))</f>
        <v/>
      </c>
      <c r="S783" s="223">
        <f t="shared" si="17"/>
        <v>0</v>
      </c>
      <c r="T783" s="218"/>
      <c r="U783" s="218"/>
      <c r="W783" s="183"/>
      <c r="X783" s="183"/>
      <c r="Y783" s="183"/>
      <c r="Z783" s="183"/>
      <c r="AA783" s="183"/>
      <c r="AB783" s="183"/>
      <c r="AC783" s="183"/>
      <c r="AE783" s="183"/>
      <c r="AF783" s="183"/>
      <c r="AG783" s="183"/>
      <c r="AH783" s="183"/>
      <c r="AI783" s="183"/>
      <c r="AJ783" s="183"/>
      <c r="AK783" s="183"/>
    </row>
    <row r="784" spans="2:37" ht="16.8" thickTop="1" thickBot="1">
      <c r="B784" s="211" t="str">
        <f>IF(Árboles!B781="","",Árboles!B781)</f>
        <v/>
      </c>
      <c r="C784" s="211" t="str">
        <f>IF(Árboles!C781="","",Árboles!C781)</f>
        <v/>
      </c>
      <c r="D784" s="212" t="str">
        <f>IF(Árboles!G781="","",Árboles!G781)</f>
        <v/>
      </c>
      <c r="E784" s="213" t="str">
        <f>IF(Árboles!AC781=0,"",Árboles!AC781)</f>
        <v/>
      </c>
      <c r="F784" s="221"/>
      <c r="G784" s="222"/>
      <c r="H784" s="222"/>
      <c r="I784" s="222"/>
      <c r="J784" s="222"/>
      <c r="K784" s="222"/>
      <c r="L784" s="222"/>
      <c r="M784" s="216" t="str">
        <f>IF(ISNA(Industrias[[#This Row],[Vtrit (m3)]]*VLOOKUP(Árboles!$G781,Precios!$B$7:$H$19,2,FALSE)),"",Industrias[[#This Row],[Vtrit (m3)]]*VLOOKUP(Árboles!$G781,Precios!$B$7:$H$19,2,FALSE))</f>
        <v/>
      </c>
      <c r="N784" s="217" t="str">
        <f>IF(ISNA(Industrias[[#This Row],[Vapea (m3)]]*VLOOKUP(Árboles!$G781,Precios!$B$7:$H$19,3,FALSE)),"",Industrias[[#This Row],[Vapea (m3)]]*VLOOKUP(Árboles!$G781,Precios!$B$7:$H$19,3,FALSE))</f>
        <v/>
      </c>
      <c r="O784" s="217" t="str">
        <f>IF(ISNA(Industrias[[#This Row],[Vcanter (m3)]]*VLOOKUP(Árboles!$G781,Precios!$B$7:$H$19,4,FALSE)),"",Industrias[[#This Row],[Vcanter (m3)]]*VLOOKUP(Árboles!$G781,Precios!$B$7:$H$19,4,FALSE))</f>
        <v/>
      </c>
      <c r="P784" s="217" t="str">
        <f>IF(ISNA(Industrias[[#This Row],[Vsierra (m3)]]*VLOOKUP(Árboles!$G781,Precios!$B$7:$H$19,5,FALSE)),"",Industrias[[#This Row],[Vsierra (m3)]]*VLOOKUP(Árboles!$G781,Precios!$B$7:$H$19,5,FALSE))</f>
        <v/>
      </c>
      <c r="Q784" s="217" t="str">
        <f>IF(ISNA(Industrias[[#This Row],[Vsgruesa (m3)]]*VLOOKUP(Árboles!$G781,Precios!$B$7:$H$19,6,FALSE)),"",Industrias[[#This Row],[Vsgruesa (m3)]]*VLOOKUP(Árboles!$G781,Precios!$B$7:$H$19,6,FALSE))</f>
        <v/>
      </c>
      <c r="R784" s="217" t="str">
        <f>IF(ISNA(Industrias[[#This Row],[Vchapa (m3)]]*VLOOKUP(Árboles!$G781,Precios!$B$7:$H$19,7,FALSE)),"",Industrias[[#This Row],[Vchapa (m3)]]*VLOOKUP(Árboles!$G781,Precios!$B$7:$H$19,7,FALSE))</f>
        <v/>
      </c>
      <c r="S784" s="223">
        <f t="shared" si="17"/>
        <v>0</v>
      </c>
      <c r="T784" s="218"/>
      <c r="U784" s="218"/>
      <c r="W784" s="183"/>
      <c r="X784" s="183"/>
      <c r="Y784" s="183"/>
      <c r="Z784" s="183"/>
      <c r="AA784" s="183"/>
      <c r="AB784" s="183"/>
      <c r="AC784" s="183"/>
      <c r="AE784" s="183"/>
      <c r="AF784" s="183"/>
      <c r="AG784" s="183"/>
      <c r="AH784" s="183"/>
      <c r="AI784" s="183"/>
      <c r="AJ784" s="183"/>
      <c r="AK784" s="183"/>
    </row>
    <row r="785" spans="2:37" ht="16.8" thickTop="1" thickBot="1">
      <c r="B785" s="211" t="str">
        <f>IF(Árboles!B782="","",Árboles!B782)</f>
        <v/>
      </c>
      <c r="C785" s="211" t="str">
        <f>IF(Árboles!C782="","",Árboles!C782)</f>
        <v/>
      </c>
      <c r="D785" s="212" t="str">
        <f>IF(Árboles!G782="","",Árboles!G782)</f>
        <v/>
      </c>
      <c r="E785" s="213" t="str">
        <f>IF(Árboles!AC782=0,"",Árboles!AC782)</f>
        <v/>
      </c>
      <c r="F785" s="221"/>
      <c r="G785" s="222"/>
      <c r="H785" s="222"/>
      <c r="I785" s="222"/>
      <c r="J785" s="222"/>
      <c r="K785" s="222"/>
      <c r="L785" s="222"/>
      <c r="M785" s="216" t="str">
        <f>IF(ISNA(Industrias[[#This Row],[Vtrit (m3)]]*VLOOKUP(Árboles!$G782,Precios!$B$7:$H$19,2,FALSE)),"",Industrias[[#This Row],[Vtrit (m3)]]*VLOOKUP(Árboles!$G782,Precios!$B$7:$H$19,2,FALSE))</f>
        <v/>
      </c>
      <c r="N785" s="217" t="str">
        <f>IF(ISNA(Industrias[[#This Row],[Vapea (m3)]]*VLOOKUP(Árboles!$G782,Precios!$B$7:$H$19,3,FALSE)),"",Industrias[[#This Row],[Vapea (m3)]]*VLOOKUP(Árboles!$G782,Precios!$B$7:$H$19,3,FALSE))</f>
        <v/>
      </c>
      <c r="O785" s="217" t="str">
        <f>IF(ISNA(Industrias[[#This Row],[Vcanter (m3)]]*VLOOKUP(Árboles!$G782,Precios!$B$7:$H$19,4,FALSE)),"",Industrias[[#This Row],[Vcanter (m3)]]*VLOOKUP(Árboles!$G782,Precios!$B$7:$H$19,4,FALSE))</f>
        <v/>
      </c>
      <c r="P785" s="217" t="str">
        <f>IF(ISNA(Industrias[[#This Row],[Vsierra (m3)]]*VLOOKUP(Árboles!$G782,Precios!$B$7:$H$19,5,FALSE)),"",Industrias[[#This Row],[Vsierra (m3)]]*VLOOKUP(Árboles!$G782,Precios!$B$7:$H$19,5,FALSE))</f>
        <v/>
      </c>
      <c r="Q785" s="217" t="str">
        <f>IF(ISNA(Industrias[[#This Row],[Vsgruesa (m3)]]*VLOOKUP(Árboles!$G782,Precios!$B$7:$H$19,6,FALSE)),"",Industrias[[#This Row],[Vsgruesa (m3)]]*VLOOKUP(Árboles!$G782,Precios!$B$7:$H$19,6,FALSE))</f>
        <v/>
      </c>
      <c r="R785" s="217" t="str">
        <f>IF(ISNA(Industrias[[#This Row],[Vchapa (m3)]]*VLOOKUP(Árboles!$G782,Precios!$B$7:$H$19,7,FALSE)),"",Industrias[[#This Row],[Vchapa (m3)]]*VLOOKUP(Árboles!$G782,Precios!$B$7:$H$19,7,FALSE))</f>
        <v/>
      </c>
      <c r="S785" s="223">
        <f t="shared" si="17"/>
        <v>0</v>
      </c>
      <c r="T785" s="218"/>
      <c r="U785" s="218"/>
      <c r="W785" s="183"/>
      <c r="X785" s="183"/>
      <c r="Y785" s="183"/>
      <c r="Z785" s="183"/>
      <c r="AA785" s="183"/>
      <c r="AB785" s="183"/>
      <c r="AC785" s="183"/>
      <c r="AE785" s="183"/>
      <c r="AF785" s="183"/>
      <c r="AG785" s="183"/>
      <c r="AH785" s="183"/>
      <c r="AI785" s="183"/>
      <c r="AJ785" s="183"/>
      <c r="AK785" s="183"/>
    </row>
    <row r="786" spans="2:37" ht="16.8" thickTop="1" thickBot="1">
      <c r="B786" s="211" t="str">
        <f>IF(Árboles!B783="","",Árboles!B783)</f>
        <v/>
      </c>
      <c r="C786" s="211" t="str">
        <f>IF(Árboles!C783="","",Árboles!C783)</f>
        <v/>
      </c>
      <c r="D786" s="212" t="str">
        <f>IF(Árboles!G783="","",Árboles!G783)</f>
        <v/>
      </c>
      <c r="E786" s="213" t="str">
        <f>IF(Árboles!AC783=0,"",Árboles!AC783)</f>
        <v/>
      </c>
      <c r="F786" s="221"/>
      <c r="G786" s="222"/>
      <c r="H786" s="222"/>
      <c r="I786" s="222"/>
      <c r="J786" s="222"/>
      <c r="K786" s="222"/>
      <c r="L786" s="222"/>
      <c r="M786" s="216" t="str">
        <f>IF(ISNA(Industrias[[#This Row],[Vtrit (m3)]]*VLOOKUP(Árboles!$G783,Precios!$B$7:$H$19,2,FALSE)),"",Industrias[[#This Row],[Vtrit (m3)]]*VLOOKUP(Árboles!$G783,Precios!$B$7:$H$19,2,FALSE))</f>
        <v/>
      </c>
      <c r="N786" s="217" t="str">
        <f>IF(ISNA(Industrias[[#This Row],[Vapea (m3)]]*VLOOKUP(Árboles!$G783,Precios!$B$7:$H$19,3,FALSE)),"",Industrias[[#This Row],[Vapea (m3)]]*VLOOKUP(Árboles!$G783,Precios!$B$7:$H$19,3,FALSE))</f>
        <v/>
      </c>
      <c r="O786" s="217" t="str">
        <f>IF(ISNA(Industrias[[#This Row],[Vcanter (m3)]]*VLOOKUP(Árboles!$G783,Precios!$B$7:$H$19,4,FALSE)),"",Industrias[[#This Row],[Vcanter (m3)]]*VLOOKUP(Árboles!$G783,Precios!$B$7:$H$19,4,FALSE))</f>
        <v/>
      </c>
      <c r="P786" s="217" t="str">
        <f>IF(ISNA(Industrias[[#This Row],[Vsierra (m3)]]*VLOOKUP(Árboles!$G783,Precios!$B$7:$H$19,5,FALSE)),"",Industrias[[#This Row],[Vsierra (m3)]]*VLOOKUP(Árboles!$G783,Precios!$B$7:$H$19,5,FALSE))</f>
        <v/>
      </c>
      <c r="Q786" s="217" t="str">
        <f>IF(ISNA(Industrias[[#This Row],[Vsgruesa (m3)]]*VLOOKUP(Árboles!$G783,Precios!$B$7:$H$19,6,FALSE)),"",Industrias[[#This Row],[Vsgruesa (m3)]]*VLOOKUP(Árboles!$G783,Precios!$B$7:$H$19,6,FALSE))</f>
        <v/>
      </c>
      <c r="R786" s="217" t="str">
        <f>IF(ISNA(Industrias[[#This Row],[Vchapa (m3)]]*VLOOKUP(Árboles!$G783,Precios!$B$7:$H$19,7,FALSE)),"",Industrias[[#This Row],[Vchapa (m3)]]*VLOOKUP(Árboles!$G783,Precios!$B$7:$H$19,7,FALSE))</f>
        <v/>
      </c>
      <c r="S786" s="223">
        <f t="shared" si="17"/>
        <v>0</v>
      </c>
      <c r="T786" s="218"/>
      <c r="U786" s="218"/>
      <c r="W786" s="183"/>
      <c r="X786" s="183"/>
      <c r="Y786" s="183"/>
      <c r="Z786" s="183"/>
      <c r="AA786" s="183"/>
      <c r="AB786" s="183"/>
      <c r="AC786" s="183"/>
      <c r="AE786" s="183"/>
      <c r="AF786" s="183"/>
      <c r="AG786" s="183"/>
      <c r="AH786" s="183"/>
      <c r="AI786" s="183"/>
      <c r="AJ786" s="183"/>
      <c r="AK786" s="183"/>
    </row>
    <row r="787" spans="2:37" ht="16.8" thickTop="1" thickBot="1">
      <c r="B787" s="211" t="str">
        <f>IF(Árboles!B784="","",Árboles!B784)</f>
        <v/>
      </c>
      <c r="C787" s="211" t="str">
        <f>IF(Árboles!C784="","",Árboles!C784)</f>
        <v/>
      </c>
      <c r="D787" s="212" t="str">
        <f>IF(Árboles!G784="","",Árboles!G784)</f>
        <v/>
      </c>
      <c r="E787" s="213" t="str">
        <f>IF(Árboles!AC784=0,"",Árboles!AC784)</f>
        <v/>
      </c>
      <c r="F787" s="221"/>
      <c r="G787" s="222"/>
      <c r="H787" s="222"/>
      <c r="I787" s="222"/>
      <c r="J787" s="222"/>
      <c r="K787" s="222"/>
      <c r="L787" s="222"/>
      <c r="M787" s="216" t="str">
        <f>IF(ISNA(Industrias[[#This Row],[Vtrit (m3)]]*VLOOKUP(Árboles!$G784,Precios!$B$7:$H$19,2,FALSE)),"",Industrias[[#This Row],[Vtrit (m3)]]*VLOOKUP(Árboles!$G784,Precios!$B$7:$H$19,2,FALSE))</f>
        <v/>
      </c>
      <c r="N787" s="217" t="str">
        <f>IF(ISNA(Industrias[[#This Row],[Vapea (m3)]]*VLOOKUP(Árboles!$G784,Precios!$B$7:$H$19,3,FALSE)),"",Industrias[[#This Row],[Vapea (m3)]]*VLOOKUP(Árboles!$G784,Precios!$B$7:$H$19,3,FALSE))</f>
        <v/>
      </c>
      <c r="O787" s="217" t="str">
        <f>IF(ISNA(Industrias[[#This Row],[Vcanter (m3)]]*VLOOKUP(Árboles!$G784,Precios!$B$7:$H$19,4,FALSE)),"",Industrias[[#This Row],[Vcanter (m3)]]*VLOOKUP(Árboles!$G784,Precios!$B$7:$H$19,4,FALSE))</f>
        <v/>
      </c>
      <c r="P787" s="217" t="str">
        <f>IF(ISNA(Industrias[[#This Row],[Vsierra (m3)]]*VLOOKUP(Árboles!$G784,Precios!$B$7:$H$19,5,FALSE)),"",Industrias[[#This Row],[Vsierra (m3)]]*VLOOKUP(Árboles!$G784,Precios!$B$7:$H$19,5,FALSE))</f>
        <v/>
      </c>
      <c r="Q787" s="217" t="str">
        <f>IF(ISNA(Industrias[[#This Row],[Vsgruesa (m3)]]*VLOOKUP(Árboles!$G784,Precios!$B$7:$H$19,6,FALSE)),"",Industrias[[#This Row],[Vsgruesa (m3)]]*VLOOKUP(Árboles!$G784,Precios!$B$7:$H$19,6,FALSE))</f>
        <v/>
      </c>
      <c r="R787" s="217" t="str">
        <f>IF(ISNA(Industrias[[#This Row],[Vchapa (m3)]]*VLOOKUP(Árboles!$G784,Precios!$B$7:$H$19,7,FALSE)),"",Industrias[[#This Row],[Vchapa (m3)]]*VLOOKUP(Árboles!$G784,Precios!$B$7:$H$19,7,FALSE))</f>
        <v/>
      </c>
      <c r="S787" s="223">
        <f t="shared" si="17"/>
        <v>0</v>
      </c>
      <c r="T787" s="218"/>
      <c r="U787" s="218"/>
      <c r="W787" s="183"/>
      <c r="X787" s="183"/>
      <c r="Y787" s="183"/>
      <c r="Z787" s="183"/>
      <c r="AA787" s="183"/>
      <c r="AB787" s="183"/>
      <c r="AC787" s="183"/>
      <c r="AE787" s="183"/>
      <c r="AF787" s="183"/>
      <c r="AG787" s="183"/>
      <c r="AH787" s="183"/>
      <c r="AI787" s="183"/>
      <c r="AJ787" s="183"/>
      <c r="AK787" s="183"/>
    </row>
    <row r="788" spans="2:37" ht="16.8" thickTop="1" thickBot="1">
      <c r="B788" s="211" t="str">
        <f>IF(Árboles!B785="","",Árboles!B785)</f>
        <v/>
      </c>
      <c r="C788" s="211" t="str">
        <f>IF(Árboles!C785="","",Árboles!C785)</f>
        <v/>
      </c>
      <c r="D788" s="212" t="str">
        <f>IF(Árboles!G785="","",Árboles!G785)</f>
        <v/>
      </c>
      <c r="E788" s="213" t="str">
        <f>IF(Árboles!AC785=0,"",Árboles!AC785)</f>
        <v/>
      </c>
      <c r="F788" s="221"/>
      <c r="G788" s="222"/>
      <c r="H788" s="222"/>
      <c r="I788" s="222"/>
      <c r="J788" s="222"/>
      <c r="K788" s="222"/>
      <c r="L788" s="222"/>
      <c r="M788" s="216" t="str">
        <f>IF(ISNA(Industrias[[#This Row],[Vtrit (m3)]]*VLOOKUP(Árboles!$G785,Precios!$B$7:$H$19,2,FALSE)),"",Industrias[[#This Row],[Vtrit (m3)]]*VLOOKUP(Árboles!$G785,Precios!$B$7:$H$19,2,FALSE))</f>
        <v/>
      </c>
      <c r="N788" s="217" t="str">
        <f>IF(ISNA(Industrias[[#This Row],[Vapea (m3)]]*VLOOKUP(Árboles!$G785,Precios!$B$7:$H$19,3,FALSE)),"",Industrias[[#This Row],[Vapea (m3)]]*VLOOKUP(Árboles!$G785,Precios!$B$7:$H$19,3,FALSE))</f>
        <v/>
      </c>
      <c r="O788" s="217" t="str">
        <f>IF(ISNA(Industrias[[#This Row],[Vcanter (m3)]]*VLOOKUP(Árboles!$G785,Precios!$B$7:$H$19,4,FALSE)),"",Industrias[[#This Row],[Vcanter (m3)]]*VLOOKUP(Árboles!$G785,Precios!$B$7:$H$19,4,FALSE))</f>
        <v/>
      </c>
      <c r="P788" s="217" t="str">
        <f>IF(ISNA(Industrias[[#This Row],[Vsierra (m3)]]*VLOOKUP(Árboles!$G785,Precios!$B$7:$H$19,5,FALSE)),"",Industrias[[#This Row],[Vsierra (m3)]]*VLOOKUP(Árboles!$G785,Precios!$B$7:$H$19,5,FALSE))</f>
        <v/>
      </c>
      <c r="Q788" s="217" t="str">
        <f>IF(ISNA(Industrias[[#This Row],[Vsgruesa (m3)]]*VLOOKUP(Árboles!$G785,Precios!$B$7:$H$19,6,FALSE)),"",Industrias[[#This Row],[Vsgruesa (m3)]]*VLOOKUP(Árboles!$G785,Precios!$B$7:$H$19,6,FALSE))</f>
        <v/>
      </c>
      <c r="R788" s="217" t="str">
        <f>IF(ISNA(Industrias[[#This Row],[Vchapa (m3)]]*VLOOKUP(Árboles!$G785,Precios!$B$7:$H$19,7,FALSE)),"",Industrias[[#This Row],[Vchapa (m3)]]*VLOOKUP(Árboles!$G785,Precios!$B$7:$H$19,7,FALSE))</f>
        <v/>
      </c>
      <c r="S788" s="223">
        <f t="shared" si="17"/>
        <v>0</v>
      </c>
      <c r="T788" s="218"/>
      <c r="U788" s="218"/>
      <c r="W788" s="183"/>
      <c r="X788" s="183"/>
      <c r="Y788" s="183"/>
      <c r="Z788" s="183"/>
      <c r="AA788" s="183"/>
      <c r="AB788" s="183"/>
      <c r="AC788" s="183"/>
      <c r="AE788" s="183"/>
      <c r="AF788" s="183"/>
      <c r="AG788" s="183"/>
      <c r="AH788" s="183"/>
      <c r="AI788" s="183"/>
      <c r="AJ788" s="183"/>
      <c r="AK788" s="183"/>
    </row>
    <row r="789" spans="2:37" ht="16.8" thickTop="1" thickBot="1">
      <c r="B789" s="211" t="str">
        <f>IF(Árboles!B786="","",Árboles!B786)</f>
        <v/>
      </c>
      <c r="C789" s="211" t="str">
        <f>IF(Árboles!C786="","",Árboles!C786)</f>
        <v/>
      </c>
      <c r="D789" s="212" t="str">
        <f>IF(Árboles!G786="","",Árboles!G786)</f>
        <v/>
      </c>
      <c r="E789" s="213" t="str">
        <f>IF(Árboles!AC786=0,"",Árboles!AC786)</f>
        <v/>
      </c>
      <c r="F789" s="221"/>
      <c r="G789" s="222"/>
      <c r="H789" s="222"/>
      <c r="I789" s="222"/>
      <c r="J789" s="222"/>
      <c r="K789" s="222"/>
      <c r="L789" s="222"/>
      <c r="M789" s="216" t="str">
        <f>IF(ISNA(Industrias[[#This Row],[Vtrit (m3)]]*VLOOKUP(Árboles!$G786,Precios!$B$7:$H$19,2,FALSE)),"",Industrias[[#This Row],[Vtrit (m3)]]*VLOOKUP(Árboles!$G786,Precios!$B$7:$H$19,2,FALSE))</f>
        <v/>
      </c>
      <c r="N789" s="217" t="str">
        <f>IF(ISNA(Industrias[[#This Row],[Vapea (m3)]]*VLOOKUP(Árboles!$G786,Precios!$B$7:$H$19,3,FALSE)),"",Industrias[[#This Row],[Vapea (m3)]]*VLOOKUP(Árboles!$G786,Precios!$B$7:$H$19,3,FALSE))</f>
        <v/>
      </c>
      <c r="O789" s="217" t="str">
        <f>IF(ISNA(Industrias[[#This Row],[Vcanter (m3)]]*VLOOKUP(Árboles!$G786,Precios!$B$7:$H$19,4,FALSE)),"",Industrias[[#This Row],[Vcanter (m3)]]*VLOOKUP(Árboles!$G786,Precios!$B$7:$H$19,4,FALSE))</f>
        <v/>
      </c>
      <c r="P789" s="217" t="str">
        <f>IF(ISNA(Industrias[[#This Row],[Vsierra (m3)]]*VLOOKUP(Árboles!$G786,Precios!$B$7:$H$19,5,FALSE)),"",Industrias[[#This Row],[Vsierra (m3)]]*VLOOKUP(Árboles!$G786,Precios!$B$7:$H$19,5,FALSE))</f>
        <v/>
      </c>
      <c r="Q789" s="217" t="str">
        <f>IF(ISNA(Industrias[[#This Row],[Vsgruesa (m3)]]*VLOOKUP(Árboles!$G786,Precios!$B$7:$H$19,6,FALSE)),"",Industrias[[#This Row],[Vsgruesa (m3)]]*VLOOKUP(Árboles!$G786,Precios!$B$7:$H$19,6,FALSE))</f>
        <v/>
      </c>
      <c r="R789" s="217" t="str">
        <f>IF(ISNA(Industrias[[#This Row],[Vchapa (m3)]]*VLOOKUP(Árboles!$G786,Precios!$B$7:$H$19,7,FALSE)),"",Industrias[[#This Row],[Vchapa (m3)]]*VLOOKUP(Árboles!$G786,Precios!$B$7:$H$19,7,FALSE))</f>
        <v/>
      </c>
      <c r="S789" s="223">
        <f t="shared" si="17"/>
        <v>0</v>
      </c>
      <c r="T789" s="218"/>
      <c r="U789" s="218"/>
      <c r="W789" s="183"/>
      <c r="X789" s="183"/>
      <c r="Y789" s="183"/>
      <c r="Z789" s="183"/>
      <c r="AA789" s="183"/>
      <c r="AB789" s="183"/>
      <c r="AC789" s="183"/>
      <c r="AE789" s="183"/>
      <c r="AF789" s="183"/>
      <c r="AG789" s="183"/>
      <c r="AH789" s="183"/>
      <c r="AI789" s="183"/>
      <c r="AJ789" s="183"/>
      <c r="AK789" s="183"/>
    </row>
    <row r="790" spans="2:37" ht="16.8" thickTop="1" thickBot="1">
      <c r="B790" s="211" t="str">
        <f>IF(Árboles!B787="","",Árboles!B787)</f>
        <v/>
      </c>
      <c r="C790" s="211" t="str">
        <f>IF(Árboles!C787="","",Árboles!C787)</f>
        <v/>
      </c>
      <c r="D790" s="212" t="str">
        <f>IF(Árboles!G787="","",Árboles!G787)</f>
        <v/>
      </c>
      <c r="E790" s="213" t="str">
        <f>IF(Árboles!AC787=0,"",Árboles!AC787)</f>
        <v/>
      </c>
      <c r="F790" s="221"/>
      <c r="G790" s="222"/>
      <c r="H790" s="222"/>
      <c r="I790" s="222"/>
      <c r="J790" s="222"/>
      <c r="K790" s="222"/>
      <c r="L790" s="222"/>
      <c r="M790" s="216" t="str">
        <f>IF(ISNA(Industrias[[#This Row],[Vtrit (m3)]]*VLOOKUP(Árboles!$G787,Precios!$B$7:$H$19,2,FALSE)),"",Industrias[[#This Row],[Vtrit (m3)]]*VLOOKUP(Árboles!$G787,Precios!$B$7:$H$19,2,FALSE))</f>
        <v/>
      </c>
      <c r="N790" s="217" t="str">
        <f>IF(ISNA(Industrias[[#This Row],[Vapea (m3)]]*VLOOKUP(Árboles!$G787,Precios!$B$7:$H$19,3,FALSE)),"",Industrias[[#This Row],[Vapea (m3)]]*VLOOKUP(Árboles!$G787,Precios!$B$7:$H$19,3,FALSE))</f>
        <v/>
      </c>
      <c r="O790" s="217" t="str">
        <f>IF(ISNA(Industrias[[#This Row],[Vcanter (m3)]]*VLOOKUP(Árboles!$G787,Precios!$B$7:$H$19,4,FALSE)),"",Industrias[[#This Row],[Vcanter (m3)]]*VLOOKUP(Árboles!$G787,Precios!$B$7:$H$19,4,FALSE))</f>
        <v/>
      </c>
      <c r="P790" s="217" t="str">
        <f>IF(ISNA(Industrias[[#This Row],[Vsierra (m3)]]*VLOOKUP(Árboles!$G787,Precios!$B$7:$H$19,5,FALSE)),"",Industrias[[#This Row],[Vsierra (m3)]]*VLOOKUP(Árboles!$G787,Precios!$B$7:$H$19,5,FALSE))</f>
        <v/>
      </c>
      <c r="Q790" s="217" t="str">
        <f>IF(ISNA(Industrias[[#This Row],[Vsgruesa (m3)]]*VLOOKUP(Árboles!$G787,Precios!$B$7:$H$19,6,FALSE)),"",Industrias[[#This Row],[Vsgruesa (m3)]]*VLOOKUP(Árboles!$G787,Precios!$B$7:$H$19,6,FALSE))</f>
        <v/>
      </c>
      <c r="R790" s="217" t="str">
        <f>IF(ISNA(Industrias[[#This Row],[Vchapa (m3)]]*VLOOKUP(Árboles!$G787,Precios!$B$7:$H$19,7,FALSE)),"",Industrias[[#This Row],[Vchapa (m3)]]*VLOOKUP(Árboles!$G787,Precios!$B$7:$H$19,7,FALSE))</f>
        <v/>
      </c>
      <c r="S790" s="223">
        <f t="shared" si="17"/>
        <v>0</v>
      </c>
      <c r="T790" s="218"/>
      <c r="U790" s="218"/>
      <c r="W790" s="183"/>
      <c r="X790" s="183"/>
      <c r="Y790" s="183"/>
      <c r="Z790" s="183"/>
      <c r="AA790" s="183"/>
      <c r="AB790" s="183"/>
      <c r="AC790" s="183"/>
      <c r="AE790" s="183"/>
      <c r="AF790" s="183"/>
      <c r="AG790" s="183"/>
      <c r="AH790" s="183"/>
      <c r="AI790" s="183"/>
      <c r="AJ790" s="183"/>
      <c r="AK790" s="183"/>
    </row>
    <row r="791" spans="2:37" ht="16.8" thickTop="1" thickBot="1">
      <c r="B791" s="211" t="str">
        <f>IF(Árboles!B788="","",Árboles!B788)</f>
        <v/>
      </c>
      <c r="C791" s="211" t="str">
        <f>IF(Árboles!C788="","",Árboles!C788)</f>
        <v/>
      </c>
      <c r="D791" s="212" t="str">
        <f>IF(Árboles!G788="","",Árboles!G788)</f>
        <v/>
      </c>
      <c r="E791" s="213" t="str">
        <f>IF(Árboles!AC788=0,"",Árboles!AC788)</f>
        <v/>
      </c>
      <c r="F791" s="221"/>
      <c r="G791" s="222"/>
      <c r="H791" s="222"/>
      <c r="I791" s="222"/>
      <c r="J791" s="222"/>
      <c r="K791" s="222"/>
      <c r="L791" s="222"/>
      <c r="M791" s="216" t="str">
        <f>IF(ISNA(Industrias[[#This Row],[Vtrit (m3)]]*VLOOKUP(Árboles!$G788,Precios!$B$7:$H$19,2,FALSE)),"",Industrias[[#This Row],[Vtrit (m3)]]*VLOOKUP(Árboles!$G788,Precios!$B$7:$H$19,2,FALSE))</f>
        <v/>
      </c>
      <c r="N791" s="217" t="str">
        <f>IF(ISNA(Industrias[[#This Row],[Vapea (m3)]]*VLOOKUP(Árboles!$G788,Precios!$B$7:$H$19,3,FALSE)),"",Industrias[[#This Row],[Vapea (m3)]]*VLOOKUP(Árboles!$G788,Precios!$B$7:$H$19,3,FALSE))</f>
        <v/>
      </c>
      <c r="O791" s="217" t="str">
        <f>IF(ISNA(Industrias[[#This Row],[Vcanter (m3)]]*VLOOKUP(Árboles!$G788,Precios!$B$7:$H$19,4,FALSE)),"",Industrias[[#This Row],[Vcanter (m3)]]*VLOOKUP(Árboles!$G788,Precios!$B$7:$H$19,4,FALSE))</f>
        <v/>
      </c>
      <c r="P791" s="217" t="str">
        <f>IF(ISNA(Industrias[[#This Row],[Vsierra (m3)]]*VLOOKUP(Árboles!$G788,Precios!$B$7:$H$19,5,FALSE)),"",Industrias[[#This Row],[Vsierra (m3)]]*VLOOKUP(Árboles!$G788,Precios!$B$7:$H$19,5,FALSE))</f>
        <v/>
      </c>
      <c r="Q791" s="217" t="str">
        <f>IF(ISNA(Industrias[[#This Row],[Vsgruesa (m3)]]*VLOOKUP(Árboles!$G788,Precios!$B$7:$H$19,6,FALSE)),"",Industrias[[#This Row],[Vsgruesa (m3)]]*VLOOKUP(Árboles!$G788,Precios!$B$7:$H$19,6,FALSE))</f>
        <v/>
      </c>
      <c r="R791" s="217" t="str">
        <f>IF(ISNA(Industrias[[#This Row],[Vchapa (m3)]]*VLOOKUP(Árboles!$G788,Precios!$B$7:$H$19,7,FALSE)),"",Industrias[[#This Row],[Vchapa (m3)]]*VLOOKUP(Árboles!$G788,Precios!$B$7:$H$19,7,FALSE))</f>
        <v/>
      </c>
      <c r="S791" s="223">
        <f t="shared" si="17"/>
        <v>0</v>
      </c>
      <c r="T791" s="218"/>
      <c r="U791" s="218"/>
      <c r="W791" s="183"/>
      <c r="X791" s="183"/>
      <c r="Y791" s="183"/>
      <c r="Z791" s="183"/>
      <c r="AA791" s="183"/>
      <c r="AB791" s="183"/>
      <c r="AC791" s="183"/>
      <c r="AE791" s="183"/>
      <c r="AF791" s="183"/>
      <c r="AG791" s="183"/>
      <c r="AH791" s="183"/>
      <c r="AI791" s="183"/>
      <c r="AJ791" s="183"/>
      <c r="AK791" s="183"/>
    </row>
    <row r="792" spans="2:37" ht="16.8" thickTop="1" thickBot="1">
      <c r="B792" s="211" t="str">
        <f>IF(Árboles!B789="","",Árboles!B789)</f>
        <v/>
      </c>
      <c r="C792" s="211" t="str">
        <f>IF(Árboles!C789="","",Árboles!C789)</f>
        <v/>
      </c>
      <c r="D792" s="212" t="str">
        <f>IF(Árboles!G789="","",Árboles!G789)</f>
        <v/>
      </c>
      <c r="E792" s="213" t="str">
        <f>IF(Árboles!AC789=0,"",Árboles!AC789)</f>
        <v/>
      </c>
      <c r="F792" s="221"/>
      <c r="G792" s="222"/>
      <c r="H792" s="222"/>
      <c r="I792" s="222"/>
      <c r="J792" s="222"/>
      <c r="K792" s="222"/>
      <c r="L792" s="222"/>
      <c r="M792" s="216" t="str">
        <f>IF(ISNA(Industrias[[#This Row],[Vtrit (m3)]]*VLOOKUP(Árboles!$G789,Precios!$B$7:$H$19,2,FALSE)),"",Industrias[[#This Row],[Vtrit (m3)]]*VLOOKUP(Árboles!$G789,Precios!$B$7:$H$19,2,FALSE))</f>
        <v/>
      </c>
      <c r="N792" s="217" t="str">
        <f>IF(ISNA(Industrias[[#This Row],[Vapea (m3)]]*VLOOKUP(Árboles!$G789,Precios!$B$7:$H$19,3,FALSE)),"",Industrias[[#This Row],[Vapea (m3)]]*VLOOKUP(Árboles!$G789,Precios!$B$7:$H$19,3,FALSE))</f>
        <v/>
      </c>
      <c r="O792" s="217" t="str">
        <f>IF(ISNA(Industrias[[#This Row],[Vcanter (m3)]]*VLOOKUP(Árboles!$G789,Precios!$B$7:$H$19,4,FALSE)),"",Industrias[[#This Row],[Vcanter (m3)]]*VLOOKUP(Árboles!$G789,Precios!$B$7:$H$19,4,FALSE))</f>
        <v/>
      </c>
      <c r="P792" s="217" t="str">
        <f>IF(ISNA(Industrias[[#This Row],[Vsierra (m3)]]*VLOOKUP(Árboles!$G789,Precios!$B$7:$H$19,5,FALSE)),"",Industrias[[#This Row],[Vsierra (m3)]]*VLOOKUP(Árboles!$G789,Precios!$B$7:$H$19,5,FALSE))</f>
        <v/>
      </c>
      <c r="Q792" s="217" t="str">
        <f>IF(ISNA(Industrias[[#This Row],[Vsgruesa (m3)]]*VLOOKUP(Árboles!$G789,Precios!$B$7:$H$19,6,FALSE)),"",Industrias[[#This Row],[Vsgruesa (m3)]]*VLOOKUP(Árboles!$G789,Precios!$B$7:$H$19,6,FALSE))</f>
        <v/>
      </c>
      <c r="R792" s="217" t="str">
        <f>IF(ISNA(Industrias[[#This Row],[Vchapa (m3)]]*VLOOKUP(Árboles!$G789,Precios!$B$7:$H$19,7,FALSE)),"",Industrias[[#This Row],[Vchapa (m3)]]*VLOOKUP(Árboles!$G789,Precios!$B$7:$H$19,7,FALSE))</f>
        <v/>
      </c>
      <c r="S792" s="223">
        <f t="shared" si="17"/>
        <v>0</v>
      </c>
      <c r="T792" s="218"/>
      <c r="U792" s="218"/>
      <c r="W792" s="183"/>
      <c r="X792" s="183"/>
      <c r="Y792" s="183"/>
      <c r="Z792" s="183"/>
      <c r="AA792" s="183"/>
      <c r="AB792" s="183"/>
      <c r="AC792" s="183"/>
      <c r="AE792" s="183"/>
      <c r="AF792" s="183"/>
      <c r="AG792" s="183"/>
      <c r="AH792" s="183"/>
      <c r="AI792" s="183"/>
      <c r="AJ792" s="183"/>
      <c r="AK792" s="183"/>
    </row>
    <row r="793" spans="2:37" ht="16.8" thickTop="1" thickBot="1">
      <c r="B793" s="211" t="str">
        <f>IF(Árboles!B790="","",Árboles!B790)</f>
        <v/>
      </c>
      <c r="C793" s="211" t="str">
        <f>IF(Árboles!C790="","",Árboles!C790)</f>
        <v/>
      </c>
      <c r="D793" s="212" t="str">
        <f>IF(Árboles!G790="","",Árboles!G790)</f>
        <v/>
      </c>
      <c r="E793" s="213" t="str">
        <f>IF(Árboles!AC790=0,"",Árboles!AC790)</f>
        <v/>
      </c>
      <c r="F793" s="221"/>
      <c r="G793" s="222"/>
      <c r="H793" s="222"/>
      <c r="I793" s="222"/>
      <c r="J793" s="222"/>
      <c r="K793" s="222"/>
      <c r="L793" s="222"/>
      <c r="M793" s="216" t="str">
        <f>IF(ISNA(Industrias[[#This Row],[Vtrit (m3)]]*VLOOKUP(Árboles!$G790,Precios!$B$7:$H$19,2,FALSE)),"",Industrias[[#This Row],[Vtrit (m3)]]*VLOOKUP(Árboles!$G790,Precios!$B$7:$H$19,2,FALSE))</f>
        <v/>
      </c>
      <c r="N793" s="217" t="str">
        <f>IF(ISNA(Industrias[[#This Row],[Vapea (m3)]]*VLOOKUP(Árboles!$G790,Precios!$B$7:$H$19,3,FALSE)),"",Industrias[[#This Row],[Vapea (m3)]]*VLOOKUP(Árboles!$G790,Precios!$B$7:$H$19,3,FALSE))</f>
        <v/>
      </c>
      <c r="O793" s="217" t="str">
        <f>IF(ISNA(Industrias[[#This Row],[Vcanter (m3)]]*VLOOKUP(Árboles!$G790,Precios!$B$7:$H$19,4,FALSE)),"",Industrias[[#This Row],[Vcanter (m3)]]*VLOOKUP(Árboles!$G790,Precios!$B$7:$H$19,4,FALSE))</f>
        <v/>
      </c>
      <c r="P793" s="217" t="str">
        <f>IF(ISNA(Industrias[[#This Row],[Vsierra (m3)]]*VLOOKUP(Árboles!$G790,Precios!$B$7:$H$19,5,FALSE)),"",Industrias[[#This Row],[Vsierra (m3)]]*VLOOKUP(Árboles!$G790,Precios!$B$7:$H$19,5,FALSE))</f>
        <v/>
      </c>
      <c r="Q793" s="217" t="str">
        <f>IF(ISNA(Industrias[[#This Row],[Vsgruesa (m3)]]*VLOOKUP(Árboles!$G790,Precios!$B$7:$H$19,6,FALSE)),"",Industrias[[#This Row],[Vsgruesa (m3)]]*VLOOKUP(Árboles!$G790,Precios!$B$7:$H$19,6,FALSE))</f>
        <v/>
      </c>
      <c r="R793" s="217" t="str">
        <f>IF(ISNA(Industrias[[#This Row],[Vchapa (m3)]]*VLOOKUP(Árboles!$G790,Precios!$B$7:$H$19,7,FALSE)),"",Industrias[[#This Row],[Vchapa (m3)]]*VLOOKUP(Árboles!$G790,Precios!$B$7:$H$19,7,FALSE))</f>
        <v/>
      </c>
      <c r="S793" s="223">
        <f t="shared" si="17"/>
        <v>0</v>
      </c>
      <c r="T793" s="218"/>
      <c r="U793" s="218"/>
      <c r="W793" s="183"/>
      <c r="X793" s="183"/>
      <c r="Y793" s="183"/>
      <c r="Z793" s="183"/>
      <c r="AA793" s="183"/>
      <c r="AB793" s="183"/>
      <c r="AC793" s="183"/>
      <c r="AE793" s="183"/>
      <c r="AF793" s="183"/>
      <c r="AG793" s="183"/>
      <c r="AH793" s="183"/>
      <c r="AI793" s="183"/>
      <c r="AJ793" s="183"/>
      <c r="AK793" s="183"/>
    </row>
    <row r="794" spans="2:37" ht="16.8" thickTop="1" thickBot="1">
      <c r="B794" s="211" t="str">
        <f>IF(Árboles!B791="","",Árboles!B791)</f>
        <v/>
      </c>
      <c r="C794" s="211" t="str">
        <f>IF(Árboles!C791="","",Árboles!C791)</f>
        <v/>
      </c>
      <c r="D794" s="212" t="str">
        <f>IF(Árboles!G791="","",Árboles!G791)</f>
        <v/>
      </c>
      <c r="E794" s="213" t="str">
        <f>IF(Árboles!AC791=0,"",Árboles!AC791)</f>
        <v/>
      </c>
      <c r="F794" s="221"/>
      <c r="G794" s="222"/>
      <c r="H794" s="222"/>
      <c r="I794" s="222"/>
      <c r="J794" s="222"/>
      <c r="K794" s="222"/>
      <c r="L794" s="222"/>
      <c r="M794" s="216" t="str">
        <f>IF(ISNA(Industrias[[#This Row],[Vtrit (m3)]]*VLOOKUP(Árboles!$G791,Precios!$B$7:$H$19,2,FALSE)),"",Industrias[[#This Row],[Vtrit (m3)]]*VLOOKUP(Árboles!$G791,Precios!$B$7:$H$19,2,FALSE))</f>
        <v/>
      </c>
      <c r="N794" s="217" t="str">
        <f>IF(ISNA(Industrias[[#This Row],[Vapea (m3)]]*VLOOKUP(Árboles!$G791,Precios!$B$7:$H$19,3,FALSE)),"",Industrias[[#This Row],[Vapea (m3)]]*VLOOKUP(Árboles!$G791,Precios!$B$7:$H$19,3,FALSE))</f>
        <v/>
      </c>
      <c r="O794" s="217" t="str">
        <f>IF(ISNA(Industrias[[#This Row],[Vcanter (m3)]]*VLOOKUP(Árboles!$G791,Precios!$B$7:$H$19,4,FALSE)),"",Industrias[[#This Row],[Vcanter (m3)]]*VLOOKUP(Árboles!$G791,Precios!$B$7:$H$19,4,FALSE))</f>
        <v/>
      </c>
      <c r="P794" s="217" t="str">
        <f>IF(ISNA(Industrias[[#This Row],[Vsierra (m3)]]*VLOOKUP(Árboles!$G791,Precios!$B$7:$H$19,5,FALSE)),"",Industrias[[#This Row],[Vsierra (m3)]]*VLOOKUP(Árboles!$G791,Precios!$B$7:$H$19,5,FALSE))</f>
        <v/>
      </c>
      <c r="Q794" s="217" t="str">
        <f>IF(ISNA(Industrias[[#This Row],[Vsgruesa (m3)]]*VLOOKUP(Árboles!$G791,Precios!$B$7:$H$19,6,FALSE)),"",Industrias[[#This Row],[Vsgruesa (m3)]]*VLOOKUP(Árboles!$G791,Precios!$B$7:$H$19,6,FALSE))</f>
        <v/>
      </c>
      <c r="R794" s="217" t="str">
        <f>IF(ISNA(Industrias[[#This Row],[Vchapa (m3)]]*VLOOKUP(Árboles!$G791,Precios!$B$7:$H$19,7,FALSE)),"",Industrias[[#This Row],[Vchapa (m3)]]*VLOOKUP(Árboles!$G791,Precios!$B$7:$H$19,7,FALSE))</f>
        <v/>
      </c>
      <c r="S794" s="223">
        <f t="shared" si="17"/>
        <v>0</v>
      </c>
      <c r="T794" s="218"/>
      <c r="U794" s="218"/>
      <c r="W794" s="183"/>
      <c r="X794" s="183"/>
      <c r="Y794" s="183"/>
      <c r="Z794" s="183"/>
      <c r="AA794" s="183"/>
      <c r="AB794" s="183"/>
      <c r="AC794" s="183"/>
      <c r="AE794" s="183"/>
      <c r="AF794" s="183"/>
      <c r="AG794" s="183"/>
      <c r="AH794" s="183"/>
      <c r="AI794" s="183"/>
      <c r="AJ794" s="183"/>
      <c r="AK794" s="183"/>
    </row>
    <row r="795" spans="2:37" ht="16.8" thickTop="1" thickBot="1">
      <c r="B795" s="211" t="str">
        <f>IF(Árboles!B792="","",Árboles!B792)</f>
        <v/>
      </c>
      <c r="C795" s="211" t="str">
        <f>IF(Árboles!C792="","",Árboles!C792)</f>
        <v/>
      </c>
      <c r="D795" s="212" t="str">
        <f>IF(Árboles!G792="","",Árboles!G792)</f>
        <v/>
      </c>
      <c r="E795" s="213" t="str">
        <f>IF(Árboles!AC792=0,"",Árboles!AC792)</f>
        <v/>
      </c>
      <c r="F795" s="221"/>
      <c r="G795" s="222"/>
      <c r="H795" s="222"/>
      <c r="I795" s="222"/>
      <c r="J795" s="222"/>
      <c r="K795" s="222"/>
      <c r="L795" s="222"/>
      <c r="M795" s="216" t="str">
        <f>IF(ISNA(Industrias[[#This Row],[Vtrit (m3)]]*VLOOKUP(Árboles!$G792,Precios!$B$7:$H$19,2,FALSE)),"",Industrias[[#This Row],[Vtrit (m3)]]*VLOOKUP(Árboles!$G792,Precios!$B$7:$H$19,2,FALSE))</f>
        <v/>
      </c>
      <c r="N795" s="217" t="str">
        <f>IF(ISNA(Industrias[[#This Row],[Vapea (m3)]]*VLOOKUP(Árboles!$G792,Precios!$B$7:$H$19,3,FALSE)),"",Industrias[[#This Row],[Vapea (m3)]]*VLOOKUP(Árboles!$G792,Precios!$B$7:$H$19,3,FALSE))</f>
        <v/>
      </c>
      <c r="O795" s="217" t="str">
        <f>IF(ISNA(Industrias[[#This Row],[Vcanter (m3)]]*VLOOKUP(Árboles!$G792,Precios!$B$7:$H$19,4,FALSE)),"",Industrias[[#This Row],[Vcanter (m3)]]*VLOOKUP(Árboles!$G792,Precios!$B$7:$H$19,4,FALSE))</f>
        <v/>
      </c>
      <c r="P795" s="217" t="str">
        <f>IF(ISNA(Industrias[[#This Row],[Vsierra (m3)]]*VLOOKUP(Árboles!$G792,Precios!$B$7:$H$19,5,FALSE)),"",Industrias[[#This Row],[Vsierra (m3)]]*VLOOKUP(Árboles!$G792,Precios!$B$7:$H$19,5,FALSE))</f>
        <v/>
      </c>
      <c r="Q795" s="217" t="str">
        <f>IF(ISNA(Industrias[[#This Row],[Vsgruesa (m3)]]*VLOOKUP(Árboles!$G792,Precios!$B$7:$H$19,6,FALSE)),"",Industrias[[#This Row],[Vsgruesa (m3)]]*VLOOKUP(Árboles!$G792,Precios!$B$7:$H$19,6,FALSE))</f>
        <v/>
      </c>
      <c r="R795" s="217" t="str">
        <f>IF(ISNA(Industrias[[#This Row],[Vchapa (m3)]]*VLOOKUP(Árboles!$G792,Precios!$B$7:$H$19,7,FALSE)),"",Industrias[[#This Row],[Vchapa (m3)]]*VLOOKUP(Árboles!$G792,Precios!$B$7:$H$19,7,FALSE))</f>
        <v/>
      </c>
      <c r="S795" s="223">
        <f t="shared" si="17"/>
        <v>0</v>
      </c>
      <c r="T795" s="218"/>
      <c r="U795" s="218"/>
      <c r="W795" s="183"/>
      <c r="X795" s="183"/>
      <c r="Y795" s="183"/>
      <c r="Z795" s="183"/>
      <c r="AA795" s="183"/>
      <c r="AB795" s="183"/>
      <c r="AC795" s="183"/>
      <c r="AE795" s="183"/>
      <c r="AF795" s="183"/>
      <c r="AG795" s="183"/>
      <c r="AH795" s="183"/>
      <c r="AI795" s="183"/>
      <c r="AJ795" s="183"/>
      <c r="AK795" s="183"/>
    </row>
    <row r="796" spans="2:37" ht="16.8" thickTop="1" thickBot="1">
      <c r="B796" s="211" t="str">
        <f>IF(Árboles!B793="","",Árboles!B793)</f>
        <v/>
      </c>
      <c r="C796" s="211" t="str">
        <f>IF(Árboles!C793="","",Árboles!C793)</f>
        <v/>
      </c>
      <c r="D796" s="212" t="str">
        <f>IF(Árboles!G793="","",Árboles!G793)</f>
        <v/>
      </c>
      <c r="E796" s="213" t="str">
        <f>IF(Árboles!AC793=0,"",Árboles!AC793)</f>
        <v/>
      </c>
      <c r="F796" s="221"/>
      <c r="G796" s="222"/>
      <c r="H796" s="222"/>
      <c r="I796" s="222"/>
      <c r="J796" s="222"/>
      <c r="K796" s="222"/>
      <c r="L796" s="222"/>
      <c r="M796" s="216" t="str">
        <f>IF(ISNA(Industrias[[#This Row],[Vtrit (m3)]]*VLOOKUP(Árboles!$G793,Precios!$B$7:$H$19,2,FALSE)),"",Industrias[[#This Row],[Vtrit (m3)]]*VLOOKUP(Árboles!$G793,Precios!$B$7:$H$19,2,FALSE))</f>
        <v/>
      </c>
      <c r="N796" s="217" t="str">
        <f>IF(ISNA(Industrias[[#This Row],[Vapea (m3)]]*VLOOKUP(Árboles!$G793,Precios!$B$7:$H$19,3,FALSE)),"",Industrias[[#This Row],[Vapea (m3)]]*VLOOKUP(Árboles!$G793,Precios!$B$7:$H$19,3,FALSE))</f>
        <v/>
      </c>
      <c r="O796" s="217" t="str">
        <f>IF(ISNA(Industrias[[#This Row],[Vcanter (m3)]]*VLOOKUP(Árboles!$G793,Precios!$B$7:$H$19,4,FALSE)),"",Industrias[[#This Row],[Vcanter (m3)]]*VLOOKUP(Árboles!$G793,Precios!$B$7:$H$19,4,FALSE))</f>
        <v/>
      </c>
      <c r="P796" s="217" t="str">
        <f>IF(ISNA(Industrias[[#This Row],[Vsierra (m3)]]*VLOOKUP(Árboles!$G793,Precios!$B$7:$H$19,5,FALSE)),"",Industrias[[#This Row],[Vsierra (m3)]]*VLOOKUP(Árboles!$G793,Precios!$B$7:$H$19,5,FALSE))</f>
        <v/>
      </c>
      <c r="Q796" s="217" t="str">
        <f>IF(ISNA(Industrias[[#This Row],[Vsgruesa (m3)]]*VLOOKUP(Árboles!$G793,Precios!$B$7:$H$19,6,FALSE)),"",Industrias[[#This Row],[Vsgruesa (m3)]]*VLOOKUP(Árboles!$G793,Precios!$B$7:$H$19,6,FALSE))</f>
        <v/>
      </c>
      <c r="R796" s="217" t="str">
        <f>IF(ISNA(Industrias[[#This Row],[Vchapa (m3)]]*VLOOKUP(Árboles!$G793,Precios!$B$7:$H$19,7,FALSE)),"",Industrias[[#This Row],[Vchapa (m3)]]*VLOOKUP(Árboles!$G793,Precios!$B$7:$H$19,7,FALSE))</f>
        <v/>
      </c>
      <c r="S796" s="223">
        <f t="shared" si="17"/>
        <v>0</v>
      </c>
      <c r="T796" s="218"/>
      <c r="U796" s="218"/>
      <c r="W796" s="183"/>
      <c r="X796" s="183"/>
      <c r="Y796" s="183"/>
      <c r="Z796" s="183"/>
      <c r="AA796" s="183"/>
      <c r="AB796" s="183"/>
      <c r="AC796" s="183"/>
      <c r="AE796" s="183"/>
      <c r="AF796" s="183"/>
      <c r="AG796" s="183"/>
      <c r="AH796" s="183"/>
      <c r="AI796" s="183"/>
      <c r="AJ796" s="183"/>
      <c r="AK796" s="183"/>
    </row>
    <row r="797" spans="2:37" ht="16.8" thickTop="1" thickBot="1">
      <c r="B797" s="211" t="str">
        <f>IF(Árboles!B794="","",Árboles!B794)</f>
        <v/>
      </c>
      <c r="C797" s="211" t="str">
        <f>IF(Árboles!C794="","",Árboles!C794)</f>
        <v/>
      </c>
      <c r="D797" s="212" t="str">
        <f>IF(Árboles!G794="","",Árboles!G794)</f>
        <v/>
      </c>
      <c r="E797" s="213" t="str">
        <f>IF(Árboles!AC794=0,"",Árboles!AC794)</f>
        <v/>
      </c>
      <c r="F797" s="221"/>
      <c r="G797" s="222"/>
      <c r="H797" s="222"/>
      <c r="I797" s="222"/>
      <c r="J797" s="222"/>
      <c r="K797" s="222"/>
      <c r="L797" s="222"/>
      <c r="M797" s="216" t="str">
        <f>IF(ISNA(Industrias[[#This Row],[Vtrit (m3)]]*VLOOKUP(Árboles!$G794,Precios!$B$7:$H$19,2,FALSE)),"",Industrias[[#This Row],[Vtrit (m3)]]*VLOOKUP(Árboles!$G794,Precios!$B$7:$H$19,2,FALSE))</f>
        <v/>
      </c>
      <c r="N797" s="217" t="str">
        <f>IF(ISNA(Industrias[[#This Row],[Vapea (m3)]]*VLOOKUP(Árboles!$G794,Precios!$B$7:$H$19,3,FALSE)),"",Industrias[[#This Row],[Vapea (m3)]]*VLOOKUP(Árboles!$G794,Precios!$B$7:$H$19,3,FALSE))</f>
        <v/>
      </c>
      <c r="O797" s="217" t="str">
        <f>IF(ISNA(Industrias[[#This Row],[Vcanter (m3)]]*VLOOKUP(Árboles!$G794,Precios!$B$7:$H$19,4,FALSE)),"",Industrias[[#This Row],[Vcanter (m3)]]*VLOOKUP(Árboles!$G794,Precios!$B$7:$H$19,4,FALSE))</f>
        <v/>
      </c>
      <c r="P797" s="217" t="str">
        <f>IF(ISNA(Industrias[[#This Row],[Vsierra (m3)]]*VLOOKUP(Árboles!$G794,Precios!$B$7:$H$19,5,FALSE)),"",Industrias[[#This Row],[Vsierra (m3)]]*VLOOKUP(Árboles!$G794,Precios!$B$7:$H$19,5,FALSE))</f>
        <v/>
      </c>
      <c r="Q797" s="217" t="str">
        <f>IF(ISNA(Industrias[[#This Row],[Vsgruesa (m3)]]*VLOOKUP(Árboles!$G794,Precios!$B$7:$H$19,6,FALSE)),"",Industrias[[#This Row],[Vsgruesa (m3)]]*VLOOKUP(Árboles!$G794,Precios!$B$7:$H$19,6,FALSE))</f>
        <v/>
      </c>
      <c r="R797" s="217" t="str">
        <f>IF(ISNA(Industrias[[#This Row],[Vchapa (m3)]]*VLOOKUP(Árboles!$G794,Precios!$B$7:$H$19,7,FALSE)),"",Industrias[[#This Row],[Vchapa (m3)]]*VLOOKUP(Árboles!$G794,Precios!$B$7:$H$19,7,FALSE))</f>
        <v/>
      </c>
      <c r="S797" s="223">
        <f t="shared" si="17"/>
        <v>0</v>
      </c>
      <c r="T797" s="218"/>
      <c r="U797" s="218"/>
      <c r="W797" s="183"/>
      <c r="X797" s="183"/>
      <c r="Y797" s="183"/>
      <c r="Z797" s="183"/>
      <c r="AA797" s="183"/>
      <c r="AB797" s="183"/>
      <c r="AC797" s="183"/>
      <c r="AE797" s="183"/>
      <c r="AF797" s="183"/>
      <c r="AG797" s="183"/>
      <c r="AH797" s="183"/>
      <c r="AI797" s="183"/>
      <c r="AJ797" s="183"/>
      <c r="AK797" s="183"/>
    </row>
    <row r="798" spans="2:37" ht="16.8" thickTop="1" thickBot="1">
      <c r="B798" s="211" t="str">
        <f>IF(Árboles!B795="","",Árboles!B795)</f>
        <v/>
      </c>
      <c r="C798" s="211" t="str">
        <f>IF(Árboles!C795="","",Árboles!C795)</f>
        <v/>
      </c>
      <c r="D798" s="212" t="str">
        <f>IF(Árboles!G795="","",Árboles!G795)</f>
        <v/>
      </c>
      <c r="E798" s="213" t="str">
        <f>IF(Árboles!AC795=0,"",Árboles!AC795)</f>
        <v/>
      </c>
      <c r="F798" s="221"/>
      <c r="G798" s="222"/>
      <c r="H798" s="222"/>
      <c r="I798" s="222"/>
      <c r="J798" s="222"/>
      <c r="K798" s="222"/>
      <c r="L798" s="222"/>
      <c r="M798" s="216" t="str">
        <f>IF(ISNA(Industrias[[#This Row],[Vtrit (m3)]]*VLOOKUP(Árboles!$G795,Precios!$B$7:$H$19,2,FALSE)),"",Industrias[[#This Row],[Vtrit (m3)]]*VLOOKUP(Árboles!$G795,Precios!$B$7:$H$19,2,FALSE))</f>
        <v/>
      </c>
      <c r="N798" s="217" t="str">
        <f>IF(ISNA(Industrias[[#This Row],[Vapea (m3)]]*VLOOKUP(Árboles!$G795,Precios!$B$7:$H$19,3,FALSE)),"",Industrias[[#This Row],[Vapea (m3)]]*VLOOKUP(Árboles!$G795,Precios!$B$7:$H$19,3,FALSE))</f>
        <v/>
      </c>
      <c r="O798" s="217" t="str">
        <f>IF(ISNA(Industrias[[#This Row],[Vcanter (m3)]]*VLOOKUP(Árboles!$G795,Precios!$B$7:$H$19,4,FALSE)),"",Industrias[[#This Row],[Vcanter (m3)]]*VLOOKUP(Árboles!$G795,Precios!$B$7:$H$19,4,FALSE))</f>
        <v/>
      </c>
      <c r="P798" s="217" t="str">
        <f>IF(ISNA(Industrias[[#This Row],[Vsierra (m3)]]*VLOOKUP(Árboles!$G795,Precios!$B$7:$H$19,5,FALSE)),"",Industrias[[#This Row],[Vsierra (m3)]]*VLOOKUP(Árboles!$G795,Precios!$B$7:$H$19,5,FALSE))</f>
        <v/>
      </c>
      <c r="Q798" s="217" t="str">
        <f>IF(ISNA(Industrias[[#This Row],[Vsgruesa (m3)]]*VLOOKUP(Árboles!$G795,Precios!$B$7:$H$19,6,FALSE)),"",Industrias[[#This Row],[Vsgruesa (m3)]]*VLOOKUP(Árboles!$G795,Precios!$B$7:$H$19,6,FALSE))</f>
        <v/>
      </c>
      <c r="R798" s="217" t="str">
        <f>IF(ISNA(Industrias[[#This Row],[Vchapa (m3)]]*VLOOKUP(Árboles!$G795,Precios!$B$7:$H$19,7,FALSE)),"",Industrias[[#This Row],[Vchapa (m3)]]*VLOOKUP(Árboles!$G795,Precios!$B$7:$H$19,7,FALSE))</f>
        <v/>
      </c>
      <c r="S798" s="223">
        <f t="shared" si="17"/>
        <v>0</v>
      </c>
      <c r="T798" s="218"/>
      <c r="U798" s="218"/>
      <c r="W798" s="183"/>
      <c r="X798" s="183"/>
      <c r="Y798" s="183"/>
      <c r="Z798" s="183"/>
      <c r="AA798" s="183"/>
      <c r="AB798" s="183"/>
      <c r="AC798" s="183"/>
      <c r="AE798" s="183"/>
      <c r="AF798" s="183"/>
      <c r="AG798" s="183"/>
      <c r="AH798" s="183"/>
      <c r="AI798" s="183"/>
      <c r="AJ798" s="183"/>
      <c r="AK798" s="183"/>
    </row>
    <row r="799" spans="2:37" ht="16.8" thickTop="1" thickBot="1">
      <c r="B799" s="211" t="str">
        <f>IF(Árboles!B796="","",Árboles!B796)</f>
        <v/>
      </c>
      <c r="C799" s="211" t="str">
        <f>IF(Árboles!C796="","",Árboles!C796)</f>
        <v/>
      </c>
      <c r="D799" s="212" t="str">
        <f>IF(Árboles!G796="","",Árboles!G796)</f>
        <v/>
      </c>
      <c r="E799" s="213" t="str">
        <f>IF(Árboles!AC796=0,"",Árboles!AC796)</f>
        <v/>
      </c>
      <c r="F799" s="221"/>
      <c r="G799" s="222"/>
      <c r="H799" s="222"/>
      <c r="I799" s="222"/>
      <c r="J799" s="222"/>
      <c r="K799" s="222"/>
      <c r="L799" s="222"/>
      <c r="M799" s="216" t="str">
        <f>IF(ISNA(Industrias[[#This Row],[Vtrit (m3)]]*VLOOKUP(Árboles!$G796,Precios!$B$7:$H$19,2,FALSE)),"",Industrias[[#This Row],[Vtrit (m3)]]*VLOOKUP(Árboles!$G796,Precios!$B$7:$H$19,2,FALSE))</f>
        <v/>
      </c>
      <c r="N799" s="217" t="str">
        <f>IF(ISNA(Industrias[[#This Row],[Vapea (m3)]]*VLOOKUP(Árboles!$G796,Precios!$B$7:$H$19,3,FALSE)),"",Industrias[[#This Row],[Vapea (m3)]]*VLOOKUP(Árboles!$G796,Precios!$B$7:$H$19,3,FALSE))</f>
        <v/>
      </c>
      <c r="O799" s="217" t="str">
        <f>IF(ISNA(Industrias[[#This Row],[Vcanter (m3)]]*VLOOKUP(Árboles!$G796,Precios!$B$7:$H$19,4,FALSE)),"",Industrias[[#This Row],[Vcanter (m3)]]*VLOOKUP(Árboles!$G796,Precios!$B$7:$H$19,4,FALSE))</f>
        <v/>
      </c>
      <c r="P799" s="217" t="str">
        <f>IF(ISNA(Industrias[[#This Row],[Vsierra (m3)]]*VLOOKUP(Árboles!$G796,Precios!$B$7:$H$19,5,FALSE)),"",Industrias[[#This Row],[Vsierra (m3)]]*VLOOKUP(Árboles!$G796,Precios!$B$7:$H$19,5,FALSE))</f>
        <v/>
      </c>
      <c r="Q799" s="217" t="str">
        <f>IF(ISNA(Industrias[[#This Row],[Vsgruesa (m3)]]*VLOOKUP(Árboles!$G796,Precios!$B$7:$H$19,6,FALSE)),"",Industrias[[#This Row],[Vsgruesa (m3)]]*VLOOKUP(Árboles!$G796,Precios!$B$7:$H$19,6,FALSE))</f>
        <v/>
      </c>
      <c r="R799" s="217" t="str">
        <f>IF(ISNA(Industrias[[#This Row],[Vchapa (m3)]]*VLOOKUP(Árboles!$G796,Precios!$B$7:$H$19,7,FALSE)),"",Industrias[[#This Row],[Vchapa (m3)]]*VLOOKUP(Árboles!$G796,Precios!$B$7:$H$19,7,FALSE))</f>
        <v/>
      </c>
      <c r="S799" s="223">
        <f t="shared" si="17"/>
        <v>0</v>
      </c>
      <c r="T799" s="218"/>
      <c r="U799" s="218"/>
      <c r="W799" s="183"/>
      <c r="X799" s="183"/>
      <c r="Y799" s="183"/>
      <c r="Z799" s="183"/>
      <c r="AA799" s="183"/>
      <c r="AB799" s="183"/>
      <c r="AC799" s="183"/>
      <c r="AE799" s="183"/>
      <c r="AF799" s="183"/>
      <c r="AG799" s="183"/>
      <c r="AH799" s="183"/>
      <c r="AI799" s="183"/>
      <c r="AJ799" s="183"/>
      <c r="AK799" s="183"/>
    </row>
    <row r="800" spans="2:37" ht="16.8" thickTop="1" thickBot="1">
      <c r="B800" s="211" t="str">
        <f>IF(Árboles!B797="","",Árboles!B797)</f>
        <v/>
      </c>
      <c r="C800" s="211" t="str">
        <f>IF(Árboles!C797="","",Árboles!C797)</f>
        <v/>
      </c>
      <c r="D800" s="212" t="str">
        <f>IF(Árboles!G797="","",Árboles!G797)</f>
        <v/>
      </c>
      <c r="E800" s="213" t="str">
        <f>IF(Árboles!AC797=0,"",Árboles!AC797)</f>
        <v/>
      </c>
      <c r="F800" s="221"/>
      <c r="G800" s="222"/>
      <c r="H800" s="222"/>
      <c r="I800" s="222"/>
      <c r="J800" s="222"/>
      <c r="K800" s="222"/>
      <c r="L800" s="222"/>
      <c r="M800" s="216" t="str">
        <f>IF(ISNA(Industrias[[#This Row],[Vtrit (m3)]]*VLOOKUP(Árboles!$G797,Precios!$B$7:$H$19,2,FALSE)),"",Industrias[[#This Row],[Vtrit (m3)]]*VLOOKUP(Árboles!$G797,Precios!$B$7:$H$19,2,FALSE))</f>
        <v/>
      </c>
      <c r="N800" s="217" t="str">
        <f>IF(ISNA(Industrias[[#This Row],[Vapea (m3)]]*VLOOKUP(Árboles!$G797,Precios!$B$7:$H$19,3,FALSE)),"",Industrias[[#This Row],[Vapea (m3)]]*VLOOKUP(Árboles!$G797,Precios!$B$7:$H$19,3,FALSE))</f>
        <v/>
      </c>
      <c r="O800" s="217" t="str">
        <f>IF(ISNA(Industrias[[#This Row],[Vcanter (m3)]]*VLOOKUP(Árboles!$G797,Precios!$B$7:$H$19,4,FALSE)),"",Industrias[[#This Row],[Vcanter (m3)]]*VLOOKUP(Árboles!$G797,Precios!$B$7:$H$19,4,FALSE))</f>
        <v/>
      </c>
      <c r="P800" s="217" t="str">
        <f>IF(ISNA(Industrias[[#This Row],[Vsierra (m3)]]*VLOOKUP(Árboles!$G797,Precios!$B$7:$H$19,5,FALSE)),"",Industrias[[#This Row],[Vsierra (m3)]]*VLOOKUP(Árboles!$G797,Precios!$B$7:$H$19,5,FALSE))</f>
        <v/>
      </c>
      <c r="Q800" s="217" t="str">
        <f>IF(ISNA(Industrias[[#This Row],[Vsgruesa (m3)]]*VLOOKUP(Árboles!$G797,Precios!$B$7:$H$19,6,FALSE)),"",Industrias[[#This Row],[Vsgruesa (m3)]]*VLOOKUP(Árboles!$G797,Precios!$B$7:$H$19,6,FALSE))</f>
        <v/>
      </c>
      <c r="R800" s="217" t="str">
        <f>IF(ISNA(Industrias[[#This Row],[Vchapa (m3)]]*VLOOKUP(Árboles!$G797,Precios!$B$7:$H$19,7,FALSE)),"",Industrias[[#This Row],[Vchapa (m3)]]*VLOOKUP(Árboles!$G797,Precios!$B$7:$H$19,7,FALSE))</f>
        <v/>
      </c>
      <c r="S800" s="223">
        <f t="shared" si="17"/>
        <v>0</v>
      </c>
      <c r="T800" s="218"/>
      <c r="U800" s="218"/>
      <c r="W800" s="183"/>
      <c r="X800" s="183"/>
      <c r="Y800" s="183"/>
      <c r="Z800" s="183"/>
      <c r="AA800" s="183"/>
      <c r="AB800" s="183"/>
      <c r="AC800" s="183"/>
      <c r="AE800" s="183"/>
      <c r="AF800" s="183"/>
      <c r="AG800" s="183"/>
      <c r="AH800" s="183"/>
      <c r="AI800" s="183"/>
      <c r="AJ800" s="183"/>
      <c r="AK800" s="183"/>
    </row>
    <row r="801" spans="2:37" ht="16.8" thickTop="1" thickBot="1">
      <c r="B801" s="211" t="str">
        <f>IF(Árboles!B798="","",Árboles!B798)</f>
        <v/>
      </c>
      <c r="C801" s="211" t="str">
        <f>IF(Árboles!C798="","",Árboles!C798)</f>
        <v/>
      </c>
      <c r="D801" s="212" t="str">
        <f>IF(Árboles!G798="","",Árboles!G798)</f>
        <v/>
      </c>
      <c r="E801" s="213" t="str">
        <f>IF(Árboles!AC798=0,"",Árboles!AC798)</f>
        <v/>
      </c>
      <c r="F801" s="221"/>
      <c r="G801" s="222"/>
      <c r="H801" s="222"/>
      <c r="I801" s="222"/>
      <c r="J801" s="222"/>
      <c r="K801" s="222"/>
      <c r="L801" s="222"/>
      <c r="M801" s="216" t="str">
        <f>IF(ISNA(Industrias[[#This Row],[Vtrit (m3)]]*VLOOKUP(Árboles!$G798,Precios!$B$7:$H$19,2,FALSE)),"",Industrias[[#This Row],[Vtrit (m3)]]*VLOOKUP(Árboles!$G798,Precios!$B$7:$H$19,2,FALSE))</f>
        <v/>
      </c>
      <c r="N801" s="217" t="str">
        <f>IF(ISNA(Industrias[[#This Row],[Vapea (m3)]]*VLOOKUP(Árboles!$G798,Precios!$B$7:$H$19,3,FALSE)),"",Industrias[[#This Row],[Vapea (m3)]]*VLOOKUP(Árboles!$G798,Precios!$B$7:$H$19,3,FALSE))</f>
        <v/>
      </c>
      <c r="O801" s="217" t="str">
        <f>IF(ISNA(Industrias[[#This Row],[Vcanter (m3)]]*VLOOKUP(Árboles!$G798,Precios!$B$7:$H$19,4,FALSE)),"",Industrias[[#This Row],[Vcanter (m3)]]*VLOOKUP(Árboles!$G798,Precios!$B$7:$H$19,4,FALSE))</f>
        <v/>
      </c>
      <c r="P801" s="217" t="str">
        <f>IF(ISNA(Industrias[[#This Row],[Vsierra (m3)]]*VLOOKUP(Árboles!$G798,Precios!$B$7:$H$19,5,FALSE)),"",Industrias[[#This Row],[Vsierra (m3)]]*VLOOKUP(Árboles!$G798,Precios!$B$7:$H$19,5,FALSE))</f>
        <v/>
      </c>
      <c r="Q801" s="217" t="str">
        <f>IF(ISNA(Industrias[[#This Row],[Vsgruesa (m3)]]*VLOOKUP(Árboles!$G798,Precios!$B$7:$H$19,6,FALSE)),"",Industrias[[#This Row],[Vsgruesa (m3)]]*VLOOKUP(Árboles!$G798,Precios!$B$7:$H$19,6,FALSE))</f>
        <v/>
      </c>
      <c r="R801" s="217" t="str">
        <f>IF(ISNA(Industrias[[#This Row],[Vchapa (m3)]]*VLOOKUP(Árboles!$G798,Precios!$B$7:$H$19,7,FALSE)),"",Industrias[[#This Row],[Vchapa (m3)]]*VLOOKUP(Árboles!$G798,Precios!$B$7:$H$19,7,FALSE))</f>
        <v/>
      </c>
      <c r="S801" s="223">
        <f t="shared" si="17"/>
        <v>0</v>
      </c>
      <c r="T801" s="218"/>
      <c r="U801" s="218"/>
      <c r="W801" s="183"/>
      <c r="X801" s="183"/>
      <c r="Y801" s="183"/>
      <c r="Z801" s="183"/>
      <c r="AA801" s="183"/>
      <c r="AB801" s="183"/>
      <c r="AC801" s="183"/>
      <c r="AE801" s="183"/>
      <c r="AF801" s="183"/>
      <c r="AG801" s="183"/>
      <c r="AH801" s="183"/>
      <c r="AI801" s="183"/>
      <c r="AJ801" s="183"/>
      <c r="AK801" s="183"/>
    </row>
    <row r="802" spans="2:37" ht="16.8" thickTop="1" thickBot="1">
      <c r="B802" s="211" t="str">
        <f>IF(Árboles!B799="","",Árboles!B799)</f>
        <v/>
      </c>
      <c r="C802" s="211" t="str">
        <f>IF(Árboles!C799="","",Árboles!C799)</f>
        <v/>
      </c>
      <c r="D802" s="212" t="str">
        <f>IF(Árboles!G799="","",Árboles!G799)</f>
        <v/>
      </c>
      <c r="E802" s="213" t="str">
        <f>IF(Árboles!AC799=0,"",Árboles!AC799)</f>
        <v/>
      </c>
      <c r="F802" s="221"/>
      <c r="G802" s="222"/>
      <c r="H802" s="222"/>
      <c r="I802" s="222"/>
      <c r="J802" s="222"/>
      <c r="K802" s="222"/>
      <c r="L802" s="222"/>
      <c r="M802" s="216" t="str">
        <f>IF(ISNA(Industrias[[#This Row],[Vtrit (m3)]]*VLOOKUP(Árboles!$G799,Precios!$B$7:$H$19,2,FALSE)),"",Industrias[[#This Row],[Vtrit (m3)]]*VLOOKUP(Árboles!$G799,Precios!$B$7:$H$19,2,FALSE))</f>
        <v/>
      </c>
      <c r="N802" s="217" t="str">
        <f>IF(ISNA(Industrias[[#This Row],[Vapea (m3)]]*VLOOKUP(Árboles!$G799,Precios!$B$7:$H$19,3,FALSE)),"",Industrias[[#This Row],[Vapea (m3)]]*VLOOKUP(Árboles!$G799,Precios!$B$7:$H$19,3,FALSE))</f>
        <v/>
      </c>
      <c r="O802" s="217" t="str">
        <f>IF(ISNA(Industrias[[#This Row],[Vcanter (m3)]]*VLOOKUP(Árboles!$G799,Precios!$B$7:$H$19,4,FALSE)),"",Industrias[[#This Row],[Vcanter (m3)]]*VLOOKUP(Árboles!$G799,Precios!$B$7:$H$19,4,FALSE))</f>
        <v/>
      </c>
      <c r="P802" s="217" t="str">
        <f>IF(ISNA(Industrias[[#This Row],[Vsierra (m3)]]*VLOOKUP(Árboles!$G799,Precios!$B$7:$H$19,5,FALSE)),"",Industrias[[#This Row],[Vsierra (m3)]]*VLOOKUP(Árboles!$G799,Precios!$B$7:$H$19,5,FALSE))</f>
        <v/>
      </c>
      <c r="Q802" s="217" t="str">
        <f>IF(ISNA(Industrias[[#This Row],[Vsgruesa (m3)]]*VLOOKUP(Árboles!$G799,Precios!$B$7:$H$19,6,FALSE)),"",Industrias[[#This Row],[Vsgruesa (m3)]]*VLOOKUP(Árboles!$G799,Precios!$B$7:$H$19,6,FALSE))</f>
        <v/>
      </c>
      <c r="R802" s="217" t="str">
        <f>IF(ISNA(Industrias[[#This Row],[Vchapa (m3)]]*VLOOKUP(Árboles!$G799,Precios!$B$7:$H$19,7,FALSE)),"",Industrias[[#This Row],[Vchapa (m3)]]*VLOOKUP(Árboles!$G799,Precios!$B$7:$H$19,7,FALSE))</f>
        <v/>
      </c>
      <c r="S802" s="223">
        <f t="shared" si="17"/>
        <v>0</v>
      </c>
      <c r="T802" s="218"/>
      <c r="U802" s="218"/>
      <c r="W802" s="183"/>
      <c r="X802" s="183"/>
      <c r="Y802" s="183"/>
      <c r="Z802" s="183"/>
      <c r="AA802" s="183"/>
      <c r="AB802" s="183"/>
      <c r="AC802" s="183"/>
      <c r="AE802" s="183"/>
      <c r="AF802" s="183"/>
      <c r="AG802" s="183"/>
      <c r="AH802" s="183"/>
      <c r="AI802" s="183"/>
      <c r="AJ802" s="183"/>
      <c r="AK802" s="183"/>
    </row>
    <row r="803" spans="2:37" ht="16.8" thickTop="1" thickBot="1">
      <c r="B803" s="211" t="str">
        <f>IF(Árboles!B800="","",Árboles!B800)</f>
        <v/>
      </c>
      <c r="C803" s="211" t="str">
        <f>IF(Árboles!C800="","",Árboles!C800)</f>
        <v/>
      </c>
      <c r="D803" s="212" t="str">
        <f>IF(Árboles!G800="","",Árboles!G800)</f>
        <v/>
      </c>
      <c r="E803" s="213" t="str">
        <f>IF(Árboles!AC800=0,"",Árboles!AC800)</f>
        <v/>
      </c>
      <c r="F803" s="221"/>
      <c r="G803" s="222"/>
      <c r="H803" s="222"/>
      <c r="I803" s="222"/>
      <c r="J803" s="222"/>
      <c r="K803" s="222"/>
      <c r="L803" s="222"/>
      <c r="M803" s="216" t="str">
        <f>IF(ISNA(Industrias[[#This Row],[Vtrit (m3)]]*VLOOKUP(Árboles!$G800,Precios!$B$7:$H$19,2,FALSE)),"",Industrias[[#This Row],[Vtrit (m3)]]*VLOOKUP(Árboles!$G800,Precios!$B$7:$H$19,2,FALSE))</f>
        <v/>
      </c>
      <c r="N803" s="217" t="str">
        <f>IF(ISNA(Industrias[[#This Row],[Vapea (m3)]]*VLOOKUP(Árboles!$G800,Precios!$B$7:$H$19,3,FALSE)),"",Industrias[[#This Row],[Vapea (m3)]]*VLOOKUP(Árboles!$G800,Precios!$B$7:$H$19,3,FALSE))</f>
        <v/>
      </c>
      <c r="O803" s="217" t="str">
        <f>IF(ISNA(Industrias[[#This Row],[Vcanter (m3)]]*VLOOKUP(Árboles!$G800,Precios!$B$7:$H$19,4,FALSE)),"",Industrias[[#This Row],[Vcanter (m3)]]*VLOOKUP(Árboles!$G800,Precios!$B$7:$H$19,4,FALSE))</f>
        <v/>
      </c>
      <c r="P803" s="217" t="str">
        <f>IF(ISNA(Industrias[[#This Row],[Vsierra (m3)]]*VLOOKUP(Árboles!$G800,Precios!$B$7:$H$19,5,FALSE)),"",Industrias[[#This Row],[Vsierra (m3)]]*VLOOKUP(Árboles!$G800,Precios!$B$7:$H$19,5,FALSE))</f>
        <v/>
      </c>
      <c r="Q803" s="217" t="str">
        <f>IF(ISNA(Industrias[[#This Row],[Vsgruesa (m3)]]*VLOOKUP(Árboles!$G800,Precios!$B$7:$H$19,6,FALSE)),"",Industrias[[#This Row],[Vsgruesa (m3)]]*VLOOKUP(Árboles!$G800,Precios!$B$7:$H$19,6,FALSE))</f>
        <v/>
      </c>
      <c r="R803" s="217" t="str">
        <f>IF(ISNA(Industrias[[#This Row],[Vchapa (m3)]]*VLOOKUP(Árboles!$G800,Precios!$B$7:$H$19,7,FALSE)),"",Industrias[[#This Row],[Vchapa (m3)]]*VLOOKUP(Árboles!$G800,Precios!$B$7:$H$19,7,FALSE))</f>
        <v/>
      </c>
      <c r="S803" s="223">
        <f t="shared" si="17"/>
        <v>0</v>
      </c>
      <c r="T803" s="218"/>
      <c r="U803" s="218"/>
      <c r="W803" s="183"/>
      <c r="X803" s="183"/>
      <c r="Y803" s="183"/>
      <c r="Z803" s="183"/>
      <c r="AA803" s="183"/>
      <c r="AB803" s="183"/>
      <c r="AC803" s="183"/>
      <c r="AE803" s="183"/>
      <c r="AF803" s="183"/>
      <c r="AG803" s="183"/>
      <c r="AH803" s="183"/>
      <c r="AI803" s="183"/>
      <c r="AJ803" s="183"/>
      <c r="AK803" s="183"/>
    </row>
    <row r="804" spans="2:37" ht="16.8" thickTop="1" thickBot="1">
      <c r="B804" s="211" t="str">
        <f>IF(Árboles!B801="","",Árboles!B801)</f>
        <v/>
      </c>
      <c r="C804" s="211" t="str">
        <f>IF(Árboles!C801="","",Árboles!C801)</f>
        <v/>
      </c>
      <c r="D804" s="212" t="str">
        <f>IF(Árboles!G801="","",Árboles!G801)</f>
        <v/>
      </c>
      <c r="E804" s="213" t="str">
        <f>IF(Árboles!AC801=0,"",Árboles!AC801)</f>
        <v/>
      </c>
      <c r="F804" s="221"/>
      <c r="G804" s="222"/>
      <c r="H804" s="222"/>
      <c r="I804" s="222"/>
      <c r="J804" s="222"/>
      <c r="K804" s="222"/>
      <c r="L804" s="222"/>
      <c r="M804" s="216" t="str">
        <f>IF(ISNA(Industrias[[#This Row],[Vtrit (m3)]]*VLOOKUP(Árboles!$G801,Precios!$B$7:$H$19,2,FALSE)),"",Industrias[[#This Row],[Vtrit (m3)]]*VLOOKUP(Árboles!$G801,Precios!$B$7:$H$19,2,FALSE))</f>
        <v/>
      </c>
      <c r="N804" s="217" t="str">
        <f>IF(ISNA(Industrias[[#This Row],[Vapea (m3)]]*VLOOKUP(Árboles!$G801,Precios!$B$7:$H$19,3,FALSE)),"",Industrias[[#This Row],[Vapea (m3)]]*VLOOKUP(Árboles!$G801,Precios!$B$7:$H$19,3,FALSE))</f>
        <v/>
      </c>
      <c r="O804" s="217" t="str">
        <f>IF(ISNA(Industrias[[#This Row],[Vcanter (m3)]]*VLOOKUP(Árboles!$G801,Precios!$B$7:$H$19,4,FALSE)),"",Industrias[[#This Row],[Vcanter (m3)]]*VLOOKUP(Árboles!$G801,Precios!$B$7:$H$19,4,FALSE))</f>
        <v/>
      </c>
      <c r="P804" s="217" t="str">
        <f>IF(ISNA(Industrias[[#This Row],[Vsierra (m3)]]*VLOOKUP(Árboles!$G801,Precios!$B$7:$H$19,5,FALSE)),"",Industrias[[#This Row],[Vsierra (m3)]]*VLOOKUP(Árboles!$G801,Precios!$B$7:$H$19,5,FALSE))</f>
        <v/>
      </c>
      <c r="Q804" s="217" t="str">
        <f>IF(ISNA(Industrias[[#This Row],[Vsgruesa (m3)]]*VLOOKUP(Árboles!$G801,Precios!$B$7:$H$19,6,FALSE)),"",Industrias[[#This Row],[Vsgruesa (m3)]]*VLOOKUP(Árboles!$G801,Precios!$B$7:$H$19,6,FALSE))</f>
        <v/>
      </c>
      <c r="R804" s="217" t="str">
        <f>IF(ISNA(Industrias[[#This Row],[Vchapa (m3)]]*VLOOKUP(Árboles!$G801,Precios!$B$7:$H$19,7,FALSE)),"",Industrias[[#This Row],[Vchapa (m3)]]*VLOOKUP(Árboles!$G801,Precios!$B$7:$H$19,7,FALSE))</f>
        <v/>
      </c>
      <c r="S804" s="223">
        <f t="shared" si="17"/>
        <v>0</v>
      </c>
      <c r="T804" s="218"/>
      <c r="U804" s="218"/>
      <c r="W804" s="183"/>
      <c r="X804" s="183"/>
      <c r="Y804" s="183"/>
      <c r="Z804" s="183"/>
      <c r="AA804" s="183"/>
      <c r="AB804" s="183"/>
      <c r="AC804" s="183"/>
      <c r="AE804" s="183"/>
      <c r="AF804" s="183"/>
      <c r="AG804" s="183"/>
      <c r="AH804" s="183"/>
      <c r="AI804" s="183"/>
      <c r="AJ804" s="183"/>
      <c r="AK804" s="183"/>
    </row>
    <row r="805" spans="2:37" ht="16.8" thickTop="1" thickBot="1">
      <c r="B805" s="211" t="str">
        <f>IF(Árboles!B802="","",Árboles!B802)</f>
        <v/>
      </c>
      <c r="C805" s="211" t="str">
        <f>IF(Árboles!C802="","",Árboles!C802)</f>
        <v/>
      </c>
      <c r="D805" s="212" t="str">
        <f>IF(Árboles!G802="","",Árboles!G802)</f>
        <v/>
      </c>
      <c r="E805" s="213" t="str">
        <f>IF(Árboles!AC802=0,"",Árboles!AC802)</f>
        <v/>
      </c>
      <c r="F805" s="221"/>
      <c r="G805" s="222"/>
      <c r="H805" s="222"/>
      <c r="I805" s="222"/>
      <c r="J805" s="222"/>
      <c r="K805" s="222"/>
      <c r="L805" s="222"/>
      <c r="M805" s="216" t="str">
        <f>IF(ISNA(Industrias[[#This Row],[Vtrit (m3)]]*VLOOKUP(Árboles!$G802,Precios!$B$7:$H$19,2,FALSE)),"",Industrias[[#This Row],[Vtrit (m3)]]*VLOOKUP(Árboles!$G802,Precios!$B$7:$H$19,2,FALSE))</f>
        <v/>
      </c>
      <c r="N805" s="217" t="str">
        <f>IF(ISNA(Industrias[[#This Row],[Vapea (m3)]]*VLOOKUP(Árboles!$G802,Precios!$B$7:$H$19,3,FALSE)),"",Industrias[[#This Row],[Vapea (m3)]]*VLOOKUP(Árboles!$G802,Precios!$B$7:$H$19,3,FALSE))</f>
        <v/>
      </c>
      <c r="O805" s="217" t="str">
        <f>IF(ISNA(Industrias[[#This Row],[Vcanter (m3)]]*VLOOKUP(Árboles!$G802,Precios!$B$7:$H$19,4,FALSE)),"",Industrias[[#This Row],[Vcanter (m3)]]*VLOOKUP(Árboles!$G802,Precios!$B$7:$H$19,4,FALSE))</f>
        <v/>
      </c>
      <c r="P805" s="217" t="str">
        <f>IF(ISNA(Industrias[[#This Row],[Vsierra (m3)]]*VLOOKUP(Árboles!$G802,Precios!$B$7:$H$19,5,FALSE)),"",Industrias[[#This Row],[Vsierra (m3)]]*VLOOKUP(Árboles!$G802,Precios!$B$7:$H$19,5,FALSE))</f>
        <v/>
      </c>
      <c r="Q805" s="217" t="str">
        <f>IF(ISNA(Industrias[[#This Row],[Vsgruesa (m3)]]*VLOOKUP(Árboles!$G802,Precios!$B$7:$H$19,6,FALSE)),"",Industrias[[#This Row],[Vsgruesa (m3)]]*VLOOKUP(Árboles!$G802,Precios!$B$7:$H$19,6,FALSE))</f>
        <v/>
      </c>
      <c r="R805" s="217" t="str">
        <f>IF(ISNA(Industrias[[#This Row],[Vchapa (m3)]]*VLOOKUP(Árboles!$G802,Precios!$B$7:$H$19,7,FALSE)),"",Industrias[[#This Row],[Vchapa (m3)]]*VLOOKUP(Árboles!$G802,Precios!$B$7:$H$19,7,FALSE))</f>
        <v/>
      </c>
      <c r="S805" s="223">
        <f t="shared" si="17"/>
        <v>0</v>
      </c>
      <c r="T805" s="218"/>
      <c r="U805" s="218"/>
      <c r="W805" s="183"/>
      <c r="X805" s="183"/>
      <c r="Y805" s="183"/>
      <c r="Z805" s="183"/>
      <c r="AA805" s="183"/>
      <c r="AB805" s="183"/>
      <c r="AC805" s="183"/>
      <c r="AE805" s="183"/>
      <c r="AF805" s="183"/>
      <c r="AG805" s="183"/>
      <c r="AH805" s="183"/>
      <c r="AI805" s="183"/>
      <c r="AJ805" s="183"/>
      <c r="AK805" s="183"/>
    </row>
    <row r="806" spans="2:37" ht="16.8" thickTop="1" thickBot="1">
      <c r="B806" s="211" t="str">
        <f>IF(Árboles!B803="","",Árboles!B803)</f>
        <v/>
      </c>
      <c r="C806" s="211" t="str">
        <f>IF(Árboles!C803="","",Árboles!C803)</f>
        <v/>
      </c>
      <c r="D806" s="212" t="str">
        <f>IF(Árboles!G803="","",Árboles!G803)</f>
        <v/>
      </c>
      <c r="E806" s="213" t="str">
        <f>IF(Árboles!AC803=0,"",Árboles!AC803)</f>
        <v/>
      </c>
      <c r="F806" s="221"/>
      <c r="G806" s="222"/>
      <c r="H806" s="222"/>
      <c r="I806" s="222"/>
      <c r="J806" s="222"/>
      <c r="K806" s="222"/>
      <c r="L806" s="222"/>
      <c r="M806" s="216" t="str">
        <f>IF(ISNA(Industrias[[#This Row],[Vtrit (m3)]]*VLOOKUP(Árboles!$G803,Precios!$B$7:$H$19,2,FALSE)),"",Industrias[[#This Row],[Vtrit (m3)]]*VLOOKUP(Árboles!$G803,Precios!$B$7:$H$19,2,FALSE))</f>
        <v/>
      </c>
      <c r="N806" s="217" t="str">
        <f>IF(ISNA(Industrias[[#This Row],[Vapea (m3)]]*VLOOKUP(Árboles!$G803,Precios!$B$7:$H$19,3,FALSE)),"",Industrias[[#This Row],[Vapea (m3)]]*VLOOKUP(Árboles!$G803,Precios!$B$7:$H$19,3,FALSE))</f>
        <v/>
      </c>
      <c r="O806" s="217" t="str">
        <f>IF(ISNA(Industrias[[#This Row],[Vcanter (m3)]]*VLOOKUP(Árboles!$G803,Precios!$B$7:$H$19,4,FALSE)),"",Industrias[[#This Row],[Vcanter (m3)]]*VLOOKUP(Árboles!$G803,Precios!$B$7:$H$19,4,FALSE))</f>
        <v/>
      </c>
      <c r="P806" s="217" t="str">
        <f>IF(ISNA(Industrias[[#This Row],[Vsierra (m3)]]*VLOOKUP(Árboles!$G803,Precios!$B$7:$H$19,5,FALSE)),"",Industrias[[#This Row],[Vsierra (m3)]]*VLOOKUP(Árboles!$G803,Precios!$B$7:$H$19,5,FALSE))</f>
        <v/>
      </c>
      <c r="Q806" s="217" t="str">
        <f>IF(ISNA(Industrias[[#This Row],[Vsgruesa (m3)]]*VLOOKUP(Árboles!$G803,Precios!$B$7:$H$19,6,FALSE)),"",Industrias[[#This Row],[Vsgruesa (m3)]]*VLOOKUP(Árboles!$G803,Precios!$B$7:$H$19,6,FALSE))</f>
        <v/>
      </c>
      <c r="R806" s="217" t="str">
        <f>IF(ISNA(Industrias[[#This Row],[Vchapa (m3)]]*VLOOKUP(Árboles!$G803,Precios!$B$7:$H$19,7,FALSE)),"",Industrias[[#This Row],[Vchapa (m3)]]*VLOOKUP(Árboles!$G803,Precios!$B$7:$H$19,7,FALSE))</f>
        <v/>
      </c>
      <c r="S806" s="223">
        <f t="shared" si="17"/>
        <v>0</v>
      </c>
      <c r="T806" s="218"/>
      <c r="U806" s="218"/>
      <c r="W806" s="183"/>
      <c r="X806" s="183"/>
      <c r="Y806" s="183"/>
      <c r="Z806" s="183"/>
      <c r="AA806" s="183"/>
      <c r="AB806" s="183"/>
      <c r="AC806" s="183"/>
      <c r="AE806" s="183"/>
      <c r="AF806" s="183"/>
      <c r="AG806" s="183"/>
      <c r="AH806" s="183"/>
      <c r="AI806" s="183"/>
      <c r="AJ806" s="183"/>
      <c r="AK806" s="183"/>
    </row>
    <row r="807" spans="2:37" ht="16.8" thickTop="1" thickBot="1">
      <c r="B807" s="211" t="str">
        <f>IF(Árboles!B804="","",Árboles!B804)</f>
        <v/>
      </c>
      <c r="C807" s="211" t="str">
        <f>IF(Árboles!C804="","",Árboles!C804)</f>
        <v/>
      </c>
      <c r="D807" s="212" t="str">
        <f>IF(Árboles!G804="","",Árboles!G804)</f>
        <v/>
      </c>
      <c r="E807" s="213" t="str">
        <f>IF(Árboles!AC804=0,"",Árboles!AC804)</f>
        <v/>
      </c>
      <c r="F807" s="221"/>
      <c r="G807" s="222"/>
      <c r="H807" s="222"/>
      <c r="I807" s="222"/>
      <c r="J807" s="222"/>
      <c r="K807" s="222"/>
      <c r="L807" s="222"/>
      <c r="M807" s="216" t="str">
        <f>IF(ISNA(Industrias[[#This Row],[Vtrit (m3)]]*VLOOKUP(Árboles!$G804,Precios!$B$7:$H$19,2,FALSE)),"",Industrias[[#This Row],[Vtrit (m3)]]*VLOOKUP(Árboles!$G804,Precios!$B$7:$H$19,2,FALSE))</f>
        <v/>
      </c>
      <c r="N807" s="217" t="str">
        <f>IF(ISNA(Industrias[[#This Row],[Vapea (m3)]]*VLOOKUP(Árboles!$G804,Precios!$B$7:$H$19,3,FALSE)),"",Industrias[[#This Row],[Vapea (m3)]]*VLOOKUP(Árboles!$G804,Precios!$B$7:$H$19,3,FALSE))</f>
        <v/>
      </c>
      <c r="O807" s="217" t="str">
        <f>IF(ISNA(Industrias[[#This Row],[Vcanter (m3)]]*VLOOKUP(Árboles!$G804,Precios!$B$7:$H$19,4,FALSE)),"",Industrias[[#This Row],[Vcanter (m3)]]*VLOOKUP(Árboles!$G804,Precios!$B$7:$H$19,4,FALSE))</f>
        <v/>
      </c>
      <c r="P807" s="217" t="str">
        <f>IF(ISNA(Industrias[[#This Row],[Vsierra (m3)]]*VLOOKUP(Árboles!$G804,Precios!$B$7:$H$19,5,FALSE)),"",Industrias[[#This Row],[Vsierra (m3)]]*VLOOKUP(Árboles!$G804,Precios!$B$7:$H$19,5,FALSE))</f>
        <v/>
      </c>
      <c r="Q807" s="217" t="str">
        <f>IF(ISNA(Industrias[[#This Row],[Vsgruesa (m3)]]*VLOOKUP(Árboles!$G804,Precios!$B$7:$H$19,6,FALSE)),"",Industrias[[#This Row],[Vsgruesa (m3)]]*VLOOKUP(Árboles!$G804,Precios!$B$7:$H$19,6,FALSE))</f>
        <v/>
      </c>
      <c r="R807" s="217" t="str">
        <f>IF(ISNA(Industrias[[#This Row],[Vchapa (m3)]]*VLOOKUP(Árboles!$G804,Precios!$B$7:$H$19,7,FALSE)),"",Industrias[[#This Row],[Vchapa (m3)]]*VLOOKUP(Árboles!$G804,Precios!$B$7:$H$19,7,FALSE))</f>
        <v/>
      </c>
      <c r="S807" s="223">
        <f t="shared" si="17"/>
        <v>0</v>
      </c>
      <c r="T807" s="218"/>
      <c r="U807" s="218"/>
      <c r="W807" s="183"/>
      <c r="X807" s="183"/>
      <c r="Y807" s="183"/>
      <c r="Z807" s="183"/>
      <c r="AA807" s="183"/>
      <c r="AB807" s="183"/>
      <c r="AC807" s="183"/>
      <c r="AE807" s="183"/>
      <c r="AF807" s="183"/>
      <c r="AG807" s="183"/>
      <c r="AH807" s="183"/>
      <c r="AI807" s="183"/>
      <c r="AJ807" s="183"/>
      <c r="AK807" s="183"/>
    </row>
    <row r="808" spans="2:37" ht="16.8" thickTop="1" thickBot="1">
      <c r="B808" s="211" t="str">
        <f>IF(Árboles!B805="","",Árboles!B805)</f>
        <v/>
      </c>
      <c r="C808" s="211" t="str">
        <f>IF(Árboles!C805="","",Árboles!C805)</f>
        <v/>
      </c>
      <c r="D808" s="212" t="str">
        <f>IF(Árboles!G805="","",Árboles!G805)</f>
        <v/>
      </c>
      <c r="E808" s="213" t="str">
        <f>IF(Árboles!AC805=0,"",Árboles!AC805)</f>
        <v/>
      </c>
      <c r="F808" s="221"/>
      <c r="G808" s="222"/>
      <c r="H808" s="222"/>
      <c r="I808" s="222"/>
      <c r="J808" s="222"/>
      <c r="K808" s="222"/>
      <c r="L808" s="222"/>
      <c r="M808" s="216" t="str">
        <f>IF(ISNA(Industrias[[#This Row],[Vtrit (m3)]]*VLOOKUP(Árboles!$G805,Precios!$B$7:$H$19,2,FALSE)),"",Industrias[[#This Row],[Vtrit (m3)]]*VLOOKUP(Árboles!$G805,Precios!$B$7:$H$19,2,FALSE))</f>
        <v/>
      </c>
      <c r="N808" s="217" t="str">
        <f>IF(ISNA(Industrias[[#This Row],[Vapea (m3)]]*VLOOKUP(Árboles!$G805,Precios!$B$7:$H$19,3,FALSE)),"",Industrias[[#This Row],[Vapea (m3)]]*VLOOKUP(Árboles!$G805,Precios!$B$7:$H$19,3,FALSE))</f>
        <v/>
      </c>
      <c r="O808" s="217" t="str">
        <f>IF(ISNA(Industrias[[#This Row],[Vcanter (m3)]]*VLOOKUP(Árboles!$G805,Precios!$B$7:$H$19,4,FALSE)),"",Industrias[[#This Row],[Vcanter (m3)]]*VLOOKUP(Árboles!$G805,Precios!$B$7:$H$19,4,FALSE))</f>
        <v/>
      </c>
      <c r="P808" s="217" t="str">
        <f>IF(ISNA(Industrias[[#This Row],[Vsierra (m3)]]*VLOOKUP(Árboles!$G805,Precios!$B$7:$H$19,5,FALSE)),"",Industrias[[#This Row],[Vsierra (m3)]]*VLOOKUP(Árboles!$G805,Precios!$B$7:$H$19,5,FALSE))</f>
        <v/>
      </c>
      <c r="Q808" s="217" t="str">
        <f>IF(ISNA(Industrias[[#This Row],[Vsgruesa (m3)]]*VLOOKUP(Árboles!$G805,Precios!$B$7:$H$19,6,FALSE)),"",Industrias[[#This Row],[Vsgruesa (m3)]]*VLOOKUP(Árboles!$G805,Precios!$B$7:$H$19,6,FALSE))</f>
        <v/>
      </c>
      <c r="R808" s="217" t="str">
        <f>IF(ISNA(Industrias[[#This Row],[Vchapa (m3)]]*VLOOKUP(Árboles!$G805,Precios!$B$7:$H$19,7,FALSE)),"",Industrias[[#This Row],[Vchapa (m3)]]*VLOOKUP(Árboles!$G805,Precios!$B$7:$H$19,7,FALSE))</f>
        <v/>
      </c>
      <c r="S808" s="223">
        <f t="shared" si="17"/>
        <v>0</v>
      </c>
      <c r="T808" s="218"/>
      <c r="U808" s="218"/>
      <c r="W808" s="183"/>
      <c r="X808" s="183"/>
      <c r="Y808" s="183"/>
      <c r="Z808" s="183"/>
      <c r="AA808" s="183"/>
      <c r="AB808" s="183"/>
      <c r="AC808" s="183"/>
      <c r="AE808" s="183"/>
      <c r="AF808" s="183"/>
      <c r="AG808" s="183"/>
      <c r="AH808" s="183"/>
      <c r="AI808" s="183"/>
      <c r="AJ808" s="183"/>
      <c r="AK808" s="183"/>
    </row>
    <row r="809" spans="2:37" ht="16.8" thickTop="1" thickBot="1">
      <c r="B809" s="211" t="str">
        <f>IF(Árboles!B806="","",Árboles!B806)</f>
        <v/>
      </c>
      <c r="C809" s="211" t="str">
        <f>IF(Árboles!C806="","",Árboles!C806)</f>
        <v/>
      </c>
      <c r="D809" s="212" t="str">
        <f>IF(Árboles!G806="","",Árboles!G806)</f>
        <v/>
      </c>
      <c r="E809" s="213" t="str">
        <f>IF(Árboles!AC806=0,"",Árboles!AC806)</f>
        <v/>
      </c>
      <c r="F809" s="221"/>
      <c r="G809" s="222"/>
      <c r="H809" s="222"/>
      <c r="I809" s="222"/>
      <c r="J809" s="222"/>
      <c r="K809" s="222"/>
      <c r="L809" s="222"/>
      <c r="M809" s="216" t="str">
        <f>IF(ISNA(Industrias[[#This Row],[Vtrit (m3)]]*VLOOKUP(Árboles!$G806,Precios!$B$7:$H$19,2,FALSE)),"",Industrias[[#This Row],[Vtrit (m3)]]*VLOOKUP(Árboles!$G806,Precios!$B$7:$H$19,2,FALSE))</f>
        <v/>
      </c>
      <c r="N809" s="217" t="str">
        <f>IF(ISNA(Industrias[[#This Row],[Vapea (m3)]]*VLOOKUP(Árboles!$G806,Precios!$B$7:$H$19,3,FALSE)),"",Industrias[[#This Row],[Vapea (m3)]]*VLOOKUP(Árboles!$G806,Precios!$B$7:$H$19,3,FALSE))</f>
        <v/>
      </c>
      <c r="O809" s="217" t="str">
        <f>IF(ISNA(Industrias[[#This Row],[Vcanter (m3)]]*VLOOKUP(Árboles!$G806,Precios!$B$7:$H$19,4,FALSE)),"",Industrias[[#This Row],[Vcanter (m3)]]*VLOOKUP(Árboles!$G806,Precios!$B$7:$H$19,4,FALSE))</f>
        <v/>
      </c>
      <c r="P809" s="217" t="str">
        <f>IF(ISNA(Industrias[[#This Row],[Vsierra (m3)]]*VLOOKUP(Árboles!$G806,Precios!$B$7:$H$19,5,FALSE)),"",Industrias[[#This Row],[Vsierra (m3)]]*VLOOKUP(Árboles!$G806,Precios!$B$7:$H$19,5,FALSE))</f>
        <v/>
      </c>
      <c r="Q809" s="217" t="str">
        <f>IF(ISNA(Industrias[[#This Row],[Vsgruesa (m3)]]*VLOOKUP(Árboles!$G806,Precios!$B$7:$H$19,6,FALSE)),"",Industrias[[#This Row],[Vsgruesa (m3)]]*VLOOKUP(Árboles!$G806,Precios!$B$7:$H$19,6,FALSE))</f>
        <v/>
      </c>
      <c r="R809" s="217" t="str">
        <f>IF(ISNA(Industrias[[#This Row],[Vchapa (m3)]]*VLOOKUP(Árboles!$G806,Precios!$B$7:$H$19,7,FALSE)),"",Industrias[[#This Row],[Vchapa (m3)]]*VLOOKUP(Árboles!$G806,Precios!$B$7:$H$19,7,FALSE))</f>
        <v/>
      </c>
      <c r="S809" s="223">
        <f t="shared" si="17"/>
        <v>0</v>
      </c>
      <c r="T809" s="218"/>
      <c r="U809" s="218"/>
      <c r="W809" s="183"/>
      <c r="X809" s="183"/>
      <c r="Y809" s="183"/>
      <c r="Z809" s="183"/>
      <c r="AA809" s="183"/>
      <c r="AB809" s="183"/>
      <c r="AC809" s="183"/>
      <c r="AE809" s="183"/>
      <c r="AF809" s="183"/>
      <c r="AG809" s="183"/>
      <c r="AH809" s="183"/>
      <c r="AI809" s="183"/>
      <c r="AJ809" s="183"/>
      <c r="AK809" s="183"/>
    </row>
    <row r="810" spans="2:37" ht="16.8" thickTop="1" thickBot="1">
      <c r="B810" s="211" t="str">
        <f>IF(Árboles!B807="","",Árboles!B807)</f>
        <v/>
      </c>
      <c r="C810" s="211" t="str">
        <f>IF(Árboles!C807="","",Árboles!C807)</f>
        <v/>
      </c>
      <c r="D810" s="212" t="str">
        <f>IF(Árboles!G807="","",Árboles!G807)</f>
        <v/>
      </c>
      <c r="E810" s="213" t="str">
        <f>IF(Árboles!AC807=0,"",Árboles!AC807)</f>
        <v/>
      </c>
      <c r="F810" s="221"/>
      <c r="G810" s="222"/>
      <c r="H810" s="222"/>
      <c r="I810" s="222"/>
      <c r="J810" s="222"/>
      <c r="K810" s="222"/>
      <c r="L810" s="222"/>
      <c r="M810" s="216" t="str">
        <f>IF(ISNA(Industrias[[#This Row],[Vtrit (m3)]]*VLOOKUP(Árboles!$G807,Precios!$B$7:$H$19,2,FALSE)),"",Industrias[[#This Row],[Vtrit (m3)]]*VLOOKUP(Árboles!$G807,Precios!$B$7:$H$19,2,FALSE))</f>
        <v/>
      </c>
      <c r="N810" s="217" t="str">
        <f>IF(ISNA(Industrias[[#This Row],[Vapea (m3)]]*VLOOKUP(Árboles!$G807,Precios!$B$7:$H$19,3,FALSE)),"",Industrias[[#This Row],[Vapea (m3)]]*VLOOKUP(Árboles!$G807,Precios!$B$7:$H$19,3,FALSE))</f>
        <v/>
      </c>
      <c r="O810" s="217" t="str">
        <f>IF(ISNA(Industrias[[#This Row],[Vcanter (m3)]]*VLOOKUP(Árboles!$G807,Precios!$B$7:$H$19,4,FALSE)),"",Industrias[[#This Row],[Vcanter (m3)]]*VLOOKUP(Árboles!$G807,Precios!$B$7:$H$19,4,FALSE))</f>
        <v/>
      </c>
      <c r="P810" s="217" t="str">
        <f>IF(ISNA(Industrias[[#This Row],[Vsierra (m3)]]*VLOOKUP(Árboles!$G807,Precios!$B$7:$H$19,5,FALSE)),"",Industrias[[#This Row],[Vsierra (m3)]]*VLOOKUP(Árboles!$G807,Precios!$B$7:$H$19,5,FALSE))</f>
        <v/>
      </c>
      <c r="Q810" s="217" t="str">
        <f>IF(ISNA(Industrias[[#This Row],[Vsgruesa (m3)]]*VLOOKUP(Árboles!$G807,Precios!$B$7:$H$19,6,FALSE)),"",Industrias[[#This Row],[Vsgruesa (m3)]]*VLOOKUP(Árboles!$G807,Precios!$B$7:$H$19,6,FALSE))</f>
        <v/>
      </c>
      <c r="R810" s="217" t="str">
        <f>IF(ISNA(Industrias[[#This Row],[Vchapa (m3)]]*VLOOKUP(Árboles!$G807,Precios!$B$7:$H$19,7,FALSE)),"",Industrias[[#This Row],[Vchapa (m3)]]*VLOOKUP(Árboles!$G807,Precios!$B$7:$H$19,7,FALSE))</f>
        <v/>
      </c>
      <c r="S810" s="223">
        <f t="shared" si="17"/>
        <v>0</v>
      </c>
      <c r="T810" s="218"/>
      <c r="U810" s="218"/>
      <c r="W810" s="183"/>
      <c r="X810" s="183"/>
      <c r="Y810" s="183"/>
      <c r="Z810" s="183"/>
      <c r="AA810" s="183"/>
      <c r="AB810" s="183"/>
      <c r="AC810" s="183"/>
      <c r="AE810" s="183"/>
      <c r="AF810" s="183"/>
      <c r="AG810" s="183"/>
      <c r="AH810" s="183"/>
      <c r="AI810" s="183"/>
      <c r="AJ810" s="183"/>
      <c r="AK810" s="183"/>
    </row>
    <row r="811" spans="2:37" ht="16.8" thickTop="1" thickBot="1">
      <c r="B811" s="211" t="str">
        <f>IF(Árboles!B808="","",Árboles!B808)</f>
        <v/>
      </c>
      <c r="C811" s="211" t="str">
        <f>IF(Árboles!C808="","",Árboles!C808)</f>
        <v/>
      </c>
      <c r="D811" s="212" t="str">
        <f>IF(Árboles!G808="","",Árboles!G808)</f>
        <v/>
      </c>
      <c r="E811" s="213" t="str">
        <f>IF(Árboles!AC808=0,"",Árboles!AC808)</f>
        <v/>
      </c>
      <c r="F811" s="221"/>
      <c r="G811" s="222"/>
      <c r="H811" s="222"/>
      <c r="I811" s="222"/>
      <c r="J811" s="222"/>
      <c r="K811" s="222"/>
      <c r="L811" s="222"/>
      <c r="M811" s="216" t="str">
        <f>IF(ISNA(Industrias[[#This Row],[Vtrit (m3)]]*VLOOKUP(Árboles!$G808,Precios!$B$7:$H$19,2,FALSE)),"",Industrias[[#This Row],[Vtrit (m3)]]*VLOOKUP(Árboles!$G808,Precios!$B$7:$H$19,2,FALSE))</f>
        <v/>
      </c>
      <c r="N811" s="217" t="str">
        <f>IF(ISNA(Industrias[[#This Row],[Vapea (m3)]]*VLOOKUP(Árboles!$G808,Precios!$B$7:$H$19,3,FALSE)),"",Industrias[[#This Row],[Vapea (m3)]]*VLOOKUP(Árboles!$G808,Precios!$B$7:$H$19,3,FALSE))</f>
        <v/>
      </c>
      <c r="O811" s="217" t="str">
        <f>IF(ISNA(Industrias[[#This Row],[Vcanter (m3)]]*VLOOKUP(Árboles!$G808,Precios!$B$7:$H$19,4,FALSE)),"",Industrias[[#This Row],[Vcanter (m3)]]*VLOOKUP(Árboles!$G808,Precios!$B$7:$H$19,4,FALSE))</f>
        <v/>
      </c>
      <c r="P811" s="217" t="str">
        <f>IF(ISNA(Industrias[[#This Row],[Vsierra (m3)]]*VLOOKUP(Árboles!$G808,Precios!$B$7:$H$19,5,FALSE)),"",Industrias[[#This Row],[Vsierra (m3)]]*VLOOKUP(Árboles!$G808,Precios!$B$7:$H$19,5,FALSE))</f>
        <v/>
      </c>
      <c r="Q811" s="217" t="str">
        <f>IF(ISNA(Industrias[[#This Row],[Vsgruesa (m3)]]*VLOOKUP(Árboles!$G808,Precios!$B$7:$H$19,6,FALSE)),"",Industrias[[#This Row],[Vsgruesa (m3)]]*VLOOKUP(Árboles!$G808,Precios!$B$7:$H$19,6,FALSE))</f>
        <v/>
      </c>
      <c r="R811" s="217" t="str">
        <f>IF(ISNA(Industrias[[#This Row],[Vchapa (m3)]]*VLOOKUP(Árboles!$G808,Precios!$B$7:$H$19,7,FALSE)),"",Industrias[[#This Row],[Vchapa (m3)]]*VLOOKUP(Árboles!$G808,Precios!$B$7:$H$19,7,FALSE))</f>
        <v/>
      </c>
      <c r="S811" s="223">
        <f t="shared" si="17"/>
        <v>0</v>
      </c>
      <c r="T811" s="218"/>
      <c r="U811" s="218"/>
      <c r="W811" s="183"/>
      <c r="X811" s="183"/>
      <c r="Y811" s="183"/>
      <c r="Z811" s="183"/>
      <c r="AA811" s="183"/>
      <c r="AB811" s="183"/>
      <c r="AC811" s="183"/>
      <c r="AE811" s="183"/>
      <c r="AF811" s="183"/>
      <c r="AG811" s="183"/>
      <c r="AH811" s="183"/>
      <c r="AI811" s="183"/>
      <c r="AJ811" s="183"/>
      <c r="AK811" s="183"/>
    </row>
    <row r="812" spans="2:37" ht="16.8" thickTop="1" thickBot="1">
      <c r="B812" s="211" t="str">
        <f>IF(Árboles!B809="","",Árboles!B809)</f>
        <v/>
      </c>
      <c r="C812" s="211" t="str">
        <f>IF(Árboles!C809="","",Árboles!C809)</f>
        <v/>
      </c>
      <c r="D812" s="212" t="str">
        <f>IF(Árboles!G809="","",Árboles!G809)</f>
        <v/>
      </c>
      <c r="E812" s="213" t="str">
        <f>IF(Árboles!AC809=0,"",Árboles!AC809)</f>
        <v/>
      </c>
      <c r="F812" s="221"/>
      <c r="G812" s="222"/>
      <c r="H812" s="222"/>
      <c r="I812" s="222"/>
      <c r="J812" s="222"/>
      <c r="K812" s="222"/>
      <c r="L812" s="222"/>
      <c r="M812" s="216" t="str">
        <f>IF(ISNA(Industrias[[#This Row],[Vtrit (m3)]]*VLOOKUP(Árboles!$G809,Precios!$B$7:$H$19,2,FALSE)),"",Industrias[[#This Row],[Vtrit (m3)]]*VLOOKUP(Árboles!$G809,Precios!$B$7:$H$19,2,FALSE))</f>
        <v/>
      </c>
      <c r="N812" s="217" t="str">
        <f>IF(ISNA(Industrias[[#This Row],[Vapea (m3)]]*VLOOKUP(Árboles!$G809,Precios!$B$7:$H$19,3,FALSE)),"",Industrias[[#This Row],[Vapea (m3)]]*VLOOKUP(Árboles!$G809,Precios!$B$7:$H$19,3,FALSE))</f>
        <v/>
      </c>
      <c r="O812" s="217" t="str">
        <f>IF(ISNA(Industrias[[#This Row],[Vcanter (m3)]]*VLOOKUP(Árboles!$G809,Precios!$B$7:$H$19,4,FALSE)),"",Industrias[[#This Row],[Vcanter (m3)]]*VLOOKUP(Árboles!$G809,Precios!$B$7:$H$19,4,FALSE))</f>
        <v/>
      </c>
      <c r="P812" s="217" t="str">
        <f>IF(ISNA(Industrias[[#This Row],[Vsierra (m3)]]*VLOOKUP(Árboles!$G809,Precios!$B$7:$H$19,5,FALSE)),"",Industrias[[#This Row],[Vsierra (m3)]]*VLOOKUP(Árboles!$G809,Precios!$B$7:$H$19,5,FALSE))</f>
        <v/>
      </c>
      <c r="Q812" s="217" t="str">
        <f>IF(ISNA(Industrias[[#This Row],[Vsgruesa (m3)]]*VLOOKUP(Árboles!$G809,Precios!$B$7:$H$19,6,FALSE)),"",Industrias[[#This Row],[Vsgruesa (m3)]]*VLOOKUP(Árboles!$G809,Precios!$B$7:$H$19,6,FALSE))</f>
        <v/>
      </c>
      <c r="R812" s="217" t="str">
        <f>IF(ISNA(Industrias[[#This Row],[Vchapa (m3)]]*VLOOKUP(Árboles!$G809,Precios!$B$7:$H$19,7,FALSE)),"",Industrias[[#This Row],[Vchapa (m3)]]*VLOOKUP(Árboles!$G809,Precios!$B$7:$H$19,7,FALSE))</f>
        <v/>
      </c>
      <c r="S812" s="223">
        <f t="shared" si="17"/>
        <v>0</v>
      </c>
      <c r="T812" s="218"/>
      <c r="U812" s="218"/>
      <c r="W812" s="183"/>
      <c r="X812" s="183"/>
      <c r="Y812" s="183"/>
      <c r="Z812" s="183"/>
      <c r="AA812" s="183"/>
      <c r="AB812" s="183"/>
      <c r="AC812" s="183"/>
      <c r="AE812" s="183"/>
      <c r="AF812" s="183"/>
      <c r="AG812" s="183"/>
      <c r="AH812" s="183"/>
      <c r="AI812" s="183"/>
      <c r="AJ812" s="183"/>
      <c r="AK812" s="183"/>
    </row>
    <row r="813" spans="2:37" ht="16.8" thickTop="1" thickBot="1">
      <c r="B813" s="211" t="str">
        <f>IF(Árboles!B810="","",Árboles!B810)</f>
        <v/>
      </c>
      <c r="C813" s="211" t="str">
        <f>IF(Árboles!C810="","",Árboles!C810)</f>
        <v/>
      </c>
      <c r="D813" s="212" t="str">
        <f>IF(Árboles!G810="","",Árboles!G810)</f>
        <v/>
      </c>
      <c r="E813" s="213" t="str">
        <f>IF(Árboles!AC810=0,"",Árboles!AC810)</f>
        <v/>
      </c>
      <c r="F813" s="221"/>
      <c r="G813" s="222"/>
      <c r="H813" s="222"/>
      <c r="I813" s="222"/>
      <c r="J813" s="222"/>
      <c r="K813" s="222"/>
      <c r="L813" s="222"/>
      <c r="M813" s="216" t="str">
        <f>IF(ISNA(Industrias[[#This Row],[Vtrit (m3)]]*VLOOKUP(Árboles!$G810,Precios!$B$7:$H$19,2,FALSE)),"",Industrias[[#This Row],[Vtrit (m3)]]*VLOOKUP(Árboles!$G810,Precios!$B$7:$H$19,2,FALSE))</f>
        <v/>
      </c>
      <c r="N813" s="217" t="str">
        <f>IF(ISNA(Industrias[[#This Row],[Vapea (m3)]]*VLOOKUP(Árboles!$G810,Precios!$B$7:$H$19,3,FALSE)),"",Industrias[[#This Row],[Vapea (m3)]]*VLOOKUP(Árboles!$G810,Precios!$B$7:$H$19,3,FALSE))</f>
        <v/>
      </c>
      <c r="O813" s="217" t="str">
        <f>IF(ISNA(Industrias[[#This Row],[Vcanter (m3)]]*VLOOKUP(Árboles!$G810,Precios!$B$7:$H$19,4,FALSE)),"",Industrias[[#This Row],[Vcanter (m3)]]*VLOOKUP(Árboles!$G810,Precios!$B$7:$H$19,4,FALSE))</f>
        <v/>
      </c>
      <c r="P813" s="217" t="str">
        <f>IF(ISNA(Industrias[[#This Row],[Vsierra (m3)]]*VLOOKUP(Árboles!$G810,Precios!$B$7:$H$19,5,FALSE)),"",Industrias[[#This Row],[Vsierra (m3)]]*VLOOKUP(Árboles!$G810,Precios!$B$7:$H$19,5,FALSE))</f>
        <v/>
      </c>
      <c r="Q813" s="217" t="str">
        <f>IF(ISNA(Industrias[[#This Row],[Vsgruesa (m3)]]*VLOOKUP(Árboles!$G810,Precios!$B$7:$H$19,6,FALSE)),"",Industrias[[#This Row],[Vsgruesa (m3)]]*VLOOKUP(Árboles!$G810,Precios!$B$7:$H$19,6,FALSE))</f>
        <v/>
      </c>
      <c r="R813" s="217" t="str">
        <f>IF(ISNA(Industrias[[#This Row],[Vchapa (m3)]]*VLOOKUP(Árboles!$G810,Precios!$B$7:$H$19,7,FALSE)),"",Industrias[[#This Row],[Vchapa (m3)]]*VLOOKUP(Árboles!$G810,Precios!$B$7:$H$19,7,FALSE))</f>
        <v/>
      </c>
      <c r="S813" s="223">
        <f t="shared" si="17"/>
        <v>0</v>
      </c>
      <c r="T813" s="218"/>
      <c r="U813" s="218"/>
      <c r="W813" s="183"/>
      <c r="X813" s="183"/>
      <c r="Y813" s="183"/>
      <c r="Z813" s="183"/>
      <c r="AA813" s="183"/>
      <c r="AB813" s="183"/>
      <c r="AC813" s="183"/>
      <c r="AE813" s="183"/>
      <c r="AF813" s="183"/>
      <c r="AG813" s="183"/>
      <c r="AH813" s="183"/>
      <c r="AI813" s="183"/>
      <c r="AJ813" s="183"/>
      <c r="AK813" s="183"/>
    </row>
    <row r="814" spans="2:37" ht="16.8" thickTop="1" thickBot="1">
      <c r="B814" s="211" t="str">
        <f>IF(Árboles!B811="","",Árboles!B811)</f>
        <v/>
      </c>
      <c r="C814" s="211" t="str">
        <f>IF(Árboles!C811="","",Árboles!C811)</f>
        <v/>
      </c>
      <c r="D814" s="212" t="str">
        <f>IF(Árboles!G811="","",Árboles!G811)</f>
        <v/>
      </c>
      <c r="E814" s="213" t="str">
        <f>IF(Árboles!AC811=0,"",Árboles!AC811)</f>
        <v/>
      </c>
      <c r="F814" s="221"/>
      <c r="G814" s="222"/>
      <c r="H814" s="222"/>
      <c r="I814" s="222"/>
      <c r="J814" s="222"/>
      <c r="K814" s="222"/>
      <c r="L814" s="222"/>
      <c r="M814" s="216" t="str">
        <f>IF(ISNA(Industrias[[#This Row],[Vtrit (m3)]]*VLOOKUP(Árboles!$G811,Precios!$B$7:$H$19,2,FALSE)),"",Industrias[[#This Row],[Vtrit (m3)]]*VLOOKUP(Árboles!$G811,Precios!$B$7:$H$19,2,FALSE))</f>
        <v/>
      </c>
      <c r="N814" s="217" t="str">
        <f>IF(ISNA(Industrias[[#This Row],[Vapea (m3)]]*VLOOKUP(Árboles!$G811,Precios!$B$7:$H$19,3,FALSE)),"",Industrias[[#This Row],[Vapea (m3)]]*VLOOKUP(Árboles!$G811,Precios!$B$7:$H$19,3,FALSE))</f>
        <v/>
      </c>
      <c r="O814" s="217" t="str">
        <f>IF(ISNA(Industrias[[#This Row],[Vcanter (m3)]]*VLOOKUP(Árboles!$G811,Precios!$B$7:$H$19,4,FALSE)),"",Industrias[[#This Row],[Vcanter (m3)]]*VLOOKUP(Árboles!$G811,Precios!$B$7:$H$19,4,FALSE))</f>
        <v/>
      </c>
      <c r="P814" s="217" t="str">
        <f>IF(ISNA(Industrias[[#This Row],[Vsierra (m3)]]*VLOOKUP(Árboles!$G811,Precios!$B$7:$H$19,5,FALSE)),"",Industrias[[#This Row],[Vsierra (m3)]]*VLOOKUP(Árboles!$G811,Precios!$B$7:$H$19,5,FALSE))</f>
        <v/>
      </c>
      <c r="Q814" s="217" t="str">
        <f>IF(ISNA(Industrias[[#This Row],[Vsgruesa (m3)]]*VLOOKUP(Árboles!$G811,Precios!$B$7:$H$19,6,FALSE)),"",Industrias[[#This Row],[Vsgruesa (m3)]]*VLOOKUP(Árboles!$G811,Precios!$B$7:$H$19,6,FALSE))</f>
        <v/>
      </c>
      <c r="R814" s="217" t="str">
        <f>IF(ISNA(Industrias[[#This Row],[Vchapa (m3)]]*VLOOKUP(Árboles!$G811,Precios!$B$7:$H$19,7,FALSE)),"",Industrias[[#This Row],[Vchapa (m3)]]*VLOOKUP(Árboles!$G811,Precios!$B$7:$H$19,7,FALSE))</f>
        <v/>
      </c>
      <c r="S814" s="223">
        <f t="shared" si="17"/>
        <v>0</v>
      </c>
      <c r="T814" s="218"/>
      <c r="U814" s="218"/>
      <c r="W814" s="183"/>
      <c r="X814" s="183"/>
      <c r="Y814" s="183"/>
      <c r="Z814" s="183"/>
      <c r="AA814" s="183"/>
      <c r="AB814" s="183"/>
      <c r="AC814" s="183"/>
      <c r="AE814" s="183"/>
      <c r="AF814" s="183"/>
      <c r="AG814" s="183"/>
      <c r="AH814" s="183"/>
      <c r="AI814" s="183"/>
      <c r="AJ814" s="183"/>
      <c r="AK814" s="183"/>
    </row>
    <row r="815" spans="2:37" ht="16.8" thickTop="1" thickBot="1">
      <c r="B815" s="211" t="str">
        <f>IF(Árboles!B812="","",Árboles!B812)</f>
        <v/>
      </c>
      <c r="C815" s="211" t="str">
        <f>IF(Árboles!C812="","",Árboles!C812)</f>
        <v/>
      </c>
      <c r="D815" s="212" t="str">
        <f>IF(Árboles!G812="","",Árboles!G812)</f>
        <v/>
      </c>
      <c r="E815" s="213" t="str">
        <f>IF(Árboles!AC812=0,"",Árboles!AC812)</f>
        <v/>
      </c>
      <c r="F815" s="221"/>
      <c r="G815" s="222"/>
      <c r="H815" s="222"/>
      <c r="I815" s="222"/>
      <c r="J815" s="222"/>
      <c r="K815" s="222"/>
      <c r="L815" s="222"/>
      <c r="M815" s="216" t="str">
        <f>IF(ISNA(Industrias[[#This Row],[Vtrit (m3)]]*VLOOKUP(Árboles!$G812,Precios!$B$7:$H$19,2,FALSE)),"",Industrias[[#This Row],[Vtrit (m3)]]*VLOOKUP(Árboles!$G812,Precios!$B$7:$H$19,2,FALSE))</f>
        <v/>
      </c>
      <c r="N815" s="217" t="str">
        <f>IF(ISNA(Industrias[[#This Row],[Vapea (m3)]]*VLOOKUP(Árboles!$G812,Precios!$B$7:$H$19,3,FALSE)),"",Industrias[[#This Row],[Vapea (m3)]]*VLOOKUP(Árboles!$G812,Precios!$B$7:$H$19,3,FALSE))</f>
        <v/>
      </c>
      <c r="O815" s="217" t="str">
        <f>IF(ISNA(Industrias[[#This Row],[Vcanter (m3)]]*VLOOKUP(Árboles!$G812,Precios!$B$7:$H$19,4,FALSE)),"",Industrias[[#This Row],[Vcanter (m3)]]*VLOOKUP(Árboles!$G812,Precios!$B$7:$H$19,4,FALSE))</f>
        <v/>
      </c>
      <c r="P815" s="217" t="str">
        <f>IF(ISNA(Industrias[[#This Row],[Vsierra (m3)]]*VLOOKUP(Árboles!$G812,Precios!$B$7:$H$19,5,FALSE)),"",Industrias[[#This Row],[Vsierra (m3)]]*VLOOKUP(Árboles!$G812,Precios!$B$7:$H$19,5,FALSE))</f>
        <v/>
      </c>
      <c r="Q815" s="217" t="str">
        <f>IF(ISNA(Industrias[[#This Row],[Vsgruesa (m3)]]*VLOOKUP(Árboles!$G812,Precios!$B$7:$H$19,6,FALSE)),"",Industrias[[#This Row],[Vsgruesa (m3)]]*VLOOKUP(Árboles!$G812,Precios!$B$7:$H$19,6,FALSE))</f>
        <v/>
      </c>
      <c r="R815" s="217" t="str">
        <f>IF(ISNA(Industrias[[#This Row],[Vchapa (m3)]]*VLOOKUP(Árboles!$G812,Precios!$B$7:$H$19,7,FALSE)),"",Industrias[[#This Row],[Vchapa (m3)]]*VLOOKUP(Árboles!$G812,Precios!$B$7:$H$19,7,FALSE))</f>
        <v/>
      </c>
      <c r="S815" s="223">
        <f t="shared" si="17"/>
        <v>0</v>
      </c>
      <c r="T815" s="218"/>
      <c r="U815" s="218"/>
      <c r="W815" s="183"/>
      <c r="X815" s="183"/>
      <c r="Y815" s="183"/>
      <c r="Z815" s="183"/>
      <c r="AA815" s="183"/>
      <c r="AB815" s="183"/>
      <c r="AC815" s="183"/>
      <c r="AE815" s="183"/>
      <c r="AF815" s="183"/>
      <c r="AG815" s="183"/>
      <c r="AH815" s="183"/>
      <c r="AI815" s="183"/>
      <c r="AJ815" s="183"/>
      <c r="AK815" s="183"/>
    </row>
    <row r="816" spans="2:37" ht="16.8" thickTop="1" thickBot="1">
      <c r="B816" s="211" t="str">
        <f>IF(Árboles!B813="","",Árboles!B813)</f>
        <v/>
      </c>
      <c r="C816" s="211" t="str">
        <f>IF(Árboles!C813="","",Árboles!C813)</f>
        <v/>
      </c>
      <c r="D816" s="212" t="str">
        <f>IF(Árboles!G813="","",Árboles!G813)</f>
        <v/>
      </c>
      <c r="E816" s="213" t="str">
        <f>IF(Árboles!AC813=0,"",Árboles!AC813)</f>
        <v/>
      </c>
      <c r="F816" s="221"/>
      <c r="G816" s="222"/>
      <c r="H816" s="222"/>
      <c r="I816" s="222"/>
      <c r="J816" s="222"/>
      <c r="K816" s="222"/>
      <c r="L816" s="222"/>
      <c r="M816" s="216" t="str">
        <f>IF(ISNA(Industrias[[#This Row],[Vtrit (m3)]]*VLOOKUP(Árboles!$G813,Precios!$B$7:$H$19,2,FALSE)),"",Industrias[[#This Row],[Vtrit (m3)]]*VLOOKUP(Árboles!$G813,Precios!$B$7:$H$19,2,FALSE))</f>
        <v/>
      </c>
      <c r="N816" s="217" t="str">
        <f>IF(ISNA(Industrias[[#This Row],[Vapea (m3)]]*VLOOKUP(Árboles!$G813,Precios!$B$7:$H$19,3,FALSE)),"",Industrias[[#This Row],[Vapea (m3)]]*VLOOKUP(Árboles!$G813,Precios!$B$7:$H$19,3,FALSE))</f>
        <v/>
      </c>
      <c r="O816" s="217" t="str">
        <f>IF(ISNA(Industrias[[#This Row],[Vcanter (m3)]]*VLOOKUP(Árboles!$G813,Precios!$B$7:$H$19,4,FALSE)),"",Industrias[[#This Row],[Vcanter (m3)]]*VLOOKUP(Árboles!$G813,Precios!$B$7:$H$19,4,FALSE))</f>
        <v/>
      </c>
      <c r="P816" s="217" t="str">
        <f>IF(ISNA(Industrias[[#This Row],[Vsierra (m3)]]*VLOOKUP(Árboles!$G813,Precios!$B$7:$H$19,5,FALSE)),"",Industrias[[#This Row],[Vsierra (m3)]]*VLOOKUP(Árboles!$G813,Precios!$B$7:$H$19,5,FALSE))</f>
        <v/>
      </c>
      <c r="Q816" s="217" t="str">
        <f>IF(ISNA(Industrias[[#This Row],[Vsgruesa (m3)]]*VLOOKUP(Árboles!$G813,Precios!$B$7:$H$19,6,FALSE)),"",Industrias[[#This Row],[Vsgruesa (m3)]]*VLOOKUP(Árboles!$G813,Precios!$B$7:$H$19,6,FALSE))</f>
        <v/>
      </c>
      <c r="R816" s="217" t="str">
        <f>IF(ISNA(Industrias[[#This Row],[Vchapa (m3)]]*VLOOKUP(Árboles!$G813,Precios!$B$7:$H$19,7,FALSE)),"",Industrias[[#This Row],[Vchapa (m3)]]*VLOOKUP(Árboles!$G813,Precios!$B$7:$H$19,7,FALSE))</f>
        <v/>
      </c>
      <c r="S816" s="223">
        <f t="shared" si="17"/>
        <v>0</v>
      </c>
      <c r="T816" s="218"/>
      <c r="U816" s="218"/>
      <c r="W816" s="183"/>
      <c r="X816" s="183"/>
      <c r="Y816" s="183"/>
      <c r="Z816" s="183"/>
      <c r="AA816" s="183"/>
      <c r="AB816" s="183"/>
      <c r="AC816" s="183"/>
      <c r="AE816" s="183"/>
      <c r="AF816" s="183"/>
      <c r="AG816" s="183"/>
      <c r="AH816" s="183"/>
      <c r="AI816" s="183"/>
      <c r="AJ816" s="183"/>
      <c r="AK816" s="183"/>
    </row>
    <row r="817" spans="2:37" ht="16.8" thickTop="1" thickBot="1">
      <c r="B817" s="211" t="str">
        <f>IF(Árboles!B814="","",Árboles!B814)</f>
        <v/>
      </c>
      <c r="C817" s="211" t="str">
        <f>IF(Árboles!C814="","",Árboles!C814)</f>
        <v/>
      </c>
      <c r="D817" s="212" t="str">
        <f>IF(Árboles!G814="","",Árboles!G814)</f>
        <v/>
      </c>
      <c r="E817" s="213" t="str">
        <f>IF(Árboles!AC814=0,"",Árboles!AC814)</f>
        <v/>
      </c>
      <c r="F817" s="221"/>
      <c r="G817" s="222"/>
      <c r="H817" s="222"/>
      <c r="I817" s="222"/>
      <c r="J817" s="222"/>
      <c r="K817" s="222"/>
      <c r="L817" s="222"/>
      <c r="M817" s="216" t="str">
        <f>IF(ISNA(Industrias[[#This Row],[Vtrit (m3)]]*VLOOKUP(Árboles!$G814,Precios!$B$7:$H$19,2,FALSE)),"",Industrias[[#This Row],[Vtrit (m3)]]*VLOOKUP(Árboles!$G814,Precios!$B$7:$H$19,2,FALSE))</f>
        <v/>
      </c>
      <c r="N817" s="217" t="str">
        <f>IF(ISNA(Industrias[[#This Row],[Vapea (m3)]]*VLOOKUP(Árboles!$G814,Precios!$B$7:$H$19,3,FALSE)),"",Industrias[[#This Row],[Vapea (m3)]]*VLOOKUP(Árboles!$G814,Precios!$B$7:$H$19,3,FALSE))</f>
        <v/>
      </c>
      <c r="O817" s="217" t="str">
        <f>IF(ISNA(Industrias[[#This Row],[Vcanter (m3)]]*VLOOKUP(Árboles!$G814,Precios!$B$7:$H$19,4,FALSE)),"",Industrias[[#This Row],[Vcanter (m3)]]*VLOOKUP(Árboles!$G814,Precios!$B$7:$H$19,4,FALSE))</f>
        <v/>
      </c>
      <c r="P817" s="217" t="str">
        <f>IF(ISNA(Industrias[[#This Row],[Vsierra (m3)]]*VLOOKUP(Árboles!$G814,Precios!$B$7:$H$19,5,FALSE)),"",Industrias[[#This Row],[Vsierra (m3)]]*VLOOKUP(Árboles!$G814,Precios!$B$7:$H$19,5,FALSE))</f>
        <v/>
      </c>
      <c r="Q817" s="217" t="str">
        <f>IF(ISNA(Industrias[[#This Row],[Vsgruesa (m3)]]*VLOOKUP(Árboles!$G814,Precios!$B$7:$H$19,6,FALSE)),"",Industrias[[#This Row],[Vsgruesa (m3)]]*VLOOKUP(Árboles!$G814,Precios!$B$7:$H$19,6,FALSE))</f>
        <v/>
      </c>
      <c r="R817" s="217" t="str">
        <f>IF(ISNA(Industrias[[#This Row],[Vchapa (m3)]]*VLOOKUP(Árboles!$G814,Precios!$B$7:$H$19,7,FALSE)),"",Industrias[[#This Row],[Vchapa (m3)]]*VLOOKUP(Árboles!$G814,Precios!$B$7:$H$19,7,FALSE))</f>
        <v/>
      </c>
      <c r="S817" s="223">
        <f t="shared" si="17"/>
        <v>0</v>
      </c>
      <c r="T817" s="218"/>
      <c r="U817" s="218"/>
      <c r="W817" s="183"/>
      <c r="X817" s="183"/>
      <c r="Y817" s="183"/>
      <c r="Z817" s="183"/>
      <c r="AA817" s="183"/>
      <c r="AB817" s="183"/>
      <c r="AC817" s="183"/>
      <c r="AE817" s="183"/>
      <c r="AF817" s="183"/>
      <c r="AG817" s="183"/>
      <c r="AH817" s="183"/>
      <c r="AI817" s="183"/>
      <c r="AJ817" s="183"/>
      <c r="AK817" s="183"/>
    </row>
    <row r="818" spans="2:37" ht="16.8" thickTop="1" thickBot="1">
      <c r="B818" s="211" t="str">
        <f>IF(Árboles!B815="","",Árboles!B815)</f>
        <v/>
      </c>
      <c r="C818" s="211" t="str">
        <f>IF(Árboles!C815="","",Árboles!C815)</f>
        <v/>
      </c>
      <c r="D818" s="212" t="str">
        <f>IF(Árboles!G815="","",Árboles!G815)</f>
        <v/>
      </c>
      <c r="E818" s="213" t="str">
        <f>IF(Árboles!AC815=0,"",Árboles!AC815)</f>
        <v/>
      </c>
      <c r="F818" s="221"/>
      <c r="G818" s="222"/>
      <c r="H818" s="222"/>
      <c r="I818" s="222"/>
      <c r="J818" s="222"/>
      <c r="K818" s="222"/>
      <c r="L818" s="222"/>
      <c r="M818" s="216" t="str">
        <f>IF(ISNA(Industrias[[#This Row],[Vtrit (m3)]]*VLOOKUP(Árboles!$G815,Precios!$B$7:$H$19,2,FALSE)),"",Industrias[[#This Row],[Vtrit (m3)]]*VLOOKUP(Árboles!$G815,Precios!$B$7:$H$19,2,FALSE))</f>
        <v/>
      </c>
      <c r="N818" s="217" t="str">
        <f>IF(ISNA(Industrias[[#This Row],[Vapea (m3)]]*VLOOKUP(Árboles!$G815,Precios!$B$7:$H$19,3,FALSE)),"",Industrias[[#This Row],[Vapea (m3)]]*VLOOKUP(Árboles!$G815,Precios!$B$7:$H$19,3,FALSE))</f>
        <v/>
      </c>
      <c r="O818" s="217" t="str">
        <f>IF(ISNA(Industrias[[#This Row],[Vcanter (m3)]]*VLOOKUP(Árboles!$G815,Precios!$B$7:$H$19,4,FALSE)),"",Industrias[[#This Row],[Vcanter (m3)]]*VLOOKUP(Árboles!$G815,Precios!$B$7:$H$19,4,FALSE))</f>
        <v/>
      </c>
      <c r="P818" s="217" t="str">
        <f>IF(ISNA(Industrias[[#This Row],[Vsierra (m3)]]*VLOOKUP(Árboles!$G815,Precios!$B$7:$H$19,5,FALSE)),"",Industrias[[#This Row],[Vsierra (m3)]]*VLOOKUP(Árboles!$G815,Precios!$B$7:$H$19,5,FALSE))</f>
        <v/>
      </c>
      <c r="Q818" s="217" t="str">
        <f>IF(ISNA(Industrias[[#This Row],[Vsgruesa (m3)]]*VLOOKUP(Árboles!$G815,Precios!$B$7:$H$19,6,FALSE)),"",Industrias[[#This Row],[Vsgruesa (m3)]]*VLOOKUP(Árboles!$G815,Precios!$B$7:$H$19,6,FALSE))</f>
        <v/>
      </c>
      <c r="R818" s="217" t="str">
        <f>IF(ISNA(Industrias[[#This Row],[Vchapa (m3)]]*VLOOKUP(Árboles!$G815,Precios!$B$7:$H$19,7,FALSE)),"",Industrias[[#This Row],[Vchapa (m3)]]*VLOOKUP(Árboles!$G815,Precios!$B$7:$H$19,7,FALSE))</f>
        <v/>
      </c>
      <c r="S818" s="223">
        <f t="shared" si="17"/>
        <v>0</v>
      </c>
      <c r="T818" s="218"/>
      <c r="U818" s="218"/>
      <c r="W818" s="183"/>
      <c r="X818" s="183"/>
      <c r="Y818" s="183"/>
      <c r="Z818" s="183"/>
      <c r="AA818" s="183"/>
      <c r="AB818" s="183"/>
      <c r="AC818" s="183"/>
      <c r="AE818" s="183"/>
      <c r="AF818" s="183"/>
      <c r="AG818" s="183"/>
      <c r="AH818" s="183"/>
      <c r="AI818" s="183"/>
      <c r="AJ818" s="183"/>
      <c r="AK818" s="183"/>
    </row>
    <row r="819" spans="2:37" ht="16.8" thickTop="1" thickBot="1">
      <c r="B819" s="211" t="str">
        <f>IF(Árboles!B816="","",Árboles!B816)</f>
        <v/>
      </c>
      <c r="C819" s="211" t="str">
        <f>IF(Árboles!C816="","",Árboles!C816)</f>
        <v/>
      </c>
      <c r="D819" s="212" t="str">
        <f>IF(Árboles!G816="","",Árboles!G816)</f>
        <v/>
      </c>
      <c r="E819" s="213" t="str">
        <f>IF(Árboles!AC816=0,"",Árboles!AC816)</f>
        <v/>
      </c>
      <c r="F819" s="221"/>
      <c r="G819" s="222"/>
      <c r="H819" s="222"/>
      <c r="I819" s="222"/>
      <c r="J819" s="222"/>
      <c r="K819" s="222"/>
      <c r="L819" s="222"/>
      <c r="M819" s="216" t="str">
        <f>IF(ISNA(Industrias[[#This Row],[Vtrit (m3)]]*VLOOKUP(Árboles!$G816,Precios!$B$7:$H$19,2,FALSE)),"",Industrias[[#This Row],[Vtrit (m3)]]*VLOOKUP(Árboles!$G816,Precios!$B$7:$H$19,2,FALSE))</f>
        <v/>
      </c>
      <c r="N819" s="217" t="str">
        <f>IF(ISNA(Industrias[[#This Row],[Vapea (m3)]]*VLOOKUP(Árboles!$G816,Precios!$B$7:$H$19,3,FALSE)),"",Industrias[[#This Row],[Vapea (m3)]]*VLOOKUP(Árboles!$G816,Precios!$B$7:$H$19,3,FALSE))</f>
        <v/>
      </c>
      <c r="O819" s="217" t="str">
        <f>IF(ISNA(Industrias[[#This Row],[Vcanter (m3)]]*VLOOKUP(Árboles!$G816,Precios!$B$7:$H$19,4,FALSE)),"",Industrias[[#This Row],[Vcanter (m3)]]*VLOOKUP(Árboles!$G816,Precios!$B$7:$H$19,4,FALSE))</f>
        <v/>
      </c>
      <c r="P819" s="217" t="str">
        <f>IF(ISNA(Industrias[[#This Row],[Vsierra (m3)]]*VLOOKUP(Árboles!$G816,Precios!$B$7:$H$19,5,FALSE)),"",Industrias[[#This Row],[Vsierra (m3)]]*VLOOKUP(Árboles!$G816,Precios!$B$7:$H$19,5,FALSE))</f>
        <v/>
      </c>
      <c r="Q819" s="217" t="str">
        <f>IF(ISNA(Industrias[[#This Row],[Vsgruesa (m3)]]*VLOOKUP(Árboles!$G816,Precios!$B$7:$H$19,6,FALSE)),"",Industrias[[#This Row],[Vsgruesa (m3)]]*VLOOKUP(Árboles!$G816,Precios!$B$7:$H$19,6,FALSE))</f>
        <v/>
      </c>
      <c r="R819" s="217" t="str">
        <f>IF(ISNA(Industrias[[#This Row],[Vchapa (m3)]]*VLOOKUP(Árboles!$G816,Precios!$B$7:$H$19,7,FALSE)),"",Industrias[[#This Row],[Vchapa (m3)]]*VLOOKUP(Árboles!$G816,Precios!$B$7:$H$19,7,FALSE))</f>
        <v/>
      </c>
      <c r="S819" s="223">
        <f t="shared" si="17"/>
        <v>0</v>
      </c>
      <c r="T819" s="218"/>
      <c r="U819" s="218"/>
      <c r="W819" s="183"/>
      <c r="X819" s="183"/>
      <c r="Y819" s="183"/>
      <c r="Z819" s="183"/>
      <c r="AA819" s="183"/>
      <c r="AB819" s="183"/>
      <c r="AC819" s="183"/>
      <c r="AE819" s="183"/>
      <c r="AF819" s="183"/>
      <c r="AG819" s="183"/>
      <c r="AH819" s="183"/>
      <c r="AI819" s="183"/>
      <c r="AJ819" s="183"/>
      <c r="AK819" s="183"/>
    </row>
    <row r="820" spans="2:37" ht="16.8" thickTop="1" thickBot="1">
      <c r="B820" s="211" t="str">
        <f>IF(Árboles!B817="","",Árboles!B817)</f>
        <v/>
      </c>
      <c r="C820" s="211" t="str">
        <f>IF(Árboles!C817="","",Árboles!C817)</f>
        <v/>
      </c>
      <c r="D820" s="212" t="str">
        <f>IF(Árboles!G817="","",Árboles!G817)</f>
        <v/>
      </c>
      <c r="E820" s="213" t="str">
        <f>IF(Árboles!AC817=0,"",Árboles!AC817)</f>
        <v/>
      </c>
      <c r="F820" s="221"/>
      <c r="G820" s="222"/>
      <c r="H820" s="222"/>
      <c r="I820" s="222"/>
      <c r="J820" s="222"/>
      <c r="K820" s="222"/>
      <c r="L820" s="222"/>
      <c r="M820" s="216" t="str">
        <f>IF(ISNA(Industrias[[#This Row],[Vtrit (m3)]]*VLOOKUP(Árboles!$G817,Precios!$B$7:$H$19,2,FALSE)),"",Industrias[[#This Row],[Vtrit (m3)]]*VLOOKUP(Árboles!$G817,Precios!$B$7:$H$19,2,FALSE))</f>
        <v/>
      </c>
      <c r="N820" s="217" t="str">
        <f>IF(ISNA(Industrias[[#This Row],[Vapea (m3)]]*VLOOKUP(Árboles!$G817,Precios!$B$7:$H$19,3,FALSE)),"",Industrias[[#This Row],[Vapea (m3)]]*VLOOKUP(Árboles!$G817,Precios!$B$7:$H$19,3,FALSE))</f>
        <v/>
      </c>
      <c r="O820" s="217" t="str">
        <f>IF(ISNA(Industrias[[#This Row],[Vcanter (m3)]]*VLOOKUP(Árboles!$G817,Precios!$B$7:$H$19,4,FALSE)),"",Industrias[[#This Row],[Vcanter (m3)]]*VLOOKUP(Árboles!$G817,Precios!$B$7:$H$19,4,FALSE))</f>
        <v/>
      </c>
      <c r="P820" s="217" t="str">
        <f>IF(ISNA(Industrias[[#This Row],[Vsierra (m3)]]*VLOOKUP(Árboles!$G817,Precios!$B$7:$H$19,5,FALSE)),"",Industrias[[#This Row],[Vsierra (m3)]]*VLOOKUP(Árboles!$G817,Precios!$B$7:$H$19,5,FALSE))</f>
        <v/>
      </c>
      <c r="Q820" s="217" t="str">
        <f>IF(ISNA(Industrias[[#This Row],[Vsgruesa (m3)]]*VLOOKUP(Árboles!$G817,Precios!$B$7:$H$19,6,FALSE)),"",Industrias[[#This Row],[Vsgruesa (m3)]]*VLOOKUP(Árboles!$G817,Precios!$B$7:$H$19,6,FALSE))</f>
        <v/>
      </c>
      <c r="R820" s="217" t="str">
        <f>IF(ISNA(Industrias[[#This Row],[Vchapa (m3)]]*VLOOKUP(Árboles!$G817,Precios!$B$7:$H$19,7,FALSE)),"",Industrias[[#This Row],[Vchapa (m3)]]*VLOOKUP(Árboles!$G817,Precios!$B$7:$H$19,7,FALSE))</f>
        <v/>
      </c>
      <c r="S820" s="223">
        <f t="shared" si="17"/>
        <v>0</v>
      </c>
      <c r="T820" s="218"/>
      <c r="U820" s="218"/>
      <c r="W820" s="183"/>
      <c r="X820" s="183"/>
      <c r="Y820" s="183"/>
      <c r="Z820" s="183"/>
      <c r="AA820" s="183"/>
      <c r="AB820" s="183"/>
      <c r="AC820" s="183"/>
      <c r="AE820" s="183"/>
      <c r="AF820" s="183"/>
      <c r="AG820" s="183"/>
      <c r="AH820" s="183"/>
      <c r="AI820" s="183"/>
      <c r="AJ820" s="183"/>
      <c r="AK820" s="183"/>
    </row>
    <row r="821" spans="2:37" ht="16.8" thickTop="1" thickBot="1">
      <c r="B821" s="211" t="str">
        <f>IF(Árboles!B818="","",Árboles!B818)</f>
        <v/>
      </c>
      <c r="C821" s="211" t="str">
        <f>IF(Árboles!C818="","",Árboles!C818)</f>
        <v/>
      </c>
      <c r="D821" s="212" t="str">
        <f>IF(Árboles!G818="","",Árboles!G818)</f>
        <v/>
      </c>
      <c r="E821" s="213" t="str">
        <f>IF(Árboles!AC818=0,"",Árboles!AC818)</f>
        <v/>
      </c>
      <c r="F821" s="221"/>
      <c r="G821" s="222"/>
      <c r="H821" s="222"/>
      <c r="I821" s="222"/>
      <c r="J821" s="222"/>
      <c r="K821" s="222"/>
      <c r="L821" s="222"/>
      <c r="M821" s="216" t="str">
        <f>IF(ISNA(Industrias[[#This Row],[Vtrit (m3)]]*VLOOKUP(Árboles!$G818,Precios!$B$7:$H$19,2,FALSE)),"",Industrias[[#This Row],[Vtrit (m3)]]*VLOOKUP(Árboles!$G818,Precios!$B$7:$H$19,2,FALSE))</f>
        <v/>
      </c>
      <c r="N821" s="217" t="str">
        <f>IF(ISNA(Industrias[[#This Row],[Vapea (m3)]]*VLOOKUP(Árboles!$G818,Precios!$B$7:$H$19,3,FALSE)),"",Industrias[[#This Row],[Vapea (m3)]]*VLOOKUP(Árboles!$G818,Precios!$B$7:$H$19,3,FALSE))</f>
        <v/>
      </c>
      <c r="O821" s="217" t="str">
        <f>IF(ISNA(Industrias[[#This Row],[Vcanter (m3)]]*VLOOKUP(Árboles!$G818,Precios!$B$7:$H$19,4,FALSE)),"",Industrias[[#This Row],[Vcanter (m3)]]*VLOOKUP(Árboles!$G818,Precios!$B$7:$H$19,4,FALSE))</f>
        <v/>
      </c>
      <c r="P821" s="217" t="str">
        <f>IF(ISNA(Industrias[[#This Row],[Vsierra (m3)]]*VLOOKUP(Árboles!$G818,Precios!$B$7:$H$19,5,FALSE)),"",Industrias[[#This Row],[Vsierra (m3)]]*VLOOKUP(Árboles!$G818,Precios!$B$7:$H$19,5,FALSE))</f>
        <v/>
      </c>
      <c r="Q821" s="217" t="str">
        <f>IF(ISNA(Industrias[[#This Row],[Vsgruesa (m3)]]*VLOOKUP(Árboles!$G818,Precios!$B$7:$H$19,6,FALSE)),"",Industrias[[#This Row],[Vsgruesa (m3)]]*VLOOKUP(Árboles!$G818,Precios!$B$7:$H$19,6,FALSE))</f>
        <v/>
      </c>
      <c r="R821" s="217" t="str">
        <f>IF(ISNA(Industrias[[#This Row],[Vchapa (m3)]]*VLOOKUP(Árboles!$G818,Precios!$B$7:$H$19,7,FALSE)),"",Industrias[[#This Row],[Vchapa (m3)]]*VLOOKUP(Árboles!$G818,Precios!$B$7:$H$19,7,FALSE))</f>
        <v/>
      </c>
      <c r="S821" s="223">
        <f t="shared" si="17"/>
        <v>0</v>
      </c>
      <c r="T821" s="218"/>
      <c r="U821" s="218"/>
      <c r="W821" s="183"/>
      <c r="X821" s="183"/>
      <c r="Y821" s="183"/>
      <c r="Z821" s="183"/>
      <c r="AA821" s="183"/>
      <c r="AB821" s="183"/>
      <c r="AC821" s="183"/>
      <c r="AE821" s="183"/>
      <c r="AF821" s="183"/>
      <c r="AG821" s="183"/>
      <c r="AH821" s="183"/>
      <c r="AI821" s="183"/>
      <c r="AJ821" s="183"/>
      <c r="AK821" s="183"/>
    </row>
    <row r="822" spans="2:37" ht="16.8" thickTop="1" thickBot="1">
      <c r="B822" s="211" t="str">
        <f>IF(Árboles!B819="","",Árboles!B819)</f>
        <v/>
      </c>
      <c r="C822" s="211" t="str">
        <f>IF(Árboles!C819="","",Árboles!C819)</f>
        <v/>
      </c>
      <c r="D822" s="212" t="str">
        <f>IF(Árboles!G819="","",Árboles!G819)</f>
        <v/>
      </c>
      <c r="E822" s="213" t="str">
        <f>IF(Árboles!AC819=0,"",Árboles!AC819)</f>
        <v/>
      </c>
      <c r="F822" s="221"/>
      <c r="G822" s="222"/>
      <c r="H822" s="222"/>
      <c r="I822" s="222"/>
      <c r="J822" s="222"/>
      <c r="K822" s="222"/>
      <c r="L822" s="222"/>
      <c r="M822" s="216" t="str">
        <f>IF(ISNA(Industrias[[#This Row],[Vtrit (m3)]]*VLOOKUP(Árboles!$G819,Precios!$B$7:$H$19,2,FALSE)),"",Industrias[[#This Row],[Vtrit (m3)]]*VLOOKUP(Árboles!$G819,Precios!$B$7:$H$19,2,FALSE))</f>
        <v/>
      </c>
      <c r="N822" s="217" t="str">
        <f>IF(ISNA(Industrias[[#This Row],[Vapea (m3)]]*VLOOKUP(Árboles!$G819,Precios!$B$7:$H$19,3,FALSE)),"",Industrias[[#This Row],[Vapea (m3)]]*VLOOKUP(Árboles!$G819,Precios!$B$7:$H$19,3,FALSE))</f>
        <v/>
      </c>
      <c r="O822" s="217" t="str">
        <f>IF(ISNA(Industrias[[#This Row],[Vcanter (m3)]]*VLOOKUP(Árboles!$G819,Precios!$B$7:$H$19,4,FALSE)),"",Industrias[[#This Row],[Vcanter (m3)]]*VLOOKUP(Árboles!$G819,Precios!$B$7:$H$19,4,FALSE))</f>
        <v/>
      </c>
      <c r="P822" s="217" t="str">
        <f>IF(ISNA(Industrias[[#This Row],[Vsierra (m3)]]*VLOOKUP(Árboles!$G819,Precios!$B$7:$H$19,5,FALSE)),"",Industrias[[#This Row],[Vsierra (m3)]]*VLOOKUP(Árboles!$G819,Precios!$B$7:$H$19,5,FALSE))</f>
        <v/>
      </c>
      <c r="Q822" s="217" t="str">
        <f>IF(ISNA(Industrias[[#This Row],[Vsgruesa (m3)]]*VLOOKUP(Árboles!$G819,Precios!$B$7:$H$19,6,FALSE)),"",Industrias[[#This Row],[Vsgruesa (m3)]]*VLOOKUP(Árboles!$G819,Precios!$B$7:$H$19,6,FALSE))</f>
        <v/>
      </c>
      <c r="R822" s="217" t="str">
        <f>IF(ISNA(Industrias[[#This Row],[Vchapa (m3)]]*VLOOKUP(Árboles!$G819,Precios!$B$7:$H$19,7,FALSE)),"",Industrias[[#This Row],[Vchapa (m3)]]*VLOOKUP(Árboles!$G819,Precios!$B$7:$H$19,7,FALSE))</f>
        <v/>
      </c>
      <c r="S822" s="223">
        <f t="shared" si="17"/>
        <v>0</v>
      </c>
      <c r="T822" s="218"/>
      <c r="U822" s="218"/>
      <c r="W822" s="183"/>
      <c r="X822" s="183"/>
      <c r="Y822" s="183"/>
      <c r="Z822" s="183"/>
      <c r="AA822" s="183"/>
      <c r="AB822" s="183"/>
      <c r="AC822" s="183"/>
      <c r="AE822" s="183"/>
      <c r="AF822" s="183"/>
      <c r="AG822" s="183"/>
      <c r="AH822" s="183"/>
      <c r="AI822" s="183"/>
      <c r="AJ822" s="183"/>
      <c r="AK822" s="183"/>
    </row>
    <row r="823" spans="2:37" ht="16.8" thickTop="1" thickBot="1">
      <c r="B823" s="211" t="str">
        <f>IF(Árboles!B820="","",Árboles!B820)</f>
        <v/>
      </c>
      <c r="C823" s="211" t="str">
        <f>IF(Árboles!C820="","",Árboles!C820)</f>
        <v/>
      </c>
      <c r="D823" s="212" t="str">
        <f>IF(Árboles!G820="","",Árboles!G820)</f>
        <v/>
      </c>
      <c r="E823" s="213" t="str">
        <f>IF(Árboles!AC820=0,"",Árboles!AC820)</f>
        <v/>
      </c>
      <c r="F823" s="221"/>
      <c r="G823" s="222"/>
      <c r="H823" s="222"/>
      <c r="I823" s="222"/>
      <c r="J823" s="222"/>
      <c r="K823" s="222"/>
      <c r="L823" s="222"/>
      <c r="M823" s="216" t="str">
        <f>IF(ISNA(Industrias[[#This Row],[Vtrit (m3)]]*VLOOKUP(Árboles!$G820,Precios!$B$7:$H$19,2,FALSE)),"",Industrias[[#This Row],[Vtrit (m3)]]*VLOOKUP(Árboles!$G820,Precios!$B$7:$H$19,2,FALSE))</f>
        <v/>
      </c>
      <c r="N823" s="217" t="str">
        <f>IF(ISNA(Industrias[[#This Row],[Vapea (m3)]]*VLOOKUP(Árboles!$G820,Precios!$B$7:$H$19,3,FALSE)),"",Industrias[[#This Row],[Vapea (m3)]]*VLOOKUP(Árboles!$G820,Precios!$B$7:$H$19,3,FALSE))</f>
        <v/>
      </c>
      <c r="O823" s="217" t="str">
        <f>IF(ISNA(Industrias[[#This Row],[Vcanter (m3)]]*VLOOKUP(Árboles!$G820,Precios!$B$7:$H$19,4,FALSE)),"",Industrias[[#This Row],[Vcanter (m3)]]*VLOOKUP(Árboles!$G820,Precios!$B$7:$H$19,4,FALSE))</f>
        <v/>
      </c>
      <c r="P823" s="217" t="str">
        <f>IF(ISNA(Industrias[[#This Row],[Vsierra (m3)]]*VLOOKUP(Árboles!$G820,Precios!$B$7:$H$19,5,FALSE)),"",Industrias[[#This Row],[Vsierra (m3)]]*VLOOKUP(Árboles!$G820,Precios!$B$7:$H$19,5,FALSE))</f>
        <v/>
      </c>
      <c r="Q823" s="217" t="str">
        <f>IF(ISNA(Industrias[[#This Row],[Vsgruesa (m3)]]*VLOOKUP(Árboles!$G820,Precios!$B$7:$H$19,6,FALSE)),"",Industrias[[#This Row],[Vsgruesa (m3)]]*VLOOKUP(Árboles!$G820,Precios!$B$7:$H$19,6,FALSE))</f>
        <v/>
      </c>
      <c r="R823" s="217" t="str">
        <f>IF(ISNA(Industrias[[#This Row],[Vchapa (m3)]]*VLOOKUP(Árboles!$G820,Precios!$B$7:$H$19,7,FALSE)),"",Industrias[[#This Row],[Vchapa (m3)]]*VLOOKUP(Árboles!$G820,Precios!$B$7:$H$19,7,FALSE))</f>
        <v/>
      </c>
      <c r="S823" s="223">
        <f t="shared" si="17"/>
        <v>0</v>
      </c>
      <c r="T823" s="218"/>
      <c r="U823" s="218"/>
      <c r="W823" s="183"/>
      <c r="X823" s="183"/>
      <c r="Y823" s="183"/>
      <c r="Z823" s="183"/>
      <c r="AA823" s="183"/>
      <c r="AB823" s="183"/>
      <c r="AC823" s="183"/>
      <c r="AE823" s="183"/>
      <c r="AF823" s="183"/>
      <c r="AG823" s="183"/>
      <c r="AH823" s="183"/>
      <c r="AI823" s="183"/>
      <c r="AJ823" s="183"/>
      <c r="AK823" s="183"/>
    </row>
    <row r="824" spans="2:37" ht="16.8" thickTop="1" thickBot="1">
      <c r="B824" s="211" t="str">
        <f>IF(Árboles!B821="","",Árboles!B821)</f>
        <v/>
      </c>
      <c r="C824" s="211" t="str">
        <f>IF(Árboles!C821="","",Árboles!C821)</f>
        <v/>
      </c>
      <c r="D824" s="212" t="str">
        <f>IF(Árboles!G821="","",Árboles!G821)</f>
        <v/>
      </c>
      <c r="E824" s="213" t="str">
        <f>IF(Árboles!AC821=0,"",Árboles!AC821)</f>
        <v/>
      </c>
      <c r="F824" s="221"/>
      <c r="G824" s="222"/>
      <c r="H824" s="222"/>
      <c r="I824" s="222"/>
      <c r="J824" s="222"/>
      <c r="K824" s="222"/>
      <c r="L824" s="222"/>
      <c r="M824" s="216" t="str">
        <f>IF(ISNA(Industrias[[#This Row],[Vtrit (m3)]]*VLOOKUP(Árboles!$G821,Precios!$B$7:$H$19,2,FALSE)),"",Industrias[[#This Row],[Vtrit (m3)]]*VLOOKUP(Árboles!$G821,Precios!$B$7:$H$19,2,FALSE))</f>
        <v/>
      </c>
      <c r="N824" s="217" t="str">
        <f>IF(ISNA(Industrias[[#This Row],[Vapea (m3)]]*VLOOKUP(Árboles!$G821,Precios!$B$7:$H$19,3,FALSE)),"",Industrias[[#This Row],[Vapea (m3)]]*VLOOKUP(Árboles!$G821,Precios!$B$7:$H$19,3,FALSE))</f>
        <v/>
      </c>
      <c r="O824" s="217" t="str">
        <f>IF(ISNA(Industrias[[#This Row],[Vcanter (m3)]]*VLOOKUP(Árboles!$G821,Precios!$B$7:$H$19,4,FALSE)),"",Industrias[[#This Row],[Vcanter (m3)]]*VLOOKUP(Árboles!$G821,Precios!$B$7:$H$19,4,FALSE))</f>
        <v/>
      </c>
      <c r="P824" s="217" t="str">
        <f>IF(ISNA(Industrias[[#This Row],[Vsierra (m3)]]*VLOOKUP(Árboles!$G821,Precios!$B$7:$H$19,5,FALSE)),"",Industrias[[#This Row],[Vsierra (m3)]]*VLOOKUP(Árboles!$G821,Precios!$B$7:$H$19,5,FALSE))</f>
        <v/>
      </c>
      <c r="Q824" s="217" t="str">
        <f>IF(ISNA(Industrias[[#This Row],[Vsgruesa (m3)]]*VLOOKUP(Árboles!$G821,Precios!$B$7:$H$19,6,FALSE)),"",Industrias[[#This Row],[Vsgruesa (m3)]]*VLOOKUP(Árboles!$G821,Precios!$B$7:$H$19,6,FALSE))</f>
        <v/>
      </c>
      <c r="R824" s="217" t="str">
        <f>IF(ISNA(Industrias[[#This Row],[Vchapa (m3)]]*VLOOKUP(Árboles!$G821,Precios!$B$7:$H$19,7,FALSE)),"",Industrias[[#This Row],[Vchapa (m3)]]*VLOOKUP(Árboles!$G821,Precios!$B$7:$H$19,7,FALSE))</f>
        <v/>
      </c>
      <c r="S824" s="223">
        <f t="shared" si="17"/>
        <v>0</v>
      </c>
      <c r="T824" s="218"/>
      <c r="U824" s="218"/>
      <c r="W824" s="183"/>
      <c r="X824" s="183"/>
      <c r="Y824" s="183"/>
      <c r="Z824" s="183"/>
      <c r="AA824" s="183"/>
      <c r="AB824" s="183"/>
      <c r="AC824" s="183"/>
      <c r="AE824" s="183"/>
      <c r="AF824" s="183"/>
      <c r="AG824" s="183"/>
      <c r="AH824" s="183"/>
      <c r="AI824" s="183"/>
      <c r="AJ824" s="183"/>
      <c r="AK824" s="183"/>
    </row>
    <row r="825" spans="2:37" ht="16.8" thickTop="1" thickBot="1">
      <c r="B825" s="211" t="str">
        <f>IF(Árboles!B822="","",Árboles!B822)</f>
        <v/>
      </c>
      <c r="C825" s="211" t="str">
        <f>IF(Árboles!C822="","",Árboles!C822)</f>
        <v/>
      </c>
      <c r="D825" s="212" t="str">
        <f>IF(Árboles!G822="","",Árboles!G822)</f>
        <v/>
      </c>
      <c r="E825" s="213" t="str">
        <f>IF(Árboles!AC822=0,"",Árboles!AC822)</f>
        <v/>
      </c>
      <c r="F825" s="221"/>
      <c r="G825" s="222"/>
      <c r="H825" s="222"/>
      <c r="I825" s="222"/>
      <c r="J825" s="222"/>
      <c r="K825" s="222"/>
      <c r="L825" s="222"/>
      <c r="M825" s="216" t="str">
        <f>IF(ISNA(Industrias[[#This Row],[Vtrit (m3)]]*VLOOKUP(Árboles!$G822,Precios!$B$7:$H$19,2,FALSE)),"",Industrias[[#This Row],[Vtrit (m3)]]*VLOOKUP(Árboles!$G822,Precios!$B$7:$H$19,2,FALSE))</f>
        <v/>
      </c>
      <c r="N825" s="217" t="str">
        <f>IF(ISNA(Industrias[[#This Row],[Vapea (m3)]]*VLOOKUP(Árboles!$G822,Precios!$B$7:$H$19,3,FALSE)),"",Industrias[[#This Row],[Vapea (m3)]]*VLOOKUP(Árboles!$G822,Precios!$B$7:$H$19,3,FALSE))</f>
        <v/>
      </c>
      <c r="O825" s="217" t="str">
        <f>IF(ISNA(Industrias[[#This Row],[Vcanter (m3)]]*VLOOKUP(Árboles!$G822,Precios!$B$7:$H$19,4,FALSE)),"",Industrias[[#This Row],[Vcanter (m3)]]*VLOOKUP(Árboles!$G822,Precios!$B$7:$H$19,4,FALSE))</f>
        <v/>
      </c>
      <c r="P825" s="217" t="str">
        <f>IF(ISNA(Industrias[[#This Row],[Vsierra (m3)]]*VLOOKUP(Árboles!$G822,Precios!$B$7:$H$19,5,FALSE)),"",Industrias[[#This Row],[Vsierra (m3)]]*VLOOKUP(Árboles!$G822,Precios!$B$7:$H$19,5,FALSE))</f>
        <v/>
      </c>
      <c r="Q825" s="217" t="str">
        <f>IF(ISNA(Industrias[[#This Row],[Vsgruesa (m3)]]*VLOOKUP(Árboles!$G822,Precios!$B$7:$H$19,6,FALSE)),"",Industrias[[#This Row],[Vsgruesa (m3)]]*VLOOKUP(Árboles!$G822,Precios!$B$7:$H$19,6,FALSE))</f>
        <v/>
      </c>
      <c r="R825" s="217" t="str">
        <f>IF(ISNA(Industrias[[#This Row],[Vchapa (m3)]]*VLOOKUP(Árboles!$G822,Precios!$B$7:$H$19,7,FALSE)),"",Industrias[[#This Row],[Vchapa (m3)]]*VLOOKUP(Árboles!$G822,Precios!$B$7:$H$19,7,FALSE))</f>
        <v/>
      </c>
      <c r="S825" s="223">
        <f t="shared" si="17"/>
        <v>0</v>
      </c>
      <c r="T825" s="218"/>
      <c r="U825" s="218"/>
      <c r="W825" s="183"/>
      <c r="X825" s="183"/>
      <c r="Y825" s="183"/>
      <c r="Z825" s="183"/>
      <c r="AA825" s="183"/>
      <c r="AB825" s="183"/>
      <c r="AC825" s="183"/>
      <c r="AE825" s="183"/>
      <c r="AF825" s="183"/>
      <c r="AG825" s="183"/>
      <c r="AH825" s="183"/>
      <c r="AI825" s="183"/>
      <c r="AJ825" s="183"/>
      <c r="AK825" s="183"/>
    </row>
    <row r="826" spans="2:37" ht="16.8" thickTop="1" thickBot="1">
      <c r="B826" s="211" t="str">
        <f>IF(Árboles!B823="","",Árboles!B823)</f>
        <v/>
      </c>
      <c r="C826" s="211" t="str">
        <f>IF(Árboles!C823="","",Árboles!C823)</f>
        <v/>
      </c>
      <c r="D826" s="212" t="str">
        <f>IF(Árboles!G823="","",Árboles!G823)</f>
        <v/>
      </c>
      <c r="E826" s="213" t="str">
        <f>IF(Árboles!AC823=0,"",Árboles!AC823)</f>
        <v/>
      </c>
      <c r="F826" s="221"/>
      <c r="G826" s="222"/>
      <c r="H826" s="222"/>
      <c r="I826" s="222"/>
      <c r="J826" s="222"/>
      <c r="K826" s="222"/>
      <c r="L826" s="222"/>
      <c r="M826" s="216" t="str">
        <f>IF(ISNA(Industrias[[#This Row],[Vtrit (m3)]]*VLOOKUP(Árboles!$G823,Precios!$B$7:$H$19,2,FALSE)),"",Industrias[[#This Row],[Vtrit (m3)]]*VLOOKUP(Árboles!$G823,Precios!$B$7:$H$19,2,FALSE))</f>
        <v/>
      </c>
      <c r="N826" s="217" t="str">
        <f>IF(ISNA(Industrias[[#This Row],[Vapea (m3)]]*VLOOKUP(Árboles!$G823,Precios!$B$7:$H$19,3,FALSE)),"",Industrias[[#This Row],[Vapea (m3)]]*VLOOKUP(Árboles!$G823,Precios!$B$7:$H$19,3,FALSE))</f>
        <v/>
      </c>
      <c r="O826" s="217" t="str">
        <f>IF(ISNA(Industrias[[#This Row],[Vcanter (m3)]]*VLOOKUP(Árboles!$G823,Precios!$B$7:$H$19,4,FALSE)),"",Industrias[[#This Row],[Vcanter (m3)]]*VLOOKUP(Árboles!$G823,Precios!$B$7:$H$19,4,FALSE))</f>
        <v/>
      </c>
      <c r="P826" s="217" t="str">
        <f>IF(ISNA(Industrias[[#This Row],[Vsierra (m3)]]*VLOOKUP(Árboles!$G823,Precios!$B$7:$H$19,5,FALSE)),"",Industrias[[#This Row],[Vsierra (m3)]]*VLOOKUP(Árboles!$G823,Precios!$B$7:$H$19,5,FALSE))</f>
        <v/>
      </c>
      <c r="Q826" s="217" t="str">
        <f>IF(ISNA(Industrias[[#This Row],[Vsgruesa (m3)]]*VLOOKUP(Árboles!$G823,Precios!$B$7:$H$19,6,FALSE)),"",Industrias[[#This Row],[Vsgruesa (m3)]]*VLOOKUP(Árboles!$G823,Precios!$B$7:$H$19,6,FALSE))</f>
        <v/>
      </c>
      <c r="R826" s="217" t="str">
        <f>IF(ISNA(Industrias[[#This Row],[Vchapa (m3)]]*VLOOKUP(Árboles!$G823,Precios!$B$7:$H$19,7,FALSE)),"",Industrias[[#This Row],[Vchapa (m3)]]*VLOOKUP(Árboles!$G823,Precios!$B$7:$H$19,7,FALSE))</f>
        <v/>
      </c>
      <c r="S826" s="223">
        <f t="shared" si="17"/>
        <v>0</v>
      </c>
      <c r="T826" s="218"/>
      <c r="U826" s="218"/>
      <c r="W826" s="183"/>
      <c r="X826" s="183"/>
      <c r="Y826" s="183"/>
      <c r="Z826" s="183"/>
      <c r="AA826" s="183"/>
      <c r="AB826" s="183"/>
      <c r="AC826" s="183"/>
      <c r="AE826" s="183"/>
      <c r="AF826" s="183"/>
      <c r="AG826" s="183"/>
      <c r="AH826" s="183"/>
      <c r="AI826" s="183"/>
      <c r="AJ826" s="183"/>
      <c r="AK826" s="183"/>
    </row>
    <row r="827" spans="2:37" ht="16.8" thickTop="1" thickBot="1">
      <c r="B827" s="211" t="str">
        <f>IF(Árboles!B824="","",Árboles!B824)</f>
        <v/>
      </c>
      <c r="C827" s="211" t="str">
        <f>IF(Árboles!C824="","",Árboles!C824)</f>
        <v/>
      </c>
      <c r="D827" s="212" t="str">
        <f>IF(Árboles!G824="","",Árboles!G824)</f>
        <v/>
      </c>
      <c r="E827" s="213" t="str">
        <f>IF(Árboles!AC824=0,"",Árboles!AC824)</f>
        <v/>
      </c>
      <c r="F827" s="221"/>
      <c r="G827" s="222"/>
      <c r="H827" s="222"/>
      <c r="I827" s="222"/>
      <c r="J827" s="222"/>
      <c r="K827" s="222"/>
      <c r="L827" s="222"/>
      <c r="M827" s="216" t="str">
        <f>IF(ISNA(Industrias[[#This Row],[Vtrit (m3)]]*VLOOKUP(Árboles!$G824,Precios!$B$7:$H$19,2,FALSE)),"",Industrias[[#This Row],[Vtrit (m3)]]*VLOOKUP(Árboles!$G824,Precios!$B$7:$H$19,2,FALSE))</f>
        <v/>
      </c>
      <c r="N827" s="217" t="str">
        <f>IF(ISNA(Industrias[[#This Row],[Vapea (m3)]]*VLOOKUP(Árboles!$G824,Precios!$B$7:$H$19,3,FALSE)),"",Industrias[[#This Row],[Vapea (m3)]]*VLOOKUP(Árboles!$G824,Precios!$B$7:$H$19,3,FALSE))</f>
        <v/>
      </c>
      <c r="O827" s="217" t="str">
        <f>IF(ISNA(Industrias[[#This Row],[Vcanter (m3)]]*VLOOKUP(Árboles!$G824,Precios!$B$7:$H$19,4,FALSE)),"",Industrias[[#This Row],[Vcanter (m3)]]*VLOOKUP(Árboles!$G824,Precios!$B$7:$H$19,4,FALSE))</f>
        <v/>
      </c>
      <c r="P827" s="217" t="str">
        <f>IF(ISNA(Industrias[[#This Row],[Vsierra (m3)]]*VLOOKUP(Árboles!$G824,Precios!$B$7:$H$19,5,FALSE)),"",Industrias[[#This Row],[Vsierra (m3)]]*VLOOKUP(Árboles!$G824,Precios!$B$7:$H$19,5,FALSE))</f>
        <v/>
      </c>
      <c r="Q827" s="217" t="str">
        <f>IF(ISNA(Industrias[[#This Row],[Vsgruesa (m3)]]*VLOOKUP(Árboles!$G824,Precios!$B$7:$H$19,6,FALSE)),"",Industrias[[#This Row],[Vsgruesa (m3)]]*VLOOKUP(Árboles!$G824,Precios!$B$7:$H$19,6,FALSE))</f>
        <v/>
      </c>
      <c r="R827" s="217" t="str">
        <f>IF(ISNA(Industrias[[#This Row],[Vchapa (m3)]]*VLOOKUP(Árboles!$G824,Precios!$B$7:$H$19,7,FALSE)),"",Industrias[[#This Row],[Vchapa (m3)]]*VLOOKUP(Árboles!$G824,Precios!$B$7:$H$19,7,FALSE))</f>
        <v/>
      </c>
      <c r="S827" s="223">
        <f t="shared" si="17"/>
        <v>0</v>
      </c>
      <c r="T827" s="218"/>
      <c r="U827" s="218"/>
      <c r="W827" s="183"/>
      <c r="X827" s="183"/>
      <c r="Y827" s="183"/>
      <c r="Z827" s="183"/>
      <c r="AA827" s="183"/>
      <c r="AB827" s="183"/>
      <c r="AC827" s="183"/>
      <c r="AE827" s="183"/>
      <c r="AF827" s="183"/>
      <c r="AG827" s="183"/>
      <c r="AH827" s="183"/>
      <c r="AI827" s="183"/>
      <c r="AJ827" s="183"/>
      <c r="AK827" s="183"/>
    </row>
    <row r="828" spans="2:37" ht="16.8" thickTop="1" thickBot="1">
      <c r="B828" s="211" t="str">
        <f>IF(Árboles!B825="","",Árboles!B825)</f>
        <v/>
      </c>
      <c r="C828" s="211" t="str">
        <f>IF(Árboles!C825="","",Árboles!C825)</f>
        <v/>
      </c>
      <c r="D828" s="212" t="str">
        <f>IF(Árboles!G825="","",Árboles!G825)</f>
        <v/>
      </c>
      <c r="E828" s="213" t="str">
        <f>IF(Árboles!AC825=0,"",Árboles!AC825)</f>
        <v/>
      </c>
      <c r="F828" s="221"/>
      <c r="G828" s="222"/>
      <c r="H828" s="222"/>
      <c r="I828" s="222"/>
      <c r="J828" s="222"/>
      <c r="K828" s="222"/>
      <c r="L828" s="222"/>
      <c r="M828" s="216" t="str">
        <f>IF(ISNA(Industrias[[#This Row],[Vtrit (m3)]]*VLOOKUP(Árboles!$G825,Precios!$B$7:$H$19,2,FALSE)),"",Industrias[[#This Row],[Vtrit (m3)]]*VLOOKUP(Árboles!$G825,Precios!$B$7:$H$19,2,FALSE))</f>
        <v/>
      </c>
      <c r="N828" s="217" t="str">
        <f>IF(ISNA(Industrias[[#This Row],[Vapea (m3)]]*VLOOKUP(Árboles!$G825,Precios!$B$7:$H$19,3,FALSE)),"",Industrias[[#This Row],[Vapea (m3)]]*VLOOKUP(Árboles!$G825,Precios!$B$7:$H$19,3,FALSE))</f>
        <v/>
      </c>
      <c r="O828" s="217" t="str">
        <f>IF(ISNA(Industrias[[#This Row],[Vcanter (m3)]]*VLOOKUP(Árboles!$G825,Precios!$B$7:$H$19,4,FALSE)),"",Industrias[[#This Row],[Vcanter (m3)]]*VLOOKUP(Árboles!$G825,Precios!$B$7:$H$19,4,FALSE))</f>
        <v/>
      </c>
      <c r="P828" s="217" t="str">
        <f>IF(ISNA(Industrias[[#This Row],[Vsierra (m3)]]*VLOOKUP(Árboles!$G825,Precios!$B$7:$H$19,5,FALSE)),"",Industrias[[#This Row],[Vsierra (m3)]]*VLOOKUP(Árboles!$G825,Precios!$B$7:$H$19,5,FALSE))</f>
        <v/>
      </c>
      <c r="Q828" s="217" t="str">
        <f>IF(ISNA(Industrias[[#This Row],[Vsgruesa (m3)]]*VLOOKUP(Árboles!$G825,Precios!$B$7:$H$19,6,FALSE)),"",Industrias[[#This Row],[Vsgruesa (m3)]]*VLOOKUP(Árboles!$G825,Precios!$B$7:$H$19,6,FALSE))</f>
        <v/>
      </c>
      <c r="R828" s="217" t="str">
        <f>IF(ISNA(Industrias[[#This Row],[Vchapa (m3)]]*VLOOKUP(Árboles!$G825,Precios!$B$7:$H$19,7,FALSE)),"",Industrias[[#This Row],[Vchapa (m3)]]*VLOOKUP(Árboles!$G825,Precios!$B$7:$H$19,7,FALSE))</f>
        <v/>
      </c>
      <c r="S828" s="223">
        <f t="shared" si="17"/>
        <v>0</v>
      </c>
      <c r="T828" s="218"/>
      <c r="U828" s="218"/>
      <c r="W828" s="183"/>
      <c r="X828" s="183"/>
      <c r="Y828" s="183"/>
      <c r="Z828" s="183"/>
      <c r="AA828" s="183"/>
      <c r="AB828" s="183"/>
      <c r="AC828" s="183"/>
      <c r="AE828" s="183"/>
      <c r="AF828" s="183"/>
      <c r="AG828" s="183"/>
      <c r="AH828" s="183"/>
      <c r="AI828" s="183"/>
      <c r="AJ828" s="183"/>
      <c r="AK828" s="183"/>
    </row>
    <row r="829" spans="2:37" ht="16.8" thickTop="1" thickBot="1">
      <c r="B829" s="211" t="str">
        <f>IF(Árboles!B826="","",Árboles!B826)</f>
        <v/>
      </c>
      <c r="C829" s="211" t="str">
        <f>IF(Árboles!C826="","",Árboles!C826)</f>
        <v/>
      </c>
      <c r="D829" s="212" t="str">
        <f>IF(Árboles!G826="","",Árboles!G826)</f>
        <v/>
      </c>
      <c r="E829" s="213" t="str">
        <f>IF(Árboles!AC826=0,"",Árboles!AC826)</f>
        <v/>
      </c>
      <c r="F829" s="221"/>
      <c r="G829" s="222"/>
      <c r="H829" s="222"/>
      <c r="I829" s="222"/>
      <c r="J829" s="222"/>
      <c r="K829" s="222"/>
      <c r="L829" s="222"/>
      <c r="M829" s="216" t="str">
        <f>IF(ISNA(Industrias[[#This Row],[Vtrit (m3)]]*VLOOKUP(Árboles!$G826,Precios!$B$7:$H$19,2,FALSE)),"",Industrias[[#This Row],[Vtrit (m3)]]*VLOOKUP(Árboles!$G826,Precios!$B$7:$H$19,2,FALSE))</f>
        <v/>
      </c>
      <c r="N829" s="217" t="str">
        <f>IF(ISNA(Industrias[[#This Row],[Vapea (m3)]]*VLOOKUP(Árboles!$G826,Precios!$B$7:$H$19,3,FALSE)),"",Industrias[[#This Row],[Vapea (m3)]]*VLOOKUP(Árboles!$G826,Precios!$B$7:$H$19,3,FALSE))</f>
        <v/>
      </c>
      <c r="O829" s="217" t="str">
        <f>IF(ISNA(Industrias[[#This Row],[Vcanter (m3)]]*VLOOKUP(Árboles!$G826,Precios!$B$7:$H$19,4,FALSE)),"",Industrias[[#This Row],[Vcanter (m3)]]*VLOOKUP(Árboles!$G826,Precios!$B$7:$H$19,4,FALSE))</f>
        <v/>
      </c>
      <c r="P829" s="217" t="str">
        <f>IF(ISNA(Industrias[[#This Row],[Vsierra (m3)]]*VLOOKUP(Árboles!$G826,Precios!$B$7:$H$19,5,FALSE)),"",Industrias[[#This Row],[Vsierra (m3)]]*VLOOKUP(Árboles!$G826,Precios!$B$7:$H$19,5,FALSE))</f>
        <v/>
      </c>
      <c r="Q829" s="217" t="str">
        <f>IF(ISNA(Industrias[[#This Row],[Vsgruesa (m3)]]*VLOOKUP(Árboles!$G826,Precios!$B$7:$H$19,6,FALSE)),"",Industrias[[#This Row],[Vsgruesa (m3)]]*VLOOKUP(Árboles!$G826,Precios!$B$7:$H$19,6,FALSE))</f>
        <v/>
      </c>
      <c r="R829" s="217" t="str">
        <f>IF(ISNA(Industrias[[#This Row],[Vchapa (m3)]]*VLOOKUP(Árboles!$G826,Precios!$B$7:$H$19,7,FALSE)),"",Industrias[[#This Row],[Vchapa (m3)]]*VLOOKUP(Árboles!$G826,Precios!$B$7:$H$19,7,FALSE))</f>
        <v/>
      </c>
      <c r="S829" s="223">
        <f t="shared" si="17"/>
        <v>0</v>
      </c>
      <c r="T829" s="218"/>
      <c r="U829" s="218"/>
      <c r="W829" s="183"/>
      <c r="X829" s="183"/>
      <c r="Y829" s="183"/>
      <c r="Z829" s="183"/>
      <c r="AA829" s="183"/>
      <c r="AB829" s="183"/>
      <c r="AC829" s="183"/>
      <c r="AE829" s="183"/>
      <c r="AF829" s="183"/>
      <c r="AG829" s="183"/>
      <c r="AH829" s="183"/>
      <c r="AI829" s="183"/>
      <c r="AJ829" s="183"/>
      <c r="AK829" s="183"/>
    </row>
    <row r="830" spans="2:37" ht="16.8" thickTop="1" thickBot="1">
      <c r="B830" s="211" t="str">
        <f>IF(Árboles!B827="","",Árboles!B827)</f>
        <v/>
      </c>
      <c r="C830" s="211" t="str">
        <f>IF(Árboles!C827="","",Árboles!C827)</f>
        <v/>
      </c>
      <c r="D830" s="212" t="str">
        <f>IF(Árboles!G827="","",Árboles!G827)</f>
        <v/>
      </c>
      <c r="E830" s="213" t="str">
        <f>IF(Árboles!AC827=0,"",Árboles!AC827)</f>
        <v/>
      </c>
      <c r="F830" s="221"/>
      <c r="G830" s="222"/>
      <c r="H830" s="222"/>
      <c r="I830" s="222"/>
      <c r="J830" s="222"/>
      <c r="K830" s="222"/>
      <c r="L830" s="222"/>
      <c r="M830" s="216" t="str">
        <f>IF(ISNA(Industrias[[#This Row],[Vtrit (m3)]]*VLOOKUP(Árboles!$G827,Precios!$B$7:$H$19,2,FALSE)),"",Industrias[[#This Row],[Vtrit (m3)]]*VLOOKUP(Árboles!$G827,Precios!$B$7:$H$19,2,FALSE))</f>
        <v/>
      </c>
      <c r="N830" s="217" t="str">
        <f>IF(ISNA(Industrias[[#This Row],[Vapea (m3)]]*VLOOKUP(Árboles!$G827,Precios!$B$7:$H$19,3,FALSE)),"",Industrias[[#This Row],[Vapea (m3)]]*VLOOKUP(Árboles!$G827,Precios!$B$7:$H$19,3,FALSE))</f>
        <v/>
      </c>
      <c r="O830" s="217" t="str">
        <f>IF(ISNA(Industrias[[#This Row],[Vcanter (m3)]]*VLOOKUP(Árboles!$G827,Precios!$B$7:$H$19,4,FALSE)),"",Industrias[[#This Row],[Vcanter (m3)]]*VLOOKUP(Árboles!$G827,Precios!$B$7:$H$19,4,FALSE))</f>
        <v/>
      </c>
      <c r="P830" s="217" t="str">
        <f>IF(ISNA(Industrias[[#This Row],[Vsierra (m3)]]*VLOOKUP(Árboles!$G827,Precios!$B$7:$H$19,5,FALSE)),"",Industrias[[#This Row],[Vsierra (m3)]]*VLOOKUP(Árboles!$G827,Precios!$B$7:$H$19,5,FALSE))</f>
        <v/>
      </c>
      <c r="Q830" s="217" t="str">
        <f>IF(ISNA(Industrias[[#This Row],[Vsgruesa (m3)]]*VLOOKUP(Árboles!$G827,Precios!$B$7:$H$19,6,FALSE)),"",Industrias[[#This Row],[Vsgruesa (m3)]]*VLOOKUP(Árboles!$G827,Precios!$B$7:$H$19,6,FALSE))</f>
        <v/>
      </c>
      <c r="R830" s="217" t="str">
        <f>IF(ISNA(Industrias[[#This Row],[Vchapa (m3)]]*VLOOKUP(Árboles!$G827,Precios!$B$7:$H$19,7,FALSE)),"",Industrias[[#This Row],[Vchapa (m3)]]*VLOOKUP(Árboles!$G827,Precios!$B$7:$H$19,7,FALSE))</f>
        <v/>
      </c>
      <c r="S830" s="223">
        <f t="shared" si="17"/>
        <v>0</v>
      </c>
      <c r="T830" s="218"/>
      <c r="U830" s="218"/>
      <c r="W830" s="183"/>
      <c r="X830" s="183"/>
      <c r="Y830" s="183"/>
      <c r="Z830" s="183"/>
      <c r="AA830" s="183"/>
      <c r="AB830" s="183"/>
      <c r="AC830" s="183"/>
      <c r="AE830" s="183"/>
      <c r="AF830" s="183"/>
      <c r="AG830" s="183"/>
      <c r="AH830" s="183"/>
      <c r="AI830" s="183"/>
      <c r="AJ830" s="183"/>
      <c r="AK830" s="183"/>
    </row>
    <row r="831" spans="2:37" ht="16.8" thickTop="1" thickBot="1">
      <c r="B831" s="211" t="str">
        <f>IF(Árboles!B828="","",Árboles!B828)</f>
        <v/>
      </c>
      <c r="C831" s="211" t="str">
        <f>IF(Árboles!C828="","",Árboles!C828)</f>
        <v/>
      </c>
      <c r="D831" s="212" t="str">
        <f>IF(Árboles!G828="","",Árboles!G828)</f>
        <v/>
      </c>
      <c r="E831" s="213" t="str">
        <f>IF(Árboles!AC828=0,"",Árboles!AC828)</f>
        <v/>
      </c>
      <c r="F831" s="221"/>
      <c r="G831" s="222"/>
      <c r="H831" s="222"/>
      <c r="I831" s="222"/>
      <c r="J831" s="222"/>
      <c r="K831" s="222"/>
      <c r="L831" s="222"/>
      <c r="M831" s="216" t="str">
        <f>IF(ISNA(Industrias[[#This Row],[Vtrit (m3)]]*VLOOKUP(Árboles!$G828,Precios!$B$7:$H$19,2,FALSE)),"",Industrias[[#This Row],[Vtrit (m3)]]*VLOOKUP(Árboles!$G828,Precios!$B$7:$H$19,2,FALSE))</f>
        <v/>
      </c>
      <c r="N831" s="217" t="str">
        <f>IF(ISNA(Industrias[[#This Row],[Vapea (m3)]]*VLOOKUP(Árboles!$G828,Precios!$B$7:$H$19,3,FALSE)),"",Industrias[[#This Row],[Vapea (m3)]]*VLOOKUP(Árboles!$G828,Precios!$B$7:$H$19,3,FALSE))</f>
        <v/>
      </c>
      <c r="O831" s="217" t="str">
        <f>IF(ISNA(Industrias[[#This Row],[Vcanter (m3)]]*VLOOKUP(Árboles!$G828,Precios!$B$7:$H$19,4,FALSE)),"",Industrias[[#This Row],[Vcanter (m3)]]*VLOOKUP(Árboles!$G828,Precios!$B$7:$H$19,4,FALSE))</f>
        <v/>
      </c>
      <c r="P831" s="217" t="str">
        <f>IF(ISNA(Industrias[[#This Row],[Vsierra (m3)]]*VLOOKUP(Árboles!$G828,Precios!$B$7:$H$19,5,FALSE)),"",Industrias[[#This Row],[Vsierra (m3)]]*VLOOKUP(Árboles!$G828,Precios!$B$7:$H$19,5,FALSE))</f>
        <v/>
      </c>
      <c r="Q831" s="217" t="str">
        <f>IF(ISNA(Industrias[[#This Row],[Vsgruesa (m3)]]*VLOOKUP(Árboles!$G828,Precios!$B$7:$H$19,6,FALSE)),"",Industrias[[#This Row],[Vsgruesa (m3)]]*VLOOKUP(Árboles!$G828,Precios!$B$7:$H$19,6,FALSE))</f>
        <v/>
      </c>
      <c r="R831" s="217" t="str">
        <f>IF(ISNA(Industrias[[#This Row],[Vchapa (m3)]]*VLOOKUP(Árboles!$G828,Precios!$B$7:$H$19,7,FALSE)),"",Industrias[[#This Row],[Vchapa (m3)]]*VLOOKUP(Árboles!$G828,Precios!$B$7:$H$19,7,FALSE))</f>
        <v/>
      </c>
      <c r="S831" s="223">
        <f t="shared" si="17"/>
        <v>0</v>
      </c>
      <c r="T831" s="218"/>
      <c r="U831" s="218"/>
      <c r="W831" s="183"/>
      <c r="X831" s="183"/>
      <c r="Y831" s="183"/>
      <c r="Z831" s="183"/>
      <c r="AA831" s="183"/>
      <c r="AB831" s="183"/>
      <c r="AC831" s="183"/>
      <c r="AE831" s="183"/>
      <c r="AF831" s="183"/>
      <c r="AG831" s="183"/>
      <c r="AH831" s="183"/>
      <c r="AI831" s="183"/>
      <c r="AJ831" s="183"/>
      <c r="AK831" s="183"/>
    </row>
    <row r="832" spans="2:37" ht="16.8" thickTop="1" thickBot="1">
      <c r="B832" s="211" t="str">
        <f>IF(Árboles!B829="","",Árboles!B829)</f>
        <v/>
      </c>
      <c r="C832" s="211" t="str">
        <f>IF(Árboles!C829="","",Árboles!C829)</f>
        <v/>
      </c>
      <c r="D832" s="212" t="str">
        <f>IF(Árboles!G829="","",Árboles!G829)</f>
        <v/>
      </c>
      <c r="E832" s="213" t="str">
        <f>IF(Árboles!AC829=0,"",Árboles!AC829)</f>
        <v/>
      </c>
      <c r="F832" s="221"/>
      <c r="G832" s="222"/>
      <c r="H832" s="222"/>
      <c r="I832" s="222"/>
      <c r="J832" s="222"/>
      <c r="K832" s="222"/>
      <c r="L832" s="222"/>
      <c r="M832" s="216" t="str">
        <f>IF(ISNA(Industrias[[#This Row],[Vtrit (m3)]]*VLOOKUP(Árboles!$G829,Precios!$B$7:$H$19,2,FALSE)),"",Industrias[[#This Row],[Vtrit (m3)]]*VLOOKUP(Árboles!$G829,Precios!$B$7:$H$19,2,FALSE))</f>
        <v/>
      </c>
      <c r="N832" s="217" t="str">
        <f>IF(ISNA(Industrias[[#This Row],[Vapea (m3)]]*VLOOKUP(Árboles!$G829,Precios!$B$7:$H$19,3,FALSE)),"",Industrias[[#This Row],[Vapea (m3)]]*VLOOKUP(Árboles!$G829,Precios!$B$7:$H$19,3,FALSE))</f>
        <v/>
      </c>
      <c r="O832" s="217" t="str">
        <f>IF(ISNA(Industrias[[#This Row],[Vcanter (m3)]]*VLOOKUP(Árboles!$G829,Precios!$B$7:$H$19,4,FALSE)),"",Industrias[[#This Row],[Vcanter (m3)]]*VLOOKUP(Árboles!$G829,Precios!$B$7:$H$19,4,FALSE))</f>
        <v/>
      </c>
      <c r="P832" s="217" t="str">
        <f>IF(ISNA(Industrias[[#This Row],[Vsierra (m3)]]*VLOOKUP(Árboles!$G829,Precios!$B$7:$H$19,5,FALSE)),"",Industrias[[#This Row],[Vsierra (m3)]]*VLOOKUP(Árboles!$G829,Precios!$B$7:$H$19,5,FALSE))</f>
        <v/>
      </c>
      <c r="Q832" s="217" t="str">
        <f>IF(ISNA(Industrias[[#This Row],[Vsgruesa (m3)]]*VLOOKUP(Árboles!$G829,Precios!$B$7:$H$19,6,FALSE)),"",Industrias[[#This Row],[Vsgruesa (m3)]]*VLOOKUP(Árboles!$G829,Precios!$B$7:$H$19,6,FALSE))</f>
        <v/>
      </c>
      <c r="R832" s="217" t="str">
        <f>IF(ISNA(Industrias[[#This Row],[Vchapa (m3)]]*VLOOKUP(Árboles!$G829,Precios!$B$7:$H$19,7,FALSE)),"",Industrias[[#This Row],[Vchapa (m3)]]*VLOOKUP(Árboles!$G829,Precios!$B$7:$H$19,7,FALSE))</f>
        <v/>
      </c>
      <c r="S832" s="223">
        <f t="shared" si="17"/>
        <v>0</v>
      </c>
      <c r="T832" s="218"/>
      <c r="U832" s="218"/>
      <c r="W832" s="183"/>
      <c r="X832" s="183"/>
      <c r="Y832" s="183"/>
      <c r="Z832" s="183"/>
      <c r="AA832" s="183"/>
      <c r="AB832" s="183"/>
      <c r="AC832" s="183"/>
      <c r="AE832" s="183"/>
      <c r="AF832" s="183"/>
      <c r="AG832" s="183"/>
      <c r="AH832" s="183"/>
      <c r="AI832" s="183"/>
      <c r="AJ832" s="183"/>
      <c r="AK832" s="183"/>
    </row>
    <row r="833" spans="2:37" ht="16.8" thickTop="1" thickBot="1">
      <c r="B833" s="211" t="str">
        <f>IF(Árboles!B830="","",Árboles!B830)</f>
        <v/>
      </c>
      <c r="C833" s="211" t="str">
        <f>IF(Árboles!C830="","",Árboles!C830)</f>
        <v/>
      </c>
      <c r="D833" s="212" t="str">
        <f>IF(Árboles!G830="","",Árboles!G830)</f>
        <v/>
      </c>
      <c r="E833" s="213" t="str">
        <f>IF(Árboles!AC830=0,"",Árboles!AC830)</f>
        <v/>
      </c>
      <c r="F833" s="221"/>
      <c r="G833" s="222"/>
      <c r="H833" s="222"/>
      <c r="I833" s="222"/>
      <c r="J833" s="222"/>
      <c r="K833" s="222"/>
      <c r="L833" s="222"/>
      <c r="M833" s="216" t="str">
        <f>IF(ISNA(Industrias[[#This Row],[Vtrit (m3)]]*VLOOKUP(Árboles!$G830,Precios!$B$7:$H$19,2,FALSE)),"",Industrias[[#This Row],[Vtrit (m3)]]*VLOOKUP(Árboles!$G830,Precios!$B$7:$H$19,2,FALSE))</f>
        <v/>
      </c>
      <c r="N833" s="217" t="str">
        <f>IF(ISNA(Industrias[[#This Row],[Vapea (m3)]]*VLOOKUP(Árboles!$G830,Precios!$B$7:$H$19,3,FALSE)),"",Industrias[[#This Row],[Vapea (m3)]]*VLOOKUP(Árboles!$G830,Precios!$B$7:$H$19,3,FALSE))</f>
        <v/>
      </c>
      <c r="O833" s="217" t="str">
        <f>IF(ISNA(Industrias[[#This Row],[Vcanter (m3)]]*VLOOKUP(Árboles!$G830,Precios!$B$7:$H$19,4,FALSE)),"",Industrias[[#This Row],[Vcanter (m3)]]*VLOOKUP(Árboles!$G830,Precios!$B$7:$H$19,4,FALSE))</f>
        <v/>
      </c>
      <c r="P833" s="217" t="str">
        <f>IF(ISNA(Industrias[[#This Row],[Vsierra (m3)]]*VLOOKUP(Árboles!$G830,Precios!$B$7:$H$19,5,FALSE)),"",Industrias[[#This Row],[Vsierra (m3)]]*VLOOKUP(Árboles!$G830,Precios!$B$7:$H$19,5,FALSE))</f>
        <v/>
      </c>
      <c r="Q833" s="217" t="str">
        <f>IF(ISNA(Industrias[[#This Row],[Vsgruesa (m3)]]*VLOOKUP(Árboles!$G830,Precios!$B$7:$H$19,6,FALSE)),"",Industrias[[#This Row],[Vsgruesa (m3)]]*VLOOKUP(Árboles!$G830,Precios!$B$7:$H$19,6,FALSE))</f>
        <v/>
      </c>
      <c r="R833" s="217" t="str">
        <f>IF(ISNA(Industrias[[#This Row],[Vchapa (m3)]]*VLOOKUP(Árboles!$G830,Precios!$B$7:$H$19,7,FALSE)),"",Industrias[[#This Row],[Vchapa (m3)]]*VLOOKUP(Árboles!$G830,Precios!$B$7:$H$19,7,FALSE))</f>
        <v/>
      </c>
      <c r="S833" s="223">
        <f t="shared" si="17"/>
        <v>0</v>
      </c>
      <c r="T833" s="218"/>
      <c r="U833" s="218"/>
      <c r="W833" s="183"/>
      <c r="X833" s="183"/>
      <c r="Y833" s="183"/>
      <c r="Z833" s="183"/>
      <c r="AA833" s="183"/>
      <c r="AB833" s="183"/>
      <c r="AC833" s="183"/>
      <c r="AE833" s="183"/>
      <c r="AF833" s="183"/>
      <c r="AG833" s="183"/>
      <c r="AH833" s="183"/>
      <c r="AI833" s="183"/>
      <c r="AJ833" s="183"/>
      <c r="AK833" s="183"/>
    </row>
    <row r="834" spans="2:37" ht="16.8" thickTop="1" thickBot="1">
      <c r="B834" s="211" t="str">
        <f>IF(Árboles!B831="","",Árboles!B831)</f>
        <v/>
      </c>
      <c r="C834" s="211" t="str">
        <f>IF(Árboles!C831="","",Árboles!C831)</f>
        <v/>
      </c>
      <c r="D834" s="212" t="str">
        <f>IF(Árboles!G831="","",Árboles!G831)</f>
        <v/>
      </c>
      <c r="E834" s="213" t="str">
        <f>IF(Árboles!AC831=0,"",Árboles!AC831)</f>
        <v/>
      </c>
      <c r="F834" s="221"/>
      <c r="G834" s="222"/>
      <c r="H834" s="222"/>
      <c r="I834" s="222"/>
      <c r="J834" s="222"/>
      <c r="K834" s="222"/>
      <c r="L834" s="222"/>
      <c r="M834" s="216" t="str">
        <f>IF(ISNA(Industrias[[#This Row],[Vtrit (m3)]]*VLOOKUP(Árboles!$G831,Precios!$B$7:$H$19,2,FALSE)),"",Industrias[[#This Row],[Vtrit (m3)]]*VLOOKUP(Árboles!$G831,Precios!$B$7:$H$19,2,FALSE))</f>
        <v/>
      </c>
      <c r="N834" s="217" t="str">
        <f>IF(ISNA(Industrias[[#This Row],[Vapea (m3)]]*VLOOKUP(Árboles!$G831,Precios!$B$7:$H$19,3,FALSE)),"",Industrias[[#This Row],[Vapea (m3)]]*VLOOKUP(Árboles!$G831,Precios!$B$7:$H$19,3,FALSE))</f>
        <v/>
      </c>
      <c r="O834" s="217" t="str">
        <f>IF(ISNA(Industrias[[#This Row],[Vcanter (m3)]]*VLOOKUP(Árboles!$G831,Precios!$B$7:$H$19,4,FALSE)),"",Industrias[[#This Row],[Vcanter (m3)]]*VLOOKUP(Árboles!$G831,Precios!$B$7:$H$19,4,FALSE))</f>
        <v/>
      </c>
      <c r="P834" s="217" t="str">
        <f>IF(ISNA(Industrias[[#This Row],[Vsierra (m3)]]*VLOOKUP(Árboles!$G831,Precios!$B$7:$H$19,5,FALSE)),"",Industrias[[#This Row],[Vsierra (m3)]]*VLOOKUP(Árboles!$G831,Precios!$B$7:$H$19,5,FALSE))</f>
        <v/>
      </c>
      <c r="Q834" s="217" t="str">
        <f>IF(ISNA(Industrias[[#This Row],[Vsgruesa (m3)]]*VLOOKUP(Árboles!$G831,Precios!$B$7:$H$19,6,FALSE)),"",Industrias[[#This Row],[Vsgruesa (m3)]]*VLOOKUP(Árboles!$G831,Precios!$B$7:$H$19,6,FALSE))</f>
        <v/>
      </c>
      <c r="R834" s="217" t="str">
        <f>IF(ISNA(Industrias[[#This Row],[Vchapa (m3)]]*VLOOKUP(Árboles!$G831,Precios!$B$7:$H$19,7,FALSE)),"",Industrias[[#This Row],[Vchapa (m3)]]*VLOOKUP(Árboles!$G831,Precios!$B$7:$H$19,7,FALSE))</f>
        <v/>
      </c>
      <c r="S834" s="223">
        <f t="shared" si="17"/>
        <v>0</v>
      </c>
      <c r="T834" s="218"/>
      <c r="U834" s="218"/>
      <c r="W834" s="183"/>
      <c r="X834" s="183"/>
      <c r="Y834" s="183"/>
      <c r="Z834" s="183"/>
      <c r="AA834" s="183"/>
      <c r="AB834" s="183"/>
      <c r="AC834" s="183"/>
      <c r="AE834" s="183"/>
      <c r="AF834" s="183"/>
      <c r="AG834" s="183"/>
      <c r="AH834" s="183"/>
      <c r="AI834" s="183"/>
      <c r="AJ834" s="183"/>
      <c r="AK834" s="183"/>
    </row>
    <row r="835" spans="2:37" ht="16.8" thickTop="1" thickBot="1">
      <c r="B835" s="211" t="str">
        <f>IF(Árboles!B832="","",Árboles!B832)</f>
        <v/>
      </c>
      <c r="C835" s="211" t="str">
        <f>IF(Árboles!C832="","",Árboles!C832)</f>
        <v/>
      </c>
      <c r="D835" s="212" t="str">
        <f>IF(Árboles!G832="","",Árboles!G832)</f>
        <v/>
      </c>
      <c r="E835" s="213" t="str">
        <f>IF(Árboles!AC832=0,"",Árboles!AC832)</f>
        <v/>
      </c>
      <c r="F835" s="221"/>
      <c r="G835" s="222"/>
      <c r="H835" s="222"/>
      <c r="I835" s="222"/>
      <c r="J835" s="222"/>
      <c r="K835" s="222"/>
      <c r="L835" s="222"/>
      <c r="M835" s="216" t="str">
        <f>IF(ISNA(Industrias[[#This Row],[Vtrit (m3)]]*VLOOKUP(Árboles!$G832,Precios!$B$7:$H$19,2,FALSE)),"",Industrias[[#This Row],[Vtrit (m3)]]*VLOOKUP(Árboles!$G832,Precios!$B$7:$H$19,2,FALSE))</f>
        <v/>
      </c>
      <c r="N835" s="217" t="str">
        <f>IF(ISNA(Industrias[[#This Row],[Vapea (m3)]]*VLOOKUP(Árboles!$G832,Precios!$B$7:$H$19,3,FALSE)),"",Industrias[[#This Row],[Vapea (m3)]]*VLOOKUP(Árboles!$G832,Precios!$B$7:$H$19,3,FALSE))</f>
        <v/>
      </c>
      <c r="O835" s="217" t="str">
        <f>IF(ISNA(Industrias[[#This Row],[Vcanter (m3)]]*VLOOKUP(Árboles!$G832,Precios!$B$7:$H$19,4,FALSE)),"",Industrias[[#This Row],[Vcanter (m3)]]*VLOOKUP(Árboles!$G832,Precios!$B$7:$H$19,4,FALSE))</f>
        <v/>
      </c>
      <c r="P835" s="217" t="str">
        <f>IF(ISNA(Industrias[[#This Row],[Vsierra (m3)]]*VLOOKUP(Árboles!$G832,Precios!$B$7:$H$19,5,FALSE)),"",Industrias[[#This Row],[Vsierra (m3)]]*VLOOKUP(Árboles!$G832,Precios!$B$7:$H$19,5,FALSE))</f>
        <v/>
      </c>
      <c r="Q835" s="217" t="str">
        <f>IF(ISNA(Industrias[[#This Row],[Vsgruesa (m3)]]*VLOOKUP(Árboles!$G832,Precios!$B$7:$H$19,6,FALSE)),"",Industrias[[#This Row],[Vsgruesa (m3)]]*VLOOKUP(Árboles!$G832,Precios!$B$7:$H$19,6,FALSE))</f>
        <v/>
      </c>
      <c r="R835" s="217" t="str">
        <f>IF(ISNA(Industrias[[#This Row],[Vchapa (m3)]]*VLOOKUP(Árboles!$G832,Precios!$B$7:$H$19,7,FALSE)),"",Industrias[[#This Row],[Vchapa (m3)]]*VLOOKUP(Árboles!$G832,Precios!$B$7:$H$19,7,FALSE))</f>
        <v/>
      </c>
      <c r="S835" s="223">
        <f t="shared" si="17"/>
        <v>0</v>
      </c>
      <c r="T835" s="218"/>
      <c r="U835" s="218"/>
      <c r="W835" s="183"/>
      <c r="X835" s="183"/>
      <c r="Y835" s="183"/>
      <c r="Z835" s="183"/>
      <c r="AA835" s="183"/>
      <c r="AB835" s="183"/>
      <c r="AC835" s="183"/>
      <c r="AE835" s="183"/>
      <c r="AF835" s="183"/>
      <c r="AG835" s="183"/>
      <c r="AH835" s="183"/>
      <c r="AI835" s="183"/>
      <c r="AJ835" s="183"/>
      <c r="AK835" s="183"/>
    </row>
    <row r="836" spans="2:37" ht="16.8" thickTop="1" thickBot="1">
      <c r="B836" s="211" t="str">
        <f>IF(Árboles!B833="","",Árboles!B833)</f>
        <v/>
      </c>
      <c r="C836" s="211" t="str">
        <f>IF(Árboles!C833="","",Árboles!C833)</f>
        <v/>
      </c>
      <c r="D836" s="212" t="str">
        <f>IF(Árboles!G833="","",Árboles!G833)</f>
        <v/>
      </c>
      <c r="E836" s="213" t="str">
        <f>IF(Árboles!AC833=0,"",Árboles!AC833)</f>
        <v/>
      </c>
      <c r="F836" s="221"/>
      <c r="G836" s="222"/>
      <c r="H836" s="222"/>
      <c r="I836" s="222"/>
      <c r="J836" s="222"/>
      <c r="K836" s="222"/>
      <c r="L836" s="222"/>
      <c r="M836" s="216" t="str">
        <f>IF(ISNA(Industrias[[#This Row],[Vtrit (m3)]]*VLOOKUP(Árboles!$G833,Precios!$B$7:$H$19,2,FALSE)),"",Industrias[[#This Row],[Vtrit (m3)]]*VLOOKUP(Árboles!$G833,Precios!$B$7:$H$19,2,FALSE))</f>
        <v/>
      </c>
      <c r="N836" s="217" t="str">
        <f>IF(ISNA(Industrias[[#This Row],[Vapea (m3)]]*VLOOKUP(Árboles!$G833,Precios!$B$7:$H$19,3,FALSE)),"",Industrias[[#This Row],[Vapea (m3)]]*VLOOKUP(Árboles!$G833,Precios!$B$7:$H$19,3,FALSE))</f>
        <v/>
      </c>
      <c r="O836" s="217" t="str">
        <f>IF(ISNA(Industrias[[#This Row],[Vcanter (m3)]]*VLOOKUP(Árboles!$G833,Precios!$B$7:$H$19,4,FALSE)),"",Industrias[[#This Row],[Vcanter (m3)]]*VLOOKUP(Árboles!$G833,Precios!$B$7:$H$19,4,FALSE))</f>
        <v/>
      </c>
      <c r="P836" s="217" t="str">
        <f>IF(ISNA(Industrias[[#This Row],[Vsierra (m3)]]*VLOOKUP(Árboles!$G833,Precios!$B$7:$H$19,5,FALSE)),"",Industrias[[#This Row],[Vsierra (m3)]]*VLOOKUP(Árboles!$G833,Precios!$B$7:$H$19,5,FALSE))</f>
        <v/>
      </c>
      <c r="Q836" s="217" t="str">
        <f>IF(ISNA(Industrias[[#This Row],[Vsgruesa (m3)]]*VLOOKUP(Árboles!$G833,Precios!$B$7:$H$19,6,FALSE)),"",Industrias[[#This Row],[Vsgruesa (m3)]]*VLOOKUP(Árboles!$G833,Precios!$B$7:$H$19,6,FALSE))</f>
        <v/>
      </c>
      <c r="R836" s="217" t="str">
        <f>IF(ISNA(Industrias[[#This Row],[Vchapa (m3)]]*VLOOKUP(Árboles!$G833,Precios!$B$7:$H$19,7,FALSE)),"",Industrias[[#This Row],[Vchapa (m3)]]*VLOOKUP(Árboles!$G833,Precios!$B$7:$H$19,7,FALSE))</f>
        <v/>
      </c>
      <c r="S836" s="223">
        <f t="shared" si="17"/>
        <v>0</v>
      </c>
      <c r="T836" s="218"/>
      <c r="U836" s="218"/>
      <c r="W836" s="183"/>
      <c r="X836" s="183"/>
      <c r="Y836" s="183"/>
      <c r="Z836" s="183"/>
      <c r="AA836" s="183"/>
      <c r="AB836" s="183"/>
      <c r="AC836" s="183"/>
      <c r="AE836" s="183"/>
      <c r="AF836" s="183"/>
      <c r="AG836" s="183"/>
      <c r="AH836" s="183"/>
      <c r="AI836" s="183"/>
      <c r="AJ836" s="183"/>
      <c r="AK836" s="183"/>
    </row>
    <row r="837" spans="2:37" ht="16.8" thickTop="1" thickBot="1">
      <c r="B837" s="211" t="str">
        <f>IF(Árboles!B834="","",Árboles!B834)</f>
        <v/>
      </c>
      <c r="C837" s="211" t="str">
        <f>IF(Árboles!C834="","",Árboles!C834)</f>
        <v/>
      </c>
      <c r="D837" s="212" t="str">
        <f>IF(Árboles!G834="","",Árboles!G834)</f>
        <v/>
      </c>
      <c r="E837" s="213" t="str">
        <f>IF(Árboles!AC834=0,"",Árboles!AC834)</f>
        <v/>
      </c>
      <c r="F837" s="221"/>
      <c r="G837" s="222"/>
      <c r="H837" s="222"/>
      <c r="I837" s="222"/>
      <c r="J837" s="222"/>
      <c r="K837" s="222"/>
      <c r="L837" s="222"/>
      <c r="M837" s="216" t="str">
        <f>IF(ISNA(Industrias[[#This Row],[Vtrit (m3)]]*VLOOKUP(Árboles!$G834,Precios!$B$7:$H$19,2,FALSE)),"",Industrias[[#This Row],[Vtrit (m3)]]*VLOOKUP(Árboles!$G834,Precios!$B$7:$H$19,2,FALSE))</f>
        <v/>
      </c>
      <c r="N837" s="217" t="str">
        <f>IF(ISNA(Industrias[[#This Row],[Vapea (m3)]]*VLOOKUP(Árboles!$G834,Precios!$B$7:$H$19,3,FALSE)),"",Industrias[[#This Row],[Vapea (m3)]]*VLOOKUP(Árboles!$G834,Precios!$B$7:$H$19,3,FALSE))</f>
        <v/>
      </c>
      <c r="O837" s="217" t="str">
        <f>IF(ISNA(Industrias[[#This Row],[Vcanter (m3)]]*VLOOKUP(Árboles!$G834,Precios!$B$7:$H$19,4,FALSE)),"",Industrias[[#This Row],[Vcanter (m3)]]*VLOOKUP(Árboles!$G834,Precios!$B$7:$H$19,4,FALSE))</f>
        <v/>
      </c>
      <c r="P837" s="217" t="str">
        <f>IF(ISNA(Industrias[[#This Row],[Vsierra (m3)]]*VLOOKUP(Árboles!$G834,Precios!$B$7:$H$19,5,FALSE)),"",Industrias[[#This Row],[Vsierra (m3)]]*VLOOKUP(Árboles!$G834,Precios!$B$7:$H$19,5,FALSE))</f>
        <v/>
      </c>
      <c r="Q837" s="217" t="str">
        <f>IF(ISNA(Industrias[[#This Row],[Vsgruesa (m3)]]*VLOOKUP(Árboles!$G834,Precios!$B$7:$H$19,6,FALSE)),"",Industrias[[#This Row],[Vsgruesa (m3)]]*VLOOKUP(Árboles!$G834,Precios!$B$7:$H$19,6,FALSE))</f>
        <v/>
      </c>
      <c r="R837" s="217" t="str">
        <f>IF(ISNA(Industrias[[#This Row],[Vchapa (m3)]]*VLOOKUP(Árboles!$G834,Precios!$B$7:$H$19,7,FALSE)),"",Industrias[[#This Row],[Vchapa (m3)]]*VLOOKUP(Árboles!$G834,Precios!$B$7:$H$19,7,FALSE))</f>
        <v/>
      </c>
      <c r="S837" s="223">
        <f t="shared" ref="S837:S900" si="18">IF(SUM(M837:R837)=0,0,SUM(M837:R837))</f>
        <v>0</v>
      </c>
      <c r="T837" s="218"/>
      <c r="U837" s="218"/>
      <c r="W837" s="183"/>
      <c r="X837" s="183"/>
      <c r="Y837" s="183"/>
      <c r="Z837" s="183"/>
      <c r="AA837" s="183"/>
      <c r="AB837" s="183"/>
      <c r="AC837" s="183"/>
      <c r="AE837" s="183"/>
      <c r="AF837" s="183"/>
      <c r="AG837" s="183"/>
      <c r="AH837" s="183"/>
      <c r="AI837" s="183"/>
      <c r="AJ837" s="183"/>
      <c r="AK837" s="183"/>
    </row>
    <row r="838" spans="2:37" ht="16.8" thickTop="1" thickBot="1">
      <c r="B838" s="211" t="str">
        <f>IF(Árboles!B835="","",Árboles!B835)</f>
        <v/>
      </c>
      <c r="C838" s="211" t="str">
        <f>IF(Árboles!C835="","",Árboles!C835)</f>
        <v/>
      </c>
      <c r="D838" s="212" t="str">
        <f>IF(Árboles!G835="","",Árboles!G835)</f>
        <v/>
      </c>
      <c r="E838" s="213" t="str">
        <f>IF(Árboles!AC835=0,"",Árboles!AC835)</f>
        <v/>
      </c>
      <c r="F838" s="221"/>
      <c r="G838" s="222"/>
      <c r="H838" s="222"/>
      <c r="I838" s="222"/>
      <c r="J838" s="222"/>
      <c r="K838" s="222"/>
      <c r="L838" s="222"/>
      <c r="M838" s="216" t="str">
        <f>IF(ISNA(Industrias[[#This Row],[Vtrit (m3)]]*VLOOKUP(Árboles!$G835,Precios!$B$7:$H$19,2,FALSE)),"",Industrias[[#This Row],[Vtrit (m3)]]*VLOOKUP(Árboles!$G835,Precios!$B$7:$H$19,2,FALSE))</f>
        <v/>
      </c>
      <c r="N838" s="217" t="str">
        <f>IF(ISNA(Industrias[[#This Row],[Vapea (m3)]]*VLOOKUP(Árboles!$G835,Precios!$B$7:$H$19,3,FALSE)),"",Industrias[[#This Row],[Vapea (m3)]]*VLOOKUP(Árboles!$G835,Precios!$B$7:$H$19,3,FALSE))</f>
        <v/>
      </c>
      <c r="O838" s="217" t="str">
        <f>IF(ISNA(Industrias[[#This Row],[Vcanter (m3)]]*VLOOKUP(Árboles!$G835,Precios!$B$7:$H$19,4,FALSE)),"",Industrias[[#This Row],[Vcanter (m3)]]*VLOOKUP(Árboles!$G835,Precios!$B$7:$H$19,4,FALSE))</f>
        <v/>
      </c>
      <c r="P838" s="217" t="str">
        <f>IF(ISNA(Industrias[[#This Row],[Vsierra (m3)]]*VLOOKUP(Árboles!$G835,Precios!$B$7:$H$19,5,FALSE)),"",Industrias[[#This Row],[Vsierra (m3)]]*VLOOKUP(Árboles!$G835,Precios!$B$7:$H$19,5,FALSE))</f>
        <v/>
      </c>
      <c r="Q838" s="217" t="str">
        <f>IF(ISNA(Industrias[[#This Row],[Vsgruesa (m3)]]*VLOOKUP(Árboles!$G835,Precios!$B$7:$H$19,6,FALSE)),"",Industrias[[#This Row],[Vsgruesa (m3)]]*VLOOKUP(Árboles!$G835,Precios!$B$7:$H$19,6,FALSE))</f>
        <v/>
      </c>
      <c r="R838" s="217" t="str">
        <f>IF(ISNA(Industrias[[#This Row],[Vchapa (m3)]]*VLOOKUP(Árboles!$G835,Precios!$B$7:$H$19,7,FALSE)),"",Industrias[[#This Row],[Vchapa (m3)]]*VLOOKUP(Árboles!$G835,Precios!$B$7:$H$19,7,FALSE))</f>
        <v/>
      </c>
      <c r="S838" s="223">
        <f t="shared" si="18"/>
        <v>0</v>
      </c>
      <c r="T838" s="218"/>
      <c r="U838" s="218"/>
      <c r="W838" s="183"/>
      <c r="X838" s="183"/>
      <c r="Y838" s="183"/>
      <c r="Z838" s="183"/>
      <c r="AA838" s="183"/>
      <c r="AB838" s="183"/>
      <c r="AC838" s="183"/>
      <c r="AE838" s="183"/>
      <c r="AF838" s="183"/>
      <c r="AG838" s="183"/>
      <c r="AH838" s="183"/>
      <c r="AI838" s="183"/>
      <c r="AJ838" s="183"/>
      <c r="AK838" s="183"/>
    </row>
    <row r="839" spans="2:37" ht="16.8" thickTop="1" thickBot="1">
      <c r="B839" s="211" t="str">
        <f>IF(Árboles!B836="","",Árboles!B836)</f>
        <v/>
      </c>
      <c r="C839" s="211" t="str">
        <f>IF(Árboles!C836="","",Árboles!C836)</f>
        <v/>
      </c>
      <c r="D839" s="212" t="str">
        <f>IF(Árboles!G836="","",Árboles!G836)</f>
        <v/>
      </c>
      <c r="E839" s="213" t="str">
        <f>IF(Árboles!AC836=0,"",Árboles!AC836)</f>
        <v/>
      </c>
      <c r="F839" s="221"/>
      <c r="G839" s="222"/>
      <c r="H839" s="222"/>
      <c r="I839" s="222"/>
      <c r="J839" s="222"/>
      <c r="K839" s="222"/>
      <c r="L839" s="222"/>
      <c r="M839" s="216" t="str">
        <f>IF(ISNA(Industrias[[#This Row],[Vtrit (m3)]]*VLOOKUP(Árboles!$G836,Precios!$B$7:$H$19,2,FALSE)),"",Industrias[[#This Row],[Vtrit (m3)]]*VLOOKUP(Árboles!$G836,Precios!$B$7:$H$19,2,FALSE))</f>
        <v/>
      </c>
      <c r="N839" s="217" t="str">
        <f>IF(ISNA(Industrias[[#This Row],[Vapea (m3)]]*VLOOKUP(Árboles!$G836,Precios!$B$7:$H$19,3,FALSE)),"",Industrias[[#This Row],[Vapea (m3)]]*VLOOKUP(Árboles!$G836,Precios!$B$7:$H$19,3,FALSE))</f>
        <v/>
      </c>
      <c r="O839" s="217" t="str">
        <f>IF(ISNA(Industrias[[#This Row],[Vcanter (m3)]]*VLOOKUP(Árboles!$G836,Precios!$B$7:$H$19,4,FALSE)),"",Industrias[[#This Row],[Vcanter (m3)]]*VLOOKUP(Árboles!$G836,Precios!$B$7:$H$19,4,FALSE))</f>
        <v/>
      </c>
      <c r="P839" s="217" t="str">
        <f>IF(ISNA(Industrias[[#This Row],[Vsierra (m3)]]*VLOOKUP(Árboles!$G836,Precios!$B$7:$H$19,5,FALSE)),"",Industrias[[#This Row],[Vsierra (m3)]]*VLOOKUP(Árboles!$G836,Precios!$B$7:$H$19,5,FALSE))</f>
        <v/>
      </c>
      <c r="Q839" s="217" t="str">
        <f>IF(ISNA(Industrias[[#This Row],[Vsgruesa (m3)]]*VLOOKUP(Árboles!$G836,Precios!$B$7:$H$19,6,FALSE)),"",Industrias[[#This Row],[Vsgruesa (m3)]]*VLOOKUP(Árboles!$G836,Precios!$B$7:$H$19,6,FALSE))</f>
        <v/>
      </c>
      <c r="R839" s="217" t="str">
        <f>IF(ISNA(Industrias[[#This Row],[Vchapa (m3)]]*VLOOKUP(Árboles!$G836,Precios!$B$7:$H$19,7,FALSE)),"",Industrias[[#This Row],[Vchapa (m3)]]*VLOOKUP(Árboles!$G836,Precios!$B$7:$H$19,7,FALSE))</f>
        <v/>
      </c>
      <c r="S839" s="223">
        <f t="shared" si="18"/>
        <v>0</v>
      </c>
      <c r="T839" s="218"/>
      <c r="U839" s="218"/>
      <c r="W839" s="183"/>
      <c r="X839" s="183"/>
      <c r="Y839" s="183"/>
      <c r="Z839" s="183"/>
      <c r="AA839" s="183"/>
      <c r="AB839" s="183"/>
      <c r="AC839" s="183"/>
      <c r="AE839" s="183"/>
      <c r="AF839" s="183"/>
      <c r="AG839" s="183"/>
      <c r="AH839" s="183"/>
      <c r="AI839" s="183"/>
      <c r="AJ839" s="183"/>
      <c r="AK839" s="183"/>
    </row>
    <row r="840" spans="2:37" ht="16.8" thickTop="1" thickBot="1">
      <c r="B840" s="211" t="str">
        <f>IF(Árboles!B837="","",Árboles!B837)</f>
        <v/>
      </c>
      <c r="C840" s="211" t="str">
        <f>IF(Árboles!C837="","",Árboles!C837)</f>
        <v/>
      </c>
      <c r="D840" s="212" t="str">
        <f>IF(Árboles!G837="","",Árboles!G837)</f>
        <v/>
      </c>
      <c r="E840" s="213" t="str">
        <f>IF(Árboles!AC837=0,"",Árboles!AC837)</f>
        <v/>
      </c>
      <c r="F840" s="221"/>
      <c r="G840" s="222"/>
      <c r="H840" s="222"/>
      <c r="I840" s="222"/>
      <c r="J840" s="222"/>
      <c r="K840" s="222"/>
      <c r="L840" s="222"/>
      <c r="M840" s="216" t="str">
        <f>IF(ISNA(Industrias[[#This Row],[Vtrit (m3)]]*VLOOKUP(Árboles!$G837,Precios!$B$7:$H$19,2,FALSE)),"",Industrias[[#This Row],[Vtrit (m3)]]*VLOOKUP(Árboles!$G837,Precios!$B$7:$H$19,2,FALSE))</f>
        <v/>
      </c>
      <c r="N840" s="217" t="str">
        <f>IF(ISNA(Industrias[[#This Row],[Vapea (m3)]]*VLOOKUP(Árboles!$G837,Precios!$B$7:$H$19,3,FALSE)),"",Industrias[[#This Row],[Vapea (m3)]]*VLOOKUP(Árboles!$G837,Precios!$B$7:$H$19,3,FALSE))</f>
        <v/>
      </c>
      <c r="O840" s="217" t="str">
        <f>IF(ISNA(Industrias[[#This Row],[Vcanter (m3)]]*VLOOKUP(Árboles!$G837,Precios!$B$7:$H$19,4,FALSE)),"",Industrias[[#This Row],[Vcanter (m3)]]*VLOOKUP(Árboles!$G837,Precios!$B$7:$H$19,4,FALSE))</f>
        <v/>
      </c>
      <c r="P840" s="217" t="str">
        <f>IF(ISNA(Industrias[[#This Row],[Vsierra (m3)]]*VLOOKUP(Árboles!$G837,Precios!$B$7:$H$19,5,FALSE)),"",Industrias[[#This Row],[Vsierra (m3)]]*VLOOKUP(Árboles!$G837,Precios!$B$7:$H$19,5,FALSE))</f>
        <v/>
      </c>
      <c r="Q840" s="217" t="str">
        <f>IF(ISNA(Industrias[[#This Row],[Vsgruesa (m3)]]*VLOOKUP(Árboles!$G837,Precios!$B$7:$H$19,6,FALSE)),"",Industrias[[#This Row],[Vsgruesa (m3)]]*VLOOKUP(Árboles!$G837,Precios!$B$7:$H$19,6,FALSE))</f>
        <v/>
      </c>
      <c r="R840" s="217" t="str">
        <f>IF(ISNA(Industrias[[#This Row],[Vchapa (m3)]]*VLOOKUP(Árboles!$G837,Precios!$B$7:$H$19,7,FALSE)),"",Industrias[[#This Row],[Vchapa (m3)]]*VLOOKUP(Árboles!$G837,Precios!$B$7:$H$19,7,FALSE))</f>
        <v/>
      </c>
      <c r="S840" s="223">
        <f t="shared" si="18"/>
        <v>0</v>
      </c>
      <c r="T840" s="218"/>
      <c r="U840" s="218"/>
      <c r="W840" s="183"/>
      <c r="X840" s="183"/>
      <c r="Y840" s="183"/>
      <c r="Z840" s="183"/>
      <c r="AA840" s="183"/>
      <c r="AB840" s="183"/>
      <c r="AC840" s="183"/>
      <c r="AE840" s="183"/>
      <c r="AF840" s="183"/>
      <c r="AG840" s="183"/>
      <c r="AH840" s="183"/>
      <c r="AI840" s="183"/>
      <c r="AJ840" s="183"/>
      <c r="AK840" s="183"/>
    </row>
    <row r="841" spans="2:37" ht="16.8" thickTop="1" thickBot="1">
      <c r="B841" s="211" t="str">
        <f>IF(Árboles!B838="","",Árboles!B838)</f>
        <v/>
      </c>
      <c r="C841" s="211" t="str">
        <f>IF(Árboles!C838="","",Árboles!C838)</f>
        <v/>
      </c>
      <c r="D841" s="212" t="str">
        <f>IF(Árboles!G838="","",Árboles!G838)</f>
        <v/>
      </c>
      <c r="E841" s="213" t="str">
        <f>IF(Árboles!AC838=0,"",Árboles!AC838)</f>
        <v/>
      </c>
      <c r="F841" s="221"/>
      <c r="G841" s="222"/>
      <c r="H841" s="222"/>
      <c r="I841" s="222"/>
      <c r="J841" s="222"/>
      <c r="K841" s="222"/>
      <c r="L841" s="222"/>
      <c r="M841" s="216" t="str">
        <f>IF(ISNA(Industrias[[#This Row],[Vtrit (m3)]]*VLOOKUP(Árboles!$G838,Precios!$B$7:$H$19,2,FALSE)),"",Industrias[[#This Row],[Vtrit (m3)]]*VLOOKUP(Árboles!$G838,Precios!$B$7:$H$19,2,FALSE))</f>
        <v/>
      </c>
      <c r="N841" s="217" t="str">
        <f>IF(ISNA(Industrias[[#This Row],[Vapea (m3)]]*VLOOKUP(Árboles!$G838,Precios!$B$7:$H$19,3,FALSE)),"",Industrias[[#This Row],[Vapea (m3)]]*VLOOKUP(Árboles!$G838,Precios!$B$7:$H$19,3,FALSE))</f>
        <v/>
      </c>
      <c r="O841" s="217" t="str">
        <f>IF(ISNA(Industrias[[#This Row],[Vcanter (m3)]]*VLOOKUP(Árboles!$G838,Precios!$B$7:$H$19,4,FALSE)),"",Industrias[[#This Row],[Vcanter (m3)]]*VLOOKUP(Árboles!$G838,Precios!$B$7:$H$19,4,FALSE))</f>
        <v/>
      </c>
      <c r="P841" s="217" t="str">
        <f>IF(ISNA(Industrias[[#This Row],[Vsierra (m3)]]*VLOOKUP(Árboles!$G838,Precios!$B$7:$H$19,5,FALSE)),"",Industrias[[#This Row],[Vsierra (m3)]]*VLOOKUP(Árboles!$G838,Precios!$B$7:$H$19,5,FALSE))</f>
        <v/>
      </c>
      <c r="Q841" s="217" t="str">
        <f>IF(ISNA(Industrias[[#This Row],[Vsgruesa (m3)]]*VLOOKUP(Árboles!$G838,Precios!$B$7:$H$19,6,FALSE)),"",Industrias[[#This Row],[Vsgruesa (m3)]]*VLOOKUP(Árboles!$G838,Precios!$B$7:$H$19,6,FALSE))</f>
        <v/>
      </c>
      <c r="R841" s="217" t="str">
        <f>IF(ISNA(Industrias[[#This Row],[Vchapa (m3)]]*VLOOKUP(Árboles!$G838,Precios!$B$7:$H$19,7,FALSE)),"",Industrias[[#This Row],[Vchapa (m3)]]*VLOOKUP(Árboles!$G838,Precios!$B$7:$H$19,7,FALSE))</f>
        <v/>
      </c>
      <c r="S841" s="223">
        <f t="shared" si="18"/>
        <v>0</v>
      </c>
      <c r="T841" s="218"/>
      <c r="U841" s="218"/>
      <c r="W841" s="183"/>
      <c r="X841" s="183"/>
      <c r="Y841" s="183"/>
      <c r="Z841" s="183"/>
      <c r="AA841" s="183"/>
      <c r="AB841" s="183"/>
      <c r="AC841" s="183"/>
      <c r="AE841" s="183"/>
      <c r="AF841" s="183"/>
      <c r="AG841" s="183"/>
      <c r="AH841" s="183"/>
      <c r="AI841" s="183"/>
      <c r="AJ841" s="183"/>
      <c r="AK841" s="183"/>
    </row>
    <row r="842" spans="2:37" ht="16.8" thickTop="1" thickBot="1">
      <c r="B842" s="211" t="str">
        <f>IF(Árboles!B839="","",Árboles!B839)</f>
        <v/>
      </c>
      <c r="C842" s="211" t="str">
        <f>IF(Árboles!C839="","",Árboles!C839)</f>
        <v/>
      </c>
      <c r="D842" s="212" t="str">
        <f>IF(Árboles!G839="","",Árboles!G839)</f>
        <v/>
      </c>
      <c r="E842" s="213" t="str">
        <f>IF(Árboles!AC839=0,"",Árboles!AC839)</f>
        <v/>
      </c>
      <c r="F842" s="221"/>
      <c r="G842" s="222"/>
      <c r="H842" s="222"/>
      <c r="I842" s="222"/>
      <c r="J842" s="222"/>
      <c r="K842" s="222"/>
      <c r="L842" s="222"/>
      <c r="M842" s="216" t="str">
        <f>IF(ISNA(Industrias[[#This Row],[Vtrit (m3)]]*VLOOKUP(Árboles!$G839,Precios!$B$7:$H$19,2,FALSE)),"",Industrias[[#This Row],[Vtrit (m3)]]*VLOOKUP(Árboles!$G839,Precios!$B$7:$H$19,2,FALSE))</f>
        <v/>
      </c>
      <c r="N842" s="217" t="str">
        <f>IF(ISNA(Industrias[[#This Row],[Vapea (m3)]]*VLOOKUP(Árboles!$G839,Precios!$B$7:$H$19,3,FALSE)),"",Industrias[[#This Row],[Vapea (m3)]]*VLOOKUP(Árboles!$G839,Precios!$B$7:$H$19,3,FALSE))</f>
        <v/>
      </c>
      <c r="O842" s="217" t="str">
        <f>IF(ISNA(Industrias[[#This Row],[Vcanter (m3)]]*VLOOKUP(Árboles!$G839,Precios!$B$7:$H$19,4,FALSE)),"",Industrias[[#This Row],[Vcanter (m3)]]*VLOOKUP(Árboles!$G839,Precios!$B$7:$H$19,4,FALSE))</f>
        <v/>
      </c>
      <c r="P842" s="217" t="str">
        <f>IF(ISNA(Industrias[[#This Row],[Vsierra (m3)]]*VLOOKUP(Árboles!$G839,Precios!$B$7:$H$19,5,FALSE)),"",Industrias[[#This Row],[Vsierra (m3)]]*VLOOKUP(Árboles!$G839,Precios!$B$7:$H$19,5,FALSE))</f>
        <v/>
      </c>
      <c r="Q842" s="217" t="str">
        <f>IF(ISNA(Industrias[[#This Row],[Vsgruesa (m3)]]*VLOOKUP(Árboles!$G839,Precios!$B$7:$H$19,6,FALSE)),"",Industrias[[#This Row],[Vsgruesa (m3)]]*VLOOKUP(Árboles!$G839,Precios!$B$7:$H$19,6,FALSE))</f>
        <v/>
      </c>
      <c r="R842" s="217" t="str">
        <f>IF(ISNA(Industrias[[#This Row],[Vchapa (m3)]]*VLOOKUP(Árboles!$G839,Precios!$B$7:$H$19,7,FALSE)),"",Industrias[[#This Row],[Vchapa (m3)]]*VLOOKUP(Árboles!$G839,Precios!$B$7:$H$19,7,FALSE))</f>
        <v/>
      </c>
      <c r="S842" s="223">
        <f t="shared" si="18"/>
        <v>0</v>
      </c>
      <c r="T842" s="218"/>
      <c r="U842" s="218"/>
      <c r="W842" s="183"/>
      <c r="X842" s="183"/>
      <c r="Y842" s="183"/>
      <c r="Z842" s="183"/>
      <c r="AA842" s="183"/>
      <c r="AB842" s="183"/>
      <c r="AC842" s="183"/>
      <c r="AE842" s="183"/>
      <c r="AF842" s="183"/>
      <c r="AG842" s="183"/>
      <c r="AH842" s="183"/>
      <c r="AI842" s="183"/>
      <c r="AJ842" s="183"/>
      <c r="AK842" s="183"/>
    </row>
    <row r="843" spans="2:37" ht="16.8" thickTop="1" thickBot="1">
      <c r="B843" s="211" t="str">
        <f>IF(Árboles!B840="","",Árboles!B840)</f>
        <v/>
      </c>
      <c r="C843" s="211" t="str">
        <f>IF(Árboles!C840="","",Árboles!C840)</f>
        <v/>
      </c>
      <c r="D843" s="212" t="str">
        <f>IF(Árboles!G840="","",Árboles!G840)</f>
        <v/>
      </c>
      <c r="E843" s="213" t="str">
        <f>IF(Árboles!AC840=0,"",Árboles!AC840)</f>
        <v/>
      </c>
      <c r="F843" s="221"/>
      <c r="G843" s="222"/>
      <c r="H843" s="222"/>
      <c r="I843" s="222"/>
      <c r="J843" s="222"/>
      <c r="K843" s="222"/>
      <c r="L843" s="222"/>
      <c r="M843" s="216" t="str">
        <f>IF(ISNA(Industrias[[#This Row],[Vtrit (m3)]]*VLOOKUP(Árboles!$G840,Precios!$B$7:$H$19,2,FALSE)),"",Industrias[[#This Row],[Vtrit (m3)]]*VLOOKUP(Árboles!$G840,Precios!$B$7:$H$19,2,FALSE))</f>
        <v/>
      </c>
      <c r="N843" s="217" t="str">
        <f>IF(ISNA(Industrias[[#This Row],[Vapea (m3)]]*VLOOKUP(Árboles!$G840,Precios!$B$7:$H$19,3,FALSE)),"",Industrias[[#This Row],[Vapea (m3)]]*VLOOKUP(Árboles!$G840,Precios!$B$7:$H$19,3,FALSE))</f>
        <v/>
      </c>
      <c r="O843" s="217" t="str">
        <f>IF(ISNA(Industrias[[#This Row],[Vcanter (m3)]]*VLOOKUP(Árboles!$G840,Precios!$B$7:$H$19,4,FALSE)),"",Industrias[[#This Row],[Vcanter (m3)]]*VLOOKUP(Árboles!$G840,Precios!$B$7:$H$19,4,FALSE))</f>
        <v/>
      </c>
      <c r="P843" s="217" t="str">
        <f>IF(ISNA(Industrias[[#This Row],[Vsierra (m3)]]*VLOOKUP(Árboles!$G840,Precios!$B$7:$H$19,5,FALSE)),"",Industrias[[#This Row],[Vsierra (m3)]]*VLOOKUP(Árboles!$G840,Precios!$B$7:$H$19,5,FALSE))</f>
        <v/>
      </c>
      <c r="Q843" s="217" t="str">
        <f>IF(ISNA(Industrias[[#This Row],[Vsgruesa (m3)]]*VLOOKUP(Árboles!$G840,Precios!$B$7:$H$19,6,FALSE)),"",Industrias[[#This Row],[Vsgruesa (m3)]]*VLOOKUP(Árboles!$G840,Precios!$B$7:$H$19,6,FALSE))</f>
        <v/>
      </c>
      <c r="R843" s="217" t="str">
        <f>IF(ISNA(Industrias[[#This Row],[Vchapa (m3)]]*VLOOKUP(Árboles!$G840,Precios!$B$7:$H$19,7,FALSE)),"",Industrias[[#This Row],[Vchapa (m3)]]*VLOOKUP(Árboles!$G840,Precios!$B$7:$H$19,7,FALSE))</f>
        <v/>
      </c>
      <c r="S843" s="223">
        <f t="shared" si="18"/>
        <v>0</v>
      </c>
      <c r="T843" s="218"/>
      <c r="U843" s="218"/>
      <c r="W843" s="183"/>
      <c r="X843" s="183"/>
      <c r="Y843" s="183"/>
      <c r="Z843" s="183"/>
      <c r="AA843" s="183"/>
      <c r="AB843" s="183"/>
      <c r="AC843" s="183"/>
      <c r="AE843" s="183"/>
      <c r="AF843" s="183"/>
      <c r="AG843" s="183"/>
      <c r="AH843" s="183"/>
      <c r="AI843" s="183"/>
      <c r="AJ843" s="183"/>
      <c r="AK843" s="183"/>
    </row>
    <row r="844" spans="2:37" ht="16.8" thickTop="1" thickBot="1">
      <c r="B844" s="211" t="str">
        <f>IF(Árboles!B841="","",Árboles!B841)</f>
        <v/>
      </c>
      <c r="C844" s="211" t="str">
        <f>IF(Árboles!C841="","",Árboles!C841)</f>
        <v/>
      </c>
      <c r="D844" s="212" t="str">
        <f>IF(Árboles!G841="","",Árboles!G841)</f>
        <v/>
      </c>
      <c r="E844" s="213" t="str">
        <f>IF(Árboles!AC841=0,"",Árboles!AC841)</f>
        <v/>
      </c>
      <c r="F844" s="221"/>
      <c r="G844" s="222"/>
      <c r="H844" s="222"/>
      <c r="I844" s="222"/>
      <c r="J844" s="222"/>
      <c r="K844" s="222"/>
      <c r="L844" s="222"/>
      <c r="M844" s="216" t="str">
        <f>IF(ISNA(Industrias[[#This Row],[Vtrit (m3)]]*VLOOKUP(Árboles!$G841,Precios!$B$7:$H$19,2,FALSE)),"",Industrias[[#This Row],[Vtrit (m3)]]*VLOOKUP(Árboles!$G841,Precios!$B$7:$H$19,2,FALSE))</f>
        <v/>
      </c>
      <c r="N844" s="217" t="str">
        <f>IF(ISNA(Industrias[[#This Row],[Vapea (m3)]]*VLOOKUP(Árboles!$G841,Precios!$B$7:$H$19,3,FALSE)),"",Industrias[[#This Row],[Vapea (m3)]]*VLOOKUP(Árboles!$G841,Precios!$B$7:$H$19,3,FALSE))</f>
        <v/>
      </c>
      <c r="O844" s="217" t="str">
        <f>IF(ISNA(Industrias[[#This Row],[Vcanter (m3)]]*VLOOKUP(Árboles!$G841,Precios!$B$7:$H$19,4,FALSE)),"",Industrias[[#This Row],[Vcanter (m3)]]*VLOOKUP(Árboles!$G841,Precios!$B$7:$H$19,4,FALSE))</f>
        <v/>
      </c>
      <c r="P844" s="217" t="str">
        <f>IF(ISNA(Industrias[[#This Row],[Vsierra (m3)]]*VLOOKUP(Árboles!$G841,Precios!$B$7:$H$19,5,FALSE)),"",Industrias[[#This Row],[Vsierra (m3)]]*VLOOKUP(Árboles!$G841,Precios!$B$7:$H$19,5,FALSE))</f>
        <v/>
      </c>
      <c r="Q844" s="217" t="str">
        <f>IF(ISNA(Industrias[[#This Row],[Vsgruesa (m3)]]*VLOOKUP(Árboles!$G841,Precios!$B$7:$H$19,6,FALSE)),"",Industrias[[#This Row],[Vsgruesa (m3)]]*VLOOKUP(Árboles!$G841,Precios!$B$7:$H$19,6,FALSE))</f>
        <v/>
      </c>
      <c r="R844" s="217" t="str">
        <f>IF(ISNA(Industrias[[#This Row],[Vchapa (m3)]]*VLOOKUP(Árboles!$G841,Precios!$B$7:$H$19,7,FALSE)),"",Industrias[[#This Row],[Vchapa (m3)]]*VLOOKUP(Árboles!$G841,Precios!$B$7:$H$19,7,FALSE))</f>
        <v/>
      </c>
      <c r="S844" s="223">
        <f t="shared" si="18"/>
        <v>0</v>
      </c>
      <c r="T844" s="218"/>
      <c r="U844" s="218"/>
      <c r="W844" s="183"/>
      <c r="X844" s="183"/>
      <c r="Y844" s="183"/>
      <c r="Z844" s="183"/>
      <c r="AA844" s="183"/>
      <c r="AB844" s="183"/>
      <c r="AC844" s="183"/>
      <c r="AE844" s="183"/>
      <c r="AF844" s="183"/>
      <c r="AG844" s="183"/>
      <c r="AH844" s="183"/>
      <c r="AI844" s="183"/>
      <c r="AJ844" s="183"/>
      <c r="AK844" s="183"/>
    </row>
    <row r="845" spans="2:37" ht="16.8" thickTop="1" thickBot="1">
      <c r="B845" s="211" t="str">
        <f>IF(Árboles!B842="","",Árboles!B842)</f>
        <v/>
      </c>
      <c r="C845" s="211" t="str">
        <f>IF(Árboles!C842="","",Árboles!C842)</f>
        <v/>
      </c>
      <c r="D845" s="212" t="str">
        <f>IF(Árboles!G842="","",Árboles!G842)</f>
        <v/>
      </c>
      <c r="E845" s="213" t="str">
        <f>IF(Árboles!AC842=0,"",Árboles!AC842)</f>
        <v/>
      </c>
      <c r="F845" s="221"/>
      <c r="G845" s="222"/>
      <c r="H845" s="222"/>
      <c r="I845" s="222"/>
      <c r="J845" s="222"/>
      <c r="K845" s="222"/>
      <c r="L845" s="222"/>
      <c r="M845" s="216" t="str">
        <f>IF(ISNA(Industrias[[#This Row],[Vtrit (m3)]]*VLOOKUP(Árboles!$G842,Precios!$B$7:$H$19,2,FALSE)),"",Industrias[[#This Row],[Vtrit (m3)]]*VLOOKUP(Árboles!$G842,Precios!$B$7:$H$19,2,FALSE))</f>
        <v/>
      </c>
      <c r="N845" s="217" t="str">
        <f>IF(ISNA(Industrias[[#This Row],[Vapea (m3)]]*VLOOKUP(Árboles!$G842,Precios!$B$7:$H$19,3,FALSE)),"",Industrias[[#This Row],[Vapea (m3)]]*VLOOKUP(Árboles!$G842,Precios!$B$7:$H$19,3,FALSE))</f>
        <v/>
      </c>
      <c r="O845" s="217" t="str">
        <f>IF(ISNA(Industrias[[#This Row],[Vcanter (m3)]]*VLOOKUP(Árboles!$G842,Precios!$B$7:$H$19,4,FALSE)),"",Industrias[[#This Row],[Vcanter (m3)]]*VLOOKUP(Árboles!$G842,Precios!$B$7:$H$19,4,FALSE))</f>
        <v/>
      </c>
      <c r="P845" s="217" t="str">
        <f>IF(ISNA(Industrias[[#This Row],[Vsierra (m3)]]*VLOOKUP(Árboles!$G842,Precios!$B$7:$H$19,5,FALSE)),"",Industrias[[#This Row],[Vsierra (m3)]]*VLOOKUP(Árboles!$G842,Precios!$B$7:$H$19,5,FALSE))</f>
        <v/>
      </c>
      <c r="Q845" s="217" t="str">
        <f>IF(ISNA(Industrias[[#This Row],[Vsgruesa (m3)]]*VLOOKUP(Árboles!$G842,Precios!$B$7:$H$19,6,FALSE)),"",Industrias[[#This Row],[Vsgruesa (m3)]]*VLOOKUP(Árboles!$G842,Precios!$B$7:$H$19,6,FALSE))</f>
        <v/>
      </c>
      <c r="R845" s="217" t="str">
        <f>IF(ISNA(Industrias[[#This Row],[Vchapa (m3)]]*VLOOKUP(Árboles!$G842,Precios!$B$7:$H$19,7,FALSE)),"",Industrias[[#This Row],[Vchapa (m3)]]*VLOOKUP(Árboles!$G842,Precios!$B$7:$H$19,7,FALSE))</f>
        <v/>
      </c>
      <c r="S845" s="223">
        <f t="shared" si="18"/>
        <v>0</v>
      </c>
      <c r="T845" s="218"/>
      <c r="U845" s="218"/>
      <c r="W845" s="183"/>
      <c r="X845" s="183"/>
      <c r="Y845" s="183"/>
      <c r="Z845" s="183"/>
      <c r="AA845" s="183"/>
      <c r="AB845" s="183"/>
      <c r="AC845" s="183"/>
      <c r="AE845" s="183"/>
      <c r="AF845" s="183"/>
      <c r="AG845" s="183"/>
      <c r="AH845" s="183"/>
      <c r="AI845" s="183"/>
      <c r="AJ845" s="183"/>
      <c r="AK845" s="183"/>
    </row>
    <row r="846" spans="2:37" ht="16.8" thickTop="1" thickBot="1">
      <c r="B846" s="211" t="str">
        <f>IF(Árboles!B843="","",Árboles!B843)</f>
        <v/>
      </c>
      <c r="C846" s="211" t="str">
        <f>IF(Árboles!C843="","",Árboles!C843)</f>
        <v/>
      </c>
      <c r="D846" s="212" t="str">
        <f>IF(Árboles!G843="","",Árboles!G843)</f>
        <v/>
      </c>
      <c r="E846" s="213" t="str">
        <f>IF(Árboles!AC843=0,"",Árboles!AC843)</f>
        <v/>
      </c>
      <c r="F846" s="221"/>
      <c r="G846" s="222"/>
      <c r="H846" s="222"/>
      <c r="I846" s="222"/>
      <c r="J846" s="222"/>
      <c r="K846" s="222"/>
      <c r="L846" s="222"/>
      <c r="M846" s="216" t="str">
        <f>IF(ISNA(Industrias[[#This Row],[Vtrit (m3)]]*VLOOKUP(Árboles!$G843,Precios!$B$7:$H$19,2,FALSE)),"",Industrias[[#This Row],[Vtrit (m3)]]*VLOOKUP(Árboles!$G843,Precios!$B$7:$H$19,2,FALSE))</f>
        <v/>
      </c>
      <c r="N846" s="217" t="str">
        <f>IF(ISNA(Industrias[[#This Row],[Vapea (m3)]]*VLOOKUP(Árboles!$G843,Precios!$B$7:$H$19,3,FALSE)),"",Industrias[[#This Row],[Vapea (m3)]]*VLOOKUP(Árboles!$G843,Precios!$B$7:$H$19,3,FALSE))</f>
        <v/>
      </c>
      <c r="O846" s="217" t="str">
        <f>IF(ISNA(Industrias[[#This Row],[Vcanter (m3)]]*VLOOKUP(Árboles!$G843,Precios!$B$7:$H$19,4,FALSE)),"",Industrias[[#This Row],[Vcanter (m3)]]*VLOOKUP(Árboles!$G843,Precios!$B$7:$H$19,4,FALSE))</f>
        <v/>
      </c>
      <c r="P846" s="217" t="str">
        <f>IF(ISNA(Industrias[[#This Row],[Vsierra (m3)]]*VLOOKUP(Árboles!$G843,Precios!$B$7:$H$19,5,FALSE)),"",Industrias[[#This Row],[Vsierra (m3)]]*VLOOKUP(Árboles!$G843,Precios!$B$7:$H$19,5,FALSE))</f>
        <v/>
      </c>
      <c r="Q846" s="217" t="str">
        <f>IF(ISNA(Industrias[[#This Row],[Vsgruesa (m3)]]*VLOOKUP(Árboles!$G843,Precios!$B$7:$H$19,6,FALSE)),"",Industrias[[#This Row],[Vsgruesa (m3)]]*VLOOKUP(Árboles!$G843,Precios!$B$7:$H$19,6,FALSE))</f>
        <v/>
      </c>
      <c r="R846" s="217" t="str">
        <f>IF(ISNA(Industrias[[#This Row],[Vchapa (m3)]]*VLOOKUP(Árboles!$G843,Precios!$B$7:$H$19,7,FALSE)),"",Industrias[[#This Row],[Vchapa (m3)]]*VLOOKUP(Árboles!$G843,Precios!$B$7:$H$19,7,FALSE))</f>
        <v/>
      </c>
      <c r="S846" s="223">
        <f t="shared" si="18"/>
        <v>0</v>
      </c>
      <c r="T846" s="218"/>
      <c r="U846" s="218"/>
      <c r="W846" s="183"/>
      <c r="X846" s="183"/>
      <c r="Y846" s="183"/>
      <c r="Z846" s="183"/>
      <c r="AA846" s="183"/>
      <c r="AB846" s="183"/>
      <c r="AC846" s="183"/>
      <c r="AE846" s="183"/>
      <c r="AF846" s="183"/>
      <c r="AG846" s="183"/>
      <c r="AH846" s="183"/>
      <c r="AI846" s="183"/>
      <c r="AJ846" s="183"/>
      <c r="AK846" s="183"/>
    </row>
    <row r="847" spans="2:37" ht="16.8" thickTop="1" thickBot="1">
      <c r="B847" s="211" t="str">
        <f>IF(Árboles!B844="","",Árboles!B844)</f>
        <v/>
      </c>
      <c r="C847" s="211" t="str">
        <f>IF(Árboles!C844="","",Árboles!C844)</f>
        <v/>
      </c>
      <c r="D847" s="212" t="str">
        <f>IF(Árboles!G844="","",Árboles!G844)</f>
        <v/>
      </c>
      <c r="E847" s="213" t="str">
        <f>IF(Árboles!AC844=0,"",Árboles!AC844)</f>
        <v/>
      </c>
      <c r="F847" s="221"/>
      <c r="G847" s="222"/>
      <c r="H847" s="222"/>
      <c r="I847" s="222"/>
      <c r="J847" s="222"/>
      <c r="K847" s="222"/>
      <c r="L847" s="222"/>
      <c r="M847" s="216" t="str">
        <f>IF(ISNA(Industrias[[#This Row],[Vtrit (m3)]]*VLOOKUP(Árboles!$G844,Precios!$B$7:$H$19,2,FALSE)),"",Industrias[[#This Row],[Vtrit (m3)]]*VLOOKUP(Árboles!$G844,Precios!$B$7:$H$19,2,FALSE))</f>
        <v/>
      </c>
      <c r="N847" s="217" t="str">
        <f>IF(ISNA(Industrias[[#This Row],[Vapea (m3)]]*VLOOKUP(Árboles!$G844,Precios!$B$7:$H$19,3,FALSE)),"",Industrias[[#This Row],[Vapea (m3)]]*VLOOKUP(Árboles!$G844,Precios!$B$7:$H$19,3,FALSE))</f>
        <v/>
      </c>
      <c r="O847" s="217" t="str">
        <f>IF(ISNA(Industrias[[#This Row],[Vcanter (m3)]]*VLOOKUP(Árboles!$G844,Precios!$B$7:$H$19,4,FALSE)),"",Industrias[[#This Row],[Vcanter (m3)]]*VLOOKUP(Árboles!$G844,Precios!$B$7:$H$19,4,FALSE))</f>
        <v/>
      </c>
      <c r="P847" s="217" t="str">
        <f>IF(ISNA(Industrias[[#This Row],[Vsierra (m3)]]*VLOOKUP(Árboles!$G844,Precios!$B$7:$H$19,5,FALSE)),"",Industrias[[#This Row],[Vsierra (m3)]]*VLOOKUP(Árboles!$G844,Precios!$B$7:$H$19,5,FALSE))</f>
        <v/>
      </c>
      <c r="Q847" s="217" t="str">
        <f>IF(ISNA(Industrias[[#This Row],[Vsgruesa (m3)]]*VLOOKUP(Árboles!$G844,Precios!$B$7:$H$19,6,FALSE)),"",Industrias[[#This Row],[Vsgruesa (m3)]]*VLOOKUP(Árboles!$G844,Precios!$B$7:$H$19,6,FALSE))</f>
        <v/>
      </c>
      <c r="R847" s="217" t="str">
        <f>IF(ISNA(Industrias[[#This Row],[Vchapa (m3)]]*VLOOKUP(Árboles!$G844,Precios!$B$7:$H$19,7,FALSE)),"",Industrias[[#This Row],[Vchapa (m3)]]*VLOOKUP(Árboles!$G844,Precios!$B$7:$H$19,7,FALSE))</f>
        <v/>
      </c>
      <c r="S847" s="223">
        <f t="shared" si="18"/>
        <v>0</v>
      </c>
      <c r="T847" s="218"/>
      <c r="U847" s="218"/>
      <c r="W847" s="183"/>
      <c r="X847" s="183"/>
      <c r="Y847" s="183"/>
      <c r="Z847" s="183"/>
      <c r="AA847" s="183"/>
      <c r="AB847" s="183"/>
      <c r="AC847" s="183"/>
      <c r="AE847" s="183"/>
      <c r="AF847" s="183"/>
      <c r="AG847" s="183"/>
      <c r="AH847" s="183"/>
      <c r="AI847" s="183"/>
      <c r="AJ847" s="183"/>
      <c r="AK847" s="183"/>
    </row>
    <row r="848" spans="2:37" ht="16.8" thickTop="1" thickBot="1">
      <c r="B848" s="211" t="str">
        <f>IF(Árboles!B845="","",Árboles!B845)</f>
        <v/>
      </c>
      <c r="C848" s="211" t="str">
        <f>IF(Árboles!C845="","",Árboles!C845)</f>
        <v/>
      </c>
      <c r="D848" s="212" t="str">
        <f>IF(Árboles!G845="","",Árboles!G845)</f>
        <v/>
      </c>
      <c r="E848" s="213" t="str">
        <f>IF(Árboles!AC845=0,"",Árboles!AC845)</f>
        <v/>
      </c>
      <c r="F848" s="221"/>
      <c r="G848" s="222"/>
      <c r="H848" s="222"/>
      <c r="I848" s="222"/>
      <c r="J848" s="222"/>
      <c r="K848" s="222"/>
      <c r="L848" s="222"/>
      <c r="M848" s="216" t="str">
        <f>IF(ISNA(Industrias[[#This Row],[Vtrit (m3)]]*VLOOKUP(Árboles!$G845,Precios!$B$7:$H$19,2,FALSE)),"",Industrias[[#This Row],[Vtrit (m3)]]*VLOOKUP(Árboles!$G845,Precios!$B$7:$H$19,2,FALSE))</f>
        <v/>
      </c>
      <c r="N848" s="217" t="str">
        <f>IF(ISNA(Industrias[[#This Row],[Vapea (m3)]]*VLOOKUP(Árboles!$G845,Precios!$B$7:$H$19,3,FALSE)),"",Industrias[[#This Row],[Vapea (m3)]]*VLOOKUP(Árboles!$G845,Precios!$B$7:$H$19,3,FALSE))</f>
        <v/>
      </c>
      <c r="O848" s="217" t="str">
        <f>IF(ISNA(Industrias[[#This Row],[Vcanter (m3)]]*VLOOKUP(Árboles!$G845,Precios!$B$7:$H$19,4,FALSE)),"",Industrias[[#This Row],[Vcanter (m3)]]*VLOOKUP(Árboles!$G845,Precios!$B$7:$H$19,4,FALSE))</f>
        <v/>
      </c>
      <c r="P848" s="217" t="str">
        <f>IF(ISNA(Industrias[[#This Row],[Vsierra (m3)]]*VLOOKUP(Árboles!$G845,Precios!$B$7:$H$19,5,FALSE)),"",Industrias[[#This Row],[Vsierra (m3)]]*VLOOKUP(Árboles!$G845,Precios!$B$7:$H$19,5,FALSE))</f>
        <v/>
      </c>
      <c r="Q848" s="217" t="str">
        <f>IF(ISNA(Industrias[[#This Row],[Vsgruesa (m3)]]*VLOOKUP(Árboles!$G845,Precios!$B$7:$H$19,6,FALSE)),"",Industrias[[#This Row],[Vsgruesa (m3)]]*VLOOKUP(Árboles!$G845,Precios!$B$7:$H$19,6,FALSE))</f>
        <v/>
      </c>
      <c r="R848" s="217" t="str">
        <f>IF(ISNA(Industrias[[#This Row],[Vchapa (m3)]]*VLOOKUP(Árboles!$G845,Precios!$B$7:$H$19,7,FALSE)),"",Industrias[[#This Row],[Vchapa (m3)]]*VLOOKUP(Árboles!$G845,Precios!$B$7:$H$19,7,FALSE))</f>
        <v/>
      </c>
      <c r="S848" s="223">
        <f t="shared" si="18"/>
        <v>0</v>
      </c>
      <c r="T848" s="218"/>
      <c r="U848" s="218"/>
      <c r="W848" s="183"/>
      <c r="X848" s="183"/>
      <c r="Y848" s="183"/>
      <c r="Z848" s="183"/>
      <c r="AA848" s="183"/>
      <c r="AB848" s="183"/>
      <c r="AC848" s="183"/>
      <c r="AE848" s="183"/>
      <c r="AF848" s="183"/>
      <c r="AG848" s="183"/>
      <c r="AH848" s="183"/>
      <c r="AI848" s="183"/>
      <c r="AJ848" s="183"/>
      <c r="AK848" s="183"/>
    </row>
    <row r="849" spans="2:37" ht="16.8" thickTop="1" thickBot="1">
      <c r="B849" s="211" t="str">
        <f>IF(Árboles!B846="","",Árboles!B846)</f>
        <v/>
      </c>
      <c r="C849" s="211" t="str">
        <f>IF(Árboles!C846="","",Árboles!C846)</f>
        <v/>
      </c>
      <c r="D849" s="212" t="str">
        <f>IF(Árboles!G846="","",Árboles!G846)</f>
        <v/>
      </c>
      <c r="E849" s="213" t="str">
        <f>IF(Árboles!AC846=0,"",Árboles!AC846)</f>
        <v/>
      </c>
      <c r="F849" s="221"/>
      <c r="G849" s="222"/>
      <c r="H849" s="222"/>
      <c r="I849" s="222"/>
      <c r="J849" s="222"/>
      <c r="K849" s="222"/>
      <c r="L849" s="222"/>
      <c r="M849" s="216" t="str">
        <f>IF(ISNA(Industrias[[#This Row],[Vtrit (m3)]]*VLOOKUP(Árboles!$G846,Precios!$B$7:$H$19,2,FALSE)),"",Industrias[[#This Row],[Vtrit (m3)]]*VLOOKUP(Árboles!$G846,Precios!$B$7:$H$19,2,FALSE))</f>
        <v/>
      </c>
      <c r="N849" s="217" t="str">
        <f>IF(ISNA(Industrias[[#This Row],[Vapea (m3)]]*VLOOKUP(Árboles!$G846,Precios!$B$7:$H$19,3,FALSE)),"",Industrias[[#This Row],[Vapea (m3)]]*VLOOKUP(Árboles!$G846,Precios!$B$7:$H$19,3,FALSE))</f>
        <v/>
      </c>
      <c r="O849" s="217" t="str">
        <f>IF(ISNA(Industrias[[#This Row],[Vcanter (m3)]]*VLOOKUP(Árboles!$G846,Precios!$B$7:$H$19,4,FALSE)),"",Industrias[[#This Row],[Vcanter (m3)]]*VLOOKUP(Árboles!$G846,Precios!$B$7:$H$19,4,FALSE))</f>
        <v/>
      </c>
      <c r="P849" s="217" t="str">
        <f>IF(ISNA(Industrias[[#This Row],[Vsierra (m3)]]*VLOOKUP(Árboles!$G846,Precios!$B$7:$H$19,5,FALSE)),"",Industrias[[#This Row],[Vsierra (m3)]]*VLOOKUP(Árboles!$G846,Precios!$B$7:$H$19,5,FALSE))</f>
        <v/>
      </c>
      <c r="Q849" s="217" t="str">
        <f>IF(ISNA(Industrias[[#This Row],[Vsgruesa (m3)]]*VLOOKUP(Árboles!$G846,Precios!$B$7:$H$19,6,FALSE)),"",Industrias[[#This Row],[Vsgruesa (m3)]]*VLOOKUP(Árboles!$G846,Precios!$B$7:$H$19,6,FALSE))</f>
        <v/>
      </c>
      <c r="R849" s="217" t="str">
        <f>IF(ISNA(Industrias[[#This Row],[Vchapa (m3)]]*VLOOKUP(Árboles!$G846,Precios!$B$7:$H$19,7,FALSE)),"",Industrias[[#This Row],[Vchapa (m3)]]*VLOOKUP(Árboles!$G846,Precios!$B$7:$H$19,7,FALSE))</f>
        <v/>
      </c>
      <c r="S849" s="223">
        <f t="shared" si="18"/>
        <v>0</v>
      </c>
      <c r="T849" s="218"/>
      <c r="U849" s="218"/>
      <c r="W849" s="183"/>
      <c r="X849" s="183"/>
      <c r="Y849" s="183"/>
      <c r="Z849" s="183"/>
      <c r="AA849" s="183"/>
      <c r="AB849" s="183"/>
      <c r="AC849" s="183"/>
      <c r="AE849" s="183"/>
      <c r="AF849" s="183"/>
      <c r="AG849" s="183"/>
      <c r="AH849" s="183"/>
      <c r="AI849" s="183"/>
      <c r="AJ849" s="183"/>
      <c r="AK849" s="183"/>
    </row>
    <row r="850" spans="2:37" ht="16.8" thickTop="1" thickBot="1">
      <c r="B850" s="211" t="str">
        <f>IF(Árboles!B847="","",Árboles!B847)</f>
        <v/>
      </c>
      <c r="C850" s="211" t="str">
        <f>IF(Árboles!C847="","",Árboles!C847)</f>
        <v/>
      </c>
      <c r="D850" s="212" t="str">
        <f>IF(Árboles!G847="","",Árboles!G847)</f>
        <v/>
      </c>
      <c r="E850" s="213" t="str">
        <f>IF(Árboles!AC847=0,"",Árboles!AC847)</f>
        <v/>
      </c>
      <c r="F850" s="221"/>
      <c r="G850" s="222"/>
      <c r="H850" s="222"/>
      <c r="I850" s="222"/>
      <c r="J850" s="222"/>
      <c r="K850" s="222"/>
      <c r="L850" s="222"/>
      <c r="M850" s="216" t="str">
        <f>IF(ISNA(Industrias[[#This Row],[Vtrit (m3)]]*VLOOKUP(Árboles!$G847,Precios!$B$7:$H$19,2,FALSE)),"",Industrias[[#This Row],[Vtrit (m3)]]*VLOOKUP(Árboles!$G847,Precios!$B$7:$H$19,2,FALSE))</f>
        <v/>
      </c>
      <c r="N850" s="217" t="str">
        <f>IF(ISNA(Industrias[[#This Row],[Vapea (m3)]]*VLOOKUP(Árboles!$G847,Precios!$B$7:$H$19,3,FALSE)),"",Industrias[[#This Row],[Vapea (m3)]]*VLOOKUP(Árboles!$G847,Precios!$B$7:$H$19,3,FALSE))</f>
        <v/>
      </c>
      <c r="O850" s="217" t="str">
        <f>IF(ISNA(Industrias[[#This Row],[Vcanter (m3)]]*VLOOKUP(Árboles!$G847,Precios!$B$7:$H$19,4,FALSE)),"",Industrias[[#This Row],[Vcanter (m3)]]*VLOOKUP(Árboles!$G847,Precios!$B$7:$H$19,4,FALSE))</f>
        <v/>
      </c>
      <c r="P850" s="217" t="str">
        <f>IF(ISNA(Industrias[[#This Row],[Vsierra (m3)]]*VLOOKUP(Árboles!$G847,Precios!$B$7:$H$19,5,FALSE)),"",Industrias[[#This Row],[Vsierra (m3)]]*VLOOKUP(Árboles!$G847,Precios!$B$7:$H$19,5,FALSE))</f>
        <v/>
      </c>
      <c r="Q850" s="217" t="str">
        <f>IF(ISNA(Industrias[[#This Row],[Vsgruesa (m3)]]*VLOOKUP(Árboles!$G847,Precios!$B$7:$H$19,6,FALSE)),"",Industrias[[#This Row],[Vsgruesa (m3)]]*VLOOKUP(Árboles!$G847,Precios!$B$7:$H$19,6,FALSE))</f>
        <v/>
      </c>
      <c r="R850" s="217" t="str">
        <f>IF(ISNA(Industrias[[#This Row],[Vchapa (m3)]]*VLOOKUP(Árboles!$G847,Precios!$B$7:$H$19,7,FALSE)),"",Industrias[[#This Row],[Vchapa (m3)]]*VLOOKUP(Árboles!$G847,Precios!$B$7:$H$19,7,FALSE))</f>
        <v/>
      </c>
      <c r="S850" s="223">
        <f t="shared" si="18"/>
        <v>0</v>
      </c>
      <c r="T850" s="218"/>
      <c r="U850" s="218"/>
      <c r="W850" s="183"/>
      <c r="X850" s="183"/>
      <c r="Y850" s="183"/>
      <c r="Z850" s="183"/>
      <c r="AA850" s="183"/>
      <c r="AB850" s="183"/>
      <c r="AC850" s="183"/>
      <c r="AE850" s="183"/>
      <c r="AF850" s="183"/>
      <c r="AG850" s="183"/>
      <c r="AH850" s="183"/>
      <c r="AI850" s="183"/>
      <c r="AJ850" s="183"/>
      <c r="AK850" s="183"/>
    </row>
    <row r="851" spans="2:37" ht="16.8" thickTop="1" thickBot="1">
      <c r="B851" s="211" t="str">
        <f>IF(Árboles!B848="","",Árboles!B848)</f>
        <v/>
      </c>
      <c r="C851" s="211" t="str">
        <f>IF(Árboles!C848="","",Árboles!C848)</f>
        <v/>
      </c>
      <c r="D851" s="212" t="str">
        <f>IF(Árboles!G848="","",Árboles!G848)</f>
        <v/>
      </c>
      <c r="E851" s="213" t="str">
        <f>IF(Árboles!AC848=0,"",Árboles!AC848)</f>
        <v/>
      </c>
      <c r="F851" s="221"/>
      <c r="G851" s="222"/>
      <c r="H851" s="222"/>
      <c r="I851" s="222"/>
      <c r="J851" s="222"/>
      <c r="K851" s="222"/>
      <c r="L851" s="222"/>
      <c r="M851" s="216" t="str">
        <f>IF(ISNA(Industrias[[#This Row],[Vtrit (m3)]]*VLOOKUP(Árboles!$G848,Precios!$B$7:$H$19,2,FALSE)),"",Industrias[[#This Row],[Vtrit (m3)]]*VLOOKUP(Árboles!$G848,Precios!$B$7:$H$19,2,FALSE))</f>
        <v/>
      </c>
      <c r="N851" s="217" t="str">
        <f>IF(ISNA(Industrias[[#This Row],[Vapea (m3)]]*VLOOKUP(Árboles!$G848,Precios!$B$7:$H$19,3,FALSE)),"",Industrias[[#This Row],[Vapea (m3)]]*VLOOKUP(Árboles!$G848,Precios!$B$7:$H$19,3,FALSE))</f>
        <v/>
      </c>
      <c r="O851" s="217" t="str">
        <f>IF(ISNA(Industrias[[#This Row],[Vcanter (m3)]]*VLOOKUP(Árboles!$G848,Precios!$B$7:$H$19,4,FALSE)),"",Industrias[[#This Row],[Vcanter (m3)]]*VLOOKUP(Árboles!$G848,Precios!$B$7:$H$19,4,FALSE))</f>
        <v/>
      </c>
      <c r="P851" s="217" t="str">
        <f>IF(ISNA(Industrias[[#This Row],[Vsierra (m3)]]*VLOOKUP(Árboles!$G848,Precios!$B$7:$H$19,5,FALSE)),"",Industrias[[#This Row],[Vsierra (m3)]]*VLOOKUP(Árboles!$G848,Precios!$B$7:$H$19,5,FALSE))</f>
        <v/>
      </c>
      <c r="Q851" s="217" t="str">
        <f>IF(ISNA(Industrias[[#This Row],[Vsgruesa (m3)]]*VLOOKUP(Árboles!$G848,Precios!$B$7:$H$19,6,FALSE)),"",Industrias[[#This Row],[Vsgruesa (m3)]]*VLOOKUP(Árboles!$G848,Precios!$B$7:$H$19,6,FALSE))</f>
        <v/>
      </c>
      <c r="R851" s="217" t="str">
        <f>IF(ISNA(Industrias[[#This Row],[Vchapa (m3)]]*VLOOKUP(Árboles!$G848,Precios!$B$7:$H$19,7,FALSE)),"",Industrias[[#This Row],[Vchapa (m3)]]*VLOOKUP(Árboles!$G848,Precios!$B$7:$H$19,7,FALSE))</f>
        <v/>
      </c>
      <c r="S851" s="223">
        <f t="shared" si="18"/>
        <v>0</v>
      </c>
      <c r="T851" s="218"/>
      <c r="U851" s="218"/>
      <c r="W851" s="183"/>
      <c r="X851" s="183"/>
      <c r="Y851" s="183"/>
      <c r="Z851" s="183"/>
      <c r="AA851" s="183"/>
      <c r="AB851" s="183"/>
      <c r="AC851" s="183"/>
      <c r="AE851" s="183"/>
      <c r="AF851" s="183"/>
      <c r="AG851" s="183"/>
      <c r="AH851" s="183"/>
      <c r="AI851" s="183"/>
      <c r="AJ851" s="183"/>
      <c r="AK851" s="183"/>
    </row>
    <row r="852" spans="2:37" ht="16.8" thickTop="1" thickBot="1">
      <c r="B852" s="211" t="str">
        <f>IF(Árboles!B849="","",Árboles!B849)</f>
        <v/>
      </c>
      <c r="C852" s="211" t="str">
        <f>IF(Árboles!C849="","",Árboles!C849)</f>
        <v/>
      </c>
      <c r="D852" s="212" t="str">
        <f>IF(Árboles!G849="","",Árboles!G849)</f>
        <v/>
      </c>
      <c r="E852" s="213" t="str">
        <f>IF(Árboles!AC849=0,"",Árboles!AC849)</f>
        <v/>
      </c>
      <c r="F852" s="221"/>
      <c r="G852" s="222"/>
      <c r="H852" s="222"/>
      <c r="I852" s="222"/>
      <c r="J852" s="222"/>
      <c r="K852" s="222"/>
      <c r="L852" s="222"/>
      <c r="M852" s="216" t="str">
        <f>IF(ISNA(Industrias[[#This Row],[Vtrit (m3)]]*VLOOKUP(Árboles!$G849,Precios!$B$7:$H$19,2,FALSE)),"",Industrias[[#This Row],[Vtrit (m3)]]*VLOOKUP(Árboles!$G849,Precios!$B$7:$H$19,2,FALSE))</f>
        <v/>
      </c>
      <c r="N852" s="217" t="str">
        <f>IF(ISNA(Industrias[[#This Row],[Vapea (m3)]]*VLOOKUP(Árboles!$G849,Precios!$B$7:$H$19,3,FALSE)),"",Industrias[[#This Row],[Vapea (m3)]]*VLOOKUP(Árboles!$G849,Precios!$B$7:$H$19,3,FALSE))</f>
        <v/>
      </c>
      <c r="O852" s="217" t="str">
        <f>IF(ISNA(Industrias[[#This Row],[Vcanter (m3)]]*VLOOKUP(Árboles!$G849,Precios!$B$7:$H$19,4,FALSE)),"",Industrias[[#This Row],[Vcanter (m3)]]*VLOOKUP(Árboles!$G849,Precios!$B$7:$H$19,4,FALSE))</f>
        <v/>
      </c>
      <c r="P852" s="217" t="str">
        <f>IF(ISNA(Industrias[[#This Row],[Vsierra (m3)]]*VLOOKUP(Árboles!$G849,Precios!$B$7:$H$19,5,FALSE)),"",Industrias[[#This Row],[Vsierra (m3)]]*VLOOKUP(Árboles!$G849,Precios!$B$7:$H$19,5,FALSE))</f>
        <v/>
      </c>
      <c r="Q852" s="217" t="str">
        <f>IF(ISNA(Industrias[[#This Row],[Vsgruesa (m3)]]*VLOOKUP(Árboles!$G849,Precios!$B$7:$H$19,6,FALSE)),"",Industrias[[#This Row],[Vsgruesa (m3)]]*VLOOKUP(Árboles!$G849,Precios!$B$7:$H$19,6,FALSE))</f>
        <v/>
      </c>
      <c r="R852" s="217" t="str">
        <f>IF(ISNA(Industrias[[#This Row],[Vchapa (m3)]]*VLOOKUP(Árboles!$G849,Precios!$B$7:$H$19,7,FALSE)),"",Industrias[[#This Row],[Vchapa (m3)]]*VLOOKUP(Árboles!$G849,Precios!$B$7:$H$19,7,FALSE))</f>
        <v/>
      </c>
      <c r="S852" s="223">
        <f t="shared" si="18"/>
        <v>0</v>
      </c>
      <c r="T852" s="218"/>
      <c r="U852" s="218"/>
      <c r="W852" s="183"/>
      <c r="X852" s="183"/>
      <c r="Y852" s="183"/>
      <c r="Z852" s="183"/>
      <c r="AA852" s="183"/>
      <c r="AB852" s="183"/>
      <c r="AC852" s="183"/>
      <c r="AE852" s="183"/>
      <c r="AF852" s="183"/>
      <c r="AG852" s="183"/>
      <c r="AH852" s="183"/>
      <c r="AI852" s="183"/>
      <c r="AJ852" s="183"/>
      <c r="AK852" s="183"/>
    </row>
    <row r="853" spans="2:37" ht="16.8" thickTop="1" thickBot="1">
      <c r="B853" s="211" t="str">
        <f>IF(Árboles!B850="","",Árboles!B850)</f>
        <v/>
      </c>
      <c r="C853" s="211" t="str">
        <f>IF(Árboles!C850="","",Árboles!C850)</f>
        <v/>
      </c>
      <c r="D853" s="212" t="str">
        <f>IF(Árboles!G850="","",Árboles!G850)</f>
        <v/>
      </c>
      <c r="E853" s="213" t="str">
        <f>IF(Árboles!AC850=0,"",Árboles!AC850)</f>
        <v/>
      </c>
      <c r="F853" s="221"/>
      <c r="G853" s="222"/>
      <c r="H853" s="222"/>
      <c r="I853" s="222"/>
      <c r="J853" s="222"/>
      <c r="K853" s="222"/>
      <c r="L853" s="222"/>
      <c r="M853" s="216" t="str">
        <f>IF(ISNA(Industrias[[#This Row],[Vtrit (m3)]]*VLOOKUP(Árboles!$G850,Precios!$B$7:$H$19,2,FALSE)),"",Industrias[[#This Row],[Vtrit (m3)]]*VLOOKUP(Árboles!$G850,Precios!$B$7:$H$19,2,FALSE))</f>
        <v/>
      </c>
      <c r="N853" s="217" t="str">
        <f>IF(ISNA(Industrias[[#This Row],[Vapea (m3)]]*VLOOKUP(Árboles!$G850,Precios!$B$7:$H$19,3,FALSE)),"",Industrias[[#This Row],[Vapea (m3)]]*VLOOKUP(Árboles!$G850,Precios!$B$7:$H$19,3,FALSE))</f>
        <v/>
      </c>
      <c r="O853" s="217" t="str">
        <f>IF(ISNA(Industrias[[#This Row],[Vcanter (m3)]]*VLOOKUP(Árboles!$G850,Precios!$B$7:$H$19,4,FALSE)),"",Industrias[[#This Row],[Vcanter (m3)]]*VLOOKUP(Árboles!$G850,Precios!$B$7:$H$19,4,FALSE))</f>
        <v/>
      </c>
      <c r="P853" s="217" t="str">
        <f>IF(ISNA(Industrias[[#This Row],[Vsierra (m3)]]*VLOOKUP(Árboles!$G850,Precios!$B$7:$H$19,5,FALSE)),"",Industrias[[#This Row],[Vsierra (m3)]]*VLOOKUP(Árboles!$G850,Precios!$B$7:$H$19,5,FALSE))</f>
        <v/>
      </c>
      <c r="Q853" s="217" t="str">
        <f>IF(ISNA(Industrias[[#This Row],[Vsgruesa (m3)]]*VLOOKUP(Árboles!$G850,Precios!$B$7:$H$19,6,FALSE)),"",Industrias[[#This Row],[Vsgruesa (m3)]]*VLOOKUP(Árboles!$G850,Precios!$B$7:$H$19,6,FALSE))</f>
        <v/>
      </c>
      <c r="R853" s="217" t="str">
        <f>IF(ISNA(Industrias[[#This Row],[Vchapa (m3)]]*VLOOKUP(Árboles!$G850,Precios!$B$7:$H$19,7,FALSE)),"",Industrias[[#This Row],[Vchapa (m3)]]*VLOOKUP(Árboles!$G850,Precios!$B$7:$H$19,7,FALSE))</f>
        <v/>
      </c>
      <c r="S853" s="223">
        <f t="shared" si="18"/>
        <v>0</v>
      </c>
      <c r="T853" s="218"/>
      <c r="U853" s="218"/>
      <c r="W853" s="183"/>
      <c r="X853" s="183"/>
      <c r="Y853" s="183"/>
      <c r="Z853" s="183"/>
      <c r="AA853" s="183"/>
      <c r="AB853" s="183"/>
      <c r="AC853" s="183"/>
      <c r="AE853" s="183"/>
      <c r="AF853" s="183"/>
      <c r="AG853" s="183"/>
      <c r="AH853" s="183"/>
      <c r="AI853" s="183"/>
      <c r="AJ853" s="183"/>
      <c r="AK853" s="183"/>
    </row>
    <row r="854" spans="2:37" ht="16.8" thickTop="1" thickBot="1">
      <c r="B854" s="211" t="str">
        <f>IF(Árboles!B851="","",Árboles!B851)</f>
        <v/>
      </c>
      <c r="C854" s="211" t="str">
        <f>IF(Árboles!C851="","",Árboles!C851)</f>
        <v/>
      </c>
      <c r="D854" s="212" t="str">
        <f>IF(Árboles!G851="","",Árboles!G851)</f>
        <v/>
      </c>
      <c r="E854" s="213" t="str">
        <f>IF(Árboles!AC851=0,"",Árboles!AC851)</f>
        <v/>
      </c>
      <c r="F854" s="221"/>
      <c r="G854" s="222"/>
      <c r="H854" s="222"/>
      <c r="I854" s="222"/>
      <c r="J854" s="222"/>
      <c r="K854" s="222"/>
      <c r="L854" s="222"/>
      <c r="M854" s="216" t="str">
        <f>IF(ISNA(Industrias[[#This Row],[Vtrit (m3)]]*VLOOKUP(Árboles!$G851,Precios!$B$7:$H$19,2,FALSE)),"",Industrias[[#This Row],[Vtrit (m3)]]*VLOOKUP(Árboles!$G851,Precios!$B$7:$H$19,2,FALSE))</f>
        <v/>
      </c>
      <c r="N854" s="217" t="str">
        <f>IF(ISNA(Industrias[[#This Row],[Vapea (m3)]]*VLOOKUP(Árboles!$G851,Precios!$B$7:$H$19,3,FALSE)),"",Industrias[[#This Row],[Vapea (m3)]]*VLOOKUP(Árboles!$G851,Precios!$B$7:$H$19,3,FALSE))</f>
        <v/>
      </c>
      <c r="O854" s="217" t="str">
        <f>IF(ISNA(Industrias[[#This Row],[Vcanter (m3)]]*VLOOKUP(Árboles!$G851,Precios!$B$7:$H$19,4,FALSE)),"",Industrias[[#This Row],[Vcanter (m3)]]*VLOOKUP(Árboles!$G851,Precios!$B$7:$H$19,4,FALSE))</f>
        <v/>
      </c>
      <c r="P854" s="217" t="str">
        <f>IF(ISNA(Industrias[[#This Row],[Vsierra (m3)]]*VLOOKUP(Árboles!$G851,Precios!$B$7:$H$19,5,FALSE)),"",Industrias[[#This Row],[Vsierra (m3)]]*VLOOKUP(Árboles!$G851,Precios!$B$7:$H$19,5,FALSE))</f>
        <v/>
      </c>
      <c r="Q854" s="217" t="str">
        <f>IF(ISNA(Industrias[[#This Row],[Vsgruesa (m3)]]*VLOOKUP(Árboles!$G851,Precios!$B$7:$H$19,6,FALSE)),"",Industrias[[#This Row],[Vsgruesa (m3)]]*VLOOKUP(Árboles!$G851,Precios!$B$7:$H$19,6,FALSE))</f>
        <v/>
      </c>
      <c r="R854" s="217" t="str">
        <f>IF(ISNA(Industrias[[#This Row],[Vchapa (m3)]]*VLOOKUP(Árboles!$G851,Precios!$B$7:$H$19,7,FALSE)),"",Industrias[[#This Row],[Vchapa (m3)]]*VLOOKUP(Árboles!$G851,Precios!$B$7:$H$19,7,FALSE))</f>
        <v/>
      </c>
      <c r="S854" s="223">
        <f t="shared" si="18"/>
        <v>0</v>
      </c>
      <c r="T854" s="218"/>
      <c r="U854" s="218"/>
      <c r="W854" s="183"/>
      <c r="X854" s="183"/>
      <c r="Y854" s="183"/>
      <c r="Z854" s="183"/>
      <c r="AA854" s="183"/>
      <c r="AB854" s="183"/>
      <c r="AC854" s="183"/>
      <c r="AE854" s="183"/>
      <c r="AF854" s="183"/>
      <c r="AG854" s="183"/>
      <c r="AH854" s="183"/>
      <c r="AI854" s="183"/>
      <c r="AJ854" s="183"/>
      <c r="AK854" s="183"/>
    </row>
    <row r="855" spans="2:37" ht="16.8" thickTop="1" thickBot="1">
      <c r="B855" s="211" t="str">
        <f>IF(Árboles!B852="","",Árboles!B852)</f>
        <v/>
      </c>
      <c r="C855" s="211" t="str">
        <f>IF(Árboles!C852="","",Árboles!C852)</f>
        <v/>
      </c>
      <c r="D855" s="212" t="str">
        <f>IF(Árboles!G852="","",Árboles!G852)</f>
        <v/>
      </c>
      <c r="E855" s="213" t="str">
        <f>IF(Árboles!AC852=0,"",Árboles!AC852)</f>
        <v/>
      </c>
      <c r="F855" s="221"/>
      <c r="G855" s="222"/>
      <c r="H855" s="222"/>
      <c r="I855" s="222"/>
      <c r="J855" s="222"/>
      <c r="K855" s="222"/>
      <c r="L855" s="222"/>
      <c r="M855" s="216" t="str">
        <f>IF(ISNA(Industrias[[#This Row],[Vtrit (m3)]]*VLOOKUP(Árboles!$G852,Precios!$B$7:$H$19,2,FALSE)),"",Industrias[[#This Row],[Vtrit (m3)]]*VLOOKUP(Árboles!$G852,Precios!$B$7:$H$19,2,FALSE))</f>
        <v/>
      </c>
      <c r="N855" s="217" t="str">
        <f>IF(ISNA(Industrias[[#This Row],[Vapea (m3)]]*VLOOKUP(Árboles!$G852,Precios!$B$7:$H$19,3,FALSE)),"",Industrias[[#This Row],[Vapea (m3)]]*VLOOKUP(Árboles!$G852,Precios!$B$7:$H$19,3,FALSE))</f>
        <v/>
      </c>
      <c r="O855" s="217" t="str">
        <f>IF(ISNA(Industrias[[#This Row],[Vcanter (m3)]]*VLOOKUP(Árboles!$G852,Precios!$B$7:$H$19,4,FALSE)),"",Industrias[[#This Row],[Vcanter (m3)]]*VLOOKUP(Árboles!$G852,Precios!$B$7:$H$19,4,FALSE))</f>
        <v/>
      </c>
      <c r="P855" s="217" t="str">
        <f>IF(ISNA(Industrias[[#This Row],[Vsierra (m3)]]*VLOOKUP(Árboles!$G852,Precios!$B$7:$H$19,5,FALSE)),"",Industrias[[#This Row],[Vsierra (m3)]]*VLOOKUP(Árboles!$G852,Precios!$B$7:$H$19,5,FALSE))</f>
        <v/>
      </c>
      <c r="Q855" s="217" t="str">
        <f>IF(ISNA(Industrias[[#This Row],[Vsgruesa (m3)]]*VLOOKUP(Árboles!$G852,Precios!$B$7:$H$19,6,FALSE)),"",Industrias[[#This Row],[Vsgruesa (m3)]]*VLOOKUP(Árboles!$G852,Precios!$B$7:$H$19,6,FALSE))</f>
        <v/>
      </c>
      <c r="R855" s="217" t="str">
        <f>IF(ISNA(Industrias[[#This Row],[Vchapa (m3)]]*VLOOKUP(Árboles!$G852,Precios!$B$7:$H$19,7,FALSE)),"",Industrias[[#This Row],[Vchapa (m3)]]*VLOOKUP(Árboles!$G852,Precios!$B$7:$H$19,7,FALSE))</f>
        <v/>
      </c>
      <c r="S855" s="223">
        <f t="shared" si="18"/>
        <v>0</v>
      </c>
      <c r="T855" s="218"/>
      <c r="U855" s="218"/>
      <c r="W855" s="183"/>
      <c r="X855" s="183"/>
      <c r="Y855" s="183"/>
      <c r="Z855" s="183"/>
      <c r="AA855" s="183"/>
      <c r="AB855" s="183"/>
      <c r="AC855" s="183"/>
      <c r="AE855" s="183"/>
      <c r="AF855" s="183"/>
      <c r="AG855" s="183"/>
      <c r="AH855" s="183"/>
      <c r="AI855" s="183"/>
      <c r="AJ855" s="183"/>
      <c r="AK855" s="183"/>
    </row>
    <row r="856" spans="2:37" ht="16.8" thickTop="1" thickBot="1">
      <c r="B856" s="211" t="str">
        <f>IF(Árboles!B853="","",Árboles!B853)</f>
        <v/>
      </c>
      <c r="C856" s="211" t="str">
        <f>IF(Árboles!C853="","",Árboles!C853)</f>
        <v/>
      </c>
      <c r="D856" s="212" t="str">
        <f>IF(Árboles!G853="","",Árboles!G853)</f>
        <v/>
      </c>
      <c r="E856" s="213" t="str">
        <f>IF(Árboles!AC853=0,"",Árboles!AC853)</f>
        <v/>
      </c>
      <c r="F856" s="221"/>
      <c r="G856" s="222"/>
      <c r="H856" s="222"/>
      <c r="I856" s="222"/>
      <c r="J856" s="222"/>
      <c r="K856" s="222"/>
      <c r="L856" s="222"/>
      <c r="M856" s="216" t="str">
        <f>IF(ISNA(Industrias[[#This Row],[Vtrit (m3)]]*VLOOKUP(Árboles!$G853,Precios!$B$7:$H$19,2,FALSE)),"",Industrias[[#This Row],[Vtrit (m3)]]*VLOOKUP(Árboles!$G853,Precios!$B$7:$H$19,2,FALSE))</f>
        <v/>
      </c>
      <c r="N856" s="217" t="str">
        <f>IF(ISNA(Industrias[[#This Row],[Vapea (m3)]]*VLOOKUP(Árboles!$G853,Precios!$B$7:$H$19,3,FALSE)),"",Industrias[[#This Row],[Vapea (m3)]]*VLOOKUP(Árboles!$G853,Precios!$B$7:$H$19,3,FALSE))</f>
        <v/>
      </c>
      <c r="O856" s="217" t="str">
        <f>IF(ISNA(Industrias[[#This Row],[Vcanter (m3)]]*VLOOKUP(Árboles!$G853,Precios!$B$7:$H$19,4,FALSE)),"",Industrias[[#This Row],[Vcanter (m3)]]*VLOOKUP(Árboles!$G853,Precios!$B$7:$H$19,4,FALSE))</f>
        <v/>
      </c>
      <c r="P856" s="217" t="str">
        <f>IF(ISNA(Industrias[[#This Row],[Vsierra (m3)]]*VLOOKUP(Árboles!$G853,Precios!$B$7:$H$19,5,FALSE)),"",Industrias[[#This Row],[Vsierra (m3)]]*VLOOKUP(Árboles!$G853,Precios!$B$7:$H$19,5,FALSE))</f>
        <v/>
      </c>
      <c r="Q856" s="217" t="str">
        <f>IF(ISNA(Industrias[[#This Row],[Vsgruesa (m3)]]*VLOOKUP(Árboles!$G853,Precios!$B$7:$H$19,6,FALSE)),"",Industrias[[#This Row],[Vsgruesa (m3)]]*VLOOKUP(Árboles!$G853,Precios!$B$7:$H$19,6,FALSE))</f>
        <v/>
      </c>
      <c r="R856" s="217" t="str">
        <f>IF(ISNA(Industrias[[#This Row],[Vchapa (m3)]]*VLOOKUP(Árboles!$G853,Precios!$B$7:$H$19,7,FALSE)),"",Industrias[[#This Row],[Vchapa (m3)]]*VLOOKUP(Árboles!$G853,Precios!$B$7:$H$19,7,FALSE))</f>
        <v/>
      </c>
      <c r="S856" s="223">
        <f t="shared" si="18"/>
        <v>0</v>
      </c>
      <c r="T856" s="218"/>
      <c r="U856" s="218"/>
      <c r="W856" s="183"/>
      <c r="X856" s="183"/>
      <c r="Y856" s="183"/>
      <c r="Z856" s="183"/>
      <c r="AA856" s="183"/>
      <c r="AB856" s="183"/>
      <c r="AC856" s="183"/>
      <c r="AE856" s="183"/>
      <c r="AF856" s="183"/>
      <c r="AG856" s="183"/>
      <c r="AH856" s="183"/>
      <c r="AI856" s="183"/>
      <c r="AJ856" s="183"/>
      <c r="AK856" s="183"/>
    </row>
    <row r="857" spans="2:37" ht="16.8" thickTop="1" thickBot="1">
      <c r="B857" s="211" t="str">
        <f>IF(Árboles!B854="","",Árboles!B854)</f>
        <v/>
      </c>
      <c r="C857" s="211" t="str">
        <f>IF(Árboles!C854="","",Árboles!C854)</f>
        <v/>
      </c>
      <c r="D857" s="212" t="str">
        <f>IF(Árboles!G854="","",Árboles!G854)</f>
        <v/>
      </c>
      <c r="E857" s="213" t="str">
        <f>IF(Árboles!AC854=0,"",Árboles!AC854)</f>
        <v/>
      </c>
      <c r="F857" s="221"/>
      <c r="G857" s="222"/>
      <c r="H857" s="222"/>
      <c r="I857" s="222"/>
      <c r="J857" s="222"/>
      <c r="K857" s="222"/>
      <c r="L857" s="222"/>
      <c r="M857" s="216" t="str">
        <f>IF(ISNA(Industrias[[#This Row],[Vtrit (m3)]]*VLOOKUP(Árboles!$G854,Precios!$B$7:$H$19,2,FALSE)),"",Industrias[[#This Row],[Vtrit (m3)]]*VLOOKUP(Árboles!$G854,Precios!$B$7:$H$19,2,FALSE))</f>
        <v/>
      </c>
      <c r="N857" s="217" t="str">
        <f>IF(ISNA(Industrias[[#This Row],[Vapea (m3)]]*VLOOKUP(Árboles!$G854,Precios!$B$7:$H$19,3,FALSE)),"",Industrias[[#This Row],[Vapea (m3)]]*VLOOKUP(Árboles!$G854,Precios!$B$7:$H$19,3,FALSE))</f>
        <v/>
      </c>
      <c r="O857" s="217" t="str">
        <f>IF(ISNA(Industrias[[#This Row],[Vcanter (m3)]]*VLOOKUP(Árboles!$G854,Precios!$B$7:$H$19,4,FALSE)),"",Industrias[[#This Row],[Vcanter (m3)]]*VLOOKUP(Árboles!$G854,Precios!$B$7:$H$19,4,FALSE))</f>
        <v/>
      </c>
      <c r="P857" s="217" t="str">
        <f>IF(ISNA(Industrias[[#This Row],[Vsierra (m3)]]*VLOOKUP(Árboles!$G854,Precios!$B$7:$H$19,5,FALSE)),"",Industrias[[#This Row],[Vsierra (m3)]]*VLOOKUP(Árboles!$G854,Precios!$B$7:$H$19,5,FALSE))</f>
        <v/>
      </c>
      <c r="Q857" s="217" t="str">
        <f>IF(ISNA(Industrias[[#This Row],[Vsgruesa (m3)]]*VLOOKUP(Árboles!$G854,Precios!$B$7:$H$19,6,FALSE)),"",Industrias[[#This Row],[Vsgruesa (m3)]]*VLOOKUP(Árboles!$G854,Precios!$B$7:$H$19,6,FALSE))</f>
        <v/>
      </c>
      <c r="R857" s="217" t="str">
        <f>IF(ISNA(Industrias[[#This Row],[Vchapa (m3)]]*VLOOKUP(Árboles!$G854,Precios!$B$7:$H$19,7,FALSE)),"",Industrias[[#This Row],[Vchapa (m3)]]*VLOOKUP(Árboles!$G854,Precios!$B$7:$H$19,7,FALSE))</f>
        <v/>
      </c>
      <c r="S857" s="223">
        <f t="shared" si="18"/>
        <v>0</v>
      </c>
      <c r="T857" s="218"/>
      <c r="U857" s="218"/>
      <c r="W857" s="183"/>
      <c r="X857" s="183"/>
      <c r="Y857" s="183"/>
      <c r="Z857" s="183"/>
      <c r="AA857" s="183"/>
      <c r="AB857" s="183"/>
      <c r="AC857" s="183"/>
      <c r="AE857" s="183"/>
      <c r="AF857" s="183"/>
      <c r="AG857" s="183"/>
      <c r="AH857" s="183"/>
      <c r="AI857" s="183"/>
      <c r="AJ857" s="183"/>
      <c r="AK857" s="183"/>
    </row>
    <row r="858" spans="2:37" ht="16.8" thickTop="1" thickBot="1">
      <c r="B858" s="211" t="str">
        <f>IF(Árboles!B855="","",Árboles!B855)</f>
        <v/>
      </c>
      <c r="C858" s="211" t="str">
        <f>IF(Árboles!C855="","",Árboles!C855)</f>
        <v/>
      </c>
      <c r="D858" s="212" t="str">
        <f>IF(Árboles!G855="","",Árboles!G855)</f>
        <v/>
      </c>
      <c r="E858" s="213" t="str">
        <f>IF(Árboles!AC855=0,"",Árboles!AC855)</f>
        <v/>
      </c>
      <c r="F858" s="221"/>
      <c r="G858" s="222"/>
      <c r="H858" s="222"/>
      <c r="I858" s="222"/>
      <c r="J858" s="222"/>
      <c r="K858" s="222"/>
      <c r="L858" s="222"/>
      <c r="M858" s="216" t="str">
        <f>IF(ISNA(Industrias[[#This Row],[Vtrit (m3)]]*VLOOKUP(Árboles!$G855,Precios!$B$7:$H$19,2,FALSE)),"",Industrias[[#This Row],[Vtrit (m3)]]*VLOOKUP(Árboles!$G855,Precios!$B$7:$H$19,2,FALSE))</f>
        <v/>
      </c>
      <c r="N858" s="217" t="str">
        <f>IF(ISNA(Industrias[[#This Row],[Vapea (m3)]]*VLOOKUP(Árboles!$G855,Precios!$B$7:$H$19,3,FALSE)),"",Industrias[[#This Row],[Vapea (m3)]]*VLOOKUP(Árboles!$G855,Precios!$B$7:$H$19,3,FALSE))</f>
        <v/>
      </c>
      <c r="O858" s="217" t="str">
        <f>IF(ISNA(Industrias[[#This Row],[Vcanter (m3)]]*VLOOKUP(Árboles!$G855,Precios!$B$7:$H$19,4,FALSE)),"",Industrias[[#This Row],[Vcanter (m3)]]*VLOOKUP(Árboles!$G855,Precios!$B$7:$H$19,4,FALSE))</f>
        <v/>
      </c>
      <c r="P858" s="217" t="str">
        <f>IF(ISNA(Industrias[[#This Row],[Vsierra (m3)]]*VLOOKUP(Árboles!$G855,Precios!$B$7:$H$19,5,FALSE)),"",Industrias[[#This Row],[Vsierra (m3)]]*VLOOKUP(Árboles!$G855,Precios!$B$7:$H$19,5,FALSE))</f>
        <v/>
      </c>
      <c r="Q858" s="217" t="str">
        <f>IF(ISNA(Industrias[[#This Row],[Vsgruesa (m3)]]*VLOOKUP(Árboles!$G855,Precios!$B$7:$H$19,6,FALSE)),"",Industrias[[#This Row],[Vsgruesa (m3)]]*VLOOKUP(Árboles!$G855,Precios!$B$7:$H$19,6,FALSE))</f>
        <v/>
      </c>
      <c r="R858" s="217" t="str">
        <f>IF(ISNA(Industrias[[#This Row],[Vchapa (m3)]]*VLOOKUP(Árboles!$G855,Precios!$B$7:$H$19,7,FALSE)),"",Industrias[[#This Row],[Vchapa (m3)]]*VLOOKUP(Árboles!$G855,Precios!$B$7:$H$19,7,FALSE))</f>
        <v/>
      </c>
      <c r="S858" s="223">
        <f t="shared" si="18"/>
        <v>0</v>
      </c>
      <c r="T858" s="218"/>
      <c r="U858" s="218"/>
      <c r="W858" s="183"/>
      <c r="X858" s="183"/>
      <c r="Y858" s="183"/>
      <c r="Z858" s="183"/>
      <c r="AA858" s="183"/>
      <c r="AB858" s="183"/>
      <c r="AC858" s="183"/>
      <c r="AE858" s="183"/>
      <c r="AF858" s="183"/>
      <c r="AG858" s="183"/>
      <c r="AH858" s="183"/>
      <c r="AI858" s="183"/>
      <c r="AJ858" s="183"/>
      <c r="AK858" s="183"/>
    </row>
    <row r="859" spans="2:37" ht="16.8" thickTop="1" thickBot="1">
      <c r="B859" s="211" t="str">
        <f>IF(Árboles!B856="","",Árboles!B856)</f>
        <v/>
      </c>
      <c r="C859" s="211" t="str">
        <f>IF(Árboles!C856="","",Árboles!C856)</f>
        <v/>
      </c>
      <c r="D859" s="212" t="str">
        <f>IF(Árboles!G856="","",Árboles!G856)</f>
        <v/>
      </c>
      <c r="E859" s="213" t="str">
        <f>IF(Árboles!AC856=0,"",Árboles!AC856)</f>
        <v/>
      </c>
      <c r="F859" s="221"/>
      <c r="G859" s="222"/>
      <c r="H859" s="222"/>
      <c r="I859" s="222"/>
      <c r="J859" s="222"/>
      <c r="K859" s="222"/>
      <c r="L859" s="222"/>
      <c r="M859" s="216" t="str">
        <f>IF(ISNA(Industrias[[#This Row],[Vtrit (m3)]]*VLOOKUP(Árboles!$G856,Precios!$B$7:$H$19,2,FALSE)),"",Industrias[[#This Row],[Vtrit (m3)]]*VLOOKUP(Árboles!$G856,Precios!$B$7:$H$19,2,FALSE))</f>
        <v/>
      </c>
      <c r="N859" s="217" t="str">
        <f>IF(ISNA(Industrias[[#This Row],[Vapea (m3)]]*VLOOKUP(Árboles!$G856,Precios!$B$7:$H$19,3,FALSE)),"",Industrias[[#This Row],[Vapea (m3)]]*VLOOKUP(Árboles!$G856,Precios!$B$7:$H$19,3,FALSE))</f>
        <v/>
      </c>
      <c r="O859" s="217" t="str">
        <f>IF(ISNA(Industrias[[#This Row],[Vcanter (m3)]]*VLOOKUP(Árboles!$G856,Precios!$B$7:$H$19,4,FALSE)),"",Industrias[[#This Row],[Vcanter (m3)]]*VLOOKUP(Árboles!$G856,Precios!$B$7:$H$19,4,FALSE))</f>
        <v/>
      </c>
      <c r="P859" s="217" t="str">
        <f>IF(ISNA(Industrias[[#This Row],[Vsierra (m3)]]*VLOOKUP(Árboles!$G856,Precios!$B$7:$H$19,5,FALSE)),"",Industrias[[#This Row],[Vsierra (m3)]]*VLOOKUP(Árboles!$G856,Precios!$B$7:$H$19,5,FALSE))</f>
        <v/>
      </c>
      <c r="Q859" s="217" t="str">
        <f>IF(ISNA(Industrias[[#This Row],[Vsgruesa (m3)]]*VLOOKUP(Árboles!$G856,Precios!$B$7:$H$19,6,FALSE)),"",Industrias[[#This Row],[Vsgruesa (m3)]]*VLOOKUP(Árboles!$G856,Precios!$B$7:$H$19,6,FALSE))</f>
        <v/>
      </c>
      <c r="R859" s="217" t="str">
        <f>IF(ISNA(Industrias[[#This Row],[Vchapa (m3)]]*VLOOKUP(Árboles!$G856,Precios!$B$7:$H$19,7,FALSE)),"",Industrias[[#This Row],[Vchapa (m3)]]*VLOOKUP(Árboles!$G856,Precios!$B$7:$H$19,7,FALSE))</f>
        <v/>
      </c>
      <c r="S859" s="223">
        <f t="shared" si="18"/>
        <v>0</v>
      </c>
      <c r="T859" s="218"/>
      <c r="U859" s="218"/>
      <c r="W859" s="183"/>
      <c r="X859" s="183"/>
      <c r="Y859" s="183"/>
      <c r="Z859" s="183"/>
      <c r="AA859" s="183"/>
      <c r="AB859" s="183"/>
      <c r="AC859" s="183"/>
      <c r="AE859" s="183"/>
      <c r="AF859" s="183"/>
      <c r="AG859" s="183"/>
      <c r="AH859" s="183"/>
      <c r="AI859" s="183"/>
      <c r="AJ859" s="183"/>
      <c r="AK859" s="183"/>
    </row>
    <row r="860" spans="2:37" ht="16.8" thickTop="1" thickBot="1">
      <c r="B860" s="211" t="str">
        <f>IF(Árboles!B857="","",Árboles!B857)</f>
        <v/>
      </c>
      <c r="C860" s="211" t="str">
        <f>IF(Árboles!C857="","",Árboles!C857)</f>
        <v/>
      </c>
      <c r="D860" s="212" t="str">
        <f>IF(Árboles!G857="","",Árboles!G857)</f>
        <v/>
      </c>
      <c r="E860" s="213" t="str">
        <f>IF(Árboles!AC857=0,"",Árboles!AC857)</f>
        <v/>
      </c>
      <c r="F860" s="221"/>
      <c r="G860" s="222"/>
      <c r="H860" s="222"/>
      <c r="I860" s="222"/>
      <c r="J860" s="222"/>
      <c r="K860" s="222"/>
      <c r="L860" s="222"/>
      <c r="M860" s="216" t="str">
        <f>IF(ISNA(Industrias[[#This Row],[Vtrit (m3)]]*VLOOKUP(Árboles!$G857,Precios!$B$7:$H$19,2,FALSE)),"",Industrias[[#This Row],[Vtrit (m3)]]*VLOOKUP(Árboles!$G857,Precios!$B$7:$H$19,2,FALSE))</f>
        <v/>
      </c>
      <c r="N860" s="217" t="str">
        <f>IF(ISNA(Industrias[[#This Row],[Vapea (m3)]]*VLOOKUP(Árboles!$G857,Precios!$B$7:$H$19,3,FALSE)),"",Industrias[[#This Row],[Vapea (m3)]]*VLOOKUP(Árboles!$G857,Precios!$B$7:$H$19,3,FALSE))</f>
        <v/>
      </c>
      <c r="O860" s="217" t="str">
        <f>IF(ISNA(Industrias[[#This Row],[Vcanter (m3)]]*VLOOKUP(Árboles!$G857,Precios!$B$7:$H$19,4,FALSE)),"",Industrias[[#This Row],[Vcanter (m3)]]*VLOOKUP(Árboles!$G857,Precios!$B$7:$H$19,4,FALSE))</f>
        <v/>
      </c>
      <c r="P860" s="217" t="str">
        <f>IF(ISNA(Industrias[[#This Row],[Vsierra (m3)]]*VLOOKUP(Árboles!$G857,Precios!$B$7:$H$19,5,FALSE)),"",Industrias[[#This Row],[Vsierra (m3)]]*VLOOKUP(Árboles!$G857,Precios!$B$7:$H$19,5,FALSE))</f>
        <v/>
      </c>
      <c r="Q860" s="217" t="str">
        <f>IF(ISNA(Industrias[[#This Row],[Vsgruesa (m3)]]*VLOOKUP(Árboles!$G857,Precios!$B$7:$H$19,6,FALSE)),"",Industrias[[#This Row],[Vsgruesa (m3)]]*VLOOKUP(Árboles!$G857,Precios!$B$7:$H$19,6,FALSE))</f>
        <v/>
      </c>
      <c r="R860" s="217" t="str">
        <f>IF(ISNA(Industrias[[#This Row],[Vchapa (m3)]]*VLOOKUP(Árboles!$G857,Precios!$B$7:$H$19,7,FALSE)),"",Industrias[[#This Row],[Vchapa (m3)]]*VLOOKUP(Árboles!$G857,Precios!$B$7:$H$19,7,FALSE))</f>
        <v/>
      </c>
      <c r="S860" s="223">
        <f t="shared" si="18"/>
        <v>0</v>
      </c>
      <c r="T860" s="218"/>
      <c r="U860" s="218"/>
      <c r="W860" s="183"/>
      <c r="X860" s="183"/>
      <c r="Y860" s="183"/>
      <c r="Z860" s="183"/>
      <c r="AA860" s="183"/>
      <c r="AB860" s="183"/>
      <c r="AC860" s="183"/>
      <c r="AE860" s="183"/>
      <c r="AF860" s="183"/>
      <c r="AG860" s="183"/>
      <c r="AH860" s="183"/>
      <c r="AI860" s="183"/>
      <c r="AJ860" s="183"/>
      <c r="AK860" s="183"/>
    </row>
    <row r="861" spans="2:37" ht="16.8" thickTop="1" thickBot="1">
      <c r="B861" s="211" t="str">
        <f>IF(Árboles!B858="","",Árboles!B858)</f>
        <v/>
      </c>
      <c r="C861" s="211" t="str">
        <f>IF(Árboles!C858="","",Árboles!C858)</f>
        <v/>
      </c>
      <c r="D861" s="212" t="str">
        <f>IF(Árboles!G858="","",Árboles!G858)</f>
        <v/>
      </c>
      <c r="E861" s="213" t="str">
        <f>IF(Árboles!AC858=0,"",Árboles!AC858)</f>
        <v/>
      </c>
      <c r="F861" s="221"/>
      <c r="G861" s="222"/>
      <c r="H861" s="222"/>
      <c r="I861" s="222"/>
      <c r="J861" s="222"/>
      <c r="K861" s="222"/>
      <c r="L861" s="222"/>
      <c r="M861" s="216" t="str">
        <f>IF(ISNA(Industrias[[#This Row],[Vtrit (m3)]]*VLOOKUP(Árboles!$G858,Precios!$B$7:$H$19,2,FALSE)),"",Industrias[[#This Row],[Vtrit (m3)]]*VLOOKUP(Árboles!$G858,Precios!$B$7:$H$19,2,FALSE))</f>
        <v/>
      </c>
      <c r="N861" s="217" t="str">
        <f>IF(ISNA(Industrias[[#This Row],[Vapea (m3)]]*VLOOKUP(Árboles!$G858,Precios!$B$7:$H$19,3,FALSE)),"",Industrias[[#This Row],[Vapea (m3)]]*VLOOKUP(Árboles!$G858,Precios!$B$7:$H$19,3,FALSE))</f>
        <v/>
      </c>
      <c r="O861" s="217" t="str">
        <f>IF(ISNA(Industrias[[#This Row],[Vcanter (m3)]]*VLOOKUP(Árboles!$G858,Precios!$B$7:$H$19,4,FALSE)),"",Industrias[[#This Row],[Vcanter (m3)]]*VLOOKUP(Árboles!$G858,Precios!$B$7:$H$19,4,FALSE))</f>
        <v/>
      </c>
      <c r="P861" s="217" t="str">
        <f>IF(ISNA(Industrias[[#This Row],[Vsierra (m3)]]*VLOOKUP(Árboles!$G858,Precios!$B$7:$H$19,5,FALSE)),"",Industrias[[#This Row],[Vsierra (m3)]]*VLOOKUP(Árboles!$G858,Precios!$B$7:$H$19,5,FALSE))</f>
        <v/>
      </c>
      <c r="Q861" s="217" t="str">
        <f>IF(ISNA(Industrias[[#This Row],[Vsgruesa (m3)]]*VLOOKUP(Árboles!$G858,Precios!$B$7:$H$19,6,FALSE)),"",Industrias[[#This Row],[Vsgruesa (m3)]]*VLOOKUP(Árboles!$G858,Precios!$B$7:$H$19,6,FALSE))</f>
        <v/>
      </c>
      <c r="R861" s="217" t="str">
        <f>IF(ISNA(Industrias[[#This Row],[Vchapa (m3)]]*VLOOKUP(Árboles!$G858,Precios!$B$7:$H$19,7,FALSE)),"",Industrias[[#This Row],[Vchapa (m3)]]*VLOOKUP(Árboles!$G858,Precios!$B$7:$H$19,7,FALSE))</f>
        <v/>
      </c>
      <c r="S861" s="223">
        <f t="shared" si="18"/>
        <v>0</v>
      </c>
      <c r="T861" s="218"/>
      <c r="U861" s="218"/>
      <c r="W861" s="183"/>
      <c r="X861" s="183"/>
      <c r="Y861" s="183"/>
      <c r="Z861" s="183"/>
      <c r="AA861" s="183"/>
      <c r="AB861" s="183"/>
      <c r="AC861" s="183"/>
      <c r="AE861" s="183"/>
      <c r="AF861" s="183"/>
      <c r="AG861" s="183"/>
      <c r="AH861" s="183"/>
      <c r="AI861" s="183"/>
      <c r="AJ861" s="183"/>
      <c r="AK861" s="183"/>
    </row>
    <row r="862" spans="2:37" ht="16.8" thickTop="1" thickBot="1">
      <c r="B862" s="211" t="str">
        <f>IF(Árboles!B859="","",Árboles!B859)</f>
        <v/>
      </c>
      <c r="C862" s="211" t="str">
        <f>IF(Árboles!C859="","",Árboles!C859)</f>
        <v/>
      </c>
      <c r="D862" s="212" t="str">
        <f>IF(Árboles!G859="","",Árboles!G859)</f>
        <v/>
      </c>
      <c r="E862" s="213" t="str">
        <f>IF(Árboles!AC859=0,"",Árboles!AC859)</f>
        <v/>
      </c>
      <c r="F862" s="221"/>
      <c r="G862" s="222"/>
      <c r="H862" s="222"/>
      <c r="I862" s="222"/>
      <c r="J862" s="222"/>
      <c r="K862" s="222"/>
      <c r="L862" s="222"/>
      <c r="M862" s="216" t="str">
        <f>IF(ISNA(Industrias[[#This Row],[Vtrit (m3)]]*VLOOKUP(Árboles!$G859,Precios!$B$7:$H$19,2,FALSE)),"",Industrias[[#This Row],[Vtrit (m3)]]*VLOOKUP(Árboles!$G859,Precios!$B$7:$H$19,2,FALSE))</f>
        <v/>
      </c>
      <c r="N862" s="217" t="str">
        <f>IF(ISNA(Industrias[[#This Row],[Vapea (m3)]]*VLOOKUP(Árboles!$G859,Precios!$B$7:$H$19,3,FALSE)),"",Industrias[[#This Row],[Vapea (m3)]]*VLOOKUP(Árboles!$G859,Precios!$B$7:$H$19,3,FALSE))</f>
        <v/>
      </c>
      <c r="O862" s="217" t="str">
        <f>IF(ISNA(Industrias[[#This Row],[Vcanter (m3)]]*VLOOKUP(Árboles!$G859,Precios!$B$7:$H$19,4,FALSE)),"",Industrias[[#This Row],[Vcanter (m3)]]*VLOOKUP(Árboles!$G859,Precios!$B$7:$H$19,4,FALSE))</f>
        <v/>
      </c>
      <c r="P862" s="217" t="str">
        <f>IF(ISNA(Industrias[[#This Row],[Vsierra (m3)]]*VLOOKUP(Árboles!$G859,Precios!$B$7:$H$19,5,FALSE)),"",Industrias[[#This Row],[Vsierra (m3)]]*VLOOKUP(Árboles!$G859,Precios!$B$7:$H$19,5,FALSE))</f>
        <v/>
      </c>
      <c r="Q862" s="217" t="str">
        <f>IF(ISNA(Industrias[[#This Row],[Vsgruesa (m3)]]*VLOOKUP(Árboles!$G859,Precios!$B$7:$H$19,6,FALSE)),"",Industrias[[#This Row],[Vsgruesa (m3)]]*VLOOKUP(Árboles!$G859,Precios!$B$7:$H$19,6,FALSE))</f>
        <v/>
      </c>
      <c r="R862" s="217" t="str">
        <f>IF(ISNA(Industrias[[#This Row],[Vchapa (m3)]]*VLOOKUP(Árboles!$G859,Precios!$B$7:$H$19,7,FALSE)),"",Industrias[[#This Row],[Vchapa (m3)]]*VLOOKUP(Árboles!$G859,Precios!$B$7:$H$19,7,FALSE))</f>
        <v/>
      </c>
      <c r="S862" s="223">
        <f t="shared" si="18"/>
        <v>0</v>
      </c>
      <c r="T862" s="218"/>
      <c r="U862" s="218"/>
      <c r="W862" s="183"/>
      <c r="X862" s="183"/>
      <c r="Y862" s="183"/>
      <c r="Z862" s="183"/>
      <c r="AA862" s="183"/>
      <c r="AB862" s="183"/>
      <c r="AC862" s="183"/>
      <c r="AE862" s="183"/>
      <c r="AF862" s="183"/>
      <c r="AG862" s="183"/>
      <c r="AH862" s="183"/>
      <c r="AI862" s="183"/>
      <c r="AJ862" s="183"/>
      <c r="AK862" s="183"/>
    </row>
    <row r="863" spans="2:37" ht="16.8" thickTop="1" thickBot="1">
      <c r="B863" s="211" t="str">
        <f>IF(Árboles!B860="","",Árboles!B860)</f>
        <v/>
      </c>
      <c r="C863" s="211" t="str">
        <f>IF(Árboles!C860="","",Árboles!C860)</f>
        <v/>
      </c>
      <c r="D863" s="212" t="str">
        <f>IF(Árboles!G860="","",Árboles!G860)</f>
        <v/>
      </c>
      <c r="E863" s="213" t="str">
        <f>IF(Árboles!AC860=0,"",Árboles!AC860)</f>
        <v/>
      </c>
      <c r="F863" s="221"/>
      <c r="G863" s="222"/>
      <c r="H863" s="222"/>
      <c r="I863" s="222"/>
      <c r="J863" s="222"/>
      <c r="K863" s="222"/>
      <c r="L863" s="222"/>
      <c r="M863" s="216" t="str">
        <f>IF(ISNA(Industrias[[#This Row],[Vtrit (m3)]]*VLOOKUP(Árboles!$G860,Precios!$B$7:$H$19,2,FALSE)),"",Industrias[[#This Row],[Vtrit (m3)]]*VLOOKUP(Árboles!$G860,Precios!$B$7:$H$19,2,FALSE))</f>
        <v/>
      </c>
      <c r="N863" s="217" t="str">
        <f>IF(ISNA(Industrias[[#This Row],[Vapea (m3)]]*VLOOKUP(Árboles!$G860,Precios!$B$7:$H$19,3,FALSE)),"",Industrias[[#This Row],[Vapea (m3)]]*VLOOKUP(Árboles!$G860,Precios!$B$7:$H$19,3,FALSE))</f>
        <v/>
      </c>
      <c r="O863" s="217" t="str">
        <f>IF(ISNA(Industrias[[#This Row],[Vcanter (m3)]]*VLOOKUP(Árboles!$G860,Precios!$B$7:$H$19,4,FALSE)),"",Industrias[[#This Row],[Vcanter (m3)]]*VLOOKUP(Árboles!$G860,Precios!$B$7:$H$19,4,FALSE))</f>
        <v/>
      </c>
      <c r="P863" s="217" t="str">
        <f>IF(ISNA(Industrias[[#This Row],[Vsierra (m3)]]*VLOOKUP(Árboles!$G860,Precios!$B$7:$H$19,5,FALSE)),"",Industrias[[#This Row],[Vsierra (m3)]]*VLOOKUP(Árboles!$G860,Precios!$B$7:$H$19,5,FALSE))</f>
        <v/>
      </c>
      <c r="Q863" s="217" t="str">
        <f>IF(ISNA(Industrias[[#This Row],[Vsgruesa (m3)]]*VLOOKUP(Árboles!$G860,Precios!$B$7:$H$19,6,FALSE)),"",Industrias[[#This Row],[Vsgruesa (m3)]]*VLOOKUP(Árboles!$G860,Precios!$B$7:$H$19,6,FALSE))</f>
        <v/>
      </c>
      <c r="R863" s="217" t="str">
        <f>IF(ISNA(Industrias[[#This Row],[Vchapa (m3)]]*VLOOKUP(Árboles!$G860,Precios!$B$7:$H$19,7,FALSE)),"",Industrias[[#This Row],[Vchapa (m3)]]*VLOOKUP(Árboles!$G860,Precios!$B$7:$H$19,7,FALSE))</f>
        <v/>
      </c>
      <c r="S863" s="223">
        <f t="shared" si="18"/>
        <v>0</v>
      </c>
      <c r="T863" s="218"/>
      <c r="U863" s="218"/>
      <c r="W863" s="183"/>
      <c r="X863" s="183"/>
      <c r="Y863" s="183"/>
      <c r="Z863" s="183"/>
      <c r="AA863" s="183"/>
      <c r="AB863" s="183"/>
      <c r="AC863" s="183"/>
      <c r="AE863" s="183"/>
      <c r="AF863" s="183"/>
      <c r="AG863" s="183"/>
      <c r="AH863" s="183"/>
      <c r="AI863" s="183"/>
      <c r="AJ863" s="183"/>
      <c r="AK863" s="183"/>
    </row>
    <row r="864" spans="2:37" ht="16.8" thickTop="1" thickBot="1">
      <c r="B864" s="211" t="str">
        <f>IF(Árboles!B861="","",Árboles!B861)</f>
        <v/>
      </c>
      <c r="C864" s="211" t="str">
        <f>IF(Árboles!C861="","",Árboles!C861)</f>
        <v/>
      </c>
      <c r="D864" s="212" t="str">
        <f>IF(Árboles!G861="","",Árboles!G861)</f>
        <v/>
      </c>
      <c r="E864" s="213" t="str">
        <f>IF(Árboles!AC861=0,"",Árboles!AC861)</f>
        <v/>
      </c>
      <c r="F864" s="221"/>
      <c r="G864" s="222"/>
      <c r="H864" s="222"/>
      <c r="I864" s="222"/>
      <c r="J864" s="222"/>
      <c r="K864" s="222"/>
      <c r="L864" s="222"/>
      <c r="M864" s="216" t="str">
        <f>IF(ISNA(Industrias[[#This Row],[Vtrit (m3)]]*VLOOKUP(Árboles!$G861,Precios!$B$7:$H$19,2,FALSE)),"",Industrias[[#This Row],[Vtrit (m3)]]*VLOOKUP(Árboles!$G861,Precios!$B$7:$H$19,2,FALSE))</f>
        <v/>
      </c>
      <c r="N864" s="217" t="str">
        <f>IF(ISNA(Industrias[[#This Row],[Vapea (m3)]]*VLOOKUP(Árboles!$G861,Precios!$B$7:$H$19,3,FALSE)),"",Industrias[[#This Row],[Vapea (m3)]]*VLOOKUP(Árboles!$G861,Precios!$B$7:$H$19,3,FALSE))</f>
        <v/>
      </c>
      <c r="O864" s="217" t="str">
        <f>IF(ISNA(Industrias[[#This Row],[Vcanter (m3)]]*VLOOKUP(Árboles!$G861,Precios!$B$7:$H$19,4,FALSE)),"",Industrias[[#This Row],[Vcanter (m3)]]*VLOOKUP(Árboles!$G861,Precios!$B$7:$H$19,4,FALSE))</f>
        <v/>
      </c>
      <c r="P864" s="217" t="str">
        <f>IF(ISNA(Industrias[[#This Row],[Vsierra (m3)]]*VLOOKUP(Árboles!$G861,Precios!$B$7:$H$19,5,FALSE)),"",Industrias[[#This Row],[Vsierra (m3)]]*VLOOKUP(Árboles!$G861,Precios!$B$7:$H$19,5,FALSE))</f>
        <v/>
      </c>
      <c r="Q864" s="217" t="str">
        <f>IF(ISNA(Industrias[[#This Row],[Vsgruesa (m3)]]*VLOOKUP(Árboles!$G861,Precios!$B$7:$H$19,6,FALSE)),"",Industrias[[#This Row],[Vsgruesa (m3)]]*VLOOKUP(Árboles!$G861,Precios!$B$7:$H$19,6,FALSE))</f>
        <v/>
      </c>
      <c r="R864" s="217" t="str">
        <f>IF(ISNA(Industrias[[#This Row],[Vchapa (m3)]]*VLOOKUP(Árboles!$G861,Precios!$B$7:$H$19,7,FALSE)),"",Industrias[[#This Row],[Vchapa (m3)]]*VLOOKUP(Árboles!$G861,Precios!$B$7:$H$19,7,FALSE))</f>
        <v/>
      </c>
      <c r="S864" s="223">
        <f t="shared" si="18"/>
        <v>0</v>
      </c>
      <c r="T864" s="218"/>
      <c r="U864" s="218"/>
      <c r="W864" s="183"/>
      <c r="X864" s="183"/>
      <c r="Y864" s="183"/>
      <c r="Z864" s="183"/>
      <c r="AA864" s="183"/>
      <c r="AB864" s="183"/>
      <c r="AC864" s="183"/>
      <c r="AE864" s="183"/>
      <c r="AF864" s="183"/>
      <c r="AG864" s="183"/>
      <c r="AH864" s="183"/>
      <c r="AI864" s="183"/>
      <c r="AJ864" s="183"/>
      <c r="AK864" s="183"/>
    </row>
    <row r="865" spans="2:37" ht="16.8" thickTop="1" thickBot="1">
      <c r="B865" s="211" t="str">
        <f>IF(Árboles!B862="","",Árboles!B862)</f>
        <v/>
      </c>
      <c r="C865" s="211" t="str">
        <f>IF(Árboles!C862="","",Árboles!C862)</f>
        <v/>
      </c>
      <c r="D865" s="212" t="str">
        <f>IF(Árboles!G862="","",Árboles!G862)</f>
        <v/>
      </c>
      <c r="E865" s="213" t="str">
        <f>IF(Árboles!AC862=0,"",Árboles!AC862)</f>
        <v/>
      </c>
      <c r="F865" s="221"/>
      <c r="G865" s="222"/>
      <c r="H865" s="222"/>
      <c r="I865" s="222"/>
      <c r="J865" s="222"/>
      <c r="K865" s="222"/>
      <c r="L865" s="222"/>
      <c r="M865" s="216" t="str">
        <f>IF(ISNA(Industrias[[#This Row],[Vtrit (m3)]]*VLOOKUP(Árboles!$G862,Precios!$B$7:$H$19,2,FALSE)),"",Industrias[[#This Row],[Vtrit (m3)]]*VLOOKUP(Árboles!$G862,Precios!$B$7:$H$19,2,FALSE))</f>
        <v/>
      </c>
      <c r="N865" s="217" t="str">
        <f>IF(ISNA(Industrias[[#This Row],[Vapea (m3)]]*VLOOKUP(Árboles!$G862,Precios!$B$7:$H$19,3,FALSE)),"",Industrias[[#This Row],[Vapea (m3)]]*VLOOKUP(Árboles!$G862,Precios!$B$7:$H$19,3,FALSE))</f>
        <v/>
      </c>
      <c r="O865" s="217" t="str">
        <f>IF(ISNA(Industrias[[#This Row],[Vcanter (m3)]]*VLOOKUP(Árboles!$G862,Precios!$B$7:$H$19,4,FALSE)),"",Industrias[[#This Row],[Vcanter (m3)]]*VLOOKUP(Árboles!$G862,Precios!$B$7:$H$19,4,FALSE))</f>
        <v/>
      </c>
      <c r="P865" s="217" t="str">
        <f>IF(ISNA(Industrias[[#This Row],[Vsierra (m3)]]*VLOOKUP(Árboles!$G862,Precios!$B$7:$H$19,5,FALSE)),"",Industrias[[#This Row],[Vsierra (m3)]]*VLOOKUP(Árboles!$G862,Precios!$B$7:$H$19,5,FALSE))</f>
        <v/>
      </c>
      <c r="Q865" s="217" t="str">
        <f>IF(ISNA(Industrias[[#This Row],[Vsgruesa (m3)]]*VLOOKUP(Árboles!$G862,Precios!$B$7:$H$19,6,FALSE)),"",Industrias[[#This Row],[Vsgruesa (m3)]]*VLOOKUP(Árboles!$G862,Precios!$B$7:$H$19,6,FALSE))</f>
        <v/>
      </c>
      <c r="R865" s="217" t="str">
        <f>IF(ISNA(Industrias[[#This Row],[Vchapa (m3)]]*VLOOKUP(Árboles!$G862,Precios!$B$7:$H$19,7,FALSE)),"",Industrias[[#This Row],[Vchapa (m3)]]*VLOOKUP(Árboles!$G862,Precios!$B$7:$H$19,7,FALSE))</f>
        <v/>
      </c>
      <c r="S865" s="223">
        <f t="shared" si="18"/>
        <v>0</v>
      </c>
      <c r="T865" s="218"/>
      <c r="U865" s="218"/>
      <c r="W865" s="183"/>
      <c r="X865" s="183"/>
      <c r="Y865" s="183"/>
      <c r="Z865" s="183"/>
      <c r="AA865" s="183"/>
      <c r="AB865" s="183"/>
      <c r="AC865" s="183"/>
      <c r="AE865" s="183"/>
      <c r="AF865" s="183"/>
      <c r="AG865" s="183"/>
      <c r="AH865" s="183"/>
      <c r="AI865" s="183"/>
      <c r="AJ865" s="183"/>
      <c r="AK865" s="183"/>
    </row>
    <row r="866" spans="2:37" ht="16.8" thickTop="1" thickBot="1">
      <c r="B866" s="211" t="str">
        <f>IF(Árboles!B863="","",Árboles!B863)</f>
        <v/>
      </c>
      <c r="C866" s="211" t="str">
        <f>IF(Árboles!C863="","",Árboles!C863)</f>
        <v/>
      </c>
      <c r="D866" s="212" t="str">
        <f>IF(Árboles!G863="","",Árboles!G863)</f>
        <v/>
      </c>
      <c r="E866" s="213" t="str">
        <f>IF(Árboles!AC863=0,"",Árboles!AC863)</f>
        <v/>
      </c>
      <c r="F866" s="221"/>
      <c r="G866" s="222"/>
      <c r="H866" s="222"/>
      <c r="I866" s="222"/>
      <c r="J866" s="222"/>
      <c r="K866" s="222"/>
      <c r="L866" s="222"/>
      <c r="M866" s="216" t="str">
        <f>IF(ISNA(Industrias[[#This Row],[Vtrit (m3)]]*VLOOKUP(Árboles!$G863,Precios!$B$7:$H$19,2,FALSE)),"",Industrias[[#This Row],[Vtrit (m3)]]*VLOOKUP(Árboles!$G863,Precios!$B$7:$H$19,2,FALSE))</f>
        <v/>
      </c>
      <c r="N866" s="217" t="str">
        <f>IF(ISNA(Industrias[[#This Row],[Vapea (m3)]]*VLOOKUP(Árboles!$G863,Precios!$B$7:$H$19,3,FALSE)),"",Industrias[[#This Row],[Vapea (m3)]]*VLOOKUP(Árboles!$G863,Precios!$B$7:$H$19,3,FALSE))</f>
        <v/>
      </c>
      <c r="O866" s="217" t="str">
        <f>IF(ISNA(Industrias[[#This Row],[Vcanter (m3)]]*VLOOKUP(Árboles!$G863,Precios!$B$7:$H$19,4,FALSE)),"",Industrias[[#This Row],[Vcanter (m3)]]*VLOOKUP(Árboles!$G863,Precios!$B$7:$H$19,4,FALSE))</f>
        <v/>
      </c>
      <c r="P866" s="217" t="str">
        <f>IF(ISNA(Industrias[[#This Row],[Vsierra (m3)]]*VLOOKUP(Árboles!$G863,Precios!$B$7:$H$19,5,FALSE)),"",Industrias[[#This Row],[Vsierra (m3)]]*VLOOKUP(Árboles!$G863,Precios!$B$7:$H$19,5,FALSE))</f>
        <v/>
      </c>
      <c r="Q866" s="217" t="str">
        <f>IF(ISNA(Industrias[[#This Row],[Vsgruesa (m3)]]*VLOOKUP(Árboles!$G863,Precios!$B$7:$H$19,6,FALSE)),"",Industrias[[#This Row],[Vsgruesa (m3)]]*VLOOKUP(Árboles!$G863,Precios!$B$7:$H$19,6,FALSE))</f>
        <v/>
      </c>
      <c r="R866" s="217" t="str">
        <f>IF(ISNA(Industrias[[#This Row],[Vchapa (m3)]]*VLOOKUP(Árboles!$G863,Precios!$B$7:$H$19,7,FALSE)),"",Industrias[[#This Row],[Vchapa (m3)]]*VLOOKUP(Árboles!$G863,Precios!$B$7:$H$19,7,FALSE))</f>
        <v/>
      </c>
      <c r="S866" s="223">
        <f t="shared" si="18"/>
        <v>0</v>
      </c>
      <c r="T866" s="218"/>
      <c r="U866" s="218"/>
      <c r="W866" s="183"/>
      <c r="X866" s="183"/>
      <c r="Y866" s="183"/>
      <c r="Z866" s="183"/>
      <c r="AA866" s="183"/>
      <c r="AB866" s="183"/>
      <c r="AC866" s="183"/>
      <c r="AE866" s="183"/>
      <c r="AF866" s="183"/>
      <c r="AG866" s="183"/>
      <c r="AH866" s="183"/>
      <c r="AI866" s="183"/>
      <c r="AJ866" s="183"/>
      <c r="AK866" s="183"/>
    </row>
    <row r="867" spans="2:37" ht="16.8" thickTop="1" thickBot="1">
      <c r="B867" s="211" t="str">
        <f>IF(Árboles!B864="","",Árboles!B864)</f>
        <v/>
      </c>
      <c r="C867" s="211" t="str">
        <f>IF(Árboles!C864="","",Árboles!C864)</f>
        <v/>
      </c>
      <c r="D867" s="212" t="str">
        <f>IF(Árboles!G864="","",Árboles!G864)</f>
        <v/>
      </c>
      <c r="E867" s="213" t="str">
        <f>IF(Árboles!AC864=0,"",Árboles!AC864)</f>
        <v/>
      </c>
      <c r="F867" s="221"/>
      <c r="G867" s="222"/>
      <c r="H867" s="222"/>
      <c r="I867" s="222"/>
      <c r="J867" s="222"/>
      <c r="K867" s="222"/>
      <c r="L867" s="222"/>
      <c r="M867" s="216" t="str">
        <f>IF(ISNA(Industrias[[#This Row],[Vtrit (m3)]]*VLOOKUP(Árboles!$G864,Precios!$B$7:$H$19,2,FALSE)),"",Industrias[[#This Row],[Vtrit (m3)]]*VLOOKUP(Árboles!$G864,Precios!$B$7:$H$19,2,FALSE))</f>
        <v/>
      </c>
      <c r="N867" s="217" t="str">
        <f>IF(ISNA(Industrias[[#This Row],[Vapea (m3)]]*VLOOKUP(Árboles!$G864,Precios!$B$7:$H$19,3,FALSE)),"",Industrias[[#This Row],[Vapea (m3)]]*VLOOKUP(Árboles!$G864,Precios!$B$7:$H$19,3,FALSE))</f>
        <v/>
      </c>
      <c r="O867" s="217" t="str">
        <f>IF(ISNA(Industrias[[#This Row],[Vcanter (m3)]]*VLOOKUP(Árboles!$G864,Precios!$B$7:$H$19,4,FALSE)),"",Industrias[[#This Row],[Vcanter (m3)]]*VLOOKUP(Árboles!$G864,Precios!$B$7:$H$19,4,FALSE))</f>
        <v/>
      </c>
      <c r="P867" s="217" t="str">
        <f>IF(ISNA(Industrias[[#This Row],[Vsierra (m3)]]*VLOOKUP(Árboles!$G864,Precios!$B$7:$H$19,5,FALSE)),"",Industrias[[#This Row],[Vsierra (m3)]]*VLOOKUP(Árboles!$G864,Precios!$B$7:$H$19,5,FALSE))</f>
        <v/>
      </c>
      <c r="Q867" s="217" t="str">
        <f>IF(ISNA(Industrias[[#This Row],[Vsgruesa (m3)]]*VLOOKUP(Árboles!$G864,Precios!$B$7:$H$19,6,FALSE)),"",Industrias[[#This Row],[Vsgruesa (m3)]]*VLOOKUP(Árboles!$G864,Precios!$B$7:$H$19,6,FALSE))</f>
        <v/>
      </c>
      <c r="R867" s="217" t="str">
        <f>IF(ISNA(Industrias[[#This Row],[Vchapa (m3)]]*VLOOKUP(Árboles!$G864,Precios!$B$7:$H$19,7,FALSE)),"",Industrias[[#This Row],[Vchapa (m3)]]*VLOOKUP(Árboles!$G864,Precios!$B$7:$H$19,7,FALSE))</f>
        <v/>
      </c>
      <c r="S867" s="223">
        <f t="shared" si="18"/>
        <v>0</v>
      </c>
      <c r="T867" s="218"/>
      <c r="U867" s="218"/>
      <c r="W867" s="183"/>
      <c r="X867" s="183"/>
      <c r="Y867" s="183"/>
      <c r="Z867" s="183"/>
      <c r="AA867" s="183"/>
      <c r="AB867" s="183"/>
      <c r="AC867" s="183"/>
      <c r="AE867" s="183"/>
      <c r="AF867" s="183"/>
      <c r="AG867" s="183"/>
      <c r="AH867" s="183"/>
      <c r="AI867" s="183"/>
      <c r="AJ867" s="183"/>
      <c r="AK867" s="183"/>
    </row>
    <row r="868" spans="2:37" ht="16.8" thickTop="1" thickBot="1">
      <c r="B868" s="211" t="str">
        <f>IF(Árboles!B865="","",Árboles!B865)</f>
        <v/>
      </c>
      <c r="C868" s="211" t="str">
        <f>IF(Árboles!C865="","",Árboles!C865)</f>
        <v/>
      </c>
      <c r="D868" s="212" t="str">
        <f>IF(Árboles!G865="","",Árboles!G865)</f>
        <v/>
      </c>
      <c r="E868" s="213" t="str">
        <f>IF(Árboles!AC865=0,"",Árboles!AC865)</f>
        <v/>
      </c>
      <c r="F868" s="221"/>
      <c r="G868" s="222"/>
      <c r="H868" s="222"/>
      <c r="I868" s="222"/>
      <c r="J868" s="222"/>
      <c r="K868" s="222"/>
      <c r="L868" s="222"/>
      <c r="M868" s="216" t="str">
        <f>IF(ISNA(Industrias[[#This Row],[Vtrit (m3)]]*VLOOKUP(Árboles!$G865,Precios!$B$7:$H$19,2,FALSE)),"",Industrias[[#This Row],[Vtrit (m3)]]*VLOOKUP(Árboles!$G865,Precios!$B$7:$H$19,2,FALSE))</f>
        <v/>
      </c>
      <c r="N868" s="217" t="str">
        <f>IF(ISNA(Industrias[[#This Row],[Vapea (m3)]]*VLOOKUP(Árboles!$G865,Precios!$B$7:$H$19,3,FALSE)),"",Industrias[[#This Row],[Vapea (m3)]]*VLOOKUP(Árboles!$G865,Precios!$B$7:$H$19,3,FALSE))</f>
        <v/>
      </c>
      <c r="O868" s="217" t="str">
        <f>IF(ISNA(Industrias[[#This Row],[Vcanter (m3)]]*VLOOKUP(Árboles!$G865,Precios!$B$7:$H$19,4,FALSE)),"",Industrias[[#This Row],[Vcanter (m3)]]*VLOOKUP(Árboles!$G865,Precios!$B$7:$H$19,4,FALSE))</f>
        <v/>
      </c>
      <c r="P868" s="217" t="str">
        <f>IF(ISNA(Industrias[[#This Row],[Vsierra (m3)]]*VLOOKUP(Árboles!$G865,Precios!$B$7:$H$19,5,FALSE)),"",Industrias[[#This Row],[Vsierra (m3)]]*VLOOKUP(Árboles!$G865,Precios!$B$7:$H$19,5,FALSE))</f>
        <v/>
      </c>
      <c r="Q868" s="217" t="str">
        <f>IF(ISNA(Industrias[[#This Row],[Vsgruesa (m3)]]*VLOOKUP(Árboles!$G865,Precios!$B$7:$H$19,6,FALSE)),"",Industrias[[#This Row],[Vsgruesa (m3)]]*VLOOKUP(Árboles!$G865,Precios!$B$7:$H$19,6,FALSE))</f>
        <v/>
      </c>
      <c r="R868" s="217" t="str">
        <f>IF(ISNA(Industrias[[#This Row],[Vchapa (m3)]]*VLOOKUP(Árboles!$G865,Precios!$B$7:$H$19,7,FALSE)),"",Industrias[[#This Row],[Vchapa (m3)]]*VLOOKUP(Árboles!$G865,Precios!$B$7:$H$19,7,FALSE))</f>
        <v/>
      </c>
      <c r="S868" s="223">
        <f t="shared" si="18"/>
        <v>0</v>
      </c>
      <c r="T868" s="218"/>
      <c r="U868" s="218"/>
      <c r="W868" s="183"/>
      <c r="X868" s="183"/>
      <c r="Y868" s="183"/>
      <c r="Z868" s="183"/>
      <c r="AA868" s="183"/>
      <c r="AB868" s="183"/>
      <c r="AC868" s="183"/>
      <c r="AE868" s="183"/>
      <c r="AF868" s="183"/>
      <c r="AG868" s="183"/>
      <c r="AH868" s="183"/>
      <c r="AI868" s="183"/>
      <c r="AJ868" s="183"/>
      <c r="AK868" s="183"/>
    </row>
    <row r="869" spans="2:37" ht="16.8" thickTop="1" thickBot="1">
      <c r="B869" s="211" t="str">
        <f>IF(Árboles!B866="","",Árboles!B866)</f>
        <v/>
      </c>
      <c r="C869" s="211" t="str">
        <f>IF(Árboles!C866="","",Árboles!C866)</f>
        <v/>
      </c>
      <c r="D869" s="212" t="str">
        <f>IF(Árboles!G866="","",Árboles!G866)</f>
        <v/>
      </c>
      <c r="E869" s="213" t="str">
        <f>IF(Árboles!AC866=0,"",Árboles!AC866)</f>
        <v/>
      </c>
      <c r="F869" s="221"/>
      <c r="G869" s="222"/>
      <c r="H869" s="222"/>
      <c r="I869" s="222"/>
      <c r="J869" s="222"/>
      <c r="K869" s="222"/>
      <c r="L869" s="222"/>
      <c r="M869" s="216" t="str">
        <f>IF(ISNA(Industrias[[#This Row],[Vtrit (m3)]]*VLOOKUP(Árboles!$G866,Precios!$B$7:$H$19,2,FALSE)),"",Industrias[[#This Row],[Vtrit (m3)]]*VLOOKUP(Árboles!$G866,Precios!$B$7:$H$19,2,FALSE))</f>
        <v/>
      </c>
      <c r="N869" s="217" t="str">
        <f>IF(ISNA(Industrias[[#This Row],[Vapea (m3)]]*VLOOKUP(Árboles!$G866,Precios!$B$7:$H$19,3,FALSE)),"",Industrias[[#This Row],[Vapea (m3)]]*VLOOKUP(Árboles!$G866,Precios!$B$7:$H$19,3,FALSE))</f>
        <v/>
      </c>
      <c r="O869" s="217" t="str">
        <f>IF(ISNA(Industrias[[#This Row],[Vcanter (m3)]]*VLOOKUP(Árboles!$G866,Precios!$B$7:$H$19,4,FALSE)),"",Industrias[[#This Row],[Vcanter (m3)]]*VLOOKUP(Árboles!$G866,Precios!$B$7:$H$19,4,FALSE))</f>
        <v/>
      </c>
      <c r="P869" s="217" t="str">
        <f>IF(ISNA(Industrias[[#This Row],[Vsierra (m3)]]*VLOOKUP(Árboles!$G866,Precios!$B$7:$H$19,5,FALSE)),"",Industrias[[#This Row],[Vsierra (m3)]]*VLOOKUP(Árboles!$G866,Precios!$B$7:$H$19,5,FALSE))</f>
        <v/>
      </c>
      <c r="Q869" s="217" t="str">
        <f>IF(ISNA(Industrias[[#This Row],[Vsgruesa (m3)]]*VLOOKUP(Árboles!$G866,Precios!$B$7:$H$19,6,FALSE)),"",Industrias[[#This Row],[Vsgruesa (m3)]]*VLOOKUP(Árboles!$G866,Precios!$B$7:$H$19,6,FALSE))</f>
        <v/>
      </c>
      <c r="R869" s="217" t="str">
        <f>IF(ISNA(Industrias[[#This Row],[Vchapa (m3)]]*VLOOKUP(Árboles!$G866,Precios!$B$7:$H$19,7,FALSE)),"",Industrias[[#This Row],[Vchapa (m3)]]*VLOOKUP(Árboles!$G866,Precios!$B$7:$H$19,7,FALSE))</f>
        <v/>
      </c>
      <c r="S869" s="223">
        <f t="shared" si="18"/>
        <v>0</v>
      </c>
      <c r="T869" s="218"/>
      <c r="U869" s="218"/>
      <c r="W869" s="183"/>
      <c r="X869" s="183"/>
      <c r="Y869" s="183"/>
      <c r="Z869" s="183"/>
      <c r="AA869" s="183"/>
      <c r="AB869" s="183"/>
      <c r="AC869" s="183"/>
      <c r="AE869" s="183"/>
      <c r="AF869" s="183"/>
      <c r="AG869" s="183"/>
      <c r="AH869" s="183"/>
      <c r="AI869" s="183"/>
      <c r="AJ869" s="183"/>
      <c r="AK869" s="183"/>
    </row>
    <row r="870" spans="2:37" ht="16.8" thickTop="1" thickBot="1">
      <c r="B870" s="211" t="str">
        <f>IF(Árboles!B867="","",Árboles!B867)</f>
        <v/>
      </c>
      <c r="C870" s="211" t="str">
        <f>IF(Árboles!C867="","",Árboles!C867)</f>
        <v/>
      </c>
      <c r="D870" s="212" t="str">
        <f>IF(Árboles!G867="","",Árboles!G867)</f>
        <v/>
      </c>
      <c r="E870" s="213" t="str">
        <f>IF(Árboles!AC867=0,"",Árboles!AC867)</f>
        <v/>
      </c>
      <c r="F870" s="221"/>
      <c r="G870" s="222"/>
      <c r="H870" s="222"/>
      <c r="I870" s="222"/>
      <c r="J870" s="222"/>
      <c r="K870" s="222"/>
      <c r="L870" s="222"/>
      <c r="M870" s="216" t="str">
        <f>IF(ISNA(Industrias[[#This Row],[Vtrit (m3)]]*VLOOKUP(Árboles!$G867,Precios!$B$7:$H$19,2,FALSE)),"",Industrias[[#This Row],[Vtrit (m3)]]*VLOOKUP(Árboles!$G867,Precios!$B$7:$H$19,2,FALSE))</f>
        <v/>
      </c>
      <c r="N870" s="217" t="str">
        <f>IF(ISNA(Industrias[[#This Row],[Vapea (m3)]]*VLOOKUP(Árboles!$G867,Precios!$B$7:$H$19,3,FALSE)),"",Industrias[[#This Row],[Vapea (m3)]]*VLOOKUP(Árboles!$G867,Precios!$B$7:$H$19,3,FALSE))</f>
        <v/>
      </c>
      <c r="O870" s="217" t="str">
        <f>IF(ISNA(Industrias[[#This Row],[Vcanter (m3)]]*VLOOKUP(Árboles!$G867,Precios!$B$7:$H$19,4,FALSE)),"",Industrias[[#This Row],[Vcanter (m3)]]*VLOOKUP(Árboles!$G867,Precios!$B$7:$H$19,4,FALSE))</f>
        <v/>
      </c>
      <c r="P870" s="217" t="str">
        <f>IF(ISNA(Industrias[[#This Row],[Vsierra (m3)]]*VLOOKUP(Árboles!$G867,Precios!$B$7:$H$19,5,FALSE)),"",Industrias[[#This Row],[Vsierra (m3)]]*VLOOKUP(Árboles!$G867,Precios!$B$7:$H$19,5,FALSE))</f>
        <v/>
      </c>
      <c r="Q870" s="217" t="str">
        <f>IF(ISNA(Industrias[[#This Row],[Vsgruesa (m3)]]*VLOOKUP(Árboles!$G867,Precios!$B$7:$H$19,6,FALSE)),"",Industrias[[#This Row],[Vsgruesa (m3)]]*VLOOKUP(Árboles!$G867,Precios!$B$7:$H$19,6,FALSE))</f>
        <v/>
      </c>
      <c r="R870" s="217" t="str">
        <f>IF(ISNA(Industrias[[#This Row],[Vchapa (m3)]]*VLOOKUP(Árboles!$G867,Precios!$B$7:$H$19,7,FALSE)),"",Industrias[[#This Row],[Vchapa (m3)]]*VLOOKUP(Árboles!$G867,Precios!$B$7:$H$19,7,FALSE))</f>
        <v/>
      </c>
      <c r="S870" s="223">
        <f t="shared" si="18"/>
        <v>0</v>
      </c>
      <c r="T870" s="218"/>
      <c r="U870" s="218"/>
      <c r="W870" s="183"/>
      <c r="X870" s="183"/>
      <c r="Y870" s="183"/>
      <c r="Z870" s="183"/>
      <c r="AA870" s="183"/>
      <c r="AB870" s="183"/>
      <c r="AC870" s="183"/>
      <c r="AE870" s="183"/>
      <c r="AF870" s="183"/>
      <c r="AG870" s="183"/>
      <c r="AH870" s="183"/>
      <c r="AI870" s="183"/>
      <c r="AJ870" s="183"/>
      <c r="AK870" s="183"/>
    </row>
    <row r="871" spans="2:37" ht="16.8" thickTop="1" thickBot="1">
      <c r="B871" s="211" t="str">
        <f>IF(Árboles!B868="","",Árboles!B868)</f>
        <v/>
      </c>
      <c r="C871" s="211" t="str">
        <f>IF(Árboles!C868="","",Árboles!C868)</f>
        <v/>
      </c>
      <c r="D871" s="212" t="str">
        <f>IF(Árboles!G868="","",Árboles!G868)</f>
        <v/>
      </c>
      <c r="E871" s="213" t="str">
        <f>IF(Árboles!AC868=0,"",Árboles!AC868)</f>
        <v/>
      </c>
      <c r="F871" s="221"/>
      <c r="G871" s="222"/>
      <c r="H871" s="222"/>
      <c r="I871" s="222"/>
      <c r="J871" s="222"/>
      <c r="K871" s="222"/>
      <c r="L871" s="222"/>
      <c r="M871" s="216" t="str">
        <f>IF(ISNA(Industrias[[#This Row],[Vtrit (m3)]]*VLOOKUP(Árboles!$G868,Precios!$B$7:$H$19,2,FALSE)),"",Industrias[[#This Row],[Vtrit (m3)]]*VLOOKUP(Árboles!$G868,Precios!$B$7:$H$19,2,FALSE))</f>
        <v/>
      </c>
      <c r="N871" s="217" t="str">
        <f>IF(ISNA(Industrias[[#This Row],[Vapea (m3)]]*VLOOKUP(Árboles!$G868,Precios!$B$7:$H$19,3,FALSE)),"",Industrias[[#This Row],[Vapea (m3)]]*VLOOKUP(Árboles!$G868,Precios!$B$7:$H$19,3,FALSE))</f>
        <v/>
      </c>
      <c r="O871" s="217" t="str">
        <f>IF(ISNA(Industrias[[#This Row],[Vcanter (m3)]]*VLOOKUP(Árboles!$G868,Precios!$B$7:$H$19,4,FALSE)),"",Industrias[[#This Row],[Vcanter (m3)]]*VLOOKUP(Árboles!$G868,Precios!$B$7:$H$19,4,FALSE))</f>
        <v/>
      </c>
      <c r="P871" s="217" t="str">
        <f>IF(ISNA(Industrias[[#This Row],[Vsierra (m3)]]*VLOOKUP(Árboles!$G868,Precios!$B$7:$H$19,5,FALSE)),"",Industrias[[#This Row],[Vsierra (m3)]]*VLOOKUP(Árboles!$G868,Precios!$B$7:$H$19,5,FALSE))</f>
        <v/>
      </c>
      <c r="Q871" s="217" t="str">
        <f>IF(ISNA(Industrias[[#This Row],[Vsgruesa (m3)]]*VLOOKUP(Árboles!$G868,Precios!$B$7:$H$19,6,FALSE)),"",Industrias[[#This Row],[Vsgruesa (m3)]]*VLOOKUP(Árboles!$G868,Precios!$B$7:$H$19,6,FALSE))</f>
        <v/>
      </c>
      <c r="R871" s="217" t="str">
        <f>IF(ISNA(Industrias[[#This Row],[Vchapa (m3)]]*VLOOKUP(Árboles!$G868,Precios!$B$7:$H$19,7,FALSE)),"",Industrias[[#This Row],[Vchapa (m3)]]*VLOOKUP(Árboles!$G868,Precios!$B$7:$H$19,7,FALSE))</f>
        <v/>
      </c>
      <c r="S871" s="223">
        <f t="shared" si="18"/>
        <v>0</v>
      </c>
      <c r="T871" s="218"/>
      <c r="U871" s="218"/>
      <c r="W871" s="183"/>
      <c r="X871" s="183"/>
      <c r="Y871" s="183"/>
      <c r="Z871" s="183"/>
      <c r="AA871" s="183"/>
      <c r="AB871" s="183"/>
      <c r="AC871" s="183"/>
      <c r="AE871" s="183"/>
      <c r="AF871" s="183"/>
      <c r="AG871" s="183"/>
      <c r="AH871" s="183"/>
      <c r="AI871" s="183"/>
      <c r="AJ871" s="183"/>
      <c r="AK871" s="183"/>
    </row>
    <row r="872" spans="2:37" ht="16.8" thickTop="1" thickBot="1">
      <c r="B872" s="211" t="str">
        <f>IF(Árboles!B869="","",Árboles!B869)</f>
        <v/>
      </c>
      <c r="C872" s="211" t="str">
        <f>IF(Árboles!C869="","",Árboles!C869)</f>
        <v/>
      </c>
      <c r="D872" s="212" t="str">
        <f>IF(Árboles!G869="","",Árboles!G869)</f>
        <v/>
      </c>
      <c r="E872" s="213" t="str">
        <f>IF(Árboles!AC869=0,"",Árboles!AC869)</f>
        <v/>
      </c>
      <c r="F872" s="221"/>
      <c r="G872" s="222"/>
      <c r="H872" s="222"/>
      <c r="I872" s="222"/>
      <c r="J872" s="222"/>
      <c r="K872" s="222"/>
      <c r="L872" s="222"/>
      <c r="M872" s="216" t="str">
        <f>IF(ISNA(Industrias[[#This Row],[Vtrit (m3)]]*VLOOKUP(Árboles!$G869,Precios!$B$7:$H$19,2,FALSE)),"",Industrias[[#This Row],[Vtrit (m3)]]*VLOOKUP(Árboles!$G869,Precios!$B$7:$H$19,2,FALSE))</f>
        <v/>
      </c>
      <c r="N872" s="217" t="str">
        <f>IF(ISNA(Industrias[[#This Row],[Vapea (m3)]]*VLOOKUP(Árboles!$G869,Precios!$B$7:$H$19,3,FALSE)),"",Industrias[[#This Row],[Vapea (m3)]]*VLOOKUP(Árboles!$G869,Precios!$B$7:$H$19,3,FALSE))</f>
        <v/>
      </c>
      <c r="O872" s="217" t="str">
        <f>IF(ISNA(Industrias[[#This Row],[Vcanter (m3)]]*VLOOKUP(Árboles!$G869,Precios!$B$7:$H$19,4,FALSE)),"",Industrias[[#This Row],[Vcanter (m3)]]*VLOOKUP(Árboles!$G869,Precios!$B$7:$H$19,4,FALSE))</f>
        <v/>
      </c>
      <c r="P872" s="217" t="str">
        <f>IF(ISNA(Industrias[[#This Row],[Vsierra (m3)]]*VLOOKUP(Árboles!$G869,Precios!$B$7:$H$19,5,FALSE)),"",Industrias[[#This Row],[Vsierra (m3)]]*VLOOKUP(Árboles!$G869,Precios!$B$7:$H$19,5,FALSE))</f>
        <v/>
      </c>
      <c r="Q872" s="217" t="str">
        <f>IF(ISNA(Industrias[[#This Row],[Vsgruesa (m3)]]*VLOOKUP(Árboles!$G869,Precios!$B$7:$H$19,6,FALSE)),"",Industrias[[#This Row],[Vsgruesa (m3)]]*VLOOKUP(Árboles!$G869,Precios!$B$7:$H$19,6,FALSE))</f>
        <v/>
      </c>
      <c r="R872" s="217" t="str">
        <f>IF(ISNA(Industrias[[#This Row],[Vchapa (m3)]]*VLOOKUP(Árboles!$G869,Precios!$B$7:$H$19,7,FALSE)),"",Industrias[[#This Row],[Vchapa (m3)]]*VLOOKUP(Árboles!$G869,Precios!$B$7:$H$19,7,FALSE))</f>
        <v/>
      </c>
      <c r="S872" s="223">
        <f t="shared" si="18"/>
        <v>0</v>
      </c>
      <c r="T872" s="218"/>
      <c r="U872" s="218"/>
      <c r="W872" s="183"/>
      <c r="X872" s="183"/>
      <c r="Y872" s="183"/>
      <c r="Z872" s="183"/>
      <c r="AA872" s="183"/>
      <c r="AB872" s="183"/>
      <c r="AC872" s="183"/>
      <c r="AE872" s="183"/>
      <c r="AF872" s="183"/>
      <c r="AG872" s="183"/>
      <c r="AH872" s="183"/>
      <c r="AI872" s="183"/>
      <c r="AJ872" s="183"/>
      <c r="AK872" s="183"/>
    </row>
    <row r="873" spans="2:37" ht="16.8" thickTop="1" thickBot="1">
      <c r="B873" s="211" t="str">
        <f>IF(Árboles!B870="","",Árboles!B870)</f>
        <v/>
      </c>
      <c r="C873" s="211" t="str">
        <f>IF(Árboles!C870="","",Árboles!C870)</f>
        <v/>
      </c>
      <c r="D873" s="212" t="str">
        <f>IF(Árboles!G870="","",Árboles!G870)</f>
        <v/>
      </c>
      <c r="E873" s="213" t="str">
        <f>IF(Árboles!AC870=0,"",Árboles!AC870)</f>
        <v/>
      </c>
      <c r="F873" s="221"/>
      <c r="G873" s="222"/>
      <c r="H873" s="222"/>
      <c r="I873" s="222"/>
      <c r="J873" s="222"/>
      <c r="K873" s="222"/>
      <c r="L873" s="222"/>
      <c r="M873" s="216" t="str">
        <f>IF(ISNA(Industrias[[#This Row],[Vtrit (m3)]]*VLOOKUP(Árboles!$G870,Precios!$B$7:$H$19,2,FALSE)),"",Industrias[[#This Row],[Vtrit (m3)]]*VLOOKUP(Árboles!$G870,Precios!$B$7:$H$19,2,FALSE))</f>
        <v/>
      </c>
      <c r="N873" s="217" t="str">
        <f>IF(ISNA(Industrias[[#This Row],[Vapea (m3)]]*VLOOKUP(Árboles!$G870,Precios!$B$7:$H$19,3,FALSE)),"",Industrias[[#This Row],[Vapea (m3)]]*VLOOKUP(Árboles!$G870,Precios!$B$7:$H$19,3,FALSE))</f>
        <v/>
      </c>
      <c r="O873" s="217" t="str">
        <f>IF(ISNA(Industrias[[#This Row],[Vcanter (m3)]]*VLOOKUP(Árboles!$G870,Precios!$B$7:$H$19,4,FALSE)),"",Industrias[[#This Row],[Vcanter (m3)]]*VLOOKUP(Árboles!$G870,Precios!$B$7:$H$19,4,FALSE))</f>
        <v/>
      </c>
      <c r="P873" s="217" t="str">
        <f>IF(ISNA(Industrias[[#This Row],[Vsierra (m3)]]*VLOOKUP(Árboles!$G870,Precios!$B$7:$H$19,5,FALSE)),"",Industrias[[#This Row],[Vsierra (m3)]]*VLOOKUP(Árboles!$G870,Precios!$B$7:$H$19,5,FALSE))</f>
        <v/>
      </c>
      <c r="Q873" s="217" t="str">
        <f>IF(ISNA(Industrias[[#This Row],[Vsgruesa (m3)]]*VLOOKUP(Árboles!$G870,Precios!$B$7:$H$19,6,FALSE)),"",Industrias[[#This Row],[Vsgruesa (m3)]]*VLOOKUP(Árboles!$G870,Precios!$B$7:$H$19,6,FALSE))</f>
        <v/>
      </c>
      <c r="R873" s="217" t="str">
        <f>IF(ISNA(Industrias[[#This Row],[Vchapa (m3)]]*VLOOKUP(Árboles!$G870,Precios!$B$7:$H$19,7,FALSE)),"",Industrias[[#This Row],[Vchapa (m3)]]*VLOOKUP(Árboles!$G870,Precios!$B$7:$H$19,7,FALSE))</f>
        <v/>
      </c>
      <c r="S873" s="223">
        <f t="shared" si="18"/>
        <v>0</v>
      </c>
      <c r="T873" s="218"/>
      <c r="U873" s="218"/>
      <c r="W873" s="183"/>
      <c r="X873" s="183"/>
      <c r="Y873" s="183"/>
      <c r="Z873" s="183"/>
      <c r="AA873" s="183"/>
      <c r="AB873" s="183"/>
      <c r="AC873" s="183"/>
      <c r="AE873" s="183"/>
      <c r="AF873" s="183"/>
      <c r="AG873" s="183"/>
      <c r="AH873" s="183"/>
      <c r="AI873" s="183"/>
      <c r="AJ873" s="183"/>
      <c r="AK873" s="183"/>
    </row>
    <row r="874" spans="2:37" ht="16.8" thickTop="1" thickBot="1">
      <c r="B874" s="211" t="str">
        <f>IF(Árboles!B871="","",Árboles!B871)</f>
        <v/>
      </c>
      <c r="C874" s="211" t="str">
        <f>IF(Árboles!C871="","",Árboles!C871)</f>
        <v/>
      </c>
      <c r="D874" s="212" t="str">
        <f>IF(Árboles!G871="","",Árboles!G871)</f>
        <v/>
      </c>
      <c r="E874" s="213" t="str">
        <f>IF(Árboles!AC871=0,"",Árboles!AC871)</f>
        <v/>
      </c>
      <c r="F874" s="221"/>
      <c r="G874" s="222"/>
      <c r="H874" s="222"/>
      <c r="I874" s="222"/>
      <c r="J874" s="222"/>
      <c r="K874" s="222"/>
      <c r="L874" s="222"/>
      <c r="M874" s="216" t="str">
        <f>IF(ISNA(Industrias[[#This Row],[Vtrit (m3)]]*VLOOKUP(Árboles!$G871,Precios!$B$7:$H$19,2,FALSE)),"",Industrias[[#This Row],[Vtrit (m3)]]*VLOOKUP(Árboles!$G871,Precios!$B$7:$H$19,2,FALSE))</f>
        <v/>
      </c>
      <c r="N874" s="217" t="str">
        <f>IF(ISNA(Industrias[[#This Row],[Vapea (m3)]]*VLOOKUP(Árboles!$G871,Precios!$B$7:$H$19,3,FALSE)),"",Industrias[[#This Row],[Vapea (m3)]]*VLOOKUP(Árboles!$G871,Precios!$B$7:$H$19,3,FALSE))</f>
        <v/>
      </c>
      <c r="O874" s="217" t="str">
        <f>IF(ISNA(Industrias[[#This Row],[Vcanter (m3)]]*VLOOKUP(Árboles!$G871,Precios!$B$7:$H$19,4,FALSE)),"",Industrias[[#This Row],[Vcanter (m3)]]*VLOOKUP(Árboles!$G871,Precios!$B$7:$H$19,4,FALSE))</f>
        <v/>
      </c>
      <c r="P874" s="217" t="str">
        <f>IF(ISNA(Industrias[[#This Row],[Vsierra (m3)]]*VLOOKUP(Árboles!$G871,Precios!$B$7:$H$19,5,FALSE)),"",Industrias[[#This Row],[Vsierra (m3)]]*VLOOKUP(Árboles!$G871,Precios!$B$7:$H$19,5,FALSE))</f>
        <v/>
      </c>
      <c r="Q874" s="217" t="str">
        <f>IF(ISNA(Industrias[[#This Row],[Vsgruesa (m3)]]*VLOOKUP(Árboles!$G871,Precios!$B$7:$H$19,6,FALSE)),"",Industrias[[#This Row],[Vsgruesa (m3)]]*VLOOKUP(Árboles!$G871,Precios!$B$7:$H$19,6,FALSE))</f>
        <v/>
      </c>
      <c r="R874" s="217" t="str">
        <f>IF(ISNA(Industrias[[#This Row],[Vchapa (m3)]]*VLOOKUP(Árboles!$G871,Precios!$B$7:$H$19,7,FALSE)),"",Industrias[[#This Row],[Vchapa (m3)]]*VLOOKUP(Árboles!$G871,Precios!$B$7:$H$19,7,FALSE))</f>
        <v/>
      </c>
      <c r="S874" s="223">
        <f t="shared" si="18"/>
        <v>0</v>
      </c>
      <c r="T874" s="218"/>
      <c r="U874" s="218"/>
      <c r="W874" s="183"/>
      <c r="X874" s="183"/>
      <c r="Y874" s="183"/>
      <c r="Z874" s="183"/>
      <c r="AA874" s="183"/>
      <c r="AB874" s="183"/>
      <c r="AC874" s="183"/>
      <c r="AE874" s="183"/>
      <c r="AF874" s="183"/>
      <c r="AG874" s="183"/>
      <c r="AH874" s="183"/>
      <c r="AI874" s="183"/>
      <c r="AJ874" s="183"/>
      <c r="AK874" s="183"/>
    </row>
    <row r="875" spans="2:37" ht="16.8" thickTop="1" thickBot="1">
      <c r="B875" s="211" t="str">
        <f>IF(Árboles!B872="","",Árboles!B872)</f>
        <v/>
      </c>
      <c r="C875" s="211" t="str">
        <f>IF(Árboles!C872="","",Árboles!C872)</f>
        <v/>
      </c>
      <c r="D875" s="212" t="str">
        <f>IF(Árboles!G872="","",Árboles!G872)</f>
        <v/>
      </c>
      <c r="E875" s="213" t="str">
        <f>IF(Árboles!AC872=0,"",Árboles!AC872)</f>
        <v/>
      </c>
      <c r="F875" s="221"/>
      <c r="G875" s="222"/>
      <c r="H875" s="222"/>
      <c r="I875" s="222"/>
      <c r="J875" s="222"/>
      <c r="K875" s="222"/>
      <c r="L875" s="222"/>
      <c r="M875" s="216" t="str">
        <f>IF(ISNA(Industrias[[#This Row],[Vtrit (m3)]]*VLOOKUP(Árboles!$G872,Precios!$B$7:$H$19,2,FALSE)),"",Industrias[[#This Row],[Vtrit (m3)]]*VLOOKUP(Árboles!$G872,Precios!$B$7:$H$19,2,FALSE))</f>
        <v/>
      </c>
      <c r="N875" s="217" t="str">
        <f>IF(ISNA(Industrias[[#This Row],[Vapea (m3)]]*VLOOKUP(Árboles!$G872,Precios!$B$7:$H$19,3,FALSE)),"",Industrias[[#This Row],[Vapea (m3)]]*VLOOKUP(Árboles!$G872,Precios!$B$7:$H$19,3,FALSE))</f>
        <v/>
      </c>
      <c r="O875" s="217" t="str">
        <f>IF(ISNA(Industrias[[#This Row],[Vcanter (m3)]]*VLOOKUP(Árboles!$G872,Precios!$B$7:$H$19,4,FALSE)),"",Industrias[[#This Row],[Vcanter (m3)]]*VLOOKUP(Árboles!$G872,Precios!$B$7:$H$19,4,FALSE))</f>
        <v/>
      </c>
      <c r="P875" s="217" t="str">
        <f>IF(ISNA(Industrias[[#This Row],[Vsierra (m3)]]*VLOOKUP(Árboles!$G872,Precios!$B$7:$H$19,5,FALSE)),"",Industrias[[#This Row],[Vsierra (m3)]]*VLOOKUP(Árboles!$G872,Precios!$B$7:$H$19,5,FALSE))</f>
        <v/>
      </c>
      <c r="Q875" s="217" t="str">
        <f>IF(ISNA(Industrias[[#This Row],[Vsgruesa (m3)]]*VLOOKUP(Árboles!$G872,Precios!$B$7:$H$19,6,FALSE)),"",Industrias[[#This Row],[Vsgruesa (m3)]]*VLOOKUP(Árboles!$G872,Precios!$B$7:$H$19,6,FALSE))</f>
        <v/>
      </c>
      <c r="R875" s="217" t="str">
        <f>IF(ISNA(Industrias[[#This Row],[Vchapa (m3)]]*VLOOKUP(Árboles!$G872,Precios!$B$7:$H$19,7,FALSE)),"",Industrias[[#This Row],[Vchapa (m3)]]*VLOOKUP(Árboles!$G872,Precios!$B$7:$H$19,7,FALSE))</f>
        <v/>
      </c>
      <c r="S875" s="223">
        <f t="shared" si="18"/>
        <v>0</v>
      </c>
      <c r="T875" s="218"/>
      <c r="U875" s="218"/>
      <c r="W875" s="183"/>
      <c r="X875" s="183"/>
      <c r="Y875" s="183"/>
      <c r="Z875" s="183"/>
      <c r="AA875" s="183"/>
      <c r="AB875" s="183"/>
      <c r="AC875" s="183"/>
      <c r="AE875" s="183"/>
      <c r="AF875" s="183"/>
      <c r="AG875" s="183"/>
      <c r="AH875" s="183"/>
      <c r="AI875" s="183"/>
      <c r="AJ875" s="183"/>
      <c r="AK875" s="183"/>
    </row>
    <row r="876" spans="2:37" ht="16.8" thickTop="1" thickBot="1">
      <c r="B876" s="211" t="str">
        <f>IF(Árboles!B873="","",Árboles!B873)</f>
        <v/>
      </c>
      <c r="C876" s="211" t="str">
        <f>IF(Árboles!C873="","",Árboles!C873)</f>
        <v/>
      </c>
      <c r="D876" s="212" t="str">
        <f>IF(Árboles!G873="","",Árboles!G873)</f>
        <v/>
      </c>
      <c r="E876" s="213" t="str">
        <f>IF(Árboles!AC873=0,"",Árboles!AC873)</f>
        <v/>
      </c>
      <c r="F876" s="221"/>
      <c r="G876" s="222"/>
      <c r="H876" s="222"/>
      <c r="I876" s="222"/>
      <c r="J876" s="222"/>
      <c r="K876" s="222"/>
      <c r="L876" s="222"/>
      <c r="M876" s="216" t="str">
        <f>IF(ISNA(Industrias[[#This Row],[Vtrit (m3)]]*VLOOKUP(Árboles!$G873,Precios!$B$7:$H$19,2,FALSE)),"",Industrias[[#This Row],[Vtrit (m3)]]*VLOOKUP(Árboles!$G873,Precios!$B$7:$H$19,2,FALSE))</f>
        <v/>
      </c>
      <c r="N876" s="217" t="str">
        <f>IF(ISNA(Industrias[[#This Row],[Vapea (m3)]]*VLOOKUP(Árboles!$G873,Precios!$B$7:$H$19,3,FALSE)),"",Industrias[[#This Row],[Vapea (m3)]]*VLOOKUP(Árboles!$G873,Precios!$B$7:$H$19,3,FALSE))</f>
        <v/>
      </c>
      <c r="O876" s="217" t="str">
        <f>IF(ISNA(Industrias[[#This Row],[Vcanter (m3)]]*VLOOKUP(Árboles!$G873,Precios!$B$7:$H$19,4,FALSE)),"",Industrias[[#This Row],[Vcanter (m3)]]*VLOOKUP(Árboles!$G873,Precios!$B$7:$H$19,4,FALSE))</f>
        <v/>
      </c>
      <c r="P876" s="217" t="str">
        <f>IF(ISNA(Industrias[[#This Row],[Vsierra (m3)]]*VLOOKUP(Árboles!$G873,Precios!$B$7:$H$19,5,FALSE)),"",Industrias[[#This Row],[Vsierra (m3)]]*VLOOKUP(Árboles!$G873,Precios!$B$7:$H$19,5,FALSE))</f>
        <v/>
      </c>
      <c r="Q876" s="217" t="str">
        <f>IF(ISNA(Industrias[[#This Row],[Vsgruesa (m3)]]*VLOOKUP(Árboles!$G873,Precios!$B$7:$H$19,6,FALSE)),"",Industrias[[#This Row],[Vsgruesa (m3)]]*VLOOKUP(Árboles!$G873,Precios!$B$7:$H$19,6,FALSE))</f>
        <v/>
      </c>
      <c r="R876" s="217" t="str">
        <f>IF(ISNA(Industrias[[#This Row],[Vchapa (m3)]]*VLOOKUP(Árboles!$G873,Precios!$B$7:$H$19,7,FALSE)),"",Industrias[[#This Row],[Vchapa (m3)]]*VLOOKUP(Árboles!$G873,Precios!$B$7:$H$19,7,FALSE))</f>
        <v/>
      </c>
      <c r="S876" s="223">
        <f t="shared" si="18"/>
        <v>0</v>
      </c>
      <c r="T876" s="218"/>
      <c r="U876" s="218"/>
      <c r="W876" s="183"/>
      <c r="X876" s="183"/>
      <c r="Y876" s="183"/>
      <c r="Z876" s="183"/>
      <c r="AA876" s="183"/>
      <c r="AB876" s="183"/>
      <c r="AC876" s="183"/>
      <c r="AE876" s="183"/>
      <c r="AF876" s="183"/>
      <c r="AG876" s="183"/>
      <c r="AH876" s="183"/>
      <c r="AI876" s="183"/>
      <c r="AJ876" s="183"/>
      <c r="AK876" s="183"/>
    </row>
    <row r="877" spans="2:37" ht="16.8" thickTop="1" thickBot="1">
      <c r="B877" s="211" t="str">
        <f>IF(Árboles!B874="","",Árboles!B874)</f>
        <v/>
      </c>
      <c r="C877" s="211" t="str">
        <f>IF(Árboles!C874="","",Árboles!C874)</f>
        <v/>
      </c>
      <c r="D877" s="212" t="str">
        <f>IF(Árboles!G874="","",Árboles!G874)</f>
        <v/>
      </c>
      <c r="E877" s="213" t="str">
        <f>IF(Árboles!AC874=0,"",Árboles!AC874)</f>
        <v/>
      </c>
      <c r="F877" s="221"/>
      <c r="G877" s="222"/>
      <c r="H877" s="222"/>
      <c r="I877" s="222"/>
      <c r="J877" s="222"/>
      <c r="K877" s="222"/>
      <c r="L877" s="222"/>
      <c r="M877" s="216" t="str">
        <f>IF(ISNA(Industrias[[#This Row],[Vtrit (m3)]]*VLOOKUP(Árboles!$G874,Precios!$B$7:$H$19,2,FALSE)),"",Industrias[[#This Row],[Vtrit (m3)]]*VLOOKUP(Árboles!$G874,Precios!$B$7:$H$19,2,FALSE))</f>
        <v/>
      </c>
      <c r="N877" s="217" t="str">
        <f>IF(ISNA(Industrias[[#This Row],[Vapea (m3)]]*VLOOKUP(Árboles!$G874,Precios!$B$7:$H$19,3,FALSE)),"",Industrias[[#This Row],[Vapea (m3)]]*VLOOKUP(Árboles!$G874,Precios!$B$7:$H$19,3,FALSE))</f>
        <v/>
      </c>
      <c r="O877" s="217" t="str">
        <f>IF(ISNA(Industrias[[#This Row],[Vcanter (m3)]]*VLOOKUP(Árboles!$G874,Precios!$B$7:$H$19,4,FALSE)),"",Industrias[[#This Row],[Vcanter (m3)]]*VLOOKUP(Árboles!$G874,Precios!$B$7:$H$19,4,FALSE))</f>
        <v/>
      </c>
      <c r="P877" s="217" t="str">
        <f>IF(ISNA(Industrias[[#This Row],[Vsierra (m3)]]*VLOOKUP(Árboles!$G874,Precios!$B$7:$H$19,5,FALSE)),"",Industrias[[#This Row],[Vsierra (m3)]]*VLOOKUP(Árboles!$G874,Precios!$B$7:$H$19,5,FALSE))</f>
        <v/>
      </c>
      <c r="Q877" s="217" t="str">
        <f>IF(ISNA(Industrias[[#This Row],[Vsgruesa (m3)]]*VLOOKUP(Árboles!$G874,Precios!$B$7:$H$19,6,FALSE)),"",Industrias[[#This Row],[Vsgruesa (m3)]]*VLOOKUP(Árboles!$G874,Precios!$B$7:$H$19,6,FALSE))</f>
        <v/>
      </c>
      <c r="R877" s="217" t="str">
        <f>IF(ISNA(Industrias[[#This Row],[Vchapa (m3)]]*VLOOKUP(Árboles!$G874,Precios!$B$7:$H$19,7,FALSE)),"",Industrias[[#This Row],[Vchapa (m3)]]*VLOOKUP(Árboles!$G874,Precios!$B$7:$H$19,7,FALSE))</f>
        <v/>
      </c>
      <c r="S877" s="223">
        <f t="shared" si="18"/>
        <v>0</v>
      </c>
      <c r="T877" s="218"/>
      <c r="U877" s="218"/>
      <c r="W877" s="183"/>
      <c r="X877" s="183"/>
      <c r="Y877" s="183"/>
      <c r="Z877" s="183"/>
      <c r="AA877" s="183"/>
      <c r="AB877" s="183"/>
      <c r="AC877" s="183"/>
      <c r="AE877" s="183"/>
      <c r="AF877" s="183"/>
      <c r="AG877" s="183"/>
      <c r="AH877" s="183"/>
      <c r="AI877" s="183"/>
      <c r="AJ877" s="183"/>
      <c r="AK877" s="183"/>
    </row>
    <row r="878" spans="2:37" ht="16.8" thickTop="1" thickBot="1">
      <c r="B878" s="211" t="str">
        <f>IF(Árboles!B875="","",Árboles!B875)</f>
        <v/>
      </c>
      <c r="C878" s="211" t="str">
        <f>IF(Árboles!C875="","",Árboles!C875)</f>
        <v/>
      </c>
      <c r="D878" s="212" t="str">
        <f>IF(Árboles!G875="","",Árboles!G875)</f>
        <v/>
      </c>
      <c r="E878" s="213" t="str">
        <f>IF(Árboles!AC875=0,"",Árboles!AC875)</f>
        <v/>
      </c>
      <c r="F878" s="221"/>
      <c r="G878" s="222"/>
      <c r="H878" s="222"/>
      <c r="I878" s="222"/>
      <c r="J878" s="222"/>
      <c r="K878" s="222"/>
      <c r="L878" s="222"/>
      <c r="M878" s="216" t="str">
        <f>IF(ISNA(Industrias[[#This Row],[Vtrit (m3)]]*VLOOKUP(Árboles!$G875,Precios!$B$7:$H$19,2,FALSE)),"",Industrias[[#This Row],[Vtrit (m3)]]*VLOOKUP(Árboles!$G875,Precios!$B$7:$H$19,2,FALSE))</f>
        <v/>
      </c>
      <c r="N878" s="217" t="str">
        <f>IF(ISNA(Industrias[[#This Row],[Vapea (m3)]]*VLOOKUP(Árboles!$G875,Precios!$B$7:$H$19,3,FALSE)),"",Industrias[[#This Row],[Vapea (m3)]]*VLOOKUP(Árboles!$G875,Precios!$B$7:$H$19,3,FALSE))</f>
        <v/>
      </c>
      <c r="O878" s="217" t="str">
        <f>IF(ISNA(Industrias[[#This Row],[Vcanter (m3)]]*VLOOKUP(Árboles!$G875,Precios!$B$7:$H$19,4,FALSE)),"",Industrias[[#This Row],[Vcanter (m3)]]*VLOOKUP(Árboles!$G875,Precios!$B$7:$H$19,4,FALSE))</f>
        <v/>
      </c>
      <c r="P878" s="217" t="str">
        <f>IF(ISNA(Industrias[[#This Row],[Vsierra (m3)]]*VLOOKUP(Árboles!$G875,Precios!$B$7:$H$19,5,FALSE)),"",Industrias[[#This Row],[Vsierra (m3)]]*VLOOKUP(Árboles!$G875,Precios!$B$7:$H$19,5,FALSE))</f>
        <v/>
      </c>
      <c r="Q878" s="217" t="str">
        <f>IF(ISNA(Industrias[[#This Row],[Vsgruesa (m3)]]*VLOOKUP(Árboles!$G875,Precios!$B$7:$H$19,6,FALSE)),"",Industrias[[#This Row],[Vsgruesa (m3)]]*VLOOKUP(Árboles!$G875,Precios!$B$7:$H$19,6,FALSE))</f>
        <v/>
      </c>
      <c r="R878" s="217" t="str">
        <f>IF(ISNA(Industrias[[#This Row],[Vchapa (m3)]]*VLOOKUP(Árboles!$G875,Precios!$B$7:$H$19,7,FALSE)),"",Industrias[[#This Row],[Vchapa (m3)]]*VLOOKUP(Árboles!$G875,Precios!$B$7:$H$19,7,FALSE))</f>
        <v/>
      </c>
      <c r="S878" s="223">
        <f t="shared" si="18"/>
        <v>0</v>
      </c>
      <c r="T878" s="218"/>
      <c r="U878" s="218"/>
      <c r="W878" s="183"/>
      <c r="X878" s="183"/>
      <c r="Y878" s="183"/>
      <c r="Z878" s="183"/>
      <c r="AA878" s="183"/>
      <c r="AB878" s="183"/>
      <c r="AC878" s="183"/>
      <c r="AE878" s="183"/>
      <c r="AF878" s="183"/>
      <c r="AG878" s="183"/>
      <c r="AH878" s="183"/>
      <c r="AI878" s="183"/>
      <c r="AJ878" s="183"/>
      <c r="AK878" s="183"/>
    </row>
    <row r="879" spans="2:37" ht="16.8" thickTop="1" thickBot="1">
      <c r="B879" s="211" t="str">
        <f>IF(Árboles!B876="","",Árboles!B876)</f>
        <v/>
      </c>
      <c r="C879" s="211" t="str">
        <f>IF(Árboles!C876="","",Árboles!C876)</f>
        <v/>
      </c>
      <c r="D879" s="212" t="str">
        <f>IF(Árboles!G876="","",Árboles!G876)</f>
        <v/>
      </c>
      <c r="E879" s="213" t="str">
        <f>IF(Árboles!AC876=0,"",Árboles!AC876)</f>
        <v/>
      </c>
      <c r="F879" s="221"/>
      <c r="G879" s="222"/>
      <c r="H879" s="222"/>
      <c r="I879" s="222"/>
      <c r="J879" s="222"/>
      <c r="K879" s="222"/>
      <c r="L879" s="222"/>
      <c r="M879" s="216" t="str">
        <f>IF(ISNA(Industrias[[#This Row],[Vtrit (m3)]]*VLOOKUP(Árboles!$G876,Precios!$B$7:$H$19,2,FALSE)),"",Industrias[[#This Row],[Vtrit (m3)]]*VLOOKUP(Árboles!$G876,Precios!$B$7:$H$19,2,FALSE))</f>
        <v/>
      </c>
      <c r="N879" s="217" t="str">
        <f>IF(ISNA(Industrias[[#This Row],[Vapea (m3)]]*VLOOKUP(Árboles!$G876,Precios!$B$7:$H$19,3,FALSE)),"",Industrias[[#This Row],[Vapea (m3)]]*VLOOKUP(Árboles!$G876,Precios!$B$7:$H$19,3,FALSE))</f>
        <v/>
      </c>
      <c r="O879" s="217" t="str">
        <f>IF(ISNA(Industrias[[#This Row],[Vcanter (m3)]]*VLOOKUP(Árboles!$G876,Precios!$B$7:$H$19,4,FALSE)),"",Industrias[[#This Row],[Vcanter (m3)]]*VLOOKUP(Árboles!$G876,Precios!$B$7:$H$19,4,FALSE))</f>
        <v/>
      </c>
      <c r="P879" s="217" t="str">
        <f>IF(ISNA(Industrias[[#This Row],[Vsierra (m3)]]*VLOOKUP(Árboles!$G876,Precios!$B$7:$H$19,5,FALSE)),"",Industrias[[#This Row],[Vsierra (m3)]]*VLOOKUP(Árboles!$G876,Precios!$B$7:$H$19,5,FALSE))</f>
        <v/>
      </c>
      <c r="Q879" s="217" t="str">
        <f>IF(ISNA(Industrias[[#This Row],[Vsgruesa (m3)]]*VLOOKUP(Árboles!$G876,Precios!$B$7:$H$19,6,FALSE)),"",Industrias[[#This Row],[Vsgruesa (m3)]]*VLOOKUP(Árboles!$G876,Precios!$B$7:$H$19,6,FALSE))</f>
        <v/>
      </c>
      <c r="R879" s="217" t="str">
        <f>IF(ISNA(Industrias[[#This Row],[Vchapa (m3)]]*VLOOKUP(Árboles!$G876,Precios!$B$7:$H$19,7,FALSE)),"",Industrias[[#This Row],[Vchapa (m3)]]*VLOOKUP(Árboles!$G876,Precios!$B$7:$H$19,7,FALSE))</f>
        <v/>
      </c>
      <c r="S879" s="223">
        <f t="shared" si="18"/>
        <v>0</v>
      </c>
      <c r="T879" s="218"/>
      <c r="U879" s="218"/>
      <c r="W879" s="183"/>
      <c r="X879" s="183"/>
      <c r="Y879" s="183"/>
      <c r="Z879" s="183"/>
      <c r="AA879" s="183"/>
      <c r="AB879" s="183"/>
      <c r="AC879" s="183"/>
      <c r="AE879" s="183"/>
      <c r="AF879" s="183"/>
      <c r="AG879" s="183"/>
      <c r="AH879" s="183"/>
      <c r="AI879" s="183"/>
      <c r="AJ879" s="183"/>
      <c r="AK879" s="183"/>
    </row>
    <row r="880" spans="2:37" ht="16.8" thickTop="1" thickBot="1">
      <c r="B880" s="211" t="str">
        <f>IF(Árboles!B877="","",Árboles!B877)</f>
        <v/>
      </c>
      <c r="C880" s="211" t="str">
        <f>IF(Árboles!C877="","",Árboles!C877)</f>
        <v/>
      </c>
      <c r="D880" s="212" t="str">
        <f>IF(Árboles!G877="","",Árboles!G877)</f>
        <v/>
      </c>
      <c r="E880" s="213" t="str">
        <f>IF(Árboles!AC877=0,"",Árboles!AC877)</f>
        <v/>
      </c>
      <c r="F880" s="221"/>
      <c r="G880" s="222"/>
      <c r="H880" s="222"/>
      <c r="I880" s="222"/>
      <c r="J880" s="222"/>
      <c r="K880" s="222"/>
      <c r="L880" s="222"/>
      <c r="M880" s="216" t="str">
        <f>IF(ISNA(Industrias[[#This Row],[Vtrit (m3)]]*VLOOKUP(Árboles!$G877,Precios!$B$7:$H$19,2,FALSE)),"",Industrias[[#This Row],[Vtrit (m3)]]*VLOOKUP(Árboles!$G877,Precios!$B$7:$H$19,2,FALSE))</f>
        <v/>
      </c>
      <c r="N880" s="217" t="str">
        <f>IF(ISNA(Industrias[[#This Row],[Vapea (m3)]]*VLOOKUP(Árboles!$G877,Precios!$B$7:$H$19,3,FALSE)),"",Industrias[[#This Row],[Vapea (m3)]]*VLOOKUP(Árboles!$G877,Precios!$B$7:$H$19,3,FALSE))</f>
        <v/>
      </c>
      <c r="O880" s="217" t="str">
        <f>IF(ISNA(Industrias[[#This Row],[Vcanter (m3)]]*VLOOKUP(Árboles!$G877,Precios!$B$7:$H$19,4,FALSE)),"",Industrias[[#This Row],[Vcanter (m3)]]*VLOOKUP(Árboles!$G877,Precios!$B$7:$H$19,4,FALSE))</f>
        <v/>
      </c>
      <c r="P880" s="217" t="str">
        <f>IF(ISNA(Industrias[[#This Row],[Vsierra (m3)]]*VLOOKUP(Árboles!$G877,Precios!$B$7:$H$19,5,FALSE)),"",Industrias[[#This Row],[Vsierra (m3)]]*VLOOKUP(Árboles!$G877,Precios!$B$7:$H$19,5,FALSE))</f>
        <v/>
      </c>
      <c r="Q880" s="217" t="str">
        <f>IF(ISNA(Industrias[[#This Row],[Vsgruesa (m3)]]*VLOOKUP(Árboles!$G877,Precios!$B$7:$H$19,6,FALSE)),"",Industrias[[#This Row],[Vsgruesa (m3)]]*VLOOKUP(Árboles!$G877,Precios!$B$7:$H$19,6,FALSE))</f>
        <v/>
      </c>
      <c r="R880" s="217" t="str">
        <f>IF(ISNA(Industrias[[#This Row],[Vchapa (m3)]]*VLOOKUP(Árboles!$G877,Precios!$B$7:$H$19,7,FALSE)),"",Industrias[[#This Row],[Vchapa (m3)]]*VLOOKUP(Árboles!$G877,Precios!$B$7:$H$19,7,FALSE))</f>
        <v/>
      </c>
      <c r="S880" s="223">
        <f t="shared" si="18"/>
        <v>0</v>
      </c>
      <c r="T880" s="218"/>
      <c r="U880" s="218"/>
      <c r="W880" s="183"/>
      <c r="X880" s="183"/>
      <c r="Y880" s="183"/>
      <c r="Z880" s="183"/>
      <c r="AA880" s="183"/>
      <c r="AB880" s="183"/>
      <c r="AC880" s="183"/>
      <c r="AE880" s="183"/>
      <c r="AF880" s="183"/>
      <c r="AG880" s="183"/>
      <c r="AH880" s="183"/>
      <c r="AI880" s="183"/>
      <c r="AJ880" s="183"/>
      <c r="AK880" s="183"/>
    </row>
    <row r="881" spans="2:37" ht="16.8" thickTop="1" thickBot="1">
      <c r="B881" s="211" t="str">
        <f>IF(Árboles!B878="","",Árboles!B878)</f>
        <v/>
      </c>
      <c r="C881" s="211" t="str">
        <f>IF(Árboles!C878="","",Árboles!C878)</f>
        <v/>
      </c>
      <c r="D881" s="212" t="str">
        <f>IF(Árboles!G878="","",Árboles!G878)</f>
        <v/>
      </c>
      <c r="E881" s="213" t="str">
        <f>IF(Árboles!AC878=0,"",Árboles!AC878)</f>
        <v/>
      </c>
      <c r="F881" s="221"/>
      <c r="G881" s="222"/>
      <c r="H881" s="222"/>
      <c r="I881" s="222"/>
      <c r="J881" s="222"/>
      <c r="K881" s="222"/>
      <c r="L881" s="222"/>
      <c r="M881" s="216" t="str">
        <f>IF(ISNA(Industrias[[#This Row],[Vtrit (m3)]]*VLOOKUP(Árboles!$G878,Precios!$B$7:$H$19,2,FALSE)),"",Industrias[[#This Row],[Vtrit (m3)]]*VLOOKUP(Árboles!$G878,Precios!$B$7:$H$19,2,FALSE))</f>
        <v/>
      </c>
      <c r="N881" s="217" t="str">
        <f>IF(ISNA(Industrias[[#This Row],[Vapea (m3)]]*VLOOKUP(Árboles!$G878,Precios!$B$7:$H$19,3,FALSE)),"",Industrias[[#This Row],[Vapea (m3)]]*VLOOKUP(Árboles!$G878,Precios!$B$7:$H$19,3,FALSE))</f>
        <v/>
      </c>
      <c r="O881" s="217" t="str">
        <f>IF(ISNA(Industrias[[#This Row],[Vcanter (m3)]]*VLOOKUP(Árboles!$G878,Precios!$B$7:$H$19,4,FALSE)),"",Industrias[[#This Row],[Vcanter (m3)]]*VLOOKUP(Árboles!$G878,Precios!$B$7:$H$19,4,FALSE))</f>
        <v/>
      </c>
      <c r="P881" s="217" t="str">
        <f>IF(ISNA(Industrias[[#This Row],[Vsierra (m3)]]*VLOOKUP(Árboles!$G878,Precios!$B$7:$H$19,5,FALSE)),"",Industrias[[#This Row],[Vsierra (m3)]]*VLOOKUP(Árboles!$G878,Precios!$B$7:$H$19,5,FALSE))</f>
        <v/>
      </c>
      <c r="Q881" s="217" t="str">
        <f>IF(ISNA(Industrias[[#This Row],[Vsgruesa (m3)]]*VLOOKUP(Árboles!$G878,Precios!$B$7:$H$19,6,FALSE)),"",Industrias[[#This Row],[Vsgruesa (m3)]]*VLOOKUP(Árboles!$G878,Precios!$B$7:$H$19,6,FALSE))</f>
        <v/>
      </c>
      <c r="R881" s="217" t="str">
        <f>IF(ISNA(Industrias[[#This Row],[Vchapa (m3)]]*VLOOKUP(Árboles!$G878,Precios!$B$7:$H$19,7,FALSE)),"",Industrias[[#This Row],[Vchapa (m3)]]*VLOOKUP(Árboles!$G878,Precios!$B$7:$H$19,7,FALSE))</f>
        <v/>
      </c>
      <c r="S881" s="223">
        <f t="shared" si="18"/>
        <v>0</v>
      </c>
      <c r="T881" s="218"/>
      <c r="U881" s="218"/>
      <c r="W881" s="183"/>
      <c r="X881" s="183"/>
      <c r="Y881" s="183"/>
      <c r="Z881" s="183"/>
      <c r="AA881" s="183"/>
      <c r="AB881" s="183"/>
      <c r="AC881" s="183"/>
      <c r="AE881" s="183"/>
      <c r="AF881" s="183"/>
      <c r="AG881" s="183"/>
      <c r="AH881" s="183"/>
      <c r="AI881" s="183"/>
      <c r="AJ881" s="183"/>
      <c r="AK881" s="183"/>
    </row>
    <row r="882" spans="2:37" ht="16.8" thickTop="1" thickBot="1">
      <c r="B882" s="211" t="str">
        <f>IF(Árboles!B879="","",Árboles!B879)</f>
        <v/>
      </c>
      <c r="C882" s="211" t="str">
        <f>IF(Árboles!C879="","",Árboles!C879)</f>
        <v/>
      </c>
      <c r="D882" s="212" t="str">
        <f>IF(Árboles!G879="","",Árboles!G879)</f>
        <v/>
      </c>
      <c r="E882" s="213" t="str">
        <f>IF(Árboles!AC879=0,"",Árboles!AC879)</f>
        <v/>
      </c>
      <c r="F882" s="221"/>
      <c r="G882" s="222"/>
      <c r="H882" s="222"/>
      <c r="I882" s="222"/>
      <c r="J882" s="222"/>
      <c r="K882" s="222"/>
      <c r="L882" s="222"/>
      <c r="M882" s="216" t="str">
        <f>IF(ISNA(Industrias[[#This Row],[Vtrit (m3)]]*VLOOKUP(Árboles!$G879,Precios!$B$7:$H$19,2,FALSE)),"",Industrias[[#This Row],[Vtrit (m3)]]*VLOOKUP(Árboles!$G879,Precios!$B$7:$H$19,2,FALSE))</f>
        <v/>
      </c>
      <c r="N882" s="217" t="str">
        <f>IF(ISNA(Industrias[[#This Row],[Vapea (m3)]]*VLOOKUP(Árboles!$G879,Precios!$B$7:$H$19,3,FALSE)),"",Industrias[[#This Row],[Vapea (m3)]]*VLOOKUP(Árboles!$G879,Precios!$B$7:$H$19,3,FALSE))</f>
        <v/>
      </c>
      <c r="O882" s="217" t="str">
        <f>IF(ISNA(Industrias[[#This Row],[Vcanter (m3)]]*VLOOKUP(Árboles!$G879,Precios!$B$7:$H$19,4,FALSE)),"",Industrias[[#This Row],[Vcanter (m3)]]*VLOOKUP(Árboles!$G879,Precios!$B$7:$H$19,4,FALSE))</f>
        <v/>
      </c>
      <c r="P882" s="217" t="str">
        <f>IF(ISNA(Industrias[[#This Row],[Vsierra (m3)]]*VLOOKUP(Árboles!$G879,Precios!$B$7:$H$19,5,FALSE)),"",Industrias[[#This Row],[Vsierra (m3)]]*VLOOKUP(Árboles!$G879,Precios!$B$7:$H$19,5,FALSE))</f>
        <v/>
      </c>
      <c r="Q882" s="217" t="str">
        <f>IF(ISNA(Industrias[[#This Row],[Vsgruesa (m3)]]*VLOOKUP(Árboles!$G879,Precios!$B$7:$H$19,6,FALSE)),"",Industrias[[#This Row],[Vsgruesa (m3)]]*VLOOKUP(Árboles!$G879,Precios!$B$7:$H$19,6,FALSE))</f>
        <v/>
      </c>
      <c r="R882" s="217" t="str">
        <f>IF(ISNA(Industrias[[#This Row],[Vchapa (m3)]]*VLOOKUP(Árboles!$G879,Precios!$B$7:$H$19,7,FALSE)),"",Industrias[[#This Row],[Vchapa (m3)]]*VLOOKUP(Árboles!$G879,Precios!$B$7:$H$19,7,FALSE))</f>
        <v/>
      </c>
      <c r="S882" s="223">
        <f t="shared" si="18"/>
        <v>0</v>
      </c>
      <c r="T882" s="218"/>
      <c r="U882" s="218"/>
      <c r="W882" s="183"/>
      <c r="X882" s="183"/>
      <c r="Y882" s="183"/>
      <c r="Z882" s="183"/>
      <c r="AA882" s="183"/>
      <c r="AB882" s="183"/>
      <c r="AC882" s="183"/>
      <c r="AE882" s="183"/>
      <c r="AF882" s="183"/>
      <c r="AG882" s="183"/>
      <c r="AH882" s="183"/>
      <c r="AI882" s="183"/>
      <c r="AJ882" s="183"/>
      <c r="AK882" s="183"/>
    </row>
    <row r="883" spans="2:37" ht="16.8" thickTop="1" thickBot="1">
      <c r="B883" s="211" t="str">
        <f>IF(Árboles!B880="","",Árboles!B880)</f>
        <v/>
      </c>
      <c r="C883" s="211" t="str">
        <f>IF(Árboles!C880="","",Árboles!C880)</f>
        <v/>
      </c>
      <c r="D883" s="212" t="str">
        <f>IF(Árboles!G880="","",Árboles!G880)</f>
        <v/>
      </c>
      <c r="E883" s="213" t="str">
        <f>IF(Árboles!AC880=0,"",Árboles!AC880)</f>
        <v/>
      </c>
      <c r="F883" s="221"/>
      <c r="G883" s="222"/>
      <c r="H883" s="222"/>
      <c r="I883" s="222"/>
      <c r="J883" s="222"/>
      <c r="K883" s="222"/>
      <c r="L883" s="222"/>
      <c r="M883" s="216" t="str">
        <f>IF(ISNA(Industrias[[#This Row],[Vtrit (m3)]]*VLOOKUP(Árboles!$G880,Precios!$B$7:$H$19,2,FALSE)),"",Industrias[[#This Row],[Vtrit (m3)]]*VLOOKUP(Árboles!$G880,Precios!$B$7:$H$19,2,FALSE))</f>
        <v/>
      </c>
      <c r="N883" s="217" t="str">
        <f>IF(ISNA(Industrias[[#This Row],[Vapea (m3)]]*VLOOKUP(Árboles!$G880,Precios!$B$7:$H$19,3,FALSE)),"",Industrias[[#This Row],[Vapea (m3)]]*VLOOKUP(Árboles!$G880,Precios!$B$7:$H$19,3,FALSE))</f>
        <v/>
      </c>
      <c r="O883" s="217" t="str">
        <f>IF(ISNA(Industrias[[#This Row],[Vcanter (m3)]]*VLOOKUP(Árboles!$G880,Precios!$B$7:$H$19,4,FALSE)),"",Industrias[[#This Row],[Vcanter (m3)]]*VLOOKUP(Árboles!$G880,Precios!$B$7:$H$19,4,FALSE))</f>
        <v/>
      </c>
      <c r="P883" s="217" t="str">
        <f>IF(ISNA(Industrias[[#This Row],[Vsierra (m3)]]*VLOOKUP(Árboles!$G880,Precios!$B$7:$H$19,5,FALSE)),"",Industrias[[#This Row],[Vsierra (m3)]]*VLOOKUP(Árboles!$G880,Precios!$B$7:$H$19,5,FALSE))</f>
        <v/>
      </c>
      <c r="Q883" s="217" t="str">
        <f>IF(ISNA(Industrias[[#This Row],[Vsgruesa (m3)]]*VLOOKUP(Árboles!$G880,Precios!$B$7:$H$19,6,FALSE)),"",Industrias[[#This Row],[Vsgruesa (m3)]]*VLOOKUP(Árboles!$G880,Precios!$B$7:$H$19,6,FALSE))</f>
        <v/>
      </c>
      <c r="R883" s="217" t="str">
        <f>IF(ISNA(Industrias[[#This Row],[Vchapa (m3)]]*VLOOKUP(Árboles!$G880,Precios!$B$7:$H$19,7,FALSE)),"",Industrias[[#This Row],[Vchapa (m3)]]*VLOOKUP(Árboles!$G880,Precios!$B$7:$H$19,7,FALSE))</f>
        <v/>
      </c>
      <c r="S883" s="223">
        <f t="shared" si="18"/>
        <v>0</v>
      </c>
      <c r="T883" s="218"/>
      <c r="U883" s="218"/>
      <c r="W883" s="183"/>
      <c r="X883" s="183"/>
      <c r="Y883" s="183"/>
      <c r="Z883" s="183"/>
      <c r="AA883" s="183"/>
      <c r="AB883" s="183"/>
      <c r="AC883" s="183"/>
      <c r="AE883" s="183"/>
      <c r="AF883" s="183"/>
      <c r="AG883" s="183"/>
      <c r="AH883" s="183"/>
      <c r="AI883" s="183"/>
      <c r="AJ883" s="183"/>
      <c r="AK883" s="183"/>
    </row>
    <row r="884" spans="2:37" ht="16.8" thickTop="1" thickBot="1">
      <c r="B884" s="211" t="str">
        <f>IF(Árboles!B881="","",Árboles!B881)</f>
        <v/>
      </c>
      <c r="C884" s="211" t="str">
        <f>IF(Árboles!C881="","",Árboles!C881)</f>
        <v/>
      </c>
      <c r="D884" s="212" t="str">
        <f>IF(Árboles!G881="","",Árboles!G881)</f>
        <v/>
      </c>
      <c r="E884" s="213" t="str">
        <f>IF(Árboles!AC881=0,"",Árboles!AC881)</f>
        <v/>
      </c>
      <c r="F884" s="221"/>
      <c r="G884" s="222"/>
      <c r="H884" s="222"/>
      <c r="I884" s="222"/>
      <c r="J884" s="222"/>
      <c r="K884" s="222"/>
      <c r="L884" s="222"/>
      <c r="M884" s="216" t="str">
        <f>IF(ISNA(Industrias[[#This Row],[Vtrit (m3)]]*VLOOKUP(Árboles!$G881,Precios!$B$7:$H$19,2,FALSE)),"",Industrias[[#This Row],[Vtrit (m3)]]*VLOOKUP(Árboles!$G881,Precios!$B$7:$H$19,2,FALSE))</f>
        <v/>
      </c>
      <c r="N884" s="217" t="str">
        <f>IF(ISNA(Industrias[[#This Row],[Vapea (m3)]]*VLOOKUP(Árboles!$G881,Precios!$B$7:$H$19,3,FALSE)),"",Industrias[[#This Row],[Vapea (m3)]]*VLOOKUP(Árboles!$G881,Precios!$B$7:$H$19,3,FALSE))</f>
        <v/>
      </c>
      <c r="O884" s="217" t="str">
        <f>IF(ISNA(Industrias[[#This Row],[Vcanter (m3)]]*VLOOKUP(Árboles!$G881,Precios!$B$7:$H$19,4,FALSE)),"",Industrias[[#This Row],[Vcanter (m3)]]*VLOOKUP(Árboles!$G881,Precios!$B$7:$H$19,4,FALSE))</f>
        <v/>
      </c>
      <c r="P884" s="217" t="str">
        <f>IF(ISNA(Industrias[[#This Row],[Vsierra (m3)]]*VLOOKUP(Árboles!$G881,Precios!$B$7:$H$19,5,FALSE)),"",Industrias[[#This Row],[Vsierra (m3)]]*VLOOKUP(Árboles!$G881,Precios!$B$7:$H$19,5,FALSE))</f>
        <v/>
      </c>
      <c r="Q884" s="217" t="str">
        <f>IF(ISNA(Industrias[[#This Row],[Vsgruesa (m3)]]*VLOOKUP(Árboles!$G881,Precios!$B$7:$H$19,6,FALSE)),"",Industrias[[#This Row],[Vsgruesa (m3)]]*VLOOKUP(Árboles!$G881,Precios!$B$7:$H$19,6,FALSE))</f>
        <v/>
      </c>
      <c r="R884" s="217" t="str">
        <f>IF(ISNA(Industrias[[#This Row],[Vchapa (m3)]]*VLOOKUP(Árboles!$G881,Precios!$B$7:$H$19,7,FALSE)),"",Industrias[[#This Row],[Vchapa (m3)]]*VLOOKUP(Árboles!$G881,Precios!$B$7:$H$19,7,FALSE))</f>
        <v/>
      </c>
      <c r="S884" s="223">
        <f t="shared" si="18"/>
        <v>0</v>
      </c>
      <c r="T884" s="218"/>
      <c r="U884" s="218"/>
      <c r="W884" s="183"/>
      <c r="X884" s="183"/>
      <c r="Y884" s="183"/>
      <c r="Z884" s="183"/>
      <c r="AA884" s="183"/>
      <c r="AB884" s="183"/>
      <c r="AC884" s="183"/>
      <c r="AE884" s="183"/>
      <c r="AF884" s="183"/>
      <c r="AG884" s="183"/>
      <c r="AH884" s="183"/>
      <c r="AI884" s="183"/>
      <c r="AJ884" s="183"/>
      <c r="AK884" s="183"/>
    </row>
    <row r="885" spans="2:37" ht="16.8" thickTop="1" thickBot="1">
      <c r="B885" s="211" t="str">
        <f>IF(Árboles!B882="","",Árboles!B882)</f>
        <v/>
      </c>
      <c r="C885" s="211" t="str">
        <f>IF(Árboles!C882="","",Árboles!C882)</f>
        <v/>
      </c>
      <c r="D885" s="212" t="str">
        <f>IF(Árboles!G882="","",Árboles!G882)</f>
        <v/>
      </c>
      <c r="E885" s="213" t="str">
        <f>IF(Árboles!AC882=0,"",Árboles!AC882)</f>
        <v/>
      </c>
      <c r="F885" s="221"/>
      <c r="G885" s="222"/>
      <c r="H885" s="222"/>
      <c r="I885" s="222"/>
      <c r="J885" s="222"/>
      <c r="K885" s="222"/>
      <c r="L885" s="222"/>
      <c r="M885" s="216" t="str">
        <f>IF(ISNA(Industrias[[#This Row],[Vtrit (m3)]]*VLOOKUP(Árboles!$G882,Precios!$B$7:$H$19,2,FALSE)),"",Industrias[[#This Row],[Vtrit (m3)]]*VLOOKUP(Árboles!$G882,Precios!$B$7:$H$19,2,FALSE))</f>
        <v/>
      </c>
      <c r="N885" s="217" t="str">
        <f>IF(ISNA(Industrias[[#This Row],[Vapea (m3)]]*VLOOKUP(Árboles!$G882,Precios!$B$7:$H$19,3,FALSE)),"",Industrias[[#This Row],[Vapea (m3)]]*VLOOKUP(Árboles!$G882,Precios!$B$7:$H$19,3,FALSE))</f>
        <v/>
      </c>
      <c r="O885" s="217" t="str">
        <f>IF(ISNA(Industrias[[#This Row],[Vcanter (m3)]]*VLOOKUP(Árboles!$G882,Precios!$B$7:$H$19,4,FALSE)),"",Industrias[[#This Row],[Vcanter (m3)]]*VLOOKUP(Árboles!$G882,Precios!$B$7:$H$19,4,FALSE))</f>
        <v/>
      </c>
      <c r="P885" s="217" t="str">
        <f>IF(ISNA(Industrias[[#This Row],[Vsierra (m3)]]*VLOOKUP(Árboles!$G882,Precios!$B$7:$H$19,5,FALSE)),"",Industrias[[#This Row],[Vsierra (m3)]]*VLOOKUP(Árboles!$G882,Precios!$B$7:$H$19,5,FALSE))</f>
        <v/>
      </c>
      <c r="Q885" s="217" t="str">
        <f>IF(ISNA(Industrias[[#This Row],[Vsgruesa (m3)]]*VLOOKUP(Árboles!$G882,Precios!$B$7:$H$19,6,FALSE)),"",Industrias[[#This Row],[Vsgruesa (m3)]]*VLOOKUP(Árboles!$G882,Precios!$B$7:$H$19,6,FALSE))</f>
        <v/>
      </c>
      <c r="R885" s="217" t="str">
        <f>IF(ISNA(Industrias[[#This Row],[Vchapa (m3)]]*VLOOKUP(Árboles!$G882,Precios!$B$7:$H$19,7,FALSE)),"",Industrias[[#This Row],[Vchapa (m3)]]*VLOOKUP(Árboles!$G882,Precios!$B$7:$H$19,7,FALSE))</f>
        <v/>
      </c>
      <c r="S885" s="223">
        <f t="shared" si="18"/>
        <v>0</v>
      </c>
      <c r="T885" s="218"/>
      <c r="U885" s="218"/>
      <c r="W885" s="183"/>
      <c r="X885" s="183"/>
      <c r="Y885" s="183"/>
      <c r="Z885" s="183"/>
      <c r="AA885" s="183"/>
      <c r="AB885" s="183"/>
      <c r="AC885" s="183"/>
      <c r="AE885" s="183"/>
      <c r="AF885" s="183"/>
      <c r="AG885" s="183"/>
      <c r="AH885" s="183"/>
      <c r="AI885" s="183"/>
      <c r="AJ885" s="183"/>
      <c r="AK885" s="183"/>
    </row>
    <row r="886" spans="2:37" ht="16.8" thickTop="1" thickBot="1">
      <c r="B886" s="211" t="str">
        <f>IF(Árboles!B883="","",Árboles!B883)</f>
        <v/>
      </c>
      <c r="C886" s="211" t="str">
        <f>IF(Árboles!C883="","",Árboles!C883)</f>
        <v/>
      </c>
      <c r="D886" s="212" t="str">
        <f>IF(Árboles!G883="","",Árboles!G883)</f>
        <v/>
      </c>
      <c r="E886" s="213" t="str">
        <f>IF(Árboles!AC883=0,"",Árboles!AC883)</f>
        <v/>
      </c>
      <c r="F886" s="221"/>
      <c r="G886" s="222"/>
      <c r="H886" s="222"/>
      <c r="I886" s="222"/>
      <c r="J886" s="222"/>
      <c r="K886" s="222"/>
      <c r="L886" s="222"/>
      <c r="M886" s="216" t="str">
        <f>IF(ISNA(Industrias[[#This Row],[Vtrit (m3)]]*VLOOKUP(Árboles!$G883,Precios!$B$7:$H$19,2,FALSE)),"",Industrias[[#This Row],[Vtrit (m3)]]*VLOOKUP(Árboles!$G883,Precios!$B$7:$H$19,2,FALSE))</f>
        <v/>
      </c>
      <c r="N886" s="217" t="str">
        <f>IF(ISNA(Industrias[[#This Row],[Vapea (m3)]]*VLOOKUP(Árboles!$G883,Precios!$B$7:$H$19,3,FALSE)),"",Industrias[[#This Row],[Vapea (m3)]]*VLOOKUP(Árboles!$G883,Precios!$B$7:$H$19,3,FALSE))</f>
        <v/>
      </c>
      <c r="O886" s="217" t="str">
        <f>IF(ISNA(Industrias[[#This Row],[Vcanter (m3)]]*VLOOKUP(Árboles!$G883,Precios!$B$7:$H$19,4,FALSE)),"",Industrias[[#This Row],[Vcanter (m3)]]*VLOOKUP(Árboles!$G883,Precios!$B$7:$H$19,4,FALSE))</f>
        <v/>
      </c>
      <c r="P886" s="217" t="str">
        <f>IF(ISNA(Industrias[[#This Row],[Vsierra (m3)]]*VLOOKUP(Árboles!$G883,Precios!$B$7:$H$19,5,FALSE)),"",Industrias[[#This Row],[Vsierra (m3)]]*VLOOKUP(Árboles!$G883,Precios!$B$7:$H$19,5,FALSE))</f>
        <v/>
      </c>
      <c r="Q886" s="217" t="str">
        <f>IF(ISNA(Industrias[[#This Row],[Vsgruesa (m3)]]*VLOOKUP(Árboles!$G883,Precios!$B$7:$H$19,6,FALSE)),"",Industrias[[#This Row],[Vsgruesa (m3)]]*VLOOKUP(Árboles!$G883,Precios!$B$7:$H$19,6,FALSE))</f>
        <v/>
      </c>
      <c r="R886" s="217" t="str">
        <f>IF(ISNA(Industrias[[#This Row],[Vchapa (m3)]]*VLOOKUP(Árboles!$G883,Precios!$B$7:$H$19,7,FALSE)),"",Industrias[[#This Row],[Vchapa (m3)]]*VLOOKUP(Árboles!$G883,Precios!$B$7:$H$19,7,FALSE))</f>
        <v/>
      </c>
      <c r="S886" s="223">
        <f t="shared" si="18"/>
        <v>0</v>
      </c>
      <c r="T886" s="218"/>
      <c r="U886" s="218"/>
      <c r="W886" s="183"/>
      <c r="X886" s="183"/>
      <c r="Y886" s="183"/>
      <c r="Z886" s="183"/>
      <c r="AA886" s="183"/>
      <c r="AB886" s="183"/>
      <c r="AC886" s="183"/>
      <c r="AE886" s="183"/>
      <c r="AF886" s="183"/>
      <c r="AG886" s="183"/>
      <c r="AH886" s="183"/>
      <c r="AI886" s="183"/>
      <c r="AJ886" s="183"/>
      <c r="AK886" s="183"/>
    </row>
    <row r="887" spans="2:37" ht="16.8" thickTop="1" thickBot="1">
      <c r="B887" s="211" t="str">
        <f>IF(Árboles!B884="","",Árboles!B884)</f>
        <v/>
      </c>
      <c r="C887" s="211" t="str">
        <f>IF(Árboles!C884="","",Árboles!C884)</f>
        <v/>
      </c>
      <c r="D887" s="212" t="str">
        <f>IF(Árboles!G884="","",Árboles!G884)</f>
        <v/>
      </c>
      <c r="E887" s="213" t="str">
        <f>IF(Árboles!AC884=0,"",Árboles!AC884)</f>
        <v/>
      </c>
      <c r="F887" s="221"/>
      <c r="G887" s="222"/>
      <c r="H887" s="222"/>
      <c r="I887" s="222"/>
      <c r="J887" s="222"/>
      <c r="K887" s="222"/>
      <c r="L887" s="222"/>
      <c r="M887" s="216" t="str">
        <f>IF(ISNA(Industrias[[#This Row],[Vtrit (m3)]]*VLOOKUP(Árboles!$G884,Precios!$B$7:$H$19,2,FALSE)),"",Industrias[[#This Row],[Vtrit (m3)]]*VLOOKUP(Árboles!$G884,Precios!$B$7:$H$19,2,FALSE))</f>
        <v/>
      </c>
      <c r="N887" s="217" t="str">
        <f>IF(ISNA(Industrias[[#This Row],[Vapea (m3)]]*VLOOKUP(Árboles!$G884,Precios!$B$7:$H$19,3,FALSE)),"",Industrias[[#This Row],[Vapea (m3)]]*VLOOKUP(Árboles!$G884,Precios!$B$7:$H$19,3,FALSE))</f>
        <v/>
      </c>
      <c r="O887" s="217" t="str">
        <f>IF(ISNA(Industrias[[#This Row],[Vcanter (m3)]]*VLOOKUP(Árboles!$G884,Precios!$B$7:$H$19,4,FALSE)),"",Industrias[[#This Row],[Vcanter (m3)]]*VLOOKUP(Árboles!$G884,Precios!$B$7:$H$19,4,FALSE))</f>
        <v/>
      </c>
      <c r="P887" s="217" t="str">
        <f>IF(ISNA(Industrias[[#This Row],[Vsierra (m3)]]*VLOOKUP(Árboles!$G884,Precios!$B$7:$H$19,5,FALSE)),"",Industrias[[#This Row],[Vsierra (m3)]]*VLOOKUP(Árboles!$G884,Precios!$B$7:$H$19,5,FALSE))</f>
        <v/>
      </c>
      <c r="Q887" s="217" t="str">
        <f>IF(ISNA(Industrias[[#This Row],[Vsgruesa (m3)]]*VLOOKUP(Árboles!$G884,Precios!$B$7:$H$19,6,FALSE)),"",Industrias[[#This Row],[Vsgruesa (m3)]]*VLOOKUP(Árboles!$G884,Precios!$B$7:$H$19,6,FALSE))</f>
        <v/>
      </c>
      <c r="R887" s="217" t="str">
        <f>IF(ISNA(Industrias[[#This Row],[Vchapa (m3)]]*VLOOKUP(Árboles!$G884,Precios!$B$7:$H$19,7,FALSE)),"",Industrias[[#This Row],[Vchapa (m3)]]*VLOOKUP(Árboles!$G884,Precios!$B$7:$H$19,7,FALSE))</f>
        <v/>
      </c>
      <c r="S887" s="223">
        <f t="shared" si="18"/>
        <v>0</v>
      </c>
      <c r="T887" s="218"/>
      <c r="U887" s="218"/>
      <c r="W887" s="183"/>
      <c r="X887" s="183"/>
      <c r="Y887" s="183"/>
      <c r="Z887" s="183"/>
      <c r="AA887" s="183"/>
      <c r="AB887" s="183"/>
      <c r="AC887" s="183"/>
      <c r="AE887" s="183"/>
      <c r="AF887" s="183"/>
      <c r="AG887" s="183"/>
      <c r="AH887" s="183"/>
      <c r="AI887" s="183"/>
      <c r="AJ887" s="183"/>
      <c r="AK887" s="183"/>
    </row>
    <row r="888" spans="2:37" ht="16.8" thickTop="1" thickBot="1">
      <c r="B888" s="211" t="str">
        <f>IF(Árboles!B885="","",Árboles!B885)</f>
        <v/>
      </c>
      <c r="C888" s="211" t="str">
        <f>IF(Árboles!C885="","",Árboles!C885)</f>
        <v/>
      </c>
      <c r="D888" s="212" t="str">
        <f>IF(Árboles!G885="","",Árboles!G885)</f>
        <v/>
      </c>
      <c r="E888" s="213" t="str">
        <f>IF(Árboles!AC885=0,"",Árboles!AC885)</f>
        <v/>
      </c>
      <c r="F888" s="221"/>
      <c r="G888" s="222"/>
      <c r="H888" s="222"/>
      <c r="I888" s="222"/>
      <c r="J888" s="222"/>
      <c r="K888" s="222"/>
      <c r="L888" s="222"/>
      <c r="M888" s="216" t="str">
        <f>IF(ISNA(Industrias[[#This Row],[Vtrit (m3)]]*VLOOKUP(Árboles!$G885,Precios!$B$7:$H$19,2,FALSE)),"",Industrias[[#This Row],[Vtrit (m3)]]*VLOOKUP(Árboles!$G885,Precios!$B$7:$H$19,2,FALSE))</f>
        <v/>
      </c>
      <c r="N888" s="217" t="str">
        <f>IF(ISNA(Industrias[[#This Row],[Vapea (m3)]]*VLOOKUP(Árboles!$G885,Precios!$B$7:$H$19,3,FALSE)),"",Industrias[[#This Row],[Vapea (m3)]]*VLOOKUP(Árboles!$G885,Precios!$B$7:$H$19,3,FALSE))</f>
        <v/>
      </c>
      <c r="O888" s="217" t="str">
        <f>IF(ISNA(Industrias[[#This Row],[Vcanter (m3)]]*VLOOKUP(Árboles!$G885,Precios!$B$7:$H$19,4,FALSE)),"",Industrias[[#This Row],[Vcanter (m3)]]*VLOOKUP(Árboles!$G885,Precios!$B$7:$H$19,4,FALSE))</f>
        <v/>
      </c>
      <c r="P888" s="217" t="str">
        <f>IF(ISNA(Industrias[[#This Row],[Vsierra (m3)]]*VLOOKUP(Árboles!$G885,Precios!$B$7:$H$19,5,FALSE)),"",Industrias[[#This Row],[Vsierra (m3)]]*VLOOKUP(Árboles!$G885,Precios!$B$7:$H$19,5,FALSE))</f>
        <v/>
      </c>
      <c r="Q888" s="217" t="str">
        <f>IF(ISNA(Industrias[[#This Row],[Vsgruesa (m3)]]*VLOOKUP(Árboles!$G885,Precios!$B$7:$H$19,6,FALSE)),"",Industrias[[#This Row],[Vsgruesa (m3)]]*VLOOKUP(Árboles!$G885,Precios!$B$7:$H$19,6,FALSE))</f>
        <v/>
      </c>
      <c r="R888" s="217" t="str">
        <f>IF(ISNA(Industrias[[#This Row],[Vchapa (m3)]]*VLOOKUP(Árboles!$G885,Precios!$B$7:$H$19,7,FALSE)),"",Industrias[[#This Row],[Vchapa (m3)]]*VLOOKUP(Árboles!$G885,Precios!$B$7:$H$19,7,FALSE))</f>
        <v/>
      </c>
      <c r="S888" s="223">
        <f t="shared" si="18"/>
        <v>0</v>
      </c>
      <c r="T888" s="218"/>
      <c r="U888" s="218"/>
      <c r="W888" s="183"/>
      <c r="X888" s="183"/>
      <c r="Y888" s="183"/>
      <c r="Z888" s="183"/>
      <c r="AA888" s="183"/>
      <c r="AB888" s="183"/>
      <c r="AC888" s="183"/>
      <c r="AE888" s="183"/>
      <c r="AF888" s="183"/>
      <c r="AG888" s="183"/>
      <c r="AH888" s="183"/>
      <c r="AI888" s="183"/>
      <c r="AJ888" s="183"/>
      <c r="AK888" s="183"/>
    </row>
    <row r="889" spans="2:37" ht="16.8" thickTop="1" thickBot="1">
      <c r="B889" s="211" t="str">
        <f>IF(Árboles!B886="","",Árboles!B886)</f>
        <v/>
      </c>
      <c r="C889" s="211" t="str">
        <f>IF(Árboles!C886="","",Árboles!C886)</f>
        <v/>
      </c>
      <c r="D889" s="212" t="str">
        <f>IF(Árboles!G886="","",Árboles!G886)</f>
        <v/>
      </c>
      <c r="E889" s="213" t="str">
        <f>IF(Árboles!AC886=0,"",Árboles!AC886)</f>
        <v/>
      </c>
      <c r="F889" s="221"/>
      <c r="G889" s="222"/>
      <c r="H889" s="222"/>
      <c r="I889" s="222"/>
      <c r="J889" s="222"/>
      <c r="K889" s="222"/>
      <c r="L889" s="222"/>
      <c r="M889" s="216" t="str">
        <f>IF(ISNA(Industrias[[#This Row],[Vtrit (m3)]]*VLOOKUP(Árboles!$G886,Precios!$B$7:$H$19,2,FALSE)),"",Industrias[[#This Row],[Vtrit (m3)]]*VLOOKUP(Árboles!$G886,Precios!$B$7:$H$19,2,FALSE))</f>
        <v/>
      </c>
      <c r="N889" s="217" t="str">
        <f>IF(ISNA(Industrias[[#This Row],[Vapea (m3)]]*VLOOKUP(Árboles!$G886,Precios!$B$7:$H$19,3,FALSE)),"",Industrias[[#This Row],[Vapea (m3)]]*VLOOKUP(Árboles!$G886,Precios!$B$7:$H$19,3,FALSE))</f>
        <v/>
      </c>
      <c r="O889" s="217" t="str">
        <f>IF(ISNA(Industrias[[#This Row],[Vcanter (m3)]]*VLOOKUP(Árboles!$G886,Precios!$B$7:$H$19,4,FALSE)),"",Industrias[[#This Row],[Vcanter (m3)]]*VLOOKUP(Árboles!$G886,Precios!$B$7:$H$19,4,FALSE))</f>
        <v/>
      </c>
      <c r="P889" s="217" t="str">
        <f>IF(ISNA(Industrias[[#This Row],[Vsierra (m3)]]*VLOOKUP(Árboles!$G886,Precios!$B$7:$H$19,5,FALSE)),"",Industrias[[#This Row],[Vsierra (m3)]]*VLOOKUP(Árboles!$G886,Precios!$B$7:$H$19,5,FALSE))</f>
        <v/>
      </c>
      <c r="Q889" s="217" t="str">
        <f>IF(ISNA(Industrias[[#This Row],[Vsgruesa (m3)]]*VLOOKUP(Árboles!$G886,Precios!$B$7:$H$19,6,FALSE)),"",Industrias[[#This Row],[Vsgruesa (m3)]]*VLOOKUP(Árboles!$G886,Precios!$B$7:$H$19,6,FALSE))</f>
        <v/>
      </c>
      <c r="R889" s="217" t="str">
        <f>IF(ISNA(Industrias[[#This Row],[Vchapa (m3)]]*VLOOKUP(Árboles!$G886,Precios!$B$7:$H$19,7,FALSE)),"",Industrias[[#This Row],[Vchapa (m3)]]*VLOOKUP(Árboles!$G886,Precios!$B$7:$H$19,7,FALSE))</f>
        <v/>
      </c>
      <c r="S889" s="223">
        <f t="shared" si="18"/>
        <v>0</v>
      </c>
      <c r="T889" s="218"/>
      <c r="U889" s="218"/>
      <c r="W889" s="183"/>
      <c r="X889" s="183"/>
      <c r="Y889" s="183"/>
      <c r="Z889" s="183"/>
      <c r="AA889" s="183"/>
      <c r="AB889" s="183"/>
      <c r="AC889" s="183"/>
      <c r="AE889" s="183"/>
      <c r="AF889" s="183"/>
      <c r="AG889" s="183"/>
      <c r="AH889" s="183"/>
      <c r="AI889" s="183"/>
      <c r="AJ889" s="183"/>
      <c r="AK889" s="183"/>
    </row>
    <row r="890" spans="2:37" ht="16.8" thickTop="1" thickBot="1">
      <c r="B890" s="211" t="str">
        <f>IF(Árboles!B887="","",Árboles!B887)</f>
        <v/>
      </c>
      <c r="C890" s="211" t="str">
        <f>IF(Árboles!C887="","",Árboles!C887)</f>
        <v/>
      </c>
      <c r="D890" s="212" t="str">
        <f>IF(Árboles!G887="","",Árboles!G887)</f>
        <v/>
      </c>
      <c r="E890" s="213" t="str">
        <f>IF(Árboles!AC887=0,"",Árboles!AC887)</f>
        <v/>
      </c>
      <c r="F890" s="221"/>
      <c r="G890" s="222"/>
      <c r="H890" s="222"/>
      <c r="I890" s="222"/>
      <c r="J890" s="222"/>
      <c r="K890" s="222"/>
      <c r="L890" s="222"/>
      <c r="M890" s="216" t="str">
        <f>IF(ISNA(Industrias[[#This Row],[Vtrit (m3)]]*VLOOKUP(Árboles!$G887,Precios!$B$7:$H$19,2,FALSE)),"",Industrias[[#This Row],[Vtrit (m3)]]*VLOOKUP(Árboles!$G887,Precios!$B$7:$H$19,2,FALSE))</f>
        <v/>
      </c>
      <c r="N890" s="217" t="str">
        <f>IF(ISNA(Industrias[[#This Row],[Vapea (m3)]]*VLOOKUP(Árboles!$G887,Precios!$B$7:$H$19,3,FALSE)),"",Industrias[[#This Row],[Vapea (m3)]]*VLOOKUP(Árboles!$G887,Precios!$B$7:$H$19,3,FALSE))</f>
        <v/>
      </c>
      <c r="O890" s="217" t="str">
        <f>IF(ISNA(Industrias[[#This Row],[Vcanter (m3)]]*VLOOKUP(Árboles!$G887,Precios!$B$7:$H$19,4,FALSE)),"",Industrias[[#This Row],[Vcanter (m3)]]*VLOOKUP(Árboles!$G887,Precios!$B$7:$H$19,4,FALSE))</f>
        <v/>
      </c>
      <c r="P890" s="217" t="str">
        <f>IF(ISNA(Industrias[[#This Row],[Vsierra (m3)]]*VLOOKUP(Árboles!$G887,Precios!$B$7:$H$19,5,FALSE)),"",Industrias[[#This Row],[Vsierra (m3)]]*VLOOKUP(Árboles!$G887,Precios!$B$7:$H$19,5,FALSE))</f>
        <v/>
      </c>
      <c r="Q890" s="217" t="str">
        <f>IF(ISNA(Industrias[[#This Row],[Vsgruesa (m3)]]*VLOOKUP(Árboles!$G887,Precios!$B$7:$H$19,6,FALSE)),"",Industrias[[#This Row],[Vsgruesa (m3)]]*VLOOKUP(Árboles!$G887,Precios!$B$7:$H$19,6,FALSE))</f>
        <v/>
      </c>
      <c r="R890" s="217" t="str">
        <f>IF(ISNA(Industrias[[#This Row],[Vchapa (m3)]]*VLOOKUP(Árboles!$G887,Precios!$B$7:$H$19,7,FALSE)),"",Industrias[[#This Row],[Vchapa (m3)]]*VLOOKUP(Árboles!$G887,Precios!$B$7:$H$19,7,FALSE))</f>
        <v/>
      </c>
      <c r="S890" s="223">
        <f t="shared" si="18"/>
        <v>0</v>
      </c>
      <c r="T890" s="218"/>
      <c r="U890" s="218"/>
      <c r="W890" s="183"/>
      <c r="X890" s="183"/>
      <c r="Y890" s="183"/>
      <c r="Z890" s="183"/>
      <c r="AA890" s="183"/>
      <c r="AB890" s="183"/>
      <c r="AC890" s="183"/>
      <c r="AE890" s="183"/>
      <c r="AF890" s="183"/>
      <c r="AG890" s="183"/>
      <c r="AH890" s="183"/>
      <c r="AI890" s="183"/>
      <c r="AJ890" s="183"/>
      <c r="AK890" s="183"/>
    </row>
    <row r="891" spans="2:37" ht="16.8" thickTop="1" thickBot="1">
      <c r="B891" s="211" t="str">
        <f>IF(Árboles!B888="","",Árboles!B888)</f>
        <v/>
      </c>
      <c r="C891" s="211" t="str">
        <f>IF(Árboles!C888="","",Árboles!C888)</f>
        <v/>
      </c>
      <c r="D891" s="212" t="str">
        <f>IF(Árboles!G888="","",Árboles!G888)</f>
        <v/>
      </c>
      <c r="E891" s="213" t="str">
        <f>IF(Árboles!AC888=0,"",Árboles!AC888)</f>
        <v/>
      </c>
      <c r="F891" s="221"/>
      <c r="G891" s="222"/>
      <c r="H891" s="222"/>
      <c r="I891" s="222"/>
      <c r="J891" s="222"/>
      <c r="K891" s="222"/>
      <c r="L891" s="222"/>
      <c r="M891" s="216" t="str">
        <f>IF(ISNA(Industrias[[#This Row],[Vtrit (m3)]]*VLOOKUP(Árboles!$G888,Precios!$B$7:$H$19,2,FALSE)),"",Industrias[[#This Row],[Vtrit (m3)]]*VLOOKUP(Árboles!$G888,Precios!$B$7:$H$19,2,FALSE))</f>
        <v/>
      </c>
      <c r="N891" s="217" t="str">
        <f>IF(ISNA(Industrias[[#This Row],[Vapea (m3)]]*VLOOKUP(Árboles!$G888,Precios!$B$7:$H$19,3,FALSE)),"",Industrias[[#This Row],[Vapea (m3)]]*VLOOKUP(Árboles!$G888,Precios!$B$7:$H$19,3,FALSE))</f>
        <v/>
      </c>
      <c r="O891" s="217" t="str">
        <f>IF(ISNA(Industrias[[#This Row],[Vcanter (m3)]]*VLOOKUP(Árboles!$G888,Precios!$B$7:$H$19,4,FALSE)),"",Industrias[[#This Row],[Vcanter (m3)]]*VLOOKUP(Árboles!$G888,Precios!$B$7:$H$19,4,FALSE))</f>
        <v/>
      </c>
      <c r="P891" s="217" t="str">
        <f>IF(ISNA(Industrias[[#This Row],[Vsierra (m3)]]*VLOOKUP(Árboles!$G888,Precios!$B$7:$H$19,5,FALSE)),"",Industrias[[#This Row],[Vsierra (m3)]]*VLOOKUP(Árboles!$G888,Precios!$B$7:$H$19,5,FALSE))</f>
        <v/>
      </c>
      <c r="Q891" s="217" t="str">
        <f>IF(ISNA(Industrias[[#This Row],[Vsgruesa (m3)]]*VLOOKUP(Árboles!$G888,Precios!$B$7:$H$19,6,FALSE)),"",Industrias[[#This Row],[Vsgruesa (m3)]]*VLOOKUP(Árboles!$G888,Precios!$B$7:$H$19,6,FALSE))</f>
        <v/>
      </c>
      <c r="R891" s="217" t="str">
        <f>IF(ISNA(Industrias[[#This Row],[Vchapa (m3)]]*VLOOKUP(Árboles!$G888,Precios!$B$7:$H$19,7,FALSE)),"",Industrias[[#This Row],[Vchapa (m3)]]*VLOOKUP(Árboles!$G888,Precios!$B$7:$H$19,7,FALSE))</f>
        <v/>
      </c>
      <c r="S891" s="223">
        <f t="shared" si="18"/>
        <v>0</v>
      </c>
      <c r="T891" s="218"/>
      <c r="U891" s="218"/>
      <c r="W891" s="183"/>
      <c r="X891" s="183"/>
      <c r="Y891" s="183"/>
      <c r="Z891" s="183"/>
      <c r="AA891" s="183"/>
      <c r="AB891" s="183"/>
      <c r="AC891" s="183"/>
      <c r="AE891" s="183"/>
      <c r="AF891" s="183"/>
      <c r="AG891" s="183"/>
      <c r="AH891" s="183"/>
      <c r="AI891" s="183"/>
      <c r="AJ891" s="183"/>
      <c r="AK891" s="183"/>
    </row>
    <row r="892" spans="2:37" ht="16.8" thickTop="1" thickBot="1">
      <c r="B892" s="211" t="str">
        <f>IF(Árboles!B889="","",Árboles!B889)</f>
        <v/>
      </c>
      <c r="C892" s="211" t="str">
        <f>IF(Árboles!C889="","",Árboles!C889)</f>
        <v/>
      </c>
      <c r="D892" s="212" t="str">
        <f>IF(Árboles!G889="","",Árboles!G889)</f>
        <v/>
      </c>
      <c r="E892" s="213" t="str">
        <f>IF(Árboles!AC889=0,"",Árboles!AC889)</f>
        <v/>
      </c>
      <c r="F892" s="221"/>
      <c r="G892" s="222"/>
      <c r="H892" s="222"/>
      <c r="I892" s="222"/>
      <c r="J892" s="222"/>
      <c r="K892" s="222"/>
      <c r="L892" s="222"/>
      <c r="M892" s="216" t="str">
        <f>IF(ISNA(Industrias[[#This Row],[Vtrit (m3)]]*VLOOKUP(Árboles!$G889,Precios!$B$7:$H$19,2,FALSE)),"",Industrias[[#This Row],[Vtrit (m3)]]*VLOOKUP(Árboles!$G889,Precios!$B$7:$H$19,2,FALSE))</f>
        <v/>
      </c>
      <c r="N892" s="217" t="str">
        <f>IF(ISNA(Industrias[[#This Row],[Vapea (m3)]]*VLOOKUP(Árboles!$G889,Precios!$B$7:$H$19,3,FALSE)),"",Industrias[[#This Row],[Vapea (m3)]]*VLOOKUP(Árboles!$G889,Precios!$B$7:$H$19,3,FALSE))</f>
        <v/>
      </c>
      <c r="O892" s="217" t="str">
        <f>IF(ISNA(Industrias[[#This Row],[Vcanter (m3)]]*VLOOKUP(Árboles!$G889,Precios!$B$7:$H$19,4,FALSE)),"",Industrias[[#This Row],[Vcanter (m3)]]*VLOOKUP(Árboles!$G889,Precios!$B$7:$H$19,4,FALSE))</f>
        <v/>
      </c>
      <c r="P892" s="217" t="str">
        <f>IF(ISNA(Industrias[[#This Row],[Vsierra (m3)]]*VLOOKUP(Árboles!$G889,Precios!$B$7:$H$19,5,FALSE)),"",Industrias[[#This Row],[Vsierra (m3)]]*VLOOKUP(Árboles!$G889,Precios!$B$7:$H$19,5,FALSE))</f>
        <v/>
      </c>
      <c r="Q892" s="217" t="str">
        <f>IF(ISNA(Industrias[[#This Row],[Vsgruesa (m3)]]*VLOOKUP(Árboles!$G889,Precios!$B$7:$H$19,6,FALSE)),"",Industrias[[#This Row],[Vsgruesa (m3)]]*VLOOKUP(Árboles!$G889,Precios!$B$7:$H$19,6,FALSE))</f>
        <v/>
      </c>
      <c r="R892" s="217" t="str">
        <f>IF(ISNA(Industrias[[#This Row],[Vchapa (m3)]]*VLOOKUP(Árboles!$G889,Precios!$B$7:$H$19,7,FALSE)),"",Industrias[[#This Row],[Vchapa (m3)]]*VLOOKUP(Árboles!$G889,Precios!$B$7:$H$19,7,FALSE))</f>
        <v/>
      </c>
      <c r="S892" s="223">
        <f t="shared" si="18"/>
        <v>0</v>
      </c>
      <c r="T892" s="218"/>
      <c r="U892" s="218"/>
      <c r="W892" s="183"/>
      <c r="X892" s="183"/>
      <c r="Y892" s="183"/>
      <c r="Z892" s="183"/>
      <c r="AA892" s="183"/>
      <c r="AB892" s="183"/>
      <c r="AC892" s="183"/>
      <c r="AE892" s="183"/>
      <c r="AF892" s="183"/>
      <c r="AG892" s="183"/>
      <c r="AH892" s="183"/>
      <c r="AI892" s="183"/>
      <c r="AJ892" s="183"/>
      <c r="AK892" s="183"/>
    </row>
    <row r="893" spans="2:37" ht="16.8" thickTop="1" thickBot="1">
      <c r="B893" s="211" t="str">
        <f>IF(Árboles!B890="","",Árboles!B890)</f>
        <v/>
      </c>
      <c r="C893" s="211" t="str">
        <f>IF(Árboles!C890="","",Árboles!C890)</f>
        <v/>
      </c>
      <c r="D893" s="212" t="str">
        <f>IF(Árboles!G890="","",Árboles!G890)</f>
        <v/>
      </c>
      <c r="E893" s="213" t="str">
        <f>IF(Árboles!AC890=0,"",Árboles!AC890)</f>
        <v/>
      </c>
      <c r="F893" s="221"/>
      <c r="G893" s="222"/>
      <c r="H893" s="222"/>
      <c r="I893" s="222"/>
      <c r="J893" s="222"/>
      <c r="K893" s="222"/>
      <c r="L893" s="222"/>
      <c r="M893" s="216" t="str">
        <f>IF(ISNA(Industrias[[#This Row],[Vtrit (m3)]]*VLOOKUP(Árboles!$G890,Precios!$B$7:$H$19,2,FALSE)),"",Industrias[[#This Row],[Vtrit (m3)]]*VLOOKUP(Árboles!$G890,Precios!$B$7:$H$19,2,FALSE))</f>
        <v/>
      </c>
      <c r="N893" s="217" t="str">
        <f>IF(ISNA(Industrias[[#This Row],[Vapea (m3)]]*VLOOKUP(Árboles!$G890,Precios!$B$7:$H$19,3,FALSE)),"",Industrias[[#This Row],[Vapea (m3)]]*VLOOKUP(Árboles!$G890,Precios!$B$7:$H$19,3,FALSE))</f>
        <v/>
      </c>
      <c r="O893" s="217" t="str">
        <f>IF(ISNA(Industrias[[#This Row],[Vcanter (m3)]]*VLOOKUP(Árboles!$G890,Precios!$B$7:$H$19,4,FALSE)),"",Industrias[[#This Row],[Vcanter (m3)]]*VLOOKUP(Árboles!$G890,Precios!$B$7:$H$19,4,FALSE))</f>
        <v/>
      </c>
      <c r="P893" s="217" t="str">
        <f>IF(ISNA(Industrias[[#This Row],[Vsierra (m3)]]*VLOOKUP(Árboles!$G890,Precios!$B$7:$H$19,5,FALSE)),"",Industrias[[#This Row],[Vsierra (m3)]]*VLOOKUP(Árboles!$G890,Precios!$B$7:$H$19,5,FALSE))</f>
        <v/>
      </c>
      <c r="Q893" s="217" t="str">
        <f>IF(ISNA(Industrias[[#This Row],[Vsgruesa (m3)]]*VLOOKUP(Árboles!$G890,Precios!$B$7:$H$19,6,FALSE)),"",Industrias[[#This Row],[Vsgruesa (m3)]]*VLOOKUP(Árboles!$G890,Precios!$B$7:$H$19,6,FALSE))</f>
        <v/>
      </c>
      <c r="R893" s="217" t="str">
        <f>IF(ISNA(Industrias[[#This Row],[Vchapa (m3)]]*VLOOKUP(Árboles!$G890,Precios!$B$7:$H$19,7,FALSE)),"",Industrias[[#This Row],[Vchapa (m3)]]*VLOOKUP(Árboles!$G890,Precios!$B$7:$H$19,7,FALSE))</f>
        <v/>
      </c>
      <c r="S893" s="223">
        <f t="shared" si="18"/>
        <v>0</v>
      </c>
      <c r="T893" s="218"/>
      <c r="U893" s="218"/>
      <c r="W893" s="183"/>
      <c r="X893" s="183"/>
      <c r="Y893" s="183"/>
      <c r="Z893" s="183"/>
      <c r="AA893" s="183"/>
      <c r="AB893" s="183"/>
      <c r="AC893" s="183"/>
      <c r="AE893" s="183"/>
      <c r="AF893" s="183"/>
      <c r="AG893" s="183"/>
      <c r="AH893" s="183"/>
      <c r="AI893" s="183"/>
      <c r="AJ893" s="183"/>
      <c r="AK893" s="183"/>
    </row>
    <row r="894" spans="2:37" ht="16.8" thickTop="1" thickBot="1">
      <c r="B894" s="211" t="str">
        <f>IF(Árboles!B891="","",Árboles!B891)</f>
        <v/>
      </c>
      <c r="C894" s="211" t="str">
        <f>IF(Árboles!C891="","",Árboles!C891)</f>
        <v/>
      </c>
      <c r="D894" s="212" t="str">
        <f>IF(Árboles!G891="","",Árboles!G891)</f>
        <v/>
      </c>
      <c r="E894" s="213" t="str">
        <f>IF(Árboles!AC891=0,"",Árboles!AC891)</f>
        <v/>
      </c>
      <c r="F894" s="221"/>
      <c r="G894" s="222"/>
      <c r="H894" s="222"/>
      <c r="I894" s="222"/>
      <c r="J894" s="222"/>
      <c r="K894" s="222"/>
      <c r="L894" s="222"/>
      <c r="M894" s="216" t="str">
        <f>IF(ISNA(Industrias[[#This Row],[Vtrit (m3)]]*VLOOKUP(Árboles!$G891,Precios!$B$7:$H$19,2,FALSE)),"",Industrias[[#This Row],[Vtrit (m3)]]*VLOOKUP(Árboles!$G891,Precios!$B$7:$H$19,2,FALSE))</f>
        <v/>
      </c>
      <c r="N894" s="217" t="str">
        <f>IF(ISNA(Industrias[[#This Row],[Vapea (m3)]]*VLOOKUP(Árboles!$G891,Precios!$B$7:$H$19,3,FALSE)),"",Industrias[[#This Row],[Vapea (m3)]]*VLOOKUP(Árboles!$G891,Precios!$B$7:$H$19,3,FALSE))</f>
        <v/>
      </c>
      <c r="O894" s="217" t="str">
        <f>IF(ISNA(Industrias[[#This Row],[Vcanter (m3)]]*VLOOKUP(Árboles!$G891,Precios!$B$7:$H$19,4,FALSE)),"",Industrias[[#This Row],[Vcanter (m3)]]*VLOOKUP(Árboles!$G891,Precios!$B$7:$H$19,4,FALSE))</f>
        <v/>
      </c>
      <c r="P894" s="217" t="str">
        <f>IF(ISNA(Industrias[[#This Row],[Vsierra (m3)]]*VLOOKUP(Árboles!$G891,Precios!$B$7:$H$19,5,FALSE)),"",Industrias[[#This Row],[Vsierra (m3)]]*VLOOKUP(Árboles!$G891,Precios!$B$7:$H$19,5,FALSE))</f>
        <v/>
      </c>
      <c r="Q894" s="217" t="str">
        <f>IF(ISNA(Industrias[[#This Row],[Vsgruesa (m3)]]*VLOOKUP(Árboles!$G891,Precios!$B$7:$H$19,6,FALSE)),"",Industrias[[#This Row],[Vsgruesa (m3)]]*VLOOKUP(Árboles!$G891,Precios!$B$7:$H$19,6,FALSE))</f>
        <v/>
      </c>
      <c r="R894" s="217" t="str">
        <f>IF(ISNA(Industrias[[#This Row],[Vchapa (m3)]]*VLOOKUP(Árboles!$G891,Precios!$B$7:$H$19,7,FALSE)),"",Industrias[[#This Row],[Vchapa (m3)]]*VLOOKUP(Árboles!$G891,Precios!$B$7:$H$19,7,FALSE))</f>
        <v/>
      </c>
      <c r="S894" s="223">
        <f t="shared" si="18"/>
        <v>0</v>
      </c>
      <c r="T894" s="218"/>
      <c r="U894" s="218"/>
      <c r="W894" s="183"/>
      <c r="X894" s="183"/>
      <c r="Y894" s="183"/>
      <c r="Z894" s="183"/>
      <c r="AA894" s="183"/>
      <c r="AB894" s="183"/>
      <c r="AC894" s="183"/>
      <c r="AE894" s="183"/>
      <c r="AF894" s="183"/>
      <c r="AG894" s="183"/>
      <c r="AH894" s="183"/>
      <c r="AI894" s="183"/>
      <c r="AJ894" s="183"/>
      <c r="AK894" s="183"/>
    </row>
    <row r="895" spans="2:37" ht="16.8" thickTop="1" thickBot="1">
      <c r="B895" s="211" t="str">
        <f>IF(Árboles!B892="","",Árboles!B892)</f>
        <v/>
      </c>
      <c r="C895" s="211" t="str">
        <f>IF(Árboles!C892="","",Árboles!C892)</f>
        <v/>
      </c>
      <c r="D895" s="212" t="str">
        <f>IF(Árboles!G892="","",Árboles!G892)</f>
        <v/>
      </c>
      <c r="E895" s="213" t="str">
        <f>IF(Árboles!AC892=0,"",Árboles!AC892)</f>
        <v/>
      </c>
      <c r="F895" s="221"/>
      <c r="G895" s="222"/>
      <c r="H895" s="222"/>
      <c r="I895" s="222"/>
      <c r="J895" s="222"/>
      <c r="K895" s="222"/>
      <c r="L895" s="222"/>
      <c r="M895" s="216" t="str">
        <f>IF(ISNA(Industrias[[#This Row],[Vtrit (m3)]]*VLOOKUP(Árboles!$G892,Precios!$B$7:$H$19,2,FALSE)),"",Industrias[[#This Row],[Vtrit (m3)]]*VLOOKUP(Árboles!$G892,Precios!$B$7:$H$19,2,FALSE))</f>
        <v/>
      </c>
      <c r="N895" s="217" t="str">
        <f>IF(ISNA(Industrias[[#This Row],[Vapea (m3)]]*VLOOKUP(Árboles!$G892,Precios!$B$7:$H$19,3,FALSE)),"",Industrias[[#This Row],[Vapea (m3)]]*VLOOKUP(Árboles!$G892,Precios!$B$7:$H$19,3,FALSE))</f>
        <v/>
      </c>
      <c r="O895" s="217" t="str">
        <f>IF(ISNA(Industrias[[#This Row],[Vcanter (m3)]]*VLOOKUP(Árboles!$G892,Precios!$B$7:$H$19,4,FALSE)),"",Industrias[[#This Row],[Vcanter (m3)]]*VLOOKUP(Árboles!$G892,Precios!$B$7:$H$19,4,FALSE))</f>
        <v/>
      </c>
      <c r="P895" s="217" t="str">
        <f>IF(ISNA(Industrias[[#This Row],[Vsierra (m3)]]*VLOOKUP(Árboles!$G892,Precios!$B$7:$H$19,5,FALSE)),"",Industrias[[#This Row],[Vsierra (m3)]]*VLOOKUP(Árboles!$G892,Precios!$B$7:$H$19,5,FALSE))</f>
        <v/>
      </c>
      <c r="Q895" s="217" t="str">
        <f>IF(ISNA(Industrias[[#This Row],[Vsgruesa (m3)]]*VLOOKUP(Árboles!$G892,Precios!$B$7:$H$19,6,FALSE)),"",Industrias[[#This Row],[Vsgruesa (m3)]]*VLOOKUP(Árboles!$G892,Precios!$B$7:$H$19,6,FALSE))</f>
        <v/>
      </c>
      <c r="R895" s="217" t="str">
        <f>IF(ISNA(Industrias[[#This Row],[Vchapa (m3)]]*VLOOKUP(Árboles!$G892,Precios!$B$7:$H$19,7,FALSE)),"",Industrias[[#This Row],[Vchapa (m3)]]*VLOOKUP(Árboles!$G892,Precios!$B$7:$H$19,7,FALSE))</f>
        <v/>
      </c>
      <c r="S895" s="223">
        <f t="shared" si="18"/>
        <v>0</v>
      </c>
      <c r="T895" s="218"/>
      <c r="U895" s="218"/>
      <c r="W895" s="183"/>
      <c r="X895" s="183"/>
      <c r="Y895" s="183"/>
      <c r="Z895" s="183"/>
      <c r="AA895" s="183"/>
      <c r="AB895" s="183"/>
      <c r="AC895" s="183"/>
      <c r="AE895" s="183"/>
      <c r="AF895" s="183"/>
      <c r="AG895" s="183"/>
      <c r="AH895" s="183"/>
      <c r="AI895" s="183"/>
      <c r="AJ895" s="183"/>
      <c r="AK895" s="183"/>
    </row>
    <row r="896" spans="2:37" ht="16.8" thickTop="1" thickBot="1">
      <c r="B896" s="211" t="str">
        <f>IF(Árboles!B893="","",Árboles!B893)</f>
        <v/>
      </c>
      <c r="C896" s="211" t="str">
        <f>IF(Árboles!C893="","",Árboles!C893)</f>
        <v/>
      </c>
      <c r="D896" s="212" t="str">
        <f>IF(Árboles!G893="","",Árboles!G893)</f>
        <v/>
      </c>
      <c r="E896" s="213" t="str">
        <f>IF(Árboles!AC893=0,"",Árboles!AC893)</f>
        <v/>
      </c>
      <c r="F896" s="221"/>
      <c r="G896" s="222"/>
      <c r="H896" s="222"/>
      <c r="I896" s="222"/>
      <c r="J896" s="222"/>
      <c r="K896" s="222"/>
      <c r="L896" s="222"/>
      <c r="M896" s="216" t="str">
        <f>IF(ISNA(Industrias[[#This Row],[Vtrit (m3)]]*VLOOKUP(Árboles!$G893,Precios!$B$7:$H$19,2,FALSE)),"",Industrias[[#This Row],[Vtrit (m3)]]*VLOOKUP(Árboles!$G893,Precios!$B$7:$H$19,2,FALSE))</f>
        <v/>
      </c>
      <c r="N896" s="217" t="str">
        <f>IF(ISNA(Industrias[[#This Row],[Vapea (m3)]]*VLOOKUP(Árboles!$G893,Precios!$B$7:$H$19,3,FALSE)),"",Industrias[[#This Row],[Vapea (m3)]]*VLOOKUP(Árboles!$G893,Precios!$B$7:$H$19,3,FALSE))</f>
        <v/>
      </c>
      <c r="O896" s="217" t="str">
        <f>IF(ISNA(Industrias[[#This Row],[Vcanter (m3)]]*VLOOKUP(Árboles!$G893,Precios!$B$7:$H$19,4,FALSE)),"",Industrias[[#This Row],[Vcanter (m3)]]*VLOOKUP(Árboles!$G893,Precios!$B$7:$H$19,4,FALSE))</f>
        <v/>
      </c>
      <c r="P896" s="217" t="str">
        <f>IF(ISNA(Industrias[[#This Row],[Vsierra (m3)]]*VLOOKUP(Árboles!$G893,Precios!$B$7:$H$19,5,FALSE)),"",Industrias[[#This Row],[Vsierra (m3)]]*VLOOKUP(Árboles!$G893,Precios!$B$7:$H$19,5,FALSE))</f>
        <v/>
      </c>
      <c r="Q896" s="217" t="str">
        <f>IF(ISNA(Industrias[[#This Row],[Vsgruesa (m3)]]*VLOOKUP(Árboles!$G893,Precios!$B$7:$H$19,6,FALSE)),"",Industrias[[#This Row],[Vsgruesa (m3)]]*VLOOKUP(Árboles!$G893,Precios!$B$7:$H$19,6,FALSE))</f>
        <v/>
      </c>
      <c r="R896" s="217" t="str">
        <f>IF(ISNA(Industrias[[#This Row],[Vchapa (m3)]]*VLOOKUP(Árboles!$G893,Precios!$B$7:$H$19,7,FALSE)),"",Industrias[[#This Row],[Vchapa (m3)]]*VLOOKUP(Árboles!$G893,Precios!$B$7:$H$19,7,FALSE))</f>
        <v/>
      </c>
      <c r="S896" s="223">
        <f t="shared" si="18"/>
        <v>0</v>
      </c>
      <c r="T896" s="218"/>
      <c r="U896" s="218"/>
      <c r="W896" s="183"/>
      <c r="X896" s="183"/>
      <c r="Y896" s="183"/>
      <c r="Z896" s="183"/>
      <c r="AA896" s="183"/>
      <c r="AB896" s="183"/>
      <c r="AC896" s="183"/>
      <c r="AE896" s="183"/>
      <c r="AF896" s="183"/>
      <c r="AG896" s="183"/>
      <c r="AH896" s="183"/>
      <c r="AI896" s="183"/>
      <c r="AJ896" s="183"/>
      <c r="AK896" s="183"/>
    </row>
    <row r="897" spans="2:37" ht="16.8" thickTop="1" thickBot="1">
      <c r="B897" s="211" t="str">
        <f>IF(Árboles!B894="","",Árboles!B894)</f>
        <v/>
      </c>
      <c r="C897" s="211" t="str">
        <f>IF(Árboles!C894="","",Árboles!C894)</f>
        <v/>
      </c>
      <c r="D897" s="212" t="str">
        <f>IF(Árboles!G894="","",Árboles!G894)</f>
        <v/>
      </c>
      <c r="E897" s="213" t="str">
        <f>IF(Árboles!AC894=0,"",Árboles!AC894)</f>
        <v/>
      </c>
      <c r="F897" s="221"/>
      <c r="G897" s="222"/>
      <c r="H897" s="222"/>
      <c r="I897" s="222"/>
      <c r="J897" s="222"/>
      <c r="K897" s="222"/>
      <c r="L897" s="222"/>
      <c r="M897" s="216" t="str">
        <f>IF(ISNA(Industrias[[#This Row],[Vtrit (m3)]]*VLOOKUP(Árboles!$G894,Precios!$B$7:$H$19,2,FALSE)),"",Industrias[[#This Row],[Vtrit (m3)]]*VLOOKUP(Árboles!$G894,Precios!$B$7:$H$19,2,FALSE))</f>
        <v/>
      </c>
      <c r="N897" s="217" t="str">
        <f>IF(ISNA(Industrias[[#This Row],[Vapea (m3)]]*VLOOKUP(Árboles!$G894,Precios!$B$7:$H$19,3,FALSE)),"",Industrias[[#This Row],[Vapea (m3)]]*VLOOKUP(Árboles!$G894,Precios!$B$7:$H$19,3,FALSE))</f>
        <v/>
      </c>
      <c r="O897" s="217" t="str">
        <f>IF(ISNA(Industrias[[#This Row],[Vcanter (m3)]]*VLOOKUP(Árboles!$G894,Precios!$B$7:$H$19,4,FALSE)),"",Industrias[[#This Row],[Vcanter (m3)]]*VLOOKUP(Árboles!$G894,Precios!$B$7:$H$19,4,FALSE))</f>
        <v/>
      </c>
      <c r="P897" s="217" t="str">
        <f>IF(ISNA(Industrias[[#This Row],[Vsierra (m3)]]*VLOOKUP(Árboles!$G894,Precios!$B$7:$H$19,5,FALSE)),"",Industrias[[#This Row],[Vsierra (m3)]]*VLOOKUP(Árboles!$G894,Precios!$B$7:$H$19,5,FALSE))</f>
        <v/>
      </c>
      <c r="Q897" s="217" t="str">
        <f>IF(ISNA(Industrias[[#This Row],[Vsgruesa (m3)]]*VLOOKUP(Árboles!$G894,Precios!$B$7:$H$19,6,FALSE)),"",Industrias[[#This Row],[Vsgruesa (m3)]]*VLOOKUP(Árboles!$G894,Precios!$B$7:$H$19,6,FALSE))</f>
        <v/>
      </c>
      <c r="R897" s="217" t="str">
        <f>IF(ISNA(Industrias[[#This Row],[Vchapa (m3)]]*VLOOKUP(Árboles!$G894,Precios!$B$7:$H$19,7,FALSE)),"",Industrias[[#This Row],[Vchapa (m3)]]*VLOOKUP(Árboles!$G894,Precios!$B$7:$H$19,7,FALSE))</f>
        <v/>
      </c>
      <c r="S897" s="223">
        <f t="shared" si="18"/>
        <v>0</v>
      </c>
      <c r="T897" s="218"/>
      <c r="U897" s="218"/>
      <c r="W897" s="183"/>
      <c r="X897" s="183"/>
      <c r="Y897" s="183"/>
      <c r="Z897" s="183"/>
      <c r="AA897" s="183"/>
      <c r="AB897" s="183"/>
      <c r="AC897" s="183"/>
      <c r="AE897" s="183"/>
      <c r="AF897" s="183"/>
      <c r="AG897" s="183"/>
      <c r="AH897" s="183"/>
      <c r="AI897" s="183"/>
      <c r="AJ897" s="183"/>
      <c r="AK897" s="183"/>
    </row>
    <row r="898" spans="2:37" ht="16.8" thickTop="1" thickBot="1">
      <c r="B898" s="211" t="str">
        <f>IF(Árboles!B895="","",Árboles!B895)</f>
        <v/>
      </c>
      <c r="C898" s="211" t="str">
        <f>IF(Árboles!C895="","",Árboles!C895)</f>
        <v/>
      </c>
      <c r="D898" s="212" t="str">
        <f>IF(Árboles!G895="","",Árboles!G895)</f>
        <v/>
      </c>
      <c r="E898" s="213" t="str">
        <f>IF(Árboles!AC895=0,"",Árboles!AC895)</f>
        <v/>
      </c>
      <c r="F898" s="221"/>
      <c r="G898" s="222"/>
      <c r="H898" s="222"/>
      <c r="I898" s="222"/>
      <c r="J898" s="222"/>
      <c r="K898" s="222"/>
      <c r="L898" s="222"/>
      <c r="M898" s="216" t="str">
        <f>IF(ISNA(Industrias[[#This Row],[Vtrit (m3)]]*VLOOKUP(Árboles!$G895,Precios!$B$7:$H$19,2,FALSE)),"",Industrias[[#This Row],[Vtrit (m3)]]*VLOOKUP(Árboles!$G895,Precios!$B$7:$H$19,2,FALSE))</f>
        <v/>
      </c>
      <c r="N898" s="217" t="str">
        <f>IF(ISNA(Industrias[[#This Row],[Vapea (m3)]]*VLOOKUP(Árboles!$G895,Precios!$B$7:$H$19,3,FALSE)),"",Industrias[[#This Row],[Vapea (m3)]]*VLOOKUP(Árboles!$G895,Precios!$B$7:$H$19,3,FALSE))</f>
        <v/>
      </c>
      <c r="O898" s="217" t="str">
        <f>IF(ISNA(Industrias[[#This Row],[Vcanter (m3)]]*VLOOKUP(Árboles!$G895,Precios!$B$7:$H$19,4,FALSE)),"",Industrias[[#This Row],[Vcanter (m3)]]*VLOOKUP(Árboles!$G895,Precios!$B$7:$H$19,4,FALSE))</f>
        <v/>
      </c>
      <c r="P898" s="217" t="str">
        <f>IF(ISNA(Industrias[[#This Row],[Vsierra (m3)]]*VLOOKUP(Árboles!$G895,Precios!$B$7:$H$19,5,FALSE)),"",Industrias[[#This Row],[Vsierra (m3)]]*VLOOKUP(Árboles!$G895,Precios!$B$7:$H$19,5,FALSE))</f>
        <v/>
      </c>
      <c r="Q898" s="217" t="str">
        <f>IF(ISNA(Industrias[[#This Row],[Vsgruesa (m3)]]*VLOOKUP(Árboles!$G895,Precios!$B$7:$H$19,6,FALSE)),"",Industrias[[#This Row],[Vsgruesa (m3)]]*VLOOKUP(Árboles!$G895,Precios!$B$7:$H$19,6,FALSE))</f>
        <v/>
      </c>
      <c r="R898" s="217" t="str">
        <f>IF(ISNA(Industrias[[#This Row],[Vchapa (m3)]]*VLOOKUP(Árboles!$G895,Precios!$B$7:$H$19,7,FALSE)),"",Industrias[[#This Row],[Vchapa (m3)]]*VLOOKUP(Árboles!$G895,Precios!$B$7:$H$19,7,FALSE))</f>
        <v/>
      </c>
      <c r="S898" s="223">
        <f t="shared" si="18"/>
        <v>0</v>
      </c>
      <c r="T898" s="218"/>
      <c r="U898" s="218"/>
      <c r="W898" s="183"/>
      <c r="X898" s="183"/>
      <c r="Y898" s="183"/>
      <c r="Z898" s="183"/>
      <c r="AA898" s="183"/>
      <c r="AB898" s="183"/>
      <c r="AC898" s="183"/>
      <c r="AE898" s="183"/>
      <c r="AF898" s="183"/>
      <c r="AG898" s="183"/>
      <c r="AH898" s="183"/>
      <c r="AI898" s="183"/>
      <c r="AJ898" s="183"/>
      <c r="AK898" s="183"/>
    </row>
    <row r="899" spans="2:37" ht="16.8" thickTop="1" thickBot="1">
      <c r="B899" s="211" t="str">
        <f>IF(Árboles!B896="","",Árboles!B896)</f>
        <v/>
      </c>
      <c r="C899" s="211" t="str">
        <f>IF(Árboles!C896="","",Árboles!C896)</f>
        <v/>
      </c>
      <c r="D899" s="212" t="str">
        <f>IF(Árboles!G896="","",Árboles!G896)</f>
        <v/>
      </c>
      <c r="E899" s="213" t="str">
        <f>IF(Árboles!AC896=0,"",Árboles!AC896)</f>
        <v/>
      </c>
      <c r="F899" s="221"/>
      <c r="G899" s="222"/>
      <c r="H899" s="222"/>
      <c r="I899" s="222"/>
      <c r="J899" s="222"/>
      <c r="K899" s="222"/>
      <c r="L899" s="222"/>
      <c r="M899" s="216" t="str">
        <f>IF(ISNA(Industrias[[#This Row],[Vtrit (m3)]]*VLOOKUP(Árboles!$G896,Precios!$B$7:$H$19,2,FALSE)),"",Industrias[[#This Row],[Vtrit (m3)]]*VLOOKUP(Árboles!$G896,Precios!$B$7:$H$19,2,FALSE))</f>
        <v/>
      </c>
      <c r="N899" s="217" t="str">
        <f>IF(ISNA(Industrias[[#This Row],[Vapea (m3)]]*VLOOKUP(Árboles!$G896,Precios!$B$7:$H$19,3,FALSE)),"",Industrias[[#This Row],[Vapea (m3)]]*VLOOKUP(Árboles!$G896,Precios!$B$7:$H$19,3,FALSE))</f>
        <v/>
      </c>
      <c r="O899" s="217" t="str">
        <f>IF(ISNA(Industrias[[#This Row],[Vcanter (m3)]]*VLOOKUP(Árboles!$G896,Precios!$B$7:$H$19,4,FALSE)),"",Industrias[[#This Row],[Vcanter (m3)]]*VLOOKUP(Árboles!$G896,Precios!$B$7:$H$19,4,FALSE))</f>
        <v/>
      </c>
      <c r="P899" s="217" t="str">
        <f>IF(ISNA(Industrias[[#This Row],[Vsierra (m3)]]*VLOOKUP(Árboles!$G896,Precios!$B$7:$H$19,5,FALSE)),"",Industrias[[#This Row],[Vsierra (m3)]]*VLOOKUP(Árboles!$G896,Precios!$B$7:$H$19,5,FALSE))</f>
        <v/>
      </c>
      <c r="Q899" s="217" t="str">
        <f>IF(ISNA(Industrias[[#This Row],[Vsgruesa (m3)]]*VLOOKUP(Árboles!$G896,Precios!$B$7:$H$19,6,FALSE)),"",Industrias[[#This Row],[Vsgruesa (m3)]]*VLOOKUP(Árboles!$G896,Precios!$B$7:$H$19,6,FALSE))</f>
        <v/>
      </c>
      <c r="R899" s="217" t="str">
        <f>IF(ISNA(Industrias[[#This Row],[Vchapa (m3)]]*VLOOKUP(Árboles!$G896,Precios!$B$7:$H$19,7,FALSE)),"",Industrias[[#This Row],[Vchapa (m3)]]*VLOOKUP(Árboles!$G896,Precios!$B$7:$H$19,7,FALSE))</f>
        <v/>
      </c>
      <c r="S899" s="223">
        <f t="shared" si="18"/>
        <v>0</v>
      </c>
      <c r="T899" s="218"/>
      <c r="U899" s="218"/>
      <c r="W899" s="183"/>
      <c r="X899" s="183"/>
      <c r="Y899" s="183"/>
      <c r="Z899" s="183"/>
      <c r="AA899" s="183"/>
      <c r="AB899" s="183"/>
      <c r="AC899" s="183"/>
      <c r="AE899" s="183"/>
      <c r="AF899" s="183"/>
      <c r="AG899" s="183"/>
      <c r="AH899" s="183"/>
      <c r="AI899" s="183"/>
      <c r="AJ899" s="183"/>
      <c r="AK899" s="183"/>
    </row>
    <row r="900" spans="2:37" ht="16.8" thickTop="1" thickBot="1">
      <c r="B900" s="211" t="str">
        <f>IF(Árboles!B897="","",Árboles!B897)</f>
        <v/>
      </c>
      <c r="C900" s="211" t="str">
        <f>IF(Árboles!C897="","",Árboles!C897)</f>
        <v/>
      </c>
      <c r="D900" s="212" t="str">
        <f>IF(Árboles!G897="","",Árboles!G897)</f>
        <v/>
      </c>
      <c r="E900" s="213" t="str">
        <f>IF(Árboles!AC897=0,"",Árboles!AC897)</f>
        <v/>
      </c>
      <c r="F900" s="221"/>
      <c r="G900" s="222"/>
      <c r="H900" s="222"/>
      <c r="I900" s="222"/>
      <c r="J900" s="222"/>
      <c r="K900" s="222"/>
      <c r="L900" s="222"/>
      <c r="M900" s="216" t="str">
        <f>IF(ISNA(Industrias[[#This Row],[Vtrit (m3)]]*VLOOKUP(Árboles!$G897,Precios!$B$7:$H$19,2,FALSE)),"",Industrias[[#This Row],[Vtrit (m3)]]*VLOOKUP(Árboles!$G897,Precios!$B$7:$H$19,2,FALSE))</f>
        <v/>
      </c>
      <c r="N900" s="217" t="str">
        <f>IF(ISNA(Industrias[[#This Row],[Vapea (m3)]]*VLOOKUP(Árboles!$G897,Precios!$B$7:$H$19,3,FALSE)),"",Industrias[[#This Row],[Vapea (m3)]]*VLOOKUP(Árboles!$G897,Precios!$B$7:$H$19,3,FALSE))</f>
        <v/>
      </c>
      <c r="O900" s="217" t="str">
        <f>IF(ISNA(Industrias[[#This Row],[Vcanter (m3)]]*VLOOKUP(Árboles!$G897,Precios!$B$7:$H$19,4,FALSE)),"",Industrias[[#This Row],[Vcanter (m3)]]*VLOOKUP(Árboles!$G897,Precios!$B$7:$H$19,4,FALSE))</f>
        <v/>
      </c>
      <c r="P900" s="217" t="str">
        <f>IF(ISNA(Industrias[[#This Row],[Vsierra (m3)]]*VLOOKUP(Árboles!$G897,Precios!$B$7:$H$19,5,FALSE)),"",Industrias[[#This Row],[Vsierra (m3)]]*VLOOKUP(Árboles!$G897,Precios!$B$7:$H$19,5,FALSE))</f>
        <v/>
      </c>
      <c r="Q900" s="217" t="str">
        <f>IF(ISNA(Industrias[[#This Row],[Vsgruesa (m3)]]*VLOOKUP(Árboles!$G897,Precios!$B$7:$H$19,6,FALSE)),"",Industrias[[#This Row],[Vsgruesa (m3)]]*VLOOKUP(Árboles!$G897,Precios!$B$7:$H$19,6,FALSE))</f>
        <v/>
      </c>
      <c r="R900" s="217" t="str">
        <f>IF(ISNA(Industrias[[#This Row],[Vchapa (m3)]]*VLOOKUP(Árboles!$G897,Precios!$B$7:$H$19,7,FALSE)),"",Industrias[[#This Row],[Vchapa (m3)]]*VLOOKUP(Árboles!$G897,Precios!$B$7:$H$19,7,FALSE))</f>
        <v/>
      </c>
      <c r="S900" s="223">
        <f t="shared" si="18"/>
        <v>0</v>
      </c>
      <c r="T900" s="218"/>
      <c r="U900" s="218"/>
      <c r="W900" s="183"/>
      <c r="X900" s="183"/>
      <c r="Y900" s="183"/>
      <c r="Z900" s="183"/>
      <c r="AA900" s="183"/>
      <c r="AB900" s="183"/>
      <c r="AC900" s="183"/>
      <c r="AE900" s="183"/>
      <c r="AF900" s="183"/>
      <c r="AG900" s="183"/>
      <c r="AH900" s="183"/>
      <c r="AI900" s="183"/>
      <c r="AJ900" s="183"/>
      <c r="AK900" s="183"/>
    </row>
    <row r="901" spans="2:37" ht="16.8" thickTop="1" thickBot="1">
      <c r="B901" s="211" t="str">
        <f>IF(Árboles!B898="","",Árboles!B898)</f>
        <v/>
      </c>
      <c r="C901" s="211" t="str">
        <f>IF(Árboles!C898="","",Árboles!C898)</f>
        <v/>
      </c>
      <c r="D901" s="212" t="str">
        <f>IF(Árboles!G898="","",Árboles!G898)</f>
        <v/>
      </c>
      <c r="E901" s="213" t="str">
        <f>IF(Árboles!AC898=0,"",Árboles!AC898)</f>
        <v/>
      </c>
      <c r="F901" s="221"/>
      <c r="G901" s="222"/>
      <c r="H901" s="222"/>
      <c r="I901" s="222"/>
      <c r="J901" s="222"/>
      <c r="K901" s="222"/>
      <c r="L901" s="222"/>
      <c r="M901" s="216" t="str">
        <f>IF(ISNA(Industrias[[#This Row],[Vtrit (m3)]]*VLOOKUP(Árboles!$G898,Precios!$B$7:$H$19,2,FALSE)),"",Industrias[[#This Row],[Vtrit (m3)]]*VLOOKUP(Árboles!$G898,Precios!$B$7:$H$19,2,FALSE))</f>
        <v/>
      </c>
      <c r="N901" s="217" t="str">
        <f>IF(ISNA(Industrias[[#This Row],[Vapea (m3)]]*VLOOKUP(Árboles!$G898,Precios!$B$7:$H$19,3,FALSE)),"",Industrias[[#This Row],[Vapea (m3)]]*VLOOKUP(Árboles!$G898,Precios!$B$7:$H$19,3,FALSE))</f>
        <v/>
      </c>
      <c r="O901" s="217" t="str">
        <f>IF(ISNA(Industrias[[#This Row],[Vcanter (m3)]]*VLOOKUP(Árboles!$G898,Precios!$B$7:$H$19,4,FALSE)),"",Industrias[[#This Row],[Vcanter (m3)]]*VLOOKUP(Árboles!$G898,Precios!$B$7:$H$19,4,FALSE))</f>
        <v/>
      </c>
      <c r="P901" s="217" t="str">
        <f>IF(ISNA(Industrias[[#This Row],[Vsierra (m3)]]*VLOOKUP(Árboles!$G898,Precios!$B$7:$H$19,5,FALSE)),"",Industrias[[#This Row],[Vsierra (m3)]]*VLOOKUP(Árboles!$G898,Precios!$B$7:$H$19,5,FALSE))</f>
        <v/>
      </c>
      <c r="Q901" s="217" t="str">
        <f>IF(ISNA(Industrias[[#This Row],[Vsgruesa (m3)]]*VLOOKUP(Árboles!$G898,Precios!$B$7:$H$19,6,FALSE)),"",Industrias[[#This Row],[Vsgruesa (m3)]]*VLOOKUP(Árboles!$G898,Precios!$B$7:$H$19,6,FALSE))</f>
        <v/>
      </c>
      <c r="R901" s="217" t="str">
        <f>IF(ISNA(Industrias[[#This Row],[Vchapa (m3)]]*VLOOKUP(Árboles!$G898,Precios!$B$7:$H$19,7,FALSE)),"",Industrias[[#This Row],[Vchapa (m3)]]*VLOOKUP(Árboles!$G898,Precios!$B$7:$H$19,7,FALSE))</f>
        <v/>
      </c>
      <c r="S901" s="223">
        <f t="shared" ref="S901:S964" si="19">IF(SUM(M901:R901)=0,0,SUM(M901:R901))</f>
        <v>0</v>
      </c>
      <c r="T901" s="218"/>
      <c r="U901" s="218"/>
      <c r="W901" s="183"/>
      <c r="X901" s="183"/>
      <c r="Y901" s="183"/>
      <c r="Z901" s="183"/>
      <c r="AA901" s="183"/>
      <c r="AB901" s="183"/>
      <c r="AC901" s="183"/>
      <c r="AE901" s="183"/>
      <c r="AF901" s="183"/>
      <c r="AG901" s="183"/>
      <c r="AH901" s="183"/>
      <c r="AI901" s="183"/>
      <c r="AJ901" s="183"/>
      <c r="AK901" s="183"/>
    </row>
    <row r="902" spans="2:37" ht="16.8" thickTop="1" thickBot="1">
      <c r="B902" s="211" t="str">
        <f>IF(Árboles!B899="","",Árboles!B899)</f>
        <v/>
      </c>
      <c r="C902" s="211" t="str">
        <f>IF(Árboles!C899="","",Árboles!C899)</f>
        <v/>
      </c>
      <c r="D902" s="212" t="str">
        <f>IF(Árboles!G899="","",Árboles!G899)</f>
        <v/>
      </c>
      <c r="E902" s="213" t="str">
        <f>IF(Árboles!AC899=0,"",Árboles!AC899)</f>
        <v/>
      </c>
      <c r="F902" s="221"/>
      <c r="G902" s="222"/>
      <c r="H902" s="222"/>
      <c r="I902" s="222"/>
      <c r="J902" s="222"/>
      <c r="K902" s="222"/>
      <c r="L902" s="222"/>
      <c r="M902" s="216" t="str">
        <f>IF(ISNA(Industrias[[#This Row],[Vtrit (m3)]]*VLOOKUP(Árboles!$G899,Precios!$B$7:$H$19,2,FALSE)),"",Industrias[[#This Row],[Vtrit (m3)]]*VLOOKUP(Árboles!$G899,Precios!$B$7:$H$19,2,FALSE))</f>
        <v/>
      </c>
      <c r="N902" s="217" t="str">
        <f>IF(ISNA(Industrias[[#This Row],[Vapea (m3)]]*VLOOKUP(Árboles!$G899,Precios!$B$7:$H$19,3,FALSE)),"",Industrias[[#This Row],[Vapea (m3)]]*VLOOKUP(Árboles!$G899,Precios!$B$7:$H$19,3,FALSE))</f>
        <v/>
      </c>
      <c r="O902" s="217" t="str">
        <f>IF(ISNA(Industrias[[#This Row],[Vcanter (m3)]]*VLOOKUP(Árboles!$G899,Precios!$B$7:$H$19,4,FALSE)),"",Industrias[[#This Row],[Vcanter (m3)]]*VLOOKUP(Árboles!$G899,Precios!$B$7:$H$19,4,FALSE))</f>
        <v/>
      </c>
      <c r="P902" s="217" t="str">
        <f>IF(ISNA(Industrias[[#This Row],[Vsierra (m3)]]*VLOOKUP(Árboles!$G899,Precios!$B$7:$H$19,5,FALSE)),"",Industrias[[#This Row],[Vsierra (m3)]]*VLOOKUP(Árboles!$G899,Precios!$B$7:$H$19,5,FALSE))</f>
        <v/>
      </c>
      <c r="Q902" s="217" t="str">
        <f>IF(ISNA(Industrias[[#This Row],[Vsgruesa (m3)]]*VLOOKUP(Árboles!$G899,Precios!$B$7:$H$19,6,FALSE)),"",Industrias[[#This Row],[Vsgruesa (m3)]]*VLOOKUP(Árboles!$G899,Precios!$B$7:$H$19,6,FALSE))</f>
        <v/>
      </c>
      <c r="R902" s="217" t="str">
        <f>IF(ISNA(Industrias[[#This Row],[Vchapa (m3)]]*VLOOKUP(Árboles!$G899,Precios!$B$7:$H$19,7,FALSE)),"",Industrias[[#This Row],[Vchapa (m3)]]*VLOOKUP(Árboles!$G899,Precios!$B$7:$H$19,7,FALSE))</f>
        <v/>
      </c>
      <c r="S902" s="223">
        <f t="shared" si="19"/>
        <v>0</v>
      </c>
      <c r="T902" s="218"/>
      <c r="U902" s="218"/>
      <c r="W902" s="183"/>
      <c r="X902" s="183"/>
      <c r="Y902" s="183"/>
      <c r="Z902" s="183"/>
      <c r="AA902" s="183"/>
      <c r="AB902" s="183"/>
      <c r="AC902" s="183"/>
      <c r="AE902" s="183"/>
      <c r="AF902" s="183"/>
      <c r="AG902" s="183"/>
      <c r="AH902" s="183"/>
      <c r="AI902" s="183"/>
      <c r="AJ902" s="183"/>
      <c r="AK902" s="183"/>
    </row>
    <row r="903" spans="2:37" ht="16.8" thickTop="1" thickBot="1">
      <c r="B903" s="211" t="str">
        <f>IF(Árboles!B900="","",Árboles!B900)</f>
        <v/>
      </c>
      <c r="C903" s="211" t="str">
        <f>IF(Árboles!C900="","",Árboles!C900)</f>
        <v/>
      </c>
      <c r="D903" s="212" t="str">
        <f>IF(Árboles!G900="","",Árboles!G900)</f>
        <v/>
      </c>
      <c r="E903" s="213" t="str">
        <f>IF(Árboles!AC900=0,"",Árboles!AC900)</f>
        <v/>
      </c>
      <c r="F903" s="221"/>
      <c r="G903" s="222"/>
      <c r="H903" s="222"/>
      <c r="I903" s="222"/>
      <c r="J903" s="222"/>
      <c r="K903" s="222"/>
      <c r="L903" s="222"/>
      <c r="M903" s="216" t="str">
        <f>IF(ISNA(Industrias[[#This Row],[Vtrit (m3)]]*VLOOKUP(Árboles!$G900,Precios!$B$7:$H$19,2,FALSE)),"",Industrias[[#This Row],[Vtrit (m3)]]*VLOOKUP(Árboles!$G900,Precios!$B$7:$H$19,2,FALSE))</f>
        <v/>
      </c>
      <c r="N903" s="217" t="str">
        <f>IF(ISNA(Industrias[[#This Row],[Vapea (m3)]]*VLOOKUP(Árboles!$G900,Precios!$B$7:$H$19,3,FALSE)),"",Industrias[[#This Row],[Vapea (m3)]]*VLOOKUP(Árboles!$G900,Precios!$B$7:$H$19,3,FALSE))</f>
        <v/>
      </c>
      <c r="O903" s="217" t="str">
        <f>IF(ISNA(Industrias[[#This Row],[Vcanter (m3)]]*VLOOKUP(Árboles!$G900,Precios!$B$7:$H$19,4,FALSE)),"",Industrias[[#This Row],[Vcanter (m3)]]*VLOOKUP(Árboles!$G900,Precios!$B$7:$H$19,4,FALSE))</f>
        <v/>
      </c>
      <c r="P903" s="217" t="str">
        <f>IF(ISNA(Industrias[[#This Row],[Vsierra (m3)]]*VLOOKUP(Árboles!$G900,Precios!$B$7:$H$19,5,FALSE)),"",Industrias[[#This Row],[Vsierra (m3)]]*VLOOKUP(Árboles!$G900,Precios!$B$7:$H$19,5,FALSE))</f>
        <v/>
      </c>
      <c r="Q903" s="217" t="str">
        <f>IF(ISNA(Industrias[[#This Row],[Vsgruesa (m3)]]*VLOOKUP(Árboles!$G900,Precios!$B$7:$H$19,6,FALSE)),"",Industrias[[#This Row],[Vsgruesa (m3)]]*VLOOKUP(Árboles!$G900,Precios!$B$7:$H$19,6,FALSE))</f>
        <v/>
      </c>
      <c r="R903" s="217" t="str">
        <f>IF(ISNA(Industrias[[#This Row],[Vchapa (m3)]]*VLOOKUP(Árboles!$G900,Precios!$B$7:$H$19,7,FALSE)),"",Industrias[[#This Row],[Vchapa (m3)]]*VLOOKUP(Árboles!$G900,Precios!$B$7:$H$19,7,FALSE))</f>
        <v/>
      </c>
      <c r="S903" s="223">
        <f t="shared" si="19"/>
        <v>0</v>
      </c>
      <c r="T903" s="218"/>
      <c r="U903" s="218"/>
      <c r="W903" s="183"/>
      <c r="X903" s="183"/>
      <c r="Y903" s="183"/>
      <c r="Z903" s="183"/>
      <c r="AA903" s="183"/>
      <c r="AB903" s="183"/>
      <c r="AC903" s="183"/>
      <c r="AE903" s="183"/>
      <c r="AF903" s="183"/>
      <c r="AG903" s="183"/>
      <c r="AH903" s="183"/>
      <c r="AI903" s="183"/>
      <c r="AJ903" s="183"/>
      <c r="AK903" s="183"/>
    </row>
    <row r="904" spans="2:37" ht="16.8" thickTop="1" thickBot="1">
      <c r="B904" s="211" t="str">
        <f>IF(Árboles!B901="","",Árboles!B901)</f>
        <v/>
      </c>
      <c r="C904" s="211" t="str">
        <f>IF(Árboles!C901="","",Árboles!C901)</f>
        <v/>
      </c>
      <c r="D904" s="212" t="str">
        <f>IF(Árboles!G901="","",Árboles!G901)</f>
        <v/>
      </c>
      <c r="E904" s="213" t="str">
        <f>IF(Árboles!AC901=0,"",Árboles!AC901)</f>
        <v/>
      </c>
      <c r="F904" s="221"/>
      <c r="G904" s="222"/>
      <c r="H904" s="222"/>
      <c r="I904" s="222"/>
      <c r="J904" s="222"/>
      <c r="K904" s="222"/>
      <c r="L904" s="222"/>
      <c r="M904" s="216" t="str">
        <f>IF(ISNA(Industrias[[#This Row],[Vtrit (m3)]]*VLOOKUP(Árboles!$G901,Precios!$B$7:$H$19,2,FALSE)),"",Industrias[[#This Row],[Vtrit (m3)]]*VLOOKUP(Árboles!$G901,Precios!$B$7:$H$19,2,FALSE))</f>
        <v/>
      </c>
      <c r="N904" s="217" t="str">
        <f>IF(ISNA(Industrias[[#This Row],[Vapea (m3)]]*VLOOKUP(Árboles!$G901,Precios!$B$7:$H$19,3,FALSE)),"",Industrias[[#This Row],[Vapea (m3)]]*VLOOKUP(Árboles!$G901,Precios!$B$7:$H$19,3,FALSE))</f>
        <v/>
      </c>
      <c r="O904" s="217" t="str">
        <f>IF(ISNA(Industrias[[#This Row],[Vcanter (m3)]]*VLOOKUP(Árboles!$G901,Precios!$B$7:$H$19,4,FALSE)),"",Industrias[[#This Row],[Vcanter (m3)]]*VLOOKUP(Árboles!$G901,Precios!$B$7:$H$19,4,FALSE))</f>
        <v/>
      </c>
      <c r="P904" s="217" t="str">
        <f>IF(ISNA(Industrias[[#This Row],[Vsierra (m3)]]*VLOOKUP(Árboles!$G901,Precios!$B$7:$H$19,5,FALSE)),"",Industrias[[#This Row],[Vsierra (m3)]]*VLOOKUP(Árboles!$G901,Precios!$B$7:$H$19,5,FALSE))</f>
        <v/>
      </c>
      <c r="Q904" s="217" t="str">
        <f>IF(ISNA(Industrias[[#This Row],[Vsgruesa (m3)]]*VLOOKUP(Árboles!$G901,Precios!$B$7:$H$19,6,FALSE)),"",Industrias[[#This Row],[Vsgruesa (m3)]]*VLOOKUP(Árboles!$G901,Precios!$B$7:$H$19,6,FALSE))</f>
        <v/>
      </c>
      <c r="R904" s="217" t="str">
        <f>IF(ISNA(Industrias[[#This Row],[Vchapa (m3)]]*VLOOKUP(Árboles!$G901,Precios!$B$7:$H$19,7,FALSE)),"",Industrias[[#This Row],[Vchapa (m3)]]*VLOOKUP(Árboles!$G901,Precios!$B$7:$H$19,7,FALSE))</f>
        <v/>
      </c>
      <c r="S904" s="223">
        <f t="shared" si="19"/>
        <v>0</v>
      </c>
      <c r="T904" s="218"/>
      <c r="U904" s="218"/>
      <c r="W904" s="183"/>
      <c r="X904" s="183"/>
      <c r="Y904" s="183"/>
      <c r="Z904" s="183"/>
      <c r="AA904" s="183"/>
      <c r="AB904" s="183"/>
      <c r="AC904" s="183"/>
      <c r="AE904" s="183"/>
      <c r="AF904" s="183"/>
      <c r="AG904" s="183"/>
      <c r="AH904" s="183"/>
      <c r="AI904" s="183"/>
      <c r="AJ904" s="183"/>
      <c r="AK904" s="183"/>
    </row>
    <row r="905" spans="2:37" ht="16.8" thickTop="1" thickBot="1">
      <c r="B905" s="211" t="str">
        <f>IF(Árboles!B902="","",Árboles!B902)</f>
        <v/>
      </c>
      <c r="C905" s="211" t="str">
        <f>IF(Árboles!C902="","",Árboles!C902)</f>
        <v/>
      </c>
      <c r="D905" s="212" t="str">
        <f>IF(Árboles!G902="","",Árboles!G902)</f>
        <v/>
      </c>
      <c r="E905" s="213" t="str">
        <f>IF(Árboles!AC902=0,"",Árboles!AC902)</f>
        <v/>
      </c>
      <c r="F905" s="221"/>
      <c r="G905" s="222"/>
      <c r="H905" s="222"/>
      <c r="I905" s="222"/>
      <c r="J905" s="222"/>
      <c r="K905" s="222"/>
      <c r="L905" s="222"/>
      <c r="M905" s="216" t="str">
        <f>IF(ISNA(Industrias[[#This Row],[Vtrit (m3)]]*VLOOKUP(Árboles!$G902,Precios!$B$7:$H$19,2,FALSE)),"",Industrias[[#This Row],[Vtrit (m3)]]*VLOOKUP(Árboles!$G902,Precios!$B$7:$H$19,2,FALSE))</f>
        <v/>
      </c>
      <c r="N905" s="217" t="str">
        <f>IF(ISNA(Industrias[[#This Row],[Vapea (m3)]]*VLOOKUP(Árboles!$G902,Precios!$B$7:$H$19,3,FALSE)),"",Industrias[[#This Row],[Vapea (m3)]]*VLOOKUP(Árboles!$G902,Precios!$B$7:$H$19,3,FALSE))</f>
        <v/>
      </c>
      <c r="O905" s="217" t="str">
        <f>IF(ISNA(Industrias[[#This Row],[Vcanter (m3)]]*VLOOKUP(Árboles!$G902,Precios!$B$7:$H$19,4,FALSE)),"",Industrias[[#This Row],[Vcanter (m3)]]*VLOOKUP(Árboles!$G902,Precios!$B$7:$H$19,4,FALSE))</f>
        <v/>
      </c>
      <c r="P905" s="217" t="str">
        <f>IF(ISNA(Industrias[[#This Row],[Vsierra (m3)]]*VLOOKUP(Árboles!$G902,Precios!$B$7:$H$19,5,FALSE)),"",Industrias[[#This Row],[Vsierra (m3)]]*VLOOKUP(Árboles!$G902,Precios!$B$7:$H$19,5,FALSE))</f>
        <v/>
      </c>
      <c r="Q905" s="217" t="str">
        <f>IF(ISNA(Industrias[[#This Row],[Vsgruesa (m3)]]*VLOOKUP(Árboles!$G902,Precios!$B$7:$H$19,6,FALSE)),"",Industrias[[#This Row],[Vsgruesa (m3)]]*VLOOKUP(Árboles!$G902,Precios!$B$7:$H$19,6,FALSE))</f>
        <v/>
      </c>
      <c r="R905" s="217" t="str">
        <f>IF(ISNA(Industrias[[#This Row],[Vchapa (m3)]]*VLOOKUP(Árboles!$G902,Precios!$B$7:$H$19,7,FALSE)),"",Industrias[[#This Row],[Vchapa (m3)]]*VLOOKUP(Árboles!$G902,Precios!$B$7:$H$19,7,FALSE))</f>
        <v/>
      </c>
      <c r="S905" s="223">
        <f t="shared" si="19"/>
        <v>0</v>
      </c>
      <c r="T905" s="218"/>
      <c r="U905" s="218"/>
      <c r="W905" s="183"/>
      <c r="X905" s="183"/>
      <c r="Y905" s="183"/>
      <c r="Z905" s="183"/>
      <c r="AA905" s="183"/>
      <c r="AB905" s="183"/>
      <c r="AC905" s="183"/>
      <c r="AE905" s="183"/>
      <c r="AF905" s="183"/>
      <c r="AG905" s="183"/>
      <c r="AH905" s="183"/>
      <c r="AI905" s="183"/>
      <c r="AJ905" s="183"/>
      <c r="AK905" s="183"/>
    </row>
    <row r="906" spans="2:37" ht="16.8" thickTop="1" thickBot="1">
      <c r="B906" s="211" t="str">
        <f>IF(Árboles!B903="","",Árboles!B903)</f>
        <v/>
      </c>
      <c r="C906" s="211" t="str">
        <f>IF(Árboles!C903="","",Árboles!C903)</f>
        <v/>
      </c>
      <c r="D906" s="212" t="str">
        <f>IF(Árboles!G903="","",Árboles!G903)</f>
        <v/>
      </c>
      <c r="E906" s="213" t="str">
        <f>IF(Árboles!AC903=0,"",Árboles!AC903)</f>
        <v/>
      </c>
      <c r="F906" s="221"/>
      <c r="G906" s="222"/>
      <c r="H906" s="222"/>
      <c r="I906" s="222"/>
      <c r="J906" s="222"/>
      <c r="K906" s="222"/>
      <c r="L906" s="222"/>
      <c r="M906" s="216" t="str">
        <f>IF(ISNA(Industrias[[#This Row],[Vtrit (m3)]]*VLOOKUP(Árboles!$G903,Precios!$B$7:$H$19,2,FALSE)),"",Industrias[[#This Row],[Vtrit (m3)]]*VLOOKUP(Árboles!$G903,Precios!$B$7:$H$19,2,FALSE))</f>
        <v/>
      </c>
      <c r="N906" s="217" t="str">
        <f>IF(ISNA(Industrias[[#This Row],[Vapea (m3)]]*VLOOKUP(Árboles!$G903,Precios!$B$7:$H$19,3,FALSE)),"",Industrias[[#This Row],[Vapea (m3)]]*VLOOKUP(Árboles!$G903,Precios!$B$7:$H$19,3,FALSE))</f>
        <v/>
      </c>
      <c r="O906" s="217" t="str">
        <f>IF(ISNA(Industrias[[#This Row],[Vcanter (m3)]]*VLOOKUP(Árboles!$G903,Precios!$B$7:$H$19,4,FALSE)),"",Industrias[[#This Row],[Vcanter (m3)]]*VLOOKUP(Árboles!$G903,Precios!$B$7:$H$19,4,FALSE))</f>
        <v/>
      </c>
      <c r="P906" s="217" t="str">
        <f>IF(ISNA(Industrias[[#This Row],[Vsierra (m3)]]*VLOOKUP(Árboles!$G903,Precios!$B$7:$H$19,5,FALSE)),"",Industrias[[#This Row],[Vsierra (m3)]]*VLOOKUP(Árboles!$G903,Precios!$B$7:$H$19,5,FALSE))</f>
        <v/>
      </c>
      <c r="Q906" s="217" t="str">
        <f>IF(ISNA(Industrias[[#This Row],[Vsgruesa (m3)]]*VLOOKUP(Árboles!$G903,Precios!$B$7:$H$19,6,FALSE)),"",Industrias[[#This Row],[Vsgruesa (m3)]]*VLOOKUP(Árboles!$G903,Precios!$B$7:$H$19,6,FALSE))</f>
        <v/>
      </c>
      <c r="R906" s="217" t="str">
        <f>IF(ISNA(Industrias[[#This Row],[Vchapa (m3)]]*VLOOKUP(Árboles!$G903,Precios!$B$7:$H$19,7,FALSE)),"",Industrias[[#This Row],[Vchapa (m3)]]*VLOOKUP(Árboles!$G903,Precios!$B$7:$H$19,7,FALSE))</f>
        <v/>
      </c>
      <c r="S906" s="223">
        <f t="shared" si="19"/>
        <v>0</v>
      </c>
      <c r="T906" s="218"/>
      <c r="U906" s="218"/>
      <c r="W906" s="183"/>
      <c r="X906" s="183"/>
      <c r="Y906" s="183"/>
      <c r="Z906" s="183"/>
      <c r="AA906" s="183"/>
      <c r="AB906" s="183"/>
      <c r="AC906" s="183"/>
      <c r="AE906" s="183"/>
      <c r="AF906" s="183"/>
      <c r="AG906" s="183"/>
      <c r="AH906" s="183"/>
      <c r="AI906" s="183"/>
      <c r="AJ906" s="183"/>
      <c r="AK906" s="183"/>
    </row>
    <row r="907" spans="2:37" ht="16.8" thickTop="1" thickBot="1">
      <c r="B907" s="211" t="str">
        <f>IF(Árboles!B904="","",Árboles!B904)</f>
        <v/>
      </c>
      <c r="C907" s="211" t="str">
        <f>IF(Árboles!C904="","",Árboles!C904)</f>
        <v/>
      </c>
      <c r="D907" s="212" t="str">
        <f>IF(Árboles!G904="","",Árboles!G904)</f>
        <v/>
      </c>
      <c r="E907" s="213" t="str">
        <f>IF(Árboles!AC904=0,"",Árboles!AC904)</f>
        <v/>
      </c>
      <c r="F907" s="221"/>
      <c r="G907" s="222"/>
      <c r="H907" s="222"/>
      <c r="I907" s="222"/>
      <c r="J907" s="222"/>
      <c r="K907" s="222"/>
      <c r="L907" s="222"/>
      <c r="M907" s="216" t="str">
        <f>IF(ISNA(Industrias[[#This Row],[Vtrit (m3)]]*VLOOKUP(Árboles!$G904,Precios!$B$7:$H$19,2,FALSE)),"",Industrias[[#This Row],[Vtrit (m3)]]*VLOOKUP(Árboles!$G904,Precios!$B$7:$H$19,2,FALSE))</f>
        <v/>
      </c>
      <c r="N907" s="217" t="str">
        <f>IF(ISNA(Industrias[[#This Row],[Vapea (m3)]]*VLOOKUP(Árboles!$G904,Precios!$B$7:$H$19,3,FALSE)),"",Industrias[[#This Row],[Vapea (m3)]]*VLOOKUP(Árboles!$G904,Precios!$B$7:$H$19,3,FALSE))</f>
        <v/>
      </c>
      <c r="O907" s="217" t="str">
        <f>IF(ISNA(Industrias[[#This Row],[Vcanter (m3)]]*VLOOKUP(Árboles!$G904,Precios!$B$7:$H$19,4,FALSE)),"",Industrias[[#This Row],[Vcanter (m3)]]*VLOOKUP(Árboles!$G904,Precios!$B$7:$H$19,4,FALSE))</f>
        <v/>
      </c>
      <c r="P907" s="217" t="str">
        <f>IF(ISNA(Industrias[[#This Row],[Vsierra (m3)]]*VLOOKUP(Árboles!$G904,Precios!$B$7:$H$19,5,FALSE)),"",Industrias[[#This Row],[Vsierra (m3)]]*VLOOKUP(Árboles!$G904,Precios!$B$7:$H$19,5,FALSE))</f>
        <v/>
      </c>
      <c r="Q907" s="217" t="str">
        <f>IF(ISNA(Industrias[[#This Row],[Vsgruesa (m3)]]*VLOOKUP(Árboles!$G904,Precios!$B$7:$H$19,6,FALSE)),"",Industrias[[#This Row],[Vsgruesa (m3)]]*VLOOKUP(Árboles!$G904,Precios!$B$7:$H$19,6,FALSE))</f>
        <v/>
      </c>
      <c r="R907" s="217" t="str">
        <f>IF(ISNA(Industrias[[#This Row],[Vchapa (m3)]]*VLOOKUP(Árboles!$G904,Precios!$B$7:$H$19,7,FALSE)),"",Industrias[[#This Row],[Vchapa (m3)]]*VLOOKUP(Árboles!$G904,Precios!$B$7:$H$19,7,FALSE))</f>
        <v/>
      </c>
      <c r="S907" s="223">
        <f t="shared" si="19"/>
        <v>0</v>
      </c>
      <c r="T907" s="218"/>
      <c r="U907" s="218"/>
      <c r="W907" s="183"/>
      <c r="X907" s="183"/>
      <c r="Y907" s="183"/>
      <c r="Z907" s="183"/>
      <c r="AA907" s="183"/>
      <c r="AB907" s="183"/>
      <c r="AC907" s="183"/>
      <c r="AE907" s="183"/>
      <c r="AF907" s="183"/>
      <c r="AG907" s="183"/>
      <c r="AH907" s="183"/>
      <c r="AI907" s="183"/>
      <c r="AJ907" s="183"/>
      <c r="AK907" s="183"/>
    </row>
    <row r="908" spans="2:37" ht="16.8" thickTop="1" thickBot="1">
      <c r="B908" s="211" t="str">
        <f>IF(Árboles!B905="","",Árboles!B905)</f>
        <v/>
      </c>
      <c r="C908" s="211" t="str">
        <f>IF(Árboles!C905="","",Árboles!C905)</f>
        <v/>
      </c>
      <c r="D908" s="212" t="str">
        <f>IF(Árboles!G905="","",Árboles!G905)</f>
        <v/>
      </c>
      <c r="E908" s="213" t="str">
        <f>IF(Árboles!AC905=0,"",Árboles!AC905)</f>
        <v/>
      </c>
      <c r="F908" s="221"/>
      <c r="G908" s="222"/>
      <c r="H908" s="222"/>
      <c r="I908" s="222"/>
      <c r="J908" s="222"/>
      <c r="K908" s="222"/>
      <c r="L908" s="222"/>
      <c r="M908" s="216" t="str">
        <f>IF(ISNA(Industrias[[#This Row],[Vtrit (m3)]]*VLOOKUP(Árboles!$G905,Precios!$B$7:$H$19,2,FALSE)),"",Industrias[[#This Row],[Vtrit (m3)]]*VLOOKUP(Árboles!$G905,Precios!$B$7:$H$19,2,FALSE))</f>
        <v/>
      </c>
      <c r="N908" s="217" t="str">
        <f>IF(ISNA(Industrias[[#This Row],[Vapea (m3)]]*VLOOKUP(Árboles!$G905,Precios!$B$7:$H$19,3,FALSE)),"",Industrias[[#This Row],[Vapea (m3)]]*VLOOKUP(Árboles!$G905,Precios!$B$7:$H$19,3,FALSE))</f>
        <v/>
      </c>
      <c r="O908" s="217" t="str">
        <f>IF(ISNA(Industrias[[#This Row],[Vcanter (m3)]]*VLOOKUP(Árboles!$G905,Precios!$B$7:$H$19,4,FALSE)),"",Industrias[[#This Row],[Vcanter (m3)]]*VLOOKUP(Árboles!$G905,Precios!$B$7:$H$19,4,FALSE))</f>
        <v/>
      </c>
      <c r="P908" s="217" t="str">
        <f>IF(ISNA(Industrias[[#This Row],[Vsierra (m3)]]*VLOOKUP(Árboles!$G905,Precios!$B$7:$H$19,5,FALSE)),"",Industrias[[#This Row],[Vsierra (m3)]]*VLOOKUP(Árboles!$G905,Precios!$B$7:$H$19,5,FALSE))</f>
        <v/>
      </c>
      <c r="Q908" s="217" t="str">
        <f>IF(ISNA(Industrias[[#This Row],[Vsgruesa (m3)]]*VLOOKUP(Árboles!$G905,Precios!$B$7:$H$19,6,FALSE)),"",Industrias[[#This Row],[Vsgruesa (m3)]]*VLOOKUP(Árboles!$G905,Precios!$B$7:$H$19,6,FALSE))</f>
        <v/>
      </c>
      <c r="R908" s="217" t="str">
        <f>IF(ISNA(Industrias[[#This Row],[Vchapa (m3)]]*VLOOKUP(Árboles!$G905,Precios!$B$7:$H$19,7,FALSE)),"",Industrias[[#This Row],[Vchapa (m3)]]*VLOOKUP(Árboles!$G905,Precios!$B$7:$H$19,7,FALSE))</f>
        <v/>
      </c>
      <c r="S908" s="223">
        <f t="shared" si="19"/>
        <v>0</v>
      </c>
      <c r="T908" s="218"/>
      <c r="U908" s="218"/>
      <c r="W908" s="183"/>
      <c r="X908" s="183"/>
      <c r="Y908" s="183"/>
      <c r="Z908" s="183"/>
      <c r="AA908" s="183"/>
      <c r="AB908" s="183"/>
      <c r="AC908" s="183"/>
      <c r="AE908" s="183"/>
      <c r="AF908" s="183"/>
      <c r="AG908" s="183"/>
      <c r="AH908" s="183"/>
      <c r="AI908" s="183"/>
      <c r="AJ908" s="183"/>
      <c r="AK908" s="183"/>
    </row>
    <row r="909" spans="2:37" ht="16.8" thickTop="1" thickBot="1">
      <c r="B909" s="211" t="str">
        <f>IF(Árboles!B906="","",Árboles!B906)</f>
        <v/>
      </c>
      <c r="C909" s="211" t="str">
        <f>IF(Árboles!C906="","",Árboles!C906)</f>
        <v/>
      </c>
      <c r="D909" s="212" t="str">
        <f>IF(Árboles!G906="","",Árboles!G906)</f>
        <v/>
      </c>
      <c r="E909" s="213" t="str">
        <f>IF(Árboles!AC906=0,"",Árboles!AC906)</f>
        <v/>
      </c>
      <c r="F909" s="221"/>
      <c r="G909" s="222"/>
      <c r="H909" s="222"/>
      <c r="I909" s="222"/>
      <c r="J909" s="222"/>
      <c r="K909" s="222"/>
      <c r="L909" s="222"/>
      <c r="M909" s="216" t="str">
        <f>IF(ISNA(Industrias[[#This Row],[Vtrit (m3)]]*VLOOKUP(Árboles!$G906,Precios!$B$7:$H$19,2,FALSE)),"",Industrias[[#This Row],[Vtrit (m3)]]*VLOOKUP(Árboles!$G906,Precios!$B$7:$H$19,2,FALSE))</f>
        <v/>
      </c>
      <c r="N909" s="217" t="str">
        <f>IF(ISNA(Industrias[[#This Row],[Vapea (m3)]]*VLOOKUP(Árboles!$G906,Precios!$B$7:$H$19,3,FALSE)),"",Industrias[[#This Row],[Vapea (m3)]]*VLOOKUP(Árboles!$G906,Precios!$B$7:$H$19,3,FALSE))</f>
        <v/>
      </c>
      <c r="O909" s="217" t="str">
        <f>IF(ISNA(Industrias[[#This Row],[Vcanter (m3)]]*VLOOKUP(Árboles!$G906,Precios!$B$7:$H$19,4,FALSE)),"",Industrias[[#This Row],[Vcanter (m3)]]*VLOOKUP(Árboles!$G906,Precios!$B$7:$H$19,4,FALSE))</f>
        <v/>
      </c>
      <c r="P909" s="217" t="str">
        <f>IF(ISNA(Industrias[[#This Row],[Vsierra (m3)]]*VLOOKUP(Árboles!$G906,Precios!$B$7:$H$19,5,FALSE)),"",Industrias[[#This Row],[Vsierra (m3)]]*VLOOKUP(Árboles!$G906,Precios!$B$7:$H$19,5,FALSE))</f>
        <v/>
      </c>
      <c r="Q909" s="217" t="str">
        <f>IF(ISNA(Industrias[[#This Row],[Vsgruesa (m3)]]*VLOOKUP(Árboles!$G906,Precios!$B$7:$H$19,6,FALSE)),"",Industrias[[#This Row],[Vsgruesa (m3)]]*VLOOKUP(Árboles!$G906,Precios!$B$7:$H$19,6,FALSE))</f>
        <v/>
      </c>
      <c r="R909" s="217" t="str">
        <f>IF(ISNA(Industrias[[#This Row],[Vchapa (m3)]]*VLOOKUP(Árboles!$G906,Precios!$B$7:$H$19,7,FALSE)),"",Industrias[[#This Row],[Vchapa (m3)]]*VLOOKUP(Árboles!$G906,Precios!$B$7:$H$19,7,FALSE))</f>
        <v/>
      </c>
      <c r="S909" s="223">
        <f t="shared" si="19"/>
        <v>0</v>
      </c>
      <c r="T909" s="218"/>
      <c r="U909" s="218"/>
      <c r="W909" s="183"/>
      <c r="X909" s="183"/>
      <c r="Y909" s="183"/>
      <c r="Z909" s="183"/>
      <c r="AA909" s="183"/>
      <c r="AB909" s="183"/>
      <c r="AC909" s="183"/>
      <c r="AE909" s="183"/>
      <c r="AF909" s="183"/>
      <c r="AG909" s="183"/>
      <c r="AH909" s="183"/>
      <c r="AI909" s="183"/>
      <c r="AJ909" s="183"/>
      <c r="AK909" s="183"/>
    </row>
    <row r="910" spans="2:37" ht="16.8" thickTop="1" thickBot="1">
      <c r="B910" s="211" t="str">
        <f>IF(Árboles!B907="","",Árboles!B907)</f>
        <v/>
      </c>
      <c r="C910" s="211" t="str">
        <f>IF(Árboles!C907="","",Árboles!C907)</f>
        <v/>
      </c>
      <c r="D910" s="212" t="str">
        <f>IF(Árboles!G907="","",Árboles!G907)</f>
        <v/>
      </c>
      <c r="E910" s="213" t="str">
        <f>IF(Árboles!AC907=0,"",Árboles!AC907)</f>
        <v/>
      </c>
      <c r="F910" s="221"/>
      <c r="G910" s="222"/>
      <c r="H910" s="222"/>
      <c r="I910" s="222"/>
      <c r="J910" s="222"/>
      <c r="K910" s="222"/>
      <c r="L910" s="222"/>
      <c r="M910" s="216" t="str">
        <f>IF(ISNA(Industrias[[#This Row],[Vtrit (m3)]]*VLOOKUP(Árboles!$G907,Precios!$B$7:$H$19,2,FALSE)),"",Industrias[[#This Row],[Vtrit (m3)]]*VLOOKUP(Árboles!$G907,Precios!$B$7:$H$19,2,FALSE))</f>
        <v/>
      </c>
      <c r="N910" s="217" t="str">
        <f>IF(ISNA(Industrias[[#This Row],[Vapea (m3)]]*VLOOKUP(Árboles!$G907,Precios!$B$7:$H$19,3,FALSE)),"",Industrias[[#This Row],[Vapea (m3)]]*VLOOKUP(Árboles!$G907,Precios!$B$7:$H$19,3,FALSE))</f>
        <v/>
      </c>
      <c r="O910" s="217" t="str">
        <f>IF(ISNA(Industrias[[#This Row],[Vcanter (m3)]]*VLOOKUP(Árboles!$G907,Precios!$B$7:$H$19,4,FALSE)),"",Industrias[[#This Row],[Vcanter (m3)]]*VLOOKUP(Árboles!$G907,Precios!$B$7:$H$19,4,FALSE))</f>
        <v/>
      </c>
      <c r="P910" s="217" t="str">
        <f>IF(ISNA(Industrias[[#This Row],[Vsierra (m3)]]*VLOOKUP(Árboles!$G907,Precios!$B$7:$H$19,5,FALSE)),"",Industrias[[#This Row],[Vsierra (m3)]]*VLOOKUP(Árboles!$G907,Precios!$B$7:$H$19,5,FALSE))</f>
        <v/>
      </c>
      <c r="Q910" s="217" t="str">
        <f>IF(ISNA(Industrias[[#This Row],[Vsgruesa (m3)]]*VLOOKUP(Árboles!$G907,Precios!$B$7:$H$19,6,FALSE)),"",Industrias[[#This Row],[Vsgruesa (m3)]]*VLOOKUP(Árboles!$G907,Precios!$B$7:$H$19,6,FALSE))</f>
        <v/>
      </c>
      <c r="R910" s="217" t="str">
        <f>IF(ISNA(Industrias[[#This Row],[Vchapa (m3)]]*VLOOKUP(Árboles!$G907,Precios!$B$7:$H$19,7,FALSE)),"",Industrias[[#This Row],[Vchapa (m3)]]*VLOOKUP(Árboles!$G907,Precios!$B$7:$H$19,7,FALSE))</f>
        <v/>
      </c>
      <c r="S910" s="223">
        <f t="shared" si="19"/>
        <v>0</v>
      </c>
      <c r="T910" s="218"/>
      <c r="U910" s="218"/>
      <c r="W910" s="183"/>
      <c r="X910" s="183"/>
      <c r="Y910" s="183"/>
      <c r="Z910" s="183"/>
      <c r="AA910" s="183"/>
      <c r="AB910" s="183"/>
      <c r="AC910" s="183"/>
      <c r="AE910" s="183"/>
      <c r="AF910" s="183"/>
      <c r="AG910" s="183"/>
      <c r="AH910" s="183"/>
      <c r="AI910" s="183"/>
      <c r="AJ910" s="183"/>
      <c r="AK910" s="183"/>
    </row>
    <row r="911" spans="2:37" ht="16.8" thickTop="1" thickBot="1">
      <c r="B911" s="211" t="str">
        <f>IF(Árboles!B908="","",Árboles!B908)</f>
        <v/>
      </c>
      <c r="C911" s="211" t="str">
        <f>IF(Árboles!C908="","",Árboles!C908)</f>
        <v/>
      </c>
      <c r="D911" s="212" t="str">
        <f>IF(Árboles!G908="","",Árboles!G908)</f>
        <v/>
      </c>
      <c r="E911" s="213" t="str">
        <f>IF(Árboles!AC908=0,"",Árboles!AC908)</f>
        <v/>
      </c>
      <c r="F911" s="221"/>
      <c r="G911" s="222"/>
      <c r="H911" s="222"/>
      <c r="I911" s="222"/>
      <c r="J911" s="222"/>
      <c r="K911" s="222"/>
      <c r="L911" s="222"/>
      <c r="M911" s="216" t="str">
        <f>IF(ISNA(Industrias[[#This Row],[Vtrit (m3)]]*VLOOKUP(Árboles!$G908,Precios!$B$7:$H$19,2,FALSE)),"",Industrias[[#This Row],[Vtrit (m3)]]*VLOOKUP(Árboles!$G908,Precios!$B$7:$H$19,2,FALSE))</f>
        <v/>
      </c>
      <c r="N911" s="217" t="str">
        <f>IF(ISNA(Industrias[[#This Row],[Vapea (m3)]]*VLOOKUP(Árboles!$G908,Precios!$B$7:$H$19,3,FALSE)),"",Industrias[[#This Row],[Vapea (m3)]]*VLOOKUP(Árboles!$G908,Precios!$B$7:$H$19,3,FALSE))</f>
        <v/>
      </c>
      <c r="O911" s="217" t="str">
        <f>IF(ISNA(Industrias[[#This Row],[Vcanter (m3)]]*VLOOKUP(Árboles!$G908,Precios!$B$7:$H$19,4,FALSE)),"",Industrias[[#This Row],[Vcanter (m3)]]*VLOOKUP(Árboles!$G908,Precios!$B$7:$H$19,4,FALSE))</f>
        <v/>
      </c>
      <c r="P911" s="217" t="str">
        <f>IF(ISNA(Industrias[[#This Row],[Vsierra (m3)]]*VLOOKUP(Árboles!$G908,Precios!$B$7:$H$19,5,FALSE)),"",Industrias[[#This Row],[Vsierra (m3)]]*VLOOKUP(Árboles!$G908,Precios!$B$7:$H$19,5,FALSE))</f>
        <v/>
      </c>
      <c r="Q911" s="217" t="str">
        <f>IF(ISNA(Industrias[[#This Row],[Vsgruesa (m3)]]*VLOOKUP(Árboles!$G908,Precios!$B$7:$H$19,6,FALSE)),"",Industrias[[#This Row],[Vsgruesa (m3)]]*VLOOKUP(Árboles!$G908,Precios!$B$7:$H$19,6,FALSE))</f>
        <v/>
      </c>
      <c r="R911" s="217" t="str">
        <f>IF(ISNA(Industrias[[#This Row],[Vchapa (m3)]]*VLOOKUP(Árboles!$G908,Precios!$B$7:$H$19,7,FALSE)),"",Industrias[[#This Row],[Vchapa (m3)]]*VLOOKUP(Árboles!$G908,Precios!$B$7:$H$19,7,FALSE))</f>
        <v/>
      </c>
      <c r="S911" s="223">
        <f t="shared" si="19"/>
        <v>0</v>
      </c>
      <c r="T911" s="218"/>
      <c r="U911" s="218"/>
      <c r="W911" s="183"/>
      <c r="X911" s="183"/>
      <c r="Y911" s="183"/>
      <c r="Z911" s="183"/>
      <c r="AA911" s="183"/>
      <c r="AB911" s="183"/>
      <c r="AC911" s="183"/>
      <c r="AE911" s="183"/>
      <c r="AF911" s="183"/>
      <c r="AG911" s="183"/>
      <c r="AH911" s="183"/>
      <c r="AI911" s="183"/>
      <c r="AJ911" s="183"/>
      <c r="AK911" s="183"/>
    </row>
    <row r="912" spans="2:37" ht="16.8" thickTop="1" thickBot="1">
      <c r="B912" s="211" t="str">
        <f>IF(Árboles!B909="","",Árboles!B909)</f>
        <v/>
      </c>
      <c r="C912" s="211" t="str">
        <f>IF(Árboles!C909="","",Árboles!C909)</f>
        <v/>
      </c>
      <c r="D912" s="212" t="str">
        <f>IF(Árboles!G909="","",Árboles!G909)</f>
        <v/>
      </c>
      <c r="E912" s="213" t="str">
        <f>IF(Árboles!AC909=0,"",Árboles!AC909)</f>
        <v/>
      </c>
      <c r="F912" s="221"/>
      <c r="G912" s="222"/>
      <c r="H912" s="222"/>
      <c r="I912" s="222"/>
      <c r="J912" s="222"/>
      <c r="K912" s="222"/>
      <c r="L912" s="222"/>
      <c r="M912" s="216" t="str">
        <f>IF(ISNA(Industrias[[#This Row],[Vtrit (m3)]]*VLOOKUP(Árboles!$G909,Precios!$B$7:$H$19,2,FALSE)),"",Industrias[[#This Row],[Vtrit (m3)]]*VLOOKUP(Árboles!$G909,Precios!$B$7:$H$19,2,FALSE))</f>
        <v/>
      </c>
      <c r="N912" s="217" t="str">
        <f>IF(ISNA(Industrias[[#This Row],[Vapea (m3)]]*VLOOKUP(Árboles!$G909,Precios!$B$7:$H$19,3,FALSE)),"",Industrias[[#This Row],[Vapea (m3)]]*VLOOKUP(Árboles!$G909,Precios!$B$7:$H$19,3,FALSE))</f>
        <v/>
      </c>
      <c r="O912" s="217" t="str">
        <f>IF(ISNA(Industrias[[#This Row],[Vcanter (m3)]]*VLOOKUP(Árboles!$G909,Precios!$B$7:$H$19,4,FALSE)),"",Industrias[[#This Row],[Vcanter (m3)]]*VLOOKUP(Árboles!$G909,Precios!$B$7:$H$19,4,FALSE))</f>
        <v/>
      </c>
      <c r="P912" s="217" t="str">
        <f>IF(ISNA(Industrias[[#This Row],[Vsierra (m3)]]*VLOOKUP(Árboles!$G909,Precios!$B$7:$H$19,5,FALSE)),"",Industrias[[#This Row],[Vsierra (m3)]]*VLOOKUP(Árboles!$G909,Precios!$B$7:$H$19,5,FALSE))</f>
        <v/>
      </c>
      <c r="Q912" s="217" t="str">
        <f>IF(ISNA(Industrias[[#This Row],[Vsgruesa (m3)]]*VLOOKUP(Árboles!$G909,Precios!$B$7:$H$19,6,FALSE)),"",Industrias[[#This Row],[Vsgruesa (m3)]]*VLOOKUP(Árboles!$G909,Precios!$B$7:$H$19,6,FALSE))</f>
        <v/>
      </c>
      <c r="R912" s="217" t="str">
        <f>IF(ISNA(Industrias[[#This Row],[Vchapa (m3)]]*VLOOKUP(Árboles!$G909,Precios!$B$7:$H$19,7,FALSE)),"",Industrias[[#This Row],[Vchapa (m3)]]*VLOOKUP(Árboles!$G909,Precios!$B$7:$H$19,7,FALSE))</f>
        <v/>
      </c>
      <c r="S912" s="223">
        <f t="shared" si="19"/>
        <v>0</v>
      </c>
      <c r="T912" s="218"/>
      <c r="U912" s="218"/>
      <c r="W912" s="183"/>
      <c r="X912" s="183"/>
      <c r="Y912" s="183"/>
      <c r="Z912" s="183"/>
      <c r="AA912" s="183"/>
      <c r="AB912" s="183"/>
      <c r="AC912" s="183"/>
      <c r="AE912" s="183"/>
      <c r="AF912" s="183"/>
      <c r="AG912" s="183"/>
      <c r="AH912" s="183"/>
      <c r="AI912" s="183"/>
      <c r="AJ912" s="183"/>
      <c r="AK912" s="183"/>
    </row>
    <row r="913" spans="2:37" ht="16.8" thickTop="1" thickBot="1">
      <c r="B913" s="211" t="str">
        <f>IF(Árboles!B910="","",Árboles!B910)</f>
        <v/>
      </c>
      <c r="C913" s="211" t="str">
        <f>IF(Árboles!C910="","",Árboles!C910)</f>
        <v/>
      </c>
      <c r="D913" s="212" t="str">
        <f>IF(Árboles!G910="","",Árboles!G910)</f>
        <v/>
      </c>
      <c r="E913" s="213" t="str">
        <f>IF(Árboles!AC910=0,"",Árboles!AC910)</f>
        <v/>
      </c>
      <c r="F913" s="221"/>
      <c r="G913" s="222"/>
      <c r="H913" s="222"/>
      <c r="I913" s="222"/>
      <c r="J913" s="222"/>
      <c r="K913" s="222"/>
      <c r="L913" s="222"/>
      <c r="M913" s="216" t="str">
        <f>IF(ISNA(Industrias[[#This Row],[Vtrit (m3)]]*VLOOKUP(Árboles!$G910,Precios!$B$7:$H$19,2,FALSE)),"",Industrias[[#This Row],[Vtrit (m3)]]*VLOOKUP(Árboles!$G910,Precios!$B$7:$H$19,2,FALSE))</f>
        <v/>
      </c>
      <c r="N913" s="217" t="str">
        <f>IF(ISNA(Industrias[[#This Row],[Vapea (m3)]]*VLOOKUP(Árboles!$G910,Precios!$B$7:$H$19,3,FALSE)),"",Industrias[[#This Row],[Vapea (m3)]]*VLOOKUP(Árboles!$G910,Precios!$B$7:$H$19,3,FALSE))</f>
        <v/>
      </c>
      <c r="O913" s="217" t="str">
        <f>IF(ISNA(Industrias[[#This Row],[Vcanter (m3)]]*VLOOKUP(Árboles!$G910,Precios!$B$7:$H$19,4,FALSE)),"",Industrias[[#This Row],[Vcanter (m3)]]*VLOOKUP(Árboles!$G910,Precios!$B$7:$H$19,4,FALSE))</f>
        <v/>
      </c>
      <c r="P913" s="217" t="str">
        <f>IF(ISNA(Industrias[[#This Row],[Vsierra (m3)]]*VLOOKUP(Árboles!$G910,Precios!$B$7:$H$19,5,FALSE)),"",Industrias[[#This Row],[Vsierra (m3)]]*VLOOKUP(Árboles!$G910,Precios!$B$7:$H$19,5,FALSE))</f>
        <v/>
      </c>
      <c r="Q913" s="217" t="str">
        <f>IF(ISNA(Industrias[[#This Row],[Vsgruesa (m3)]]*VLOOKUP(Árboles!$G910,Precios!$B$7:$H$19,6,FALSE)),"",Industrias[[#This Row],[Vsgruesa (m3)]]*VLOOKUP(Árboles!$G910,Precios!$B$7:$H$19,6,FALSE))</f>
        <v/>
      </c>
      <c r="R913" s="217" t="str">
        <f>IF(ISNA(Industrias[[#This Row],[Vchapa (m3)]]*VLOOKUP(Árboles!$G910,Precios!$B$7:$H$19,7,FALSE)),"",Industrias[[#This Row],[Vchapa (m3)]]*VLOOKUP(Árboles!$G910,Precios!$B$7:$H$19,7,FALSE))</f>
        <v/>
      </c>
      <c r="S913" s="223">
        <f t="shared" si="19"/>
        <v>0</v>
      </c>
      <c r="T913" s="218"/>
      <c r="U913" s="218"/>
      <c r="W913" s="183"/>
      <c r="X913" s="183"/>
      <c r="Y913" s="183"/>
      <c r="Z913" s="183"/>
      <c r="AA913" s="183"/>
      <c r="AB913" s="183"/>
      <c r="AC913" s="183"/>
      <c r="AE913" s="183"/>
      <c r="AF913" s="183"/>
      <c r="AG913" s="183"/>
      <c r="AH913" s="183"/>
      <c r="AI913" s="183"/>
      <c r="AJ913" s="183"/>
      <c r="AK913" s="183"/>
    </row>
    <row r="914" spans="2:37" ht="16.8" thickTop="1" thickBot="1">
      <c r="B914" s="211" t="str">
        <f>IF(Árboles!B911="","",Árboles!B911)</f>
        <v/>
      </c>
      <c r="C914" s="211" t="str">
        <f>IF(Árboles!C911="","",Árboles!C911)</f>
        <v/>
      </c>
      <c r="D914" s="212" t="str">
        <f>IF(Árboles!G911="","",Árboles!G911)</f>
        <v/>
      </c>
      <c r="E914" s="213" t="str">
        <f>IF(Árboles!AC911=0,"",Árboles!AC911)</f>
        <v/>
      </c>
      <c r="F914" s="221"/>
      <c r="G914" s="222"/>
      <c r="H914" s="222"/>
      <c r="I914" s="222"/>
      <c r="J914" s="222"/>
      <c r="K914" s="222"/>
      <c r="L914" s="222"/>
      <c r="M914" s="216" t="str">
        <f>IF(ISNA(Industrias[[#This Row],[Vtrit (m3)]]*VLOOKUP(Árboles!$G911,Precios!$B$7:$H$19,2,FALSE)),"",Industrias[[#This Row],[Vtrit (m3)]]*VLOOKUP(Árboles!$G911,Precios!$B$7:$H$19,2,FALSE))</f>
        <v/>
      </c>
      <c r="N914" s="217" t="str">
        <f>IF(ISNA(Industrias[[#This Row],[Vapea (m3)]]*VLOOKUP(Árboles!$G911,Precios!$B$7:$H$19,3,FALSE)),"",Industrias[[#This Row],[Vapea (m3)]]*VLOOKUP(Árboles!$G911,Precios!$B$7:$H$19,3,FALSE))</f>
        <v/>
      </c>
      <c r="O914" s="217" t="str">
        <f>IF(ISNA(Industrias[[#This Row],[Vcanter (m3)]]*VLOOKUP(Árboles!$G911,Precios!$B$7:$H$19,4,FALSE)),"",Industrias[[#This Row],[Vcanter (m3)]]*VLOOKUP(Árboles!$G911,Precios!$B$7:$H$19,4,FALSE))</f>
        <v/>
      </c>
      <c r="P914" s="217" t="str">
        <f>IF(ISNA(Industrias[[#This Row],[Vsierra (m3)]]*VLOOKUP(Árboles!$G911,Precios!$B$7:$H$19,5,FALSE)),"",Industrias[[#This Row],[Vsierra (m3)]]*VLOOKUP(Árboles!$G911,Precios!$B$7:$H$19,5,FALSE))</f>
        <v/>
      </c>
      <c r="Q914" s="217" t="str">
        <f>IF(ISNA(Industrias[[#This Row],[Vsgruesa (m3)]]*VLOOKUP(Árboles!$G911,Precios!$B$7:$H$19,6,FALSE)),"",Industrias[[#This Row],[Vsgruesa (m3)]]*VLOOKUP(Árboles!$G911,Precios!$B$7:$H$19,6,FALSE))</f>
        <v/>
      </c>
      <c r="R914" s="217" t="str">
        <f>IF(ISNA(Industrias[[#This Row],[Vchapa (m3)]]*VLOOKUP(Árboles!$G911,Precios!$B$7:$H$19,7,FALSE)),"",Industrias[[#This Row],[Vchapa (m3)]]*VLOOKUP(Árboles!$G911,Precios!$B$7:$H$19,7,FALSE))</f>
        <v/>
      </c>
      <c r="S914" s="223">
        <f t="shared" si="19"/>
        <v>0</v>
      </c>
      <c r="T914" s="218"/>
      <c r="U914" s="218"/>
      <c r="W914" s="183"/>
      <c r="X914" s="183"/>
      <c r="Y914" s="183"/>
      <c r="Z914" s="183"/>
      <c r="AA914" s="183"/>
      <c r="AB914" s="183"/>
      <c r="AC914" s="183"/>
      <c r="AE914" s="183"/>
      <c r="AF914" s="183"/>
      <c r="AG914" s="183"/>
      <c r="AH914" s="183"/>
      <c r="AI914" s="183"/>
      <c r="AJ914" s="183"/>
      <c r="AK914" s="183"/>
    </row>
    <row r="915" spans="2:37" ht="16.8" thickTop="1" thickBot="1">
      <c r="B915" s="211" t="str">
        <f>IF(Árboles!B912="","",Árboles!B912)</f>
        <v/>
      </c>
      <c r="C915" s="211" t="str">
        <f>IF(Árboles!C912="","",Árboles!C912)</f>
        <v/>
      </c>
      <c r="D915" s="212" t="str">
        <f>IF(Árboles!G912="","",Árboles!G912)</f>
        <v/>
      </c>
      <c r="E915" s="213" t="str">
        <f>IF(Árboles!AC912=0,"",Árboles!AC912)</f>
        <v/>
      </c>
      <c r="F915" s="221"/>
      <c r="G915" s="222"/>
      <c r="H915" s="222"/>
      <c r="I915" s="222"/>
      <c r="J915" s="222"/>
      <c r="K915" s="222"/>
      <c r="L915" s="222"/>
      <c r="M915" s="216" t="str">
        <f>IF(ISNA(Industrias[[#This Row],[Vtrit (m3)]]*VLOOKUP(Árboles!$G912,Precios!$B$7:$H$19,2,FALSE)),"",Industrias[[#This Row],[Vtrit (m3)]]*VLOOKUP(Árboles!$G912,Precios!$B$7:$H$19,2,FALSE))</f>
        <v/>
      </c>
      <c r="N915" s="217" t="str">
        <f>IF(ISNA(Industrias[[#This Row],[Vapea (m3)]]*VLOOKUP(Árboles!$G912,Precios!$B$7:$H$19,3,FALSE)),"",Industrias[[#This Row],[Vapea (m3)]]*VLOOKUP(Árboles!$G912,Precios!$B$7:$H$19,3,FALSE))</f>
        <v/>
      </c>
      <c r="O915" s="217" t="str">
        <f>IF(ISNA(Industrias[[#This Row],[Vcanter (m3)]]*VLOOKUP(Árboles!$G912,Precios!$B$7:$H$19,4,FALSE)),"",Industrias[[#This Row],[Vcanter (m3)]]*VLOOKUP(Árboles!$G912,Precios!$B$7:$H$19,4,FALSE))</f>
        <v/>
      </c>
      <c r="P915" s="217" t="str">
        <f>IF(ISNA(Industrias[[#This Row],[Vsierra (m3)]]*VLOOKUP(Árboles!$G912,Precios!$B$7:$H$19,5,FALSE)),"",Industrias[[#This Row],[Vsierra (m3)]]*VLOOKUP(Árboles!$G912,Precios!$B$7:$H$19,5,FALSE))</f>
        <v/>
      </c>
      <c r="Q915" s="217" t="str">
        <f>IF(ISNA(Industrias[[#This Row],[Vsgruesa (m3)]]*VLOOKUP(Árboles!$G912,Precios!$B$7:$H$19,6,FALSE)),"",Industrias[[#This Row],[Vsgruesa (m3)]]*VLOOKUP(Árboles!$G912,Precios!$B$7:$H$19,6,FALSE))</f>
        <v/>
      </c>
      <c r="R915" s="217" t="str">
        <f>IF(ISNA(Industrias[[#This Row],[Vchapa (m3)]]*VLOOKUP(Árboles!$G912,Precios!$B$7:$H$19,7,FALSE)),"",Industrias[[#This Row],[Vchapa (m3)]]*VLOOKUP(Árboles!$G912,Precios!$B$7:$H$19,7,FALSE))</f>
        <v/>
      </c>
      <c r="S915" s="223">
        <f t="shared" si="19"/>
        <v>0</v>
      </c>
      <c r="T915" s="218"/>
      <c r="U915" s="218"/>
      <c r="W915" s="183"/>
      <c r="X915" s="183"/>
      <c r="Y915" s="183"/>
      <c r="Z915" s="183"/>
      <c r="AA915" s="183"/>
      <c r="AB915" s="183"/>
      <c r="AC915" s="183"/>
      <c r="AE915" s="183"/>
      <c r="AF915" s="183"/>
      <c r="AG915" s="183"/>
      <c r="AH915" s="183"/>
      <c r="AI915" s="183"/>
      <c r="AJ915" s="183"/>
      <c r="AK915" s="183"/>
    </row>
    <row r="916" spans="2:37" ht="16.8" thickTop="1" thickBot="1">
      <c r="B916" s="211" t="str">
        <f>IF(Árboles!B913="","",Árboles!B913)</f>
        <v/>
      </c>
      <c r="C916" s="211" t="str">
        <f>IF(Árboles!C913="","",Árboles!C913)</f>
        <v/>
      </c>
      <c r="D916" s="212" t="str">
        <f>IF(Árboles!G913="","",Árboles!G913)</f>
        <v/>
      </c>
      <c r="E916" s="213" t="str">
        <f>IF(Árboles!AC913=0,"",Árboles!AC913)</f>
        <v/>
      </c>
      <c r="F916" s="221"/>
      <c r="G916" s="222"/>
      <c r="H916" s="222"/>
      <c r="I916" s="222"/>
      <c r="J916" s="222"/>
      <c r="K916" s="222"/>
      <c r="L916" s="222"/>
      <c r="M916" s="216" t="str">
        <f>IF(ISNA(Industrias[[#This Row],[Vtrit (m3)]]*VLOOKUP(Árboles!$G913,Precios!$B$7:$H$19,2,FALSE)),"",Industrias[[#This Row],[Vtrit (m3)]]*VLOOKUP(Árboles!$G913,Precios!$B$7:$H$19,2,FALSE))</f>
        <v/>
      </c>
      <c r="N916" s="217" t="str">
        <f>IF(ISNA(Industrias[[#This Row],[Vapea (m3)]]*VLOOKUP(Árboles!$G913,Precios!$B$7:$H$19,3,FALSE)),"",Industrias[[#This Row],[Vapea (m3)]]*VLOOKUP(Árboles!$G913,Precios!$B$7:$H$19,3,FALSE))</f>
        <v/>
      </c>
      <c r="O916" s="217" t="str">
        <f>IF(ISNA(Industrias[[#This Row],[Vcanter (m3)]]*VLOOKUP(Árboles!$G913,Precios!$B$7:$H$19,4,FALSE)),"",Industrias[[#This Row],[Vcanter (m3)]]*VLOOKUP(Árboles!$G913,Precios!$B$7:$H$19,4,FALSE))</f>
        <v/>
      </c>
      <c r="P916" s="217" t="str">
        <f>IF(ISNA(Industrias[[#This Row],[Vsierra (m3)]]*VLOOKUP(Árboles!$G913,Precios!$B$7:$H$19,5,FALSE)),"",Industrias[[#This Row],[Vsierra (m3)]]*VLOOKUP(Árboles!$G913,Precios!$B$7:$H$19,5,FALSE))</f>
        <v/>
      </c>
      <c r="Q916" s="217" t="str">
        <f>IF(ISNA(Industrias[[#This Row],[Vsgruesa (m3)]]*VLOOKUP(Árboles!$G913,Precios!$B$7:$H$19,6,FALSE)),"",Industrias[[#This Row],[Vsgruesa (m3)]]*VLOOKUP(Árboles!$G913,Precios!$B$7:$H$19,6,FALSE))</f>
        <v/>
      </c>
      <c r="R916" s="217" t="str">
        <f>IF(ISNA(Industrias[[#This Row],[Vchapa (m3)]]*VLOOKUP(Árboles!$G913,Precios!$B$7:$H$19,7,FALSE)),"",Industrias[[#This Row],[Vchapa (m3)]]*VLOOKUP(Árboles!$G913,Precios!$B$7:$H$19,7,FALSE))</f>
        <v/>
      </c>
      <c r="S916" s="223">
        <f t="shared" si="19"/>
        <v>0</v>
      </c>
      <c r="T916" s="218"/>
      <c r="U916" s="218"/>
      <c r="W916" s="183"/>
      <c r="X916" s="183"/>
      <c r="Y916" s="183"/>
      <c r="Z916" s="183"/>
      <c r="AA916" s="183"/>
      <c r="AB916" s="183"/>
      <c r="AC916" s="183"/>
      <c r="AE916" s="183"/>
      <c r="AF916" s="183"/>
      <c r="AG916" s="183"/>
      <c r="AH916" s="183"/>
      <c r="AI916" s="183"/>
      <c r="AJ916" s="183"/>
      <c r="AK916" s="183"/>
    </row>
    <row r="917" spans="2:37" ht="16.8" thickTop="1" thickBot="1">
      <c r="B917" s="211" t="str">
        <f>IF(Árboles!B914="","",Árboles!B914)</f>
        <v/>
      </c>
      <c r="C917" s="211" t="str">
        <f>IF(Árboles!C914="","",Árboles!C914)</f>
        <v/>
      </c>
      <c r="D917" s="212" t="str">
        <f>IF(Árboles!G914="","",Árboles!G914)</f>
        <v/>
      </c>
      <c r="E917" s="213" t="str">
        <f>IF(Árboles!AC914=0,"",Árboles!AC914)</f>
        <v/>
      </c>
      <c r="F917" s="221"/>
      <c r="G917" s="222"/>
      <c r="H917" s="222"/>
      <c r="I917" s="222"/>
      <c r="J917" s="222"/>
      <c r="K917" s="222"/>
      <c r="L917" s="222"/>
      <c r="M917" s="216" t="str">
        <f>IF(ISNA(Industrias[[#This Row],[Vtrit (m3)]]*VLOOKUP(Árboles!$G914,Precios!$B$7:$H$19,2,FALSE)),"",Industrias[[#This Row],[Vtrit (m3)]]*VLOOKUP(Árboles!$G914,Precios!$B$7:$H$19,2,FALSE))</f>
        <v/>
      </c>
      <c r="N917" s="217" t="str">
        <f>IF(ISNA(Industrias[[#This Row],[Vapea (m3)]]*VLOOKUP(Árboles!$G914,Precios!$B$7:$H$19,3,FALSE)),"",Industrias[[#This Row],[Vapea (m3)]]*VLOOKUP(Árboles!$G914,Precios!$B$7:$H$19,3,FALSE))</f>
        <v/>
      </c>
      <c r="O917" s="217" t="str">
        <f>IF(ISNA(Industrias[[#This Row],[Vcanter (m3)]]*VLOOKUP(Árboles!$G914,Precios!$B$7:$H$19,4,FALSE)),"",Industrias[[#This Row],[Vcanter (m3)]]*VLOOKUP(Árboles!$G914,Precios!$B$7:$H$19,4,FALSE))</f>
        <v/>
      </c>
      <c r="P917" s="217" t="str">
        <f>IF(ISNA(Industrias[[#This Row],[Vsierra (m3)]]*VLOOKUP(Árboles!$G914,Precios!$B$7:$H$19,5,FALSE)),"",Industrias[[#This Row],[Vsierra (m3)]]*VLOOKUP(Árboles!$G914,Precios!$B$7:$H$19,5,FALSE))</f>
        <v/>
      </c>
      <c r="Q917" s="217" t="str">
        <f>IF(ISNA(Industrias[[#This Row],[Vsgruesa (m3)]]*VLOOKUP(Árboles!$G914,Precios!$B$7:$H$19,6,FALSE)),"",Industrias[[#This Row],[Vsgruesa (m3)]]*VLOOKUP(Árboles!$G914,Precios!$B$7:$H$19,6,FALSE))</f>
        <v/>
      </c>
      <c r="R917" s="217" t="str">
        <f>IF(ISNA(Industrias[[#This Row],[Vchapa (m3)]]*VLOOKUP(Árboles!$G914,Precios!$B$7:$H$19,7,FALSE)),"",Industrias[[#This Row],[Vchapa (m3)]]*VLOOKUP(Árboles!$G914,Precios!$B$7:$H$19,7,FALSE))</f>
        <v/>
      </c>
      <c r="S917" s="223">
        <f t="shared" si="19"/>
        <v>0</v>
      </c>
      <c r="T917" s="218"/>
      <c r="U917" s="218"/>
      <c r="W917" s="183"/>
      <c r="X917" s="183"/>
      <c r="Y917" s="183"/>
      <c r="Z917" s="183"/>
      <c r="AA917" s="183"/>
      <c r="AB917" s="183"/>
      <c r="AC917" s="183"/>
      <c r="AE917" s="183"/>
      <c r="AF917" s="183"/>
      <c r="AG917" s="183"/>
      <c r="AH917" s="183"/>
      <c r="AI917" s="183"/>
      <c r="AJ917" s="183"/>
      <c r="AK917" s="183"/>
    </row>
    <row r="918" spans="2:37" ht="16.8" thickTop="1" thickBot="1">
      <c r="B918" s="211" t="str">
        <f>IF(Árboles!B915="","",Árboles!B915)</f>
        <v/>
      </c>
      <c r="C918" s="211" t="str">
        <f>IF(Árboles!C915="","",Árboles!C915)</f>
        <v/>
      </c>
      <c r="D918" s="212" t="str">
        <f>IF(Árboles!G915="","",Árboles!G915)</f>
        <v/>
      </c>
      <c r="E918" s="213" t="str">
        <f>IF(Árboles!AC915=0,"",Árboles!AC915)</f>
        <v/>
      </c>
      <c r="F918" s="221"/>
      <c r="G918" s="222"/>
      <c r="H918" s="222"/>
      <c r="I918" s="222"/>
      <c r="J918" s="222"/>
      <c r="K918" s="222"/>
      <c r="L918" s="222"/>
      <c r="M918" s="216" t="str">
        <f>IF(ISNA(Industrias[[#This Row],[Vtrit (m3)]]*VLOOKUP(Árboles!$G915,Precios!$B$7:$H$19,2,FALSE)),"",Industrias[[#This Row],[Vtrit (m3)]]*VLOOKUP(Árboles!$G915,Precios!$B$7:$H$19,2,FALSE))</f>
        <v/>
      </c>
      <c r="N918" s="217" t="str">
        <f>IF(ISNA(Industrias[[#This Row],[Vapea (m3)]]*VLOOKUP(Árboles!$G915,Precios!$B$7:$H$19,3,FALSE)),"",Industrias[[#This Row],[Vapea (m3)]]*VLOOKUP(Árboles!$G915,Precios!$B$7:$H$19,3,FALSE))</f>
        <v/>
      </c>
      <c r="O918" s="217" t="str">
        <f>IF(ISNA(Industrias[[#This Row],[Vcanter (m3)]]*VLOOKUP(Árboles!$G915,Precios!$B$7:$H$19,4,FALSE)),"",Industrias[[#This Row],[Vcanter (m3)]]*VLOOKUP(Árboles!$G915,Precios!$B$7:$H$19,4,FALSE))</f>
        <v/>
      </c>
      <c r="P918" s="217" t="str">
        <f>IF(ISNA(Industrias[[#This Row],[Vsierra (m3)]]*VLOOKUP(Árboles!$G915,Precios!$B$7:$H$19,5,FALSE)),"",Industrias[[#This Row],[Vsierra (m3)]]*VLOOKUP(Árboles!$G915,Precios!$B$7:$H$19,5,FALSE))</f>
        <v/>
      </c>
      <c r="Q918" s="217" t="str">
        <f>IF(ISNA(Industrias[[#This Row],[Vsgruesa (m3)]]*VLOOKUP(Árboles!$G915,Precios!$B$7:$H$19,6,FALSE)),"",Industrias[[#This Row],[Vsgruesa (m3)]]*VLOOKUP(Árboles!$G915,Precios!$B$7:$H$19,6,FALSE))</f>
        <v/>
      </c>
      <c r="R918" s="217" t="str">
        <f>IF(ISNA(Industrias[[#This Row],[Vchapa (m3)]]*VLOOKUP(Árboles!$G915,Precios!$B$7:$H$19,7,FALSE)),"",Industrias[[#This Row],[Vchapa (m3)]]*VLOOKUP(Árboles!$G915,Precios!$B$7:$H$19,7,FALSE))</f>
        <v/>
      </c>
      <c r="S918" s="223">
        <f t="shared" si="19"/>
        <v>0</v>
      </c>
      <c r="T918" s="218"/>
      <c r="U918" s="218"/>
      <c r="W918" s="183"/>
      <c r="X918" s="183"/>
      <c r="Y918" s="183"/>
      <c r="Z918" s="183"/>
      <c r="AA918" s="183"/>
      <c r="AB918" s="183"/>
      <c r="AC918" s="183"/>
      <c r="AE918" s="183"/>
      <c r="AF918" s="183"/>
      <c r="AG918" s="183"/>
      <c r="AH918" s="183"/>
      <c r="AI918" s="183"/>
      <c r="AJ918" s="183"/>
      <c r="AK918" s="183"/>
    </row>
    <row r="919" spans="2:37" ht="16.8" thickTop="1" thickBot="1">
      <c r="B919" s="211" t="str">
        <f>IF(Árboles!B916="","",Árboles!B916)</f>
        <v/>
      </c>
      <c r="C919" s="211" t="str">
        <f>IF(Árboles!C916="","",Árboles!C916)</f>
        <v/>
      </c>
      <c r="D919" s="212" t="str">
        <f>IF(Árboles!G916="","",Árboles!G916)</f>
        <v/>
      </c>
      <c r="E919" s="213" t="str">
        <f>IF(Árboles!AC916=0,"",Árboles!AC916)</f>
        <v/>
      </c>
      <c r="F919" s="221"/>
      <c r="G919" s="222"/>
      <c r="H919" s="222"/>
      <c r="I919" s="222"/>
      <c r="J919" s="222"/>
      <c r="K919" s="222"/>
      <c r="L919" s="222"/>
      <c r="M919" s="216" t="str">
        <f>IF(ISNA(Industrias[[#This Row],[Vtrit (m3)]]*VLOOKUP(Árboles!$G916,Precios!$B$7:$H$19,2,FALSE)),"",Industrias[[#This Row],[Vtrit (m3)]]*VLOOKUP(Árboles!$G916,Precios!$B$7:$H$19,2,FALSE))</f>
        <v/>
      </c>
      <c r="N919" s="217" t="str">
        <f>IF(ISNA(Industrias[[#This Row],[Vapea (m3)]]*VLOOKUP(Árboles!$G916,Precios!$B$7:$H$19,3,FALSE)),"",Industrias[[#This Row],[Vapea (m3)]]*VLOOKUP(Árboles!$G916,Precios!$B$7:$H$19,3,FALSE))</f>
        <v/>
      </c>
      <c r="O919" s="217" t="str">
        <f>IF(ISNA(Industrias[[#This Row],[Vcanter (m3)]]*VLOOKUP(Árboles!$G916,Precios!$B$7:$H$19,4,FALSE)),"",Industrias[[#This Row],[Vcanter (m3)]]*VLOOKUP(Árboles!$G916,Precios!$B$7:$H$19,4,FALSE))</f>
        <v/>
      </c>
      <c r="P919" s="217" t="str">
        <f>IF(ISNA(Industrias[[#This Row],[Vsierra (m3)]]*VLOOKUP(Árboles!$G916,Precios!$B$7:$H$19,5,FALSE)),"",Industrias[[#This Row],[Vsierra (m3)]]*VLOOKUP(Árboles!$G916,Precios!$B$7:$H$19,5,FALSE))</f>
        <v/>
      </c>
      <c r="Q919" s="217" t="str">
        <f>IF(ISNA(Industrias[[#This Row],[Vsgruesa (m3)]]*VLOOKUP(Árboles!$G916,Precios!$B$7:$H$19,6,FALSE)),"",Industrias[[#This Row],[Vsgruesa (m3)]]*VLOOKUP(Árboles!$G916,Precios!$B$7:$H$19,6,FALSE))</f>
        <v/>
      </c>
      <c r="R919" s="217" t="str">
        <f>IF(ISNA(Industrias[[#This Row],[Vchapa (m3)]]*VLOOKUP(Árboles!$G916,Precios!$B$7:$H$19,7,FALSE)),"",Industrias[[#This Row],[Vchapa (m3)]]*VLOOKUP(Árboles!$G916,Precios!$B$7:$H$19,7,FALSE))</f>
        <v/>
      </c>
      <c r="S919" s="223">
        <f t="shared" si="19"/>
        <v>0</v>
      </c>
      <c r="T919" s="218"/>
      <c r="U919" s="218"/>
      <c r="W919" s="183"/>
      <c r="X919" s="183"/>
      <c r="Y919" s="183"/>
      <c r="Z919" s="183"/>
      <c r="AA919" s="183"/>
      <c r="AB919" s="183"/>
      <c r="AC919" s="183"/>
      <c r="AE919" s="183"/>
      <c r="AF919" s="183"/>
      <c r="AG919" s="183"/>
      <c r="AH919" s="183"/>
      <c r="AI919" s="183"/>
      <c r="AJ919" s="183"/>
      <c r="AK919" s="183"/>
    </row>
    <row r="920" spans="2:37" ht="16.8" thickTop="1" thickBot="1">
      <c r="B920" s="211" t="str">
        <f>IF(Árboles!B917="","",Árboles!B917)</f>
        <v/>
      </c>
      <c r="C920" s="211" t="str">
        <f>IF(Árboles!C917="","",Árboles!C917)</f>
        <v/>
      </c>
      <c r="D920" s="212" t="str">
        <f>IF(Árboles!G917="","",Árboles!G917)</f>
        <v/>
      </c>
      <c r="E920" s="213" t="str">
        <f>IF(Árboles!AC917=0,"",Árboles!AC917)</f>
        <v/>
      </c>
      <c r="F920" s="221"/>
      <c r="G920" s="222"/>
      <c r="H920" s="222"/>
      <c r="I920" s="222"/>
      <c r="J920" s="222"/>
      <c r="K920" s="222"/>
      <c r="L920" s="222"/>
      <c r="M920" s="216" t="str">
        <f>IF(ISNA(Industrias[[#This Row],[Vtrit (m3)]]*VLOOKUP(Árboles!$G917,Precios!$B$7:$H$19,2,FALSE)),"",Industrias[[#This Row],[Vtrit (m3)]]*VLOOKUP(Árboles!$G917,Precios!$B$7:$H$19,2,FALSE))</f>
        <v/>
      </c>
      <c r="N920" s="217" t="str">
        <f>IF(ISNA(Industrias[[#This Row],[Vapea (m3)]]*VLOOKUP(Árboles!$G917,Precios!$B$7:$H$19,3,FALSE)),"",Industrias[[#This Row],[Vapea (m3)]]*VLOOKUP(Árboles!$G917,Precios!$B$7:$H$19,3,FALSE))</f>
        <v/>
      </c>
      <c r="O920" s="217" t="str">
        <f>IF(ISNA(Industrias[[#This Row],[Vcanter (m3)]]*VLOOKUP(Árboles!$G917,Precios!$B$7:$H$19,4,FALSE)),"",Industrias[[#This Row],[Vcanter (m3)]]*VLOOKUP(Árboles!$G917,Precios!$B$7:$H$19,4,FALSE))</f>
        <v/>
      </c>
      <c r="P920" s="217" t="str">
        <f>IF(ISNA(Industrias[[#This Row],[Vsierra (m3)]]*VLOOKUP(Árboles!$G917,Precios!$B$7:$H$19,5,FALSE)),"",Industrias[[#This Row],[Vsierra (m3)]]*VLOOKUP(Árboles!$G917,Precios!$B$7:$H$19,5,FALSE))</f>
        <v/>
      </c>
      <c r="Q920" s="217" t="str">
        <f>IF(ISNA(Industrias[[#This Row],[Vsgruesa (m3)]]*VLOOKUP(Árboles!$G917,Precios!$B$7:$H$19,6,FALSE)),"",Industrias[[#This Row],[Vsgruesa (m3)]]*VLOOKUP(Árboles!$G917,Precios!$B$7:$H$19,6,FALSE))</f>
        <v/>
      </c>
      <c r="R920" s="217" t="str">
        <f>IF(ISNA(Industrias[[#This Row],[Vchapa (m3)]]*VLOOKUP(Árboles!$G917,Precios!$B$7:$H$19,7,FALSE)),"",Industrias[[#This Row],[Vchapa (m3)]]*VLOOKUP(Árboles!$G917,Precios!$B$7:$H$19,7,FALSE))</f>
        <v/>
      </c>
      <c r="S920" s="223">
        <f t="shared" si="19"/>
        <v>0</v>
      </c>
      <c r="T920" s="218"/>
      <c r="U920" s="218"/>
      <c r="W920" s="183"/>
      <c r="X920" s="183"/>
      <c r="Y920" s="183"/>
      <c r="Z920" s="183"/>
      <c r="AA920" s="183"/>
      <c r="AB920" s="183"/>
      <c r="AC920" s="183"/>
      <c r="AE920" s="183"/>
      <c r="AF920" s="183"/>
      <c r="AG920" s="183"/>
      <c r="AH920" s="183"/>
      <c r="AI920" s="183"/>
      <c r="AJ920" s="183"/>
      <c r="AK920" s="183"/>
    </row>
    <row r="921" spans="2:37" ht="16.8" thickTop="1" thickBot="1">
      <c r="B921" s="211" t="str">
        <f>IF(Árboles!B918="","",Árboles!B918)</f>
        <v/>
      </c>
      <c r="C921" s="211" t="str">
        <f>IF(Árboles!C918="","",Árboles!C918)</f>
        <v/>
      </c>
      <c r="D921" s="212" t="str">
        <f>IF(Árboles!G918="","",Árboles!G918)</f>
        <v/>
      </c>
      <c r="E921" s="213" t="str">
        <f>IF(Árboles!AC918=0,"",Árboles!AC918)</f>
        <v/>
      </c>
      <c r="F921" s="221"/>
      <c r="G921" s="222"/>
      <c r="H921" s="222"/>
      <c r="I921" s="222"/>
      <c r="J921" s="222"/>
      <c r="K921" s="222"/>
      <c r="L921" s="222"/>
      <c r="M921" s="216" t="str">
        <f>IF(ISNA(Industrias[[#This Row],[Vtrit (m3)]]*VLOOKUP(Árboles!$G918,Precios!$B$7:$H$19,2,FALSE)),"",Industrias[[#This Row],[Vtrit (m3)]]*VLOOKUP(Árboles!$G918,Precios!$B$7:$H$19,2,FALSE))</f>
        <v/>
      </c>
      <c r="N921" s="217" t="str">
        <f>IF(ISNA(Industrias[[#This Row],[Vapea (m3)]]*VLOOKUP(Árboles!$G918,Precios!$B$7:$H$19,3,FALSE)),"",Industrias[[#This Row],[Vapea (m3)]]*VLOOKUP(Árboles!$G918,Precios!$B$7:$H$19,3,FALSE))</f>
        <v/>
      </c>
      <c r="O921" s="217" t="str">
        <f>IF(ISNA(Industrias[[#This Row],[Vcanter (m3)]]*VLOOKUP(Árboles!$G918,Precios!$B$7:$H$19,4,FALSE)),"",Industrias[[#This Row],[Vcanter (m3)]]*VLOOKUP(Árboles!$G918,Precios!$B$7:$H$19,4,FALSE))</f>
        <v/>
      </c>
      <c r="P921" s="217" t="str">
        <f>IF(ISNA(Industrias[[#This Row],[Vsierra (m3)]]*VLOOKUP(Árboles!$G918,Precios!$B$7:$H$19,5,FALSE)),"",Industrias[[#This Row],[Vsierra (m3)]]*VLOOKUP(Árboles!$G918,Precios!$B$7:$H$19,5,FALSE))</f>
        <v/>
      </c>
      <c r="Q921" s="217" t="str">
        <f>IF(ISNA(Industrias[[#This Row],[Vsgruesa (m3)]]*VLOOKUP(Árboles!$G918,Precios!$B$7:$H$19,6,FALSE)),"",Industrias[[#This Row],[Vsgruesa (m3)]]*VLOOKUP(Árboles!$G918,Precios!$B$7:$H$19,6,FALSE))</f>
        <v/>
      </c>
      <c r="R921" s="217" t="str">
        <f>IF(ISNA(Industrias[[#This Row],[Vchapa (m3)]]*VLOOKUP(Árboles!$G918,Precios!$B$7:$H$19,7,FALSE)),"",Industrias[[#This Row],[Vchapa (m3)]]*VLOOKUP(Árboles!$G918,Precios!$B$7:$H$19,7,FALSE))</f>
        <v/>
      </c>
      <c r="S921" s="223">
        <f t="shared" si="19"/>
        <v>0</v>
      </c>
      <c r="T921" s="218"/>
      <c r="U921" s="218"/>
      <c r="W921" s="183"/>
      <c r="X921" s="183"/>
      <c r="Y921" s="183"/>
      <c r="Z921" s="183"/>
      <c r="AA921" s="183"/>
      <c r="AB921" s="183"/>
      <c r="AC921" s="183"/>
      <c r="AE921" s="183"/>
      <c r="AF921" s="183"/>
      <c r="AG921" s="183"/>
      <c r="AH921" s="183"/>
      <c r="AI921" s="183"/>
      <c r="AJ921" s="183"/>
      <c r="AK921" s="183"/>
    </row>
    <row r="922" spans="2:37" ht="16.8" thickTop="1" thickBot="1">
      <c r="B922" s="211" t="str">
        <f>IF(Árboles!B919="","",Árboles!B919)</f>
        <v/>
      </c>
      <c r="C922" s="211" t="str">
        <f>IF(Árboles!C919="","",Árboles!C919)</f>
        <v/>
      </c>
      <c r="D922" s="212" t="str">
        <f>IF(Árboles!G919="","",Árboles!G919)</f>
        <v/>
      </c>
      <c r="E922" s="213" t="str">
        <f>IF(Árboles!AC919=0,"",Árboles!AC919)</f>
        <v/>
      </c>
      <c r="F922" s="221"/>
      <c r="G922" s="222"/>
      <c r="H922" s="222"/>
      <c r="I922" s="222"/>
      <c r="J922" s="222"/>
      <c r="K922" s="222"/>
      <c r="L922" s="222"/>
      <c r="M922" s="216" t="str">
        <f>IF(ISNA(Industrias[[#This Row],[Vtrit (m3)]]*VLOOKUP(Árboles!$G919,Precios!$B$7:$H$19,2,FALSE)),"",Industrias[[#This Row],[Vtrit (m3)]]*VLOOKUP(Árboles!$G919,Precios!$B$7:$H$19,2,FALSE))</f>
        <v/>
      </c>
      <c r="N922" s="217" t="str">
        <f>IF(ISNA(Industrias[[#This Row],[Vapea (m3)]]*VLOOKUP(Árboles!$G919,Precios!$B$7:$H$19,3,FALSE)),"",Industrias[[#This Row],[Vapea (m3)]]*VLOOKUP(Árboles!$G919,Precios!$B$7:$H$19,3,FALSE))</f>
        <v/>
      </c>
      <c r="O922" s="217" t="str">
        <f>IF(ISNA(Industrias[[#This Row],[Vcanter (m3)]]*VLOOKUP(Árboles!$G919,Precios!$B$7:$H$19,4,FALSE)),"",Industrias[[#This Row],[Vcanter (m3)]]*VLOOKUP(Árboles!$G919,Precios!$B$7:$H$19,4,FALSE))</f>
        <v/>
      </c>
      <c r="P922" s="217" t="str">
        <f>IF(ISNA(Industrias[[#This Row],[Vsierra (m3)]]*VLOOKUP(Árboles!$G919,Precios!$B$7:$H$19,5,FALSE)),"",Industrias[[#This Row],[Vsierra (m3)]]*VLOOKUP(Árboles!$G919,Precios!$B$7:$H$19,5,FALSE))</f>
        <v/>
      </c>
      <c r="Q922" s="217" t="str">
        <f>IF(ISNA(Industrias[[#This Row],[Vsgruesa (m3)]]*VLOOKUP(Árboles!$G919,Precios!$B$7:$H$19,6,FALSE)),"",Industrias[[#This Row],[Vsgruesa (m3)]]*VLOOKUP(Árboles!$G919,Precios!$B$7:$H$19,6,FALSE))</f>
        <v/>
      </c>
      <c r="R922" s="217" t="str">
        <f>IF(ISNA(Industrias[[#This Row],[Vchapa (m3)]]*VLOOKUP(Árboles!$G919,Precios!$B$7:$H$19,7,FALSE)),"",Industrias[[#This Row],[Vchapa (m3)]]*VLOOKUP(Árboles!$G919,Precios!$B$7:$H$19,7,FALSE))</f>
        <v/>
      </c>
      <c r="S922" s="223">
        <f t="shared" si="19"/>
        <v>0</v>
      </c>
      <c r="T922" s="218"/>
      <c r="U922" s="218"/>
      <c r="W922" s="183"/>
      <c r="X922" s="183"/>
      <c r="Y922" s="183"/>
      <c r="Z922" s="183"/>
      <c r="AA922" s="183"/>
      <c r="AB922" s="183"/>
      <c r="AC922" s="183"/>
      <c r="AE922" s="183"/>
      <c r="AF922" s="183"/>
      <c r="AG922" s="183"/>
      <c r="AH922" s="183"/>
      <c r="AI922" s="183"/>
      <c r="AJ922" s="183"/>
      <c r="AK922" s="183"/>
    </row>
    <row r="923" spans="2:37" ht="16.8" thickTop="1" thickBot="1">
      <c r="B923" s="211" t="str">
        <f>IF(Árboles!B920="","",Árboles!B920)</f>
        <v/>
      </c>
      <c r="C923" s="211" t="str">
        <f>IF(Árboles!C920="","",Árboles!C920)</f>
        <v/>
      </c>
      <c r="D923" s="212" t="str">
        <f>IF(Árboles!G920="","",Árboles!G920)</f>
        <v/>
      </c>
      <c r="E923" s="213" t="str">
        <f>IF(Árboles!AC920=0,"",Árboles!AC920)</f>
        <v/>
      </c>
      <c r="F923" s="221"/>
      <c r="G923" s="222"/>
      <c r="H923" s="222"/>
      <c r="I923" s="222"/>
      <c r="J923" s="222"/>
      <c r="K923" s="222"/>
      <c r="L923" s="222"/>
      <c r="M923" s="216" t="str">
        <f>IF(ISNA(Industrias[[#This Row],[Vtrit (m3)]]*VLOOKUP(Árboles!$G920,Precios!$B$7:$H$19,2,FALSE)),"",Industrias[[#This Row],[Vtrit (m3)]]*VLOOKUP(Árboles!$G920,Precios!$B$7:$H$19,2,FALSE))</f>
        <v/>
      </c>
      <c r="N923" s="217" t="str">
        <f>IF(ISNA(Industrias[[#This Row],[Vapea (m3)]]*VLOOKUP(Árboles!$G920,Precios!$B$7:$H$19,3,FALSE)),"",Industrias[[#This Row],[Vapea (m3)]]*VLOOKUP(Árboles!$G920,Precios!$B$7:$H$19,3,FALSE))</f>
        <v/>
      </c>
      <c r="O923" s="217" t="str">
        <f>IF(ISNA(Industrias[[#This Row],[Vcanter (m3)]]*VLOOKUP(Árboles!$G920,Precios!$B$7:$H$19,4,FALSE)),"",Industrias[[#This Row],[Vcanter (m3)]]*VLOOKUP(Árboles!$G920,Precios!$B$7:$H$19,4,FALSE))</f>
        <v/>
      </c>
      <c r="P923" s="217" t="str">
        <f>IF(ISNA(Industrias[[#This Row],[Vsierra (m3)]]*VLOOKUP(Árboles!$G920,Precios!$B$7:$H$19,5,FALSE)),"",Industrias[[#This Row],[Vsierra (m3)]]*VLOOKUP(Árboles!$G920,Precios!$B$7:$H$19,5,FALSE))</f>
        <v/>
      </c>
      <c r="Q923" s="217" t="str">
        <f>IF(ISNA(Industrias[[#This Row],[Vsgruesa (m3)]]*VLOOKUP(Árboles!$G920,Precios!$B$7:$H$19,6,FALSE)),"",Industrias[[#This Row],[Vsgruesa (m3)]]*VLOOKUP(Árboles!$G920,Precios!$B$7:$H$19,6,FALSE))</f>
        <v/>
      </c>
      <c r="R923" s="217" t="str">
        <f>IF(ISNA(Industrias[[#This Row],[Vchapa (m3)]]*VLOOKUP(Árboles!$G920,Precios!$B$7:$H$19,7,FALSE)),"",Industrias[[#This Row],[Vchapa (m3)]]*VLOOKUP(Árboles!$G920,Precios!$B$7:$H$19,7,FALSE))</f>
        <v/>
      </c>
      <c r="S923" s="223">
        <f t="shared" si="19"/>
        <v>0</v>
      </c>
      <c r="T923" s="218"/>
      <c r="U923" s="218"/>
      <c r="W923" s="183"/>
      <c r="X923" s="183"/>
      <c r="Y923" s="183"/>
      <c r="Z923" s="183"/>
      <c r="AA923" s="183"/>
      <c r="AB923" s="183"/>
      <c r="AC923" s="183"/>
      <c r="AE923" s="183"/>
      <c r="AF923" s="183"/>
      <c r="AG923" s="183"/>
      <c r="AH923" s="183"/>
      <c r="AI923" s="183"/>
      <c r="AJ923" s="183"/>
      <c r="AK923" s="183"/>
    </row>
    <row r="924" spans="2:37" ht="16.8" thickTop="1" thickBot="1">
      <c r="B924" s="211" t="str">
        <f>IF(Árboles!B921="","",Árboles!B921)</f>
        <v/>
      </c>
      <c r="C924" s="211" t="str">
        <f>IF(Árboles!C921="","",Árboles!C921)</f>
        <v/>
      </c>
      <c r="D924" s="212" t="str">
        <f>IF(Árboles!G921="","",Árboles!G921)</f>
        <v/>
      </c>
      <c r="E924" s="213" t="str">
        <f>IF(Árboles!AC921=0,"",Árboles!AC921)</f>
        <v/>
      </c>
      <c r="F924" s="221"/>
      <c r="G924" s="222"/>
      <c r="H924" s="222"/>
      <c r="I924" s="222"/>
      <c r="J924" s="222"/>
      <c r="K924" s="222"/>
      <c r="L924" s="222"/>
      <c r="M924" s="216" t="str">
        <f>IF(ISNA(Industrias[[#This Row],[Vtrit (m3)]]*VLOOKUP(Árboles!$G921,Precios!$B$7:$H$19,2,FALSE)),"",Industrias[[#This Row],[Vtrit (m3)]]*VLOOKUP(Árboles!$G921,Precios!$B$7:$H$19,2,FALSE))</f>
        <v/>
      </c>
      <c r="N924" s="217" t="str">
        <f>IF(ISNA(Industrias[[#This Row],[Vapea (m3)]]*VLOOKUP(Árboles!$G921,Precios!$B$7:$H$19,3,FALSE)),"",Industrias[[#This Row],[Vapea (m3)]]*VLOOKUP(Árboles!$G921,Precios!$B$7:$H$19,3,FALSE))</f>
        <v/>
      </c>
      <c r="O924" s="217" t="str">
        <f>IF(ISNA(Industrias[[#This Row],[Vcanter (m3)]]*VLOOKUP(Árboles!$G921,Precios!$B$7:$H$19,4,FALSE)),"",Industrias[[#This Row],[Vcanter (m3)]]*VLOOKUP(Árboles!$G921,Precios!$B$7:$H$19,4,FALSE))</f>
        <v/>
      </c>
      <c r="P924" s="217" t="str">
        <f>IF(ISNA(Industrias[[#This Row],[Vsierra (m3)]]*VLOOKUP(Árboles!$G921,Precios!$B$7:$H$19,5,FALSE)),"",Industrias[[#This Row],[Vsierra (m3)]]*VLOOKUP(Árboles!$G921,Precios!$B$7:$H$19,5,FALSE))</f>
        <v/>
      </c>
      <c r="Q924" s="217" t="str">
        <f>IF(ISNA(Industrias[[#This Row],[Vsgruesa (m3)]]*VLOOKUP(Árboles!$G921,Precios!$B$7:$H$19,6,FALSE)),"",Industrias[[#This Row],[Vsgruesa (m3)]]*VLOOKUP(Árboles!$G921,Precios!$B$7:$H$19,6,FALSE))</f>
        <v/>
      </c>
      <c r="R924" s="217" t="str">
        <f>IF(ISNA(Industrias[[#This Row],[Vchapa (m3)]]*VLOOKUP(Árboles!$G921,Precios!$B$7:$H$19,7,FALSE)),"",Industrias[[#This Row],[Vchapa (m3)]]*VLOOKUP(Árboles!$G921,Precios!$B$7:$H$19,7,FALSE))</f>
        <v/>
      </c>
      <c r="S924" s="223">
        <f t="shared" si="19"/>
        <v>0</v>
      </c>
      <c r="T924" s="218"/>
      <c r="U924" s="218"/>
      <c r="W924" s="183"/>
      <c r="X924" s="183"/>
      <c r="Y924" s="183"/>
      <c r="Z924" s="183"/>
      <c r="AA924" s="183"/>
      <c r="AB924" s="183"/>
      <c r="AC924" s="183"/>
      <c r="AE924" s="183"/>
      <c r="AF924" s="183"/>
      <c r="AG924" s="183"/>
      <c r="AH924" s="183"/>
      <c r="AI924" s="183"/>
      <c r="AJ924" s="183"/>
      <c r="AK924" s="183"/>
    </row>
    <row r="925" spans="2:37" ht="16.8" thickTop="1" thickBot="1">
      <c r="B925" s="211" t="str">
        <f>IF(Árboles!B922="","",Árboles!B922)</f>
        <v/>
      </c>
      <c r="C925" s="211" t="str">
        <f>IF(Árboles!C922="","",Árboles!C922)</f>
        <v/>
      </c>
      <c r="D925" s="212" t="str">
        <f>IF(Árboles!G922="","",Árboles!G922)</f>
        <v/>
      </c>
      <c r="E925" s="213" t="str">
        <f>IF(Árboles!AC922=0,"",Árboles!AC922)</f>
        <v/>
      </c>
      <c r="F925" s="221"/>
      <c r="G925" s="222"/>
      <c r="H925" s="222"/>
      <c r="I925" s="222"/>
      <c r="J925" s="222"/>
      <c r="K925" s="222"/>
      <c r="L925" s="222"/>
      <c r="M925" s="216" t="str">
        <f>IF(ISNA(Industrias[[#This Row],[Vtrit (m3)]]*VLOOKUP(Árboles!$G922,Precios!$B$7:$H$19,2,FALSE)),"",Industrias[[#This Row],[Vtrit (m3)]]*VLOOKUP(Árboles!$G922,Precios!$B$7:$H$19,2,FALSE))</f>
        <v/>
      </c>
      <c r="N925" s="217" t="str">
        <f>IF(ISNA(Industrias[[#This Row],[Vapea (m3)]]*VLOOKUP(Árboles!$G922,Precios!$B$7:$H$19,3,FALSE)),"",Industrias[[#This Row],[Vapea (m3)]]*VLOOKUP(Árboles!$G922,Precios!$B$7:$H$19,3,FALSE))</f>
        <v/>
      </c>
      <c r="O925" s="217" t="str">
        <f>IF(ISNA(Industrias[[#This Row],[Vcanter (m3)]]*VLOOKUP(Árboles!$G922,Precios!$B$7:$H$19,4,FALSE)),"",Industrias[[#This Row],[Vcanter (m3)]]*VLOOKUP(Árboles!$G922,Precios!$B$7:$H$19,4,FALSE))</f>
        <v/>
      </c>
      <c r="P925" s="217" t="str">
        <f>IF(ISNA(Industrias[[#This Row],[Vsierra (m3)]]*VLOOKUP(Árboles!$G922,Precios!$B$7:$H$19,5,FALSE)),"",Industrias[[#This Row],[Vsierra (m3)]]*VLOOKUP(Árboles!$G922,Precios!$B$7:$H$19,5,FALSE))</f>
        <v/>
      </c>
      <c r="Q925" s="217" t="str">
        <f>IF(ISNA(Industrias[[#This Row],[Vsgruesa (m3)]]*VLOOKUP(Árboles!$G922,Precios!$B$7:$H$19,6,FALSE)),"",Industrias[[#This Row],[Vsgruesa (m3)]]*VLOOKUP(Árboles!$G922,Precios!$B$7:$H$19,6,FALSE))</f>
        <v/>
      </c>
      <c r="R925" s="217" t="str">
        <f>IF(ISNA(Industrias[[#This Row],[Vchapa (m3)]]*VLOOKUP(Árboles!$G922,Precios!$B$7:$H$19,7,FALSE)),"",Industrias[[#This Row],[Vchapa (m3)]]*VLOOKUP(Árboles!$G922,Precios!$B$7:$H$19,7,FALSE))</f>
        <v/>
      </c>
      <c r="S925" s="223">
        <f t="shared" si="19"/>
        <v>0</v>
      </c>
      <c r="T925" s="218"/>
      <c r="U925" s="218"/>
      <c r="W925" s="183"/>
      <c r="X925" s="183"/>
      <c r="Y925" s="183"/>
      <c r="Z925" s="183"/>
      <c r="AA925" s="183"/>
      <c r="AB925" s="183"/>
      <c r="AC925" s="183"/>
      <c r="AE925" s="183"/>
      <c r="AF925" s="183"/>
      <c r="AG925" s="183"/>
      <c r="AH925" s="183"/>
      <c r="AI925" s="183"/>
      <c r="AJ925" s="183"/>
      <c r="AK925" s="183"/>
    </row>
    <row r="926" spans="2:37" ht="16.8" thickTop="1" thickBot="1">
      <c r="B926" s="211" t="str">
        <f>IF(Árboles!B923="","",Árboles!B923)</f>
        <v/>
      </c>
      <c r="C926" s="211" t="str">
        <f>IF(Árboles!C923="","",Árboles!C923)</f>
        <v/>
      </c>
      <c r="D926" s="212" t="str">
        <f>IF(Árboles!G923="","",Árboles!G923)</f>
        <v/>
      </c>
      <c r="E926" s="213" t="str">
        <f>IF(Árboles!AC923=0,"",Árboles!AC923)</f>
        <v/>
      </c>
      <c r="F926" s="221"/>
      <c r="G926" s="222"/>
      <c r="H926" s="222"/>
      <c r="I926" s="222"/>
      <c r="J926" s="222"/>
      <c r="K926" s="222"/>
      <c r="L926" s="222"/>
      <c r="M926" s="216" t="str">
        <f>IF(ISNA(Industrias[[#This Row],[Vtrit (m3)]]*VLOOKUP(Árboles!$G923,Precios!$B$7:$H$19,2,FALSE)),"",Industrias[[#This Row],[Vtrit (m3)]]*VLOOKUP(Árboles!$G923,Precios!$B$7:$H$19,2,FALSE))</f>
        <v/>
      </c>
      <c r="N926" s="217" t="str">
        <f>IF(ISNA(Industrias[[#This Row],[Vapea (m3)]]*VLOOKUP(Árboles!$G923,Precios!$B$7:$H$19,3,FALSE)),"",Industrias[[#This Row],[Vapea (m3)]]*VLOOKUP(Árboles!$G923,Precios!$B$7:$H$19,3,FALSE))</f>
        <v/>
      </c>
      <c r="O926" s="217" t="str">
        <f>IF(ISNA(Industrias[[#This Row],[Vcanter (m3)]]*VLOOKUP(Árboles!$G923,Precios!$B$7:$H$19,4,FALSE)),"",Industrias[[#This Row],[Vcanter (m3)]]*VLOOKUP(Árboles!$G923,Precios!$B$7:$H$19,4,FALSE))</f>
        <v/>
      </c>
      <c r="P926" s="217" t="str">
        <f>IF(ISNA(Industrias[[#This Row],[Vsierra (m3)]]*VLOOKUP(Árboles!$G923,Precios!$B$7:$H$19,5,FALSE)),"",Industrias[[#This Row],[Vsierra (m3)]]*VLOOKUP(Árboles!$G923,Precios!$B$7:$H$19,5,FALSE))</f>
        <v/>
      </c>
      <c r="Q926" s="217" t="str">
        <f>IF(ISNA(Industrias[[#This Row],[Vsgruesa (m3)]]*VLOOKUP(Árboles!$G923,Precios!$B$7:$H$19,6,FALSE)),"",Industrias[[#This Row],[Vsgruesa (m3)]]*VLOOKUP(Árboles!$G923,Precios!$B$7:$H$19,6,FALSE))</f>
        <v/>
      </c>
      <c r="R926" s="217" t="str">
        <f>IF(ISNA(Industrias[[#This Row],[Vchapa (m3)]]*VLOOKUP(Árboles!$G923,Precios!$B$7:$H$19,7,FALSE)),"",Industrias[[#This Row],[Vchapa (m3)]]*VLOOKUP(Árboles!$G923,Precios!$B$7:$H$19,7,FALSE))</f>
        <v/>
      </c>
      <c r="S926" s="223">
        <f t="shared" si="19"/>
        <v>0</v>
      </c>
      <c r="T926" s="218"/>
      <c r="U926" s="218"/>
      <c r="W926" s="183"/>
      <c r="X926" s="183"/>
      <c r="Y926" s="183"/>
      <c r="Z926" s="183"/>
      <c r="AA926" s="183"/>
      <c r="AB926" s="183"/>
      <c r="AC926" s="183"/>
      <c r="AE926" s="183"/>
      <c r="AF926" s="183"/>
      <c r="AG926" s="183"/>
      <c r="AH926" s="183"/>
      <c r="AI926" s="183"/>
      <c r="AJ926" s="183"/>
      <c r="AK926" s="183"/>
    </row>
    <row r="927" spans="2:37" ht="16.8" thickTop="1" thickBot="1">
      <c r="B927" s="211" t="str">
        <f>IF(Árboles!B924="","",Árboles!B924)</f>
        <v/>
      </c>
      <c r="C927" s="211" t="str">
        <f>IF(Árboles!C924="","",Árboles!C924)</f>
        <v/>
      </c>
      <c r="D927" s="212" t="str">
        <f>IF(Árboles!G924="","",Árboles!G924)</f>
        <v/>
      </c>
      <c r="E927" s="213" t="str">
        <f>IF(Árboles!AC924=0,"",Árboles!AC924)</f>
        <v/>
      </c>
      <c r="F927" s="221"/>
      <c r="G927" s="222"/>
      <c r="H927" s="222"/>
      <c r="I927" s="222"/>
      <c r="J927" s="222"/>
      <c r="K927" s="222"/>
      <c r="L927" s="222"/>
      <c r="M927" s="216" t="str">
        <f>IF(ISNA(Industrias[[#This Row],[Vtrit (m3)]]*VLOOKUP(Árboles!$G924,Precios!$B$7:$H$19,2,FALSE)),"",Industrias[[#This Row],[Vtrit (m3)]]*VLOOKUP(Árboles!$G924,Precios!$B$7:$H$19,2,FALSE))</f>
        <v/>
      </c>
      <c r="N927" s="217" t="str">
        <f>IF(ISNA(Industrias[[#This Row],[Vapea (m3)]]*VLOOKUP(Árboles!$G924,Precios!$B$7:$H$19,3,FALSE)),"",Industrias[[#This Row],[Vapea (m3)]]*VLOOKUP(Árboles!$G924,Precios!$B$7:$H$19,3,FALSE))</f>
        <v/>
      </c>
      <c r="O927" s="217" t="str">
        <f>IF(ISNA(Industrias[[#This Row],[Vcanter (m3)]]*VLOOKUP(Árboles!$G924,Precios!$B$7:$H$19,4,FALSE)),"",Industrias[[#This Row],[Vcanter (m3)]]*VLOOKUP(Árboles!$G924,Precios!$B$7:$H$19,4,FALSE))</f>
        <v/>
      </c>
      <c r="P927" s="217" t="str">
        <f>IF(ISNA(Industrias[[#This Row],[Vsierra (m3)]]*VLOOKUP(Árboles!$G924,Precios!$B$7:$H$19,5,FALSE)),"",Industrias[[#This Row],[Vsierra (m3)]]*VLOOKUP(Árboles!$G924,Precios!$B$7:$H$19,5,FALSE))</f>
        <v/>
      </c>
      <c r="Q927" s="217" t="str">
        <f>IF(ISNA(Industrias[[#This Row],[Vsgruesa (m3)]]*VLOOKUP(Árboles!$G924,Precios!$B$7:$H$19,6,FALSE)),"",Industrias[[#This Row],[Vsgruesa (m3)]]*VLOOKUP(Árboles!$G924,Precios!$B$7:$H$19,6,FALSE))</f>
        <v/>
      </c>
      <c r="R927" s="217" t="str">
        <f>IF(ISNA(Industrias[[#This Row],[Vchapa (m3)]]*VLOOKUP(Árboles!$G924,Precios!$B$7:$H$19,7,FALSE)),"",Industrias[[#This Row],[Vchapa (m3)]]*VLOOKUP(Árboles!$G924,Precios!$B$7:$H$19,7,FALSE))</f>
        <v/>
      </c>
      <c r="S927" s="223">
        <f t="shared" si="19"/>
        <v>0</v>
      </c>
      <c r="T927" s="218"/>
      <c r="U927" s="218"/>
      <c r="W927" s="183"/>
      <c r="X927" s="183"/>
      <c r="Y927" s="183"/>
      <c r="Z927" s="183"/>
      <c r="AA927" s="183"/>
      <c r="AB927" s="183"/>
      <c r="AC927" s="183"/>
      <c r="AE927" s="183"/>
      <c r="AF927" s="183"/>
      <c r="AG927" s="183"/>
      <c r="AH927" s="183"/>
      <c r="AI927" s="183"/>
      <c r="AJ927" s="183"/>
      <c r="AK927" s="183"/>
    </row>
    <row r="928" spans="2:37" ht="16.8" thickTop="1" thickBot="1">
      <c r="B928" s="211" t="str">
        <f>IF(Árboles!B925="","",Árboles!B925)</f>
        <v/>
      </c>
      <c r="C928" s="211" t="str">
        <f>IF(Árboles!C925="","",Árboles!C925)</f>
        <v/>
      </c>
      <c r="D928" s="212" t="str">
        <f>IF(Árboles!G925="","",Árboles!G925)</f>
        <v/>
      </c>
      <c r="E928" s="213" t="str">
        <f>IF(Árboles!AC925=0,"",Árboles!AC925)</f>
        <v/>
      </c>
      <c r="F928" s="221"/>
      <c r="G928" s="222"/>
      <c r="H928" s="222"/>
      <c r="I928" s="222"/>
      <c r="J928" s="222"/>
      <c r="K928" s="222"/>
      <c r="L928" s="222"/>
      <c r="M928" s="216" t="str">
        <f>IF(ISNA(Industrias[[#This Row],[Vtrit (m3)]]*VLOOKUP(Árboles!$G925,Precios!$B$7:$H$19,2,FALSE)),"",Industrias[[#This Row],[Vtrit (m3)]]*VLOOKUP(Árboles!$G925,Precios!$B$7:$H$19,2,FALSE))</f>
        <v/>
      </c>
      <c r="N928" s="217" t="str">
        <f>IF(ISNA(Industrias[[#This Row],[Vapea (m3)]]*VLOOKUP(Árboles!$G925,Precios!$B$7:$H$19,3,FALSE)),"",Industrias[[#This Row],[Vapea (m3)]]*VLOOKUP(Árboles!$G925,Precios!$B$7:$H$19,3,FALSE))</f>
        <v/>
      </c>
      <c r="O928" s="217" t="str">
        <f>IF(ISNA(Industrias[[#This Row],[Vcanter (m3)]]*VLOOKUP(Árboles!$G925,Precios!$B$7:$H$19,4,FALSE)),"",Industrias[[#This Row],[Vcanter (m3)]]*VLOOKUP(Árboles!$G925,Precios!$B$7:$H$19,4,FALSE))</f>
        <v/>
      </c>
      <c r="P928" s="217" t="str">
        <f>IF(ISNA(Industrias[[#This Row],[Vsierra (m3)]]*VLOOKUP(Árboles!$G925,Precios!$B$7:$H$19,5,FALSE)),"",Industrias[[#This Row],[Vsierra (m3)]]*VLOOKUP(Árboles!$G925,Precios!$B$7:$H$19,5,FALSE))</f>
        <v/>
      </c>
      <c r="Q928" s="217" t="str">
        <f>IF(ISNA(Industrias[[#This Row],[Vsgruesa (m3)]]*VLOOKUP(Árboles!$G925,Precios!$B$7:$H$19,6,FALSE)),"",Industrias[[#This Row],[Vsgruesa (m3)]]*VLOOKUP(Árboles!$G925,Precios!$B$7:$H$19,6,FALSE))</f>
        <v/>
      </c>
      <c r="R928" s="217" t="str">
        <f>IF(ISNA(Industrias[[#This Row],[Vchapa (m3)]]*VLOOKUP(Árboles!$G925,Precios!$B$7:$H$19,7,FALSE)),"",Industrias[[#This Row],[Vchapa (m3)]]*VLOOKUP(Árboles!$G925,Precios!$B$7:$H$19,7,FALSE))</f>
        <v/>
      </c>
      <c r="S928" s="223">
        <f t="shared" si="19"/>
        <v>0</v>
      </c>
      <c r="T928" s="218"/>
      <c r="U928" s="218"/>
      <c r="W928" s="183"/>
      <c r="X928" s="183"/>
      <c r="Y928" s="183"/>
      <c r="Z928" s="183"/>
      <c r="AA928" s="183"/>
      <c r="AB928" s="183"/>
      <c r="AC928" s="183"/>
      <c r="AE928" s="183"/>
      <c r="AF928" s="183"/>
      <c r="AG928" s="183"/>
      <c r="AH928" s="183"/>
      <c r="AI928" s="183"/>
      <c r="AJ928" s="183"/>
      <c r="AK928" s="183"/>
    </row>
    <row r="929" spans="2:37" ht="16.8" thickTop="1" thickBot="1">
      <c r="B929" s="211" t="str">
        <f>IF(Árboles!B926="","",Árboles!B926)</f>
        <v/>
      </c>
      <c r="C929" s="211" t="str">
        <f>IF(Árboles!C926="","",Árboles!C926)</f>
        <v/>
      </c>
      <c r="D929" s="212" t="str">
        <f>IF(Árboles!G926="","",Árboles!G926)</f>
        <v/>
      </c>
      <c r="E929" s="213" t="str">
        <f>IF(Árboles!AC926=0,"",Árboles!AC926)</f>
        <v/>
      </c>
      <c r="F929" s="221"/>
      <c r="G929" s="222"/>
      <c r="H929" s="222"/>
      <c r="I929" s="222"/>
      <c r="J929" s="222"/>
      <c r="K929" s="222"/>
      <c r="L929" s="222"/>
      <c r="M929" s="216" t="str">
        <f>IF(ISNA(Industrias[[#This Row],[Vtrit (m3)]]*VLOOKUP(Árboles!$G926,Precios!$B$7:$H$19,2,FALSE)),"",Industrias[[#This Row],[Vtrit (m3)]]*VLOOKUP(Árboles!$G926,Precios!$B$7:$H$19,2,FALSE))</f>
        <v/>
      </c>
      <c r="N929" s="217" t="str">
        <f>IF(ISNA(Industrias[[#This Row],[Vapea (m3)]]*VLOOKUP(Árboles!$G926,Precios!$B$7:$H$19,3,FALSE)),"",Industrias[[#This Row],[Vapea (m3)]]*VLOOKUP(Árboles!$G926,Precios!$B$7:$H$19,3,FALSE))</f>
        <v/>
      </c>
      <c r="O929" s="217" t="str">
        <f>IF(ISNA(Industrias[[#This Row],[Vcanter (m3)]]*VLOOKUP(Árboles!$G926,Precios!$B$7:$H$19,4,FALSE)),"",Industrias[[#This Row],[Vcanter (m3)]]*VLOOKUP(Árboles!$G926,Precios!$B$7:$H$19,4,FALSE))</f>
        <v/>
      </c>
      <c r="P929" s="217" t="str">
        <f>IF(ISNA(Industrias[[#This Row],[Vsierra (m3)]]*VLOOKUP(Árboles!$G926,Precios!$B$7:$H$19,5,FALSE)),"",Industrias[[#This Row],[Vsierra (m3)]]*VLOOKUP(Árboles!$G926,Precios!$B$7:$H$19,5,FALSE))</f>
        <v/>
      </c>
      <c r="Q929" s="217" t="str">
        <f>IF(ISNA(Industrias[[#This Row],[Vsgruesa (m3)]]*VLOOKUP(Árboles!$G926,Precios!$B$7:$H$19,6,FALSE)),"",Industrias[[#This Row],[Vsgruesa (m3)]]*VLOOKUP(Árboles!$G926,Precios!$B$7:$H$19,6,FALSE))</f>
        <v/>
      </c>
      <c r="R929" s="217" t="str">
        <f>IF(ISNA(Industrias[[#This Row],[Vchapa (m3)]]*VLOOKUP(Árboles!$G926,Precios!$B$7:$H$19,7,FALSE)),"",Industrias[[#This Row],[Vchapa (m3)]]*VLOOKUP(Árboles!$G926,Precios!$B$7:$H$19,7,FALSE))</f>
        <v/>
      </c>
      <c r="S929" s="223">
        <f t="shared" si="19"/>
        <v>0</v>
      </c>
      <c r="T929" s="218"/>
      <c r="U929" s="218"/>
      <c r="W929" s="183"/>
      <c r="X929" s="183"/>
      <c r="Y929" s="183"/>
      <c r="Z929" s="183"/>
      <c r="AA929" s="183"/>
      <c r="AB929" s="183"/>
      <c r="AC929" s="183"/>
      <c r="AE929" s="183"/>
      <c r="AF929" s="183"/>
      <c r="AG929" s="183"/>
      <c r="AH929" s="183"/>
      <c r="AI929" s="183"/>
      <c r="AJ929" s="183"/>
      <c r="AK929" s="183"/>
    </row>
    <row r="930" spans="2:37" ht="16.8" thickTop="1" thickBot="1">
      <c r="B930" s="211" t="str">
        <f>IF(Árboles!B927="","",Árboles!B927)</f>
        <v/>
      </c>
      <c r="C930" s="211" t="str">
        <f>IF(Árboles!C927="","",Árboles!C927)</f>
        <v/>
      </c>
      <c r="D930" s="212" t="str">
        <f>IF(Árboles!G927="","",Árboles!G927)</f>
        <v/>
      </c>
      <c r="E930" s="213" t="str">
        <f>IF(Árboles!AC927=0,"",Árboles!AC927)</f>
        <v/>
      </c>
      <c r="F930" s="221"/>
      <c r="G930" s="222"/>
      <c r="H930" s="222"/>
      <c r="I930" s="222"/>
      <c r="J930" s="222"/>
      <c r="K930" s="222"/>
      <c r="L930" s="222"/>
      <c r="M930" s="216" t="str">
        <f>IF(ISNA(Industrias[[#This Row],[Vtrit (m3)]]*VLOOKUP(Árboles!$G927,Precios!$B$7:$H$19,2,FALSE)),"",Industrias[[#This Row],[Vtrit (m3)]]*VLOOKUP(Árboles!$G927,Precios!$B$7:$H$19,2,FALSE))</f>
        <v/>
      </c>
      <c r="N930" s="217" t="str">
        <f>IF(ISNA(Industrias[[#This Row],[Vapea (m3)]]*VLOOKUP(Árboles!$G927,Precios!$B$7:$H$19,3,FALSE)),"",Industrias[[#This Row],[Vapea (m3)]]*VLOOKUP(Árboles!$G927,Precios!$B$7:$H$19,3,FALSE))</f>
        <v/>
      </c>
      <c r="O930" s="217" t="str">
        <f>IF(ISNA(Industrias[[#This Row],[Vcanter (m3)]]*VLOOKUP(Árboles!$G927,Precios!$B$7:$H$19,4,FALSE)),"",Industrias[[#This Row],[Vcanter (m3)]]*VLOOKUP(Árboles!$G927,Precios!$B$7:$H$19,4,FALSE))</f>
        <v/>
      </c>
      <c r="P930" s="217" t="str">
        <f>IF(ISNA(Industrias[[#This Row],[Vsierra (m3)]]*VLOOKUP(Árboles!$G927,Precios!$B$7:$H$19,5,FALSE)),"",Industrias[[#This Row],[Vsierra (m3)]]*VLOOKUP(Árboles!$G927,Precios!$B$7:$H$19,5,FALSE))</f>
        <v/>
      </c>
      <c r="Q930" s="217" t="str">
        <f>IF(ISNA(Industrias[[#This Row],[Vsgruesa (m3)]]*VLOOKUP(Árboles!$G927,Precios!$B$7:$H$19,6,FALSE)),"",Industrias[[#This Row],[Vsgruesa (m3)]]*VLOOKUP(Árboles!$G927,Precios!$B$7:$H$19,6,FALSE))</f>
        <v/>
      </c>
      <c r="R930" s="217" t="str">
        <f>IF(ISNA(Industrias[[#This Row],[Vchapa (m3)]]*VLOOKUP(Árboles!$G927,Precios!$B$7:$H$19,7,FALSE)),"",Industrias[[#This Row],[Vchapa (m3)]]*VLOOKUP(Árboles!$G927,Precios!$B$7:$H$19,7,FALSE))</f>
        <v/>
      </c>
      <c r="S930" s="223">
        <f t="shared" si="19"/>
        <v>0</v>
      </c>
      <c r="T930" s="218"/>
      <c r="U930" s="218"/>
      <c r="W930" s="183"/>
      <c r="X930" s="183"/>
      <c r="Y930" s="183"/>
      <c r="Z930" s="183"/>
      <c r="AA930" s="183"/>
      <c r="AB930" s="183"/>
      <c r="AC930" s="183"/>
      <c r="AE930" s="183"/>
      <c r="AF930" s="183"/>
      <c r="AG930" s="183"/>
      <c r="AH930" s="183"/>
      <c r="AI930" s="183"/>
      <c r="AJ930" s="183"/>
      <c r="AK930" s="183"/>
    </row>
    <row r="931" spans="2:37" ht="16.8" thickTop="1" thickBot="1">
      <c r="B931" s="211" t="str">
        <f>IF(Árboles!B928="","",Árboles!B928)</f>
        <v/>
      </c>
      <c r="C931" s="211" t="str">
        <f>IF(Árboles!C928="","",Árboles!C928)</f>
        <v/>
      </c>
      <c r="D931" s="212" t="str">
        <f>IF(Árboles!G928="","",Árboles!G928)</f>
        <v/>
      </c>
      <c r="E931" s="213" t="str">
        <f>IF(Árboles!AC928=0,"",Árboles!AC928)</f>
        <v/>
      </c>
      <c r="F931" s="221"/>
      <c r="G931" s="222"/>
      <c r="H931" s="222"/>
      <c r="I931" s="222"/>
      <c r="J931" s="222"/>
      <c r="K931" s="222"/>
      <c r="L931" s="222"/>
      <c r="M931" s="216" t="str">
        <f>IF(ISNA(Industrias[[#This Row],[Vtrit (m3)]]*VLOOKUP(Árboles!$G928,Precios!$B$7:$H$19,2,FALSE)),"",Industrias[[#This Row],[Vtrit (m3)]]*VLOOKUP(Árboles!$G928,Precios!$B$7:$H$19,2,FALSE))</f>
        <v/>
      </c>
      <c r="N931" s="217" t="str">
        <f>IF(ISNA(Industrias[[#This Row],[Vapea (m3)]]*VLOOKUP(Árboles!$G928,Precios!$B$7:$H$19,3,FALSE)),"",Industrias[[#This Row],[Vapea (m3)]]*VLOOKUP(Árboles!$G928,Precios!$B$7:$H$19,3,FALSE))</f>
        <v/>
      </c>
      <c r="O931" s="217" t="str">
        <f>IF(ISNA(Industrias[[#This Row],[Vcanter (m3)]]*VLOOKUP(Árboles!$G928,Precios!$B$7:$H$19,4,FALSE)),"",Industrias[[#This Row],[Vcanter (m3)]]*VLOOKUP(Árboles!$G928,Precios!$B$7:$H$19,4,FALSE))</f>
        <v/>
      </c>
      <c r="P931" s="217" t="str">
        <f>IF(ISNA(Industrias[[#This Row],[Vsierra (m3)]]*VLOOKUP(Árboles!$G928,Precios!$B$7:$H$19,5,FALSE)),"",Industrias[[#This Row],[Vsierra (m3)]]*VLOOKUP(Árboles!$G928,Precios!$B$7:$H$19,5,FALSE))</f>
        <v/>
      </c>
      <c r="Q931" s="217" t="str">
        <f>IF(ISNA(Industrias[[#This Row],[Vsgruesa (m3)]]*VLOOKUP(Árboles!$G928,Precios!$B$7:$H$19,6,FALSE)),"",Industrias[[#This Row],[Vsgruesa (m3)]]*VLOOKUP(Árboles!$G928,Precios!$B$7:$H$19,6,FALSE))</f>
        <v/>
      </c>
      <c r="R931" s="217" t="str">
        <f>IF(ISNA(Industrias[[#This Row],[Vchapa (m3)]]*VLOOKUP(Árboles!$G928,Precios!$B$7:$H$19,7,FALSE)),"",Industrias[[#This Row],[Vchapa (m3)]]*VLOOKUP(Árboles!$G928,Precios!$B$7:$H$19,7,FALSE))</f>
        <v/>
      </c>
      <c r="S931" s="223">
        <f t="shared" si="19"/>
        <v>0</v>
      </c>
      <c r="T931" s="218"/>
      <c r="U931" s="218"/>
      <c r="W931" s="183"/>
      <c r="X931" s="183"/>
      <c r="Y931" s="183"/>
      <c r="Z931" s="183"/>
      <c r="AA931" s="183"/>
      <c r="AB931" s="183"/>
      <c r="AC931" s="183"/>
      <c r="AE931" s="183"/>
      <c r="AF931" s="183"/>
      <c r="AG931" s="183"/>
      <c r="AH931" s="183"/>
      <c r="AI931" s="183"/>
      <c r="AJ931" s="183"/>
      <c r="AK931" s="183"/>
    </row>
    <row r="932" spans="2:37" ht="16.8" thickTop="1" thickBot="1">
      <c r="B932" s="211" t="str">
        <f>IF(Árboles!B929="","",Árboles!B929)</f>
        <v/>
      </c>
      <c r="C932" s="211" t="str">
        <f>IF(Árboles!C929="","",Árboles!C929)</f>
        <v/>
      </c>
      <c r="D932" s="212" t="str">
        <f>IF(Árboles!G929="","",Árboles!G929)</f>
        <v/>
      </c>
      <c r="E932" s="213" t="str">
        <f>IF(Árboles!AC929=0,"",Árboles!AC929)</f>
        <v/>
      </c>
      <c r="F932" s="221"/>
      <c r="G932" s="222"/>
      <c r="H932" s="222"/>
      <c r="I932" s="222"/>
      <c r="J932" s="222"/>
      <c r="K932" s="222"/>
      <c r="L932" s="222"/>
      <c r="M932" s="216" t="str">
        <f>IF(ISNA(Industrias[[#This Row],[Vtrit (m3)]]*VLOOKUP(Árboles!$G929,Precios!$B$7:$H$19,2,FALSE)),"",Industrias[[#This Row],[Vtrit (m3)]]*VLOOKUP(Árboles!$G929,Precios!$B$7:$H$19,2,FALSE))</f>
        <v/>
      </c>
      <c r="N932" s="217" t="str">
        <f>IF(ISNA(Industrias[[#This Row],[Vapea (m3)]]*VLOOKUP(Árboles!$G929,Precios!$B$7:$H$19,3,FALSE)),"",Industrias[[#This Row],[Vapea (m3)]]*VLOOKUP(Árboles!$G929,Precios!$B$7:$H$19,3,FALSE))</f>
        <v/>
      </c>
      <c r="O932" s="217" t="str">
        <f>IF(ISNA(Industrias[[#This Row],[Vcanter (m3)]]*VLOOKUP(Árboles!$G929,Precios!$B$7:$H$19,4,FALSE)),"",Industrias[[#This Row],[Vcanter (m3)]]*VLOOKUP(Árboles!$G929,Precios!$B$7:$H$19,4,FALSE))</f>
        <v/>
      </c>
      <c r="P932" s="217" t="str">
        <f>IF(ISNA(Industrias[[#This Row],[Vsierra (m3)]]*VLOOKUP(Árboles!$G929,Precios!$B$7:$H$19,5,FALSE)),"",Industrias[[#This Row],[Vsierra (m3)]]*VLOOKUP(Árboles!$G929,Precios!$B$7:$H$19,5,FALSE))</f>
        <v/>
      </c>
      <c r="Q932" s="217" t="str">
        <f>IF(ISNA(Industrias[[#This Row],[Vsgruesa (m3)]]*VLOOKUP(Árboles!$G929,Precios!$B$7:$H$19,6,FALSE)),"",Industrias[[#This Row],[Vsgruesa (m3)]]*VLOOKUP(Árboles!$G929,Precios!$B$7:$H$19,6,FALSE))</f>
        <v/>
      </c>
      <c r="R932" s="217" t="str">
        <f>IF(ISNA(Industrias[[#This Row],[Vchapa (m3)]]*VLOOKUP(Árboles!$G929,Precios!$B$7:$H$19,7,FALSE)),"",Industrias[[#This Row],[Vchapa (m3)]]*VLOOKUP(Árboles!$G929,Precios!$B$7:$H$19,7,FALSE))</f>
        <v/>
      </c>
      <c r="S932" s="223">
        <f t="shared" si="19"/>
        <v>0</v>
      </c>
      <c r="T932" s="218"/>
      <c r="U932" s="218"/>
      <c r="W932" s="183"/>
      <c r="X932" s="183"/>
      <c r="Y932" s="183"/>
      <c r="Z932" s="183"/>
      <c r="AA932" s="183"/>
      <c r="AB932" s="183"/>
      <c r="AC932" s="183"/>
      <c r="AE932" s="183"/>
      <c r="AF932" s="183"/>
      <c r="AG932" s="183"/>
      <c r="AH932" s="183"/>
      <c r="AI932" s="183"/>
      <c r="AJ932" s="183"/>
      <c r="AK932" s="183"/>
    </row>
    <row r="933" spans="2:37" ht="16.8" thickTop="1" thickBot="1">
      <c r="B933" s="211" t="str">
        <f>IF(Árboles!B930="","",Árboles!B930)</f>
        <v/>
      </c>
      <c r="C933" s="211" t="str">
        <f>IF(Árboles!C930="","",Árboles!C930)</f>
        <v/>
      </c>
      <c r="D933" s="212" t="str">
        <f>IF(Árboles!G930="","",Árboles!G930)</f>
        <v/>
      </c>
      <c r="E933" s="213" t="str">
        <f>IF(Árboles!AC930=0,"",Árboles!AC930)</f>
        <v/>
      </c>
      <c r="F933" s="221"/>
      <c r="G933" s="222"/>
      <c r="H933" s="222"/>
      <c r="I933" s="222"/>
      <c r="J933" s="222"/>
      <c r="K933" s="222"/>
      <c r="L933" s="222"/>
      <c r="M933" s="216" t="str">
        <f>IF(ISNA(Industrias[[#This Row],[Vtrit (m3)]]*VLOOKUP(Árboles!$G930,Precios!$B$7:$H$19,2,FALSE)),"",Industrias[[#This Row],[Vtrit (m3)]]*VLOOKUP(Árboles!$G930,Precios!$B$7:$H$19,2,FALSE))</f>
        <v/>
      </c>
      <c r="N933" s="217" t="str">
        <f>IF(ISNA(Industrias[[#This Row],[Vapea (m3)]]*VLOOKUP(Árboles!$G930,Precios!$B$7:$H$19,3,FALSE)),"",Industrias[[#This Row],[Vapea (m3)]]*VLOOKUP(Árboles!$G930,Precios!$B$7:$H$19,3,FALSE))</f>
        <v/>
      </c>
      <c r="O933" s="217" t="str">
        <f>IF(ISNA(Industrias[[#This Row],[Vcanter (m3)]]*VLOOKUP(Árboles!$G930,Precios!$B$7:$H$19,4,FALSE)),"",Industrias[[#This Row],[Vcanter (m3)]]*VLOOKUP(Árboles!$G930,Precios!$B$7:$H$19,4,FALSE))</f>
        <v/>
      </c>
      <c r="P933" s="217" t="str">
        <f>IF(ISNA(Industrias[[#This Row],[Vsierra (m3)]]*VLOOKUP(Árboles!$G930,Precios!$B$7:$H$19,5,FALSE)),"",Industrias[[#This Row],[Vsierra (m3)]]*VLOOKUP(Árboles!$G930,Precios!$B$7:$H$19,5,FALSE))</f>
        <v/>
      </c>
      <c r="Q933" s="217" t="str">
        <f>IF(ISNA(Industrias[[#This Row],[Vsgruesa (m3)]]*VLOOKUP(Árboles!$G930,Precios!$B$7:$H$19,6,FALSE)),"",Industrias[[#This Row],[Vsgruesa (m3)]]*VLOOKUP(Árboles!$G930,Precios!$B$7:$H$19,6,FALSE))</f>
        <v/>
      </c>
      <c r="R933" s="217" t="str">
        <f>IF(ISNA(Industrias[[#This Row],[Vchapa (m3)]]*VLOOKUP(Árboles!$G930,Precios!$B$7:$H$19,7,FALSE)),"",Industrias[[#This Row],[Vchapa (m3)]]*VLOOKUP(Árboles!$G930,Precios!$B$7:$H$19,7,FALSE))</f>
        <v/>
      </c>
      <c r="S933" s="223">
        <f t="shared" si="19"/>
        <v>0</v>
      </c>
      <c r="T933" s="218"/>
      <c r="U933" s="218"/>
      <c r="W933" s="183"/>
      <c r="X933" s="183"/>
      <c r="Y933" s="183"/>
      <c r="Z933" s="183"/>
      <c r="AA933" s="183"/>
      <c r="AB933" s="183"/>
      <c r="AC933" s="183"/>
      <c r="AE933" s="183"/>
      <c r="AF933" s="183"/>
      <c r="AG933" s="183"/>
      <c r="AH933" s="183"/>
      <c r="AI933" s="183"/>
      <c r="AJ933" s="183"/>
      <c r="AK933" s="183"/>
    </row>
    <row r="934" spans="2:37" ht="16.8" thickTop="1" thickBot="1">
      <c r="B934" s="211" t="str">
        <f>IF(Árboles!B931="","",Árboles!B931)</f>
        <v/>
      </c>
      <c r="C934" s="211" t="str">
        <f>IF(Árboles!C931="","",Árboles!C931)</f>
        <v/>
      </c>
      <c r="D934" s="212" t="str">
        <f>IF(Árboles!G931="","",Árboles!G931)</f>
        <v/>
      </c>
      <c r="E934" s="213" t="str">
        <f>IF(Árboles!AC931=0,"",Árboles!AC931)</f>
        <v/>
      </c>
      <c r="F934" s="221"/>
      <c r="G934" s="222"/>
      <c r="H934" s="222"/>
      <c r="I934" s="222"/>
      <c r="J934" s="222"/>
      <c r="K934" s="222"/>
      <c r="L934" s="222"/>
      <c r="M934" s="216" t="str">
        <f>IF(ISNA(Industrias[[#This Row],[Vtrit (m3)]]*VLOOKUP(Árboles!$G931,Precios!$B$7:$H$19,2,FALSE)),"",Industrias[[#This Row],[Vtrit (m3)]]*VLOOKUP(Árboles!$G931,Precios!$B$7:$H$19,2,FALSE))</f>
        <v/>
      </c>
      <c r="N934" s="217" t="str">
        <f>IF(ISNA(Industrias[[#This Row],[Vapea (m3)]]*VLOOKUP(Árboles!$G931,Precios!$B$7:$H$19,3,FALSE)),"",Industrias[[#This Row],[Vapea (m3)]]*VLOOKUP(Árboles!$G931,Precios!$B$7:$H$19,3,FALSE))</f>
        <v/>
      </c>
      <c r="O934" s="217" t="str">
        <f>IF(ISNA(Industrias[[#This Row],[Vcanter (m3)]]*VLOOKUP(Árboles!$G931,Precios!$B$7:$H$19,4,FALSE)),"",Industrias[[#This Row],[Vcanter (m3)]]*VLOOKUP(Árboles!$G931,Precios!$B$7:$H$19,4,FALSE))</f>
        <v/>
      </c>
      <c r="P934" s="217" t="str">
        <f>IF(ISNA(Industrias[[#This Row],[Vsierra (m3)]]*VLOOKUP(Árboles!$G931,Precios!$B$7:$H$19,5,FALSE)),"",Industrias[[#This Row],[Vsierra (m3)]]*VLOOKUP(Árboles!$G931,Precios!$B$7:$H$19,5,FALSE))</f>
        <v/>
      </c>
      <c r="Q934" s="217" t="str">
        <f>IF(ISNA(Industrias[[#This Row],[Vsgruesa (m3)]]*VLOOKUP(Árboles!$G931,Precios!$B$7:$H$19,6,FALSE)),"",Industrias[[#This Row],[Vsgruesa (m3)]]*VLOOKUP(Árboles!$G931,Precios!$B$7:$H$19,6,FALSE))</f>
        <v/>
      </c>
      <c r="R934" s="217" t="str">
        <f>IF(ISNA(Industrias[[#This Row],[Vchapa (m3)]]*VLOOKUP(Árboles!$G931,Precios!$B$7:$H$19,7,FALSE)),"",Industrias[[#This Row],[Vchapa (m3)]]*VLOOKUP(Árboles!$G931,Precios!$B$7:$H$19,7,FALSE))</f>
        <v/>
      </c>
      <c r="S934" s="223">
        <f t="shared" si="19"/>
        <v>0</v>
      </c>
      <c r="T934" s="218"/>
      <c r="U934" s="218"/>
      <c r="W934" s="183"/>
      <c r="X934" s="183"/>
      <c r="Y934" s="183"/>
      <c r="Z934" s="183"/>
      <c r="AA934" s="183"/>
      <c r="AB934" s="183"/>
      <c r="AC934" s="183"/>
      <c r="AE934" s="183"/>
      <c r="AF934" s="183"/>
      <c r="AG934" s="183"/>
      <c r="AH934" s="183"/>
      <c r="AI934" s="183"/>
      <c r="AJ934" s="183"/>
      <c r="AK934" s="183"/>
    </row>
    <row r="935" spans="2:37" ht="16.8" thickTop="1" thickBot="1">
      <c r="B935" s="211" t="str">
        <f>IF(Árboles!B932="","",Árboles!B932)</f>
        <v/>
      </c>
      <c r="C935" s="211" t="str">
        <f>IF(Árboles!C932="","",Árboles!C932)</f>
        <v/>
      </c>
      <c r="D935" s="212" t="str">
        <f>IF(Árboles!G932="","",Árboles!G932)</f>
        <v/>
      </c>
      <c r="E935" s="213" t="str">
        <f>IF(Árboles!AC932=0,"",Árboles!AC932)</f>
        <v/>
      </c>
      <c r="F935" s="221"/>
      <c r="G935" s="222"/>
      <c r="H935" s="222"/>
      <c r="I935" s="222"/>
      <c r="J935" s="222"/>
      <c r="K935" s="222"/>
      <c r="L935" s="222"/>
      <c r="M935" s="216" t="str">
        <f>IF(ISNA(Industrias[[#This Row],[Vtrit (m3)]]*VLOOKUP(Árboles!$G932,Precios!$B$7:$H$19,2,FALSE)),"",Industrias[[#This Row],[Vtrit (m3)]]*VLOOKUP(Árboles!$G932,Precios!$B$7:$H$19,2,FALSE))</f>
        <v/>
      </c>
      <c r="N935" s="217" t="str">
        <f>IF(ISNA(Industrias[[#This Row],[Vapea (m3)]]*VLOOKUP(Árboles!$G932,Precios!$B$7:$H$19,3,FALSE)),"",Industrias[[#This Row],[Vapea (m3)]]*VLOOKUP(Árboles!$G932,Precios!$B$7:$H$19,3,FALSE))</f>
        <v/>
      </c>
      <c r="O935" s="217" t="str">
        <f>IF(ISNA(Industrias[[#This Row],[Vcanter (m3)]]*VLOOKUP(Árboles!$G932,Precios!$B$7:$H$19,4,FALSE)),"",Industrias[[#This Row],[Vcanter (m3)]]*VLOOKUP(Árboles!$G932,Precios!$B$7:$H$19,4,FALSE))</f>
        <v/>
      </c>
      <c r="P935" s="217" t="str">
        <f>IF(ISNA(Industrias[[#This Row],[Vsierra (m3)]]*VLOOKUP(Árboles!$G932,Precios!$B$7:$H$19,5,FALSE)),"",Industrias[[#This Row],[Vsierra (m3)]]*VLOOKUP(Árboles!$G932,Precios!$B$7:$H$19,5,FALSE))</f>
        <v/>
      </c>
      <c r="Q935" s="217" t="str">
        <f>IF(ISNA(Industrias[[#This Row],[Vsgruesa (m3)]]*VLOOKUP(Árboles!$G932,Precios!$B$7:$H$19,6,FALSE)),"",Industrias[[#This Row],[Vsgruesa (m3)]]*VLOOKUP(Árboles!$G932,Precios!$B$7:$H$19,6,FALSE))</f>
        <v/>
      </c>
      <c r="R935" s="217" t="str">
        <f>IF(ISNA(Industrias[[#This Row],[Vchapa (m3)]]*VLOOKUP(Árboles!$G932,Precios!$B$7:$H$19,7,FALSE)),"",Industrias[[#This Row],[Vchapa (m3)]]*VLOOKUP(Árboles!$G932,Precios!$B$7:$H$19,7,FALSE))</f>
        <v/>
      </c>
      <c r="S935" s="223">
        <f t="shared" si="19"/>
        <v>0</v>
      </c>
      <c r="T935" s="218"/>
      <c r="U935" s="218"/>
      <c r="W935" s="183"/>
      <c r="X935" s="183"/>
      <c r="Y935" s="183"/>
      <c r="Z935" s="183"/>
      <c r="AA935" s="183"/>
      <c r="AB935" s="183"/>
      <c r="AC935" s="183"/>
      <c r="AE935" s="183"/>
      <c r="AF935" s="183"/>
      <c r="AG935" s="183"/>
      <c r="AH935" s="183"/>
      <c r="AI935" s="183"/>
      <c r="AJ935" s="183"/>
      <c r="AK935" s="183"/>
    </row>
    <row r="936" spans="2:37" ht="16.8" thickTop="1" thickBot="1">
      <c r="B936" s="211" t="str">
        <f>IF(Árboles!B933="","",Árboles!B933)</f>
        <v/>
      </c>
      <c r="C936" s="211" t="str">
        <f>IF(Árboles!C933="","",Árboles!C933)</f>
        <v/>
      </c>
      <c r="D936" s="212" t="str">
        <f>IF(Árboles!G933="","",Árboles!G933)</f>
        <v/>
      </c>
      <c r="E936" s="213" t="str">
        <f>IF(Árboles!AC933=0,"",Árboles!AC933)</f>
        <v/>
      </c>
      <c r="F936" s="221"/>
      <c r="G936" s="222"/>
      <c r="H936" s="222"/>
      <c r="I936" s="222"/>
      <c r="J936" s="222"/>
      <c r="K936" s="222"/>
      <c r="L936" s="222"/>
      <c r="M936" s="216" t="str">
        <f>IF(ISNA(Industrias[[#This Row],[Vtrit (m3)]]*VLOOKUP(Árboles!$G933,Precios!$B$7:$H$19,2,FALSE)),"",Industrias[[#This Row],[Vtrit (m3)]]*VLOOKUP(Árboles!$G933,Precios!$B$7:$H$19,2,FALSE))</f>
        <v/>
      </c>
      <c r="N936" s="217" t="str">
        <f>IF(ISNA(Industrias[[#This Row],[Vapea (m3)]]*VLOOKUP(Árboles!$G933,Precios!$B$7:$H$19,3,FALSE)),"",Industrias[[#This Row],[Vapea (m3)]]*VLOOKUP(Árboles!$G933,Precios!$B$7:$H$19,3,FALSE))</f>
        <v/>
      </c>
      <c r="O936" s="217" t="str">
        <f>IF(ISNA(Industrias[[#This Row],[Vcanter (m3)]]*VLOOKUP(Árboles!$G933,Precios!$B$7:$H$19,4,FALSE)),"",Industrias[[#This Row],[Vcanter (m3)]]*VLOOKUP(Árboles!$G933,Precios!$B$7:$H$19,4,FALSE))</f>
        <v/>
      </c>
      <c r="P936" s="217" t="str">
        <f>IF(ISNA(Industrias[[#This Row],[Vsierra (m3)]]*VLOOKUP(Árboles!$G933,Precios!$B$7:$H$19,5,FALSE)),"",Industrias[[#This Row],[Vsierra (m3)]]*VLOOKUP(Árboles!$G933,Precios!$B$7:$H$19,5,FALSE))</f>
        <v/>
      </c>
      <c r="Q936" s="217" t="str">
        <f>IF(ISNA(Industrias[[#This Row],[Vsgruesa (m3)]]*VLOOKUP(Árboles!$G933,Precios!$B$7:$H$19,6,FALSE)),"",Industrias[[#This Row],[Vsgruesa (m3)]]*VLOOKUP(Árboles!$G933,Precios!$B$7:$H$19,6,FALSE))</f>
        <v/>
      </c>
      <c r="R936" s="217" t="str">
        <f>IF(ISNA(Industrias[[#This Row],[Vchapa (m3)]]*VLOOKUP(Árboles!$G933,Precios!$B$7:$H$19,7,FALSE)),"",Industrias[[#This Row],[Vchapa (m3)]]*VLOOKUP(Árboles!$G933,Precios!$B$7:$H$19,7,FALSE))</f>
        <v/>
      </c>
      <c r="S936" s="223">
        <f t="shared" si="19"/>
        <v>0</v>
      </c>
      <c r="T936" s="218"/>
      <c r="U936" s="218"/>
      <c r="W936" s="183"/>
      <c r="X936" s="183"/>
      <c r="Y936" s="183"/>
      <c r="Z936" s="183"/>
      <c r="AA936" s="183"/>
      <c r="AB936" s="183"/>
      <c r="AC936" s="183"/>
      <c r="AE936" s="183"/>
      <c r="AF936" s="183"/>
      <c r="AG936" s="183"/>
      <c r="AH936" s="183"/>
      <c r="AI936" s="183"/>
      <c r="AJ936" s="183"/>
      <c r="AK936" s="183"/>
    </row>
    <row r="937" spans="2:37" ht="16.8" thickTop="1" thickBot="1">
      <c r="B937" s="211" t="str">
        <f>IF(Árboles!B934="","",Árboles!B934)</f>
        <v/>
      </c>
      <c r="C937" s="211" t="str">
        <f>IF(Árboles!C934="","",Árboles!C934)</f>
        <v/>
      </c>
      <c r="D937" s="212" t="str">
        <f>IF(Árboles!G934="","",Árboles!G934)</f>
        <v/>
      </c>
      <c r="E937" s="213" t="str">
        <f>IF(Árboles!AC934=0,"",Árboles!AC934)</f>
        <v/>
      </c>
      <c r="F937" s="221"/>
      <c r="G937" s="222"/>
      <c r="H937" s="222"/>
      <c r="I937" s="222"/>
      <c r="J937" s="222"/>
      <c r="K937" s="222"/>
      <c r="L937" s="222"/>
      <c r="M937" s="216" t="str">
        <f>IF(ISNA(Industrias[[#This Row],[Vtrit (m3)]]*VLOOKUP(Árboles!$G934,Precios!$B$7:$H$19,2,FALSE)),"",Industrias[[#This Row],[Vtrit (m3)]]*VLOOKUP(Árboles!$G934,Precios!$B$7:$H$19,2,FALSE))</f>
        <v/>
      </c>
      <c r="N937" s="217" t="str">
        <f>IF(ISNA(Industrias[[#This Row],[Vapea (m3)]]*VLOOKUP(Árboles!$G934,Precios!$B$7:$H$19,3,FALSE)),"",Industrias[[#This Row],[Vapea (m3)]]*VLOOKUP(Árboles!$G934,Precios!$B$7:$H$19,3,FALSE))</f>
        <v/>
      </c>
      <c r="O937" s="217" t="str">
        <f>IF(ISNA(Industrias[[#This Row],[Vcanter (m3)]]*VLOOKUP(Árboles!$G934,Precios!$B$7:$H$19,4,FALSE)),"",Industrias[[#This Row],[Vcanter (m3)]]*VLOOKUP(Árboles!$G934,Precios!$B$7:$H$19,4,FALSE))</f>
        <v/>
      </c>
      <c r="P937" s="217" t="str">
        <f>IF(ISNA(Industrias[[#This Row],[Vsierra (m3)]]*VLOOKUP(Árboles!$G934,Precios!$B$7:$H$19,5,FALSE)),"",Industrias[[#This Row],[Vsierra (m3)]]*VLOOKUP(Árboles!$G934,Precios!$B$7:$H$19,5,FALSE))</f>
        <v/>
      </c>
      <c r="Q937" s="217" t="str">
        <f>IF(ISNA(Industrias[[#This Row],[Vsgruesa (m3)]]*VLOOKUP(Árboles!$G934,Precios!$B$7:$H$19,6,FALSE)),"",Industrias[[#This Row],[Vsgruesa (m3)]]*VLOOKUP(Árboles!$G934,Precios!$B$7:$H$19,6,FALSE))</f>
        <v/>
      </c>
      <c r="R937" s="217" t="str">
        <f>IF(ISNA(Industrias[[#This Row],[Vchapa (m3)]]*VLOOKUP(Árboles!$G934,Precios!$B$7:$H$19,7,FALSE)),"",Industrias[[#This Row],[Vchapa (m3)]]*VLOOKUP(Árboles!$G934,Precios!$B$7:$H$19,7,FALSE))</f>
        <v/>
      </c>
      <c r="S937" s="223">
        <f t="shared" si="19"/>
        <v>0</v>
      </c>
      <c r="T937" s="218"/>
      <c r="U937" s="218"/>
      <c r="W937" s="183"/>
      <c r="X937" s="183"/>
      <c r="Y937" s="183"/>
      <c r="Z937" s="183"/>
      <c r="AA937" s="183"/>
      <c r="AB937" s="183"/>
      <c r="AC937" s="183"/>
      <c r="AE937" s="183"/>
      <c r="AF937" s="183"/>
      <c r="AG937" s="183"/>
      <c r="AH937" s="183"/>
      <c r="AI937" s="183"/>
      <c r="AJ937" s="183"/>
      <c r="AK937" s="183"/>
    </row>
    <row r="938" spans="2:37" ht="16.8" thickTop="1" thickBot="1">
      <c r="B938" s="211" t="str">
        <f>IF(Árboles!B935="","",Árboles!B935)</f>
        <v/>
      </c>
      <c r="C938" s="211" t="str">
        <f>IF(Árboles!C935="","",Árboles!C935)</f>
        <v/>
      </c>
      <c r="D938" s="212" t="str">
        <f>IF(Árboles!G935="","",Árboles!G935)</f>
        <v/>
      </c>
      <c r="E938" s="213" t="str">
        <f>IF(Árboles!AC935=0,"",Árboles!AC935)</f>
        <v/>
      </c>
      <c r="F938" s="221"/>
      <c r="G938" s="222"/>
      <c r="H938" s="222"/>
      <c r="I938" s="222"/>
      <c r="J938" s="222"/>
      <c r="K938" s="222"/>
      <c r="L938" s="222"/>
      <c r="M938" s="216" t="str">
        <f>IF(ISNA(Industrias[[#This Row],[Vtrit (m3)]]*VLOOKUP(Árboles!$G935,Precios!$B$7:$H$19,2,FALSE)),"",Industrias[[#This Row],[Vtrit (m3)]]*VLOOKUP(Árboles!$G935,Precios!$B$7:$H$19,2,FALSE))</f>
        <v/>
      </c>
      <c r="N938" s="217" t="str">
        <f>IF(ISNA(Industrias[[#This Row],[Vapea (m3)]]*VLOOKUP(Árboles!$G935,Precios!$B$7:$H$19,3,FALSE)),"",Industrias[[#This Row],[Vapea (m3)]]*VLOOKUP(Árboles!$G935,Precios!$B$7:$H$19,3,FALSE))</f>
        <v/>
      </c>
      <c r="O938" s="217" t="str">
        <f>IF(ISNA(Industrias[[#This Row],[Vcanter (m3)]]*VLOOKUP(Árboles!$G935,Precios!$B$7:$H$19,4,FALSE)),"",Industrias[[#This Row],[Vcanter (m3)]]*VLOOKUP(Árboles!$G935,Precios!$B$7:$H$19,4,FALSE))</f>
        <v/>
      </c>
      <c r="P938" s="217" t="str">
        <f>IF(ISNA(Industrias[[#This Row],[Vsierra (m3)]]*VLOOKUP(Árboles!$G935,Precios!$B$7:$H$19,5,FALSE)),"",Industrias[[#This Row],[Vsierra (m3)]]*VLOOKUP(Árboles!$G935,Precios!$B$7:$H$19,5,FALSE))</f>
        <v/>
      </c>
      <c r="Q938" s="217" t="str">
        <f>IF(ISNA(Industrias[[#This Row],[Vsgruesa (m3)]]*VLOOKUP(Árboles!$G935,Precios!$B$7:$H$19,6,FALSE)),"",Industrias[[#This Row],[Vsgruesa (m3)]]*VLOOKUP(Árboles!$G935,Precios!$B$7:$H$19,6,FALSE))</f>
        <v/>
      </c>
      <c r="R938" s="217" t="str">
        <f>IF(ISNA(Industrias[[#This Row],[Vchapa (m3)]]*VLOOKUP(Árboles!$G935,Precios!$B$7:$H$19,7,FALSE)),"",Industrias[[#This Row],[Vchapa (m3)]]*VLOOKUP(Árboles!$G935,Precios!$B$7:$H$19,7,FALSE))</f>
        <v/>
      </c>
      <c r="S938" s="223">
        <f t="shared" si="19"/>
        <v>0</v>
      </c>
      <c r="T938" s="218"/>
      <c r="U938" s="218"/>
      <c r="W938" s="183"/>
      <c r="X938" s="183"/>
      <c r="Y938" s="183"/>
      <c r="Z938" s="183"/>
      <c r="AA938" s="183"/>
      <c r="AB938" s="183"/>
      <c r="AC938" s="183"/>
      <c r="AE938" s="183"/>
      <c r="AF938" s="183"/>
      <c r="AG938" s="183"/>
      <c r="AH938" s="183"/>
      <c r="AI938" s="183"/>
      <c r="AJ938" s="183"/>
      <c r="AK938" s="183"/>
    </row>
    <row r="939" spans="2:37" ht="16.8" thickTop="1" thickBot="1">
      <c r="B939" s="211" t="str">
        <f>IF(Árboles!B936="","",Árboles!B936)</f>
        <v/>
      </c>
      <c r="C939" s="211" t="str">
        <f>IF(Árboles!C936="","",Árboles!C936)</f>
        <v/>
      </c>
      <c r="D939" s="212" t="str">
        <f>IF(Árboles!G936="","",Árboles!G936)</f>
        <v/>
      </c>
      <c r="E939" s="213" t="str">
        <f>IF(Árboles!AC936=0,"",Árboles!AC936)</f>
        <v/>
      </c>
      <c r="F939" s="221"/>
      <c r="G939" s="222"/>
      <c r="H939" s="222"/>
      <c r="I939" s="222"/>
      <c r="J939" s="222"/>
      <c r="K939" s="222"/>
      <c r="L939" s="222"/>
      <c r="M939" s="216" t="str">
        <f>IF(ISNA(Industrias[[#This Row],[Vtrit (m3)]]*VLOOKUP(Árboles!$G936,Precios!$B$7:$H$19,2,FALSE)),"",Industrias[[#This Row],[Vtrit (m3)]]*VLOOKUP(Árboles!$G936,Precios!$B$7:$H$19,2,FALSE))</f>
        <v/>
      </c>
      <c r="N939" s="217" t="str">
        <f>IF(ISNA(Industrias[[#This Row],[Vapea (m3)]]*VLOOKUP(Árboles!$G936,Precios!$B$7:$H$19,3,FALSE)),"",Industrias[[#This Row],[Vapea (m3)]]*VLOOKUP(Árboles!$G936,Precios!$B$7:$H$19,3,FALSE))</f>
        <v/>
      </c>
      <c r="O939" s="217" t="str">
        <f>IF(ISNA(Industrias[[#This Row],[Vcanter (m3)]]*VLOOKUP(Árboles!$G936,Precios!$B$7:$H$19,4,FALSE)),"",Industrias[[#This Row],[Vcanter (m3)]]*VLOOKUP(Árboles!$G936,Precios!$B$7:$H$19,4,FALSE))</f>
        <v/>
      </c>
      <c r="P939" s="217" t="str">
        <f>IF(ISNA(Industrias[[#This Row],[Vsierra (m3)]]*VLOOKUP(Árboles!$G936,Precios!$B$7:$H$19,5,FALSE)),"",Industrias[[#This Row],[Vsierra (m3)]]*VLOOKUP(Árboles!$G936,Precios!$B$7:$H$19,5,FALSE))</f>
        <v/>
      </c>
      <c r="Q939" s="217" t="str">
        <f>IF(ISNA(Industrias[[#This Row],[Vsgruesa (m3)]]*VLOOKUP(Árboles!$G936,Precios!$B$7:$H$19,6,FALSE)),"",Industrias[[#This Row],[Vsgruesa (m3)]]*VLOOKUP(Árboles!$G936,Precios!$B$7:$H$19,6,FALSE))</f>
        <v/>
      </c>
      <c r="R939" s="217" t="str">
        <f>IF(ISNA(Industrias[[#This Row],[Vchapa (m3)]]*VLOOKUP(Árboles!$G936,Precios!$B$7:$H$19,7,FALSE)),"",Industrias[[#This Row],[Vchapa (m3)]]*VLOOKUP(Árboles!$G936,Precios!$B$7:$H$19,7,FALSE))</f>
        <v/>
      </c>
      <c r="S939" s="223">
        <f t="shared" si="19"/>
        <v>0</v>
      </c>
      <c r="T939" s="218"/>
      <c r="U939" s="218"/>
      <c r="W939" s="183"/>
      <c r="X939" s="183"/>
      <c r="Y939" s="183"/>
      <c r="Z939" s="183"/>
      <c r="AA939" s="183"/>
      <c r="AB939" s="183"/>
      <c r="AC939" s="183"/>
      <c r="AE939" s="183"/>
      <c r="AF939" s="183"/>
      <c r="AG939" s="183"/>
      <c r="AH939" s="183"/>
      <c r="AI939" s="183"/>
      <c r="AJ939" s="183"/>
      <c r="AK939" s="183"/>
    </row>
    <row r="940" spans="2:37" ht="16.8" thickTop="1" thickBot="1">
      <c r="B940" s="211" t="str">
        <f>IF(Árboles!B937="","",Árboles!B937)</f>
        <v/>
      </c>
      <c r="C940" s="211" t="str">
        <f>IF(Árboles!C937="","",Árboles!C937)</f>
        <v/>
      </c>
      <c r="D940" s="212" t="str">
        <f>IF(Árboles!G937="","",Árboles!G937)</f>
        <v/>
      </c>
      <c r="E940" s="213" t="str">
        <f>IF(Árboles!AC937=0,"",Árboles!AC937)</f>
        <v/>
      </c>
      <c r="F940" s="221"/>
      <c r="G940" s="222"/>
      <c r="H940" s="222"/>
      <c r="I940" s="222"/>
      <c r="J940" s="222"/>
      <c r="K940" s="222"/>
      <c r="L940" s="222"/>
      <c r="M940" s="216" t="str">
        <f>IF(ISNA(Industrias[[#This Row],[Vtrit (m3)]]*VLOOKUP(Árboles!$G937,Precios!$B$7:$H$19,2,FALSE)),"",Industrias[[#This Row],[Vtrit (m3)]]*VLOOKUP(Árboles!$G937,Precios!$B$7:$H$19,2,FALSE))</f>
        <v/>
      </c>
      <c r="N940" s="217" t="str">
        <f>IF(ISNA(Industrias[[#This Row],[Vapea (m3)]]*VLOOKUP(Árboles!$G937,Precios!$B$7:$H$19,3,FALSE)),"",Industrias[[#This Row],[Vapea (m3)]]*VLOOKUP(Árboles!$G937,Precios!$B$7:$H$19,3,FALSE))</f>
        <v/>
      </c>
      <c r="O940" s="217" t="str">
        <f>IF(ISNA(Industrias[[#This Row],[Vcanter (m3)]]*VLOOKUP(Árboles!$G937,Precios!$B$7:$H$19,4,FALSE)),"",Industrias[[#This Row],[Vcanter (m3)]]*VLOOKUP(Árboles!$G937,Precios!$B$7:$H$19,4,FALSE))</f>
        <v/>
      </c>
      <c r="P940" s="217" t="str">
        <f>IF(ISNA(Industrias[[#This Row],[Vsierra (m3)]]*VLOOKUP(Árboles!$G937,Precios!$B$7:$H$19,5,FALSE)),"",Industrias[[#This Row],[Vsierra (m3)]]*VLOOKUP(Árboles!$G937,Precios!$B$7:$H$19,5,FALSE))</f>
        <v/>
      </c>
      <c r="Q940" s="217" t="str">
        <f>IF(ISNA(Industrias[[#This Row],[Vsgruesa (m3)]]*VLOOKUP(Árboles!$G937,Precios!$B$7:$H$19,6,FALSE)),"",Industrias[[#This Row],[Vsgruesa (m3)]]*VLOOKUP(Árboles!$G937,Precios!$B$7:$H$19,6,FALSE))</f>
        <v/>
      </c>
      <c r="R940" s="217" t="str">
        <f>IF(ISNA(Industrias[[#This Row],[Vchapa (m3)]]*VLOOKUP(Árboles!$G937,Precios!$B$7:$H$19,7,FALSE)),"",Industrias[[#This Row],[Vchapa (m3)]]*VLOOKUP(Árboles!$G937,Precios!$B$7:$H$19,7,FALSE))</f>
        <v/>
      </c>
      <c r="S940" s="223">
        <f t="shared" si="19"/>
        <v>0</v>
      </c>
      <c r="T940" s="218"/>
      <c r="U940" s="218"/>
      <c r="W940" s="183"/>
      <c r="X940" s="183"/>
      <c r="Y940" s="183"/>
      <c r="Z940" s="183"/>
      <c r="AA940" s="183"/>
      <c r="AB940" s="183"/>
      <c r="AC940" s="183"/>
      <c r="AE940" s="183"/>
      <c r="AF940" s="183"/>
      <c r="AG940" s="183"/>
      <c r="AH940" s="183"/>
      <c r="AI940" s="183"/>
      <c r="AJ940" s="183"/>
      <c r="AK940" s="183"/>
    </row>
    <row r="941" spans="2:37" ht="16.8" thickTop="1" thickBot="1">
      <c r="B941" s="211" t="str">
        <f>IF(Árboles!B938="","",Árboles!B938)</f>
        <v/>
      </c>
      <c r="C941" s="211" t="str">
        <f>IF(Árboles!C938="","",Árboles!C938)</f>
        <v/>
      </c>
      <c r="D941" s="212" t="str">
        <f>IF(Árboles!G938="","",Árboles!G938)</f>
        <v/>
      </c>
      <c r="E941" s="213" t="str">
        <f>IF(Árboles!AC938=0,"",Árboles!AC938)</f>
        <v/>
      </c>
      <c r="F941" s="221"/>
      <c r="G941" s="222"/>
      <c r="H941" s="222"/>
      <c r="I941" s="222"/>
      <c r="J941" s="222"/>
      <c r="K941" s="222"/>
      <c r="L941" s="222"/>
      <c r="M941" s="216" t="str">
        <f>IF(ISNA(Industrias[[#This Row],[Vtrit (m3)]]*VLOOKUP(Árboles!$G938,Precios!$B$7:$H$19,2,FALSE)),"",Industrias[[#This Row],[Vtrit (m3)]]*VLOOKUP(Árboles!$G938,Precios!$B$7:$H$19,2,FALSE))</f>
        <v/>
      </c>
      <c r="N941" s="217" t="str">
        <f>IF(ISNA(Industrias[[#This Row],[Vapea (m3)]]*VLOOKUP(Árboles!$G938,Precios!$B$7:$H$19,3,FALSE)),"",Industrias[[#This Row],[Vapea (m3)]]*VLOOKUP(Árboles!$G938,Precios!$B$7:$H$19,3,FALSE))</f>
        <v/>
      </c>
      <c r="O941" s="217" t="str">
        <f>IF(ISNA(Industrias[[#This Row],[Vcanter (m3)]]*VLOOKUP(Árboles!$G938,Precios!$B$7:$H$19,4,FALSE)),"",Industrias[[#This Row],[Vcanter (m3)]]*VLOOKUP(Árboles!$G938,Precios!$B$7:$H$19,4,FALSE))</f>
        <v/>
      </c>
      <c r="P941" s="217" t="str">
        <f>IF(ISNA(Industrias[[#This Row],[Vsierra (m3)]]*VLOOKUP(Árboles!$G938,Precios!$B$7:$H$19,5,FALSE)),"",Industrias[[#This Row],[Vsierra (m3)]]*VLOOKUP(Árboles!$G938,Precios!$B$7:$H$19,5,FALSE))</f>
        <v/>
      </c>
      <c r="Q941" s="217" t="str">
        <f>IF(ISNA(Industrias[[#This Row],[Vsgruesa (m3)]]*VLOOKUP(Árboles!$G938,Precios!$B$7:$H$19,6,FALSE)),"",Industrias[[#This Row],[Vsgruesa (m3)]]*VLOOKUP(Árboles!$G938,Precios!$B$7:$H$19,6,FALSE))</f>
        <v/>
      </c>
      <c r="R941" s="217" t="str">
        <f>IF(ISNA(Industrias[[#This Row],[Vchapa (m3)]]*VLOOKUP(Árboles!$G938,Precios!$B$7:$H$19,7,FALSE)),"",Industrias[[#This Row],[Vchapa (m3)]]*VLOOKUP(Árboles!$G938,Precios!$B$7:$H$19,7,FALSE))</f>
        <v/>
      </c>
      <c r="S941" s="223">
        <f t="shared" si="19"/>
        <v>0</v>
      </c>
      <c r="T941" s="218"/>
      <c r="U941" s="218"/>
      <c r="W941" s="183"/>
      <c r="X941" s="183"/>
      <c r="Y941" s="183"/>
      <c r="Z941" s="183"/>
      <c r="AA941" s="183"/>
      <c r="AB941" s="183"/>
      <c r="AC941" s="183"/>
      <c r="AE941" s="183"/>
      <c r="AF941" s="183"/>
      <c r="AG941" s="183"/>
      <c r="AH941" s="183"/>
      <c r="AI941" s="183"/>
      <c r="AJ941" s="183"/>
      <c r="AK941" s="183"/>
    </row>
    <row r="942" spans="2:37" ht="16.8" thickTop="1" thickBot="1">
      <c r="B942" s="211" t="str">
        <f>IF(Árboles!B939="","",Árboles!B939)</f>
        <v/>
      </c>
      <c r="C942" s="211" t="str">
        <f>IF(Árboles!C939="","",Árboles!C939)</f>
        <v/>
      </c>
      <c r="D942" s="212" t="str">
        <f>IF(Árboles!G939="","",Árboles!G939)</f>
        <v/>
      </c>
      <c r="E942" s="213" t="str">
        <f>IF(Árboles!AC939=0,"",Árboles!AC939)</f>
        <v/>
      </c>
      <c r="F942" s="221"/>
      <c r="G942" s="222"/>
      <c r="H942" s="222"/>
      <c r="I942" s="222"/>
      <c r="J942" s="222"/>
      <c r="K942" s="222"/>
      <c r="L942" s="222"/>
      <c r="M942" s="216" t="str">
        <f>IF(ISNA(Industrias[[#This Row],[Vtrit (m3)]]*VLOOKUP(Árboles!$G939,Precios!$B$7:$H$19,2,FALSE)),"",Industrias[[#This Row],[Vtrit (m3)]]*VLOOKUP(Árboles!$G939,Precios!$B$7:$H$19,2,FALSE))</f>
        <v/>
      </c>
      <c r="N942" s="217" t="str">
        <f>IF(ISNA(Industrias[[#This Row],[Vapea (m3)]]*VLOOKUP(Árboles!$G939,Precios!$B$7:$H$19,3,FALSE)),"",Industrias[[#This Row],[Vapea (m3)]]*VLOOKUP(Árboles!$G939,Precios!$B$7:$H$19,3,FALSE))</f>
        <v/>
      </c>
      <c r="O942" s="217" t="str">
        <f>IF(ISNA(Industrias[[#This Row],[Vcanter (m3)]]*VLOOKUP(Árboles!$G939,Precios!$B$7:$H$19,4,FALSE)),"",Industrias[[#This Row],[Vcanter (m3)]]*VLOOKUP(Árboles!$G939,Precios!$B$7:$H$19,4,FALSE))</f>
        <v/>
      </c>
      <c r="P942" s="217" t="str">
        <f>IF(ISNA(Industrias[[#This Row],[Vsierra (m3)]]*VLOOKUP(Árboles!$G939,Precios!$B$7:$H$19,5,FALSE)),"",Industrias[[#This Row],[Vsierra (m3)]]*VLOOKUP(Árboles!$G939,Precios!$B$7:$H$19,5,FALSE))</f>
        <v/>
      </c>
      <c r="Q942" s="217" t="str">
        <f>IF(ISNA(Industrias[[#This Row],[Vsgruesa (m3)]]*VLOOKUP(Árboles!$G939,Precios!$B$7:$H$19,6,FALSE)),"",Industrias[[#This Row],[Vsgruesa (m3)]]*VLOOKUP(Árboles!$G939,Precios!$B$7:$H$19,6,FALSE))</f>
        <v/>
      </c>
      <c r="R942" s="217" t="str">
        <f>IF(ISNA(Industrias[[#This Row],[Vchapa (m3)]]*VLOOKUP(Árboles!$G939,Precios!$B$7:$H$19,7,FALSE)),"",Industrias[[#This Row],[Vchapa (m3)]]*VLOOKUP(Árboles!$G939,Precios!$B$7:$H$19,7,FALSE))</f>
        <v/>
      </c>
      <c r="S942" s="223">
        <f t="shared" si="19"/>
        <v>0</v>
      </c>
      <c r="T942" s="218"/>
      <c r="U942" s="218"/>
      <c r="W942" s="183"/>
      <c r="X942" s="183"/>
      <c r="Y942" s="183"/>
      <c r="Z942" s="183"/>
      <c r="AA942" s="183"/>
      <c r="AB942" s="183"/>
      <c r="AC942" s="183"/>
      <c r="AE942" s="183"/>
      <c r="AF942" s="183"/>
      <c r="AG942" s="183"/>
      <c r="AH942" s="183"/>
      <c r="AI942" s="183"/>
      <c r="AJ942" s="183"/>
      <c r="AK942" s="183"/>
    </row>
    <row r="943" spans="2:37" ht="16.8" thickTop="1" thickBot="1">
      <c r="B943" s="211" t="str">
        <f>IF(Árboles!B940="","",Árboles!B940)</f>
        <v/>
      </c>
      <c r="C943" s="211" t="str">
        <f>IF(Árboles!C940="","",Árboles!C940)</f>
        <v/>
      </c>
      <c r="D943" s="212" t="str">
        <f>IF(Árboles!G940="","",Árboles!G940)</f>
        <v/>
      </c>
      <c r="E943" s="213" t="str">
        <f>IF(Árboles!AC940=0,"",Árboles!AC940)</f>
        <v/>
      </c>
      <c r="F943" s="221"/>
      <c r="G943" s="222"/>
      <c r="H943" s="222"/>
      <c r="I943" s="222"/>
      <c r="J943" s="222"/>
      <c r="K943" s="222"/>
      <c r="L943" s="222"/>
      <c r="M943" s="216" t="str">
        <f>IF(ISNA(Industrias[[#This Row],[Vtrit (m3)]]*VLOOKUP(Árboles!$G940,Precios!$B$7:$H$19,2,FALSE)),"",Industrias[[#This Row],[Vtrit (m3)]]*VLOOKUP(Árboles!$G940,Precios!$B$7:$H$19,2,FALSE))</f>
        <v/>
      </c>
      <c r="N943" s="217" t="str">
        <f>IF(ISNA(Industrias[[#This Row],[Vapea (m3)]]*VLOOKUP(Árboles!$G940,Precios!$B$7:$H$19,3,FALSE)),"",Industrias[[#This Row],[Vapea (m3)]]*VLOOKUP(Árboles!$G940,Precios!$B$7:$H$19,3,FALSE))</f>
        <v/>
      </c>
      <c r="O943" s="217" t="str">
        <f>IF(ISNA(Industrias[[#This Row],[Vcanter (m3)]]*VLOOKUP(Árboles!$G940,Precios!$B$7:$H$19,4,FALSE)),"",Industrias[[#This Row],[Vcanter (m3)]]*VLOOKUP(Árboles!$G940,Precios!$B$7:$H$19,4,FALSE))</f>
        <v/>
      </c>
      <c r="P943" s="217" t="str">
        <f>IF(ISNA(Industrias[[#This Row],[Vsierra (m3)]]*VLOOKUP(Árboles!$G940,Precios!$B$7:$H$19,5,FALSE)),"",Industrias[[#This Row],[Vsierra (m3)]]*VLOOKUP(Árboles!$G940,Precios!$B$7:$H$19,5,FALSE))</f>
        <v/>
      </c>
      <c r="Q943" s="217" t="str">
        <f>IF(ISNA(Industrias[[#This Row],[Vsgruesa (m3)]]*VLOOKUP(Árboles!$G940,Precios!$B$7:$H$19,6,FALSE)),"",Industrias[[#This Row],[Vsgruesa (m3)]]*VLOOKUP(Árboles!$G940,Precios!$B$7:$H$19,6,FALSE))</f>
        <v/>
      </c>
      <c r="R943" s="217" t="str">
        <f>IF(ISNA(Industrias[[#This Row],[Vchapa (m3)]]*VLOOKUP(Árboles!$G940,Precios!$B$7:$H$19,7,FALSE)),"",Industrias[[#This Row],[Vchapa (m3)]]*VLOOKUP(Árboles!$G940,Precios!$B$7:$H$19,7,FALSE))</f>
        <v/>
      </c>
      <c r="S943" s="223">
        <f t="shared" si="19"/>
        <v>0</v>
      </c>
      <c r="T943" s="218"/>
      <c r="U943" s="218"/>
      <c r="W943" s="183"/>
      <c r="X943" s="183"/>
      <c r="Y943" s="183"/>
      <c r="Z943" s="183"/>
      <c r="AA943" s="183"/>
      <c r="AB943" s="183"/>
      <c r="AC943" s="183"/>
      <c r="AE943" s="183"/>
      <c r="AF943" s="183"/>
      <c r="AG943" s="183"/>
      <c r="AH943" s="183"/>
      <c r="AI943" s="183"/>
      <c r="AJ943" s="183"/>
      <c r="AK943" s="183"/>
    </row>
    <row r="944" spans="2:37" ht="16.8" thickTop="1" thickBot="1">
      <c r="B944" s="211" t="str">
        <f>IF(Árboles!B941="","",Árboles!B941)</f>
        <v/>
      </c>
      <c r="C944" s="211" t="str">
        <f>IF(Árboles!C941="","",Árboles!C941)</f>
        <v/>
      </c>
      <c r="D944" s="212" t="str">
        <f>IF(Árboles!G941="","",Árboles!G941)</f>
        <v/>
      </c>
      <c r="E944" s="213" t="str">
        <f>IF(Árboles!AC941=0,"",Árboles!AC941)</f>
        <v/>
      </c>
      <c r="F944" s="221"/>
      <c r="G944" s="222"/>
      <c r="H944" s="222"/>
      <c r="I944" s="222"/>
      <c r="J944" s="222"/>
      <c r="K944" s="222"/>
      <c r="L944" s="222"/>
      <c r="M944" s="216" t="str">
        <f>IF(ISNA(Industrias[[#This Row],[Vtrit (m3)]]*VLOOKUP(Árboles!$G941,Precios!$B$7:$H$19,2,FALSE)),"",Industrias[[#This Row],[Vtrit (m3)]]*VLOOKUP(Árboles!$G941,Precios!$B$7:$H$19,2,FALSE))</f>
        <v/>
      </c>
      <c r="N944" s="217" t="str">
        <f>IF(ISNA(Industrias[[#This Row],[Vapea (m3)]]*VLOOKUP(Árboles!$G941,Precios!$B$7:$H$19,3,FALSE)),"",Industrias[[#This Row],[Vapea (m3)]]*VLOOKUP(Árboles!$G941,Precios!$B$7:$H$19,3,FALSE))</f>
        <v/>
      </c>
      <c r="O944" s="217" t="str">
        <f>IF(ISNA(Industrias[[#This Row],[Vcanter (m3)]]*VLOOKUP(Árboles!$G941,Precios!$B$7:$H$19,4,FALSE)),"",Industrias[[#This Row],[Vcanter (m3)]]*VLOOKUP(Árboles!$G941,Precios!$B$7:$H$19,4,FALSE))</f>
        <v/>
      </c>
      <c r="P944" s="217" t="str">
        <f>IF(ISNA(Industrias[[#This Row],[Vsierra (m3)]]*VLOOKUP(Árboles!$G941,Precios!$B$7:$H$19,5,FALSE)),"",Industrias[[#This Row],[Vsierra (m3)]]*VLOOKUP(Árboles!$G941,Precios!$B$7:$H$19,5,FALSE))</f>
        <v/>
      </c>
      <c r="Q944" s="217" t="str">
        <f>IF(ISNA(Industrias[[#This Row],[Vsgruesa (m3)]]*VLOOKUP(Árboles!$G941,Precios!$B$7:$H$19,6,FALSE)),"",Industrias[[#This Row],[Vsgruesa (m3)]]*VLOOKUP(Árboles!$G941,Precios!$B$7:$H$19,6,FALSE))</f>
        <v/>
      </c>
      <c r="R944" s="217" t="str">
        <f>IF(ISNA(Industrias[[#This Row],[Vchapa (m3)]]*VLOOKUP(Árboles!$G941,Precios!$B$7:$H$19,7,FALSE)),"",Industrias[[#This Row],[Vchapa (m3)]]*VLOOKUP(Árboles!$G941,Precios!$B$7:$H$19,7,FALSE))</f>
        <v/>
      </c>
      <c r="S944" s="223">
        <f t="shared" si="19"/>
        <v>0</v>
      </c>
      <c r="T944" s="218"/>
      <c r="U944" s="218"/>
      <c r="W944" s="183"/>
      <c r="X944" s="183"/>
      <c r="Y944" s="183"/>
      <c r="Z944" s="183"/>
      <c r="AA944" s="183"/>
      <c r="AB944" s="183"/>
      <c r="AC944" s="183"/>
      <c r="AE944" s="183"/>
      <c r="AF944" s="183"/>
      <c r="AG944" s="183"/>
      <c r="AH944" s="183"/>
      <c r="AI944" s="183"/>
      <c r="AJ944" s="183"/>
      <c r="AK944" s="183"/>
    </row>
    <row r="945" spans="2:37" ht="16.8" thickTop="1" thickBot="1">
      <c r="B945" s="211" t="str">
        <f>IF(Árboles!B942="","",Árboles!B942)</f>
        <v/>
      </c>
      <c r="C945" s="211" t="str">
        <f>IF(Árboles!C942="","",Árboles!C942)</f>
        <v/>
      </c>
      <c r="D945" s="212" t="str">
        <f>IF(Árboles!G942="","",Árboles!G942)</f>
        <v/>
      </c>
      <c r="E945" s="213" t="str">
        <f>IF(Árboles!AC942=0,"",Árboles!AC942)</f>
        <v/>
      </c>
      <c r="F945" s="221"/>
      <c r="G945" s="222"/>
      <c r="H945" s="222"/>
      <c r="I945" s="222"/>
      <c r="J945" s="222"/>
      <c r="K945" s="222"/>
      <c r="L945" s="222"/>
      <c r="M945" s="216" t="str">
        <f>IF(ISNA(Industrias[[#This Row],[Vtrit (m3)]]*VLOOKUP(Árboles!$G942,Precios!$B$7:$H$19,2,FALSE)),"",Industrias[[#This Row],[Vtrit (m3)]]*VLOOKUP(Árboles!$G942,Precios!$B$7:$H$19,2,FALSE))</f>
        <v/>
      </c>
      <c r="N945" s="217" t="str">
        <f>IF(ISNA(Industrias[[#This Row],[Vapea (m3)]]*VLOOKUP(Árboles!$G942,Precios!$B$7:$H$19,3,FALSE)),"",Industrias[[#This Row],[Vapea (m3)]]*VLOOKUP(Árboles!$G942,Precios!$B$7:$H$19,3,FALSE))</f>
        <v/>
      </c>
      <c r="O945" s="217" t="str">
        <f>IF(ISNA(Industrias[[#This Row],[Vcanter (m3)]]*VLOOKUP(Árboles!$G942,Precios!$B$7:$H$19,4,FALSE)),"",Industrias[[#This Row],[Vcanter (m3)]]*VLOOKUP(Árboles!$G942,Precios!$B$7:$H$19,4,FALSE))</f>
        <v/>
      </c>
      <c r="P945" s="217" t="str">
        <f>IF(ISNA(Industrias[[#This Row],[Vsierra (m3)]]*VLOOKUP(Árboles!$G942,Precios!$B$7:$H$19,5,FALSE)),"",Industrias[[#This Row],[Vsierra (m3)]]*VLOOKUP(Árboles!$G942,Precios!$B$7:$H$19,5,FALSE))</f>
        <v/>
      </c>
      <c r="Q945" s="217" t="str">
        <f>IF(ISNA(Industrias[[#This Row],[Vsgruesa (m3)]]*VLOOKUP(Árboles!$G942,Precios!$B$7:$H$19,6,FALSE)),"",Industrias[[#This Row],[Vsgruesa (m3)]]*VLOOKUP(Árboles!$G942,Precios!$B$7:$H$19,6,FALSE))</f>
        <v/>
      </c>
      <c r="R945" s="217" t="str">
        <f>IF(ISNA(Industrias[[#This Row],[Vchapa (m3)]]*VLOOKUP(Árboles!$G942,Precios!$B$7:$H$19,7,FALSE)),"",Industrias[[#This Row],[Vchapa (m3)]]*VLOOKUP(Árboles!$G942,Precios!$B$7:$H$19,7,FALSE))</f>
        <v/>
      </c>
      <c r="S945" s="223">
        <f t="shared" si="19"/>
        <v>0</v>
      </c>
      <c r="T945" s="218"/>
      <c r="U945" s="218"/>
      <c r="W945" s="183"/>
      <c r="X945" s="183"/>
      <c r="Y945" s="183"/>
      <c r="Z945" s="183"/>
      <c r="AA945" s="183"/>
      <c r="AB945" s="183"/>
      <c r="AC945" s="183"/>
      <c r="AE945" s="183"/>
      <c r="AF945" s="183"/>
      <c r="AG945" s="183"/>
      <c r="AH945" s="183"/>
      <c r="AI945" s="183"/>
      <c r="AJ945" s="183"/>
      <c r="AK945" s="183"/>
    </row>
    <row r="946" spans="2:37" ht="16.8" thickTop="1" thickBot="1">
      <c r="B946" s="211" t="str">
        <f>IF(Árboles!B943="","",Árboles!B943)</f>
        <v/>
      </c>
      <c r="C946" s="211" t="str">
        <f>IF(Árboles!C943="","",Árboles!C943)</f>
        <v/>
      </c>
      <c r="D946" s="212" t="str">
        <f>IF(Árboles!G943="","",Árboles!G943)</f>
        <v/>
      </c>
      <c r="E946" s="213" t="str">
        <f>IF(Árboles!AC943=0,"",Árboles!AC943)</f>
        <v/>
      </c>
      <c r="F946" s="221"/>
      <c r="G946" s="222"/>
      <c r="H946" s="222"/>
      <c r="I946" s="222"/>
      <c r="J946" s="222"/>
      <c r="K946" s="222"/>
      <c r="L946" s="222"/>
      <c r="M946" s="216" t="str">
        <f>IF(ISNA(Industrias[[#This Row],[Vtrit (m3)]]*VLOOKUP(Árboles!$G943,Precios!$B$7:$H$19,2,FALSE)),"",Industrias[[#This Row],[Vtrit (m3)]]*VLOOKUP(Árboles!$G943,Precios!$B$7:$H$19,2,FALSE))</f>
        <v/>
      </c>
      <c r="N946" s="217" t="str">
        <f>IF(ISNA(Industrias[[#This Row],[Vapea (m3)]]*VLOOKUP(Árboles!$G943,Precios!$B$7:$H$19,3,FALSE)),"",Industrias[[#This Row],[Vapea (m3)]]*VLOOKUP(Árboles!$G943,Precios!$B$7:$H$19,3,FALSE))</f>
        <v/>
      </c>
      <c r="O946" s="217" t="str">
        <f>IF(ISNA(Industrias[[#This Row],[Vcanter (m3)]]*VLOOKUP(Árboles!$G943,Precios!$B$7:$H$19,4,FALSE)),"",Industrias[[#This Row],[Vcanter (m3)]]*VLOOKUP(Árboles!$G943,Precios!$B$7:$H$19,4,FALSE))</f>
        <v/>
      </c>
      <c r="P946" s="217" t="str">
        <f>IF(ISNA(Industrias[[#This Row],[Vsierra (m3)]]*VLOOKUP(Árboles!$G943,Precios!$B$7:$H$19,5,FALSE)),"",Industrias[[#This Row],[Vsierra (m3)]]*VLOOKUP(Árboles!$G943,Precios!$B$7:$H$19,5,FALSE))</f>
        <v/>
      </c>
      <c r="Q946" s="217" t="str">
        <f>IF(ISNA(Industrias[[#This Row],[Vsgruesa (m3)]]*VLOOKUP(Árboles!$G943,Precios!$B$7:$H$19,6,FALSE)),"",Industrias[[#This Row],[Vsgruesa (m3)]]*VLOOKUP(Árboles!$G943,Precios!$B$7:$H$19,6,FALSE))</f>
        <v/>
      </c>
      <c r="R946" s="217" t="str">
        <f>IF(ISNA(Industrias[[#This Row],[Vchapa (m3)]]*VLOOKUP(Árboles!$G943,Precios!$B$7:$H$19,7,FALSE)),"",Industrias[[#This Row],[Vchapa (m3)]]*VLOOKUP(Árboles!$G943,Precios!$B$7:$H$19,7,FALSE))</f>
        <v/>
      </c>
      <c r="S946" s="223">
        <f t="shared" si="19"/>
        <v>0</v>
      </c>
      <c r="T946" s="218"/>
      <c r="U946" s="218"/>
      <c r="W946" s="183"/>
      <c r="X946" s="183"/>
      <c r="Y946" s="183"/>
      <c r="Z946" s="183"/>
      <c r="AA946" s="183"/>
      <c r="AB946" s="183"/>
      <c r="AC946" s="183"/>
      <c r="AE946" s="183"/>
      <c r="AF946" s="183"/>
      <c r="AG946" s="183"/>
      <c r="AH946" s="183"/>
      <c r="AI946" s="183"/>
      <c r="AJ946" s="183"/>
      <c r="AK946" s="183"/>
    </row>
    <row r="947" spans="2:37" ht="16.8" thickTop="1" thickBot="1">
      <c r="B947" s="211" t="str">
        <f>IF(Árboles!B944="","",Árboles!B944)</f>
        <v/>
      </c>
      <c r="C947" s="211" t="str">
        <f>IF(Árboles!C944="","",Árboles!C944)</f>
        <v/>
      </c>
      <c r="D947" s="212" t="str">
        <f>IF(Árboles!G944="","",Árboles!G944)</f>
        <v/>
      </c>
      <c r="E947" s="213" t="str">
        <f>IF(Árboles!AC944=0,"",Árboles!AC944)</f>
        <v/>
      </c>
      <c r="F947" s="221"/>
      <c r="G947" s="222"/>
      <c r="H947" s="222"/>
      <c r="I947" s="222"/>
      <c r="J947" s="222"/>
      <c r="K947" s="222"/>
      <c r="L947" s="222"/>
      <c r="M947" s="216" t="str">
        <f>IF(ISNA(Industrias[[#This Row],[Vtrit (m3)]]*VLOOKUP(Árboles!$G944,Precios!$B$7:$H$19,2,FALSE)),"",Industrias[[#This Row],[Vtrit (m3)]]*VLOOKUP(Árboles!$G944,Precios!$B$7:$H$19,2,FALSE))</f>
        <v/>
      </c>
      <c r="N947" s="217" t="str">
        <f>IF(ISNA(Industrias[[#This Row],[Vapea (m3)]]*VLOOKUP(Árboles!$G944,Precios!$B$7:$H$19,3,FALSE)),"",Industrias[[#This Row],[Vapea (m3)]]*VLOOKUP(Árboles!$G944,Precios!$B$7:$H$19,3,FALSE))</f>
        <v/>
      </c>
      <c r="O947" s="217" t="str">
        <f>IF(ISNA(Industrias[[#This Row],[Vcanter (m3)]]*VLOOKUP(Árboles!$G944,Precios!$B$7:$H$19,4,FALSE)),"",Industrias[[#This Row],[Vcanter (m3)]]*VLOOKUP(Árboles!$G944,Precios!$B$7:$H$19,4,FALSE))</f>
        <v/>
      </c>
      <c r="P947" s="217" t="str">
        <f>IF(ISNA(Industrias[[#This Row],[Vsierra (m3)]]*VLOOKUP(Árboles!$G944,Precios!$B$7:$H$19,5,FALSE)),"",Industrias[[#This Row],[Vsierra (m3)]]*VLOOKUP(Árboles!$G944,Precios!$B$7:$H$19,5,FALSE))</f>
        <v/>
      </c>
      <c r="Q947" s="217" t="str">
        <f>IF(ISNA(Industrias[[#This Row],[Vsgruesa (m3)]]*VLOOKUP(Árboles!$G944,Precios!$B$7:$H$19,6,FALSE)),"",Industrias[[#This Row],[Vsgruesa (m3)]]*VLOOKUP(Árboles!$G944,Precios!$B$7:$H$19,6,FALSE))</f>
        <v/>
      </c>
      <c r="R947" s="217" t="str">
        <f>IF(ISNA(Industrias[[#This Row],[Vchapa (m3)]]*VLOOKUP(Árboles!$G944,Precios!$B$7:$H$19,7,FALSE)),"",Industrias[[#This Row],[Vchapa (m3)]]*VLOOKUP(Árboles!$G944,Precios!$B$7:$H$19,7,FALSE))</f>
        <v/>
      </c>
      <c r="S947" s="223">
        <f t="shared" si="19"/>
        <v>0</v>
      </c>
      <c r="T947" s="218"/>
      <c r="U947" s="218"/>
      <c r="W947" s="183"/>
      <c r="X947" s="183"/>
      <c r="Y947" s="183"/>
      <c r="Z947" s="183"/>
      <c r="AA947" s="183"/>
      <c r="AB947" s="183"/>
      <c r="AC947" s="183"/>
      <c r="AE947" s="183"/>
      <c r="AF947" s="183"/>
      <c r="AG947" s="183"/>
      <c r="AH947" s="183"/>
      <c r="AI947" s="183"/>
      <c r="AJ947" s="183"/>
      <c r="AK947" s="183"/>
    </row>
    <row r="948" spans="2:37" ht="16.8" thickTop="1" thickBot="1">
      <c r="B948" s="211" t="str">
        <f>IF(Árboles!B945="","",Árboles!B945)</f>
        <v/>
      </c>
      <c r="C948" s="211" t="str">
        <f>IF(Árboles!C945="","",Árboles!C945)</f>
        <v/>
      </c>
      <c r="D948" s="212" t="str">
        <f>IF(Árboles!G945="","",Árboles!G945)</f>
        <v/>
      </c>
      <c r="E948" s="213" t="str">
        <f>IF(Árboles!AC945=0,"",Árboles!AC945)</f>
        <v/>
      </c>
      <c r="F948" s="221"/>
      <c r="G948" s="222"/>
      <c r="H948" s="222"/>
      <c r="I948" s="222"/>
      <c r="J948" s="222"/>
      <c r="K948" s="222"/>
      <c r="L948" s="222"/>
      <c r="M948" s="216" t="str">
        <f>IF(ISNA(Industrias[[#This Row],[Vtrit (m3)]]*VLOOKUP(Árboles!$G945,Precios!$B$7:$H$19,2,FALSE)),"",Industrias[[#This Row],[Vtrit (m3)]]*VLOOKUP(Árboles!$G945,Precios!$B$7:$H$19,2,FALSE))</f>
        <v/>
      </c>
      <c r="N948" s="217" t="str">
        <f>IF(ISNA(Industrias[[#This Row],[Vapea (m3)]]*VLOOKUP(Árboles!$G945,Precios!$B$7:$H$19,3,FALSE)),"",Industrias[[#This Row],[Vapea (m3)]]*VLOOKUP(Árboles!$G945,Precios!$B$7:$H$19,3,FALSE))</f>
        <v/>
      </c>
      <c r="O948" s="217" t="str">
        <f>IF(ISNA(Industrias[[#This Row],[Vcanter (m3)]]*VLOOKUP(Árboles!$G945,Precios!$B$7:$H$19,4,FALSE)),"",Industrias[[#This Row],[Vcanter (m3)]]*VLOOKUP(Árboles!$G945,Precios!$B$7:$H$19,4,FALSE))</f>
        <v/>
      </c>
      <c r="P948" s="217" t="str">
        <f>IF(ISNA(Industrias[[#This Row],[Vsierra (m3)]]*VLOOKUP(Árboles!$G945,Precios!$B$7:$H$19,5,FALSE)),"",Industrias[[#This Row],[Vsierra (m3)]]*VLOOKUP(Árboles!$G945,Precios!$B$7:$H$19,5,FALSE))</f>
        <v/>
      </c>
      <c r="Q948" s="217" t="str">
        <f>IF(ISNA(Industrias[[#This Row],[Vsgruesa (m3)]]*VLOOKUP(Árboles!$G945,Precios!$B$7:$H$19,6,FALSE)),"",Industrias[[#This Row],[Vsgruesa (m3)]]*VLOOKUP(Árboles!$G945,Precios!$B$7:$H$19,6,FALSE))</f>
        <v/>
      </c>
      <c r="R948" s="217" t="str">
        <f>IF(ISNA(Industrias[[#This Row],[Vchapa (m3)]]*VLOOKUP(Árboles!$G945,Precios!$B$7:$H$19,7,FALSE)),"",Industrias[[#This Row],[Vchapa (m3)]]*VLOOKUP(Árboles!$G945,Precios!$B$7:$H$19,7,FALSE))</f>
        <v/>
      </c>
      <c r="S948" s="223">
        <f t="shared" si="19"/>
        <v>0</v>
      </c>
      <c r="T948" s="218"/>
      <c r="U948" s="218"/>
      <c r="W948" s="183"/>
      <c r="X948" s="183"/>
      <c r="Y948" s="183"/>
      <c r="Z948" s="183"/>
      <c r="AA948" s="183"/>
      <c r="AB948" s="183"/>
      <c r="AC948" s="183"/>
      <c r="AE948" s="183"/>
      <c r="AF948" s="183"/>
      <c r="AG948" s="183"/>
      <c r="AH948" s="183"/>
      <c r="AI948" s="183"/>
      <c r="AJ948" s="183"/>
      <c r="AK948" s="183"/>
    </row>
    <row r="949" spans="2:37" ht="16.8" thickTop="1" thickBot="1">
      <c r="B949" s="211" t="str">
        <f>IF(Árboles!B946="","",Árboles!B946)</f>
        <v/>
      </c>
      <c r="C949" s="211" t="str">
        <f>IF(Árboles!C946="","",Árboles!C946)</f>
        <v/>
      </c>
      <c r="D949" s="212" t="str">
        <f>IF(Árboles!G946="","",Árboles!G946)</f>
        <v/>
      </c>
      <c r="E949" s="213" t="str">
        <f>IF(Árboles!AC946=0,"",Árboles!AC946)</f>
        <v/>
      </c>
      <c r="F949" s="221"/>
      <c r="G949" s="222"/>
      <c r="H949" s="222"/>
      <c r="I949" s="222"/>
      <c r="J949" s="222"/>
      <c r="K949" s="222"/>
      <c r="L949" s="222"/>
      <c r="M949" s="216" t="str">
        <f>IF(ISNA(Industrias[[#This Row],[Vtrit (m3)]]*VLOOKUP(Árboles!$G946,Precios!$B$7:$H$19,2,FALSE)),"",Industrias[[#This Row],[Vtrit (m3)]]*VLOOKUP(Árboles!$G946,Precios!$B$7:$H$19,2,FALSE))</f>
        <v/>
      </c>
      <c r="N949" s="217" t="str">
        <f>IF(ISNA(Industrias[[#This Row],[Vapea (m3)]]*VLOOKUP(Árboles!$G946,Precios!$B$7:$H$19,3,FALSE)),"",Industrias[[#This Row],[Vapea (m3)]]*VLOOKUP(Árboles!$G946,Precios!$B$7:$H$19,3,FALSE))</f>
        <v/>
      </c>
      <c r="O949" s="217" t="str">
        <f>IF(ISNA(Industrias[[#This Row],[Vcanter (m3)]]*VLOOKUP(Árboles!$G946,Precios!$B$7:$H$19,4,FALSE)),"",Industrias[[#This Row],[Vcanter (m3)]]*VLOOKUP(Árboles!$G946,Precios!$B$7:$H$19,4,FALSE))</f>
        <v/>
      </c>
      <c r="P949" s="217" t="str">
        <f>IF(ISNA(Industrias[[#This Row],[Vsierra (m3)]]*VLOOKUP(Árboles!$G946,Precios!$B$7:$H$19,5,FALSE)),"",Industrias[[#This Row],[Vsierra (m3)]]*VLOOKUP(Árboles!$G946,Precios!$B$7:$H$19,5,FALSE))</f>
        <v/>
      </c>
      <c r="Q949" s="217" t="str">
        <f>IF(ISNA(Industrias[[#This Row],[Vsgruesa (m3)]]*VLOOKUP(Árboles!$G946,Precios!$B$7:$H$19,6,FALSE)),"",Industrias[[#This Row],[Vsgruesa (m3)]]*VLOOKUP(Árboles!$G946,Precios!$B$7:$H$19,6,FALSE))</f>
        <v/>
      </c>
      <c r="R949" s="217" t="str">
        <f>IF(ISNA(Industrias[[#This Row],[Vchapa (m3)]]*VLOOKUP(Árboles!$G946,Precios!$B$7:$H$19,7,FALSE)),"",Industrias[[#This Row],[Vchapa (m3)]]*VLOOKUP(Árboles!$G946,Precios!$B$7:$H$19,7,FALSE))</f>
        <v/>
      </c>
      <c r="S949" s="223">
        <f t="shared" si="19"/>
        <v>0</v>
      </c>
      <c r="T949" s="218"/>
      <c r="U949" s="218"/>
      <c r="W949" s="183"/>
      <c r="X949" s="183"/>
      <c r="Y949" s="183"/>
      <c r="Z949" s="183"/>
      <c r="AA949" s="183"/>
      <c r="AB949" s="183"/>
      <c r="AC949" s="183"/>
      <c r="AE949" s="183"/>
      <c r="AF949" s="183"/>
      <c r="AG949" s="183"/>
      <c r="AH949" s="183"/>
      <c r="AI949" s="183"/>
      <c r="AJ949" s="183"/>
      <c r="AK949" s="183"/>
    </row>
    <row r="950" spans="2:37" ht="16.8" thickTop="1" thickBot="1">
      <c r="B950" s="211" t="str">
        <f>IF(Árboles!B947="","",Árboles!B947)</f>
        <v/>
      </c>
      <c r="C950" s="211" t="str">
        <f>IF(Árboles!C947="","",Árboles!C947)</f>
        <v/>
      </c>
      <c r="D950" s="212" t="str">
        <f>IF(Árboles!G947="","",Árboles!G947)</f>
        <v/>
      </c>
      <c r="E950" s="213" t="str">
        <f>IF(Árboles!AC947=0,"",Árboles!AC947)</f>
        <v/>
      </c>
      <c r="F950" s="221"/>
      <c r="G950" s="222"/>
      <c r="H950" s="222"/>
      <c r="I950" s="222"/>
      <c r="J950" s="222"/>
      <c r="K950" s="222"/>
      <c r="L950" s="222"/>
      <c r="M950" s="216" t="str">
        <f>IF(ISNA(Industrias[[#This Row],[Vtrit (m3)]]*VLOOKUP(Árboles!$G947,Precios!$B$7:$H$19,2,FALSE)),"",Industrias[[#This Row],[Vtrit (m3)]]*VLOOKUP(Árboles!$G947,Precios!$B$7:$H$19,2,FALSE))</f>
        <v/>
      </c>
      <c r="N950" s="217" t="str">
        <f>IF(ISNA(Industrias[[#This Row],[Vapea (m3)]]*VLOOKUP(Árboles!$G947,Precios!$B$7:$H$19,3,FALSE)),"",Industrias[[#This Row],[Vapea (m3)]]*VLOOKUP(Árboles!$G947,Precios!$B$7:$H$19,3,FALSE))</f>
        <v/>
      </c>
      <c r="O950" s="217" t="str">
        <f>IF(ISNA(Industrias[[#This Row],[Vcanter (m3)]]*VLOOKUP(Árboles!$G947,Precios!$B$7:$H$19,4,FALSE)),"",Industrias[[#This Row],[Vcanter (m3)]]*VLOOKUP(Árboles!$G947,Precios!$B$7:$H$19,4,FALSE))</f>
        <v/>
      </c>
      <c r="P950" s="217" t="str">
        <f>IF(ISNA(Industrias[[#This Row],[Vsierra (m3)]]*VLOOKUP(Árboles!$G947,Precios!$B$7:$H$19,5,FALSE)),"",Industrias[[#This Row],[Vsierra (m3)]]*VLOOKUP(Árboles!$G947,Precios!$B$7:$H$19,5,FALSE))</f>
        <v/>
      </c>
      <c r="Q950" s="217" t="str">
        <f>IF(ISNA(Industrias[[#This Row],[Vsgruesa (m3)]]*VLOOKUP(Árboles!$G947,Precios!$B$7:$H$19,6,FALSE)),"",Industrias[[#This Row],[Vsgruesa (m3)]]*VLOOKUP(Árboles!$G947,Precios!$B$7:$H$19,6,FALSE))</f>
        <v/>
      </c>
      <c r="R950" s="217" t="str">
        <f>IF(ISNA(Industrias[[#This Row],[Vchapa (m3)]]*VLOOKUP(Árboles!$G947,Precios!$B$7:$H$19,7,FALSE)),"",Industrias[[#This Row],[Vchapa (m3)]]*VLOOKUP(Árboles!$G947,Precios!$B$7:$H$19,7,FALSE))</f>
        <v/>
      </c>
      <c r="S950" s="223">
        <f t="shared" si="19"/>
        <v>0</v>
      </c>
      <c r="T950" s="218"/>
      <c r="U950" s="218"/>
      <c r="W950" s="183"/>
      <c r="X950" s="183"/>
      <c r="Y950" s="183"/>
      <c r="Z950" s="183"/>
      <c r="AA950" s="183"/>
      <c r="AB950" s="183"/>
      <c r="AC950" s="183"/>
      <c r="AE950" s="183"/>
      <c r="AF950" s="183"/>
      <c r="AG950" s="183"/>
      <c r="AH950" s="183"/>
      <c r="AI950" s="183"/>
      <c r="AJ950" s="183"/>
      <c r="AK950" s="183"/>
    </row>
    <row r="951" spans="2:37" ht="16.8" thickTop="1" thickBot="1">
      <c r="B951" s="211" t="str">
        <f>IF(Árboles!B948="","",Árboles!B948)</f>
        <v/>
      </c>
      <c r="C951" s="211" t="str">
        <f>IF(Árboles!C948="","",Árboles!C948)</f>
        <v/>
      </c>
      <c r="D951" s="212" t="str">
        <f>IF(Árboles!G948="","",Árboles!G948)</f>
        <v/>
      </c>
      <c r="E951" s="213" t="str">
        <f>IF(Árboles!AC948=0,"",Árboles!AC948)</f>
        <v/>
      </c>
      <c r="F951" s="221"/>
      <c r="G951" s="222"/>
      <c r="H951" s="222"/>
      <c r="I951" s="222"/>
      <c r="J951" s="222"/>
      <c r="K951" s="222"/>
      <c r="L951" s="222"/>
      <c r="M951" s="216" t="str">
        <f>IF(ISNA(Industrias[[#This Row],[Vtrit (m3)]]*VLOOKUP(Árboles!$G948,Precios!$B$7:$H$19,2,FALSE)),"",Industrias[[#This Row],[Vtrit (m3)]]*VLOOKUP(Árboles!$G948,Precios!$B$7:$H$19,2,FALSE))</f>
        <v/>
      </c>
      <c r="N951" s="217" t="str">
        <f>IF(ISNA(Industrias[[#This Row],[Vapea (m3)]]*VLOOKUP(Árboles!$G948,Precios!$B$7:$H$19,3,FALSE)),"",Industrias[[#This Row],[Vapea (m3)]]*VLOOKUP(Árboles!$G948,Precios!$B$7:$H$19,3,FALSE))</f>
        <v/>
      </c>
      <c r="O951" s="217" t="str">
        <f>IF(ISNA(Industrias[[#This Row],[Vcanter (m3)]]*VLOOKUP(Árboles!$G948,Precios!$B$7:$H$19,4,FALSE)),"",Industrias[[#This Row],[Vcanter (m3)]]*VLOOKUP(Árboles!$G948,Precios!$B$7:$H$19,4,FALSE))</f>
        <v/>
      </c>
      <c r="P951" s="217" t="str">
        <f>IF(ISNA(Industrias[[#This Row],[Vsierra (m3)]]*VLOOKUP(Árboles!$G948,Precios!$B$7:$H$19,5,FALSE)),"",Industrias[[#This Row],[Vsierra (m3)]]*VLOOKUP(Árboles!$G948,Precios!$B$7:$H$19,5,FALSE))</f>
        <v/>
      </c>
      <c r="Q951" s="217" t="str">
        <f>IF(ISNA(Industrias[[#This Row],[Vsgruesa (m3)]]*VLOOKUP(Árboles!$G948,Precios!$B$7:$H$19,6,FALSE)),"",Industrias[[#This Row],[Vsgruesa (m3)]]*VLOOKUP(Árboles!$G948,Precios!$B$7:$H$19,6,FALSE))</f>
        <v/>
      </c>
      <c r="R951" s="217" t="str">
        <f>IF(ISNA(Industrias[[#This Row],[Vchapa (m3)]]*VLOOKUP(Árboles!$G948,Precios!$B$7:$H$19,7,FALSE)),"",Industrias[[#This Row],[Vchapa (m3)]]*VLOOKUP(Árboles!$G948,Precios!$B$7:$H$19,7,FALSE))</f>
        <v/>
      </c>
      <c r="S951" s="223">
        <f t="shared" si="19"/>
        <v>0</v>
      </c>
      <c r="T951" s="218"/>
      <c r="U951" s="218"/>
      <c r="W951" s="183"/>
      <c r="X951" s="183"/>
      <c r="Y951" s="183"/>
      <c r="Z951" s="183"/>
      <c r="AA951" s="183"/>
      <c r="AB951" s="183"/>
      <c r="AC951" s="183"/>
      <c r="AE951" s="183"/>
      <c r="AF951" s="183"/>
      <c r="AG951" s="183"/>
      <c r="AH951" s="183"/>
      <c r="AI951" s="183"/>
      <c r="AJ951" s="183"/>
      <c r="AK951" s="183"/>
    </row>
    <row r="952" spans="2:37" ht="16.8" thickTop="1" thickBot="1">
      <c r="B952" s="211" t="str">
        <f>IF(Árboles!B949="","",Árboles!B949)</f>
        <v/>
      </c>
      <c r="C952" s="211" t="str">
        <f>IF(Árboles!C949="","",Árboles!C949)</f>
        <v/>
      </c>
      <c r="D952" s="212" t="str">
        <f>IF(Árboles!G949="","",Árboles!G949)</f>
        <v/>
      </c>
      <c r="E952" s="213" t="str">
        <f>IF(Árboles!AC949=0,"",Árboles!AC949)</f>
        <v/>
      </c>
      <c r="F952" s="221"/>
      <c r="G952" s="222"/>
      <c r="H952" s="222"/>
      <c r="I952" s="222"/>
      <c r="J952" s="222"/>
      <c r="K952" s="222"/>
      <c r="L952" s="222"/>
      <c r="M952" s="216" t="str">
        <f>IF(ISNA(Industrias[[#This Row],[Vtrit (m3)]]*VLOOKUP(Árboles!$G949,Precios!$B$7:$H$19,2,FALSE)),"",Industrias[[#This Row],[Vtrit (m3)]]*VLOOKUP(Árboles!$G949,Precios!$B$7:$H$19,2,FALSE))</f>
        <v/>
      </c>
      <c r="N952" s="217" t="str">
        <f>IF(ISNA(Industrias[[#This Row],[Vapea (m3)]]*VLOOKUP(Árboles!$G949,Precios!$B$7:$H$19,3,FALSE)),"",Industrias[[#This Row],[Vapea (m3)]]*VLOOKUP(Árboles!$G949,Precios!$B$7:$H$19,3,FALSE))</f>
        <v/>
      </c>
      <c r="O952" s="217" t="str">
        <f>IF(ISNA(Industrias[[#This Row],[Vcanter (m3)]]*VLOOKUP(Árboles!$G949,Precios!$B$7:$H$19,4,FALSE)),"",Industrias[[#This Row],[Vcanter (m3)]]*VLOOKUP(Árboles!$G949,Precios!$B$7:$H$19,4,FALSE))</f>
        <v/>
      </c>
      <c r="P952" s="217" t="str">
        <f>IF(ISNA(Industrias[[#This Row],[Vsierra (m3)]]*VLOOKUP(Árboles!$G949,Precios!$B$7:$H$19,5,FALSE)),"",Industrias[[#This Row],[Vsierra (m3)]]*VLOOKUP(Árboles!$G949,Precios!$B$7:$H$19,5,FALSE))</f>
        <v/>
      </c>
      <c r="Q952" s="217" t="str">
        <f>IF(ISNA(Industrias[[#This Row],[Vsgruesa (m3)]]*VLOOKUP(Árboles!$G949,Precios!$B$7:$H$19,6,FALSE)),"",Industrias[[#This Row],[Vsgruesa (m3)]]*VLOOKUP(Árboles!$G949,Precios!$B$7:$H$19,6,FALSE))</f>
        <v/>
      </c>
      <c r="R952" s="217" t="str">
        <f>IF(ISNA(Industrias[[#This Row],[Vchapa (m3)]]*VLOOKUP(Árboles!$G949,Precios!$B$7:$H$19,7,FALSE)),"",Industrias[[#This Row],[Vchapa (m3)]]*VLOOKUP(Árboles!$G949,Precios!$B$7:$H$19,7,FALSE))</f>
        <v/>
      </c>
      <c r="S952" s="223">
        <f t="shared" si="19"/>
        <v>0</v>
      </c>
      <c r="T952" s="218"/>
      <c r="U952" s="218"/>
      <c r="W952" s="183"/>
      <c r="X952" s="183"/>
      <c r="Y952" s="183"/>
      <c r="Z952" s="183"/>
      <c r="AA952" s="183"/>
      <c r="AB952" s="183"/>
      <c r="AC952" s="183"/>
      <c r="AE952" s="183"/>
      <c r="AF952" s="183"/>
      <c r="AG952" s="183"/>
      <c r="AH952" s="183"/>
      <c r="AI952" s="183"/>
      <c r="AJ952" s="183"/>
      <c r="AK952" s="183"/>
    </row>
    <row r="953" spans="2:37" ht="16.8" thickTop="1" thickBot="1">
      <c r="B953" s="211" t="str">
        <f>IF(Árboles!B950="","",Árboles!B950)</f>
        <v/>
      </c>
      <c r="C953" s="211" t="str">
        <f>IF(Árboles!C950="","",Árboles!C950)</f>
        <v/>
      </c>
      <c r="D953" s="212" t="str">
        <f>IF(Árboles!G950="","",Árboles!G950)</f>
        <v/>
      </c>
      <c r="E953" s="213" t="str">
        <f>IF(Árboles!AC950=0,"",Árboles!AC950)</f>
        <v/>
      </c>
      <c r="F953" s="221"/>
      <c r="G953" s="222"/>
      <c r="H953" s="222"/>
      <c r="I953" s="222"/>
      <c r="J953" s="222"/>
      <c r="K953" s="222"/>
      <c r="L953" s="222"/>
      <c r="M953" s="216" t="str">
        <f>IF(ISNA(Industrias[[#This Row],[Vtrit (m3)]]*VLOOKUP(Árboles!$G950,Precios!$B$7:$H$19,2,FALSE)),"",Industrias[[#This Row],[Vtrit (m3)]]*VLOOKUP(Árboles!$G950,Precios!$B$7:$H$19,2,FALSE))</f>
        <v/>
      </c>
      <c r="N953" s="217" t="str">
        <f>IF(ISNA(Industrias[[#This Row],[Vapea (m3)]]*VLOOKUP(Árboles!$G950,Precios!$B$7:$H$19,3,FALSE)),"",Industrias[[#This Row],[Vapea (m3)]]*VLOOKUP(Árboles!$G950,Precios!$B$7:$H$19,3,FALSE))</f>
        <v/>
      </c>
      <c r="O953" s="217" t="str">
        <f>IF(ISNA(Industrias[[#This Row],[Vcanter (m3)]]*VLOOKUP(Árboles!$G950,Precios!$B$7:$H$19,4,FALSE)),"",Industrias[[#This Row],[Vcanter (m3)]]*VLOOKUP(Árboles!$G950,Precios!$B$7:$H$19,4,FALSE))</f>
        <v/>
      </c>
      <c r="P953" s="217" t="str">
        <f>IF(ISNA(Industrias[[#This Row],[Vsierra (m3)]]*VLOOKUP(Árboles!$G950,Precios!$B$7:$H$19,5,FALSE)),"",Industrias[[#This Row],[Vsierra (m3)]]*VLOOKUP(Árboles!$G950,Precios!$B$7:$H$19,5,FALSE))</f>
        <v/>
      </c>
      <c r="Q953" s="217" t="str">
        <f>IF(ISNA(Industrias[[#This Row],[Vsgruesa (m3)]]*VLOOKUP(Árboles!$G950,Precios!$B$7:$H$19,6,FALSE)),"",Industrias[[#This Row],[Vsgruesa (m3)]]*VLOOKUP(Árboles!$G950,Precios!$B$7:$H$19,6,FALSE))</f>
        <v/>
      </c>
      <c r="R953" s="217" t="str">
        <f>IF(ISNA(Industrias[[#This Row],[Vchapa (m3)]]*VLOOKUP(Árboles!$G950,Precios!$B$7:$H$19,7,FALSE)),"",Industrias[[#This Row],[Vchapa (m3)]]*VLOOKUP(Árboles!$G950,Precios!$B$7:$H$19,7,FALSE))</f>
        <v/>
      </c>
      <c r="S953" s="223">
        <f t="shared" si="19"/>
        <v>0</v>
      </c>
      <c r="T953" s="218"/>
      <c r="U953" s="218"/>
      <c r="W953" s="183"/>
      <c r="X953" s="183"/>
      <c r="Y953" s="183"/>
      <c r="Z953" s="183"/>
      <c r="AA953" s="183"/>
      <c r="AB953" s="183"/>
      <c r="AC953" s="183"/>
      <c r="AE953" s="183"/>
      <c r="AF953" s="183"/>
      <c r="AG953" s="183"/>
      <c r="AH953" s="183"/>
      <c r="AI953" s="183"/>
      <c r="AJ953" s="183"/>
      <c r="AK953" s="183"/>
    </row>
    <row r="954" spans="2:37" ht="16.8" thickTop="1" thickBot="1">
      <c r="B954" s="211" t="str">
        <f>IF(Árboles!B951="","",Árboles!B951)</f>
        <v/>
      </c>
      <c r="C954" s="211" t="str">
        <f>IF(Árboles!C951="","",Árboles!C951)</f>
        <v/>
      </c>
      <c r="D954" s="212" t="str">
        <f>IF(Árboles!G951="","",Árboles!G951)</f>
        <v/>
      </c>
      <c r="E954" s="213" t="str">
        <f>IF(Árboles!AC951=0,"",Árboles!AC951)</f>
        <v/>
      </c>
      <c r="F954" s="221"/>
      <c r="G954" s="222"/>
      <c r="H954" s="222"/>
      <c r="I954" s="222"/>
      <c r="J954" s="222"/>
      <c r="K954" s="222"/>
      <c r="L954" s="222"/>
      <c r="M954" s="216" t="str">
        <f>IF(ISNA(Industrias[[#This Row],[Vtrit (m3)]]*VLOOKUP(Árboles!$G951,Precios!$B$7:$H$19,2,FALSE)),"",Industrias[[#This Row],[Vtrit (m3)]]*VLOOKUP(Árboles!$G951,Precios!$B$7:$H$19,2,FALSE))</f>
        <v/>
      </c>
      <c r="N954" s="217" t="str">
        <f>IF(ISNA(Industrias[[#This Row],[Vapea (m3)]]*VLOOKUP(Árboles!$G951,Precios!$B$7:$H$19,3,FALSE)),"",Industrias[[#This Row],[Vapea (m3)]]*VLOOKUP(Árboles!$G951,Precios!$B$7:$H$19,3,FALSE))</f>
        <v/>
      </c>
      <c r="O954" s="217" t="str">
        <f>IF(ISNA(Industrias[[#This Row],[Vcanter (m3)]]*VLOOKUP(Árboles!$G951,Precios!$B$7:$H$19,4,FALSE)),"",Industrias[[#This Row],[Vcanter (m3)]]*VLOOKUP(Árboles!$G951,Precios!$B$7:$H$19,4,FALSE))</f>
        <v/>
      </c>
      <c r="P954" s="217" t="str">
        <f>IF(ISNA(Industrias[[#This Row],[Vsierra (m3)]]*VLOOKUP(Árboles!$G951,Precios!$B$7:$H$19,5,FALSE)),"",Industrias[[#This Row],[Vsierra (m3)]]*VLOOKUP(Árboles!$G951,Precios!$B$7:$H$19,5,FALSE))</f>
        <v/>
      </c>
      <c r="Q954" s="217" t="str">
        <f>IF(ISNA(Industrias[[#This Row],[Vsgruesa (m3)]]*VLOOKUP(Árboles!$G951,Precios!$B$7:$H$19,6,FALSE)),"",Industrias[[#This Row],[Vsgruesa (m3)]]*VLOOKUP(Árboles!$G951,Precios!$B$7:$H$19,6,FALSE))</f>
        <v/>
      </c>
      <c r="R954" s="217" t="str">
        <f>IF(ISNA(Industrias[[#This Row],[Vchapa (m3)]]*VLOOKUP(Árboles!$G951,Precios!$B$7:$H$19,7,FALSE)),"",Industrias[[#This Row],[Vchapa (m3)]]*VLOOKUP(Árboles!$G951,Precios!$B$7:$H$19,7,FALSE))</f>
        <v/>
      </c>
      <c r="S954" s="223">
        <f t="shared" si="19"/>
        <v>0</v>
      </c>
      <c r="T954" s="218"/>
      <c r="U954" s="218"/>
      <c r="W954" s="183"/>
      <c r="X954" s="183"/>
      <c r="Y954" s="183"/>
      <c r="Z954" s="183"/>
      <c r="AA954" s="183"/>
      <c r="AB954" s="183"/>
      <c r="AC954" s="183"/>
      <c r="AE954" s="183"/>
      <c r="AF954" s="183"/>
      <c r="AG954" s="183"/>
      <c r="AH954" s="183"/>
      <c r="AI954" s="183"/>
      <c r="AJ954" s="183"/>
      <c r="AK954" s="183"/>
    </row>
    <row r="955" spans="2:37" ht="16.8" thickTop="1" thickBot="1">
      <c r="B955" s="211" t="str">
        <f>IF(Árboles!B952="","",Árboles!B952)</f>
        <v/>
      </c>
      <c r="C955" s="211" t="str">
        <f>IF(Árboles!C952="","",Árboles!C952)</f>
        <v/>
      </c>
      <c r="D955" s="212" t="str">
        <f>IF(Árboles!G952="","",Árboles!G952)</f>
        <v/>
      </c>
      <c r="E955" s="213" t="str">
        <f>IF(Árboles!AC952=0,"",Árboles!AC952)</f>
        <v/>
      </c>
      <c r="F955" s="221"/>
      <c r="G955" s="222"/>
      <c r="H955" s="222"/>
      <c r="I955" s="222"/>
      <c r="J955" s="222"/>
      <c r="K955" s="222"/>
      <c r="L955" s="222"/>
      <c r="M955" s="216" t="str">
        <f>IF(ISNA(Industrias[[#This Row],[Vtrit (m3)]]*VLOOKUP(Árboles!$G952,Precios!$B$7:$H$19,2,FALSE)),"",Industrias[[#This Row],[Vtrit (m3)]]*VLOOKUP(Árboles!$G952,Precios!$B$7:$H$19,2,FALSE))</f>
        <v/>
      </c>
      <c r="N955" s="217" t="str">
        <f>IF(ISNA(Industrias[[#This Row],[Vapea (m3)]]*VLOOKUP(Árboles!$G952,Precios!$B$7:$H$19,3,FALSE)),"",Industrias[[#This Row],[Vapea (m3)]]*VLOOKUP(Árboles!$G952,Precios!$B$7:$H$19,3,FALSE))</f>
        <v/>
      </c>
      <c r="O955" s="217" t="str">
        <f>IF(ISNA(Industrias[[#This Row],[Vcanter (m3)]]*VLOOKUP(Árboles!$G952,Precios!$B$7:$H$19,4,FALSE)),"",Industrias[[#This Row],[Vcanter (m3)]]*VLOOKUP(Árboles!$G952,Precios!$B$7:$H$19,4,FALSE))</f>
        <v/>
      </c>
      <c r="P955" s="217" t="str">
        <f>IF(ISNA(Industrias[[#This Row],[Vsierra (m3)]]*VLOOKUP(Árboles!$G952,Precios!$B$7:$H$19,5,FALSE)),"",Industrias[[#This Row],[Vsierra (m3)]]*VLOOKUP(Árboles!$G952,Precios!$B$7:$H$19,5,FALSE))</f>
        <v/>
      </c>
      <c r="Q955" s="217" t="str">
        <f>IF(ISNA(Industrias[[#This Row],[Vsgruesa (m3)]]*VLOOKUP(Árboles!$G952,Precios!$B$7:$H$19,6,FALSE)),"",Industrias[[#This Row],[Vsgruesa (m3)]]*VLOOKUP(Árboles!$G952,Precios!$B$7:$H$19,6,FALSE))</f>
        <v/>
      </c>
      <c r="R955" s="217" t="str">
        <f>IF(ISNA(Industrias[[#This Row],[Vchapa (m3)]]*VLOOKUP(Árboles!$G952,Precios!$B$7:$H$19,7,FALSE)),"",Industrias[[#This Row],[Vchapa (m3)]]*VLOOKUP(Árboles!$G952,Precios!$B$7:$H$19,7,FALSE))</f>
        <v/>
      </c>
      <c r="S955" s="223">
        <f t="shared" si="19"/>
        <v>0</v>
      </c>
      <c r="T955" s="218"/>
      <c r="U955" s="218"/>
      <c r="W955" s="183"/>
      <c r="X955" s="183"/>
      <c r="Y955" s="183"/>
      <c r="Z955" s="183"/>
      <c r="AA955" s="183"/>
      <c r="AB955" s="183"/>
      <c r="AC955" s="183"/>
      <c r="AE955" s="183"/>
      <c r="AF955" s="183"/>
      <c r="AG955" s="183"/>
      <c r="AH955" s="183"/>
      <c r="AI955" s="183"/>
      <c r="AJ955" s="183"/>
      <c r="AK955" s="183"/>
    </row>
    <row r="956" spans="2:37" ht="16.8" thickTop="1" thickBot="1">
      <c r="B956" s="211" t="str">
        <f>IF(Árboles!B953="","",Árboles!B953)</f>
        <v/>
      </c>
      <c r="C956" s="211" t="str">
        <f>IF(Árboles!C953="","",Árboles!C953)</f>
        <v/>
      </c>
      <c r="D956" s="212" t="str">
        <f>IF(Árboles!G953="","",Árboles!G953)</f>
        <v/>
      </c>
      <c r="E956" s="213" t="str">
        <f>IF(Árboles!AC953=0,"",Árboles!AC953)</f>
        <v/>
      </c>
      <c r="F956" s="221"/>
      <c r="G956" s="222"/>
      <c r="H956" s="222"/>
      <c r="I956" s="222"/>
      <c r="J956" s="222"/>
      <c r="K956" s="222"/>
      <c r="L956" s="222"/>
      <c r="M956" s="216" t="str">
        <f>IF(ISNA(Industrias[[#This Row],[Vtrit (m3)]]*VLOOKUP(Árboles!$G953,Precios!$B$7:$H$19,2,FALSE)),"",Industrias[[#This Row],[Vtrit (m3)]]*VLOOKUP(Árboles!$G953,Precios!$B$7:$H$19,2,FALSE))</f>
        <v/>
      </c>
      <c r="N956" s="217" t="str">
        <f>IF(ISNA(Industrias[[#This Row],[Vapea (m3)]]*VLOOKUP(Árboles!$G953,Precios!$B$7:$H$19,3,FALSE)),"",Industrias[[#This Row],[Vapea (m3)]]*VLOOKUP(Árboles!$G953,Precios!$B$7:$H$19,3,FALSE))</f>
        <v/>
      </c>
      <c r="O956" s="217" t="str">
        <f>IF(ISNA(Industrias[[#This Row],[Vcanter (m3)]]*VLOOKUP(Árboles!$G953,Precios!$B$7:$H$19,4,FALSE)),"",Industrias[[#This Row],[Vcanter (m3)]]*VLOOKUP(Árboles!$G953,Precios!$B$7:$H$19,4,FALSE))</f>
        <v/>
      </c>
      <c r="P956" s="217" t="str">
        <f>IF(ISNA(Industrias[[#This Row],[Vsierra (m3)]]*VLOOKUP(Árboles!$G953,Precios!$B$7:$H$19,5,FALSE)),"",Industrias[[#This Row],[Vsierra (m3)]]*VLOOKUP(Árboles!$G953,Precios!$B$7:$H$19,5,FALSE))</f>
        <v/>
      </c>
      <c r="Q956" s="217" t="str">
        <f>IF(ISNA(Industrias[[#This Row],[Vsgruesa (m3)]]*VLOOKUP(Árboles!$G953,Precios!$B$7:$H$19,6,FALSE)),"",Industrias[[#This Row],[Vsgruesa (m3)]]*VLOOKUP(Árboles!$G953,Precios!$B$7:$H$19,6,FALSE))</f>
        <v/>
      </c>
      <c r="R956" s="217" t="str">
        <f>IF(ISNA(Industrias[[#This Row],[Vchapa (m3)]]*VLOOKUP(Árboles!$G953,Precios!$B$7:$H$19,7,FALSE)),"",Industrias[[#This Row],[Vchapa (m3)]]*VLOOKUP(Árboles!$G953,Precios!$B$7:$H$19,7,FALSE))</f>
        <v/>
      </c>
      <c r="S956" s="223">
        <f t="shared" si="19"/>
        <v>0</v>
      </c>
      <c r="T956" s="218"/>
      <c r="U956" s="218"/>
      <c r="W956" s="183"/>
      <c r="X956" s="183"/>
      <c r="Y956" s="183"/>
      <c r="Z956" s="183"/>
      <c r="AA956" s="183"/>
      <c r="AB956" s="183"/>
      <c r="AC956" s="183"/>
      <c r="AE956" s="183"/>
      <c r="AF956" s="183"/>
      <c r="AG956" s="183"/>
      <c r="AH956" s="183"/>
      <c r="AI956" s="183"/>
      <c r="AJ956" s="183"/>
      <c r="AK956" s="183"/>
    </row>
    <row r="957" spans="2:37" ht="16.8" thickTop="1" thickBot="1">
      <c r="B957" s="211" t="str">
        <f>IF(Árboles!B954="","",Árboles!B954)</f>
        <v/>
      </c>
      <c r="C957" s="211" t="str">
        <f>IF(Árboles!C954="","",Árboles!C954)</f>
        <v/>
      </c>
      <c r="D957" s="212" t="str">
        <f>IF(Árboles!G954="","",Árboles!G954)</f>
        <v/>
      </c>
      <c r="E957" s="213" t="str">
        <f>IF(Árboles!AC954=0,"",Árboles!AC954)</f>
        <v/>
      </c>
      <c r="F957" s="221"/>
      <c r="G957" s="222"/>
      <c r="H957" s="222"/>
      <c r="I957" s="222"/>
      <c r="J957" s="222"/>
      <c r="K957" s="222"/>
      <c r="L957" s="222"/>
      <c r="M957" s="216" t="str">
        <f>IF(ISNA(Industrias[[#This Row],[Vtrit (m3)]]*VLOOKUP(Árboles!$G954,Precios!$B$7:$H$19,2,FALSE)),"",Industrias[[#This Row],[Vtrit (m3)]]*VLOOKUP(Árboles!$G954,Precios!$B$7:$H$19,2,FALSE))</f>
        <v/>
      </c>
      <c r="N957" s="217" t="str">
        <f>IF(ISNA(Industrias[[#This Row],[Vapea (m3)]]*VLOOKUP(Árboles!$G954,Precios!$B$7:$H$19,3,FALSE)),"",Industrias[[#This Row],[Vapea (m3)]]*VLOOKUP(Árboles!$G954,Precios!$B$7:$H$19,3,FALSE))</f>
        <v/>
      </c>
      <c r="O957" s="217" t="str">
        <f>IF(ISNA(Industrias[[#This Row],[Vcanter (m3)]]*VLOOKUP(Árboles!$G954,Precios!$B$7:$H$19,4,FALSE)),"",Industrias[[#This Row],[Vcanter (m3)]]*VLOOKUP(Árboles!$G954,Precios!$B$7:$H$19,4,FALSE))</f>
        <v/>
      </c>
      <c r="P957" s="217" t="str">
        <f>IF(ISNA(Industrias[[#This Row],[Vsierra (m3)]]*VLOOKUP(Árboles!$G954,Precios!$B$7:$H$19,5,FALSE)),"",Industrias[[#This Row],[Vsierra (m3)]]*VLOOKUP(Árboles!$G954,Precios!$B$7:$H$19,5,FALSE))</f>
        <v/>
      </c>
      <c r="Q957" s="217" t="str">
        <f>IF(ISNA(Industrias[[#This Row],[Vsgruesa (m3)]]*VLOOKUP(Árboles!$G954,Precios!$B$7:$H$19,6,FALSE)),"",Industrias[[#This Row],[Vsgruesa (m3)]]*VLOOKUP(Árboles!$G954,Precios!$B$7:$H$19,6,FALSE))</f>
        <v/>
      </c>
      <c r="R957" s="217" t="str">
        <f>IF(ISNA(Industrias[[#This Row],[Vchapa (m3)]]*VLOOKUP(Árboles!$G954,Precios!$B$7:$H$19,7,FALSE)),"",Industrias[[#This Row],[Vchapa (m3)]]*VLOOKUP(Árboles!$G954,Precios!$B$7:$H$19,7,FALSE))</f>
        <v/>
      </c>
      <c r="S957" s="223">
        <f t="shared" si="19"/>
        <v>0</v>
      </c>
      <c r="T957" s="218"/>
      <c r="U957" s="218"/>
      <c r="W957" s="183"/>
      <c r="X957" s="183"/>
      <c r="Y957" s="183"/>
      <c r="Z957" s="183"/>
      <c r="AA957" s="183"/>
      <c r="AB957" s="183"/>
      <c r="AC957" s="183"/>
      <c r="AE957" s="183"/>
      <c r="AF957" s="183"/>
      <c r="AG957" s="183"/>
      <c r="AH957" s="183"/>
      <c r="AI957" s="183"/>
      <c r="AJ957" s="183"/>
      <c r="AK957" s="183"/>
    </row>
    <row r="958" spans="2:37" ht="16.8" thickTop="1" thickBot="1">
      <c r="B958" s="211" t="str">
        <f>IF(Árboles!B955="","",Árboles!B955)</f>
        <v/>
      </c>
      <c r="C958" s="211" t="str">
        <f>IF(Árboles!C955="","",Árboles!C955)</f>
        <v/>
      </c>
      <c r="D958" s="212" t="str">
        <f>IF(Árboles!G955="","",Árboles!G955)</f>
        <v/>
      </c>
      <c r="E958" s="213" t="str">
        <f>IF(Árboles!AC955=0,"",Árboles!AC955)</f>
        <v/>
      </c>
      <c r="F958" s="221"/>
      <c r="G958" s="222"/>
      <c r="H958" s="222"/>
      <c r="I958" s="222"/>
      <c r="J958" s="222"/>
      <c r="K958" s="222"/>
      <c r="L958" s="222"/>
      <c r="M958" s="216" t="str">
        <f>IF(ISNA(Industrias[[#This Row],[Vtrit (m3)]]*VLOOKUP(Árboles!$G955,Precios!$B$7:$H$19,2,FALSE)),"",Industrias[[#This Row],[Vtrit (m3)]]*VLOOKUP(Árboles!$G955,Precios!$B$7:$H$19,2,FALSE))</f>
        <v/>
      </c>
      <c r="N958" s="217" t="str">
        <f>IF(ISNA(Industrias[[#This Row],[Vapea (m3)]]*VLOOKUP(Árboles!$G955,Precios!$B$7:$H$19,3,FALSE)),"",Industrias[[#This Row],[Vapea (m3)]]*VLOOKUP(Árboles!$G955,Precios!$B$7:$H$19,3,FALSE))</f>
        <v/>
      </c>
      <c r="O958" s="217" t="str">
        <f>IF(ISNA(Industrias[[#This Row],[Vcanter (m3)]]*VLOOKUP(Árboles!$G955,Precios!$B$7:$H$19,4,FALSE)),"",Industrias[[#This Row],[Vcanter (m3)]]*VLOOKUP(Árboles!$G955,Precios!$B$7:$H$19,4,FALSE))</f>
        <v/>
      </c>
      <c r="P958" s="217" t="str">
        <f>IF(ISNA(Industrias[[#This Row],[Vsierra (m3)]]*VLOOKUP(Árboles!$G955,Precios!$B$7:$H$19,5,FALSE)),"",Industrias[[#This Row],[Vsierra (m3)]]*VLOOKUP(Árboles!$G955,Precios!$B$7:$H$19,5,FALSE))</f>
        <v/>
      </c>
      <c r="Q958" s="217" t="str">
        <f>IF(ISNA(Industrias[[#This Row],[Vsgruesa (m3)]]*VLOOKUP(Árboles!$G955,Precios!$B$7:$H$19,6,FALSE)),"",Industrias[[#This Row],[Vsgruesa (m3)]]*VLOOKUP(Árboles!$G955,Precios!$B$7:$H$19,6,FALSE))</f>
        <v/>
      </c>
      <c r="R958" s="217" t="str">
        <f>IF(ISNA(Industrias[[#This Row],[Vchapa (m3)]]*VLOOKUP(Árboles!$G955,Precios!$B$7:$H$19,7,FALSE)),"",Industrias[[#This Row],[Vchapa (m3)]]*VLOOKUP(Árboles!$G955,Precios!$B$7:$H$19,7,FALSE))</f>
        <v/>
      </c>
      <c r="S958" s="223">
        <f t="shared" si="19"/>
        <v>0</v>
      </c>
      <c r="T958" s="218"/>
      <c r="U958" s="218"/>
      <c r="W958" s="183"/>
      <c r="X958" s="183"/>
      <c r="Y958" s="183"/>
      <c r="Z958" s="183"/>
      <c r="AA958" s="183"/>
      <c r="AB958" s="183"/>
      <c r="AC958" s="183"/>
      <c r="AE958" s="183"/>
      <c r="AF958" s="183"/>
      <c r="AG958" s="183"/>
      <c r="AH958" s="183"/>
      <c r="AI958" s="183"/>
      <c r="AJ958" s="183"/>
      <c r="AK958" s="183"/>
    </row>
    <row r="959" spans="2:37" ht="16.8" thickTop="1" thickBot="1">
      <c r="B959" s="211" t="str">
        <f>IF(Árboles!B956="","",Árboles!B956)</f>
        <v/>
      </c>
      <c r="C959" s="211" t="str">
        <f>IF(Árboles!C956="","",Árboles!C956)</f>
        <v/>
      </c>
      <c r="D959" s="212" t="str">
        <f>IF(Árboles!G956="","",Árboles!G956)</f>
        <v/>
      </c>
      <c r="E959" s="213" t="str">
        <f>IF(Árboles!AC956=0,"",Árboles!AC956)</f>
        <v/>
      </c>
      <c r="F959" s="221"/>
      <c r="G959" s="222"/>
      <c r="H959" s="222"/>
      <c r="I959" s="222"/>
      <c r="J959" s="222"/>
      <c r="K959" s="222"/>
      <c r="L959" s="222"/>
      <c r="M959" s="216" t="str">
        <f>IF(ISNA(Industrias[[#This Row],[Vtrit (m3)]]*VLOOKUP(Árboles!$G956,Precios!$B$7:$H$19,2,FALSE)),"",Industrias[[#This Row],[Vtrit (m3)]]*VLOOKUP(Árboles!$G956,Precios!$B$7:$H$19,2,FALSE))</f>
        <v/>
      </c>
      <c r="N959" s="217" t="str">
        <f>IF(ISNA(Industrias[[#This Row],[Vapea (m3)]]*VLOOKUP(Árboles!$G956,Precios!$B$7:$H$19,3,FALSE)),"",Industrias[[#This Row],[Vapea (m3)]]*VLOOKUP(Árboles!$G956,Precios!$B$7:$H$19,3,FALSE))</f>
        <v/>
      </c>
      <c r="O959" s="217" t="str">
        <f>IF(ISNA(Industrias[[#This Row],[Vcanter (m3)]]*VLOOKUP(Árboles!$G956,Precios!$B$7:$H$19,4,FALSE)),"",Industrias[[#This Row],[Vcanter (m3)]]*VLOOKUP(Árboles!$G956,Precios!$B$7:$H$19,4,FALSE))</f>
        <v/>
      </c>
      <c r="P959" s="217" t="str">
        <f>IF(ISNA(Industrias[[#This Row],[Vsierra (m3)]]*VLOOKUP(Árboles!$G956,Precios!$B$7:$H$19,5,FALSE)),"",Industrias[[#This Row],[Vsierra (m3)]]*VLOOKUP(Árboles!$G956,Precios!$B$7:$H$19,5,FALSE))</f>
        <v/>
      </c>
      <c r="Q959" s="217" t="str">
        <f>IF(ISNA(Industrias[[#This Row],[Vsgruesa (m3)]]*VLOOKUP(Árboles!$G956,Precios!$B$7:$H$19,6,FALSE)),"",Industrias[[#This Row],[Vsgruesa (m3)]]*VLOOKUP(Árboles!$G956,Precios!$B$7:$H$19,6,FALSE))</f>
        <v/>
      </c>
      <c r="R959" s="217" t="str">
        <f>IF(ISNA(Industrias[[#This Row],[Vchapa (m3)]]*VLOOKUP(Árboles!$G956,Precios!$B$7:$H$19,7,FALSE)),"",Industrias[[#This Row],[Vchapa (m3)]]*VLOOKUP(Árboles!$G956,Precios!$B$7:$H$19,7,FALSE))</f>
        <v/>
      </c>
      <c r="S959" s="223">
        <f t="shared" si="19"/>
        <v>0</v>
      </c>
      <c r="T959" s="218"/>
      <c r="U959" s="218"/>
      <c r="W959" s="183"/>
      <c r="X959" s="183"/>
      <c r="Y959" s="183"/>
      <c r="Z959" s="183"/>
      <c r="AA959" s="183"/>
      <c r="AB959" s="183"/>
      <c r="AC959" s="183"/>
      <c r="AE959" s="183"/>
      <c r="AF959" s="183"/>
      <c r="AG959" s="183"/>
      <c r="AH959" s="183"/>
      <c r="AI959" s="183"/>
      <c r="AJ959" s="183"/>
      <c r="AK959" s="183"/>
    </row>
    <row r="960" spans="2:37" ht="16.8" thickTop="1" thickBot="1">
      <c r="B960" s="211" t="str">
        <f>IF(Árboles!B957="","",Árboles!B957)</f>
        <v/>
      </c>
      <c r="C960" s="211" t="str">
        <f>IF(Árboles!C957="","",Árboles!C957)</f>
        <v/>
      </c>
      <c r="D960" s="212" t="str">
        <f>IF(Árboles!G957="","",Árboles!G957)</f>
        <v/>
      </c>
      <c r="E960" s="213" t="str">
        <f>IF(Árboles!AC957=0,"",Árboles!AC957)</f>
        <v/>
      </c>
      <c r="F960" s="221"/>
      <c r="G960" s="222"/>
      <c r="H960" s="222"/>
      <c r="I960" s="222"/>
      <c r="J960" s="222"/>
      <c r="K960" s="222"/>
      <c r="L960" s="222"/>
      <c r="M960" s="216" t="str">
        <f>IF(ISNA(Industrias[[#This Row],[Vtrit (m3)]]*VLOOKUP(Árboles!$G957,Precios!$B$7:$H$19,2,FALSE)),"",Industrias[[#This Row],[Vtrit (m3)]]*VLOOKUP(Árboles!$G957,Precios!$B$7:$H$19,2,FALSE))</f>
        <v/>
      </c>
      <c r="N960" s="217" t="str">
        <f>IF(ISNA(Industrias[[#This Row],[Vapea (m3)]]*VLOOKUP(Árboles!$G957,Precios!$B$7:$H$19,3,FALSE)),"",Industrias[[#This Row],[Vapea (m3)]]*VLOOKUP(Árboles!$G957,Precios!$B$7:$H$19,3,FALSE))</f>
        <v/>
      </c>
      <c r="O960" s="217" t="str">
        <f>IF(ISNA(Industrias[[#This Row],[Vcanter (m3)]]*VLOOKUP(Árboles!$G957,Precios!$B$7:$H$19,4,FALSE)),"",Industrias[[#This Row],[Vcanter (m3)]]*VLOOKUP(Árboles!$G957,Precios!$B$7:$H$19,4,FALSE))</f>
        <v/>
      </c>
      <c r="P960" s="217" t="str">
        <f>IF(ISNA(Industrias[[#This Row],[Vsierra (m3)]]*VLOOKUP(Árboles!$G957,Precios!$B$7:$H$19,5,FALSE)),"",Industrias[[#This Row],[Vsierra (m3)]]*VLOOKUP(Árboles!$G957,Precios!$B$7:$H$19,5,FALSE))</f>
        <v/>
      </c>
      <c r="Q960" s="217" t="str">
        <f>IF(ISNA(Industrias[[#This Row],[Vsgruesa (m3)]]*VLOOKUP(Árboles!$G957,Precios!$B$7:$H$19,6,FALSE)),"",Industrias[[#This Row],[Vsgruesa (m3)]]*VLOOKUP(Árboles!$G957,Precios!$B$7:$H$19,6,FALSE))</f>
        <v/>
      </c>
      <c r="R960" s="217" t="str">
        <f>IF(ISNA(Industrias[[#This Row],[Vchapa (m3)]]*VLOOKUP(Árboles!$G957,Precios!$B$7:$H$19,7,FALSE)),"",Industrias[[#This Row],[Vchapa (m3)]]*VLOOKUP(Árboles!$G957,Precios!$B$7:$H$19,7,FALSE))</f>
        <v/>
      </c>
      <c r="S960" s="223">
        <f t="shared" si="19"/>
        <v>0</v>
      </c>
      <c r="T960" s="218"/>
      <c r="U960" s="218"/>
      <c r="W960" s="183"/>
      <c r="X960" s="183"/>
      <c r="Y960" s="183"/>
      <c r="Z960" s="183"/>
      <c r="AA960" s="183"/>
      <c r="AB960" s="183"/>
      <c r="AC960" s="183"/>
      <c r="AE960" s="183"/>
      <c r="AF960" s="183"/>
      <c r="AG960" s="183"/>
      <c r="AH960" s="183"/>
      <c r="AI960" s="183"/>
      <c r="AJ960" s="183"/>
      <c r="AK960" s="183"/>
    </row>
    <row r="961" spans="2:37" ht="16.8" thickTop="1" thickBot="1">
      <c r="B961" s="211" t="str">
        <f>IF(Árboles!B958="","",Árboles!B958)</f>
        <v/>
      </c>
      <c r="C961" s="211" t="str">
        <f>IF(Árboles!C958="","",Árboles!C958)</f>
        <v/>
      </c>
      <c r="D961" s="212" t="str">
        <f>IF(Árboles!G958="","",Árboles!G958)</f>
        <v/>
      </c>
      <c r="E961" s="213" t="str">
        <f>IF(Árboles!AC958=0,"",Árboles!AC958)</f>
        <v/>
      </c>
      <c r="F961" s="221"/>
      <c r="G961" s="222"/>
      <c r="H961" s="222"/>
      <c r="I961" s="222"/>
      <c r="J961" s="222"/>
      <c r="K961" s="222"/>
      <c r="L961" s="222"/>
      <c r="M961" s="216" t="str">
        <f>IF(ISNA(Industrias[[#This Row],[Vtrit (m3)]]*VLOOKUP(Árboles!$G958,Precios!$B$7:$H$19,2,FALSE)),"",Industrias[[#This Row],[Vtrit (m3)]]*VLOOKUP(Árboles!$G958,Precios!$B$7:$H$19,2,FALSE))</f>
        <v/>
      </c>
      <c r="N961" s="217" t="str">
        <f>IF(ISNA(Industrias[[#This Row],[Vapea (m3)]]*VLOOKUP(Árboles!$G958,Precios!$B$7:$H$19,3,FALSE)),"",Industrias[[#This Row],[Vapea (m3)]]*VLOOKUP(Árboles!$G958,Precios!$B$7:$H$19,3,FALSE))</f>
        <v/>
      </c>
      <c r="O961" s="217" t="str">
        <f>IF(ISNA(Industrias[[#This Row],[Vcanter (m3)]]*VLOOKUP(Árboles!$G958,Precios!$B$7:$H$19,4,FALSE)),"",Industrias[[#This Row],[Vcanter (m3)]]*VLOOKUP(Árboles!$G958,Precios!$B$7:$H$19,4,FALSE))</f>
        <v/>
      </c>
      <c r="P961" s="217" t="str">
        <f>IF(ISNA(Industrias[[#This Row],[Vsierra (m3)]]*VLOOKUP(Árboles!$G958,Precios!$B$7:$H$19,5,FALSE)),"",Industrias[[#This Row],[Vsierra (m3)]]*VLOOKUP(Árboles!$G958,Precios!$B$7:$H$19,5,FALSE))</f>
        <v/>
      </c>
      <c r="Q961" s="217" t="str">
        <f>IF(ISNA(Industrias[[#This Row],[Vsgruesa (m3)]]*VLOOKUP(Árboles!$G958,Precios!$B$7:$H$19,6,FALSE)),"",Industrias[[#This Row],[Vsgruesa (m3)]]*VLOOKUP(Árboles!$G958,Precios!$B$7:$H$19,6,FALSE))</f>
        <v/>
      </c>
      <c r="R961" s="217" t="str">
        <f>IF(ISNA(Industrias[[#This Row],[Vchapa (m3)]]*VLOOKUP(Árboles!$G958,Precios!$B$7:$H$19,7,FALSE)),"",Industrias[[#This Row],[Vchapa (m3)]]*VLOOKUP(Árboles!$G958,Precios!$B$7:$H$19,7,FALSE))</f>
        <v/>
      </c>
      <c r="S961" s="223">
        <f t="shared" si="19"/>
        <v>0</v>
      </c>
      <c r="T961" s="218"/>
      <c r="U961" s="218"/>
      <c r="W961" s="183"/>
      <c r="X961" s="183"/>
      <c r="Y961" s="183"/>
      <c r="Z961" s="183"/>
      <c r="AA961" s="183"/>
      <c r="AB961" s="183"/>
      <c r="AC961" s="183"/>
      <c r="AE961" s="183"/>
      <c r="AF961" s="183"/>
      <c r="AG961" s="183"/>
      <c r="AH961" s="183"/>
      <c r="AI961" s="183"/>
      <c r="AJ961" s="183"/>
      <c r="AK961" s="183"/>
    </row>
    <row r="962" spans="2:37" ht="16.8" thickTop="1" thickBot="1">
      <c r="B962" s="211" t="str">
        <f>IF(Árboles!B959="","",Árboles!B959)</f>
        <v/>
      </c>
      <c r="C962" s="211" t="str">
        <f>IF(Árboles!C959="","",Árboles!C959)</f>
        <v/>
      </c>
      <c r="D962" s="212" t="str">
        <f>IF(Árboles!G959="","",Árboles!G959)</f>
        <v/>
      </c>
      <c r="E962" s="213" t="str">
        <f>IF(Árboles!AC959=0,"",Árboles!AC959)</f>
        <v/>
      </c>
      <c r="F962" s="221"/>
      <c r="G962" s="222"/>
      <c r="H962" s="222"/>
      <c r="I962" s="222"/>
      <c r="J962" s="222"/>
      <c r="K962" s="222"/>
      <c r="L962" s="222"/>
      <c r="M962" s="216" t="str">
        <f>IF(ISNA(Industrias[[#This Row],[Vtrit (m3)]]*VLOOKUP(Árboles!$G959,Precios!$B$7:$H$19,2,FALSE)),"",Industrias[[#This Row],[Vtrit (m3)]]*VLOOKUP(Árboles!$G959,Precios!$B$7:$H$19,2,FALSE))</f>
        <v/>
      </c>
      <c r="N962" s="217" t="str">
        <f>IF(ISNA(Industrias[[#This Row],[Vapea (m3)]]*VLOOKUP(Árboles!$G959,Precios!$B$7:$H$19,3,FALSE)),"",Industrias[[#This Row],[Vapea (m3)]]*VLOOKUP(Árboles!$G959,Precios!$B$7:$H$19,3,FALSE))</f>
        <v/>
      </c>
      <c r="O962" s="217" t="str">
        <f>IF(ISNA(Industrias[[#This Row],[Vcanter (m3)]]*VLOOKUP(Árboles!$G959,Precios!$B$7:$H$19,4,FALSE)),"",Industrias[[#This Row],[Vcanter (m3)]]*VLOOKUP(Árboles!$G959,Precios!$B$7:$H$19,4,FALSE))</f>
        <v/>
      </c>
      <c r="P962" s="217" t="str">
        <f>IF(ISNA(Industrias[[#This Row],[Vsierra (m3)]]*VLOOKUP(Árboles!$G959,Precios!$B$7:$H$19,5,FALSE)),"",Industrias[[#This Row],[Vsierra (m3)]]*VLOOKUP(Árboles!$G959,Precios!$B$7:$H$19,5,FALSE))</f>
        <v/>
      </c>
      <c r="Q962" s="217" t="str">
        <f>IF(ISNA(Industrias[[#This Row],[Vsgruesa (m3)]]*VLOOKUP(Árboles!$G959,Precios!$B$7:$H$19,6,FALSE)),"",Industrias[[#This Row],[Vsgruesa (m3)]]*VLOOKUP(Árboles!$G959,Precios!$B$7:$H$19,6,FALSE))</f>
        <v/>
      </c>
      <c r="R962" s="217" t="str">
        <f>IF(ISNA(Industrias[[#This Row],[Vchapa (m3)]]*VLOOKUP(Árboles!$G959,Precios!$B$7:$H$19,7,FALSE)),"",Industrias[[#This Row],[Vchapa (m3)]]*VLOOKUP(Árboles!$G959,Precios!$B$7:$H$19,7,FALSE))</f>
        <v/>
      </c>
      <c r="S962" s="223">
        <f t="shared" si="19"/>
        <v>0</v>
      </c>
      <c r="T962" s="218"/>
      <c r="U962" s="218"/>
      <c r="W962" s="183"/>
      <c r="X962" s="183"/>
      <c r="Y962" s="183"/>
      <c r="Z962" s="183"/>
      <c r="AA962" s="183"/>
      <c r="AB962" s="183"/>
      <c r="AC962" s="183"/>
      <c r="AE962" s="183"/>
      <c r="AF962" s="183"/>
      <c r="AG962" s="183"/>
      <c r="AH962" s="183"/>
      <c r="AI962" s="183"/>
      <c r="AJ962" s="183"/>
      <c r="AK962" s="183"/>
    </row>
    <row r="963" spans="2:37" ht="16.8" thickTop="1" thickBot="1">
      <c r="B963" s="211" t="str">
        <f>IF(Árboles!B960="","",Árboles!B960)</f>
        <v/>
      </c>
      <c r="C963" s="211" t="str">
        <f>IF(Árboles!C960="","",Árboles!C960)</f>
        <v/>
      </c>
      <c r="D963" s="212" t="str">
        <f>IF(Árboles!G960="","",Árboles!G960)</f>
        <v/>
      </c>
      <c r="E963" s="213" t="str">
        <f>IF(Árboles!AC960=0,"",Árboles!AC960)</f>
        <v/>
      </c>
      <c r="F963" s="221"/>
      <c r="G963" s="222"/>
      <c r="H963" s="222"/>
      <c r="I963" s="222"/>
      <c r="J963" s="222"/>
      <c r="K963" s="222"/>
      <c r="L963" s="222"/>
      <c r="M963" s="216" t="str">
        <f>IF(ISNA(Industrias[[#This Row],[Vtrit (m3)]]*VLOOKUP(Árboles!$G960,Precios!$B$7:$H$19,2,FALSE)),"",Industrias[[#This Row],[Vtrit (m3)]]*VLOOKUP(Árboles!$G960,Precios!$B$7:$H$19,2,FALSE))</f>
        <v/>
      </c>
      <c r="N963" s="217" t="str">
        <f>IF(ISNA(Industrias[[#This Row],[Vapea (m3)]]*VLOOKUP(Árboles!$G960,Precios!$B$7:$H$19,3,FALSE)),"",Industrias[[#This Row],[Vapea (m3)]]*VLOOKUP(Árboles!$G960,Precios!$B$7:$H$19,3,FALSE))</f>
        <v/>
      </c>
      <c r="O963" s="217" t="str">
        <f>IF(ISNA(Industrias[[#This Row],[Vcanter (m3)]]*VLOOKUP(Árboles!$G960,Precios!$B$7:$H$19,4,FALSE)),"",Industrias[[#This Row],[Vcanter (m3)]]*VLOOKUP(Árboles!$G960,Precios!$B$7:$H$19,4,FALSE))</f>
        <v/>
      </c>
      <c r="P963" s="217" t="str">
        <f>IF(ISNA(Industrias[[#This Row],[Vsierra (m3)]]*VLOOKUP(Árboles!$G960,Precios!$B$7:$H$19,5,FALSE)),"",Industrias[[#This Row],[Vsierra (m3)]]*VLOOKUP(Árboles!$G960,Precios!$B$7:$H$19,5,FALSE))</f>
        <v/>
      </c>
      <c r="Q963" s="217" t="str">
        <f>IF(ISNA(Industrias[[#This Row],[Vsgruesa (m3)]]*VLOOKUP(Árboles!$G960,Precios!$B$7:$H$19,6,FALSE)),"",Industrias[[#This Row],[Vsgruesa (m3)]]*VLOOKUP(Árboles!$G960,Precios!$B$7:$H$19,6,FALSE))</f>
        <v/>
      </c>
      <c r="R963" s="217" t="str">
        <f>IF(ISNA(Industrias[[#This Row],[Vchapa (m3)]]*VLOOKUP(Árboles!$G960,Precios!$B$7:$H$19,7,FALSE)),"",Industrias[[#This Row],[Vchapa (m3)]]*VLOOKUP(Árboles!$G960,Precios!$B$7:$H$19,7,FALSE))</f>
        <v/>
      </c>
      <c r="S963" s="223">
        <f t="shared" si="19"/>
        <v>0</v>
      </c>
      <c r="T963" s="218"/>
      <c r="U963" s="218"/>
      <c r="W963" s="183"/>
      <c r="X963" s="183"/>
      <c r="Y963" s="183"/>
      <c r="Z963" s="183"/>
      <c r="AA963" s="183"/>
      <c r="AB963" s="183"/>
      <c r="AC963" s="183"/>
      <c r="AE963" s="183"/>
      <c r="AF963" s="183"/>
      <c r="AG963" s="183"/>
      <c r="AH963" s="183"/>
      <c r="AI963" s="183"/>
      <c r="AJ963" s="183"/>
      <c r="AK963" s="183"/>
    </row>
    <row r="964" spans="2:37" ht="16.8" thickTop="1" thickBot="1">
      <c r="B964" s="211" t="str">
        <f>IF(Árboles!B961="","",Árboles!B961)</f>
        <v/>
      </c>
      <c r="C964" s="211" t="str">
        <f>IF(Árboles!C961="","",Árboles!C961)</f>
        <v/>
      </c>
      <c r="D964" s="212" t="str">
        <f>IF(Árboles!G961="","",Árboles!G961)</f>
        <v/>
      </c>
      <c r="E964" s="213" t="str">
        <f>IF(Árboles!AC961=0,"",Árboles!AC961)</f>
        <v/>
      </c>
      <c r="F964" s="221"/>
      <c r="G964" s="222"/>
      <c r="H964" s="222"/>
      <c r="I964" s="222"/>
      <c r="J964" s="222"/>
      <c r="K964" s="222"/>
      <c r="L964" s="222"/>
      <c r="M964" s="216" t="str">
        <f>IF(ISNA(Industrias[[#This Row],[Vtrit (m3)]]*VLOOKUP(Árboles!$G961,Precios!$B$7:$H$19,2,FALSE)),"",Industrias[[#This Row],[Vtrit (m3)]]*VLOOKUP(Árboles!$G961,Precios!$B$7:$H$19,2,FALSE))</f>
        <v/>
      </c>
      <c r="N964" s="217" t="str">
        <f>IF(ISNA(Industrias[[#This Row],[Vapea (m3)]]*VLOOKUP(Árboles!$G961,Precios!$B$7:$H$19,3,FALSE)),"",Industrias[[#This Row],[Vapea (m3)]]*VLOOKUP(Árboles!$G961,Precios!$B$7:$H$19,3,FALSE))</f>
        <v/>
      </c>
      <c r="O964" s="217" t="str">
        <f>IF(ISNA(Industrias[[#This Row],[Vcanter (m3)]]*VLOOKUP(Árboles!$G961,Precios!$B$7:$H$19,4,FALSE)),"",Industrias[[#This Row],[Vcanter (m3)]]*VLOOKUP(Árboles!$G961,Precios!$B$7:$H$19,4,FALSE))</f>
        <v/>
      </c>
      <c r="P964" s="217" t="str">
        <f>IF(ISNA(Industrias[[#This Row],[Vsierra (m3)]]*VLOOKUP(Árboles!$G961,Precios!$B$7:$H$19,5,FALSE)),"",Industrias[[#This Row],[Vsierra (m3)]]*VLOOKUP(Árboles!$G961,Precios!$B$7:$H$19,5,FALSE))</f>
        <v/>
      </c>
      <c r="Q964" s="217" t="str">
        <f>IF(ISNA(Industrias[[#This Row],[Vsgruesa (m3)]]*VLOOKUP(Árboles!$G961,Precios!$B$7:$H$19,6,FALSE)),"",Industrias[[#This Row],[Vsgruesa (m3)]]*VLOOKUP(Árboles!$G961,Precios!$B$7:$H$19,6,FALSE))</f>
        <v/>
      </c>
      <c r="R964" s="217" t="str">
        <f>IF(ISNA(Industrias[[#This Row],[Vchapa (m3)]]*VLOOKUP(Árboles!$G961,Precios!$B$7:$H$19,7,FALSE)),"",Industrias[[#This Row],[Vchapa (m3)]]*VLOOKUP(Árboles!$G961,Precios!$B$7:$H$19,7,FALSE))</f>
        <v/>
      </c>
      <c r="S964" s="223">
        <f t="shared" si="19"/>
        <v>0</v>
      </c>
      <c r="T964" s="218"/>
      <c r="U964" s="218"/>
      <c r="W964" s="183"/>
      <c r="X964" s="183"/>
      <c r="Y964" s="183"/>
      <c r="Z964" s="183"/>
      <c r="AA964" s="183"/>
      <c r="AB964" s="183"/>
      <c r="AC964" s="183"/>
      <c r="AE964" s="183"/>
      <c r="AF964" s="183"/>
      <c r="AG964" s="183"/>
      <c r="AH964" s="183"/>
      <c r="AI964" s="183"/>
      <c r="AJ964" s="183"/>
      <c r="AK964" s="183"/>
    </row>
    <row r="965" spans="2:37" ht="16.8" thickTop="1" thickBot="1">
      <c r="B965" s="211" t="str">
        <f>IF(Árboles!B962="","",Árboles!B962)</f>
        <v/>
      </c>
      <c r="C965" s="211" t="str">
        <f>IF(Árboles!C962="","",Árboles!C962)</f>
        <v/>
      </c>
      <c r="D965" s="212" t="str">
        <f>IF(Árboles!G962="","",Árboles!G962)</f>
        <v/>
      </c>
      <c r="E965" s="213" t="str">
        <f>IF(Árboles!AC962=0,"",Árboles!AC962)</f>
        <v/>
      </c>
      <c r="F965" s="221"/>
      <c r="G965" s="222"/>
      <c r="H965" s="222"/>
      <c r="I965" s="222"/>
      <c r="J965" s="222"/>
      <c r="K965" s="222"/>
      <c r="L965" s="222"/>
      <c r="M965" s="216" t="str">
        <f>IF(ISNA(Industrias[[#This Row],[Vtrit (m3)]]*VLOOKUP(Árboles!$G962,Precios!$B$7:$H$19,2,FALSE)),"",Industrias[[#This Row],[Vtrit (m3)]]*VLOOKUP(Árboles!$G962,Precios!$B$7:$H$19,2,FALSE))</f>
        <v/>
      </c>
      <c r="N965" s="217" t="str">
        <f>IF(ISNA(Industrias[[#This Row],[Vapea (m3)]]*VLOOKUP(Árboles!$G962,Precios!$B$7:$H$19,3,FALSE)),"",Industrias[[#This Row],[Vapea (m3)]]*VLOOKUP(Árboles!$G962,Precios!$B$7:$H$19,3,FALSE))</f>
        <v/>
      </c>
      <c r="O965" s="217" t="str">
        <f>IF(ISNA(Industrias[[#This Row],[Vcanter (m3)]]*VLOOKUP(Árboles!$G962,Precios!$B$7:$H$19,4,FALSE)),"",Industrias[[#This Row],[Vcanter (m3)]]*VLOOKUP(Árboles!$G962,Precios!$B$7:$H$19,4,FALSE))</f>
        <v/>
      </c>
      <c r="P965" s="217" t="str">
        <f>IF(ISNA(Industrias[[#This Row],[Vsierra (m3)]]*VLOOKUP(Árboles!$G962,Precios!$B$7:$H$19,5,FALSE)),"",Industrias[[#This Row],[Vsierra (m3)]]*VLOOKUP(Árboles!$G962,Precios!$B$7:$H$19,5,FALSE))</f>
        <v/>
      </c>
      <c r="Q965" s="217" t="str">
        <f>IF(ISNA(Industrias[[#This Row],[Vsgruesa (m3)]]*VLOOKUP(Árboles!$G962,Precios!$B$7:$H$19,6,FALSE)),"",Industrias[[#This Row],[Vsgruesa (m3)]]*VLOOKUP(Árboles!$G962,Precios!$B$7:$H$19,6,FALSE))</f>
        <v/>
      </c>
      <c r="R965" s="217" t="str">
        <f>IF(ISNA(Industrias[[#This Row],[Vchapa (m3)]]*VLOOKUP(Árboles!$G962,Precios!$B$7:$H$19,7,FALSE)),"",Industrias[[#This Row],[Vchapa (m3)]]*VLOOKUP(Árboles!$G962,Precios!$B$7:$H$19,7,FALSE))</f>
        <v/>
      </c>
      <c r="S965" s="223">
        <f t="shared" ref="S965:S1028" si="20">IF(SUM(M965:R965)=0,0,SUM(M965:R965))</f>
        <v>0</v>
      </c>
      <c r="T965" s="218"/>
      <c r="U965" s="218"/>
      <c r="W965" s="183"/>
      <c r="X965" s="183"/>
      <c r="Y965" s="183"/>
      <c r="Z965" s="183"/>
      <c r="AA965" s="183"/>
      <c r="AB965" s="183"/>
      <c r="AC965" s="183"/>
      <c r="AE965" s="183"/>
      <c r="AF965" s="183"/>
      <c r="AG965" s="183"/>
      <c r="AH965" s="183"/>
      <c r="AI965" s="183"/>
      <c r="AJ965" s="183"/>
      <c r="AK965" s="183"/>
    </row>
    <row r="966" spans="2:37" ht="16.8" thickTop="1" thickBot="1">
      <c r="B966" s="211" t="str">
        <f>IF(Árboles!B963="","",Árboles!B963)</f>
        <v/>
      </c>
      <c r="C966" s="211" t="str">
        <f>IF(Árboles!C963="","",Árboles!C963)</f>
        <v/>
      </c>
      <c r="D966" s="212" t="str">
        <f>IF(Árboles!G963="","",Árboles!G963)</f>
        <v/>
      </c>
      <c r="E966" s="213" t="str">
        <f>IF(Árboles!AC963=0,"",Árboles!AC963)</f>
        <v/>
      </c>
      <c r="F966" s="221"/>
      <c r="G966" s="222"/>
      <c r="H966" s="222"/>
      <c r="I966" s="222"/>
      <c r="J966" s="222"/>
      <c r="K966" s="222"/>
      <c r="L966" s="222"/>
      <c r="M966" s="216" t="str">
        <f>IF(ISNA(Industrias[[#This Row],[Vtrit (m3)]]*VLOOKUP(Árboles!$G963,Precios!$B$7:$H$19,2,FALSE)),"",Industrias[[#This Row],[Vtrit (m3)]]*VLOOKUP(Árboles!$G963,Precios!$B$7:$H$19,2,FALSE))</f>
        <v/>
      </c>
      <c r="N966" s="217" t="str">
        <f>IF(ISNA(Industrias[[#This Row],[Vapea (m3)]]*VLOOKUP(Árboles!$G963,Precios!$B$7:$H$19,3,FALSE)),"",Industrias[[#This Row],[Vapea (m3)]]*VLOOKUP(Árboles!$G963,Precios!$B$7:$H$19,3,FALSE))</f>
        <v/>
      </c>
      <c r="O966" s="217" t="str">
        <f>IF(ISNA(Industrias[[#This Row],[Vcanter (m3)]]*VLOOKUP(Árboles!$G963,Precios!$B$7:$H$19,4,FALSE)),"",Industrias[[#This Row],[Vcanter (m3)]]*VLOOKUP(Árboles!$G963,Precios!$B$7:$H$19,4,FALSE))</f>
        <v/>
      </c>
      <c r="P966" s="217" t="str">
        <f>IF(ISNA(Industrias[[#This Row],[Vsierra (m3)]]*VLOOKUP(Árboles!$G963,Precios!$B$7:$H$19,5,FALSE)),"",Industrias[[#This Row],[Vsierra (m3)]]*VLOOKUP(Árboles!$G963,Precios!$B$7:$H$19,5,FALSE))</f>
        <v/>
      </c>
      <c r="Q966" s="217" t="str">
        <f>IF(ISNA(Industrias[[#This Row],[Vsgruesa (m3)]]*VLOOKUP(Árboles!$G963,Precios!$B$7:$H$19,6,FALSE)),"",Industrias[[#This Row],[Vsgruesa (m3)]]*VLOOKUP(Árboles!$G963,Precios!$B$7:$H$19,6,FALSE))</f>
        <v/>
      </c>
      <c r="R966" s="217" t="str">
        <f>IF(ISNA(Industrias[[#This Row],[Vchapa (m3)]]*VLOOKUP(Árboles!$G963,Precios!$B$7:$H$19,7,FALSE)),"",Industrias[[#This Row],[Vchapa (m3)]]*VLOOKUP(Árboles!$G963,Precios!$B$7:$H$19,7,FALSE))</f>
        <v/>
      </c>
      <c r="S966" s="223">
        <f t="shared" si="20"/>
        <v>0</v>
      </c>
      <c r="T966" s="218"/>
      <c r="U966" s="218"/>
      <c r="W966" s="183"/>
      <c r="X966" s="183"/>
      <c r="Y966" s="183"/>
      <c r="Z966" s="183"/>
      <c r="AA966" s="183"/>
      <c r="AB966" s="183"/>
      <c r="AC966" s="183"/>
      <c r="AE966" s="183"/>
      <c r="AF966" s="183"/>
      <c r="AG966" s="183"/>
      <c r="AH966" s="183"/>
      <c r="AI966" s="183"/>
      <c r="AJ966" s="183"/>
      <c r="AK966" s="183"/>
    </row>
    <row r="967" spans="2:37" ht="16.8" thickTop="1" thickBot="1">
      <c r="B967" s="211" t="str">
        <f>IF(Árboles!B964="","",Árboles!B964)</f>
        <v/>
      </c>
      <c r="C967" s="211" t="str">
        <f>IF(Árboles!C964="","",Árboles!C964)</f>
        <v/>
      </c>
      <c r="D967" s="212" t="str">
        <f>IF(Árboles!G964="","",Árboles!G964)</f>
        <v/>
      </c>
      <c r="E967" s="213" t="str">
        <f>IF(Árboles!AC964=0,"",Árboles!AC964)</f>
        <v/>
      </c>
      <c r="F967" s="221"/>
      <c r="G967" s="222"/>
      <c r="H967" s="222"/>
      <c r="I967" s="222"/>
      <c r="J967" s="222"/>
      <c r="K967" s="222"/>
      <c r="L967" s="222"/>
      <c r="M967" s="216" t="str">
        <f>IF(ISNA(Industrias[[#This Row],[Vtrit (m3)]]*VLOOKUP(Árboles!$G964,Precios!$B$7:$H$19,2,FALSE)),"",Industrias[[#This Row],[Vtrit (m3)]]*VLOOKUP(Árboles!$G964,Precios!$B$7:$H$19,2,FALSE))</f>
        <v/>
      </c>
      <c r="N967" s="217" t="str">
        <f>IF(ISNA(Industrias[[#This Row],[Vapea (m3)]]*VLOOKUP(Árboles!$G964,Precios!$B$7:$H$19,3,FALSE)),"",Industrias[[#This Row],[Vapea (m3)]]*VLOOKUP(Árboles!$G964,Precios!$B$7:$H$19,3,FALSE))</f>
        <v/>
      </c>
      <c r="O967" s="217" t="str">
        <f>IF(ISNA(Industrias[[#This Row],[Vcanter (m3)]]*VLOOKUP(Árboles!$G964,Precios!$B$7:$H$19,4,FALSE)),"",Industrias[[#This Row],[Vcanter (m3)]]*VLOOKUP(Árboles!$G964,Precios!$B$7:$H$19,4,FALSE))</f>
        <v/>
      </c>
      <c r="P967" s="217" t="str">
        <f>IF(ISNA(Industrias[[#This Row],[Vsierra (m3)]]*VLOOKUP(Árboles!$G964,Precios!$B$7:$H$19,5,FALSE)),"",Industrias[[#This Row],[Vsierra (m3)]]*VLOOKUP(Árboles!$G964,Precios!$B$7:$H$19,5,FALSE))</f>
        <v/>
      </c>
      <c r="Q967" s="217" t="str">
        <f>IF(ISNA(Industrias[[#This Row],[Vsgruesa (m3)]]*VLOOKUP(Árboles!$G964,Precios!$B$7:$H$19,6,FALSE)),"",Industrias[[#This Row],[Vsgruesa (m3)]]*VLOOKUP(Árboles!$G964,Precios!$B$7:$H$19,6,FALSE))</f>
        <v/>
      </c>
      <c r="R967" s="217" t="str">
        <f>IF(ISNA(Industrias[[#This Row],[Vchapa (m3)]]*VLOOKUP(Árboles!$G964,Precios!$B$7:$H$19,7,FALSE)),"",Industrias[[#This Row],[Vchapa (m3)]]*VLOOKUP(Árboles!$G964,Precios!$B$7:$H$19,7,FALSE))</f>
        <v/>
      </c>
      <c r="S967" s="223">
        <f t="shared" si="20"/>
        <v>0</v>
      </c>
      <c r="T967" s="218"/>
      <c r="U967" s="218"/>
      <c r="W967" s="183"/>
      <c r="X967" s="183"/>
      <c r="Y967" s="183"/>
      <c r="Z967" s="183"/>
      <c r="AA967" s="183"/>
      <c r="AB967" s="183"/>
      <c r="AC967" s="183"/>
      <c r="AE967" s="183"/>
      <c r="AF967" s="183"/>
      <c r="AG967" s="183"/>
      <c r="AH967" s="183"/>
      <c r="AI967" s="183"/>
      <c r="AJ967" s="183"/>
      <c r="AK967" s="183"/>
    </row>
    <row r="968" spans="2:37" ht="16.8" thickTop="1" thickBot="1">
      <c r="B968" s="211" t="str">
        <f>IF(Árboles!B965="","",Árboles!B965)</f>
        <v/>
      </c>
      <c r="C968" s="211" t="str">
        <f>IF(Árboles!C965="","",Árboles!C965)</f>
        <v/>
      </c>
      <c r="D968" s="212" t="str">
        <f>IF(Árboles!G965="","",Árboles!G965)</f>
        <v/>
      </c>
      <c r="E968" s="213" t="str">
        <f>IF(Árboles!AC965=0,"",Árboles!AC965)</f>
        <v/>
      </c>
      <c r="F968" s="221"/>
      <c r="G968" s="222"/>
      <c r="H968" s="222"/>
      <c r="I968" s="222"/>
      <c r="J968" s="222"/>
      <c r="K968" s="222"/>
      <c r="L968" s="222"/>
      <c r="M968" s="216" t="str">
        <f>IF(ISNA(Industrias[[#This Row],[Vtrit (m3)]]*VLOOKUP(Árboles!$G965,Precios!$B$7:$H$19,2,FALSE)),"",Industrias[[#This Row],[Vtrit (m3)]]*VLOOKUP(Árboles!$G965,Precios!$B$7:$H$19,2,FALSE))</f>
        <v/>
      </c>
      <c r="N968" s="217" t="str">
        <f>IF(ISNA(Industrias[[#This Row],[Vapea (m3)]]*VLOOKUP(Árboles!$G965,Precios!$B$7:$H$19,3,FALSE)),"",Industrias[[#This Row],[Vapea (m3)]]*VLOOKUP(Árboles!$G965,Precios!$B$7:$H$19,3,FALSE))</f>
        <v/>
      </c>
      <c r="O968" s="217" t="str">
        <f>IF(ISNA(Industrias[[#This Row],[Vcanter (m3)]]*VLOOKUP(Árboles!$G965,Precios!$B$7:$H$19,4,FALSE)),"",Industrias[[#This Row],[Vcanter (m3)]]*VLOOKUP(Árboles!$G965,Precios!$B$7:$H$19,4,FALSE))</f>
        <v/>
      </c>
      <c r="P968" s="217" t="str">
        <f>IF(ISNA(Industrias[[#This Row],[Vsierra (m3)]]*VLOOKUP(Árboles!$G965,Precios!$B$7:$H$19,5,FALSE)),"",Industrias[[#This Row],[Vsierra (m3)]]*VLOOKUP(Árboles!$G965,Precios!$B$7:$H$19,5,FALSE))</f>
        <v/>
      </c>
      <c r="Q968" s="217" t="str">
        <f>IF(ISNA(Industrias[[#This Row],[Vsgruesa (m3)]]*VLOOKUP(Árboles!$G965,Precios!$B$7:$H$19,6,FALSE)),"",Industrias[[#This Row],[Vsgruesa (m3)]]*VLOOKUP(Árboles!$G965,Precios!$B$7:$H$19,6,FALSE))</f>
        <v/>
      </c>
      <c r="R968" s="217" t="str">
        <f>IF(ISNA(Industrias[[#This Row],[Vchapa (m3)]]*VLOOKUP(Árboles!$G965,Precios!$B$7:$H$19,7,FALSE)),"",Industrias[[#This Row],[Vchapa (m3)]]*VLOOKUP(Árboles!$G965,Precios!$B$7:$H$19,7,FALSE))</f>
        <v/>
      </c>
      <c r="S968" s="223">
        <f t="shared" si="20"/>
        <v>0</v>
      </c>
      <c r="T968" s="218"/>
      <c r="U968" s="218"/>
      <c r="W968" s="183"/>
      <c r="X968" s="183"/>
      <c r="Y968" s="183"/>
      <c r="Z968" s="183"/>
      <c r="AA968" s="183"/>
      <c r="AB968" s="183"/>
      <c r="AC968" s="183"/>
      <c r="AE968" s="183"/>
      <c r="AF968" s="183"/>
      <c r="AG968" s="183"/>
      <c r="AH968" s="183"/>
      <c r="AI968" s="183"/>
      <c r="AJ968" s="183"/>
      <c r="AK968" s="183"/>
    </row>
    <row r="969" spans="2:37" ht="16.8" thickTop="1" thickBot="1">
      <c r="B969" s="211" t="str">
        <f>IF(Árboles!B966="","",Árboles!B966)</f>
        <v/>
      </c>
      <c r="C969" s="211" t="str">
        <f>IF(Árboles!C966="","",Árboles!C966)</f>
        <v/>
      </c>
      <c r="D969" s="212" t="str">
        <f>IF(Árboles!G966="","",Árboles!G966)</f>
        <v/>
      </c>
      <c r="E969" s="213" t="str">
        <f>IF(Árboles!AC966=0,"",Árboles!AC966)</f>
        <v/>
      </c>
      <c r="F969" s="221"/>
      <c r="G969" s="222"/>
      <c r="H969" s="222"/>
      <c r="I969" s="222"/>
      <c r="J969" s="222"/>
      <c r="K969" s="222"/>
      <c r="L969" s="222"/>
      <c r="M969" s="216" t="str">
        <f>IF(ISNA(Industrias[[#This Row],[Vtrit (m3)]]*VLOOKUP(Árboles!$G966,Precios!$B$7:$H$19,2,FALSE)),"",Industrias[[#This Row],[Vtrit (m3)]]*VLOOKUP(Árboles!$G966,Precios!$B$7:$H$19,2,FALSE))</f>
        <v/>
      </c>
      <c r="N969" s="217" t="str">
        <f>IF(ISNA(Industrias[[#This Row],[Vapea (m3)]]*VLOOKUP(Árboles!$G966,Precios!$B$7:$H$19,3,FALSE)),"",Industrias[[#This Row],[Vapea (m3)]]*VLOOKUP(Árboles!$G966,Precios!$B$7:$H$19,3,FALSE))</f>
        <v/>
      </c>
      <c r="O969" s="217" t="str">
        <f>IF(ISNA(Industrias[[#This Row],[Vcanter (m3)]]*VLOOKUP(Árboles!$G966,Precios!$B$7:$H$19,4,FALSE)),"",Industrias[[#This Row],[Vcanter (m3)]]*VLOOKUP(Árboles!$G966,Precios!$B$7:$H$19,4,FALSE))</f>
        <v/>
      </c>
      <c r="P969" s="217" t="str">
        <f>IF(ISNA(Industrias[[#This Row],[Vsierra (m3)]]*VLOOKUP(Árboles!$G966,Precios!$B$7:$H$19,5,FALSE)),"",Industrias[[#This Row],[Vsierra (m3)]]*VLOOKUP(Árboles!$G966,Precios!$B$7:$H$19,5,FALSE))</f>
        <v/>
      </c>
      <c r="Q969" s="217" t="str">
        <f>IF(ISNA(Industrias[[#This Row],[Vsgruesa (m3)]]*VLOOKUP(Árboles!$G966,Precios!$B$7:$H$19,6,FALSE)),"",Industrias[[#This Row],[Vsgruesa (m3)]]*VLOOKUP(Árboles!$G966,Precios!$B$7:$H$19,6,FALSE))</f>
        <v/>
      </c>
      <c r="R969" s="217" t="str">
        <f>IF(ISNA(Industrias[[#This Row],[Vchapa (m3)]]*VLOOKUP(Árboles!$G966,Precios!$B$7:$H$19,7,FALSE)),"",Industrias[[#This Row],[Vchapa (m3)]]*VLOOKUP(Árboles!$G966,Precios!$B$7:$H$19,7,FALSE))</f>
        <v/>
      </c>
      <c r="S969" s="223">
        <f t="shared" si="20"/>
        <v>0</v>
      </c>
      <c r="T969" s="218"/>
      <c r="U969" s="218"/>
      <c r="W969" s="183"/>
      <c r="X969" s="183"/>
      <c r="Y969" s="183"/>
      <c r="Z969" s="183"/>
      <c r="AA969" s="183"/>
      <c r="AB969" s="183"/>
      <c r="AC969" s="183"/>
      <c r="AE969" s="183"/>
      <c r="AF969" s="183"/>
      <c r="AG969" s="183"/>
      <c r="AH969" s="183"/>
      <c r="AI969" s="183"/>
      <c r="AJ969" s="183"/>
      <c r="AK969" s="183"/>
    </row>
    <row r="970" spans="2:37" ht="16.8" thickTop="1" thickBot="1">
      <c r="B970" s="211" t="str">
        <f>IF(Árboles!B967="","",Árboles!B967)</f>
        <v/>
      </c>
      <c r="C970" s="211" t="str">
        <f>IF(Árboles!C967="","",Árboles!C967)</f>
        <v/>
      </c>
      <c r="D970" s="212" t="str">
        <f>IF(Árboles!G967="","",Árboles!G967)</f>
        <v/>
      </c>
      <c r="E970" s="213" t="str">
        <f>IF(Árboles!AC967=0,"",Árboles!AC967)</f>
        <v/>
      </c>
      <c r="F970" s="221"/>
      <c r="G970" s="222"/>
      <c r="H970" s="222"/>
      <c r="I970" s="222"/>
      <c r="J970" s="222"/>
      <c r="K970" s="222"/>
      <c r="L970" s="222"/>
      <c r="M970" s="216" t="str">
        <f>IF(ISNA(Industrias[[#This Row],[Vtrit (m3)]]*VLOOKUP(Árboles!$G967,Precios!$B$7:$H$19,2,FALSE)),"",Industrias[[#This Row],[Vtrit (m3)]]*VLOOKUP(Árboles!$G967,Precios!$B$7:$H$19,2,FALSE))</f>
        <v/>
      </c>
      <c r="N970" s="217" t="str">
        <f>IF(ISNA(Industrias[[#This Row],[Vapea (m3)]]*VLOOKUP(Árboles!$G967,Precios!$B$7:$H$19,3,FALSE)),"",Industrias[[#This Row],[Vapea (m3)]]*VLOOKUP(Árboles!$G967,Precios!$B$7:$H$19,3,FALSE))</f>
        <v/>
      </c>
      <c r="O970" s="217" t="str">
        <f>IF(ISNA(Industrias[[#This Row],[Vcanter (m3)]]*VLOOKUP(Árboles!$G967,Precios!$B$7:$H$19,4,FALSE)),"",Industrias[[#This Row],[Vcanter (m3)]]*VLOOKUP(Árboles!$G967,Precios!$B$7:$H$19,4,FALSE))</f>
        <v/>
      </c>
      <c r="P970" s="217" t="str">
        <f>IF(ISNA(Industrias[[#This Row],[Vsierra (m3)]]*VLOOKUP(Árboles!$G967,Precios!$B$7:$H$19,5,FALSE)),"",Industrias[[#This Row],[Vsierra (m3)]]*VLOOKUP(Árboles!$G967,Precios!$B$7:$H$19,5,FALSE))</f>
        <v/>
      </c>
      <c r="Q970" s="217" t="str">
        <f>IF(ISNA(Industrias[[#This Row],[Vsgruesa (m3)]]*VLOOKUP(Árboles!$G967,Precios!$B$7:$H$19,6,FALSE)),"",Industrias[[#This Row],[Vsgruesa (m3)]]*VLOOKUP(Árboles!$G967,Precios!$B$7:$H$19,6,FALSE))</f>
        <v/>
      </c>
      <c r="R970" s="217" t="str">
        <f>IF(ISNA(Industrias[[#This Row],[Vchapa (m3)]]*VLOOKUP(Árboles!$G967,Precios!$B$7:$H$19,7,FALSE)),"",Industrias[[#This Row],[Vchapa (m3)]]*VLOOKUP(Árboles!$G967,Precios!$B$7:$H$19,7,FALSE))</f>
        <v/>
      </c>
      <c r="S970" s="223">
        <f t="shared" si="20"/>
        <v>0</v>
      </c>
      <c r="T970" s="218"/>
      <c r="U970" s="218"/>
      <c r="W970" s="183"/>
      <c r="X970" s="183"/>
      <c r="Y970" s="183"/>
      <c r="Z970" s="183"/>
      <c r="AA970" s="183"/>
      <c r="AB970" s="183"/>
      <c r="AC970" s="183"/>
      <c r="AE970" s="183"/>
      <c r="AF970" s="183"/>
      <c r="AG970" s="183"/>
      <c r="AH970" s="183"/>
      <c r="AI970" s="183"/>
      <c r="AJ970" s="183"/>
      <c r="AK970" s="183"/>
    </row>
    <row r="971" spans="2:37" ht="16.8" thickTop="1" thickBot="1">
      <c r="B971" s="211" t="str">
        <f>IF(Árboles!B968="","",Árboles!B968)</f>
        <v/>
      </c>
      <c r="C971" s="211" t="str">
        <f>IF(Árboles!C968="","",Árboles!C968)</f>
        <v/>
      </c>
      <c r="D971" s="212" t="str">
        <f>IF(Árboles!G968="","",Árboles!G968)</f>
        <v/>
      </c>
      <c r="E971" s="213" t="str">
        <f>IF(Árboles!AC968=0,"",Árboles!AC968)</f>
        <v/>
      </c>
      <c r="F971" s="221"/>
      <c r="G971" s="222"/>
      <c r="H971" s="222"/>
      <c r="I971" s="222"/>
      <c r="J971" s="222"/>
      <c r="K971" s="222"/>
      <c r="L971" s="222"/>
      <c r="M971" s="216" t="str">
        <f>IF(ISNA(Industrias[[#This Row],[Vtrit (m3)]]*VLOOKUP(Árboles!$G968,Precios!$B$7:$H$19,2,FALSE)),"",Industrias[[#This Row],[Vtrit (m3)]]*VLOOKUP(Árboles!$G968,Precios!$B$7:$H$19,2,FALSE))</f>
        <v/>
      </c>
      <c r="N971" s="217" t="str">
        <f>IF(ISNA(Industrias[[#This Row],[Vapea (m3)]]*VLOOKUP(Árboles!$G968,Precios!$B$7:$H$19,3,FALSE)),"",Industrias[[#This Row],[Vapea (m3)]]*VLOOKUP(Árboles!$G968,Precios!$B$7:$H$19,3,FALSE))</f>
        <v/>
      </c>
      <c r="O971" s="217" t="str">
        <f>IF(ISNA(Industrias[[#This Row],[Vcanter (m3)]]*VLOOKUP(Árboles!$G968,Precios!$B$7:$H$19,4,FALSE)),"",Industrias[[#This Row],[Vcanter (m3)]]*VLOOKUP(Árboles!$G968,Precios!$B$7:$H$19,4,FALSE))</f>
        <v/>
      </c>
      <c r="P971" s="217" t="str">
        <f>IF(ISNA(Industrias[[#This Row],[Vsierra (m3)]]*VLOOKUP(Árboles!$G968,Precios!$B$7:$H$19,5,FALSE)),"",Industrias[[#This Row],[Vsierra (m3)]]*VLOOKUP(Árboles!$G968,Precios!$B$7:$H$19,5,FALSE))</f>
        <v/>
      </c>
      <c r="Q971" s="217" t="str">
        <f>IF(ISNA(Industrias[[#This Row],[Vsgruesa (m3)]]*VLOOKUP(Árboles!$G968,Precios!$B$7:$H$19,6,FALSE)),"",Industrias[[#This Row],[Vsgruesa (m3)]]*VLOOKUP(Árboles!$G968,Precios!$B$7:$H$19,6,FALSE))</f>
        <v/>
      </c>
      <c r="R971" s="217" t="str">
        <f>IF(ISNA(Industrias[[#This Row],[Vchapa (m3)]]*VLOOKUP(Árboles!$G968,Precios!$B$7:$H$19,7,FALSE)),"",Industrias[[#This Row],[Vchapa (m3)]]*VLOOKUP(Árboles!$G968,Precios!$B$7:$H$19,7,FALSE))</f>
        <v/>
      </c>
      <c r="S971" s="223">
        <f t="shared" si="20"/>
        <v>0</v>
      </c>
      <c r="T971" s="218"/>
      <c r="U971" s="218"/>
      <c r="W971" s="183"/>
      <c r="X971" s="183"/>
      <c r="Y971" s="183"/>
      <c r="Z971" s="183"/>
      <c r="AA971" s="183"/>
      <c r="AB971" s="183"/>
      <c r="AC971" s="183"/>
      <c r="AE971" s="183"/>
      <c r="AF971" s="183"/>
      <c r="AG971" s="183"/>
      <c r="AH971" s="183"/>
      <c r="AI971" s="183"/>
      <c r="AJ971" s="183"/>
      <c r="AK971" s="183"/>
    </row>
    <row r="972" spans="2:37" ht="16.8" thickTop="1" thickBot="1">
      <c r="B972" s="211" t="str">
        <f>IF(Árboles!B969="","",Árboles!B969)</f>
        <v/>
      </c>
      <c r="C972" s="211" t="str">
        <f>IF(Árboles!C969="","",Árboles!C969)</f>
        <v/>
      </c>
      <c r="D972" s="212" t="str">
        <f>IF(Árboles!G969="","",Árboles!G969)</f>
        <v/>
      </c>
      <c r="E972" s="213" t="str">
        <f>IF(Árboles!AC969=0,"",Árboles!AC969)</f>
        <v/>
      </c>
      <c r="F972" s="221"/>
      <c r="G972" s="222"/>
      <c r="H972" s="222"/>
      <c r="I972" s="222"/>
      <c r="J972" s="222"/>
      <c r="K972" s="222"/>
      <c r="L972" s="222"/>
      <c r="M972" s="216" t="str">
        <f>IF(ISNA(Industrias[[#This Row],[Vtrit (m3)]]*VLOOKUP(Árboles!$G969,Precios!$B$7:$H$19,2,FALSE)),"",Industrias[[#This Row],[Vtrit (m3)]]*VLOOKUP(Árboles!$G969,Precios!$B$7:$H$19,2,FALSE))</f>
        <v/>
      </c>
      <c r="N972" s="217" t="str">
        <f>IF(ISNA(Industrias[[#This Row],[Vapea (m3)]]*VLOOKUP(Árboles!$G969,Precios!$B$7:$H$19,3,FALSE)),"",Industrias[[#This Row],[Vapea (m3)]]*VLOOKUP(Árboles!$G969,Precios!$B$7:$H$19,3,FALSE))</f>
        <v/>
      </c>
      <c r="O972" s="217" t="str">
        <f>IF(ISNA(Industrias[[#This Row],[Vcanter (m3)]]*VLOOKUP(Árboles!$G969,Precios!$B$7:$H$19,4,FALSE)),"",Industrias[[#This Row],[Vcanter (m3)]]*VLOOKUP(Árboles!$G969,Precios!$B$7:$H$19,4,FALSE))</f>
        <v/>
      </c>
      <c r="P972" s="217" t="str">
        <f>IF(ISNA(Industrias[[#This Row],[Vsierra (m3)]]*VLOOKUP(Árboles!$G969,Precios!$B$7:$H$19,5,FALSE)),"",Industrias[[#This Row],[Vsierra (m3)]]*VLOOKUP(Árboles!$G969,Precios!$B$7:$H$19,5,FALSE))</f>
        <v/>
      </c>
      <c r="Q972" s="217" t="str">
        <f>IF(ISNA(Industrias[[#This Row],[Vsgruesa (m3)]]*VLOOKUP(Árboles!$G969,Precios!$B$7:$H$19,6,FALSE)),"",Industrias[[#This Row],[Vsgruesa (m3)]]*VLOOKUP(Árboles!$G969,Precios!$B$7:$H$19,6,FALSE))</f>
        <v/>
      </c>
      <c r="R972" s="217" t="str">
        <f>IF(ISNA(Industrias[[#This Row],[Vchapa (m3)]]*VLOOKUP(Árboles!$G969,Precios!$B$7:$H$19,7,FALSE)),"",Industrias[[#This Row],[Vchapa (m3)]]*VLOOKUP(Árboles!$G969,Precios!$B$7:$H$19,7,FALSE))</f>
        <v/>
      </c>
      <c r="S972" s="223">
        <f t="shared" si="20"/>
        <v>0</v>
      </c>
      <c r="T972" s="218"/>
      <c r="U972" s="218"/>
      <c r="W972" s="183"/>
      <c r="X972" s="183"/>
      <c r="Y972" s="183"/>
      <c r="Z972" s="183"/>
      <c r="AA972" s="183"/>
      <c r="AB972" s="183"/>
      <c r="AC972" s="183"/>
      <c r="AE972" s="183"/>
      <c r="AF972" s="183"/>
      <c r="AG972" s="183"/>
      <c r="AH972" s="183"/>
      <c r="AI972" s="183"/>
      <c r="AJ972" s="183"/>
      <c r="AK972" s="183"/>
    </row>
    <row r="973" spans="2:37" ht="16.8" thickTop="1" thickBot="1">
      <c r="B973" s="211" t="str">
        <f>IF(Árboles!B970="","",Árboles!B970)</f>
        <v/>
      </c>
      <c r="C973" s="211" t="str">
        <f>IF(Árboles!C970="","",Árboles!C970)</f>
        <v/>
      </c>
      <c r="D973" s="212" t="str">
        <f>IF(Árboles!G970="","",Árboles!G970)</f>
        <v/>
      </c>
      <c r="E973" s="213" t="str">
        <f>IF(Árboles!AC970=0,"",Árboles!AC970)</f>
        <v/>
      </c>
      <c r="F973" s="221"/>
      <c r="G973" s="222"/>
      <c r="H973" s="222"/>
      <c r="I973" s="222"/>
      <c r="J973" s="222"/>
      <c r="K973" s="222"/>
      <c r="L973" s="222"/>
      <c r="M973" s="216" t="str">
        <f>IF(ISNA(Industrias[[#This Row],[Vtrit (m3)]]*VLOOKUP(Árboles!$G970,Precios!$B$7:$H$19,2,FALSE)),"",Industrias[[#This Row],[Vtrit (m3)]]*VLOOKUP(Árboles!$G970,Precios!$B$7:$H$19,2,FALSE))</f>
        <v/>
      </c>
      <c r="N973" s="217" t="str">
        <f>IF(ISNA(Industrias[[#This Row],[Vapea (m3)]]*VLOOKUP(Árboles!$G970,Precios!$B$7:$H$19,3,FALSE)),"",Industrias[[#This Row],[Vapea (m3)]]*VLOOKUP(Árboles!$G970,Precios!$B$7:$H$19,3,FALSE))</f>
        <v/>
      </c>
      <c r="O973" s="217" t="str">
        <f>IF(ISNA(Industrias[[#This Row],[Vcanter (m3)]]*VLOOKUP(Árboles!$G970,Precios!$B$7:$H$19,4,FALSE)),"",Industrias[[#This Row],[Vcanter (m3)]]*VLOOKUP(Árboles!$G970,Precios!$B$7:$H$19,4,FALSE))</f>
        <v/>
      </c>
      <c r="P973" s="217" t="str">
        <f>IF(ISNA(Industrias[[#This Row],[Vsierra (m3)]]*VLOOKUP(Árboles!$G970,Precios!$B$7:$H$19,5,FALSE)),"",Industrias[[#This Row],[Vsierra (m3)]]*VLOOKUP(Árboles!$G970,Precios!$B$7:$H$19,5,FALSE))</f>
        <v/>
      </c>
      <c r="Q973" s="217" t="str">
        <f>IF(ISNA(Industrias[[#This Row],[Vsgruesa (m3)]]*VLOOKUP(Árboles!$G970,Precios!$B$7:$H$19,6,FALSE)),"",Industrias[[#This Row],[Vsgruesa (m3)]]*VLOOKUP(Árboles!$G970,Precios!$B$7:$H$19,6,FALSE))</f>
        <v/>
      </c>
      <c r="R973" s="217" t="str">
        <f>IF(ISNA(Industrias[[#This Row],[Vchapa (m3)]]*VLOOKUP(Árboles!$G970,Precios!$B$7:$H$19,7,FALSE)),"",Industrias[[#This Row],[Vchapa (m3)]]*VLOOKUP(Árboles!$G970,Precios!$B$7:$H$19,7,FALSE))</f>
        <v/>
      </c>
      <c r="S973" s="223">
        <f t="shared" si="20"/>
        <v>0</v>
      </c>
      <c r="T973" s="218"/>
      <c r="U973" s="218"/>
      <c r="W973" s="183"/>
      <c r="X973" s="183"/>
      <c r="Y973" s="183"/>
      <c r="Z973" s="183"/>
      <c r="AA973" s="183"/>
      <c r="AB973" s="183"/>
      <c r="AC973" s="183"/>
      <c r="AE973" s="183"/>
      <c r="AF973" s="183"/>
      <c r="AG973" s="183"/>
      <c r="AH973" s="183"/>
      <c r="AI973" s="183"/>
      <c r="AJ973" s="183"/>
      <c r="AK973" s="183"/>
    </row>
    <row r="974" spans="2:37" ht="16.8" thickTop="1" thickBot="1">
      <c r="B974" s="211" t="str">
        <f>IF(Árboles!B971="","",Árboles!B971)</f>
        <v/>
      </c>
      <c r="C974" s="211" t="str">
        <f>IF(Árboles!C971="","",Árboles!C971)</f>
        <v/>
      </c>
      <c r="D974" s="212" t="str">
        <f>IF(Árboles!G971="","",Árboles!G971)</f>
        <v/>
      </c>
      <c r="E974" s="213" t="str">
        <f>IF(Árboles!AC971=0,"",Árboles!AC971)</f>
        <v/>
      </c>
      <c r="F974" s="221"/>
      <c r="G974" s="222"/>
      <c r="H974" s="222"/>
      <c r="I974" s="222"/>
      <c r="J974" s="222"/>
      <c r="K974" s="222"/>
      <c r="L974" s="222"/>
      <c r="M974" s="216" t="str">
        <f>IF(ISNA(Industrias[[#This Row],[Vtrit (m3)]]*VLOOKUP(Árboles!$G971,Precios!$B$7:$H$19,2,FALSE)),"",Industrias[[#This Row],[Vtrit (m3)]]*VLOOKUP(Árboles!$G971,Precios!$B$7:$H$19,2,FALSE))</f>
        <v/>
      </c>
      <c r="N974" s="217" t="str">
        <f>IF(ISNA(Industrias[[#This Row],[Vapea (m3)]]*VLOOKUP(Árboles!$G971,Precios!$B$7:$H$19,3,FALSE)),"",Industrias[[#This Row],[Vapea (m3)]]*VLOOKUP(Árboles!$G971,Precios!$B$7:$H$19,3,FALSE))</f>
        <v/>
      </c>
      <c r="O974" s="217" t="str">
        <f>IF(ISNA(Industrias[[#This Row],[Vcanter (m3)]]*VLOOKUP(Árboles!$G971,Precios!$B$7:$H$19,4,FALSE)),"",Industrias[[#This Row],[Vcanter (m3)]]*VLOOKUP(Árboles!$G971,Precios!$B$7:$H$19,4,FALSE))</f>
        <v/>
      </c>
      <c r="P974" s="217" t="str">
        <f>IF(ISNA(Industrias[[#This Row],[Vsierra (m3)]]*VLOOKUP(Árboles!$G971,Precios!$B$7:$H$19,5,FALSE)),"",Industrias[[#This Row],[Vsierra (m3)]]*VLOOKUP(Árboles!$G971,Precios!$B$7:$H$19,5,FALSE))</f>
        <v/>
      </c>
      <c r="Q974" s="217" t="str">
        <f>IF(ISNA(Industrias[[#This Row],[Vsgruesa (m3)]]*VLOOKUP(Árboles!$G971,Precios!$B$7:$H$19,6,FALSE)),"",Industrias[[#This Row],[Vsgruesa (m3)]]*VLOOKUP(Árboles!$G971,Precios!$B$7:$H$19,6,FALSE))</f>
        <v/>
      </c>
      <c r="R974" s="217" t="str">
        <f>IF(ISNA(Industrias[[#This Row],[Vchapa (m3)]]*VLOOKUP(Árboles!$G971,Precios!$B$7:$H$19,7,FALSE)),"",Industrias[[#This Row],[Vchapa (m3)]]*VLOOKUP(Árboles!$G971,Precios!$B$7:$H$19,7,FALSE))</f>
        <v/>
      </c>
      <c r="S974" s="223">
        <f t="shared" si="20"/>
        <v>0</v>
      </c>
      <c r="T974" s="218"/>
      <c r="U974" s="218"/>
      <c r="W974" s="183"/>
      <c r="X974" s="183"/>
      <c r="Y974" s="183"/>
      <c r="Z974" s="183"/>
      <c r="AA974" s="183"/>
      <c r="AB974" s="183"/>
      <c r="AC974" s="183"/>
      <c r="AE974" s="183"/>
      <c r="AF974" s="183"/>
      <c r="AG974" s="183"/>
      <c r="AH974" s="183"/>
      <c r="AI974" s="183"/>
      <c r="AJ974" s="183"/>
      <c r="AK974" s="183"/>
    </row>
    <row r="975" spans="2:37" ht="16.8" thickTop="1" thickBot="1">
      <c r="B975" s="211" t="str">
        <f>IF(Árboles!B972="","",Árboles!B972)</f>
        <v/>
      </c>
      <c r="C975" s="211" t="str">
        <f>IF(Árboles!C972="","",Árboles!C972)</f>
        <v/>
      </c>
      <c r="D975" s="212" t="str">
        <f>IF(Árboles!G972="","",Árboles!G972)</f>
        <v/>
      </c>
      <c r="E975" s="213" t="str">
        <f>IF(Árboles!AC972=0,"",Árboles!AC972)</f>
        <v/>
      </c>
      <c r="F975" s="221"/>
      <c r="G975" s="222"/>
      <c r="H975" s="222"/>
      <c r="I975" s="222"/>
      <c r="J975" s="222"/>
      <c r="K975" s="222"/>
      <c r="L975" s="222"/>
      <c r="M975" s="216" t="str">
        <f>IF(ISNA(Industrias[[#This Row],[Vtrit (m3)]]*VLOOKUP(Árboles!$G972,Precios!$B$7:$H$19,2,FALSE)),"",Industrias[[#This Row],[Vtrit (m3)]]*VLOOKUP(Árboles!$G972,Precios!$B$7:$H$19,2,FALSE))</f>
        <v/>
      </c>
      <c r="N975" s="217" t="str">
        <f>IF(ISNA(Industrias[[#This Row],[Vapea (m3)]]*VLOOKUP(Árboles!$G972,Precios!$B$7:$H$19,3,FALSE)),"",Industrias[[#This Row],[Vapea (m3)]]*VLOOKUP(Árboles!$G972,Precios!$B$7:$H$19,3,FALSE))</f>
        <v/>
      </c>
      <c r="O975" s="217" t="str">
        <f>IF(ISNA(Industrias[[#This Row],[Vcanter (m3)]]*VLOOKUP(Árboles!$G972,Precios!$B$7:$H$19,4,FALSE)),"",Industrias[[#This Row],[Vcanter (m3)]]*VLOOKUP(Árboles!$G972,Precios!$B$7:$H$19,4,FALSE))</f>
        <v/>
      </c>
      <c r="P975" s="217" t="str">
        <f>IF(ISNA(Industrias[[#This Row],[Vsierra (m3)]]*VLOOKUP(Árboles!$G972,Precios!$B$7:$H$19,5,FALSE)),"",Industrias[[#This Row],[Vsierra (m3)]]*VLOOKUP(Árboles!$G972,Precios!$B$7:$H$19,5,FALSE))</f>
        <v/>
      </c>
      <c r="Q975" s="217" t="str">
        <f>IF(ISNA(Industrias[[#This Row],[Vsgruesa (m3)]]*VLOOKUP(Árboles!$G972,Precios!$B$7:$H$19,6,FALSE)),"",Industrias[[#This Row],[Vsgruesa (m3)]]*VLOOKUP(Árboles!$G972,Precios!$B$7:$H$19,6,FALSE))</f>
        <v/>
      </c>
      <c r="R975" s="217" t="str">
        <f>IF(ISNA(Industrias[[#This Row],[Vchapa (m3)]]*VLOOKUP(Árboles!$G972,Precios!$B$7:$H$19,7,FALSE)),"",Industrias[[#This Row],[Vchapa (m3)]]*VLOOKUP(Árboles!$G972,Precios!$B$7:$H$19,7,FALSE))</f>
        <v/>
      </c>
      <c r="S975" s="223">
        <f t="shared" si="20"/>
        <v>0</v>
      </c>
      <c r="T975" s="218"/>
      <c r="U975" s="218"/>
      <c r="W975" s="183"/>
      <c r="X975" s="183"/>
      <c r="Y975" s="183"/>
      <c r="Z975" s="183"/>
      <c r="AA975" s="183"/>
      <c r="AB975" s="183"/>
      <c r="AC975" s="183"/>
      <c r="AE975" s="183"/>
      <c r="AF975" s="183"/>
      <c r="AG975" s="183"/>
      <c r="AH975" s="183"/>
      <c r="AI975" s="183"/>
      <c r="AJ975" s="183"/>
      <c r="AK975" s="183"/>
    </row>
    <row r="976" spans="2:37" ht="16.8" thickTop="1" thickBot="1">
      <c r="B976" s="211" t="str">
        <f>IF(Árboles!B973="","",Árboles!B973)</f>
        <v/>
      </c>
      <c r="C976" s="211" t="str">
        <f>IF(Árboles!C973="","",Árboles!C973)</f>
        <v/>
      </c>
      <c r="D976" s="212" t="str">
        <f>IF(Árboles!G973="","",Árboles!G973)</f>
        <v/>
      </c>
      <c r="E976" s="213" t="str">
        <f>IF(Árboles!AC973=0,"",Árboles!AC973)</f>
        <v/>
      </c>
      <c r="F976" s="221"/>
      <c r="G976" s="222"/>
      <c r="H976" s="222"/>
      <c r="I976" s="222"/>
      <c r="J976" s="222"/>
      <c r="K976" s="222"/>
      <c r="L976" s="222"/>
      <c r="M976" s="216" t="str">
        <f>IF(ISNA(Industrias[[#This Row],[Vtrit (m3)]]*VLOOKUP(Árboles!$G973,Precios!$B$7:$H$19,2,FALSE)),"",Industrias[[#This Row],[Vtrit (m3)]]*VLOOKUP(Árboles!$G973,Precios!$B$7:$H$19,2,FALSE))</f>
        <v/>
      </c>
      <c r="N976" s="217" t="str">
        <f>IF(ISNA(Industrias[[#This Row],[Vapea (m3)]]*VLOOKUP(Árboles!$G973,Precios!$B$7:$H$19,3,FALSE)),"",Industrias[[#This Row],[Vapea (m3)]]*VLOOKUP(Árboles!$G973,Precios!$B$7:$H$19,3,FALSE))</f>
        <v/>
      </c>
      <c r="O976" s="217" t="str">
        <f>IF(ISNA(Industrias[[#This Row],[Vcanter (m3)]]*VLOOKUP(Árboles!$G973,Precios!$B$7:$H$19,4,FALSE)),"",Industrias[[#This Row],[Vcanter (m3)]]*VLOOKUP(Árboles!$G973,Precios!$B$7:$H$19,4,FALSE))</f>
        <v/>
      </c>
      <c r="P976" s="217" t="str">
        <f>IF(ISNA(Industrias[[#This Row],[Vsierra (m3)]]*VLOOKUP(Árboles!$G973,Precios!$B$7:$H$19,5,FALSE)),"",Industrias[[#This Row],[Vsierra (m3)]]*VLOOKUP(Árboles!$G973,Precios!$B$7:$H$19,5,FALSE))</f>
        <v/>
      </c>
      <c r="Q976" s="217" t="str">
        <f>IF(ISNA(Industrias[[#This Row],[Vsgruesa (m3)]]*VLOOKUP(Árboles!$G973,Precios!$B$7:$H$19,6,FALSE)),"",Industrias[[#This Row],[Vsgruesa (m3)]]*VLOOKUP(Árboles!$G973,Precios!$B$7:$H$19,6,FALSE))</f>
        <v/>
      </c>
      <c r="R976" s="217" t="str">
        <f>IF(ISNA(Industrias[[#This Row],[Vchapa (m3)]]*VLOOKUP(Árboles!$G973,Precios!$B$7:$H$19,7,FALSE)),"",Industrias[[#This Row],[Vchapa (m3)]]*VLOOKUP(Árboles!$G973,Precios!$B$7:$H$19,7,FALSE))</f>
        <v/>
      </c>
      <c r="S976" s="223">
        <f t="shared" si="20"/>
        <v>0</v>
      </c>
      <c r="T976" s="218"/>
      <c r="U976" s="218"/>
      <c r="W976" s="183"/>
      <c r="X976" s="183"/>
      <c r="Y976" s="183"/>
      <c r="Z976" s="183"/>
      <c r="AA976" s="183"/>
      <c r="AB976" s="183"/>
      <c r="AC976" s="183"/>
      <c r="AE976" s="183"/>
      <c r="AF976" s="183"/>
      <c r="AG976" s="183"/>
      <c r="AH976" s="183"/>
      <c r="AI976" s="183"/>
      <c r="AJ976" s="183"/>
      <c r="AK976" s="183"/>
    </row>
    <row r="977" spans="2:37" ht="16.8" thickTop="1" thickBot="1">
      <c r="B977" s="211" t="str">
        <f>IF(Árboles!B974="","",Árboles!B974)</f>
        <v/>
      </c>
      <c r="C977" s="211" t="str">
        <f>IF(Árboles!C974="","",Árboles!C974)</f>
        <v/>
      </c>
      <c r="D977" s="212" t="str">
        <f>IF(Árboles!G974="","",Árboles!G974)</f>
        <v/>
      </c>
      <c r="E977" s="213" t="str">
        <f>IF(Árboles!AC974=0,"",Árboles!AC974)</f>
        <v/>
      </c>
      <c r="F977" s="221"/>
      <c r="G977" s="222"/>
      <c r="H977" s="222"/>
      <c r="I977" s="222"/>
      <c r="J977" s="222"/>
      <c r="K977" s="222"/>
      <c r="L977" s="222"/>
      <c r="M977" s="216" t="str">
        <f>IF(ISNA(Industrias[[#This Row],[Vtrit (m3)]]*VLOOKUP(Árboles!$G974,Precios!$B$7:$H$19,2,FALSE)),"",Industrias[[#This Row],[Vtrit (m3)]]*VLOOKUP(Árboles!$G974,Precios!$B$7:$H$19,2,FALSE))</f>
        <v/>
      </c>
      <c r="N977" s="217" t="str">
        <f>IF(ISNA(Industrias[[#This Row],[Vapea (m3)]]*VLOOKUP(Árboles!$G974,Precios!$B$7:$H$19,3,FALSE)),"",Industrias[[#This Row],[Vapea (m3)]]*VLOOKUP(Árboles!$G974,Precios!$B$7:$H$19,3,FALSE))</f>
        <v/>
      </c>
      <c r="O977" s="217" t="str">
        <f>IF(ISNA(Industrias[[#This Row],[Vcanter (m3)]]*VLOOKUP(Árboles!$G974,Precios!$B$7:$H$19,4,FALSE)),"",Industrias[[#This Row],[Vcanter (m3)]]*VLOOKUP(Árboles!$G974,Precios!$B$7:$H$19,4,FALSE))</f>
        <v/>
      </c>
      <c r="P977" s="217" t="str">
        <f>IF(ISNA(Industrias[[#This Row],[Vsierra (m3)]]*VLOOKUP(Árboles!$G974,Precios!$B$7:$H$19,5,FALSE)),"",Industrias[[#This Row],[Vsierra (m3)]]*VLOOKUP(Árboles!$G974,Precios!$B$7:$H$19,5,FALSE))</f>
        <v/>
      </c>
      <c r="Q977" s="217" t="str">
        <f>IF(ISNA(Industrias[[#This Row],[Vsgruesa (m3)]]*VLOOKUP(Árboles!$G974,Precios!$B$7:$H$19,6,FALSE)),"",Industrias[[#This Row],[Vsgruesa (m3)]]*VLOOKUP(Árboles!$G974,Precios!$B$7:$H$19,6,FALSE))</f>
        <v/>
      </c>
      <c r="R977" s="217" t="str">
        <f>IF(ISNA(Industrias[[#This Row],[Vchapa (m3)]]*VLOOKUP(Árboles!$G974,Precios!$B$7:$H$19,7,FALSE)),"",Industrias[[#This Row],[Vchapa (m3)]]*VLOOKUP(Árboles!$G974,Precios!$B$7:$H$19,7,FALSE))</f>
        <v/>
      </c>
      <c r="S977" s="223">
        <f t="shared" si="20"/>
        <v>0</v>
      </c>
      <c r="T977" s="218"/>
      <c r="U977" s="218"/>
      <c r="W977" s="183"/>
      <c r="X977" s="183"/>
      <c r="Y977" s="183"/>
      <c r="Z977" s="183"/>
      <c r="AA977" s="183"/>
      <c r="AB977" s="183"/>
      <c r="AC977" s="183"/>
      <c r="AE977" s="183"/>
      <c r="AF977" s="183"/>
      <c r="AG977" s="183"/>
      <c r="AH977" s="183"/>
      <c r="AI977" s="183"/>
      <c r="AJ977" s="183"/>
      <c r="AK977" s="183"/>
    </row>
    <row r="978" spans="2:37" ht="16.8" thickTop="1" thickBot="1">
      <c r="B978" s="211" t="str">
        <f>IF(Árboles!B975="","",Árboles!B975)</f>
        <v/>
      </c>
      <c r="C978" s="211" t="str">
        <f>IF(Árboles!C975="","",Árboles!C975)</f>
        <v/>
      </c>
      <c r="D978" s="212" t="str">
        <f>IF(Árboles!G975="","",Árboles!G975)</f>
        <v/>
      </c>
      <c r="E978" s="213" t="str">
        <f>IF(Árboles!AC975=0,"",Árboles!AC975)</f>
        <v/>
      </c>
      <c r="F978" s="221"/>
      <c r="G978" s="222"/>
      <c r="H978" s="222"/>
      <c r="I978" s="222"/>
      <c r="J978" s="222"/>
      <c r="K978" s="222"/>
      <c r="L978" s="222"/>
      <c r="M978" s="216" t="str">
        <f>IF(ISNA(Industrias[[#This Row],[Vtrit (m3)]]*VLOOKUP(Árboles!$G975,Precios!$B$7:$H$19,2,FALSE)),"",Industrias[[#This Row],[Vtrit (m3)]]*VLOOKUP(Árboles!$G975,Precios!$B$7:$H$19,2,FALSE))</f>
        <v/>
      </c>
      <c r="N978" s="217" t="str">
        <f>IF(ISNA(Industrias[[#This Row],[Vapea (m3)]]*VLOOKUP(Árboles!$G975,Precios!$B$7:$H$19,3,FALSE)),"",Industrias[[#This Row],[Vapea (m3)]]*VLOOKUP(Árboles!$G975,Precios!$B$7:$H$19,3,FALSE))</f>
        <v/>
      </c>
      <c r="O978" s="217" t="str">
        <f>IF(ISNA(Industrias[[#This Row],[Vcanter (m3)]]*VLOOKUP(Árboles!$G975,Precios!$B$7:$H$19,4,FALSE)),"",Industrias[[#This Row],[Vcanter (m3)]]*VLOOKUP(Árboles!$G975,Precios!$B$7:$H$19,4,FALSE))</f>
        <v/>
      </c>
      <c r="P978" s="217" t="str">
        <f>IF(ISNA(Industrias[[#This Row],[Vsierra (m3)]]*VLOOKUP(Árboles!$G975,Precios!$B$7:$H$19,5,FALSE)),"",Industrias[[#This Row],[Vsierra (m3)]]*VLOOKUP(Árboles!$G975,Precios!$B$7:$H$19,5,FALSE))</f>
        <v/>
      </c>
      <c r="Q978" s="217" t="str">
        <f>IF(ISNA(Industrias[[#This Row],[Vsgruesa (m3)]]*VLOOKUP(Árboles!$G975,Precios!$B$7:$H$19,6,FALSE)),"",Industrias[[#This Row],[Vsgruesa (m3)]]*VLOOKUP(Árboles!$G975,Precios!$B$7:$H$19,6,FALSE))</f>
        <v/>
      </c>
      <c r="R978" s="217" t="str">
        <f>IF(ISNA(Industrias[[#This Row],[Vchapa (m3)]]*VLOOKUP(Árboles!$G975,Precios!$B$7:$H$19,7,FALSE)),"",Industrias[[#This Row],[Vchapa (m3)]]*VLOOKUP(Árboles!$G975,Precios!$B$7:$H$19,7,FALSE))</f>
        <v/>
      </c>
      <c r="S978" s="223">
        <f t="shared" si="20"/>
        <v>0</v>
      </c>
      <c r="T978" s="218"/>
      <c r="U978" s="218"/>
      <c r="W978" s="183"/>
      <c r="X978" s="183"/>
      <c r="Y978" s="183"/>
      <c r="Z978" s="183"/>
      <c r="AA978" s="183"/>
      <c r="AB978" s="183"/>
      <c r="AC978" s="183"/>
      <c r="AE978" s="183"/>
      <c r="AF978" s="183"/>
      <c r="AG978" s="183"/>
      <c r="AH978" s="183"/>
      <c r="AI978" s="183"/>
      <c r="AJ978" s="183"/>
      <c r="AK978" s="183"/>
    </row>
    <row r="979" spans="2:37" ht="16.8" thickTop="1" thickBot="1">
      <c r="B979" s="211" t="str">
        <f>IF(Árboles!B976="","",Árboles!B976)</f>
        <v/>
      </c>
      <c r="C979" s="211" t="str">
        <f>IF(Árboles!C976="","",Árboles!C976)</f>
        <v/>
      </c>
      <c r="D979" s="212" t="str">
        <f>IF(Árboles!G976="","",Árboles!G976)</f>
        <v/>
      </c>
      <c r="E979" s="213" t="str">
        <f>IF(Árboles!AC976=0,"",Árboles!AC976)</f>
        <v/>
      </c>
      <c r="F979" s="221"/>
      <c r="G979" s="222"/>
      <c r="H979" s="222"/>
      <c r="I979" s="222"/>
      <c r="J979" s="222"/>
      <c r="K979" s="222"/>
      <c r="L979" s="222"/>
      <c r="M979" s="216" t="str">
        <f>IF(ISNA(Industrias[[#This Row],[Vtrit (m3)]]*VLOOKUP(Árboles!$G976,Precios!$B$7:$H$19,2,FALSE)),"",Industrias[[#This Row],[Vtrit (m3)]]*VLOOKUP(Árboles!$G976,Precios!$B$7:$H$19,2,FALSE))</f>
        <v/>
      </c>
      <c r="N979" s="217" t="str">
        <f>IF(ISNA(Industrias[[#This Row],[Vapea (m3)]]*VLOOKUP(Árboles!$G976,Precios!$B$7:$H$19,3,FALSE)),"",Industrias[[#This Row],[Vapea (m3)]]*VLOOKUP(Árboles!$G976,Precios!$B$7:$H$19,3,FALSE))</f>
        <v/>
      </c>
      <c r="O979" s="217" t="str">
        <f>IF(ISNA(Industrias[[#This Row],[Vcanter (m3)]]*VLOOKUP(Árboles!$G976,Precios!$B$7:$H$19,4,FALSE)),"",Industrias[[#This Row],[Vcanter (m3)]]*VLOOKUP(Árboles!$G976,Precios!$B$7:$H$19,4,FALSE))</f>
        <v/>
      </c>
      <c r="P979" s="217" t="str">
        <f>IF(ISNA(Industrias[[#This Row],[Vsierra (m3)]]*VLOOKUP(Árboles!$G976,Precios!$B$7:$H$19,5,FALSE)),"",Industrias[[#This Row],[Vsierra (m3)]]*VLOOKUP(Árboles!$G976,Precios!$B$7:$H$19,5,FALSE))</f>
        <v/>
      </c>
      <c r="Q979" s="217" t="str">
        <f>IF(ISNA(Industrias[[#This Row],[Vsgruesa (m3)]]*VLOOKUP(Árboles!$G976,Precios!$B$7:$H$19,6,FALSE)),"",Industrias[[#This Row],[Vsgruesa (m3)]]*VLOOKUP(Árboles!$G976,Precios!$B$7:$H$19,6,FALSE))</f>
        <v/>
      </c>
      <c r="R979" s="217" t="str">
        <f>IF(ISNA(Industrias[[#This Row],[Vchapa (m3)]]*VLOOKUP(Árboles!$G976,Precios!$B$7:$H$19,7,FALSE)),"",Industrias[[#This Row],[Vchapa (m3)]]*VLOOKUP(Árboles!$G976,Precios!$B$7:$H$19,7,FALSE))</f>
        <v/>
      </c>
      <c r="S979" s="223">
        <f t="shared" si="20"/>
        <v>0</v>
      </c>
      <c r="T979" s="218"/>
      <c r="U979" s="218"/>
      <c r="W979" s="183"/>
      <c r="X979" s="183"/>
      <c r="Y979" s="183"/>
      <c r="Z979" s="183"/>
      <c r="AA979" s="183"/>
      <c r="AB979" s="183"/>
      <c r="AC979" s="183"/>
      <c r="AE979" s="183"/>
      <c r="AF979" s="183"/>
      <c r="AG979" s="183"/>
      <c r="AH979" s="183"/>
      <c r="AI979" s="183"/>
      <c r="AJ979" s="183"/>
      <c r="AK979" s="183"/>
    </row>
    <row r="980" spans="2:37" ht="16.8" thickTop="1" thickBot="1">
      <c r="B980" s="211" t="str">
        <f>IF(Árboles!B977="","",Árboles!B977)</f>
        <v/>
      </c>
      <c r="C980" s="211" t="str">
        <f>IF(Árboles!C977="","",Árboles!C977)</f>
        <v/>
      </c>
      <c r="D980" s="212" t="str">
        <f>IF(Árboles!G977="","",Árboles!G977)</f>
        <v/>
      </c>
      <c r="E980" s="213" t="str">
        <f>IF(Árboles!AC977=0,"",Árboles!AC977)</f>
        <v/>
      </c>
      <c r="F980" s="221"/>
      <c r="G980" s="222"/>
      <c r="H980" s="222"/>
      <c r="I980" s="222"/>
      <c r="J980" s="222"/>
      <c r="K980" s="222"/>
      <c r="L980" s="222"/>
      <c r="M980" s="216" t="str">
        <f>IF(ISNA(Industrias[[#This Row],[Vtrit (m3)]]*VLOOKUP(Árboles!$G977,Precios!$B$7:$H$19,2,FALSE)),"",Industrias[[#This Row],[Vtrit (m3)]]*VLOOKUP(Árboles!$G977,Precios!$B$7:$H$19,2,FALSE))</f>
        <v/>
      </c>
      <c r="N980" s="217" t="str">
        <f>IF(ISNA(Industrias[[#This Row],[Vapea (m3)]]*VLOOKUP(Árboles!$G977,Precios!$B$7:$H$19,3,FALSE)),"",Industrias[[#This Row],[Vapea (m3)]]*VLOOKUP(Árboles!$G977,Precios!$B$7:$H$19,3,FALSE))</f>
        <v/>
      </c>
      <c r="O980" s="217" t="str">
        <f>IF(ISNA(Industrias[[#This Row],[Vcanter (m3)]]*VLOOKUP(Árboles!$G977,Precios!$B$7:$H$19,4,FALSE)),"",Industrias[[#This Row],[Vcanter (m3)]]*VLOOKUP(Árboles!$G977,Precios!$B$7:$H$19,4,FALSE))</f>
        <v/>
      </c>
      <c r="P980" s="217" t="str">
        <f>IF(ISNA(Industrias[[#This Row],[Vsierra (m3)]]*VLOOKUP(Árboles!$G977,Precios!$B$7:$H$19,5,FALSE)),"",Industrias[[#This Row],[Vsierra (m3)]]*VLOOKUP(Árboles!$G977,Precios!$B$7:$H$19,5,FALSE))</f>
        <v/>
      </c>
      <c r="Q980" s="217" t="str">
        <f>IF(ISNA(Industrias[[#This Row],[Vsgruesa (m3)]]*VLOOKUP(Árboles!$G977,Precios!$B$7:$H$19,6,FALSE)),"",Industrias[[#This Row],[Vsgruesa (m3)]]*VLOOKUP(Árboles!$G977,Precios!$B$7:$H$19,6,FALSE))</f>
        <v/>
      </c>
      <c r="R980" s="217" t="str">
        <f>IF(ISNA(Industrias[[#This Row],[Vchapa (m3)]]*VLOOKUP(Árboles!$G977,Precios!$B$7:$H$19,7,FALSE)),"",Industrias[[#This Row],[Vchapa (m3)]]*VLOOKUP(Árboles!$G977,Precios!$B$7:$H$19,7,FALSE))</f>
        <v/>
      </c>
      <c r="S980" s="223">
        <f t="shared" si="20"/>
        <v>0</v>
      </c>
      <c r="T980" s="218"/>
      <c r="U980" s="218"/>
      <c r="W980" s="183"/>
      <c r="X980" s="183"/>
      <c r="Y980" s="183"/>
      <c r="Z980" s="183"/>
      <c r="AA980" s="183"/>
      <c r="AB980" s="183"/>
      <c r="AC980" s="183"/>
      <c r="AE980" s="183"/>
      <c r="AF980" s="183"/>
      <c r="AG980" s="183"/>
      <c r="AH980" s="183"/>
      <c r="AI980" s="183"/>
      <c r="AJ980" s="183"/>
      <c r="AK980" s="183"/>
    </row>
    <row r="981" spans="2:37" ht="16.8" thickTop="1" thickBot="1">
      <c r="B981" s="211" t="str">
        <f>IF(Árboles!B978="","",Árboles!B978)</f>
        <v/>
      </c>
      <c r="C981" s="211" t="str">
        <f>IF(Árboles!C978="","",Árboles!C978)</f>
        <v/>
      </c>
      <c r="D981" s="212" t="str">
        <f>IF(Árboles!G978="","",Árboles!G978)</f>
        <v/>
      </c>
      <c r="E981" s="213" t="str">
        <f>IF(Árboles!AC978=0,"",Árboles!AC978)</f>
        <v/>
      </c>
      <c r="F981" s="221"/>
      <c r="G981" s="222"/>
      <c r="H981" s="222"/>
      <c r="I981" s="222"/>
      <c r="J981" s="222"/>
      <c r="K981" s="222"/>
      <c r="L981" s="222"/>
      <c r="M981" s="216" t="str">
        <f>IF(ISNA(Industrias[[#This Row],[Vtrit (m3)]]*VLOOKUP(Árboles!$G978,Precios!$B$7:$H$19,2,FALSE)),"",Industrias[[#This Row],[Vtrit (m3)]]*VLOOKUP(Árboles!$G978,Precios!$B$7:$H$19,2,FALSE))</f>
        <v/>
      </c>
      <c r="N981" s="217" t="str">
        <f>IF(ISNA(Industrias[[#This Row],[Vapea (m3)]]*VLOOKUP(Árboles!$G978,Precios!$B$7:$H$19,3,FALSE)),"",Industrias[[#This Row],[Vapea (m3)]]*VLOOKUP(Árboles!$G978,Precios!$B$7:$H$19,3,FALSE))</f>
        <v/>
      </c>
      <c r="O981" s="217" t="str">
        <f>IF(ISNA(Industrias[[#This Row],[Vcanter (m3)]]*VLOOKUP(Árboles!$G978,Precios!$B$7:$H$19,4,FALSE)),"",Industrias[[#This Row],[Vcanter (m3)]]*VLOOKUP(Árboles!$G978,Precios!$B$7:$H$19,4,FALSE))</f>
        <v/>
      </c>
      <c r="P981" s="217" t="str">
        <f>IF(ISNA(Industrias[[#This Row],[Vsierra (m3)]]*VLOOKUP(Árboles!$G978,Precios!$B$7:$H$19,5,FALSE)),"",Industrias[[#This Row],[Vsierra (m3)]]*VLOOKUP(Árboles!$G978,Precios!$B$7:$H$19,5,FALSE))</f>
        <v/>
      </c>
      <c r="Q981" s="217" t="str">
        <f>IF(ISNA(Industrias[[#This Row],[Vsgruesa (m3)]]*VLOOKUP(Árboles!$G978,Precios!$B$7:$H$19,6,FALSE)),"",Industrias[[#This Row],[Vsgruesa (m3)]]*VLOOKUP(Árboles!$G978,Precios!$B$7:$H$19,6,FALSE))</f>
        <v/>
      </c>
      <c r="R981" s="217" t="str">
        <f>IF(ISNA(Industrias[[#This Row],[Vchapa (m3)]]*VLOOKUP(Árboles!$G978,Precios!$B$7:$H$19,7,FALSE)),"",Industrias[[#This Row],[Vchapa (m3)]]*VLOOKUP(Árboles!$G978,Precios!$B$7:$H$19,7,FALSE))</f>
        <v/>
      </c>
      <c r="S981" s="223">
        <f t="shared" si="20"/>
        <v>0</v>
      </c>
      <c r="T981" s="218"/>
      <c r="U981" s="218"/>
      <c r="W981" s="183"/>
      <c r="X981" s="183"/>
      <c r="Y981" s="183"/>
      <c r="Z981" s="183"/>
      <c r="AA981" s="183"/>
      <c r="AB981" s="183"/>
      <c r="AC981" s="183"/>
      <c r="AE981" s="183"/>
      <c r="AF981" s="183"/>
      <c r="AG981" s="183"/>
      <c r="AH981" s="183"/>
      <c r="AI981" s="183"/>
      <c r="AJ981" s="183"/>
      <c r="AK981" s="183"/>
    </row>
    <row r="982" spans="2:37" ht="16.8" thickTop="1" thickBot="1">
      <c r="B982" s="211" t="str">
        <f>IF(Árboles!B979="","",Árboles!B979)</f>
        <v/>
      </c>
      <c r="C982" s="211" t="str">
        <f>IF(Árboles!C979="","",Árboles!C979)</f>
        <v/>
      </c>
      <c r="D982" s="212" t="str">
        <f>IF(Árboles!G979="","",Árboles!G979)</f>
        <v/>
      </c>
      <c r="E982" s="213" t="str">
        <f>IF(Árboles!AC979=0,"",Árboles!AC979)</f>
        <v/>
      </c>
      <c r="F982" s="221"/>
      <c r="G982" s="222"/>
      <c r="H982" s="222"/>
      <c r="I982" s="222"/>
      <c r="J982" s="222"/>
      <c r="K982" s="222"/>
      <c r="L982" s="222"/>
      <c r="M982" s="216" t="str">
        <f>IF(ISNA(Industrias[[#This Row],[Vtrit (m3)]]*VLOOKUP(Árboles!$G979,Precios!$B$7:$H$19,2,FALSE)),"",Industrias[[#This Row],[Vtrit (m3)]]*VLOOKUP(Árboles!$G979,Precios!$B$7:$H$19,2,FALSE))</f>
        <v/>
      </c>
      <c r="N982" s="217" t="str">
        <f>IF(ISNA(Industrias[[#This Row],[Vapea (m3)]]*VLOOKUP(Árboles!$G979,Precios!$B$7:$H$19,3,FALSE)),"",Industrias[[#This Row],[Vapea (m3)]]*VLOOKUP(Árboles!$G979,Precios!$B$7:$H$19,3,FALSE))</f>
        <v/>
      </c>
      <c r="O982" s="217" t="str">
        <f>IF(ISNA(Industrias[[#This Row],[Vcanter (m3)]]*VLOOKUP(Árboles!$G979,Precios!$B$7:$H$19,4,FALSE)),"",Industrias[[#This Row],[Vcanter (m3)]]*VLOOKUP(Árboles!$G979,Precios!$B$7:$H$19,4,FALSE))</f>
        <v/>
      </c>
      <c r="P982" s="217" t="str">
        <f>IF(ISNA(Industrias[[#This Row],[Vsierra (m3)]]*VLOOKUP(Árboles!$G979,Precios!$B$7:$H$19,5,FALSE)),"",Industrias[[#This Row],[Vsierra (m3)]]*VLOOKUP(Árboles!$G979,Precios!$B$7:$H$19,5,FALSE))</f>
        <v/>
      </c>
      <c r="Q982" s="217" t="str">
        <f>IF(ISNA(Industrias[[#This Row],[Vsgruesa (m3)]]*VLOOKUP(Árboles!$G979,Precios!$B$7:$H$19,6,FALSE)),"",Industrias[[#This Row],[Vsgruesa (m3)]]*VLOOKUP(Árboles!$G979,Precios!$B$7:$H$19,6,FALSE))</f>
        <v/>
      </c>
      <c r="R982" s="217" t="str">
        <f>IF(ISNA(Industrias[[#This Row],[Vchapa (m3)]]*VLOOKUP(Árboles!$G979,Precios!$B$7:$H$19,7,FALSE)),"",Industrias[[#This Row],[Vchapa (m3)]]*VLOOKUP(Árboles!$G979,Precios!$B$7:$H$19,7,FALSE))</f>
        <v/>
      </c>
      <c r="S982" s="223">
        <f t="shared" si="20"/>
        <v>0</v>
      </c>
      <c r="T982" s="218"/>
      <c r="U982" s="218"/>
      <c r="W982" s="183"/>
      <c r="X982" s="183"/>
      <c r="Y982" s="183"/>
      <c r="Z982" s="183"/>
      <c r="AA982" s="183"/>
      <c r="AB982" s="183"/>
      <c r="AC982" s="183"/>
      <c r="AE982" s="183"/>
      <c r="AF982" s="183"/>
      <c r="AG982" s="183"/>
      <c r="AH982" s="183"/>
      <c r="AI982" s="183"/>
      <c r="AJ982" s="183"/>
      <c r="AK982" s="183"/>
    </row>
    <row r="983" spans="2:37" ht="16.8" thickTop="1" thickBot="1">
      <c r="B983" s="211" t="str">
        <f>IF(Árboles!B980="","",Árboles!B980)</f>
        <v/>
      </c>
      <c r="C983" s="211" t="str">
        <f>IF(Árboles!C980="","",Árboles!C980)</f>
        <v/>
      </c>
      <c r="D983" s="212" t="str">
        <f>IF(Árboles!G980="","",Árboles!G980)</f>
        <v/>
      </c>
      <c r="E983" s="213" t="str">
        <f>IF(Árboles!AC980=0,"",Árboles!AC980)</f>
        <v/>
      </c>
      <c r="F983" s="221"/>
      <c r="G983" s="222"/>
      <c r="H983" s="222"/>
      <c r="I983" s="222"/>
      <c r="J983" s="222"/>
      <c r="K983" s="222"/>
      <c r="L983" s="222"/>
      <c r="M983" s="216" t="str">
        <f>IF(ISNA(Industrias[[#This Row],[Vtrit (m3)]]*VLOOKUP(Árboles!$G980,Precios!$B$7:$H$19,2,FALSE)),"",Industrias[[#This Row],[Vtrit (m3)]]*VLOOKUP(Árboles!$G980,Precios!$B$7:$H$19,2,FALSE))</f>
        <v/>
      </c>
      <c r="N983" s="217" t="str">
        <f>IF(ISNA(Industrias[[#This Row],[Vapea (m3)]]*VLOOKUP(Árboles!$G980,Precios!$B$7:$H$19,3,FALSE)),"",Industrias[[#This Row],[Vapea (m3)]]*VLOOKUP(Árboles!$G980,Precios!$B$7:$H$19,3,FALSE))</f>
        <v/>
      </c>
      <c r="O983" s="217" t="str">
        <f>IF(ISNA(Industrias[[#This Row],[Vcanter (m3)]]*VLOOKUP(Árboles!$G980,Precios!$B$7:$H$19,4,FALSE)),"",Industrias[[#This Row],[Vcanter (m3)]]*VLOOKUP(Árboles!$G980,Precios!$B$7:$H$19,4,FALSE))</f>
        <v/>
      </c>
      <c r="P983" s="217" t="str">
        <f>IF(ISNA(Industrias[[#This Row],[Vsierra (m3)]]*VLOOKUP(Árboles!$G980,Precios!$B$7:$H$19,5,FALSE)),"",Industrias[[#This Row],[Vsierra (m3)]]*VLOOKUP(Árboles!$G980,Precios!$B$7:$H$19,5,FALSE))</f>
        <v/>
      </c>
      <c r="Q983" s="217" t="str">
        <f>IF(ISNA(Industrias[[#This Row],[Vsgruesa (m3)]]*VLOOKUP(Árboles!$G980,Precios!$B$7:$H$19,6,FALSE)),"",Industrias[[#This Row],[Vsgruesa (m3)]]*VLOOKUP(Árboles!$G980,Precios!$B$7:$H$19,6,FALSE))</f>
        <v/>
      </c>
      <c r="R983" s="217" t="str">
        <f>IF(ISNA(Industrias[[#This Row],[Vchapa (m3)]]*VLOOKUP(Árboles!$G980,Precios!$B$7:$H$19,7,FALSE)),"",Industrias[[#This Row],[Vchapa (m3)]]*VLOOKUP(Árboles!$G980,Precios!$B$7:$H$19,7,FALSE))</f>
        <v/>
      </c>
      <c r="S983" s="223">
        <f t="shared" si="20"/>
        <v>0</v>
      </c>
      <c r="T983" s="218"/>
      <c r="U983" s="218"/>
      <c r="W983" s="183"/>
      <c r="X983" s="183"/>
      <c r="Y983" s="183"/>
      <c r="Z983" s="183"/>
      <c r="AA983" s="183"/>
      <c r="AB983" s="183"/>
      <c r="AC983" s="183"/>
      <c r="AE983" s="183"/>
      <c r="AF983" s="183"/>
      <c r="AG983" s="183"/>
      <c r="AH983" s="183"/>
      <c r="AI983" s="183"/>
      <c r="AJ983" s="183"/>
      <c r="AK983" s="183"/>
    </row>
    <row r="984" spans="2:37" ht="16.8" thickTop="1" thickBot="1">
      <c r="B984" s="211" t="str">
        <f>IF(Árboles!B981="","",Árboles!B981)</f>
        <v/>
      </c>
      <c r="C984" s="211" t="str">
        <f>IF(Árboles!C981="","",Árboles!C981)</f>
        <v/>
      </c>
      <c r="D984" s="212" t="str">
        <f>IF(Árboles!G981="","",Árboles!G981)</f>
        <v/>
      </c>
      <c r="E984" s="213" t="str">
        <f>IF(Árboles!AC981=0,"",Árboles!AC981)</f>
        <v/>
      </c>
      <c r="F984" s="221"/>
      <c r="G984" s="222"/>
      <c r="H984" s="222"/>
      <c r="I984" s="222"/>
      <c r="J984" s="222"/>
      <c r="K984" s="222"/>
      <c r="L984" s="222"/>
      <c r="M984" s="216" t="str">
        <f>IF(ISNA(Industrias[[#This Row],[Vtrit (m3)]]*VLOOKUP(Árboles!$G981,Precios!$B$7:$H$19,2,FALSE)),"",Industrias[[#This Row],[Vtrit (m3)]]*VLOOKUP(Árboles!$G981,Precios!$B$7:$H$19,2,FALSE))</f>
        <v/>
      </c>
      <c r="N984" s="217" t="str">
        <f>IF(ISNA(Industrias[[#This Row],[Vapea (m3)]]*VLOOKUP(Árboles!$G981,Precios!$B$7:$H$19,3,FALSE)),"",Industrias[[#This Row],[Vapea (m3)]]*VLOOKUP(Árboles!$G981,Precios!$B$7:$H$19,3,FALSE))</f>
        <v/>
      </c>
      <c r="O984" s="217" t="str">
        <f>IF(ISNA(Industrias[[#This Row],[Vcanter (m3)]]*VLOOKUP(Árboles!$G981,Precios!$B$7:$H$19,4,FALSE)),"",Industrias[[#This Row],[Vcanter (m3)]]*VLOOKUP(Árboles!$G981,Precios!$B$7:$H$19,4,FALSE))</f>
        <v/>
      </c>
      <c r="P984" s="217" t="str">
        <f>IF(ISNA(Industrias[[#This Row],[Vsierra (m3)]]*VLOOKUP(Árboles!$G981,Precios!$B$7:$H$19,5,FALSE)),"",Industrias[[#This Row],[Vsierra (m3)]]*VLOOKUP(Árboles!$G981,Precios!$B$7:$H$19,5,FALSE))</f>
        <v/>
      </c>
      <c r="Q984" s="217" t="str">
        <f>IF(ISNA(Industrias[[#This Row],[Vsgruesa (m3)]]*VLOOKUP(Árboles!$G981,Precios!$B$7:$H$19,6,FALSE)),"",Industrias[[#This Row],[Vsgruesa (m3)]]*VLOOKUP(Árboles!$G981,Precios!$B$7:$H$19,6,FALSE))</f>
        <v/>
      </c>
      <c r="R984" s="217" t="str">
        <f>IF(ISNA(Industrias[[#This Row],[Vchapa (m3)]]*VLOOKUP(Árboles!$G981,Precios!$B$7:$H$19,7,FALSE)),"",Industrias[[#This Row],[Vchapa (m3)]]*VLOOKUP(Árboles!$G981,Precios!$B$7:$H$19,7,FALSE))</f>
        <v/>
      </c>
      <c r="S984" s="223">
        <f t="shared" si="20"/>
        <v>0</v>
      </c>
      <c r="T984" s="218"/>
      <c r="U984" s="218"/>
      <c r="W984" s="183"/>
      <c r="X984" s="183"/>
      <c r="Y984" s="183"/>
      <c r="Z984" s="183"/>
      <c r="AA984" s="183"/>
      <c r="AB984" s="183"/>
      <c r="AC984" s="183"/>
      <c r="AE984" s="183"/>
      <c r="AF984" s="183"/>
      <c r="AG984" s="183"/>
      <c r="AH984" s="183"/>
      <c r="AI984" s="183"/>
      <c r="AJ984" s="183"/>
      <c r="AK984" s="183"/>
    </row>
    <row r="985" spans="2:37" ht="16.8" thickTop="1" thickBot="1">
      <c r="B985" s="211" t="str">
        <f>IF(Árboles!B982="","",Árboles!B982)</f>
        <v/>
      </c>
      <c r="C985" s="211" t="str">
        <f>IF(Árboles!C982="","",Árboles!C982)</f>
        <v/>
      </c>
      <c r="D985" s="212" t="str">
        <f>IF(Árboles!G982="","",Árboles!G982)</f>
        <v/>
      </c>
      <c r="E985" s="213" t="str">
        <f>IF(Árboles!AC982=0,"",Árboles!AC982)</f>
        <v/>
      </c>
      <c r="F985" s="221"/>
      <c r="G985" s="222"/>
      <c r="H985" s="222"/>
      <c r="I985" s="222"/>
      <c r="J985" s="222"/>
      <c r="K985" s="222"/>
      <c r="L985" s="222"/>
      <c r="M985" s="216" t="str">
        <f>IF(ISNA(Industrias[[#This Row],[Vtrit (m3)]]*VLOOKUP(Árboles!$G982,Precios!$B$7:$H$19,2,FALSE)),"",Industrias[[#This Row],[Vtrit (m3)]]*VLOOKUP(Árboles!$G982,Precios!$B$7:$H$19,2,FALSE))</f>
        <v/>
      </c>
      <c r="N985" s="217" t="str">
        <f>IF(ISNA(Industrias[[#This Row],[Vapea (m3)]]*VLOOKUP(Árboles!$G982,Precios!$B$7:$H$19,3,FALSE)),"",Industrias[[#This Row],[Vapea (m3)]]*VLOOKUP(Árboles!$G982,Precios!$B$7:$H$19,3,FALSE))</f>
        <v/>
      </c>
      <c r="O985" s="217" t="str">
        <f>IF(ISNA(Industrias[[#This Row],[Vcanter (m3)]]*VLOOKUP(Árboles!$G982,Precios!$B$7:$H$19,4,FALSE)),"",Industrias[[#This Row],[Vcanter (m3)]]*VLOOKUP(Árboles!$G982,Precios!$B$7:$H$19,4,FALSE))</f>
        <v/>
      </c>
      <c r="P985" s="217" t="str">
        <f>IF(ISNA(Industrias[[#This Row],[Vsierra (m3)]]*VLOOKUP(Árboles!$G982,Precios!$B$7:$H$19,5,FALSE)),"",Industrias[[#This Row],[Vsierra (m3)]]*VLOOKUP(Árboles!$G982,Precios!$B$7:$H$19,5,FALSE))</f>
        <v/>
      </c>
      <c r="Q985" s="217" t="str">
        <f>IF(ISNA(Industrias[[#This Row],[Vsgruesa (m3)]]*VLOOKUP(Árboles!$G982,Precios!$B$7:$H$19,6,FALSE)),"",Industrias[[#This Row],[Vsgruesa (m3)]]*VLOOKUP(Árboles!$G982,Precios!$B$7:$H$19,6,FALSE))</f>
        <v/>
      </c>
      <c r="R985" s="217" t="str">
        <f>IF(ISNA(Industrias[[#This Row],[Vchapa (m3)]]*VLOOKUP(Árboles!$G982,Precios!$B$7:$H$19,7,FALSE)),"",Industrias[[#This Row],[Vchapa (m3)]]*VLOOKUP(Árboles!$G982,Precios!$B$7:$H$19,7,FALSE))</f>
        <v/>
      </c>
      <c r="S985" s="223">
        <f t="shared" si="20"/>
        <v>0</v>
      </c>
      <c r="T985" s="218"/>
      <c r="U985" s="218"/>
      <c r="W985" s="183"/>
      <c r="X985" s="183"/>
      <c r="Y985" s="183"/>
      <c r="Z985" s="183"/>
      <c r="AA985" s="183"/>
      <c r="AB985" s="183"/>
      <c r="AC985" s="183"/>
      <c r="AE985" s="183"/>
      <c r="AF985" s="183"/>
      <c r="AG985" s="183"/>
      <c r="AH985" s="183"/>
      <c r="AI985" s="183"/>
      <c r="AJ985" s="183"/>
      <c r="AK985" s="183"/>
    </row>
    <row r="986" spans="2:37" ht="16.8" thickTop="1" thickBot="1">
      <c r="B986" s="211" t="str">
        <f>IF(Árboles!B983="","",Árboles!B983)</f>
        <v/>
      </c>
      <c r="C986" s="211" t="str">
        <f>IF(Árboles!C983="","",Árboles!C983)</f>
        <v/>
      </c>
      <c r="D986" s="212" t="str">
        <f>IF(Árboles!G983="","",Árboles!G983)</f>
        <v/>
      </c>
      <c r="E986" s="213" t="str">
        <f>IF(Árboles!AC983=0,"",Árboles!AC983)</f>
        <v/>
      </c>
      <c r="F986" s="221"/>
      <c r="G986" s="222"/>
      <c r="H986" s="222"/>
      <c r="I986" s="222"/>
      <c r="J986" s="222"/>
      <c r="K986" s="222"/>
      <c r="L986" s="222"/>
      <c r="M986" s="216" t="str">
        <f>IF(ISNA(Industrias[[#This Row],[Vtrit (m3)]]*VLOOKUP(Árboles!$G983,Precios!$B$7:$H$19,2,FALSE)),"",Industrias[[#This Row],[Vtrit (m3)]]*VLOOKUP(Árboles!$G983,Precios!$B$7:$H$19,2,FALSE))</f>
        <v/>
      </c>
      <c r="N986" s="217" t="str">
        <f>IF(ISNA(Industrias[[#This Row],[Vapea (m3)]]*VLOOKUP(Árboles!$G983,Precios!$B$7:$H$19,3,FALSE)),"",Industrias[[#This Row],[Vapea (m3)]]*VLOOKUP(Árboles!$G983,Precios!$B$7:$H$19,3,FALSE))</f>
        <v/>
      </c>
      <c r="O986" s="217" t="str">
        <f>IF(ISNA(Industrias[[#This Row],[Vcanter (m3)]]*VLOOKUP(Árboles!$G983,Precios!$B$7:$H$19,4,FALSE)),"",Industrias[[#This Row],[Vcanter (m3)]]*VLOOKUP(Árboles!$G983,Precios!$B$7:$H$19,4,FALSE))</f>
        <v/>
      </c>
      <c r="P986" s="217" t="str">
        <f>IF(ISNA(Industrias[[#This Row],[Vsierra (m3)]]*VLOOKUP(Árboles!$G983,Precios!$B$7:$H$19,5,FALSE)),"",Industrias[[#This Row],[Vsierra (m3)]]*VLOOKUP(Árboles!$G983,Precios!$B$7:$H$19,5,FALSE))</f>
        <v/>
      </c>
      <c r="Q986" s="217" t="str">
        <f>IF(ISNA(Industrias[[#This Row],[Vsgruesa (m3)]]*VLOOKUP(Árboles!$G983,Precios!$B$7:$H$19,6,FALSE)),"",Industrias[[#This Row],[Vsgruesa (m3)]]*VLOOKUP(Árboles!$G983,Precios!$B$7:$H$19,6,FALSE))</f>
        <v/>
      </c>
      <c r="R986" s="217" t="str">
        <f>IF(ISNA(Industrias[[#This Row],[Vchapa (m3)]]*VLOOKUP(Árboles!$G983,Precios!$B$7:$H$19,7,FALSE)),"",Industrias[[#This Row],[Vchapa (m3)]]*VLOOKUP(Árboles!$G983,Precios!$B$7:$H$19,7,FALSE))</f>
        <v/>
      </c>
      <c r="S986" s="223">
        <f t="shared" si="20"/>
        <v>0</v>
      </c>
      <c r="T986" s="218"/>
      <c r="U986" s="218"/>
      <c r="W986" s="183"/>
      <c r="X986" s="183"/>
      <c r="Y986" s="183"/>
      <c r="Z986" s="183"/>
      <c r="AA986" s="183"/>
      <c r="AB986" s="183"/>
      <c r="AC986" s="183"/>
      <c r="AE986" s="183"/>
      <c r="AF986" s="183"/>
      <c r="AG986" s="183"/>
      <c r="AH986" s="183"/>
      <c r="AI986" s="183"/>
      <c r="AJ986" s="183"/>
      <c r="AK986" s="183"/>
    </row>
    <row r="987" spans="2:37" ht="16.8" thickTop="1" thickBot="1">
      <c r="B987" s="211" t="str">
        <f>IF(Árboles!B984="","",Árboles!B984)</f>
        <v/>
      </c>
      <c r="C987" s="211" t="str">
        <f>IF(Árboles!C984="","",Árboles!C984)</f>
        <v/>
      </c>
      <c r="D987" s="212" t="str">
        <f>IF(Árboles!G984="","",Árboles!G984)</f>
        <v/>
      </c>
      <c r="E987" s="213" t="str">
        <f>IF(Árboles!AC984=0,"",Árboles!AC984)</f>
        <v/>
      </c>
      <c r="F987" s="221"/>
      <c r="G987" s="222"/>
      <c r="H987" s="222"/>
      <c r="I987" s="222"/>
      <c r="J987" s="222"/>
      <c r="K987" s="222"/>
      <c r="L987" s="222"/>
      <c r="M987" s="216" t="str">
        <f>IF(ISNA(Industrias[[#This Row],[Vtrit (m3)]]*VLOOKUP(Árboles!$G984,Precios!$B$7:$H$19,2,FALSE)),"",Industrias[[#This Row],[Vtrit (m3)]]*VLOOKUP(Árboles!$G984,Precios!$B$7:$H$19,2,FALSE))</f>
        <v/>
      </c>
      <c r="N987" s="217" t="str">
        <f>IF(ISNA(Industrias[[#This Row],[Vapea (m3)]]*VLOOKUP(Árboles!$G984,Precios!$B$7:$H$19,3,FALSE)),"",Industrias[[#This Row],[Vapea (m3)]]*VLOOKUP(Árboles!$G984,Precios!$B$7:$H$19,3,FALSE))</f>
        <v/>
      </c>
      <c r="O987" s="217" t="str">
        <f>IF(ISNA(Industrias[[#This Row],[Vcanter (m3)]]*VLOOKUP(Árboles!$G984,Precios!$B$7:$H$19,4,FALSE)),"",Industrias[[#This Row],[Vcanter (m3)]]*VLOOKUP(Árboles!$G984,Precios!$B$7:$H$19,4,FALSE))</f>
        <v/>
      </c>
      <c r="P987" s="217" t="str">
        <f>IF(ISNA(Industrias[[#This Row],[Vsierra (m3)]]*VLOOKUP(Árboles!$G984,Precios!$B$7:$H$19,5,FALSE)),"",Industrias[[#This Row],[Vsierra (m3)]]*VLOOKUP(Árboles!$G984,Precios!$B$7:$H$19,5,FALSE))</f>
        <v/>
      </c>
      <c r="Q987" s="217" t="str">
        <f>IF(ISNA(Industrias[[#This Row],[Vsgruesa (m3)]]*VLOOKUP(Árboles!$G984,Precios!$B$7:$H$19,6,FALSE)),"",Industrias[[#This Row],[Vsgruesa (m3)]]*VLOOKUP(Árboles!$G984,Precios!$B$7:$H$19,6,FALSE))</f>
        <v/>
      </c>
      <c r="R987" s="217" t="str">
        <f>IF(ISNA(Industrias[[#This Row],[Vchapa (m3)]]*VLOOKUP(Árboles!$G984,Precios!$B$7:$H$19,7,FALSE)),"",Industrias[[#This Row],[Vchapa (m3)]]*VLOOKUP(Árboles!$G984,Precios!$B$7:$H$19,7,FALSE))</f>
        <v/>
      </c>
      <c r="S987" s="223">
        <f t="shared" si="20"/>
        <v>0</v>
      </c>
      <c r="T987" s="218"/>
      <c r="U987" s="218"/>
      <c r="W987" s="183"/>
      <c r="X987" s="183"/>
      <c r="Y987" s="183"/>
      <c r="Z987" s="183"/>
      <c r="AA987" s="183"/>
      <c r="AB987" s="183"/>
      <c r="AC987" s="183"/>
      <c r="AE987" s="183"/>
      <c r="AF987" s="183"/>
      <c r="AG987" s="183"/>
      <c r="AH987" s="183"/>
      <c r="AI987" s="183"/>
      <c r="AJ987" s="183"/>
      <c r="AK987" s="183"/>
    </row>
    <row r="988" spans="2:37" ht="16.8" thickTop="1" thickBot="1">
      <c r="B988" s="211" t="str">
        <f>IF(Árboles!B985="","",Árboles!B985)</f>
        <v/>
      </c>
      <c r="C988" s="211" t="str">
        <f>IF(Árboles!C985="","",Árboles!C985)</f>
        <v/>
      </c>
      <c r="D988" s="212" t="str">
        <f>IF(Árboles!G985="","",Árboles!G985)</f>
        <v/>
      </c>
      <c r="E988" s="213" t="str">
        <f>IF(Árboles!AC985=0,"",Árboles!AC985)</f>
        <v/>
      </c>
      <c r="F988" s="221"/>
      <c r="G988" s="222"/>
      <c r="H988" s="222"/>
      <c r="I988" s="222"/>
      <c r="J988" s="222"/>
      <c r="K988" s="222"/>
      <c r="L988" s="222"/>
      <c r="M988" s="216" t="str">
        <f>IF(ISNA(Industrias[[#This Row],[Vtrit (m3)]]*VLOOKUP(Árboles!$G985,Precios!$B$7:$H$19,2,FALSE)),"",Industrias[[#This Row],[Vtrit (m3)]]*VLOOKUP(Árboles!$G985,Precios!$B$7:$H$19,2,FALSE))</f>
        <v/>
      </c>
      <c r="N988" s="217" t="str">
        <f>IF(ISNA(Industrias[[#This Row],[Vapea (m3)]]*VLOOKUP(Árboles!$G985,Precios!$B$7:$H$19,3,FALSE)),"",Industrias[[#This Row],[Vapea (m3)]]*VLOOKUP(Árboles!$G985,Precios!$B$7:$H$19,3,FALSE))</f>
        <v/>
      </c>
      <c r="O988" s="217" t="str">
        <f>IF(ISNA(Industrias[[#This Row],[Vcanter (m3)]]*VLOOKUP(Árboles!$G985,Precios!$B$7:$H$19,4,FALSE)),"",Industrias[[#This Row],[Vcanter (m3)]]*VLOOKUP(Árboles!$G985,Precios!$B$7:$H$19,4,FALSE))</f>
        <v/>
      </c>
      <c r="P988" s="217" t="str">
        <f>IF(ISNA(Industrias[[#This Row],[Vsierra (m3)]]*VLOOKUP(Árboles!$G985,Precios!$B$7:$H$19,5,FALSE)),"",Industrias[[#This Row],[Vsierra (m3)]]*VLOOKUP(Árboles!$G985,Precios!$B$7:$H$19,5,FALSE))</f>
        <v/>
      </c>
      <c r="Q988" s="217" t="str">
        <f>IF(ISNA(Industrias[[#This Row],[Vsgruesa (m3)]]*VLOOKUP(Árboles!$G985,Precios!$B$7:$H$19,6,FALSE)),"",Industrias[[#This Row],[Vsgruesa (m3)]]*VLOOKUP(Árboles!$G985,Precios!$B$7:$H$19,6,FALSE))</f>
        <v/>
      </c>
      <c r="R988" s="217" t="str">
        <f>IF(ISNA(Industrias[[#This Row],[Vchapa (m3)]]*VLOOKUP(Árboles!$G985,Precios!$B$7:$H$19,7,FALSE)),"",Industrias[[#This Row],[Vchapa (m3)]]*VLOOKUP(Árboles!$G985,Precios!$B$7:$H$19,7,FALSE))</f>
        <v/>
      </c>
      <c r="S988" s="223">
        <f t="shared" si="20"/>
        <v>0</v>
      </c>
      <c r="T988" s="218"/>
      <c r="U988" s="218"/>
      <c r="W988" s="183"/>
      <c r="X988" s="183"/>
      <c r="Y988" s="183"/>
      <c r="Z988" s="183"/>
      <c r="AA988" s="183"/>
      <c r="AB988" s="183"/>
      <c r="AC988" s="183"/>
      <c r="AE988" s="183"/>
      <c r="AF988" s="183"/>
      <c r="AG988" s="183"/>
      <c r="AH988" s="183"/>
      <c r="AI988" s="183"/>
      <c r="AJ988" s="183"/>
      <c r="AK988" s="183"/>
    </row>
    <row r="989" spans="2:37" ht="16.8" thickTop="1" thickBot="1">
      <c r="B989" s="211" t="str">
        <f>IF(Árboles!B986="","",Árboles!B986)</f>
        <v/>
      </c>
      <c r="C989" s="211" t="str">
        <f>IF(Árboles!C986="","",Árboles!C986)</f>
        <v/>
      </c>
      <c r="D989" s="212" t="str">
        <f>IF(Árboles!G986="","",Árboles!G986)</f>
        <v/>
      </c>
      <c r="E989" s="213" t="str">
        <f>IF(Árboles!AC986=0,"",Árboles!AC986)</f>
        <v/>
      </c>
      <c r="F989" s="221"/>
      <c r="G989" s="222"/>
      <c r="H989" s="222"/>
      <c r="I989" s="222"/>
      <c r="J989" s="222"/>
      <c r="K989" s="222"/>
      <c r="L989" s="222"/>
      <c r="M989" s="216" t="str">
        <f>IF(ISNA(Industrias[[#This Row],[Vtrit (m3)]]*VLOOKUP(Árboles!$G986,Precios!$B$7:$H$19,2,FALSE)),"",Industrias[[#This Row],[Vtrit (m3)]]*VLOOKUP(Árboles!$G986,Precios!$B$7:$H$19,2,FALSE))</f>
        <v/>
      </c>
      <c r="N989" s="217" t="str">
        <f>IF(ISNA(Industrias[[#This Row],[Vapea (m3)]]*VLOOKUP(Árboles!$G986,Precios!$B$7:$H$19,3,FALSE)),"",Industrias[[#This Row],[Vapea (m3)]]*VLOOKUP(Árboles!$G986,Precios!$B$7:$H$19,3,FALSE))</f>
        <v/>
      </c>
      <c r="O989" s="217" t="str">
        <f>IF(ISNA(Industrias[[#This Row],[Vcanter (m3)]]*VLOOKUP(Árboles!$G986,Precios!$B$7:$H$19,4,FALSE)),"",Industrias[[#This Row],[Vcanter (m3)]]*VLOOKUP(Árboles!$G986,Precios!$B$7:$H$19,4,FALSE))</f>
        <v/>
      </c>
      <c r="P989" s="217" t="str">
        <f>IF(ISNA(Industrias[[#This Row],[Vsierra (m3)]]*VLOOKUP(Árboles!$G986,Precios!$B$7:$H$19,5,FALSE)),"",Industrias[[#This Row],[Vsierra (m3)]]*VLOOKUP(Árboles!$G986,Precios!$B$7:$H$19,5,FALSE))</f>
        <v/>
      </c>
      <c r="Q989" s="217" t="str">
        <f>IF(ISNA(Industrias[[#This Row],[Vsgruesa (m3)]]*VLOOKUP(Árboles!$G986,Precios!$B$7:$H$19,6,FALSE)),"",Industrias[[#This Row],[Vsgruesa (m3)]]*VLOOKUP(Árboles!$G986,Precios!$B$7:$H$19,6,FALSE))</f>
        <v/>
      </c>
      <c r="R989" s="217" t="str">
        <f>IF(ISNA(Industrias[[#This Row],[Vchapa (m3)]]*VLOOKUP(Árboles!$G986,Precios!$B$7:$H$19,7,FALSE)),"",Industrias[[#This Row],[Vchapa (m3)]]*VLOOKUP(Árboles!$G986,Precios!$B$7:$H$19,7,FALSE))</f>
        <v/>
      </c>
      <c r="S989" s="223">
        <f t="shared" si="20"/>
        <v>0</v>
      </c>
      <c r="T989" s="218"/>
      <c r="U989" s="218"/>
      <c r="W989" s="183"/>
      <c r="X989" s="183"/>
      <c r="Y989" s="183"/>
      <c r="Z989" s="183"/>
      <c r="AA989" s="183"/>
      <c r="AB989" s="183"/>
      <c r="AC989" s="183"/>
      <c r="AE989" s="183"/>
      <c r="AF989" s="183"/>
      <c r="AG989" s="183"/>
      <c r="AH989" s="183"/>
      <c r="AI989" s="183"/>
      <c r="AJ989" s="183"/>
      <c r="AK989" s="183"/>
    </row>
    <row r="990" spans="2:37" ht="16.8" thickTop="1" thickBot="1">
      <c r="B990" s="211" t="str">
        <f>IF(Árboles!B987="","",Árboles!B987)</f>
        <v/>
      </c>
      <c r="C990" s="211" t="str">
        <f>IF(Árboles!C987="","",Árboles!C987)</f>
        <v/>
      </c>
      <c r="D990" s="212" t="str">
        <f>IF(Árboles!G987="","",Árboles!G987)</f>
        <v/>
      </c>
      <c r="E990" s="213" t="str">
        <f>IF(Árboles!AC987=0,"",Árboles!AC987)</f>
        <v/>
      </c>
      <c r="F990" s="221"/>
      <c r="G990" s="222"/>
      <c r="H990" s="222"/>
      <c r="I990" s="222"/>
      <c r="J990" s="222"/>
      <c r="K990" s="222"/>
      <c r="L990" s="222"/>
      <c r="M990" s="216" t="str">
        <f>IF(ISNA(Industrias[[#This Row],[Vtrit (m3)]]*VLOOKUP(Árboles!$G987,Precios!$B$7:$H$19,2,FALSE)),"",Industrias[[#This Row],[Vtrit (m3)]]*VLOOKUP(Árboles!$G987,Precios!$B$7:$H$19,2,FALSE))</f>
        <v/>
      </c>
      <c r="N990" s="217" t="str">
        <f>IF(ISNA(Industrias[[#This Row],[Vapea (m3)]]*VLOOKUP(Árboles!$G987,Precios!$B$7:$H$19,3,FALSE)),"",Industrias[[#This Row],[Vapea (m3)]]*VLOOKUP(Árboles!$G987,Precios!$B$7:$H$19,3,FALSE))</f>
        <v/>
      </c>
      <c r="O990" s="217" t="str">
        <f>IF(ISNA(Industrias[[#This Row],[Vcanter (m3)]]*VLOOKUP(Árboles!$G987,Precios!$B$7:$H$19,4,FALSE)),"",Industrias[[#This Row],[Vcanter (m3)]]*VLOOKUP(Árboles!$G987,Precios!$B$7:$H$19,4,FALSE))</f>
        <v/>
      </c>
      <c r="P990" s="217" t="str">
        <f>IF(ISNA(Industrias[[#This Row],[Vsierra (m3)]]*VLOOKUP(Árboles!$G987,Precios!$B$7:$H$19,5,FALSE)),"",Industrias[[#This Row],[Vsierra (m3)]]*VLOOKUP(Árboles!$G987,Precios!$B$7:$H$19,5,FALSE))</f>
        <v/>
      </c>
      <c r="Q990" s="217" t="str">
        <f>IF(ISNA(Industrias[[#This Row],[Vsgruesa (m3)]]*VLOOKUP(Árboles!$G987,Precios!$B$7:$H$19,6,FALSE)),"",Industrias[[#This Row],[Vsgruesa (m3)]]*VLOOKUP(Árboles!$G987,Precios!$B$7:$H$19,6,FALSE))</f>
        <v/>
      </c>
      <c r="R990" s="217" t="str">
        <f>IF(ISNA(Industrias[[#This Row],[Vchapa (m3)]]*VLOOKUP(Árboles!$G987,Precios!$B$7:$H$19,7,FALSE)),"",Industrias[[#This Row],[Vchapa (m3)]]*VLOOKUP(Árboles!$G987,Precios!$B$7:$H$19,7,FALSE))</f>
        <v/>
      </c>
      <c r="S990" s="223">
        <f t="shared" si="20"/>
        <v>0</v>
      </c>
      <c r="T990" s="218"/>
      <c r="U990" s="218"/>
      <c r="W990" s="183"/>
      <c r="X990" s="183"/>
      <c r="Y990" s="183"/>
      <c r="Z990" s="183"/>
      <c r="AA990" s="183"/>
      <c r="AB990" s="183"/>
      <c r="AC990" s="183"/>
      <c r="AE990" s="183"/>
      <c r="AF990" s="183"/>
      <c r="AG990" s="183"/>
      <c r="AH990" s="183"/>
      <c r="AI990" s="183"/>
      <c r="AJ990" s="183"/>
      <c r="AK990" s="183"/>
    </row>
    <row r="991" spans="2:37" ht="16.8" thickTop="1" thickBot="1">
      <c r="B991" s="211" t="str">
        <f>IF(Árboles!B988="","",Árboles!B988)</f>
        <v/>
      </c>
      <c r="C991" s="211" t="str">
        <f>IF(Árboles!C988="","",Árboles!C988)</f>
        <v/>
      </c>
      <c r="D991" s="212" t="str">
        <f>IF(Árboles!G988="","",Árboles!G988)</f>
        <v/>
      </c>
      <c r="E991" s="213" t="str">
        <f>IF(Árboles!AC988=0,"",Árboles!AC988)</f>
        <v/>
      </c>
      <c r="F991" s="221"/>
      <c r="G991" s="222"/>
      <c r="H991" s="222"/>
      <c r="I991" s="222"/>
      <c r="J991" s="222"/>
      <c r="K991" s="222"/>
      <c r="L991" s="222"/>
      <c r="M991" s="216" t="str">
        <f>IF(ISNA(Industrias[[#This Row],[Vtrit (m3)]]*VLOOKUP(Árboles!$G988,Precios!$B$7:$H$19,2,FALSE)),"",Industrias[[#This Row],[Vtrit (m3)]]*VLOOKUP(Árboles!$G988,Precios!$B$7:$H$19,2,FALSE))</f>
        <v/>
      </c>
      <c r="N991" s="217" t="str">
        <f>IF(ISNA(Industrias[[#This Row],[Vapea (m3)]]*VLOOKUP(Árboles!$G988,Precios!$B$7:$H$19,3,FALSE)),"",Industrias[[#This Row],[Vapea (m3)]]*VLOOKUP(Árboles!$G988,Precios!$B$7:$H$19,3,FALSE))</f>
        <v/>
      </c>
      <c r="O991" s="217" t="str">
        <f>IF(ISNA(Industrias[[#This Row],[Vcanter (m3)]]*VLOOKUP(Árboles!$G988,Precios!$B$7:$H$19,4,FALSE)),"",Industrias[[#This Row],[Vcanter (m3)]]*VLOOKUP(Árboles!$G988,Precios!$B$7:$H$19,4,FALSE))</f>
        <v/>
      </c>
      <c r="P991" s="217" t="str">
        <f>IF(ISNA(Industrias[[#This Row],[Vsierra (m3)]]*VLOOKUP(Árboles!$G988,Precios!$B$7:$H$19,5,FALSE)),"",Industrias[[#This Row],[Vsierra (m3)]]*VLOOKUP(Árboles!$G988,Precios!$B$7:$H$19,5,FALSE))</f>
        <v/>
      </c>
      <c r="Q991" s="217" t="str">
        <f>IF(ISNA(Industrias[[#This Row],[Vsgruesa (m3)]]*VLOOKUP(Árboles!$G988,Precios!$B$7:$H$19,6,FALSE)),"",Industrias[[#This Row],[Vsgruesa (m3)]]*VLOOKUP(Árboles!$G988,Precios!$B$7:$H$19,6,FALSE))</f>
        <v/>
      </c>
      <c r="R991" s="217" t="str">
        <f>IF(ISNA(Industrias[[#This Row],[Vchapa (m3)]]*VLOOKUP(Árboles!$G988,Precios!$B$7:$H$19,7,FALSE)),"",Industrias[[#This Row],[Vchapa (m3)]]*VLOOKUP(Árboles!$G988,Precios!$B$7:$H$19,7,FALSE))</f>
        <v/>
      </c>
      <c r="S991" s="223">
        <f t="shared" si="20"/>
        <v>0</v>
      </c>
      <c r="T991" s="218"/>
      <c r="U991" s="218"/>
      <c r="W991" s="183"/>
      <c r="X991" s="183"/>
      <c r="Y991" s="183"/>
      <c r="Z991" s="183"/>
      <c r="AA991" s="183"/>
      <c r="AB991" s="183"/>
      <c r="AC991" s="183"/>
      <c r="AE991" s="183"/>
      <c r="AF991" s="183"/>
      <c r="AG991" s="183"/>
      <c r="AH991" s="183"/>
      <c r="AI991" s="183"/>
      <c r="AJ991" s="183"/>
      <c r="AK991" s="183"/>
    </row>
    <row r="992" spans="2:37" ht="16.8" thickTop="1" thickBot="1">
      <c r="B992" s="211" t="str">
        <f>IF(Árboles!B989="","",Árboles!B989)</f>
        <v/>
      </c>
      <c r="C992" s="211" t="str">
        <f>IF(Árboles!C989="","",Árboles!C989)</f>
        <v/>
      </c>
      <c r="D992" s="212" t="str">
        <f>IF(Árboles!G989="","",Árboles!G989)</f>
        <v/>
      </c>
      <c r="E992" s="213" t="str">
        <f>IF(Árboles!AC989=0,"",Árboles!AC989)</f>
        <v/>
      </c>
      <c r="F992" s="221"/>
      <c r="G992" s="222"/>
      <c r="H992" s="222"/>
      <c r="I992" s="222"/>
      <c r="J992" s="222"/>
      <c r="K992" s="222"/>
      <c r="L992" s="222"/>
      <c r="M992" s="216" t="str">
        <f>IF(ISNA(Industrias[[#This Row],[Vtrit (m3)]]*VLOOKUP(Árboles!$G989,Precios!$B$7:$H$19,2,FALSE)),"",Industrias[[#This Row],[Vtrit (m3)]]*VLOOKUP(Árboles!$G989,Precios!$B$7:$H$19,2,FALSE))</f>
        <v/>
      </c>
      <c r="N992" s="217" t="str">
        <f>IF(ISNA(Industrias[[#This Row],[Vapea (m3)]]*VLOOKUP(Árboles!$G989,Precios!$B$7:$H$19,3,FALSE)),"",Industrias[[#This Row],[Vapea (m3)]]*VLOOKUP(Árboles!$G989,Precios!$B$7:$H$19,3,FALSE))</f>
        <v/>
      </c>
      <c r="O992" s="217" t="str">
        <f>IF(ISNA(Industrias[[#This Row],[Vcanter (m3)]]*VLOOKUP(Árboles!$G989,Precios!$B$7:$H$19,4,FALSE)),"",Industrias[[#This Row],[Vcanter (m3)]]*VLOOKUP(Árboles!$G989,Precios!$B$7:$H$19,4,FALSE))</f>
        <v/>
      </c>
      <c r="P992" s="217" t="str">
        <f>IF(ISNA(Industrias[[#This Row],[Vsierra (m3)]]*VLOOKUP(Árboles!$G989,Precios!$B$7:$H$19,5,FALSE)),"",Industrias[[#This Row],[Vsierra (m3)]]*VLOOKUP(Árboles!$G989,Precios!$B$7:$H$19,5,FALSE))</f>
        <v/>
      </c>
      <c r="Q992" s="217" t="str">
        <f>IF(ISNA(Industrias[[#This Row],[Vsgruesa (m3)]]*VLOOKUP(Árboles!$G989,Precios!$B$7:$H$19,6,FALSE)),"",Industrias[[#This Row],[Vsgruesa (m3)]]*VLOOKUP(Árboles!$G989,Precios!$B$7:$H$19,6,FALSE))</f>
        <v/>
      </c>
      <c r="R992" s="217" t="str">
        <f>IF(ISNA(Industrias[[#This Row],[Vchapa (m3)]]*VLOOKUP(Árboles!$G989,Precios!$B$7:$H$19,7,FALSE)),"",Industrias[[#This Row],[Vchapa (m3)]]*VLOOKUP(Árboles!$G989,Precios!$B$7:$H$19,7,FALSE))</f>
        <v/>
      </c>
      <c r="S992" s="223">
        <f t="shared" si="20"/>
        <v>0</v>
      </c>
      <c r="T992" s="218"/>
      <c r="U992" s="218"/>
      <c r="W992" s="183"/>
      <c r="X992" s="183"/>
      <c r="Y992" s="183"/>
      <c r="Z992" s="183"/>
      <c r="AA992" s="183"/>
      <c r="AB992" s="183"/>
      <c r="AC992" s="183"/>
      <c r="AE992" s="183"/>
      <c r="AF992" s="183"/>
      <c r="AG992" s="183"/>
      <c r="AH992" s="183"/>
      <c r="AI992" s="183"/>
      <c r="AJ992" s="183"/>
      <c r="AK992" s="183"/>
    </row>
    <row r="993" spans="2:37" ht="16.8" thickTop="1" thickBot="1">
      <c r="B993" s="211" t="str">
        <f>IF(Árboles!B990="","",Árboles!B990)</f>
        <v/>
      </c>
      <c r="C993" s="211" t="str">
        <f>IF(Árboles!C990="","",Árboles!C990)</f>
        <v/>
      </c>
      <c r="D993" s="212" t="str">
        <f>IF(Árboles!G990="","",Árboles!G990)</f>
        <v/>
      </c>
      <c r="E993" s="213" t="str">
        <f>IF(Árboles!AC990=0,"",Árboles!AC990)</f>
        <v/>
      </c>
      <c r="F993" s="221"/>
      <c r="G993" s="222"/>
      <c r="H993" s="222"/>
      <c r="I993" s="222"/>
      <c r="J993" s="222"/>
      <c r="K993" s="222"/>
      <c r="L993" s="222"/>
      <c r="M993" s="216" t="str">
        <f>IF(ISNA(Industrias[[#This Row],[Vtrit (m3)]]*VLOOKUP(Árboles!$G990,Precios!$B$7:$H$19,2,FALSE)),"",Industrias[[#This Row],[Vtrit (m3)]]*VLOOKUP(Árboles!$G990,Precios!$B$7:$H$19,2,FALSE))</f>
        <v/>
      </c>
      <c r="N993" s="217" t="str">
        <f>IF(ISNA(Industrias[[#This Row],[Vapea (m3)]]*VLOOKUP(Árboles!$G990,Precios!$B$7:$H$19,3,FALSE)),"",Industrias[[#This Row],[Vapea (m3)]]*VLOOKUP(Árboles!$G990,Precios!$B$7:$H$19,3,FALSE))</f>
        <v/>
      </c>
      <c r="O993" s="217" t="str">
        <f>IF(ISNA(Industrias[[#This Row],[Vcanter (m3)]]*VLOOKUP(Árboles!$G990,Precios!$B$7:$H$19,4,FALSE)),"",Industrias[[#This Row],[Vcanter (m3)]]*VLOOKUP(Árboles!$G990,Precios!$B$7:$H$19,4,FALSE))</f>
        <v/>
      </c>
      <c r="P993" s="217" t="str">
        <f>IF(ISNA(Industrias[[#This Row],[Vsierra (m3)]]*VLOOKUP(Árboles!$G990,Precios!$B$7:$H$19,5,FALSE)),"",Industrias[[#This Row],[Vsierra (m3)]]*VLOOKUP(Árboles!$G990,Precios!$B$7:$H$19,5,FALSE))</f>
        <v/>
      </c>
      <c r="Q993" s="217" t="str">
        <f>IF(ISNA(Industrias[[#This Row],[Vsgruesa (m3)]]*VLOOKUP(Árboles!$G990,Precios!$B$7:$H$19,6,FALSE)),"",Industrias[[#This Row],[Vsgruesa (m3)]]*VLOOKUP(Árboles!$G990,Precios!$B$7:$H$19,6,FALSE))</f>
        <v/>
      </c>
      <c r="R993" s="217" t="str">
        <f>IF(ISNA(Industrias[[#This Row],[Vchapa (m3)]]*VLOOKUP(Árboles!$G990,Precios!$B$7:$H$19,7,FALSE)),"",Industrias[[#This Row],[Vchapa (m3)]]*VLOOKUP(Árboles!$G990,Precios!$B$7:$H$19,7,FALSE))</f>
        <v/>
      </c>
      <c r="S993" s="223">
        <f t="shared" si="20"/>
        <v>0</v>
      </c>
      <c r="T993" s="218"/>
      <c r="U993" s="218"/>
      <c r="W993" s="183"/>
      <c r="X993" s="183"/>
      <c r="Y993" s="183"/>
      <c r="Z993" s="183"/>
      <c r="AA993" s="183"/>
      <c r="AB993" s="183"/>
      <c r="AC993" s="183"/>
      <c r="AE993" s="183"/>
      <c r="AF993" s="183"/>
      <c r="AG993" s="183"/>
      <c r="AH993" s="183"/>
      <c r="AI993" s="183"/>
      <c r="AJ993" s="183"/>
      <c r="AK993" s="183"/>
    </row>
    <row r="994" spans="2:37" ht="16.8" thickTop="1" thickBot="1">
      <c r="B994" s="211" t="str">
        <f>IF(Árboles!B991="","",Árboles!B991)</f>
        <v/>
      </c>
      <c r="C994" s="211" t="str">
        <f>IF(Árboles!C991="","",Árboles!C991)</f>
        <v/>
      </c>
      <c r="D994" s="212" t="str">
        <f>IF(Árboles!G991="","",Árboles!G991)</f>
        <v/>
      </c>
      <c r="E994" s="213" t="str">
        <f>IF(Árboles!AC991=0,"",Árboles!AC991)</f>
        <v/>
      </c>
      <c r="F994" s="221"/>
      <c r="G994" s="222"/>
      <c r="H994" s="222"/>
      <c r="I994" s="222"/>
      <c r="J994" s="222"/>
      <c r="K994" s="222"/>
      <c r="L994" s="222"/>
      <c r="M994" s="216" t="str">
        <f>IF(ISNA(Industrias[[#This Row],[Vtrit (m3)]]*VLOOKUP(Árboles!$G991,Precios!$B$7:$H$19,2,FALSE)),"",Industrias[[#This Row],[Vtrit (m3)]]*VLOOKUP(Árboles!$G991,Precios!$B$7:$H$19,2,FALSE))</f>
        <v/>
      </c>
      <c r="N994" s="217" t="str">
        <f>IF(ISNA(Industrias[[#This Row],[Vapea (m3)]]*VLOOKUP(Árboles!$G991,Precios!$B$7:$H$19,3,FALSE)),"",Industrias[[#This Row],[Vapea (m3)]]*VLOOKUP(Árboles!$G991,Precios!$B$7:$H$19,3,FALSE))</f>
        <v/>
      </c>
      <c r="O994" s="217" t="str">
        <f>IF(ISNA(Industrias[[#This Row],[Vcanter (m3)]]*VLOOKUP(Árboles!$G991,Precios!$B$7:$H$19,4,FALSE)),"",Industrias[[#This Row],[Vcanter (m3)]]*VLOOKUP(Árboles!$G991,Precios!$B$7:$H$19,4,FALSE))</f>
        <v/>
      </c>
      <c r="P994" s="217" t="str">
        <f>IF(ISNA(Industrias[[#This Row],[Vsierra (m3)]]*VLOOKUP(Árboles!$G991,Precios!$B$7:$H$19,5,FALSE)),"",Industrias[[#This Row],[Vsierra (m3)]]*VLOOKUP(Árboles!$G991,Precios!$B$7:$H$19,5,FALSE))</f>
        <v/>
      </c>
      <c r="Q994" s="217" t="str">
        <f>IF(ISNA(Industrias[[#This Row],[Vsgruesa (m3)]]*VLOOKUP(Árboles!$G991,Precios!$B$7:$H$19,6,FALSE)),"",Industrias[[#This Row],[Vsgruesa (m3)]]*VLOOKUP(Árboles!$G991,Precios!$B$7:$H$19,6,FALSE))</f>
        <v/>
      </c>
      <c r="R994" s="217" t="str">
        <f>IF(ISNA(Industrias[[#This Row],[Vchapa (m3)]]*VLOOKUP(Árboles!$G991,Precios!$B$7:$H$19,7,FALSE)),"",Industrias[[#This Row],[Vchapa (m3)]]*VLOOKUP(Árboles!$G991,Precios!$B$7:$H$19,7,FALSE))</f>
        <v/>
      </c>
      <c r="S994" s="223">
        <f t="shared" si="20"/>
        <v>0</v>
      </c>
      <c r="T994" s="218"/>
      <c r="U994" s="218"/>
      <c r="W994" s="183"/>
      <c r="X994" s="183"/>
      <c r="Y994" s="183"/>
      <c r="Z994" s="183"/>
      <c r="AA994" s="183"/>
      <c r="AB994" s="183"/>
      <c r="AC994" s="183"/>
      <c r="AE994" s="183"/>
      <c r="AF994" s="183"/>
      <c r="AG994" s="183"/>
      <c r="AH994" s="183"/>
      <c r="AI994" s="183"/>
      <c r="AJ994" s="183"/>
      <c r="AK994" s="183"/>
    </row>
    <row r="995" spans="2:37" ht="16.8" thickTop="1" thickBot="1">
      <c r="B995" s="211" t="str">
        <f>IF(Árboles!B992="","",Árboles!B992)</f>
        <v/>
      </c>
      <c r="C995" s="211" t="str">
        <f>IF(Árboles!C992="","",Árboles!C992)</f>
        <v/>
      </c>
      <c r="D995" s="212" t="str">
        <f>IF(Árboles!G992="","",Árboles!G992)</f>
        <v/>
      </c>
      <c r="E995" s="213" t="str">
        <f>IF(Árboles!AC992=0,"",Árboles!AC992)</f>
        <v/>
      </c>
      <c r="F995" s="221"/>
      <c r="G995" s="222"/>
      <c r="H995" s="222"/>
      <c r="I995" s="222"/>
      <c r="J995" s="222"/>
      <c r="K995" s="222"/>
      <c r="L995" s="222"/>
      <c r="M995" s="216" t="str">
        <f>IF(ISNA(Industrias[[#This Row],[Vtrit (m3)]]*VLOOKUP(Árboles!$G992,Precios!$B$7:$H$19,2,FALSE)),"",Industrias[[#This Row],[Vtrit (m3)]]*VLOOKUP(Árboles!$G992,Precios!$B$7:$H$19,2,FALSE))</f>
        <v/>
      </c>
      <c r="N995" s="217" t="str">
        <f>IF(ISNA(Industrias[[#This Row],[Vapea (m3)]]*VLOOKUP(Árboles!$G992,Precios!$B$7:$H$19,3,FALSE)),"",Industrias[[#This Row],[Vapea (m3)]]*VLOOKUP(Árboles!$G992,Precios!$B$7:$H$19,3,FALSE))</f>
        <v/>
      </c>
      <c r="O995" s="217" t="str">
        <f>IF(ISNA(Industrias[[#This Row],[Vcanter (m3)]]*VLOOKUP(Árboles!$G992,Precios!$B$7:$H$19,4,FALSE)),"",Industrias[[#This Row],[Vcanter (m3)]]*VLOOKUP(Árboles!$G992,Precios!$B$7:$H$19,4,FALSE))</f>
        <v/>
      </c>
      <c r="P995" s="217" t="str">
        <f>IF(ISNA(Industrias[[#This Row],[Vsierra (m3)]]*VLOOKUP(Árboles!$G992,Precios!$B$7:$H$19,5,FALSE)),"",Industrias[[#This Row],[Vsierra (m3)]]*VLOOKUP(Árboles!$G992,Precios!$B$7:$H$19,5,FALSE))</f>
        <v/>
      </c>
      <c r="Q995" s="217" t="str">
        <f>IF(ISNA(Industrias[[#This Row],[Vsgruesa (m3)]]*VLOOKUP(Árboles!$G992,Precios!$B$7:$H$19,6,FALSE)),"",Industrias[[#This Row],[Vsgruesa (m3)]]*VLOOKUP(Árboles!$G992,Precios!$B$7:$H$19,6,FALSE))</f>
        <v/>
      </c>
      <c r="R995" s="217" t="str">
        <f>IF(ISNA(Industrias[[#This Row],[Vchapa (m3)]]*VLOOKUP(Árboles!$G992,Precios!$B$7:$H$19,7,FALSE)),"",Industrias[[#This Row],[Vchapa (m3)]]*VLOOKUP(Árboles!$G992,Precios!$B$7:$H$19,7,FALSE))</f>
        <v/>
      </c>
      <c r="S995" s="223">
        <f t="shared" si="20"/>
        <v>0</v>
      </c>
      <c r="T995" s="218"/>
      <c r="U995" s="218"/>
      <c r="W995" s="183"/>
      <c r="X995" s="183"/>
      <c r="Y995" s="183"/>
      <c r="Z995" s="183"/>
      <c r="AA995" s="183"/>
      <c r="AB995" s="183"/>
      <c r="AC995" s="183"/>
      <c r="AE995" s="183"/>
      <c r="AF995" s="183"/>
      <c r="AG995" s="183"/>
      <c r="AH995" s="183"/>
      <c r="AI995" s="183"/>
      <c r="AJ995" s="183"/>
      <c r="AK995" s="183"/>
    </row>
    <row r="996" spans="2:37" ht="16.8" thickTop="1" thickBot="1">
      <c r="B996" s="211" t="str">
        <f>IF(Árboles!B993="","",Árboles!B993)</f>
        <v/>
      </c>
      <c r="C996" s="211" t="str">
        <f>IF(Árboles!C993="","",Árboles!C993)</f>
        <v/>
      </c>
      <c r="D996" s="212" t="str">
        <f>IF(Árboles!G993="","",Árboles!G993)</f>
        <v/>
      </c>
      <c r="E996" s="213" t="str">
        <f>IF(Árboles!AC993=0,"",Árboles!AC993)</f>
        <v/>
      </c>
      <c r="F996" s="221"/>
      <c r="G996" s="222"/>
      <c r="H996" s="222"/>
      <c r="I996" s="222"/>
      <c r="J996" s="222"/>
      <c r="K996" s="222"/>
      <c r="L996" s="222"/>
      <c r="M996" s="216" t="str">
        <f>IF(ISNA(Industrias[[#This Row],[Vtrit (m3)]]*VLOOKUP(Árboles!$G993,Precios!$B$7:$H$19,2,FALSE)),"",Industrias[[#This Row],[Vtrit (m3)]]*VLOOKUP(Árboles!$G993,Precios!$B$7:$H$19,2,FALSE))</f>
        <v/>
      </c>
      <c r="N996" s="217" t="str">
        <f>IF(ISNA(Industrias[[#This Row],[Vapea (m3)]]*VLOOKUP(Árboles!$G993,Precios!$B$7:$H$19,3,FALSE)),"",Industrias[[#This Row],[Vapea (m3)]]*VLOOKUP(Árboles!$G993,Precios!$B$7:$H$19,3,FALSE))</f>
        <v/>
      </c>
      <c r="O996" s="217" t="str">
        <f>IF(ISNA(Industrias[[#This Row],[Vcanter (m3)]]*VLOOKUP(Árboles!$G993,Precios!$B$7:$H$19,4,FALSE)),"",Industrias[[#This Row],[Vcanter (m3)]]*VLOOKUP(Árboles!$G993,Precios!$B$7:$H$19,4,FALSE))</f>
        <v/>
      </c>
      <c r="P996" s="217" t="str">
        <f>IF(ISNA(Industrias[[#This Row],[Vsierra (m3)]]*VLOOKUP(Árboles!$G993,Precios!$B$7:$H$19,5,FALSE)),"",Industrias[[#This Row],[Vsierra (m3)]]*VLOOKUP(Árboles!$G993,Precios!$B$7:$H$19,5,FALSE))</f>
        <v/>
      </c>
      <c r="Q996" s="217" t="str">
        <f>IF(ISNA(Industrias[[#This Row],[Vsgruesa (m3)]]*VLOOKUP(Árboles!$G993,Precios!$B$7:$H$19,6,FALSE)),"",Industrias[[#This Row],[Vsgruesa (m3)]]*VLOOKUP(Árboles!$G993,Precios!$B$7:$H$19,6,FALSE))</f>
        <v/>
      </c>
      <c r="R996" s="217" t="str">
        <f>IF(ISNA(Industrias[[#This Row],[Vchapa (m3)]]*VLOOKUP(Árboles!$G993,Precios!$B$7:$H$19,7,FALSE)),"",Industrias[[#This Row],[Vchapa (m3)]]*VLOOKUP(Árboles!$G993,Precios!$B$7:$H$19,7,FALSE))</f>
        <v/>
      </c>
      <c r="S996" s="223">
        <f t="shared" si="20"/>
        <v>0</v>
      </c>
      <c r="T996" s="218"/>
      <c r="U996" s="218"/>
      <c r="W996" s="183"/>
      <c r="X996" s="183"/>
      <c r="Y996" s="183"/>
      <c r="Z996" s="183"/>
      <c r="AA996" s="183"/>
      <c r="AB996" s="183"/>
      <c r="AC996" s="183"/>
      <c r="AE996" s="183"/>
      <c r="AF996" s="183"/>
      <c r="AG996" s="183"/>
      <c r="AH996" s="183"/>
      <c r="AI996" s="183"/>
      <c r="AJ996" s="183"/>
      <c r="AK996" s="183"/>
    </row>
    <row r="997" spans="2:37" ht="16.8" thickTop="1" thickBot="1">
      <c r="B997" s="211" t="str">
        <f>IF(Árboles!B994="","",Árboles!B994)</f>
        <v/>
      </c>
      <c r="C997" s="211" t="str">
        <f>IF(Árboles!C994="","",Árboles!C994)</f>
        <v/>
      </c>
      <c r="D997" s="212" t="str">
        <f>IF(Árboles!G994="","",Árboles!G994)</f>
        <v/>
      </c>
      <c r="E997" s="213" t="str">
        <f>IF(Árboles!AC994=0,"",Árboles!AC994)</f>
        <v/>
      </c>
      <c r="F997" s="221"/>
      <c r="G997" s="222"/>
      <c r="H997" s="222"/>
      <c r="I997" s="222"/>
      <c r="J997" s="222"/>
      <c r="K997" s="222"/>
      <c r="L997" s="222"/>
      <c r="M997" s="216" t="str">
        <f>IF(ISNA(Industrias[[#This Row],[Vtrit (m3)]]*VLOOKUP(Árboles!$G994,Precios!$B$7:$H$19,2,FALSE)),"",Industrias[[#This Row],[Vtrit (m3)]]*VLOOKUP(Árboles!$G994,Precios!$B$7:$H$19,2,FALSE))</f>
        <v/>
      </c>
      <c r="N997" s="217" t="str">
        <f>IF(ISNA(Industrias[[#This Row],[Vapea (m3)]]*VLOOKUP(Árboles!$G994,Precios!$B$7:$H$19,3,FALSE)),"",Industrias[[#This Row],[Vapea (m3)]]*VLOOKUP(Árboles!$G994,Precios!$B$7:$H$19,3,FALSE))</f>
        <v/>
      </c>
      <c r="O997" s="217" t="str">
        <f>IF(ISNA(Industrias[[#This Row],[Vcanter (m3)]]*VLOOKUP(Árboles!$G994,Precios!$B$7:$H$19,4,FALSE)),"",Industrias[[#This Row],[Vcanter (m3)]]*VLOOKUP(Árboles!$G994,Precios!$B$7:$H$19,4,FALSE))</f>
        <v/>
      </c>
      <c r="P997" s="217" t="str">
        <f>IF(ISNA(Industrias[[#This Row],[Vsierra (m3)]]*VLOOKUP(Árboles!$G994,Precios!$B$7:$H$19,5,FALSE)),"",Industrias[[#This Row],[Vsierra (m3)]]*VLOOKUP(Árboles!$G994,Precios!$B$7:$H$19,5,FALSE))</f>
        <v/>
      </c>
      <c r="Q997" s="217" t="str">
        <f>IF(ISNA(Industrias[[#This Row],[Vsgruesa (m3)]]*VLOOKUP(Árboles!$G994,Precios!$B$7:$H$19,6,FALSE)),"",Industrias[[#This Row],[Vsgruesa (m3)]]*VLOOKUP(Árboles!$G994,Precios!$B$7:$H$19,6,FALSE))</f>
        <v/>
      </c>
      <c r="R997" s="217" t="str">
        <f>IF(ISNA(Industrias[[#This Row],[Vchapa (m3)]]*VLOOKUP(Árboles!$G994,Precios!$B$7:$H$19,7,FALSE)),"",Industrias[[#This Row],[Vchapa (m3)]]*VLOOKUP(Árboles!$G994,Precios!$B$7:$H$19,7,FALSE))</f>
        <v/>
      </c>
      <c r="S997" s="223">
        <f t="shared" si="20"/>
        <v>0</v>
      </c>
      <c r="T997" s="218"/>
      <c r="U997" s="218"/>
      <c r="W997" s="183"/>
      <c r="X997" s="183"/>
      <c r="Y997" s="183"/>
      <c r="Z997" s="183"/>
      <c r="AA997" s="183"/>
      <c r="AB997" s="183"/>
      <c r="AC997" s="183"/>
      <c r="AE997" s="183"/>
      <c r="AF997" s="183"/>
      <c r="AG997" s="183"/>
      <c r="AH997" s="183"/>
      <c r="AI997" s="183"/>
      <c r="AJ997" s="183"/>
      <c r="AK997" s="183"/>
    </row>
    <row r="998" spans="2:37" ht="16.8" thickTop="1" thickBot="1">
      <c r="B998" s="211" t="str">
        <f>IF(Árboles!B995="","",Árboles!B995)</f>
        <v/>
      </c>
      <c r="C998" s="211" t="str">
        <f>IF(Árboles!C995="","",Árboles!C995)</f>
        <v/>
      </c>
      <c r="D998" s="212" t="str">
        <f>IF(Árboles!G995="","",Árboles!G995)</f>
        <v/>
      </c>
      <c r="E998" s="213" t="str">
        <f>IF(Árboles!AC995=0,"",Árboles!AC995)</f>
        <v/>
      </c>
      <c r="F998" s="221"/>
      <c r="G998" s="222"/>
      <c r="H998" s="222"/>
      <c r="I998" s="222"/>
      <c r="J998" s="222"/>
      <c r="K998" s="222"/>
      <c r="L998" s="222"/>
      <c r="M998" s="216" t="str">
        <f>IF(ISNA(Industrias[[#This Row],[Vtrit (m3)]]*VLOOKUP(Árboles!$G995,Precios!$B$7:$H$19,2,FALSE)),"",Industrias[[#This Row],[Vtrit (m3)]]*VLOOKUP(Árboles!$G995,Precios!$B$7:$H$19,2,FALSE))</f>
        <v/>
      </c>
      <c r="N998" s="217" t="str">
        <f>IF(ISNA(Industrias[[#This Row],[Vapea (m3)]]*VLOOKUP(Árboles!$G995,Precios!$B$7:$H$19,3,FALSE)),"",Industrias[[#This Row],[Vapea (m3)]]*VLOOKUP(Árboles!$G995,Precios!$B$7:$H$19,3,FALSE))</f>
        <v/>
      </c>
      <c r="O998" s="217" t="str">
        <f>IF(ISNA(Industrias[[#This Row],[Vcanter (m3)]]*VLOOKUP(Árboles!$G995,Precios!$B$7:$H$19,4,FALSE)),"",Industrias[[#This Row],[Vcanter (m3)]]*VLOOKUP(Árboles!$G995,Precios!$B$7:$H$19,4,FALSE))</f>
        <v/>
      </c>
      <c r="P998" s="217" t="str">
        <f>IF(ISNA(Industrias[[#This Row],[Vsierra (m3)]]*VLOOKUP(Árboles!$G995,Precios!$B$7:$H$19,5,FALSE)),"",Industrias[[#This Row],[Vsierra (m3)]]*VLOOKUP(Árboles!$G995,Precios!$B$7:$H$19,5,FALSE))</f>
        <v/>
      </c>
      <c r="Q998" s="217" t="str">
        <f>IF(ISNA(Industrias[[#This Row],[Vsgruesa (m3)]]*VLOOKUP(Árboles!$G995,Precios!$B$7:$H$19,6,FALSE)),"",Industrias[[#This Row],[Vsgruesa (m3)]]*VLOOKUP(Árboles!$G995,Precios!$B$7:$H$19,6,FALSE))</f>
        <v/>
      </c>
      <c r="R998" s="217" t="str">
        <f>IF(ISNA(Industrias[[#This Row],[Vchapa (m3)]]*VLOOKUP(Árboles!$G995,Precios!$B$7:$H$19,7,FALSE)),"",Industrias[[#This Row],[Vchapa (m3)]]*VLOOKUP(Árboles!$G995,Precios!$B$7:$H$19,7,FALSE))</f>
        <v/>
      </c>
      <c r="S998" s="223">
        <f t="shared" si="20"/>
        <v>0</v>
      </c>
      <c r="T998" s="218"/>
      <c r="U998" s="218"/>
      <c r="W998" s="183"/>
      <c r="X998" s="183"/>
      <c r="Y998" s="183"/>
      <c r="Z998" s="183"/>
      <c r="AA998" s="183"/>
      <c r="AB998" s="183"/>
      <c r="AC998" s="183"/>
      <c r="AE998" s="183"/>
      <c r="AF998" s="183"/>
      <c r="AG998" s="183"/>
      <c r="AH998" s="183"/>
      <c r="AI998" s="183"/>
      <c r="AJ998" s="183"/>
      <c r="AK998" s="183"/>
    </row>
    <row r="999" spans="2:37" ht="16.8" thickTop="1" thickBot="1">
      <c r="B999" s="211" t="str">
        <f>IF(Árboles!B996="","",Árboles!B996)</f>
        <v/>
      </c>
      <c r="C999" s="211" t="str">
        <f>IF(Árboles!C996="","",Árboles!C996)</f>
        <v/>
      </c>
      <c r="D999" s="212" t="str">
        <f>IF(Árboles!G996="","",Árboles!G996)</f>
        <v/>
      </c>
      <c r="E999" s="213" t="str">
        <f>IF(Árboles!AC996=0,"",Árboles!AC996)</f>
        <v/>
      </c>
      <c r="F999" s="221"/>
      <c r="G999" s="222"/>
      <c r="H999" s="222"/>
      <c r="I999" s="222"/>
      <c r="J999" s="222"/>
      <c r="K999" s="222"/>
      <c r="L999" s="222"/>
      <c r="M999" s="216" t="str">
        <f>IF(ISNA(Industrias[[#This Row],[Vtrit (m3)]]*VLOOKUP(Árboles!$G996,Precios!$B$7:$H$19,2,FALSE)),"",Industrias[[#This Row],[Vtrit (m3)]]*VLOOKUP(Árboles!$G996,Precios!$B$7:$H$19,2,FALSE))</f>
        <v/>
      </c>
      <c r="N999" s="217" t="str">
        <f>IF(ISNA(Industrias[[#This Row],[Vapea (m3)]]*VLOOKUP(Árboles!$G996,Precios!$B$7:$H$19,3,FALSE)),"",Industrias[[#This Row],[Vapea (m3)]]*VLOOKUP(Árboles!$G996,Precios!$B$7:$H$19,3,FALSE))</f>
        <v/>
      </c>
      <c r="O999" s="217" t="str">
        <f>IF(ISNA(Industrias[[#This Row],[Vcanter (m3)]]*VLOOKUP(Árboles!$G996,Precios!$B$7:$H$19,4,FALSE)),"",Industrias[[#This Row],[Vcanter (m3)]]*VLOOKUP(Árboles!$G996,Precios!$B$7:$H$19,4,FALSE))</f>
        <v/>
      </c>
      <c r="P999" s="217" t="str">
        <f>IF(ISNA(Industrias[[#This Row],[Vsierra (m3)]]*VLOOKUP(Árboles!$G996,Precios!$B$7:$H$19,5,FALSE)),"",Industrias[[#This Row],[Vsierra (m3)]]*VLOOKUP(Árboles!$G996,Precios!$B$7:$H$19,5,FALSE))</f>
        <v/>
      </c>
      <c r="Q999" s="217" t="str">
        <f>IF(ISNA(Industrias[[#This Row],[Vsgruesa (m3)]]*VLOOKUP(Árboles!$G996,Precios!$B$7:$H$19,6,FALSE)),"",Industrias[[#This Row],[Vsgruesa (m3)]]*VLOOKUP(Árboles!$G996,Precios!$B$7:$H$19,6,FALSE))</f>
        <v/>
      </c>
      <c r="R999" s="217" t="str">
        <f>IF(ISNA(Industrias[[#This Row],[Vchapa (m3)]]*VLOOKUP(Árboles!$G996,Precios!$B$7:$H$19,7,FALSE)),"",Industrias[[#This Row],[Vchapa (m3)]]*VLOOKUP(Árboles!$G996,Precios!$B$7:$H$19,7,FALSE))</f>
        <v/>
      </c>
      <c r="S999" s="223">
        <f t="shared" si="20"/>
        <v>0</v>
      </c>
      <c r="T999" s="218"/>
      <c r="U999" s="218"/>
      <c r="W999" s="183"/>
      <c r="X999" s="183"/>
      <c r="Y999" s="183"/>
      <c r="Z999" s="183"/>
      <c r="AA999" s="183"/>
      <c r="AB999" s="183"/>
      <c r="AC999" s="183"/>
      <c r="AE999" s="183"/>
      <c r="AF999" s="183"/>
      <c r="AG999" s="183"/>
      <c r="AH999" s="183"/>
      <c r="AI999" s="183"/>
      <c r="AJ999" s="183"/>
      <c r="AK999" s="183"/>
    </row>
    <row r="1000" spans="2:37" ht="16.8" thickTop="1" thickBot="1">
      <c r="B1000" s="211" t="str">
        <f>IF(Árboles!B997="","",Árboles!B997)</f>
        <v/>
      </c>
      <c r="C1000" s="211" t="str">
        <f>IF(Árboles!C997="","",Árboles!C997)</f>
        <v/>
      </c>
      <c r="D1000" s="212" t="str">
        <f>IF(Árboles!G997="","",Árboles!G997)</f>
        <v/>
      </c>
      <c r="E1000" s="213" t="str">
        <f>IF(Árboles!AC997=0,"",Árboles!AC997)</f>
        <v/>
      </c>
      <c r="F1000" s="221"/>
      <c r="G1000" s="222"/>
      <c r="H1000" s="222"/>
      <c r="I1000" s="222"/>
      <c r="J1000" s="222"/>
      <c r="K1000" s="222"/>
      <c r="L1000" s="222"/>
      <c r="M1000" s="216" t="str">
        <f>IF(ISNA(Industrias[[#This Row],[Vtrit (m3)]]*VLOOKUP(Árboles!$G997,Precios!$B$7:$H$19,2,FALSE)),"",Industrias[[#This Row],[Vtrit (m3)]]*VLOOKUP(Árboles!$G997,Precios!$B$7:$H$19,2,FALSE))</f>
        <v/>
      </c>
      <c r="N1000" s="217" t="str">
        <f>IF(ISNA(Industrias[[#This Row],[Vapea (m3)]]*VLOOKUP(Árboles!$G997,Precios!$B$7:$H$19,3,FALSE)),"",Industrias[[#This Row],[Vapea (m3)]]*VLOOKUP(Árboles!$G997,Precios!$B$7:$H$19,3,FALSE))</f>
        <v/>
      </c>
      <c r="O1000" s="217" t="str">
        <f>IF(ISNA(Industrias[[#This Row],[Vcanter (m3)]]*VLOOKUP(Árboles!$G997,Precios!$B$7:$H$19,4,FALSE)),"",Industrias[[#This Row],[Vcanter (m3)]]*VLOOKUP(Árboles!$G997,Precios!$B$7:$H$19,4,FALSE))</f>
        <v/>
      </c>
      <c r="P1000" s="217" t="str">
        <f>IF(ISNA(Industrias[[#This Row],[Vsierra (m3)]]*VLOOKUP(Árboles!$G997,Precios!$B$7:$H$19,5,FALSE)),"",Industrias[[#This Row],[Vsierra (m3)]]*VLOOKUP(Árboles!$G997,Precios!$B$7:$H$19,5,FALSE))</f>
        <v/>
      </c>
      <c r="Q1000" s="217" t="str">
        <f>IF(ISNA(Industrias[[#This Row],[Vsgruesa (m3)]]*VLOOKUP(Árboles!$G997,Precios!$B$7:$H$19,6,FALSE)),"",Industrias[[#This Row],[Vsgruesa (m3)]]*VLOOKUP(Árboles!$G997,Precios!$B$7:$H$19,6,FALSE))</f>
        <v/>
      </c>
      <c r="R1000" s="217" t="str">
        <f>IF(ISNA(Industrias[[#This Row],[Vchapa (m3)]]*VLOOKUP(Árboles!$G997,Precios!$B$7:$H$19,7,FALSE)),"",Industrias[[#This Row],[Vchapa (m3)]]*VLOOKUP(Árboles!$G997,Precios!$B$7:$H$19,7,FALSE))</f>
        <v/>
      </c>
      <c r="S1000" s="223">
        <f t="shared" si="20"/>
        <v>0</v>
      </c>
      <c r="T1000" s="218"/>
      <c r="U1000" s="218"/>
      <c r="W1000" s="183"/>
      <c r="X1000" s="183"/>
      <c r="Y1000" s="183"/>
      <c r="Z1000" s="183"/>
      <c r="AA1000" s="183"/>
      <c r="AB1000" s="183"/>
      <c r="AC1000" s="183"/>
      <c r="AE1000" s="183"/>
      <c r="AF1000" s="183"/>
      <c r="AG1000" s="183"/>
      <c r="AH1000" s="183"/>
      <c r="AI1000" s="183"/>
      <c r="AJ1000" s="183"/>
      <c r="AK1000" s="183"/>
    </row>
    <row r="1001" spans="2:37" ht="16.8" thickTop="1" thickBot="1">
      <c r="B1001" s="211" t="str">
        <f>IF(Árboles!B998="","",Árboles!B998)</f>
        <v/>
      </c>
      <c r="C1001" s="211" t="str">
        <f>IF(Árboles!C998="","",Árboles!C998)</f>
        <v/>
      </c>
      <c r="D1001" s="212" t="str">
        <f>IF(Árboles!G998="","",Árboles!G998)</f>
        <v/>
      </c>
      <c r="E1001" s="213" t="str">
        <f>IF(Árboles!AC998=0,"",Árboles!AC998)</f>
        <v/>
      </c>
      <c r="F1001" s="221"/>
      <c r="G1001" s="222"/>
      <c r="H1001" s="222"/>
      <c r="I1001" s="222"/>
      <c r="J1001" s="222"/>
      <c r="K1001" s="222"/>
      <c r="L1001" s="222"/>
      <c r="M1001" s="216" t="str">
        <f>IF(ISNA(Industrias[[#This Row],[Vtrit (m3)]]*VLOOKUP(Árboles!$G998,Precios!$B$7:$H$19,2,FALSE)),"",Industrias[[#This Row],[Vtrit (m3)]]*VLOOKUP(Árboles!$G998,Precios!$B$7:$H$19,2,FALSE))</f>
        <v/>
      </c>
      <c r="N1001" s="217" t="str">
        <f>IF(ISNA(Industrias[[#This Row],[Vapea (m3)]]*VLOOKUP(Árboles!$G998,Precios!$B$7:$H$19,3,FALSE)),"",Industrias[[#This Row],[Vapea (m3)]]*VLOOKUP(Árboles!$G998,Precios!$B$7:$H$19,3,FALSE))</f>
        <v/>
      </c>
      <c r="O1001" s="217" t="str">
        <f>IF(ISNA(Industrias[[#This Row],[Vcanter (m3)]]*VLOOKUP(Árboles!$G998,Precios!$B$7:$H$19,4,FALSE)),"",Industrias[[#This Row],[Vcanter (m3)]]*VLOOKUP(Árboles!$G998,Precios!$B$7:$H$19,4,FALSE))</f>
        <v/>
      </c>
      <c r="P1001" s="217" t="str">
        <f>IF(ISNA(Industrias[[#This Row],[Vsierra (m3)]]*VLOOKUP(Árboles!$G998,Precios!$B$7:$H$19,5,FALSE)),"",Industrias[[#This Row],[Vsierra (m3)]]*VLOOKUP(Árboles!$G998,Precios!$B$7:$H$19,5,FALSE))</f>
        <v/>
      </c>
      <c r="Q1001" s="217" t="str">
        <f>IF(ISNA(Industrias[[#This Row],[Vsgruesa (m3)]]*VLOOKUP(Árboles!$G998,Precios!$B$7:$H$19,6,FALSE)),"",Industrias[[#This Row],[Vsgruesa (m3)]]*VLOOKUP(Árboles!$G998,Precios!$B$7:$H$19,6,FALSE))</f>
        <v/>
      </c>
      <c r="R1001" s="217" t="str">
        <f>IF(ISNA(Industrias[[#This Row],[Vchapa (m3)]]*VLOOKUP(Árboles!$G998,Precios!$B$7:$H$19,7,FALSE)),"",Industrias[[#This Row],[Vchapa (m3)]]*VLOOKUP(Árboles!$G998,Precios!$B$7:$H$19,7,FALSE))</f>
        <v/>
      </c>
      <c r="S1001" s="223">
        <f t="shared" si="20"/>
        <v>0</v>
      </c>
      <c r="T1001" s="218"/>
      <c r="U1001" s="218"/>
      <c r="W1001" s="183"/>
      <c r="X1001" s="183"/>
      <c r="Y1001" s="183"/>
      <c r="Z1001" s="183"/>
      <c r="AA1001" s="183"/>
      <c r="AB1001" s="183"/>
      <c r="AC1001" s="183"/>
      <c r="AE1001" s="183"/>
      <c r="AF1001" s="183"/>
      <c r="AG1001" s="183"/>
      <c r="AH1001" s="183"/>
      <c r="AI1001" s="183"/>
      <c r="AJ1001" s="183"/>
      <c r="AK1001" s="183"/>
    </row>
    <row r="1002" spans="2:37" ht="16.8" thickTop="1" thickBot="1">
      <c r="B1002" s="211" t="str">
        <f>IF(Árboles!B999="","",Árboles!B999)</f>
        <v/>
      </c>
      <c r="C1002" s="211" t="str">
        <f>IF(Árboles!C999="","",Árboles!C999)</f>
        <v/>
      </c>
      <c r="D1002" s="212" t="str">
        <f>IF(Árboles!G999="","",Árboles!G999)</f>
        <v/>
      </c>
      <c r="E1002" s="213" t="str">
        <f>IF(Árboles!AC999=0,"",Árboles!AC999)</f>
        <v/>
      </c>
      <c r="F1002" s="221"/>
      <c r="G1002" s="222"/>
      <c r="H1002" s="222"/>
      <c r="I1002" s="222"/>
      <c r="J1002" s="222"/>
      <c r="K1002" s="222"/>
      <c r="L1002" s="222"/>
      <c r="M1002" s="216" t="str">
        <f>IF(ISNA(Industrias[[#This Row],[Vtrit (m3)]]*VLOOKUP(Árboles!$G999,Precios!$B$7:$H$19,2,FALSE)),"",Industrias[[#This Row],[Vtrit (m3)]]*VLOOKUP(Árboles!$G999,Precios!$B$7:$H$19,2,FALSE))</f>
        <v/>
      </c>
      <c r="N1002" s="217" t="str">
        <f>IF(ISNA(Industrias[[#This Row],[Vapea (m3)]]*VLOOKUP(Árboles!$G999,Precios!$B$7:$H$19,3,FALSE)),"",Industrias[[#This Row],[Vapea (m3)]]*VLOOKUP(Árboles!$G999,Precios!$B$7:$H$19,3,FALSE))</f>
        <v/>
      </c>
      <c r="O1002" s="217" t="str">
        <f>IF(ISNA(Industrias[[#This Row],[Vcanter (m3)]]*VLOOKUP(Árboles!$G999,Precios!$B$7:$H$19,4,FALSE)),"",Industrias[[#This Row],[Vcanter (m3)]]*VLOOKUP(Árboles!$G999,Precios!$B$7:$H$19,4,FALSE))</f>
        <v/>
      </c>
      <c r="P1002" s="217" t="str">
        <f>IF(ISNA(Industrias[[#This Row],[Vsierra (m3)]]*VLOOKUP(Árboles!$G999,Precios!$B$7:$H$19,5,FALSE)),"",Industrias[[#This Row],[Vsierra (m3)]]*VLOOKUP(Árboles!$G999,Precios!$B$7:$H$19,5,FALSE))</f>
        <v/>
      </c>
      <c r="Q1002" s="217" t="str">
        <f>IF(ISNA(Industrias[[#This Row],[Vsgruesa (m3)]]*VLOOKUP(Árboles!$G999,Precios!$B$7:$H$19,6,FALSE)),"",Industrias[[#This Row],[Vsgruesa (m3)]]*VLOOKUP(Árboles!$G999,Precios!$B$7:$H$19,6,FALSE))</f>
        <v/>
      </c>
      <c r="R1002" s="217" t="str">
        <f>IF(ISNA(Industrias[[#This Row],[Vchapa (m3)]]*VLOOKUP(Árboles!$G999,Precios!$B$7:$H$19,7,FALSE)),"",Industrias[[#This Row],[Vchapa (m3)]]*VLOOKUP(Árboles!$G999,Precios!$B$7:$H$19,7,FALSE))</f>
        <v/>
      </c>
      <c r="S1002" s="223">
        <f t="shared" si="20"/>
        <v>0</v>
      </c>
      <c r="T1002" s="218"/>
      <c r="U1002" s="218"/>
      <c r="W1002" s="183"/>
      <c r="X1002" s="183"/>
      <c r="Y1002" s="183"/>
      <c r="Z1002" s="183"/>
      <c r="AA1002" s="183"/>
      <c r="AB1002" s="183"/>
      <c r="AC1002" s="183"/>
      <c r="AE1002" s="183"/>
      <c r="AF1002" s="183"/>
      <c r="AG1002" s="183"/>
      <c r="AH1002" s="183"/>
      <c r="AI1002" s="183"/>
      <c r="AJ1002" s="183"/>
      <c r="AK1002" s="183"/>
    </row>
    <row r="1003" spans="2:37" ht="16.8" thickTop="1" thickBot="1">
      <c r="B1003" s="211" t="str">
        <f>IF(Árboles!B1000="","",Árboles!B1000)</f>
        <v/>
      </c>
      <c r="C1003" s="211" t="str">
        <f>IF(Árboles!C1000="","",Árboles!C1000)</f>
        <v/>
      </c>
      <c r="D1003" s="212" t="str">
        <f>IF(Árboles!G1000="","",Árboles!G1000)</f>
        <v/>
      </c>
      <c r="E1003" s="213" t="str">
        <f>IF(Árboles!AC1000=0,"",Árboles!AC1000)</f>
        <v/>
      </c>
      <c r="F1003" s="221"/>
      <c r="G1003" s="222"/>
      <c r="H1003" s="222"/>
      <c r="I1003" s="222"/>
      <c r="J1003" s="222"/>
      <c r="K1003" s="222"/>
      <c r="L1003" s="222"/>
      <c r="M1003" s="216" t="str">
        <f>IF(ISNA(Industrias[[#This Row],[Vtrit (m3)]]*VLOOKUP(Árboles!$G1000,Precios!$B$7:$H$19,2,FALSE)),"",Industrias[[#This Row],[Vtrit (m3)]]*VLOOKUP(Árboles!$G1000,Precios!$B$7:$H$19,2,FALSE))</f>
        <v/>
      </c>
      <c r="N1003" s="217" t="str">
        <f>IF(ISNA(Industrias[[#This Row],[Vapea (m3)]]*VLOOKUP(Árboles!$G1000,Precios!$B$7:$H$19,3,FALSE)),"",Industrias[[#This Row],[Vapea (m3)]]*VLOOKUP(Árboles!$G1000,Precios!$B$7:$H$19,3,FALSE))</f>
        <v/>
      </c>
      <c r="O1003" s="217" t="str">
        <f>IF(ISNA(Industrias[[#This Row],[Vcanter (m3)]]*VLOOKUP(Árboles!$G1000,Precios!$B$7:$H$19,4,FALSE)),"",Industrias[[#This Row],[Vcanter (m3)]]*VLOOKUP(Árboles!$G1000,Precios!$B$7:$H$19,4,FALSE))</f>
        <v/>
      </c>
      <c r="P1003" s="217" t="str">
        <f>IF(ISNA(Industrias[[#This Row],[Vsierra (m3)]]*VLOOKUP(Árboles!$G1000,Precios!$B$7:$H$19,5,FALSE)),"",Industrias[[#This Row],[Vsierra (m3)]]*VLOOKUP(Árboles!$G1000,Precios!$B$7:$H$19,5,FALSE))</f>
        <v/>
      </c>
      <c r="Q1003" s="217" t="str">
        <f>IF(ISNA(Industrias[[#This Row],[Vsgruesa (m3)]]*VLOOKUP(Árboles!$G1000,Precios!$B$7:$H$19,6,FALSE)),"",Industrias[[#This Row],[Vsgruesa (m3)]]*VLOOKUP(Árboles!$G1000,Precios!$B$7:$H$19,6,FALSE))</f>
        <v/>
      </c>
      <c r="R1003" s="217" t="str">
        <f>IF(ISNA(Industrias[[#This Row],[Vchapa (m3)]]*VLOOKUP(Árboles!$G1000,Precios!$B$7:$H$19,7,FALSE)),"",Industrias[[#This Row],[Vchapa (m3)]]*VLOOKUP(Árboles!$G1000,Precios!$B$7:$H$19,7,FALSE))</f>
        <v/>
      </c>
      <c r="S1003" s="223">
        <f t="shared" si="20"/>
        <v>0</v>
      </c>
      <c r="T1003" s="218"/>
      <c r="U1003" s="218"/>
      <c r="W1003" s="183"/>
      <c r="X1003" s="183"/>
      <c r="Y1003" s="183"/>
      <c r="Z1003" s="183"/>
      <c r="AA1003" s="183"/>
      <c r="AB1003" s="183"/>
      <c r="AC1003" s="183"/>
      <c r="AE1003" s="183"/>
      <c r="AF1003" s="183"/>
      <c r="AG1003" s="183"/>
      <c r="AH1003" s="183"/>
      <c r="AI1003" s="183"/>
      <c r="AJ1003" s="183"/>
      <c r="AK1003" s="183"/>
    </row>
    <row r="1004" spans="2:37" ht="16.8" thickTop="1" thickBot="1">
      <c r="B1004" s="211" t="str">
        <f>IF(Árboles!B1001="","",Árboles!B1001)</f>
        <v/>
      </c>
      <c r="C1004" s="211" t="str">
        <f>IF(Árboles!C1001="","",Árboles!C1001)</f>
        <v/>
      </c>
      <c r="D1004" s="212" t="str">
        <f>IF(Árboles!G1001="","",Árboles!G1001)</f>
        <v/>
      </c>
      <c r="E1004" s="213" t="str">
        <f>IF(Árboles!AC1001=0,"",Árboles!AC1001)</f>
        <v/>
      </c>
      <c r="F1004" s="221"/>
      <c r="G1004" s="222"/>
      <c r="H1004" s="222"/>
      <c r="I1004" s="222"/>
      <c r="J1004" s="222"/>
      <c r="K1004" s="222"/>
      <c r="L1004" s="222"/>
      <c r="M1004" s="216" t="str">
        <f>IF(ISNA(Industrias[[#This Row],[Vtrit (m3)]]*VLOOKUP(Árboles!$G1001,Precios!$B$7:$H$19,2,FALSE)),"",Industrias[[#This Row],[Vtrit (m3)]]*VLOOKUP(Árboles!$G1001,Precios!$B$7:$H$19,2,FALSE))</f>
        <v/>
      </c>
      <c r="N1004" s="217" t="str">
        <f>IF(ISNA(Industrias[[#This Row],[Vapea (m3)]]*VLOOKUP(Árboles!$G1001,Precios!$B$7:$H$19,3,FALSE)),"",Industrias[[#This Row],[Vapea (m3)]]*VLOOKUP(Árboles!$G1001,Precios!$B$7:$H$19,3,FALSE))</f>
        <v/>
      </c>
      <c r="O1004" s="217" t="str">
        <f>IF(ISNA(Industrias[[#This Row],[Vcanter (m3)]]*VLOOKUP(Árboles!$G1001,Precios!$B$7:$H$19,4,FALSE)),"",Industrias[[#This Row],[Vcanter (m3)]]*VLOOKUP(Árboles!$G1001,Precios!$B$7:$H$19,4,FALSE))</f>
        <v/>
      </c>
      <c r="P1004" s="217" t="str">
        <f>IF(ISNA(Industrias[[#This Row],[Vsierra (m3)]]*VLOOKUP(Árboles!$G1001,Precios!$B$7:$H$19,5,FALSE)),"",Industrias[[#This Row],[Vsierra (m3)]]*VLOOKUP(Árboles!$G1001,Precios!$B$7:$H$19,5,FALSE))</f>
        <v/>
      </c>
      <c r="Q1004" s="217" t="str">
        <f>IF(ISNA(Industrias[[#This Row],[Vsgruesa (m3)]]*VLOOKUP(Árboles!$G1001,Precios!$B$7:$H$19,6,FALSE)),"",Industrias[[#This Row],[Vsgruesa (m3)]]*VLOOKUP(Árboles!$G1001,Precios!$B$7:$H$19,6,FALSE))</f>
        <v/>
      </c>
      <c r="R1004" s="217" t="str">
        <f>IF(ISNA(Industrias[[#This Row],[Vchapa (m3)]]*VLOOKUP(Árboles!$G1001,Precios!$B$7:$H$19,7,FALSE)),"",Industrias[[#This Row],[Vchapa (m3)]]*VLOOKUP(Árboles!$G1001,Precios!$B$7:$H$19,7,FALSE))</f>
        <v/>
      </c>
      <c r="S1004" s="223">
        <f t="shared" si="20"/>
        <v>0</v>
      </c>
      <c r="T1004" s="218"/>
      <c r="U1004" s="218"/>
      <c r="W1004" s="183"/>
      <c r="X1004" s="183"/>
      <c r="Y1004" s="183"/>
      <c r="Z1004" s="183"/>
      <c r="AA1004" s="183"/>
      <c r="AB1004" s="183"/>
      <c r="AC1004" s="183"/>
      <c r="AE1004" s="183"/>
      <c r="AF1004" s="183"/>
      <c r="AG1004" s="183"/>
      <c r="AH1004" s="183"/>
      <c r="AI1004" s="183"/>
      <c r="AJ1004" s="183"/>
      <c r="AK1004" s="183"/>
    </row>
    <row r="1005" spans="2:37" ht="16.8" thickTop="1" thickBot="1">
      <c r="B1005" s="211" t="str">
        <f>IF(Árboles!B1002="","",Árboles!B1002)</f>
        <v/>
      </c>
      <c r="C1005" s="211" t="str">
        <f>IF(Árboles!C1002="","",Árboles!C1002)</f>
        <v/>
      </c>
      <c r="D1005" s="212" t="str">
        <f>IF(Árboles!G1002="","",Árboles!G1002)</f>
        <v/>
      </c>
      <c r="E1005" s="213" t="str">
        <f>IF(Árboles!AC1002=0,"",Árboles!AC1002)</f>
        <v/>
      </c>
      <c r="F1005" s="221"/>
      <c r="G1005" s="222"/>
      <c r="H1005" s="222"/>
      <c r="I1005" s="222"/>
      <c r="J1005" s="222"/>
      <c r="K1005" s="222"/>
      <c r="L1005" s="222"/>
      <c r="M1005" s="216" t="str">
        <f>IF(ISNA(Industrias[[#This Row],[Vtrit (m3)]]*VLOOKUP(Árboles!$G1002,Precios!$B$7:$H$19,2,FALSE)),"",Industrias[[#This Row],[Vtrit (m3)]]*VLOOKUP(Árboles!$G1002,Precios!$B$7:$H$19,2,FALSE))</f>
        <v/>
      </c>
      <c r="N1005" s="217" t="str">
        <f>IF(ISNA(Industrias[[#This Row],[Vapea (m3)]]*VLOOKUP(Árboles!$G1002,Precios!$B$7:$H$19,3,FALSE)),"",Industrias[[#This Row],[Vapea (m3)]]*VLOOKUP(Árboles!$G1002,Precios!$B$7:$H$19,3,FALSE))</f>
        <v/>
      </c>
      <c r="O1005" s="217" t="str">
        <f>IF(ISNA(Industrias[[#This Row],[Vcanter (m3)]]*VLOOKUP(Árboles!$G1002,Precios!$B$7:$H$19,4,FALSE)),"",Industrias[[#This Row],[Vcanter (m3)]]*VLOOKUP(Árboles!$G1002,Precios!$B$7:$H$19,4,FALSE))</f>
        <v/>
      </c>
      <c r="P1005" s="217" t="str">
        <f>IF(ISNA(Industrias[[#This Row],[Vsierra (m3)]]*VLOOKUP(Árboles!$G1002,Precios!$B$7:$H$19,5,FALSE)),"",Industrias[[#This Row],[Vsierra (m3)]]*VLOOKUP(Árboles!$G1002,Precios!$B$7:$H$19,5,FALSE))</f>
        <v/>
      </c>
      <c r="Q1005" s="217" t="str">
        <f>IF(ISNA(Industrias[[#This Row],[Vsgruesa (m3)]]*VLOOKUP(Árboles!$G1002,Precios!$B$7:$H$19,6,FALSE)),"",Industrias[[#This Row],[Vsgruesa (m3)]]*VLOOKUP(Árboles!$G1002,Precios!$B$7:$H$19,6,FALSE))</f>
        <v/>
      </c>
      <c r="R1005" s="217" t="str">
        <f>IF(ISNA(Industrias[[#This Row],[Vchapa (m3)]]*VLOOKUP(Árboles!$G1002,Precios!$B$7:$H$19,7,FALSE)),"",Industrias[[#This Row],[Vchapa (m3)]]*VLOOKUP(Árboles!$G1002,Precios!$B$7:$H$19,7,FALSE))</f>
        <v/>
      </c>
      <c r="S1005" s="223">
        <f t="shared" si="20"/>
        <v>0</v>
      </c>
      <c r="T1005" s="218"/>
      <c r="U1005" s="218"/>
      <c r="W1005" s="183"/>
      <c r="X1005" s="183"/>
      <c r="Y1005" s="183"/>
      <c r="Z1005" s="183"/>
      <c r="AA1005" s="183"/>
      <c r="AB1005" s="183"/>
      <c r="AC1005" s="183"/>
      <c r="AE1005" s="183"/>
      <c r="AF1005" s="183"/>
      <c r="AG1005" s="183"/>
      <c r="AH1005" s="183"/>
      <c r="AI1005" s="183"/>
      <c r="AJ1005" s="183"/>
      <c r="AK1005" s="183"/>
    </row>
    <row r="1006" spans="2:37" ht="16.8" thickTop="1" thickBot="1">
      <c r="B1006" s="211" t="str">
        <f>IF(Árboles!B1003="","",Árboles!B1003)</f>
        <v/>
      </c>
      <c r="C1006" s="211" t="str">
        <f>IF(Árboles!C1003="","",Árboles!C1003)</f>
        <v/>
      </c>
      <c r="D1006" s="212" t="str">
        <f>IF(Árboles!G1003="","",Árboles!G1003)</f>
        <v/>
      </c>
      <c r="E1006" s="213" t="str">
        <f>IF(Árboles!AC1003=0,"",Árboles!AC1003)</f>
        <v/>
      </c>
      <c r="F1006" s="221"/>
      <c r="G1006" s="222"/>
      <c r="H1006" s="222"/>
      <c r="I1006" s="222"/>
      <c r="J1006" s="222"/>
      <c r="K1006" s="222"/>
      <c r="L1006" s="222"/>
      <c r="M1006" s="216" t="str">
        <f>IF(ISNA(Industrias[[#This Row],[Vtrit (m3)]]*VLOOKUP(Árboles!$G1003,Precios!$B$7:$H$19,2,FALSE)),"",Industrias[[#This Row],[Vtrit (m3)]]*VLOOKUP(Árboles!$G1003,Precios!$B$7:$H$19,2,FALSE))</f>
        <v/>
      </c>
      <c r="N1006" s="217" t="str">
        <f>IF(ISNA(Industrias[[#This Row],[Vapea (m3)]]*VLOOKUP(Árboles!$G1003,Precios!$B$7:$H$19,3,FALSE)),"",Industrias[[#This Row],[Vapea (m3)]]*VLOOKUP(Árboles!$G1003,Precios!$B$7:$H$19,3,FALSE))</f>
        <v/>
      </c>
      <c r="O1006" s="217" t="str">
        <f>IF(ISNA(Industrias[[#This Row],[Vcanter (m3)]]*VLOOKUP(Árboles!$G1003,Precios!$B$7:$H$19,4,FALSE)),"",Industrias[[#This Row],[Vcanter (m3)]]*VLOOKUP(Árboles!$G1003,Precios!$B$7:$H$19,4,FALSE))</f>
        <v/>
      </c>
      <c r="P1006" s="217" t="str">
        <f>IF(ISNA(Industrias[[#This Row],[Vsierra (m3)]]*VLOOKUP(Árboles!$G1003,Precios!$B$7:$H$19,5,FALSE)),"",Industrias[[#This Row],[Vsierra (m3)]]*VLOOKUP(Árboles!$G1003,Precios!$B$7:$H$19,5,FALSE))</f>
        <v/>
      </c>
      <c r="Q1006" s="217" t="str">
        <f>IF(ISNA(Industrias[[#This Row],[Vsgruesa (m3)]]*VLOOKUP(Árboles!$G1003,Precios!$B$7:$H$19,6,FALSE)),"",Industrias[[#This Row],[Vsgruesa (m3)]]*VLOOKUP(Árboles!$G1003,Precios!$B$7:$H$19,6,FALSE))</f>
        <v/>
      </c>
      <c r="R1006" s="217" t="str">
        <f>IF(ISNA(Industrias[[#This Row],[Vchapa (m3)]]*VLOOKUP(Árboles!$G1003,Precios!$B$7:$H$19,7,FALSE)),"",Industrias[[#This Row],[Vchapa (m3)]]*VLOOKUP(Árboles!$G1003,Precios!$B$7:$H$19,7,FALSE))</f>
        <v/>
      </c>
      <c r="S1006" s="223">
        <f t="shared" si="20"/>
        <v>0</v>
      </c>
      <c r="T1006" s="218"/>
      <c r="U1006" s="218"/>
      <c r="W1006" s="183"/>
      <c r="X1006" s="183"/>
      <c r="Y1006" s="183"/>
      <c r="Z1006" s="183"/>
      <c r="AA1006" s="183"/>
      <c r="AB1006" s="183"/>
      <c r="AC1006" s="183"/>
      <c r="AE1006" s="183"/>
      <c r="AF1006" s="183"/>
      <c r="AG1006" s="183"/>
      <c r="AH1006" s="183"/>
      <c r="AI1006" s="183"/>
      <c r="AJ1006" s="183"/>
      <c r="AK1006" s="183"/>
    </row>
    <row r="1007" spans="2:37" ht="16.8" thickTop="1" thickBot="1">
      <c r="B1007" s="211" t="str">
        <f>IF(Árboles!B1004="","",Árboles!B1004)</f>
        <v/>
      </c>
      <c r="C1007" s="211" t="str">
        <f>IF(Árboles!C1004="","",Árboles!C1004)</f>
        <v/>
      </c>
      <c r="D1007" s="212" t="str">
        <f>IF(Árboles!G1004="","",Árboles!G1004)</f>
        <v/>
      </c>
      <c r="E1007" s="213" t="str">
        <f>IF(Árboles!AC1004=0,"",Árboles!AC1004)</f>
        <v/>
      </c>
      <c r="F1007" s="221"/>
      <c r="G1007" s="222"/>
      <c r="H1007" s="222"/>
      <c r="I1007" s="222"/>
      <c r="J1007" s="222"/>
      <c r="K1007" s="222"/>
      <c r="L1007" s="222"/>
      <c r="M1007" s="216" t="str">
        <f>IF(ISNA(Industrias[[#This Row],[Vtrit (m3)]]*VLOOKUP(Árboles!$G1004,Precios!$B$7:$H$19,2,FALSE)),"",Industrias[[#This Row],[Vtrit (m3)]]*VLOOKUP(Árboles!$G1004,Precios!$B$7:$H$19,2,FALSE))</f>
        <v/>
      </c>
      <c r="N1007" s="217" t="str">
        <f>IF(ISNA(Industrias[[#This Row],[Vapea (m3)]]*VLOOKUP(Árboles!$G1004,Precios!$B$7:$H$19,3,FALSE)),"",Industrias[[#This Row],[Vapea (m3)]]*VLOOKUP(Árboles!$G1004,Precios!$B$7:$H$19,3,FALSE))</f>
        <v/>
      </c>
      <c r="O1007" s="217" t="str">
        <f>IF(ISNA(Industrias[[#This Row],[Vcanter (m3)]]*VLOOKUP(Árboles!$G1004,Precios!$B$7:$H$19,4,FALSE)),"",Industrias[[#This Row],[Vcanter (m3)]]*VLOOKUP(Árboles!$G1004,Precios!$B$7:$H$19,4,FALSE))</f>
        <v/>
      </c>
      <c r="P1007" s="217" t="str">
        <f>IF(ISNA(Industrias[[#This Row],[Vsierra (m3)]]*VLOOKUP(Árboles!$G1004,Precios!$B$7:$H$19,5,FALSE)),"",Industrias[[#This Row],[Vsierra (m3)]]*VLOOKUP(Árboles!$G1004,Precios!$B$7:$H$19,5,FALSE))</f>
        <v/>
      </c>
      <c r="Q1007" s="217" t="str">
        <f>IF(ISNA(Industrias[[#This Row],[Vsgruesa (m3)]]*VLOOKUP(Árboles!$G1004,Precios!$B$7:$H$19,6,FALSE)),"",Industrias[[#This Row],[Vsgruesa (m3)]]*VLOOKUP(Árboles!$G1004,Precios!$B$7:$H$19,6,FALSE))</f>
        <v/>
      </c>
      <c r="R1007" s="217" t="str">
        <f>IF(ISNA(Industrias[[#This Row],[Vchapa (m3)]]*VLOOKUP(Árboles!$G1004,Precios!$B$7:$H$19,7,FALSE)),"",Industrias[[#This Row],[Vchapa (m3)]]*VLOOKUP(Árboles!$G1004,Precios!$B$7:$H$19,7,FALSE))</f>
        <v/>
      </c>
      <c r="S1007" s="223">
        <f t="shared" si="20"/>
        <v>0</v>
      </c>
      <c r="T1007" s="218"/>
      <c r="U1007" s="218"/>
      <c r="W1007" s="183"/>
      <c r="X1007" s="183"/>
      <c r="Y1007" s="183"/>
      <c r="Z1007" s="183"/>
      <c r="AA1007" s="183"/>
      <c r="AB1007" s="183"/>
      <c r="AC1007" s="183"/>
      <c r="AE1007" s="183"/>
      <c r="AF1007" s="183"/>
      <c r="AG1007" s="183"/>
      <c r="AH1007" s="183"/>
      <c r="AI1007" s="183"/>
      <c r="AJ1007" s="183"/>
      <c r="AK1007" s="183"/>
    </row>
    <row r="1008" spans="2:37" ht="16.8" thickTop="1" thickBot="1">
      <c r="B1008" s="211" t="str">
        <f>IF(Árboles!B1005="","",Árboles!B1005)</f>
        <v/>
      </c>
      <c r="C1008" s="211" t="str">
        <f>IF(Árboles!C1005="","",Árboles!C1005)</f>
        <v/>
      </c>
      <c r="D1008" s="212" t="str">
        <f>IF(Árboles!G1005="","",Árboles!G1005)</f>
        <v/>
      </c>
      <c r="E1008" s="213" t="str">
        <f>IF(Árboles!AC1005=0,"",Árboles!AC1005)</f>
        <v/>
      </c>
      <c r="F1008" s="221"/>
      <c r="G1008" s="222"/>
      <c r="H1008" s="222"/>
      <c r="I1008" s="222"/>
      <c r="J1008" s="222"/>
      <c r="K1008" s="222"/>
      <c r="L1008" s="222"/>
      <c r="M1008" s="216" t="str">
        <f>IF(ISNA(Industrias[[#This Row],[Vtrit (m3)]]*VLOOKUP(Árboles!$G1005,Precios!$B$7:$H$19,2,FALSE)),"",Industrias[[#This Row],[Vtrit (m3)]]*VLOOKUP(Árboles!$G1005,Precios!$B$7:$H$19,2,FALSE))</f>
        <v/>
      </c>
      <c r="N1008" s="217" t="str">
        <f>IF(ISNA(Industrias[[#This Row],[Vapea (m3)]]*VLOOKUP(Árboles!$G1005,Precios!$B$7:$H$19,3,FALSE)),"",Industrias[[#This Row],[Vapea (m3)]]*VLOOKUP(Árboles!$G1005,Precios!$B$7:$H$19,3,FALSE))</f>
        <v/>
      </c>
      <c r="O1008" s="217" t="str">
        <f>IF(ISNA(Industrias[[#This Row],[Vcanter (m3)]]*VLOOKUP(Árboles!$G1005,Precios!$B$7:$H$19,4,FALSE)),"",Industrias[[#This Row],[Vcanter (m3)]]*VLOOKUP(Árboles!$G1005,Precios!$B$7:$H$19,4,FALSE))</f>
        <v/>
      </c>
      <c r="P1008" s="217" t="str">
        <f>IF(ISNA(Industrias[[#This Row],[Vsierra (m3)]]*VLOOKUP(Árboles!$G1005,Precios!$B$7:$H$19,5,FALSE)),"",Industrias[[#This Row],[Vsierra (m3)]]*VLOOKUP(Árboles!$G1005,Precios!$B$7:$H$19,5,FALSE))</f>
        <v/>
      </c>
      <c r="Q1008" s="217" t="str">
        <f>IF(ISNA(Industrias[[#This Row],[Vsgruesa (m3)]]*VLOOKUP(Árboles!$G1005,Precios!$B$7:$H$19,6,FALSE)),"",Industrias[[#This Row],[Vsgruesa (m3)]]*VLOOKUP(Árboles!$G1005,Precios!$B$7:$H$19,6,FALSE))</f>
        <v/>
      </c>
      <c r="R1008" s="217" t="str">
        <f>IF(ISNA(Industrias[[#This Row],[Vchapa (m3)]]*VLOOKUP(Árboles!$G1005,Precios!$B$7:$H$19,7,FALSE)),"",Industrias[[#This Row],[Vchapa (m3)]]*VLOOKUP(Árboles!$G1005,Precios!$B$7:$H$19,7,FALSE))</f>
        <v/>
      </c>
      <c r="S1008" s="223">
        <f t="shared" si="20"/>
        <v>0</v>
      </c>
      <c r="T1008" s="218"/>
      <c r="U1008" s="218"/>
      <c r="W1008" s="183"/>
      <c r="X1008" s="183"/>
      <c r="Y1008" s="183"/>
      <c r="Z1008" s="183"/>
      <c r="AA1008" s="183"/>
      <c r="AB1008" s="183"/>
      <c r="AC1008" s="183"/>
      <c r="AE1008" s="183"/>
      <c r="AF1008" s="183"/>
      <c r="AG1008" s="183"/>
      <c r="AH1008" s="183"/>
      <c r="AI1008" s="183"/>
      <c r="AJ1008" s="183"/>
      <c r="AK1008" s="183"/>
    </row>
    <row r="1009" spans="2:37" ht="16.8" thickTop="1" thickBot="1">
      <c r="B1009" s="211" t="str">
        <f>IF(Árboles!B1006="","",Árboles!B1006)</f>
        <v/>
      </c>
      <c r="C1009" s="211" t="str">
        <f>IF(Árboles!C1006="","",Árboles!C1006)</f>
        <v/>
      </c>
      <c r="D1009" s="212" t="str">
        <f>IF(Árboles!G1006="","",Árboles!G1006)</f>
        <v/>
      </c>
      <c r="E1009" s="213" t="str">
        <f>IF(Árboles!AC1006=0,"",Árboles!AC1006)</f>
        <v/>
      </c>
      <c r="F1009" s="221"/>
      <c r="G1009" s="222"/>
      <c r="H1009" s="222"/>
      <c r="I1009" s="222"/>
      <c r="J1009" s="222"/>
      <c r="K1009" s="222"/>
      <c r="L1009" s="222"/>
      <c r="M1009" s="216" t="str">
        <f>IF(ISNA(Industrias[[#This Row],[Vtrit (m3)]]*VLOOKUP(Árboles!$G1006,Precios!$B$7:$H$19,2,FALSE)),"",Industrias[[#This Row],[Vtrit (m3)]]*VLOOKUP(Árboles!$G1006,Precios!$B$7:$H$19,2,FALSE))</f>
        <v/>
      </c>
      <c r="N1009" s="217" t="str">
        <f>IF(ISNA(Industrias[[#This Row],[Vapea (m3)]]*VLOOKUP(Árboles!$G1006,Precios!$B$7:$H$19,3,FALSE)),"",Industrias[[#This Row],[Vapea (m3)]]*VLOOKUP(Árboles!$G1006,Precios!$B$7:$H$19,3,FALSE))</f>
        <v/>
      </c>
      <c r="O1009" s="217" t="str">
        <f>IF(ISNA(Industrias[[#This Row],[Vcanter (m3)]]*VLOOKUP(Árboles!$G1006,Precios!$B$7:$H$19,4,FALSE)),"",Industrias[[#This Row],[Vcanter (m3)]]*VLOOKUP(Árboles!$G1006,Precios!$B$7:$H$19,4,FALSE))</f>
        <v/>
      </c>
      <c r="P1009" s="217" t="str">
        <f>IF(ISNA(Industrias[[#This Row],[Vsierra (m3)]]*VLOOKUP(Árboles!$G1006,Precios!$B$7:$H$19,5,FALSE)),"",Industrias[[#This Row],[Vsierra (m3)]]*VLOOKUP(Árboles!$G1006,Precios!$B$7:$H$19,5,FALSE))</f>
        <v/>
      </c>
      <c r="Q1009" s="217" t="str">
        <f>IF(ISNA(Industrias[[#This Row],[Vsgruesa (m3)]]*VLOOKUP(Árboles!$G1006,Precios!$B$7:$H$19,6,FALSE)),"",Industrias[[#This Row],[Vsgruesa (m3)]]*VLOOKUP(Árboles!$G1006,Precios!$B$7:$H$19,6,FALSE))</f>
        <v/>
      </c>
      <c r="R1009" s="217" t="str">
        <f>IF(ISNA(Industrias[[#This Row],[Vchapa (m3)]]*VLOOKUP(Árboles!$G1006,Precios!$B$7:$H$19,7,FALSE)),"",Industrias[[#This Row],[Vchapa (m3)]]*VLOOKUP(Árboles!$G1006,Precios!$B$7:$H$19,7,FALSE))</f>
        <v/>
      </c>
      <c r="S1009" s="223">
        <f t="shared" si="20"/>
        <v>0</v>
      </c>
      <c r="T1009" s="218"/>
      <c r="U1009" s="218"/>
      <c r="W1009" s="183"/>
      <c r="X1009" s="183"/>
      <c r="Y1009" s="183"/>
      <c r="Z1009" s="183"/>
      <c r="AA1009" s="183"/>
      <c r="AB1009" s="183"/>
      <c r="AC1009" s="183"/>
      <c r="AE1009" s="183"/>
      <c r="AF1009" s="183"/>
      <c r="AG1009" s="183"/>
      <c r="AH1009" s="183"/>
      <c r="AI1009" s="183"/>
      <c r="AJ1009" s="183"/>
      <c r="AK1009" s="183"/>
    </row>
    <row r="1010" spans="2:37" ht="16.8" thickTop="1" thickBot="1">
      <c r="B1010" s="211" t="str">
        <f>IF(Árboles!B1007="","",Árboles!B1007)</f>
        <v/>
      </c>
      <c r="C1010" s="211" t="str">
        <f>IF(Árboles!C1007="","",Árboles!C1007)</f>
        <v/>
      </c>
      <c r="D1010" s="212" t="str">
        <f>IF(Árboles!G1007="","",Árboles!G1007)</f>
        <v/>
      </c>
      <c r="E1010" s="213" t="str">
        <f>IF(Árboles!AC1007=0,"",Árboles!AC1007)</f>
        <v/>
      </c>
      <c r="F1010" s="221"/>
      <c r="G1010" s="222"/>
      <c r="H1010" s="222"/>
      <c r="I1010" s="222"/>
      <c r="J1010" s="222"/>
      <c r="K1010" s="222"/>
      <c r="L1010" s="222"/>
      <c r="M1010" s="216" t="str">
        <f>IF(ISNA(Industrias[[#This Row],[Vtrit (m3)]]*VLOOKUP(Árboles!$G1007,Precios!$B$7:$H$19,2,FALSE)),"",Industrias[[#This Row],[Vtrit (m3)]]*VLOOKUP(Árboles!$G1007,Precios!$B$7:$H$19,2,FALSE))</f>
        <v/>
      </c>
      <c r="N1010" s="217" t="str">
        <f>IF(ISNA(Industrias[[#This Row],[Vapea (m3)]]*VLOOKUP(Árboles!$G1007,Precios!$B$7:$H$19,3,FALSE)),"",Industrias[[#This Row],[Vapea (m3)]]*VLOOKUP(Árboles!$G1007,Precios!$B$7:$H$19,3,FALSE))</f>
        <v/>
      </c>
      <c r="O1010" s="217" t="str">
        <f>IF(ISNA(Industrias[[#This Row],[Vcanter (m3)]]*VLOOKUP(Árboles!$G1007,Precios!$B$7:$H$19,4,FALSE)),"",Industrias[[#This Row],[Vcanter (m3)]]*VLOOKUP(Árboles!$G1007,Precios!$B$7:$H$19,4,FALSE))</f>
        <v/>
      </c>
      <c r="P1010" s="217" t="str">
        <f>IF(ISNA(Industrias[[#This Row],[Vsierra (m3)]]*VLOOKUP(Árboles!$G1007,Precios!$B$7:$H$19,5,FALSE)),"",Industrias[[#This Row],[Vsierra (m3)]]*VLOOKUP(Árboles!$G1007,Precios!$B$7:$H$19,5,FALSE))</f>
        <v/>
      </c>
      <c r="Q1010" s="217" t="str">
        <f>IF(ISNA(Industrias[[#This Row],[Vsgruesa (m3)]]*VLOOKUP(Árboles!$G1007,Precios!$B$7:$H$19,6,FALSE)),"",Industrias[[#This Row],[Vsgruesa (m3)]]*VLOOKUP(Árboles!$G1007,Precios!$B$7:$H$19,6,FALSE))</f>
        <v/>
      </c>
      <c r="R1010" s="217" t="str">
        <f>IF(ISNA(Industrias[[#This Row],[Vchapa (m3)]]*VLOOKUP(Árboles!$G1007,Precios!$B$7:$H$19,7,FALSE)),"",Industrias[[#This Row],[Vchapa (m3)]]*VLOOKUP(Árboles!$G1007,Precios!$B$7:$H$19,7,FALSE))</f>
        <v/>
      </c>
      <c r="S1010" s="223">
        <f t="shared" si="20"/>
        <v>0</v>
      </c>
      <c r="T1010" s="218"/>
      <c r="U1010" s="218"/>
      <c r="W1010" s="183"/>
      <c r="X1010" s="183"/>
      <c r="Y1010" s="183"/>
      <c r="Z1010" s="183"/>
      <c r="AA1010" s="183"/>
      <c r="AB1010" s="183"/>
      <c r="AC1010" s="183"/>
      <c r="AE1010" s="183"/>
      <c r="AF1010" s="183"/>
      <c r="AG1010" s="183"/>
      <c r="AH1010" s="183"/>
      <c r="AI1010" s="183"/>
      <c r="AJ1010" s="183"/>
      <c r="AK1010" s="183"/>
    </row>
    <row r="1011" spans="2:37" ht="16.8" thickTop="1" thickBot="1">
      <c r="B1011" s="211" t="str">
        <f>IF(Árboles!B1008="","",Árboles!B1008)</f>
        <v/>
      </c>
      <c r="C1011" s="211" t="str">
        <f>IF(Árboles!C1008="","",Árboles!C1008)</f>
        <v/>
      </c>
      <c r="D1011" s="212" t="str">
        <f>IF(Árboles!G1008="","",Árboles!G1008)</f>
        <v/>
      </c>
      <c r="E1011" s="213" t="str">
        <f>IF(Árboles!AC1008=0,"",Árboles!AC1008)</f>
        <v/>
      </c>
      <c r="F1011" s="221"/>
      <c r="G1011" s="222"/>
      <c r="H1011" s="222"/>
      <c r="I1011" s="222"/>
      <c r="J1011" s="222"/>
      <c r="K1011" s="222"/>
      <c r="L1011" s="222"/>
      <c r="M1011" s="216" t="str">
        <f>IF(ISNA(Industrias[[#This Row],[Vtrit (m3)]]*VLOOKUP(Árboles!$G1008,Precios!$B$7:$H$19,2,FALSE)),"",Industrias[[#This Row],[Vtrit (m3)]]*VLOOKUP(Árboles!$G1008,Precios!$B$7:$H$19,2,FALSE))</f>
        <v/>
      </c>
      <c r="N1011" s="217" t="str">
        <f>IF(ISNA(Industrias[[#This Row],[Vapea (m3)]]*VLOOKUP(Árboles!$G1008,Precios!$B$7:$H$19,3,FALSE)),"",Industrias[[#This Row],[Vapea (m3)]]*VLOOKUP(Árboles!$G1008,Precios!$B$7:$H$19,3,FALSE))</f>
        <v/>
      </c>
      <c r="O1011" s="217" t="str">
        <f>IF(ISNA(Industrias[[#This Row],[Vcanter (m3)]]*VLOOKUP(Árboles!$G1008,Precios!$B$7:$H$19,4,FALSE)),"",Industrias[[#This Row],[Vcanter (m3)]]*VLOOKUP(Árboles!$G1008,Precios!$B$7:$H$19,4,FALSE))</f>
        <v/>
      </c>
      <c r="P1011" s="217" t="str">
        <f>IF(ISNA(Industrias[[#This Row],[Vsierra (m3)]]*VLOOKUP(Árboles!$G1008,Precios!$B$7:$H$19,5,FALSE)),"",Industrias[[#This Row],[Vsierra (m3)]]*VLOOKUP(Árboles!$G1008,Precios!$B$7:$H$19,5,FALSE))</f>
        <v/>
      </c>
      <c r="Q1011" s="217" t="str">
        <f>IF(ISNA(Industrias[[#This Row],[Vsgruesa (m3)]]*VLOOKUP(Árboles!$G1008,Precios!$B$7:$H$19,6,FALSE)),"",Industrias[[#This Row],[Vsgruesa (m3)]]*VLOOKUP(Árboles!$G1008,Precios!$B$7:$H$19,6,FALSE))</f>
        <v/>
      </c>
      <c r="R1011" s="217" t="str">
        <f>IF(ISNA(Industrias[[#This Row],[Vchapa (m3)]]*VLOOKUP(Árboles!$G1008,Precios!$B$7:$H$19,7,FALSE)),"",Industrias[[#This Row],[Vchapa (m3)]]*VLOOKUP(Árboles!$G1008,Precios!$B$7:$H$19,7,FALSE))</f>
        <v/>
      </c>
      <c r="S1011" s="223">
        <f t="shared" si="20"/>
        <v>0</v>
      </c>
      <c r="T1011" s="218"/>
      <c r="U1011" s="218"/>
      <c r="W1011" s="183"/>
      <c r="X1011" s="183"/>
      <c r="Y1011" s="183"/>
      <c r="Z1011" s="183"/>
      <c r="AA1011" s="183"/>
      <c r="AB1011" s="183"/>
      <c r="AC1011" s="183"/>
      <c r="AE1011" s="183"/>
      <c r="AF1011" s="183"/>
      <c r="AG1011" s="183"/>
      <c r="AH1011" s="183"/>
      <c r="AI1011" s="183"/>
      <c r="AJ1011" s="183"/>
      <c r="AK1011" s="183"/>
    </row>
    <row r="1012" spans="2:37" ht="16.8" thickTop="1" thickBot="1">
      <c r="B1012" s="211" t="str">
        <f>IF(Árboles!B1009="","",Árboles!B1009)</f>
        <v/>
      </c>
      <c r="C1012" s="211" t="str">
        <f>IF(Árboles!C1009="","",Árboles!C1009)</f>
        <v/>
      </c>
      <c r="D1012" s="212" t="str">
        <f>IF(Árboles!G1009="","",Árboles!G1009)</f>
        <v/>
      </c>
      <c r="E1012" s="213" t="str">
        <f>IF(Árboles!AC1009=0,"",Árboles!AC1009)</f>
        <v/>
      </c>
      <c r="F1012" s="221"/>
      <c r="G1012" s="222"/>
      <c r="H1012" s="222"/>
      <c r="I1012" s="222"/>
      <c r="J1012" s="222"/>
      <c r="K1012" s="222"/>
      <c r="L1012" s="222"/>
      <c r="M1012" s="216" t="str">
        <f>IF(ISNA(Industrias[[#This Row],[Vtrit (m3)]]*VLOOKUP(Árboles!$G1009,Precios!$B$7:$H$19,2,FALSE)),"",Industrias[[#This Row],[Vtrit (m3)]]*VLOOKUP(Árboles!$G1009,Precios!$B$7:$H$19,2,FALSE))</f>
        <v/>
      </c>
      <c r="N1012" s="217" t="str">
        <f>IF(ISNA(Industrias[[#This Row],[Vapea (m3)]]*VLOOKUP(Árboles!$G1009,Precios!$B$7:$H$19,3,FALSE)),"",Industrias[[#This Row],[Vapea (m3)]]*VLOOKUP(Árboles!$G1009,Precios!$B$7:$H$19,3,FALSE))</f>
        <v/>
      </c>
      <c r="O1012" s="217" t="str">
        <f>IF(ISNA(Industrias[[#This Row],[Vcanter (m3)]]*VLOOKUP(Árboles!$G1009,Precios!$B$7:$H$19,4,FALSE)),"",Industrias[[#This Row],[Vcanter (m3)]]*VLOOKUP(Árboles!$G1009,Precios!$B$7:$H$19,4,FALSE))</f>
        <v/>
      </c>
      <c r="P1012" s="217" t="str">
        <f>IF(ISNA(Industrias[[#This Row],[Vsierra (m3)]]*VLOOKUP(Árboles!$G1009,Precios!$B$7:$H$19,5,FALSE)),"",Industrias[[#This Row],[Vsierra (m3)]]*VLOOKUP(Árboles!$G1009,Precios!$B$7:$H$19,5,FALSE))</f>
        <v/>
      </c>
      <c r="Q1012" s="217" t="str">
        <f>IF(ISNA(Industrias[[#This Row],[Vsgruesa (m3)]]*VLOOKUP(Árboles!$G1009,Precios!$B$7:$H$19,6,FALSE)),"",Industrias[[#This Row],[Vsgruesa (m3)]]*VLOOKUP(Árboles!$G1009,Precios!$B$7:$H$19,6,FALSE))</f>
        <v/>
      </c>
      <c r="R1012" s="217" t="str">
        <f>IF(ISNA(Industrias[[#This Row],[Vchapa (m3)]]*VLOOKUP(Árboles!$G1009,Precios!$B$7:$H$19,7,FALSE)),"",Industrias[[#This Row],[Vchapa (m3)]]*VLOOKUP(Árboles!$G1009,Precios!$B$7:$H$19,7,FALSE))</f>
        <v/>
      </c>
      <c r="S1012" s="223">
        <f t="shared" si="20"/>
        <v>0</v>
      </c>
      <c r="T1012" s="218"/>
      <c r="U1012" s="218"/>
      <c r="W1012" s="183"/>
      <c r="X1012" s="183"/>
      <c r="Y1012" s="183"/>
      <c r="Z1012" s="183"/>
      <c r="AA1012" s="183"/>
      <c r="AB1012" s="183"/>
      <c r="AC1012" s="183"/>
      <c r="AE1012" s="183"/>
      <c r="AF1012" s="183"/>
      <c r="AG1012" s="183"/>
      <c r="AH1012" s="183"/>
      <c r="AI1012" s="183"/>
      <c r="AJ1012" s="183"/>
      <c r="AK1012" s="183"/>
    </row>
    <row r="1013" spans="2:37" ht="16.8" thickTop="1" thickBot="1">
      <c r="B1013" s="211" t="str">
        <f>IF(Árboles!B1010="","",Árboles!B1010)</f>
        <v/>
      </c>
      <c r="C1013" s="211" t="str">
        <f>IF(Árboles!C1010="","",Árboles!C1010)</f>
        <v/>
      </c>
      <c r="D1013" s="212" t="str">
        <f>IF(Árboles!G1010="","",Árboles!G1010)</f>
        <v/>
      </c>
      <c r="E1013" s="213" t="str">
        <f>IF(Árboles!AC1010=0,"",Árboles!AC1010)</f>
        <v/>
      </c>
      <c r="F1013" s="221"/>
      <c r="G1013" s="222"/>
      <c r="H1013" s="222"/>
      <c r="I1013" s="222"/>
      <c r="J1013" s="222"/>
      <c r="K1013" s="222"/>
      <c r="L1013" s="222"/>
      <c r="M1013" s="216" t="str">
        <f>IF(ISNA(Industrias[[#This Row],[Vtrit (m3)]]*VLOOKUP(Árboles!$G1010,Precios!$B$7:$H$19,2,FALSE)),"",Industrias[[#This Row],[Vtrit (m3)]]*VLOOKUP(Árboles!$G1010,Precios!$B$7:$H$19,2,FALSE))</f>
        <v/>
      </c>
      <c r="N1013" s="217" t="str">
        <f>IF(ISNA(Industrias[[#This Row],[Vapea (m3)]]*VLOOKUP(Árboles!$G1010,Precios!$B$7:$H$19,3,FALSE)),"",Industrias[[#This Row],[Vapea (m3)]]*VLOOKUP(Árboles!$G1010,Precios!$B$7:$H$19,3,FALSE))</f>
        <v/>
      </c>
      <c r="O1013" s="217" t="str">
        <f>IF(ISNA(Industrias[[#This Row],[Vcanter (m3)]]*VLOOKUP(Árboles!$G1010,Precios!$B$7:$H$19,4,FALSE)),"",Industrias[[#This Row],[Vcanter (m3)]]*VLOOKUP(Árboles!$G1010,Precios!$B$7:$H$19,4,FALSE))</f>
        <v/>
      </c>
      <c r="P1013" s="217" t="str">
        <f>IF(ISNA(Industrias[[#This Row],[Vsierra (m3)]]*VLOOKUP(Árboles!$G1010,Precios!$B$7:$H$19,5,FALSE)),"",Industrias[[#This Row],[Vsierra (m3)]]*VLOOKUP(Árboles!$G1010,Precios!$B$7:$H$19,5,FALSE))</f>
        <v/>
      </c>
      <c r="Q1013" s="217" t="str">
        <f>IF(ISNA(Industrias[[#This Row],[Vsgruesa (m3)]]*VLOOKUP(Árboles!$G1010,Precios!$B$7:$H$19,6,FALSE)),"",Industrias[[#This Row],[Vsgruesa (m3)]]*VLOOKUP(Árboles!$G1010,Precios!$B$7:$H$19,6,FALSE))</f>
        <v/>
      </c>
      <c r="R1013" s="217" t="str">
        <f>IF(ISNA(Industrias[[#This Row],[Vchapa (m3)]]*VLOOKUP(Árboles!$G1010,Precios!$B$7:$H$19,7,FALSE)),"",Industrias[[#This Row],[Vchapa (m3)]]*VLOOKUP(Árboles!$G1010,Precios!$B$7:$H$19,7,FALSE))</f>
        <v/>
      </c>
      <c r="S1013" s="223">
        <f t="shared" si="20"/>
        <v>0</v>
      </c>
      <c r="T1013" s="218"/>
      <c r="U1013" s="218"/>
      <c r="W1013" s="183"/>
      <c r="X1013" s="183"/>
      <c r="Y1013" s="183"/>
      <c r="Z1013" s="183"/>
      <c r="AA1013" s="183"/>
      <c r="AB1013" s="183"/>
      <c r="AC1013" s="183"/>
      <c r="AE1013" s="183"/>
      <c r="AF1013" s="183"/>
      <c r="AG1013" s="183"/>
      <c r="AH1013" s="183"/>
      <c r="AI1013" s="183"/>
      <c r="AJ1013" s="183"/>
      <c r="AK1013" s="183"/>
    </row>
    <row r="1014" spans="2:37" ht="16.8" thickTop="1" thickBot="1">
      <c r="B1014" s="211" t="str">
        <f>IF(Árboles!B1011="","",Árboles!B1011)</f>
        <v/>
      </c>
      <c r="C1014" s="211" t="str">
        <f>IF(Árboles!C1011="","",Árboles!C1011)</f>
        <v/>
      </c>
      <c r="D1014" s="212" t="str">
        <f>IF(Árboles!G1011="","",Árboles!G1011)</f>
        <v/>
      </c>
      <c r="E1014" s="213" t="str">
        <f>IF(Árboles!AC1011=0,"",Árboles!AC1011)</f>
        <v/>
      </c>
      <c r="F1014" s="221"/>
      <c r="G1014" s="222"/>
      <c r="H1014" s="222"/>
      <c r="I1014" s="222"/>
      <c r="J1014" s="222"/>
      <c r="K1014" s="222"/>
      <c r="L1014" s="222"/>
      <c r="M1014" s="216" t="str">
        <f>IF(ISNA(Industrias[[#This Row],[Vtrit (m3)]]*VLOOKUP(Árboles!$G1011,Precios!$B$7:$H$19,2,FALSE)),"",Industrias[[#This Row],[Vtrit (m3)]]*VLOOKUP(Árboles!$G1011,Precios!$B$7:$H$19,2,FALSE))</f>
        <v/>
      </c>
      <c r="N1014" s="217" t="str">
        <f>IF(ISNA(Industrias[[#This Row],[Vapea (m3)]]*VLOOKUP(Árboles!$G1011,Precios!$B$7:$H$19,3,FALSE)),"",Industrias[[#This Row],[Vapea (m3)]]*VLOOKUP(Árboles!$G1011,Precios!$B$7:$H$19,3,FALSE))</f>
        <v/>
      </c>
      <c r="O1014" s="217" t="str">
        <f>IF(ISNA(Industrias[[#This Row],[Vcanter (m3)]]*VLOOKUP(Árboles!$G1011,Precios!$B$7:$H$19,4,FALSE)),"",Industrias[[#This Row],[Vcanter (m3)]]*VLOOKUP(Árboles!$G1011,Precios!$B$7:$H$19,4,FALSE))</f>
        <v/>
      </c>
      <c r="P1014" s="217" t="str">
        <f>IF(ISNA(Industrias[[#This Row],[Vsierra (m3)]]*VLOOKUP(Árboles!$G1011,Precios!$B$7:$H$19,5,FALSE)),"",Industrias[[#This Row],[Vsierra (m3)]]*VLOOKUP(Árboles!$G1011,Precios!$B$7:$H$19,5,FALSE))</f>
        <v/>
      </c>
      <c r="Q1014" s="217" t="str">
        <f>IF(ISNA(Industrias[[#This Row],[Vsgruesa (m3)]]*VLOOKUP(Árboles!$G1011,Precios!$B$7:$H$19,6,FALSE)),"",Industrias[[#This Row],[Vsgruesa (m3)]]*VLOOKUP(Árboles!$G1011,Precios!$B$7:$H$19,6,FALSE))</f>
        <v/>
      </c>
      <c r="R1014" s="217" t="str">
        <f>IF(ISNA(Industrias[[#This Row],[Vchapa (m3)]]*VLOOKUP(Árboles!$G1011,Precios!$B$7:$H$19,7,FALSE)),"",Industrias[[#This Row],[Vchapa (m3)]]*VLOOKUP(Árboles!$G1011,Precios!$B$7:$H$19,7,FALSE))</f>
        <v/>
      </c>
      <c r="S1014" s="223">
        <f t="shared" si="20"/>
        <v>0</v>
      </c>
      <c r="T1014" s="218"/>
      <c r="U1014" s="218"/>
      <c r="W1014" s="183"/>
      <c r="X1014" s="183"/>
      <c r="Y1014" s="183"/>
      <c r="Z1014" s="183"/>
      <c r="AA1014" s="183"/>
      <c r="AB1014" s="183"/>
      <c r="AC1014" s="183"/>
      <c r="AE1014" s="183"/>
      <c r="AF1014" s="183"/>
      <c r="AG1014" s="183"/>
      <c r="AH1014" s="183"/>
      <c r="AI1014" s="183"/>
      <c r="AJ1014" s="183"/>
      <c r="AK1014" s="183"/>
    </row>
    <row r="1015" spans="2:37" ht="16.8" thickTop="1" thickBot="1">
      <c r="B1015" s="211" t="str">
        <f>IF(Árboles!B1012="","",Árboles!B1012)</f>
        <v/>
      </c>
      <c r="C1015" s="211" t="str">
        <f>IF(Árboles!C1012="","",Árboles!C1012)</f>
        <v/>
      </c>
      <c r="D1015" s="212" t="str">
        <f>IF(Árboles!G1012="","",Árboles!G1012)</f>
        <v/>
      </c>
      <c r="E1015" s="213" t="str">
        <f>IF(Árboles!AC1012=0,"",Árboles!AC1012)</f>
        <v/>
      </c>
      <c r="F1015" s="221"/>
      <c r="G1015" s="222"/>
      <c r="H1015" s="222"/>
      <c r="I1015" s="222"/>
      <c r="J1015" s="222"/>
      <c r="K1015" s="222"/>
      <c r="L1015" s="222"/>
      <c r="M1015" s="216" t="str">
        <f>IF(ISNA(Industrias[[#This Row],[Vtrit (m3)]]*VLOOKUP(Árboles!$G1012,Precios!$B$7:$H$19,2,FALSE)),"",Industrias[[#This Row],[Vtrit (m3)]]*VLOOKUP(Árboles!$G1012,Precios!$B$7:$H$19,2,FALSE))</f>
        <v/>
      </c>
      <c r="N1015" s="217" t="str">
        <f>IF(ISNA(Industrias[[#This Row],[Vapea (m3)]]*VLOOKUP(Árboles!$G1012,Precios!$B$7:$H$19,3,FALSE)),"",Industrias[[#This Row],[Vapea (m3)]]*VLOOKUP(Árboles!$G1012,Precios!$B$7:$H$19,3,FALSE))</f>
        <v/>
      </c>
      <c r="O1015" s="217" t="str">
        <f>IF(ISNA(Industrias[[#This Row],[Vcanter (m3)]]*VLOOKUP(Árboles!$G1012,Precios!$B$7:$H$19,4,FALSE)),"",Industrias[[#This Row],[Vcanter (m3)]]*VLOOKUP(Árboles!$G1012,Precios!$B$7:$H$19,4,FALSE))</f>
        <v/>
      </c>
      <c r="P1015" s="217" t="str">
        <f>IF(ISNA(Industrias[[#This Row],[Vsierra (m3)]]*VLOOKUP(Árboles!$G1012,Precios!$B$7:$H$19,5,FALSE)),"",Industrias[[#This Row],[Vsierra (m3)]]*VLOOKUP(Árboles!$G1012,Precios!$B$7:$H$19,5,FALSE))</f>
        <v/>
      </c>
      <c r="Q1015" s="217" t="str">
        <f>IF(ISNA(Industrias[[#This Row],[Vsgruesa (m3)]]*VLOOKUP(Árboles!$G1012,Precios!$B$7:$H$19,6,FALSE)),"",Industrias[[#This Row],[Vsgruesa (m3)]]*VLOOKUP(Árboles!$G1012,Precios!$B$7:$H$19,6,FALSE))</f>
        <v/>
      </c>
      <c r="R1015" s="217" t="str">
        <f>IF(ISNA(Industrias[[#This Row],[Vchapa (m3)]]*VLOOKUP(Árboles!$G1012,Precios!$B$7:$H$19,7,FALSE)),"",Industrias[[#This Row],[Vchapa (m3)]]*VLOOKUP(Árboles!$G1012,Precios!$B$7:$H$19,7,FALSE))</f>
        <v/>
      </c>
      <c r="S1015" s="223">
        <f t="shared" si="20"/>
        <v>0</v>
      </c>
      <c r="T1015" s="218"/>
      <c r="U1015" s="218"/>
      <c r="W1015" s="183"/>
      <c r="X1015" s="183"/>
      <c r="Y1015" s="183"/>
      <c r="Z1015" s="183"/>
      <c r="AA1015" s="183"/>
      <c r="AB1015" s="183"/>
      <c r="AC1015" s="183"/>
      <c r="AE1015" s="183"/>
      <c r="AF1015" s="183"/>
      <c r="AG1015" s="183"/>
      <c r="AH1015" s="183"/>
      <c r="AI1015" s="183"/>
      <c r="AJ1015" s="183"/>
      <c r="AK1015" s="183"/>
    </row>
    <row r="1016" spans="2:37" ht="16.8" thickTop="1" thickBot="1">
      <c r="B1016" s="211" t="str">
        <f>IF(Árboles!B1013="","",Árboles!B1013)</f>
        <v/>
      </c>
      <c r="C1016" s="211" t="str">
        <f>IF(Árboles!C1013="","",Árboles!C1013)</f>
        <v/>
      </c>
      <c r="D1016" s="212" t="str">
        <f>IF(Árboles!G1013="","",Árboles!G1013)</f>
        <v/>
      </c>
      <c r="E1016" s="213" t="str">
        <f>IF(Árboles!AC1013=0,"",Árboles!AC1013)</f>
        <v/>
      </c>
      <c r="F1016" s="221"/>
      <c r="G1016" s="222"/>
      <c r="H1016" s="222"/>
      <c r="I1016" s="222"/>
      <c r="J1016" s="222"/>
      <c r="K1016" s="222"/>
      <c r="L1016" s="222"/>
      <c r="M1016" s="216" t="str">
        <f>IF(ISNA(Industrias[[#This Row],[Vtrit (m3)]]*VLOOKUP(Árboles!$G1013,Precios!$B$7:$H$19,2,FALSE)),"",Industrias[[#This Row],[Vtrit (m3)]]*VLOOKUP(Árboles!$G1013,Precios!$B$7:$H$19,2,FALSE))</f>
        <v/>
      </c>
      <c r="N1016" s="217" t="str">
        <f>IF(ISNA(Industrias[[#This Row],[Vapea (m3)]]*VLOOKUP(Árboles!$G1013,Precios!$B$7:$H$19,3,FALSE)),"",Industrias[[#This Row],[Vapea (m3)]]*VLOOKUP(Árboles!$G1013,Precios!$B$7:$H$19,3,FALSE))</f>
        <v/>
      </c>
      <c r="O1016" s="217" t="str">
        <f>IF(ISNA(Industrias[[#This Row],[Vcanter (m3)]]*VLOOKUP(Árboles!$G1013,Precios!$B$7:$H$19,4,FALSE)),"",Industrias[[#This Row],[Vcanter (m3)]]*VLOOKUP(Árboles!$G1013,Precios!$B$7:$H$19,4,FALSE))</f>
        <v/>
      </c>
      <c r="P1016" s="217" t="str">
        <f>IF(ISNA(Industrias[[#This Row],[Vsierra (m3)]]*VLOOKUP(Árboles!$G1013,Precios!$B$7:$H$19,5,FALSE)),"",Industrias[[#This Row],[Vsierra (m3)]]*VLOOKUP(Árboles!$G1013,Precios!$B$7:$H$19,5,FALSE))</f>
        <v/>
      </c>
      <c r="Q1016" s="217" t="str">
        <f>IF(ISNA(Industrias[[#This Row],[Vsgruesa (m3)]]*VLOOKUP(Árboles!$G1013,Precios!$B$7:$H$19,6,FALSE)),"",Industrias[[#This Row],[Vsgruesa (m3)]]*VLOOKUP(Árboles!$G1013,Precios!$B$7:$H$19,6,FALSE))</f>
        <v/>
      </c>
      <c r="R1016" s="217" t="str">
        <f>IF(ISNA(Industrias[[#This Row],[Vchapa (m3)]]*VLOOKUP(Árboles!$G1013,Precios!$B$7:$H$19,7,FALSE)),"",Industrias[[#This Row],[Vchapa (m3)]]*VLOOKUP(Árboles!$G1013,Precios!$B$7:$H$19,7,FALSE))</f>
        <v/>
      </c>
      <c r="S1016" s="223">
        <f t="shared" si="20"/>
        <v>0</v>
      </c>
      <c r="T1016" s="218"/>
      <c r="U1016" s="218"/>
      <c r="W1016" s="183"/>
      <c r="X1016" s="183"/>
      <c r="Y1016" s="183"/>
      <c r="Z1016" s="183"/>
      <c r="AA1016" s="183"/>
      <c r="AB1016" s="183"/>
      <c r="AC1016" s="183"/>
      <c r="AE1016" s="183"/>
      <c r="AF1016" s="183"/>
      <c r="AG1016" s="183"/>
      <c r="AH1016" s="183"/>
      <c r="AI1016" s="183"/>
      <c r="AJ1016" s="183"/>
      <c r="AK1016" s="183"/>
    </row>
    <row r="1017" spans="2:37" ht="16.8" thickTop="1" thickBot="1">
      <c r="B1017" s="211" t="str">
        <f>IF(Árboles!B1014="","",Árboles!B1014)</f>
        <v/>
      </c>
      <c r="C1017" s="211" t="str">
        <f>IF(Árboles!C1014="","",Árboles!C1014)</f>
        <v/>
      </c>
      <c r="D1017" s="212" t="str">
        <f>IF(Árboles!G1014="","",Árboles!G1014)</f>
        <v/>
      </c>
      <c r="E1017" s="213" t="str">
        <f>IF(Árboles!AC1014=0,"",Árboles!AC1014)</f>
        <v/>
      </c>
      <c r="F1017" s="221"/>
      <c r="G1017" s="222"/>
      <c r="H1017" s="222"/>
      <c r="I1017" s="222"/>
      <c r="J1017" s="222"/>
      <c r="K1017" s="222"/>
      <c r="L1017" s="222"/>
      <c r="M1017" s="216" t="str">
        <f>IF(ISNA(Industrias[[#This Row],[Vtrit (m3)]]*VLOOKUP(Árboles!$G1014,Precios!$B$7:$H$19,2,FALSE)),"",Industrias[[#This Row],[Vtrit (m3)]]*VLOOKUP(Árboles!$G1014,Precios!$B$7:$H$19,2,FALSE))</f>
        <v/>
      </c>
      <c r="N1017" s="217" t="str">
        <f>IF(ISNA(Industrias[[#This Row],[Vapea (m3)]]*VLOOKUP(Árboles!$G1014,Precios!$B$7:$H$19,3,FALSE)),"",Industrias[[#This Row],[Vapea (m3)]]*VLOOKUP(Árboles!$G1014,Precios!$B$7:$H$19,3,FALSE))</f>
        <v/>
      </c>
      <c r="O1017" s="217" t="str">
        <f>IF(ISNA(Industrias[[#This Row],[Vcanter (m3)]]*VLOOKUP(Árboles!$G1014,Precios!$B$7:$H$19,4,FALSE)),"",Industrias[[#This Row],[Vcanter (m3)]]*VLOOKUP(Árboles!$G1014,Precios!$B$7:$H$19,4,FALSE))</f>
        <v/>
      </c>
      <c r="P1017" s="217" t="str">
        <f>IF(ISNA(Industrias[[#This Row],[Vsierra (m3)]]*VLOOKUP(Árboles!$G1014,Precios!$B$7:$H$19,5,FALSE)),"",Industrias[[#This Row],[Vsierra (m3)]]*VLOOKUP(Árboles!$G1014,Precios!$B$7:$H$19,5,FALSE))</f>
        <v/>
      </c>
      <c r="Q1017" s="217" t="str">
        <f>IF(ISNA(Industrias[[#This Row],[Vsgruesa (m3)]]*VLOOKUP(Árboles!$G1014,Precios!$B$7:$H$19,6,FALSE)),"",Industrias[[#This Row],[Vsgruesa (m3)]]*VLOOKUP(Árboles!$G1014,Precios!$B$7:$H$19,6,FALSE))</f>
        <v/>
      </c>
      <c r="R1017" s="217" t="str">
        <f>IF(ISNA(Industrias[[#This Row],[Vchapa (m3)]]*VLOOKUP(Árboles!$G1014,Precios!$B$7:$H$19,7,FALSE)),"",Industrias[[#This Row],[Vchapa (m3)]]*VLOOKUP(Árboles!$G1014,Precios!$B$7:$H$19,7,FALSE))</f>
        <v/>
      </c>
      <c r="S1017" s="223">
        <f t="shared" si="20"/>
        <v>0</v>
      </c>
      <c r="T1017" s="218"/>
      <c r="U1017" s="218"/>
      <c r="W1017" s="183"/>
      <c r="X1017" s="183"/>
      <c r="Y1017" s="183"/>
      <c r="Z1017" s="183"/>
      <c r="AA1017" s="183"/>
      <c r="AB1017" s="183"/>
      <c r="AC1017" s="183"/>
      <c r="AE1017" s="183"/>
      <c r="AF1017" s="183"/>
      <c r="AG1017" s="183"/>
      <c r="AH1017" s="183"/>
      <c r="AI1017" s="183"/>
      <c r="AJ1017" s="183"/>
      <c r="AK1017" s="183"/>
    </row>
    <row r="1018" spans="2:37" ht="16.8" thickTop="1" thickBot="1">
      <c r="B1018" s="211" t="str">
        <f>IF(Árboles!B1015="","",Árboles!B1015)</f>
        <v/>
      </c>
      <c r="C1018" s="211" t="str">
        <f>IF(Árboles!C1015="","",Árboles!C1015)</f>
        <v/>
      </c>
      <c r="D1018" s="212" t="str">
        <f>IF(Árboles!G1015="","",Árboles!G1015)</f>
        <v/>
      </c>
      <c r="E1018" s="213" t="str">
        <f>IF(Árboles!AC1015=0,"",Árboles!AC1015)</f>
        <v/>
      </c>
      <c r="F1018" s="221"/>
      <c r="G1018" s="222"/>
      <c r="H1018" s="222"/>
      <c r="I1018" s="222"/>
      <c r="J1018" s="222"/>
      <c r="K1018" s="222"/>
      <c r="L1018" s="222"/>
      <c r="M1018" s="216" t="str">
        <f>IF(ISNA(Industrias[[#This Row],[Vtrit (m3)]]*VLOOKUP(Árboles!$G1015,Precios!$B$7:$H$19,2,FALSE)),"",Industrias[[#This Row],[Vtrit (m3)]]*VLOOKUP(Árboles!$G1015,Precios!$B$7:$H$19,2,FALSE))</f>
        <v/>
      </c>
      <c r="N1018" s="217" t="str">
        <f>IF(ISNA(Industrias[[#This Row],[Vapea (m3)]]*VLOOKUP(Árboles!$G1015,Precios!$B$7:$H$19,3,FALSE)),"",Industrias[[#This Row],[Vapea (m3)]]*VLOOKUP(Árboles!$G1015,Precios!$B$7:$H$19,3,FALSE))</f>
        <v/>
      </c>
      <c r="O1018" s="217" t="str">
        <f>IF(ISNA(Industrias[[#This Row],[Vcanter (m3)]]*VLOOKUP(Árboles!$G1015,Precios!$B$7:$H$19,4,FALSE)),"",Industrias[[#This Row],[Vcanter (m3)]]*VLOOKUP(Árboles!$G1015,Precios!$B$7:$H$19,4,FALSE))</f>
        <v/>
      </c>
      <c r="P1018" s="217" t="str">
        <f>IF(ISNA(Industrias[[#This Row],[Vsierra (m3)]]*VLOOKUP(Árboles!$G1015,Precios!$B$7:$H$19,5,FALSE)),"",Industrias[[#This Row],[Vsierra (m3)]]*VLOOKUP(Árboles!$G1015,Precios!$B$7:$H$19,5,FALSE))</f>
        <v/>
      </c>
      <c r="Q1018" s="217" t="str">
        <f>IF(ISNA(Industrias[[#This Row],[Vsgruesa (m3)]]*VLOOKUP(Árboles!$G1015,Precios!$B$7:$H$19,6,FALSE)),"",Industrias[[#This Row],[Vsgruesa (m3)]]*VLOOKUP(Árboles!$G1015,Precios!$B$7:$H$19,6,FALSE))</f>
        <v/>
      </c>
      <c r="R1018" s="217" t="str">
        <f>IF(ISNA(Industrias[[#This Row],[Vchapa (m3)]]*VLOOKUP(Árboles!$G1015,Precios!$B$7:$H$19,7,FALSE)),"",Industrias[[#This Row],[Vchapa (m3)]]*VLOOKUP(Árboles!$G1015,Precios!$B$7:$H$19,7,FALSE))</f>
        <v/>
      </c>
      <c r="S1018" s="223">
        <f t="shared" si="20"/>
        <v>0</v>
      </c>
      <c r="T1018" s="218"/>
      <c r="U1018" s="218"/>
      <c r="W1018" s="183"/>
      <c r="X1018" s="183"/>
      <c r="Y1018" s="183"/>
      <c r="Z1018" s="183"/>
      <c r="AA1018" s="183"/>
      <c r="AB1018" s="183"/>
      <c r="AC1018" s="183"/>
      <c r="AE1018" s="183"/>
      <c r="AF1018" s="183"/>
      <c r="AG1018" s="183"/>
      <c r="AH1018" s="183"/>
      <c r="AI1018" s="183"/>
      <c r="AJ1018" s="183"/>
      <c r="AK1018" s="183"/>
    </row>
    <row r="1019" spans="2:37" ht="16.8" thickTop="1" thickBot="1">
      <c r="B1019" s="211" t="str">
        <f>IF(Árboles!B1016="","",Árboles!B1016)</f>
        <v/>
      </c>
      <c r="C1019" s="211" t="str">
        <f>IF(Árboles!C1016="","",Árboles!C1016)</f>
        <v/>
      </c>
      <c r="D1019" s="212" t="str">
        <f>IF(Árboles!G1016="","",Árboles!G1016)</f>
        <v/>
      </c>
      <c r="E1019" s="213" t="str">
        <f>IF(Árboles!AC1016=0,"",Árboles!AC1016)</f>
        <v/>
      </c>
      <c r="F1019" s="221"/>
      <c r="G1019" s="222"/>
      <c r="H1019" s="222"/>
      <c r="I1019" s="222"/>
      <c r="J1019" s="222"/>
      <c r="K1019" s="222"/>
      <c r="L1019" s="222"/>
      <c r="M1019" s="216" t="str">
        <f>IF(ISNA(Industrias[[#This Row],[Vtrit (m3)]]*VLOOKUP(Árboles!$G1016,Precios!$B$7:$H$19,2,FALSE)),"",Industrias[[#This Row],[Vtrit (m3)]]*VLOOKUP(Árboles!$G1016,Precios!$B$7:$H$19,2,FALSE))</f>
        <v/>
      </c>
      <c r="N1019" s="217" t="str">
        <f>IF(ISNA(Industrias[[#This Row],[Vapea (m3)]]*VLOOKUP(Árboles!$G1016,Precios!$B$7:$H$19,3,FALSE)),"",Industrias[[#This Row],[Vapea (m3)]]*VLOOKUP(Árboles!$G1016,Precios!$B$7:$H$19,3,FALSE))</f>
        <v/>
      </c>
      <c r="O1019" s="217" t="str">
        <f>IF(ISNA(Industrias[[#This Row],[Vcanter (m3)]]*VLOOKUP(Árboles!$G1016,Precios!$B$7:$H$19,4,FALSE)),"",Industrias[[#This Row],[Vcanter (m3)]]*VLOOKUP(Árboles!$G1016,Precios!$B$7:$H$19,4,FALSE))</f>
        <v/>
      </c>
      <c r="P1019" s="217" t="str">
        <f>IF(ISNA(Industrias[[#This Row],[Vsierra (m3)]]*VLOOKUP(Árboles!$G1016,Precios!$B$7:$H$19,5,FALSE)),"",Industrias[[#This Row],[Vsierra (m3)]]*VLOOKUP(Árboles!$G1016,Precios!$B$7:$H$19,5,FALSE))</f>
        <v/>
      </c>
      <c r="Q1019" s="217" t="str">
        <f>IF(ISNA(Industrias[[#This Row],[Vsgruesa (m3)]]*VLOOKUP(Árboles!$G1016,Precios!$B$7:$H$19,6,FALSE)),"",Industrias[[#This Row],[Vsgruesa (m3)]]*VLOOKUP(Árboles!$G1016,Precios!$B$7:$H$19,6,FALSE))</f>
        <v/>
      </c>
      <c r="R1019" s="217" t="str">
        <f>IF(ISNA(Industrias[[#This Row],[Vchapa (m3)]]*VLOOKUP(Árboles!$G1016,Precios!$B$7:$H$19,7,FALSE)),"",Industrias[[#This Row],[Vchapa (m3)]]*VLOOKUP(Árboles!$G1016,Precios!$B$7:$H$19,7,FALSE))</f>
        <v/>
      </c>
      <c r="S1019" s="223">
        <f t="shared" si="20"/>
        <v>0</v>
      </c>
      <c r="T1019" s="218"/>
      <c r="U1019" s="218"/>
      <c r="W1019" s="183"/>
      <c r="X1019" s="183"/>
      <c r="Y1019" s="183"/>
      <c r="Z1019" s="183"/>
      <c r="AA1019" s="183"/>
      <c r="AB1019" s="183"/>
      <c r="AC1019" s="183"/>
      <c r="AE1019" s="183"/>
      <c r="AF1019" s="183"/>
      <c r="AG1019" s="183"/>
      <c r="AH1019" s="183"/>
      <c r="AI1019" s="183"/>
      <c r="AJ1019" s="183"/>
      <c r="AK1019" s="183"/>
    </row>
    <row r="1020" spans="2:37" ht="16.8" thickTop="1" thickBot="1">
      <c r="B1020" s="211" t="str">
        <f>IF(Árboles!B1017="","",Árboles!B1017)</f>
        <v/>
      </c>
      <c r="C1020" s="211" t="str">
        <f>IF(Árboles!C1017="","",Árboles!C1017)</f>
        <v/>
      </c>
      <c r="D1020" s="212" t="str">
        <f>IF(Árboles!G1017="","",Árboles!G1017)</f>
        <v/>
      </c>
      <c r="E1020" s="213" t="str">
        <f>IF(Árboles!AC1017=0,"",Árboles!AC1017)</f>
        <v/>
      </c>
      <c r="F1020" s="221"/>
      <c r="G1020" s="222"/>
      <c r="H1020" s="222"/>
      <c r="I1020" s="222"/>
      <c r="J1020" s="222"/>
      <c r="K1020" s="222"/>
      <c r="L1020" s="222"/>
      <c r="M1020" s="216" t="str">
        <f>IF(ISNA(Industrias[[#This Row],[Vtrit (m3)]]*VLOOKUP(Árboles!$G1017,Precios!$B$7:$H$19,2,FALSE)),"",Industrias[[#This Row],[Vtrit (m3)]]*VLOOKUP(Árboles!$G1017,Precios!$B$7:$H$19,2,FALSE))</f>
        <v/>
      </c>
      <c r="N1020" s="217" t="str">
        <f>IF(ISNA(Industrias[[#This Row],[Vapea (m3)]]*VLOOKUP(Árboles!$G1017,Precios!$B$7:$H$19,3,FALSE)),"",Industrias[[#This Row],[Vapea (m3)]]*VLOOKUP(Árboles!$G1017,Precios!$B$7:$H$19,3,FALSE))</f>
        <v/>
      </c>
      <c r="O1020" s="217" t="str">
        <f>IF(ISNA(Industrias[[#This Row],[Vcanter (m3)]]*VLOOKUP(Árboles!$G1017,Precios!$B$7:$H$19,4,FALSE)),"",Industrias[[#This Row],[Vcanter (m3)]]*VLOOKUP(Árboles!$G1017,Precios!$B$7:$H$19,4,FALSE))</f>
        <v/>
      </c>
      <c r="P1020" s="217" t="str">
        <f>IF(ISNA(Industrias[[#This Row],[Vsierra (m3)]]*VLOOKUP(Árboles!$G1017,Precios!$B$7:$H$19,5,FALSE)),"",Industrias[[#This Row],[Vsierra (m3)]]*VLOOKUP(Árboles!$G1017,Precios!$B$7:$H$19,5,FALSE))</f>
        <v/>
      </c>
      <c r="Q1020" s="217" t="str">
        <f>IF(ISNA(Industrias[[#This Row],[Vsgruesa (m3)]]*VLOOKUP(Árboles!$G1017,Precios!$B$7:$H$19,6,FALSE)),"",Industrias[[#This Row],[Vsgruesa (m3)]]*VLOOKUP(Árboles!$G1017,Precios!$B$7:$H$19,6,FALSE))</f>
        <v/>
      </c>
      <c r="R1020" s="217" t="str">
        <f>IF(ISNA(Industrias[[#This Row],[Vchapa (m3)]]*VLOOKUP(Árboles!$G1017,Precios!$B$7:$H$19,7,FALSE)),"",Industrias[[#This Row],[Vchapa (m3)]]*VLOOKUP(Árboles!$G1017,Precios!$B$7:$H$19,7,FALSE))</f>
        <v/>
      </c>
      <c r="S1020" s="223">
        <f t="shared" si="20"/>
        <v>0</v>
      </c>
      <c r="T1020" s="218"/>
      <c r="U1020" s="218"/>
      <c r="W1020" s="183"/>
      <c r="X1020" s="183"/>
      <c r="Y1020" s="183"/>
      <c r="Z1020" s="183"/>
      <c r="AA1020" s="183"/>
      <c r="AB1020" s="183"/>
      <c r="AC1020" s="183"/>
      <c r="AE1020" s="183"/>
      <c r="AF1020" s="183"/>
      <c r="AG1020" s="183"/>
      <c r="AH1020" s="183"/>
      <c r="AI1020" s="183"/>
      <c r="AJ1020" s="183"/>
      <c r="AK1020" s="183"/>
    </row>
    <row r="1021" spans="2:37" ht="16.8" thickTop="1" thickBot="1">
      <c r="B1021" s="211" t="str">
        <f>IF(Árboles!B1018="","",Árboles!B1018)</f>
        <v/>
      </c>
      <c r="C1021" s="211" t="str">
        <f>IF(Árboles!C1018="","",Árboles!C1018)</f>
        <v/>
      </c>
      <c r="D1021" s="212" t="str">
        <f>IF(Árboles!G1018="","",Árboles!G1018)</f>
        <v/>
      </c>
      <c r="E1021" s="213" t="str">
        <f>IF(Árboles!AC1018=0,"",Árboles!AC1018)</f>
        <v/>
      </c>
      <c r="F1021" s="221"/>
      <c r="G1021" s="222"/>
      <c r="H1021" s="222"/>
      <c r="I1021" s="222"/>
      <c r="J1021" s="222"/>
      <c r="K1021" s="222"/>
      <c r="L1021" s="222"/>
      <c r="M1021" s="216" t="str">
        <f>IF(ISNA(Industrias[[#This Row],[Vtrit (m3)]]*VLOOKUP(Árboles!$G1018,Precios!$B$7:$H$19,2,FALSE)),"",Industrias[[#This Row],[Vtrit (m3)]]*VLOOKUP(Árboles!$G1018,Precios!$B$7:$H$19,2,FALSE))</f>
        <v/>
      </c>
      <c r="N1021" s="217" t="str">
        <f>IF(ISNA(Industrias[[#This Row],[Vapea (m3)]]*VLOOKUP(Árboles!$G1018,Precios!$B$7:$H$19,3,FALSE)),"",Industrias[[#This Row],[Vapea (m3)]]*VLOOKUP(Árboles!$G1018,Precios!$B$7:$H$19,3,FALSE))</f>
        <v/>
      </c>
      <c r="O1021" s="217" t="str">
        <f>IF(ISNA(Industrias[[#This Row],[Vcanter (m3)]]*VLOOKUP(Árboles!$G1018,Precios!$B$7:$H$19,4,FALSE)),"",Industrias[[#This Row],[Vcanter (m3)]]*VLOOKUP(Árboles!$G1018,Precios!$B$7:$H$19,4,FALSE))</f>
        <v/>
      </c>
      <c r="P1021" s="217" t="str">
        <f>IF(ISNA(Industrias[[#This Row],[Vsierra (m3)]]*VLOOKUP(Árboles!$G1018,Precios!$B$7:$H$19,5,FALSE)),"",Industrias[[#This Row],[Vsierra (m3)]]*VLOOKUP(Árboles!$G1018,Precios!$B$7:$H$19,5,FALSE))</f>
        <v/>
      </c>
      <c r="Q1021" s="217" t="str">
        <f>IF(ISNA(Industrias[[#This Row],[Vsgruesa (m3)]]*VLOOKUP(Árboles!$G1018,Precios!$B$7:$H$19,6,FALSE)),"",Industrias[[#This Row],[Vsgruesa (m3)]]*VLOOKUP(Árboles!$G1018,Precios!$B$7:$H$19,6,FALSE))</f>
        <v/>
      </c>
      <c r="R1021" s="217" t="str">
        <f>IF(ISNA(Industrias[[#This Row],[Vchapa (m3)]]*VLOOKUP(Árboles!$G1018,Precios!$B$7:$H$19,7,FALSE)),"",Industrias[[#This Row],[Vchapa (m3)]]*VLOOKUP(Árboles!$G1018,Precios!$B$7:$H$19,7,FALSE))</f>
        <v/>
      </c>
      <c r="S1021" s="223">
        <f t="shared" si="20"/>
        <v>0</v>
      </c>
      <c r="T1021" s="218"/>
      <c r="U1021" s="218"/>
      <c r="W1021" s="183"/>
      <c r="X1021" s="183"/>
      <c r="Y1021" s="183"/>
      <c r="Z1021" s="183"/>
      <c r="AA1021" s="183"/>
      <c r="AB1021" s="183"/>
      <c r="AC1021" s="183"/>
      <c r="AE1021" s="183"/>
      <c r="AF1021" s="183"/>
      <c r="AG1021" s="183"/>
      <c r="AH1021" s="183"/>
      <c r="AI1021" s="183"/>
      <c r="AJ1021" s="183"/>
      <c r="AK1021" s="183"/>
    </row>
    <row r="1022" spans="2:37" ht="16.8" thickTop="1" thickBot="1">
      <c r="B1022" s="211" t="str">
        <f>IF(Árboles!B1019="","",Árboles!B1019)</f>
        <v/>
      </c>
      <c r="C1022" s="211" t="str">
        <f>IF(Árboles!C1019="","",Árboles!C1019)</f>
        <v/>
      </c>
      <c r="D1022" s="212" t="str">
        <f>IF(Árboles!G1019="","",Árboles!G1019)</f>
        <v/>
      </c>
      <c r="E1022" s="213" t="str">
        <f>IF(Árboles!AC1019=0,"",Árboles!AC1019)</f>
        <v/>
      </c>
      <c r="F1022" s="221"/>
      <c r="G1022" s="222"/>
      <c r="H1022" s="222"/>
      <c r="I1022" s="222"/>
      <c r="J1022" s="222"/>
      <c r="K1022" s="222"/>
      <c r="L1022" s="222"/>
      <c r="M1022" s="216" t="str">
        <f>IF(ISNA(Industrias[[#This Row],[Vtrit (m3)]]*VLOOKUP(Árboles!$G1019,Precios!$B$7:$H$19,2,FALSE)),"",Industrias[[#This Row],[Vtrit (m3)]]*VLOOKUP(Árboles!$G1019,Precios!$B$7:$H$19,2,FALSE))</f>
        <v/>
      </c>
      <c r="N1022" s="217" t="str">
        <f>IF(ISNA(Industrias[[#This Row],[Vapea (m3)]]*VLOOKUP(Árboles!$G1019,Precios!$B$7:$H$19,3,FALSE)),"",Industrias[[#This Row],[Vapea (m3)]]*VLOOKUP(Árboles!$G1019,Precios!$B$7:$H$19,3,FALSE))</f>
        <v/>
      </c>
      <c r="O1022" s="217" t="str">
        <f>IF(ISNA(Industrias[[#This Row],[Vcanter (m3)]]*VLOOKUP(Árboles!$G1019,Precios!$B$7:$H$19,4,FALSE)),"",Industrias[[#This Row],[Vcanter (m3)]]*VLOOKUP(Árboles!$G1019,Precios!$B$7:$H$19,4,FALSE))</f>
        <v/>
      </c>
      <c r="P1022" s="217" t="str">
        <f>IF(ISNA(Industrias[[#This Row],[Vsierra (m3)]]*VLOOKUP(Árboles!$G1019,Precios!$B$7:$H$19,5,FALSE)),"",Industrias[[#This Row],[Vsierra (m3)]]*VLOOKUP(Árboles!$G1019,Precios!$B$7:$H$19,5,FALSE))</f>
        <v/>
      </c>
      <c r="Q1022" s="217" t="str">
        <f>IF(ISNA(Industrias[[#This Row],[Vsgruesa (m3)]]*VLOOKUP(Árboles!$G1019,Precios!$B$7:$H$19,6,FALSE)),"",Industrias[[#This Row],[Vsgruesa (m3)]]*VLOOKUP(Árboles!$G1019,Precios!$B$7:$H$19,6,FALSE))</f>
        <v/>
      </c>
      <c r="R1022" s="217" t="str">
        <f>IF(ISNA(Industrias[[#This Row],[Vchapa (m3)]]*VLOOKUP(Árboles!$G1019,Precios!$B$7:$H$19,7,FALSE)),"",Industrias[[#This Row],[Vchapa (m3)]]*VLOOKUP(Árboles!$G1019,Precios!$B$7:$H$19,7,FALSE))</f>
        <v/>
      </c>
      <c r="S1022" s="223">
        <f t="shared" si="20"/>
        <v>0</v>
      </c>
      <c r="T1022" s="218"/>
      <c r="U1022" s="218"/>
      <c r="W1022" s="183"/>
      <c r="X1022" s="183"/>
      <c r="Y1022" s="183"/>
      <c r="Z1022" s="183"/>
      <c r="AA1022" s="183"/>
      <c r="AB1022" s="183"/>
      <c r="AC1022" s="183"/>
      <c r="AE1022" s="183"/>
      <c r="AF1022" s="183"/>
      <c r="AG1022" s="183"/>
      <c r="AH1022" s="183"/>
      <c r="AI1022" s="183"/>
      <c r="AJ1022" s="183"/>
      <c r="AK1022" s="183"/>
    </row>
    <row r="1023" spans="2:37" ht="16.8" thickTop="1" thickBot="1">
      <c r="B1023" s="211" t="str">
        <f>IF(Árboles!B1020="","",Árboles!B1020)</f>
        <v/>
      </c>
      <c r="C1023" s="211" t="str">
        <f>IF(Árboles!C1020="","",Árboles!C1020)</f>
        <v/>
      </c>
      <c r="D1023" s="212" t="str">
        <f>IF(Árboles!G1020="","",Árboles!G1020)</f>
        <v/>
      </c>
      <c r="E1023" s="213" t="str">
        <f>IF(Árboles!AC1020=0,"",Árboles!AC1020)</f>
        <v/>
      </c>
      <c r="F1023" s="221"/>
      <c r="G1023" s="222"/>
      <c r="H1023" s="222"/>
      <c r="I1023" s="222"/>
      <c r="J1023" s="222"/>
      <c r="K1023" s="222"/>
      <c r="L1023" s="222"/>
      <c r="M1023" s="216" t="str">
        <f>IF(ISNA(Industrias[[#This Row],[Vtrit (m3)]]*VLOOKUP(Árboles!$G1020,Precios!$B$7:$H$19,2,FALSE)),"",Industrias[[#This Row],[Vtrit (m3)]]*VLOOKUP(Árboles!$G1020,Precios!$B$7:$H$19,2,FALSE))</f>
        <v/>
      </c>
      <c r="N1023" s="217" t="str">
        <f>IF(ISNA(Industrias[[#This Row],[Vapea (m3)]]*VLOOKUP(Árboles!$G1020,Precios!$B$7:$H$19,3,FALSE)),"",Industrias[[#This Row],[Vapea (m3)]]*VLOOKUP(Árboles!$G1020,Precios!$B$7:$H$19,3,FALSE))</f>
        <v/>
      </c>
      <c r="O1023" s="217" t="str">
        <f>IF(ISNA(Industrias[[#This Row],[Vcanter (m3)]]*VLOOKUP(Árboles!$G1020,Precios!$B$7:$H$19,4,FALSE)),"",Industrias[[#This Row],[Vcanter (m3)]]*VLOOKUP(Árboles!$G1020,Precios!$B$7:$H$19,4,FALSE))</f>
        <v/>
      </c>
      <c r="P1023" s="217" t="str">
        <f>IF(ISNA(Industrias[[#This Row],[Vsierra (m3)]]*VLOOKUP(Árboles!$G1020,Precios!$B$7:$H$19,5,FALSE)),"",Industrias[[#This Row],[Vsierra (m3)]]*VLOOKUP(Árboles!$G1020,Precios!$B$7:$H$19,5,FALSE))</f>
        <v/>
      </c>
      <c r="Q1023" s="217" t="str">
        <f>IF(ISNA(Industrias[[#This Row],[Vsgruesa (m3)]]*VLOOKUP(Árboles!$G1020,Precios!$B$7:$H$19,6,FALSE)),"",Industrias[[#This Row],[Vsgruesa (m3)]]*VLOOKUP(Árboles!$G1020,Precios!$B$7:$H$19,6,FALSE))</f>
        <v/>
      </c>
      <c r="R1023" s="217" t="str">
        <f>IF(ISNA(Industrias[[#This Row],[Vchapa (m3)]]*VLOOKUP(Árboles!$G1020,Precios!$B$7:$H$19,7,FALSE)),"",Industrias[[#This Row],[Vchapa (m3)]]*VLOOKUP(Árboles!$G1020,Precios!$B$7:$H$19,7,FALSE))</f>
        <v/>
      </c>
      <c r="S1023" s="223">
        <f t="shared" si="20"/>
        <v>0</v>
      </c>
      <c r="T1023" s="218"/>
      <c r="U1023" s="218"/>
      <c r="W1023" s="183"/>
      <c r="X1023" s="183"/>
      <c r="Y1023" s="183"/>
      <c r="Z1023" s="183"/>
      <c r="AA1023" s="183"/>
      <c r="AB1023" s="183"/>
      <c r="AC1023" s="183"/>
      <c r="AE1023" s="183"/>
      <c r="AF1023" s="183"/>
      <c r="AG1023" s="183"/>
      <c r="AH1023" s="183"/>
      <c r="AI1023" s="183"/>
      <c r="AJ1023" s="183"/>
      <c r="AK1023" s="183"/>
    </row>
    <row r="1024" spans="2:37" ht="16.8" thickTop="1" thickBot="1">
      <c r="B1024" s="211" t="str">
        <f>IF(Árboles!B1021="","",Árboles!B1021)</f>
        <v/>
      </c>
      <c r="C1024" s="211" t="str">
        <f>IF(Árboles!C1021="","",Árboles!C1021)</f>
        <v/>
      </c>
      <c r="D1024" s="212" t="str">
        <f>IF(Árboles!G1021="","",Árboles!G1021)</f>
        <v/>
      </c>
      <c r="E1024" s="213" t="str">
        <f>IF(Árboles!AC1021=0,"",Árboles!AC1021)</f>
        <v/>
      </c>
      <c r="F1024" s="221"/>
      <c r="G1024" s="222"/>
      <c r="H1024" s="222"/>
      <c r="I1024" s="222"/>
      <c r="J1024" s="222"/>
      <c r="K1024" s="222"/>
      <c r="L1024" s="222"/>
      <c r="M1024" s="216" t="str">
        <f>IF(ISNA(Industrias[[#This Row],[Vtrit (m3)]]*VLOOKUP(Árboles!$G1021,Precios!$B$7:$H$19,2,FALSE)),"",Industrias[[#This Row],[Vtrit (m3)]]*VLOOKUP(Árboles!$G1021,Precios!$B$7:$H$19,2,FALSE))</f>
        <v/>
      </c>
      <c r="N1024" s="217" t="str">
        <f>IF(ISNA(Industrias[[#This Row],[Vapea (m3)]]*VLOOKUP(Árboles!$G1021,Precios!$B$7:$H$19,3,FALSE)),"",Industrias[[#This Row],[Vapea (m3)]]*VLOOKUP(Árboles!$G1021,Precios!$B$7:$H$19,3,FALSE))</f>
        <v/>
      </c>
      <c r="O1024" s="217" t="str">
        <f>IF(ISNA(Industrias[[#This Row],[Vcanter (m3)]]*VLOOKUP(Árboles!$G1021,Precios!$B$7:$H$19,4,FALSE)),"",Industrias[[#This Row],[Vcanter (m3)]]*VLOOKUP(Árboles!$G1021,Precios!$B$7:$H$19,4,FALSE))</f>
        <v/>
      </c>
      <c r="P1024" s="217" t="str">
        <f>IF(ISNA(Industrias[[#This Row],[Vsierra (m3)]]*VLOOKUP(Árboles!$G1021,Precios!$B$7:$H$19,5,FALSE)),"",Industrias[[#This Row],[Vsierra (m3)]]*VLOOKUP(Árboles!$G1021,Precios!$B$7:$H$19,5,FALSE))</f>
        <v/>
      </c>
      <c r="Q1024" s="217" t="str">
        <f>IF(ISNA(Industrias[[#This Row],[Vsgruesa (m3)]]*VLOOKUP(Árboles!$G1021,Precios!$B$7:$H$19,6,FALSE)),"",Industrias[[#This Row],[Vsgruesa (m3)]]*VLOOKUP(Árboles!$G1021,Precios!$B$7:$H$19,6,FALSE))</f>
        <v/>
      </c>
      <c r="R1024" s="217" t="str">
        <f>IF(ISNA(Industrias[[#This Row],[Vchapa (m3)]]*VLOOKUP(Árboles!$G1021,Precios!$B$7:$H$19,7,FALSE)),"",Industrias[[#This Row],[Vchapa (m3)]]*VLOOKUP(Árboles!$G1021,Precios!$B$7:$H$19,7,FALSE))</f>
        <v/>
      </c>
      <c r="S1024" s="223">
        <f t="shared" si="20"/>
        <v>0</v>
      </c>
      <c r="T1024" s="218"/>
      <c r="U1024" s="218"/>
      <c r="W1024" s="183"/>
      <c r="X1024" s="183"/>
      <c r="Y1024" s="183"/>
      <c r="Z1024" s="183"/>
      <c r="AA1024" s="183"/>
      <c r="AB1024" s="183"/>
      <c r="AC1024" s="183"/>
      <c r="AE1024" s="183"/>
      <c r="AF1024" s="183"/>
      <c r="AG1024" s="183"/>
      <c r="AH1024" s="183"/>
      <c r="AI1024" s="183"/>
      <c r="AJ1024" s="183"/>
      <c r="AK1024" s="183"/>
    </row>
    <row r="1025" spans="2:37" ht="16.8" thickTop="1" thickBot="1">
      <c r="B1025" s="211" t="str">
        <f>IF(Árboles!B1022="","",Árboles!B1022)</f>
        <v/>
      </c>
      <c r="C1025" s="211" t="str">
        <f>IF(Árboles!C1022="","",Árboles!C1022)</f>
        <v/>
      </c>
      <c r="D1025" s="212" t="str">
        <f>IF(Árboles!G1022="","",Árboles!G1022)</f>
        <v/>
      </c>
      <c r="E1025" s="213" t="str">
        <f>IF(Árboles!AC1022=0,"",Árboles!AC1022)</f>
        <v/>
      </c>
      <c r="F1025" s="221"/>
      <c r="G1025" s="222"/>
      <c r="H1025" s="222"/>
      <c r="I1025" s="222"/>
      <c r="J1025" s="222"/>
      <c r="K1025" s="222"/>
      <c r="L1025" s="222"/>
      <c r="M1025" s="216" t="str">
        <f>IF(ISNA(Industrias[[#This Row],[Vtrit (m3)]]*VLOOKUP(Árboles!$G1022,Precios!$B$7:$H$19,2,FALSE)),"",Industrias[[#This Row],[Vtrit (m3)]]*VLOOKUP(Árboles!$G1022,Precios!$B$7:$H$19,2,FALSE))</f>
        <v/>
      </c>
      <c r="N1025" s="217" t="str">
        <f>IF(ISNA(Industrias[[#This Row],[Vapea (m3)]]*VLOOKUP(Árboles!$G1022,Precios!$B$7:$H$19,3,FALSE)),"",Industrias[[#This Row],[Vapea (m3)]]*VLOOKUP(Árboles!$G1022,Precios!$B$7:$H$19,3,FALSE))</f>
        <v/>
      </c>
      <c r="O1025" s="217" t="str">
        <f>IF(ISNA(Industrias[[#This Row],[Vcanter (m3)]]*VLOOKUP(Árboles!$G1022,Precios!$B$7:$H$19,4,FALSE)),"",Industrias[[#This Row],[Vcanter (m3)]]*VLOOKUP(Árboles!$G1022,Precios!$B$7:$H$19,4,FALSE))</f>
        <v/>
      </c>
      <c r="P1025" s="217" t="str">
        <f>IF(ISNA(Industrias[[#This Row],[Vsierra (m3)]]*VLOOKUP(Árboles!$G1022,Precios!$B$7:$H$19,5,FALSE)),"",Industrias[[#This Row],[Vsierra (m3)]]*VLOOKUP(Árboles!$G1022,Precios!$B$7:$H$19,5,FALSE))</f>
        <v/>
      </c>
      <c r="Q1025" s="217" t="str">
        <f>IF(ISNA(Industrias[[#This Row],[Vsgruesa (m3)]]*VLOOKUP(Árboles!$G1022,Precios!$B$7:$H$19,6,FALSE)),"",Industrias[[#This Row],[Vsgruesa (m3)]]*VLOOKUP(Árboles!$G1022,Precios!$B$7:$H$19,6,FALSE))</f>
        <v/>
      </c>
      <c r="R1025" s="217" t="str">
        <f>IF(ISNA(Industrias[[#This Row],[Vchapa (m3)]]*VLOOKUP(Árboles!$G1022,Precios!$B$7:$H$19,7,FALSE)),"",Industrias[[#This Row],[Vchapa (m3)]]*VLOOKUP(Árboles!$G1022,Precios!$B$7:$H$19,7,FALSE))</f>
        <v/>
      </c>
      <c r="S1025" s="223">
        <f t="shared" si="20"/>
        <v>0</v>
      </c>
      <c r="T1025" s="218"/>
      <c r="U1025" s="218"/>
      <c r="W1025" s="183"/>
      <c r="X1025" s="183"/>
      <c r="Y1025" s="183"/>
      <c r="Z1025" s="183"/>
      <c r="AA1025" s="183"/>
      <c r="AB1025" s="183"/>
      <c r="AC1025" s="183"/>
      <c r="AE1025" s="183"/>
      <c r="AF1025" s="183"/>
      <c r="AG1025" s="183"/>
      <c r="AH1025" s="183"/>
      <c r="AI1025" s="183"/>
      <c r="AJ1025" s="183"/>
      <c r="AK1025" s="183"/>
    </row>
    <row r="1026" spans="2:37" ht="16.8" thickTop="1" thickBot="1">
      <c r="B1026" s="211" t="str">
        <f>IF(Árboles!B1023="","",Árboles!B1023)</f>
        <v/>
      </c>
      <c r="C1026" s="211" t="str">
        <f>IF(Árboles!C1023="","",Árboles!C1023)</f>
        <v/>
      </c>
      <c r="D1026" s="212" t="str">
        <f>IF(Árboles!G1023="","",Árboles!G1023)</f>
        <v/>
      </c>
      <c r="E1026" s="213" t="str">
        <f>IF(Árboles!AC1023=0,"",Árboles!AC1023)</f>
        <v/>
      </c>
      <c r="F1026" s="221"/>
      <c r="G1026" s="222"/>
      <c r="H1026" s="222"/>
      <c r="I1026" s="222"/>
      <c r="J1026" s="222"/>
      <c r="K1026" s="222"/>
      <c r="L1026" s="222"/>
      <c r="M1026" s="216" t="str">
        <f>IF(ISNA(Industrias[[#This Row],[Vtrit (m3)]]*VLOOKUP(Árboles!$G1023,Precios!$B$7:$H$19,2,FALSE)),"",Industrias[[#This Row],[Vtrit (m3)]]*VLOOKUP(Árboles!$G1023,Precios!$B$7:$H$19,2,FALSE))</f>
        <v/>
      </c>
      <c r="N1026" s="217" t="str">
        <f>IF(ISNA(Industrias[[#This Row],[Vapea (m3)]]*VLOOKUP(Árboles!$G1023,Precios!$B$7:$H$19,3,FALSE)),"",Industrias[[#This Row],[Vapea (m3)]]*VLOOKUP(Árboles!$G1023,Precios!$B$7:$H$19,3,FALSE))</f>
        <v/>
      </c>
      <c r="O1026" s="217" t="str">
        <f>IF(ISNA(Industrias[[#This Row],[Vcanter (m3)]]*VLOOKUP(Árboles!$G1023,Precios!$B$7:$H$19,4,FALSE)),"",Industrias[[#This Row],[Vcanter (m3)]]*VLOOKUP(Árboles!$G1023,Precios!$B$7:$H$19,4,FALSE))</f>
        <v/>
      </c>
      <c r="P1026" s="217" t="str">
        <f>IF(ISNA(Industrias[[#This Row],[Vsierra (m3)]]*VLOOKUP(Árboles!$G1023,Precios!$B$7:$H$19,5,FALSE)),"",Industrias[[#This Row],[Vsierra (m3)]]*VLOOKUP(Árboles!$G1023,Precios!$B$7:$H$19,5,FALSE))</f>
        <v/>
      </c>
      <c r="Q1026" s="217" t="str">
        <f>IF(ISNA(Industrias[[#This Row],[Vsgruesa (m3)]]*VLOOKUP(Árboles!$G1023,Precios!$B$7:$H$19,6,FALSE)),"",Industrias[[#This Row],[Vsgruesa (m3)]]*VLOOKUP(Árboles!$G1023,Precios!$B$7:$H$19,6,FALSE))</f>
        <v/>
      </c>
      <c r="R1026" s="217" t="str">
        <f>IF(ISNA(Industrias[[#This Row],[Vchapa (m3)]]*VLOOKUP(Árboles!$G1023,Precios!$B$7:$H$19,7,FALSE)),"",Industrias[[#This Row],[Vchapa (m3)]]*VLOOKUP(Árboles!$G1023,Precios!$B$7:$H$19,7,FALSE))</f>
        <v/>
      </c>
      <c r="S1026" s="223">
        <f t="shared" si="20"/>
        <v>0</v>
      </c>
      <c r="T1026" s="218"/>
      <c r="U1026" s="218"/>
      <c r="W1026" s="183"/>
      <c r="X1026" s="183"/>
      <c r="Y1026" s="183"/>
      <c r="Z1026" s="183"/>
      <c r="AA1026" s="183"/>
      <c r="AB1026" s="183"/>
      <c r="AC1026" s="183"/>
      <c r="AE1026" s="183"/>
      <c r="AF1026" s="183"/>
      <c r="AG1026" s="183"/>
      <c r="AH1026" s="183"/>
      <c r="AI1026" s="183"/>
      <c r="AJ1026" s="183"/>
      <c r="AK1026" s="183"/>
    </row>
    <row r="1027" spans="2:37" ht="16.8" thickTop="1" thickBot="1">
      <c r="B1027" s="211" t="str">
        <f>IF(Árboles!B1024="","",Árboles!B1024)</f>
        <v/>
      </c>
      <c r="C1027" s="211" t="str">
        <f>IF(Árboles!C1024="","",Árboles!C1024)</f>
        <v/>
      </c>
      <c r="D1027" s="212" t="str">
        <f>IF(Árboles!G1024="","",Árboles!G1024)</f>
        <v/>
      </c>
      <c r="E1027" s="213" t="str">
        <f>IF(Árboles!AC1024=0,"",Árboles!AC1024)</f>
        <v/>
      </c>
      <c r="F1027" s="221"/>
      <c r="G1027" s="222"/>
      <c r="H1027" s="222"/>
      <c r="I1027" s="222"/>
      <c r="J1027" s="222"/>
      <c r="K1027" s="222"/>
      <c r="L1027" s="222"/>
      <c r="M1027" s="216" t="str">
        <f>IF(ISNA(Industrias[[#This Row],[Vtrit (m3)]]*VLOOKUP(Árboles!$G1024,Precios!$B$7:$H$19,2,FALSE)),"",Industrias[[#This Row],[Vtrit (m3)]]*VLOOKUP(Árboles!$G1024,Precios!$B$7:$H$19,2,FALSE))</f>
        <v/>
      </c>
      <c r="N1027" s="217" t="str">
        <f>IF(ISNA(Industrias[[#This Row],[Vapea (m3)]]*VLOOKUP(Árboles!$G1024,Precios!$B$7:$H$19,3,FALSE)),"",Industrias[[#This Row],[Vapea (m3)]]*VLOOKUP(Árboles!$G1024,Precios!$B$7:$H$19,3,FALSE))</f>
        <v/>
      </c>
      <c r="O1027" s="217" t="str">
        <f>IF(ISNA(Industrias[[#This Row],[Vcanter (m3)]]*VLOOKUP(Árboles!$G1024,Precios!$B$7:$H$19,4,FALSE)),"",Industrias[[#This Row],[Vcanter (m3)]]*VLOOKUP(Árboles!$G1024,Precios!$B$7:$H$19,4,FALSE))</f>
        <v/>
      </c>
      <c r="P1027" s="217" t="str">
        <f>IF(ISNA(Industrias[[#This Row],[Vsierra (m3)]]*VLOOKUP(Árboles!$G1024,Precios!$B$7:$H$19,5,FALSE)),"",Industrias[[#This Row],[Vsierra (m3)]]*VLOOKUP(Árboles!$G1024,Precios!$B$7:$H$19,5,FALSE))</f>
        <v/>
      </c>
      <c r="Q1027" s="217" t="str">
        <f>IF(ISNA(Industrias[[#This Row],[Vsgruesa (m3)]]*VLOOKUP(Árboles!$G1024,Precios!$B$7:$H$19,6,FALSE)),"",Industrias[[#This Row],[Vsgruesa (m3)]]*VLOOKUP(Árboles!$G1024,Precios!$B$7:$H$19,6,FALSE))</f>
        <v/>
      </c>
      <c r="R1027" s="217" t="str">
        <f>IF(ISNA(Industrias[[#This Row],[Vchapa (m3)]]*VLOOKUP(Árboles!$G1024,Precios!$B$7:$H$19,7,FALSE)),"",Industrias[[#This Row],[Vchapa (m3)]]*VLOOKUP(Árboles!$G1024,Precios!$B$7:$H$19,7,FALSE))</f>
        <v/>
      </c>
      <c r="S1027" s="223">
        <f t="shared" si="20"/>
        <v>0</v>
      </c>
      <c r="T1027" s="218"/>
      <c r="U1027" s="218"/>
      <c r="W1027" s="183"/>
      <c r="X1027" s="183"/>
      <c r="Y1027" s="183"/>
      <c r="Z1027" s="183"/>
      <c r="AA1027" s="183"/>
      <c r="AB1027" s="183"/>
      <c r="AC1027" s="183"/>
      <c r="AE1027" s="183"/>
      <c r="AF1027" s="183"/>
      <c r="AG1027" s="183"/>
      <c r="AH1027" s="183"/>
      <c r="AI1027" s="183"/>
      <c r="AJ1027" s="183"/>
      <c r="AK1027" s="183"/>
    </row>
    <row r="1028" spans="2:37" ht="16.8" thickTop="1" thickBot="1">
      <c r="B1028" s="211" t="str">
        <f>IF(Árboles!B1025="","",Árboles!B1025)</f>
        <v/>
      </c>
      <c r="C1028" s="211" t="str">
        <f>IF(Árboles!C1025="","",Árboles!C1025)</f>
        <v/>
      </c>
      <c r="D1028" s="212" t="str">
        <f>IF(Árboles!G1025="","",Árboles!G1025)</f>
        <v/>
      </c>
      <c r="E1028" s="213" t="str">
        <f>IF(Árboles!AC1025=0,"",Árboles!AC1025)</f>
        <v/>
      </c>
      <c r="F1028" s="221"/>
      <c r="G1028" s="222"/>
      <c r="H1028" s="222"/>
      <c r="I1028" s="222"/>
      <c r="J1028" s="222"/>
      <c r="K1028" s="222"/>
      <c r="L1028" s="222"/>
      <c r="M1028" s="216" t="str">
        <f>IF(ISNA(Industrias[[#This Row],[Vtrit (m3)]]*VLOOKUP(Árboles!$G1025,Precios!$B$7:$H$19,2,FALSE)),"",Industrias[[#This Row],[Vtrit (m3)]]*VLOOKUP(Árboles!$G1025,Precios!$B$7:$H$19,2,FALSE))</f>
        <v/>
      </c>
      <c r="N1028" s="217" t="str">
        <f>IF(ISNA(Industrias[[#This Row],[Vapea (m3)]]*VLOOKUP(Árboles!$G1025,Precios!$B$7:$H$19,3,FALSE)),"",Industrias[[#This Row],[Vapea (m3)]]*VLOOKUP(Árboles!$G1025,Precios!$B$7:$H$19,3,FALSE))</f>
        <v/>
      </c>
      <c r="O1028" s="217" t="str">
        <f>IF(ISNA(Industrias[[#This Row],[Vcanter (m3)]]*VLOOKUP(Árboles!$G1025,Precios!$B$7:$H$19,4,FALSE)),"",Industrias[[#This Row],[Vcanter (m3)]]*VLOOKUP(Árboles!$G1025,Precios!$B$7:$H$19,4,FALSE))</f>
        <v/>
      </c>
      <c r="P1028" s="217" t="str">
        <f>IF(ISNA(Industrias[[#This Row],[Vsierra (m3)]]*VLOOKUP(Árboles!$G1025,Precios!$B$7:$H$19,5,FALSE)),"",Industrias[[#This Row],[Vsierra (m3)]]*VLOOKUP(Árboles!$G1025,Precios!$B$7:$H$19,5,FALSE))</f>
        <v/>
      </c>
      <c r="Q1028" s="217" t="str">
        <f>IF(ISNA(Industrias[[#This Row],[Vsgruesa (m3)]]*VLOOKUP(Árboles!$G1025,Precios!$B$7:$H$19,6,FALSE)),"",Industrias[[#This Row],[Vsgruesa (m3)]]*VLOOKUP(Árboles!$G1025,Precios!$B$7:$H$19,6,FALSE))</f>
        <v/>
      </c>
      <c r="R1028" s="217" t="str">
        <f>IF(ISNA(Industrias[[#This Row],[Vchapa (m3)]]*VLOOKUP(Árboles!$G1025,Precios!$B$7:$H$19,7,FALSE)),"",Industrias[[#This Row],[Vchapa (m3)]]*VLOOKUP(Árboles!$G1025,Precios!$B$7:$H$19,7,FALSE))</f>
        <v/>
      </c>
      <c r="S1028" s="223">
        <f t="shared" si="20"/>
        <v>0</v>
      </c>
      <c r="T1028" s="218"/>
      <c r="U1028" s="218"/>
      <c r="W1028" s="183"/>
      <c r="X1028" s="183"/>
      <c r="Y1028" s="183"/>
      <c r="Z1028" s="183"/>
      <c r="AA1028" s="183"/>
      <c r="AB1028" s="183"/>
      <c r="AC1028" s="183"/>
      <c r="AE1028" s="183"/>
      <c r="AF1028" s="183"/>
      <c r="AG1028" s="183"/>
      <c r="AH1028" s="183"/>
      <c r="AI1028" s="183"/>
      <c r="AJ1028" s="183"/>
      <c r="AK1028" s="183"/>
    </row>
    <row r="1029" spans="2:37" ht="16.8" thickTop="1" thickBot="1">
      <c r="B1029" s="211" t="str">
        <f>IF(Árboles!B1026="","",Árboles!B1026)</f>
        <v/>
      </c>
      <c r="C1029" s="211" t="str">
        <f>IF(Árboles!C1026="","",Árboles!C1026)</f>
        <v/>
      </c>
      <c r="D1029" s="212" t="str">
        <f>IF(Árboles!G1026="","",Árboles!G1026)</f>
        <v/>
      </c>
      <c r="E1029" s="213" t="str">
        <f>IF(Árboles!AC1026=0,"",Árboles!AC1026)</f>
        <v/>
      </c>
      <c r="F1029" s="221"/>
      <c r="G1029" s="222"/>
      <c r="H1029" s="222"/>
      <c r="I1029" s="222"/>
      <c r="J1029" s="222"/>
      <c r="K1029" s="222"/>
      <c r="L1029" s="222"/>
      <c r="M1029" s="216" t="str">
        <f>IF(ISNA(Industrias[[#This Row],[Vtrit (m3)]]*VLOOKUP(Árboles!$G1026,Precios!$B$7:$H$19,2,FALSE)),"",Industrias[[#This Row],[Vtrit (m3)]]*VLOOKUP(Árboles!$G1026,Precios!$B$7:$H$19,2,FALSE))</f>
        <v/>
      </c>
      <c r="N1029" s="217" t="str">
        <f>IF(ISNA(Industrias[[#This Row],[Vapea (m3)]]*VLOOKUP(Árboles!$G1026,Precios!$B$7:$H$19,3,FALSE)),"",Industrias[[#This Row],[Vapea (m3)]]*VLOOKUP(Árboles!$G1026,Precios!$B$7:$H$19,3,FALSE))</f>
        <v/>
      </c>
      <c r="O1029" s="217" t="str">
        <f>IF(ISNA(Industrias[[#This Row],[Vcanter (m3)]]*VLOOKUP(Árboles!$G1026,Precios!$B$7:$H$19,4,FALSE)),"",Industrias[[#This Row],[Vcanter (m3)]]*VLOOKUP(Árboles!$G1026,Precios!$B$7:$H$19,4,FALSE))</f>
        <v/>
      </c>
      <c r="P1029" s="217" t="str">
        <f>IF(ISNA(Industrias[[#This Row],[Vsierra (m3)]]*VLOOKUP(Árboles!$G1026,Precios!$B$7:$H$19,5,FALSE)),"",Industrias[[#This Row],[Vsierra (m3)]]*VLOOKUP(Árboles!$G1026,Precios!$B$7:$H$19,5,FALSE))</f>
        <v/>
      </c>
      <c r="Q1029" s="217" t="str">
        <f>IF(ISNA(Industrias[[#This Row],[Vsgruesa (m3)]]*VLOOKUP(Árboles!$G1026,Precios!$B$7:$H$19,6,FALSE)),"",Industrias[[#This Row],[Vsgruesa (m3)]]*VLOOKUP(Árboles!$G1026,Precios!$B$7:$H$19,6,FALSE))</f>
        <v/>
      </c>
      <c r="R1029" s="217" t="str">
        <f>IF(ISNA(Industrias[[#This Row],[Vchapa (m3)]]*VLOOKUP(Árboles!$G1026,Precios!$B$7:$H$19,7,FALSE)),"",Industrias[[#This Row],[Vchapa (m3)]]*VLOOKUP(Árboles!$G1026,Precios!$B$7:$H$19,7,FALSE))</f>
        <v/>
      </c>
      <c r="S1029" s="223">
        <f t="shared" ref="S1029:S1092" si="21">IF(SUM(M1029:R1029)=0,0,SUM(M1029:R1029))</f>
        <v>0</v>
      </c>
      <c r="T1029" s="218"/>
      <c r="U1029" s="218"/>
      <c r="W1029" s="183"/>
      <c r="X1029" s="183"/>
      <c r="Y1029" s="183"/>
      <c r="Z1029" s="183"/>
      <c r="AA1029" s="183"/>
      <c r="AB1029" s="183"/>
      <c r="AC1029" s="183"/>
      <c r="AE1029" s="183"/>
      <c r="AF1029" s="183"/>
      <c r="AG1029" s="183"/>
      <c r="AH1029" s="183"/>
      <c r="AI1029" s="183"/>
      <c r="AJ1029" s="183"/>
      <c r="AK1029" s="183"/>
    </row>
    <row r="1030" spans="2:37" ht="16.8" thickTop="1" thickBot="1">
      <c r="B1030" s="211" t="str">
        <f>IF(Árboles!B1027="","",Árboles!B1027)</f>
        <v/>
      </c>
      <c r="C1030" s="211" t="str">
        <f>IF(Árboles!C1027="","",Árboles!C1027)</f>
        <v/>
      </c>
      <c r="D1030" s="212" t="str">
        <f>IF(Árboles!G1027="","",Árboles!G1027)</f>
        <v/>
      </c>
      <c r="E1030" s="213" t="str">
        <f>IF(Árboles!AC1027=0,"",Árboles!AC1027)</f>
        <v/>
      </c>
      <c r="F1030" s="221"/>
      <c r="G1030" s="222"/>
      <c r="H1030" s="222"/>
      <c r="I1030" s="222"/>
      <c r="J1030" s="222"/>
      <c r="K1030" s="222"/>
      <c r="L1030" s="222"/>
      <c r="M1030" s="216" t="str">
        <f>IF(ISNA(Industrias[[#This Row],[Vtrit (m3)]]*VLOOKUP(Árboles!$G1027,Precios!$B$7:$H$19,2,FALSE)),"",Industrias[[#This Row],[Vtrit (m3)]]*VLOOKUP(Árboles!$G1027,Precios!$B$7:$H$19,2,FALSE))</f>
        <v/>
      </c>
      <c r="N1030" s="217" t="str">
        <f>IF(ISNA(Industrias[[#This Row],[Vapea (m3)]]*VLOOKUP(Árboles!$G1027,Precios!$B$7:$H$19,3,FALSE)),"",Industrias[[#This Row],[Vapea (m3)]]*VLOOKUP(Árboles!$G1027,Precios!$B$7:$H$19,3,FALSE))</f>
        <v/>
      </c>
      <c r="O1030" s="217" t="str">
        <f>IF(ISNA(Industrias[[#This Row],[Vcanter (m3)]]*VLOOKUP(Árboles!$G1027,Precios!$B$7:$H$19,4,FALSE)),"",Industrias[[#This Row],[Vcanter (m3)]]*VLOOKUP(Árboles!$G1027,Precios!$B$7:$H$19,4,FALSE))</f>
        <v/>
      </c>
      <c r="P1030" s="217" t="str">
        <f>IF(ISNA(Industrias[[#This Row],[Vsierra (m3)]]*VLOOKUP(Árboles!$G1027,Precios!$B$7:$H$19,5,FALSE)),"",Industrias[[#This Row],[Vsierra (m3)]]*VLOOKUP(Árboles!$G1027,Precios!$B$7:$H$19,5,FALSE))</f>
        <v/>
      </c>
      <c r="Q1030" s="217" t="str">
        <f>IF(ISNA(Industrias[[#This Row],[Vsgruesa (m3)]]*VLOOKUP(Árboles!$G1027,Precios!$B$7:$H$19,6,FALSE)),"",Industrias[[#This Row],[Vsgruesa (m3)]]*VLOOKUP(Árboles!$G1027,Precios!$B$7:$H$19,6,FALSE))</f>
        <v/>
      </c>
      <c r="R1030" s="217" t="str">
        <f>IF(ISNA(Industrias[[#This Row],[Vchapa (m3)]]*VLOOKUP(Árboles!$G1027,Precios!$B$7:$H$19,7,FALSE)),"",Industrias[[#This Row],[Vchapa (m3)]]*VLOOKUP(Árboles!$G1027,Precios!$B$7:$H$19,7,FALSE))</f>
        <v/>
      </c>
      <c r="S1030" s="223">
        <f t="shared" si="21"/>
        <v>0</v>
      </c>
      <c r="T1030" s="218"/>
      <c r="U1030" s="218"/>
      <c r="W1030" s="183"/>
      <c r="X1030" s="183"/>
      <c r="Y1030" s="183"/>
      <c r="Z1030" s="183"/>
      <c r="AA1030" s="183"/>
      <c r="AB1030" s="183"/>
      <c r="AC1030" s="183"/>
      <c r="AE1030" s="183"/>
      <c r="AF1030" s="183"/>
      <c r="AG1030" s="183"/>
      <c r="AH1030" s="183"/>
      <c r="AI1030" s="183"/>
      <c r="AJ1030" s="183"/>
      <c r="AK1030" s="183"/>
    </row>
    <row r="1031" spans="2:37" ht="16.8" thickTop="1" thickBot="1">
      <c r="B1031" s="211" t="str">
        <f>IF(Árboles!B1028="","",Árboles!B1028)</f>
        <v/>
      </c>
      <c r="C1031" s="211" t="str">
        <f>IF(Árboles!C1028="","",Árboles!C1028)</f>
        <v/>
      </c>
      <c r="D1031" s="212" t="str">
        <f>IF(Árboles!G1028="","",Árboles!G1028)</f>
        <v/>
      </c>
      <c r="E1031" s="213" t="str">
        <f>IF(Árboles!AC1028=0,"",Árboles!AC1028)</f>
        <v/>
      </c>
      <c r="F1031" s="221"/>
      <c r="G1031" s="222"/>
      <c r="H1031" s="222"/>
      <c r="I1031" s="222"/>
      <c r="J1031" s="222"/>
      <c r="K1031" s="222"/>
      <c r="L1031" s="222"/>
      <c r="M1031" s="216" t="str">
        <f>IF(ISNA(Industrias[[#This Row],[Vtrit (m3)]]*VLOOKUP(Árboles!$G1028,Precios!$B$7:$H$19,2,FALSE)),"",Industrias[[#This Row],[Vtrit (m3)]]*VLOOKUP(Árboles!$G1028,Precios!$B$7:$H$19,2,FALSE))</f>
        <v/>
      </c>
      <c r="N1031" s="217" t="str">
        <f>IF(ISNA(Industrias[[#This Row],[Vapea (m3)]]*VLOOKUP(Árboles!$G1028,Precios!$B$7:$H$19,3,FALSE)),"",Industrias[[#This Row],[Vapea (m3)]]*VLOOKUP(Árboles!$G1028,Precios!$B$7:$H$19,3,FALSE))</f>
        <v/>
      </c>
      <c r="O1031" s="217" t="str">
        <f>IF(ISNA(Industrias[[#This Row],[Vcanter (m3)]]*VLOOKUP(Árboles!$G1028,Precios!$B$7:$H$19,4,FALSE)),"",Industrias[[#This Row],[Vcanter (m3)]]*VLOOKUP(Árboles!$G1028,Precios!$B$7:$H$19,4,FALSE))</f>
        <v/>
      </c>
      <c r="P1031" s="217" t="str">
        <f>IF(ISNA(Industrias[[#This Row],[Vsierra (m3)]]*VLOOKUP(Árboles!$G1028,Precios!$B$7:$H$19,5,FALSE)),"",Industrias[[#This Row],[Vsierra (m3)]]*VLOOKUP(Árboles!$G1028,Precios!$B$7:$H$19,5,FALSE))</f>
        <v/>
      </c>
      <c r="Q1031" s="217" t="str">
        <f>IF(ISNA(Industrias[[#This Row],[Vsgruesa (m3)]]*VLOOKUP(Árboles!$G1028,Precios!$B$7:$H$19,6,FALSE)),"",Industrias[[#This Row],[Vsgruesa (m3)]]*VLOOKUP(Árboles!$G1028,Precios!$B$7:$H$19,6,FALSE))</f>
        <v/>
      </c>
      <c r="R1031" s="217" t="str">
        <f>IF(ISNA(Industrias[[#This Row],[Vchapa (m3)]]*VLOOKUP(Árboles!$G1028,Precios!$B$7:$H$19,7,FALSE)),"",Industrias[[#This Row],[Vchapa (m3)]]*VLOOKUP(Árboles!$G1028,Precios!$B$7:$H$19,7,FALSE))</f>
        <v/>
      </c>
      <c r="S1031" s="223">
        <f t="shared" si="21"/>
        <v>0</v>
      </c>
      <c r="T1031" s="218"/>
      <c r="U1031" s="218"/>
      <c r="W1031" s="183"/>
      <c r="X1031" s="183"/>
      <c r="Y1031" s="183"/>
      <c r="Z1031" s="183"/>
      <c r="AA1031" s="183"/>
      <c r="AB1031" s="183"/>
      <c r="AC1031" s="183"/>
      <c r="AE1031" s="183"/>
      <c r="AF1031" s="183"/>
      <c r="AG1031" s="183"/>
      <c r="AH1031" s="183"/>
      <c r="AI1031" s="183"/>
      <c r="AJ1031" s="183"/>
      <c r="AK1031" s="183"/>
    </row>
    <row r="1032" spans="2:37" ht="16.8" thickTop="1" thickBot="1">
      <c r="B1032" s="211" t="str">
        <f>IF(Árboles!B1029="","",Árboles!B1029)</f>
        <v/>
      </c>
      <c r="C1032" s="211" t="str">
        <f>IF(Árboles!C1029="","",Árboles!C1029)</f>
        <v/>
      </c>
      <c r="D1032" s="212" t="str">
        <f>IF(Árboles!G1029="","",Árboles!G1029)</f>
        <v/>
      </c>
      <c r="E1032" s="213" t="str">
        <f>IF(Árboles!AC1029=0,"",Árboles!AC1029)</f>
        <v/>
      </c>
      <c r="F1032" s="221"/>
      <c r="G1032" s="222"/>
      <c r="H1032" s="222"/>
      <c r="I1032" s="222"/>
      <c r="J1032" s="222"/>
      <c r="K1032" s="222"/>
      <c r="L1032" s="222"/>
      <c r="M1032" s="216" t="str">
        <f>IF(ISNA(Industrias[[#This Row],[Vtrit (m3)]]*VLOOKUP(Árboles!$G1029,Precios!$B$7:$H$19,2,FALSE)),"",Industrias[[#This Row],[Vtrit (m3)]]*VLOOKUP(Árboles!$G1029,Precios!$B$7:$H$19,2,FALSE))</f>
        <v/>
      </c>
      <c r="N1032" s="217" t="str">
        <f>IF(ISNA(Industrias[[#This Row],[Vapea (m3)]]*VLOOKUP(Árboles!$G1029,Precios!$B$7:$H$19,3,FALSE)),"",Industrias[[#This Row],[Vapea (m3)]]*VLOOKUP(Árboles!$G1029,Precios!$B$7:$H$19,3,FALSE))</f>
        <v/>
      </c>
      <c r="O1032" s="217" t="str">
        <f>IF(ISNA(Industrias[[#This Row],[Vcanter (m3)]]*VLOOKUP(Árboles!$G1029,Precios!$B$7:$H$19,4,FALSE)),"",Industrias[[#This Row],[Vcanter (m3)]]*VLOOKUP(Árboles!$G1029,Precios!$B$7:$H$19,4,FALSE))</f>
        <v/>
      </c>
      <c r="P1032" s="217" t="str">
        <f>IF(ISNA(Industrias[[#This Row],[Vsierra (m3)]]*VLOOKUP(Árboles!$G1029,Precios!$B$7:$H$19,5,FALSE)),"",Industrias[[#This Row],[Vsierra (m3)]]*VLOOKUP(Árboles!$G1029,Precios!$B$7:$H$19,5,FALSE))</f>
        <v/>
      </c>
      <c r="Q1032" s="217" t="str">
        <f>IF(ISNA(Industrias[[#This Row],[Vsgruesa (m3)]]*VLOOKUP(Árboles!$G1029,Precios!$B$7:$H$19,6,FALSE)),"",Industrias[[#This Row],[Vsgruesa (m3)]]*VLOOKUP(Árboles!$G1029,Precios!$B$7:$H$19,6,FALSE))</f>
        <v/>
      </c>
      <c r="R1032" s="217" t="str">
        <f>IF(ISNA(Industrias[[#This Row],[Vchapa (m3)]]*VLOOKUP(Árboles!$G1029,Precios!$B$7:$H$19,7,FALSE)),"",Industrias[[#This Row],[Vchapa (m3)]]*VLOOKUP(Árboles!$G1029,Precios!$B$7:$H$19,7,FALSE))</f>
        <v/>
      </c>
      <c r="S1032" s="223">
        <f t="shared" si="21"/>
        <v>0</v>
      </c>
      <c r="T1032" s="218"/>
      <c r="U1032" s="218"/>
      <c r="W1032" s="183"/>
      <c r="X1032" s="183"/>
      <c r="Y1032" s="183"/>
      <c r="Z1032" s="183"/>
      <c r="AA1032" s="183"/>
      <c r="AB1032" s="183"/>
      <c r="AC1032" s="183"/>
      <c r="AE1032" s="183"/>
      <c r="AF1032" s="183"/>
      <c r="AG1032" s="183"/>
      <c r="AH1032" s="183"/>
      <c r="AI1032" s="183"/>
      <c r="AJ1032" s="183"/>
      <c r="AK1032" s="183"/>
    </row>
    <row r="1033" spans="2:37" ht="16.8" thickTop="1" thickBot="1">
      <c r="B1033" s="211" t="str">
        <f>IF(Árboles!B1030="","",Árboles!B1030)</f>
        <v/>
      </c>
      <c r="C1033" s="211" t="str">
        <f>IF(Árboles!C1030="","",Árboles!C1030)</f>
        <v/>
      </c>
      <c r="D1033" s="212" t="str">
        <f>IF(Árboles!G1030="","",Árboles!G1030)</f>
        <v/>
      </c>
      <c r="E1033" s="213" t="str">
        <f>IF(Árboles!AC1030=0,"",Árboles!AC1030)</f>
        <v/>
      </c>
      <c r="F1033" s="221"/>
      <c r="G1033" s="222"/>
      <c r="H1033" s="222"/>
      <c r="I1033" s="222"/>
      <c r="J1033" s="222"/>
      <c r="K1033" s="222"/>
      <c r="L1033" s="222"/>
      <c r="M1033" s="216" t="str">
        <f>IF(ISNA(Industrias[[#This Row],[Vtrit (m3)]]*VLOOKUP(Árboles!$G1030,Precios!$B$7:$H$19,2,FALSE)),"",Industrias[[#This Row],[Vtrit (m3)]]*VLOOKUP(Árboles!$G1030,Precios!$B$7:$H$19,2,FALSE))</f>
        <v/>
      </c>
      <c r="N1033" s="217" t="str">
        <f>IF(ISNA(Industrias[[#This Row],[Vapea (m3)]]*VLOOKUP(Árboles!$G1030,Precios!$B$7:$H$19,3,FALSE)),"",Industrias[[#This Row],[Vapea (m3)]]*VLOOKUP(Árboles!$G1030,Precios!$B$7:$H$19,3,FALSE))</f>
        <v/>
      </c>
      <c r="O1033" s="217" t="str">
        <f>IF(ISNA(Industrias[[#This Row],[Vcanter (m3)]]*VLOOKUP(Árboles!$G1030,Precios!$B$7:$H$19,4,FALSE)),"",Industrias[[#This Row],[Vcanter (m3)]]*VLOOKUP(Árboles!$G1030,Precios!$B$7:$H$19,4,FALSE))</f>
        <v/>
      </c>
      <c r="P1033" s="217" t="str">
        <f>IF(ISNA(Industrias[[#This Row],[Vsierra (m3)]]*VLOOKUP(Árboles!$G1030,Precios!$B$7:$H$19,5,FALSE)),"",Industrias[[#This Row],[Vsierra (m3)]]*VLOOKUP(Árboles!$G1030,Precios!$B$7:$H$19,5,FALSE))</f>
        <v/>
      </c>
      <c r="Q1033" s="217" t="str">
        <f>IF(ISNA(Industrias[[#This Row],[Vsgruesa (m3)]]*VLOOKUP(Árboles!$G1030,Precios!$B$7:$H$19,6,FALSE)),"",Industrias[[#This Row],[Vsgruesa (m3)]]*VLOOKUP(Árboles!$G1030,Precios!$B$7:$H$19,6,FALSE))</f>
        <v/>
      </c>
      <c r="R1033" s="217" t="str">
        <f>IF(ISNA(Industrias[[#This Row],[Vchapa (m3)]]*VLOOKUP(Árboles!$G1030,Precios!$B$7:$H$19,7,FALSE)),"",Industrias[[#This Row],[Vchapa (m3)]]*VLOOKUP(Árboles!$G1030,Precios!$B$7:$H$19,7,FALSE))</f>
        <v/>
      </c>
      <c r="S1033" s="223">
        <f t="shared" si="21"/>
        <v>0</v>
      </c>
      <c r="T1033" s="218"/>
      <c r="U1033" s="218"/>
      <c r="W1033" s="183"/>
      <c r="X1033" s="183"/>
      <c r="Y1033" s="183"/>
      <c r="Z1033" s="183"/>
      <c r="AA1033" s="183"/>
      <c r="AB1033" s="183"/>
      <c r="AC1033" s="183"/>
      <c r="AE1033" s="183"/>
      <c r="AF1033" s="183"/>
      <c r="AG1033" s="183"/>
      <c r="AH1033" s="183"/>
      <c r="AI1033" s="183"/>
      <c r="AJ1033" s="183"/>
      <c r="AK1033" s="183"/>
    </row>
    <row r="1034" spans="2:37" ht="16.8" thickTop="1" thickBot="1">
      <c r="B1034" s="211" t="str">
        <f>IF(Árboles!B1031="","",Árboles!B1031)</f>
        <v/>
      </c>
      <c r="C1034" s="211" t="str">
        <f>IF(Árboles!C1031="","",Árboles!C1031)</f>
        <v/>
      </c>
      <c r="D1034" s="212" t="str">
        <f>IF(Árboles!G1031="","",Árboles!G1031)</f>
        <v/>
      </c>
      <c r="E1034" s="213" t="str">
        <f>IF(Árboles!AC1031=0,"",Árboles!AC1031)</f>
        <v/>
      </c>
      <c r="F1034" s="221"/>
      <c r="G1034" s="222"/>
      <c r="H1034" s="222"/>
      <c r="I1034" s="222"/>
      <c r="J1034" s="222"/>
      <c r="K1034" s="222"/>
      <c r="L1034" s="222"/>
      <c r="M1034" s="216" t="str">
        <f>IF(ISNA(Industrias[[#This Row],[Vtrit (m3)]]*VLOOKUP(Árboles!$G1031,Precios!$B$7:$H$19,2,FALSE)),"",Industrias[[#This Row],[Vtrit (m3)]]*VLOOKUP(Árboles!$G1031,Precios!$B$7:$H$19,2,FALSE))</f>
        <v/>
      </c>
      <c r="N1034" s="217" t="str">
        <f>IF(ISNA(Industrias[[#This Row],[Vapea (m3)]]*VLOOKUP(Árboles!$G1031,Precios!$B$7:$H$19,3,FALSE)),"",Industrias[[#This Row],[Vapea (m3)]]*VLOOKUP(Árboles!$G1031,Precios!$B$7:$H$19,3,FALSE))</f>
        <v/>
      </c>
      <c r="O1034" s="217" t="str">
        <f>IF(ISNA(Industrias[[#This Row],[Vcanter (m3)]]*VLOOKUP(Árboles!$G1031,Precios!$B$7:$H$19,4,FALSE)),"",Industrias[[#This Row],[Vcanter (m3)]]*VLOOKUP(Árboles!$G1031,Precios!$B$7:$H$19,4,FALSE))</f>
        <v/>
      </c>
      <c r="P1034" s="217" t="str">
        <f>IF(ISNA(Industrias[[#This Row],[Vsierra (m3)]]*VLOOKUP(Árboles!$G1031,Precios!$B$7:$H$19,5,FALSE)),"",Industrias[[#This Row],[Vsierra (m3)]]*VLOOKUP(Árboles!$G1031,Precios!$B$7:$H$19,5,FALSE))</f>
        <v/>
      </c>
      <c r="Q1034" s="217" t="str">
        <f>IF(ISNA(Industrias[[#This Row],[Vsgruesa (m3)]]*VLOOKUP(Árboles!$G1031,Precios!$B$7:$H$19,6,FALSE)),"",Industrias[[#This Row],[Vsgruesa (m3)]]*VLOOKUP(Árboles!$G1031,Precios!$B$7:$H$19,6,FALSE))</f>
        <v/>
      </c>
      <c r="R1034" s="217" t="str">
        <f>IF(ISNA(Industrias[[#This Row],[Vchapa (m3)]]*VLOOKUP(Árboles!$G1031,Precios!$B$7:$H$19,7,FALSE)),"",Industrias[[#This Row],[Vchapa (m3)]]*VLOOKUP(Árboles!$G1031,Precios!$B$7:$H$19,7,FALSE))</f>
        <v/>
      </c>
      <c r="S1034" s="223">
        <f t="shared" si="21"/>
        <v>0</v>
      </c>
      <c r="T1034" s="218"/>
      <c r="U1034" s="218"/>
      <c r="W1034" s="183"/>
      <c r="X1034" s="183"/>
      <c r="Y1034" s="183"/>
      <c r="Z1034" s="183"/>
      <c r="AA1034" s="183"/>
      <c r="AB1034" s="183"/>
      <c r="AC1034" s="183"/>
      <c r="AE1034" s="183"/>
      <c r="AF1034" s="183"/>
      <c r="AG1034" s="183"/>
      <c r="AH1034" s="183"/>
      <c r="AI1034" s="183"/>
      <c r="AJ1034" s="183"/>
      <c r="AK1034" s="183"/>
    </row>
    <row r="1035" spans="2:37" ht="16.8" thickTop="1" thickBot="1">
      <c r="B1035" s="211" t="str">
        <f>IF(Árboles!B1032="","",Árboles!B1032)</f>
        <v/>
      </c>
      <c r="C1035" s="211" t="str">
        <f>IF(Árboles!C1032="","",Árboles!C1032)</f>
        <v/>
      </c>
      <c r="D1035" s="212" t="str">
        <f>IF(Árboles!G1032="","",Árboles!G1032)</f>
        <v/>
      </c>
      <c r="E1035" s="213" t="str">
        <f>IF(Árboles!AC1032=0,"",Árboles!AC1032)</f>
        <v/>
      </c>
      <c r="F1035" s="221"/>
      <c r="G1035" s="222"/>
      <c r="H1035" s="222"/>
      <c r="I1035" s="222"/>
      <c r="J1035" s="222"/>
      <c r="K1035" s="222"/>
      <c r="L1035" s="222"/>
      <c r="M1035" s="216" t="str">
        <f>IF(ISNA(Industrias[[#This Row],[Vtrit (m3)]]*VLOOKUP(Árboles!$G1032,Precios!$B$7:$H$19,2,FALSE)),"",Industrias[[#This Row],[Vtrit (m3)]]*VLOOKUP(Árboles!$G1032,Precios!$B$7:$H$19,2,FALSE))</f>
        <v/>
      </c>
      <c r="N1035" s="217" t="str">
        <f>IF(ISNA(Industrias[[#This Row],[Vapea (m3)]]*VLOOKUP(Árboles!$G1032,Precios!$B$7:$H$19,3,FALSE)),"",Industrias[[#This Row],[Vapea (m3)]]*VLOOKUP(Árboles!$G1032,Precios!$B$7:$H$19,3,FALSE))</f>
        <v/>
      </c>
      <c r="O1035" s="217" t="str">
        <f>IF(ISNA(Industrias[[#This Row],[Vcanter (m3)]]*VLOOKUP(Árboles!$G1032,Precios!$B$7:$H$19,4,FALSE)),"",Industrias[[#This Row],[Vcanter (m3)]]*VLOOKUP(Árboles!$G1032,Precios!$B$7:$H$19,4,FALSE))</f>
        <v/>
      </c>
      <c r="P1035" s="217" t="str">
        <f>IF(ISNA(Industrias[[#This Row],[Vsierra (m3)]]*VLOOKUP(Árboles!$G1032,Precios!$B$7:$H$19,5,FALSE)),"",Industrias[[#This Row],[Vsierra (m3)]]*VLOOKUP(Árboles!$G1032,Precios!$B$7:$H$19,5,FALSE))</f>
        <v/>
      </c>
      <c r="Q1035" s="217" t="str">
        <f>IF(ISNA(Industrias[[#This Row],[Vsgruesa (m3)]]*VLOOKUP(Árboles!$G1032,Precios!$B$7:$H$19,6,FALSE)),"",Industrias[[#This Row],[Vsgruesa (m3)]]*VLOOKUP(Árboles!$G1032,Precios!$B$7:$H$19,6,FALSE))</f>
        <v/>
      </c>
      <c r="R1035" s="217" t="str">
        <f>IF(ISNA(Industrias[[#This Row],[Vchapa (m3)]]*VLOOKUP(Árboles!$G1032,Precios!$B$7:$H$19,7,FALSE)),"",Industrias[[#This Row],[Vchapa (m3)]]*VLOOKUP(Árboles!$G1032,Precios!$B$7:$H$19,7,FALSE))</f>
        <v/>
      </c>
      <c r="S1035" s="223">
        <f t="shared" si="21"/>
        <v>0</v>
      </c>
      <c r="T1035" s="218"/>
      <c r="U1035" s="218"/>
      <c r="W1035" s="183"/>
      <c r="X1035" s="183"/>
      <c r="Y1035" s="183"/>
      <c r="Z1035" s="183"/>
      <c r="AA1035" s="183"/>
      <c r="AB1035" s="183"/>
      <c r="AC1035" s="183"/>
      <c r="AE1035" s="183"/>
      <c r="AF1035" s="183"/>
      <c r="AG1035" s="183"/>
      <c r="AH1035" s="183"/>
      <c r="AI1035" s="183"/>
      <c r="AJ1035" s="183"/>
      <c r="AK1035" s="183"/>
    </row>
    <row r="1036" spans="2:37" ht="16.8" thickTop="1" thickBot="1">
      <c r="B1036" s="211" t="str">
        <f>IF(Árboles!B1033="","",Árboles!B1033)</f>
        <v/>
      </c>
      <c r="C1036" s="211" t="str">
        <f>IF(Árboles!C1033="","",Árboles!C1033)</f>
        <v/>
      </c>
      <c r="D1036" s="212" t="str">
        <f>IF(Árboles!G1033="","",Árboles!G1033)</f>
        <v/>
      </c>
      <c r="E1036" s="213" t="str">
        <f>IF(Árboles!AC1033=0,"",Árboles!AC1033)</f>
        <v/>
      </c>
      <c r="F1036" s="221"/>
      <c r="G1036" s="222"/>
      <c r="H1036" s="222"/>
      <c r="I1036" s="222"/>
      <c r="J1036" s="222"/>
      <c r="K1036" s="222"/>
      <c r="L1036" s="222"/>
      <c r="M1036" s="216" t="str">
        <f>IF(ISNA(Industrias[[#This Row],[Vtrit (m3)]]*VLOOKUP(Árboles!$G1033,Precios!$B$7:$H$19,2,FALSE)),"",Industrias[[#This Row],[Vtrit (m3)]]*VLOOKUP(Árboles!$G1033,Precios!$B$7:$H$19,2,FALSE))</f>
        <v/>
      </c>
      <c r="N1036" s="217" t="str">
        <f>IF(ISNA(Industrias[[#This Row],[Vapea (m3)]]*VLOOKUP(Árboles!$G1033,Precios!$B$7:$H$19,3,FALSE)),"",Industrias[[#This Row],[Vapea (m3)]]*VLOOKUP(Árboles!$G1033,Precios!$B$7:$H$19,3,FALSE))</f>
        <v/>
      </c>
      <c r="O1036" s="217" t="str">
        <f>IF(ISNA(Industrias[[#This Row],[Vcanter (m3)]]*VLOOKUP(Árboles!$G1033,Precios!$B$7:$H$19,4,FALSE)),"",Industrias[[#This Row],[Vcanter (m3)]]*VLOOKUP(Árboles!$G1033,Precios!$B$7:$H$19,4,FALSE))</f>
        <v/>
      </c>
      <c r="P1036" s="217" t="str">
        <f>IF(ISNA(Industrias[[#This Row],[Vsierra (m3)]]*VLOOKUP(Árboles!$G1033,Precios!$B$7:$H$19,5,FALSE)),"",Industrias[[#This Row],[Vsierra (m3)]]*VLOOKUP(Árboles!$G1033,Precios!$B$7:$H$19,5,FALSE))</f>
        <v/>
      </c>
      <c r="Q1036" s="217" t="str">
        <f>IF(ISNA(Industrias[[#This Row],[Vsgruesa (m3)]]*VLOOKUP(Árboles!$G1033,Precios!$B$7:$H$19,6,FALSE)),"",Industrias[[#This Row],[Vsgruesa (m3)]]*VLOOKUP(Árboles!$G1033,Precios!$B$7:$H$19,6,FALSE))</f>
        <v/>
      </c>
      <c r="R1036" s="217" t="str">
        <f>IF(ISNA(Industrias[[#This Row],[Vchapa (m3)]]*VLOOKUP(Árboles!$G1033,Precios!$B$7:$H$19,7,FALSE)),"",Industrias[[#This Row],[Vchapa (m3)]]*VLOOKUP(Árboles!$G1033,Precios!$B$7:$H$19,7,FALSE))</f>
        <v/>
      </c>
      <c r="S1036" s="223">
        <f t="shared" si="21"/>
        <v>0</v>
      </c>
      <c r="T1036" s="218"/>
      <c r="U1036" s="218"/>
      <c r="W1036" s="183"/>
      <c r="X1036" s="183"/>
      <c r="Y1036" s="183"/>
      <c r="Z1036" s="183"/>
      <c r="AA1036" s="183"/>
      <c r="AB1036" s="183"/>
      <c r="AC1036" s="183"/>
      <c r="AE1036" s="183"/>
      <c r="AF1036" s="183"/>
      <c r="AG1036" s="183"/>
      <c r="AH1036" s="183"/>
      <c r="AI1036" s="183"/>
      <c r="AJ1036" s="183"/>
      <c r="AK1036" s="183"/>
    </row>
    <row r="1037" spans="2:37" ht="16.8" thickTop="1" thickBot="1">
      <c r="B1037" s="211" t="str">
        <f>IF(Árboles!B1034="","",Árboles!B1034)</f>
        <v/>
      </c>
      <c r="C1037" s="211" t="str">
        <f>IF(Árboles!C1034="","",Árboles!C1034)</f>
        <v/>
      </c>
      <c r="D1037" s="212" t="str">
        <f>IF(Árboles!G1034="","",Árboles!G1034)</f>
        <v/>
      </c>
      <c r="E1037" s="213" t="str">
        <f>IF(Árboles!AC1034=0,"",Árboles!AC1034)</f>
        <v/>
      </c>
      <c r="F1037" s="221"/>
      <c r="G1037" s="222"/>
      <c r="H1037" s="222"/>
      <c r="I1037" s="222"/>
      <c r="J1037" s="222"/>
      <c r="K1037" s="222"/>
      <c r="L1037" s="222"/>
      <c r="M1037" s="216" t="str">
        <f>IF(ISNA(Industrias[[#This Row],[Vtrit (m3)]]*VLOOKUP(Árboles!$G1034,Precios!$B$7:$H$19,2,FALSE)),"",Industrias[[#This Row],[Vtrit (m3)]]*VLOOKUP(Árboles!$G1034,Precios!$B$7:$H$19,2,FALSE))</f>
        <v/>
      </c>
      <c r="N1037" s="217" t="str">
        <f>IF(ISNA(Industrias[[#This Row],[Vapea (m3)]]*VLOOKUP(Árboles!$G1034,Precios!$B$7:$H$19,3,FALSE)),"",Industrias[[#This Row],[Vapea (m3)]]*VLOOKUP(Árboles!$G1034,Precios!$B$7:$H$19,3,FALSE))</f>
        <v/>
      </c>
      <c r="O1037" s="217" t="str">
        <f>IF(ISNA(Industrias[[#This Row],[Vcanter (m3)]]*VLOOKUP(Árboles!$G1034,Precios!$B$7:$H$19,4,FALSE)),"",Industrias[[#This Row],[Vcanter (m3)]]*VLOOKUP(Árboles!$G1034,Precios!$B$7:$H$19,4,FALSE))</f>
        <v/>
      </c>
      <c r="P1037" s="217" t="str">
        <f>IF(ISNA(Industrias[[#This Row],[Vsierra (m3)]]*VLOOKUP(Árboles!$G1034,Precios!$B$7:$H$19,5,FALSE)),"",Industrias[[#This Row],[Vsierra (m3)]]*VLOOKUP(Árboles!$G1034,Precios!$B$7:$H$19,5,FALSE))</f>
        <v/>
      </c>
      <c r="Q1037" s="217" t="str">
        <f>IF(ISNA(Industrias[[#This Row],[Vsgruesa (m3)]]*VLOOKUP(Árboles!$G1034,Precios!$B$7:$H$19,6,FALSE)),"",Industrias[[#This Row],[Vsgruesa (m3)]]*VLOOKUP(Árboles!$G1034,Precios!$B$7:$H$19,6,FALSE))</f>
        <v/>
      </c>
      <c r="R1037" s="217" t="str">
        <f>IF(ISNA(Industrias[[#This Row],[Vchapa (m3)]]*VLOOKUP(Árboles!$G1034,Precios!$B$7:$H$19,7,FALSE)),"",Industrias[[#This Row],[Vchapa (m3)]]*VLOOKUP(Árboles!$G1034,Precios!$B$7:$H$19,7,FALSE))</f>
        <v/>
      </c>
      <c r="S1037" s="223">
        <f t="shared" si="21"/>
        <v>0</v>
      </c>
      <c r="T1037" s="218"/>
      <c r="U1037" s="218"/>
      <c r="W1037" s="183"/>
      <c r="X1037" s="183"/>
      <c r="Y1037" s="183"/>
      <c r="Z1037" s="183"/>
      <c r="AA1037" s="183"/>
      <c r="AB1037" s="183"/>
      <c r="AC1037" s="183"/>
      <c r="AE1037" s="183"/>
      <c r="AF1037" s="183"/>
      <c r="AG1037" s="183"/>
      <c r="AH1037" s="183"/>
      <c r="AI1037" s="183"/>
      <c r="AJ1037" s="183"/>
      <c r="AK1037" s="183"/>
    </row>
    <row r="1038" spans="2:37" ht="16.8" thickTop="1" thickBot="1">
      <c r="B1038" s="211" t="str">
        <f>IF(Árboles!B1035="","",Árboles!B1035)</f>
        <v/>
      </c>
      <c r="C1038" s="211" t="str">
        <f>IF(Árboles!C1035="","",Árboles!C1035)</f>
        <v/>
      </c>
      <c r="D1038" s="212" t="str">
        <f>IF(Árboles!G1035="","",Árboles!G1035)</f>
        <v/>
      </c>
      <c r="E1038" s="213" t="str">
        <f>IF(Árboles!AC1035=0,"",Árboles!AC1035)</f>
        <v/>
      </c>
      <c r="F1038" s="221"/>
      <c r="G1038" s="222"/>
      <c r="H1038" s="222"/>
      <c r="I1038" s="222"/>
      <c r="J1038" s="222"/>
      <c r="K1038" s="222"/>
      <c r="L1038" s="222"/>
      <c r="M1038" s="216" t="str">
        <f>IF(ISNA(Industrias[[#This Row],[Vtrit (m3)]]*VLOOKUP(Árboles!$G1035,Precios!$B$7:$H$19,2,FALSE)),"",Industrias[[#This Row],[Vtrit (m3)]]*VLOOKUP(Árboles!$G1035,Precios!$B$7:$H$19,2,FALSE))</f>
        <v/>
      </c>
      <c r="N1038" s="217" t="str">
        <f>IF(ISNA(Industrias[[#This Row],[Vapea (m3)]]*VLOOKUP(Árboles!$G1035,Precios!$B$7:$H$19,3,FALSE)),"",Industrias[[#This Row],[Vapea (m3)]]*VLOOKUP(Árboles!$G1035,Precios!$B$7:$H$19,3,FALSE))</f>
        <v/>
      </c>
      <c r="O1038" s="217" t="str">
        <f>IF(ISNA(Industrias[[#This Row],[Vcanter (m3)]]*VLOOKUP(Árboles!$G1035,Precios!$B$7:$H$19,4,FALSE)),"",Industrias[[#This Row],[Vcanter (m3)]]*VLOOKUP(Árboles!$G1035,Precios!$B$7:$H$19,4,FALSE))</f>
        <v/>
      </c>
      <c r="P1038" s="217" t="str">
        <f>IF(ISNA(Industrias[[#This Row],[Vsierra (m3)]]*VLOOKUP(Árboles!$G1035,Precios!$B$7:$H$19,5,FALSE)),"",Industrias[[#This Row],[Vsierra (m3)]]*VLOOKUP(Árboles!$G1035,Precios!$B$7:$H$19,5,FALSE))</f>
        <v/>
      </c>
      <c r="Q1038" s="217" t="str">
        <f>IF(ISNA(Industrias[[#This Row],[Vsgruesa (m3)]]*VLOOKUP(Árboles!$G1035,Precios!$B$7:$H$19,6,FALSE)),"",Industrias[[#This Row],[Vsgruesa (m3)]]*VLOOKUP(Árboles!$G1035,Precios!$B$7:$H$19,6,FALSE))</f>
        <v/>
      </c>
      <c r="R1038" s="217" t="str">
        <f>IF(ISNA(Industrias[[#This Row],[Vchapa (m3)]]*VLOOKUP(Árboles!$G1035,Precios!$B$7:$H$19,7,FALSE)),"",Industrias[[#This Row],[Vchapa (m3)]]*VLOOKUP(Árboles!$G1035,Precios!$B$7:$H$19,7,FALSE))</f>
        <v/>
      </c>
      <c r="S1038" s="223">
        <f t="shared" si="21"/>
        <v>0</v>
      </c>
      <c r="T1038" s="218"/>
      <c r="U1038" s="218"/>
      <c r="W1038" s="183"/>
      <c r="X1038" s="183"/>
      <c r="Y1038" s="183"/>
      <c r="Z1038" s="183"/>
      <c r="AA1038" s="183"/>
      <c r="AB1038" s="183"/>
      <c r="AC1038" s="183"/>
      <c r="AE1038" s="183"/>
      <c r="AF1038" s="183"/>
      <c r="AG1038" s="183"/>
      <c r="AH1038" s="183"/>
      <c r="AI1038" s="183"/>
      <c r="AJ1038" s="183"/>
      <c r="AK1038" s="183"/>
    </row>
    <row r="1039" spans="2:37" ht="16.8" thickTop="1" thickBot="1">
      <c r="B1039" s="211" t="str">
        <f>IF(Árboles!B1036="","",Árboles!B1036)</f>
        <v/>
      </c>
      <c r="C1039" s="211" t="str">
        <f>IF(Árboles!C1036="","",Árboles!C1036)</f>
        <v/>
      </c>
      <c r="D1039" s="212" t="str">
        <f>IF(Árboles!G1036="","",Árboles!G1036)</f>
        <v/>
      </c>
      <c r="E1039" s="213" t="str">
        <f>IF(Árboles!AC1036=0,"",Árboles!AC1036)</f>
        <v/>
      </c>
      <c r="F1039" s="221"/>
      <c r="G1039" s="222"/>
      <c r="H1039" s="222"/>
      <c r="I1039" s="222"/>
      <c r="J1039" s="222"/>
      <c r="K1039" s="222"/>
      <c r="L1039" s="222"/>
      <c r="M1039" s="216" t="str">
        <f>IF(ISNA(Industrias[[#This Row],[Vtrit (m3)]]*VLOOKUP(Árboles!$G1036,Precios!$B$7:$H$19,2,FALSE)),"",Industrias[[#This Row],[Vtrit (m3)]]*VLOOKUP(Árboles!$G1036,Precios!$B$7:$H$19,2,FALSE))</f>
        <v/>
      </c>
      <c r="N1039" s="217" t="str">
        <f>IF(ISNA(Industrias[[#This Row],[Vapea (m3)]]*VLOOKUP(Árboles!$G1036,Precios!$B$7:$H$19,3,FALSE)),"",Industrias[[#This Row],[Vapea (m3)]]*VLOOKUP(Árboles!$G1036,Precios!$B$7:$H$19,3,FALSE))</f>
        <v/>
      </c>
      <c r="O1039" s="217" t="str">
        <f>IF(ISNA(Industrias[[#This Row],[Vcanter (m3)]]*VLOOKUP(Árboles!$G1036,Precios!$B$7:$H$19,4,FALSE)),"",Industrias[[#This Row],[Vcanter (m3)]]*VLOOKUP(Árboles!$G1036,Precios!$B$7:$H$19,4,FALSE))</f>
        <v/>
      </c>
      <c r="P1039" s="217" t="str">
        <f>IF(ISNA(Industrias[[#This Row],[Vsierra (m3)]]*VLOOKUP(Árboles!$G1036,Precios!$B$7:$H$19,5,FALSE)),"",Industrias[[#This Row],[Vsierra (m3)]]*VLOOKUP(Árboles!$G1036,Precios!$B$7:$H$19,5,FALSE))</f>
        <v/>
      </c>
      <c r="Q1039" s="217" t="str">
        <f>IF(ISNA(Industrias[[#This Row],[Vsgruesa (m3)]]*VLOOKUP(Árboles!$G1036,Precios!$B$7:$H$19,6,FALSE)),"",Industrias[[#This Row],[Vsgruesa (m3)]]*VLOOKUP(Árboles!$G1036,Precios!$B$7:$H$19,6,FALSE))</f>
        <v/>
      </c>
      <c r="R1039" s="217" t="str">
        <f>IF(ISNA(Industrias[[#This Row],[Vchapa (m3)]]*VLOOKUP(Árboles!$G1036,Precios!$B$7:$H$19,7,FALSE)),"",Industrias[[#This Row],[Vchapa (m3)]]*VLOOKUP(Árboles!$G1036,Precios!$B$7:$H$19,7,FALSE))</f>
        <v/>
      </c>
      <c r="S1039" s="223">
        <f t="shared" si="21"/>
        <v>0</v>
      </c>
      <c r="T1039" s="218"/>
      <c r="U1039" s="218"/>
      <c r="W1039" s="183"/>
      <c r="X1039" s="183"/>
      <c r="Y1039" s="183"/>
      <c r="Z1039" s="183"/>
      <c r="AA1039" s="183"/>
      <c r="AB1039" s="183"/>
      <c r="AC1039" s="183"/>
      <c r="AE1039" s="183"/>
      <c r="AF1039" s="183"/>
      <c r="AG1039" s="183"/>
      <c r="AH1039" s="183"/>
      <c r="AI1039" s="183"/>
      <c r="AJ1039" s="183"/>
      <c r="AK1039" s="183"/>
    </row>
    <row r="1040" spans="2:37" ht="16.8" thickTop="1" thickBot="1">
      <c r="B1040" s="211" t="str">
        <f>IF(Árboles!B1037="","",Árboles!B1037)</f>
        <v/>
      </c>
      <c r="C1040" s="211" t="str">
        <f>IF(Árboles!C1037="","",Árboles!C1037)</f>
        <v/>
      </c>
      <c r="D1040" s="212" t="str">
        <f>IF(Árboles!G1037="","",Árboles!G1037)</f>
        <v/>
      </c>
      <c r="E1040" s="213" t="str">
        <f>IF(Árboles!AC1037=0,"",Árboles!AC1037)</f>
        <v/>
      </c>
      <c r="F1040" s="221"/>
      <c r="G1040" s="222"/>
      <c r="H1040" s="222"/>
      <c r="I1040" s="222"/>
      <c r="J1040" s="222"/>
      <c r="K1040" s="222"/>
      <c r="L1040" s="222"/>
      <c r="M1040" s="216" t="str">
        <f>IF(ISNA(Industrias[[#This Row],[Vtrit (m3)]]*VLOOKUP(Árboles!$G1037,Precios!$B$7:$H$19,2,FALSE)),"",Industrias[[#This Row],[Vtrit (m3)]]*VLOOKUP(Árboles!$G1037,Precios!$B$7:$H$19,2,FALSE))</f>
        <v/>
      </c>
      <c r="N1040" s="217" t="str">
        <f>IF(ISNA(Industrias[[#This Row],[Vapea (m3)]]*VLOOKUP(Árboles!$G1037,Precios!$B$7:$H$19,3,FALSE)),"",Industrias[[#This Row],[Vapea (m3)]]*VLOOKUP(Árboles!$G1037,Precios!$B$7:$H$19,3,FALSE))</f>
        <v/>
      </c>
      <c r="O1040" s="217" t="str">
        <f>IF(ISNA(Industrias[[#This Row],[Vcanter (m3)]]*VLOOKUP(Árboles!$G1037,Precios!$B$7:$H$19,4,FALSE)),"",Industrias[[#This Row],[Vcanter (m3)]]*VLOOKUP(Árboles!$G1037,Precios!$B$7:$H$19,4,FALSE))</f>
        <v/>
      </c>
      <c r="P1040" s="217" t="str">
        <f>IF(ISNA(Industrias[[#This Row],[Vsierra (m3)]]*VLOOKUP(Árboles!$G1037,Precios!$B$7:$H$19,5,FALSE)),"",Industrias[[#This Row],[Vsierra (m3)]]*VLOOKUP(Árboles!$G1037,Precios!$B$7:$H$19,5,FALSE))</f>
        <v/>
      </c>
      <c r="Q1040" s="217" t="str">
        <f>IF(ISNA(Industrias[[#This Row],[Vsgruesa (m3)]]*VLOOKUP(Árboles!$G1037,Precios!$B$7:$H$19,6,FALSE)),"",Industrias[[#This Row],[Vsgruesa (m3)]]*VLOOKUP(Árboles!$G1037,Precios!$B$7:$H$19,6,FALSE))</f>
        <v/>
      </c>
      <c r="R1040" s="217" t="str">
        <f>IF(ISNA(Industrias[[#This Row],[Vchapa (m3)]]*VLOOKUP(Árboles!$G1037,Precios!$B$7:$H$19,7,FALSE)),"",Industrias[[#This Row],[Vchapa (m3)]]*VLOOKUP(Árboles!$G1037,Precios!$B$7:$H$19,7,FALSE))</f>
        <v/>
      </c>
      <c r="S1040" s="223">
        <f t="shared" si="21"/>
        <v>0</v>
      </c>
      <c r="T1040" s="218"/>
      <c r="U1040" s="218"/>
      <c r="W1040" s="183"/>
      <c r="X1040" s="183"/>
      <c r="Y1040" s="183"/>
      <c r="Z1040" s="183"/>
      <c r="AA1040" s="183"/>
      <c r="AB1040" s="183"/>
      <c r="AC1040" s="183"/>
      <c r="AE1040" s="183"/>
      <c r="AF1040" s="183"/>
      <c r="AG1040" s="183"/>
      <c r="AH1040" s="183"/>
      <c r="AI1040" s="183"/>
      <c r="AJ1040" s="183"/>
      <c r="AK1040" s="183"/>
    </row>
    <row r="1041" spans="2:37" ht="16.8" thickTop="1" thickBot="1">
      <c r="B1041" s="211" t="str">
        <f>IF(Árboles!B1038="","",Árboles!B1038)</f>
        <v/>
      </c>
      <c r="C1041" s="211" t="str">
        <f>IF(Árboles!C1038="","",Árboles!C1038)</f>
        <v/>
      </c>
      <c r="D1041" s="212" t="str">
        <f>IF(Árboles!G1038="","",Árboles!G1038)</f>
        <v/>
      </c>
      <c r="E1041" s="213" t="str">
        <f>IF(Árboles!AC1038=0,"",Árboles!AC1038)</f>
        <v/>
      </c>
      <c r="F1041" s="221"/>
      <c r="G1041" s="222"/>
      <c r="H1041" s="222"/>
      <c r="I1041" s="222"/>
      <c r="J1041" s="222"/>
      <c r="K1041" s="222"/>
      <c r="L1041" s="222"/>
      <c r="M1041" s="216" t="str">
        <f>IF(ISNA(Industrias[[#This Row],[Vtrit (m3)]]*VLOOKUP(Árboles!$G1038,Precios!$B$7:$H$19,2,FALSE)),"",Industrias[[#This Row],[Vtrit (m3)]]*VLOOKUP(Árboles!$G1038,Precios!$B$7:$H$19,2,FALSE))</f>
        <v/>
      </c>
      <c r="N1041" s="217" t="str">
        <f>IF(ISNA(Industrias[[#This Row],[Vapea (m3)]]*VLOOKUP(Árboles!$G1038,Precios!$B$7:$H$19,3,FALSE)),"",Industrias[[#This Row],[Vapea (m3)]]*VLOOKUP(Árboles!$G1038,Precios!$B$7:$H$19,3,FALSE))</f>
        <v/>
      </c>
      <c r="O1041" s="217" t="str">
        <f>IF(ISNA(Industrias[[#This Row],[Vcanter (m3)]]*VLOOKUP(Árboles!$G1038,Precios!$B$7:$H$19,4,FALSE)),"",Industrias[[#This Row],[Vcanter (m3)]]*VLOOKUP(Árboles!$G1038,Precios!$B$7:$H$19,4,FALSE))</f>
        <v/>
      </c>
      <c r="P1041" s="217" t="str">
        <f>IF(ISNA(Industrias[[#This Row],[Vsierra (m3)]]*VLOOKUP(Árboles!$G1038,Precios!$B$7:$H$19,5,FALSE)),"",Industrias[[#This Row],[Vsierra (m3)]]*VLOOKUP(Árboles!$G1038,Precios!$B$7:$H$19,5,FALSE))</f>
        <v/>
      </c>
      <c r="Q1041" s="217" t="str">
        <f>IF(ISNA(Industrias[[#This Row],[Vsgruesa (m3)]]*VLOOKUP(Árboles!$G1038,Precios!$B$7:$H$19,6,FALSE)),"",Industrias[[#This Row],[Vsgruesa (m3)]]*VLOOKUP(Árboles!$G1038,Precios!$B$7:$H$19,6,FALSE))</f>
        <v/>
      </c>
      <c r="R1041" s="217" t="str">
        <f>IF(ISNA(Industrias[[#This Row],[Vchapa (m3)]]*VLOOKUP(Árboles!$G1038,Precios!$B$7:$H$19,7,FALSE)),"",Industrias[[#This Row],[Vchapa (m3)]]*VLOOKUP(Árboles!$G1038,Precios!$B$7:$H$19,7,FALSE))</f>
        <v/>
      </c>
      <c r="S1041" s="223">
        <f t="shared" si="21"/>
        <v>0</v>
      </c>
      <c r="T1041" s="218"/>
      <c r="U1041" s="218"/>
      <c r="W1041" s="183"/>
      <c r="X1041" s="183"/>
      <c r="Y1041" s="183"/>
      <c r="Z1041" s="183"/>
      <c r="AA1041" s="183"/>
      <c r="AB1041" s="183"/>
      <c r="AC1041" s="183"/>
      <c r="AE1041" s="183"/>
      <c r="AF1041" s="183"/>
      <c r="AG1041" s="183"/>
      <c r="AH1041" s="183"/>
      <c r="AI1041" s="183"/>
      <c r="AJ1041" s="183"/>
      <c r="AK1041" s="183"/>
    </row>
    <row r="1042" spans="2:37" ht="16.8" thickTop="1" thickBot="1">
      <c r="B1042" s="211" t="str">
        <f>IF(Árboles!B1039="","",Árboles!B1039)</f>
        <v/>
      </c>
      <c r="C1042" s="211" t="str">
        <f>IF(Árboles!C1039="","",Árboles!C1039)</f>
        <v/>
      </c>
      <c r="D1042" s="212" t="str">
        <f>IF(Árboles!G1039="","",Árboles!G1039)</f>
        <v/>
      </c>
      <c r="E1042" s="213" t="str">
        <f>IF(Árboles!AC1039=0,"",Árboles!AC1039)</f>
        <v/>
      </c>
      <c r="F1042" s="221"/>
      <c r="G1042" s="222"/>
      <c r="H1042" s="222"/>
      <c r="I1042" s="222"/>
      <c r="J1042" s="222"/>
      <c r="K1042" s="222"/>
      <c r="L1042" s="222"/>
      <c r="M1042" s="216" t="str">
        <f>IF(ISNA(Industrias[[#This Row],[Vtrit (m3)]]*VLOOKUP(Árboles!$G1039,Precios!$B$7:$H$19,2,FALSE)),"",Industrias[[#This Row],[Vtrit (m3)]]*VLOOKUP(Árboles!$G1039,Precios!$B$7:$H$19,2,FALSE))</f>
        <v/>
      </c>
      <c r="N1042" s="217" t="str">
        <f>IF(ISNA(Industrias[[#This Row],[Vapea (m3)]]*VLOOKUP(Árboles!$G1039,Precios!$B$7:$H$19,3,FALSE)),"",Industrias[[#This Row],[Vapea (m3)]]*VLOOKUP(Árboles!$G1039,Precios!$B$7:$H$19,3,FALSE))</f>
        <v/>
      </c>
      <c r="O1042" s="217" t="str">
        <f>IF(ISNA(Industrias[[#This Row],[Vcanter (m3)]]*VLOOKUP(Árboles!$G1039,Precios!$B$7:$H$19,4,FALSE)),"",Industrias[[#This Row],[Vcanter (m3)]]*VLOOKUP(Árboles!$G1039,Precios!$B$7:$H$19,4,FALSE))</f>
        <v/>
      </c>
      <c r="P1042" s="217" t="str">
        <f>IF(ISNA(Industrias[[#This Row],[Vsierra (m3)]]*VLOOKUP(Árboles!$G1039,Precios!$B$7:$H$19,5,FALSE)),"",Industrias[[#This Row],[Vsierra (m3)]]*VLOOKUP(Árboles!$G1039,Precios!$B$7:$H$19,5,FALSE))</f>
        <v/>
      </c>
      <c r="Q1042" s="217" t="str">
        <f>IF(ISNA(Industrias[[#This Row],[Vsgruesa (m3)]]*VLOOKUP(Árboles!$G1039,Precios!$B$7:$H$19,6,FALSE)),"",Industrias[[#This Row],[Vsgruesa (m3)]]*VLOOKUP(Árboles!$G1039,Precios!$B$7:$H$19,6,FALSE))</f>
        <v/>
      </c>
      <c r="R1042" s="217" t="str">
        <f>IF(ISNA(Industrias[[#This Row],[Vchapa (m3)]]*VLOOKUP(Árboles!$G1039,Precios!$B$7:$H$19,7,FALSE)),"",Industrias[[#This Row],[Vchapa (m3)]]*VLOOKUP(Árboles!$G1039,Precios!$B$7:$H$19,7,FALSE))</f>
        <v/>
      </c>
      <c r="S1042" s="223">
        <f t="shared" si="21"/>
        <v>0</v>
      </c>
      <c r="T1042" s="218"/>
      <c r="U1042" s="218"/>
      <c r="W1042" s="183"/>
      <c r="X1042" s="183"/>
      <c r="Y1042" s="183"/>
      <c r="Z1042" s="183"/>
      <c r="AA1042" s="183"/>
      <c r="AB1042" s="183"/>
      <c r="AC1042" s="183"/>
      <c r="AE1042" s="183"/>
      <c r="AF1042" s="183"/>
      <c r="AG1042" s="183"/>
      <c r="AH1042" s="183"/>
      <c r="AI1042" s="183"/>
      <c r="AJ1042" s="183"/>
      <c r="AK1042" s="183"/>
    </row>
    <row r="1043" spans="2:37" ht="16.8" thickTop="1" thickBot="1">
      <c r="B1043" s="211" t="str">
        <f>IF(Árboles!B1040="","",Árboles!B1040)</f>
        <v/>
      </c>
      <c r="C1043" s="211" t="str">
        <f>IF(Árboles!C1040="","",Árboles!C1040)</f>
        <v/>
      </c>
      <c r="D1043" s="212" t="str">
        <f>IF(Árboles!G1040="","",Árboles!G1040)</f>
        <v/>
      </c>
      <c r="E1043" s="213" t="str">
        <f>IF(Árboles!AC1040=0,"",Árboles!AC1040)</f>
        <v/>
      </c>
      <c r="F1043" s="221"/>
      <c r="G1043" s="222"/>
      <c r="H1043" s="222"/>
      <c r="I1043" s="222"/>
      <c r="J1043" s="222"/>
      <c r="K1043" s="222"/>
      <c r="L1043" s="222"/>
      <c r="M1043" s="216" t="str">
        <f>IF(ISNA(Industrias[[#This Row],[Vtrit (m3)]]*VLOOKUP(Árboles!$G1040,Precios!$B$7:$H$19,2,FALSE)),"",Industrias[[#This Row],[Vtrit (m3)]]*VLOOKUP(Árboles!$G1040,Precios!$B$7:$H$19,2,FALSE))</f>
        <v/>
      </c>
      <c r="N1043" s="217" t="str">
        <f>IF(ISNA(Industrias[[#This Row],[Vapea (m3)]]*VLOOKUP(Árboles!$G1040,Precios!$B$7:$H$19,3,FALSE)),"",Industrias[[#This Row],[Vapea (m3)]]*VLOOKUP(Árboles!$G1040,Precios!$B$7:$H$19,3,FALSE))</f>
        <v/>
      </c>
      <c r="O1043" s="217" t="str">
        <f>IF(ISNA(Industrias[[#This Row],[Vcanter (m3)]]*VLOOKUP(Árboles!$G1040,Precios!$B$7:$H$19,4,FALSE)),"",Industrias[[#This Row],[Vcanter (m3)]]*VLOOKUP(Árboles!$G1040,Precios!$B$7:$H$19,4,FALSE))</f>
        <v/>
      </c>
      <c r="P1043" s="217" t="str">
        <f>IF(ISNA(Industrias[[#This Row],[Vsierra (m3)]]*VLOOKUP(Árboles!$G1040,Precios!$B$7:$H$19,5,FALSE)),"",Industrias[[#This Row],[Vsierra (m3)]]*VLOOKUP(Árboles!$G1040,Precios!$B$7:$H$19,5,FALSE))</f>
        <v/>
      </c>
      <c r="Q1043" s="217" t="str">
        <f>IF(ISNA(Industrias[[#This Row],[Vsgruesa (m3)]]*VLOOKUP(Árboles!$G1040,Precios!$B$7:$H$19,6,FALSE)),"",Industrias[[#This Row],[Vsgruesa (m3)]]*VLOOKUP(Árboles!$G1040,Precios!$B$7:$H$19,6,FALSE))</f>
        <v/>
      </c>
      <c r="R1043" s="217" t="str">
        <f>IF(ISNA(Industrias[[#This Row],[Vchapa (m3)]]*VLOOKUP(Árboles!$G1040,Precios!$B$7:$H$19,7,FALSE)),"",Industrias[[#This Row],[Vchapa (m3)]]*VLOOKUP(Árboles!$G1040,Precios!$B$7:$H$19,7,FALSE))</f>
        <v/>
      </c>
      <c r="S1043" s="223">
        <f t="shared" si="21"/>
        <v>0</v>
      </c>
      <c r="T1043" s="218"/>
      <c r="U1043" s="218"/>
      <c r="W1043" s="183"/>
      <c r="X1043" s="183"/>
      <c r="Y1043" s="183"/>
      <c r="Z1043" s="183"/>
      <c r="AA1043" s="183"/>
      <c r="AB1043" s="183"/>
      <c r="AC1043" s="183"/>
      <c r="AE1043" s="183"/>
      <c r="AF1043" s="183"/>
      <c r="AG1043" s="183"/>
      <c r="AH1043" s="183"/>
      <c r="AI1043" s="183"/>
      <c r="AJ1043" s="183"/>
      <c r="AK1043" s="183"/>
    </row>
    <row r="1044" spans="2:37" ht="16.8" thickTop="1" thickBot="1">
      <c r="B1044" s="211" t="str">
        <f>IF(Árboles!B1041="","",Árboles!B1041)</f>
        <v/>
      </c>
      <c r="C1044" s="211" t="str">
        <f>IF(Árboles!C1041="","",Árboles!C1041)</f>
        <v/>
      </c>
      <c r="D1044" s="212" t="str">
        <f>IF(Árboles!G1041="","",Árboles!G1041)</f>
        <v/>
      </c>
      <c r="E1044" s="213" t="str">
        <f>IF(Árboles!AC1041=0,"",Árboles!AC1041)</f>
        <v/>
      </c>
      <c r="F1044" s="221"/>
      <c r="G1044" s="222"/>
      <c r="H1044" s="222"/>
      <c r="I1044" s="222"/>
      <c r="J1044" s="222"/>
      <c r="K1044" s="222"/>
      <c r="L1044" s="222"/>
      <c r="M1044" s="216" t="str">
        <f>IF(ISNA(Industrias[[#This Row],[Vtrit (m3)]]*VLOOKUP(Árboles!$G1041,Precios!$B$7:$H$19,2,FALSE)),"",Industrias[[#This Row],[Vtrit (m3)]]*VLOOKUP(Árboles!$G1041,Precios!$B$7:$H$19,2,FALSE))</f>
        <v/>
      </c>
      <c r="N1044" s="217" t="str">
        <f>IF(ISNA(Industrias[[#This Row],[Vapea (m3)]]*VLOOKUP(Árboles!$G1041,Precios!$B$7:$H$19,3,FALSE)),"",Industrias[[#This Row],[Vapea (m3)]]*VLOOKUP(Árboles!$G1041,Precios!$B$7:$H$19,3,FALSE))</f>
        <v/>
      </c>
      <c r="O1044" s="217" t="str">
        <f>IF(ISNA(Industrias[[#This Row],[Vcanter (m3)]]*VLOOKUP(Árboles!$G1041,Precios!$B$7:$H$19,4,FALSE)),"",Industrias[[#This Row],[Vcanter (m3)]]*VLOOKUP(Árboles!$G1041,Precios!$B$7:$H$19,4,FALSE))</f>
        <v/>
      </c>
      <c r="P1044" s="217" t="str">
        <f>IF(ISNA(Industrias[[#This Row],[Vsierra (m3)]]*VLOOKUP(Árboles!$G1041,Precios!$B$7:$H$19,5,FALSE)),"",Industrias[[#This Row],[Vsierra (m3)]]*VLOOKUP(Árboles!$G1041,Precios!$B$7:$H$19,5,FALSE))</f>
        <v/>
      </c>
      <c r="Q1044" s="217" t="str">
        <f>IF(ISNA(Industrias[[#This Row],[Vsgruesa (m3)]]*VLOOKUP(Árboles!$G1041,Precios!$B$7:$H$19,6,FALSE)),"",Industrias[[#This Row],[Vsgruesa (m3)]]*VLOOKUP(Árboles!$G1041,Precios!$B$7:$H$19,6,FALSE))</f>
        <v/>
      </c>
      <c r="R1044" s="217" t="str">
        <f>IF(ISNA(Industrias[[#This Row],[Vchapa (m3)]]*VLOOKUP(Árboles!$G1041,Precios!$B$7:$H$19,7,FALSE)),"",Industrias[[#This Row],[Vchapa (m3)]]*VLOOKUP(Árboles!$G1041,Precios!$B$7:$H$19,7,FALSE))</f>
        <v/>
      </c>
      <c r="S1044" s="223">
        <f t="shared" si="21"/>
        <v>0</v>
      </c>
      <c r="T1044" s="218"/>
      <c r="U1044" s="218"/>
      <c r="W1044" s="183"/>
      <c r="X1044" s="183"/>
      <c r="Y1044" s="183"/>
      <c r="Z1044" s="183"/>
      <c r="AA1044" s="183"/>
      <c r="AB1044" s="183"/>
      <c r="AC1044" s="183"/>
      <c r="AE1044" s="183"/>
      <c r="AF1044" s="183"/>
      <c r="AG1044" s="183"/>
      <c r="AH1044" s="183"/>
      <c r="AI1044" s="183"/>
      <c r="AJ1044" s="183"/>
      <c r="AK1044" s="183"/>
    </row>
    <row r="1045" spans="2:37" ht="16.8" thickTop="1" thickBot="1">
      <c r="B1045" s="211" t="str">
        <f>IF(Árboles!B1042="","",Árboles!B1042)</f>
        <v/>
      </c>
      <c r="C1045" s="211" t="str">
        <f>IF(Árboles!C1042="","",Árboles!C1042)</f>
        <v/>
      </c>
      <c r="D1045" s="212" t="str">
        <f>IF(Árboles!G1042="","",Árboles!G1042)</f>
        <v/>
      </c>
      <c r="E1045" s="213" t="str">
        <f>IF(Árboles!AC1042=0,"",Árboles!AC1042)</f>
        <v/>
      </c>
      <c r="F1045" s="221"/>
      <c r="G1045" s="222"/>
      <c r="H1045" s="222"/>
      <c r="I1045" s="222"/>
      <c r="J1045" s="222"/>
      <c r="K1045" s="222"/>
      <c r="L1045" s="222"/>
      <c r="M1045" s="216" t="str">
        <f>IF(ISNA(Industrias[[#This Row],[Vtrit (m3)]]*VLOOKUP(Árboles!$G1042,Precios!$B$7:$H$19,2,FALSE)),"",Industrias[[#This Row],[Vtrit (m3)]]*VLOOKUP(Árboles!$G1042,Precios!$B$7:$H$19,2,FALSE))</f>
        <v/>
      </c>
      <c r="N1045" s="217" t="str">
        <f>IF(ISNA(Industrias[[#This Row],[Vapea (m3)]]*VLOOKUP(Árboles!$G1042,Precios!$B$7:$H$19,3,FALSE)),"",Industrias[[#This Row],[Vapea (m3)]]*VLOOKUP(Árboles!$G1042,Precios!$B$7:$H$19,3,FALSE))</f>
        <v/>
      </c>
      <c r="O1045" s="217" t="str">
        <f>IF(ISNA(Industrias[[#This Row],[Vcanter (m3)]]*VLOOKUP(Árboles!$G1042,Precios!$B$7:$H$19,4,FALSE)),"",Industrias[[#This Row],[Vcanter (m3)]]*VLOOKUP(Árboles!$G1042,Precios!$B$7:$H$19,4,FALSE))</f>
        <v/>
      </c>
      <c r="P1045" s="217" t="str">
        <f>IF(ISNA(Industrias[[#This Row],[Vsierra (m3)]]*VLOOKUP(Árboles!$G1042,Precios!$B$7:$H$19,5,FALSE)),"",Industrias[[#This Row],[Vsierra (m3)]]*VLOOKUP(Árboles!$G1042,Precios!$B$7:$H$19,5,FALSE))</f>
        <v/>
      </c>
      <c r="Q1045" s="217" t="str">
        <f>IF(ISNA(Industrias[[#This Row],[Vsgruesa (m3)]]*VLOOKUP(Árboles!$G1042,Precios!$B$7:$H$19,6,FALSE)),"",Industrias[[#This Row],[Vsgruesa (m3)]]*VLOOKUP(Árboles!$G1042,Precios!$B$7:$H$19,6,FALSE))</f>
        <v/>
      </c>
      <c r="R1045" s="217" t="str">
        <f>IF(ISNA(Industrias[[#This Row],[Vchapa (m3)]]*VLOOKUP(Árboles!$G1042,Precios!$B$7:$H$19,7,FALSE)),"",Industrias[[#This Row],[Vchapa (m3)]]*VLOOKUP(Árboles!$G1042,Precios!$B$7:$H$19,7,FALSE))</f>
        <v/>
      </c>
      <c r="S1045" s="223">
        <f t="shared" si="21"/>
        <v>0</v>
      </c>
      <c r="T1045" s="218"/>
      <c r="U1045" s="218"/>
      <c r="W1045" s="183"/>
      <c r="X1045" s="183"/>
      <c r="Y1045" s="183"/>
      <c r="Z1045" s="183"/>
      <c r="AA1045" s="183"/>
      <c r="AB1045" s="183"/>
      <c r="AC1045" s="183"/>
      <c r="AE1045" s="183"/>
      <c r="AF1045" s="183"/>
      <c r="AG1045" s="183"/>
      <c r="AH1045" s="183"/>
      <c r="AI1045" s="183"/>
      <c r="AJ1045" s="183"/>
      <c r="AK1045" s="183"/>
    </row>
    <row r="1046" spans="2:37" ht="16.8" thickTop="1" thickBot="1">
      <c r="B1046" s="211" t="str">
        <f>IF(Árboles!B1043="","",Árboles!B1043)</f>
        <v/>
      </c>
      <c r="C1046" s="211" t="str">
        <f>IF(Árboles!C1043="","",Árboles!C1043)</f>
        <v/>
      </c>
      <c r="D1046" s="212" t="str">
        <f>IF(Árboles!G1043="","",Árboles!G1043)</f>
        <v/>
      </c>
      <c r="E1046" s="213" t="str">
        <f>IF(Árboles!AC1043=0,"",Árboles!AC1043)</f>
        <v/>
      </c>
      <c r="F1046" s="221"/>
      <c r="G1046" s="222"/>
      <c r="H1046" s="222"/>
      <c r="I1046" s="222"/>
      <c r="J1046" s="222"/>
      <c r="K1046" s="222"/>
      <c r="L1046" s="222"/>
      <c r="M1046" s="216" t="str">
        <f>IF(ISNA(Industrias[[#This Row],[Vtrit (m3)]]*VLOOKUP(Árboles!$G1043,Precios!$B$7:$H$19,2,FALSE)),"",Industrias[[#This Row],[Vtrit (m3)]]*VLOOKUP(Árboles!$G1043,Precios!$B$7:$H$19,2,FALSE))</f>
        <v/>
      </c>
      <c r="N1046" s="217" t="str">
        <f>IF(ISNA(Industrias[[#This Row],[Vapea (m3)]]*VLOOKUP(Árboles!$G1043,Precios!$B$7:$H$19,3,FALSE)),"",Industrias[[#This Row],[Vapea (m3)]]*VLOOKUP(Árboles!$G1043,Precios!$B$7:$H$19,3,FALSE))</f>
        <v/>
      </c>
      <c r="O1046" s="217" t="str">
        <f>IF(ISNA(Industrias[[#This Row],[Vcanter (m3)]]*VLOOKUP(Árboles!$G1043,Precios!$B$7:$H$19,4,FALSE)),"",Industrias[[#This Row],[Vcanter (m3)]]*VLOOKUP(Árboles!$G1043,Precios!$B$7:$H$19,4,FALSE))</f>
        <v/>
      </c>
      <c r="P1046" s="217" t="str">
        <f>IF(ISNA(Industrias[[#This Row],[Vsierra (m3)]]*VLOOKUP(Árboles!$G1043,Precios!$B$7:$H$19,5,FALSE)),"",Industrias[[#This Row],[Vsierra (m3)]]*VLOOKUP(Árboles!$G1043,Precios!$B$7:$H$19,5,FALSE))</f>
        <v/>
      </c>
      <c r="Q1046" s="217" t="str">
        <f>IF(ISNA(Industrias[[#This Row],[Vsgruesa (m3)]]*VLOOKUP(Árboles!$G1043,Precios!$B$7:$H$19,6,FALSE)),"",Industrias[[#This Row],[Vsgruesa (m3)]]*VLOOKUP(Árboles!$G1043,Precios!$B$7:$H$19,6,FALSE))</f>
        <v/>
      </c>
      <c r="R1046" s="217" t="str">
        <f>IF(ISNA(Industrias[[#This Row],[Vchapa (m3)]]*VLOOKUP(Árboles!$G1043,Precios!$B$7:$H$19,7,FALSE)),"",Industrias[[#This Row],[Vchapa (m3)]]*VLOOKUP(Árboles!$G1043,Precios!$B$7:$H$19,7,FALSE))</f>
        <v/>
      </c>
      <c r="S1046" s="223">
        <f t="shared" si="21"/>
        <v>0</v>
      </c>
      <c r="T1046" s="218"/>
      <c r="U1046" s="218"/>
      <c r="W1046" s="183"/>
      <c r="X1046" s="183"/>
      <c r="Y1046" s="183"/>
      <c r="Z1046" s="183"/>
      <c r="AA1046" s="183"/>
      <c r="AB1046" s="183"/>
      <c r="AC1046" s="183"/>
      <c r="AE1046" s="183"/>
      <c r="AF1046" s="183"/>
      <c r="AG1046" s="183"/>
      <c r="AH1046" s="183"/>
      <c r="AI1046" s="183"/>
      <c r="AJ1046" s="183"/>
      <c r="AK1046" s="183"/>
    </row>
    <row r="1047" spans="2:37" ht="16.8" thickTop="1" thickBot="1">
      <c r="B1047" s="211" t="str">
        <f>IF(Árboles!B1044="","",Árboles!B1044)</f>
        <v/>
      </c>
      <c r="C1047" s="211" t="str">
        <f>IF(Árboles!C1044="","",Árboles!C1044)</f>
        <v/>
      </c>
      <c r="D1047" s="212" t="str">
        <f>IF(Árboles!G1044="","",Árboles!G1044)</f>
        <v/>
      </c>
      <c r="E1047" s="213" t="str">
        <f>IF(Árboles!AC1044=0,"",Árboles!AC1044)</f>
        <v/>
      </c>
      <c r="F1047" s="221"/>
      <c r="G1047" s="222"/>
      <c r="H1047" s="222"/>
      <c r="I1047" s="222"/>
      <c r="J1047" s="222"/>
      <c r="K1047" s="222"/>
      <c r="L1047" s="222"/>
      <c r="M1047" s="216" t="str">
        <f>IF(ISNA(Industrias[[#This Row],[Vtrit (m3)]]*VLOOKUP(Árboles!$G1044,Precios!$B$7:$H$19,2,FALSE)),"",Industrias[[#This Row],[Vtrit (m3)]]*VLOOKUP(Árboles!$G1044,Precios!$B$7:$H$19,2,FALSE))</f>
        <v/>
      </c>
      <c r="N1047" s="217" t="str">
        <f>IF(ISNA(Industrias[[#This Row],[Vapea (m3)]]*VLOOKUP(Árboles!$G1044,Precios!$B$7:$H$19,3,FALSE)),"",Industrias[[#This Row],[Vapea (m3)]]*VLOOKUP(Árboles!$G1044,Precios!$B$7:$H$19,3,FALSE))</f>
        <v/>
      </c>
      <c r="O1047" s="217" t="str">
        <f>IF(ISNA(Industrias[[#This Row],[Vcanter (m3)]]*VLOOKUP(Árboles!$G1044,Precios!$B$7:$H$19,4,FALSE)),"",Industrias[[#This Row],[Vcanter (m3)]]*VLOOKUP(Árboles!$G1044,Precios!$B$7:$H$19,4,FALSE))</f>
        <v/>
      </c>
      <c r="P1047" s="217" t="str">
        <f>IF(ISNA(Industrias[[#This Row],[Vsierra (m3)]]*VLOOKUP(Árboles!$G1044,Precios!$B$7:$H$19,5,FALSE)),"",Industrias[[#This Row],[Vsierra (m3)]]*VLOOKUP(Árboles!$G1044,Precios!$B$7:$H$19,5,FALSE))</f>
        <v/>
      </c>
      <c r="Q1047" s="217" t="str">
        <f>IF(ISNA(Industrias[[#This Row],[Vsgruesa (m3)]]*VLOOKUP(Árboles!$G1044,Precios!$B$7:$H$19,6,FALSE)),"",Industrias[[#This Row],[Vsgruesa (m3)]]*VLOOKUP(Árboles!$G1044,Precios!$B$7:$H$19,6,FALSE))</f>
        <v/>
      </c>
      <c r="R1047" s="217" t="str">
        <f>IF(ISNA(Industrias[[#This Row],[Vchapa (m3)]]*VLOOKUP(Árboles!$G1044,Precios!$B$7:$H$19,7,FALSE)),"",Industrias[[#This Row],[Vchapa (m3)]]*VLOOKUP(Árboles!$G1044,Precios!$B$7:$H$19,7,FALSE))</f>
        <v/>
      </c>
      <c r="S1047" s="223">
        <f t="shared" si="21"/>
        <v>0</v>
      </c>
      <c r="T1047" s="218"/>
      <c r="U1047" s="218"/>
      <c r="W1047" s="183"/>
      <c r="X1047" s="183"/>
      <c r="Y1047" s="183"/>
      <c r="Z1047" s="183"/>
      <c r="AA1047" s="183"/>
      <c r="AB1047" s="183"/>
      <c r="AC1047" s="183"/>
      <c r="AE1047" s="183"/>
      <c r="AF1047" s="183"/>
      <c r="AG1047" s="183"/>
      <c r="AH1047" s="183"/>
      <c r="AI1047" s="183"/>
      <c r="AJ1047" s="183"/>
      <c r="AK1047" s="183"/>
    </row>
    <row r="1048" spans="2:37" ht="16.8" thickTop="1" thickBot="1">
      <c r="B1048" s="211" t="str">
        <f>IF(Árboles!B1045="","",Árboles!B1045)</f>
        <v/>
      </c>
      <c r="C1048" s="211" t="str">
        <f>IF(Árboles!C1045="","",Árboles!C1045)</f>
        <v/>
      </c>
      <c r="D1048" s="212" t="str">
        <f>IF(Árboles!G1045="","",Árboles!G1045)</f>
        <v/>
      </c>
      <c r="E1048" s="213" t="str">
        <f>IF(Árboles!AC1045=0,"",Árboles!AC1045)</f>
        <v/>
      </c>
      <c r="F1048" s="221"/>
      <c r="G1048" s="222"/>
      <c r="H1048" s="222"/>
      <c r="I1048" s="222"/>
      <c r="J1048" s="222"/>
      <c r="K1048" s="222"/>
      <c r="L1048" s="222"/>
      <c r="M1048" s="216" t="str">
        <f>IF(ISNA(Industrias[[#This Row],[Vtrit (m3)]]*VLOOKUP(Árboles!$G1045,Precios!$B$7:$H$19,2,FALSE)),"",Industrias[[#This Row],[Vtrit (m3)]]*VLOOKUP(Árboles!$G1045,Precios!$B$7:$H$19,2,FALSE))</f>
        <v/>
      </c>
      <c r="N1048" s="217" t="str">
        <f>IF(ISNA(Industrias[[#This Row],[Vapea (m3)]]*VLOOKUP(Árboles!$G1045,Precios!$B$7:$H$19,3,FALSE)),"",Industrias[[#This Row],[Vapea (m3)]]*VLOOKUP(Árboles!$G1045,Precios!$B$7:$H$19,3,FALSE))</f>
        <v/>
      </c>
      <c r="O1048" s="217" t="str">
        <f>IF(ISNA(Industrias[[#This Row],[Vcanter (m3)]]*VLOOKUP(Árboles!$G1045,Precios!$B$7:$H$19,4,FALSE)),"",Industrias[[#This Row],[Vcanter (m3)]]*VLOOKUP(Árboles!$G1045,Precios!$B$7:$H$19,4,FALSE))</f>
        <v/>
      </c>
      <c r="P1048" s="217" t="str">
        <f>IF(ISNA(Industrias[[#This Row],[Vsierra (m3)]]*VLOOKUP(Árboles!$G1045,Precios!$B$7:$H$19,5,FALSE)),"",Industrias[[#This Row],[Vsierra (m3)]]*VLOOKUP(Árboles!$G1045,Precios!$B$7:$H$19,5,FALSE))</f>
        <v/>
      </c>
      <c r="Q1048" s="217" t="str">
        <f>IF(ISNA(Industrias[[#This Row],[Vsgruesa (m3)]]*VLOOKUP(Árboles!$G1045,Precios!$B$7:$H$19,6,FALSE)),"",Industrias[[#This Row],[Vsgruesa (m3)]]*VLOOKUP(Árboles!$G1045,Precios!$B$7:$H$19,6,FALSE))</f>
        <v/>
      </c>
      <c r="R1048" s="217" t="str">
        <f>IF(ISNA(Industrias[[#This Row],[Vchapa (m3)]]*VLOOKUP(Árboles!$G1045,Precios!$B$7:$H$19,7,FALSE)),"",Industrias[[#This Row],[Vchapa (m3)]]*VLOOKUP(Árboles!$G1045,Precios!$B$7:$H$19,7,FALSE))</f>
        <v/>
      </c>
      <c r="S1048" s="223">
        <f t="shared" si="21"/>
        <v>0</v>
      </c>
      <c r="T1048" s="218"/>
      <c r="U1048" s="218"/>
      <c r="W1048" s="183"/>
      <c r="X1048" s="183"/>
      <c r="Y1048" s="183"/>
      <c r="Z1048" s="183"/>
      <c r="AA1048" s="183"/>
      <c r="AB1048" s="183"/>
      <c r="AC1048" s="183"/>
      <c r="AE1048" s="183"/>
      <c r="AF1048" s="183"/>
      <c r="AG1048" s="183"/>
      <c r="AH1048" s="183"/>
      <c r="AI1048" s="183"/>
      <c r="AJ1048" s="183"/>
      <c r="AK1048" s="183"/>
    </row>
    <row r="1049" spans="2:37" ht="16.8" thickTop="1" thickBot="1">
      <c r="B1049" s="211" t="str">
        <f>IF(Árboles!B1046="","",Árboles!B1046)</f>
        <v/>
      </c>
      <c r="C1049" s="211" t="str">
        <f>IF(Árboles!C1046="","",Árboles!C1046)</f>
        <v/>
      </c>
      <c r="D1049" s="212" t="str">
        <f>IF(Árboles!G1046="","",Árboles!G1046)</f>
        <v/>
      </c>
      <c r="E1049" s="213" t="str">
        <f>IF(Árboles!AC1046=0,"",Árboles!AC1046)</f>
        <v/>
      </c>
      <c r="F1049" s="221"/>
      <c r="G1049" s="222"/>
      <c r="H1049" s="222"/>
      <c r="I1049" s="222"/>
      <c r="J1049" s="222"/>
      <c r="K1049" s="222"/>
      <c r="L1049" s="222"/>
      <c r="M1049" s="216" t="str">
        <f>IF(ISNA(Industrias[[#This Row],[Vtrit (m3)]]*VLOOKUP(Árboles!$G1046,Precios!$B$7:$H$19,2,FALSE)),"",Industrias[[#This Row],[Vtrit (m3)]]*VLOOKUP(Árboles!$G1046,Precios!$B$7:$H$19,2,FALSE))</f>
        <v/>
      </c>
      <c r="N1049" s="217" t="str">
        <f>IF(ISNA(Industrias[[#This Row],[Vapea (m3)]]*VLOOKUP(Árboles!$G1046,Precios!$B$7:$H$19,3,FALSE)),"",Industrias[[#This Row],[Vapea (m3)]]*VLOOKUP(Árboles!$G1046,Precios!$B$7:$H$19,3,FALSE))</f>
        <v/>
      </c>
      <c r="O1049" s="217" t="str">
        <f>IF(ISNA(Industrias[[#This Row],[Vcanter (m3)]]*VLOOKUP(Árboles!$G1046,Precios!$B$7:$H$19,4,FALSE)),"",Industrias[[#This Row],[Vcanter (m3)]]*VLOOKUP(Árboles!$G1046,Precios!$B$7:$H$19,4,FALSE))</f>
        <v/>
      </c>
      <c r="P1049" s="217" t="str">
        <f>IF(ISNA(Industrias[[#This Row],[Vsierra (m3)]]*VLOOKUP(Árboles!$G1046,Precios!$B$7:$H$19,5,FALSE)),"",Industrias[[#This Row],[Vsierra (m3)]]*VLOOKUP(Árboles!$G1046,Precios!$B$7:$H$19,5,FALSE))</f>
        <v/>
      </c>
      <c r="Q1049" s="217" t="str">
        <f>IF(ISNA(Industrias[[#This Row],[Vsgruesa (m3)]]*VLOOKUP(Árboles!$G1046,Precios!$B$7:$H$19,6,FALSE)),"",Industrias[[#This Row],[Vsgruesa (m3)]]*VLOOKUP(Árboles!$G1046,Precios!$B$7:$H$19,6,FALSE))</f>
        <v/>
      </c>
      <c r="R1049" s="217" t="str">
        <f>IF(ISNA(Industrias[[#This Row],[Vchapa (m3)]]*VLOOKUP(Árboles!$G1046,Precios!$B$7:$H$19,7,FALSE)),"",Industrias[[#This Row],[Vchapa (m3)]]*VLOOKUP(Árboles!$G1046,Precios!$B$7:$H$19,7,FALSE))</f>
        <v/>
      </c>
      <c r="S1049" s="223">
        <f t="shared" si="21"/>
        <v>0</v>
      </c>
      <c r="T1049" s="218"/>
      <c r="U1049" s="218"/>
      <c r="W1049" s="183"/>
      <c r="X1049" s="183"/>
      <c r="Y1049" s="183"/>
      <c r="Z1049" s="183"/>
      <c r="AA1049" s="183"/>
      <c r="AB1049" s="183"/>
      <c r="AC1049" s="183"/>
      <c r="AE1049" s="183"/>
      <c r="AF1049" s="183"/>
      <c r="AG1049" s="183"/>
      <c r="AH1049" s="183"/>
      <c r="AI1049" s="183"/>
      <c r="AJ1049" s="183"/>
      <c r="AK1049" s="183"/>
    </row>
    <row r="1050" spans="2:37" ht="16.8" thickTop="1" thickBot="1">
      <c r="B1050" s="211" t="str">
        <f>IF(Árboles!B1047="","",Árboles!B1047)</f>
        <v/>
      </c>
      <c r="C1050" s="211" t="str">
        <f>IF(Árboles!C1047="","",Árboles!C1047)</f>
        <v/>
      </c>
      <c r="D1050" s="212" t="str">
        <f>IF(Árboles!G1047="","",Árboles!G1047)</f>
        <v/>
      </c>
      <c r="E1050" s="213" t="str">
        <f>IF(Árboles!AC1047=0,"",Árboles!AC1047)</f>
        <v/>
      </c>
      <c r="F1050" s="221"/>
      <c r="G1050" s="222"/>
      <c r="H1050" s="222"/>
      <c r="I1050" s="222"/>
      <c r="J1050" s="222"/>
      <c r="K1050" s="222"/>
      <c r="L1050" s="222"/>
      <c r="M1050" s="216" t="str">
        <f>IF(ISNA(Industrias[[#This Row],[Vtrit (m3)]]*VLOOKUP(Árboles!$G1047,Precios!$B$7:$H$19,2,FALSE)),"",Industrias[[#This Row],[Vtrit (m3)]]*VLOOKUP(Árboles!$G1047,Precios!$B$7:$H$19,2,FALSE))</f>
        <v/>
      </c>
      <c r="N1050" s="217" t="str">
        <f>IF(ISNA(Industrias[[#This Row],[Vapea (m3)]]*VLOOKUP(Árboles!$G1047,Precios!$B$7:$H$19,3,FALSE)),"",Industrias[[#This Row],[Vapea (m3)]]*VLOOKUP(Árboles!$G1047,Precios!$B$7:$H$19,3,FALSE))</f>
        <v/>
      </c>
      <c r="O1050" s="217" t="str">
        <f>IF(ISNA(Industrias[[#This Row],[Vcanter (m3)]]*VLOOKUP(Árboles!$G1047,Precios!$B$7:$H$19,4,FALSE)),"",Industrias[[#This Row],[Vcanter (m3)]]*VLOOKUP(Árboles!$G1047,Precios!$B$7:$H$19,4,FALSE))</f>
        <v/>
      </c>
      <c r="P1050" s="217" t="str">
        <f>IF(ISNA(Industrias[[#This Row],[Vsierra (m3)]]*VLOOKUP(Árboles!$G1047,Precios!$B$7:$H$19,5,FALSE)),"",Industrias[[#This Row],[Vsierra (m3)]]*VLOOKUP(Árboles!$G1047,Precios!$B$7:$H$19,5,FALSE))</f>
        <v/>
      </c>
      <c r="Q1050" s="217" t="str">
        <f>IF(ISNA(Industrias[[#This Row],[Vsgruesa (m3)]]*VLOOKUP(Árboles!$G1047,Precios!$B$7:$H$19,6,FALSE)),"",Industrias[[#This Row],[Vsgruesa (m3)]]*VLOOKUP(Árboles!$G1047,Precios!$B$7:$H$19,6,FALSE))</f>
        <v/>
      </c>
      <c r="R1050" s="217" t="str">
        <f>IF(ISNA(Industrias[[#This Row],[Vchapa (m3)]]*VLOOKUP(Árboles!$G1047,Precios!$B$7:$H$19,7,FALSE)),"",Industrias[[#This Row],[Vchapa (m3)]]*VLOOKUP(Árboles!$G1047,Precios!$B$7:$H$19,7,FALSE))</f>
        <v/>
      </c>
      <c r="S1050" s="223">
        <f t="shared" si="21"/>
        <v>0</v>
      </c>
      <c r="T1050" s="218"/>
      <c r="U1050" s="218"/>
      <c r="W1050" s="183"/>
      <c r="X1050" s="183"/>
      <c r="Y1050" s="183"/>
      <c r="Z1050" s="183"/>
      <c r="AA1050" s="183"/>
      <c r="AB1050" s="183"/>
      <c r="AC1050" s="183"/>
      <c r="AE1050" s="183"/>
      <c r="AF1050" s="183"/>
      <c r="AG1050" s="183"/>
      <c r="AH1050" s="183"/>
      <c r="AI1050" s="183"/>
      <c r="AJ1050" s="183"/>
      <c r="AK1050" s="183"/>
    </row>
    <row r="1051" spans="2:37" ht="16.8" thickTop="1" thickBot="1">
      <c r="B1051" s="211" t="str">
        <f>IF(Árboles!B1048="","",Árboles!B1048)</f>
        <v/>
      </c>
      <c r="C1051" s="211" t="str">
        <f>IF(Árboles!C1048="","",Árboles!C1048)</f>
        <v/>
      </c>
      <c r="D1051" s="212" t="str">
        <f>IF(Árboles!G1048="","",Árboles!G1048)</f>
        <v/>
      </c>
      <c r="E1051" s="213" t="str">
        <f>IF(Árboles!AC1048=0,"",Árboles!AC1048)</f>
        <v/>
      </c>
      <c r="F1051" s="221"/>
      <c r="G1051" s="222"/>
      <c r="H1051" s="222"/>
      <c r="I1051" s="222"/>
      <c r="J1051" s="222"/>
      <c r="K1051" s="222"/>
      <c r="L1051" s="222"/>
      <c r="M1051" s="216" t="str">
        <f>IF(ISNA(Industrias[[#This Row],[Vtrit (m3)]]*VLOOKUP(Árboles!$G1048,Precios!$B$7:$H$19,2,FALSE)),"",Industrias[[#This Row],[Vtrit (m3)]]*VLOOKUP(Árboles!$G1048,Precios!$B$7:$H$19,2,FALSE))</f>
        <v/>
      </c>
      <c r="N1051" s="217" t="str">
        <f>IF(ISNA(Industrias[[#This Row],[Vapea (m3)]]*VLOOKUP(Árboles!$G1048,Precios!$B$7:$H$19,3,FALSE)),"",Industrias[[#This Row],[Vapea (m3)]]*VLOOKUP(Árboles!$G1048,Precios!$B$7:$H$19,3,FALSE))</f>
        <v/>
      </c>
      <c r="O1051" s="217" t="str">
        <f>IF(ISNA(Industrias[[#This Row],[Vcanter (m3)]]*VLOOKUP(Árboles!$G1048,Precios!$B$7:$H$19,4,FALSE)),"",Industrias[[#This Row],[Vcanter (m3)]]*VLOOKUP(Árboles!$G1048,Precios!$B$7:$H$19,4,FALSE))</f>
        <v/>
      </c>
      <c r="P1051" s="217" t="str">
        <f>IF(ISNA(Industrias[[#This Row],[Vsierra (m3)]]*VLOOKUP(Árboles!$G1048,Precios!$B$7:$H$19,5,FALSE)),"",Industrias[[#This Row],[Vsierra (m3)]]*VLOOKUP(Árboles!$G1048,Precios!$B$7:$H$19,5,FALSE))</f>
        <v/>
      </c>
      <c r="Q1051" s="217" t="str">
        <f>IF(ISNA(Industrias[[#This Row],[Vsgruesa (m3)]]*VLOOKUP(Árboles!$G1048,Precios!$B$7:$H$19,6,FALSE)),"",Industrias[[#This Row],[Vsgruesa (m3)]]*VLOOKUP(Árboles!$G1048,Precios!$B$7:$H$19,6,FALSE))</f>
        <v/>
      </c>
      <c r="R1051" s="217" t="str">
        <f>IF(ISNA(Industrias[[#This Row],[Vchapa (m3)]]*VLOOKUP(Árboles!$G1048,Precios!$B$7:$H$19,7,FALSE)),"",Industrias[[#This Row],[Vchapa (m3)]]*VLOOKUP(Árboles!$G1048,Precios!$B$7:$H$19,7,FALSE))</f>
        <v/>
      </c>
      <c r="S1051" s="223">
        <f t="shared" si="21"/>
        <v>0</v>
      </c>
      <c r="T1051" s="218"/>
      <c r="U1051" s="218"/>
      <c r="W1051" s="183"/>
      <c r="X1051" s="183"/>
      <c r="Y1051" s="183"/>
      <c r="Z1051" s="183"/>
      <c r="AA1051" s="183"/>
      <c r="AB1051" s="183"/>
      <c r="AC1051" s="183"/>
      <c r="AE1051" s="183"/>
      <c r="AF1051" s="183"/>
      <c r="AG1051" s="183"/>
      <c r="AH1051" s="183"/>
      <c r="AI1051" s="183"/>
      <c r="AJ1051" s="183"/>
      <c r="AK1051" s="183"/>
    </row>
    <row r="1052" spans="2:37" ht="16.8" thickTop="1" thickBot="1">
      <c r="B1052" s="211" t="str">
        <f>IF(Árboles!B1049="","",Árboles!B1049)</f>
        <v/>
      </c>
      <c r="C1052" s="211" t="str">
        <f>IF(Árboles!C1049="","",Árboles!C1049)</f>
        <v/>
      </c>
      <c r="D1052" s="212" t="str">
        <f>IF(Árboles!G1049="","",Árboles!G1049)</f>
        <v/>
      </c>
      <c r="E1052" s="213" t="str">
        <f>IF(Árboles!AC1049=0,"",Árboles!AC1049)</f>
        <v/>
      </c>
      <c r="F1052" s="221"/>
      <c r="G1052" s="222"/>
      <c r="H1052" s="222"/>
      <c r="I1052" s="222"/>
      <c r="J1052" s="222"/>
      <c r="K1052" s="222"/>
      <c r="L1052" s="222"/>
      <c r="M1052" s="216" t="str">
        <f>IF(ISNA(Industrias[[#This Row],[Vtrit (m3)]]*VLOOKUP(Árboles!$G1049,Precios!$B$7:$H$19,2,FALSE)),"",Industrias[[#This Row],[Vtrit (m3)]]*VLOOKUP(Árboles!$G1049,Precios!$B$7:$H$19,2,FALSE))</f>
        <v/>
      </c>
      <c r="N1052" s="217" t="str">
        <f>IF(ISNA(Industrias[[#This Row],[Vapea (m3)]]*VLOOKUP(Árboles!$G1049,Precios!$B$7:$H$19,3,FALSE)),"",Industrias[[#This Row],[Vapea (m3)]]*VLOOKUP(Árboles!$G1049,Precios!$B$7:$H$19,3,FALSE))</f>
        <v/>
      </c>
      <c r="O1052" s="217" t="str">
        <f>IF(ISNA(Industrias[[#This Row],[Vcanter (m3)]]*VLOOKUP(Árboles!$G1049,Precios!$B$7:$H$19,4,FALSE)),"",Industrias[[#This Row],[Vcanter (m3)]]*VLOOKUP(Árboles!$G1049,Precios!$B$7:$H$19,4,FALSE))</f>
        <v/>
      </c>
      <c r="P1052" s="217" t="str">
        <f>IF(ISNA(Industrias[[#This Row],[Vsierra (m3)]]*VLOOKUP(Árboles!$G1049,Precios!$B$7:$H$19,5,FALSE)),"",Industrias[[#This Row],[Vsierra (m3)]]*VLOOKUP(Árboles!$G1049,Precios!$B$7:$H$19,5,FALSE))</f>
        <v/>
      </c>
      <c r="Q1052" s="217" t="str">
        <f>IF(ISNA(Industrias[[#This Row],[Vsgruesa (m3)]]*VLOOKUP(Árboles!$G1049,Precios!$B$7:$H$19,6,FALSE)),"",Industrias[[#This Row],[Vsgruesa (m3)]]*VLOOKUP(Árboles!$G1049,Precios!$B$7:$H$19,6,FALSE))</f>
        <v/>
      </c>
      <c r="R1052" s="217" t="str">
        <f>IF(ISNA(Industrias[[#This Row],[Vchapa (m3)]]*VLOOKUP(Árboles!$G1049,Precios!$B$7:$H$19,7,FALSE)),"",Industrias[[#This Row],[Vchapa (m3)]]*VLOOKUP(Árboles!$G1049,Precios!$B$7:$H$19,7,FALSE))</f>
        <v/>
      </c>
      <c r="S1052" s="223">
        <f t="shared" si="21"/>
        <v>0</v>
      </c>
      <c r="T1052" s="218"/>
      <c r="U1052" s="218"/>
      <c r="W1052" s="183"/>
      <c r="X1052" s="183"/>
      <c r="Y1052" s="183"/>
      <c r="Z1052" s="183"/>
      <c r="AA1052" s="183"/>
      <c r="AB1052" s="183"/>
      <c r="AC1052" s="183"/>
      <c r="AE1052" s="183"/>
      <c r="AF1052" s="183"/>
      <c r="AG1052" s="183"/>
      <c r="AH1052" s="183"/>
      <c r="AI1052" s="183"/>
      <c r="AJ1052" s="183"/>
      <c r="AK1052" s="183"/>
    </row>
    <row r="1053" spans="2:37" ht="16.8" thickTop="1" thickBot="1">
      <c r="B1053" s="211" t="str">
        <f>IF(Árboles!B1050="","",Árboles!B1050)</f>
        <v/>
      </c>
      <c r="C1053" s="211" t="str">
        <f>IF(Árboles!C1050="","",Árboles!C1050)</f>
        <v/>
      </c>
      <c r="D1053" s="212" t="str">
        <f>IF(Árboles!G1050="","",Árboles!G1050)</f>
        <v/>
      </c>
      <c r="E1053" s="213" t="str">
        <f>IF(Árboles!AC1050=0,"",Árboles!AC1050)</f>
        <v/>
      </c>
      <c r="F1053" s="221"/>
      <c r="G1053" s="222"/>
      <c r="H1053" s="222"/>
      <c r="I1053" s="222"/>
      <c r="J1053" s="222"/>
      <c r="K1053" s="222"/>
      <c r="L1053" s="222"/>
      <c r="M1053" s="216" t="str">
        <f>IF(ISNA(Industrias[[#This Row],[Vtrit (m3)]]*VLOOKUP(Árboles!$G1050,Precios!$B$7:$H$19,2,FALSE)),"",Industrias[[#This Row],[Vtrit (m3)]]*VLOOKUP(Árboles!$G1050,Precios!$B$7:$H$19,2,FALSE))</f>
        <v/>
      </c>
      <c r="N1053" s="217" t="str">
        <f>IF(ISNA(Industrias[[#This Row],[Vapea (m3)]]*VLOOKUP(Árboles!$G1050,Precios!$B$7:$H$19,3,FALSE)),"",Industrias[[#This Row],[Vapea (m3)]]*VLOOKUP(Árboles!$G1050,Precios!$B$7:$H$19,3,FALSE))</f>
        <v/>
      </c>
      <c r="O1053" s="217" t="str">
        <f>IF(ISNA(Industrias[[#This Row],[Vcanter (m3)]]*VLOOKUP(Árboles!$G1050,Precios!$B$7:$H$19,4,FALSE)),"",Industrias[[#This Row],[Vcanter (m3)]]*VLOOKUP(Árboles!$G1050,Precios!$B$7:$H$19,4,FALSE))</f>
        <v/>
      </c>
      <c r="P1053" s="217" t="str">
        <f>IF(ISNA(Industrias[[#This Row],[Vsierra (m3)]]*VLOOKUP(Árboles!$G1050,Precios!$B$7:$H$19,5,FALSE)),"",Industrias[[#This Row],[Vsierra (m3)]]*VLOOKUP(Árboles!$G1050,Precios!$B$7:$H$19,5,FALSE))</f>
        <v/>
      </c>
      <c r="Q1053" s="217" t="str">
        <f>IF(ISNA(Industrias[[#This Row],[Vsgruesa (m3)]]*VLOOKUP(Árboles!$G1050,Precios!$B$7:$H$19,6,FALSE)),"",Industrias[[#This Row],[Vsgruesa (m3)]]*VLOOKUP(Árboles!$G1050,Precios!$B$7:$H$19,6,FALSE))</f>
        <v/>
      </c>
      <c r="R1053" s="217" t="str">
        <f>IF(ISNA(Industrias[[#This Row],[Vchapa (m3)]]*VLOOKUP(Árboles!$G1050,Precios!$B$7:$H$19,7,FALSE)),"",Industrias[[#This Row],[Vchapa (m3)]]*VLOOKUP(Árboles!$G1050,Precios!$B$7:$H$19,7,FALSE))</f>
        <v/>
      </c>
      <c r="S1053" s="223">
        <f t="shared" si="21"/>
        <v>0</v>
      </c>
      <c r="T1053" s="218"/>
      <c r="U1053" s="218"/>
      <c r="W1053" s="183"/>
      <c r="X1053" s="183"/>
      <c r="Y1053" s="183"/>
      <c r="Z1053" s="183"/>
      <c r="AA1053" s="183"/>
      <c r="AB1053" s="183"/>
      <c r="AC1053" s="183"/>
      <c r="AE1053" s="183"/>
      <c r="AF1053" s="183"/>
      <c r="AG1053" s="183"/>
      <c r="AH1053" s="183"/>
      <c r="AI1053" s="183"/>
      <c r="AJ1053" s="183"/>
      <c r="AK1053" s="183"/>
    </row>
    <row r="1054" spans="2:37" ht="16.8" thickTop="1" thickBot="1">
      <c r="B1054" s="211" t="str">
        <f>IF(Árboles!B1051="","",Árboles!B1051)</f>
        <v/>
      </c>
      <c r="C1054" s="211" t="str">
        <f>IF(Árboles!C1051="","",Árboles!C1051)</f>
        <v/>
      </c>
      <c r="D1054" s="212" t="str">
        <f>IF(Árboles!G1051="","",Árboles!G1051)</f>
        <v/>
      </c>
      <c r="E1054" s="213" t="str">
        <f>IF(Árboles!AC1051=0,"",Árboles!AC1051)</f>
        <v/>
      </c>
      <c r="F1054" s="221"/>
      <c r="G1054" s="222"/>
      <c r="H1054" s="222"/>
      <c r="I1054" s="222"/>
      <c r="J1054" s="222"/>
      <c r="K1054" s="222"/>
      <c r="L1054" s="222"/>
      <c r="M1054" s="216" t="str">
        <f>IF(ISNA(Industrias[[#This Row],[Vtrit (m3)]]*VLOOKUP(Árboles!$G1051,Precios!$B$7:$H$19,2,FALSE)),"",Industrias[[#This Row],[Vtrit (m3)]]*VLOOKUP(Árboles!$G1051,Precios!$B$7:$H$19,2,FALSE))</f>
        <v/>
      </c>
      <c r="N1054" s="217" t="str">
        <f>IF(ISNA(Industrias[[#This Row],[Vapea (m3)]]*VLOOKUP(Árboles!$G1051,Precios!$B$7:$H$19,3,FALSE)),"",Industrias[[#This Row],[Vapea (m3)]]*VLOOKUP(Árboles!$G1051,Precios!$B$7:$H$19,3,FALSE))</f>
        <v/>
      </c>
      <c r="O1054" s="217" t="str">
        <f>IF(ISNA(Industrias[[#This Row],[Vcanter (m3)]]*VLOOKUP(Árboles!$G1051,Precios!$B$7:$H$19,4,FALSE)),"",Industrias[[#This Row],[Vcanter (m3)]]*VLOOKUP(Árboles!$G1051,Precios!$B$7:$H$19,4,FALSE))</f>
        <v/>
      </c>
      <c r="P1054" s="217" t="str">
        <f>IF(ISNA(Industrias[[#This Row],[Vsierra (m3)]]*VLOOKUP(Árboles!$G1051,Precios!$B$7:$H$19,5,FALSE)),"",Industrias[[#This Row],[Vsierra (m3)]]*VLOOKUP(Árboles!$G1051,Precios!$B$7:$H$19,5,FALSE))</f>
        <v/>
      </c>
      <c r="Q1054" s="217" t="str">
        <f>IF(ISNA(Industrias[[#This Row],[Vsgruesa (m3)]]*VLOOKUP(Árboles!$G1051,Precios!$B$7:$H$19,6,FALSE)),"",Industrias[[#This Row],[Vsgruesa (m3)]]*VLOOKUP(Árboles!$G1051,Precios!$B$7:$H$19,6,FALSE))</f>
        <v/>
      </c>
      <c r="R1054" s="217" t="str">
        <f>IF(ISNA(Industrias[[#This Row],[Vchapa (m3)]]*VLOOKUP(Árboles!$G1051,Precios!$B$7:$H$19,7,FALSE)),"",Industrias[[#This Row],[Vchapa (m3)]]*VLOOKUP(Árboles!$G1051,Precios!$B$7:$H$19,7,FALSE))</f>
        <v/>
      </c>
      <c r="S1054" s="223">
        <f t="shared" si="21"/>
        <v>0</v>
      </c>
      <c r="T1054" s="218"/>
      <c r="U1054" s="218"/>
      <c r="W1054" s="183"/>
      <c r="X1054" s="183"/>
      <c r="Y1054" s="183"/>
      <c r="Z1054" s="183"/>
      <c r="AA1054" s="183"/>
      <c r="AB1054" s="183"/>
      <c r="AC1054" s="183"/>
      <c r="AE1054" s="183"/>
      <c r="AF1054" s="183"/>
      <c r="AG1054" s="183"/>
      <c r="AH1054" s="183"/>
      <c r="AI1054" s="183"/>
      <c r="AJ1054" s="183"/>
      <c r="AK1054" s="183"/>
    </row>
    <row r="1055" spans="2:37" ht="16.8" thickTop="1" thickBot="1">
      <c r="B1055" s="211" t="str">
        <f>IF(Árboles!B1052="","",Árboles!B1052)</f>
        <v/>
      </c>
      <c r="C1055" s="211" t="str">
        <f>IF(Árboles!C1052="","",Árboles!C1052)</f>
        <v/>
      </c>
      <c r="D1055" s="212" t="str">
        <f>IF(Árboles!G1052="","",Árboles!G1052)</f>
        <v/>
      </c>
      <c r="E1055" s="213" t="str">
        <f>IF(Árboles!AC1052=0,"",Árboles!AC1052)</f>
        <v/>
      </c>
      <c r="F1055" s="221"/>
      <c r="G1055" s="222"/>
      <c r="H1055" s="222"/>
      <c r="I1055" s="222"/>
      <c r="J1055" s="222"/>
      <c r="K1055" s="222"/>
      <c r="L1055" s="222"/>
      <c r="M1055" s="216" t="str">
        <f>IF(ISNA(Industrias[[#This Row],[Vtrit (m3)]]*VLOOKUP(Árboles!$G1052,Precios!$B$7:$H$19,2,FALSE)),"",Industrias[[#This Row],[Vtrit (m3)]]*VLOOKUP(Árboles!$G1052,Precios!$B$7:$H$19,2,FALSE))</f>
        <v/>
      </c>
      <c r="N1055" s="217" t="str">
        <f>IF(ISNA(Industrias[[#This Row],[Vapea (m3)]]*VLOOKUP(Árboles!$G1052,Precios!$B$7:$H$19,3,FALSE)),"",Industrias[[#This Row],[Vapea (m3)]]*VLOOKUP(Árboles!$G1052,Precios!$B$7:$H$19,3,FALSE))</f>
        <v/>
      </c>
      <c r="O1055" s="217" t="str">
        <f>IF(ISNA(Industrias[[#This Row],[Vcanter (m3)]]*VLOOKUP(Árboles!$G1052,Precios!$B$7:$H$19,4,FALSE)),"",Industrias[[#This Row],[Vcanter (m3)]]*VLOOKUP(Árboles!$G1052,Precios!$B$7:$H$19,4,FALSE))</f>
        <v/>
      </c>
      <c r="P1055" s="217" t="str">
        <f>IF(ISNA(Industrias[[#This Row],[Vsierra (m3)]]*VLOOKUP(Árboles!$G1052,Precios!$B$7:$H$19,5,FALSE)),"",Industrias[[#This Row],[Vsierra (m3)]]*VLOOKUP(Árboles!$G1052,Precios!$B$7:$H$19,5,FALSE))</f>
        <v/>
      </c>
      <c r="Q1055" s="217" t="str">
        <f>IF(ISNA(Industrias[[#This Row],[Vsgruesa (m3)]]*VLOOKUP(Árboles!$G1052,Precios!$B$7:$H$19,6,FALSE)),"",Industrias[[#This Row],[Vsgruesa (m3)]]*VLOOKUP(Árboles!$G1052,Precios!$B$7:$H$19,6,FALSE))</f>
        <v/>
      </c>
      <c r="R1055" s="217" t="str">
        <f>IF(ISNA(Industrias[[#This Row],[Vchapa (m3)]]*VLOOKUP(Árboles!$G1052,Precios!$B$7:$H$19,7,FALSE)),"",Industrias[[#This Row],[Vchapa (m3)]]*VLOOKUP(Árboles!$G1052,Precios!$B$7:$H$19,7,FALSE))</f>
        <v/>
      </c>
      <c r="S1055" s="223">
        <f t="shared" si="21"/>
        <v>0</v>
      </c>
      <c r="T1055" s="218"/>
      <c r="U1055" s="218"/>
      <c r="W1055" s="183"/>
      <c r="X1055" s="183"/>
      <c r="Y1055" s="183"/>
      <c r="Z1055" s="183"/>
      <c r="AA1055" s="183"/>
      <c r="AB1055" s="183"/>
      <c r="AC1055" s="183"/>
      <c r="AE1055" s="183"/>
      <c r="AF1055" s="183"/>
      <c r="AG1055" s="183"/>
      <c r="AH1055" s="183"/>
      <c r="AI1055" s="183"/>
      <c r="AJ1055" s="183"/>
      <c r="AK1055" s="183"/>
    </row>
    <row r="1056" spans="2:37" ht="16.8" thickTop="1" thickBot="1">
      <c r="B1056" s="211" t="str">
        <f>IF(Árboles!B1053="","",Árboles!B1053)</f>
        <v/>
      </c>
      <c r="C1056" s="211" t="str">
        <f>IF(Árboles!C1053="","",Árboles!C1053)</f>
        <v/>
      </c>
      <c r="D1056" s="212" t="str">
        <f>IF(Árboles!G1053="","",Árboles!G1053)</f>
        <v/>
      </c>
      <c r="E1056" s="213" t="str">
        <f>IF(Árboles!AC1053=0,"",Árboles!AC1053)</f>
        <v/>
      </c>
      <c r="F1056" s="221"/>
      <c r="G1056" s="222"/>
      <c r="H1056" s="222"/>
      <c r="I1056" s="222"/>
      <c r="J1056" s="222"/>
      <c r="K1056" s="222"/>
      <c r="L1056" s="222"/>
      <c r="M1056" s="216" t="str">
        <f>IF(ISNA(Industrias[[#This Row],[Vtrit (m3)]]*VLOOKUP(Árboles!$G1053,Precios!$B$7:$H$19,2,FALSE)),"",Industrias[[#This Row],[Vtrit (m3)]]*VLOOKUP(Árboles!$G1053,Precios!$B$7:$H$19,2,FALSE))</f>
        <v/>
      </c>
      <c r="N1056" s="217" t="str">
        <f>IF(ISNA(Industrias[[#This Row],[Vapea (m3)]]*VLOOKUP(Árboles!$G1053,Precios!$B$7:$H$19,3,FALSE)),"",Industrias[[#This Row],[Vapea (m3)]]*VLOOKUP(Árboles!$G1053,Precios!$B$7:$H$19,3,FALSE))</f>
        <v/>
      </c>
      <c r="O1056" s="217" t="str">
        <f>IF(ISNA(Industrias[[#This Row],[Vcanter (m3)]]*VLOOKUP(Árboles!$G1053,Precios!$B$7:$H$19,4,FALSE)),"",Industrias[[#This Row],[Vcanter (m3)]]*VLOOKUP(Árboles!$G1053,Precios!$B$7:$H$19,4,FALSE))</f>
        <v/>
      </c>
      <c r="P1056" s="217" t="str">
        <f>IF(ISNA(Industrias[[#This Row],[Vsierra (m3)]]*VLOOKUP(Árboles!$G1053,Precios!$B$7:$H$19,5,FALSE)),"",Industrias[[#This Row],[Vsierra (m3)]]*VLOOKUP(Árboles!$G1053,Precios!$B$7:$H$19,5,FALSE))</f>
        <v/>
      </c>
      <c r="Q1056" s="217" t="str">
        <f>IF(ISNA(Industrias[[#This Row],[Vsgruesa (m3)]]*VLOOKUP(Árboles!$G1053,Precios!$B$7:$H$19,6,FALSE)),"",Industrias[[#This Row],[Vsgruesa (m3)]]*VLOOKUP(Árboles!$G1053,Precios!$B$7:$H$19,6,FALSE))</f>
        <v/>
      </c>
      <c r="R1056" s="217" t="str">
        <f>IF(ISNA(Industrias[[#This Row],[Vchapa (m3)]]*VLOOKUP(Árboles!$G1053,Precios!$B$7:$H$19,7,FALSE)),"",Industrias[[#This Row],[Vchapa (m3)]]*VLOOKUP(Árboles!$G1053,Precios!$B$7:$H$19,7,FALSE))</f>
        <v/>
      </c>
      <c r="S1056" s="223">
        <f t="shared" si="21"/>
        <v>0</v>
      </c>
      <c r="T1056" s="218"/>
      <c r="U1056" s="218"/>
      <c r="W1056" s="183"/>
      <c r="X1056" s="183"/>
      <c r="Y1056" s="183"/>
      <c r="Z1056" s="183"/>
      <c r="AA1056" s="183"/>
      <c r="AB1056" s="183"/>
      <c r="AC1056" s="183"/>
      <c r="AE1056" s="183"/>
      <c r="AF1056" s="183"/>
      <c r="AG1056" s="183"/>
      <c r="AH1056" s="183"/>
      <c r="AI1056" s="183"/>
      <c r="AJ1056" s="183"/>
      <c r="AK1056" s="183"/>
    </row>
    <row r="1057" spans="2:37" ht="16.8" thickTop="1" thickBot="1">
      <c r="B1057" s="211" t="str">
        <f>IF(Árboles!B1054="","",Árboles!B1054)</f>
        <v/>
      </c>
      <c r="C1057" s="211" t="str">
        <f>IF(Árboles!C1054="","",Árboles!C1054)</f>
        <v/>
      </c>
      <c r="D1057" s="212" t="str">
        <f>IF(Árboles!G1054="","",Árboles!G1054)</f>
        <v/>
      </c>
      <c r="E1057" s="213" t="str">
        <f>IF(Árboles!AC1054=0,"",Árboles!AC1054)</f>
        <v/>
      </c>
      <c r="F1057" s="221"/>
      <c r="G1057" s="222"/>
      <c r="H1057" s="222"/>
      <c r="I1057" s="222"/>
      <c r="J1057" s="222"/>
      <c r="K1057" s="222"/>
      <c r="L1057" s="222"/>
      <c r="M1057" s="216" t="str">
        <f>IF(ISNA(Industrias[[#This Row],[Vtrit (m3)]]*VLOOKUP(Árboles!$G1054,Precios!$B$7:$H$19,2,FALSE)),"",Industrias[[#This Row],[Vtrit (m3)]]*VLOOKUP(Árboles!$G1054,Precios!$B$7:$H$19,2,FALSE))</f>
        <v/>
      </c>
      <c r="N1057" s="217" t="str">
        <f>IF(ISNA(Industrias[[#This Row],[Vapea (m3)]]*VLOOKUP(Árboles!$G1054,Precios!$B$7:$H$19,3,FALSE)),"",Industrias[[#This Row],[Vapea (m3)]]*VLOOKUP(Árboles!$G1054,Precios!$B$7:$H$19,3,FALSE))</f>
        <v/>
      </c>
      <c r="O1057" s="217" t="str">
        <f>IF(ISNA(Industrias[[#This Row],[Vcanter (m3)]]*VLOOKUP(Árboles!$G1054,Precios!$B$7:$H$19,4,FALSE)),"",Industrias[[#This Row],[Vcanter (m3)]]*VLOOKUP(Árboles!$G1054,Precios!$B$7:$H$19,4,FALSE))</f>
        <v/>
      </c>
      <c r="P1057" s="217" t="str">
        <f>IF(ISNA(Industrias[[#This Row],[Vsierra (m3)]]*VLOOKUP(Árboles!$G1054,Precios!$B$7:$H$19,5,FALSE)),"",Industrias[[#This Row],[Vsierra (m3)]]*VLOOKUP(Árboles!$G1054,Precios!$B$7:$H$19,5,FALSE))</f>
        <v/>
      </c>
      <c r="Q1057" s="217" t="str">
        <f>IF(ISNA(Industrias[[#This Row],[Vsgruesa (m3)]]*VLOOKUP(Árboles!$G1054,Precios!$B$7:$H$19,6,FALSE)),"",Industrias[[#This Row],[Vsgruesa (m3)]]*VLOOKUP(Árboles!$G1054,Precios!$B$7:$H$19,6,FALSE))</f>
        <v/>
      </c>
      <c r="R1057" s="217" t="str">
        <f>IF(ISNA(Industrias[[#This Row],[Vchapa (m3)]]*VLOOKUP(Árboles!$G1054,Precios!$B$7:$H$19,7,FALSE)),"",Industrias[[#This Row],[Vchapa (m3)]]*VLOOKUP(Árboles!$G1054,Precios!$B$7:$H$19,7,FALSE))</f>
        <v/>
      </c>
      <c r="S1057" s="223">
        <f t="shared" si="21"/>
        <v>0</v>
      </c>
      <c r="T1057" s="218"/>
      <c r="U1057" s="218"/>
      <c r="W1057" s="183"/>
      <c r="X1057" s="183"/>
      <c r="Y1057" s="183"/>
      <c r="Z1057" s="183"/>
      <c r="AA1057" s="183"/>
      <c r="AB1057" s="183"/>
      <c r="AC1057" s="183"/>
      <c r="AE1057" s="183"/>
      <c r="AF1057" s="183"/>
      <c r="AG1057" s="183"/>
      <c r="AH1057" s="183"/>
      <c r="AI1057" s="183"/>
      <c r="AJ1057" s="183"/>
      <c r="AK1057" s="183"/>
    </row>
    <row r="1058" spans="2:37" ht="16.8" thickTop="1" thickBot="1">
      <c r="B1058" s="211" t="str">
        <f>IF(Árboles!B1055="","",Árboles!B1055)</f>
        <v/>
      </c>
      <c r="C1058" s="211" t="str">
        <f>IF(Árboles!C1055="","",Árboles!C1055)</f>
        <v/>
      </c>
      <c r="D1058" s="212" t="str">
        <f>IF(Árboles!G1055="","",Árboles!G1055)</f>
        <v/>
      </c>
      <c r="E1058" s="213" t="str">
        <f>IF(Árboles!AC1055=0,"",Árboles!AC1055)</f>
        <v/>
      </c>
      <c r="F1058" s="221"/>
      <c r="G1058" s="222"/>
      <c r="H1058" s="222"/>
      <c r="I1058" s="222"/>
      <c r="J1058" s="222"/>
      <c r="K1058" s="222"/>
      <c r="L1058" s="222"/>
      <c r="M1058" s="216" t="str">
        <f>IF(ISNA(Industrias[[#This Row],[Vtrit (m3)]]*VLOOKUP(Árboles!$G1055,Precios!$B$7:$H$19,2,FALSE)),"",Industrias[[#This Row],[Vtrit (m3)]]*VLOOKUP(Árboles!$G1055,Precios!$B$7:$H$19,2,FALSE))</f>
        <v/>
      </c>
      <c r="N1058" s="217" t="str">
        <f>IF(ISNA(Industrias[[#This Row],[Vapea (m3)]]*VLOOKUP(Árboles!$G1055,Precios!$B$7:$H$19,3,FALSE)),"",Industrias[[#This Row],[Vapea (m3)]]*VLOOKUP(Árboles!$G1055,Precios!$B$7:$H$19,3,FALSE))</f>
        <v/>
      </c>
      <c r="O1058" s="217" t="str">
        <f>IF(ISNA(Industrias[[#This Row],[Vcanter (m3)]]*VLOOKUP(Árboles!$G1055,Precios!$B$7:$H$19,4,FALSE)),"",Industrias[[#This Row],[Vcanter (m3)]]*VLOOKUP(Árboles!$G1055,Precios!$B$7:$H$19,4,FALSE))</f>
        <v/>
      </c>
      <c r="P1058" s="217" t="str">
        <f>IF(ISNA(Industrias[[#This Row],[Vsierra (m3)]]*VLOOKUP(Árboles!$G1055,Precios!$B$7:$H$19,5,FALSE)),"",Industrias[[#This Row],[Vsierra (m3)]]*VLOOKUP(Árboles!$G1055,Precios!$B$7:$H$19,5,FALSE))</f>
        <v/>
      </c>
      <c r="Q1058" s="217" t="str">
        <f>IF(ISNA(Industrias[[#This Row],[Vsgruesa (m3)]]*VLOOKUP(Árboles!$G1055,Precios!$B$7:$H$19,6,FALSE)),"",Industrias[[#This Row],[Vsgruesa (m3)]]*VLOOKUP(Árboles!$G1055,Precios!$B$7:$H$19,6,FALSE))</f>
        <v/>
      </c>
      <c r="R1058" s="217" t="str">
        <f>IF(ISNA(Industrias[[#This Row],[Vchapa (m3)]]*VLOOKUP(Árboles!$G1055,Precios!$B$7:$H$19,7,FALSE)),"",Industrias[[#This Row],[Vchapa (m3)]]*VLOOKUP(Árboles!$G1055,Precios!$B$7:$H$19,7,FALSE))</f>
        <v/>
      </c>
      <c r="S1058" s="223">
        <f t="shared" si="21"/>
        <v>0</v>
      </c>
      <c r="T1058" s="218"/>
      <c r="U1058" s="218"/>
      <c r="W1058" s="183"/>
      <c r="X1058" s="183"/>
      <c r="Y1058" s="183"/>
      <c r="Z1058" s="183"/>
      <c r="AA1058" s="183"/>
      <c r="AB1058" s="183"/>
      <c r="AC1058" s="183"/>
      <c r="AE1058" s="183"/>
      <c r="AF1058" s="183"/>
      <c r="AG1058" s="183"/>
      <c r="AH1058" s="183"/>
      <c r="AI1058" s="183"/>
      <c r="AJ1058" s="183"/>
      <c r="AK1058" s="183"/>
    </row>
    <row r="1059" spans="2:37" ht="16.8" thickTop="1" thickBot="1">
      <c r="B1059" s="211" t="str">
        <f>IF(Árboles!B1056="","",Árboles!B1056)</f>
        <v/>
      </c>
      <c r="C1059" s="211" t="str">
        <f>IF(Árboles!C1056="","",Árboles!C1056)</f>
        <v/>
      </c>
      <c r="D1059" s="212" t="str">
        <f>IF(Árboles!G1056="","",Árboles!G1056)</f>
        <v/>
      </c>
      <c r="E1059" s="213" t="str">
        <f>IF(Árboles!AC1056=0,"",Árboles!AC1056)</f>
        <v/>
      </c>
      <c r="F1059" s="221"/>
      <c r="G1059" s="222"/>
      <c r="H1059" s="222"/>
      <c r="I1059" s="222"/>
      <c r="J1059" s="222"/>
      <c r="K1059" s="222"/>
      <c r="L1059" s="222"/>
      <c r="M1059" s="216" t="str">
        <f>IF(ISNA(Industrias[[#This Row],[Vtrit (m3)]]*VLOOKUP(Árboles!$G1056,Precios!$B$7:$H$19,2,FALSE)),"",Industrias[[#This Row],[Vtrit (m3)]]*VLOOKUP(Árboles!$G1056,Precios!$B$7:$H$19,2,FALSE))</f>
        <v/>
      </c>
      <c r="N1059" s="217" t="str">
        <f>IF(ISNA(Industrias[[#This Row],[Vapea (m3)]]*VLOOKUP(Árboles!$G1056,Precios!$B$7:$H$19,3,FALSE)),"",Industrias[[#This Row],[Vapea (m3)]]*VLOOKUP(Árboles!$G1056,Precios!$B$7:$H$19,3,FALSE))</f>
        <v/>
      </c>
      <c r="O1059" s="217" t="str">
        <f>IF(ISNA(Industrias[[#This Row],[Vcanter (m3)]]*VLOOKUP(Árboles!$G1056,Precios!$B$7:$H$19,4,FALSE)),"",Industrias[[#This Row],[Vcanter (m3)]]*VLOOKUP(Árboles!$G1056,Precios!$B$7:$H$19,4,FALSE))</f>
        <v/>
      </c>
      <c r="P1059" s="217" t="str">
        <f>IF(ISNA(Industrias[[#This Row],[Vsierra (m3)]]*VLOOKUP(Árboles!$G1056,Precios!$B$7:$H$19,5,FALSE)),"",Industrias[[#This Row],[Vsierra (m3)]]*VLOOKUP(Árboles!$G1056,Precios!$B$7:$H$19,5,FALSE))</f>
        <v/>
      </c>
      <c r="Q1059" s="217" t="str">
        <f>IF(ISNA(Industrias[[#This Row],[Vsgruesa (m3)]]*VLOOKUP(Árboles!$G1056,Precios!$B$7:$H$19,6,FALSE)),"",Industrias[[#This Row],[Vsgruesa (m3)]]*VLOOKUP(Árboles!$G1056,Precios!$B$7:$H$19,6,FALSE))</f>
        <v/>
      </c>
      <c r="R1059" s="217" t="str">
        <f>IF(ISNA(Industrias[[#This Row],[Vchapa (m3)]]*VLOOKUP(Árboles!$G1056,Precios!$B$7:$H$19,7,FALSE)),"",Industrias[[#This Row],[Vchapa (m3)]]*VLOOKUP(Árboles!$G1056,Precios!$B$7:$H$19,7,FALSE))</f>
        <v/>
      </c>
      <c r="S1059" s="223">
        <f t="shared" si="21"/>
        <v>0</v>
      </c>
      <c r="T1059" s="218"/>
      <c r="U1059" s="218"/>
      <c r="W1059" s="183"/>
      <c r="X1059" s="183"/>
      <c r="Y1059" s="183"/>
      <c r="Z1059" s="183"/>
      <c r="AA1059" s="183"/>
      <c r="AB1059" s="183"/>
      <c r="AC1059" s="183"/>
      <c r="AE1059" s="183"/>
      <c r="AF1059" s="183"/>
      <c r="AG1059" s="183"/>
      <c r="AH1059" s="183"/>
      <c r="AI1059" s="183"/>
      <c r="AJ1059" s="183"/>
      <c r="AK1059" s="183"/>
    </row>
    <row r="1060" spans="2:37" ht="16.8" thickTop="1" thickBot="1">
      <c r="B1060" s="211" t="str">
        <f>IF(Árboles!B1057="","",Árboles!B1057)</f>
        <v/>
      </c>
      <c r="C1060" s="211" t="str">
        <f>IF(Árboles!C1057="","",Árboles!C1057)</f>
        <v/>
      </c>
      <c r="D1060" s="212" t="str">
        <f>IF(Árboles!G1057="","",Árboles!G1057)</f>
        <v/>
      </c>
      <c r="E1060" s="213" t="str">
        <f>IF(Árboles!AC1057=0,"",Árboles!AC1057)</f>
        <v/>
      </c>
      <c r="F1060" s="221"/>
      <c r="G1060" s="222"/>
      <c r="H1060" s="222"/>
      <c r="I1060" s="222"/>
      <c r="J1060" s="222"/>
      <c r="K1060" s="222"/>
      <c r="L1060" s="222"/>
      <c r="M1060" s="216" t="str">
        <f>IF(ISNA(Industrias[[#This Row],[Vtrit (m3)]]*VLOOKUP(Árboles!$G1057,Precios!$B$7:$H$19,2,FALSE)),"",Industrias[[#This Row],[Vtrit (m3)]]*VLOOKUP(Árboles!$G1057,Precios!$B$7:$H$19,2,FALSE))</f>
        <v/>
      </c>
      <c r="N1060" s="217" t="str">
        <f>IF(ISNA(Industrias[[#This Row],[Vapea (m3)]]*VLOOKUP(Árboles!$G1057,Precios!$B$7:$H$19,3,FALSE)),"",Industrias[[#This Row],[Vapea (m3)]]*VLOOKUP(Árboles!$G1057,Precios!$B$7:$H$19,3,FALSE))</f>
        <v/>
      </c>
      <c r="O1060" s="217" t="str">
        <f>IF(ISNA(Industrias[[#This Row],[Vcanter (m3)]]*VLOOKUP(Árboles!$G1057,Precios!$B$7:$H$19,4,FALSE)),"",Industrias[[#This Row],[Vcanter (m3)]]*VLOOKUP(Árboles!$G1057,Precios!$B$7:$H$19,4,FALSE))</f>
        <v/>
      </c>
      <c r="P1060" s="217" t="str">
        <f>IF(ISNA(Industrias[[#This Row],[Vsierra (m3)]]*VLOOKUP(Árboles!$G1057,Precios!$B$7:$H$19,5,FALSE)),"",Industrias[[#This Row],[Vsierra (m3)]]*VLOOKUP(Árboles!$G1057,Precios!$B$7:$H$19,5,FALSE))</f>
        <v/>
      </c>
      <c r="Q1060" s="217" t="str">
        <f>IF(ISNA(Industrias[[#This Row],[Vsgruesa (m3)]]*VLOOKUP(Árboles!$G1057,Precios!$B$7:$H$19,6,FALSE)),"",Industrias[[#This Row],[Vsgruesa (m3)]]*VLOOKUP(Árboles!$G1057,Precios!$B$7:$H$19,6,FALSE))</f>
        <v/>
      </c>
      <c r="R1060" s="217" t="str">
        <f>IF(ISNA(Industrias[[#This Row],[Vchapa (m3)]]*VLOOKUP(Árboles!$G1057,Precios!$B$7:$H$19,7,FALSE)),"",Industrias[[#This Row],[Vchapa (m3)]]*VLOOKUP(Árboles!$G1057,Precios!$B$7:$H$19,7,FALSE))</f>
        <v/>
      </c>
      <c r="S1060" s="223">
        <f t="shared" si="21"/>
        <v>0</v>
      </c>
      <c r="T1060" s="218"/>
      <c r="U1060" s="218"/>
      <c r="W1060" s="183"/>
      <c r="X1060" s="183"/>
      <c r="Y1060" s="183"/>
      <c r="Z1060" s="183"/>
      <c r="AA1060" s="183"/>
      <c r="AB1060" s="183"/>
      <c r="AC1060" s="183"/>
      <c r="AE1060" s="183"/>
      <c r="AF1060" s="183"/>
      <c r="AG1060" s="183"/>
      <c r="AH1060" s="183"/>
      <c r="AI1060" s="183"/>
      <c r="AJ1060" s="183"/>
      <c r="AK1060" s="183"/>
    </row>
    <row r="1061" spans="2:37" ht="16.8" thickTop="1" thickBot="1">
      <c r="B1061" s="211" t="str">
        <f>IF(Árboles!B1058="","",Árboles!B1058)</f>
        <v/>
      </c>
      <c r="C1061" s="211" t="str">
        <f>IF(Árboles!C1058="","",Árboles!C1058)</f>
        <v/>
      </c>
      <c r="D1061" s="212" t="str">
        <f>IF(Árboles!G1058="","",Árboles!G1058)</f>
        <v/>
      </c>
      <c r="E1061" s="213" t="str">
        <f>IF(Árboles!AC1058=0,"",Árboles!AC1058)</f>
        <v/>
      </c>
      <c r="F1061" s="221"/>
      <c r="G1061" s="222"/>
      <c r="H1061" s="222"/>
      <c r="I1061" s="222"/>
      <c r="J1061" s="222"/>
      <c r="K1061" s="222"/>
      <c r="L1061" s="222"/>
      <c r="M1061" s="216" t="str">
        <f>IF(ISNA(Industrias[[#This Row],[Vtrit (m3)]]*VLOOKUP(Árboles!$G1058,Precios!$B$7:$H$19,2,FALSE)),"",Industrias[[#This Row],[Vtrit (m3)]]*VLOOKUP(Árboles!$G1058,Precios!$B$7:$H$19,2,FALSE))</f>
        <v/>
      </c>
      <c r="N1061" s="217" t="str">
        <f>IF(ISNA(Industrias[[#This Row],[Vapea (m3)]]*VLOOKUP(Árboles!$G1058,Precios!$B$7:$H$19,3,FALSE)),"",Industrias[[#This Row],[Vapea (m3)]]*VLOOKUP(Árboles!$G1058,Precios!$B$7:$H$19,3,FALSE))</f>
        <v/>
      </c>
      <c r="O1061" s="217" t="str">
        <f>IF(ISNA(Industrias[[#This Row],[Vcanter (m3)]]*VLOOKUP(Árboles!$G1058,Precios!$B$7:$H$19,4,FALSE)),"",Industrias[[#This Row],[Vcanter (m3)]]*VLOOKUP(Árboles!$G1058,Precios!$B$7:$H$19,4,FALSE))</f>
        <v/>
      </c>
      <c r="P1061" s="217" t="str">
        <f>IF(ISNA(Industrias[[#This Row],[Vsierra (m3)]]*VLOOKUP(Árboles!$G1058,Precios!$B$7:$H$19,5,FALSE)),"",Industrias[[#This Row],[Vsierra (m3)]]*VLOOKUP(Árboles!$G1058,Precios!$B$7:$H$19,5,FALSE))</f>
        <v/>
      </c>
      <c r="Q1061" s="217" t="str">
        <f>IF(ISNA(Industrias[[#This Row],[Vsgruesa (m3)]]*VLOOKUP(Árboles!$G1058,Precios!$B$7:$H$19,6,FALSE)),"",Industrias[[#This Row],[Vsgruesa (m3)]]*VLOOKUP(Árboles!$G1058,Precios!$B$7:$H$19,6,FALSE))</f>
        <v/>
      </c>
      <c r="R1061" s="217" t="str">
        <f>IF(ISNA(Industrias[[#This Row],[Vchapa (m3)]]*VLOOKUP(Árboles!$G1058,Precios!$B$7:$H$19,7,FALSE)),"",Industrias[[#This Row],[Vchapa (m3)]]*VLOOKUP(Árboles!$G1058,Precios!$B$7:$H$19,7,FALSE))</f>
        <v/>
      </c>
      <c r="S1061" s="223">
        <f t="shared" si="21"/>
        <v>0</v>
      </c>
      <c r="T1061" s="218"/>
      <c r="U1061" s="218"/>
      <c r="W1061" s="183"/>
      <c r="X1061" s="183"/>
      <c r="Y1061" s="183"/>
      <c r="Z1061" s="183"/>
      <c r="AA1061" s="183"/>
      <c r="AB1061" s="183"/>
      <c r="AC1061" s="183"/>
      <c r="AE1061" s="183"/>
      <c r="AF1061" s="183"/>
      <c r="AG1061" s="183"/>
      <c r="AH1061" s="183"/>
      <c r="AI1061" s="183"/>
      <c r="AJ1061" s="183"/>
      <c r="AK1061" s="183"/>
    </row>
    <row r="1062" spans="2:37" ht="16.8" thickTop="1" thickBot="1">
      <c r="B1062" s="211" t="str">
        <f>IF(Árboles!B1059="","",Árboles!B1059)</f>
        <v/>
      </c>
      <c r="C1062" s="211" t="str">
        <f>IF(Árboles!C1059="","",Árboles!C1059)</f>
        <v/>
      </c>
      <c r="D1062" s="212" t="str">
        <f>IF(Árboles!G1059="","",Árboles!G1059)</f>
        <v/>
      </c>
      <c r="E1062" s="213" t="str">
        <f>IF(Árboles!AC1059=0,"",Árboles!AC1059)</f>
        <v/>
      </c>
      <c r="F1062" s="221"/>
      <c r="G1062" s="222"/>
      <c r="H1062" s="222"/>
      <c r="I1062" s="222"/>
      <c r="J1062" s="222"/>
      <c r="K1062" s="222"/>
      <c r="L1062" s="222"/>
      <c r="M1062" s="216" t="str">
        <f>IF(ISNA(Industrias[[#This Row],[Vtrit (m3)]]*VLOOKUP(Árboles!$G1059,Precios!$B$7:$H$19,2,FALSE)),"",Industrias[[#This Row],[Vtrit (m3)]]*VLOOKUP(Árboles!$G1059,Precios!$B$7:$H$19,2,FALSE))</f>
        <v/>
      </c>
      <c r="N1062" s="217" t="str">
        <f>IF(ISNA(Industrias[[#This Row],[Vapea (m3)]]*VLOOKUP(Árboles!$G1059,Precios!$B$7:$H$19,3,FALSE)),"",Industrias[[#This Row],[Vapea (m3)]]*VLOOKUP(Árboles!$G1059,Precios!$B$7:$H$19,3,FALSE))</f>
        <v/>
      </c>
      <c r="O1062" s="217" t="str">
        <f>IF(ISNA(Industrias[[#This Row],[Vcanter (m3)]]*VLOOKUP(Árboles!$G1059,Precios!$B$7:$H$19,4,FALSE)),"",Industrias[[#This Row],[Vcanter (m3)]]*VLOOKUP(Árboles!$G1059,Precios!$B$7:$H$19,4,FALSE))</f>
        <v/>
      </c>
      <c r="P1062" s="217" t="str">
        <f>IF(ISNA(Industrias[[#This Row],[Vsierra (m3)]]*VLOOKUP(Árboles!$G1059,Precios!$B$7:$H$19,5,FALSE)),"",Industrias[[#This Row],[Vsierra (m3)]]*VLOOKUP(Árboles!$G1059,Precios!$B$7:$H$19,5,FALSE))</f>
        <v/>
      </c>
      <c r="Q1062" s="217" t="str">
        <f>IF(ISNA(Industrias[[#This Row],[Vsgruesa (m3)]]*VLOOKUP(Árboles!$G1059,Precios!$B$7:$H$19,6,FALSE)),"",Industrias[[#This Row],[Vsgruesa (m3)]]*VLOOKUP(Árboles!$G1059,Precios!$B$7:$H$19,6,FALSE))</f>
        <v/>
      </c>
      <c r="R1062" s="217" t="str">
        <f>IF(ISNA(Industrias[[#This Row],[Vchapa (m3)]]*VLOOKUP(Árboles!$G1059,Precios!$B$7:$H$19,7,FALSE)),"",Industrias[[#This Row],[Vchapa (m3)]]*VLOOKUP(Árboles!$G1059,Precios!$B$7:$H$19,7,FALSE))</f>
        <v/>
      </c>
      <c r="S1062" s="223">
        <f t="shared" si="21"/>
        <v>0</v>
      </c>
      <c r="T1062" s="218"/>
      <c r="U1062" s="218"/>
      <c r="W1062" s="183"/>
      <c r="X1062" s="183"/>
      <c r="Y1062" s="183"/>
      <c r="Z1062" s="183"/>
      <c r="AA1062" s="183"/>
      <c r="AB1062" s="183"/>
      <c r="AC1062" s="183"/>
      <c r="AE1062" s="183"/>
      <c r="AF1062" s="183"/>
      <c r="AG1062" s="183"/>
      <c r="AH1062" s="183"/>
      <c r="AI1062" s="183"/>
      <c r="AJ1062" s="183"/>
      <c r="AK1062" s="183"/>
    </row>
    <row r="1063" spans="2:37" ht="16.8" thickTop="1" thickBot="1">
      <c r="B1063" s="211" t="str">
        <f>IF(Árboles!B1060="","",Árboles!B1060)</f>
        <v/>
      </c>
      <c r="C1063" s="211" t="str">
        <f>IF(Árboles!C1060="","",Árboles!C1060)</f>
        <v/>
      </c>
      <c r="D1063" s="212" t="str">
        <f>IF(Árboles!G1060="","",Árboles!G1060)</f>
        <v/>
      </c>
      <c r="E1063" s="213" t="str">
        <f>IF(Árboles!AC1060=0,"",Árboles!AC1060)</f>
        <v/>
      </c>
      <c r="F1063" s="221"/>
      <c r="G1063" s="222"/>
      <c r="H1063" s="222"/>
      <c r="I1063" s="222"/>
      <c r="J1063" s="222"/>
      <c r="K1063" s="222"/>
      <c r="L1063" s="222"/>
      <c r="M1063" s="216" t="str">
        <f>IF(ISNA(Industrias[[#This Row],[Vtrit (m3)]]*VLOOKUP(Árboles!$G1060,Precios!$B$7:$H$19,2,FALSE)),"",Industrias[[#This Row],[Vtrit (m3)]]*VLOOKUP(Árboles!$G1060,Precios!$B$7:$H$19,2,FALSE))</f>
        <v/>
      </c>
      <c r="N1063" s="217" t="str">
        <f>IF(ISNA(Industrias[[#This Row],[Vapea (m3)]]*VLOOKUP(Árboles!$G1060,Precios!$B$7:$H$19,3,FALSE)),"",Industrias[[#This Row],[Vapea (m3)]]*VLOOKUP(Árboles!$G1060,Precios!$B$7:$H$19,3,FALSE))</f>
        <v/>
      </c>
      <c r="O1063" s="217" t="str">
        <f>IF(ISNA(Industrias[[#This Row],[Vcanter (m3)]]*VLOOKUP(Árboles!$G1060,Precios!$B$7:$H$19,4,FALSE)),"",Industrias[[#This Row],[Vcanter (m3)]]*VLOOKUP(Árboles!$G1060,Precios!$B$7:$H$19,4,FALSE))</f>
        <v/>
      </c>
      <c r="P1063" s="217" t="str">
        <f>IF(ISNA(Industrias[[#This Row],[Vsierra (m3)]]*VLOOKUP(Árboles!$G1060,Precios!$B$7:$H$19,5,FALSE)),"",Industrias[[#This Row],[Vsierra (m3)]]*VLOOKUP(Árboles!$G1060,Precios!$B$7:$H$19,5,FALSE))</f>
        <v/>
      </c>
      <c r="Q1063" s="217" t="str">
        <f>IF(ISNA(Industrias[[#This Row],[Vsgruesa (m3)]]*VLOOKUP(Árboles!$G1060,Precios!$B$7:$H$19,6,FALSE)),"",Industrias[[#This Row],[Vsgruesa (m3)]]*VLOOKUP(Árboles!$G1060,Precios!$B$7:$H$19,6,FALSE))</f>
        <v/>
      </c>
      <c r="R1063" s="217" t="str">
        <f>IF(ISNA(Industrias[[#This Row],[Vchapa (m3)]]*VLOOKUP(Árboles!$G1060,Precios!$B$7:$H$19,7,FALSE)),"",Industrias[[#This Row],[Vchapa (m3)]]*VLOOKUP(Árboles!$G1060,Precios!$B$7:$H$19,7,FALSE))</f>
        <v/>
      </c>
      <c r="S1063" s="223">
        <f t="shared" si="21"/>
        <v>0</v>
      </c>
      <c r="T1063" s="218"/>
      <c r="U1063" s="218"/>
      <c r="W1063" s="183"/>
      <c r="X1063" s="183"/>
      <c r="Y1063" s="183"/>
      <c r="Z1063" s="183"/>
      <c r="AA1063" s="183"/>
      <c r="AB1063" s="183"/>
      <c r="AC1063" s="183"/>
      <c r="AE1063" s="183"/>
      <c r="AF1063" s="183"/>
      <c r="AG1063" s="183"/>
      <c r="AH1063" s="183"/>
      <c r="AI1063" s="183"/>
      <c r="AJ1063" s="183"/>
      <c r="AK1063" s="183"/>
    </row>
    <row r="1064" spans="2:37" ht="16.8" thickTop="1" thickBot="1">
      <c r="B1064" s="211" t="str">
        <f>IF(Árboles!B1061="","",Árboles!B1061)</f>
        <v/>
      </c>
      <c r="C1064" s="211" t="str">
        <f>IF(Árboles!C1061="","",Árboles!C1061)</f>
        <v/>
      </c>
      <c r="D1064" s="212" t="str">
        <f>IF(Árboles!G1061="","",Árboles!G1061)</f>
        <v/>
      </c>
      <c r="E1064" s="213" t="str">
        <f>IF(Árboles!AC1061=0,"",Árboles!AC1061)</f>
        <v/>
      </c>
      <c r="F1064" s="221"/>
      <c r="G1064" s="222"/>
      <c r="H1064" s="222"/>
      <c r="I1064" s="222"/>
      <c r="J1064" s="222"/>
      <c r="K1064" s="222"/>
      <c r="L1064" s="222"/>
      <c r="M1064" s="216" t="str">
        <f>IF(ISNA(Industrias[[#This Row],[Vtrit (m3)]]*VLOOKUP(Árboles!$G1061,Precios!$B$7:$H$19,2,FALSE)),"",Industrias[[#This Row],[Vtrit (m3)]]*VLOOKUP(Árboles!$G1061,Precios!$B$7:$H$19,2,FALSE))</f>
        <v/>
      </c>
      <c r="N1064" s="217" t="str">
        <f>IF(ISNA(Industrias[[#This Row],[Vapea (m3)]]*VLOOKUP(Árboles!$G1061,Precios!$B$7:$H$19,3,FALSE)),"",Industrias[[#This Row],[Vapea (m3)]]*VLOOKUP(Árboles!$G1061,Precios!$B$7:$H$19,3,FALSE))</f>
        <v/>
      </c>
      <c r="O1064" s="217" t="str">
        <f>IF(ISNA(Industrias[[#This Row],[Vcanter (m3)]]*VLOOKUP(Árboles!$G1061,Precios!$B$7:$H$19,4,FALSE)),"",Industrias[[#This Row],[Vcanter (m3)]]*VLOOKUP(Árboles!$G1061,Precios!$B$7:$H$19,4,FALSE))</f>
        <v/>
      </c>
      <c r="P1064" s="217" t="str">
        <f>IF(ISNA(Industrias[[#This Row],[Vsierra (m3)]]*VLOOKUP(Árboles!$G1061,Precios!$B$7:$H$19,5,FALSE)),"",Industrias[[#This Row],[Vsierra (m3)]]*VLOOKUP(Árboles!$G1061,Precios!$B$7:$H$19,5,FALSE))</f>
        <v/>
      </c>
      <c r="Q1064" s="217" t="str">
        <f>IF(ISNA(Industrias[[#This Row],[Vsgruesa (m3)]]*VLOOKUP(Árboles!$G1061,Precios!$B$7:$H$19,6,FALSE)),"",Industrias[[#This Row],[Vsgruesa (m3)]]*VLOOKUP(Árboles!$G1061,Precios!$B$7:$H$19,6,FALSE))</f>
        <v/>
      </c>
      <c r="R1064" s="217" t="str">
        <f>IF(ISNA(Industrias[[#This Row],[Vchapa (m3)]]*VLOOKUP(Árboles!$G1061,Precios!$B$7:$H$19,7,FALSE)),"",Industrias[[#This Row],[Vchapa (m3)]]*VLOOKUP(Árboles!$G1061,Precios!$B$7:$H$19,7,FALSE))</f>
        <v/>
      </c>
      <c r="S1064" s="223">
        <f t="shared" si="21"/>
        <v>0</v>
      </c>
      <c r="T1064" s="218"/>
      <c r="U1064" s="218"/>
      <c r="W1064" s="183"/>
      <c r="X1064" s="183"/>
      <c r="Y1064" s="183"/>
      <c r="Z1064" s="183"/>
      <c r="AA1064" s="183"/>
      <c r="AB1064" s="183"/>
      <c r="AC1064" s="183"/>
      <c r="AE1064" s="183"/>
      <c r="AF1064" s="183"/>
      <c r="AG1064" s="183"/>
      <c r="AH1064" s="183"/>
      <c r="AI1064" s="183"/>
      <c r="AJ1064" s="183"/>
      <c r="AK1064" s="183"/>
    </row>
    <row r="1065" spans="2:37" ht="16.8" thickTop="1" thickBot="1">
      <c r="B1065" s="211" t="str">
        <f>IF(Árboles!B1062="","",Árboles!B1062)</f>
        <v/>
      </c>
      <c r="C1065" s="211" t="str">
        <f>IF(Árboles!C1062="","",Árboles!C1062)</f>
        <v/>
      </c>
      <c r="D1065" s="212" t="str">
        <f>IF(Árboles!G1062="","",Árboles!G1062)</f>
        <v/>
      </c>
      <c r="E1065" s="213" t="str">
        <f>IF(Árboles!AC1062=0,"",Árboles!AC1062)</f>
        <v/>
      </c>
      <c r="F1065" s="221"/>
      <c r="G1065" s="222"/>
      <c r="H1065" s="222"/>
      <c r="I1065" s="222"/>
      <c r="J1065" s="222"/>
      <c r="K1065" s="222"/>
      <c r="L1065" s="222"/>
      <c r="M1065" s="216" t="str">
        <f>IF(ISNA(Industrias[[#This Row],[Vtrit (m3)]]*VLOOKUP(Árboles!$G1062,Precios!$B$7:$H$19,2,FALSE)),"",Industrias[[#This Row],[Vtrit (m3)]]*VLOOKUP(Árboles!$G1062,Precios!$B$7:$H$19,2,FALSE))</f>
        <v/>
      </c>
      <c r="N1065" s="217" t="str">
        <f>IF(ISNA(Industrias[[#This Row],[Vapea (m3)]]*VLOOKUP(Árboles!$G1062,Precios!$B$7:$H$19,3,FALSE)),"",Industrias[[#This Row],[Vapea (m3)]]*VLOOKUP(Árboles!$G1062,Precios!$B$7:$H$19,3,FALSE))</f>
        <v/>
      </c>
      <c r="O1065" s="217" t="str">
        <f>IF(ISNA(Industrias[[#This Row],[Vcanter (m3)]]*VLOOKUP(Árboles!$G1062,Precios!$B$7:$H$19,4,FALSE)),"",Industrias[[#This Row],[Vcanter (m3)]]*VLOOKUP(Árboles!$G1062,Precios!$B$7:$H$19,4,FALSE))</f>
        <v/>
      </c>
      <c r="P1065" s="217" t="str">
        <f>IF(ISNA(Industrias[[#This Row],[Vsierra (m3)]]*VLOOKUP(Árboles!$G1062,Precios!$B$7:$H$19,5,FALSE)),"",Industrias[[#This Row],[Vsierra (m3)]]*VLOOKUP(Árboles!$G1062,Precios!$B$7:$H$19,5,FALSE))</f>
        <v/>
      </c>
      <c r="Q1065" s="217" t="str">
        <f>IF(ISNA(Industrias[[#This Row],[Vsgruesa (m3)]]*VLOOKUP(Árboles!$G1062,Precios!$B$7:$H$19,6,FALSE)),"",Industrias[[#This Row],[Vsgruesa (m3)]]*VLOOKUP(Árboles!$G1062,Precios!$B$7:$H$19,6,FALSE))</f>
        <v/>
      </c>
      <c r="R1065" s="217" t="str">
        <f>IF(ISNA(Industrias[[#This Row],[Vchapa (m3)]]*VLOOKUP(Árboles!$G1062,Precios!$B$7:$H$19,7,FALSE)),"",Industrias[[#This Row],[Vchapa (m3)]]*VLOOKUP(Árboles!$G1062,Precios!$B$7:$H$19,7,FALSE))</f>
        <v/>
      </c>
      <c r="S1065" s="223">
        <f t="shared" si="21"/>
        <v>0</v>
      </c>
      <c r="T1065" s="218"/>
      <c r="U1065" s="218"/>
      <c r="W1065" s="183"/>
      <c r="X1065" s="183"/>
      <c r="Y1065" s="183"/>
      <c r="Z1065" s="183"/>
      <c r="AA1065" s="183"/>
      <c r="AB1065" s="183"/>
      <c r="AC1065" s="183"/>
      <c r="AE1065" s="183"/>
      <c r="AF1065" s="183"/>
      <c r="AG1065" s="183"/>
      <c r="AH1065" s="183"/>
      <c r="AI1065" s="183"/>
      <c r="AJ1065" s="183"/>
      <c r="AK1065" s="183"/>
    </row>
    <row r="1066" spans="2:37" ht="16.8" thickTop="1" thickBot="1">
      <c r="B1066" s="211" t="str">
        <f>IF(Árboles!B1063="","",Árboles!B1063)</f>
        <v/>
      </c>
      <c r="C1066" s="211" t="str">
        <f>IF(Árboles!C1063="","",Árboles!C1063)</f>
        <v/>
      </c>
      <c r="D1066" s="212" t="str">
        <f>IF(Árboles!G1063="","",Árboles!G1063)</f>
        <v/>
      </c>
      <c r="E1066" s="213" t="str">
        <f>IF(Árboles!AC1063=0,"",Árboles!AC1063)</f>
        <v/>
      </c>
      <c r="F1066" s="221"/>
      <c r="G1066" s="222"/>
      <c r="H1066" s="222"/>
      <c r="I1066" s="222"/>
      <c r="J1066" s="222"/>
      <c r="K1066" s="222"/>
      <c r="L1066" s="222"/>
      <c r="M1066" s="216" t="str">
        <f>IF(ISNA(Industrias[[#This Row],[Vtrit (m3)]]*VLOOKUP(Árboles!$G1063,Precios!$B$7:$H$19,2,FALSE)),"",Industrias[[#This Row],[Vtrit (m3)]]*VLOOKUP(Árboles!$G1063,Precios!$B$7:$H$19,2,FALSE))</f>
        <v/>
      </c>
      <c r="N1066" s="217" t="str">
        <f>IF(ISNA(Industrias[[#This Row],[Vapea (m3)]]*VLOOKUP(Árboles!$G1063,Precios!$B$7:$H$19,3,FALSE)),"",Industrias[[#This Row],[Vapea (m3)]]*VLOOKUP(Árboles!$G1063,Precios!$B$7:$H$19,3,FALSE))</f>
        <v/>
      </c>
      <c r="O1066" s="217" t="str">
        <f>IF(ISNA(Industrias[[#This Row],[Vcanter (m3)]]*VLOOKUP(Árboles!$G1063,Precios!$B$7:$H$19,4,FALSE)),"",Industrias[[#This Row],[Vcanter (m3)]]*VLOOKUP(Árboles!$G1063,Precios!$B$7:$H$19,4,FALSE))</f>
        <v/>
      </c>
      <c r="P1066" s="217" t="str">
        <f>IF(ISNA(Industrias[[#This Row],[Vsierra (m3)]]*VLOOKUP(Árboles!$G1063,Precios!$B$7:$H$19,5,FALSE)),"",Industrias[[#This Row],[Vsierra (m3)]]*VLOOKUP(Árboles!$G1063,Precios!$B$7:$H$19,5,FALSE))</f>
        <v/>
      </c>
      <c r="Q1066" s="217" t="str">
        <f>IF(ISNA(Industrias[[#This Row],[Vsgruesa (m3)]]*VLOOKUP(Árboles!$G1063,Precios!$B$7:$H$19,6,FALSE)),"",Industrias[[#This Row],[Vsgruesa (m3)]]*VLOOKUP(Árboles!$G1063,Precios!$B$7:$H$19,6,FALSE))</f>
        <v/>
      </c>
      <c r="R1066" s="217" t="str">
        <f>IF(ISNA(Industrias[[#This Row],[Vchapa (m3)]]*VLOOKUP(Árboles!$G1063,Precios!$B$7:$H$19,7,FALSE)),"",Industrias[[#This Row],[Vchapa (m3)]]*VLOOKUP(Árboles!$G1063,Precios!$B$7:$H$19,7,FALSE))</f>
        <v/>
      </c>
      <c r="S1066" s="223">
        <f t="shared" si="21"/>
        <v>0</v>
      </c>
      <c r="T1066" s="218"/>
      <c r="U1066" s="218"/>
      <c r="W1066" s="183"/>
      <c r="X1066" s="183"/>
      <c r="Y1066" s="183"/>
      <c r="Z1066" s="183"/>
      <c r="AA1066" s="183"/>
      <c r="AB1066" s="183"/>
      <c r="AC1066" s="183"/>
      <c r="AE1066" s="183"/>
      <c r="AF1066" s="183"/>
      <c r="AG1066" s="183"/>
      <c r="AH1066" s="183"/>
      <c r="AI1066" s="183"/>
      <c r="AJ1066" s="183"/>
      <c r="AK1066" s="183"/>
    </row>
    <row r="1067" spans="2:37" ht="16.8" thickTop="1" thickBot="1">
      <c r="B1067" s="211" t="str">
        <f>IF(Árboles!B1064="","",Árboles!B1064)</f>
        <v/>
      </c>
      <c r="C1067" s="211" t="str">
        <f>IF(Árboles!C1064="","",Árboles!C1064)</f>
        <v/>
      </c>
      <c r="D1067" s="212" t="str">
        <f>IF(Árboles!G1064="","",Árboles!G1064)</f>
        <v/>
      </c>
      <c r="E1067" s="213" t="str">
        <f>IF(Árboles!AC1064=0,"",Árboles!AC1064)</f>
        <v/>
      </c>
      <c r="F1067" s="221"/>
      <c r="G1067" s="222"/>
      <c r="H1067" s="222"/>
      <c r="I1067" s="222"/>
      <c r="J1067" s="222"/>
      <c r="K1067" s="222"/>
      <c r="L1067" s="222"/>
      <c r="M1067" s="216" t="str">
        <f>IF(ISNA(Industrias[[#This Row],[Vtrit (m3)]]*VLOOKUP(Árboles!$G1064,Precios!$B$7:$H$19,2,FALSE)),"",Industrias[[#This Row],[Vtrit (m3)]]*VLOOKUP(Árboles!$G1064,Precios!$B$7:$H$19,2,FALSE))</f>
        <v/>
      </c>
      <c r="N1067" s="217" t="str">
        <f>IF(ISNA(Industrias[[#This Row],[Vapea (m3)]]*VLOOKUP(Árboles!$G1064,Precios!$B$7:$H$19,3,FALSE)),"",Industrias[[#This Row],[Vapea (m3)]]*VLOOKUP(Árboles!$G1064,Precios!$B$7:$H$19,3,FALSE))</f>
        <v/>
      </c>
      <c r="O1067" s="217" t="str">
        <f>IF(ISNA(Industrias[[#This Row],[Vcanter (m3)]]*VLOOKUP(Árboles!$G1064,Precios!$B$7:$H$19,4,FALSE)),"",Industrias[[#This Row],[Vcanter (m3)]]*VLOOKUP(Árboles!$G1064,Precios!$B$7:$H$19,4,FALSE))</f>
        <v/>
      </c>
      <c r="P1067" s="217" t="str">
        <f>IF(ISNA(Industrias[[#This Row],[Vsierra (m3)]]*VLOOKUP(Árboles!$G1064,Precios!$B$7:$H$19,5,FALSE)),"",Industrias[[#This Row],[Vsierra (m3)]]*VLOOKUP(Árboles!$G1064,Precios!$B$7:$H$19,5,FALSE))</f>
        <v/>
      </c>
      <c r="Q1067" s="217" t="str">
        <f>IF(ISNA(Industrias[[#This Row],[Vsgruesa (m3)]]*VLOOKUP(Árboles!$G1064,Precios!$B$7:$H$19,6,FALSE)),"",Industrias[[#This Row],[Vsgruesa (m3)]]*VLOOKUP(Árboles!$G1064,Precios!$B$7:$H$19,6,FALSE))</f>
        <v/>
      </c>
      <c r="R1067" s="217" t="str">
        <f>IF(ISNA(Industrias[[#This Row],[Vchapa (m3)]]*VLOOKUP(Árboles!$G1064,Precios!$B$7:$H$19,7,FALSE)),"",Industrias[[#This Row],[Vchapa (m3)]]*VLOOKUP(Árboles!$G1064,Precios!$B$7:$H$19,7,FALSE))</f>
        <v/>
      </c>
      <c r="S1067" s="223">
        <f t="shared" si="21"/>
        <v>0</v>
      </c>
      <c r="T1067" s="218"/>
      <c r="U1067" s="218"/>
      <c r="W1067" s="183"/>
      <c r="X1067" s="183"/>
      <c r="Y1067" s="183"/>
      <c r="Z1067" s="183"/>
      <c r="AA1067" s="183"/>
      <c r="AB1067" s="183"/>
      <c r="AC1067" s="183"/>
      <c r="AE1067" s="183"/>
      <c r="AF1067" s="183"/>
      <c r="AG1067" s="183"/>
      <c r="AH1067" s="183"/>
      <c r="AI1067" s="183"/>
      <c r="AJ1067" s="183"/>
      <c r="AK1067" s="183"/>
    </row>
    <row r="1068" spans="2:37" ht="16.8" thickTop="1" thickBot="1">
      <c r="B1068" s="211" t="str">
        <f>IF(Árboles!B1065="","",Árboles!B1065)</f>
        <v/>
      </c>
      <c r="C1068" s="211" t="str">
        <f>IF(Árboles!C1065="","",Árboles!C1065)</f>
        <v/>
      </c>
      <c r="D1068" s="212" t="str">
        <f>IF(Árboles!G1065="","",Árboles!G1065)</f>
        <v/>
      </c>
      <c r="E1068" s="213" t="str">
        <f>IF(Árboles!AC1065=0,"",Árboles!AC1065)</f>
        <v/>
      </c>
      <c r="F1068" s="221"/>
      <c r="G1068" s="222"/>
      <c r="H1068" s="222"/>
      <c r="I1068" s="222"/>
      <c r="J1068" s="222"/>
      <c r="K1068" s="222"/>
      <c r="L1068" s="222"/>
      <c r="M1068" s="216" t="str">
        <f>IF(ISNA(Industrias[[#This Row],[Vtrit (m3)]]*VLOOKUP(Árboles!$G1065,Precios!$B$7:$H$19,2,FALSE)),"",Industrias[[#This Row],[Vtrit (m3)]]*VLOOKUP(Árboles!$G1065,Precios!$B$7:$H$19,2,FALSE))</f>
        <v/>
      </c>
      <c r="N1068" s="217" t="str">
        <f>IF(ISNA(Industrias[[#This Row],[Vapea (m3)]]*VLOOKUP(Árboles!$G1065,Precios!$B$7:$H$19,3,FALSE)),"",Industrias[[#This Row],[Vapea (m3)]]*VLOOKUP(Árboles!$G1065,Precios!$B$7:$H$19,3,FALSE))</f>
        <v/>
      </c>
      <c r="O1068" s="217" t="str">
        <f>IF(ISNA(Industrias[[#This Row],[Vcanter (m3)]]*VLOOKUP(Árboles!$G1065,Precios!$B$7:$H$19,4,FALSE)),"",Industrias[[#This Row],[Vcanter (m3)]]*VLOOKUP(Árboles!$G1065,Precios!$B$7:$H$19,4,FALSE))</f>
        <v/>
      </c>
      <c r="P1068" s="217" t="str">
        <f>IF(ISNA(Industrias[[#This Row],[Vsierra (m3)]]*VLOOKUP(Árboles!$G1065,Precios!$B$7:$H$19,5,FALSE)),"",Industrias[[#This Row],[Vsierra (m3)]]*VLOOKUP(Árboles!$G1065,Precios!$B$7:$H$19,5,FALSE))</f>
        <v/>
      </c>
      <c r="Q1068" s="217" t="str">
        <f>IF(ISNA(Industrias[[#This Row],[Vsgruesa (m3)]]*VLOOKUP(Árboles!$G1065,Precios!$B$7:$H$19,6,FALSE)),"",Industrias[[#This Row],[Vsgruesa (m3)]]*VLOOKUP(Árboles!$G1065,Precios!$B$7:$H$19,6,FALSE))</f>
        <v/>
      </c>
      <c r="R1068" s="217" t="str">
        <f>IF(ISNA(Industrias[[#This Row],[Vchapa (m3)]]*VLOOKUP(Árboles!$G1065,Precios!$B$7:$H$19,7,FALSE)),"",Industrias[[#This Row],[Vchapa (m3)]]*VLOOKUP(Árboles!$G1065,Precios!$B$7:$H$19,7,FALSE))</f>
        <v/>
      </c>
      <c r="S1068" s="223">
        <f t="shared" si="21"/>
        <v>0</v>
      </c>
      <c r="T1068" s="218"/>
      <c r="U1068" s="218"/>
      <c r="W1068" s="183"/>
      <c r="X1068" s="183"/>
      <c r="Y1068" s="183"/>
      <c r="Z1068" s="183"/>
      <c r="AA1068" s="183"/>
      <c r="AB1068" s="183"/>
      <c r="AC1068" s="183"/>
      <c r="AE1068" s="183"/>
      <c r="AF1068" s="183"/>
      <c r="AG1068" s="183"/>
      <c r="AH1068" s="183"/>
      <c r="AI1068" s="183"/>
      <c r="AJ1068" s="183"/>
      <c r="AK1068" s="183"/>
    </row>
    <row r="1069" spans="2:37" ht="16.8" thickTop="1" thickBot="1">
      <c r="B1069" s="211" t="str">
        <f>IF(Árboles!B1066="","",Árboles!B1066)</f>
        <v/>
      </c>
      <c r="C1069" s="211" t="str">
        <f>IF(Árboles!C1066="","",Árboles!C1066)</f>
        <v/>
      </c>
      <c r="D1069" s="212" t="str">
        <f>IF(Árboles!G1066="","",Árboles!G1066)</f>
        <v/>
      </c>
      <c r="E1069" s="213" t="str">
        <f>IF(Árboles!AC1066=0,"",Árboles!AC1066)</f>
        <v/>
      </c>
      <c r="F1069" s="221"/>
      <c r="G1069" s="222"/>
      <c r="H1069" s="222"/>
      <c r="I1069" s="222"/>
      <c r="J1069" s="222"/>
      <c r="K1069" s="222"/>
      <c r="L1069" s="222"/>
      <c r="M1069" s="216" t="str">
        <f>IF(ISNA(Industrias[[#This Row],[Vtrit (m3)]]*VLOOKUP(Árboles!$G1066,Precios!$B$7:$H$19,2,FALSE)),"",Industrias[[#This Row],[Vtrit (m3)]]*VLOOKUP(Árboles!$G1066,Precios!$B$7:$H$19,2,FALSE))</f>
        <v/>
      </c>
      <c r="N1069" s="217" t="str">
        <f>IF(ISNA(Industrias[[#This Row],[Vapea (m3)]]*VLOOKUP(Árboles!$G1066,Precios!$B$7:$H$19,3,FALSE)),"",Industrias[[#This Row],[Vapea (m3)]]*VLOOKUP(Árboles!$G1066,Precios!$B$7:$H$19,3,FALSE))</f>
        <v/>
      </c>
      <c r="O1069" s="217" t="str">
        <f>IF(ISNA(Industrias[[#This Row],[Vcanter (m3)]]*VLOOKUP(Árboles!$G1066,Precios!$B$7:$H$19,4,FALSE)),"",Industrias[[#This Row],[Vcanter (m3)]]*VLOOKUP(Árboles!$G1066,Precios!$B$7:$H$19,4,FALSE))</f>
        <v/>
      </c>
      <c r="P1069" s="217" t="str">
        <f>IF(ISNA(Industrias[[#This Row],[Vsierra (m3)]]*VLOOKUP(Árboles!$G1066,Precios!$B$7:$H$19,5,FALSE)),"",Industrias[[#This Row],[Vsierra (m3)]]*VLOOKUP(Árboles!$G1066,Precios!$B$7:$H$19,5,FALSE))</f>
        <v/>
      </c>
      <c r="Q1069" s="217" t="str">
        <f>IF(ISNA(Industrias[[#This Row],[Vsgruesa (m3)]]*VLOOKUP(Árboles!$G1066,Precios!$B$7:$H$19,6,FALSE)),"",Industrias[[#This Row],[Vsgruesa (m3)]]*VLOOKUP(Árboles!$G1066,Precios!$B$7:$H$19,6,FALSE))</f>
        <v/>
      </c>
      <c r="R1069" s="217" t="str">
        <f>IF(ISNA(Industrias[[#This Row],[Vchapa (m3)]]*VLOOKUP(Árboles!$G1066,Precios!$B$7:$H$19,7,FALSE)),"",Industrias[[#This Row],[Vchapa (m3)]]*VLOOKUP(Árboles!$G1066,Precios!$B$7:$H$19,7,FALSE))</f>
        <v/>
      </c>
      <c r="S1069" s="223">
        <f t="shared" si="21"/>
        <v>0</v>
      </c>
      <c r="T1069" s="218"/>
      <c r="U1069" s="218"/>
      <c r="W1069" s="183"/>
      <c r="X1069" s="183"/>
      <c r="Y1069" s="183"/>
      <c r="Z1069" s="183"/>
      <c r="AA1069" s="183"/>
      <c r="AB1069" s="183"/>
      <c r="AC1069" s="183"/>
      <c r="AE1069" s="183"/>
      <c r="AF1069" s="183"/>
      <c r="AG1069" s="183"/>
      <c r="AH1069" s="183"/>
      <c r="AI1069" s="183"/>
      <c r="AJ1069" s="183"/>
      <c r="AK1069" s="183"/>
    </row>
    <row r="1070" spans="2:37" ht="16.8" thickTop="1" thickBot="1">
      <c r="B1070" s="211" t="str">
        <f>IF(Árboles!B1067="","",Árboles!B1067)</f>
        <v/>
      </c>
      <c r="C1070" s="211" t="str">
        <f>IF(Árboles!C1067="","",Árboles!C1067)</f>
        <v/>
      </c>
      <c r="D1070" s="212" t="str">
        <f>IF(Árboles!G1067="","",Árboles!G1067)</f>
        <v/>
      </c>
      <c r="E1070" s="213" t="str">
        <f>IF(Árboles!AC1067=0,"",Árboles!AC1067)</f>
        <v/>
      </c>
      <c r="F1070" s="221"/>
      <c r="G1070" s="222"/>
      <c r="H1070" s="222"/>
      <c r="I1070" s="222"/>
      <c r="J1070" s="222"/>
      <c r="K1070" s="222"/>
      <c r="L1070" s="222"/>
      <c r="M1070" s="216" t="str">
        <f>IF(ISNA(Industrias[[#This Row],[Vtrit (m3)]]*VLOOKUP(Árboles!$G1067,Precios!$B$7:$H$19,2,FALSE)),"",Industrias[[#This Row],[Vtrit (m3)]]*VLOOKUP(Árboles!$G1067,Precios!$B$7:$H$19,2,FALSE))</f>
        <v/>
      </c>
      <c r="N1070" s="217" t="str">
        <f>IF(ISNA(Industrias[[#This Row],[Vapea (m3)]]*VLOOKUP(Árboles!$G1067,Precios!$B$7:$H$19,3,FALSE)),"",Industrias[[#This Row],[Vapea (m3)]]*VLOOKUP(Árboles!$G1067,Precios!$B$7:$H$19,3,FALSE))</f>
        <v/>
      </c>
      <c r="O1070" s="217" t="str">
        <f>IF(ISNA(Industrias[[#This Row],[Vcanter (m3)]]*VLOOKUP(Árboles!$G1067,Precios!$B$7:$H$19,4,FALSE)),"",Industrias[[#This Row],[Vcanter (m3)]]*VLOOKUP(Árboles!$G1067,Precios!$B$7:$H$19,4,FALSE))</f>
        <v/>
      </c>
      <c r="P1070" s="217" t="str">
        <f>IF(ISNA(Industrias[[#This Row],[Vsierra (m3)]]*VLOOKUP(Árboles!$G1067,Precios!$B$7:$H$19,5,FALSE)),"",Industrias[[#This Row],[Vsierra (m3)]]*VLOOKUP(Árboles!$G1067,Precios!$B$7:$H$19,5,FALSE))</f>
        <v/>
      </c>
      <c r="Q1070" s="217" t="str">
        <f>IF(ISNA(Industrias[[#This Row],[Vsgruesa (m3)]]*VLOOKUP(Árboles!$G1067,Precios!$B$7:$H$19,6,FALSE)),"",Industrias[[#This Row],[Vsgruesa (m3)]]*VLOOKUP(Árboles!$G1067,Precios!$B$7:$H$19,6,FALSE))</f>
        <v/>
      </c>
      <c r="R1070" s="217" t="str">
        <f>IF(ISNA(Industrias[[#This Row],[Vchapa (m3)]]*VLOOKUP(Árboles!$G1067,Precios!$B$7:$H$19,7,FALSE)),"",Industrias[[#This Row],[Vchapa (m3)]]*VLOOKUP(Árboles!$G1067,Precios!$B$7:$H$19,7,FALSE))</f>
        <v/>
      </c>
      <c r="S1070" s="223">
        <f t="shared" si="21"/>
        <v>0</v>
      </c>
      <c r="T1070" s="218"/>
      <c r="U1070" s="218"/>
      <c r="W1070" s="183"/>
      <c r="X1070" s="183"/>
      <c r="Y1070" s="183"/>
      <c r="Z1070" s="183"/>
      <c r="AA1070" s="183"/>
      <c r="AB1070" s="183"/>
      <c r="AC1070" s="183"/>
      <c r="AE1070" s="183"/>
      <c r="AF1070" s="183"/>
      <c r="AG1070" s="183"/>
      <c r="AH1070" s="183"/>
      <c r="AI1070" s="183"/>
      <c r="AJ1070" s="183"/>
      <c r="AK1070" s="183"/>
    </row>
    <row r="1071" spans="2:37" ht="16.8" thickTop="1" thickBot="1">
      <c r="B1071" s="211" t="str">
        <f>IF(Árboles!B1068="","",Árboles!B1068)</f>
        <v/>
      </c>
      <c r="C1071" s="211" t="str">
        <f>IF(Árboles!C1068="","",Árboles!C1068)</f>
        <v/>
      </c>
      <c r="D1071" s="212" t="str">
        <f>IF(Árboles!G1068="","",Árboles!G1068)</f>
        <v/>
      </c>
      <c r="E1071" s="213" t="str">
        <f>IF(Árboles!AC1068=0,"",Árboles!AC1068)</f>
        <v/>
      </c>
      <c r="F1071" s="221"/>
      <c r="G1071" s="222"/>
      <c r="H1071" s="222"/>
      <c r="I1071" s="222"/>
      <c r="J1071" s="222"/>
      <c r="K1071" s="222"/>
      <c r="L1071" s="222"/>
      <c r="M1071" s="216" t="str">
        <f>IF(ISNA(Industrias[[#This Row],[Vtrit (m3)]]*VLOOKUP(Árboles!$G1068,Precios!$B$7:$H$19,2,FALSE)),"",Industrias[[#This Row],[Vtrit (m3)]]*VLOOKUP(Árboles!$G1068,Precios!$B$7:$H$19,2,FALSE))</f>
        <v/>
      </c>
      <c r="N1071" s="217" t="str">
        <f>IF(ISNA(Industrias[[#This Row],[Vapea (m3)]]*VLOOKUP(Árboles!$G1068,Precios!$B$7:$H$19,3,FALSE)),"",Industrias[[#This Row],[Vapea (m3)]]*VLOOKUP(Árboles!$G1068,Precios!$B$7:$H$19,3,FALSE))</f>
        <v/>
      </c>
      <c r="O1071" s="217" t="str">
        <f>IF(ISNA(Industrias[[#This Row],[Vcanter (m3)]]*VLOOKUP(Árboles!$G1068,Precios!$B$7:$H$19,4,FALSE)),"",Industrias[[#This Row],[Vcanter (m3)]]*VLOOKUP(Árboles!$G1068,Precios!$B$7:$H$19,4,FALSE))</f>
        <v/>
      </c>
      <c r="P1071" s="217" t="str">
        <f>IF(ISNA(Industrias[[#This Row],[Vsierra (m3)]]*VLOOKUP(Árboles!$G1068,Precios!$B$7:$H$19,5,FALSE)),"",Industrias[[#This Row],[Vsierra (m3)]]*VLOOKUP(Árboles!$G1068,Precios!$B$7:$H$19,5,FALSE))</f>
        <v/>
      </c>
      <c r="Q1071" s="217" t="str">
        <f>IF(ISNA(Industrias[[#This Row],[Vsgruesa (m3)]]*VLOOKUP(Árboles!$G1068,Precios!$B$7:$H$19,6,FALSE)),"",Industrias[[#This Row],[Vsgruesa (m3)]]*VLOOKUP(Árboles!$G1068,Precios!$B$7:$H$19,6,FALSE))</f>
        <v/>
      </c>
      <c r="R1071" s="217" t="str">
        <f>IF(ISNA(Industrias[[#This Row],[Vchapa (m3)]]*VLOOKUP(Árboles!$G1068,Precios!$B$7:$H$19,7,FALSE)),"",Industrias[[#This Row],[Vchapa (m3)]]*VLOOKUP(Árboles!$G1068,Precios!$B$7:$H$19,7,FALSE))</f>
        <v/>
      </c>
      <c r="S1071" s="223">
        <f t="shared" si="21"/>
        <v>0</v>
      </c>
      <c r="T1071" s="218"/>
      <c r="U1071" s="218"/>
      <c r="W1071" s="183"/>
      <c r="X1071" s="183"/>
      <c r="Y1071" s="183"/>
      <c r="Z1071" s="183"/>
      <c r="AA1071" s="183"/>
      <c r="AB1071" s="183"/>
      <c r="AC1071" s="183"/>
      <c r="AE1071" s="183"/>
      <c r="AF1071" s="183"/>
      <c r="AG1071" s="183"/>
      <c r="AH1071" s="183"/>
      <c r="AI1071" s="183"/>
      <c r="AJ1071" s="183"/>
      <c r="AK1071" s="183"/>
    </row>
    <row r="1072" spans="2:37" ht="16.8" thickTop="1" thickBot="1">
      <c r="B1072" s="211" t="str">
        <f>IF(Árboles!B1069="","",Árboles!B1069)</f>
        <v/>
      </c>
      <c r="C1072" s="211" t="str">
        <f>IF(Árboles!C1069="","",Árboles!C1069)</f>
        <v/>
      </c>
      <c r="D1072" s="212" t="str">
        <f>IF(Árboles!G1069="","",Árboles!G1069)</f>
        <v/>
      </c>
      <c r="E1072" s="213" t="str">
        <f>IF(Árboles!AC1069=0,"",Árboles!AC1069)</f>
        <v/>
      </c>
      <c r="F1072" s="221"/>
      <c r="G1072" s="222"/>
      <c r="H1072" s="222"/>
      <c r="I1072" s="222"/>
      <c r="J1072" s="222"/>
      <c r="K1072" s="222"/>
      <c r="L1072" s="222"/>
      <c r="M1072" s="216" t="str">
        <f>IF(ISNA(Industrias[[#This Row],[Vtrit (m3)]]*VLOOKUP(Árboles!$G1069,Precios!$B$7:$H$19,2,FALSE)),"",Industrias[[#This Row],[Vtrit (m3)]]*VLOOKUP(Árboles!$G1069,Precios!$B$7:$H$19,2,FALSE))</f>
        <v/>
      </c>
      <c r="N1072" s="217" t="str">
        <f>IF(ISNA(Industrias[[#This Row],[Vapea (m3)]]*VLOOKUP(Árboles!$G1069,Precios!$B$7:$H$19,3,FALSE)),"",Industrias[[#This Row],[Vapea (m3)]]*VLOOKUP(Árboles!$G1069,Precios!$B$7:$H$19,3,FALSE))</f>
        <v/>
      </c>
      <c r="O1072" s="217" t="str">
        <f>IF(ISNA(Industrias[[#This Row],[Vcanter (m3)]]*VLOOKUP(Árboles!$G1069,Precios!$B$7:$H$19,4,FALSE)),"",Industrias[[#This Row],[Vcanter (m3)]]*VLOOKUP(Árboles!$G1069,Precios!$B$7:$H$19,4,FALSE))</f>
        <v/>
      </c>
      <c r="P1072" s="217" t="str">
        <f>IF(ISNA(Industrias[[#This Row],[Vsierra (m3)]]*VLOOKUP(Árboles!$G1069,Precios!$B$7:$H$19,5,FALSE)),"",Industrias[[#This Row],[Vsierra (m3)]]*VLOOKUP(Árboles!$G1069,Precios!$B$7:$H$19,5,FALSE))</f>
        <v/>
      </c>
      <c r="Q1072" s="217" t="str">
        <f>IF(ISNA(Industrias[[#This Row],[Vsgruesa (m3)]]*VLOOKUP(Árboles!$G1069,Precios!$B$7:$H$19,6,FALSE)),"",Industrias[[#This Row],[Vsgruesa (m3)]]*VLOOKUP(Árboles!$G1069,Precios!$B$7:$H$19,6,FALSE))</f>
        <v/>
      </c>
      <c r="R1072" s="217" t="str">
        <f>IF(ISNA(Industrias[[#This Row],[Vchapa (m3)]]*VLOOKUP(Árboles!$G1069,Precios!$B$7:$H$19,7,FALSE)),"",Industrias[[#This Row],[Vchapa (m3)]]*VLOOKUP(Árboles!$G1069,Precios!$B$7:$H$19,7,FALSE))</f>
        <v/>
      </c>
      <c r="S1072" s="223">
        <f t="shared" si="21"/>
        <v>0</v>
      </c>
      <c r="T1072" s="218"/>
      <c r="U1072" s="218"/>
      <c r="W1072" s="183"/>
      <c r="X1072" s="183"/>
      <c r="Y1072" s="183"/>
      <c r="Z1072" s="183"/>
      <c r="AA1072" s="183"/>
      <c r="AB1072" s="183"/>
      <c r="AC1072" s="183"/>
      <c r="AE1072" s="183"/>
      <c r="AF1072" s="183"/>
      <c r="AG1072" s="183"/>
      <c r="AH1072" s="183"/>
      <c r="AI1072" s="183"/>
      <c r="AJ1072" s="183"/>
      <c r="AK1072" s="183"/>
    </row>
    <row r="1073" spans="2:37" ht="16.8" thickTop="1" thickBot="1">
      <c r="B1073" s="211" t="str">
        <f>IF(Árboles!B1070="","",Árboles!B1070)</f>
        <v/>
      </c>
      <c r="C1073" s="211" t="str">
        <f>IF(Árboles!C1070="","",Árboles!C1070)</f>
        <v/>
      </c>
      <c r="D1073" s="212" t="str">
        <f>IF(Árboles!G1070="","",Árboles!G1070)</f>
        <v/>
      </c>
      <c r="E1073" s="213" t="str">
        <f>IF(Árboles!AC1070=0,"",Árboles!AC1070)</f>
        <v/>
      </c>
      <c r="F1073" s="221"/>
      <c r="G1073" s="222"/>
      <c r="H1073" s="222"/>
      <c r="I1073" s="222"/>
      <c r="J1073" s="222"/>
      <c r="K1073" s="222"/>
      <c r="L1073" s="222"/>
      <c r="M1073" s="216" t="str">
        <f>IF(ISNA(Industrias[[#This Row],[Vtrit (m3)]]*VLOOKUP(Árboles!$G1070,Precios!$B$7:$H$19,2,FALSE)),"",Industrias[[#This Row],[Vtrit (m3)]]*VLOOKUP(Árboles!$G1070,Precios!$B$7:$H$19,2,FALSE))</f>
        <v/>
      </c>
      <c r="N1073" s="217" t="str">
        <f>IF(ISNA(Industrias[[#This Row],[Vapea (m3)]]*VLOOKUP(Árboles!$G1070,Precios!$B$7:$H$19,3,FALSE)),"",Industrias[[#This Row],[Vapea (m3)]]*VLOOKUP(Árboles!$G1070,Precios!$B$7:$H$19,3,FALSE))</f>
        <v/>
      </c>
      <c r="O1073" s="217" t="str">
        <f>IF(ISNA(Industrias[[#This Row],[Vcanter (m3)]]*VLOOKUP(Árboles!$G1070,Precios!$B$7:$H$19,4,FALSE)),"",Industrias[[#This Row],[Vcanter (m3)]]*VLOOKUP(Árboles!$G1070,Precios!$B$7:$H$19,4,FALSE))</f>
        <v/>
      </c>
      <c r="P1073" s="217" t="str">
        <f>IF(ISNA(Industrias[[#This Row],[Vsierra (m3)]]*VLOOKUP(Árboles!$G1070,Precios!$B$7:$H$19,5,FALSE)),"",Industrias[[#This Row],[Vsierra (m3)]]*VLOOKUP(Árboles!$G1070,Precios!$B$7:$H$19,5,FALSE))</f>
        <v/>
      </c>
      <c r="Q1073" s="217" t="str">
        <f>IF(ISNA(Industrias[[#This Row],[Vsgruesa (m3)]]*VLOOKUP(Árboles!$G1070,Precios!$B$7:$H$19,6,FALSE)),"",Industrias[[#This Row],[Vsgruesa (m3)]]*VLOOKUP(Árboles!$G1070,Precios!$B$7:$H$19,6,FALSE))</f>
        <v/>
      </c>
      <c r="R1073" s="217" t="str">
        <f>IF(ISNA(Industrias[[#This Row],[Vchapa (m3)]]*VLOOKUP(Árboles!$G1070,Precios!$B$7:$H$19,7,FALSE)),"",Industrias[[#This Row],[Vchapa (m3)]]*VLOOKUP(Árboles!$G1070,Precios!$B$7:$H$19,7,FALSE))</f>
        <v/>
      </c>
      <c r="S1073" s="223">
        <f t="shared" si="21"/>
        <v>0</v>
      </c>
      <c r="T1073" s="218"/>
      <c r="U1073" s="218"/>
      <c r="W1073" s="183"/>
      <c r="X1073" s="183"/>
      <c r="Y1073" s="183"/>
      <c r="Z1073" s="183"/>
      <c r="AA1073" s="183"/>
      <c r="AB1073" s="183"/>
      <c r="AC1073" s="183"/>
      <c r="AE1073" s="183"/>
      <c r="AF1073" s="183"/>
      <c r="AG1073" s="183"/>
      <c r="AH1073" s="183"/>
      <c r="AI1073" s="183"/>
      <c r="AJ1073" s="183"/>
      <c r="AK1073" s="183"/>
    </row>
    <row r="1074" spans="2:37" ht="16.8" thickTop="1" thickBot="1">
      <c r="B1074" s="211" t="str">
        <f>IF(Árboles!B1071="","",Árboles!B1071)</f>
        <v/>
      </c>
      <c r="C1074" s="211" t="str">
        <f>IF(Árboles!C1071="","",Árboles!C1071)</f>
        <v/>
      </c>
      <c r="D1074" s="212" t="str">
        <f>IF(Árboles!G1071="","",Árboles!G1071)</f>
        <v/>
      </c>
      <c r="E1074" s="213" t="str">
        <f>IF(Árboles!AC1071=0,"",Árboles!AC1071)</f>
        <v/>
      </c>
      <c r="F1074" s="221"/>
      <c r="G1074" s="222"/>
      <c r="H1074" s="222"/>
      <c r="I1074" s="222"/>
      <c r="J1074" s="222"/>
      <c r="K1074" s="222"/>
      <c r="L1074" s="222"/>
      <c r="M1074" s="216" t="str">
        <f>IF(ISNA(Industrias[[#This Row],[Vtrit (m3)]]*VLOOKUP(Árboles!$G1071,Precios!$B$7:$H$19,2,FALSE)),"",Industrias[[#This Row],[Vtrit (m3)]]*VLOOKUP(Árboles!$G1071,Precios!$B$7:$H$19,2,FALSE))</f>
        <v/>
      </c>
      <c r="N1074" s="217" t="str">
        <f>IF(ISNA(Industrias[[#This Row],[Vapea (m3)]]*VLOOKUP(Árboles!$G1071,Precios!$B$7:$H$19,3,FALSE)),"",Industrias[[#This Row],[Vapea (m3)]]*VLOOKUP(Árboles!$G1071,Precios!$B$7:$H$19,3,FALSE))</f>
        <v/>
      </c>
      <c r="O1074" s="217" t="str">
        <f>IF(ISNA(Industrias[[#This Row],[Vcanter (m3)]]*VLOOKUP(Árboles!$G1071,Precios!$B$7:$H$19,4,FALSE)),"",Industrias[[#This Row],[Vcanter (m3)]]*VLOOKUP(Árboles!$G1071,Precios!$B$7:$H$19,4,FALSE))</f>
        <v/>
      </c>
      <c r="P1074" s="217" t="str">
        <f>IF(ISNA(Industrias[[#This Row],[Vsierra (m3)]]*VLOOKUP(Árboles!$G1071,Precios!$B$7:$H$19,5,FALSE)),"",Industrias[[#This Row],[Vsierra (m3)]]*VLOOKUP(Árboles!$G1071,Precios!$B$7:$H$19,5,FALSE))</f>
        <v/>
      </c>
      <c r="Q1074" s="217" t="str">
        <f>IF(ISNA(Industrias[[#This Row],[Vsgruesa (m3)]]*VLOOKUP(Árboles!$G1071,Precios!$B$7:$H$19,6,FALSE)),"",Industrias[[#This Row],[Vsgruesa (m3)]]*VLOOKUP(Árboles!$G1071,Precios!$B$7:$H$19,6,FALSE))</f>
        <v/>
      </c>
      <c r="R1074" s="217" t="str">
        <f>IF(ISNA(Industrias[[#This Row],[Vchapa (m3)]]*VLOOKUP(Árboles!$G1071,Precios!$B$7:$H$19,7,FALSE)),"",Industrias[[#This Row],[Vchapa (m3)]]*VLOOKUP(Árboles!$G1071,Precios!$B$7:$H$19,7,FALSE))</f>
        <v/>
      </c>
      <c r="S1074" s="223">
        <f t="shared" si="21"/>
        <v>0</v>
      </c>
      <c r="T1074" s="218"/>
      <c r="U1074" s="218"/>
      <c r="W1074" s="183"/>
      <c r="X1074" s="183"/>
      <c r="Y1074" s="183"/>
      <c r="Z1074" s="183"/>
      <c r="AA1074" s="183"/>
      <c r="AB1074" s="183"/>
      <c r="AC1074" s="183"/>
      <c r="AE1074" s="183"/>
      <c r="AF1074" s="183"/>
      <c r="AG1074" s="183"/>
      <c r="AH1074" s="183"/>
      <c r="AI1074" s="183"/>
      <c r="AJ1074" s="183"/>
      <c r="AK1074" s="183"/>
    </row>
    <row r="1075" spans="2:37" ht="16.8" thickTop="1" thickBot="1">
      <c r="B1075" s="211" t="str">
        <f>IF(Árboles!B1072="","",Árboles!B1072)</f>
        <v/>
      </c>
      <c r="C1075" s="211" t="str">
        <f>IF(Árboles!C1072="","",Árboles!C1072)</f>
        <v/>
      </c>
      <c r="D1075" s="212" t="str">
        <f>IF(Árboles!G1072="","",Árboles!G1072)</f>
        <v/>
      </c>
      <c r="E1075" s="213" t="str">
        <f>IF(Árboles!AC1072=0,"",Árboles!AC1072)</f>
        <v/>
      </c>
      <c r="F1075" s="221"/>
      <c r="G1075" s="222"/>
      <c r="H1075" s="222"/>
      <c r="I1075" s="222"/>
      <c r="J1075" s="222"/>
      <c r="K1075" s="222"/>
      <c r="L1075" s="222"/>
      <c r="M1075" s="216" t="str">
        <f>IF(ISNA(Industrias[[#This Row],[Vtrit (m3)]]*VLOOKUP(Árboles!$G1072,Precios!$B$7:$H$19,2,FALSE)),"",Industrias[[#This Row],[Vtrit (m3)]]*VLOOKUP(Árboles!$G1072,Precios!$B$7:$H$19,2,FALSE))</f>
        <v/>
      </c>
      <c r="N1075" s="217" t="str">
        <f>IF(ISNA(Industrias[[#This Row],[Vapea (m3)]]*VLOOKUP(Árboles!$G1072,Precios!$B$7:$H$19,3,FALSE)),"",Industrias[[#This Row],[Vapea (m3)]]*VLOOKUP(Árboles!$G1072,Precios!$B$7:$H$19,3,FALSE))</f>
        <v/>
      </c>
      <c r="O1075" s="217" t="str">
        <f>IF(ISNA(Industrias[[#This Row],[Vcanter (m3)]]*VLOOKUP(Árboles!$G1072,Precios!$B$7:$H$19,4,FALSE)),"",Industrias[[#This Row],[Vcanter (m3)]]*VLOOKUP(Árboles!$G1072,Precios!$B$7:$H$19,4,FALSE))</f>
        <v/>
      </c>
      <c r="P1075" s="217" t="str">
        <f>IF(ISNA(Industrias[[#This Row],[Vsierra (m3)]]*VLOOKUP(Árboles!$G1072,Precios!$B$7:$H$19,5,FALSE)),"",Industrias[[#This Row],[Vsierra (m3)]]*VLOOKUP(Árboles!$G1072,Precios!$B$7:$H$19,5,FALSE))</f>
        <v/>
      </c>
      <c r="Q1075" s="217" t="str">
        <f>IF(ISNA(Industrias[[#This Row],[Vsgruesa (m3)]]*VLOOKUP(Árboles!$G1072,Precios!$B$7:$H$19,6,FALSE)),"",Industrias[[#This Row],[Vsgruesa (m3)]]*VLOOKUP(Árboles!$G1072,Precios!$B$7:$H$19,6,FALSE))</f>
        <v/>
      </c>
      <c r="R1075" s="217" t="str">
        <f>IF(ISNA(Industrias[[#This Row],[Vchapa (m3)]]*VLOOKUP(Árboles!$G1072,Precios!$B$7:$H$19,7,FALSE)),"",Industrias[[#This Row],[Vchapa (m3)]]*VLOOKUP(Árboles!$G1072,Precios!$B$7:$H$19,7,FALSE))</f>
        <v/>
      </c>
      <c r="S1075" s="223">
        <f t="shared" si="21"/>
        <v>0</v>
      </c>
      <c r="T1075" s="218"/>
      <c r="U1075" s="218"/>
      <c r="W1075" s="183"/>
      <c r="X1075" s="183"/>
      <c r="Y1075" s="183"/>
      <c r="Z1075" s="183"/>
      <c r="AA1075" s="183"/>
      <c r="AB1075" s="183"/>
      <c r="AC1075" s="183"/>
      <c r="AE1075" s="183"/>
      <c r="AF1075" s="183"/>
      <c r="AG1075" s="183"/>
      <c r="AH1075" s="183"/>
      <c r="AI1075" s="183"/>
      <c r="AJ1075" s="183"/>
      <c r="AK1075" s="183"/>
    </row>
    <row r="1076" spans="2:37" ht="16.8" thickTop="1" thickBot="1">
      <c r="B1076" s="211" t="str">
        <f>IF(Árboles!B1073="","",Árboles!B1073)</f>
        <v/>
      </c>
      <c r="C1076" s="211" t="str">
        <f>IF(Árboles!C1073="","",Árboles!C1073)</f>
        <v/>
      </c>
      <c r="D1076" s="212" t="str">
        <f>IF(Árboles!G1073="","",Árboles!G1073)</f>
        <v/>
      </c>
      <c r="E1076" s="213" t="str">
        <f>IF(Árboles!AC1073=0,"",Árboles!AC1073)</f>
        <v/>
      </c>
      <c r="F1076" s="221"/>
      <c r="G1076" s="222"/>
      <c r="H1076" s="222"/>
      <c r="I1076" s="222"/>
      <c r="J1076" s="222"/>
      <c r="K1076" s="222"/>
      <c r="L1076" s="222"/>
      <c r="M1076" s="216" t="str">
        <f>IF(ISNA(Industrias[[#This Row],[Vtrit (m3)]]*VLOOKUP(Árboles!$G1073,Precios!$B$7:$H$19,2,FALSE)),"",Industrias[[#This Row],[Vtrit (m3)]]*VLOOKUP(Árboles!$G1073,Precios!$B$7:$H$19,2,FALSE))</f>
        <v/>
      </c>
      <c r="N1076" s="217" t="str">
        <f>IF(ISNA(Industrias[[#This Row],[Vapea (m3)]]*VLOOKUP(Árboles!$G1073,Precios!$B$7:$H$19,3,FALSE)),"",Industrias[[#This Row],[Vapea (m3)]]*VLOOKUP(Árboles!$G1073,Precios!$B$7:$H$19,3,FALSE))</f>
        <v/>
      </c>
      <c r="O1076" s="217" t="str">
        <f>IF(ISNA(Industrias[[#This Row],[Vcanter (m3)]]*VLOOKUP(Árboles!$G1073,Precios!$B$7:$H$19,4,FALSE)),"",Industrias[[#This Row],[Vcanter (m3)]]*VLOOKUP(Árboles!$G1073,Precios!$B$7:$H$19,4,FALSE))</f>
        <v/>
      </c>
      <c r="P1076" s="217" t="str">
        <f>IF(ISNA(Industrias[[#This Row],[Vsierra (m3)]]*VLOOKUP(Árboles!$G1073,Precios!$B$7:$H$19,5,FALSE)),"",Industrias[[#This Row],[Vsierra (m3)]]*VLOOKUP(Árboles!$G1073,Precios!$B$7:$H$19,5,FALSE))</f>
        <v/>
      </c>
      <c r="Q1076" s="217" t="str">
        <f>IF(ISNA(Industrias[[#This Row],[Vsgruesa (m3)]]*VLOOKUP(Árboles!$G1073,Precios!$B$7:$H$19,6,FALSE)),"",Industrias[[#This Row],[Vsgruesa (m3)]]*VLOOKUP(Árboles!$G1073,Precios!$B$7:$H$19,6,FALSE))</f>
        <v/>
      </c>
      <c r="R1076" s="217" t="str">
        <f>IF(ISNA(Industrias[[#This Row],[Vchapa (m3)]]*VLOOKUP(Árboles!$G1073,Precios!$B$7:$H$19,7,FALSE)),"",Industrias[[#This Row],[Vchapa (m3)]]*VLOOKUP(Árboles!$G1073,Precios!$B$7:$H$19,7,FALSE))</f>
        <v/>
      </c>
      <c r="S1076" s="223">
        <f t="shared" si="21"/>
        <v>0</v>
      </c>
      <c r="T1076" s="218"/>
      <c r="U1076" s="218"/>
      <c r="W1076" s="183"/>
      <c r="X1076" s="183"/>
      <c r="Y1076" s="183"/>
      <c r="Z1076" s="183"/>
      <c r="AA1076" s="183"/>
      <c r="AB1076" s="183"/>
      <c r="AC1076" s="183"/>
      <c r="AE1076" s="183"/>
      <c r="AF1076" s="183"/>
      <c r="AG1076" s="183"/>
      <c r="AH1076" s="183"/>
      <c r="AI1076" s="183"/>
      <c r="AJ1076" s="183"/>
      <c r="AK1076" s="183"/>
    </row>
    <row r="1077" spans="2:37" ht="16.8" thickTop="1" thickBot="1">
      <c r="B1077" s="211" t="str">
        <f>IF(Árboles!B1074="","",Árboles!B1074)</f>
        <v/>
      </c>
      <c r="C1077" s="211" t="str">
        <f>IF(Árboles!C1074="","",Árboles!C1074)</f>
        <v/>
      </c>
      <c r="D1077" s="212" t="str">
        <f>IF(Árboles!G1074="","",Árboles!G1074)</f>
        <v/>
      </c>
      <c r="E1077" s="213" t="str">
        <f>IF(Árboles!AC1074=0,"",Árboles!AC1074)</f>
        <v/>
      </c>
      <c r="F1077" s="221"/>
      <c r="G1077" s="222"/>
      <c r="H1077" s="222"/>
      <c r="I1077" s="222"/>
      <c r="J1077" s="222"/>
      <c r="K1077" s="222"/>
      <c r="L1077" s="222"/>
      <c r="M1077" s="216" t="str">
        <f>IF(ISNA(Industrias[[#This Row],[Vtrit (m3)]]*VLOOKUP(Árboles!$G1074,Precios!$B$7:$H$19,2,FALSE)),"",Industrias[[#This Row],[Vtrit (m3)]]*VLOOKUP(Árboles!$G1074,Precios!$B$7:$H$19,2,FALSE))</f>
        <v/>
      </c>
      <c r="N1077" s="217" t="str">
        <f>IF(ISNA(Industrias[[#This Row],[Vapea (m3)]]*VLOOKUP(Árboles!$G1074,Precios!$B$7:$H$19,3,FALSE)),"",Industrias[[#This Row],[Vapea (m3)]]*VLOOKUP(Árboles!$G1074,Precios!$B$7:$H$19,3,FALSE))</f>
        <v/>
      </c>
      <c r="O1077" s="217" t="str">
        <f>IF(ISNA(Industrias[[#This Row],[Vcanter (m3)]]*VLOOKUP(Árboles!$G1074,Precios!$B$7:$H$19,4,FALSE)),"",Industrias[[#This Row],[Vcanter (m3)]]*VLOOKUP(Árboles!$G1074,Precios!$B$7:$H$19,4,FALSE))</f>
        <v/>
      </c>
      <c r="P1077" s="217" t="str">
        <f>IF(ISNA(Industrias[[#This Row],[Vsierra (m3)]]*VLOOKUP(Árboles!$G1074,Precios!$B$7:$H$19,5,FALSE)),"",Industrias[[#This Row],[Vsierra (m3)]]*VLOOKUP(Árboles!$G1074,Precios!$B$7:$H$19,5,FALSE))</f>
        <v/>
      </c>
      <c r="Q1077" s="217" t="str">
        <f>IF(ISNA(Industrias[[#This Row],[Vsgruesa (m3)]]*VLOOKUP(Árboles!$G1074,Precios!$B$7:$H$19,6,FALSE)),"",Industrias[[#This Row],[Vsgruesa (m3)]]*VLOOKUP(Árboles!$G1074,Precios!$B$7:$H$19,6,FALSE))</f>
        <v/>
      </c>
      <c r="R1077" s="217" t="str">
        <f>IF(ISNA(Industrias[[#This Row],[Vchapa (m3)]]*VLOOKUP(Árboles!$G1074,Precios!$B$7:$H$19,7,FALSE)),"",Industrias[[#This Row],[Vchapa (m3)]]*VLOOKUP(Árboles!$G1074,Precios!$B$7:$H$19,7,FALSE))</f>
        <v/>
      </c>
      <c r="S1077" s="223">
        <f t="shared" si="21"/>
        <v>0</v>
      </c>
      <c r="T1077" s="218"/>
      <c r="U1077" s="218"/>
      <c r="W1077" s="183"/>
      <c r="X1077" s="183"/>
      <c r="Y1077" s="183"/>
      <c r="Z1077" s="183"/>
      <c r="AA1077" s="183"/>
      <c r="AB1077" s="183"/>
      <c r="AC1077" s="183"/>
      <c r="AE1077" s="183"/>
      <c r="AF1077" s="183"/>
      <c r="AG1077" s="183"/>
      <c r="AH1077" s="183"/>
      <c r="AI1077" s="183"/>
      <c r="AJ1077" s="183"/>
      <c r="AK1077" s="183"/>
    </row>
    <row r="1078" spans="2:37" ht="16.8" thickTop="1" thickBot="1">
      <c r="B1078" s="211" t="str">
        <f>IF(Árboles!B1075="","",Árboles!B1075)</f>
        <v/>
      </c>
      <c r="C1078" s="211" t="str">
        <f>IF(Árboles!C1075="","",Árboles!C1075)</f>
        <v/>
      </c>
      <c r="D1078" s="212" t="str">
        <f>IF(Árboles!G1075="","",Árboles!G1075)</f>
        <v/>
      </c>
      <c r="E1078" s="213" t="str">
        <f>IF(Árboles!AC1075=0,"",Árboles!AC1075)</f>
        <v/>
      </c>
      <c r="F1078" s="221"/>
      <c r="G1078" s="222"/>
      <c r="H1078" s="222"/>
      <c r="I1078" s="222"/>
      <c r="J1078" s="222"/>
      <c r="K1078" s="222"/>
      <c r="L1078" s="222"/>
      <c r="M1078" s="216" t="str">
        <f>IF(ISNA(Industrias[[#This Row],[Vtrit (m3)]]*VLOOKUP(Árboles!$G1075,Precios!$B$7:$H$19,2,FALSE)),"",Industrias[[#This Row],[Vtrit (m3)]]*VLOOKUP(Árboles!$G1075,Precios!$B$7:$H$19,2,FALSE))</f>
        <v/>
      </c>
      <c r="N1078" s="217" t="str">
        <f>IF(ISNA(Industrias[[#This Row],[Vapea (m3)]]*VLOOKUP(Árboles!$G1075,Precios!$B$7:$H$19,3,FALSE)),"",Industrias[[#This Row],[Vapea (m3)]]*VLOOKUP(Árboles!$G1075,Precios!$B$7:$H$19,3,FALSE))</f>
        <v/>
      </c>
      <c r="O1078" s="217" t="str">
        <f>IF(ISNA(Industrias[[#This Row],[Vcanter (m3)]]*VLOOKUP(Árboles!$G1075,Precios!$B$7:$H$19,4,FALSE)),"",Industrias[[#This Row],[Vcanter (m3)]]*VLOOKUP(Árboles!$G1075,Precios!$B$7:$H$19,4,FALSE))</f>
        <v/>
      </c>
      <c r="P1078" s="217" t="str">
        <f>IF(ISNA(Industrias[[#This Row],[Vsierra (m3)]]*VLOOKUP(Árboles!$G1075,Precios!$B$7:$H$19,5,FALSE)),"",Industrias[[#This Row],[Vsierra (m3)]]*VLOOKUP(Árboles!$G1075,Precios!$B$7:$H$19,5,FALSE))</f>
        <v/>
      </c>
      <c r="Q1078" s="217" t="str">
        <f>IF(ISNA(Industrias[[#This Row],[Vsgruesa (m3)]]*VLOOKUP(Árboles!$G1075,Precios!$B$7:$H$19,6,FALSE)),"",Industrias[[#This Row],[Vsgruesa (m3)]]*VLOOKUP(Árboles!$G1075,Precios!$B$7:$H$19,6,FALSE))</f>
        <v/>
      </c>
      <c r="R1078" s="217" t="str">
        <f>IF(ISNA(Industrias[[#This Row],[Vchapa (m3)]]*VLOOKUP(Árboles!$G1075,Precios!$B$7:$H$19,7,FALSE)),"",Industrias[[#This Row],[Vchapa (m3)]]*VLOOKUP(Árboles!$G1075,Precios!$B$7:$H$19,7,FALSE))</f>
        <v/>
      </c>
      <c r="S1078" s="223">
        <f t="shared" si="21"/>
        <v>0</v>
      </c>
      <c r="T1078" s="218"/>
      <c r="U1078" s="218"/>
      <c r="W1078" s="183"/>
      <c r="X1078" s="183"/>
      <c r="Y1078" s="183"/>
      <c r="Z1078" s="183"/>
      <c r="AA1078" s="183"/>
      <c r="AB1078" s="183"/>
      <c r="AC1078" s="183"/>
      <c r="AE1078" s="183"/>
      <c r="AF1078" s="183"/>
      <c r="AG1078" s="183"/>
      <c r="AH1078" s="183"/>
      <c r="AI1078" s="183"/>
      <c r="AJ1078" s="183"/>
      <c r="AK1078" s="183"/>
    </row>
    <row r="1079" spans="2:37" ht="16.8" thickTop="1" thickBot="1">
      <c r="B1079" s="211" t="str">
        <f>IF(Árboles!B1076="","",Árboles!B1076)</f>
        <v/>
      </c>
      <c r="C1079" s="211" t="str">
        <f>IF(Árboles!C1076="","",Árboles!C1076)</f>
        <v/>
      </c>
      <c r="D1079" s="212" t="str">
        <f>IF(Árboles!G1076="","",Árboles!G1076)</f>
        <v/>
      </c>
      <c r="E1079" s="213" t="str">
        <f>IF(Árboles!AC1076=0,"",Árboles!AC1076)</f>
        <v/>
      </c>
      <c r="F1079" s="221"/>
      <c r="G1079" s="222"/>
      <c r="H1079" s="222"/>
      <c r="I1079" s="222"/>
      <c r="J1079" s="222"/>
      <c r="K1079" s="222"/>
      <c r="L1079" s="222"/>
      <c r="M1079" s="216" t="str">
        <f>IF(ISNA(Industrias[[#This Row],[Vtrit (m3)]]*VLOOKUP(Árboles!$G1076,Precios!$B$7:$H$19,2,FALSE)),"",Industrias[[#This Row],[Vtrit (m3)]]*VLOOKUP(Árboles!$G1076,Precios!$B$7:$H$19,2,FALSE))</f>
        <v/>
      </c>
      <c r="N1079" s="217" t="str">
        <f>IF(ISNA(Industrias[[#This Row],[Vapea (m3)]]*VLOOKUP(Árboles!$G1076,Precios!$B$7:$H$19,3,FALSE)),"",Industrias[[#This Row],[Vapea (m3)]]*VLOOKUP(Árboles!$G1076,Precios!$B$7:$H$19,3,FALSE))</f>
        <v/>
      </c>
      <c r="O1079" s="217" t="str">
        <f>IF(ISNA(Industrias[[#This Row],[Vcanter (m3)]]*VLOOKUP(Árboles!$G1076,Precios!$B$7:$H$19,4,FALSE)),"",Industrias[[#This Row],[Vcanter (m3)]]*VLOOKUP(Árboles!$G1076,Precios!$B$7:$H$19,4,FALSE))</f>
        <v/>
      </c>
      <c r="P1079" s="217" t="str">
        <f>IF(ISNA(Industrias[[#This Row],[Vsierra (m3)]]*VLOOKUP(Árboles!$G1076,Precios!$B$7:$H$19,5,FALSE)),"",Industrias[[#This Row],[Vsierra (m3)]]*VLOOKUP(Árboles!$G1076,Precios!$B$7:$H$19,5,FALSE))</f>
        <v/>
      </c>
      <c r="Q1079" s="217" t="str">
        <f>IF(ISNA(Industrias[[#This Row],[Vsgruesa (m3)]]*VLOOKUP(Árboles!$G1076,Precios!$B$7:$H$19,6,FALSE)),"",Industrias[[#This Row],[Vsgruesa (m3)]]*VLOOKUP(Árboles!$G1076,Precios!$B$7:$H$19,6,FALSE))</f>
        <v/>
      </c>
      <c r="R1079" s="217" t="str">
        <f>IF(ISNA(Industrias[[#This Row],[Vchapa (m3)]]*VLOOKUP(Árboles!$G1076,Precios!$B$7:$H$19,7,FALSE)),"",Industrias[[#This Row],[Vchapa (m3)]]*VLOOKUP(Árboles!$G1076,Precios!$B$7:$H$19,7,FALSE))</f>
        <v/>
      </c>
      <c r="S1079" s="223">
        <f t="shared" si="21"/>
        <v>0</v>
      </c>
      <c r="T1079" s="218"/>
      <c r="U1079" s="218"/>
      <c r="W1079" s="183"/>
      <c r="X1079" s="183"/>
      <c r="Y1079" s="183"/>
      <c r="Z1079" s="183"/>
      <c r="AA1079" s="183"/>
      <c r="AB1079" s="183"/>
      <c r="AC1079" s="183"/>
      <c r="AE1079" s="183"/>
      <c r="AF1079" s="183"/>
      <c r="AG1079" s="183"/>
      <c r="AH1079" s="183"/>
      <c r="AI1079" s="183"/>
      <c r="AJ1079" s="183"/>
      <c r="AK1079" s="183"/>
    </row>
    <row r="1080" spans="2:37" ht="16.8" thickTop="1" thickBot="1">
      <c r="B1080" s="211" t="str">
        <f>IF(Árboles!B1077="","",Árboles!B1077)</f>
        <v/>
      </c>
      <c r="C1080" s="211" t="str">
        <f>IF(Árboles!C1077="","",Árboles!C1077)</f>
        <v/>
      </c>
      <c r="D1080" s="212" t="str">
        <f>IF(Árboles!G1077="","",Árboles!G1077)</f>
        <v/>
      </c>
      <c r="E1080" s="213" t="str">
        <f>IF(Árboles!AC1077=0,"",Árboles!AC1077)</f>
        <v/>
      </c>
      <c r="F1080" s="221"/>
      <c r="G1080" s="222"/>
      <c r="H1080" s="222"/>
      <c r="I1080" s="222"/>
      <c r="J1080" s="222"/>
      <c r="K1080" s="222"/>
      <c r="L1080" s="222"/>
      <c r="M1080" s="216" t="str">
        <f>IF(ISNA(Industrias[[#This Row],[Vtrit (m3)]]*VLOOKUP(Árboles!$G1077,Precios!$B$7:$H$19,2,FALSE)),"",Industrias[[#This Row],[Vtrit (m3)]]*VLOOKUP(Árboles!$G1077,Precios!$B$7:$H$19,2,FALSE))</f>
        <v/>
      </c>
      <c r="N1080" s="217" t="str">
        <f>IF(ISNA(Industrias[[#This Row],[Vapea (m3)]]*VLOOKUP(Árboles!$G1077,Precios!$B$7:$H$19,3,FALSE)),"",Industrias[[#This Row],[Vapea (m3)]]*VLOOKUP(Árboles!$G1077,Precios!$B$7:$H$19,3,FALSE))</f>
        <v/>
      </c>
      <c r="O1080" s="217" t="str">
        <f>IF(ISNA(Industrias[[#This Row],[Vcanter (m3)]]*VLOOKUP(Árboles!$G1077,Precios!$B$7:$H$19,4,FALSE)),"",Industrias[[#This Row],[Vcanter (m3)]]*VLOOKUP(Árboles!$G1077,Precios!$B$7:$H$19,4,FALSE))</f>
        <v/>
      </c>
      <c r="P1080" s="217" t="str">
        <f>IF(ISNA(Industrias[[#This Row],[Vsierra (m3)]]*VLOOKUP(Árboles!$G1077,Precios!$B$7:$H$19,5,FALSE)),"",Industrias[[#This Row],[Vsierra (m3)]]*VLOOKUP(Árboles!$G1077,Precios!$B$7:$H$19,5,FALSE))</f>
        <v/>
      </c>
      <c r="Q1080" s="217" t="str">
        <f>IF(ISNA(Industrias[[#This Row],[Vsgruesa (m3)]]*VLOOKUP(Árboles!$G1077,Precios!$B$7:$H$19,6,FALSE)),"",Industrias[[#This Row],[Vsgruesa (m3)]]*VLOOKUP(Árboles!$G1077,Precios!$B$7:$H$19,6,FALSE))</f>
        <v/>
      </c>
      <c r="R1080" s="217" t="str">
        <f>IF(ISNA(Industrias[[#This Row],[Vchapa (m3)]]*VLOOKUP(Árboles!$G1077,Precios!$B$7:$H$19,7,FALSE)),"",Industrias[[#This Row],[Vchapa (m3)]]*VLOOKUP(Árboles!$G1077,Precios!$B$7:$H$19,7,FALSE))</f>
        <v/>
      </c>
      <c r="S1080" s="223">
        <f t="shared" si="21"/>
        <v>0</v>
      </c>
      <c r="T1080" s="218"/>
      <c r="U1080" s="218"/>
      <c r="W1080" s="183"/>
      <c r="X1080" s="183"/>
      <c r="Y1080" s="183"/>
      <c r="Z1080" s="183"/>
      <c r="AA1080" s="183"/>
      <c r="AB1080" s="183"/>
      <c r="AC1080" s="183"/>
      <c r="AE1080" s="183"/>
      <c r="AF1080" s="183"/>
      <c r="AG1080" s="183"/>
      <c r="AH1080" s="183"/>
      <c r="AI1080" s="183"/>
      <c r="AJ1080" s="183"/>
      <c r="AK1080" s="183"/>
    </row>
    <row r="1081" spans="2:37" ht="16.8" thickTop="1" thickBot="1">
      <c r="B1081" s="211" t="str">
        <f>IF(Árboles!B1078="","",Árboles!B1078)</f>
        <v/>
      </c>
      <c r="C1081" s="211" t="str">
        <f>IF(Árboles!C1078="","",Árboles!C1078)</f>
        <v/>
      </c>
      <c r="D1081" s="212" t="str">
        <f>IF(Árboles!G1078="","",Árboles!G1078)</f>
        <v/>
      </c>
      <c r="E1081" s="213" t="str">
        <f>IF(Árboles!AC1078=0,"",Árboles!AC1078)</f>
        <v/>
      </c>
      <c r="F1081" s="221"/>
      <c r="G1081" s="222"/>
      <c r="H1081" s="222"/>
      <c r="I1081" s="222"/>
      <c r="J1081" s="222"/>
      <c r="K1081" s="222"/>
      <c r="L1081" s="222"/>
      <c r="M1081" s="216" t="str">
        <f>IF(ISNA(Industrias[[#This Row],[Vtrit (m3)]]*VLOOKUP(Árboles!$G1078,Precios!$B$7:$H$19,2,FALSE)),"",Industrias[[#This Row],[Vtrit (m3)]]*VLOOKUP(Árboles!$G1078,Precios!$B$7:$H$19,2,FALSE))</f>
        <v/>
      </c>
      <c r="N1081" s="217" t="str">
        <f>IF(ISNA(Industrias[[#This Row],[Vapea (m3)]]*VLOOKUP(Árboles!$G1078,Precios!$B$7:$H$19,3,FALSE)),"",Industrias[[#This Row],[Vapea (m3)]]*VLOOKUP(Árboles!$G1078,Precios!$B$7:$H$19,3,FALSE))</f>
        <v/>
      </c>
      <c r="O1081" s="217" t="str">
        <f>IF(ISNA(Industrias[[#This Row],[Vcanter (m3)]]*VLOOKUP(Árboles!$G1078,Precios!$B$7:$H$19,4,FALSE)),"",Industrias[[#This Row],[Vcanter (m3)]]*VLOOKUP(Árboles!$G1078,Precios!$B$7:$H$19,4,FALSE))</f>
        <v/>
      </c>
      <c r="P1081" s="217" t="str">
        <f>IF(ISNA(Industrias[[#This Row],[Vsierra (m3)]]*VLOOKUP(Árboles!$G1078,Precios!$B$7:$H$19,5,FALSE)),"",Industrias[[#This Row],[Vsierra (m3)]]*VLOOKUP(Árboles!$G1078,Precios!$B$7:$H$19,5,FALSE))</f>
        <v/>
      </c>
      <c r="Q1081" s="217" t="str">
        <f>IF(ISNA(Industrias[[#This Row],[Vsgruesa (m3)]]*VLOOKUP(Árboles!$G1078,Precios!$B$7:$H$19,6,FALSE)),"",Industrias[[#This Row],[Vsgruesa (m3)]]*VLOOKUP(Árboles!$G1078,Precios!$B$7:$H$19,6,FALSE))</f>
        <v/>
      </c>
      <c r="R1081" s="217" t="str">
        <f>IF(ISNA(Industrias[[#This Row],[Vchapa (m3)]]*VLOOKUP(Árboles!$G1078,Precios!$B$7:$H$19,7,FALSE)),"",Industrias[[#This Row],[Vchapa (m3)]]*VLOOKUP(Árboles!$G1078,Precios!$B$7:$H$19,7,FALSE))</f>
        <v/>
      </c>
      <c r="S1081" s="223">
        <f t="shared" si="21"/>
        <v>0</v>
      </c>
      <c r="T1081" s="218"/>
      <c r="U1081" s="218"/>
      <c r="W1081" s="183"/>
      <c r="X1081" s="183"/>
      <c r="Y1081" s="183"/>
      <c r="Z1081" s="183"/>
      <c r="AA1081" s="183"/>
      <c r="AB1081" s="183"/>
      <c r="AC1081" s="183"/>
      <c r="AE1081" s="183"/>
      <c r="AF1081" s="183"/>
      <c r="AG1081" s="183"/>
      <c r="AH1081" s="183"/>
      <c r="AI1081" s="183"/>
      <c r="AJ1081" s="183"/>
      <c r="AK1081" s="183"/>
    </row>
    <row r="1082" spans="2:37" ht="16.8" thickTop="1" thickBot="1">
      <c r="B1082" s="211" t="str">
        <f>IF(Árboles!B1079="","",Árboles!B1079)</f>
        <v/>
      </c>
      <c r="C1082" s="211" t="str">
        <f>IF(Árboles!C1079="","",Árboles!C1079)</f>
        <v/>
      </c>
      <c r="D1082" s="212" t="str">
        <f>IF(Árboles!G1079="","",Árboles!G1079)</f>
        <v/>
      </c>
      <c r="E1082" s="213" t="str">
        <f>IF(Árboles!AC1079=0,"",Árboles!AC1079)</f>
        <v/>
      </c>
      <c r="F1082" s="221"/>
      <c r="G1082" s="222"/>
      <c r="H1082" s="222"/>
      <c r="I1082" s="222"/>
      <c r="J1082" s="222"/>
      <c r="K1082" s="222"/>
      <c r="L1082" s="222"/>
      <c r="M1082" s="216" t="str">
        <f>IF(ISNA(Industrias[[#This Row],[Vtrit (m3)]]*VLOOKUP(Árboles!$G1079,Precios!$B$7:$H$19,2,FALSE)),"",Industrias[[#This Row],[Vtrit (m3)]]*VLOOKUP(Árboles!$G1079,Precios!$B$7:$H$19,2,FALSE))</f>
        <v/>
      </c>
      <c r="N1082" s="217" t="str">
        <f>IF(ISNA(Industrias[[#This Row],[Vapea (m3)]]*VLOOKUP(Árboles!$G1079,Precios!$B$7:$H$19,3,FALSE)),"",Industrias[[#This Row],[Vapea (m3)]]*VLOOKUP(Árboles!$G1079,Precios!$B$7:$H$19,3,FALSE))</f>
        <v/>
      </c>
      <c r="O1082" s="217" t="str">
        <f>IF(ISNA(Industrias[[#This Row],[Vcanter (m3)]]*VLOOKUP(Árboles!$G1079,Precios!$B$7:$H$19,4,FALSE)),"",Industrias[[#This Row],[Vcanter (m3)]]*VLOOKUP(Árboles!$G1079,Precios!$B$7:$H$19,4,FALSE))</f>
        <v/>
      </c>
      <c r="P1082" s="217" t="str">
        <f>IF(ISNA(Industrias[[#This Row],[Vsierra (m3)]]*VLOOKUP(Árboles!$G1079,Precios!$B$7:$H$19,5,FALSE)),"",Industrias[[#This Row],[Vsierra (m3)]]*VLOOKUP(Árboles!$G1079,Precios!$B$7:$H$19,5,FALSE))</f>
        <v/>
      </c>
      <c r="Q1082" s="217" t="str">
        <f>IF(ISNA(Industrias[[#This Row],[Vsgruesa (m3)]]*VLOOKUP(Árboles!$G1079,Precios!$B$7:$H$19,6,FALSE)),"",Industrias[[#This Row],[Vsgruesa (m3)]]*VLOOKUP(Árboles!$G1079,Precios!$B$7:$H$19,6,FALSE))</f>
        <v/>
      </c>
      <c r="R1082" s="217" t="str">
        <f>IF(ISNA(Industrias[[#This Row],[Vchapa (m3)]]*VLOOKUP(Árboles!$G1079,Precios!$B$7:$H$19,7,FALSE)),"",Industrias[[#This Row],[Vchapa (m3)]]*VLOOKUP(Árboles!$G1079,Precios!$B$7:$H$19,7,FALSE))</f>
        <v/>
      </c>
      <c r="S1082" s="223">
        <f t="shared" si="21"/>
        <v>0</v>
      </c>
      <c r="T1082" s="218"/>
      <c r="U1082" s="218"/>
      <c r="W1082" s="183"/>
      <c r="X1082" s="183"/>
      <c r="Y1082" s="183"/>
      <c r="Z1082" s="183"/>
      <c r="AA1082" s="183"/>
      <c r="AB1082" s="183"/>
      <c r="AC1082" s="183"/>
      <c r="AE1082" s="183"/>
      <c r="AF1082" s="183"/>
      <c r="AG1082" s="183"/>
      <c r="AH1082" s="183"/>
      <c r="AI1082" s="183"/>
      <c r="AJ1082" s="183"/>
      <c r="AK1082" s="183"/>
    </row>
    <row r="1083" spans="2:37" ht="16.8" thickTop="1" thickBot="1">
      <c r="B1083" s="211" t="str">
        <f>IF(Árboles!B1080="","",Árboles!B1080)</f>
        <v/>
      </c>
      <c r="C1083" s="211" t="str">
        <f>IF(Árboles!C1080="","",Árboles!C1080)</f>
        <v/>
      </c>
      <c r="D1083" s="212" t="str">
        <f>IF(Árboles!G1080="","",Árboles!G1080)</f>
        <v/>
      </c>
      <c r="E1083" s="213" t="str">
        <f>IF(Árboles!AC1080=0,"",Árboles!AC1080)</f>
        <v/>
      </c>
      <c r="F1083" s="221"/>
      <c r="G1083" s="222"/>
      <c r="H1083" s="222"/>
      <c r="I1083" s="222"/>
      <c r="J1083" s="222"/>
      <c r="K1083" s="222"/>
      <c r="L1083" s="222"/>
      <c r="M1083" s="216" t="str">
        <f>IF(ISNA(Industrias[[#This Row],[Vtrit (m3)]]*VLOOKUP(Árboles!$G1080,Precios!$B$7:$H$19,2,FALSE)),"",Industrias[[#This Row],[Vtrit (m3)]]*VLOOKUP(Árboles!$G1080,Precios!$B$7:$H$19,2,FALSE))</f>
        <v/>
      </c>
      <c r="N1083" s="217" t="str">
        <f>IF(ISNA(Industrias[[#This Row],[Vapea (m3)]]*VLOOKUP(Árboles!$G1080,Precios!$B$7:$H$19,3,FALSE)),"",Industrias[[#This Row],[Vapea (m3)]]*VLOOKUP(Árboles!$G1080,Precios!$B$7:$H$19,3,FALSE))</f>
        <v/>
      </c>
      <c r="O1083" s="217" t="str">
        <f>IF(ISNA(Industrias[[#This Row],[Vcanter (m3)]]*VLOOKUP(Árboles!$G1080,Precios!$B$7:$H$19,4,FALSE)),"",Industrias[[#This Row],[Vcanter (m3)]]*VLOOKUP(Árboles!$G1080,Precios!$B$7:$H$19,4,FALSE))</f>
        <v/>
      </c>
      <c r="P1083" s="217" t="str">
        <f>IF(ISNA(Industrias[[#This Row],[Vsierra (m3)]]*VLOOKUP(Árboles!$G1080,Precios!$B$7:$H$19,5,FALSE)),"",Industrias[[#This Row],[Vsierra (m3)]]*VLOOKUP(Árboles!$G1080,Precios!$B$7:$H$19,5,FALSE))</f>
        <v/>
      </c>
      <c r="Q1083" s="217" t="str">
        <f>IF(ISNA(Industrias[[#This Row],[Vsgruesa (m3)]]*VLOOKUP(Árboles!$G1080,Precios!$B$7:$H$19,6,FALSE)),"",Industrias[[#This Row],[Vsgruesa (m3)]]*VLOOKUP(Árboles!$G1080,Precios!$B$7:$H$19,6,FALSE))</f>
        <v/>
      </c>
      <c r="R1083" s="217" t="str">
        <f>IF(ISNA(Industrias[[#This Row],[Vchapa (m3)]]*VLOOKUP(Árboles!$G1080,Precios!$B$7:$H$19,7,FALSE)),"",Industrias[[#This Row],[Vchapa (m3)]]*VLOOKUP(Árboles!$G1080,Precios!$B$7:$H$19,7,FALSE))</f>
        <v/>
      </c>
      <c r="S1083" s="223">
        <f t="shared" si="21"/>
        <v>0</v>
      </c>
      <c r="T1083" s="218"/>
      <c r="U1083" s="218"/>
      <c r="W1083" s="183"/>
      <c r="X1083" s="183"/>
      <c r="Y1083" s="183"/>
      <c r="Z1083" s="183"/>
      <c r="AA1083" s="183"/>
      <c r="AB1083" s="183"/>
      <c r="AC1083" s="183"/>
      <c r="AE1083" s="183"/>
      <c r="AF1083" s="183"/>
      <c r="AG1083" s="183"/>
      <c r="AH1083" s="183"/>
      <c r="AI1083" s="183"/>
      <c r="AJ1083" s="183"/>
      <c r="AK1083" s="183"/>
    </row>
    <row r="1084" spans="2:37" ht="16.8" thickTop="1" thickBot="1">
      <c r="B1084" s="211" t="str">
        <f>IF(Árboles!B1081="","",Árboles!B1081)</f>
        <v/>
      </c>
      <c r="C1084" s="211" t="str">
        <f>IF(Árboles!C1081="","",Árboles!C1081)</f>
        <v/>
      </c>
      <c r="D1084" s="212" t="str">
        <f>IF(Árboles!G1081="","",Árboles!G1081)</f>
        <v/>
      </c>
      <c r="E1084" s="213" t="str">
        <f>IF(Árboles!AC1081=0,"",Árboles!AC1081)</f>
        <v/>
      </c>
      <c r="F1084" s="221"/>
      <c r="G1084" s="222"/>
      <c r="H1084" s="222"/>
      <c r="I1084" s="222"/>
      <c r="J1084" s="222"/>
      <c r="K1084" s="222"/>
      <c r="L1084" s="222"/>
      <c r="M1084" s="216" t="str">
        <f>IF(ISNA(Industrias[[#This Row],[Vtrit (m3)]]*VLOOKUP(Árboles!$G1081,Precios!$B$7:$H$19,2,FALSE)),"",Industrias[[#This Row],[Vtrit (m3)]]*VLOOKUP(Árboles!$G1081,Precios!$B$7:$H$19,2,FALSE))</f>
        <v/>
      </c>
      <c r="N1084" s="217" t="str">
        <f>IF(ISNA(Industrias[[#This Row],[Vapea (m3)]]*VLOOKUP(Árboles!$G1081,Precios!$B$7:$H$19,3,FALSE)),"",Industrias[[#This Row],[Vapea (m3)]]*VLOOKUP(Árboles!$G1081,Precios!$B$7:$H$19,3,FALSE))</f>
        <v/>
      </c>
      <c r="O1084" s="217" t="str">
        <f>IF(ISNA(Industrias[[#This Row],[Vcanter (m3)]]*VLOOKUP(Árboles!$G1081,Precios!$B$7:$H$19,4,FALSE)),"",Industrias[[#This Row],[Vcanter (m3)]]*VLOOKUP(Árboles!$G1081,Precios!$B$7:$H$19,4,FALSE))</f>
        <v/>
      </c>
      <c r="P1084" s="217" t="str">
        <f>IF(ISNA(Industrias[[#This Row],[Vsierra (m3)]]*VLOOKUP(Árboles!$G1081,Precios!$B$7:$H$19,5,FALSE)),"",Industrias[[#This Row],[Vsierra (m3)]]*VLOOKUP(Árboles!$G1081,Precios!$B$7:$H$19,5,FALSE))</f>
        <v/>
      </c>
      <c r="Q1084" s="217" t="str">
        <f>IF(ISNA(Industrias[[#This Row],[Vsgruesa (m3)]]*VLOOKUP(Árboles!$G1081,Precios!$B$7:$H$19,6,FALSE)),"",Industrias[[#This Row],[Vsgruesa (m3)]]*VLOOKUP(Árboles!$G1081,Precios!$B$7:$H$19,6,FALSE))</f>
        <v/>
      </c>
      <c r="R1084" s="217" t="str">
        <f>IF(ISNA(Industrias[[#This Row],[Vchapa (m3)]]*VLOOKUP(Árboles!$G1081,Precios!$B$7:$H$19,7,FALSE)),"",Industrias[[#This Row],[Vchapa (m3)]]*VLOOKUP(Árboles!$G1081,Precios!$B$7:$H$19,7,FALSE))</f>
        <v/>
      </c>
      <c r="S1084" s="223">
        <f t="shared" si="21"/>
        <v>0</v>
      </c>
      <c r="T1084" s="218"/>
      <c r="U1084" s="218"/>
      <c r="W1084" s="183"/>
      <c r="X1084" s="183"/>
      <c r="Y1084" s="183"/>
      <c r="Z1084" s="183"/>
      <c r="AA1084" s="183"/>
      <c r="AB1084" s="183"/>
      <c r="AC1084" s="183"/>
      <c r="AE1084" s="183"/>
      <c r="AF1084" s="183"/>
      <c r="AG1084" s="183"/>
      <c r="AH1084" s="183"/>
      <c r="AI1084" s="183"/>
      <c r="AJ1084" s="183"/>
      <c r="AK1084" s="183"/>
    </row>
    <row r="1085" spans="2:37" ht="16.8" thickTop="1" thickBot="1">
      <c r="B1085" s="211" t="str">
        <f>IF(Árboles!B1082="","",Árboles!B1082)</f>
        <v/>
      </c>
      <c r="C1085" s="211" t="str">
        <f>IF(Árboles!C1082="","",Árboles!C1082)</f>
        <v/>
      </c>
      <c r="D1085" s="212" t="str">
        <f>IF(Árboles!G1082="","",Árboles!G1082)</f>
        <v/>
      </c>
      <c r="E1085" s="213" t="str">
        <f>IF(Árboles!AC1082=0,"",Árboles!AC1082)</f>
        <v/>
      </c>
      <c r="F1085" s="221"/>
      <c r="G1085" s="222"/>
      <c r="H1085" s="222"/>
      <c r="I1085" s="222"/>
      <c r="J1085" s="222"/>
      <c r="K1085" s="222"/>
      <c r="L1085" s="222"/>
      <c r="M1085" s="216" t="str">
        <f>IF(ISNA(Industrias[[#This Row],[Vtrit (m3)]]*VLOOKUP(Árboles!$G1082,Precios!$B$7:$H$19,2,FALSE)),"",Industrias[[#This Row],[Vtrit (m3)]]*VLOOKUP(Árboles!$G1082,Precios!$B$7:$H$19,2,FALSE))</f>
        <v/>
      </c>
      <c r="N1085" s="217" t="str">
        <f>IF(ISNA(Industrias[[#This Row],[Vapea (m3)]]*VLOOKUP(Árboles!$G1082,Precios!$B$7:$H$19,3,FALSE)),"",Industrias[[#This Row],[Vapea (m3)]]*VLOOKUP(Árboles!$G1082,Precios!$B$7:$H$19,3,FALSE))</f>
        <v/>
      </c>
      <c r="O1085" s="217" t="str">
        <f>IF(ISNA(Industrias[[#This Row],[Vcanter (m3)]]*VLOOKUP(Árboles!$G1082,Precios!$B$7:$H$19,4,FALSE)),"",Industrias[[#This Row],[Vcanter (m3)]]*VLOOKUP(Árboles!$G1082,Precios!$B$7:$H$19,4,FALSE))</f>
        <v/>
      </c>
      <c r="P1085" s="217" t="str">
        <f>IF(ISNA(Industrias[[#This Row],[Vsierra (m3)]]*VLOOKUP(Árboles!$G1082,Precios!$B$7:$H$19,5,FALSE)),"",Industrias[[#This Row],[Vsierra (m3)]]*VLOOKUP(Árboles!$G1082,Precios!$B$7:$H$19,5,FALSE))</f>
        <v/>
      </c>
      <c r="Q1085" s="217" t="str">
        <f>IF(ISNA(Industrias[[#This Row],[Vsgruesa (m3)]]*VLOOKUP(Árboles!$G1082,Precios!$B$7:$H$19,6,FALSE)),"",Industrias[[#This Row],[Vsgruesa (m3)]]*VLOOKUP(Árboles!$G1082,Precios!$B$7:$H$19,6,FALSE))</f>
        <v/>
      </c>
      <c r="R1085" s="217" t="str">
        <f>IF(ISNA(Industrias[[#This Row],[Vchapa (m3)]]*VLOOKUP(Árboles!$G1082,Precios!$B$7:$H$19,7,FALSE)),"",Industrias[[#This Row],[Vchapa (m3)]]*VLOOKUP(Árboles!$G1082,Precios!$B$7:$H$19,7,FALSE))</f>
        <v/>
      </c>
      <c r="S1085" s="223">
        <f t="shared" si="21"/>
        <v>0</v>
      </c>
      <c r="T1085" s="218"/>
      <c r="U1085" s="218"/>
      <c r="W1085" s="183"/>
      <c r="X1085" s="183"/>
      <c r="Y1085" s="183"/>
      <c r="Z1085" s="183"/>
      <c r="AA1085" s="183"/>
      <c r="AB1085" s="183"/>
      <c r="AC1085" s="183"/>
      <c r="AE1085" s="183"/>
      <c r="AF1085" s="183"/>
      <c r="AG1085" s="183"/>
      <c r="AH1085" s="183"/>
      <c r="AI1085" s="183"/>
      <c r="AJ1085" s="183"/>
      <c r="AK1085" s="183"/>
    </row>
    <row r="1086" spans="2:37" ht="16.8" thickTop="1" thickBot="1">
      <c r="B1086" s="211" t="str">
        <f>IF(Árboles!B1083="","",Árboles!B1083)</f>
        <v/>
      </c>
      <c r="C1086" s="211" t="str">
        <f>IF(Árboles!C1083="","",Árboles!C1083)</f>
        <v/>
      </c>
      <c r="D1086" s="212" t="str">
        <f>IF(Árboles!G1083="","",Árboles!G1083)</f>
        <v/>
      </c>
      <c r="E1086" s="213" t="str">
        <f>IF(Árboles!AC1083=0,"",Árboles!AC1083)</f>
        <v/>
      </c>
      <c r="F1086" s="221"/>
      <c r="G1086" s="222"/>
      <c r="H1086" s="222"/>
      <c r="I1086" s="222"/>
      <c r="J1086" s="222"/>
      <c r="K1086" s="222"/>
      <c r="L1086" s="222"/>
      <c r="M1086" s="216" t="str">
        <f>IF(ISNA(Industrias[[#This Row],[Vtrit (m3)]]*VLOOKUP(Árboles!$G1083,Precios!$B$7:$H$19,2,FALSE)),"",Industrias[[#This Row],[Vtrit (m3)]]*VLOOKUP(Árboles!$G1083,Precios!$B$7:$H$19,2,FALSE))</f>
        <v/>
      </c>
      <c r="N1086" s="217" t="str">
        <f>IF(ISNA(Industrias[[#This Row],[Vapea (m3)]]*VLOOKUP(Árboles!$G1083,Precios!$B$7:$H$19,3,FALSE)),"",Industrias[[#This Row],[Vapea (m3)]]*VLOOKUP(Árboles!$G1083,Precios!$B$7:$H$19,3,FALSE))</f>
        <v/>
      </c>
      <c r="O1086" s="217" t="str">
        <f>IF(ISNA(Industrias[[#This Row],[Vcanter (m3)]]*VLOOKUP(Árboles!$G1083,Precios!$B$7:$H$19,4,FALSE)),"",Industrias[[#This Row],[Vcanter (m3)]]*VLOOKUP(Árboles!$G1083,Precios!$B$7:$H$19,4,FALSE))</f>
        <v/>
      </c>
      <c r="P1086" s="217" t="str">
        <f>IF(ISNA(Industrias[[#This Row],[Vsierra (m3)]]*VLOOKUP(Árboles!$G1083,Precios!$B$7:$H$19,5,FALSE)),"",Industrias[[#This Row],[Vsierra (m3)]]*VLOOKUP(Árboles!$G1083,Precios!$B$7:$H$19,5,FALSE))</f>
        <v/>
      </c>
      <c r="Q1086" s="217" t="str">
        <f>IF(ISNA(Industrias[[#This Row],[Vsgruesa (m3)]]*VLOOKUP(Árboles!$G1083,Precios!$B$7:$H$19,6,FALSE)),"",Industrias[[#This Row],[Vsgruesa (m3)]]*VLOOKUP(Árboles!$G1083,Precios!$B$7:$H$19,6,FALSE))</f>
        <v/>
      </c>
      <c r="R1086" s="217" t="str">
        <f>IF(ISNA(Industrias[[#This Row],[Vchapa (m3)]]*VLOOKUP(Árboles!$G1083,Precios!$B$7:$H$19,7,FALSE)),"",Industrias[[#This Row],[Vchapa (m3)]]*VLOOKUP(Árboles!$G1083,Precios!$B$7:$H$19,7,FALSE))</f>
        <v/>
      </c>
      <c r="S1086" s="223">
        <f t="shared" si="21"/>
        <v>0</v>
      </c>
      <c r="T1086" s="218"/>
      <c r="U1086" s="218"/>
      <c r="W1086" s="183"/>
      <c r="X1086" s="183"/>
      <c r="Y1086" s="183"/>
      <c r="Z1086" s="183"/>
      <c r="AA1086" s="183"/>
      <c r="AB1086" s="183"/>
      <c r="AC1086" s="183"/>
      <c r="AE1086" s="183"/>
      <c r="AF1086" s="183"/>
      <c r="AG1086" s="183"/>
      <c r="AH1086" s="183"/>
      <c r="AI1086" s="183"/>
      <c r="AJ1086" s="183"/>
      <c r="AK1086" s="183"/>
    </row>
    <row r="1087" spans="2:37" ht="16.8" thickTop="1" thickBot="1">
      <c r="B1087" s="211" t="str">
        <f>IF(Árboles!B1084="","",Árboles!B1084)</f>
        <v/>
      </c>
      <c r="C1087" s="211" t="str">
        <f>IF(Árboles!C1084="","",Árboles!C1084)</f>
        <v/>
      </c>
      <c r="D1087" s="212" t="str">
        <f>IF(Árboles!G1084="","",Árboles!G1084)</f>
        <v/>
      </c>
      <c r="E1087" s="213" t="str">
        <f>IF(Árboles!AC1084=0,"",Árboles!AC1084)</f>
        <v/>
      </c>
      <c r="F1087" s="221"/>
      <c r="G1087" s="222"/>
      <c r="H1087" s="222"/>
      <c r="I1087" s="222"/>
      <c r="J1087" s="222"/>
      <c r="K1087" s="222"/>
      <c r="L1087" s="222"/>
      <c r="M1087" s="216" t="str">
        <f>IF(ISNA(Industrias[[#This Row],[Vtrit (m3)]]*VLOOKUP(Árboles!$G1084,Precios!$B$7:$H$19,2,FALSE)),"",Industrias[[#This Row],[Vtrit (m3)]]*VLOOKUP(Árboles!$G1084,Precios!$B$7:$H$19,2,FALSE))</f>
        <v/>
      </c>
      <c r="N1087" s="217" t="str">
        <f>IF(ISNA(Industrias[[#This Row],[Vapea (m3)]]*VLOOKUP(Árboles!$G1084,Precios!$B$7:$H$19,3,FALSE)),"",Industrias[[#This Row],[Vapea (m3)]]*VLOOKUP(Árboles!$G1084,Precios!$B$7:$H$19,3,FALSE))</f>
        <v/>
      </c>
      <c r="O1087" s="217" t="str">
        <f>IF(ISNA(Industrias[[#This Row],[Vcanter (m3)]]*VLOOKUP(Árboles!$G1084,Precios!$B$7:$H$19,4,FALSE)),"",Industrias[[#This Row],[Vcanter (m3)]]*VLOOKUP(Árboles!$G1084,Precios!$B$7:$H$19,4,FALSE))</f>
        <v/>
      </c>
      <c r="P1087" s="217" t="str">
        <f>IF(ISNA(Industrias[[#This Row],[Vsierra (m3)]]*VLOOKUP(Árboles!$G1084,Precios!$B$7:$H$19,5,FALSE)),"",Industrias[[#This Row],[Vsierra (m3)]]*VLOOKUP(Árboles!$G1084,Precios!$B$7:$H$19,5,FALSE))</f>
        <v/>
      </c>
      <c r="Q1087" s="217" t="str">
        <f>IF(ISNA(Industrias[[#This Row],[Vsgruesa (m3)]]*VLOOKUP(Árboles!$G1084,Precios!$B$7:$H$19,6,FALSE)),"",Industrias[[#This Row],[Vsgruesa (m3)]]*VLOOKUP(Árboles!$G1084,Precios!$B$7:$H$19,6,FALSE))</f>
        <v/>
      </c>
      <c r="R1087" s="217" t="str">
        <f>IF(ISNA(Industrias[[#This Row],[Vchapa (m3)]]*VLOOKUP(Árboles!$G1084,Precios!$B$7:$H$19,7,FALSE)),"",Industrias[[#This Row],[Vchapa (m3)]]*VLOOKUP(Árboles!$G1084,Precios!$B$7:$H$19,7,FALSE))</f>
        <v/>
      </c>
      <c r="S1087" s="223">
        <f t="shared" si="21"/>
        <v>0</v>
      </c>
      <c r="T1087" s="218"/>
      <c r="U1087" s="218"/>
      <c r="W1087" s="183"/>
      <c r="X1087" s="183"/>
      <c r="Y1087" s="183"/>
      <c r="Z1087" s="183"/>
      <c r="AA1087" s="183"/>
      <c r="AB1087" s="183"/>
      <c r="AC1087" s="183"/>
      <c r="AE1087" s="183"/>
      <c r="AF1087" s="183"/>
      <c r="AG1087" s="183"/>
      <c r="AH1087" s="183"/>
      <c r="AI1087" s="183"/>
      <c r="AJ1087" s="183"/>
      <c r="AK1087" s="183"/>
    </row>
    <row r="1088" spans="2:37" ht="16.8" thickTop="1" thickBot="1">
      <c r="B1088" s="211" t="str">
        <f>IF(Árboles!B1085="","",Árboles!B1085)</f>
        <v/>
      </c>
      <c r="C1088" s="211" t="str">
        <f>IF(Árboles!C1085="","",Árboles!C1085)</f>
        <v/>
      </c>
      <c r="D1088" s="212" t="str">
        <f>IF(Árboles!G1085="","",Árboles!G1085)</f>
        <v/>
      </c>
      <c r="E1088" s="213" t="str">
        <f>IF(Árboles!AC1085=0,"",Árboles!AC1085)</f>
        <v/>
      </c>
      <c r="F1088" s="221"/>
      <c r="G1088" s="222"/>
      <c r="H1088" s="222"/>
      <c r="I1088" s="222"/>
      <c r="J1088" s="222"/>
      <c r="K1088" s="222"/>
      <c r="L1088" s="222"/>
      <c r="M1088" s="216" t="str">
        <f>IF(ISNA(Industrias[[#This Row],[Vtrit (m3)]]*VLOOKUP(Árboles!$G1085,Precios!$B$7:$H$19,2,FALSE)),"",Industrias[[#This Row],[Vtrit (m3)]]*VLOOKUP(Árboles!$G1085,Precios!$B$7:$H$19,2,FALSE))</f>
        <v/>
      </c>
      <c r="N1088" s="217" t="str">
        <f>IF(ISNA(Industrias[[#This Row],[Vapea (m3)]]*VLOOKUP(Árboles!$G1085,Precios!$B$7:$H$19,3,FALSE)),"",Industrias[[#This Row],[Vapea (m3)]]*VLOOKUP(Árboles!$G1085,Precios!$B$7:$H$19,3,FALSE))</f>
        <v/>
      </c>
      <c r="O1088" s="217" t="str">
        <f>IF(ISNA(Industrias[[#This Row],[Vcanter (m3)]]*VLOOKUP(Árboles!$G1085,Precios!$B$7:$H$19,4,FALSE)),"",Industrias[[#This Row],[Vcanter (m3)]]*VLOOKUP(Árboles!$G1085,Precios!$B$7:$H$19,4,FALSE))</f>
        <v/>
      </c>
      <c r="P1088" s="217" t="str">
        <f>IF(ISNA(Industrias[[#This Row],[Vsierra (m3)]]*VLOOKUP(Árboles!$G1085,Precios!$B$7:$H$19,5,FALSE)),"",Industrias[[#This Row],[Vsierra (m3)]]*VLOOKUP(Árboles!$G1085,Precios!$B$7:$H$19,5,FALSE))</f>
        <v/>
      </c>
      <c r="Q1088" s="217" t="str">
        <f>IF(ISNA(Industrias[[#This Row],[Vsgruesa (m3)]]*VLOOKUP(Árboles!$G1085,Precios!$B$7:$H$19,6,FALSE)),"",Industrias[[#This Row],[Vsgruesa (m3)]]*VLOOKUP(Árboles!$G1085,Precios!$B$7:$H$19,6,FALSE))</f>
        <v/>
      </c>
      <c r="R1088" s="217" t="str">
        <f>IF(ISNA(Industrias[[#This Row],[Vchapa (m3)]]*VLOOKUP(Árboles!$G1085,Precios!$B$7:$H$19,7,FALSE)),"",Industrias[[#This Row],[Vchapa (m3)]]*VLOOKUP(Árboles!$G1085,Precios!$B$7:$H$19,7,FALSE))</f>
        <v/>
      </c>
      <c r="S1088" s="223">
        <f t="shared" si="21"/>
        <v>0</v>
      </c>
      <c r="T1088" s="218"/>
      <c r="U1088" s="218"/>
      <c r="W1088" s="183"/>
      <c r="X1088" s="183"/>
      <c r="Y1088" s="183"/>
      <c r="Z1088" s="183"/>
      <c r="AA1088" s="183"/>
      <c r="AB1088" s="183"/>
      <c r="AC1088" s="183"/>
      <c r="AE1088" s="183"/>
      <c r="AF1088" s="183"/>
      <c r="AG1088" s="183"/>
      <c r="AH1088" s="183"/>
      <c r="AI1088" s="183"/>
      <c r="AJ1088" s="183"/>
      <c r="AK1088" s="183"/>
    </row>
    <row r="1089" spans="2:37" ht="16.8" thickTop="1" thickBot="1">
      <c r="B1089" s="211" t="str">
        <f>IF(Árboles!B1086="","",Árboles!B1086)</f>
        <v/>
      </c>
      <c r="C1089" s="211" t="str">
        <f>IF(Árboles!C1086="","",Árboles!C1086)</f>
        <v/>
      </c>
      <c r="D1089" s="212" t="str">
        <f>IF(Árboles!G1086="","",Árboles!G1086)</f>
        <v/>
      </c>
      <c r="E1089" s="213" t="str">
        <f>IF(Árboles!AC1086=0,"",Árboles!AC1086)</f>
        <v/>
      </c>
      <c r="F1089" s="221"/>
      <c r="G1089" s="222"/>
      <c r="H1089" s="222"/>
      <c r="I1089" s="222"/>
      <c r="J1089" s="222"/>
      <c r="K1089" s="222"/>
      <c r="L1089" s="222"/>
      <c r="M1089" s="216" t="str">
        <f>IF(ISNA(Industrias[[#This Row],[Vtrit (m3)]]*VLOOKUP(Árboles!$G1086,Precios!$B$7:$H$19,2,FALSE)),"",Industrias[[#This Row],[Vtrit (m3)]]*VLOOKUP(Árboles!$G1086,Precios!$B$7:$H$19,2,FALSE))</f>
        <v/>
      </c>
      <c r="N1089" s="217" t="str">
        <f>IF(ISNA(Industrias[[#This Row],[Vapea (m3)]]*VLOOKUP(Árboles!$G1086,Precios!$B$7:$H$19,3,FALSE)),"",Industrias[[#This Row],[Vapea (m3)]]*VLOOKUP(Árboles!$G1086,Precios!$B$7:$H$19,3,FALSE))</f>
        <v/>
      </c>
      <c r="O1089" s="217" t="str">
        <f>IF(ISNA(Industrias[[#This Row],[Vcanter (m3)]]*VLOOKUP(Árboles!$G1086,Precios!$B$7:$H$19,4,FALSE)),"",Industrias[[#This Row],[Vcanter (m3)]]*VLOOKUP(Árboles!$G1086,Precios!$B$7:$H$19,4,FALSE))</f>
        <v/>
      </c>
      <c r="P1089" s="217" t="str">
        <f>IF(ISNA(Industrias[[#This Row],[Vsierra (m3)]]*VLOOKUP(Árboles!$G1086,Precios!$B$7:$H$19,5,FALSE)),"",Industrias[[#This Row],[Vsierra (m3)]]*VLOOKUP(Árboles!$G1086,Precios!$B$7:$H$19,5,FALSE))</f>
        <v/>
      </c>
      <c r="Q1089" s="217" t="str">
        <f>IF(ISNA(Industrias[[#This Row],[Vsgruesa (m3)]]*VLOOKUP(Árboles!$G1086,Precios!$B$7:$H$19,6,FALSE)),"",Industrias[[#This Row],[Vsgruesa (m3)]]*VLOOKUP(Árboles!$G1086,Precios!$B$7:$H$19,6,FALSE))</f>
        <v/>
      </c>
      <c r="R1089" s="217" t="str">
        <f>IF(ISNA(Industrias[[#This Row],[Vchapa (m3)]]*VLOOKUP(Árboles!$G1086,Precios!$B$7:$H$19,7,FALSE)),"",Industrias[[#This Row],[Vchapa (m3)]]*VLOOKUP(Árboles!$G1086,Precios!$B$7:$H$19,7,FALSE))</f>
        <v/>
      </c>
      <c r="S1089" s="223">
        <f t="shared" si="21"/>
        <v>0</v>
      </c>
      <c r="T1089" s="218"/>
      <c r="U1089" s="218"/>
      <c r="W1089" s="183"/>
      <c r="X1089" s="183"/>
      <c r="Y1089" s="183"/>
      <c r="Z1089" s="183"/>
      <c r="AA1089" s="183"/>
      <c r="AB1089" s="183"/>
      <c r="AC1089" s="183"/>
      <c r="AE1089" s="183"/>
      <c r="AF1089" s="183"/>
      <c r="AG1089" s="183"/>
      <c r="AH1089" s="183"/>
      <c r="AI1089" s="183"/>
      <c r="AJ1089" s="183"/>
      <c r="AK1089" s="183"/>
    </row>
    <row r="1090" spans="2:37" ht="16.8" thickTop="1" thickBot="1">
      <c r="B1090" s="211" t="str">
        <f>IF(Árboles!B1087="","",Árboles!B1087)</f>
        <v/>
      </c>
      <c r="C1090" s="211" t="str">
        <f>IF(Árboles!C1087="","",Árboles!C1087)</f>
        <v/>
      </c>
      <c r="D1090" s="212" t="str">
        <f>IF(Árboles!G1087="","",Árboles!G1087)</f>
        <v/>
      </c>
      <c r="E1090" s="213" t="str">
        <f>IF(Árboles!AC1087=0,"",Árboles!AC1087)</f>
        <v/>
      </c>
      <c r="F1090" s="221"/>
      <c r="G1090" s="222"/>
      <c r="H1090" s="222"/>
      <c r="I1090" s="222"/>
      <c r="J1090" s="222"/>
      <c r="K1090" s="222"/>
      <c r="L1090" s="222"/>
      <c r="M1090" s="216" t="str">
        <f>IF(ISNA(Industrias[[#This Row],[Vtrit (m3)]]*VLOOKUP(Árboles!$G1087,Precios!$B$7:$H$19,2,FALSE)),"",Industrias[[#This Row],[Vtrit (m3)]]*VLOOKUP(Árboles!$G1087,Precios!$B$7:$H$19,2,FALSE))</f>
        <v/>
      </c>
      <c r="N1090" s="217" t="str">
        <f>IF(ISNA(Industrias[[#This Row],[Vapea (m3)]]*VLOOKUP(Árboles!$G1087,Precios!$B$7:$H$19,3,FALSE)),"",Industrias[[#This Row],[Vapea (m3)]]*VLOOKUP(Árboles!$G1087,Precios!$B$7:$H$19,3,FALSE))</f>
        <v/>
      </c>
      <c r="O1090" s="217" t="str">
        <f>IF(ISNA(Industrias[[#This Row],[Vcanter (m3)]]*VLOOKUP(Árboles!$G1087,Precios!$B$7:$H$19,4,FALSE)),"",Industrias[[#This Row],[Vcanter (m3)]]*VLOOKUP(Árboles!$G1087,Precios!$B$7:$H$19,4,FALSE))</f>
        <v/>
      </c>
      <c r="P1090" s="217" t="str">
        <f>IF(ISNA(Industrias[[#This Row],[Vsierra (m3)]]*VLOOKUP(Árboles!$G1087,Precios!$B$7:$H$19,5,FALSE)),"",Industrias[[#This Row],[Vsierra (m3)]]*VLOOKUP(Árboles!$G1087,Precios!$B$7:$H$19,5,FALSE))</f>
        <v/>
      </c>
      <c r="Q1090" s="217" t="str">
        <f>IF(ISNA(Industrias[[#This Row],[Vsgruesa (m3)]]*VLOOKUP(Árboles!$G1087,Precios!$B$7:$H$19,6,FALSE)),"",Industrias[[#This Row],[Vsgruesa (m3)]]*VLOOKUP(Árboles!$G1087,Precios!$B$7:$H$19,6,FALSE))</f>
        <v/>
      </c>
      <c r="R1090" s="217" t="str">
        <f>IF(ISNA(Industrias[[#This Row],[Vchapa (m3)]]*VLOOKUP(Árboles!$G1087,Precios!$B$7:$H$19,7,FALSE)),"",Industrias[[#This Row],[Vchapa (m3)]]*VLOOKUP(Árboles!$G1087,Precios!$B$7:$H$19,7,FALSE))</f>
        <v/>
      </c>
      <c r="S1090" s="223">
        <f t="shared" si="21"/>
        <v>0</v>
      </c>
      <c r="T1090" s="218"/>
      <c r="U1090" s="218"/>
      <c r="W1090" s="183"/>
      <c r="X1090" s="183"/>
      <c r="Y1090" s="183"/>
      <c r="Z1090" s="183"/>
      <c r="AA1090" s="183"/>
      <c r="AB1090" s="183"/>
      <c r="AC1090" s="183"/>
      <c r="AE1090" s="183"/>
      <c r="AF1090" s="183"/>
      <c r="AG1090" s="183"/>
      <c r="AH1090" s="183"/>
      <c r="AI1090" s="183"/>
      <c r="AJ1090" s="183"/>
      <c r="AK1090" s="183"/>
    </row>
    <row r="1091" spans="2:37" ht="16.8" thickTop="1" thickBot="1">
      <c r="B1091" s="211" t="str">
        <f>IF(Árboles!B1088="","",Árboles!B1088)</f>
        <v/>
      </c>
      <c r="C1091" s="211" t="str">
        <f>IF(Árboles!C1088="","",Árboles!C1088)</f>
        <v/>
      </c>
      <c r="D1091" s="212" t="str">
        <f>IF(Árboles!G1088="","",Árboles!G1088)</f>
        <v/>
      </c>
      <c r="E1091" s="213" t="str">
        <f>IF(Árboles!AC1088=0,"",Árboles!AC1088)</f>
        <v/>
      </c>
      <c r="F1091" s="221"/>
      <c r="G1091" s="222"/>
      <c r="H1091" s="222"/>
      <c r="I1091" s="222"/>
      <c r="J1091" s="222"/>
      <c r="K1091" s="222"/>
      <c r="L1091" s="222"/>
      <c r="M1091" s="216" t="str">
        <f>IF(ISNA(Industrias[[#This Row],[Vtrit (m3)]]*VLOOKUP(Árboles!$G1088,Precios!$B$7:$H$19,2,FALSE)),"",Industrias[[#This Row],[Vtrit (m3)]]*VLOOKUP(Árboles!$G1088,Precios!$B$7:$H$19,2,FALSE))</f>
        <v/>
      </c>
      <c r="N1091" s="217" t="str">
        <f>IF(ISNA(Industrias[[#This Row],[Vapea (m3)]]*VLOOKUP(Árboles!$G1088,Precios!$B$7:$H$19,3,FALSE)),"",Industrias[[#This Row],[Vapea (m3)]]*VLOOKUP(Árboles!$G1088,Precios!$B$7:$H$19,3,FALSE))</f>
        <v/>
      </c>
      <c r="O1091" s="217" t="str">
        <f>IF(ISNA(Industrias[[#This Row],[Vcanter (m3)]]*VLOOKUP(Árboles!$G1088,Precios!$B$7:$H$19,4,FALSE)),"",Industrias[[#This Row],[Vcanter (m3)]]*VLOOKUP(Árboles!$G1088,Precios!$B$7:$H$19,4,FALSE))</f>
        <v/>
      </c>
      <c r="P1091" s="217" t="str">
        <f>IF(ISNA(Industrias[[#This Row],[Vsierra (m3)]]*VLOOKUP(Árboles!$G1088,Precios!$B$7:$H$19,5,FALSE)),"",Industrias[[#This Row],[Vsierra (m3)]]*VLOOKUP(Árboles!$G1088,Precios!$B$7:$H$19,5,FALSE))</f>
        <v/>
      </c>
      <c r="Q1091" s="217" t="str">
        <f>IF(ISNA(Industrias[[#This Row],[Vsgruesa (m3)]]*VLOOKUP(Árboles!$G1088,Precios!$B$7:$H$19,6,FALSE)),"",Industrias[[#This Row],[Vsgruesa (m3)]]*VLOOKUP(Árboles!$G1088,Precios!$B$7:$H$19,6,FALSE))</f>
        <v/>
      </c>
      <c r="R1091" s="217" t="str">
        <f>IF(ISNA(Industrias[[#This Row],[Vchapa (m3)]]*VLOOKUP(Árboles!$G1088,Precios!$B$7:$H$19,7,FALSE)),"",Industrias[[#This Row],[Vchapa (m3)]]*VLOOKUP(Árboles!$G1088,Precios!$B$7:$H$19,7,FALSE))</f>
        <v/>
      </c>
      <c r="S1091" s="223">
        <f t="shared" si="21"/>
        <v>0</v>
      </c>
      <c r="T1091" s="218"/>
      <c r="U1091" s="218"/>
      <c r="W1091" s="183"/>
      <c r="X1091" s="183"/>
      <c r="Y1091" s="183"/>
      <c r="Z1091" s="183"/>
      <c r="AA1091" s="183"/>
      <c r="AB1091" s="183"/>
      <c r="AC1091" s="183"/>
      <c r="AE1091" s="183"/>
      <c r="AF1091" s="183"/>
      <c r="AG1091" s="183"/>
      <c r="AH1091" s="183"/>
      <c r="AI1091" s="183"/>
      <c r="AJ1091" s="183"/>
      <c r="AK1091" s="183"/>
    </row>
    <row r="1092" spans="2:37" ht="16.8" thickTop="1" thickBot="1">
      <c r="B1092" s="211" t="str">
        <f>IF(Árboles!B1089="","",Árboles!B1089)</f>
        <v/>
      </c>
      <c r="C1092" s="211" t="str">
        <f>IF(Árboles!C1089="","",Árboles!C1089)</f>
        <v/>
      </c>
      <c r="D1092" s="212" t="str">
        <f>IF(Árboles!G1089="","",Árboles!G1089)</f>
        <v/>
      </c>
      <c r="E1092" s="213" t="str">
        <f>IF(Árboles!AC1089=0,"",Árboles!AC1089)</f>
        <v/>
      </c>
      <c r="F1092" s="221"/>
      <c r="G1092" s="222"/>
      <c r="H1092" s="222"/>
      <c r="I1092" s="222"/>
      <c r="J1092" s="222"/>
      <c r="K1092" s="222"/>
      <c r="L1092" s="222"/>
      <c r="M1092" s="216" t="str">
        <f>IF(ISNA(Industrias[[#This Row],[Vtrit (m3)]]*VLOOKUP(Árboles!$G1089,Precios!$B$7:$H$19,2,FALSE)),"",Industrias[[#This Row],[Vtrit (m3)]]*VLOOKUP(Árboles!$G1089,Precios!$B$7:$H$19,2,FALSE))</f>
        <v/>
      </c>
      <c r="N1092" s="217" t="str">
        <f>IF(ISNA(Industrias[[#This Row],[Vapea (m3)]]*VLOOKUP(Árboles!$G1089,Precios!$B$7:$H$19,3,FALSE)),"",Industrias[[#This Row],[Vapea (m3)]]*VLOOKUP(Árboles!$G1089,Precios!$B$7:$H$19,3,FALSE))</f>
        <v/>
      </c>
      <c r="O1092" s="217" t="str">
        <f>IF(ISNA(Industrias[[#This Row],[Vcanter (m3)]]*VLOOKUP(Árboles!$G1089,Precios!$B$7:$H$19,4,FALSE)),"",Industrias[[#This Row],[Vcanter (m3)]]*VLOOKUP(Árboles!$G1089,Precios!$B$7:$H$19,4,FALSE))</f>
        <v/>
      </c>
      <c r="P1092" s="217" t="str">
        <f>IF(ISNA(Industrias[[#This Row],[Vsierra (m3)]]*VLOOKUP(Árboles!$G1089,Precios!$B$7:$H$19,5,FALSE)),"",Industrias[[#This Row],[Vsierra (m3)]]*VLOOKUP(Árboles!$G1089,Precios!$B$7:$H$19,5,FALSE))</f>
        <v/>
      </c>
      <c r="Q1092" s="217" t="str">
        <f>IF(ISNA(Industrias[[#This Row],[Vsgruesa (m3)]]*VLOOKUP(Árboles!$G1089,Precios!$B$7:$H$19,6,FALSE)),"",Industrias[[#This Row],[Vsgruesa (m3)]]*VLOOKUP(Árboles!$G1089,Precios!$B$7:$H$19,6,FALSE))</f>
        <v/>
      </c>
      <c r="R1092" s="217" t="str">
        <f>IF(ISNA(Industrias[[#This Row],[Vchapa (m3)]]*VLOOKUP(Árboles!$G1089,Precios!$B$7:$H$19,7,FALSE)),"",Industrias[[#This Row],[Vchapa (m3)]]*VLOOKUP(Árboles!$G1089,Precios!$B$7:$H$19,7,FALSE))</f>
        <v/>
      </c>
      <c r="S1092" s="223">
        <f t="shared" si="21"/>
        <v>0</v>
      </c>
      <c r="T1092" s="218"/>
      <c r="U1092" s="218"/>
      <c r="W1092" s="183"/>
      <c r="X1092" s="183"/>
      <c r="Y1092" s="183"/>
      <c r="Z1092" s="183"/>
      <c r="AA1092" s="183"/>
      <c r="AB1092" s="183"/>
      <c r="AC1092" s="183"/>
      <c r="AE1092" s="183"/>
      <c r="AF1092" s="183"/>
      <c r="AG1092" s="183"/>
      <c r="AH1092" s="183"/>
      <c r="AI1092" s="183"/>
      <c r="AJ1092" s="183"/>
      <c r="AK1092" s="183"/>
    </row>
    <row r="1093" spans="2:37" ht="16.8" thickTop="1" thickBot="1">
      <c r="B1093" s="211" t="str">
        <f>IF(Árboles!B1090="","",Árboles!B1090)</f>
        <v/>
      </c>
      <c r="C1093" s="211" t="str">
        <f>IF(Árboles!C1090="","",Árboles!C1090)</f>
        <v/>
      </c>
      <c r="D1093" s="212" t="str">
        <f>IF(Árboles!G1090="","",Árboles!G1090)</f>
        <v/>
      </c>
      <c r="E1093" s="213" t="str">
        <f>IF(Árboles!AC1090=0,"",Árboles!AC1090)</f>
        <v/>
      </c>
      <c r="F1093" s="221"/>
      <c r="G1093" s="222"/>
      <c r="H1093" s="222"/>
      <c r="I1093" s="222"/>
      <c r="J1093" s="222"/>
      <c r="K1093" s="222"/>
      <c r="L1093" s="222"/>
      <c r="M1093" s="216" t="str">
        <f>IF(ISNA(Industrias[[#This Row],[Vtrit (m3)]]*VLOOKUP(Árboles!$G1090,Precios!$B$7:$H$19,2,FALSE)),"",Industrias[[#This Row],[Vtrit (m3)]]*VLOOKUP(Árboles!$G1090,Precios!$B$7:$H$19,2,FALSE))</f>
        <v/>
      </c>
      <c r="N1093" s="217" t="str">
        <f>IF(ISNA(Industrias[[#This Row],[Vapea (m3)]]*VLOOKUP(Árboles!$G1090,Precios!$B$7:$H$19,3,FALSE)),"",Industrias[[#This Row],[Vapea (m3)]]*VLOOKUP(Árboles!$G1090,Precios!$B$7:$H$19,3,FALSE))</f>
        <v/>
      </c>
      <c r="O1093" s="217" t="str">
        <f>IF(ISNA(Industrias[[#This Row],[Vcanter (m3)]]*VLOOKUP(Árboles!$G1090,Precios!$B$7:$H$19,4,FALSE)),"",Industrias[[#This Row],[Vcanter (m3)]]*VLOOKUP(Árboles!$G1090,Precios!$B$7:$H$19,4,FALSE))</f>
        <v/>
      </c>
      <c r="P1093" s="217" t="str">
        <f>IF(ISNA(Industrias[[#This Row],[Vsierra (m3)]]*VLOOKUP(Árboles!$G1090,Precios!$B$7:$H$19,5,FALSE)),"",Industrias[[#This Row],[Vsierra (m3)]]*VLOOKUP(Árboles!$G1090,Precios!$B$7:$H$19,5,FALSE))</f>
        <v/>
      </c>
      <c r="Q1093" s="217" t="str">
        <f>IF(ISNA(Industrias[[#This Row],[Vsgruesa (m3)]]*VLOOKUP(Árboles!$G1090,Precios!$B$7:$H$19,6,FALSE)),"",Industrias[[#This Row],[Vsgruesa (m3)]]*VLOOKUP(Árboles!$G1090,Precios!$B$7:$H$19,6,FALSE))</f>
        <v/>
      </c>
      <c r="R1093" s="217" t="str">
        <f>IF(ISNA(Industrias[[#This Row],[Vchapa (m3)]]*VLOOKUP(Árboles!$G1090,Precios!$B$7:$H$19,7,FALSE)),"",Industrias[[#This Row],[Vchapa (m3)]]*VLOOKUP(Árboles!$G1090,Precios!$B$7:$H$19,7,FALSE))</f>
        <v/>
      </c>
      <c r="S1093" s="223">
        <f t="shared" ref="S1093:S1156" si="22">IF(SUM(M1093:R1093)=0,0,SUM(M1093:R1093))</f>
        <v>0</v>
      </c>
      <c r="T1093" s="218"/>
      <c r="U1093" s="218"/>
      <c r="W1093" s="183"/>
      <c r="X1093" s="183"/>
      <c r="Y1093" s="183"/>
      <c r="Z1093" s="183"/>
      <c r="AA1093" s="183"/>
      <c r="AB1093" s="183"/>
      <c r="AC1093" s="183"/>
      <c r="AE1093" s="183"/>
      <c r="AF1093" s="183"/>
      <c r="AG1093" s="183"/>
      <c r="AH1093" s="183"/>
      <c r="AI1093" s="183"/>
      <c r="AJ1093" s="183"/>
      <c r="AK1093" s="183"/>
    </row>
    <row r="1094" spans="2:37" ht="16.8" thickTop="1" thickBot="1">
      <c r="B1094" s="211" t="str">
        <f>IF(Árboles!B1091="","",Árboles!B1091)</f>
        <v/>
      </c>
      <c r="C1094" s="211" t="str">
        <f>IF(Árboles!C1091="","",Árboles!C1091)</f>
        <v/>
      </c>
      <c r="D1094" s="212" t="str">
        <f>IF(Árboles!G1091="","",Árboles!G1091)</f>
        <v/>
      </c>
      <c r="E1094" s="213" t="str">
        <f>IF(Árboles!AC1091=0,"",Árboles!AC1091)</f>
        <v/>
      </c>
      <c r="F1094" s="221"/>
      <c r="G1094" s="222"/>
      <c r="H1094" s="222"/>
      <c r="I1094" s="222"/>
      <c r="J1094" s="222"/>
      <c r="K1094" s="222"/>
      <c r="L1094" s="222"/>
      <c r="M1094" s="216" t="str">
        <f>IF(ISNA(Industrias[[#This Row],[Vtrit (m3)]]*VLOOKUP(Árboles!$G1091,Precios!$B$7:$H$19,2,FALSE)),"",Industrias[[#This Row],[Vtrit (m3)]]*VLOOKUP(Árboles!$G1091,Precios!$B$7:$H$19,2,FALSE))</f>
        <v/>
      </c>
      <c r="N1094" s="217" t="str">
        <f>IF(ISNA(Industrias[[#This Row],[Vapea (m3)]]*VLOOKUP(Árboles!$G1091,Precios!$B$7:$H$19,3,FALSE)),"",Industrias[[#This Row],[Vapea (m3)]]*VLOOKUP(Árboles!$G1091,Precios!$B$7:$H$19,3,FALSE))</f>
        <v/>
      </c>
      <c r="O1094" s="217" t="str">
        <f>IF(ISNA(Industrias[[#This Row],[Vcanter (m3)]]*VLOOKUP(Árboles!$G1091,Precios!$B$7:$H$19,4,FALSE)),"",Industrias[[#This Row],[Vcanter (m3)]]*VLOOKUP(Árboles!$G1091,Precios!$B$7:$H$19,4,FALSE))</f>
        <v/>
      </c>
      <c r="P1094" s="217" t="str">
        <f>IF(ISNA(Industrias[[#This Row],[Vsierra (m3)]]*VLOOKUP(Árboles!$G1091,Precios!$B$7:$H$19,5,FALSE)),"",Industrias[[#This Row],[Vsierra (m3)]]*VLOOKUP(Árboles!$G1091,Precios!$B$7:$H$19,5,FALSE))</f>
        <v/>
      </c>
      <c r="Q1094" s="217" t="str">
        <f>IF(ISNA(Industrias[[#This Row],[Vsgruesa (m3)]]*VLOOKUP(Árboles!$G1091,Precios!$B$7:$H$19,6,FALSE)),"",Industrias[[#This Row],[Vsgruesa (m3)]]*VLOOKUP(Árboles!$G1091,Precios!$B$7:$H$19,6,FALSE))</f>
        <v/>
      </c>
      <c r="R1094" s="217" t="str">
        <f>IF(ISNA(Industrias[[#This Row],[Vchapa (m3)]]*VLOOKUP(Árboles!$G1091,Precios!$B$7:$H$19,7,FALSE)),"",Industrias[[#This Row],[Vchapa (m3)]]*VLOOKUP(Árboles!$G1091,Precios!$B$7:$H$19,7,FALSE))</f>
        <v/>
      </c>
      <c r="S1094" s="223">
        <f t="shared" si="22"/>
        <v>0</v>
      </c>
      <c r="T1094" s="218"/>
      <c r="U1094" s="218"/>
      <c r="W1094" s="183"/>
      <c r="X1094" s="183"/>
      <c r="Y1094" s="183"/>
      <c r="Z1094" s="183"/>
      <c r="AA1094" s="183"/>
      <c r="AB1094" s="183"/>
      <c r="AC1094" s="183"/>
      <c r="AE1094" s="183"/>
      <c r="AF1094" s="183"/>
      <c r="AG1094" s="183"/>
      <c r="AH1094" s="183"/>
      <c r="AI1094" s="183"/>
      <c r="AJ1094" s="183"/>
      <c r="AK1094" s="183"/>
    </row>
    <row r="1095" spans="2:37" ht="16.8" thickTop="1" thickBot="1">
      <c r="B1095" s="211" t="str">
        <f>IF(Árboles!B1092="","",Árboles!B1092)</f>
        <v/>
      </c>
      <c r="C1095" s="211" t="str">
        <f>IF(Árboles!C1092="","",Árboles!C1092)</f>
        <v/>
      </c>
      <c r="D1095" s="212" t="str">
        <f>IF(Árboles!G1092="","",Árboles!G1092)</f>
        <v/>
      </c>
      <c r="E1095" s="213" t="str">
        <f>IF(Árboles!AC1092=0,"",Árboles!AC1092)</f>
        <v/>
      </c>
      <c r="F1095" s="221"/>
      <c r="G1095" s="222"/>
      <c r="H1095" s="222"/>
      <c r="I1095" s="222"/>
      <c r="J1095" s="222"/>
      <c r="K1095" s="222"/>
      <c r="L1095" s="222"/>
      <c r="M1095" s="216" t="str">
        <f>IF(ISNA(Industrias[[#This Row],[Vtrit (m3)]]*VLOOKUP(Árboles!$G1092,Precios!$B$7:$H$19,2,FALSE)),"",Industrias[[#This Row],[Vtrit (m3)]]*VLOOKUP(Árboles!$G1092,Precios!$B$7:$H$19,2,FALSE))</f>
        <v/>
      </c>
      <c r="N1095" s="217" t="str">
        <f>IF(ISNA(Industrias[[#This Row],[Vapea (m3)]]*VLOOKUP(Árboles!$G1092,Precios!$B$7:$H$19,3,FALSE)),"",Industrias[[#This Row],[Vapea (m3)]]*VLOOKUP(Árboles!$G1092,Precios!$B$7:$H$19,3,FALSE))</f>
        <v/>
      </c>
      <c r="O1095" s="217" t="str">
        <f>IF(ISNA(Industrias[[#This Row],[Vcanter (m3)]]*VLOOKUP(Árboles!$G1092,Precios!$B$7:$H$19,4,FALSE)),"",Industrias[[#This Row],[Vcanter (m3)]]*VLOOKUP(Árboles!$G1092,Precios!$B$7:$H$19,4,FALSE))</f>
        <v/>
      </c>
      <c r="P1095" s="217" t="str">
        <f>IF(ISNA(Industrias[[#This Row],[Vsierra (m3)]]*VLOOKUP(Árboles!$G1092,Precios!$B$7:$H$19,5,FALSE)),"",Industrias[[#This Row],[Vsierra (m3)]]*VLOOKUP(Árboles!$G1092,Precios!$B$7:$H$19,5,FALSE))</f>
        <v/>
      </c>
      <c r="Q1095" s="217" t="str">
        <f>IF(ISNA(Industrias[[#This Row],[Vsgruesa (m3)]]*VLOOKUP(Árboles!$G1092,Precios!$B$7:$H$19,6,FALSE)),"",Industrias[[#This Row],[Vsgruesa (m3)]]*VLOOKUP(Árboles!$G1092,Precios!$B$7:$H$19,6,FALSE))</f>
        <v/>
      </c>
      <c r="R1095" s="217" t="str">
        <f>IF(ISNA(Industrias[[#This Row],[Vchapa (m3)]]*VLOOKUP(Árboles!$G1092,Precios!$B$7:$H$19,7,FALSE)),"",Industrias[[#This Row],[Vchapa (m3)]]*VLOOKUP(Árboles!$G1092,Precios!$B$7:$H$19,7,FALSE))</f>
        <v/>
      </c>
      <c r="S1095" s="223">
        <f t="shared" si="22"/>
        <v>0</v>
      </c>
      <c r="T1095" s="218"/>
      <c r="U1095" s="218"/>
      <c r="W1095" s="183"/>
      <c r="X1095" s="183"/>
      <c r="Y1095" s="183"/>
      <c r="Z1095" s="183"/>
      <c r="AA1095" s="183"/>
      <c r="AB1095" s="183"/>
      <c r="AC1095" s="183"/>
      <c r="AE1095" s="183"/>
      <c r="AF1095" s="183"/>
      <c r="AG1095" s="183"/>
      <c r="AH1095" s="183"/>
      <c r="AI1095" s="183"/>
      <c r="AJ1095" s="183"/>
      <c r="AK1095" s="183"/>
    </row>
    <row r="1096" spans="2:37" ht="16.8" thickTop="1" thickBot="1">
      <c r="B1096" s="211" t="str">
        <f>IF(Árboles!B1093="","",Árboles!B1093)</f>
        <v/>
      </c>
      <c r="C1096" s="211" t="str">
        <f>IF(Árboles!C1093="","",Árboles!C1093)</f>
        <v/>
      </c>
      <c r="D1096" s="212" t="str">
        <f>IF(Árboles!G1093="","",Árboles!G1093)</f>
        <v/>
      </c>
      <c r="E1096" s="213" t="str">
        <f>IF(Árboles!AC1093=0,"",Árboles!AC1093)</f>
        <v/>
      </c>
      <c r="F1096" s="221"/>
      <c r="G1096" s="222"/>
      <c r="H1096" s="222"/>
      <c r="I1096" s="222"/>
      <c r="J1096" s="222"/>
      <c r="K1096" s="222"/>
      <c r="L1096" s="222"/>
      <c r="M1096" s="216" t="str">
        <f>IF(ISNA(Industrias[[#This Row],[Vtrit (m3)]]*VLOOKUP(Árboles!$G1093,Precios!$B$7:$H$19,2,FALSE)),"",Industrias[[#This Row],[Vtrit (m3)]]*VLOOKUP(Árboles!$G1093,Precios!$B$7:$H$19,2,FALSE))</f>
        <v/>
      </c>
      <c r="N1096" s="217" t="str">
        <f>IF(ISNA(Industrias[[#This Row],[Vapea (m3)]]*VLOOKUP(Árboles!$G1093,Precios!$B$7:$H$19,3,FALSE)),"",Industrias[[#This Row],[Vapea (m3)]]*VLOOKUP(Árboles!$G1093,Precios!$B$7:$H$19,3,FALSE))</f>
        <v/>
      </c>
      <c r="O1096" s="217" t="str">
        <f>IF(ISNA(Industrias[[#This Row],[Vcanter (m3)]]*VLOOKUP(Árboles!$G1093,Precios!$B$7:$H$19,4,FALSE)),"",Industrias[[#This Row],[Vcanter (m3)]]*VLOOKUP(Árboles!$G1093,Precios!$B$7:$H$19,4,FALSE))</f>
        <v/>
      </c>
      <c r="P1096" s="217" t="str">
        <f>IF(ISNA(Industrias[[#This Row],[Vsierra (m3)]]*VLOOKUP(Árboles!$G1093,Precios!$B$7:$H$19,5,FALSE)),"",Industrias[[#This Row],[Vsierra (m3)]]*VLOOKUP(Árboles!$G1093,Precios!$B$7:$H$19,5,FALSE))</f>
        <v/>
      </c>
      <c r="Q1096" s="217" t="str">
        <f>IF(ISNA(Industrias[[#This Row],[Vsgruesa (m3)]]*VLOOKUP(Árboles!$G1093,Precios!$B$7:$H$19,6,FALSE)),"",Industrias[[#This Row],[Vsgruesa (m3)]]*VLOOKUP(Árboles!$G1093,Precios!$B$7:$H$19,6,FALSE))</f>
        <v/>
      </c>
      <c r="R1096" s="217" t="str">
        <f>IF(ISNA(Industrias[[#This Row],[Vchapa (m3)]]*VLOOKUP(Árboles!$G1093,Precios!$B$7:$H$19,7,FALSE)),"",Industrias[[#This Row],[Vchapa (m3)]]*VLOOKUP(Árboles!$G1093,Precios!$B$7:$H$19,7,FALSE))</f>
        <v/>
      </c>
      <c r="S1096" s="223">
        <f t="shared" si="22"/>
        <v>0</v>
      </c>
      <c r="T1096" s="218"/>
      <c r="U1096" s="218"/>
      <c r="W1096" s="183"/>
      <c r="X1096" s="183"/>
      <c r="Y1096" s="183"/>
      <c r="Z1096" s="183"/>
      <c r="AA1096" s="183"/>
      <c r="AB1096" s="183"/>
      <c r="AC1096" s="183"/>
      <c r="AE1096" s="183"/>
      <c r="AF1096" s="183"/>
      <c r="AG1096" s="183"/>
      <c r="AH1096" s="183"/>
      <c r="AI1096" s="183"/>
      <c r="AJ1096" s="183"/>
      <c r="AK1096" s="183"/>
    </row>
    <row r="1097" spans="2:37" ht="16.8" thickTop="1" thickBot="1">
      <c r="B1097" s="211" t="str">
        <f>IF(Árboles!B1094="","",Árboles!B1094)</f>
        <v/>
      </c>
      <c r="C1097" s="211" t="str">
        <f>IF(Árboles!C1094="","",Árboles!C1094)</f>
        <v/>
      </c>
      <c r="D1097" s="212" t="str">
        <f>IF(Árboles!G1094="","",Árboles!G1094)</f>
        <v/>
      </c>
      <c r="E1097" s="213" t="str">
        <f>IF(Árboles!AC1094=0,"",Árboles!AC1094)</f>
        <v/>
      </c>
      <c r="F1097" s="221"/>
      <c r="G1097" s="222"/>
      <c r="H1097" s="222"/>
      <c r="I1097" s="222"/>
      <c r="J1097" s="222"/>
      <c r="K1097" s="222"/>
      <c r="L1097" s="222"/>
      <c r="M1097" s="216" t="str">
        <f>IF(ISNA(Industrias[[#This Row],[Vtrit (m3)]]*VLOOKUP(Árboles!$G1094,Precios!$B$7:$H$19,2,FALSE)),"",Industrias[[#This Row],[Vtrit (m3)]]*VLOOKUP(Árboles!$G1094,Precios!$B$7:$H$19,2,FALSE))</f>
        <v/>
      </c>
      <c r="N1097" s="217" t="str">
        <f>IF(ISNA(Industrias[[#This Row],[Vapea (m3)]]*VLOOKUP(Árboles!$G1094,Precios!$B$7:$H$19,3,FALSE)),"",Industrias[[#This Row],[Vapea (m3)]]*VLOOKUP(Árboles!$G1094,Precios!$B$7:$H$19,3,FALSE))</f>
        <v/>
      </c>
      <c r="O1097" s="217" t="str">
        <f>IF(ISNA(Industrias[[#This Row],[Vcanter (m3)]]*VLOOKUP(Árboles!$G1094,Precios!$B$7:$H$19,4,FALSE)),"",Industrias[[#This Row],[Vcanter (m3)]]*VLOOKUP(Árboles!$G1094,Precios!$B$7:$H$19,4,FALSE))</f>
        <v/>
      </c>
      <c r="P1097" s="217" t="str">
        <f>IF(ISNA(Industrias[[#This Row],[Vsierra (m3)]]*VLOOKUP(Árboles!$G1094,Precios!$B$7:$H$19,5,FALSE)),"",Industrias[[#This Row],[Vsierra (m3)]]*VLOOKUP(Árboles!$G1094,Precios!$B$7:$H$19,5,FALSE))</f>
        <v/>
      </c>
      <c r="Q1097" s="217" t="str">
        <f>IF(ISNA(Industrias[[#This Row],[Vsgruesa (m3)]]*VLOOKUP(Árboles!$G1094,Precios!$B$7:$H$19,6,FALSE)),"",Industrias[[#This Row],[Vsgruesa (m3)]]*VLOOKUP(Árboles!$G1094,Precios!$B$7:$H$19,6,FALSE))</f>
        <v/>
      </c>
      <c r="R1097" s="217" t="str">
        <f>IF(ISNA(Industrias[[#This Row],[Vchapa (m3)]]*VLOOKUP(Árboles!$G1094,Precios!$B$7:$H$19,7,FALSE)),"",Industrias[[#This Row],[Vchapa (m3)]]*VLOOKUP(Árboles!$G1094,Precios!$B$7:$H$19,7,FALSE))</f>
        <v/>
      </c>
      <c r="S1097" s="223">
        <f t="shared" si="22"/>
        <v>0</v>
      </c>
      <c r="T1097" s="218"/>
      <c r="U1097" s="218"/>
      <c r="W1097" s="183"/>
      <c r="X1097" s="183"/>
      <c r="Y1097" s="183"/>
      <c r="Z1097" s="183"/>
      <c r="AA1097" s="183"/>
      <c r="AB1097" s="183"/>
      <c r="AC1097" s="183"/>
      <c r="AE1097" s="183"/>
      <c r="AF1097" s="183"/>
      <c r="AG1097" s="183"/>
      <c r="AH1097" s="183"/>
      <c r="AI1097" s="183"/>
      <c r="AJ1097" s="183"/>
      <c r="AK1097" s="183"/>
    </row>
    <row r="1098" spans="2:37" ht="16.8" thickTop="1" thickBot="1">
      <c r="B1098" s="211" t="str">
        <f>IF(Árboles!B1095="","",Árboles!B1095)</f>
        <v/>
      </c>
      <c r="C1098" s="211" t="str">
        <f>IF(Árboles!C1095="","",Árboles!C1095)</f>
        <v/>
      </c>
      <c r="D1098" s="212" t="str">
        <f>IF(Árboles!G1095="","",Árboles!G1095)</f>
        <v/>
      </c>
      <c r="E1098" s="213" t="str">
        <f>IF(Árboles!AC1095=0,"",Árboles!AC1095)</f>
        <v/>
      </c>
      <c r="F1098" s="221"/>
      <c r="G1098" s="222"/>
      <c r="H1098" s="222"/>
      <c r="I1098" s="222"/>
      <c r="J1098" s="222"/>
      <c r="K1098" s="222"/>
      <c r="L1098" s="222"/>
      <c r="M1098" s="216" t="str">
        <f>IF(ISNA(Industrias[[#This Row],[Vtrit (m3)]]*VLOOKUP(Árboles!$G1095,Precios!$B$7:$H$19,2,FALSE)),"",Industrias[[#This Row],[Vtrit (m3)]]*VLOOKUP(Árboles!$G1095,Precios!$B$7:$H$19,2,FALSE))</f>
        <v/>
      </c>
      <c r="N1098" s="217" t="str">
        <f>IF(ISNA(Industrias[[#This Row],[Vapea (m3)]]*VLOOKUP(Árboles!$G1095,Precios!$B$7:$H$19,3,FALSE)),"",Industrias[[#This Row],[Vapea (m3)]]*VLOOKUP(Árboles!$G1095,Precios!$B$7:$H$19,3,FALSE))</f>
        <v/>
      </c>
      <c r="O1098" s="217" t="str">
        <f>IF(ISNA(Industrias[[#This Row],[Vcanter (m3)]]*VLOOKUP(Árboles!$G1095,Precios!$B$7:$H$19,4,FALSE)),"",Industrias[[#This Row],[Vcanter (m3)]]*VLOOKUP(Árboles!$G1095,Precios!$B$7:$H$19,4,FALSE))</f>
        <v/>
      </c>
      <c r="P1098" s="217" t="str">
        <f>IF(ISNA(Industrias[[#This Row],[Vsierra (m3)]]*VLOOKUP(Árboles!$G1095,Precios!$B$7:$H$19,5,FALSE)),"",Industrias[[#This Row],[Vsierra (m3)]]*VLOOKUP(Árboles!$G1095,Precios!$B$7:$H$19,5,FALSE))</f>
        <v/>
      </c>
      <c r="Q1098" s="217" t="str">
        <f>IF(ISNA(Industrias[[#This Row],[Vsgruesa (m3)]]*VLOOKUP(Árboles!$G1095,Precios!$B$7:$H$19,6,FALSE)),"",Industrias[[#This Row],[Vsgruesa (m3)]]*VLOOKUP(Árboles!$G1095,Precios!$B$7:$H$19,6,FALSE))</f>
        <v/>
      </c>
      <c r="R1098" s="217" t="str">
        <f>IF(ISNA(Industrias[[#This Row],[Vchapa (m3)]]*VLOOKUP(Árboles!$G1095,Precios!$B$7:$H$19,7,FALSE)),"",Industrias[[#This Row],[Vchapa (m3)]]*VLOOKUP(Árboles!$G1095,Precios!$B$7:$H$19,7,FALSE))</f>
        <v/>
      </c>
      <c r="S1098" s="223">
        <f t="shared" si="22"/>
        <v>0</v>
      </c>
      <c r="T1098" s="218"/>
      <c r="U1098" s="218"/>
      <c r="W1098" s="183"/>
      <c r="X1098" s="183"/>
      <c r="Y1098" s="183"/>
      <c r="Z1098" s="183"/>
      <c r="AA1098" s="183"/>
      <c r="AB1098" s="183"/>
      <c r="AC1098" s="183"/>
      <c r="AE1098" s="183"/>
      <c r="AF1098" s="183"/>
      <c r="AG1098" s="183"/>
      <c r="AH1098" s="183"/>
      <c r="AI1098" s="183"/>
      <c r="AJ1098" s="183"/>
      <c r="AK1098" s="183"/>
    </row>
    <row r="1099" spans="2:37" ht="16.8" thickTop="1" thickBot="1">
      <c r="B1099" s="211" t="str">
        <f>IF(Árboles!B1096="","",Árboles!B1096)</f>
        <v/>
      </c>
      <c r="C1099" s="211" t="str">
        <f>IF(Árboles!C1096="","",Árboles!C1096)</f>
        <v/>
      </c>
      <c r="D1099" s="212" t="str">
        <f>IF(Árboles!G1096="","",Árboles!G1096)</f>
        <v/>
      </c>
      <c r="E1099" s="213" t="str">
        <f>IF(Árboles!AC1096=0,"",Árboles!AC1096)</f>
        <v/>
      </c>
      <c r="F1099" s="221"/>
      <c r="G1099" s="222"/>
      <c r="H1099" s="222"/>
      <c r="I1099" s="222"/>
      <c r="J1099" s="222"/>
      <c r="K1099" s="222"/>
      <c r="L1099" s="222"/>
      <c r="M1099" s="216" t="str">
        <f>IF(ISNA(Industrias[[#This Row],[Vtrit (m3)]]*VLOOKUP(Árboles!$G1096,Precios!$B$7:$H$19,2,FALSE)),"",Industrias[[#This Row],[Vtrit (m3)]]*VLOOKUP(Árboles!$G1096,Precios!$B$7:$H$19,2,FALSE))</f>
        <v/>
      </c>
      <c r="N1099" s="217" t="str">
        <f>IF(ISNA(Industrias[[#This Row],[Vapea (m3)]]*VLOOKUP(Árboles!$G1096,Precios!$B$7:$H$19,3,FALSE)),"",Industrias[[#This Row],[Vapea (m3)]]*VLOOKUP(Árboles!$G1096,Precios!$B$7:$H$19,3,FALSE))</f>
        <v/>
      </c>
      <c r="O1099" s="217" t="str">
        <f>IF(ISNA(Industrias[[#This Row],[Vcanter (m3)]]*VLOOKUP(Árboles!$G1096,Precios!$B$7:$H$19,4,FALSE)),"",Industrias[[#This Row],[Vcanter (m3)]]*VLOOKUP(Árboles!$G1096,Precios!$B$7:$H$19,4,FALSE))</f>
        <v/>
      </c>
      <c r="P1099" s="217" t="str">
        <f>IF(ISNA(Industrias[[#This Row],[Vsierra (m3)]]*VLOOKUP(Árboles!$G1096,Precios!$B$7:$H$19,5,FALSE)),"",Industrias[[#This Row],[Vsierra (m3)]]*VLOOKUP(Árboles!$G1096,Precios!$B$7:$H$19,5,FALSE))</f>
        <v/>
      </c>
      <c r="Q1099" s="217" t="str">
        <f>IF(ISNA(Industrias[[#This Row],[Vsgruesa (m3)]]*VLOOKUP(Árboles!$G1096,Precios!$B$7:$H$19,6,FALSE)),"",Industrias[[#This Row],[Vsgruesa (m3)]]*VLOOKUP(Árboles!$G1096,Precios!$B$7:$H$19,6,FALSE))</f>
        <v/>
      </c>
      <c r="R1099" s="217" t="str">
        <f>IF(ISNA(Industrias[[#This Row],[Vchapa (m3)]]*VLOOKUP(Árboles!$G1096,Precios!$B$7:$H$19,7,FALSE)),"",Industrias[[#This Row],[Vchapa (m3)]]*VLOOKUP(Árboles!$G1096,Precios!$B$7:$H$19,7,FALSE))</f>
        <v/>
      </c>
      <c r="S1099" s="223">
        <f t="shared" si="22"/>
        <v>0</v>
      </c>
      <c r="T1099" s="218"/>
      <c r="U1099" s="218"/>
      <c r="W1099" s="183"/>
      <c r="X1099" s="183"/>
      <c r="Y1099" s="183"/>
      <c r="Z1099" s="183"/>
      <c r="AA1099" s="183"/>
      <c r="AB1099" s="183"/>
      <c r="AC1099" s="183"/>
      <c r="AE1099" s="183"/>
      <c r="AF1099" s="183"/>
      <c r="AG1099" s="183"/>
      <c r="AH1099" s="183"/>
      <c r="AI1099" s="183"/>
      <c r="AJ1099" s="183"/>
      <c r="AK1099" s="183"/>
    </row>
    <row r="1100" spans="2:37" ht="16.8" thickTop="1" thickBot="1">
      <c r="B1100" s="211" t="str">
        <f>IF(Árboles!B1097="","",Árboles!B1097)</f>
        <v/>
      </c>
      <c r="C1100" s="211" t="str">
        <f>IF(Árboles!C1097="","",Árboles!C1097)</f>
        <v/>
      </c>
      <c r="D1100" s="212" t="str">
        <f>IF(Árboles!G1097="","",Árboles!G1097)</f>
        <v/>
      </c>
      <c r="E1100" s="213" t="str">
        <f>IF(Árboles!AC1097=0,"",Árboles!AC1097)</f>
        <v/>
      </c>
      <c r="F1100" s="221"/>
      <c r="G1100" s="222"/>
      <c r="H1100" s="222"/>
      <c r="I1100" s="222"/>
      <c r="J1100" s="222"/>
      <c r="K1100" s="222"/>
      <c r="L1100" s="222"/>
      <c r="M1100" s="216" t="str">
        <f>IF(ISNA(Industrias[[#This Row],[Vtrit (m3)]]*VLOOKUP(Árboles!$G1097,Precios!$B$7:$H$19,2,FALSE)),"",Industrias[[#This Row],[Vtrit (m3)]]*VLOOKUP(Árboles!$G1097,Precios!$B$7:$H$19,2,FALSE))</f>
        <v/>
      </c>
      <c r="N1100" s="217" t="str">
        <f>IF(ISNA(Industrias[[#This Row],[Vapea (m3)]]*VLOOKUP(Árboles!$G1097,Precios!$B$7:$H$19,3,FALSE)),"",Industrias[[#This Row],[Vapea (m3)]]*VLOOKUP(Árboles!$G1097,Precios!$B$7:$H$19,3,FALSE))</f>
        <v/>
      </c>
      <c r="O1100" s="217" t="str">
        <f>IF(ISNA(Industrias[[#This Row],[Vcanter (m3)]]*VLOOKUP(Árboles!$G1097,Precios!$B$7:$H$19,4,FALSE)),"",Industrias[[#This Row],[Vcanter (m3)]]*VLOOKUP(Árboles!$G1097,Precios!$B$7:$H$19,4,FALSE))</f>
        <v/>
      </c>
      <c r="P1100" s="217" t="str">
        <f>IF(ISNA(Industrias[[#This Row],[Vsierra (m3)]]*VLOOKUP(Árboles!$G1097,Precios!$B$7:$H$19,5,FALSE)),"",Industrias[[#This Row],[Vsierra (m3)]]*VLOOKUP(Árboles!$G1097,Precios!$B$7:$H$19,5,FALSE))</f>
        <v/>
      </c>
      <c r="Q1100" s="217" t="str">
        <f>IF(ISNA(Industrias[[#This Row],[Vsgruesa (m3)]]*VLOOKUP(Árboles!$G1097,Precios!$B$7:$H$19,6,FALSE)),"",Industrias[[#This Row],[Vsgruesa (m3)]]*VLOOKUP(Árboles!$G1097,Precios!$B$7:$H$19,6,FALSE))</f>
        <v/>
      </c>
      <c r="R1100" s="217" t="str">
        <f>IF(ISNA(Industrias[[#This Row],[Vchapa (m3)]]*VLOOKUP(Árboles!$G1097,Precios!$B$7:$H$19,7,FALSE)),"",Industrias[[#This Row],[Vchapa (m3)]]*VLOOKUP(Árboles!$G1097,Precios!$B$7:$H$19,7,FALSE))</f>
        <v/>
      </c>
      <c r="S1100" s="223">
        <f t="shared" si="22"/>
        <v>0</v>
      </c>
      <c r="T1100" s="218"/>
      <c r="U1100" s="218"/>
      <c r="W1100" s="183"/>
      <c r="X1100" s="183"/>
      <c r="Y1100" s="183"/>
      <c r="Z1100" s="183"/>
      <c r="AA1100" s="183"/>
      <c r="AB1100" s="183"/>
      <c r="AC1100" s="183"/>
      <c r="AE1100" s="183"/>
      <c r="AF1100" s="183"/>
      <c r="AG1100" s="183"/>
      <c r="AH1100" s="183"/>
      <c r="AI1100" s="183"/>
      <c r="AJ1100" s="183"/>
      <c r="AK1100" s="183"/>
    </row>
    <row r="1101" spans="2:37" ht="16.8" thickTop="1" thickBot="1">
      <c r="B1101" s="211" t="str">
        <f>IF(Árboles!B1098="","",Árboles!B1098)</f>
        <v/>
      </c>
      <c r="C1101" s="211" t="str">
        <f>IF(Árboles!C1098="","",Árboles!C1098)</f>
        <v/>
      </c>
      <c r="D1101" s="212" t="str">
        <f>IF(Árboles!G1098="","",Árboles!G1098)</f>
        <v/>
      </c>
      <c r="E1101" s="213" t="str">
        <f>IF(Árboles!AC1098=0,"",Árboles!AC1098)</f>
        <v/>
      </c>
      <c r="F1101" s="221"/>
      <c r="G1101" s="222"/>
      <c r="H1101" s="222"/>
      <c r="I1101" s="222"/>
      <c r="J1101" s="222"/>
      <c r="K1101" s="222"/>
      <c r="L1101" s="222"/>
      <c r="M1101" s="216" t="str">
        <f>IF(ISNA(Industrias[[#This Row],[Vtrit (m3)]]*VLOOKUP(Árboles!$G1098,Precios!$B$7:$H$19,2,FALSE)),"",Industrias[[#This Row],[Vtrit (m3)]]*VLOOKUP(Árboles!$G1098,Precios!$B$7:$H$19,2,FALSE))</f>
        <v/>
      </c>
      <c r="N1101" s="217" t="str">
        <f>IF(ISNA(Industrias[[#This Row],[Vapea (m3)]]*VLOOKUP(Árboles!$G1098,Precios!$B$7:$H$19,3,FALSE)),"",Industrias[[#This Row],[Vapea (m3)]]*VLOOKUP(Árboles!$G1098,Precios!$B$7:$H$19,3,FALSE))</f>
        <v/>
      </c>
      <c r="O1101" s="217" t="str">
        <f>IF(ISNA(Industrias[[#This Row],[Vcanter (m3)]]*VLOOKUP(Árboles!$G1098,Precios!$B$7:$H$19,4,FALSE)),"",Industrias[[#This Row],[Vcanter (m3)]]*VLOOKUP(Árboles!$G1098,Precios!$B$7:$H$19,4,FALSE))</f>
        <v/>
      </c>
      <c r="P1101" s="217" t="str">
        <f>IF(ISNA(Industrias[[#This Row],[Vsierra (m3)]]*VLOOKUP(Árboles!$G1098,Precios!$B$7:$H$19,5,FALSE)),"",Industrias[[#This Row],[Vsierra (m3)]]*VLOOKUP(Árboles!$G1098,Precios!$B$7:$H$19,5,FALSE))</f>
        <v/>
      </c>
      <c r="Q1101" s="217" t="str">
        <f>IF(ISNA(Industrias[[#This Row],[Vsgruesa (m3)]]*VLOOKUP(Árboles!$G1098,Precios!$B$7:$H$19,6,FALSE)),"",Industrias[[#This Row],[Vsgruesa (m3)]]*VLOOKUP(Árboles!$G1098,Precios!$B$7:$H$19,6,FALSE))</f>
        <v/>
      </c>
      <c r="R1101" s="217" t="str">
        <f>IF(ISNA(Industrias[[#This Row],[Vchapa (m3)]]*VLOOKUP(Árboles!$G1098,Precios!$B$7:$H$19,7,FALSE)),"",Industrias[[#This Row],[Vchapa (m3)]]*VLOOKUP(Árboles!$G1098,Precios!$B$7:$H$19,7,FALSE))</f>
        <v/>
      </c>
      <c r="S1101" s="223">
        <f t="shared" si="22"/>
        <v>0</v>
      </c>
      <c r="T1101" s="218"/>
      <c r="U1101" s="218"/>
      <c r="W1101" s="183"/>
      <c r="X1101" s="183"/>
      <c r="Y1101" s="183"/>
      <c r="Z1101" s="183"/>
      <c r="AA1101" s="183"/>
      <c r="AB1101" s="183"/>
      <c r="AC1101" s="183"/>
      <c r="AE1101" s="183"/>
      <c r="AF1101" s="183"/>
      <c r="AG1101" s="183"/>
      <c r="AH1101" s="183"/>
      <c r="AI1101" s="183"/>
      <c r="AJ1101" s="183"/>
      <c r="AK1101" s="183"/>
    </row>
    <row r="1102" spans="2:37" ht="16.8" thickTop="1" thickBot="1">
      <c r="B1102" s="211" t="str">
        <f>IF(Árboles!B1099="","",Árboles!B1099)</f>
        <v/>
      </c>
      <c r="C1102" s="211" t="str">
        <f>IF(Árboles!C1099="","",Árboles!C1099)</f>
        <v/>
      </c>
      <c r="D1102" s="212" t="str">
        <f>IF(Árboles!G1099="","",Árboles!G1099)</f>
        <v/>
      </c>
      <c r="E1102" s="213" t="str">
        <f>IF(Árboles!AC1099=0,"",Árboles!AC1099)</f>
        <v/>
      </c>
      <c r="F1102" s="221"/>
      <c r="G1102" s="222"/>
      <c r="H1102" s="222"/>
      <c r="I1102" s="222"/>
      <c r="J1102" s="222"/>
      <c r="K1102" s="222"/>
      <c r="L1102" s="222"/>
      <c r="M1102" s="216" t="str">
        <f>IF(ISNA(Industrias[[#This Row],[Vtrit (m3)]]*VLOOKUP(Árboles!$G1099,Precios!$B$7:$H$19,2,FALSE)),"",Industrias[[#This Row],[Vtrit (m3)]]*VLOOKUP(Árboles!$G1099,Precios!$B$7:$H$19,2,FALSE))</f>
        <v/>
      </c>
      <c r="N1102" s="217" t="str">
        <f>IF(ISNA(Industrias[[#This Row],[Vapea (m3)]]*VLOOKUP(Árboles!$G1099,Precios!$B$7:$H$19,3,FALSE)),"",Industrias[[#This Row],[Vapea (m3)]]*VLOOKUP(Árboles!$G1099,Precios!$B$7:$H$19,3,FALSE))</f>
        <v/>
      </c>
      <c r="O1102" s="217" t="str">
        <f>IF(ISNA(Industrias[[#This Row],[Vcanter (m3)]]*VLOOKUP(Árboles!$G1099,Precios!$B$7:$H$19,4,FALSE)),"",Industrias[[#This Row],[Vcanter (m3)]]*VLOOKUP(Árboles!$G1099,Precios!$B$7:$H$19,4,FALSE))</f>
        <v/>
      </c>
      <c r="P1102" s="217" t="str">
        <f>IF(ISNA(Industrias[[#This Row],[Vsierra (m3)]]*VLOOKUP(Árboles!$G1099,Precios!$B$7:$H$19,5,FALSE)),"",Industrias[[#This Row],[Vsierra (m3)]]*VLOOKUP(Árboles!$G1099,Precios!$B$7:$H$19,5,FALSE))</f>
        <v/>
      </c>
      <c r="Q1102" s="217" t="str">
        <f>IF(ISNA(Industrias[[#This Row],[Vsgruesa (m3)]]*VLOOKUP(Árboles!$G1099,Precios!$B$7:$H$19,6,FALSE)),"",Industrias[[#This Row],[Vsgruesa (m3)]]*VLOOKUP(Árboles!$G1099,Precios!$B$7:$H$19,6,FALSE))</f>
        <v/>
      </c>
      <c r="R1102" s="217" t="str">
        <f>IF(ISNA(Industrias[[#This Row],[Vchapa (m3)]]*VLOOKUP(Árboles!$G1099,Precios!$B$7:$H$19,7,FALSE)),"",Industrias[[#This Row],[Vchapa (m3)]]*VLOOKUP(Árboles!$G1099,Precios!$B$7:$H$19,7,FALSE))</f>
        <v/>
      </c>
      <c r="S1102" s="223">
        <f t="shared" si="22"/>
        <v>0</v>
      </c>
      <c r="T1102" s="218"/>
      <c r="U1102" s="218"/>
      <c r="W1102" s="183"/>
      <c r="X1102" s="183"/>
      <c r="Y1102" s="183"/>
      <c r="Z1102" s="183"/>
      <c r="AA1102" s="183"/>
      <c r="AB1102" s="183"/>
      <c r="AC1102" s="183"/>
      <c r="AE1102" s="183"/>
      <c r="AF1102" s="183"/>
      <c r="AG1102" s="183"/>
      <c r="AH1102" s="183"/>
      <c r="AI1102" s="183"/>
      <c r="AJ1102" s="183"/>
      <c r="AK1102" s="183"/>
    </row>
    <row r="1103" spans="2:37" ht="16.8" thickTop="1" thickBot="1">
      <c r="B1103" s="211" t="str">
        <f>IF(Árboles!B1100="","",Árboles!B1100)</f>
        <v/>
      </c>
      <c r="C1103" s="211" t="str">
        <f>IF(Árboles!C1100="","",Árboles!C1100)</f>
        <v/>
      </c>
      <c r="D1103" s="212" t="str">
        <f>IF(Árboles!G1100="","",Árboles!G1100)</f>
        <v/>
      </c>
      <c r="E1103" s="213" t="str">
        <f>IF(Árboles!AC1100=0,"",Árboles!AC1100)</f>
        <v/>
      </c>
      <c r="F1103" s="221"/>
      <c r="G1103" s="222"/>
      <c r="H1103" s="222"/>
      <c r="I1103" s="222"/>
      <c r="J1103" s="222"/>
      <c r="K1103" s="222"/>
      <c r="L1103" s="222"/>
      <c r="M1103" s="216" t="str">
        <f>IF(ISNA(Industrias[[#This Row],[Vtrit (m3)]]*VLOOKUP(Árboles!$G1100,Precios!$B$7:$H$19,2,FALSE)),"",Industrias[[#This Row],[Vtrit (m3)]]*VLOOKUP(Árboles!$G1100,Precios!$B$7:$H$19,2,FALSE))</f>
        <v/>
      </c>
      <c r="N1103" s="217" t="str">
        <f>IF(ISNA(Industrias[[#This Row],[Vapea (m3)]]*VLOOKUP(Árboles!$G1100,Precios!$B$7:$H$19,3,FALSE)),"",Industrias[[#This Row],[Vapea (m3)]]*VLOOKUP(Árboles!$G1100,Precios!$B$7:$H$19,3,FALSE))</f>
        <v/>
      </c>
      <c r="O1103" s="217" t="str">
        <f>IF(ISNA(Industrias[[#This Row],[Vcanter (m3)]]*VLOOKUP(Árboles!$G1100,Precios!$B$7:$H$19,4,FALSE)),"",Industrias[[#This Row],[Vcanter (m3)]]*VLOOKUP(Árboles!$G1100,Precios!$B$7:$H$19,4,FALSE))</f>
        <v/>
      </c>
      <c r="P1103" s="217" t="str">
        <f>IF(ISNA(Industrias[[#This Row],[Vsierra (m3)]]*VLOOKUP(Árboles!$G1100,Precios!$B$7:$H$19,5,FALSE)),"",Industrias[[#This Row],[Vsierra (m3)]]*VLOOKUP(Árboles!$G1100,Precios!$B$7:$H$19,5,FALSE))</f>
        <v/>
      </c>
      <c r="Q1103" s="217" t="str">
        <f>IF(ISNA(Industrias[[#This Row],[Vsgruesa (m3)]]*VLOOKUP(Árboles!$G1100,Precios!$B$7:$H$19,6,FALSE)),"",Industrias[[#This Row],[Vsgruesa (m3)]]*VLOOKUP(Árboles!$G1100,Precios!$B$7:$H$19,6,FALSE))</f>
        <v/>
      </c>
      <c r="R1103" s="217" t="str">
        <f>IF(ISNA(Industrias[[#This Row],[Vchapa (m3)]]*VLOOKUP(Árboles!$G1100,Precios!$B$7:$H$19,7,FALSE)),"",Industrias[[#This Row],[Vchapa (m3)]]*VLOOKUP(Árboles!$G1100,Precios!$B$7:$H$19,7,FALSE))</f>
        <v/>
      </c>
      <c r="S1103" s="223">
        <f t="shared" si="22"/>
        <v>0</v>
      </c>
      <c r="T1103" s="218"/>
      <c r="U1103" s="218"/>
      <c r="W1103" s="183"/>
      <c r="X1103" s="183"/>
      <c r="Y1103" s="183"/>
      <c r="Z1103" s="183"/>
      <c r="AA1103" s="183"/>
      <c r="AB1103" s="183"/>
      <c r="AC1103" s="183"/>
      <c r="AE1103" s="183"/>
      <c r="AF1103" s="183"/>
      <c r="AG1103" s="183"/>
      <c r="AH1103" s="183"/>
      <c r="AI1103" s="183"/>
      <c r="AJ1103" s="183"/>
      <c r="AK1103" s="183"/>
    </row>
    <row r="1104" spans="2:37" ht="16.8" thickTop="1" thickBot="1">
      <c r="B1104" s="211" t="str">
        <f>IF(Árboles!B1101="","",Árboles!B1101)</f>
        <v/>
      </c>
      <c r="C1104" s="211" t="str">
        <f>IF(Árboles!C1101="","",Árboles!C1101)</f>
        <v/>
      </c>
      <c r="D1104" s="212" t="str">
        <f>IF(Árboles!G1101="","",Árboles!G1101)</f>
        <v/>
      </c>
      <c r="E1104" s="213" t="str">
        <f>IF(Árboles!AC1101=0,"",Árboles!AC1101)</f>
        <v/>
      </c>
      <c r="F1104" s="221"/>
      <c r="G1104" s="222"/>
      <c r="H1104" s="222"/>
      <c r="I1104" s="222"/>
      <c r="J1104" s="222"/>
      <c r="K1104" s="222"/>
      <c r="L1104" s="222"/>
      <c r="M1104" s="216" t="str">
        <f>IF(ISNA(Industrias[[#This Row],[Vtrit (m3)]]*VLOOKUP(Árboles!$G1101,Precios!$B$7:$H$19,2,FALSE)),"",Industrias[[#This Row],[Vtrit (m3)]]*VLOOKUP(Árboles!$G1101,Precios!$B$7:$H$19,2,FALSE))</f>
        <v/>
      </c>
      <c r="N1104" s="217" t="str">
        <f>IF(ISNA(Industrias[[#This Row],[Vapea (m3)]]*VLOOKUP(Árboles!$G1101,Precios!$B$7:$H$19,3,FALSE)),"",Industrias[[#This Row],[Vapea (m3)]]*VLOOKUP(Árboles!$G1101,Precios!$B$7:$H$19,3,FALSE))</f>
        <v/>
      </c>
      <c r="O1104" s="217" t="str">
        <f>IF(ISNA(Industrias[[#This Row],[Vcanter (m3)]]*VLOOKUP(Árboles!$G1101,Precios!$B$7:$H$19,4,FALSE)),"",Industrias[[#This Row],[Vcanter (m3)]]*VLOOKUP(Árboles!$G1101,Precios!$B$7:$H$19,4,FALSE))</f>
        <v/>
      </c>
      <c r="P1104" s="217" t="str">
        <f>IF(ISNA(Industrias[[#This Row],[Vsierra (m3)]]*VLOOKUP(Árboles!$G1101,Precios!$B$7:$H$19,5,FALSE)),"",Industrias[[#This Row],[Vsierra (m3)]]*VLOOKUP(Árboles!$G1101,Precios!$B$7:$H$19,5,FALSE))</f>
        <v/>
      </c>
      <c r="Q1104" s="217" t="str">
        <f>IF(ISNA(Industrias[[#This Row],[Vsgruesa (m3)]]*VLOOKUP(Árboles!$G1101,Precios!$B$7:$H$19,6,FALSE)),"",Industrias[[#This Row],[Vsgruesa (m3)]]*VLOOKUP(Árboles!$G1101,Precios!$B$7:$H$19,6,FALSE))</f>
        <v/>
      </c>
      <c r="R1104" s="217" t="str">
        <f>IF(ISNA(Industrias[[#This Row],[Vchapa (m3)]]*VLOOKUP(Árboles!$G1101,Precios!$B$7:$H$19,7,FALSE)),"",Industrias[[#This Row],[Vchapa (m3)]]*VLOOKUP(Árboles!$G1101,Precios!$B$7:$H$19,7,FALSE))</f>
        <v/>
      </c>
      <c r="S1104" s="223">
        <f t="shared" si="22"/>
        <v>0</v>
      </c>
      <c r="T1104" s="218"/>
      <c r="U1104" s="218"/>
      <c r="W1104" s="183"/>
      <c r="X1104" s="183"/>
      <c r="Y1104" s="183"/>
      <c r="Z1104" s="183"/>
      <c r="AA1104" s="183"/>
      <c r="AB1104" s="183"/>
      <c r="AC1104" s="183"/>
      <c r="AE1104" s="183"/>
      <c r="AF1104" s="183"/>
      <c r="AG1104" s="183"/>
      <c r="AH1104" s="183"/>
      <c r="AI1104" s="183"/>
      <c r="AJ1104" s="183"/>
      <c r="AK1104" s="183"/>
    </row>
    <row r="1105" spans="2:37" ht="16.8" thickTop="1" thickBot="1">
      <c r="B1105" s="211" t="str">
        <f>IF(Árboles!B1102="","",Árboles!B1102)</f>
        <v/>
      </c>
      <c r="C1105" s="211" t="str">
        <f>IF(Árboles!C1102="","",Árboles!C1102)</f>
        <v/>
      </c>
      <c r="D1105" s="212" t="str">
        <f>IF(Árboles!G1102="","",Árboles!G1102)</f>
        <v/>
      </c>
      <c r="E1105" s="213" t="str">
        <f>IF(Árboles!AC1102=0,"",Árboles!AC1102)</f>
        <v/>
      </c>
      <c r="F1105" s="221"/>
      <c r="G1105" s="222"/>
      <c r="H1105" s="222"/>
      <c r="I1105" s="222"/>
      <c r="J1105" s="222"/>
      <c r="K1105" s="222"/>
      <c r="L1105" s="222"/>
      <c r="M1105" s="216" t="str">
        <f>IF(ISNA(Industrias[[#This Row],[Vtrit (m3)]]*VLOOKUP(Árboles!$G1102,Precios!$B$7:$H$19,2,FALSE)),"",Industrias[[#This Row],[Vtrit (m3)]]*VLOOKUP(Árboles!$G1102,Precios!$B$7:$H$19,2,FALSE))</f>
        <v/>
      </c>
      <c r="N1105" s="217" t="str">
        <f>IF(ISNA(Industrias[[#This Row],[Vapea (m3)]]*VLOOKUP(Árboles!$G1102,Precios!$B$7:$H$19,3,FALSE)),"",Industrias[[#This Row],[Vapea (m3)]]*VLOOKUP(Árboles!$G1102,Precios!$B$7:$H$19,3,FALSE))</f>
        <v/>
      </c>
      <c r="O1105" s="217" t="str">
        <f>IF(ISNA(Industrias[[#This Row],[Vcanter (m3)]]*VLOOKUP(Árboles!$G1102,Precios!$B$7:$H$19,4,FALSE)),"",Industrias[[#This Row],[Vcanter (m3)]]*VLOOKUP(Árboles!$G1102,Precios!$B$7:$H$19,4,FALSE))</f>
        <v/>
      </c>
      <c r="P1105" s="217" t="str">
        <f>IF(ISNA(Industrias[[#This Row],[Vsierra (m3)]]*VLOOKUP(Árboles!$G1102,Precios!$B$7:$H$19,5,FALSE)),"",Industrias[[#This Row],[Vsierra (m3)]]*VLOOKUP(Árboles!$G1102,Precios!$B$7:$H$19,5,FALSE))</f>
        <v/>
      </c>
      <c r="Q1105" s="217" t="str">
        <f>IF(ISNA(Industrias[[#This Row],[Vsgruesa (m3)]]*VLOOKUP(Árboles!$G1102,Precios!$B$7:$H$19,6,FALSE)),"",Industrias[[#This Row],[Vsgruesa (m3)]]*VLOOKUP(Árboles!$G1102,Precios!$B$7:$H$19,6,FALSE))</f>
        <v/>
      </c>
      <c r="R1105" s="217" t="str">
        <f>IF(ISNA(Industrias[[#This Row],[Vchapa (m3)]]*VLOOKUP(Árboles!$G1102,Precios!$B$7:$H$19,7,FALSE)),"",Industrias[[#This Row],[Vchapa (m3)]]*VLOOKUP(Árboles!$G1102,Precios!$B$7:$H$19,7,FALSE))</f>
        <v/>
      </c>
      <c r="S1105" s="223">
        <f t="shared" si="22"/>
        <v>0</v>
      </c>
      <c r="T1105" s="218"/>
      <c r="U1105" s="218"/>
      <c r="W1105" s="183"/>
      <c r="X1105" s="183"/>
      <c r="Y1105" s="183"/>
      <c r="Z1105" s="183"/>
      <c r="AA1105" s="183"/>
      <c r="AB1105" s="183"/>
      <c r="AC1105" s="183"/>
      <c r="AE1105" s="183"/>
      <c r="AF1105" s="183"/>
      <c r="AG1105" s="183"/>
      <c r="AH1105" s="183"/>
      <c r="AI1105" s="183"/>
      <c r="AJ1105" s="183"/>
      <c r="AK1105" s="183"/>
    </row>
    <row r="1106" spans="2:37" ht="16.8" thickTop="1" thickBot="1">
      <c r="B1106" s="211" t="str">
        <f>IF(Árboles!B1103="","",Árboles!B1103)</f>
        <v/>
      </c>
      <c r="C1106" s="211" t="str">
        <f>IF(Árboles!C1103="","",Árboles!C1103)</f>
        <v/>
      </c>
      <c r="D1106" s="212" t="str">
        <f>IF(Árboles!G1103="","",Árboles!G1103)</f>
        <v/>
      </c>
      <c r="E1106" s="213" t="str">
        <f>IF(Árboles!AC1103=0,"",Árboles!AC1103)</f>
        <v/>
      </c>
      <c r="F1106" s="221"/>
      <c r="G1106" s="222"/>
      <c r="H1106" s="222"/>
      <c r="I1106" s="222"/>
      <c r="J1106" s="222"/>
      <c r="K1106" s="222"/>
      <c r="L1106" s="222"/>
      <c r="M1106" s="216" t="str">
        <f>IF(ISNA(Industrias[[#This Row],[Vtrit (m3)]]*VLOOKUP(Árboles!$G1103,Precios!$B$7:$H$19,2,FALSE)),"",Industrias[[#This Row],[Vtrit (m3)]]*VLOOKUP(Árboles!$G1103,Precios!$B$7:$H$19,2,FALSE))</f>
        <v/>
      </c>
      <c r="N1106" s="217" t="str">
        <f>IF(ISNA(Industrias[[#This Row],[Vapea (m3)]]*VLOOKUP(Árboles!$G1103,Precios!$B$7:$H$19,3,FALSE)),"",Industrias[[#This Row],[Vapea (m3)]]*VLOOKUP(Árboles!$G1103,Precios!$B$7:$H$19,3,FALSE))</f>
        <v/>
      </c>
      <c r="O1106" s="217" t="str">
        <f>IF(ISNA(Industrias[[#This Row],[Vcanter (m3)]]*VLOOKUP(Árboles!$G1103,Precios!$B$7:$H$19,4,FALSE)),"",Industrias[[#This Row],[Vcanter (m3)]]*VLOOKUP(Árboles!$G1103,Precios!$B$7:$H$19,4,FALSE))</f>
        <v/>
      </c>
      <c r="P1106" s="217" t="str">
        <f>IF(ISNA(Industrias[[#This Row],[Vsierra (m3)]]*VLOOKUP(Árboles!$G1103,Precios!$B$7:$H$19,5,FALSE)),"",Industrias[[#This Row],[Vsierra (m3)]]*VLOOKUP(Árboles!$G1103,Precios!$B$7:$H$19,5,FALSE))</f>
        <v/>
      </c>
      <c r="Q1106" s="217" t="str">
        <f>IF(ISNA(Industrias[[#This Row],[Vsgruesa (m3)]]*VLOOKUP(Árboles!$G1103,Precios!$B$7:$H$19,6,FALSE)),"",Industrias[[#This Row],[Vsgruesa (m3)]]*VLOOKUP(Árboles!$G1103,Precios!$B$7:$H$19,6,FALSE))</f>
        <v/>
      </c>
      <c r="R1106" s="217" t="str">
        <f>IF(ISNA(Industrias[[#This Row],[Vchapa (m3)]]*VLOOKUP(Árboles!$G1103,Precios!$B$7:$H$19,7,FALSE)),"",Industrias[[#This Row],[Vchapa (m3)]]*VLOOKUP(Árboles!$G1103,Precios!$B$7:$H$19,7,FALSE))</f>
        <v/>
      </c>
      <c r="S1106" s="223">
        <f t="shared" si="22"/>
        <v>0</v>
      </c>
      <c r="T1106" s="218"/>
      <c r="U1106" s="218"/>
      <c r="W1106" s="183"/>
      <c r="X1106" s="183"/>
      <c r="Y1106" s="183"/>
      <c r="Z1106" s="183"/>
      <c r="AA1106" s="183"/>
      <c r="AB1106" s="183"/>
      <c r="AC1106" s="183"/>
      <c r="AE1106" s="183"/>
      <c r="AF1106" s="183"/>
      <c r="AG1106" s="183"/>
      <c r="AH1106" s="183"/>
      <c r="AI1106" s="183"/>
      <c r="AJ1106" s="183"/>
      <c r="AK1106" s="183"/>
    </row>
    <row r="1107" spans="2:37" ht="16.8" thickTop="1" thickBot="1">
      <c r="B1107" s="211" t="str">
        <f>IF(Árboles!B1104="","",Árboles!B1104)</f>
        <v/>
      </c>
      <c r="C1107" s="211" t="str">
        <f>IF(Árboles!C1104="","",Árboles!C1104)</f>
        <v/>
      </c>
      <c r="D1107" s="212" t="str">
        <f>IF(Árboles!G1104="","",Árboles!G1104)</f>
        <v/>
      </c>
      <c r="E1107" s="213" t="str">
        <f>IF(Árboles!AC1104=0,"",Árboles!AC1104)</f>
        <v/>
      </c>
      <c r="F1107" s="221"/>
      <c r="G1107" s="222"/>
      <c r="H1107" s="222"/>
      <c r="I1107" s="222"/>
      <c r="J1107" s="222"/>
      <c r="K1107" s="222"/>
      <c r="L1107" s="222"/>
      <c r="M1107" s="216" t="str">
        <f>IF(ISNA(Industrias[[#This Row],[Vtrit (m3)]]*VLOOKUP(Árboles!$G1104,Precios!$B$7:$H$19,2,FALSE)),"",Industrias[[#This Row],[Vtrit (m3)]]*VLOOKUP(Árboles!$G1104,Precios!$B$7:$H$19,2,FALSE))</f>
        <v/>
      </c>
      <c r="N1107" s="217" t="str">
        <f>IF(ISNA(Industrias[[#This Row],[Vapea (m3)]]*VLOOKUP(Árboles!$G1104,Precios!$B$7:$H$19,3,FALSE)),"",Industrias[[#This Row],[Vapea (m3)]]*VLOOKUP(Árboles!$G1104,Precios!$B$7:$H$19,3,FALSE))</f>
        <v/>
      </c>
      <c r="O1107" s="217" t="str">
        <f>IF(ISNA(Industrias[[#This Row],[Vcanter (m3)]]*VLOOKUP(Árboles!$G1104,Precios!$B$7:$H$19,4,FALSE)),"",Industrias[[#This Row],[Vcanter (m3)]]*VLOOKUP(Árboles!$G1104,Precios!$B$7:$H$19,4,FALSE))</f>
        <v/>
      </c>
      <c r="P1107" s="217" t="str">
        <f>IF(ISNA(Industrias[[#This Row],[Vsierra (m3)]]*VLOOKUP(Árboles!$G1104,Precios!$B$7:$H$19,5,FALSE)),"",Industrias[[#This Row],[Vsierra (m3)]]*VLOOKUP(Árboles!$G1104,Precios!$B$7:$H$19,5,FALSE))</f>
        <v/>
      </c>
      <c r="Q1107" s="217" t="str">
        <f>IF(ISNA(Industrias[[#This Row],[Vsgruesa (m3)]]*VLOOKUP(Árboles!$G1104,Precios!$B$7:$H$19,6,FALSE)),"",Industrias[[#This Row],[Vsgruesa (m3)]]*VLOOKUP(Árboles!$G1104,Precios!$B$7:$H$19,6,FALSE))</f>
        <v/>
      </c>
      <c r="R1107" s="217" t="str">
        <f>IF(ISNA(Industrias[[#This Row],[Vchapa (m3)]]*VLOOKUP(Árboles!$G1104,Precios!$B$7:$H$19,7,FALSE)),"",Industrias[[#This Row],[Vchapa (m3)]]*VLOOKUP(Árboles!$G1104,Precios!$B$7:$H$19,7,FALSE))</f>
        <v/>
      </c>
      <c r="S1107" s="223">
        <f t="shared" si="22"/>
        <v>0</v>
      </c>
      <c r="T1107" s="218"/>
      <c r="U1107" s="218"/>
      <c r="W1107" s="183"/>
      <c r="X1107" s="183"/>
      <c r="Y1107" s="183"/>
      <c r="Z1107" s="183"/>
      <c r="AA1107" s="183"/>
      <c r="AB1107" s="183"/>
      <c r="AC1107" s="183"/>
      <c r="AE1107" s="183"/>
      <c r="AF1107" s="183"/>
      <c r="AG1107" s="183"/>
      <c r="AH1107" s="183"/>
      <c r="AI1107" s="183"/>
      <c r="AJ1107" s="183"/>
      <c r="AK1107" s="183"/>
    </row>
    <row r="1108" spans="2:37" ht="16.8" thickTop="1" thickBot="1">
      <c r="B1108" s="211" t="str">
        <f>IF(Árboles!B1105="","",Árboles!B1105)</f>
        <v/>
      </c>
      <c r="C1108" s="211" t="str">
        <f>IF(Árboles!C1105="","",Árboles!C1105)</f>
        <v/>
      </c>
      <c r="D1108" s="212" t="str">
        <f>IF(Árboles!G1105="","",Árboles!G1105)</f>
        <v/>
      </c>
      <c r="E1108" s="213" t="str">
        <f>IF(Árboles!AC1105=0,"",Árboles!AC1105)</f>
        <v/>
      </c>
      <c r="F1108" s="221"/>
      <c r="G1108" s="222"/>
      <c r="H1108" s="222"/>
      <c r="I1108" s="222"/>
      <c r="J1108" s="222"/>
      <c r="K1108" s="222"/>
      <c r="L1108" s="222"/>
      <c r="M1108" s="216" t="str">
        <f>IF(ISNA(Industrias[[#This Row],[Vtrit (m3)]]*VLOOKUP(Árboles!$G1105,Precios!$B$7:$H$19,2,FALSE)),"",Industrias[[#This Row],[Vtrit (m3)]]*VLOOKUP(Árboles!$G1105,Precios!$B$7:$H$19,2,FALSE))</f>
        <v/>
      </c>
      <c r="N1108" s="217" t="str">
        <f>IF(ISNA(Industrias[[#This Row],[Vapea (m3)]]*VLOOKUP(Árboles!$G1105,Precios!$B$7:$H$19,3,FALSE)),"",Industrias[[#This Row],[Vapea (m3)]]*VLOOKUP(Árboles!$G1105,Precios!$B$7:$H$19,3,FALSE))</f>
        <v/>
      </c>
      <c r="O1108" s="217" t="str">
        <f>IF(ISNA(Industrias[[#This Row],[Vcanter (m3)]]*VLOOKUP(Árboles!$G1105,Precios!$B$7:$H$19,4,FALSE)),"",Industrias[[#This Row],[Vcanter (m3)]]*VLOOKUP(Árboles!$G1105,Precios!$B$7:$H$19,4,FALSE))</f>
        <v/>
      </c>
      <c r="P1108" s="217" t="str">
        <f>IF(ISNA(Industrias[[#This Row],[Vsierra (m3)]]*VLOOKUP(Árboles!$G1105,Precios!$B$7:$H$19,5,FALSE)),"",Industrias[[#This Row],[Vsierra (m3)]]*VLOOKUP(Árboles!$G1105,Precios!$B$7:$H$19,5,FALSE))</f>
        <v/>
      </c>
      <c r="Q1108" s="217" t="str">
        <f>IF(ISNA(Industrias[[#This Row],[Vsgruesa (m3)]]*VLOOKUP(Árboles!$G1105,Precios!$B$7:$H$19,6,FALSE)),"",Industrias[[#This Row],[Vsgruesa (m3)]]*VLOOKUP(Árboles!$G1105,Precios!$B$7:$H$19,6,FALSE))</f>
        <v/>
      </c>
      <c r="R1108" s="217" t="str">
        <f>IF(ISNA(Industrias[[#This Row],[Vchapa (m3)]]*VLOOKUP(Árboles!$G1105,Precios!$B$7:$H$19,7,FALSE)),"",Industrias[[#This Row],[Vchapa (m3)]]*VLOOKUP(Árboles!$G1105,Precios!$B$7:$H$19,7,FALSE))</f>
        <v/>
      </c>
      <c r="S1108" s="223">
        <f t="shared" si="22"/>
        <v>0</v>
      </c>
      <c r="T1108" s="218"/>
      <c r="U1108" s="218"/>
      <c r="W1108" s="183"/>
      <c r="X1108" s="183"/>
      <c r="Y1108" s="183"/>
      <c r="Z1108" s="183"/>
      <c r="AA1108" s="183"/>
      <c r="AB1108" s="183"/>
      <c r="AC1108" s="183"/>
      <c r="AE1108" s="183"/>
      <c r="AF1108" s="183"/>
      <c r="AG1108" s="183"/>
      <c r="AH1108" s="183"/>
      <c r="AI1108" s="183"/>
      <c r="AJ1108" s="183"/>
      <c r="AK1108" s="183"/>
    </row>
    <row r="1109" spans="2:37" ht="16.8" thickTop="1" thickBot="1">
      <c r="B1109" s="211" t="str">
        <f>IF(Árboles!B1106="","",Árboles!B1106)</f>
        <v/>
      </c>
      <c r="C1109" s="211" t="str">
        <f>IF(Árboles!C1106="","",Árboles!C1106)</f>
        <v/>
      </c>
      <c r="D1109" s="212" t="str">
        <f>IF(Árboles!G1106="","",Árboles!G1106)</f>
        <v/>
      </c>
      <c r="E1109" s="213" t="str">
        <f>IF(Árboles!AC1106=0,"",Árboles!AC1106)</f>
        <v/>
      </c>
      <c r="F1109" s="221"/>
      <c r="G1109" s="222"/>
      <c r="H1109" s="222"/>
      <c r="I1109" s="222"/>
      <c r="J1109" s="222"/>
      <c r="K1109" s="222"/>
      <c r="L1109" s="222"/>
      <c r="M1109" s="216" t="str">
        <f>IF(ISNA(Industrias[[#This Row],[Vtrit (m3)]]*VLOOKUP(Árboles!$G1106,Precios!$B$7:$H$19,2,FALSE)),"",Industrias[[#This Row],[Vtrit (m3)]]*VLOOKUP(Árboles!$G1106,Precios!$B$7:$H$19,2,FALSE))</f>
        <v/>
      </c>
      <c r="N1109" s="217" t="str">
        <f>IF(ISNA(Industrias[[#This Row],[Vapea (m3)]]*VLOOKUP(Árboles!$G1106,Precios!$B$7:$H$19,3,FALSE)),"",Industrias[[#This Row],[Vapea (m3)]]*VLOOKUP(Árboles!$G1106,Precios!$B$7:$H$19,3,FALSE))</f>
        <v/>
      </c>
      <c r="O1109" s="217" t="str">
        <f>IF(ISNA(Industrias[[#This Row],[Vcanter (m3)]]*VLOOKUP(Árboles!$G1106,Precios!$B$7:$H$19,4,FALSE)),"",Industrias[[#This Row],[Vcanter (m3)]]*VLOOKUP(Árboles!$G1106,Precios!$B$7:$H$19,4,FALSE))</f>
        <v/>
      </c>
      <c r="P1109" s="217" t="str">
        <f>IF(ISNA(Industrias[[#This Row],[Vsierra (m3)]]*VLOOKUP(Árboles!$G1106,Precios!$B$7:$H$19,5,FALSE)),"",Industrias[[#This Row],[Vsierra (m3)]]*VLOOKUP(Árboles!$G1106,Precios!$B$7:$H$19,5,FALSE))</f>
        <v/>
      </c>
      <c r="Q1109" s="217" t="str">
        <f>IF(ISNA(Industrias[[#This Row],[Vsgruesa (m3)]]*VLOOKUP(Árboles!$G1106,Precios!$B$7:$H$19,6,FALSE)),"",Industrias[[#This Row],[Vsgruesa (m3)]]*VLOOKUP(Árboles!$G1106,Precios!$B$7:$H$19,6,FALSE))</f>
        <v/>
      </c>
      <c r="R1109" s="217" t="str">
        <f>IF(ISNA(Industrias[[#This Row],[Vchapa (m3)]]*VLOOKUP(Árboles!$G1106,Precios!$B$7:$H$19,7,FALSE)),"",Industrias[[#This Row],[Vchapa (m3)]]*VLOOKUP(Árboles!$G1106,Precios!$B$7:$H$19,7,FALSE))</f>
        <v/>
      </c>
      <c r="S1109" s="223">
        <f t="shared" si="22"/>
        <v>0</v>
      </c>
      <c r="T1109" s="218"/>
      <c r="U1109" s="218"/>
      <c r="W1109" s="183"/>
      <c r="X1109" s="183"/>
      <c r="Y1109" s="183"/>
      <c r="Z1109" s="183"/>
      <c r="AA1109" s="183"/>
      <c r="AB1109" s="183"/>
      <c r="AC1109" s="183"/>
      <c r="AE1109" s="183"/>
      <c r="AF1109" s="183"/>
      <c r="AG1109" s="183"/>
      <c r="AH1109" s="183"/>
      <c r="AI1109" s="183"/>
      <c r="AJ1109" s="183"/>
      <c r="AK1109" s="183"/>
    </row>
    <row r="1110" spans="2:37" ht="16.8" thickTop="1" thickBot="1">
      <c r="B1110" s="211" t="str">
        <f>IF(Árboles!B1107="","",Árboles!B1107)</f>
        <v/>
      </c>
      <c r="C1110" s="211" t="str">
        <f>IF(Árboles!C1107="","",Árboles!C1107)</f>
        <v/>
      </c>
      <c r="D1110" s="212" t="str">
        <f>IF(Árboles!G1107="","",Árboles!G1107)</f>
        <v/>
      </c>
      <c r="E1110" s="213" t="str">
        <f>IF(Árboles!AC1107=0,"",Árboles!AC1107)</f>
        <v/>
      </c>
      <c r="F1110" s="221"/>
      <c r="G1110" s="222"/>
      <c r="H1110" s="222"/>
      <c r="I1110" s="222"/>
      <c r="J1110" s="222"/>
      <c r="K1110" s="222"/>
      <c r="L1110" s="222"/>
      <c r="M1110" s="216" t="str">
        <f>IF(ISNA(Industrias[[#This Row],[Vtrit (m3)]]*VLOOKUP(Árboles!$G1107,Precios!$B$7:$H$19,2,FALSE)),"",Industrias[[#This Row],[Vtrit (m3)]]*VLOOKUP(Árboles!$G1107,Precios!$B$7:$H$19,2,FALSE))</f>
        <v/>
      </c>
      <c r="N1110" s="217" t="str">
        <f>IF(ISNA(Industrias[[#This Row],[Vapea (m3)]]*VLOOKUP(Árboles!$G1107,Precios!$B$7:$H$19,3,FALSE)),"",Industrias[[#This Row],[Vapea (m3)]]*VLOOKUP(Árboles!$G1107,Precios!$B$7:$H$19,3,FALSE))</f>
        <v/>
      </c>
      <c r="O1110" s="217" t="str">
        <f>IF(ISNA(Industrias[[#This Row],[Vcanter (m3)]]*VLOOKUP(Árboles!$G1107,Precios!$B$7:$H$19,4,FALSE)),"",Industrias[[#This Row],[Vcanter (m3)]]*VLOOKUP(Árboles!$G1107,Precios!$B$7:$H$19,4,FALSE))</f>
        <v/>
      </c>
      <c r="P1110" s="217" t="str">
        <f>IF(ISNA(Industrias[[#This Row],[Vsierra (m3)]]*VLOOKUP(Árboles!$G1107,Precios!$B$7:$H$19,5,FALSE)),"",Industrias[[#This Row],[Vsierra (m3)]]*VLOOKUP(Árboles!$G1107,Precios!$B$7:$H$19,5,FALSE))</f>
        <v/>
      </c>
      <c r="Q1110" s="217" t="str">
        <f>IF(ISNA(Industrias[[#This Row],[Vsgruesa (m3)]]*VLOOKUP(Árboles!$G1107,Precios!$B$7:$H$19,6,FALSE)),"",Industrias[[#This Row],[Vsgruesa (m3)]]*VLOOKUP(Árboles!$G1107,Precios!$B$7:$H$19,6,FALSE))</f>
        <v/>
      </c>
      <c r="R1110" s="217" t="str">
        <f>IF(ISNA(Industrias[[#This Row],[Vchapa (m3)]]*VLOOKUP(Árboles!$G1107,Precios!$B$7:$H$19,7,FALSE)),"",Industrias[[#This Row],[Vchapa (m3)]]*VLOOKUP(Árboles!$G1107,Precios!$B$7:$H$19,7,FALSE))</f>
        <v/>
      </c>
      <c r="S1110" s="223">
        <f t="shared" si="22"/>
        <v>0</v>
      </c>
      <c r="T1110" s="218"/>
      <c r="U1110" s="218"/>
      <c r="W1110" s="183"/>
      <c r="X1110" s="183"/>
      <c r="Y1110" s="183"/>
      <c r="Z1110" s="183"/>
      <c r="AA1110" s="183"/>
      <c r="AB1110" s="183"/>
      <c r="AC1110" s="183"/>
      <c r="AE1110" s="183"/>
      <c r="AF1110" s="183"/>
      <c r="AG1110" s="183"/>
      <c r="AH1110" s="183"/>
      <c r="AI1110" s="183"/>
      <c r="AJ1110" s="183"/>
      <c r="AK1110" s="183"/>
    </row>
    <row r="1111" spans="2:37" ht="16.8" thickTop="1" thickBot="1">
      <c r="B1111" s="211" t="str">
        <f>IF(Árboles!B1108="","",Árboles!B1108)</f>
        <v/>
      </c>
      <c r="C1111" s="211" t="str">
        <f>IF(Árboles!C1108="","",Árboles!C1108)</f>
        <v/>
      </c>
      <c r="D1111" s="212" t="str">
        <f>IF(Árboles!G1108="","",Árboles!G1108)</f>
        <v/>
      </c>
      <c r="E1111" s="213" t="str">
        <f>IF(Árboles!AC1108=0,"",Árboles!AC1108)</f>
        <v/>
      </c>
      <c r="F1111" s="221"/>
      <c r="G1111" s="222"/>
      <c r="H1111" s="222"/>
      <c r="I1111" s="222"/>
      <c r="J1111" s="222"/>
      <c r="K1111" s="222"/>
      <c r="L1111" s="222"/>
      <c r="M1111" s="216" t="str">
        <f>IF(ISNA(Industrias[[#This Row],[Vtrit (m3)]]*VLOOKUP(Árboles!$G1108,Precios!$B$7:$H$19,2,FALSE)),"",Industrias[[#This Row],[Vtrit (m3)]]*VLOOKUP(Árboles!$G1108,Precios!$B$7:$H$19,2,FALSE))</f>
        <v/>
      </c>
      <c r="N1111" s="217" t="str">
        <f>IF(ISNA(Industrias[[#This Row],[Vapea (m3)]]*VLOOKUP(Árboles!$G1108,Precios!$B$7:$H$19,3,FALSE)),"",Industrias[[#This Row],[Vapea (m3)]]*VLOOKUP(Árboles!$G1108,Precios!$B$7:$H$19,3,FALSE))</f>
        <v/>
      </c>
      <c r="O1111" s="217" t="str">
        <f>IF(ISNA(Industrias[[#This Row],[Vcanter (m3)]]*VLOOKUP(Árboles!$G1108,Precios!$B$7:$H$19,4,FALSE)),"",Industrias[[#This Row],[Vcanter (m3)]]*VLOOKUP(Árboles!$G1108,Precios!$B$7:$H$19,4,FALSE))</f>
        <v/>
      </c>
      <c r="P1111" s="217" t="str">
        <f>IF(ISNA(Industrias[[#This Row],[Vsierra (m3)]]*VLOOKUP(Árboles!$G1108,Precios!$B$7:$H$19,5,FALSE)),"",Industrias[[#This Row],[Vsierra (m3)]]*VLOOKUP(Árboles!$G1108,Precios!$B$7:$H$19,5,FALSE))</f>
        <v/>
      </c>
      <c r="Q1111" s="217" t="str">
        <f>IF(ISNA(Industrias[[#This Row],[Vsgruesa (m3)]]*VLOOKUP(Árboles!$G1108,Precios!$B$7:$H$19,6,FALSE)),"",Industrias[[#This Row],[Vsgruesa (m3)]]*VLOOKUP(Árboles!$G1108,Precios!$B$7:$H$19,6,FALSE))</f>
        <v/>
      </c>
      <c r="R1111" s="217" t="str">
        <f>IF(ISNA(Industrias[[#This Row],[Vchapa (m3)]]*VLOOKUP(Árboles!$G1108,Precios!$B$7:$H$19,7,FALSE)),"",Industrias[[#This Row],[Vchapa (m3)]]*VLOOKUP(Árboles!$G1108,Precios!$B$7:$H$19,7,FALSE))</f>
        <v/>
      </c>
      <c r="S1111" s="223">
        <f t="shared" si="22"/>
        <v>0</v>
      </c>
      <c r="T1111" s="218"/>
      <c r="U1111" s="218"/>
      <c r="W1111" s="183"/>
      <c r="X1111" s="183"/>
      <c r="Y1111" s="183"/>
      <c r="Z1111" s="183"/>
      <c r="AA1111" s="183"/>
      <c r="AB1111" s="183"/>
      <c r="AC1111" s="183"/>
      <c r="AE1111" s="183"/>
      <c r="AF1111" s="183"/>
      <c r="AG1111" s="183"/>
      <c r="AH1111" s="183"/>
      <c r="AI1111" s="183"/>
      <c r="AJ1111" s="183"/>
      <c r="AK1111" s="183"/>
    </row>
    <row r="1112" spans="2:37" ht="16.8" thickTop="1" thickBot="1">
      <c r="B1112" s="211" t="str">
        <f>IF(Árboles!B1109="","",Árboles!B1109)</f>
        <v/>
      </c>
      <c r="C1112" s="211" t="str">
        <f>IF(Árboles!C1109="","",Árboles!C1109)</f>
        <v/>
      </c>
      <c r="D1112" s="212" t="str">
        <f>IF(Árboles!G1109="","",Árboles!G1109)</f>
        <v/>
      </c>
      <c r="E1112" s="213" t="str">
        <f>IF(Árboles!AC1109=0,"",Árboles!AC1109)</f>
        <v/>
      </c>
      <c r="F1112" s="221"/>
      <c r="G1112" s="222"/>
      <c r="H1112" s="222"/>
      <c r="I1112" s="222"/>
      <c r="J1112" s="222"/>
      <c r="K1112" s="222"/>
      <c r="L1112" s="222"/>
      <c r="M1112" s="216" t="str">
        <f>IF(ISNA(Industrias[[#This Row],[Vtrit (m3)]]*VLOOKUP(Árboles!$G1109,Precios!$B$7:$H$19,2,FALSE)),"",Industrias[[#This Row],[Vtrit (m3)]]*VLOOKUP(Árboles!$G1109,Precios!$B$7:$H$19,2,FALSE))</f>
        <v/>
      </c>
      <c r="N1112" s="217" t="str">
        <f>IF(ISNA(Industrias[[#This Row],[Vapea (m3)]]*VLOOKUP(Árboles!$G1109,Precios!$B$7:$H$19,3,FALSE)),"",Industrias[[#This Row],[Vapea (m3)]]*VLOOKUP(Árboles!$G1109,Precios!$B$7:$H$19,3,FALSE))</f>
        <v/>
      </c>
      <c r="O1112" s="217" t="str">
        <f>IF(ISNA(Industrias[[#This Row],[Vcanter (m3)]]*VLOOKUP(Árboles!$G1109,Precios!$B$7:$H$19,4,FALSE)),"",Industrias[[#This Row],[Vcanter (m3)]]*VLOOKUP(Árboles!$G1109,Precios!$B$7:$H$19,4,FALSE))</f>
        <v/>
      </c>
      <c r="P1112" s="217" t="str">
        <f>IF(ISNA(Industrias[[#This Row],[Vsierra (m3)]]*VLOOKUP(Árboles!$G1109,Precios!$B$7:$H$19,5,FALSE)),"",Industrias[[#This Row],[Vsierra (m3)]]*VLOOKUP(Árboles!$G1109,Precios!$B$7:$H$19,5,FALSE))</f>
        <v/>
      </c>
      <c r="Q1112" s="217" t="str">
        <f>IF(ISNA(Industrias[[#This Row],[Vsgruesa (m3)]]*VLOOKUP(Árboles!$G1109,Precios!$B$7:$H$19,6,FALSE)),"",Industrias[[#This Row],[Vsgruesa (m3)]]*VLOOKUP(Árboles!$G1109,Precios!$B$7:$H$19,6,FALSE))</f>
        <v/>
      </c>
      <c r="R1112" s="217" t="str">
        <f>IF(ISNA(Industrias[[#This Row],[Vchapa (m3)]]*VLOOKUP(Árboles!$G1109,Precios!$B$7:$H$19,7,FALSE)),"",Industrias[[#This Row],[Vchapa (m3)]]*VLOOKUP(Árboles!$G1109,Precios!$B$7:$H$19,7,FALSE))</f>
        <v/>
      </c>
      <c r="S1112" s="223">
        <f t="shared" si="22"/>
        <v>0</v>
      </c>
      <c r="T1112" s="218"/>
      <c r="U1112" s="218"/>
      <c r="W1112" s="183"/>
      <c r="X1112" s="183"/>
      <c r="Y1112" s="183"/>
      <c r="Z1112" s="183"/>
      <c r="AA1112" s="183"/>
      <c r="AB1112" s="183"/>
      <c r="AC1112" s="183"/>
      <c r="AE1112" s="183"/>
      <c r="AF1112" s="183"/>
      <c r="AG1112" s="183"/>
      <c r="AH1112" s="183"/>
      <c r="AI1112" s="183"/>
      <c r="AJ1112" s="183"/>
      <c r="AK1112" s="183"/>
    </row>
    <row r="1113" spans="2:37" ht="16.8" thickTop="1" thickBot="1">
      <c r="B1113" s="211" t="str">
        <f>IF(Árboles!B1110="","",Árboles!B1110)</f>
        <v/>
      </c>
      <c r="C1113" s="211" t="str">
        <f>IF(Árboles!C1110="","",Árboles!C1110)</f>
        <v/>
      </c>
      <c r="D1113" s="212" t="str">
        <f>IF(Árboles!G1110="","",Árboles!G1110)</f>
        <v/>
      </c>
      <c r="E1113" s="213" t="str">
        <f>IF(Árboles!AC1110=0,"",Árboles!AC1110)</f>
        <v/>
      </c>
      <c r="F1113" s="221"/>
      <c r="G1113" s="222"/>
      <c r="H1113" s="222"/>
      <c r="I1113" s="222"/>
      <c r="J1113" s="222"/>
      <c r="K1113" s="222"/>
      <c r="L1113" s="222"/>
      <c r="M1113" s="216" t="str">
        <f>IF(ISNA(Industrias[[#This Row],[Vtrit (m3)]]*VLOOKUP(Árboles!$G1110,Precios!$B$7:$H$19,2,FALSE)),"",Industrias[[#This Row],[Vtrit (m3)]]*VLOOKUP(Árboles!$G1110,Precios!$B$7:$H$19,2,FALSE))</f>
        <v/>
      </c>
      <c r="N1113" s="217" t="str">
        <f>IF(ISNA(Industrias[[#This Row],[Vapea (m3)]]*VLOOKUP(Árboles!$G1110,Precios!$B$7:$H$19,3,FALSE)),"",Industrias[[#This Row],[Vapea (m3)]]*VLOOKUP(Árboles!$G1110,Precios!$B$7:$H$19,3,FALSE))</f>
        <v/>
      </c>
      <c r="O1113" s="217" t="str">
        <f>IF(ISNA(Industrias[[#This Row],[Vcanter (m3)]]*VLOOKUP(Árboles!$G1110,Precios!$B$7:$H$19,4,FALSE)),"",Industrias[[#This Row],[Vcanter (m3)]]*VLOOKUP(Árboles!$G1110,Precios!$B$7:$H$19,4,FALSE))</f>
        <v/>
      </c>
      <c r="P1113" s="217" t="str">
        <f>IF(ISNA(Industrias[[#This Row],[Vsierra (m3)]]*VLOOKUP(Árboles!$G1110,Precios!$B$7:$H$19,5,FALSE)),"",Industrias[[#This Row],[Vsierra (m3)]]*VLOOKUP(Árboles!$G1110,Precios!$B$7:$H$19,5,FALSE))</f>
        <v/>
      </c>
      <c r="Q1113" s="217" t="str">
        <f>IF(ISNA(Industrias[[#This Row],[Vsgruesa (m3)]]*VLOOKUP(Árboles!$G1110,Precios!$B$7:$H$19,6,FALSE)),"",Industrias[[#This Row],[Vsgruesa (m3)]]*VLOOKUP(Árboles!$G1110,Precios!$B$7:$H$19,6,FALSE))</f>
        <v/>
      </c>
      <c r="R1113" s="217" t="str">
        <f>IF(ISNA(Industrias[[#This Row],[Vchapa (m3)]]*VLOOKUP(Árboles!$G1110,Precios!$B$7:$H$19,7,FALSE)),"",Industrias[[#This Row],[Vchapa (m3)]]*VLOOKUP(Árboles!$G1110,Precios!$B$7:$H$19,7,FALSE))</f>
        <v/>
      </c>
      <c r="S1113" s="223">
        <f t="shared" si="22"/>
        <v>0</v>
      </c>
      <c r="T1113" s="218"/>
      <c r="U1113" s="218"/>
      <c r="W1113" s="183"/>
      <c r="X1113" s="183"/>
      <c r="Y1113" s="183"/>
      <c r="Z1113" s="183"/>
      <c r="AA1113" s="183"/>
      <c r="AB1113" s="183"/>
      <c r="AC1113" s="183"/>
      <c r="AE1113" s="183"/>
      <c r="AF1113" s="183"/>
      <c r="AG1113" s="183"/>
      <c r="AH1113" s="183"/>
      <c r="AI1113" s="183"/>
      <c r="AJ1113" s="183"/>
      <c r="AK1113" s="183"/>
    </row>
    <row r="1114" spans="2:37" ht="16.8" thickTop="1" thickBot="1">
      <c r="B1114" s="211" t="str">
        <f>IF(Árboles!B1111="","",Árboles!B1111)</f>
        <v/>
      </c>
      <c r="C1114" s="211" t="str">
        <f>IF(Árboles!C1111="","",Árboles!C1111)</f>
        <v/>
      </c>
      <c r="D1114" s="212" t="str">
        <f>IF(Árboles!G1111="","",Árboles!G1111)</f>
        <v/>
      </c>
      <c r="E1114" s="213" t="str">
        <f>IF(Árboles!AC1111=0,"",Árboles!AC1111)</f>
        <v/>
      </c>
      <c r="F1114" s="221"/>
      <c r="G1114" s="222"/>
      <c r="H1114" s="222"/>
      <c r="I1114" s="222"/>
      <c r="J1114" s="222"/>
      <c r="K1114" s="222"/>
      <c r="L1114" s="222"/>
      <c r="M1114" s="216" t="str">
        <f>IF(ISNA(Industrias[[#This Row],[Vtrit (m3)]]*VLOOKUP(Árboles!$G1111,Precios!$B$7:$H$19,2,FALSE)),"",Industrias[[#This Row],[Vtrit (m3)]]*VLOOKUP(Árboles!$G1111,Precios!$B$7:$H$19,2,FALSE))</f>
        <v/>
      </c>
      <c r="N1114" s="217" t="str">
        <f>IF(ISNA(Industrias[[#This Row],[Vapea (m3)]]*VLOOKUP(Árboles!$G1111,Precios!$B$7:$H$19,3,FALSE)),"",Industrias[[#This Row],[Vapea (m3)]]*VLOOKUP(Árboles!$G1111,Precios!$B$7:$H$19,3,FALSE))</f>
        <v/>
      </c>
      <c r="O1114" s="217" t="str">
        <f>IF(ISNA(Industrias[[#This Row],[Vcanter (m3)]]*VLOOKUP(Árboles!$G1111,Precios!$B$7:$H$19,4,FALSE)),"",Industrias[[#This Row],[Vcanter (m3)]]*VLOOKUP(Árboles!$G1111,Precios!$B$7:$H$19,4,FALSE))</f>
        <v/>
      </c>
      <c r="P1114" s="217" t="str">
        <f>IF(ISNA(Industrias[[#This Row],[Vsierra (m3)]]*VLOOKUP(Árboles!$G1111,Precios!$B$7:$H$19,5,FALSE)),"",Industrias[[#This Row],[Vsierra (m3)]]*VLOOKUP(Árboles!$G1111,Precios!$B$7:$H$19,5,FALSE))</f>
        <v/>
      </c>
      <c r="Q1114" s="217" t="str">
        <f>IF(ISNA(Industrias[[#This Row],[Vsgruesa (m3)]]*VLOOKUP(Árboles!$G1111,Precios!$B$7:$H$19,6,FALSE)),"",Industrias[[#This Row],[Vsgruesa (m3)]]*VLOOKUP(Árboles!$G1111,Precios!$B$7:$H$19,6,FALSE))</f>
        <v/>
      </c>
      <c r="R1114" s="217" t="str">
        <f>IF(ISNA(Industrias[[#This Row],[Vchapa (m3)]]*VLOOKUP(Árboles!$G1111,Precios!$B$7:$H$19,7,FALSE)),"",Industrias[[#This Row],[Vchapa (m3)]]*VLOOKUP(Árboles!$G1111,Precios!$B$7:$H$19,7,FALSE))</f>
        <v/>
      </c>
      <c r="S1114" s="223">
        <f t="shared" si="22"/>
        <v>0</v>
      </c>
      <c r="T1114" s="218"/>
      <c r="U1114" s="218"/>
      <c r="W1114" s="183"/>
      <c r="X1114" s="183"/>
      <c r="Y1114" s="183"/>
      <c r="Z1114" s="183"/>
      <c r="AA1114" s="183"/>
      <c r="AB1114" s="183"/>
      <c r="AC1114" s="183"/>
      <c r="AE1114" s="183"/>
      <c r="AF1114" s="183"/>
      <c r="AG1114" s="183"/>
      <c r="AH1114" s="183"/>
      <c r="AI1114" s="183"/>
      <c r="AJ1114" s="183"/>
      <c r="AK1114" s="183"/>
    </row>
    <row r="1115" spans="2:37" ht="16.8" thickTop="1" thickBot="1">
      <c r="B1115" s="211" t="str">
        <f>IF(Árboles!B1112="","",Árboles!B1112)</f>
        <v/>
      </c>
      <c r="C1115" s="211" t="str">
        <f>IF(Árboles!C1112="","",Árboles!C1112)</f>
        <v/>
      </c>
      <c r="D1115" s="212" t="str">
        <f>IF(Árboles!G1112="","",Árboles!G1112)</f>
        <v/>
      </c>
      <c r="E1115" s="213" t="str">
        <f>IF(Árboles!AC1112=0,"",Árboles!AC1112)</f>
        <v/>
      </c>
      <c r="F1115" s="221"/>
      <c r="G1115" s="222"/>
      <c r="H1115" s="222"/>
      <c r="I1115" s="222"/>
      <c r="J1115" s="222"/>
      <c r="K1115" s="222"/>
      <c r="L1115" s="222"/>
      <c r="M1115" s="216" t="str">
        <f>IF(ISNA(Industrias[[#This Row],[Vtrit (m3)]]*VLOOKUP(Árboles!$G1112,Precios!$B$7:$H$19,2,FALSE)),"",Industrias[[#This Row],[Vtrit (m3)]]*VLOOKUP(Árboles!$G1112,Precios!$B$7:$H$19,2,FALSE))</f>
        <v/>
      </c>
      <c r="N1115" s="217" t="str">
        <f>IF(ISNA(Industrias[[#This Row],[Vapea (m3)]]*VLOOKUP(Árboles!$G1112,Precios!$B$7:$H$19,3,FALSE)),"",Industrias[[#This Row],[Vapea (m3)]]*VLOOKUP(Árboles!$G1112,Precios!$B$7:$H$19,3,FALSE))</f>
        <v/>
      </c>
      <c r="O1115" s="217" t="str">
        <f>IF(ISNA(Industrias[[#This Row],[Vcanter (m3)]]*VLOOKUP(Árboles!$G1112,Precios!$B$7:$H$19,4,FALSE)),"",Industrias[[#This Row],[Vcanter (m3)]]*VLOOKUP(Árboles!$G1112,Precios!$B$7:$H$19,4,FALSE))</f>
        <v/>
      </c>
      <c r="P1115" s="217" t="str">
        <f>IF(ISNA(Industrias[[#This Row],[Vsierra (m3)]]*VLOOKUP(Árboles!$G1112,Precios!$B$7:$H$19,5,FALSE)),"",Industrias[[#This Row],[Vsierra (m3)]]*VLOOKUP(Árboles!$G1112,Precios!$B$7:$H$19,5,FALSE))</f>
        <v/>
      </c>
      <c r="Q1115" s="217" t="str">
        <f>IF(ISNA(Industrias[[#This Row],[Vsgruesa (m3)]]*VLOOKUP(Árboles!$G1112,Precios!$B$7:$H$19,6,FALSE)),"",Industrias[[#This Row],[Vsgruesa (m3)]]*VLOOKUP(Árboles!$G1112,Precios!$B$7:$H$19,6,FALSE))</f>
        <v/>
      </c>
      <c r="R1115" s="217" t="str">
        <f>IF(ISNA(Industrias[[#This Row],[Vchapa (m3)]]*VLOOKUP(Árboles!$G1112,Precios!$B$7:$H$19,7,FALSE)),"",Industrias[[#This Row],[Vchapa (m3)]]*VLOOKUP(Árboles!$G1112,Precios!$B$7:$H$19,7,FALSE))</f>
        <v/>
      </c>
      <c r="S1115" s="223">
        <f t="shared" si="22"/>
        <v>0</v>
      </c>
      <c r="T1115" s="218"/>
      <c r="U1115" s="218"/>
      <c r="W1115" s="183"/>
      <c r="X1115" s="183"/>
      <c r="Y1115" s="183"/>
      <c r="Z1115" s="183"/>
      <c r="AA1115" s="183"/>
      <c r="AB1115" s="183"/>
      <c r="AC1115" s="183"/>
      <c r="AE1115" s="183"/>
      <c r="AF1115" s="183"/>
      <c r="AG1115" s="183"/>
      <c r="AH1115" s="183"/>
      <c r="AI1115" s="183"/>
      <c r="AJ1115" s="183"/>
      <c r="AK1115" s="183"/>
    </row>
    <row r="1116" spans="2:37" ht="16.8" thickTop="1" thickBot="1">
      <c r="B1116" s="211" t="str">
        <f>IF(Árboles!B1113="","",Árboles!B1113)</f>
        <v/>
      </c>
      <c r="C1116" s="211" t="str">
        <f>IF(Árboles!C1113="","",Árboles!C1113)</f>
        <v/>
      </c>
      <c r="D1116" s="212" t="str">
        <f>IF(Árboles!G1113="","",Árboles!G1113)</f>
        <v/>
      </c>
      <c r="E1116" s="213" t="str">
        <f>IF(Árboles!AC1113=0,"",Árboles!AC1113)</f>
        <v/>
      </c>
      <c r="F1116" s="221"/>
      <c r="G1116" s="222"/>
      <c r="H1116" s="222"/>
      <c r="I1116" s="222"/>
      <c r="J1116" s="222"/>
      <c r="K1116" s="222"/>
      <c r="L1116" s="222"/>
      <c r="M1116" s="216" t="str">
        <f>IF(ISNA(Industrias[[#This Row],[Vtrit (m3)]]*VLOOKUP(Árboles!$G1113,Precios!$B$7:$H$19,2,FALSE)),"",Industrias[[#This Row],[Vtrit (m3)]]*VLOOKUP(Árboles!$G1113,Precios!$B$7:$H$19,2,FALSE))</f>
        <v/>
      </c>
      <c r="N1116" s="217" t="str">
        <f>IF(ISNA(Industrias[[#This Row],[Vapea (m3)]]*VLOOKUP(Árboles!$G1113,Precios!$B$7:$H$19,3,FALSE)),"",Industrias[[#This Row],[Vapea (m3)]]*VLOOKUP(Árboles!$G1113,Precios!$B$7:$H$19,3,FALSE))</f>
        <v/>
      </c>
      <c r="O1116" s="217" t="str">
        <f>IF(ISNA(Industrias[[#This Row],[Vcanter (m3)]]*VLOOKUP(Árboles!$G1113,Precios!$B$7:$H$19,4,FALSE)),"",Industrias[[#This Row],[Vcanter (m3)]]*VLOOKUP(Árboles!$G1113,Precios!$B$7:$H$19,4,FALSE))</f>
        <v/>
      </c>
      <c r="P1116" s="217" t="str">
        <f>IF(ISNA(Industrias[[#This Row],[Vsierra (m3)]]*VLOOKUP(Árboles!$G1113,Precios!$B$7:$H$19,5,FALSE)),"",Industrias[[#This Row],[Vsierra (m3)]]*VLOOKUP(Árboles!$G1113,Precios!$B$7:$H$19,5,FALSE))</f>
        <v/>
      </c>
      <c r="Q1116" s="217" t="str">
        <f>IF(ISNA(Industrias[[#This Row],[Vsgruesa (m3)]]*VLOOKUP(Árboles!$G1113,Precios!$B$7:$H$19,6,FALSE)),"",Industrias[[#This Row],[Vsgruesa (m3)]]*VLOOKUP(Árboles!$G1113,Precios!$B$7:$H$19,6,FALSE))</f>
        <v/>
      </c>
      <c r="R1116" s="217" t="str">
        <f>IF(ISNA(Industrias[[#This Row],[Vchapa (m3)]]*VLOOKUP(Árboles!$G1113,Precios!$B$7:$H$19,7,FALSE)),"",Industrias[[#This Row],[Vchapa (m3)]]*VLOOKUP(Árboles!$G1113,Precios!$B$7:$H$19,7,FALSE))</f>
        <v/>
      </c>
      <c r="S1116" s="223">
        <f t="shared" si="22"/>
        <v>0</v>
      </c>
      <c r="T1116" s="218"/>
      <c r="U1116" s="218"/>
      <c r="W1116" s="183"/>
      <c r="X1116" s="183"/>
      <c r="Y1116" s="183"/>
      <c r="Z1116" s="183"/>
      <c r="AA1116" s="183"/>
      <c r="AB1116" s="183"/>
      <c r="AC1116" s="183"/>
      <c r="AE1116" s="183"/>
      <c r="AF1116" s="183"/>
      <c r="AG1116" s="183"/>
      <c r="AH1116" s="183"/>
      <c r="AI1116" s="183"/>
      <c r="AJ1116" s="183"/>
      <c r="AK1116" s="183"/>
    </row>
    <row r="1117" spans="2:37" ht="16.8" thickTop="1" thickBot="1">
      <c r="B1117" s="211" t="str">
        <f>IF(Árboles!B1114="","",Árboles!B1114)</f>
        <v/>
      </c>
      <c r="C1117" s="211" t="str">
        <f>IF(Árboles!C1114="","",Árboles!C1114)</f>
        <v/>
      </c>
      <c r="D1117" s="212" t="str">
        <f>IF(Árboles!G1114="","",Árboles!G1114)</f>
        <v/>
      </c>
      <c r="E1117" s="213" t="str">
        <f>IF(Árboles!AC1114=0,"",Árboles!AC1114)</f>
        <v/>
      </c>
      <c r="F1117" s="221"/>
      <c r="G1117" s="222"/>
      <c r="H1117" s="222"/>
      <c r="I1117" s="222"/>
      <c r="J1117" s="222"/>
      <c r="K1117" s="222"/>
      <c r="L1117" s="222"/>
      <c r="M1117" s="216" t="str">
        <f>IF(ISNA(Industrias[[#This Row],[Vtrit (m3)]]*VLOOKUP(Árboles!$G1114,Precios!$B$7:$H$19,2,FALSE)),"",Industrias[[#This Row],[Vtrit (m3)]]*VLOOKUP(Árboles!$G1114,Precios!$B$7:$H$19,2,FALSE))</f>
        <v/>
      </c>
      <c r="N1117" s="217" t="str">
        <f>IF(ISNA(Industrias[[#This Row],[Vapea (m3)]]*VLOOKUP(Árboles!$G1114,Precios!$B$7:$H$19,3,FALSE)),"",Industrias[[#This Row],[Vapea (m3)]]*VLOOKUP(Árboles!$G1114,Precios!$B$7:$H$19,3,FALSE))</f>
        <v/>
      </c>
      <c r="O1117" s="217" t="str">
        <f>IF(ISNA(Industrias[[#This Row],[Vcanter (m3)]]*VLOOKUP(Árboles!$G1114,Precios!$B$7:$H$19,4,FALSE)),"",Industrias[[#This Row],[Vcanter (m3)]]*VLOOKUP(Árboles!$G1114,Precios!$B$7:$H$19,4,FALSE))</f>
        <v/>
      </c>
      <c r="P1117" s="217" t="str">
        <f>IF(ISNA(Industrias[[#This Row],[Vsierra (m3)]]*VLOOKUP(Árboles!$G1114,Precios!$B$7:$H$19,5,FALSE)),"",Industrias[[#This Row],[Vsierra (m3)]]*VLOOKUP(Árboles!$G1114,Precios!$B$7:$H$19,5,FALSE))</f>
        <v/>
      </c>
      <c r="Q1117" s="217" t="str">
        <f>IF(ISNA(Industrias[[#This Row],[Vsgruesa (m3)]]*VLOOKUP(Árboles!$G1114,Precios!$B$7:$H$19,6,FALSE)),"",Industrias[[#This Row],[Vsgruesa (m3)]]*VLOOKUP(Árboles!$G1114,Precios!$B$7:$H$19,6,FALSE))</f>
        <v/>
      </c>
      <c r="R1117" s="217" t="str">
        <f>IF(ISNA(Industrias[[#This Row],[Vchapa (m3)]]*VLOOKUP(Árboles!$G1114,Precios!$B$7:$H$19,7,FALSE)),"",Industrias[[#This Row],[Vchapa (m3)]]*VLOOKUP(Árboles!$G1114,Precios!$B$7:$H$19,7,FALSE))</f>
        <v/>
      </c>
      <c r="S1117" s="223">
        <f t="shared" si="22"/>
        <v>0</v>
      </c>
      <c r="T1117" s="218"/>
      <c r="U1117" s="218"/>
      <c r="W1117" s="183"/>
      <c r="X1117" s="183"/>
      <c r="Y1117" s="183"/>
      <c r="Z1117" s="183"/>
      <c r="AA1117" s="183"/>
      <c r="AB1117" s="183"/>
      <c r="AC1117" s="183"/>
      <c r="AE1117" s="183"/>
      <c r="AF1117" s="183"/>
      <c r="AG1117" s="183"/>
      <c r="AH1117" s="183"/>
      <c r="AI1117" s="183"/>
      <c r="AJ1117" s="183"/>
      <c r="AK1117" s="183"/>
    </row>
    <row r="1118" spans="2:37" ht="16.8" thickTop="1" thickBot="1">
      <c r="B1118" s="211" t="str">
        <f>IF(Árboles!B1115="","",Árboles!B1115)</f>
        <v/>
      </c>
      <c r="C1118" s="211" t="str">
        <f>IF(Árboles!C1115="","",Árboles!C1115)</f>
        <v/>
      </c>
      <c r="D1118" s="212" t="str">
        <f>IF(Árboles!G1115="","",Árboles!G1115)</f>
        <v/>
      </c>
      <c r="E1118" s="213" t="str">
        <f>IF(Árboles!AC1115=0,"",Árboles!AC1115)</f>
        <v/>
      </c>
      <c r="F1118" s="221"/>
      <c r="G1118" s="222"/>
      <c r="H1118" s="222"/>
      <c r="I1118" s="222"/>
      <c r="J1118" s="222"/>
      <c r="K1118" s="222"/>
      <c r="L1118" s="222"/>
      <c r="M1118" s="216" t="str">
        <f>IF(ISNA(Industrias[[#This Row],[Vtrit (m3)]]*VLOOKUP(Árboles!$G1115,Precios!$B$7:$H$19,2,FALSE)),"",Industrias[[#This Row],[Vtrit (m3)]]*VLOOKUP(Árboles!$G1115,Precios!$B$7:$H$19,2,FALSE))</f>
        <v/>
      </c>
      <c r="N1118" s="217" t="str">
        <f>IF(ISNA(Industrias[[#This Row],[Vapea (m3)]]*VLOOKUP(Árboles!$G1115,Precios!$B$7:$H$19,3,FALSE)),"",Industrias[[#This Row],[Vapea (m3)]]*VLOOKUP(Árboles!$G1115,Precios!$B$7:$H$19,3,FALSE))</f>
        <v/>
      </c>
      <c r="O1118" s="217" t="str">
        <f>IF(ISNA(Industrias[[#This Row],[Vcanter (m3)]]*VLOOKUP(Árboles!$G1115,Precios!$B$7:$H$19,4,FALSE)),"",Industrias[[#This Row],[Vcanter (m3)]]*VLOOKUP(Árboles!$G1115,Precios!$B$7:$H$19,4,FALSE))</f>
        <v/>
      </c>
      <c r="P1118" s="217" t="str">
        <f>IF(ISNA(Industrias[[#This Row],[Vsierra (m3)]]*VLOOKUP(Árboles!$G1115,Precios!$B$7:$H$19,5,FALSE)),"",Industrias[[#This Row],[Vsierra (m3)]]*VLOOKUP(Árboles!$G1115,Precios!$B$7:$H$19,5,FALSE))</f>
        <v/>
      </c>
      <c r="Q1118" s="217" t="str">
        <f>IF(ISNA(Industrias[[#This Row],[Vsgruesa (m3)]]*VLOOKUP(Árboles!$G1115,Precios!$B$7:$H$19,6,FALSE)),"",Industrias[[#This Row],[Vsgruesa (m3)]]*VLOOKUP(Árboles!$G1115,Precios!$B$7:$H$19,6,FALSE))</f>
        <v/>
      </c>
      <c r="R1118" s="217" t="str">
        <f>IF(ISNA(Industrias[[#This Row],[Vchapa (m3)]]*VLOOKUP(Árboles!$G1115,Precios!$B$7:$H$19,7,FALSE)),"",Industrias[[#This Row],[Vchapa (m3)]]*VLOOKUP(Árboles!$G1115,Precios!$B$7:$H$19,7,FALSE))</f>
        <v/>
      </c>
      <c r="S1118" s="223">
        <f t="shared" si="22"/>
        <v>0</v>
      </c>
      <c r="T1118" s="218"/>
      <c r="U1118" s="218"/>
      <c r="W1118" s="183"/>
      <c r="X1118" s="183"/>
      <c r="Y1118" s="183"/>
      <c r="Z1118" s="183"/>
      <c r="AA1118" s="183"/>
      <c r="AB1118" s="183"/>
      <c r="AC1118" s="183"/>
      <c r="AE1118" s="183"/>
      <c r="AF1118" s="183"/>
      <c r="AG1118" s="183"/>
      <c r="AH1118" s="183"/>
      <c r="AI1118" s="183"/>
      <c r="AJ1118" s="183"/>
      <c r="AK1118" s="183"/>
    </row>
    <row r="1119" spans="2:37" ht="16.8" thickTop="1" thickBot="1">
      <c r="B1119" s="211" t="str">
        <f>IF(Árboles!B1116="","",Árboles!B1116)</f>
        <v/>
      </c>
      <c r="C1119" s="211" t="str">
        <f>IF(Árboles!C1116="","",Árboles!C1116)</f>
        <v/>
      </c>
      <c r="D1119" s="212" t="str">
        <f>IF(Árboles!G1116="","",Árboles!G1116)</f>
        <v/>
      </c>
      <c r="E1119" s="213" t="str">
        <f>IF(Árboles!AC1116=0,"",Árboles!AC1116)</f>
        <v/>
      </c>
      <c r="F1119" s="221"/>
      <c r="G1119" s="222"/>
      <c r="H1119" s="222"/>
      <c r="I1119" s="222"/>
      <c r="J1119" s="222"/>
      <c r="K1119" s="222"/>
      <c r="L1119" s="222"/>
      <c r="M1119" s="216" t="str">
        <f>IF(ISNA(Industrias[[#This Row],[Vtrit (m3)]]*VLOOKUP(Árboles!$G1116,Precios!$B$7:$H$19,2,FALSE)),"",Industrias[[#This Row],[Vtrit (m3)]]*VLOOKUP(Árboles!$G1116,Precios!$B$7:$H$19,2,FALSE))</f>
        <v/>
      </c>
      <c r="N1119" s="217" t="str">
        <f>IF(ISNA(Industrias[[#This Row],[Vapea (m3)]]*VLOOKUP(Árboles!$G1116,Precios!$B$7:$H$19,3,FALSE)),"",Industrias[[#This Row],[Vapea (m3)]]*VLOOKUP(Árboles!$G1116,Precios!$B$7:$H$19,3,FALSE))</f>
        <v/>
      </c>
      <c r="O1119" s="217" t="str">
        <f>IF(ISNA(Industrias[[#This Row],[Vcanter (m3)]]*VLOOKUP(Árboles!$G1116,Precios!$B$7:$H$19,4,FALSE)),"",Industrias[[#This Row],[Vcanter (m3)]]*VLOOKUP(Árboles!$G1116,Precios!$B$7:$H$19,4,FALSE))</f>
        <v/>
      </c>
      <c r="P1119" s="217" t="str">
        <f>IF(ISNA(Industrias[[#This Row],[Vsierra (m3)]]*VLOOKUP(Árboles!$G1116,Precios!$B$7:$H$19,5,FALSE)),"",Industrias[[#This Row],[Vsierra (m3)]]*VLOOKUP(Árboles!$G1116,Precios!$B$7:$H$19,5,FALSE))</f>
        <v/>
      </c>
      <c r="Q1119" s="217" t="str">
        <f>IF(ISNA(Industrias[[#This Row],[Vsgruesa (m3)]]*VLOOKUP(Árboles!$G1116,Precios!$B$7:$H$19,6,FALSE)),"",Industrias[[#This Row],[Vsgruesa (m3)]]*VLOOKUP(Árboles!$G1116,Precios!$B$7:$H$19,6,FALSE))</f>
        <v/>
      </c>
      <c r="R1119" s="217" t="str">
        <f>IF(ISNA(Industrias[[#This Row],[Vchapa (m3)]]*VLOOKUP(Árboles!$G1116,Precios!$B$7:$H$19,7,FALSE)),"",Industrias[[#This Row],[Vchapa (m3)]]*VLOOKUP(Árboles!$G1116,Precios!$B$7:$H$19,7,FALSE))</f>
        <v/>
      </c>
      <c r="S1119" s="223">
        <f t="shared" si="22"/>
        <v>0</v>
      </c>
      <c r="T1119" s="218"/>
      <c r="U1119" s="218"/>
      <c r="W1119" s="183"/>
      <c r="X1119" s="183"/>
      <c r="Y1119" s="183"/>
      <c r="Z1119" s="183"/>
      <c r="AA1119" s="183"/>
      <c r="AB1119" s="183"/>
      <c r="AC1119" s="183"/>
      <c r="AE1119" s="183"/>
      <c r="AF1119" s="183"/>
      <c r="AG1119" s="183"/>
      <c r="AH1119" s="183"/>
      <c r="AI1119" s="183"/>
      <c r="AJ1119" s="183"/>
      <c r="AK1119" s="183"/>
    </row>
    <row r="1120" spans="2:37" ht="16.8" thickTop="1" thickBot="1">
      <c r="B1120" s="211" t="str">
        <f>IF(Árboles!B1117="","",Árboles!B1117)</f>
        <v/>
      </c>
      <c r="C1120" s="211" t="str">
        <f>IF(Árboles!C1117="","",Árboles!C1117)</f>
        <v/>
      </c>
      <c r="D1120" s="212" t="str">
        <f>IF(Árboles!G1117="","",Árboles!G1117)</f>
        <v/>
      </c>
      <c r="E1120" s="213" t="str">
        <f>IF(Árboles!AC1117=0,"",Árboles!AC1117)</f>
        <v/>
      </c>
      <c r="F1120" s="221"/>
      <c r="G1120" s="222"/>
      <c r="H1120" s="222"/>
      <c r="I1120" s="222"/>
      <c r="J1120" s="222"/>
      <c r="K1120" s="222"/>
      <c r="L1120" s="222"/>
      <c r="M1120" s="216" t="str">
        <f>IF(ISNA(Industrias[[#This Row],[Vtrit (m3)]]*VLOOKUP(Árboles!$G1117,Precios!$B$7:$H$19,2,FALSE)),"",Industrias[[#This Row],[Vtrit (m3)]]*VLOOKUP(Árboles!$G1117,Precios!$B$7:$H$19,2,FALSE))</f>
        <v/>
      </c>
      <c r="N1120" s="217" t="str">
        <f>IF(ISNA(Industrias[[#This Row],[Vapea (m3)]]*VLOOKUP(Árboles!$G1117,Precios!$B$7:$H$19,3,FALSE)),"",Industrias[[#This Row],[Vapea (m3)]]*VLOOKUP(Árboles!$G1117,Precios!$B$7:$H$19,3,FALSE))</f>
        <v/>
      </c>
      <c r="O1120" s="217" t="str">
        <f>IF(ISNA(Industrias[[#This Row],[Vcanter (m3)]]*VLOOKUP(Árboles!$G1117,Precios!$B$7:$H$19,4,FALSE)),"",Industrias[[#This Row],[Vcanter (m3)]]*VLOOKUP(Árboles!$G1117,Precios!$B$7:$H$19,4,FALSE))</f>
        <v/>
      </c>
      <c r="P1120" s="217" t="str">
        <f>IF(ISNA(Industrias[[#This Row],[Vsierra (m3)]]*VLOOKUP(Árboles!$G1117,Precios!$B$7:$H$19,5,FALSE)),"",Industrias[[#This Row],[Vsierra (m3)]]*VLOOKUP(Árboles!$G1117,Precios!$B$7:$H$19,5,FALSE))</f>
        <v/>
      </c>
      <c r="Q1120" s="217" t="str">
        <f>IF(ISNA(Industrias[[#This Row],[Vsgruesa (m3)]]*VLOOKUP(Árboles!$G1117,Precios!$B$7:$H$19,6,FALSE)),"",Industrias[[#This Row],[Vsgruesa (m3)]]*VLOOKUP(Árboles!$G1117,Precios!$B$7:$H$19,6,FALSE))</f>
        <v/>
      </c>
      <c r="R1120" s="217" t="str">
        <f>IF(ISNA(Industrias[[#This Row],[Vchapa (m3)]]*VLOOKUP(Árboles!$G1117,Precios!$B$7:$H$19,7,FALSE)),"",Industrias[[#This Row],[Vchapa (m3)]]*VLOOKUP(Árboles!$G1117,Precios!$B$7:$H$19,7,FALSE))</f>
        <v/>
      </c>
      <c r="S1120" s="223">
        <f t="shared" si="22"/>
        <v>0</v>
      </c>
      <c r="T1120" s="218"/>
      <c r="U1120" s="218"/>
      <c r="W1120" s="183"/>
      <c r="X1120" s="183"/>
      <c r="Y1120" s="183"/>
      <c r="Z1120" s="183"/>
      <c r="AA1120" s="183"/>
      <c r="AB1120" s="183"/>
      <c r="AC1120" s="183"/>
      <c r="AE1120" s="183"/>
      <c r="AF1120" s="183"/>
      <c r="AG1120" s="183"/>
      <c r="AH1120" s="183"/>
      <c r="AI1120" s="183"/>
      <c r="AJ1120" s="183"/>
      <c r="AK1120" s="183"/>
    </row>
    <row r="1121" spans="2:37" ht="16.8" thickTop="1" thickBot="1">
      <c r="B1121" s="211" t="str">
        <f>IF(Árboles!B1118="","",Árboles!B1118)</f>
        <v/>
      </c>
      <c r="C1121" s="211" t="str">
        <f>IF(Árboles!C1118="","",Árboles!C1118)</f>
        <v/>
      </c>
      <c r="D1121" s="212" t="str">
        <f>IF(Árboles!G1118="","",Árboles!G1118)</f>
        <v/>
      </c>
      <c r="E1121" s="213" t="str">
        <f>IF(Árboles!AC1118=0,"",Árboles!AC1118)</f>
        <v/>
      </c>
      <c r="F1121" s="221"/>
      <c r="G1121" s="222"/>
      <c r="H1121" s="222"/>
      <c r="I1121" s="222"/>
      <c r="J1121" s="222"/>
      <c r="K1121" s="222"/>
      <c r="L1121" s="222"/>
      <c r="M1121" s="216" t="str">
        <f>IF(ISNA(Industrias[[#This Row],[Vtrit (m3)]]*VLOOKUP(Árboles!$G1118,Precios!$B$7:$H$19,2,FALSE)),"",Industrias[[#This Row],[Vtrit (m3)]]*VLOOKUP(Árboles!$G1118,Precios!$B$7:$H$19,2,FALSE))</f>
        <v/>
      </c>
      <c r="N1121" s="217" t="str">
        <f>IF(ISNA(Industrias[[#This Row],[Vapea (m3)]]*VLOOKUP(Árboles!$G1118,Precios!$B$7:$H$19,3,FALSE)),"",Industrias[[#This Row],[Vapea (m3)]]*VLOOKUP(Árboles!$G1118,Precios!$B$7:$H$19,3,FALSE))</f>
        <v/>
      </c>
      <c r="O1121" s="217" t="str">
        <f>IF(ISNA(Industrias[[#This Row],[Vcanter (m3)]]*VLOOKUP(Árboles!$G1118,Precios!$B$7:$H$19,4,FALSE)),"",Industrias[[#This Row],[Vcanter (m3)]]*VLOOKUP(Árboles!$G1118,Precios!$B$7:$H$19,4,FALSE))</f>
        <v/>
      </c>
      <c r="P1121" s="217" t="str">
        <f>IF(ISNA(Industrias[[#This Row],[Vsierra (m3)]]*VLOOKUP(Árboles!$G1118,Precios!$B$7:$H$19,5,FALSE)),"",Industrias[[#This Row],[Vsierra (m3)]]*VLOOKUP(Árboles!$G1118,Precios!$B$7:$H$19,5,FALSE))</f>
        <v/>
      </c>
      <c r="Q1121" s="217" t="str">
        <f>IF(ISNA(Industrias[[#This Row],[Vsgruesa (m3)]]*VLOOKUP(Árboles!$G1118,Precios!$B$7:$H$19,6,FALSE)),"",Industrias[[#This Row],[Vsgruesa (m3)]]*VLOOKUP(Árboles!$G1118,Precios!$B$7:$H$19,6,FALSE))</f>
        <v/>
      </c>
      <c r="R1121" s="217" t="str">
        <f>IF(ISNA(Industrias[[#This Row],[Vchapa (m3)]]*VLOOKUP(Árboles!$G1118,Precios!$B$7:$H$19,7,FALSE)),"",Industrias[[#This Row],[Vchapa (m3)]]*VLOOKUP(Árboles!$G1118,Precios!$B$7:$H$19,7,FALSE))</f>
        <v/>
      </c>
      <c r="S1121" s="223">
        <f t="shared" si="22"/>
        <v>0</v>
      </c>
      <c r="T1121" s="218"/>
      <c r="U1121" s="218"/>
      <c r="W1121" s="183"/>
      <c r="X1121" s="183"/>
      <c r="Y1121" s="183"/>
      <c r="Z1121" s="183"/>
      <c r="AA1121" s="183"/>
      <c r="AB1121" s="183"/>
      <c r="AC1121" s="183"/>
      <c r="AE1121" s="183"/>
      <c r="AF1121" s="183"/>
      <c r="AG1121" s="183"/>
      <c r="AH1121" s="183"/>
      <c r="AI1121" s="183"/>
      <c r="AJ1121" s="183"/>
      <c r="AK1121" s="183"/>
    </row>
    <row r="1122" spans="2:37" ht="16.8" thickTop="1" thickBot="1">
      <c r="B1122" s="211" t="str">
        <f>IF(Árboles!B1119="","",Árboles!B1119)</f>
        <v/>
      </c>
      <c r="C1122" s="211" t="str">
        <f>IF(Árboles!C1119="","",Árboles!C1119)</f>
        <v/>
      </c>
      <c r="D1122" s="212" t="str">
        <f>IF(Árboles!G1119="","",Árboles!G1119)</f>
        <v/>
      </c>
      <c r="E1122" s="213" t="str">
        <f>IF(Árboles!AC1119=0,"",Árboles!AC1119)</f>
        <v/>
      </c>
      <c r="F1122" s="221"/>
      <c r="G1122" s="222"/>
      <c r="H1122" s="222"/>
      <c r="I1122" s="222"/>
      <c r="J1122" s="222"/>
      <c r="K1122" s="222"/>
      <c r="L1122" s="222"/>
      <c r="M1122" s="216" t="str">
        <f>IF(ISNA(Industrias[[#This Row],[Vtrit (m3)]]*VLOOKUP(Árboles!$G1119,Precios!$B$7:$H$19,2,FALSE)),"",Industrias[[#This Row],[Vtrit (m3)]]*VLOOKUP(Árboles!$G1119,Precios!$B$7:$H$19,2,FALSE))</f>
        <v/>
      </c>
      <c r="N1122" s="217" t="str">
        <f>IF(ISNA(Industrias[[#This Row],[Vapea (m3)]]*VLOOKUP(Árboles!$G1119,Precios!$B$7:$H$19,3,FALSE)),"",Industrias[[#This Row],[Vapea (m3)]]*VLOOKUP(Árboles!$G1119,Precios!$B$7:$H$19,3,FALSE))</f>
        <v/>
      </c>
      <c r="O1122" s="217" t="str">
        <f>IF(ISNA(Industrias[[#This Row],[Vcanter (m3)]]*VLOOKUP(Árboles!$G1119,Precios!$B$7:$H$19,4,FALSE)),"",Industrias[[#This Row],[Vcanter (m3)]]*VLOOKUP(Árboles!$G1119,Precios!$B$7:$H$19,4,FALSE))</f>
        <v/>
      </c>
      <c r="P1122" s="217" t="str">
        <f>IF(ISNA(Industrias[[#This Row],[Vsierra (m3)]]*VLOOKUP(Árboles!$G1119,Precios!$B$7:$H$19,5,FALSE)),"",Industrias[[#This Row],[Vsierra (m3)]]*VLOOKUP(Árboles!$G1119,Precios!$B$7:$H$19,5,FALSE))</f>
        <v/>
      </c>
      <c r="Q1122" s="217" t="str">
        <f>IF(ISNA(Industrias[[#This Row],[Vsgruesa (m3)]]*VLOOKUP(Árboles!$G1119,Precios!$B$7:$H$19,6,FALSE)),"",Industrias[[#This Row],[Vsgruesa (m3)]]*VLOOKUP(Árboles!$G1119,Precios!$B$7:$H$19,6,FALSE))</f>
        <v/>
      </c>
      <c r="R1122" s="217" t="str">
        <f>IF(ISNA(Industrias[[#This Row],[Vchapa (m3)]]*VLOOKUP(Árboles!$G1119,Precios!$B$7:$H$19,7,FALSE)),"",Industrias[[#This Row],[Vchapa (m3)]]*VLOOKUP(Árboles!$G1119,Precios!$B$7:$H$19,7,FALSE))</f>
        <v/>
      </c>
      <c r="S1122" s="223">
        <f t="shared" si="22"/>
        <v>0</v>
      </c>
      <c r="T1122" s="218"/>
      <c r="U1122" s="218"/>
      <c r="W1122" s="183"/>
      <c r="X1122" s="183"/>
      <c r="Y1122" s="183"/>
      <c r="Z1122" s="183"/>
      <c r="AA1122" s="183"/>
      <c r="AB1122" s="183"/>
      <c r="AC1122" s="183"/>
      <c r="AE1122" s="183"/>
      <c r="AF1122" s="183"/>
      <c r="AG1122" s="183"/>
      <c r="AH1122" s="183"/>
      <c r="AI1122" s="183"/>
      <c r="AJ1122" s="183"/>
      <c r="AK1122" s="183"/>
    </row>
    <row r="1123" spans="2:37" ht="16.8" thickTop="1" thickBot="1">
      <c r="B1123" s="211" t="str">
        <f>IF(Árboles!B1120="","",Árboles!B1120)</f>
        <v/>
      </c>
      <c r="C1123" s="211" t="str">
        <f>IF(Árboles!C1120="","",Árboles!C1120)</f>
        <v/>
      </c>
      <c r="D1123" s="212" t="str">
        <f>IF(Árboles!G1120="","",Árboles!G1120)</f>
        <v/>
      </c>
      <c r="E1123" s="213" t="str">
        <f>IF(Árboles!AC1120=0,"",Árboles!AC1120)</f>
        <v/>
      </c>
      <c r="F1123" s="221"/>
      <c r="G1123" s="222"/>
      <c r="H1123" s="222"/>
      <c r="I1123" s="222"/>
      <c r="J1123" s="222"/>
      <c r="K1123" s="222"/>
      <c r="L1123" s="222"/>
      <c r="M1123" s="216" t="str">
        <f>IF(ISNA(Industrias[[#This Row],[Vtrit (m3)]]*VLOOKUP(Árboles!$G1120,Precios!$B$7:$H$19,2,FALSE)),"",Industrias[[#This Row],[Vtrit (m3)]]*VLOOKUP(Árboles!$G1120,Precios!$B$7:$H$19,2,FALSE))</f>
        <v/>
      </c>
      <c r="N1123" s="217" t="str">
        <f>IF(ISNA(Industrias[[#This Row],[Vapea (m3)]]*VLOOKUP(Árboles!$G1120,Precios!$B$7:$H$19,3,FALSE)),"",Industrias[[#This Row],[Vapea (m3)]]*VLOOKUP(Árboles!$G1120,Precios!$B$7:$H$19,3,FALSE))</f>
        <v/>
      </c>
      <c r="O1123" s="217" t="str">
        <f>IF(ISNA(Industrias[[#This Row],[Vcanter (m3)]]*VLOOKUP(Árboles!$G1120,Precios!$B$7:$H$19,4,FALSE)),"",Industrias[[#This Row],[Vcanter (m3)]]*VLOOKUP(Árboles!$G1120,Precios!$B$7:$H$19,4,FALSE))</f>
        <v/>
      </c>
      <c r="P1123" s="217" t="str">
        <f>IF(ISNA(Industrias[[#This Row],[Vsierra (m3)]]*VLOOKUP(Árboles!$G1120,Precios!$B$7:$H$19,5,FALSE)),"",Industrias[[#This Row],[Vsierra (m3)]]*VLOOKUP(Árboles!$G1120,Precios!$B$7:$H$19,5,FALSE))</f>
        <v/>
      </c>
      <c r="Q1123" s="217" t="str">
        <f>IF(ISNA(Industrias[[#This Row],[Vsgruesa (m3)]]*VLOOKUP(Árboles!$G1120,Precios!$B$7:$H$19,6,FALSE)),"",Industrias[[#This Row],[Vsgruesa (m3)]]*VLOOKUP(Árboles!$G1120,Precios!$B$7:$H$19,6,FALSE))</f>
        <v/>
      </c>
      <c r="R1123" s="217" t="str">
        <f>IF(ISNA(Industrias[[#This Row],[Vchapa (m3)]]*VLOOKUP(Árboles!$G1120,Precios!$B$7:$H$19,7,FALSE)),"",Industrias[[#This Row],[Vchapa (m3)]]*VLOOKUP(Árboles!$G1120,Precios!$B$7:$H$19,7,FALSE))</f>
        <v/>
      </c>
      <c r="S1123" s="223">
        <f t="shared" si="22"/>
        <v>0</v>
      </c>
      <c r="T1123" s="218"/>
      <c r="U1123" s="218"/>
      <c r="W1123" s="183"/>
      <c r="X1123" s="183"/>
      <c r="Y1123" s="183"/>
      <c r="Z1123" s="183"/>
      <c r="AA1123" s="183"/>
      <c r="AB1123" s="183"/>
      <c r="AC1123" s="183"/>
      <c r="AE1123" s="183"/>
      <c r="AF1123" s="183"/>
      <c r="AG1123" s="183"/>
      <c r="AH1123" s="183"/>
      <c r="AI1123" s="183"/>
      <c r="AJ1123" s="183"/>
      <c r="AK1123" s="183"/>
    </row>
    <row r="1124" spans="2:37" ht="16.8" thickTop="1" thickBot="1">
      <c r="B1124" s="211" t="str">
        <f>IF(Árboles!B1121="","",Árboles!B1121)</f>
        <v/>
      </c>
      <c r="C1124" s="211" t="str">
        <f>IF(Árboles!C1121="","",Árboles!C1121)</f>
        <v/>
      </c>
      <c r="D1124" s="212" t="str">
        <f>IF(Árboles!G1121="","",Árboles!G1121)</f>
        <v/>
      </c>
      <c r="E1124" s="213" t="str">
        <f>IF(Árboles!AC1121=0,"",Árboles!AC1121)</f>
        <v/>
      </c>
      <c r="F1124" s="221"/>
      <c r="G1124" s="222"/>
      <c r="H1124" s="222"/>
      <c r="I1124" s="222"/>
      <c r="J1124" s="222"/>
      <c r="K1124" s="222"/>
      <c r="L1124" s="222"/>
      <c r="M1124" s="216" t="str">
        <f>IF(ISNA(Industrias[[#This Row],[Vtrit (m3)]]*VLOOKUP(Árboles!$G1121,Precios!$B$7:$H$19,2,FALSE)),"",Industrias[[#This Row],[Vtrit (m3)]]*VLOOKUP(Árboles!$G1121,Precios!$B$7:$H$19,2,FALSE))</f>
        <v/>
      </c>
      <c r="N1124" s="217" t="str">
        <f>IF(ISNA(Industrias[[#This Row],[Vapea (m3)]]*VLOOKUP(Árboles!$G1121,Precios!$B$7:$H$19,3,FALSE)),"",Industrias[[#This Row],[Vapea (m3)]]*VLOOKUP(Árboles!$G1121,Precios!$B$7:$H$19,3,FALSE))</f>
        <v/>
      </c>
      <c r="O1124" s="217" t="str">
        <f>IF(ISNA(Industrias[[#This Row],[Vcanter (m3)]]*VLOOKUP(Árboles!$G1121,Precios!$B$7:$H$19,4,FALSE)),"",Industrias[[#This Row],[Vcanter (m3)]]*VLOOKUP(Árboles!$G1121,Precios!$B$7:$H$19,4,FALSE))</f>
        <v/>
      </c>
      <c r="P1124" s="217" t="str">
        <f>IF(ISNA(Industrias[[#This Row],[Vsierra (m3)]]*VLOOKUP(Árboles!$G1121,Precios!$B$7:$H$19,5,FALSE)),"",Industrias[[#This Row],[Vsierra (m3)]]*VLOOKUP(Árboles!$G1121,Precios!$B$7:$H$19,5,FALSE))</f>
        <v/>
      </c>
      <c r="Q1124" s="217" t="str">
        <f>IF(ISNA(Industrias[[#This Row],[Vsgruesa (m3)]]*VLOOKUP(Árboles!$G1121,Precios!$B$7:$H$19,6,FALSE)),"",Industrias[[#This Row],[Vsgruesa (m3)]]*VLOOKUP(Árboles!$G1121,Precios!$B$7:$H$19,6,FALSE))</f>
        <v/>
      </c>
      <c r="R1124" s="217" t="str">
        <f>IF(ISNA(Industrias[[#This Row],[Vchapa (m3)]]*VLOOKUP(Árboles!$G1121,Precios!$B$7:$H$19,7,FALSE)),"",Industrias[[#This Row],[Vchapa (m3)]]*VLOOKUP(Árboles!$G1121,Precios!$B$7:$H$19,7,FALSE))</f>
        <v/>
      </c>
      <c r="S1124" s="223">
        <f t="shared" si="22"/>
        <v>0</v>
      </c>
      <c r="T1124" s="218"/>
      <c r="U1124" s="218"/>
      <c r="W1124" s="183"/>
      <c r="X1124" s="183"/>
      <c r="Y1124" s="183"/>
      <c r="Z1124" s="183"/>
      <c r="AA1124" s="183"/>
      <c r="AB1124" s="183"/>
      <c r="AC1124" s="183"/>
      <c r="AE1124" s="183"/>
      <c r="AF1124" s="183"/>
      <c r="AG1124" s="183"/>
      <c r="AH1124" s="183"/>
      <c r="AI1124" s="183"/>
      <c r="AJ1124" s="183"/>
      <c r="AK1124" s="183"/>
    </row>
    <row r="1125" spans="2:37" ht="16.8" thickTop="1" thickBot="1">
      <c r="B1125" s="211" t="str">
        <f>IF(Árboles!B1122="","",Árboles!B1122)</f>
        <v/>
      </c>
      <c r="C1125" s="211" t="str">
        <f>IF(Árboles!C1122="","",Árboles!C1122)</f>
        <v/>
      </c>
      <c r="D1125" s="212" t="str">
        <f>IF(Árboles!G1122="","",Árboles!G1122)</f>
        <v/>
      </c>
      <c r="E1125" s="213" t="str">
        <f>IF(Árboles!AC1122=0,"",Árboles!AC1122)</f>
        <v/>
      </c>
      <c r="F1125" s="221"/>
      <c r="G1125" s="222"/>
      <c r="H1125" s="222"/>
      <c r="I1125" s="222"/>
      <c r="J1125" s="222"/>
      <c r="K1125" s="222"/>
      <c r="L1125" s="222"/>
      <c r="M1125" s="216" t="str">
        <f>IF(ISNA(Industrias[[#This Row],[Vtrit (m3)]]*VLOOKUP(Árboles!$G1122,Precios!$B$7:$H$19,2,FALSE)),"",Industrias[[#This Row],[Vtrit (m3)]]*VLOOKUP(Árboles!$G1122,Precios!$B$7:$H$19,2,FALSE))</f>
        <v/>
      </c>
      <c r="N1125" s="217" t="str">
        <f>IF(ISNA(Industrias[[#This Row],[Vapea (m3)]]*VLOOKUP(Árboles!$G1122,Precios!$B$7:$H$19,3,FALSE)),"",Industrias[[#This Row],[Vapea (m3)]]*VLOOKUP(Árboles!$G1122,Precios!$B$7:$H$19,3,FALSE))</f>
        <v/>
      </c>
      <c r="O1125" s="217" t="str">
        <f>IF(ISNA(Industrias[[#This Row],[Vcanter (m3)]]*VLOOKUP(Árboles!$G1122,Precios!$B$7:$H$19,4,FALSE)),"",Industrias[[#This Row],[Vcanter (m3)]]*VLOOKUP(Árboles!$G1122,Precios!$B$7:$H$19,4,FALSE))</f>
        <v/>
      </c>
      <c r="P1125" s="217" t="str">
        <f>IF(ISNA(Industrias[[#This Row],[Vsierra (m3)]]*VLOOKUP(Árboles!$G1122,Precios!$B$7:$H$19,5,FALSE)),"",Industrias[[#This Row],[Vsierra (m3)]]*VLOOKUP(Árboles!$G1122,Precios!$B$7:$H$19,5,FALSE))</f>
        <v/>
      </c>
      <c r="Q1125" s="217" t="str">
        <f>IF(ISNA(Industrias[[#This Row],[Vsgruesa (m3)]]*VLOOKUP(Árboles!$G1122,Precios!$B$7:$H$19,6,FALSE)),"",Industrias[[#This Row],[Vsgruesa (m3)]]*VLOOKUP(Árboles!$G1122,Precios!$B$7:$H$19,6,FALSE))</f>
        <v/>
      </c>
      <c r="R1125" s="217" t="str">
        <f>IF(ISNA(Industrias[[#This Row],[Vchapa (m3)]]*VLOOKUP(Árboles!$G1122,Precios!$B$7:$H$19,7,FALSE)),"",Industrias[[#This Row],[Vchapa (m3)]]*VLOOKUP(Árboles!$G1122,Precios!$B$7:$H$19,7,FALSE))</f>
        <v/>
      </c>
      <c r="S1125" s="223">
        <f t="shared" si="22"/>
        <v>0</v>
      </c>
      <c r="T1125" s="218"/>
      <c r="U1125" s="218"/>
      <c r="W1125" s="183"/>
      <c r="X1125" s="183"/>
      <c r="Y1125" s="183"/>
      <c r="Z1125" s="183"/>
      <c r="AA1125" s="183"/>
      <c r="AB1125" s="183"/>
      <c r="AC1125" s="183"/>
      <c r="AE1125" s="183"/>
      <c r="AF1125" s="183"/>
      <c r="AG1125" s="183"/>
      <c r="AH1125" s="183"/>
      <c r="AI1125" s="183"/>
      <c r="AJ1125" s="183"/>
      <c r="AK1125" s="183"/>
    </row>
    <row r="1126" spans="2:37" ht="16.8" thickTop="1" thickBot="1">
      <c r="B1126" s="211" t="str">
        <f>IF(Árboles!B1123="","",Árboles!B1123)</f>
        <v/>
      </c>
      <c r="C1126" s="211" t="str">
        <f>IF(Árboles!C1123="","",Árboles!C1123)</f>
        <v/>
      </c>
      <c r="D1126" s="212" t="str">
        <f>IF(Árboles!G1123="","",Árboles!G1123)</f>
        <v/>
      </c>
      <c r="E1126" s="213" t="str">
        <f>IF(Árboles!AC1123=0,"",Árboles!AC1123)</f>
        <v/>
      </c>
      <c r="F1126" s="221"/>
      <c r="G1126" s="222"/>
      <c r="H1126" s="222"/>
      <c r="I1126" s="222"/>
      <c r="J1126" s="222"/>
      <c r="K1126" s="222"/>
      <c r="L1126" s="222"/>
      <c r="M1126" s="216" t="str">
        <f>IF(ISNA(Industrias[[#This Row],[Vtrit (m3)]]*VLOOKUP(Árboles!$G1123,Precios!$B$7:$H$19,2,FALSE)),"",Industrias[[#This Row],[Vtrit (m3)]]*VLOOKUP(Árboles!$G1123,Precios!$B$7:$H$19,2,FALSE))</f>
        <v/>
      </c>
      <c r="N1126" s="217" t="str">
        <f>IF(ISNA(Industrias[[#This Row],[Vapea (m3)]]*VLOOKUP(Árboles!$G1123,Precios!$B$7:$H$19,3,FALSE)),"",Industrias[[#This Row],[Vapea (m3)]]*VLOOKUP(Árboles!$G1123,Precios!$B$7:$H$19,3,FALSE))</f>
        <v/>
      </c>
      <c r="O1126" s="217" t="str">
        <f>IF(ISNA(Industrias[[#This Row],[Vcanter (m3)]]*VLOOKUP(Árboles!$G1123,Precios!$B$7:$H$19,4,FALSE)),"",Industrias[[#This Row],[Vcanter (m3)]]*VLOOKUP(Árboles!$G1123,Precios!$B$7:$H$19,4,FALSE))</f>
        <v/>
      </c>
      <c r="P1126" s="217" t="str">
        <f>IF(ISNA(Industrias[[#This Row],[Vsierra (m3)]]*VLOOKUP(Árboles!$G1123,Precios!$B$7:$H$19,5,FALSE)),"",Industrias[[#This Row],[Vsierra (m3)]]*VLOOKUP(Árboles!$G1123,Precios!$B$7:$H$19,5,FALSE))</f>
        <v/>
      </c>
      <c r="Q1126" s="217" t="str">
        <f>IF(ISNA(Industrias[[#This Row],[Vsgruesa (m3)]]*VLOOKUP(Árboles!$G1123,Precios!$B$7:$H$19,6,FALSE)),"",Industrias[[#This Row],[Vsgruesa (m3)]]*VLOOKUP(Árboles!$G1123,Precios!$B$7:$H$19,6,FALSE))</f>
        <v/>
      </c>
      <c r="R1126" s="217" t="str">
        <f>IF(ISNA(Industrias[[#This Row],[Vchapa (m3)]]*VLOOKUP(Árboles!$G1123,Precios!$B$7:$H$19,7,FALSE)),"",Industrias[[#This Row],[Vchapa (m3)]]*VLOOKUP(Árboles!$G1123,Precios!$B$7:$H$19,7,FALSE))</f>
        <v/>
      </c>
      <c r="S1126" s="223">
        <f t="shared" si="22"/>
        <v>0</v>
      </c>
      <c r="T1126" s="218"/>
      <c r="U1126" s="218"/>
      <c r="W1126" s="183"/>
      <c r="X1126" s="183"/>
      <c r="Y1126" s="183"/>
      <c r="Z1126" s="183"/>
      <c r="AA1126" s="183"/>
      <c r="AB1126" s="183"/>
      <c r="AC1126" s="183"/>
      <c r="AE1126" s="183"/>
      <c r="AF1126" s="183"/>
      <c r="AG1126" s="183"/>
      <c r="AH1126" s="183"/>
      <c r="AI1126" s="183"/>
      <c r="AJ1126" s="183"/>
      <c r="AK1126" s="183"/>
    </row>
    <row r="1127" spans="2:37" ht="16.8" thickTop="1" thickBot="1">
      <c r="B1127" s="211" t="str">
        <f>IF(Árboles!B1124="","",Árboles!B1124)</f>
        <v/>
      </c>
      <c r="C1127" s="211" t="str">
        <f>IF(Árboles!C1124="","",Árboles!C1124)</f>
        <v/>
      </c>
      <c r="D1127" s="212" t="str">
        <f>IF(Árboles!G1124="","",Árboles!G1124)</f>
        <v/>
      </c>
      <c r="E1127" s="213" t="str">
        <f>IF(Árboles!AC1124=0,"",Árboles!AC1124)</f>
        <v/>
      </c>
      <c r="F1127" s="221"/>
      <c r="G1127" s="222"/>
      <c r="H1127" s="222"/>
      <c r="I1127" s="222"/>
      <c r="J1127" s="222"/>
      <c r="K1127" s="222"/>
      <c r="L1127" s="222"/>
      <c r="M1127" s="216" t="str">
        <f>IF(ISNA(Industrias[[#This Row],[Vtrit (m3)]]*VLOOKUP(Árboles!$G1124,Precios!$B$7:$H$19,2,FALSE)),"",Industrias[[#This Row],[Vtrit (m3)]]*VLOOKUP(Árboles!$G1124,Precios!$B$7:$H$19,2,FALSE))</f>
        <v/>
      </c>
      <c r="N1127" s="217" t="str">
        <f>IF(ISNA(Industrias[[#This Row],[Vapea (m3)]]*VLOOKUP(Árboles!$G1124,Precios!$B$7:$H$19,3,FALSE)),"",Industrias[[#This Row],[Vapea (m3)]]*VLOOKUP(Árboles!$G1124,Precios!$B$7:$H$19,3,FALSE))</f>
        <v/>
      </c>
      <c r="O1127" s="217" t="str">
        <f>IF(ISNA(Industrias[[#This Row],[Vcanter (m3)]]*VLOOKUP(Árboles!$G1124,Precios!$B$7:$H$19,4,FALSE)),"",Industrias[[#This Row],[Vcanter (m3)]]*VLOOKUP(Árboles!$G1124,Precios!$B$7:$H$19,4,FALSE))</f>
        <v/>
      </c>
      <c r="P1127" s="217" t="str">
        <f>IF(ISNA(Industrias[[#This Row],[Vsierra (m3)]]*VLOOKUP(Árboles!$G1124,Precios!$B$7:$H$19,5,FALSE)),"",Industrias[[#This Row],[Vsierra (m3)]]*VLOOKUP(Árboles!$G1124,Precios!$B$7:$H$19,5,FALSE))</f>
        <v/>
      </c>
      <c r="Q1127" s="217" t="str">
        <f>IF(ISNA(Industrias[[#This Row],[Vsgruesa (m3)]]*VLOOKUP(Árboles!$G1124,Precios!$B$7:$H$19,6,FALSE)),"",Industrias[[#This Row],[Vsgruesa (m3)]]*VLOOKUP(Árboles!$G1124,Precios!$B$7:$H$19,6,FALSE))</f>
        <v/>
      </c>
      <c r="R1127" s="217" t="str">
        <f>IF(ISNA(Industrias[[#This Row],[Vchapa (m3)]]*VLOOKUP(Árboles!$G1124,Precios!$B$7:$H$19,7,FALSE)),"",Industrias[[#This Row],[Vchapa (m3)]]*VLOOKUP(Árboles!$G1124,Precios!$B$7:$H$19,7,FALSE))</f>
        <v/>
      </c>
      <c r="S1127" s="223">
        <f t="shared" si="22"/>
        <v>0</v>
      </c>
      <c r="T1127" s="218"/>
      <c r="U1127" s="218"/>
      <c r="W1127" s="183"/>
      <c r="X1127" s="183"/>
      <c r="Y1127" s="183"/>
      <c r="Z1127" s="183"/>
      <c r="AA1127" s="183"/>
      <c r="AB1127" s="183"/>
      <c r="AC1127" s="183"/>
      <c r="AE1127" s="183"/>
      <c r="AF1127" s="183"/>
      <c r="AG1127" s="183"/>
      <c r="AH1127" s="183"/>
      <c r="AI1127" s="183"/>
      <c r="AJ1127" s="183"/>
      <c r="AK1127" s="183"/>
    </row>
    <row r="1128" spans="2:37" ht="16.8" thickTop="1" thickBot="1">
      <c r="B1128" s="211" t="str">
        <f>IF(Árboles!B1125="","",Árboles!B1125)</f>
        <v/>
      </c>
      <c r="C1128" s="211" t="str">
        <f>IF(Árboles!C1125="","",Árboles!C1125)</f>
        <v/>
      </c>
      <c r="D1128" s="212" t="str">
        <f>IF(Árboles!G1125="","",Árboles!G1125)</f>
        <v/>
      </c>
      <c r="E1128" s="213" t="str">
        <f>IF(Árboles!AC1125=0,"",Árboles!AC1125)</f>
        <v/>
      </c>
      <c r="F1128" s="221"/>
      <c r="G1128" s="222"/>
      <c r="H1128" s="222"/>
      <c r="I1128" s="222"/>
      <c r="J1128" s="222"/>
      <c r="K1128" s="222"/>
      <c r="L1128" s="222"/>
      <c r="M1128" s="216" t="str">
        <f>IF(ISNA(Industrias[[#This Row],[Vtrit (m3)]]*VLOOKUP(Árboles!$G1125,Precios!$B$7:$H$19,2,FALSE)),"",Industrias[[#This Row],[Vtrit (m3)]]*VLOOKUP(Árboles!$G1125,Precios!$B$7:$H$19,2,FALSE))</f>
        <v/>
      </c>
      <c r="N1128" s="217" t="str">
        <f>IF(ISNA(Industrias[[#This Row],[Vapea (m3)]]*VLOOKUP(Árboles!$G1125,Precios!$B$7:$H$19,3,FALSE)),"",Industrias[[#This Row],[Vapea (m3)]]*VLOOKUP(Árboles!$G1125,Precios!$B$7:$H$19,3,FALSE))</f>
        <v/>
      </c>
      <c r="O1128" s="217" t="str">
        <f>IF(ISNA(Industrias[[#This Row],[Vcanter (m3)]]*VLOOKUP(Árboles!$G1125,Precios!$B$7:$H$19,4,FALSE)),"",Industrias[[#This Row],[Vcanter (m3)]]*VLOOKUP(Árboles!$G1125,Precios!$B$7:$H$19,4,FALSE))</f>
        <v/>
      </c>
      <c r="P1128" s="217" t="str">
        <f>IF(ISNA(Industrias[[#This Row],[Vsierra (m3)]]*VLOOKUP(Árboles!$G1125,Precios!$B$7:$H$19,5,FALSE)),"",Industrias[[#This Row],[Vsierra (m3)]]*VLOOKUP(Árboles!$G1125,Precios!$B$7:$H$19,5,FALSE))</f>
        <v/>
      </c>
      <c r="Q1128" s="217" t="str">
        <f>IF(ISNA(Industrias[[#This Row],[Vsgruesa (m3)]]*VLOOKUP(Árboles!$G1125,Precios!$B$7:$H$19,6,FALSE)),"",Industrias[[#This Row],[Vsgruesa (m3)]]*VLOOKUP(Árboles!$G1125,Precios!$B$7:$H$19,6,FALSE))</f>
        <v/>
      </c>
      <c r="R1128" s="217" t="str">
        <f>IF(ISNA(Industrias[[#This Row],[Vchapa (m3)]]*VLOOKUP(Árboles!$G1125,Precios!$B$7:$H$19,7,FALSE)),"",Industrias[[#This Row],[Vchapa (m3)]]*VLOOKUP(Árboles!$G1125,Precios!$B$7:$H$19,7,FALSE))</f>
        <v/>
      </c>
      <c r="S1128" s="223">
        <f t="shared" si="22"/>
        <v>0</v>
      </c>
      <c r="T1128" s="218"/>
      <c r="U1128" s="218"/>
      <c r="W1128" s="183"/>
      <c r="X1128" s="183"/>
      <c r="Y1128" s="183"/>
      <c r="Z1128" s="183"/>
      <c r="AA1128" s="183"/>
      <c r="AB1128" s="183"/>
      <c r="AC1128" s="183"/>
      <c r="AE1128" s="183"/>
      <c r="AF1128" s="183"/>
      <c r="AG1128" s="183"/>
      <c r="AH1128" s="183"/>
      <c r="AI1128" s="183"/>
      <c r="AJ1128" s="183"/>
      <c r="AK1128" s="183"/>
    </row>
    <row r="1129" spans="2:37" ht="16.8" thickTop="1" thickBot="1">
      <c r="B1129" s="211" t="str">
        <f>IF(Árboles!B1126="","",Árboles!B1126)</f>
        <v/>
      </c>
      <c r="C1129" s="211" t="str">
        <f>IF(Árboles!C1126="","",Árboles!C1126)</f>
        <v/>
      </c>
      <c r="D1129" s="212" t="str">
        <f>IF(Árboles!G1126="","",Árboles!G1126)</f>
        <v/>
      </c>
      <c r="E1129" s="213" t="str">
        <f>IF(Árboles!AC1126=0,"",Árboles!AC1126)</f>
        <v/>
      </c>
      <c r="F1129" s="221"/>
      <c r="G1129" s="222"/>
      <c r="H1129" s="222"/>
      <c r="I1129" s="222"/>
      <c r="J1129" s="222"/>
      <c r="K1129" s="222"/>
      <c r="L1129" s="222"/>
      <c r="M1129" s="216" t="str">
        <f>IF(ISNA(Industrias[[#This Row],[Vtrit (m3)]]*VLOOKUP(Árboles!$G1126,Precios!$B$7:$H$19,2,FALSE)),"",Industrias[[#This Row],[Vtrit (m3)]]*VLOOKUP(Árboles!$G1126,Precios!$B$7:$H$19,2,FALSE))</f>
        <v/>
      </c>
      <c r="N1129" s="217" t="str">
        <f>IF(ISNA(Industrias[[#This Row],[Vapea (m3)]]*VLOOKUP(Árboles!$G1126,Precios!$B$7:$H$19,3,FALSE)),"",Industrias[[#This Row],[Vapea (m3)]]*VLOOKUP(Árboles!$G1126,Precios!$B$7:$H$19,3,FALSE))</f>
        <v/>
      </c>
      <c r="O1129" s="217" t="str">
        <f>IF(ISNA(Industrias[[#This Row],[Vcanter (m3)]]*VLOOKUP(Árboles!$G1126,Precios!$B$7:$H$19,4,FALSE)),"",Industrias[[#This Row],[Vcanter (m3)]]*VLOOKUP(Árboles!$G1126,Precios!$B$7:$H$19,4,FALSE))</f>
        <v/>
      </c>
      <c r="P1129" s="217" t="str">
        <f>IF(ISNA(Industrias[[#This Row],[Vsierra (m3)]]*VLOOKUP(Árboles!$G1126,Precios!$B$7:$H$19,5,FALSE)),"",Industrias[[#This Row],[Vsierra (m3)]]*VLOOKUP(Árboles!$G1126,Precios!$B$7:$H$19,5,FALSE))</f>
        <v/>
      </c>
      <c r="Q1129" s="217" t="str">
        <f>IF(ISNA(Industrias[[#This Row],[Vsgruesa (m3)]]*VLOOKUP(Árboles!$G1126,Precios!$B$7:$H$19,6,FALSE)),"",Industrias[[#This Row],[Vsgruesa (m3)]]*VLOOKUP(Árboles!$G1126,Precios!$B$7:$H$19,6,FALSE))</f>
        <v/>
      </c>
      <c r="R1129" s="217" t="str">
        <f>IF(ISNA(Industrias[[#This Row],[Vchapa (m3)]]*VLOOKUP(Árboles!$G1126,Precios!$B$7:$H$19,7,FALSE)),"",Industrias[[#This Row],[Vchapa (m3)]]*VLOOKUP(Árboles!$G1126,Precios!$B$7:$H$19,7,FALSE))</f>
        <v/>
      </c>
      <c r="S1129" s="223">
        <f t="shared" si="22"/>
        <v>0</v>
      </c>
      <c r="T1129" s="218"/>
      <c r="U1129" s="218"/>
      <c r="W1129" s="183"/>
      <c r="X1129" s="183"/>
      <c r="Y1129" s="183"/>
      <c r="Z1129" s="183"/>
      <c r="AA1129" s="183"/>
      <c r="AB1129" s="183"/>
      <c r="AC1129" s="183"/>
      <c r="AE1129" s="183"/>
      <c r="AF1129" s="183"/>
      <c r="AG1129" s="183"/>
      <c r="AH1129" s="183"/>
      <c r="AI1129" s="183"/>
      <c r="AJ1129" s="183"/>
      <c r="AK1129" s="183"/>
    </row>
    <row r="1130" spans="2:37" ht="16.8" thickTop="1" thickBot="1">
      <c r="B1130" s="211" t="str">
        <f>IF(Árboles!B1127="","",Árboles!B1127)</f>
        <v/>
      </c>
      <c r="C1130" s="211" t="str">
        <f>IF(Árboles!C1127="","",Árboles!C1127)</f>
        <v/>
      </c>
      <c r="D1130" s="212" t="str">
        <f>IF(Árboles!G1127="","",Árboles!G1127)</f>
        <v/>
      </c>
      <c r="E1130" s="213" t="str">
        <f>IF(Árboles!AC1127=0,"",Árboles!AC1127)</f>
        <v/>
      </c>
      <c r="F1130" s="221"/>
      <c r="G1130" s="222"/>
      <c r="H1130" s="222"/>
      <c r="I1130" s="222"/>
      <c r="J1130" s="222"/>
      <c r="K1130" s="222"/>
      <c r="L1130" s="222"/>
      <c r="M1130" s="216" t="str">
        <f>IF(ISNA(Industrias[[#This Row],[Vtrit (m3)]]*VLOOKUP(Árboles!$G1127,Precios!$B$7:$H$19,2,FALSE)),"",Industrias[[#This Row],[Vtrit (m3)]]*VLOOKUP(Árboles!$G1127,Precios!$B$7:$H$19,2,FALSE))</f>
        <v/>
      </c>
      <c r="N1130" s="217" t="str">
        <f>IF(ISNA(Industrias[[#This Row],[Vapea (m3)]]*VLOOKUP(Árboles!$G1127,Precios!$B$7:$H$19,3,FALSE)),"",Industrias[[#This Row],[Vapea (m3)]]*VLOOKUP(Árboles!$G1127,Precios!$B$7:$H$19,3,FALSE))</f>
        <v/>
      </c>
      <c r="O1130" s="217" t="str">
        <f>IF(ISNA(Industrias[[#This Row],[Vcanter (m3)]]*VLOOKUP(Árboles!$G1127,Precios!$B$7:$H$19,4,FALSE)),"",Industrias[[#This Row],[Vcanter (m3)]]*VLOOKUP(Árboles!$G1127,Precios!$B$7:$H$19,4,FALSE))</f>
        <v/>
      </c>
      <c r="P1130" s="217" t="str">
        <f>IF(ISNA(Industrias[[#This Row],[Vsierra (m3)]]*VLOOKUP(Árboles!$G1127,Precios!$B$7:$H$19,5,FALSE)),"",Industrias[[#This Row],[Vsierra (m3)]]*VLOOKUP(Árboles!$G1127,Precios!$B$7:$H$19,5,FALSE))</f>
        <v/>
      </c>
      <c r="Q1130" s="217" t="str">
        <f>IF(ISNA(Industrias[[#This Row],[Vsgruesa (m3)]]*VLOOKUP(Árboles!$G1127,Precios!$B$7:$H$19,6,FALSE)),"",Industrias[[#This Row],[Vsgruesa (m3)]]*VLOOKUP(Árboles!$G1127,Precios!$B$7:$H$19,6,FALSE))</f>
        <v/>
      </c>
      <c r="R1130" s="217" t="str">
        <f>IF(ISNA(Industrias[[#This Row],[Vchapa (m3)]]*VLOOKUP(Árboles!$G1127,Precios!$B$7:$H$19,7,FALSE)),"",Industrias[[#This Row],[Vchapa (m3)]]*VLOOKUP(Árboles!$G1127,Precios!$B$7:$H$19,7,FALSE))</f>
        <v/>
      </c>
      <c r="S1130" s="223">
        <f t="shared" si="22"/>
        <v>0</v>
      </c>
      <c r="T1130" s="218"/>
      <c r="U1130" s="218"/>
      <c r="W1130" s="183"/>
      <c r="X1130" s="183"/>
      <c r="Y1130" s="183"/>
      <c r="Z1130" s="183"/>
      <c r="AA1130" s="183"/>
      <c r="AB1130" s="183"/>
      <c r="AC1130" s="183"/>
      <c r="AE1130" s="183"/>
      <c r="AF1130" s="183"/>
      <c r="AG1130" s="183"/>
      <c r="AH1130" s="183"/>
      <c r="AI1130" s="183"/>
      <c r="AJ1130" s="183"/>
      <c r="AK1130" s="183"/>
    </row>
    <row r="1131" spans="2:37" ht="16.8" thickTop="1" thickBot="1">
      <c r="B1131" s="211" t="str">
        <f>IF(Árboles!B1128="","",Árboles!B1128)</f>
        <v/>
      </c>
      <c r="C1131" s="211" t="str">
        <f>IF(Árboles!C1128="","",Árboles!C1128)</f>
        <v/>
      </c>
      <c r="D1131" s="212" t="str">
        <f>IF(Árboles!G1128="","",Árboles!G1128)</f>
        <v/>
      </c>
      <c r="E1131" s="213" t="str">
        <f>IF(Árboles!AC1128=0,"",Árboles!AC1128)</f>
        <v/>
      </c>
      <c r="F1131" s="221"/>
      <c r="G1131" s="222"/>
      <c r="H1131" s="222"/>
      <c r="I1131" s="222"/>
      <c r="J1131" s="222"/>
      <c r="K1131" s="222"/>
      <c r="L1131" s="222"/>
      <c r="M1131" s="216" t="str">
        <f>IF(ISNA(Industrias[[#This Row],[Vtrit (m3)]]*VLOOKUP(Árboles!$G1128,Precios!$B$7:$H$19,2,FALSE)),"",Industrias[[#This Row],[Vtrit (m3)]]*VLOOKUP(Árboles!$G1128,Precios!$B$7:$H$19,2,FALSE))</f>
        <v/>
      </c>
      <c r="N1131" s="217" t="str">
        <f>IF(ISNA(Industrias[[#This Row],[Vapea (m3)]]*VLOOKUP(Árboles!$G1128,Precios!$B$7:$H$19,3,FALSE)),"",Industrias[[#This Row],[Vapea (m3)]]*VLOOKUP(Árboles!$G1128,Precios!$B$7:$H$19,3,FALSE))</f>
        <v/>
      </c>
      <c r="O1131" s="217" t="str">
        <f>IF(ISNA(Industrias[[#This Row],[Vcanter (m3)]]*VLOOKUP(Árboles!$G1128,Precios!$B$7:$H$19,4,FALSE)),"",Industrias[[#This Row],[Vcanter (m3)]]*VLOOKUP(Árboles!$G1128,Precios!$B$7:$H$19,4,FALSE))</f>
        <v/>
      </c>
      <c r="P1131" s="217" t="str">
        <f>IF(ISNA(Industrias[[#This Row],[Vsierra (m3)]]*VLOOKUP(Árboles!$G1128,Precios!$B$7:$H$19,5,FALSE)),"",Industrias[[#This Row],[Vsierra (m3)]]*VLOOKUP(Árboles!$G1128,Precios!$B$7:$H$19,5,FALSE))</f>
        <v/>
      </c>
      <c r="Q1131" s="217" t="str">
        <f>IF(ISNA(Industrias[[#This Row],[Vsgruesa (m3)]]*VLOOKUP(Árboles!$G1128,Precios!$B$7:$H$19,6,FALSE)),"",Industrias[[#This Row],[Vsgruesa (m3)]]*VLOOKUP(Árboles!$G1128,Precios!$B$7:$H$19,6,FALSE))</f>
        <v/>
      </c>
      <c r="R1131" s="217" t="str">
        <f>IF(ISNA(Industrias[[#This Row],[Vchapa (m3)]]*VLOOKUP(Árboles!$G1128,Precios!$B$7:$H$19,7,FALSE)),"",Industrias[[#This Row],[Vchapa (m3)]]*VLOOKUP(Árboles!$G1128,Precios!$B$7:$H$19,7,FALSE))</f>
        <v/>
      </c>
      <c r="S1131" s="223">
        <f t="shared" si="22"/>
        <v>0</v>
      </c>
      <c r="T1131" s="218"/>
      <c r="U1131" s="218"/>
      <c r="W1131" s="183"/>
      <c r="X1131" s="183"/>
      <c r="Y1131" s="183"/>
      <c r="Z1131" s="183"/>
      <c r="AA1131" s="183"/>
      <c r="AB1131" s="183"/>
      <c r="AC1131" s="183"/>
      <c r="AE1131" s="183"/>
      <c r="AF1131" s="183"/>
      <c r="AG1131" s="183"/>
      <c r="AH1131" s="183"/>
      <c r="AI1131" s="183"/>
      <c r="AJ1131" s="183"/>
      <c r="AK1131" s="183"/>
    </row>
    <row r="1132" spans="2:37" ht="16.8" thickTop="1" thickBot="1">
      <c r="B1132" s="211" t="str">
        <f>IF(Árboles!B1129="","",Árboles!B1129)</f>
        <v/>
      </c>
      <c r="C1132" s="211" t="str">
        <f>IF(Árboles!C1129="","",Árboles!C1129)</f>
        <v/>
      </c>
      <c r="D1132" s="212" t="str">
        <f>IF(Árboles!G1129="","",Árboles!G1129)</f>
        <v/>
      </c>
      <c r="E1132" s="213" t="str">
        <f>IF(Árboles!AC1129=0,"",Árboles!AC1129)</f>
        <v/>
      </c>
      <c r="F1132" s="221"/>
      <c r="G1132" s="222"/>
      <c r="H1132" s="222"/>
      <c r="I1132" s="222"/>
      <c r="J1132" s="222"/>
      <c r="K1132" s="222"/>
      <c r="L1132" s="222"/>
      <c r="M1132" s="216" t="str">
        <f>IF(ISNA(Industrias[[#This Row],[Vtrit (m3)]]*VLOOKUP(Árboles!$G1129,Precios!$B$7:$H$19,2,FALSE)),"",Industrias[[#This Row],[Vtrit (m3)]]*VLOOKUP(Árboles!$G1129,Precios!$B$7:$H$19,2,FALSE))</f>
        <v/>
      </c>
      <c r="N1132" s="217" t="str">
        <f>IF(ISNA(Industrias[[#This Row],[Vapea (m3)]]*VLOOKUP(Árboles!$G1129,Precios!$B$7:$H$19,3,FALSE)),"",Industrias[[#This Row],[Vapea (m3)]]*VLOOKUP(Árboles!$G1129,Precios!$B$7:$H$19,3,FALSE))</f>
        <v/>
      </c>
      <c r="O1132" s="217" t="str">
        <f>IF(ISNA(Industrias[[#This Row],[Vcanter (m3)]]*VLOOKUP(Árboles!$G1129,Precios!$B$7:$H$19,4,FALSE)),"",Industrias[[#This Row],[Vcanter (m3)]]*VLOOKUP(Árboles!$G1129,Precios!$B$7:$H$19,4,FALSE))</f>
        <v/>
      </c>
      <c r="P1132" s="217" t="str">
        <f>IF(ISNA(Industrias[[#This Row],[Vsierra (m3)]]*VLOOKUP(Árboles!$G1129,Precios!$B$7:$H$19,5,FALSE)),"",Industrias[[#This Row],[Vsierra (m3)]]*VLOOKUP(Árboles!$G1129,Precios!$B$7:$H$19,5,FALSE))</f>
        <v/>
      </c>
      <c r="Q1132" s="217" t="str">
        <f>IF(ISNA(Industrias[[#This Row],[Vsgruesa (m3)]]*VLOOKUP(Árboles!$G1129,Precios!$B$7:$H$19,6,FALSE)),"",Industrias[[#This Row],[Vsgruesa (m3)]]*VLOOKUP(Árboles!$G1129,Precios!$B$7:$H$19,6,FALSE))</f>
        <v/>
      </c>
      <c r="R1132" s="217" t="str">
        <f>IF(ISNA(Industrias[[#This Row],[Vchapa (m3)]]*VLOOKUP(Árboles!$G1129,Precios!$B$7:$H$19,7,FALSE)),"",Industrias[[#This Row],[Vchapa (m3)]]*VLOOKUP(Árboles!$G1129,Precios!$B$7:$H$19,7,FALSE))</f>
        <v/>
      </c>
      <c r="S1132" s="223">
        <f t="shared" si="22"/>
        <v>0</v>
      </c>
      <c r="T1132" s="218"/>
      <c r="U1132" s="218"/>
      <c r="W1132" s="183"/>
      <c r="X1132" s="183"/>
      <c r="Y1132" s="183"/>
      <c r="Z1132" s="183"/>
      <c r="AA1132" s="183"/>
      <c r="AB1132" s="183"/>
      <c r="AC1132" s="183"/>
      <c r="AE1132" s="183"/>
      <c r="AF1132" s="183"/>
      <c r="AG1132" s="183"/>
      <c r="AH1132" s="183"/>
      <c r="AI1132" s="183"/>
      <c r="AJ1132" s="183"/>
      <c r="AK1132" s="183"/>
    </row>
    <row r="1133" spans="2:37" ht="16.8" thickTop="1" thickBot="1">
      <c r="B1133" s="211" t="str">
        <f>IF(Árboles!B1130="","",Árboles!B1130)</f>
        <v/>
      </c>
      <c r="C1133" s="211" t="str">
        <f>IF(Árboles!C1130="","",Árboles!C1130)</f>
        <v/>
      </c>
      <c r="D1133" s="212" t="str">
        <f>IF(Árboles!G1130="","",Árboles!G1130)</f>
        <v/>
      </c>
      <c r="E1133" s="213" t="str">
        <f>IF(Árboles!AC1130=0,"",Árboles!AC1130)</f>
        <v/>
      </c>
      <c r="F1133" s="221"/>
      <c r="G1133" s="222"/>
      <c r="H1133" s="222"/>
      <c r="I1133" s="222"/>
      <c r="J1133" s="222"/>
      <c r="K1133" s="222"/>
      <c r="L1133" s="222"/>
      <c r="M1133" s="216" t="str">
        <f>IF(ISNA(Industrias[[#This Row],[Vtrit (m3)]]*VLOOKUP(Árboles!$G1130,Precios!$B$7:$H$19,2,FALSE)),"",Industrias[[#This Row],[Vtrit (m3)]]*VLOOKUP(Árboles!$G1130,Precios!$B$7:$H$19,2,FALSE))</f>
        <v/>
      </c>
      <c r="N1133" s="217" t="str">
        <f>IF(ISNA(Industrias[[#This Row],[Vapea (m3)]]*VLOOKUP(Árboles!$G1130,Precios!$B$7:$H$19,3,FALSE)),"",Industrias[[#This Row],[Vapea (m3)]]*VLOOKUP(Árboles!$G1130,Precios!$B$7:$H$19,3,FALSE))</f>
        <v/>
      </c>
      <c r="O1133" s="217" t="str">
        <f>IF(ISNA(Industrias[[#This Row],[Vcanter (m3)]]*VLOOKUP(Árboles!$G1130,Precios!$B$7:$H$19,4,FALSE)),"",Industrias[[#This Row],[Vcanter (m3)]]*VLOOKUP(Árboles!$G1130,Precios!$B$7:$H$19,4,FALSE))</f>
        <v/>
      </c>
      <c r="P1133" s="217" t="str">
        <f>IF(ISNA(Industrias[[#This Row],[Vsierra (m3)]]*VLOOKUP(Árboles!$G1130,Precios!$B$7:$H$19,5,FALSE)),"",Industrias[[#This Row],[Vsierra (m3)]]*VLOOKUP(Árboles!$G1130,Precios!$B$7:$H$19,5,FALSE))</f>
        <v/>
      </c>
      <c r="Q1133" s="217" t="str">
        <f>IF(ISNA(Industrias[[#This Row],[Vsgruesa (m3)]]*VLOOKUP(Árboles!$G1130,Precios!$B$7:$H$19,6,FALSE)),"",Industrias[[#This Row],[Vsgruesa (m3)]]*VLOOKUP(Árboles!$G1130,Precios!$B$7:$H$19,6,FALSE))</f>
        <v/>
      </c>
      <c r="R1133" s="217" t="str">
        <f>IF(ISNA(Industrias[[#This Row],[Vchapa (m3)]]*VLOOKUP(Árboles!$G1130,Precios!$B$7:$H$19,7,FALSE)),"",Industrias[[#This Row],[Vchapa (m3)]]*VLOOKUP(Árboles!$G1130,Precios!$B$7:$H$19,7,FALSE))</f>
        <v/>
      </c>
      <c r="S1133" s="223">
        <f t="shared" si="22"/>
        <v>0</v>
      </c>
      <c r="T1133" s="218"/>
      <c r="U1133" s="218"/>
      <c r="W1133" s="183"/>
      <c r="X1133" s="183"/>
      <c r="Y1133" s="183"/>
      <c r="Z1133" s="183"/>
      <c r="AA1133" s="183"/>
      <c r="AB1133" s="183"/>
      <c r="AC1133" s="183"/>
      <c r="AE1133" s="183"/>
      <c r="AF1133" s="183"/>
      <c r="AG1133" s="183"/>
      <c r="AH1133" s="183"/>
      <c r="AI1133" s="183"/>
      <c r="AJ1133" s="183"/>
      <c r="AK1133" s="183"/>
    </row>
    <row r="1134" spans="2:37" ht="16.8" thickTop="1" thickBot="1">
      <c r="B1134" s="211" t="str">
        <f>IF(Árboles!B1131="","",Árboles!B1131)</f>
        <v/>
      </c>
      <c r="C1134" s="211" t="str">
        <f>IF(Árboles!C1131="","",Árboles!C1131)</f>
        <v/>
      </c>
      <c r="D1134" s="212" t="str">
        <f>IF(Árboles!G1131="","",Árboles!G1131)</f>
        <v/>
      </c>
      <c r="E1134" s="213" t="str">
        <f>IF(Árboles!AC1131=0,"",Árboles!AC1131)</f>
        <v/>
      </c>
      <c r="F1134" s="221"/>
      <c r="G1134" s="222"/>
      <c r="H1134" s="222"/>
      <c r="I1134" s="222"/>
      <c r="J1134" s="222"/>
      <c r="K1134" s="222"/>
      <c r="L1134" s="222"/>
      <c r="M1134" s="216" t="str">
        <f>IF(ISNA(Industrias[[#This Row],[Vtrit (m3)]]*VLOOKUP(Árboles!$G1131,Precios!$B$7:$H$19,2,FALSE)),"",Industrias[[#This Row],[Vtrit (m3)]]*VLOOKUP(Árboles!$G1131,Precios!$B$7:$H$19,2,FALSE))</f>
        <v/>
      </c>
      <c r="N1134" s="217" t="str">
        <f>IF(ISNA(Industrias[[#This Row],[Vapea (m3)]]*VLOOKUP(Árboles!$G1131,Precios!$B$7:$H$19,3,FALSE)),"",Industrias[[#This Row],[Vapea (m3)]]*VLOOKUP(Árboles!$G1131,Precios!$B$7:$H$19,3,FALSE))</f>
        <v/>
      </c>
      <c r="O1134" s="217" t="str">
        <f>IF(ISNA(Industrias[[#This Row],[Vcanter (m3)]]*VLOOKUP(Árboles!$G1131,Precios!$B$7:$H$19,4,FALSE)),"",Industrias[[#This Row],[Vcanter (m3)]]*VLOOKUP(Árboles!$G1131,Precios!$B$7:$H$19,4,FALSE))</f>
        <v/>
      </c>
      <c r="P1134" s="217" t="str">
        <f>IF(ISNA(Industrias[[#This Row],[Vsierra (m3)]]*VLOOKUP(Árboles!$G1131,Precios!$B$7:$H$19,5,FALSE)),"",Industrias[[#This Row],[Vsierra (m3)]]*VLOOKUP(Árboles!$G1131,Precios!$B$7:$H$19,5,FALSE))</f>
        <v/>
      </c>
      <c r="Q1134" s="217" t="str">
        <f>IF(ISNA(Industrias[[#This Row],[Vsgruesa (m3)]]*VLOOKUP(Árboles!$G1131,Precios!$B$7:$H$19,6,FALSE)),"",Industrias[[#This Row],[Vsgruesa (m3)]]*VLOOKUP(Árboles!$G1131,Precios!$B$7:$H$19,6,FALSE))</f>
        <v/>
      </c>
      <c r="R1134" s="217" t="str">
        <f>IF(ISNA(Industrias[[#This Row],[Vchapa (m3)]]*VLOOKUP(Árboles!$G1131,Precios!$B$7:$H$19,7,FALSE)),"",Industrias[[#This Row],[Vchapa (m3)]]*VLOOKUP(Árboles!$G1131,Precios!$B$7:$H$19,7,FALSE))</f>
        <v/>
      </c>
      <c r="S1134" s="223">
        <f t="shared" si="22"/>
        <v>0</v>
      </c>
      <c r="T1134" s="218"/>
      <c r="U1134" s="218"/>
      <c r="W1134" s="183"/>
      <c r="X1134" s="183"/>
      <c r="Y1134" s="183"/>
      <c r="Z1134" s="183"/>
      <c r="AA1134" s="183"/>
      <c r="AB1134" s="183"/>
      <c r="AC1134" s="183"/>
      <c r="AE1134" s="183"/>
      <c r="AF1134" s="183"/>
      <c r="AG1134" s="183"/>
      <c r="AH1134" s="183"/>
      <c r="AI1134" s="183"/>
      <c r="AJ1134" s="183"/>
      <c r="AK1134" s="183"/>
    </row>
    <row r="1135" spans="2:37" ht="16.8" thickTop="1" thickBot="1">
      <c r="B1135" s="211" t="str">
        <f>IF(Árboles!B1132="","",Árboles!B1132)</f>
        <v/>
      </c>
      <c r="C1135" s="211" t="str">
        <f>IF(Árboles!C1132="","",Árboles!C1132)</f>
        <v/>
      </c>
      <c r="D1135" s="212" t="str">
        <f>IF(Árboles!G1132="","",Árboles!G1132)</f>
        <v/>
      </c>
      <c r="E1135" s="213" t="str">
        <f>IF(Árboles!AC1132=0,"",Árboles!AC1132)</f>
        <v/>
      </c>
      <c r="F1135" s="221"/>
      <c r="G1135" s="222"/>
      <c r="H1135" s="222"/>
      <c r="I1135" s="222"/>
      <c r="J1135" s="222"/>
      <c r="K1135" s="222"/>
      <c r="L1135" s="222"/>
      <c r="M1135" s="216" t="str">
        <f>IF(ISNA(Industrias[[#This Row],[Vtrit (m3)]]*VLOOKUP(Árboles!$G1132,Precios!$B$7:$H$19,2,FALSE)),"",Industrias[[#This Row],[Vtrit (m3)]]*VLOOKUP(Árboles!$G1132,Precios!$B$7:$H$19,2,FALSE))</f>
        <v/>
      </c>
      <c r="N1135" s="217" t="str">
        <f>IF(ISNA(Industrias[[#This Row],[Vapea (m3)]]*VLOOKUP(Árboles!$G1132,Precios!$B$7:$H$19,3,FALSE)),"",Industrias[[#This Row],[Vapea (m3)]]*VLOOKUP(Árboles!$G1132,Precios!$B$7:$H$19,3,FALSE))</f>
        <v/>
      </c>
      <c r="O1135" s="217" t="str">
        <f>IF(ISNA(Industrias[[#This Row],[Vcanter (m3)]]*VLOOKUP(Árboles!$G1132,Precios!$B$7:$H$19,4,FALSE)),"",Industrias[[#This Row],[Vcanter (m3)]]*VLOOKUP(Árboles!$G1132,Precios!$B$7:$H$19,4,FALSE))</f>
        <v/>
      </c>
      <c r="P1135" s="217" t="str">
        <f>IF(ISNA(Industrias[[#This Row],[Vsierra (m3)]]*VLOOKUP(Árboles!$G1132,Precios!$B$7:$H$19,5,FALSE)),"",Industrias[[#This Row],[Vsierra (m3)]]*VLOOKUP(Árboles!$G1132,Precios!$B$7:$H$19,5,FALSE))</f>
        <v/>
      </c>
      <c r="Q1135" s="217" t="str">
        <f>IF(ISNA(Industrias[[#This Row],[Vsgruesa (m3)]]*VLOOKUP(Árboles!$G1132,Precios!$B$7:$H$19,6,FALSE)),"",Industrias[[#This Row],[Vsgruesa (m3)]]*VLOOKUP(Árboles!$G1132,Precios!$B$7:$H$19,6,FALSE))</f>
        <v/>
      </c>
      <c r="R1135" s="217" t="str">
        <f>IF(ISNA(Industrias[[#This Row],[Vchapa (m3)]]*VLOOKUP(Árboles!$G1132,Precios!$B$7:$H$19,7,FALSE)),"",Industrias[[#This Row],[Vchapa (m3)]]*VLOOKUP(Árboles!$G1132,Precios!$B$7:$H$19,7,FALSE))</f>
        <v/>
      </c>
      <c r="S1135" s="223">
        <f t="shared" si="22"/>
        <v>0</v>
      </c>
      <c r="T1135" s="218"/>
      <c r="U1135" s="218"/>
      <c r="W1135" s="183"/>
      <c r="X1135" s="183"/>
      <c r="Y1135" s="183"/>
      <c r="Z1135" s="183"/>
      <c r="AA1135" s="183"/>
      <c r="AB1135" s="183"/>
      <c r="AC1135" s="183"/>
      <c r="AE1135" s="183"/>
      <c r="AF1135" s="183"/>
      <c r="AG1135" s="183"/>
      <c r="AH1135" s="183"/>
      <c r="AI1135" s="183"/>
      <c r="AJ1135" s="183"/>
      <c r="AK1135" s="183"/>
    </row>
    <row r="1136" spans="2:37" ht="16.8" thickTop="1" thickBot="1">
      <c r="B1136" s="211" t="str">
        <f>IF(Árboles!B1133="","",Árboles!B1133)</f>
        <v/>
      </c>
      <c r="C1136" s="211" t="str">
        <f>IF(Árboles!C1133="","",Árboles!C1133)</f>
        <v/>
      </c>
      <c r="D1136" s="212" t="str">
        <f>IF(Árboles!G1133="","",Árboles!G1133)</f>
        <v/>
      </c>
      <c r="E1136" s="213" t="str">
        <f>IF(Árboles!AC1133=0,"",Árboles!AC1133)</f>
        <v/>
      </c>
      <c r="F1136" s="221"/>
      <c r="G1136" s="222"/>
      <c r="H1136" s="222"/>
      <c r="I1136" s="222"/>
      <c r="J1136" s="222"/>
      <c r="K1136" s="222"/>
      <c r="L1136" s="222"/>
      <c r="M1136" s="216" t="str">
        <f>IF(ISNA(Industrias[[#This Row],[Vtrit (m3)]]*VLOOKUP(Árboles!$G1133,Precios!$B$7:$H$19,2,FALSE)),"",Industrias[[#This Row],[Vtrit (m3)]]*VLOOKUP(Árboles!$G1133,Precios!$B$7:$H$19,2,FALSE))</f>
        <v/>
      </c>
      <c r="N1136" s="217" t="str">
        <f>IF(ISNA(Industrias[[#This Row],[Vapea (m3)]]*VLOOKUP(Árboles!$G1133,Precios!$B$7:$H$19,3,FALSE)),"",Industrias[[#This Row],[Vapea (m3)]]*VLOOKUP(Árboles!$G1133,Precios!$B$7:$H$19,3,FALSE))</f>
        <v/>
      </c>
      <c r="O1136" s="217" t="str">
        <f>IF(ISNA(Industrias[[#This Row],[Vcanter (m3)]]*VLOOKUP(Árboles!$G1133,Precios!$B$7:$H$19,4,FALSE)),"",Industrias[[#This Row],[Vcanter (m3)]]*VLOOKUP(Árboles!$G1133,Precios!$B$7:$H$19,4,FALSE))</f>
        <v/>
      </c>
      <c r="P1136" s="217" t="str">
        <f>IF(ISNA(Industrias[[#This Row],[Vsierra (m3)]]*VLOOKUP(Árboles!$G1133,Precios!$B$7:$H$19,5,FALSE)),"",Industrias[[#This Row],[Vsierra (m3)]]*VLOOKUP(Árboles!$G1133,Precios!$B$7:$H$19,5,FALSE))</f>
        <v/>
      </c>
      <c r="Q1136" s="217" t="str">
        <f>IF(ISNA(Industrias[[#This Row],[Vsgruesa (m3)]]*VLOOKUP(Árboles!$G1133,Precios!$B$7:$H$19,6,FALSE)),"",Industrias[[#This Row],[Vsgruesa (m3)]]*VLOOKUP(Árboles!$G1133,Precios!$B$7:$H$19,6,FALSE))</f>
        <v/>
      </c>
      <c r="R1136" s="217" t="str">
        <f>IF(ISNA(Industrias[[#This Row],[Vchapa (m3)]]*VLOOKUP(Árboles!$G1133,Precios!$B$7:$H$19,7,FALSE)),"",Industrias[[#This Row],[Vchapa (m3)]]*VLOOKUP(Árboles!$G1133,Precios!$B$7:$H$19,7,FALSE))</f>
        <v/>
      </c>
      <c r="S1136" s="223">
        <f t="shared" si="22"/>
        <v>0</v>
      </c>
      <c r="T1136" s="218"/>
      <c r="U1136" s="218"/>
      <c r="W1136" s="183"/>
      <c r="X1136" s="183"/>
      <c r="Y1136" s="183"/>
      <c r="Z1136" s="183"/>
      <c r="AA1136" s="183"/>
      <c r="AB1136" s="183"/>
      <c r="AC1136" s="183"/>
      <c r="AE1136" s="183"/>
      <c r="AF1136" s="183"/>
      <c r="AG1136" s="183"/>
      <c r="AH1136" s="183"/>
      <c r="AI1136" s="183"/>
      <c r="AJ1136" s="183"/>
      <c r="AK1136" s="183"/>
    </row>
    <row r="1137" spans="2:37" ht="16.8" thickTop="1" thickBot="1">
      <c r="B1137" s="211" t="str">
        <f>IF(Árboles!B1134="","",Árboles!B1134)</f>
        <v/>
      </c>
      <c r="C1137" s="211" t="str">
        <f>IF(Árboles!C1134="","",Árboles!C1134)</f>
        <v/>
      </c>
      <c r="D1137" s="212" t="str">
        <f>IF(Árboles!G1134="","",Árboles!G1134)</f>
        <v/>
      </c>
      <c r="E1137" s="213" t="str">
        <f>IF(Árboles!AC1134=0,"",Árboles!AC1134)</f>
        <v/>
      </c>
      <c r="F1137" s="221"/>
      <c r="G1137" s="222"/>
      <c r="H1137" s="222"/>
      <c r="I1137" s="222"/>
      <c r="J1137" s="222"/>
      <c r="K1137" s="222"/>
      <c r="L1137" s="222"/>
      <c r="M1137" s="216" t="str">
        <f>IF(ISNA(Industrias[[#This Row],[Vtrit (m3)]]*VLOOKUP(Árboles!$G1134,Precios!$B$7:$H$19,2,FALSE)),"",Industrias[[#This Row],[Vtrit (m3)]]*VLOOKUP(Árboles!$G1134,Precios!$B$7:$H$19,2,FALSE))</f>
        <v/>
      </c>
      <c r="N1137" s="217" t="str">
        <f>IF(ISNA(Industrias[[#This Row],[Vapea (m3)]]*VLOOKUP(Árboles!$G1134,Precios!$B$7:$H$19,3,FALSE)),"",Industrias[[#This Row],[Vapea (m3)]]*VLOOKUP(Árboles!$G1134,Precios!$B$7:$H$19,3,FALSE))</f>
        <v/>
      </c>
      <c r="O1137" s="217" t="str">
        <f>IF(ISNA(Industrias[[#This Row],[Vcanter (m3)]]*VLOOKUP(Árboles!$G1134,Precios!$B$7:$H$19,4,FALSE)),"",Industrias[[#This Row],[Vcanter (m3)]]*VLOOKUP(Árboles!$G1134,Precios!$B$7:$H$19,4,FALSE))</f>
        <v/>
      </c>
      <c r="P1137" s="217" t="str">
        <f>IF(ISNA(Industrias[[#This Row],[Vsierra (m3)]]*VLOOKUP(Árboles!$G1134,Precios!$B$7:$H$19,5,FALSE)),"",Industrias[[#This Row],[Vsierra (m3)]]*VLOOKUP(Árboles!$G1134,Precios!$B$7:$H$19,5,FALSE))</f>
        <v/>
      </c>
      <c r="Q1137" s="217" t="str">
        <f>IF(ISNA(Industrias[[#This Row],[Vsgruesa (m3)]]*VLOOKUP(Árboles!$G1134,Precios!$B$7:$H$19,6,FALSE)),"",Industrias[[#This Row],[Vsgruesa (m3)]]*VLOOKUP(Árboles!$G1134,Precios!$B$7:$H$19,6,FALSE))</f>
        <v/>
      </c>
      <c r="R1137" s="217" t="str">
        <f>IF(ISNA(Industrias[[#This Row],[Vchapa (m3)]]*VLOOKUP(Árboles!$G1134,Precios!$B$7:$H$19,7,FALSE)),"",Industrias[[#This Row],[Vchapa (m3)]]*VLOOKUP(Árboles!$G1134,Precios!$B$7:$H$19,7,FALSE))</f>
        <v/>
      </c>
      <c r="S1137" s="223">
        <f t="shared" si="22"/>
        <v>0</v>
      </c>
      <c r="T1137" s="218"/>
      <c r="U1137" s="218"/>
      <c r="W1137" s="183"/>
      <c r="X1137" s="183"/>
      <c r="Y1137" s="183"/>
      <c r="Z1137" s="183"/>
      <c r="AA1137" s="183"/>
      <c r="AB1137" s="183"/>
      <c r="AC1137" s="183"/>
      <c r="AE1137" s="183"/>
      <c r="AF1137" s="183"/>
      <c r="AG1137" s="183"/>
      <c r="AH1137" s="183"/>
      <c r="AI1137" s="183"/>
      <c r="AJ1137" s="183"/>
      <c r="AK1137" s="183"/>
    </row>
    <row r="1138" spans="2:37" ht="16.8" thickTop="1" thickBot="1">
      <c r="B1138" s="211" t="str">
        <f>IF(Árboles!B1135="","",Árboles!B1135)</f>
        <v/>
      </c>
      <c r="C1138" s="211" t="str">
        <f>IF(Árboles!C1135="","",Árboles!C1135)</f>
        <v/>
      </c>
      <c r="D1138" s="212" t="str">
        <f>IF(Árboles!G1135="","",Árboles!G1135)</f>
        <v/>
      </c>
      <c r="E1138" s="213" t="str">
        <f>IF(Árboles!AC1135=0,"",Árboles!AC1135)</f>
        <v/>
      </c>
      <c r="F1138" s="221"/>
      <c r="G1138" s="222"/>
      <c r="H1138" s="222"/>
      <c r="I1138" s="222"/>
      <c r="J1138" s="222"/>
      <c r="K1138" s="222"/>
      <c r="L1138" s="222"/>
      <c r="M1138" s="216" t="str">
        <f>IF(ISNA(Industrias[[#This Row],[Vtrit (m3)]]*VLOOKUP(Árboles!$G1135,Precios!$B$7:$H$19,2,FALSE)),"",Industrias[[#This Row],[Vtrit (m3)]]*VLOOKUP(Árboles!$G1135,Precios!$B$7:$H$19,2,FALSE))</f>
        <v/>
      </c>
      <c r="N1138" s="217" t="str">
        <f>IF(ISNA(Industrias[[#This Row],[Vapea (m3)]]*VLOOKUP(Árboles!$G1135,Precios!$B$7:$H$19,3,FALSE)),"",Industrias[[#This Row],[Vapea (m3)]]*VLOOKUP(Árboles!$G1135,Precios!$B$7:$H$19,3,FALSE))</f>
        <v/>
      </c>
      <c r="O1138" s="217" t="str">
        <f>IF(ISNA(Industrias[[#This Row],[Vcanter (m3)]]*VLOOKUP(Árboles!$G1135,Precios!$B$7:$H$19,4,FALSE)),"",Industrias[[#This Row],[Vcanter (m3)]]*VLOOKUP(Árboles!$G1135,Precios!$B$7:$H$19,4,FALSE))</f>
        <v/>
      </c>
      <c r="P1138" s="217" t="str">
        <f>IF(ISNA(Industrias[[#This Row],[Vsierra (m3)]]*VLOOKUP(Árboles!$G1135,Precios!$B$7:$H$19,5,FALSE)),"",Industrias[[#This Row],[Vsierra (m3)]]*VLOOKUP(Árboles!$G1135,Precios!$B$7:$H$19,5,FALSE))</f>
        <v/>
      </c>
      <c r="Q1138" s="217" t="str">
        <f>IF(ISNA(Industrias[[#This Row],[Vsgruesa (m3)]]*VLOOKUP(Árboles!$G1135,Precios!$B$7:$H$19,6,FALSE)),"",Industrias[[#This Row],[Vsgruesa (m3)]]*VLOOKUP(Árboles!$G1135,Precios!$B$7:$H$19,6,FALSE))</f>
        <v/>
      </c>
      <c r="R1138" s="217" t="str">
        <f>IF(ISNA(Industrias[[#This Row],[Vchapa (m3)]]*VLOOKUP(Árboles!$G1135,Precios!$B$7:$H$19,7,FALSE)),"",Industrias[[#This Row],[Vchapa (m3)]]*VLOOKUP(Árboles!$G1135,Precios!$B$7:$H$19,7,FALSE))</f>
        <v/>
      </c>
      <c r="S1138" s="223">
        <f t="shared" si="22"/>
        <v>0</v>
      </c>
      <c r="T1138" s="218"/>
      <c r="U1138" s="218"/>
      <c r="W1138" s="183"/>
      <c r="X1138" s="183"/>
      <c r="Y1138" s="183"/>
      <c r="Z1138" s="183"/>
      <c r="AA1138" s="183"/>
      <c r="AB1138" s="183"/>
      <c r="AC1138" s="183"/>
      <c r="AE1138" s="183"/>
      <c r="AF1138" s="183"/>
      <c r="AG1138" s="183"/>
      <c r="AH1138" s="183"/>
      <c r="AI1138" s="183"/>
      <c r="AJ1138" s="183"/>
      <c r="AK1138" s="183"/>
    </row>
    <row r="1139" spans="2:37" ht="16.8" thickTop="1" thickBot="1">
      <c r="B1139" s="211" t="str">
        <f>IF(Árboles!B1136="","",Árboles!B1136)</f>
        <v/>
      </c>
      <c r="C1139" s="211" t="str">
        <f>IF(Árboles!C1136="","",Árboles!C1136)</f>
        <v/>
      </c>
      <c r="D1139" s="212" t="str">
        <f>IF(Árboles!G1136="","",Árboles!G1136)</f>
        <v/>
      </c>
      <c r="E1139" s="213" t="str">
        <f>IF(Árboles!AC1136=0,"",Árboles!AC1136)</f>
        <v/>
      </c>
      <c r="F1139" s="221"/>
      <c r="G1139" s="222"/>
      <c r="H1139" s="222"/>
      <c r="I1139" s="222"/>
      <c r="J1139" s="222"/>
      <c r="K1139" s="222"/>
      <c r="L1139" s="222"/>
      <c r="M1139" s="216" t="str">
        <f>IF(ISNA(Industrias[[#This Row],[Vtrit (m3)]]*VLOOKUP(Árboles!$G1136,Precios!$B$7:$H$19,2,FALSE)),"",Industrias[[#This Row],[Vtrit (m3)]]*VLOOKUP(Árboles!$G1136,Precios!$B$7:$H$19,2,FALSE))</f>
        <v/>
      </c>
      <c r="N1139" s="217" t="str">
        <f>IF(ISNA(Industrias[[#This Row],[Vapea (m3)]]*VLOOKUP(Árboles!$G1136,Precios!$B$7:$H$19,3,FALSE)),"",Industrias[[#This Row],[Vapea (m3)]]*VLOOKUP(Árboles!$G1136,Precios!$B$7:$H$19,3,FALSE))</f>
        <v/>
      </c>
      <c r="O1139" s="217" t="str">
        <f>IF(ISNA(Industrias[[#This Row],[Vcanter (m3)]]*VLOOKUP(Árboles!$G1136,Precios!$B$7:$H$19,4,FALSE)),"",Industrias[[#This Row],[Vcanter (m3)]]*VLOOKUP(Árboles!$G1136,Precios!$B$7:$H$19,4,FALSE))</f>
        <v/>
      </c>
      <c r="P1139" s="217" t="str">
        <f>IF(ISNA(Industrias[[#This Row],[Vsierra (m3)]]*VLOOKUP(Árboles!$G1136,Precios!$B$7:$H$19,5,FALSE)),"",Industrias[[#This Row],[Vsierra (m3)]]*VLOOKUP(Árboles!$G1136,Precios!$B$7:$H$19,5,FALSE))</f>
        <v/>
      </c>
      <c r="Q1139" s="217" t="str">
        <f>IF(ISNA(Industrias[[#This Row],[Vsgruesa (m3)]]*VLOOKUP(Árboles!$G1136,Precios!$B$7:$H$19,6,FALSE)),"",Industrias[[#This Row],[Vsgruesa (m3)]]*VLOOKUP(Árboles!$G1136,Precios!$B$7:$H$19,6,FALSE))</f>
        <v/>
      </c>
      <c r="R1139" s="217" t="str">
        <f>IF(ISNA(Industrias[[#This Row],[Vchapa (m3)]]*VLOOKUP(Árboles!$G1136,Precios!$B$7:$H$19,7,FALSE)),"",Industrias[[#This Row],[Vchapa (m3)]]*VLOOKUP(Árboles!$G1136,Precios!$B$7:$H$19,7,FALSE))</f>
        <v/>
      </c>
      <c r="S1139" s="223">
        <f t="shared" si="22"/>
        <v>0</v>
      </c>
      <c r="T1139" s="218"/>
      <c r="U1139" s="218"/>
      <c r="W1139" s="183"/>
      <c r="X1139" s="183"/>
      <c r="Y1139" s="183"/>
      <c r="Z1139" s="183"/>
      <c r="AA1139" s="183"/>
      <c r="AB1139" s="183"/>
      <c r="AC1139" s="183"/>
      <c r="AE1139" s="183"/>
      <c r="AF1139" s="183"/>
      <c r="AG1139" s="183"/>
      <c r="AH1139" s="183"/>
      <c r="AI1139" s="183"/>
      <c r="AJ1139" s="183"/>
      <c r="AK1139" s="183"/>
    </row>
    <row r="1140" spans="2:37" ht="16.8" thickTop="1" thickBot="1">
      <c r="B1140" s="211" t="str">
        <f>IF(Árboles!B1137="","",Árboles!B1137)</f>
        <v/>
      </c>
      <c r="C1140" s="211" t="str">
        <f>IF(Árboles!C1137="","",Árboles!C1137)</f>
        <v/>
      </c>
      <c r="D1140" s="212" t="str">
        <f>IF(Árboles!G1137="","",Árboles!G1137)</f>
        <v/>
      </c>
      <c r="E1140" s="213" t="str">
        <f>IF(Árboles!AC1137=0,"",Árboles!AC1137)</f>
        <v/>
      </c>
      <c r="F1140" s="221"/>
      <c r="G1140" s="222"/>
      <c r="H1140" s="222"/>
      <c r="I1140" s="222"/>
      <c r="J1140" s="222"/>
      <c r="K1140" s="222"/>
      <c r="L1140" s="222"/>
      <c r="M1140" s="216" t="str">
        <f>IF(ISNA(Industrias[[#This Row],[Vtrit (m3)]]*VLOOKUP(Árboles!$G1137,Precios!$B$7:$H$19,2,FALSE)),"",Industrias[[#This Row],[Vtrit (m3)]]*VLOOKUP(Árboles!$G1137,Precios!$B$7:$H$19,2,FALSE))</f>
        <v/>
      </c>
      <c r="N1140" s="217" t="str">
        <f>IF(ISNA(Industrias[[#This Row],[Vapea (m3)]]*VLOOKUP(Árboles!$G1137,Precios!$B$7:$H$19,3,FALSE)),"",Industrias[[#This Row],[Vapea (m3)]]*VLOOKUP(Árboles!$G1137,Precios!$B$7:$H$19,3,FALSE))</f>
        <v/>
      </c>
      <c r="O1140" s="217" t="str">
        <f>IF(ISNA(Industrias[[#This Row],[Vcanter (m3)]]*VLOOKUP(Árboles!$G1137,Precios!$B$7:$H$19,4,FALSE)),"",Industrias[[#This Row],[Vcanter (m3)]]*VLOOKUP(Árboles!$G1137,Precios!$B$7:$H$19,4,FALSE))</f>
        <v/>
      </c>
      <c r="P1140" s="217" t="str">
        <f>IF(ISNA(Industrias[[#This Row],[Vsierra (m3)]]*VLOOKUP(Árboles!$G1137,Precios!$B$7:$H$19,5,FALSE)),"",Industrias[[#This Row],[Vsierra (m3)]]*VLOOKUP(Árboles!$G1137,Precios!$B$7:$H$19,5,FALSE))</f>
        <v/>
      </c>
      <c r="Q1140" s="217" t="str">
        <f>IF(ISNA(Industrias[[#This Row],[Vsgruesa (m3)]]*VLOOKUP(Árboles!$G1137,Precios!$B$7:$H$19,6,FALSE)),"",Industrias[[#This Row],[Vsgruesa (m3)]]*VLOOKUP(Árboles!$G1137,Precios!$B$7:$H$19,6,FALSE))</f>
        <v/>
      </c>
      <c r="R1140" s="217" t="str">
        <f>IF(ISNA(Industrias[[#This Row],[Vchapa (m3)]]*VLOOKUP(Árboles!$G1137,Precios!$B$7:$H$19,7,FALSE)),"",Industrias[[#This Row],[Vchapa (m3)]]*VLOOKUP(Árboles!$G1137,Precios!$B$7:$H$19,7,FALSE))</f>
        <v/>
      </c>
      <c r="S1140" s="223">
        <f t="shared" si="22"/>
        <v>0</v>
      </c>
      <c r="T1140" s="218"/>
      <c r="U1140" s="218"/>
      <c r="W1140" s="183"/>
      <c r="X1140" s="183"/>
      <c r="Y1140" s="183"/>
      <c r="Z1140" s="183"/>
      <c r="AA1140" s="183"/>
      <c r="AB1140" s="183"/>
      <c r="AC1140" s="183"/>
      <c r="AE1140" s="183"/>
      <c r="AF1140" s="183"/>
      <c r="AG1140" s="183"/>
      <c r="AH1140" s="183"/>
      <c r="AI1140" s="183"/>
      <c r="AJ1140" s="183"/>
      <c r="AK1140" s="183"/>
    </row>
    <row r="1141" spans="2:37" ht="16.8" thickTop="1" thickBot="1">
      <c r="B1141" s="211" t="str">
        <f>IF(Árboles!B1138="","",Árboles!B1138)</f>
        <v/>
      </c>
      <c r="C1141" s="211" t="str">
        <f>IF(Árboles!C1138="","",Árboles!C1138)</f>
        <v/>
      </c>
      <c r="D1141" s="212" t="str">
        <f>IF(Árboles!G1138="","",Árboles!G1138)</f>
        <v/>
      </c>
      <c r="E1141" s="213" t="str">
        <f>IF(Árboles!AC1138=0,"",Árboles!AC1138)</f>
        <v/>
      </c>
      <c r="F1141" s="221"/>
      <c r="G1141" s="222"/>
      <c r="H1141" s="222"/>
      <c r="I1141" s="222"/>
      <c r="J1141" s="222"/>
      <c r="K1141" s="222"/>
      <c r="L1141" s="222"/>
      <c r="M1141" s="216" t="str">
        <f>IF(ISNA(Industrias[[#This Row],[Vtrit (m3)]]*VLOOKUP(Árboles!$G1138,Precios!$B$7:$H$19,2,FALSE)),"",Industrias[[#This Row],[Vtrit (m3)]]*VLOOKUP(Árboles!$G1138,Precios!$B$7:$H$19,2,FALSE))</f>
        <v/>
      </c>
      <c r="N1141" s="217" t="str">
        <f>IF(ISNA(Industrias[[#This Row],[Vapea (m3)]]*VLOOKUP(Árboles!$G1138,Precios!$B$7:$H$19,3,FALSE)),"",Industrias[[#This Row],[Vapea (m3)]]*VLOOKUP(Árboles!$G1138,Precios!$B$7:$H$19,3,FALSE))</f>
        <v/>
      </c>
      <c r="O1141" s="217" t="str">
        <f>IF(ISNA(Industrias[[#This Row],[Vcanter (m3)]]*VLOOKUP(Árboles!$G1138,Precios!$B$7:$H$19,4,FALSE)),"",Industrias[[#This Row],[Vcanter (m3)]]*VLOOKUP(Árboles!$G1138,Precios!$B$7:$H$19,4,FALSE))</f>
        <v/>
      </c>
      <c r="P1141" s="217" t="str">
        <f>IF(ISNA(Industrias[[#This Row],[Vsierra (m3)]]*VLOOKUP(Árboles!$G1138,Precios!$B$7:$H$19,5,FALSE)),"",Industrias[[#This Row],[Vsierra (m3)]]*VLOOKUP(Árboles!$G1138,Precios!$B$7:$H$19,5,FALSE))</f>
        <v/>
      </c>
      <c r="Q1141" s="217" t="str">
        <f>IF(ISNA(Industrias[[#This Row],[Vsgruesa (m3)]]*VLOOKUP(Árboles!$G1138,Precios!$B$7:$H$19,6,FALSE)),"",Industrias[[#This Row],[Vsgruesa (m3)]]*VLOOKUP(Árboles!$G1138,Precios!$B$7:$H$19,6,FALSE))</f>
        <v/>
      </c>
      <c r="R1141" s="217" t="str">
        <f>IF(ISNA(Industrias[[#This Row],[Vchapa (m3)]]*VLOOKUP(Árboles!$G1138,Precios!$B$7:$H$19,7,FALSE)),"",Industrias[[#This Row],[Vchapa (m3)]]*VLOOKUP(Árboles!$G1138,Precios!$B$7:$H$19,7,FALSE))</f>
        <v/>
      </c>
      <c r="S1141" s="223">
        <f t="shared" si="22"/>
        <v>0</v>
      </c>
      <c r="T1141" s="218"/>
      <c r="U1141" s="218"/>
      <c r="W1141" s="183"/>
      <c r="X1141" s="183"/>
      <c r="Y1141" s="183"/>
      <c r="Z1141" s="183"/>
      <c r="AA1141" s="183"/>
      <c r="AB1141" s="183"/>
      <c r="AC1141" s="183"/>
      <c r="AE1141" s="183"/>
      <c r="AF1141" s="183"/>
      <c r="AG1141" s="183"/>
      <c r="AH1141" s="183"/>
      <c r="AI1141" s="183"/>
      <c r="AJ1141" s="183"/>
      <c r="AK1141" s="183"/>
    </row>
    <row r="1142" spans="2:37" ht="16.8" thickTop="1" thickBot="1">
      <c r="B1142" s="211" t="str">
        <f>IF(Árboles!B1139="","",Árboles!B1139)</f>
        <v/>
      </c>
      <c r="C1142" s="211" t="str">
        <f>IF(Árboles!C1139="","",Árboles!C1139)</f>
        <v/>
      </c>
      <c r="D1142" s="212" t="str">
        <f>IF(Árboles!G1139="","",Árboles!G1139)</f>
        <v/>
      </c>
      <c r="E1142" s="213" t="str">
        <f>IF(Árboles!AC1139=0,"",Árboles!AC1139)</f>
        <v/>
      </c>
      <c r="F1142" s="221"/>
      <c r="G1142" s="222"/>
      <c r="H1142" s="222"/>
      <c r="I1142" s="222"/>
      <c r="J1142" s="222"/>
      <c r="K1142" s="222"/>
      <c r="L1142" s="222"/>
      <c r="M1142" s="216" t="str">
        <f>IF(ISNA(Industrias[[#This Row],[Vtrit (m3)]]*VLOOKUP(Árboles!$G1139,Precios!$B$7:$H$19,2,FALSE)),"",Industrias[[#This Row],[Vtrit (m3)]]*VLOOKUP(Árboles!$G1139,Precios!$B$7:$H$19,2,FALSE))</f>
        <v/>
      </c>
      <c r="N1142" s="217" t="str">
        <f>IF(ISNA(Industrias[[#This Row],[Vapea (m3)]]*VLOOKUP(Árboles!$G1139,Precios!$B$7:$H$19,3,FALSE)),"",Industrias[[#This Row],[Vapea (m3)]]*VLOOKUP(Árboles!$G1139,Precios!$B$7:$H$19,3,FALSE))</f>
        <v/>
      </c>
      <c r="O1142" s="217" t="str">
        <f>IF(ISNA(Industrias[[#This Row],[Vcanter (m3)]]*VLOOKUP(Árboles!$G1139,Precios!$B$7:$H$19,4,FALSE)),"",Industrias[[#This Row],[Vcanter (m3)]]*VLOOKUP(Árboles!$G1139,Precios!$B$7:$H$19,4,FALSE))</f>
        <v/>
      </c>
      <c r="P1142" s="217" t="str">
        <f>IF(ISNA(Industrias[[#This Row],[Vsierra (m3)]]*VLOOKUP(Árboles!$G1139,Precios!$B$7:$H$19,5,FALSE)),"",Industrias[[#This Row],[Vsierra (m3)]]*VLOOKUP(Árboles!$G1139,Precios!$B$7:$H$19,5,FALSE))</f>
        <v/>
      </c>
      <c r="Q1142" s="217" t="str">
        <f>IF(ISNA(Industrias[[#This Row],[Vsgruesa (m3)]]*VLOOKUP(Árboles!$G1139,Precios!$B$7:$H$19,6,FALSE)),"",Industrias[[#This Row],[Vsgruesa (m3)]]*VLOOKUP(Árboles!$G1139,Precios!$B$7:$H$19,6,FALSE))</f>
        <v/>
      </c>
      <c r="R1142" s="217" t="str">
        <f>IF(ISNA(Industrias[[#This Row],[Vchapa (m3)]]*VLOOKUP(Árboles!$G1139,Precios!$B$7:$H$19,7,FALSE)),"",Industrias[[#This Row],[Vchapa (m3)]]*VLOOKUP(Árboles!$G1139,Precios!$B$7:$H$19,7,FALSE))</f>
        <v/>
      </c>
      <c r="S1142" s="223">
        <f t="shared" si="22"/>
        <v>0</v>
      </c>
      <c r="T1142" s="218"/>
      <c r="U1142" s="218"/>
      <c r="W1142" s="183"/>
      <c r="X1142" s="183"/>
      <c r="Y1142" s="183"/>
      <c r="Z1142" s="183"/>
      <c r="AA1142" s="183"/>
      <c r="AB1142" s="183"/>
      <c r="AC1142" s="183"/>
      <c r="AE1142" s="183"/>
      <c r="AF1142" s="183"/>
      <c r="AG1142" s="183"/>
      <c r="AH1142" s="183"/>
      <c r="AI1142" s="183"/>
      <c r="AJ1142" s="183"/>
      <c r="AK1142" s="183"/>
    </row>
    <row r="1143" spans="2:37" ht="16.8" thickTop="1" thickBot="1">
      <c r="B1143" s="211" t="str">
        <f>IF(Árboles!B1140="","",Árboles!B1140)</f>
        <v/>
      </c>
      <c r="C1143" s="211" t="str">
        <f>IF(Árboles!C1140="","",Árboles!C1140)</f>
        <v/>
      </c>
      <c r="D1143" s="212" t="str">
        <f>IF(Árboles!G1140="","",Árboles!G1140)</f>
        <v/>
      </c>
      <c r="E1143" s="213" t="str">
        <f>IF(Árboles!AC1140=0,"",Árboles!AC1140)</f>
        <v/>
      </c>
      <c r="F1143" s="221"/>
      <c r="G1143" s="222"/>
      <c r="H1143" s="222"/>
      <c r="I1143" s="222"/>
      <c r="J1143" s="222"/>
      <c r="K1143" s="222"/>
      <c r="L1143" s="222"/>
      <c r="M1143" s="216" t="str">
        <f>IF(ISNA(Industrias[[#This Row],[Vtrit (m3)]]*VLOOKUP(Árboles!$G1140,Precios!$B$7:$H$19,2,FALSE)),"",Industrias[[#This Row],[Vtrit (m3)]]*VLOOKUP(Árboles!$G1140,Precios!$B$7:$H$19,2,FALSE))</f>
        <v/>
      </c>
      <c r="N1143" s="217" t="str">
        <f>IF(ISNA(Industrias[[#This Row],[Vapea (m3)]]*VLOOKUP(Árboles!$G1140,Precios!$B$7:$H$19,3,FALSE)),"",Industrias[[#This Row],[Vapea (m3)]]*VLOOKUP(Árboles!$G1140,Precios!$B$7:$H$19,3,FALSE))</f>
        <v/>
      </c>
      <c r="O1143" s="217" t="str">
        <f>IF(ISNA(Industrias[[#This Row],[Vcanter (m3)]]*VLOOKUP(Árboles!$G1140,Precios!$B$7:$H$19,4,FALSE)),"",Industrias[[#This Row],[Vcanter (m3)]]*VLOOKUP(Árboles!$G1140,Precios!$B$7:$H$19,4,FALSE))</f>
        <v/>
      </c>
      <c r="P1143" s="217" t="str">
        <f>IF(ISNA(Industrias[[#This Row],[Vsierra (m3)]]*VLOOKUP(Árboles!$G1140,Precios!$B$7:$H$19,5,FALSE)),"",Industrias[[#This Row],[Vsierra (m3)]]*VLOOKUP(Árboles!$G1140,Precios!$B$7:$H$19,5,FALSE))</f>
        <v/>
      </c>
      <c r="Q1143" s="217" t="str">
        <f>IF(ISNA(Industrias[[#This Row],[Vsgruesa (m3)]]*VLOOKUP(Árboles!$G1140,Precios!$B$7:$H$19,6,FALSE)),"",Industrias[[#This Row],[Vsgruesa (m3)]]*VLOOKUP(Árboles!$G1140,Precios!$B$7:$H$19,6,FALSE))</f>
        <v/>
      </c>
      <c r="R1143" s="217" t="str">
        <f>IF(ISNA(Industrias[[#This Row],[Vchapa (m3)]]*VLOOKUP(Árboles!$G1140,Precios!$B$7:$H$19,7,FALSE)),"",Industrias[[#This Row],[Vchapa (m3)]]*VLOOKUP(Árboles!$G1140,Precios!$B$7:$H$19,7,FALSE))</f>
        <v/>
      </c>
      <c r="S1143" s="223">
        <f t="shared" si="22"/>
        <v>0</v>
      </c>
      <c r="T1143" s="218"/>
      <c r="U1143" s="218"/>
      <c r="W1143" s="183"/>
      <c r="X1143" s="183"/>
      <c r="Y1143" s="183"/>
      <c r="Z1143" s="183"/>
      <c r="AA1143" s="183"/>
      <c r="AB1143" s="183"/>
      <c r="AC1143" s="183"/>
      <c r="AE1143" s="183"/>
      <c r="AF1143" s="183"/>
      <c r="AG1143" s="183"/>
      <c r="AH1143" s="183"/>
      <c r="AI1143" s="183"/>
      <c r="AJ1143" s="183"/>
      <c r="AK1143" s="183"/>
    </row>
    <row r="1144" spans="2:37" ht="16.8" thickTop="1" thickBot="1">
      <c r="B1144" s="211" t="str">
        <f>IF(Árboles!B1141="","",Árboles!B1141)</f>
        <v/>
      </c>
      <c r="C1144" s="211" t="str">
        <f>IF(Árboles!C1141="","",Árboles!C1141)</f>
        <v/>
      </c>
      <c r="D1144" s="212" t="str">
        <f>IF(Árboles!G1141="","",Árboles!G1141)</f>
        <v/>
      </c>
      <c r="E1144" s="213" t="str">
        <f>IF(Árboles!AC1141=0,"",Árboles!AC1141)</f>
        <v/>
      </c>
      <c r="F1144" s="221"/>
      <c r="G1144" s="222"/>
      <c r="H1144" s="222"/>
      <c r="I1144" s="222"/>
      <c r="J1144" s="222"/>
      <c r="K1144" s="222"/>
      <c r="L1144" s="222"/>
      <c r="M1144" s="216" t="str">
        <f>IF(ISNA(Industrias[[#This Row],[Vtrit (m3)]]*VLOOKUP(Árboles!$G1141,Precios!$B$7:$H$19,2,FALSE)),"",Industrias[[#This Row],[Vtrit (m3)]]*VLOOKUP(Árboles!$G1141,Precios!$B$7:$H$19,2,FALSE))</f>
        <v/>
      </c>
      <c r="N1144" s="217" t="str">
        <f>IF(ISNA(Industrias[[#This Row],[Vapea (m3)]]*VLOOKUP(Árboles!$G1141,Precios!$B$7:$H$19,3,FALSE)),"",Industrias[[#This Row],[Vapea (m3)]]*VLOOKUP(Árboles!$G1141,Precios!$B$7:$H$19,3,FALSE))</f>
        <v/>
      </c>
      <c r="O1144" s="217" t="str">
        <f>IF(ISNA(Industrias[[#This Row],[Vcanter (m3)]]*VLOOKUP(Árboles!$G1141,Precios!$B$7:$H$19,4,FALSE)),"",Industrias[[#This Row],[Vcanter (m3)]]*VLOOKUP(Árboles!$G1141,Precios!$B$7:$H$19,4,FALSE))</f>
        <v/>
      </c>
      <c r="P1144" s="217" t="str">
        <f>IF(ISNA(Industrias[[#This Row],[Vsierra (m3)]]*VLOOKUP(Árboles!$G1141,Precios!$B$7:$H$19,5,FALSE)),"",Industrias[[#This Row],[Vsierra (m3)]]*VLOOKUP(Árboles!$G1141,Precios!$B$7:$H$19,5,FALSE))</f>
        <v/>
      </c>
      <c r="Q1144" s="217" t="str">
        <f>IF(ISNA(Industrias[[#This Row],[Vsgruesa (m3)]]*VLOOKUP(Árboles!$G1141,Precios!$B$7:$H$19,6,FALSE)),"",Industrias[[#This Row],[Vsgruesa (m3)]]*VLOOKUP(Árboles!$G1141,Precios!$B$7:$H$19,6,FALSE))</f>
        <v/>
      </c>
      <c r="R1144" s="217" t="str">
        <f>IF(ISNA(Industrias[[#This Row],[Vchapa (m3)]]*VLOOKUP(Árboles!$G1141,Precios!$B$7:$H$19,7,FALSE)),"",Industrias[[#This Row],[Vchapa (m3)]]*VLOOKUP(Árboles!$G1141,Precios!$B$7:$H$19,7,FALSE))</f>
        <v/>
      </c>
      <c r="S1144" s="223">
        <f t="shared" si="22"/>
        <v>0</v>
      </c>
      <c r="T1144" s="218"/>
      <c r="U1144" s="218"/>
      <c r="W1144" s="183"/>
      <c r="X1144" s="183"/>
      <c r="Y1144" s="183"/>
      <c r="Z1144" s="183"/>
      <c r="AA1144" s="183"/>
      <c r="AB1144" s="183"/>
      <c r="AC1144" s="183"/>
      <c r="AE1144" s="183"/>
      <c r="AF1144" s="183"/>
      <c r="AG1144" s="183"/>
      <c r="AH1144" s="183"/>
      <c r="AI1144" s="183"/>
      <c r="AJ1144" s="183"/>
      <c r="AK1144" s="183"/>
    </row>
    <row r="1145" spans="2:37" ht="16.8" thickTop="1" thickBot="1">
      <c r="B1145" s="211" t="str">
        <f>IF(Árboles!B1142="","",Árboles!B1142)</f>
        <v/>
      </c>
      <c r="C1145" s="211" t="str">
        <f>IF(Árboles!C1142="","",Árboles!C1142)</f>
        <v/>
      </c>
      <c r="D1145" s="212" t="str">
        <f>IF(Árboles!G1142="","",Árboles!G1142)</f>
        <v/>
      </c>
      <c r="E1145" s="213" t="str">
        <f>IF(Árboles!AC1142=0,"",Árboles!AC1142)</f>
        <v/>
      </c>
      <c r="F1145" s="221"/>
      <c r="G1145" s="222"/>
      <c r="H1145" s="222"/>
      <c r="I1145" s="222"/>
      <c r="J1145" s="222"/>
      <c r="K1145" s="222"/>
      <c r="L1145" s="222"/>
      <c r="M1145" s="216" t="str">
        <f>IF(ISNA(Industrias[[#This Row],[Vtrit (m3)]]*VLOOKUP(Árboles!$G1142,Precios!$B$7:$H$19,2,FALSE)),"",Industrias[[#This Row],[Vtrit (m3)]]*VLOOKUP(Árboles!$G1142,Precios!$B$7:$H$19,2,FALSE))</f>
        <v/>
      </c>
      <c r="N1145" s="217" t="str">
        <f>IF(ISNA(Industrias[[#This Row],[Vapea (m3)]]*VLOOKUP(Árboles!$G1142,Precios!$B$7:$H$19,3,FALSE)),"",Industrias[[#This Row],[Vapea (m3)]]*VLOOKUP(Árboles!$G1142,Precios!$B$7:$H$19,3,FALSE))</f>
        <v/>
      </c>
      <c r="O1145" s="217" t="str">
        <f>IF(ISNA(Industrias[[#This Row],[Vcanter (m3)]]*VLOOKUP(Árboles!$G1142,Precios!$B$7:$H$19,4,FALSE)),"",Industrias[[#This Row],[Vcanter (m3)]]*VLOOKUP(Árboles!$G1142,Precios!$B$7:$H$19,4,FALSE))</f>
        <v/>
      </c>
      <c r="P1145" s="217" t="str">
        <f>IF(ISNA(Industrias[[#This Row],[Vsierra (m3)]]*VLOOKUP(Árboles!$G1142,Precios!$B$7:$H$19,5,FALSE)),"",Industrias[[#This Row],[Vsierra (m3)]]*VLOOKUP(Árboles!$G1142,Precios!$B$7:$H$19,5,FALSE))</f>
        <v/>
      </c>
      <c r="Q1145" s="217" t="str">
        <f>IF(ISNA(Industrias[[#This Row],[Vsgruesa (m3)]]*VLOOKUP(Árboles!$G1142,Precios!$B$7:$H$19,6,FALSE)),"",Industrias[[#This Row],[Vsgruesa (m3)]]*VLOOKUP(Árboles!$G1142,Precios!$B$7:$H$19,6,FALSE))</f>
        <v/>
      </c>
      <c r="R1145" s="217" t="str">
        <f>IF(ISNA(Industrias[[#This Row],[Vchapa (m3)]]*VLOOKUP(Árboles!$G1142,Precios!$B$7:$H$19,7,FALSE)),"",Industrias[[#This Row],[Vchapa (m3)]]*VLOOKUP(Árboles!$G1142,Precios!$B$7:$H$19,7,FALSE))</f>
        <v/>
      </c>
      <c r="S1145" s="223">
        <f t="shared" si="22"/>
        <v>0</v>
      </c>
      <c r="T1145" s="218"/>
      <c r="U1145" s="218"/>
      <c r="W1145" s="183"/>
      <c r="X1145" s="183"/>
      <c r="Y1145" s="183"/>
      <c r="Z1145" s="183"/>
      <c r="AA1145" s="183"/>
      <c r="AB1145" s="183"/>
      <c r="AC1145" s="183"/>
      <c r="AE1145" s="183"/>
      <c r="AF1145" s="183"/>
      <c r="AG1145" s="183"/>
      <c r="AH1145" s="183"/>
      <c r="AI1145" s="183"/>
      <c r="AJ1145" s="183"/>
      <c r="AK1145" s="183"/>
    </row>
    <row r="1146" spans="2:37" ht="16.8" thickTop="1" thickBot="1">
      <c r="B1146" s="211" t="str">
        <f>IF(Árboles!B1143="","",Árboles!B1143)</f>
        <v/>
      </c>
      <c r="C1146" s="211" t="str">
        <f>IF(Árboles!C1143="","",Árboles!C1143)</f>
        <v/>
      </c>
      <c r="D1146" s="212" t="str">
        <f>IF(Árboles!G1143="","",Árboles!G1143)</f>
        <v/>
      </c>
      <c r="E1146" s="213" t="str">
        <f>IF(Árboles!AC1143=0,"",Árboles!AC1143)</f>
        <v/>
      </c>
      <c r="F1146" s="221"/>
      <c r="G1146" s="222"/>
      <c r="H1146" s="222"/>
      <c r="I1146" s="222"/>
      <c r="J1146" s="222"/>
      <c r="K1146" s="222"/>
      <c r="L1146" s="222"/>
      <c r="M1146" s="216" t="str">
        <f>IF(ISNA(Industrias[[#This Row],[Vtrit (m3)]]*VLOOKUP(Árboles!$G1143,Precios!$B$7:$H$19,2,FALSE)),"",Industrias[[#This Row],[Vtrit (m3)]]*VLOOKUP(Árboles!$G1143,Precios!$B$7:$H$19,2,FALSE))</f>
        <v/>
      </c>
      <c r="N1146" s="217" t="str">
        <f>IF(ISNA(Industrias[[#This Row],[Vapea (m3)]]*VLOOKUP(Árboles!$G1143,Precios!$B$7:$H$19,3,FALSE)),"",Industrias[[#This Row],[Vapea (m3)]]*VLOOKUP(Árboles!$G1143,Precios!$B$7:$H$19,3,FALSE))</f>
        <v/>
      </c>
      <c r="O1146" s="217" t="str">
        <f>IF(ISNA(Industrias[[#This Row],[Vcanter (m3)]]*VLOOKUP(Árboles!$G1143,Precios!$B$7:$H$19,4,FALSE)),"",Industrias[[#This Row],[Vcanter (m3)]]*VLOOKUP(Árboles!$G1143,Precios!$B$7:$H$19,4,FALSE))</f>
        <v/>
      </c>
      <c r="P1146" s="217" t="str">
        <f>IF(ISNA(Industrias[[#This Row],[Vsierra (m3)]]*VLOOKUP(Árboles!$G1143,Precios!$B$7:$H$19,5,FALSE)),"",Industrias[[#This Row],[Vsierra (m3)]]*VLOOKUP(Árboles!$G1143,Precios!$B$7:$H$19,5,FALSE))</f>
        <v/>
      </c>
      <c r="Q1146" s="217" t="str">
        <f>IF(ISNA(Industrias[[#This Row],[Vsgruesa (m3)]]*VLOOKUP(Árboles!$G1143,Precios!$B$7:$H$19,6,FALSE)),"",Industrias[[#This Row],[Vsgruesa (m3)]]*VLOOKUP(Árboles!$G1143,Precios!$B$7:$H$19,6,FALSE))</f>
        <v/>
      </c>
      <c r="R1146" s="217" t="str">
        <f>IF(ISNA(Industrias[[#This Row],[Vchapa (m3)]]*VLOOKUP(Árboles!$G1143,Precios!$B$7:$H$19,7,FALSE)),"",Industrias[[#This Row],[Vchapa (m3)]]*VLOOKUP(Árboles!$G1143,Precios!$B$7:$H$19,7,FALSE))</f>
        <v/>
      </c>
      <c r="S1146" s="223">
        <f t="shared" si="22"/>
        <v>0</v>
      </c>
      <c r="T1146" s="218"/>
      <c r="U1146" s="218"/>
      <c r="W1146" s="183"/>
      <c r="X1146" s="183"/>
      <c r="Y1146" s="183"/>
      <c r="Z1146" s="183"/>
      <c r="AA1146" s="183"/>
      <c r="AB1146" s="183"/>
      <c r="AC1146" s="183"/>
      <c r="AE1146" s="183"/>
      <c r="AF1146" s="183"/>
      <c r="AG1146" s="183"/>
      <c r="AH1146" s="183"/>
      <c r="AI1146" s="183"/>
      <c r="AJ1146" s="183"/>
      <c r="AK1146" s="183"/>
    </row>
    <row r="1147" spans="2:37" ht="16.8" thickTop="1" thickBot="1">
      <c r="B1147" s="211" t="str">
        <f>IF(Árboles!B1144="","",Árboles!B1144)</f>
        <v/>
      </c>
      <c r="C1147" s="211" t="str">
        <f>IF(Árboles!C1144="","",Árboles!C1144)</f>
        <v/>
      </c>
      <c r="D1147" s="212" t="str">
        <f>IF(Árboles!G1144="","",Árboles!G1144)</f>
        <v/>
      </c>
      <c r="E1147" s="213" t="str">
        <f>IF(Árboles!AC1144=0,"",Árboles!AC1144)</f>
        <v/>
      </c>
      <c r="F1147" s="221"/>
      <c r="G1147" s="222"/>
      <c r="H1147" s="222"/>
      <c r="I1147" s="222"/>
      <c r="J1147" s="222"/>
      <c r="K1147" s="222"/>
      <c r="L1147" s="222"/>
      <c r="M1147" s="216" t="str">
        <f>IF(ISNA(Industrias[[#This Row],[Vtrit (m3)]]*VLOOKUP(Árboles!$G1144,Precios!$B$7:$H$19,2,FALSE)),"",Industrias[[#This Row],[Vtrit (m3)]]*VLOOKUP(Árboles!$G1144,Precios!$B$7:$H$19,2,FALSE))</f>
        <v/>
      </c>
      <c r="N1147" s="217" t="str">
        <f>IF(ISNA(Industrias[[#This Row],[Vapea (m3)]]*VLOOKUP(Árboles!$G1144,Precios!$B$7:$H$19,3,FALSE)),"",Industrias[[#This Row],[Vapea (m3)]]*VLOOKUP(Árboles!$G1144,Precios!$B$7:$H$19,3,FALSE))</f>
        <v/>
      </c>
      <c r="O1147" s="217" t="str">
        <f>IF(ISNA(Industrias[[#This Row],[Vcanter (m3)]]*VLOOKUP(Árboles!$G1144,Precios!$B$7:$H$19,4,FALSE)),"",Industrias[[#This Row],[Vcanter (m3)]]*VLOOKUP(Árboles!$G1144,Precios!$B$7:$H$19,4,FALSE))</f>
        <v/>
      </c>
      <c r="P1147" s="217" t="str">
        <f>IF(ISNA(Industrias[[#This Row],[Vsierra (m3)]]*VLOOKUP(Árboles!$G1144,Precios!$B$7:$H$19,5,FALSE)),"",Industrias[[#This Row],[Vsierra (m3)]]*VLOOKUP(Árboles!$G1144,Precios!$B$7:$H$19,5,FALSE))</f>
        <v/>
      </c>
      <c r="Q1147" s="217" t="str">
        <f>IF(ISNA(Industrias[[#This Row],[Vsgruesa (m3)]]*VLOOKUP(Árboles!$G1144,Precios!$B$7:$H$19,6,FALSE)),"",Industrias[[#This Row],[Vsgruesa (m3)]]*VLOOKUP(Árboles!$G1144,Precios!$B$7:$H$19,6,FALSE))</f>
        <v/>
      </c>
      <c r="R1147" s="217" t="str">
        <f>IF(ISNA(Industrias[[#This Row],[Vchapa (m3)]]*VLOOKUP(Árboles!$G1144,Precios!$B$7:$H$19,7,FALSE)),"",Industrias[[#This Row],[Vchapa (m3)]]*VLOOKUP(Árboles!$G1144,Precios!$B$7:$H$19,7,FALSE))</f>
        <v/>
      </c>
      <c r="S1147" s="223">
        <f t="shared" si="22"/>
        <v>0</v>
      </c>
      <c r="T1147" s="218"/>
      <c r="U1147" s="218"/>
      <c r="W1147" s="183"/>
      <c r="X1147" s="183"/>
      <c r="Y1147" s="183"/>
      <c r="Z1147" s="183"/>
      <c r="AA1147" s="183"/>
      <c r="AB1147" s="183"/>
      <c r="AC1147" s="183"/>
      <c r="AE1147" s="183"/>
      <c r="AF1147" s="183"/>
      <c r="AG1147" s="183"/>
      <c r="AH1147" s="183"/>
      <c r="AI1147" s="183"/>
      <c r="AJ1147" s="183"/>
      <c r="AK1147" s="183"/>
    </row>
    <row r="1148" spans="2:37" ht="16.8" thickTop="1" thickBot="1">
      <c r="B1148" s="211" t="str">
        <f>IF(Árboles!B1145="","",Árboles!B1145)</f>
        <v/>
      </c>
      <c r="C1148" s="211" t="str">
        <f>IF(Árboles!C1145="","",Árboles!C1145)</f>
        <v/>
      </c>
      <c r="D1148" s="212" t="str">
        <f>IF(Árboles!G1145="","",Árboles!G1145)</f>
        <v/>
      </c>
      <c r="E1148" s="213" t="str">
        <f>IF(Árboles!AC1145=0,"",Árboles!AC1145)</f>
        <v/>
      </c>
      <c r="F1148" s="221"/>
      <c r="G1148" s="222"/>
      <c r="H1148" s="222"/>
      <c r="I1148" s="222"/>
      <c r="J1148" s="222"/>
      <c r="K1148" s="222"/>
      <c r="L1148" s="222"/>
      <c r="M1148" s="216" t="str">
        <f>IF(ISNA(Industrias[[#This Row],[Vtrit (m3)]]*VLOOKUP(Árboles!$G1145,Precios!$B$7:$H$19,2,FALSE)),"",Industrias[[#This Row],[Vtrit (m3)]]*VLOOKUP(Árboles!$G1145,Precios!$B$7:$H$19,2,FALSE))</f>
        <v/>
      </c>
      <c r="N1148" s="217" t="str">
        <f>IF(ISNA(Industrias[[#This Row],[Vapea (m3)]]*VLOOKUP(Árboles!$G1145,Precios!$B$7:$H$19,3,FALSE)),"",Industrias[[#This Row],[Vapea (m3)]]*VLOOKUP(Árboles!$G1145,Precios!$B$7:$H$19,3,FALSE))</f>
        <v/>
      </c>
      <c r="O1148" s="217" t="str">
        <f>IF(ISNA(Industrias[[#This Row],[Vcanter (m3)]]*VLOOKUP(Árboles!$G1145,Precios!$B$7:$H$19,4,FALSE)),"",Industrias[[#This Row],[Vcanter (m3)]]*VLOOKUP(Árboles!$G1145,Precios!$B$7:$H$19,4,FALSE))</f>
        <v/>
      </c>
      <c r="P1148" s="217" t="str">
        <f>IF(ISNA(Industrias[[#This Row],[Vsierra (m3)]]*VLOOKUP(Árboles!$G1145,Precios!$B$7:$H$19,5,FALSE)),"",Industrias[[#This Row],[Vsierra (m3)]]*VLOOKUP(Árboles!$G1145,Precios!$B$7:$H$19,5,FALSE))</f>
        <v/>
      </c>
      <c r="Q1148" s="217" t="str">
        <f>IF(ISNA(Industrias[[#This Row],[Vsgruesa (m3)]]*VLOOKUP(Árboles!$G1145,Precios!$B$7:$H$19,6,FALSE)),"",Industrias[[#This Row],[Vsgruesa (m3)]]*VLOOKUP(Árboles!$G1145,Precios!$B$7:$H$19,6,FALSE))</f>
        <v/>
      </c>
      <c r="R1148" s="217" t="str">
        <f>IF(ISNA(Industrias[[#This Row],[Vchapa (m3)]]*VLOOKUP(Árboles!$G1145,Precios!$B$7:$H$19,7,FALSE)),"",Industrias[[#This Row],[Vchapa (m3)]]*VLOOKUP(Árboles!$G1145,Precios!$B$7:$H$19,7,FALSE))</f>
        <v/>
      </c>
      <c r="S1148" s="223">
        <f t="shared" si="22"/>
        <v>0</v>
      </c>
      <c r="T1148" s="218"/>
      <c r="U1148" s="218"/>
      <c r="W1148" s="183"/>
      <c r="X1148" s="183"/>
      <c r="Y1148" s="183"/>
      <c r="Z1148" s="183"/>
      <c r="AA1148" s="183"/>
      <c r="AB1148" s="183"/>
      <c r="AC1148" s="183"/>
      <c r="AE1148" s="183"/>
      <c r="AF1148" s="183"/>
      <c r="AG1148" s="183"/>
      <c r="AH1148" s="183"/>
      <c r="AI1148" s="183"/>
      <c r="AJ1148" s="183"/>
      <c r="AK1148" s="183"/>
    </row>
    <row r="1149" spans="2:37" ht="16.8" thickTop="1" thickBot="1">
      <c r="B1149" s="211" t="str">
        <f>IF(Árboles!B1146="","",Árboles!B1146)</f>
        <v/>
      </c>
      <c r="C1149" s="211" t="str">
        <f>IF(Árboles!C1146="","",Árboles!C1146)</f>
        <v/>
      </c>
      <c r="D1149" s="212" t="str">
        <f>IF(Árboles!G1146="","",Árboles!G1146)</f>
        <v/>
      </c>
      <c r="E1149" s="213" t="str">
        <f>IF(Árboles!AC1146=0,"",Árboles!AC1146)</f>
        <v/>
      </c>
      <c r="F1149" s="221"/>
      <c r="G1149" s="222"/>
      <c r="H1149" s="222"/>
      <c r="I1149" s="222"/>
      <c r="J1149" s="222"/>
      <c r="K1149" s="222"/>
      <c r="L1149" s="222"/>
      <c r="M1149" s="216" t="str">
        <f>IF(ISNA(Industrias[[#This Row],[Vtrit (m3)]]*VLOOKUP(Árboles!$G1146,Precios!$B$7:$H$19,2,FALSE)),"",Industrias[[#This Row],[Vtrit (m3)]]*VLOOKUP(Árboles!$G1146,Precios!$B$7:$H$19,2,FALSE))</f>
        <v/>
      </c>
      <c r="N1149" s="217" t="str">
        <f>IF(ISNA(Industrias[[#This Row],[Vapea (m3)]]*VLOOKUP(Árboles!$G1146,Precios!$B$7:$H$19,3,FALSE)),"",Industrias[[#This Row],[Vapea (m3)]]*VLOOKUP(Árboles!$G1146,Precios!$B$7:$H$19,3,FALSE))</f>
        <v/>
      </c>
      <c r="O1149" s="217" t="str">
        <f>IF(ISNA(Industrias[[#This Row],[Vcanter (m3)]]*VLOOKUP(Árboles!$G1146,Precios!$B$7:$H$19,4,FALSE)),"",Industrias[[#This Row],[Vcanter (m3)]]*VLOOKUP(Árboles!$G1146,Precios!$B$7:$H$19,4,FALSE))</f>
        <v/>
      </c>
      <c r="P1149" s="217" t="str">
        <f>IF(ISNA(Industrias[[#This Row],[Vsierra (m3)]]*VLOOKUP(Árboles!$G1146,Precios!$B$7:$H$19,5,FALSE)),"",Industrias[[#This Row],[Vsierra (m3)]]*VLOOKUP(Árboles!$G1146,Precios!$B$7:$H$19,5,FALSE))</f>
        <v/>
      </c>
      <c r="Q1149" s="217" t="str">
        <f>IF(ISNA(Industrias[[#This Row],[Vsgruesa (m3)]]*VLOOKUP(Árboles!$G1146,Precios!$B$7:$H$19,6,FALSE)),"",Industrias[[#This Row],[Vsgruesa (m3)]]*VLOOKUP(Árboles!$G1146,Precios!$B$7:$H$19,6,FALSE))</f>
        <v/>
      </c>
      <c r="R1149" s="217" t="str">
        <f>IF(ISNA(Industrias[[#This Row],[Vchapa (m3)]]*VLOOKUP(Árboles!$G1146,Precios!$B$7:$H$19,7,FALSE)),"",Industrias[[#This Row],[Vchapa (m3)]]*VLOOKUP(Árboles!$G1146,Precios!$B$7:$H$19,7,FALSE))</f>
        <v/>
      </c>
      <c r="S1149" s="223">
        <f t="shared" si="22"/>
        <v>0</v>
      </c>
      <c r="T1149" s="218"/>
      <c r="U1149" s="218"/>
      <c r="W1149" s="183"/>
      <c r="X1149" s="183"/>
      <c r="Y1149" s="183"/>
      <c r="Z1149" s="183"/>
      <c r="AA1149" s="183"/>
      <c r="AB1149" s="183"/>
      <c r="AC1149" s="183"/>
      <c r="AE1149" s="183"/>
      <c r="AF1149" s="183"/>
      <c r="AG1149" s="183"/>
      <c r="AH1149" s="183"/>
      <c r="AI1149" s="183"/>
      <c r="AJ1149" s="183"/>
      <c r="AK1149" s="183"/>
    </row>
    <row r="1150" spans="2:37" ht="16.8" thickTop="1" thickBot="1">
      <c r="B1150" s="211" t="str">
        <f>IF(Árboles!B1147="","",Árboles!B1147)</f>
        <v/>
      </c>
      <c r="C1150" s="211" t="str">
        <f>IF(Árboles!C1147="","",Árboles!C1147)</f>
        <v/>
      </c>
      <c r="D1150" s="212" t="str">
        <f>IF(Árboles!G1147="","",Árboles!G1147)</f>
        <v/>
      </c>
      <c r="E1150" s="213" t="str">
        <f>IF(Árboles!AC1147=0,"",Árboles!AC1147)</f>
        <v/>
      </c>
      <c r="F1150" s="221"/>
      <c r="G1150" s="222"/>
      <c r="H1150" s="222"/>
      <c r="I1150" s="222"/>
      <c r="J1150" s="222"/>
      <c r="K1150" s="222"/>
      <c r="L1150" s="222"/>
      <c r="M1150" s="216" t="str">
        <f>IF(ISNA(Industrias[[#This Row],[Vtrit (m3)]]*VLOOKUP(Árboles!$G1147,Precios!$B$7:$H$19,2,FALSE)),"",Industrias[[#This Row],[Vtrit (m3)]]*VLOOKUP(Árboles!$G1147,Precios!$B$7:$H$19,2,FALSE))</f>
        <v/>
      </c>
      <c r="N1150" s="217" t="str">
        <f>IF(ISNA(Industrias[[#This Row],[Vapea (m3)]]*VLOOKUP(Árboles!$G1147,Precios!$B$7:$H$19,3,FALSE)),"",Industrias[[#This Row],[Vapea (m3)]]*VLOOKUP(Árboles!$G1147,Precios!$B$7:$H$19,3,FALSE))</f>
        <v/>
      </c>
      <c r="O1150" s="217" t="str">
        <f>IF(ISNA(Industrias[[#This Row],[Vcanter (m3)]]*VLOOKUP(Árboles!$G1147,Precios!$B$7:$H$19,4,FALSE)),"",Industrias[[#This Row],[Vcanter (m3)]]*VLOOKUP(Árboles!$G1147,Precios!$B$7:$H$19,4,FALSE))</f>
        <v/>
      </c>
      <c r="P1150" s="217" t="str">
        <f>IF(ISNA(Industrias[[#This Row],[Vsierra (m3)]]*VLOOKUP(Árboles!$G1147,Precios!$B$7:$H$19,5,FALSE)),"",Industrias[[#This Row],[Vsierra (m3)]]*VLOOKUP(Árboles!$G1147,Precios!$B$7:$H$19,5,FALSE))</f>
        <v/>
      </c>
      <c r="Q1150" s="217" t="str">
        <f>IF(ISNA(Industrias[[#This Row],[Vsgruesa (m3)]]*VLOOKUP(Árboles!$G1147,Precios!$B$7:$H$19,6,FALSE)),"",Industrias[[#This Row],[Vsgruesa (m3)]]*VLOOKUP(Árboles!$G1147,Precios!$B$7:$H$19,6,FALSE))</f>
        <v/>
      </c>
      <c r="R1150" s="217" t="str">
        <f>IF(ISNA(Industrias[[#This Row],[Vchapa (m3)]]*VLOOKUP(Árboles!$G1147,Precios!$B$7:$H$19,7,FALSE)),"",Industrias[[#This Row],[Vchapa (m3)]]*VLOOKUP(Árboles!$G1147,Precios!$B$7:$H$19,7,FALSE))</f>
        <v/>
      </c>
      <c r="S1150" s="223">
        <f t="shared" si="22"/>
        <v>0</v>
      </c>
      <c r="T1150" s="218"/>
      <c r="U1150" s="218"/>
      <c r="W1150" s="183"/>
      <c r="X1150" s="183"/>
      <c r="Y1150" s="183"/>
      <c r="Z1150" s="183"/>
      <c r="AA1150" s="183"/>
      <c r="AB1150" s="183"/>
      <c r="AC1150" s="183"/>
      <c r="AE1150" s="183"/>
      <c r="AF1150" s="183"/>
      <c r="AG1150" s="183"/>
      <c r="AH1150" s="183"/>
      <c r="AI1150" s="183"/>
      <c r="AJ1150" s="183"/>
      <c r="AK1150" s="183"/>
    </row>
    <row r="1151" spans="2:37" ht="16.8" thickTop="1" thickBot="1">
      <c r="B1151" s="211" t="str">
        <f>IF(Árboles!B1148="","",Árboles!B1148)</f>
        <v/>
      </c>
      <c r="C1151" s="211" t="str">
        <f>IF(Árboles!C1148="","",Árboles!C1148)</f>
        <v/>
      </c>
      <c r="D1151" s="212" t="str">
        <f>IF(Árboles!G1148="","",Árboles!G1148)</f>
        <v/>
      </c>
      <c r="E1151" s="213" t="str">
        <f>IF(Árboles!AC1148=0,"",Árboles!AC1148)</f>
        <v/>
      </c>
      <c r="F1151" s="221"/>
      <c r="G1151" s="222"/>
      <c r="H1151" s="222"/>
      <c r="I1151" s="222"/>
      <c r="J1151" s="222"/>
      <c r="K1151" s="222"/>
      <c r="L1151" s="222"/>
      <c r="M1151" s="216" t="str">
        <f>IF(ISNA(Industrias[[#This Row],[Vtrit (m3)]]*VLOOKUP(Árboles!$G1148,Precios!$B$7:$H$19,2,FALSE)),"",Industrias[[#This Row],[Vtrit (m3)]]*VLOOKUP(Árboles!$G1148,Precios!$B$7:$H$19,2,FALSE))</f>
        <v/>
      </c>
      <c r="N1151" s="217" t="str">
        <f>IF(ISNA(Industrias[[#This Row],[Vapea (m3)]]*VLOOKUP(Árboles!$G1148,Precios!$B$7:$H$19,3,FALSE)),"",Industrias[[#This Row],[Vapea (m3)]]*VLOOKUP(Árboles!$G1148,Precios!$B$7:$H$19,3,FALSE))</f>
        <v/>
      </c>
      <c r="O1151" s="217" t="str">
        <f>IF(ISNA(Industrias[[#This Row],[Vcanter (m3)]]*VLOOKUP(Árboles!$G1148,Precios!$B$7:$H$19,4,FALSE)),"",Industrias[[#This Row],[Vcanter (m3)]]*VLOOKUP(Árboles!$G1148,Precios!$B$7:$H$19,4,FALSE))</f>
        <v/>
      </c>
      <c r="P1151" s="217" t="str">
        <f>IF(ISNA(Industrias[[#This Row],[Vsierra (m3)]]*VLOOKUP(Árboles!$G1148,Precios!$B$7:$H$19,5,FALSE)),"",Industrias[[#This Row],[Vsierra (m3)]]*VLOOKUP(Árboles!$G1148,Precios!$B$7:$H$19,5,FALSE))</f>
        <v/>
      </c>
      <c r="Q1151" s="217" t="str">
        <f>IF(ISNA(Industrias[[#This Row],[Vsgruesa (m3)]]*VLOOKUP(Árboles!$G1148,Precios!$B$7:$H$19,6,FALSE)),"",Industrias[[#This Row],[Vsgruesa (m3)]]*VLOOKUP(Árboles!$G1148,Precios!$B$7:$H$19,6,FALSE))</f>
        <v/>
      </c>
      <c r="R1151" s="217" t="str">
        <f>IF(ISNA(Industrias[[#This Row],[Vchapa (m3)]]*VLOOKUP(Árboles!$G1148,Precios!$B$7:$H$19,7,FALSE)),"",Industrias[[#This Row],[Vchapa (m3)]]*VLOOKUP(Árboles!$G1148,Precios!$B$7:$H$19,7,FALSE))</f>
        <v/>
      </c>
      <c r="S1151" s="223">
        <f t="shared" si="22"/>
        <v>0</v>
      </c>
      <c r="T1151" s="218"/>
      <c r="U1151" s="218"/>
      <c r="W1151" s="183"/>
      <c r="X1151" s="183"/>
      <c r="Y1151" s="183"/>
      <c r="Z1151" s="183"/>
      <c r="AA1151" s="183"/>
      <c r="AB1151" s="183"/>
      <c r="AC1151" s="183"/>
      <c r="AE1151" s="183"/>
      <c r="AF1151" s="183"/>
      <c r="AG1151" s="183"/>
      <c r="AH1151" s="183"/>
      <c r="AI1151" s="183"/>
      <c r="AJ1151" s="183"/>
      <c r="AK1151" s="183"/>
    </row>
    <row r="1152" spans="2:37" ht="16.8" thickTop="1" thickBot="1">
      <c r="B1152" s="211" t="str">
        <f>IF(Árboles!B1149="","",Árboles!B1149)</f>
        <v/>
      </c>
      <c r="C1152" s="211" t="str">
        <f>IF(Árboles!C1149="","",Árboles!C1149)</f>
        <v/>
      </c>
      <c r="D1152" s="212" t="str">
        <f>IF(Árboles!G1149="","",Árboles!G1149)</f>
        <v/>
      </c>
      <c r="E1152" s="213" t="str">
        <f>IF(Árboles!AC1149=0,"",Árboles!AC1149)</f>
        <v/>
      </c>
      <c r="F1152" s="221"/>
      <c r="G1152" s="222"/>
      <c r="H1152" s="222"/>
      <c r="I1152" s="222"/>
      <c r="J1152" s="222"/>
      <c r="K1152" s="222"/>
      <c r="L1152" s="222"/>
      <c r="M1152" s="216" t="str">
        <f>IF(ISNA(Industrias[[#This Row],[Vtrit (m3)]]*VLOOKUP(Árboles!$G1149,Precios!$B$7:$H$19,2,FALSE)),"",Industrias[[#This Row],[Vtrit (m3)]]*VLOOKUP(Árboles!$G1149,Precios!$B$7:$H$19,2,FALSE))</f>
        <v/>
      </c>
      <c r="N1152" s="217" t="str">
        <f>IF(ISNA(Industrias[[#This Row],[Vapea (m3)]]*VLOOKUP(Árboles!$G1149,Precios!$B$7:$H$19,3,FALSE)),"",Industrias[[#This Row],[Vapea (m3)]]*VLOOKUP(Árboles!$G1149,Precios!$B$7:$H$19,3,FALSE))</f>
        <v/>
      </c>
      <c r="O1152" s="217" t="str">
        <f>IF(ISNA(Industrias[[#This Row],[Vcanter (m3)]]*VLOOKUP(Árboles!$G1149,Precios!$B$7:$H$19,4,FALSE)),"",Industrias[[#This Row],[Vcanter (m3)]]*VLOOKUP(Árboles!$G1149,Precios!$B$7:$H$19,4,FALSE))</f>
        <v/>
      </c>
      <c r="P1152" s="217" t="str">
        <f>IF(ISNA(Industrias[[#This Row],[Vsierra (m3)]]*VLOOKUP(Árboles!$G1149,Precios!$B$7:$H$19,5,FALSE)),"",Industrias[[#This Row],[Vsierra (m3)]]*VLOOKUP(Árboles!$G1149,Precios!$B$7:$H$19,5,FALSE))</f>
        <v/>
      </c>
      <c r="Q1152" s="217" t="str">
        <f>IF(ISNA(Industrias[[#This Row],[Vsgruesa (m3)]]*VLOOKUP(Árboles!$G1149,Precios!$B$7:$H$19,6,FALSE)),"",Industrias[[#This Row],[Vsgruesa (m3)]]*VLOOKUP(Árboles!$G1149,Precios!$B$7:$H$19,6,FALSE))</f>
        <v/>
      </c>
      <c r="R1152" s="217" t="str">
        <f>IF(ISNA(Industrias[[#This Row],[Vchapa (m3)]]*VLOOKUP(Árboles!$G1149,Precios!$B$7:$H$19,7,FALSE)),"",Industrias[[#This Row],[Vchapa (m3)]]*VLOOKUP(Árboles!$G1149,Precios!$B$7:$H$19,7,FALSE))</f>
        <v/>
      </c>
      <c r="S1152" s="223">
        <f t="shared" si="22"/>
        <v>0</v>
      </c>
      <c r="T1152" s="218"/>
      <c r="U1152" s="218"/>
      <c r="W1152" s="183"/>
      <c r="X1152" s="183"/>
      <c r="Y1152" s="183"/>
      <c r="Z1152" s="183"/>
      <c r="AA1152" s="183"/>
      <c r="AB1152" s="183"/>
      <c r="AC1152" s="183"/>
      <c r="AE1152" s="183"/>
      <c r="AF1152" s="183"/>
      <c r="AG1152" s="183"/>
      <c r="AH1152" s="183"/>
      <c r="AI1152" s="183"/>
      <c r="AJ1152" s="183"/>
      <c r="AK1152" s="183"/>
    </row>
    <row r="1153" spans="2:37" ht="16.8" thickTop="1" thickBot="1">
      <c r="B1153" s="211" t="str">
        <f>IF(Árboles!B1150="","",Árboles!B1150)</f>
        <v/>
      </c>
      <c r="C1153" s="211" t="str">
        <f>IF(Árboles!C1150="","",Árboles!C1150)</f>
        <v/>
      </c>
      <c r="D1153" s="212" t="str">
        <f>IF(Árboles!G1150="","",Árboles!G1150)</f>
        <v/>
      </c>
      <c r="E1153" s="213" t="str">
        <f>IF(Árboles!AC1150=0,"",Árboles!AC1150)</f>
        <v/>
      </c>
      <c r="F1153" s="221"/>
      <c r="G1153" s="222"/>
      <c r="H1153" s="222"/>
      <c r="I1153" s="222"/>
      <c r="J1153" s="222"/>
      <c r="K1153" s="222"/>
      <c r="L1153" s="222"/>
      <c r="M1153" s="216" t="str">
        <f>IF(ISNA(Industrias[[#This Row],[Vtrit (m3)]]*VLOOKUP(Árboles!$G1150,Precios!$B$7:$H$19,2,FALSE)),"",Industrias[[#This Row],[Vtrit (m3)]]*VLOOKUP(Árboles!$G1150,Precios!$B$7:$H$19,2,FALSE))</f>
        <v/>
      </c>
      <c r="N1153" s="217" t="str">
        <f>IF(ISNA(Industrias[[#This Row],[Vapea (m3)]]*VLOOKUP(Árboles!$G1150,Precios!$B$7:$H$19,3,FALSE)),"",Industrias[[#This Row],[Vapea (m3)]]*VLOOKUP(Árboles!$G1150,Precios!$B$7:$H$19,3,FALSE))</f>
        <v/>
      </c>
      <c r="O1153" s="217" t="str">
        <f>IF(ISNA(Industrias[[#This Row],[Vcanter (m3)]]*VLOOKUP(Árboles!$G1150,Precios!$B$7:$H$19,4,FALSE)),"",Industrias[[#This Row],[Vcanter (m3)]]*VLOOKUP(Árboles!$G1150,Precios!$B$7:$H$19,4,FALSE))</f>
        <v/>
      </c>
      <c r="P1153" s="217" t="str">
        <f>IF(ISNA(Industrias[[#This Row],[Vsierra (m3)]]*VLOOKUP(Árboles!$G1150,Precios!$B$7:$H$19,5,FALSE)),"",Industrias[[#This Row],[Vsierra (m3)]]*VLOOKUP(Árboles!$G1150,Precios!$B$7:$H$19,5,FALSE))</f>
        <v/>
      </c>
      <c r="Q1153" s="217" t="str">
        <f>IF(ISNA(Industrias[[#This Row],[Vsgruesa (m3)]]*VLOOKUP(Árboles!$G1150,Precios!$B$7:$H$19,6,FALSE)),"",Industrias[[#This Row],[Vsgruesa (m3)]]*VLOOKUP(Árboles!$G1150,Precios!$B$7:$H$19,6,FALSE))</f>
        <v/>
      </c>
      <c r="R1153" s="217" t="str">
        <f>IF(ISNA(Industrias[[#This Row],[Vchapa (m3)]]*VLOOKUP(Árboles!$G1150,Precios!$B$7:$H$19,7,FALSE)),"",Industrias[[#This Row],[Vchapa (m3)]]*VLOOKUP(Árboles!$G1150,Precios!$B$7:$H$19,7,FALSE))</f>
        <v/>
      </c>
      <c r="S1153" s="223">
        <f t="shared" si="22"/>
        <v>0</v>
      </c>
      <c r="T1153" s="218"/>
      <c r="U1153" s="218"/>
      <c r="W1153" s="183"/>
      <c r="X1153" s="183"/>
      <c r="Y1153" s="183"/>
      <c r="Z1153" s="183"/>
      <c r="AA1153" s="183"/>
      <c r="AB1153" s="183"/>
      <c r="AC1153" s="183"/>
      <c r="AE1153" s="183"/>
      <c r="AF1153" s="183"/>
      <c r="AG1153" s="183"/>
      <c r="AH1153" s="183"/>
      <c r="AI1153" s="183"/>
      <c r="AJ1153" s="183"/>
      <c r="AK1153" s="183"/>
    </row>
    <row r="1154" spans="2:37" ht="16.8" thickTop="1" thickBot="1">
      <c r="B1154" s="211" t="str">
        <f>IF(Árboles!B1151="","",Árboles!B1151)</f>
        <v/>
      </c>
      <c r="C1154" s="211" t="str">
        <f>IF(Árboles!C1151="","",Árboles!C1151)</f>
        <v/>
      </c>
      <c r="D1154" s="212" t="str">
        <f>IF(Árboles!G1151="","",Árboles!G1151)</f>
        <v/>
      </c>
      <c r="E1154" s="213" t="str">
        <f>IF(Árboles!AC1151=0,"",Árboles!AC1151)</f>
        <v/>
      </c>
      <c r="F1154" s="221"/>
      <c r="G1154" s="222"/>
      <c r="H1154" s="222"/>
      <c r="I1154" s="222"/>
      <c r="J1154" s="222"/>
      <c r="K1154" s="222"/>
      <c r="L1154" s="222"/>
      <c r="M1154" s="216" t="str">
        <f>IF(ISNA(Industrias[[#This Row],[Vtrit (m3)]]*VLOOKUP(Árboles!$G1151,Precios!$B$7:$H$19,2,FALSE)),"",Industrias[[#This Row],[Vtrit (m3)]]*VLOOKUP(Árboles!$G1151,Precios!$B$7:$H$19,2,FALSE))</f>
        <v/>
      </c>
      <c r="N1154" s="217" t="str">
        <f>IF(ISNA(Industrias[[#This Row],[Vapea (m3)]]*VLOOKUP(Árboles!$G1151,Precios!$B$7:$H$19,3,FALSE)),"",Industrias[[#This Row],[Vapea (m3)]]*VLOOKUP(Árboles!$G1151,Precios!$B$7:$H$19,3,FALSE))</f>
        <v/>
      </c>
      <c r="O1154" s="217" t="str">
        <f>IF(ISNA(Industrias[[#This Row],[Vcanter (m3)]]*VLOOKUP(Árboles!$G1151,Precios!$B$7:$H$19,4,FALSE)),"",Industrias[[#This Row],[Vcanter (m3)]]*VLOOKUP(Árboles!$G1151,Precios!$B$7:$H$19,4,FALSE))</f>
        <v/>
      </c>
      <c r="P1154" s="217" t="str">
        <f>IF(ISNA(Industrias[[#This Row],[Vsierra (m3)]]*VLOOKUP(Árboles!$G1151,Precios!$B$7:$H$19,5,FALSE)),"",Industrias[[#This Row],[Vsierra (m3)]]*VLOOKUP(Árboles!$G1151,Precios!$B$7:$H$19,5,FALSE))</f>
        <v/>
      </c>
      <c r="Q1154" s="217" t="str">
        <f>IF(ISNA(Industrias[[#This Row],[Vsgruesa (m3)]]*VLOOKUP(Árboles!$G1151,Precios!$B$7:$H$19,6,FALSE)),"",Industrias[[#This Row],[Vsgruesa (m3)]]*VLOOKUP(Árboles!$G1151,Precios!$B$7:$H$19,6,FALSE))</f>
        <v/>
      </c>
      <c r="R1154" s="217" t="str">
        <f>IF(ISNA(Industrias[[#This Row],[Vchapa (m3)]]*VLOOKUP(Árboles!$G1151,Precios!$B$7:$H$19,7,FALSE)),"",Industrias[[#This Row],[Vchapa (m3)]]*VLOOKUP(Árboles!$G1151,Precios!$B$7:$H$19,7,FALSE))</f>
        <v/>
      </c>
      <c r="S1154" s="223">
        <f t="shared" si="22"/>
        <v>0</v>
      </c>
      <c r="T1154" s="218"/>
      <c r="U1154" s="218"/>
      <c r="W1154" s="183"/>
      <c r="X1154" s="183"/>
      <c r="Y1154" s="183"/>
      <c r="Z1154" s="183"/>
      <c r="AA1154" s="183"/>
      <c r="AB1154" s="183"/>
      <c r="AC1154" s="183"/>
      <c r="AE1154" s="183"/>
      <c r="AF1154" s="183"/>
      <c r="AG1154" s="183"/>
      <c r="AH1154" s="183"/>
      <c r="AI1154" s="183"/>
      <c r="AJ1154" s="183"/>
      <c r="AK1154" s="183"/>
    </row>
    <row r="1155" spans="2:37" ht="16.8" thickTop="1" thickBot="1">
      <c r="B1155" s="211" t="str">
        <f>IF(Árboles!B1152="","",Árboles!B1152)</f>
        <v/>
      </c>
      <c r="C1155" s="211" t="str">
        <f>IF(Árboles!C1152="","",Árboles!C1152)</f>
        <v/>
      </c>
      <c r="D1155" s="212" t="str">
        <f>IF(Árboles!G1152="","",Árboles!G1152)</f>
        <v/>
      </c>
      <c r="E1155" s="213" t="str">
        <f>IF(Árboles!AC1152=0,"",Árboles!AC1152)</f>
        <v/>
      </c>
      <c r="F1155" s="221"/>
      <c r="G1155" s="222"/>
      <c r="H1155" s="222"/>
      <c r="I1155" s="222"/>
      <c r="J1155" s="222"/>
      <c r="K1155" s="222"/>
      <c r="L1155" s="222"/>
      <c r="M1155" s="216" t="str">
        <f>IF(ISNA(Industrias[[#This Row],[Vtrit (m3)]]*VLOOKUP(Árboles!$G1152,Precios!$B$7:$H$19,2,FALSE)),"",Industrias[[#This Row],[Vtrit (m3)]]*VLOOKUP(Árboles!$G1152,Precios!$B$7:$H$19,2,FALSE))</f>
        <v/>
      </c>
      <c r="N1155" s="217" t="str">
        <f>IF(ISNA(Industrias[[#This Row],[Vapea (m3)]]*VLOOKUP(Árboles!$G1152,Precios!$B$7:$H$19,3,FALSE)),"",Industrias[[#This Row],[Vapea (m3)]]*VLOOKUP(Árboles!$G1152,Precios!$B$7:$H$19,3,FALSE))</f>
        <v/>
      </c>
      <c r="O1155" s="217" t="str">
        <f>IF(ISNA(Industrias[[#This Row],[Vcanter (m3)]]*VLOOKUP(Árboles!$G1152,Precios!$B$7:$H$19,4,FALSE)),"",Industrias[[#This Row],[Vcanter (m3)]]*VLOOKUP(Árboles!$G1152,Precios!$B$7:$H$19,4,FALSE))</f>
        <v/>
      </c>
      <c r="P1155" s="217" t="str">
        <f>IF(ISNA(Industrias[[#This Row],[Vsierra (m3)]]*VLOOKUP(Árboles!$G1152,Precios!$B$7:$H$19,5,FALSE)),"",Industrias[[#This Row],[Vsierra (m3)]]*VLOOKUP(Árboles!$G1152,Precios!$B$7:$H$19,5,FALSE))</f>
        <v/>
      </c>
      <c r="Q1155" s="217" t="str">
        <f>IF(ISNA(Industrias[[#This Row],[Vsgruesa (m3)]]*VLOOKUP(Árboles!$G1152,Precios!$B$7:$H$19,6,FALSE)),"",Industrias[[#This Row],[Vsgruesa (m3)]]*VLOOKUP(Árboles!$G1152,Precios!$B$7:$H$19,6,FALSE))</f>
        <v/>
      </c>
      <c r="R1155" s="217" t="str">
        <f>IF(ISNA(Industrias[[#This Row],[Vchapa (m3)]]*VLOOKUP(Árboles!$G1152,Precios!$B$7:$H$19,7,FALSE)),"",Industrias[[#This Row],[Vchapa (m3)]]*VLOOKUP(Árboles!$G1152,Precios!$B$7:$H$19,7,FALSE))</f>
        <v/>
      </c>
      <c r="S1155" s="223">
        <f t="shared" si="22"/>
        <v>0</v>
      </c>
      <c r="T1155" s="218"/>
      <c r="U1155" s="218"/>
      <c r="W1155" s="183"/>
      <c r="X1155" s="183"/>
      <c r="Y1155" s="183"/>
      <c r="Z1155" s="183"/>
      <c r="AA1155" s="183"/>
      <c r="AB1155" s="183"/>
      <c r="AC1155" s="183"/>
      <c r="AE1155" s="183"/>
      <c r="AF1155" s="183"/>
      <c r="AG1155" s="183"/>
      <c r="AH1155" s="183"/>
      <c r="AI1155" s="183"/>
      <c r="AJ1155" s="183"/>
      <c r="AK1155" s="183"/>
    </row>
    <row r="1156" spans="2:37" ht="16.8" thickTop="1" thickBot="1">
      <c r="B1156" s="211" t="str">
        <f>IF(Árboles!B1153="","",Árboles!B1153)</f>
        <v/>
      </c>
      <c r="C1156" s="211" t="str">
        <f>IF(Árboles!C1153="","",Árboles!C1153)</f>
        <v/>
      </c>
      <c r="D1156" s="212" t="str">
        <f>IF(Árboles!G1153="","",Árboles!G1153)</f>
        <v/>
      </c>
      <c r="E1156" s="213" t="str">
        <f>IF(Árboles!AC1153=0,"",Árboles!AC1153)</f>
        <v/>
      </c>
      <c r="F1156" s="221"/>
      <c r="G1156" s="222"/>
      <c r="H1156" s="222"/>
      <c r="I1156" s="222"/>
      <c r="J1156" s="222"/>
      <c r="K1156" s="222"/>
      <c r="L1156" s="222"/>
      <c r="M1156" s="216" t="str">
        <f>IF(ISNA(Industrias[[#This Row],[Vtrit (m3)]]*VLOOKUP(Árboles!$G1153,Precios!$B$7:$H$19,2,FALSE)),"",Industrias[[#This Row],[Vtrit (m3)]]*VLOOKUP(Árboles!$G1153,Precios!$B$7:$H$19,2,FALSE))</f>
        <v/>
      </c>
      <c r="N1156" s="217" t="str">
        <f>IF(ISNA(Industrias[[#This Row],[Vapea (m3)]]*VLOOKUP(Árboles!$G1153,Precios!$B$7:$H$19,3,FALSE)),"",Industrias[[#This Row],[Vapea (m3)]]*VLOOKUP(Árboles!$G1153,Precios!$B$7:$H$19,3,FALSE))</f>
        <v/>
      </c>
      <c r="O1156" s="217" t="str">
        <f>IF(ISNA(Industrias[[#This Row],[Vcanter (m3)]]*VLOOKUP(Árboles!$G1153,Precios!$B$7:$H$19,4,FALSE)),"",Industrias[[#This Row],[Vcanter (m3)]]*VLOOKUP(Árboles!$G1153,Precios!$B$7:$H$19,4,FALSE))</f>
        <v/>
      </c>
      <c r="P1156" s="217" t="str">
        <f>IF(ISNA(Industrias[[#This Row],[Vsierra (m3)]]*VLOOKUP(Árboles!$G1153,Precios!$B$7:$H$19,5,FALSE)),"",Industrias[[#This Row],[Vsierra (m3)]]*VLOOKUP(Árboles!$G1153,Precios!$B$7:$H$19,5,FALSE))</f>
        <v/>
      </c>
      <c r="Q1156" s="217" t="str">
        <f>IF(ISNA(Industrias[[#This Row],[Vsgruesa (m3)]]*VLOOKUP(Árboles!$G1153,Precios!$B$7:$H$19,6,FALSE)),"",Industrias[[#This Row],[Vsgruesa (m3)]]*VLOOKUP(Árboles!$G1153,Precios!$B$7:$H$19,6,FALSE))</f>
        <v/>
      </c>
      <c r="R1156" s="217" t="str">
        <f>IF(ISNA(Industrias[[#This Row],[Vchapa (m3)]]*VLOOKUP(Árboles!$G1153,Precios!$B$7:$H$19,7,FALSE)),"",Industrias[[#This Row],[Vchapa (m3)]]*VLOOKUP(Árboles!$G1153,Precios!$B$7:$H$19,7,FALSE))</f>
        <v/>
      </c>
      <c r="S1156" s="223">
        <f t="shared" si="22"/>
        <v>0</v>
      </c>
      <c r="T1156" s="218"/>
      <c r="U1156" s="218"/>
      <c r="W1156" s="183"/>
      <c r="X1156" s="183"/>
      <c r="Y1156" s="183"/>
      <c r="Z1156" s="183"/>
      <c r="AA1156" s="183"/>
      <c r="AB1156" s="183"/>
      <c r="AC1156" s="183"/>
      <c r="AE1156" s="183"/>
      <c r="AF1156" s="183"/>
      <c r="AG1156" s="183"/>
      <c r="AH1156" s="183"/>
      <c r="AI1156" s="183"/>
      <c r="AJ1156" s="183"/>
      <c r="AK1156" s="183"/>
    </row>
    <row r="1157" spans="2:37" ht="16.8" thickTop="1" thickBot="1">
      <c r="B1157" s="211" t="str">
        <f>IF(Árboles!B1154="","",Árboles!B1154)</f>
        <v/>
      </c>
      <c r="C1157" s="211" t="str">
        <f>IF(Árboles!C1154="","",Árboles!C1154)</f>
        <v/>
      </c>
      <c r="D1157" s="212" t="str">
        <f>IF(Árboles!G1154="","",Árboles!G1154)</f>
        <v/>
      </c>
      <c r="E1157" s="213" t="str">
        <f>IF(Árboles!AC1154=0,"",Árboles!AC1154)</f>
        <v/>
      </c>
      <c r="F1157" s="221"/>
      <c r="G1157" s="222"/>
      <c r="H1157" s="222"/>
      <c r="I1157" s="222"/>
      <c r="J1157" s="222"/>
      <c r="K1157" s="222"/>
      <c r="L1157" s="222"/>
      <c r="M1157" s="216" t="str">
        <f>IF(ISNA(Industrias[[#This Row],[Vtrit (m3)]]*VLOOKUP(Árboles!$G1154,Precios!$B$7:$H$19,2,FALSE)),"",Industrias[[#This Row],[Vtrit (m3)]]*VLOOKUP(Árboles!$G1154,Precios!$B$7:$H$19,2,FALSE))</f>
        <v/>
      </c>
      <c r="N1157" s="217" t="str">
        <f>IF(ISNA(Industrias[[#This Row],[Vapea (m3)]]*VLOOKUP(Árboles!$G1154,Precios!$B$7:$H$19,3,FALSE)),"",Industrias[[#This Row],[Vapea (m3)]]*VLOOKUP(Árboles!$G1154,Precios!$B$7:$H$19,3,FALSE))</f>
        <v/>
      </c>
      <c r="O1157" s="217" t="str">
        <f>IF(ISNA(Industrias[[#This Row],[Vcanter (m3)]]*VLOOKUP(Árboles!$G1154,Precios!$B$7:$H$19,4,FALSE)),"",Industrias[[#This Row],[Vcanter (m3)]]*VLOOKUP(Árboles!$G1154,Precios!$B$7:$H$19,4,FALSE))</f>
        <v/>
      </c>
      <c r="P1157" s="217" t="str">
        <f>IF(ISNA(Industrias[[#This Row],[Vsierra (m3)]]*VLOOKUP(Árboles!$G1154,Precios!$B$7:$H$19,5,FALSE)),"",Industrias[[#This Row],[Vsierra (m3)]]*VLOOKUP(Árboles!$G1154,Precios!$B$7:$H$19,5,FALSE))</f>
        <v/>
      </c>
      <c r="Q1157" s="217" t="str">
        <f>IF(ISNA(Industrias[[#This Row],[Vsgruesa (m3)]]*VLOOKUP(Árboles!$G1154,Precios!$B$7:$H$19,6,FALSE)),"",Industrias[[#This Row],[Vsgruesa (m3)]]*VLOOKUP(Árboles!$G1154,Precios!$B$7:$H$19,6,FALSE))</f>
        <v/>
      </c>
      <c r="R1157" s="217" t="str">
        <f>IF(ISNA(Industrias[[#This Row],[Vchapa (m3)]]*VLOOKUP(Árboles!$G1154,Precios!$B$7:$H$19,7,FALSE)),"",Industrias[[#This Row],[Vchapa (m3)]]*VLOOKUP(Árboles!$G1154,Precios!$B$7:$H$19,7,FALSE))</f>
        <v/>
      </c>
      <c r="S1157" s="223">
        <f t="shared" ref="S1157:S1220" si="23">IF(SUM(M1157:R1157)=0,0,SUM(M1157:R1157))</f>
        <v>0</v>
      </c>
      <c r="T1157" s="218"/>
      <c r="U1157" s="218"/>
      <c r="W1157" s="183"/>
      <c r="X1157" s="183"/>
      <c r="Y1157" s="183"/>
      <c r="Z1157" s="183"/>
      <c r="AA1157" s="183"/>
      <c r="AB1157" s="183"/>
      <c r="AC1157" s="183"/>
      <c r="AE1157" s="183"/>
      <c r="AF1157" s="183"/>
      <c r="AG1157" s="183"/>
      <c r="AH1157" s="183"/>
      <c r="AI1157" s="183"/>
      <c r="AJ1157" s="183"/>
      <c r="AK1157" s="183"/>
    </row>
    <row r="1158" spans="2:37" ht="16.8" thickTop="1" thickBot="1">
      <c r="B1158" s="211" t="str">
        <f>IF(Árboles!B1155="","",Árboles!B1155)</f>
        <v/>
      </c>
      <c r="C1158" s="211" t="str">
        <f>IF(Árboles!C1155="","",Árboles!C1155)</f>
        <v/>
      </c>
      <c r="D1158" s="212" t="str">
        <f>IF(Árboles!G1155="","",Árboles!G1155)</f>
        <v/>
      </c>
      <c r="E1158" s="213" t="str">
        <f>IF(Árboles!AC1155=0,"",Árboles!AC1155)</f>
        <v/>
      </c>
      <c r="F1158" s="221"/>
      <c r="G1158" s="222"/>
      <c r="H1158" s="222"/>
      <c r="I1158" s="222"/>
      <c r="J1158" s="222"/>
      <c r="K1158" s="222"/>
      <c r="L1158" s="222"/>
      <c r="M1158" s="216" t="str">
        <f>IF(ISNA(Industrias[[#This Row],[Vtrit (m3)]]*VLOOKUP(Árboles!$G1155,Precios!$B$7:$H$19,2,FALSE)),"",Industrias[[#This Row],[Vtrit (m3)]]*VLOOKUP(Árboles!$G1155,Precios!$B$7:$H$19,2,FALSE))</f>
        <v/>
      </c>
      <c r="N1158" s="217" t="str">
        <f>IF(ISNA(Industrias[[#This Row],[Vapea (m3)]]*VLOOKUP(Árboles!$G1155,Precios!$B$7:$H$19,3,FALSE)),"",Industrias[[#This Row],[Vapea (m3)]]*VLOOKUP(Árboles!$G1155,Precios!$B$7:$H$19,3,FALSE))</f>
        <v/>
      </c>
      <c r="O1158" s="217" t="str">
        <f>IF(ISNA(Industrias[[#This Row],[Vcanter (m3)]]*VLOOKUP(Árboles!$G1155,Precios!$B$7:$H$19,4,FALSE)),"",Industrias[[#This Row],[Vcanter (m3)]]*VLOOKUP(Árboles!$G1155,Precios!$B$7:$H$19,4,FALSE))</f>
        <v/>
      </c>
      <c r="P1158" s="217" t="str">
        <f>IF(ISNA(Industrias[[#This Row],[Vsierra (m3)]]*VLOOKUP(Árboles!$G1155,Precios!$B$7:$H$19,5,FALSE)),"",Industrias[[#This Row],[Vsierra (m3)]]*VLOOKUP(Árboles!$G1155,Precios!$B$7:$H$19,5,FALSE))</f>
        <v/>
      </c>
      <c r="Q1158" s="217" t="str">
        <f>IF(ISNA(Industrias[[#This Row],[Vsgruesa (m3)]]*VLOOKUP(Árboles!$G1155,Precios!$B$7:$H$19,6,FALSE)),"",Industrias[[#This Row],[Vsgruesa (m3)]]*VLOOKUP(Árboles!$G1155,Precios!$B$7:$H$19,6,FALSE))</f>
        <v/>
      </c>
      <c r="R1158" s="217" t="str">
        <f>IF(ISNA(Industrias[[#This Row],[Vchapa (m3)]]*VLOOKUP(Árboles!$G1155,Precios!$B$7:$H$19,7,FALSE)),"",Industrias[[#This Row],[Vchapa (m3)]]*VLOOKUP(Árboles!$G1155,Precios!$B$7:$H$19,7,FALSE))</f>
        <v/>
      </c>
      <c r="S1158" s="223">
        <f t="shared" si="23"/>
        <v>0</v>
      </c>
      <c r="T1158" s="218"/>
      <c r="U1158" s="218"/>
      <c r="W1158" s="183"/>
      <c r="X1158" s="183"/>
      <c r="Y1158" s="183"/>
      <c r="Z1158" s="183"/>
      <c r="AA1158" s="183"/>
      <c r="AB1158" s="183"/>
      <c r="AC1158" s="183"/>
      <c r="AE1158" s="183"/>
      <c r="AF1158" s="183"/>
      <c r="AG1158" s="183"/>
      <c r="AH1158" s="183"/>
      <c r="AI1158" s="183"/>
      <c r="AJ1158" s="183"/>
      <c r="AK1158" s="183"/>
    </row>
    <row r="1159" spans="2:37" ht="16.8" thickTop="1" thickBot="1">
      <c r="B1159" s="211" t="str">
        <f>IF(Árboles!B1156="","",Árboles!B1156)</f>
        <v/>
      </c>
      <c r="C1159" s="211" t="str">
        <f>IF(Árboles!C1156="","",Árboles!C1156)</f>
        <v/>
      </c>
      <c r="D1159" s="212" t="str">
        <f>IF(Árboles!G1156="","",Árboles!G1156)</f>
        <v/>
      </c>
      <c r="E1159" s="213" t="str">
        <f>IF(Árboles!AC1156=0,"",Árboles!AC1156)</f>
        <v/>
      </c>
      <c r="F1159" s="221"/>
      <c r="G1159" s="222"/>
      <c r="H1159" s="222"/>
      <c r="I1159" s="222"/>
      <c r="J1159" s="222"/>
      <c r="K1159" s="222"/>
      <c r="L1159" s="222"/>
      <c r="M1159" s="216" t="str">
        <f>IF(ISNA(Industrias[[#This Row],[Vtrit (m3)]]*VLOOKUP(Árboles!$G1156,Precios!$B$7:$H$19,2,FALSE)),"",Industrias[[#This Row],[Vtrit (m3)]]*VLOOKUP(Árboles!$G1156,Precios!$B$7:$H$19,2,FALSE))</f>
        <v/>
      </c>
      <c r="N1159" s="217" t="str">
        <f>IF(ISNA(Industrias[[#This Row],[Vapea (m3)]]*VLOOKUP(Árboles!$G1156,Precios!$B$7:$H$19,3,FALSE)),"",Industrias[[#This Row],[Vapea (m3)]]*VLOOKUP(Árboles!$G1156,Precios!$B$7:$H$19,3,FALSE))</f>
        <v/>
      </c>
      <c r="O1159" s="217" t="str">
        <f>IF(ISNA(Industrias[[#This Row],[Vcanter (m3)]]*VLOOKUP(Árboles!$G1156,Precios!$B$7:$H$19,4,FALSE)),"",Industrias[[#This Row],[Vcanter (m3)]]*VLOOKUP(Árboles!$G1156,Precios!$B$7:$H$19,4,FALSE))</f>
        <v/>
      </c>
      <c r="P1159" s="217" t="str">
        <f>IF(ISNA(Industrias[[#This Row],[Vsierra (m3)]]*VLOOKUP(Árboles!$G1156,Precios!$B$7:$H$19,5,FALSE)),"",Industrias[[#This Row],[Vsierra (m3)]]*VLOOKUP(Árboles!$G1156,Precios!$B$7:$H$19,5,FALSE))</f>
        <v/>
      </c>
      <c r="Q1159" s="217" t="str">
        <f>IF(ISNA(Industrias[[#This Row],[Vsgruesa (m3)]]*VLOOKUP(Árboles!$G1156,Precios!$B$7:$H$19,6,FALSE)),"",Industrias[[#This Row],[Vsgruesa (m3)]]*VLOOKUP(Árboles!$G1156,Precios!$B$7:$H$19,6,FALSE))</f>
        <v/>
      </c>
      <c r="R1159" s="217" t="str">
        <f>IF(ISNA(Industrias[[#This Row],[Vchapa (m3)]]*VLOOKUP(Árboles!$G1156,Precios!$B$7:$H$19,7,FALSE)),"",Industrias[[#This Row],[Vchapa (m3)]]*VLOOKUP(Árboles!$G1156,Precios!$B$7:$H$19,7,FALSE))</f>
        <v/>
      </c>
      <c r="S1159" s="223">
        <f t="shared" si="23"/>
        <v>0</v>
      </c>
      <c r="T1159" s="218"/>
      <c r="U1159" s="218"/>
      <c r="W1159" s="183"/>
      <c r="X1159" s="183"/>
      <c r="Y1159" s="183"/>
      <c r="Z1159" s="183"/>
      <c r="AA1159" s="183"/>
      <c r="AB1159" s="183"/>
      <c r="AC1159" s="183"/>
      <c r="AE1159" s="183"/>
      <c r="AF1159" s="183"/>
      <c r="AG1159" s="183"/>
      <c r="AH1159" s="183"/>
      <c r="AI1159" s="183"/>
      <c r="AJ1159" s="183"/>
      <c r="AK1159" s="183"/>
    </row>
    <row r="1160" spans="2:37" ht="16.8" thickTop="1" thickBot="1">
      <c r="B1160" s="211" t="str">
        <f>IF(Árboles!B1157="","",Árboles!B1157)</f>
        <v/>
      </c>
      <c r="C1160" s="211" t="str">
        <f>IF(Árboles!C1157="","",Árboles!C1157)</f>
        <v/>
      </c>
      <c r="D1160" s="212" t="str">
        <f>IF(Árboles!G1157="","",Árboles!G1157)</f>
        <v/>
      </c>
      <c r="E1160" s="213" t="str">
        <f>IF(Árboles!AC1157=0,"",Árboles!AC1157)</f>
        <v/>
      </c>
      <c r="F1160" s="221"/>
      <c r="G1160" s="222"/>
      <c r="H1160" s="222"/>
      <c r="I1160" s="222"/>
      <c r="J1160" s="222"/>
      <c r="K1160" s="222"/>
      <c r="L1160" s="222"/>
      <c r="M1160" s="216" t="str">
        <f>IF(ISNA(Industrias[[#This Row],[Vtrit (m3)]]*VLOOKUP(Árboles!$G1157,Precios!$B$7:$H$19,2,FALSE)),"",Industrias[[#This Row],[Vtrit (m3)]]*VLOOKUP(Árboles!$G1157,Precios!$B$7:$H$19,2,FALSE))</f>
        <v/>
      </c>
      <c r="N1160" s="217" t="str">
        <f>IF(ISNA(Industrias[[#This Row],[Vapea (m3)]]*VLOOKUP(Árboles!$G1157,Precios!$B$7:$H$19,3,FALSE)),"",Industrias[[#This Row],[Vapea (m3)]]*VLOOKUP(Árboles!$G1157,Precios!$B$7:$H$19,3,FALSE))</f>
        <v/>
      </c>
      <c r="O1160" s="217" t="str">
        <f>IF(ISNA(Industrias[[#This Row],[Vcanter (m3)]]*VLOOKUP(Árboles!$G1157,Precios!$B$7:$H$19,4,FALSE)),"",Industrias[[#This Row],[Vcanter (m3)]]*VLOOKUP(Árboles!$G1157,Precios!$B$7:$H$19,4,FALSE))</f>
        <v/>
      </c>
      <c r="P1160" s="217" t="str">
        <f>IF(ISNA(Industrias[[#This Row],[Vsierra (m3)]]*VLOOKUP(Árboles!$G1157,Precios!$B$7:$H$19,5,FALSE)),"",Industrias[[#This Row],[Vsierra (m3)]]*VLOOKUP(Árboles!$G1157,Precios!$B$7:$H$19,5,FALSE))</f>
        <v/>
      </c>
      <c r="Q1160" s="217" t="str">
        <f>IF(ISNA(Industrias[[#This Row],[Vsgruesa (m3)]]*VLOOKUP(Árboles!$G1157,Precios!$B$7:$H$19,6,FALSE)),"",Industrias[[#This Row],[Vsgruesa (m3)]]*VLOOKUP(Árboles!$G1157,Precios!$B$7:$H$19,6,FALSE))</f>
        <v/>
      </c>
      <c r="R1160" s="217" t="str">
        <f>IF(ISNA(Industrias[[#This Row],[Vchapa (m3)]]*VLOOKUP(Árboles!$G1157,Precios!$B$7:$H$19,7,FALSE)),"",Industrias[[#This Row],[Vchapa (m3)]]*VLOOKUP(Árboles!$G1157,Precios!$B$7:$H$19,7,FALSE))</f>
        <v/>
      </c>
      <c r="S1160" s="223">
        <f t="shared" si="23"/>
        <v>0</v>
      </c>
      <c r="T1160" s="218"/>
      <c r="U1160" s="218"/>
      <c r="W1160" s="183"/>
      <c r="X1160" s="183"/>
      <c r="Y1160" s="183"/>
      <c r="Z1160" s="183"/>
      <c r="AA1160" s="183"/>
      <c r="AB1160" s="183"/>
      <c r="AC1160" s="183"/>
      <c r="AE1160" s="183"/>
      <c r="AF1160" s="183"/>
      <c r="AG1160" s="183"/>
      <c r="AH1160" s="183"/>
      <c r="AI1160" s="183"/>
      <c r="AJ1160" s="183"/>
      <c r="AK1160" s="183"/>
    </row>
    <row r="1161" spans="2:37" ht="16.8" thickTop="1" thickBot="1">
      <c r="B1161" s="211" t="str">
        <f>IF(Árboles!B1158="","",Árboles!B1158)</f>
        <v/>
      </c>
      <c r="C1161" s="211" t="str">
        <f>IF(Árboles!C1158="","",Árboles!C1158)</f>
        <v/>
      </c>
      <c r="D1161" s="212" t="str">
        <f>IF(Árboles!G1158="","",Árboles!G1158)</f>
        <v/>
      </c>
      <c r="E1161" s="213" t="str">
        <f>IF(Árboles!AC1158=0,"",Árboles!AC1158)</f>
        <v/>
      </c>
      <c r="F1161" s="221"/>
      <c r="G1161" s="222"/>
      <c r="H1161" s="222"/>
      <c r="I1161" s="222"/>
      <c r="J1161" s="222"/>
      <c r="K1161" s="222"/>
      <c r="L1161" s="222"/>
      <c r="M1161" s="216" t="str">
        <f>IF(ISNA(Industrias[[#This Row],[Vtrit (m3)]]*VLOOKUP(Árboles!$G1158,Precios!$B$7:$H$19,2,FALSE)),"",Industrias[[#This Row],[Vtrit (m3)]]*VLOOKUP(Árboles!$G1158,Precios!$B$7:$H$19,2,FALSE))</f>
        <v/>
      </c>
      <c r="N1161" s="217" t="str">
        <f>IF(ISNA(Industrias[[#This Row],[Vapea (m3)]]*VLOOKUP(Árboles!$G1158,Precios!$B$7:$H$19,3,FALSE)),"",Industrias[[#This Row],[Vapea (m3)]]*VLOOKUP(Árboles!$G1158,Precios!$B$7:$H$19,3,FALSE))</f>
        <v/>
      </c>
      <c r="O1161" s="217" t="str">
        <f>IF(ISNA(Industrias[[#This Row],[Vcanter (m3)]]*VLOOKUP(Árboles!$G1158,Precios!$B$7:$H$19,4,FALSE)),"",Industrias[[#This Row],[Vcanter (m3)]]*VLOOKUP(Árboles!$G1158,Precios!$B$7:$H$19,4,FALSE))</f>
        <v/>
      </c>
      <c r="P1161" s="217" t="str">
        <f>IF(ISNA(Industrias[[#This Row],[Vsierra (m3)]]*VLOOKUP(Árboles!$G1158,Precios!$B$7:$H$19,5,FALSE)),"",Industrias[[#This Row],[Vsierra (m3)]]*VLOOKUP(Árboles!$G1158,Precios!$B$7:$H$19,5,FALSE))</f>
        <v/>
      </c>
      <c r="Q1161" s="217" t="str">
        <f>IF(ISNA(Industrias[[#This Row],[Vsgruesa (m3)]]*VLOOKUP(Árboles!$G1158,Precios!$B$7:$H$19,6,FALSE)),"",Industrias[[#This Row],[Vsgruesa (m3)]]*VLOOKUP(Árboles!$G1158,Precios!$B$7:$H$19,6,FALSE))</f>
        <v/>
      </c>
      <c r="R1161" s="217" t="str">
        <f>IF(ISNA(Industrias[[#This Row],[Vchapa (m3)]]*VLOOKUP(Árboles!$G1158,Precios!$B$7:$H$19,7,FALSE)),"",Industrias[[#This Row],[Vchapa (m3)]]*VLOOKUP(Árboles!$G1158,Precios!$B$7:$H$19,7,FALSE))</f>
        <v/>
      </c>
      <c r="S1161" s="223">
        <f t="shared" si="23"/>
        <v>0</v>
      </c>
      <c r="T1161" s="218"/>
      <c r="U1161" s="218"/>
      <c r="W1161" s="183"/>
      <c r="X1161" s="183"/>
      <c r="Y1161" s="183"/>
      <c r="Z1161" s="183"/>
      <c r="AA1161" s="183"/>
      <c r="AB1161" s="183"/>
      <c r="AC1161" s="183"/>
      <c r="AE1161" s="183"/>
      <c r="AF1161" s="183"/>
      <c r="AG1161" s="183"/>
      <c r="AH1161" s="183"/>
      <c r="AI1161" s="183"/>
      <c r="AJ1161" s="183"/>
      <c r="AK1161" s="183"/>
    </row>
    <row r="1162" spans="2:37" ht="16.8" thickTop="1" thickBot="1">
      <c r="B1162" s="211" t="str">
        <f>IF(Árboles!B1159="","",Árboles!B1159)</f>
        <v/>
      </c>
      <c r="C1162" s="211" t="str">
        <f>IF(Árboles!C1159="","",Árboles!C1159)</f>
        <v/>
      </c>
      <c r="D1162" s="212" t="str">
        <f>IF(Árboles!G1159="","",Árboles!G1159)</f>
        <v/>
      </c>
      <c r="E1162" s="213" t="str">
        <f>IF(Árboles!AC1159=0,"",Árboles!AC1159)</f>
        <v/>
      </c>
      <c r="F1162" s="221"/>
      <c r="G1162" s="222"/>
      <c r="H1162" s="222"/>
      <c r="I1162" s="222"/>
      <c r="J1162" s="222"/>
      <c r="K1162" s="222"/>
      <c r="L1162" s="222"/>
      <c r="M1162" s="216" t="str">
        <f>IF(ISNA(Industrias[[#This Row],[Vtrit (m3)]]*VLOOKUP(Árboles!$G1159,Precios!$B$7:$H$19,2,FALSE)),"",Industrias[[#This Row],[Vtrit (m3)]]*VLOOKUP(Árboles!$G1159,Precios!$B$7:$H$19,2,FALSE))</f>
        <v/>
      </c>
      <c r="N1162" s="217" t="str">
        <f>IF(ISNA(Industrias[[#This Row],[Vapea (m3)]]*VLOOKUP(Árboles!$G1159,Precios!$B$7:$H$19,3,FALSE)),"",Industrias[[#This Row],[Vapea (m3)]]*VLOOKUP(Árboles!$G1159,Precios!$B$7:$H$19,3,FALSE))</f>
        <v/>
      </c>
      <c r="O1162" s="217" t="str">
        <f>IF(ISNA(Industrias[[#This Row],[Vcanter (m3)]]*VLOOKUP(Árboles!$G1159,Precios!$B$7:$H$19,4,FALSE)),"",Industrias[[#This Row],[Vcanter (m3)]]*VLOOKUP(Árboles!$G1159,Precios!$B$7:$H$19,4,FALSE))</f>
        <v/>
      </c>
      <c r="P1162" s="217" t="str">
        <f>IF(ISNA(Industrias[[#This Row],[Vsierra (m3)]]*VLOOKUP(Árboles!$G1159,Precios!$B$7:$H$19,5,FALSE)),"",Industrias[[#This Row],[Vsierra (m3)]]*VLOOKUP(Árboles!$G1159,Precios!$B$7:$H$19,5,FALSE))</f>
        <v/>
      </c>
      <c r="Q1162" s="217" t="str">
        <f>IF(ISNA(Industrias[[#This Row],[Vsgruesa (m3)]]*VLOOKUP(Árboles!$G1159,Precios!$B$7:$H$19,6,FALSE)),"",Industrias[[#This Row],[Vsgruesa (m3)]]*VLOOKUP(Árboles!$G1159,Precios!$B$7:$H$19,6,FALSE))</f>
        <v/>
      </c>
      <c r="R1162" s="217" t="str">
        <f>IF(ISNA(Industrias[[#This Row],[Vchapa (m3)]]*VLOOKUP(Árboles!$G1159,Precios!$B$7:$H$19,7,FALSE)),"",Industrias[[#This Row],[Vchapa (m3)]]*VLOOKUP(Árboles!$G1159,Precios!$B$7:$H$19,7,FALSE))</f>
        <v/>
      </c>
      <c r="S1162" s="223">
        <f t="shared" si="23"/>
        <v>0</v>
      </c>
      <c r="T1162" s="218"/>
      <c r="U1162" s="218"/>
      <c r="W1162" s="183"/>
      <c r="X1162" s="183"/>
      <c r="Y1162" s="183"/>
      <c r="Z1162" s="183"/>
      <c r="AA1162" s="183"/>
      <c r="AB1162" s="183"/>
      <c r="AC1162" s="183"/>
      <c r="AE1162" s="183"/>
      <c r="AF1162" s="183"/>
      <c r="AG1162" s="183"/>
      <c r="AH1162" s="183"/>
      <c r="AI1162" s="183"/>
      <c r="AJ1162" s="183"/>
      <c r="AK1162" s="183"/>
    </row>
    <row r="1163" spans="2:37" ht="16.8" thickTop="1" thickBot="1">
      <c r="B1163" s="211" t="str">
        <f>IF(Árboles!B1160="","",Árboles!B1160)</f>
        <v/>
      </c>
      <c r="C1163" s="211" t="str">
        <f>IF(Árboles!C1160="","",Árboles!C1160)</f>
        <v/>
      </c>
      <c r="D1163" s="212" t="str">
        <f>IF(Árboles!G1160="","",Árboles!G1160)</f>
        <v/>
      </c>
      <c r="E1163" s="213" t="str">
        <f>IF(Árboles!AC1160=0,"",Árboles!AC1160)</f>
        <v/>
      </c>
      <c r="F1163" s="221"/>
      <c r="G1163" s="222"/>
      <c r="H1163" s="222"/>
      <c r="I1163" s="222"/>
      <c r="J1163" s="222"/>
      <c r="K1163" s="222"/>
      <c r="L1163" s="222"/>
      <c r="M1163" s="216" t="str">
        <f>IF(ISNA(Industrias[[#This Row],[Vtrit (m3)]]*VLOOKUP(Árboles!$G1160,Precios!$B$7:$H$19,2,FALSE)),"",Industrias[[#This Row],[Vtrit (m3)]]*VLOOKUP(Árboles!$G1160,Precios!$B$7:$H$19,2,FALSE))</f>
        <v/>
      </c>
      <c r="N1163" s="217" t="str">
        <f>IF(ISNA(Industrias[[#This Row],[Vapea (m3)]]*VLOOKUP(Árboles!$G1160,Precios!$B$7:$H$19,3,FALSE)),"",Industrias[[#This Row],[Vapea (m3)]]*VLOOKUP(Árboles!$G1160,Precios!$B$7:$H$19,3,FALSE))</f>
        <v/>
      </c>
      <c r="O1163" s="217" t="str">
        <f>IF(ISNA(Industrias[[#This Row],[Vcanter (m3)]]*VLOOKUP(Árboles!$G1160,Precios!$B$7:$H$19,4,FALSE)),"",Industrias[[#This Row],[Vcanter (m3)]]*VLOOKUP(Árboles!$G1160,Precios!$B$7:$H$19,4,FALSE))</f>
        <v/>
      </c>
      <c r="P1163" s="217" t="str">
        <f>IF(ISNA(Industrias[[#This Row],[Vsierra (m3)]]*VLOOKUP(Árboles!$G1160,Precios!$B$7:$H$19,5,FALSE)),"",Industrias[[#This Row],[Vsierra (m3)]]*VLOOKUP(Árboles!$G1160,Precios!$B$7:$H$19,5,FALSE))</f>
        <v/>
      </c>
      <c r="Q1163" s="217" t="str">
        <f>IF(ISNA(Industrias[[#This Row],[Vsgruesa (m3)]]*VLOOKUP(Árboles!$G1160,Precios!$B$7:$H$19,6,FALSE)),"",Industrias[[#This Row],[Vsgruesa (m3)]]*VLOOKUP(Árboles!$G1160,Precios!$B$7:$H$19,6,FALSE))</f>
        <v/>
      </c>
      <c r="R1163" s="217" t="str">
        <f>IF(ISNA(Industrias[[#This Row],[Vchapa (m3)]]*VLOOKUP(Árboles!$G1160,Precios!$B$7:$H$19,7,FALSE)),"",Industrias[[#This Row],[Vchapa (m3)]]*VLOOKUP(Árboles!$G1160,Precios!$B$7:$H$19,7,FALSE))</f>
        <v/>
      </c>
      <c r="S1163" s="223">
        <f t="shared" si="23"/>
        <v>0</v>
      </c>
      <c r="T1163" s="218"/>
      <c r="U1163" s="218"/>
      <c r="W1163" s="183"/>
      <c r="X1163" s="183"/>
      <c r="Y1163" s="183"/>
      <c r="Z1163" s="183"/>
      <c r="AA1163" s="183"/>
      <c r="AB1163" s="183"/>
      <c r="AC1163" s="183"/>
      <c r="AE1163" s="183"/>
      <c r="AF1163" s="183"/>
      <c r="AG1163" s="183"/>
      <c r="AH1163" s="183"/>
      <c r="AI1163" s="183"/>
      <c r="AJ1163" s="183"/>
      <c r="AK1163" s="183"/>
    </row>
    <row r="1164" spans="2:37" ht="16.8" thickTop="1" thickBot="1">
      <c r="B1164" s="211" t="str">
        <f>IF(Árboles!B1161="","",Árboles!B1161)</f>
        <v/>
      </c>
      <c r="C1164" s="211" t="str">
        <f>IF(Árboles!C1161="","",Árboles!C1161)</f>
        <v/>
      </c>
      <c r="D1164" s="212" t="str">
        <f>IF(Árboles!G1161="","",Árboles!G1161)</f>
        <v/>
      </c>
      <c r="E1164" s="213" t="str">
        <f>IF(Árboles!AC1161=0,"",Árboles!AC1161)</f>
        <v/>
      </c>
      <c r="F1164" s="221"/>
      <c r="G1164" s="222"/>
      <c r="H1164" s="222"/>
      <c r="I1164" s="222"/>
      <c r="J1164" s="222"/>
      <c r="K1164" s="222"/>
      <c r="L1164" s="222"/>
      <c r="M1164" s="216" t="str">
        <f>IF(ISNA(Industrias[[#This Row],[Vtrit (m3)]]*VLOOKUP(Árboles!$G1161,Precios!$B$7:$H$19,2,FALSE)),"",Industrias[[#This Row],[Vtrit (m3)]]*VLOOKUP(Árboles!$G1161,Precios!$B$7:$H$19,2,FALSE))</f>
        <v/>
      </c>
      <c r="N1164" s="217" t="str">
        <f>IF(ISNA(Industrias[[#This Row],[Vapea (m3)]]*VLOOKUP(Árboles!$G1161,Precios!$B$7:$H$19,3,FALSE)),"",Industrias[[#This Row],[Vapea (m3)]]*VLOOKUP(Árboles!$G1161,Precios!$B$7:$H$19,3,FALSE))</f>
        <v/>
      </c>
      <c r="O1164" s="217" t="str">
        <f>IF(ISNA(Industrias[[#This Row],[Vcanter (m3)]]*VLOOKUP(Árboles!$G1161,Precios!$B$7:$H$19,4,FALSE)),"",Industrias[[#This Row],[Vcanter (m3)]]*VLOOKUP(Árboles!$G1161,Precios!$B$7:$H$19,4,FALSE))</f>
        <v/>
      </c>
      <c r="P1164" s="217" t="str">
        <f>IF(ISNA(Industrias[[#This Row],[Vsierra (m3)]]*VLOOKUP(Árboles!$G1161,Precios!$B$7:$H$19,5,FALSE)),"",Industrias[[#This Row],[Vsierra (m3)]]*VLOOKUP(Árboles!$G1161,Precios!$B$7:$H$19,5,FALSE))</f>
        <v/>
      </c>
      <c r="Q1164" s="217" t="str">
        <f>IF(ISNA(Industrias[[#This Row],[Vsgruesa (m3)]]*VLOOKUP(Árboles!$G1161,Precios!$B$7:$H$19,6,FALSE)),"",Industrias[[#This Row],[Vsgruesa (m3)]]*VLOOKUP(Árboles!$G1161,Precios!$B$7:$H$19,6,FALSE))</f>
        <v/>
      </c>
      <c r="R1164" s="217" t="str">
        <f>IF(ISNA(Industrias[[#This Row],[Vchapa (m3)]]*VLOOKUP(Árboles!$G1161,Precios!$B$7:$H$19,7,FALSE)),"",Industrias[[#This Row],[Vchapa (m3)]]*VLOOKUP(Árboles!$G1161,Precios!$B$7:$H$19,7,FALSE))</f>
        <v/>
      </c>
      <c r="S1164" s="223">
        <f t="shared" si="23"/>
        <v>0</v>
      </c>
      <c r="T1164" s="218"/>
      <c r="U1164" s="218"/>
      <c r="W1164" s="183"/>
      <c r="X1164" s="183"/>
      <c r="Y1164" s="183"/>
      <c r="Z1164" s="183"/>
      <c r="AA1164" s="183"/>
      <c r="AB1164" s="183"/>
      <c r="AC1164" s="183"/>
      <c r="AE1164" s="183"/>
      <c r="AF1164" s="183"/>
      <c r="AG1164" s="183"/>
      <c r="AH1164" s="183"/>
      <c r="AI1164" s="183"/>
      <c r="AJ1164" s="183"/>
      <c r="AK1164" s="183"/>
    </row>
    <row r="1165" spans="2:37" ht="16.8" thickTop="1" thickBot="1">
      <c r="B1165" s="211" t="str">
        <f>IF(Árboles!B1162="","",Árboles!B1162)</f>
        <v/>
      </c>
      <c r="C1165" s="211" t="str">
        <f>IF(Árboles!C1162="","",Árboles!C1162)</f>
        <v/>
      </c>
      <c r="D1165" s="212" t="str">
        <f>IF(Árboles!G1162="","",Árboles!G1162)</f>
        <v/>
      </c>
      <c r="E1165" s="213" t="str">
        <f>IF(Árboles!AC1162=0,"",Árboles!AC1162)</f>
        <v/>
      </c>
      <c r="F1165" s="221"/>
      <c r="G1165" s="222"/>
      <c r="H1165" s="222"/>
      <c r="I1165" s="222"/>
      <c r="J1165" s="222"/>
      <c r="K1165" s="222"/>
      <c r="L1165" s="222"/>
      <c r="M1165" s="216" t="str">
        <f>IF(ISNA(Industrias[[#This Row],[Vtrit (m3)]]*VLOOKUP(Árboles!$G1162,Precios!$B$7:$H$19,2,FALSE)),"",Industrias[[#This Row],[Vtrit (m3)]]*VLOOKUP(Árboles!$G1162,Precios!$B$7:$H$19,2,FALSE))</f>
        <v/>
      </c>
      <c r="N1165" s="217" t="str">
        <f>IF(ISNA(Industrias[[#This Row],[Vapea (m3)]]*VLOOKUP(Árboles!$G1162,Precios!$B$7:$H$19,3,FALSE)),"",Industrias[[#This Row],[Vapea (m3)]]*VLOOKUP(Árboles!$G1162,Precios!$B$7:$H$19,3,FALSE))</f>
        <v/>
      </c>
      <c r="O1165" s="217" t="str">
        <f>IF(ISNA(Industrias[[#This Row],[Vcanter (m3)]]*VLOOKUP(Árboles!$G1162,Precios!$B$7:$H$19,4,FALSE)),"",Industrias[[#This Row],[Vcanter (m3)]]*VLOOKUP(Árboles!$G1162,Precios!$B$7:$H$19,4,FALSE))</f>
        <v/>
      </c>
      <c r="P1165" s="217" t="str">
        <f>IF(ISNA(Industrias[[#This Row],[Vsierra (m3)]]*VLOOKUP(Árboles!$G1162,Precios!$B$7:$H$19,5,FALSE)),"",Industrias[[#This Row],[Vsierra (m3)]]*VLOOKUP(Árboles!$G1162,Precios!$B$7:$H$19,5,FALSE))</f>
        <v/>
      </c>
      <c r="Q1165" s="217" t="str">
        <f>IF(ISNA(Industrias[[#This Row],[Vsgruesa (m3)]]*VLOOKUP(Árboles!$G1162,Precios!$B$7:$H$19,6,FALSE)),"",Industrias[[#This Row],[Vsgruesa (m3)]]*VLOOKUP(Árboles!$G1162,Precios!$B$7:$H$19,6,FALSE))</f>
        <v/>
      </c>
      <c r="R1165" s="217" t="str">
        <f>IF(ISNA(Industrias[[#This Row],[Vchapa (m3)]]*VLOOKUP(Árboles!$G1162,Precios!$B$7:$H$19,7,FALSE)),"",Industrias[[#This Row],[Vchapa (m3)]]*VLOOKUP(Árboles!$G1162,Precios!$B$7:$H$19,7,FALSE))</f>
        <v/>
      </c>
      <c r="S1165" s="223">
        <f t="shared" si="23"/>
        <v>0</v>
      </c>
      <c r="T1165" s="218"/>
      <c r="U1165" s="218"/>
      <c r="W1165" s="183"/>
      <c r="X1165" s="183"/>
      <c r="Y1165" s="183"/>
      <c r="Z1165" s="183"/>
      <c r="AA1165" s="183"/>
      <c r="AB1165" s="183"/>
      <c r="AC1165" s="183"/>
      <c r="AE1165" s="183"/>
      <c r="AF1165" s="183"/>
      <c r="AG1165" s="183"/>
      <c r="AH1165" s="183"/>
      <c r="AI1165" s="183"/>
      <c r="AJ1165" s="183"/>
      <c r="AK1165" s="183"/>
    </row>
    <row r="1166" spans="2:37" ht="16.8" thickTop="1" thickBot="1">
      <c r="B1166" s="211" t="str">
        <f>IF(Árboles!B1163="","",Árboles!B1163)</f>
        <v/>
      </c>
      <c r="C1166" s="211" t="str">
        <f>IF(Árboles!C1163="","",Árboles!C1163)</f>
        <v/>
      </c>
      <c r="D1166" s="212" t="str">
        <f>IF(Árboles!G1163="","",Árboles!G1163)</f>
        <v/>
      </c>
      <c r="E1166" s="213" t="str">
        <f>IF(Árboles!AC1163=0,"",Árboles!AC1163)</f>
        <v/>
      </c>
      <c r="F1166" s="221"/>
      <c r="G1166" s="222"/>
      <c r="H1166" s="222"/>
      <c r="I1166" s="222"/>
      <c r="J1166" s="222"/>
      <c r="K1166" s="222"/>
      <c r="L1166" s="222"/>
      <c r="M1166" s="216" t="str">
        <f>IF(ISNA(Industrias[[#This Row],[Vtrit (m3)]]*VLOOKUP(Árboles!$G1163,Precios!$B$7:$H$19,2,FALSE)),"",Industrias[[#This Row],[Vtrit (m3)]]*VLOOKUP(Árboles!$G1163,Precios!$B$7:$H$19,2,FALSE))</f>
        <v/>
      </c>
      <c r="N1166" s="217" t="str">
        <f>IF(ISNA(Industrias[[#This Row],[Vapea (m3)]]*VLOOKUP(Árboles!$G1163,Precios!$B$7:$H$19,3,FALSE)),"",Industrias[[#This Row],[Vapea (m3)]]*VLOOKUP(Árboles!$G1163,Precios!$B$7:$H$19,3,FALSE))</f>
        <v/>
      </c>
      <c r="O1166" s="217" t="str">
        <f>IF(ISNA(Industrias[[#This Row],[Vcanter (m3)]]*VLOOKUP(Árboles!$G1163,Precios!$B$7:$H$19,4,FALSE)),"",Industrias[[#This Row],[Vcanter (m3)]]*VLOOKUP(Árboles!$G1163,Precios!$B$7:$H$19,4,FALSE))</f>
        <v/>
      </c>
      <c r="P1166" s="217" t="str">
        <f>IF(ISNA(Industrias[[#This Row],[Vsierra (m3)]]*VLOOKUP(Árboles!$G1163,Precios!$B$7:$H$19,5,FALSE)),"",Industrias[[#This Row],[Vsierra (m3)]]*VLOOKUP(Árboles!$G1163,Precios!$B$7:$H$19,5,FALSE))</f>
        <v/>
      </c>
      <c r="Q1166" s="217" t="str">
        <f>IF(ISNA(Industrias[[#This Row],[Vsgruesa (m3)]]*VLOOKUP(Árboles!$G1163,Precios!$B$7:$H$19,6,FALSE)),"",Industrias[[#This Row],[Vsgruesa (m3)]]*VLOOKUP(Árboles!$G1163,Precios!$B$7:$H$19,6,FALSE))</f>
        <v/>
      </c>
      <c r="R1166" s="217" t="str">
        <f>IF(ISNA(Industrias[[#This Row],[Vchapa (m3)]]*VLOOKUP(Árboles!$G1163,Precios!$B$7:$H$19,7,FALSE)),"",Industrias[[#This Row],[Vchapa (m3)]]*VLOOKUP(Árboles!$G1163,Precios!$B$7:$H$19,7,FALSE))</f>
        <v/>
      </c>
      <c r="S1166" s="223">
        <f t="shared" si="23"/>
        <v>0</v>
      </c>
      <c r="T1166" s="218"/>
      <c r="U1166" s="218"/>
      <c r="W1166" s="183"/>
      <c r="X1166" s="183"/>
      <c r="Y1166" s="183"/>
      <c r="Z1166" s="183"/>
      <c r="AA1166" s="183"/>
      <c r="AB1166" s="183"/>
      <c r="AC1166" s="183"/>
      <c r="AE1166" s="183"/>
      <c r="AF1166" s="183"/>
      <c r="AG1166" s="183"/>
      <c r="AH1166" s="183"/>
      <c r="AI1166" s="183"/>
      <c r="AJ1166" s="183"/>
      <c r="AK1166" s="183"/>
    </row>
    <row r="1167" spans="2:37" ht="16.8" thickTop="1" thickBot="1">
      <c r="B1167" s="211" t="str">
        <f>IF(Árboles!B1164="","",Árboles!B1164)</f>
        <v/>
      </c>
      <c r="C1167" s="211" t="str">
        <f>IF(Árboles!C1164="","",Árboles!C1164)</f>
        <v/>
      </c>
      <c r="D1167" s="212" t="str">
        <f>IF(Árboles!G1164="","",Árboles!G1164)</f>
        <v/>
      </c>
      <c r="E1167" s="213" t="str">
        <f>IF(Árboles!AC1164=0,"",Árboles!AC1164)</f>
        <v/>
      </c>
      <c r="F1167" s="221"/>
      <c r="G1167" s="222"/>
      <c r="H1167" s="222"/>
      <c r="I1167" s="222"/>
      <c r="J1167" s="222"/>
      <c r="K1167" s="222"/>
      <c r="L1167" s="222"/>
      <c r="M1167" s="216" t="str">
        <f>IF(ISNA(Industrias[[#This Row],[Vtrit (m3)]]*VLOOKUP(Árboles!$G1164,Precios!$B$7:$H$19,2,FALSE)),"",Industrias[[#This Row],[Vtrit (m3)]]*VLOOKUP(Árboles!$G1164,Precios!$B$7:$H$19,2,FALSE))</f>
        <v/>
      </c>
      <c r="N1167" s="217" t="str">
        <f>IF(ISNA(Industrias[[#This Row],[Vapea (m3)]]*VLOOKUP(Árboles!$G1164,Precios!$B$7:$H$19,3,FALSE)),"",Industrias[[#This Row],[Vapea (m3)]]*VLOOKUP(Árboles!$G1164,Precios!$B$7:$H$19,3,FALSE))</f>
        <v/>
      </c>
      <c r="O1167" s="217" t="str">
        <f>IF(ISNA(Industrias[[#This Row],[Vcanter (m3)]]*VLOOKUP(Árboles!$G1164,Precios!$B$7:$H$19,4,FALSE)),"",Industrias[[#This Row],[Vcanter (m3)]]*VLOOKUP(Árboles!$G1164,Precios!$B$7:$H$19,4,FALSE))</f>
        <v/>
      </c>
      <c r="P1167" s="217" t="str">
        <f>IF(ISNA(Industrias[[#This Row],[Vsierra (m3)]]*VLOOKUP(Árboles!$G1164,Precios!$B$7:$H$19,5,FALSE)),"",Industrias[[#This Row],[Vsierra (m3)]]*VLOOKUP(Árboles!$G1164,Precios!$B$7:$H$19,5,FALSE))</f>
        <v/>
      </c>
      <c r="Q1167" s="217" t="str">
        <f>IF(ISNA(Industrias[[#This Row],[Vsgruesa (m3)]]*VLOOKUP(Árboles!$G1164,Precios!$B$7:$H$19,6,FALSE)),"",Industrias[[#This Row],[Vsgruesa (m3)]]*VLOOKUP(Árboles!$G1164,Precios!$B$7:$H$19,6,FALSE))</f>
        <v/>
      </c>
      <c r="R1167" s="217" t="str">
        <f>IF(ISNA(Industrias[[#This Row],[Vchapa (m3)]]*VLOOKUP(Árboles!$G1164,Precios!$B$7:$H$19,7,FALSE)),"",Industrias[[#This Row],[Vchapa (m3)]]*VLOOKUP(Árboles!$G1164,Precios!$B$7:$H$19,7,FALSE))</f>
        <v/>
      </c>
      <c r="S1167" s="223">
        <f t="shared" si="23"/>
        <v>0</v>
      </c>
      <c r="T1167" s="218"/>
      <c r="U1167" s="218"/>
      <c r="W1167" s="183"/>
      <c r="X1167" s="183"/>
      <c r="Y1167" s="183"/>
      <c r="Z1167" s="183"/>
      <c r="AA1167" s="183"/>
      <c r="AB1167" s="183"/>
      <c r="AC1167" s="183"/>
      <c r="AE1167" s="183"/>
      <c r="AF1167" s="183"/>
      <c r="AG1167" s="183"/>
      <c r="AH1167" s="183"/>
      <c r="AI1167" s="183"/>
      <c r="AJ1167" s="183"/>
      <c r="AK1167" s="183"/>
    </row>
    <row r="1168" spans="2:37" ht="16.8" thickTop="1" thickBot="1">
      <c r="B1168" s="211" t="str">
        <f>IF(Árboles!B1165="","",Árboles!B1165)</f>
        <v/>
      </c>
      <c r="C1168" s="211" t="str">
        <f>IF(Árboles!C1165="","",Árboles!C1165)</f>
        <v/>
      </c>
      <c r="D1168" s="212" t="str">
        <f>IF(Árboles!G1165="","",Árboles!G1165)</f>
        <v/>
      </c>
      <c r="E1168" s="213" t="str">
        <f>IF(Árboles!AC1165=0,"",Árboles!AC1165)</f>
        <v/>
      </c>
      <c r="F1168" s="221"/>
      <c r="G1168" s="222"/>
      <c r="H1168" s="222"/>
      <c r="I1168" s="222"/>
      <c r="J1168" s="222"/>
      <c r="K1168" s="222"/>
      <c r="L1168" s="222"/>
      <c r="M1168" s="216" t="str">
        <f>IF(ISNA(Industrias[[#This Row],[Vtrit (m3)]]*VLOOKUP(Árboles!$G1165,Precios!$B$7:$H$19,2,FALSE)),"",Industrias[[#This Row],[Vtrit (m3)]]*VLOOKUP(Árboles!$G1165,Precios!$B$7:$H$19,2,FALSE))</f>
        <v/>
      </c>
      <c r="N1168" s="217" t="str">
        <f>IF(ISNA(Industrias[[#This Row],[Vapea (m3)]]*VLOOKUP(Árboles!$G1165,Precios!$B$7:$H$19,3,FALSE)),"",Industrias[[#This Row],[Vapea (m3)]]*VLOOKUP(Árboles!$G1165,Precios!$B$7:$H$19,3,FALSE))</f>
        <v/>
      </c>
      <c r="O1168" s="217" t="str">
        <f>IF(ISNA(Industrias[[#This Row],[Vcanter (m3)]]*VLOOKUP(Árboles!$G1165,Precios!$B$7:$H$19,4,FALSE)),"",Industrias[[#This Row],[Vcanter (m3)]]*VLOOKUP(Árboles!$G1165,Precios!$B$7:$H$19,4,FALSE))</f>
        <v/>
      </c>
      <c r="P1168" s="217" t="str">
        <f>IF(ISNA(Industrias[[#This Row],[Vsierra (m3)]]*VLOOKUP(Árboles!$G1165,Precios!$B$7:$H$19,5,FALSE)),"",Industrias[[#This Row],[Vsierra (m3)]]*VLOOKUP(Árboles!$G1165,Precios!$B$7:$H$19,5,FALSE))</f>
        <v/>
      </c>
      <c r="Q1168" s="217" t="str">
        <f>IF(ISNA(Industrias[[#This Row],[Vsgruesa (m3)]]*VLOOKUP(Árboles!$G1165,Precios!$B$7:$H$19,6,FALSE)),"",Industrias[[#This Row],[Vsgruesa (m3)]]*VLOOKUP(Árboles!$G1165,Precios!$B$7:$H$19,6,FALSE))</f>
        <v/>
      </c>
      <c r="R1168" s="217" t="str">
        <f>IF(ISNA(Industrias[[#This Row],[Vchapa (m3)]]*VLOOKUP(Árboles!$G1165,Precios!$B$7:$H$19,7,FALSE)),"",Industrias[[#This Row],[Vchapa (m3)]]*VLOOKUP(Árboles!$G1165,Precios!$B$7:$H$19,7,FALSE))</f>
        <v/>
      </c>
      <c r="S1168" s="223">
        <f t="shared" si="23"/>
        <v>0</v>
      </c>
      <c r="T1168" s="218"/>
      <c r="U1168" s="218"/>
      <c r="W1168" s="183"/>
      <c r="X1168" s="183"/>
      <c r="Y1168" s="183"/>
      <c r="Z1168" s="183"/>
      <c r="AA1168" s="183"/>
      <c r="AB1168" s="183"/>
      <c r="AC1168" s="183"/>
      <c r="AE1168" s="183"/>
      <c r="AF1168" s="183"/>
      <c r="AG1168" s="183"/>
      <c r="AH1168" s="183"/>
      <c r="AI1168" s="183"/>
      <c r="AJ1168" s="183"/>
      <c r="AK1168" s="183"/>
    </row>
    <row r="1169" spans="2:37" ht="16.8" thickTop="1" thickBot="1">
      <c r="B1169" s="211" t="str">
        <f>IF(Árboles!B1166="","",Árboles!B1166)</f>
        <v/>
      </c>
      <c r="C1169" s="211" t="str">
        <f>IF(Árboles!C1166="","",Árboles!C1166)</f>
        <v/>
      </c>
      <c r="D1169" s="212" t="str">
        <f>IF(Árboles!G1166="","",Árboles!G1166)</f>
        <v/>
      </c>
      <c r="E1169" s="213" t="str">
        <f>IF(Árboles!AC1166=0,"",Árboles!AC1166)</f>
        <v/>
      </c>
      <c r="F1169" s="221"/>
      <c r="G1169" s="222"/>
      <c r="H1169" s="222"/>
      <c r="I1169" s="222"/>
      <c r="J1169" s="222"/>
      <c r="K1169" s="222"/>
      <c r="L1169" s="222"/>
      <c r="M1169" s="216" t="str">
        <f>IF(ISNA(Industrias[[#This Row],[Vtrit (m3)]]*VLOOKUP(Árboles!$G1166,Precios!$B$7:$H$19,2,FALSE)),"",Industrias[[#This Row],[Vtrit (m3)]]*VLOOKUP(Árboles!$G1166,Precios!$B$7:$H$19,2,FALSE))</f>
        <v/>
      </c>
      <c r="N1169" s="217" t="str">
        <f>IF(ISNA(Industrias[[#This Row],[Vapea (m3)]]*VLOOKUP(Árboles!$G1166,Precios!$B$7:$H$19,3,FALSE)),"",Industrias[[#This Row],[Vapea (m3)]]*VLOOKUP(Árboles!$G1166,Precios!$B$7:$H$19,3,FALSE))</f>
        <v/>
      </c>
      <c r="O1169" s="217" t="str">
        <f>IF(ISNA(Industrias[[#This Row],[Vcanter (m3)]]*VLOOKUP(Árboles!$G1166,Precios!$B$7:$H$19,4,FALSE)),"",Industrias[[#This Row],[Vcanter (m3)]]*VLOOKUP(Árboles!$G1166,Precios!$B$7:$H$19,4,FALSE))</f>
        <v/>
      </c>
      <c r="P1169" s="217" t="str">
        <f>IF(ISNA(Industrias[[#This Row],[Vsierra (m3)]]*VLOOKUP(Árboles!$G1166,Precios!$B$7:$H$19,5,FALSE)),"",Industrias[[#This Row],[Vsierra (m3)]]*VLOOKUP(Árboles!$G1166,Precios!$B$7:$H$19,5,FALSE))</f>
        <v/>
      </c>
      <c r="Q1169" s="217" t="str">
        <f>IF(ISNA(Industrias[[#This Row],[Vsgruesa (m3)]]*VLOOKUP(Árboles!$G1166,Precios!$B$7:$H$19,6,FALSE)),"",Industrias[[#This Row],[Vsgruesa (m3)]]*VLOOKUP(Árboles!$G1166,Precios!$B$7:$H$19,6,FALSE))</f>
        <v/>
      </c>
      <c r="R1169" s="217" t="str">
        <f>IF(ISNA(Industrias[[#This Row],[Vchapa (m3)]]*VLOOKUP(Árboles!$G1166,Precios!$B$7:$H$19,7,FALSE)),"",Industrias[[#This Row],[Vchapa (m3)]]*VLOOKUP(Árboles!$G1166,Precios!$B$7:$H$19,7,FALSE))</f>
        <v/>
      </c>
      <c r="S1169" s="223">
        <f t="shared" si="23"/>
        <v>0</v>
      </c>
      <c r="T1169" s="218"/>
      <c r="U1169" s="218"/>
      <c r="W1169" s="183"/>
      <c r="X1169" s="183"/>
      <c r="Y1169" s="183"/>
      <c r="Z1169" s="183"/>
      <c r="AA1169" s="183"/>
      <c r="AB1169" s="183"/>
      <c r="AC1169" s="183"/>
      <c r="AE1169" s="183"/>
      <c r="AF1169" s="183"/>
      <c r="AG1169" s="183"/>
      <c r="AH1169" s="183"/>
      <c r="AI1169" s="183"/>
      <c r="AJ1169" s="183"/>
      <c r="AK1169" s="183"/>
    </row>
    <row r="1170" spans="2:37" ht="16.8" thickTop="1" thickBot="1">
      <c r="B1170" s="211" t="str">
        <f>IF(Árboles!B1167="","",Árboles!B1167)</f>
        <v/>
      </c>
      <c r="C1170" s="211" t="str">
        <f>IF(Árboles!C1167="","",Árboles!C1167)</f>
        <v/>
      </c>
      <c r="D1170" s="212" t="str">
        <f>IF(Árboles!G1167="","",Árboles!G1167)</f>
        <v/>
      </c>
      <c r="E1170" s="213" t="str">
        <f>IF(Árboles!AC1167=0,"",Árboles!AC1167)</f>
        <v/>
      </c>
      <c r="F1170" s="221"/>
      <c r="G1170" s="222"/>
      <c r="H1170" s="222"/>
      <c r="I1170" s="222"/>
      <c r="J1170" s="222"/>
      <c r="K1170" s="222"/>
      <c r="L1170" s="222"/>
      <c r="M1170" s="216" t="str">
        <f>IF(ISNA(Industrias[[#This Row],[Vtrit (m3)]]*VLOOKUP(Árboles!$G1167,Precios!$B$7:$H$19,2,FALSE)),"",Industrias[[#This Row],[Vtrit (m3)]]*VLOOKUP(Árboles!$G1167,Precios!$B$7:$H$19,2,FALSE))</f>
        <v/>
      </c>
      <c r="N1170" s="217" t="str">
        <f>IF(ISNA(Industrias[[#This Row],[Vapea (m3)]]*VLOOKUP(Árboles!$G1167,Precios!$B$7:$H$19,3,FALSE)),"",Industrias[[#This Row],[Vapea (m3)]]*VLOOKUP(Árboles!$G1167,Precios!$B$7:$H$19,3,FALSE))</f>
        <v/>
      </c>
      <c r="O1170" s="217" t="str">
        <f>IF(ISNA(Industrias[[#This Row],[Vcanter (m3)]]*VLOOKUP(Árboles!$G1167,Precios!$B$7:$H$19,4,FALSE)),"",Industrias[[#This Row],[Vcanter (m3)]]*VLOOKUP(Árboles!$G1167,Precios!$B$7:$H$19,4,FALSE))</f>
        <v/>
      </c>
      <c r="P1170" s="217" t="str">
        <f>IF(ISNA(Industrias[[#This Row],[Vsierra (m3)]]*VLOOKUP(Árboles!$G1167,Precios!$B$7:$H$19,5,FALSE)),"",Industrias[[#This Row],[Vsierra (m3)]]*VLOOKUP(Árboles!$G1167,Precios!$B$7:$H$19,5,FALSE))</f>
        <v/>
      </c>
      <c r="Q1170" s="217" t="str">
        <f>IF(ISNA(Industrias[[#This Row],[Vsgruesa (m3)]]*VLOOKUP(Árboles!$G1167,Precios!$B$7:$H$19,6,FALSE)),"",Industrias[[#This Row],[Vsgruesa (m3)]]*VLOOKUP(Árboles!$G1167,Precios!$B$7:$H$19,6,FALSE))</f>
        <v/>
      </c>
      <c r="R1170" s="217" t="str">
        <f>IF(ISNA(Industrias[[#This Row],[Vchapa (m3)]]*VLOOKUP(Árboles!$G1167,Precios!$B$7:$H$19,7,FALSE)),"",Industrias[[#This Row],[Vchapa (m3)]]*VLOOKUP(Árboles!$G1167,Precios!$B$7:$H$19,7,FALSE))</f>
        <v/>
      </c>
      <c r="S1170" s="223">
        <f t="shared" si="23"/>
        <v>0</v>
      </c>
      <c r="T1170" s="218"/>
      <c r="U1170" s="218"/>
      <c r="W1170" s="183"/>
      <c r="X1170" s="183"/>
      <c r="Y1170" s="183"/>
      <c r="Z1170" s="183"/>
      <c r="AA1170" s="183"/>
      <c r="AB1170" s="183"/>
      <c r="AC1170" s="183"/>
      <c r="AE1170" s="183"/>
      <c r="AF1170" s="183"/>
      <c r="AG1170" s="183"/>
      <c r="AH1170" s="183"/>
      <c r="AI1170" s="183"/>
      <c r="AJ1170" s="183"/>
      <c r="AK1170" s="183"/>
    </row>
    <row r="1171" spans="2:37" ht="16.8" thickTop="1" thickBot="1">
      <c r="B1171" s="211" t="str">
        <f>IF(Árboles!B1168="","",Árboles!B1168)</f>
        <v/>
      </c>
      <c r="C1171" s="211" t="str">
        <f>IF(Árboles!C1168="","",Árboles!C1168)</f>
        <v/>
      </c>
      <c r="D1171" s="212" t="str">
        <f>IF(Árboles!G1168="","",Árboles!G1168)</f>
        <v/>
      </c>
      <c r="E1171" s="213" t="str">
        <f>IF(Árboles!AC1168=0,"",Árboles!AC1168)</f>
        <v/>
      </c>
      <c r="F1171" s="221"/>
      <c r="G1171" s="222"/>
      <c r="H1171" s="222"/>
      <c r="I1171" s="222"/>
      <c r="J1171" s="222"/>
      <c r="K1171" s="222"/>
      <c r="L1171" s="222"/>
      <c r="M1171" s="216" t="str">
        <f>IF(ISNA(Industrias[[#This Row],[Vtrit (m3)]]*VLOOKUP(Árboles!$G1168,Precios!$B$7:$H$19,2,FALSE)),"",Industrias[[#This Row],[Vtrit (m3)]]*VLOOKUP(Árboles!$G1168,Precios!$B$7:$H$19,2,FALSE))</f>
        <v/>
      </c>
      <c r="N1171" s="217" t="str">
        <f>IF(ISNA(Industrias[[#This Row],[Vapea (m3)]]*VLOOKUP(Árboles!$G1168,Precios!$B$7:$H$19,3,FALSE)),"",Industrias[[#This Row],[Vapea (m3)]]*VLOOKUP(Árboles!$G1168,Precios!$B$7:$H$19,3,FALSE))</f>
        <v/>
      </c>
      <c r="O1171" s="217" t="str">
        <f>IF(ISNA(Industrias[[#This Row],[Vcanter (m3)]]*VLOOKUP(Árboles!$G1168,Precios!$B$7:$H$19,4,FALSE)),"",Industrias[[#This Row],[Vcanter (m3)]]*VLOOKUP(Árboles!$G1168,Precios!$B$7:$H$19,4,FALSE))</f>
        <v/>
      </c>
      <c r="P1171" s="217" t="str">
        <f>IF(ISNA(Industrias[[#This Row],[Vsierra (m3)]]*VLOOKUP(Árboles!$G1168,Precios!$B$7:$H$19,5,FALSE)),"",Industrias[[#This Row],[Vsierra (m3)]]*VLOOKUP(Árboles!$G1168,Precios!$B$7:$H$19,5,FALSE))</f>
        <v/>
      </c>
      <c r="Q1171" s="217" t="str">
        <f>IF(ISNA(Industrias[[#This Row],[Vsgruesa (m3)]]*VLOOKUP(Árboles!$G1168,Precios!$B$7:$H$19,6,FALSE)),"",Industrias[[#This Row],[Vsgruesa (m3)]]*VLOOKUP(Árboles!$G1168,Precios!$B$7:$H$19,6,FALSE))</f>
        <v/>
      </c>
      <c r="R1171" s="217" t="str">
        <f>IF(ISNA(Industrias[[#This Row],[Vchapa (m3)]]*VLOOKUP(Árboles!$G1168,Precios!$B$7:$H$19,7,FALSE)),"",Industrias[[#This Row],[Vchapa (m3)]]*VLOOKUP(Árboles!$G1168,Precios!$B$7:$H$19,7,FALSE))</f>
        <v/>
      </c>
      <c r="S1171" s="223">
        <f t="shared" si="23"/>
        <v>0</v>
      </c>
      <c r="T1171" s="218"/>
      <c r="U1171" s="218"/>
      <c r="W1171" s="183"/>
      <c r="X1171" s="183"/>
      <c r="Y1171" s="183"/>
      <c r="Z1171" s="183"/>
      <c r="AA1171" s="183"/>
      <c r="AB1171" s="183"/>
      <c r="AC1171" s="183"/>
      <c r="AE1171" s="183"/>
      <c r="AF1171" s="183"/>
      <c r="AG1171" s="183"/>
      <c r="AH1171" s="183"/>
      <c r="AI1171" s="183"/>
      <c r="AJ1171" s="183"/>
      <c r="AK1171" s="183"/>
    </row>
    <row r="1172" spans="2:37" ht="16.8" thickTop="1" thickBot="1">
      <c r="B1172" s="211" t="str">
        <f>IF(Árboles!B1169="","",Árboles!B1169)</f>
        <v/>
      </c>
      <c r="C1172" s="211" t="str">
        <f>IF(Árboles!C1169="","",Árboles!C1169)</f>
        <v/>
      </c>
      <c r="D1172" s="212" t="str">
        <f>IF(Árboles!G1169="","",Árboles!G1169)</f>
        <v/>
      </c>
      <c r="E1172" s="213" t="str">
        <f>IF(Árboles!AC1169=0,"",Árboles!AC1169)</f>
        <v/>
      </c>
      <c r="F1172" s="221"/>
      <c r="G1172" s="222"/>
      <c r="H1172" s="222"/>
      <c r="I1172" s="222"/>
      <c r="J1172" s="222"/>
      <c r="K1172" s="222"/>
      <c r="L1172" s="222"/>
      <c r="M1172" s="216" t="str">
        <f>IF(ISNA(Industrias[[#This Row],[Vtrit (m3)]]*VLOOKUP(Árboles!$G1169,Precios!$B$7:$H$19,2,FALSE)),"",Industrias[[#This Row],[Vtrit (m3)]]*VLOOKUP(Árboles!$G1169,Precios!$B$7:$H$19,2,FALSE))</f>
        <v/>
      </c>
      <c r="N1172" s="217" t="str">
        <f>IF(ISNA(Industrias[[#This Row],[Vapea (m3)]]*VLOOKUP(Árboles!$G1169,Precios!$B$7:$H$19,3,FALSE)),"",Industrias[[#This Row],[Vapea (m3)]]*VLOOKUP(Árboles!$G1169,Precios!$B$7:$H$19,3,FALSE))</f>
        <v/>
      </c>
      <c r="O1172" s="217" t="str">
        <f>IF(ISNA(Industrias[[#This Row],[Vcanter (m3)]]*VLOOKUP(Árboles!$G1169,Precios!$B$7:$H$19,4,FALSE)),"",Industrias[[#This Row],[Vcanter (m3)]]*VLOOKUP(Árboles!$G1169,Precios!$B$7:$H$19,4,FALSE))</f>
        <v/>
      </c>
      <c r="P1172" s="217" t="str">
        <f>IF(ISNA(Industrias[[#This Row],[Vsierra (m3)]]*VLOOKUP(Árboles!$G1169,Precios!$B$7:$H$19,5,FALSE)),"",Industrias[[#This Row],[Vsierra (m3)]]*VLOOKUP(Árboles!$G1169,Precios!$B$7:$H$19,5,FALSE))</f>
        <v/>
      </c>
      <c r="Q1172" s="217" t="str">
        <f>IF(ISNA(Industrias[[#This Row],[Vsgruesa (m3)]]*VLOOKUP(Árboles!$G1169,Precios!$B$7:$H$19,6,FALSE)),"",Industrias[[#This Row],[Vsgruesa (m3)]]*VLOOKUP(Árboles!$G1169,Precios!$B$7:$H$19,6,FALSE))</f>
        <v/>
      </c>
      <c r="R1172" s="217" t="str">
        <f>IF(ISNA(Industrias[[#This Row],[Vchapa (m3)]]*VLOOKUP(Árboles!$G1169,Precios!$B$7:$H$19,7,FALSE)),"",Industrias[[#This Row],[Vchapa (m3)]]*VLOOKUP(Árboles!$G1169,Precios!$B$7:$H$19,7,FALSE))</f>
        <v/>
      </c>
      <c r="S1172" s="223">
        <f t="shared" si="23"/>
        <v>0</v>
      </c>
      <c r="T1172" s="218"/>
      <c r="U1172" s="218"/>
      <c r="W1172" s="183"/>
      <c r="X1172" s="183"/>
      <c r="Y1172" s="183"/>
      <c r="Z1172" s="183"/>
      <c r="AA1172" s="183"/>
      <c r="AB1172" s="183"/>
      <c r="AC1172" s="183"/>
      <c r="AE1172" s="183"/>
      <c r="AF1172" s="183"/>
      <c r="AG1172" s="183"/>
      <c r="AH1172" s="183"/>
      <c r="AI1172" s="183"/>
      <c r="AJ1172" s="183"/>
      <c r="AK1172" s="183"/>
    </row>
    <row r="1173" spans="2:37" ht="16.8" thickTop="1" thickBot="1">
      <c r="B1173" s="211" t="str">
        <f>IF(Árboles!B1170="","",Árboles!B1170)</f>
        <v/>
      </c>
      <c r="C1173" s="211" t="str">
        <f>IF(Árboles!C1170="","",Árboles!C1170)</f>
        <v/>
      </c>
      <c r="D1173" s="212" t="str">
        <f>IF(Árboles!G1170="","",Árboles!G1170)</f>
        <v/>
      </c>
      <c r="E1173" s="213" t="str">
        <f>IF(Árboles!AC1170=0,"",Árboles!AC1170)</f>
        <v/>
      </c>
      <c r="F1173" s="221"/>
      <c r="G1173" s="222"/>
      <c r="H1173" s="222"/>
      <c r="I1173" s="222"/>
      <c r="J1173" s="222"/>
      <c r="K1173" s="222"/>
      <c r="L1173" s="222"/>
      <c r="M1173" s="216" t="str">
        <f>IF(ISNA(Industrias[[#This Row],[Vtrit (m3)]]*VLOOKUP(Árboles!$G1170,Precios!$B$7:$H$19,2,FALSE)),"",Industrias[[#This Row],[Vtrit (m3)]]*VLOOKUP(Árboles!$G1170,Precios!$B$7:$H$19,2,FALSE))</f>
        <v/>
      </c>
      <c r="N1173" s="217" t="str">
        <f>IF(ISNA(Industrias[[#This Row],[Vapea (m3)]]*VLOOKUP(Árboles!$G1170,Precios!$B$7:$H$19,3,FALSE)),"",Industrias[[#This Row],[Vapea (m3)]]*VLOOKUP(Árboles!$G1170,Precios!$B$7:$H$19,3,FALSE))</f>
        <v/>
      </c>
      <c r="O1173" s="217" t="str">
        <f>IF(ISNA(Industrias[[#This Row],[Vcanter (m3)]]*VLOOKUP(Árboles!$G1170,Precios!$B$7:$H$19,4,FALSE)),"",Industrias[[#This Row],[Vcanter (m3)]]*VLOOKUP(Árboles!$G1170,Precios!$B$7:$H$19,4,FALSE))</f>
        <v/>
      </c>
      <c r="P1173" s="217" t="str">
        <f>IF(ISNA(Industrias[[#This Row],[Vsierra (m3)]]*VLOOKUP(Árboles!$G1170,Precios!$B$7:$H$19,5,FALSE)),"",Industrias[[#This Row],[Vsierra (m3)]]*VLOOKUP(Árboles!$G1170,Precios!$B$7:$H$19,5,FALSE))</f>
        <v/>
      </c>
      <c r="Q1173" s="217" t="str">
        <f>IF(ISNA(Industrias[[#This Row],[Vsgruesa (m3)]]*VLOOKUP(Árboles!$G1170,Precios!$B$7:$H$19,6,FALSE)),"",Industrias[[#This Row],[Vsgruesa (m3)]]*VLOOKUP(Árboles!$G1170,Precios!$B$7:$H$19,6,FALSE))</f>
        <v/>
      </c>
      <c r="R1173" s="217" t="str">
        <f>IF(ISNA(Industrias[[#This Row],[Vchapa (m3)]]*VLOOKUP(Árboles!$G1170,Precios!$B$7:$H$19,7,FALSE)),"",Industrias[[#This Row],[Vchapa (m3)]]*VLOOKUP(Árboles!$G1170,Precios!$B$7:$H$19,7,FALSE))</f>
        <v/>
      </c>
      <c r="S1173" s="223">
        <f t="shared" si="23"/>
        <v>0</v>
      </c>
      <c r="T1173" s="218"/>
      <c r="U1173" s="218"/>
      <c r="W1173" s="183"/>
      <c r="X1173" s="183"/>
      <c r="Y1173" s="183"/>
      <c r="Z1173" s="183"/>
      <c r="AA1173" s="183"/>
      <c r="AB1173" s="183"/>
      <c r="AC1173" s="183"/>
      <c r="AE1173" s="183"/>
      <c r="AF1173" s="183"/>
      <c r="AG1173" s="183"/>
      <c r="AH1173" s="183"/>
      <c r="AI1173" s="183"/>
      <c r="AJ1173" s="183"/>
      <c r="AK1173" s="183"/>
    </row>
    <row r="1174" spans="2:37" ht="16.8" thickTop="1" thickBot="1">
      <c r="B1174" s="211" t="str">
        <f>IF(Árboles!B1171="","",Árboles!B1171)</f>
        <v/>
      </c>
      <c r="C1174" s="211" t="str">
        <f>IF(Árboles!C1171="","",Árboles!C1171)</f>
        <v/>
      </c>
      <c r="D1174" s="212" t="str">
        <f>IF(Árboles!G1171="","",Árboles!G1171)</f>
        <v/>
      </c>
      <c r="E1174" s="213" t="str">
        <f>IF(Árboles!AC1171=0,"",Árboles!AC1171)</f>
        <v/>
      </c>
      <c r="F1174" s="221"/>
      <c r="G1174" s="222"/>
      <c r="H1174" s="222"/>
      <c r="I1174" s="222"/>
      <c r="J1174" s="222"/>
      <c r="K1174" s="222"/>
      <c r="L1174" s="222"/>
      <c r="M1174" s="216" t="str">
        <f>IF(ISNA(Industrias[[#This Row],[Vtrit (m3)]]*VLOOKUP(Árboles!$G1171,Precios!$B$7:$H$19,2,FALSE)),"",Industrias[[#This Row],[Vtrit (m3)]]*VLOOKUP(Árboles!$G1171,Precios!$B$7:$H$19,2,FALSE))</f>
        <v/>
      </c>
      <c r="N1174" s="217" t="str">
        <f>IF(ISNA(Industrias[[#This Row],[Vapea (m3)]]*VLOOKUP(Árboles!$G1171,Precios!$B$7:$H$19,3,FALSE)),"",Industrias[[#This Row],[Vapea (m3)]]*VLOOKUP(Árboles!$G1171,Precios!$B$7:$H$19,3,FALSE))</f>
        <v/>
      </c>
      <c r="O1174" s="217" t="str">
        <f>IF(ISNA(Industrias[[#This Row],[Vcanter (m3)]]*VLOOKUP(Árboles!$G1171,Precios!$B$7:$H$19,4,FALSE)),"",Industrias[[#This Row],[Vcanter (m3)]]*VLOOKUP(Árboles!$G1171,Precios!$B$7:$H$19,4,FALSE))</f>
        <v/>
      </c>
      <c r="P1174" s="217" t="str">
        <f>IF(ISNA(Industrias[[#This Row],[Vsierra (m3)]]*VLOOKUP(Árboles!$G1171,Precios!$B$7:$H$19,5,FALSE)),"",Industrias[[#This Row],[Vsierra (m3)]]*VLOOKUP(Árboles!$G1171,Precios!$B$7:$H$19,5,FALSE))</f>
        <v/>
      </c>
      <c r="Q1174" s="217" t="str">
        <f>IF(ISNA(Industrias[[#This Row],[Vsgruesa (m3)]]*VLOOKUP(Árboles!$G1171,Precios!$B$7:$H$19,6,FALSE)),"",Industrias[[#This Row],[Vsgruesa (m3)]]*VLOOKUP(Árboles!$G1171,Precios!$B$7:$H$19,6,FALSE))</f>
        <v/>
      </c>
      <c r="R1174" s="217" t="str">
        <f>IF(ISNA(Industrias[[#This Row],[Vchapa (m3)]]*VLOOKUP(Árboles!$G1171,Precios!$B$7:$H$19,7,FALSE)),"",Industrias[[#This Row],[Vchapa (m3)]]*VLOOKUP(Árboles!$G1171,Precios!$B$7:$H$19,7,FALSE))</f>
        <v/>
      </c>
      <c r="S1174" s="223">
        <f t="shared" si="23"/>
        <v>0</v>
      </c>
      <c r="T1174" s="218"/>
      <c r="U1174" s="218"/>
      <c r="W1174" s="183"/>
      <c r="X1174" s="183"/>
      <c r="Y1174" s="183"/>
      <c r="Z1174" s="183"/>
      <c r="AA1174" s="183"/>
      <c r="AB1174" s="183"/>
      <c r="AC1174" s="183"/>
      <c r="AE1174" s="183"/>
      <c r="AF1174" s="183"/>
      <c r="AG1174" s="183"/>
      <c r="AH1174" s="183"/>
      <c r="AI1174" s="183"/>
      <c r="AJ1174" s="183"/>
      <c r="AK1174" s="183"/>
    </row>
    <row r="1175" spans="2:37" ht="16.8" thickTop="1" thickBot="1">
      <c r="B1175" s="211" t="str">
        <f>IF(Árboles!B1172="","",Árboles!B1172)</f>
        <v/>
      </c>
      <c r="C1175" s="211" t="str">
        <f>IF(Árboles!C1172="","",Árboles!C1172)</f>
        <v/>
      </c>
      <c r="D1175" s="212" t="str">
        <f>IF(Árboles!G1172="","",Árboles!G1172)</f>
        <v/>
      </c>
      <c r="E1175" s="213" t="str">
        <f>IF(Árboles!AC1172=0,"",Árboles!AC1172)</f>
        <v/>
      </c>
      <c r="F1175" s="221"/>
      <c r="G1175" s="222"/>
      <c r="H1175" s="222"/>
      <c r="I1175" s="222"/>
      <c r="J1175" s="222"/>
      <c r="K1175" s="222"/>
      <c r="L1175" s="222"/>
      <c r="M1175" s="216" t="str">
        <f>IF(ISNA(Industrias[[#This Row],[Vtrit (m3)]]*VLOOKUP(Árboles!$G1172,Precios!$B$7:$H$19,2,FALSE)),"",Industrias[[#This Row],[Vtrit (m3)]]*VLOOKUP(Árboles!$G1172,Precios!$B$7:$H$19,2,FALSE))</f>
        <v/>
      </c>
      <c r="N1175" s="217" t="str">
        <f>IF(ISNA(Industrias[[#This Row],[Vapea (m3)]]*VLOOKUP(Árboles!$G1172,Precios!$B$7:$H$19,3,FALSE)),"",Industrias[[#This Row],[Vapea (m3)]]*VLOOKUP(Árboles!$G1172,Precios!$B$7:$H$19,3,FALSE))</f>
        <v/>
      </c>
      <c r="O1175" s="217" t="str">
        <f>IF(ISNA(Industrias[[#This Row],[Vcanter (m3)]]*VLOOKUP(Árboles!$G1172,Precios!$B$7:$H$19,4,FALSE)),"",Industrias[[#This Row],[Vcanter (m3)]]*VLOOKUP(Árboles!$G1172,Precios!$B$7:$H$19,4,FALSE))</f>
        <v/>
      </c>
      <c r="P1175" s="217" t="str">
        <f>IF(ISNA(Industrias[[#This Row],[Vsierra (m3)]]*VLOOKUP(Árboles!$G1172,Precios!$B$7:$H$19,5,FALSE)),"",Industrias[[#This Row],[Vsierra (m3)]]*VLOOKUP(Árboles!$G1172,Precios!$B$7:$H$19,5,FALSE))</f>
        <v/>
      </c>
      <c r="Q1175" s="217" t="str">
        <f>IF(ISNA(Industrias[[#This Row],[Vsgruesa (m3)]]*VLOOKUP(Árboles!$G1172,Precios!$B$7:$H$19,6,FALSE)),"",Industrias[[#This Row],[Vsgruesa (m3)]]*VLOOKUP(Árboles!$G1172,Precios!$B$7:$H$19,6,FALSE))</f>
        <v/>
      </c>
      <c r="R1175" s="217" t="str">
        <f>IF(ISNA(Industrias[[#This Row],[Vchapa (m3)]]*VLOOKUP(Árboles!$G1172,Precios!$B$7:$H$19,7,FALSE)),"",Industrias[[#This Row],[Vchapa (m3)]]*VLOOKUP(Árboles!$G1172,Precios!$B$7:$H$19,7,FALSE))</f>
        <v/>
      </c>
      <c r="S1175" s="223">
        <f t="shared" si="23"/>
        <v>0</v>
      </c>
      <c r="T1175" s="218"/>
      <c r="U1175" s="218"/>
      <c r="W1175" s="183"/>
      <c r="X1175" s="183"/>
      <c r="Y1175" s="183"/>
      <c r="Z1175" s="183"/>
      <c r="AA1175" s="183"/>
      <c r="AB1175" s="183"/>
      <c r="AC1175" s="183"/>
      <c r="AE1175" s="183"/>
      <c r="AF1175" s="183"/>
      <c r="AG1175" s="183"/>
      <c r="AH1175" s="183"/>
      <c r="AI1175" s="183"/>
      <c r="AJ1175" s="183"/>
      <c r="AK1175" s="183"/>
    </row>
    <row r="1176" spans="2:37" ht="16.8" thickTop="1" thickBot="1">
      <c r="B1176" s="211" t="str">
        <f>IF(Árboles!B1173="","",Árboles!B1173)</f>
        <v/>
      </c>
      <c r="C1176" s="211" t="str">
        <f>IF(Árboles!C1173="","",Árboles!C1173)</f>
        <v/>
      </c>
      <c r="D1176" s="212" t="str">
        <f>IF(Árboles!G1173="","",Árboles!G1173)</f>
        <v/>
      </c>
      <c r="E1176" s="213" t="str">
        <f>IF(Árboles!AC1173=0,"",Árboles!AC1173)</f>
        <v/>
      </c>
      <c r="F1176" s="221"/>
      <c r="G1176" s="222"/>
      <c r="H1176" s="222"/>
      <c r="I1176" s="222"/>
      <c r="J1176" s="222"/>
      <c r="K1176" s="222"/>
      <c r="L1176" s="222"/>
      <c r="M1176" s="216" t="str">
        <f>IF(ISNA(Industrias[[#This Row],[Vtrit (m3)]]*VLOOKUP(Árboles!$G1173,Precios!$B$7:$H$19,2,FALSE)),"",Industrias[[#This Row],[Vtrit (m3)]]*VLOOKUP(Árboles!$G1173,Precios!$B$7:$H$19,2,FALSE))</f>
        <v/>
      </c>
      <c r="N1176" s="217" t="str">
        <f>IF(ISNA(Industrias[[#This Row],[Vapea (m3)]]*VLOOKUP(Árboles!$G1173,Precios!$B$7:$H$19,3,FALSE)),"",Industrias[[#This Row],[Vapea (m3)]]*VLOOKUP(Árboles!$G1173,Precios!$B$7:$H$19,3,FALSE))</f>
        <v/>
      </c>
      <c r="O1176" s="217" t="str">
        <f>IF(ISNA(Industrias[[#This Row],[Vcanter (m3)]]*VLOOKUP(Árboles!$G1173,Precios!$B$7:$H$19,4,FALSE)),"",Industrias[[#This Row],[Vcanter (m3)]]*VLOOKUP(Árboles!$G1173,Precios!$B$7:$H$19,4,FALSE))</f>
        <v/>
      </c>
      <c r="P1176" s="217" t="str">
        <f>IF(ISNA(Industrias[[#This Row],[Vsierra (m3)]]*VLOOKUP(Árboles!$G1173,Precios!$B$7:$H$19,5,FALSE)),"",Industrias[[#This Row],[Vsierra (m3)]]*VLOOKUP(Árboles!$G1173,Precios!$B$7:$H$19,5,FALSE))</f>
        <v/>
      </c>
      <c r="Q1176" s="217" t="str">
        <f>IF(ISNA(Industrias[[#This Row],[Vsgruesa (m3)]]*VLOOKUP(Árboles!$G1173,Precios!$B$7:$H$19,6,FALSE)),"",Industrias[[#This Row],[Vsgruesa (m3)]]*VLOOKUP(Árboles!$G1173,Precios!$B$7:$H$19,6,FALSE))</f>
        <v/>
      </c>
      <c r="R1176" s="217" t="str">
        <f>IF(ISNA(Industrias[[#This Row],[Vchapa (m3)]]*VLOOKUP(Árboles!$G1173,Precios!$B$7:$H$19,7,FALSE)),"",Industrias[[#This Row],[Vchapa (m3)]]*VLOOKUP(Árboles!$G1173,Precios!$B$7:$H$19,7,FALSE))</f>
        <v/>
      </c>
      <c r="S1176" s="223">
        <f t="shared" si="23"/>
        <v>0</v>
      </c>
      <c r="T1176" s="218"/>
      <c r="U1176" s="218"/>
      <c r="W1176" s="183"/>
      <c r="X1176" s="183"/>
      <c r="Y1176" s="183"/>
      <c r="Z1176" s="183"/>
      <c r="AA1176" s="183"/>
      <c r="AB1176" s="183"/>
      <c r="AC1176" s="183"/>
      <c r="AE1176" s="183"/>
      <c r="AF1176" s="183"/>
      <c r="AG1176" s="183"/>
      <c r="AH1176" s="183"/>
      <c r="AI1176" s="183"/>
      <c r="AJ1176" s="183"/>
      <c r="AK1176" s="183"/>
    </row>
    <row r="1177" spans="2:37" ht="16.8" thickTop="1" thickBot="1">
      <c r="B1177" s="211" t="str">
        <f>IF(Árboles!B1174="","",Árboles!B1174)</f>
        <v/>
      </c>
      <c r="C1177" s="211" t="str">
        <f>IF(Árboles!C1174="","",Árboles!C1174)</f>
        <v/>
      </c>
      <c r="D1177" s="212" t="str">
        <f>IF(Árboles!G1174="","",Árboles!G1174)</f>
        <v/>
      </c>
      <c r="E1177" s="213" t="str">
        <f>IF(Árboles!AC1174=0,"",Árboles!AC1174)</f>
        <v/>
      </c>
      <c r="F1177" s="221"/>
      <c r="G1177" s="222"/>
      <c r="H1177" s="222"/>
      <c r="I1177" s="222"/>
      <c r="J1177" s="222"/>
      <c r="K1177" s="222"/>
      <c r="L1177" s="222"/>
      <c r="M1177" s="216" t="str">
        <f>IF(ISNA(Industrias[[#This Row],[Vtrit (m3)]]*VLOOKUP(Árboles!$G1174,Precios!$B$7:$H$19,2,FALSE)),"",Industrias[[#This Row],[Vtrit (m3)]]*VLOOKUP(Árboles!$G1174,Precios!$B$7:$H$19,2,FALSE))</f>
        <v/>
      </c>
      <c r="N1177" s="217" t="str">
        <f>IF(ISNA(Industrias[[#This Row],[Vapea (m3)]]*VLOOKUP(Árboles!$G1174,Precios!$B$7:$H$19,3,FALSE)),"",Industrias[[#This Row],[Vapea (m3)]]*VLOOKUP(Árboles!$G1174,Precios!$B$7:$H$19,3,FALSE))</f>
        <v/>
      </c>
      <c r="O1177" s="217" t="str">
        <f>IF(ISNA(Industrias[[#This Row],[Vcanter (m3)]]*VLOOKUP(Árboles!$G1174,Precios!$B$7:$H$19,4,FALSE)),"",Industrias[[#This Row],[Vcanter (m3)]]*VLOOKUP(Árboles!$G1174,Precios!$B$7:$H$19,4,FALSE))</f>
        <v/>
      </c>
      <c r="P1177" s="217" t="str">
        <f>IF(ISNA(Industrias[[#This Row],[Vsierra (m3)]]*VLOOKUP(Árboles!$G1174,Precios!$B$7:$H$19,5,FALSE)),"",Industrias[[#This Row],[Vsierra (m3)]]*VLOOKUP(Árboles!$G1174,Precios!$B$7:$H$19,5,FALSE))</f>
        <v/>
      </c>
      <c r="Q1177" s="217" t="str">
        <f>IF(ISNA(Industrias[[#This Row],[Vsgruesa (m3)]]*VLOOKUP(Árboles!$G1174,Precios!$B$7:$H$19,6,FALSE)),"",Industrias[[#This Row],[Vsgruesa (m3)]]*VLOOKUP(Árboles!$G1174,Precios!$B$7:$H$19,6,FALSE))</f>
        <v/>
      </c>
      <c r="R1177" s="217" t="str">
        <f>IF(ISNA(Industrias[[#This Row],[Vchapa (m3)]]*VLOOKUP(Árboles!$G1174,Precios!$B$7:$H$19,7,FALSE)),"",Industrias[[#This Row],[Vchapa (m3)]]*VLOOKUP(Árboles!$G1174,Precios!$B$7:$H$19,7,FALSE))</f>
        <v/>
      </c>
      <c r="S1177" s="223">
        <f t="shared" si="23"/>
        <v>0</v>
      </c>
      <c r="T1177" s="218"/>
      <c r="U1177" s="218"/>
      <c r="W1177" s="183"/>
      <c r="X1177" s="183"/>
      <c r="Y1177" s="183"/>
      <c r="Z1177" s="183"/>
      <c r="AA1177" s="183"/>
      <c r="AB1177" s="183"/>
      <c r="AC1177" s="183"/>
      <c r="AE1177" s="183"/>
      <c r="AF1177" s="183"/>
      <c r="AG1177" s="183"/>
      <c r="AH1177" s="183"/>
      <c r="AI1177" s="183"/>
      <c r="AJ1177" s="183"/>
      <c r="AK1177" s="183"/>
    </row>
    <row r="1178" spans="2:37" ht="16.8" thickTop="1" thickBot="1">
      <c r="B1178" s="211" t="str">
        <f>IF(Árboles!B1175="","",Árboles!B1175)</f>
        <v/>
      </c>
      <c r="C1178" s="211" t="str">
        <f>IF(Árboles!C1175="","",Árboles!C1175)</f>
        <v/>
      </c>
      <c r="D1178" s="212" t="str">
        <f>IF(Árboles!G1175="","",Árboles!G1175)</f>
        <v/>
      </c>
      <c r="E1178" s="213" t="str">
        <f>IF(Árboles!AC1175=0,"",Árboles!AC1175)</f>
        <v/>
      </c>
      <c r="F1178" s="221"/>
      <c r="G1178" s="222"/>
      <c r="H1178" s="222"/>
      <c r="I1178" s="222"/>
      <c r="J1178" s="222"/>
      <c r="K1178" s="222"/>
      <c r="L1178" s="222"/>
      <c r="M1178" s="216" t="str">
        <f>IF(ISNA(Industrias[[#This Row],[Vtrit (m3)]]*VLOOKUP(Árboles!$G1175,Precios!$B$7:$H$19,2,FALSE)),"",Industrias[[#This Row],[Vtrit (m3)]]*VLOOKUP(Árboles!$G1175,Precios!$B$7:$H$19,2,FALSE))</f>
        <v/>
      </c>
      <c r="N1178" s="217" t="str">
        <f>IF(ISNA(Industrias[[#This Row],[Vapea (m3)]]*VLOOKUP(Árboles!$G1175,Precios!$B$7:$H$19,3,FALSE)),"",Industrias[[#This Row],[Vapea (m3)]]*VLOOKUP(Árboles!$G1175,Precios!$B$7:$H$19,3,FALSE))</f>
        <v/>
      </c>
      <c r="O1178" s="217" t="str">
        <f>IF(ISNA(Industrias[[#This Row],[Vcanter (m3)]]*VLOOKUP(Árboles!$G1175,Precios!$B$7:$H$19,4,FALSE)),"",Industrias[[#This Row],[Vcanter (m3)]]*VLOOKUP(Árboles!$G1175,Precios!$B$7:$H$19,4,FALSE))</f>
        <v/>
      </c>
      <c r="P1178" s="217" t="str">
        <f>IF(ISNA(Industrias[[#This Row],[Vsierra (m3)]]*VLOOKUP(Árboles!$G1175,Precios!$B$7:$H$19,5,FALSE)),"",Industrias[[#This Row],[Vsierra (m3)]]*VLOOKUP(Árboles!$G1175,Precios!$B$7:$H$19,5,FALSE))</f>
        <v/>
      </c>
      <c r="Q1178" s="217" t="str">
        <f>IF(ISNA(Industrias[[#This Row],[Vsgruesa (m3)]]*VLOOKUP(Árboles!$G1175,Precios!$B$7:$H$19,6,FALSE)),"",Industrias[[#This Row],[Vsgruesa (m3)]]*VLOOKUP(Árboles!$G1175,Precios!$B$7:$H$19,6,FALSE))</f>
        <v/>
      </c>
      <c r="R1178" s="217" t="str">
        <f>IF(ISNA(Industrias[[#This Row],[Vchapa (m3)]]*VLOOKUP(Árboles!$G1175,Precios!$B$7:$H$19,7,FALSE)),"",Industrias[[#This Row],[Vchapa (m3)]]*VLOOKUP(Árboles!$G1175,Precios!$B$7:$H$19,7,FALSE))</f>
        <v/>
      </c>
      <c r="S1178" s="223">
        <f t="shared" si="23"/>
        <v>0</v>
      </c>
      <c r="T1178" s="218"/>
      <c r="U1178" s="218"/>
      <c r="W1178" s="183"/>
      <c r="X1178" s="183"/>
      <c r="Y1178" s="183"/>
      <c r="Z1178" s="183"/>
      <c r="AA1178" s="183"/>
      <c r="AB1178" s="183"/>
      <c r="AC1178" s="183"/>
      <c r="AE1178" s="183"/>
      <c r="AF1178" s="183"/>
      <c r="AG1178" s="183"/>
      <c r="AH1178" s="183"/>
      <c r="AI1178" s="183"/>
      <c r="AJ1178" s="183"/>
      <c r="AK1178" s="183"/>
    </row>
    <row r="1179" spans="2:37" ht="16.8" thickTop="1" thickBot="1">
      <c r="B1179" s="211" t="str">
        <f>IF(Árboles!B1176="","",Árboles!B1176)</f>
        <v/>
      </c>
      <c r="C1179" s="211" t="str">
        <f>IF(Árboles!C1176="","",Árboles!C1176)</f>
        <v/>
      </c>
      <c r="D1179" s="212" t="str">
        <f>IF(Árboles!G1176="","",Árboles!G1176)</f>
        <v/>
      </c>
      <c r="E1179" s="213" t="str">
        <f>IF(Árboles!AC1176=0,"",Árboles!AC1176)</f>
        <v/>
      </c>
      <c r="F1179" s="221"/>
      <c r="G1179" s="222"/>
      <c r="H1179" s="222"/>
      <c r="I1179" s="222"/>
      <c r="J1179" s="222"/>
      <c r="K1179" s="222"/>
      <c r="L1179" s="222"/>
      <c r="M1179" s="216" t="str">
        <f>IF(ISNA(Industrias[[#This Row],[Vtrit (m3)]]*VLOOKUP(Árboles!$G1176,Precios!$B$7:$H$19,2,FALSE)),"",Industrias[[#This Row],[Vtrit (m3)]]*VLOOKUP(Árboles!$G1176,Precios!$B$7:$H$19,2,FALSE))</f>
        <v/>
      </c>
      <c r="N1179" s="217" t="str">
        <f>IF(ISNA(Industrias[[#This Row],[Vapea (m3)]]*VLOOKUP(Árboles!$G1176,Precios!$B$7:$H$19,3,FALSE)),"",Industrias[[#This Row],[Vapea (m3)]]*VLOOKUP(Árboles!$G1176,Precios!$B$7:$H$19,3,FALSE))</f>
        <v/>
      </c>
      <c r="O1179" s="217" t="str">
        <f>IF(ISNA(Industrias[[#This Row],[Vcanter (m3)]]*VLOOKUP(Árboles!$G1176,Precios!$B$7:$H$19,4,FALSE)),"",Industrias[[#This Row],[Vcanter (m3)]]*VLOOKUP(Árboles!$G1176,Precios!$B$7:$H$19,4,FALSE))</f>
        <v/>
      </c>
      <c r="P1179" s="217" t="str">
        <f>IF(ISNA(Industrias[[#This Row],[Vsierra (m3)]]*VLOOKUP(Árboles!$G1176,Precios!$B$7:$H$19,5,FALSE)),"",Industrias[[#This Row],[Vsierra (m3)]]*VLOOKUP(Árboles!$G1176,Precios!$B$7:$H$19,5,FALSE))</f>
        <v/>
      </c>
      <c r="Q1179" s="217" t="str">
        <f>IF(ISNA(Industrias[[#This Row],[Vsgruesa (m3)]]*VLOOKUP(Árboles!$G1176,Precios!$B$7:$H$19,6,FALSE)),"",Industrias[[#This Row],[Vsgruesa (m3)]]*VLOOKUP(Árboles!$G1176,Precios!$B$7:$H$19,6,FALSE))</f>
        <v/>
      </c>
      <c r="R1179" s="217" t="str">
        <f>IF(ISNA(Industrias[[#This Row],[Vchapa (m3)]]*VLOOKUP(Árboles!$G1176,Precios!$B$7:$H$19,7,FALSE)),"",Industrias[[#This Row],[Vchapa (m3)]]*VLOOKUP(Árboles!$G1176,Precios!$B$7:$H$19,7,FALSE))</f>
        <v/>
      </c>
      <c r="S1179" s="223">
        <f t="shared" si="23"/>
        <v>0</v>
      </c>
      <c r="T1179" s="218"/>
      <c r="U1179" s="218"/>
      <c r="W1179" s="183"/>
      <c r="X1179" s="183"/>
      <c r="Y1179" s="183"/>
      <c r="Z1179" s="183"/>
      <c r="AA1179" s="183"/>
      <c r="AB1179" s="183"/>
      <c r="AC1179" s="183"/>
      <c r="AE1179" s="183"/>
      <c r="AF1179" s="183"/>
      <c r="AG1179" s="183"/>
      <c r="AH1179" s="183"/>
      <c r="AI1179" s="183"/>
      <c r="AJ1179" s="183"/>
      <c r="AK1179" s="183"/>
    </row>
    <row r="1180" spans="2:37" ht="16.8" thickTop="1" thickBot="1">
      <c r="B1180" s="211" t="str">
        <f>IF(Árboles!B1177="","",Árboles!B1177)</f>
        <v/>
      </c>
      <c r="C1180" s="211" t="str">
        <f>IF(Árboles!C1177="","",Árboles!C1177)</f>
        <v/>
      </c>
      <c r="D1180" s="212" t="str">
        <f>IF(Árboles!G1177="","",Árboles!G1177)</f>
        <v/>
      </c>
      <c r="E1180" s="213" t="str">
        <f>IF(Árboles!AC1177=0,"",Árboles!AC1177)</f>
        <v/>
      </c>
      <c r="F1180" s="221"/>
      <c r="G1180" s="222"/>
      <c r="H1180" s="222"/>
      <c r="I1180" s="222"/>
      <c r="J1180" s="222"/>
      <c r="K1180" s="222"/>
      <c r="L1180" s="222"/>
      <c r="M1180" s="216" t="str">
        <f>IF(ISNA(Industrias[[#This Row],[Vtrit (m3)]]*VLOOKUP(Árboles!$G1177,Precios!$B$7:$H$19,2,FALSE)),"",Industrias[[#This Row],[Vtrit (m3)]]*VLOOKUP(Árboles!$G1177,Precios!$B$7:$H$19,2,FALSE))</f>
        <v/>
      </c>
      <c r="N1180" s="217" t="str">
        <f>IF(ISNA(Industrias[[#This Row],[Vapea (m3)]]*VLOOKUP(Árboles!$G1177,Precios!$B$7:$H$19,3,FALSE)),"",Industrias[[#This Row],[Vapea (m3)]]*VLOOKUP(Árboles!$G1177,Precios!$B$7:$H$19,3,FALSE))</f>
        <v/>
      </c>
      <c r="O1180" s="217" t="str">
        <f>IF(ISNA(Industrias[[#This Row],[Vcanter (m3)]]*VLOOKUP(Árboles!$G1177,Precios!$B$7:$H$19,4,FALSE)),"",Industrias[[#This Row],[Vcanter (m3)]]*VLOOKUP(Árboles!$G1177,Precios!$B$7:$H$19,4,FALSE))</f>
        <v/>
      </c>
      <c r="P1180" s="217" t="str">
        <f>IF(ISNA(Industrias[[#This Row],[Vsierra (m3)]]*VLOOKUP(Árboles!$G1177,Precios!$B$7:$H$19,5,FALSE)),"",Industrias[[#This Row],[Vsierra (m3)]]*VLOOKUP(Árboles!$G1177,Precios!$B$7:$H$19,5,FALSE))</f>
        <v/>
      </c>
      <c r="Q1180" s="217" t="str">
        <f>IF(ISNA(Industrias[[#This Row],[Vsgruesa (m3)]]*VLOOKUP(Árboles!$G1177,Precios!$B$7:$H$19,6,FALSE)),"",Industrias[[#This Row],[Vsgruesa (m3)]]*VLOOKUP(Árboles!$G1177,Precios!$B$7:$H$19,6,FALSE))</f>
        <v/>
      </c>
      <c r="R1180" s="217" t="str">
        <f>IF(ISNA(Industrias[[#This Row],[Vchapa (m3)]]*VLOOKUP(Árboles!$G1177,Precios!$B$7:$H$19,7,FALSE)),"",Industrias[[#This Row],[Vchapa (m3)]]*VLOOKUP(Árboles!$G1177,Precios!$B$7:$H$19,7,FALSE))</f>
        <v/>
      </c>
      <c r="S1180" s="223">
        <f t="shared" si="23"/>
        <v>0</v>
      </c>
      <c r="T1180" s="218"/>
      <c r="U1180" s="218"/>
      <c r="W1180" s="183"/>
      <c r="X1180" s="183"/>
      <c r="Y1180" s="183"/>
      <c r="Z1180" s="183"/>
      <c r="AA1180" s="183"/>
      <c r="AB1180" s="183"/>
      <c r="AC1180" s="183"/>
      <c r="AE1180" s="183"/>
      <c r="AF1180" s="183"/>
      <c r="AG1180" s="183"/>
      <c r="AH1180" s="183"/>
      <c r="AI1180" s="183"/>
      <c r="AJ1180" s="183"/>
      <c r="AK1180" s="183"/>
    </row>
    <row r="1181" spans="2:37" ht="16.8" thickTop="1" thickBot="1">
      <c r="B1181" s="211" t="str">
        <f>IF(Árboles!B1178="","",Árboles!B1178)</f>
        <v/>
      </c>
      <c r="C1181" s="211" t="str">
        <f>IF(Árboles!C1178="","",Árboles!C1178)</f>
        <v/>
      </c>
      <c r="D1181" s="212" t="str">
        <f>IF(Árboles!G1178="","",Árboles!G1178)</f>
        <v/>
      </c>
      <c r="E1181" s="213" t="str">
        <f>IF(Árboles!AC1178=0,"",Árboles!AC1178)</f>
        <v/>
      </c>
      <c r="F1181" s="221"/>
      <c r="G1181" s="222"/>
      <c r="H1181" s="222"/>
      <c r="I1181" s="222"/>
      <c r="J1181" s="222"/>
      <c r="K1181" s="222"/>
      <c r="L1181" s="222"/>
      <c r="M1181" s="216" t="str">
        <f>IF(ISNA(Industrias[[#This Row],[Vtrit (m3)]]*VLOOKUP(Árboles!$G1178,Precios!$B$7:$H$19,2,FALSE)),"",Industrias[[#This Row],[Vtrit (m3)]]*VLOOKUP(Árboles!$G1178,Precios!$B$7:$H$19,2,FALSE))</f>
        <v/>
      </c>
      <c r="N1181" s="217" t="str">
        <f>IF(ISNA(Industrias[[#This Row],[Vapea (m3)]]*VLOOKUP(Árboles!$G1178,Precios!$B$7:$H$19,3,FALSE)),"",Industrias[[#This Row],[Vapea (m3)]]*VLOOKUP(Árboles!$G1178,Precios!$B$7:$H$19,3,FALSE))</f>
        <v/>
      </c>
      <c r="O1181" s="217" t="str">
        <f>IF(ISNA(Industrias[[#This Row],[Vcanter (m3)]]*VLOOKUP(Árboles!$G1178,Precios!$B$7:$H$19,4,FALSE)),"",Industrias[[#This Row],[Vcanter (m3)]]*VLOOKUP(Árboles!$G1178,Precios!$B$7:$H$19,4,FALSE))</f>
        <v/>
      </c>
      <c r="P1181" s="217" t="str">
        <f>IF(ISNA(Industrias[[#This Row],[Vsierra (m3)]]*VLOOKUP(Árboles!$G1178,Precios!$B$7:$H$19,5,FALSE)),"",Industrias[[#This Row],[Vsierra (m3)]]*VLOOKUP(Árboles!$G1178,Precios!$B$7:$H$19,5,FALSE))</f>
        <v/>
      </c>
      <c r="Q1181" s="217" t="str">
        <f>IF(ISNA(Industrias[[#This Row],[Vsgruesa (m3)]]*VLOOKUP(Árboles!$G1178,Precios!$B$7:$H$19,6,FALSE)),"",Industrias[[#This Row],[Vsgruesa (m3)]]*VLOOKUP(Árboles!$G1178,Precios!$B$7:$H$19,6,FALSE))</f>
        <v/>
      </c>
      <c r="R1181" s="217" t="str">
        <f>IF(ISNA(Industrias[[#This Row],[Vchapa (m3)]]*VLOOKUP(Árboles!$G1178,Precios!$B$7:$H$19,7,FALSE)),"",Industrias[[#This Row],[Vchapa (m3)]]*VLOOKUP(Árboles!$G1178,Precios!$B$7:$H$19,7,FALSE))</f>
        <v/>
      </c>
      <c r="S1181" s="223">
        <f t="shared" si="23"/>
        <v>0</v>
      </c>
      <c r="T1181" s="218"/>
      <c r="U1181" s="218"/>
      <c r="W1181" s="183"/>
      <c r="X1181" s="183"/>
      <c r="Y1181" s="183"/>
      <c r="Z1181" s="183"/>
      <c r="AA1181" s="183"/>
      <c r="AB1181" s="183"/>
      <c r="AC1181" s="183"/>
      <c r="AE1181" s="183"/>
      <c r="AF1181" s="183"/>
      <c r="AG1181" s="183"/>
      <c r="AH1181" s="183"/>
      <c r="AI1181" s="183"/>
      <c r="AJ1181" s="183"/>
      <c r="AK1181" s="183"/>
    </row>
    <row r="1182" spans="2:37" ht="16.8" thickTop="1" thickBot="1">
      <c r="B1182" s="211" t="str">
        <f>IF(Árboles!B1179="","",Árboles!B1179)</f>
        <v/>
      </c>
      <c r="C1182" s="211" t="str">
        <f>IF(Árboles!C1179="","",Árboles!C1179)</f>
        <v/>
      </c>
      <c r="D1182" s="212" t="str">
        <f>IF(Árboles!G1179="","",Árboles!G1179)</f>
        <v/>
      </c>
      <c r="E1182" s="213" t="str">
        <f>IF(Árboles!AC1179=0,"",Árboles!AC1179)</f>
        <v/>
      </c>
      <c r="F1182" s="221"/>
      <c r="G1182" s="222"/>
      <c r="H1182" s="222"/>
      <c r="I1182" s="222"/>
      <c r="J1182" s="222"/>
      <c r="K1182" s="222"/>
      <c r="L1182" s="222"/>
      <c r="M1182" s="216" t="str">
        <f>IF(ISNA(Industrias[[#This Row],[Vtrit (m3)]]*VLOOKUP(Árboles!$G1179,Precios!$B$7:$H$19,2,FALSE)),"",Industrias[[#This Row],[Vtrit (m3)]]*VLOOKUP(Árboles!$G1179,Precios!$B$7:$H$19,2,FALSE))</f>
        <v/>
      </c>
      <c r="N1182" s="217" t="str">
        <f>IF(ISNA(Industrias[[#This Row],[Vapea (m3)]]*VLOOKUP(Árboles!$G1179,Precios!$B$7:$H$19,3,FALSE)),"",Industrias[[#This Row],[Vapea (m3)]]*VLOOKUP(Árboles!$G1179,Precios!$B$7:$H$19,3,FALSE))</f>
        <v/>
      </c>
      <c r="O1182" s="217" t="str">
        <f>IF(ISNA(Industrias[[#This Row],[Vcanter (m3)]]*VLOOKUP(Árboles!$G1179,Precios!$B$7:$H$19,4,FALSE)),"",Industrias[[#This Row],[Vcanter (m3)]]*VLOOKUP(Árboles!$G1179,Precios!$B$7:$H$19,4,FALSE))</f>
        <v/>
      </c>
      <c r="P1182" s="217" t="str">
        <f>IF(ISNA(Industrias[[#This Row],[Vsierra (m3)]]*VLOOKUP(Árboles!$G1179,Precios!$B$7:$H$19,5,FALSE)),"",Industrias[[#This Row],[Vsierra (m3)]]*VLOOKUP(Árboles!$G1179,Precios!$B$7:$H$19,5,FALSE))</f>
        <v/>
      </c>
      <c r="Q1182" s="217" t="str">
        <f>IF(ISNA(Industrias[[#This Row],[Vsgruesa (m3)]]*VLOOKUP(Árboles!$G1179,Precios!$B$7:$H$19,6,FALSE)),"",Industrias[[#This Row],[Vsgruesa (m3)]]*VLOOKUP(Árboles!$G1179,Precios!$B$7:$H$19,6,FALSE))</f>
        <v/>
      </c>
      <c r="R1182" s="217" t="str">
        <f>IF(ISNA(Industrias[[#This Row],[Vchapa (m3)]]*VLOOKUP(Árboles!$G1179,Precios!$B$7:$H$19,7,FALSE)),"",Industrias[[#This Row],[Vchapa (m3)]]*VLOOKUP(Árboles!$G1179,Precios!$B$7:$H$19,7,FALSE))</f>
        <v/>
      </c>
      <c r="S1182" s="223">
        <f t="shared" si="23"/>
        <v>0</v>
      </c>
      <c r="T1182" s="218"/>
      <c r="U1182" s="218"/>
      <c r="W1182" s="183"/>
      <c r="X1182" s="183"/>
      <c r="Y1182" s="183"/>
      <c r="Z1182" s="183"/>
      <c r="AA1182" s="183"/>
      <c r="AB1182" s="183"/>
      <c r="AC1182" s="183"/>
      <c r="AE1182" s="183"/>
      <c r="AF1182" s="183"/>
      <c r="AG1182" s="183"/>
      <c r="AH1182" s="183"/>
      <c r="AI1182" s="183"/>
      <c r="AJ1182" s="183"/>
      <c r="AK1182" s="183"/>
    </row>
    <row r="1183" spans="2:37" ht="16.8" thickTop="1" thickBot="1">
      <c r="B1183" s="211" t="str">
        <f>IF(Árboles!B1180="","",Árboles!B1180)</f>
        <v/>
      </c>
      <c r="C1183" s="211" t="str">
        <f>IF(Árboles!C1180="","",Árboles!C1180)</f>
        <v/>
      </c>
      <c r="D1183" s="212" t="str">
        <f>IF(Árboles!G1180="","",Árboles!G1180)</f>
        <v/>
      </c>
      <c r="E1183" s="213" t="str">
        <f>IF(Árboles!AC1180=0,"",Árboles!AC1180)</f>
        <v/>
      </c>
      <c r="F1183" s="221"/>
      <c r="G1183" s="222"/>
      <c r="H1183" s="222"/>
      <c r="I1183" s="222"/>
      <c r="J1183" s="222"/>
      <c r="K1183" s="222"/>
      <c r="L1183" s="222"/>
      <c r="M1183" s="216" t="str">
        <f>IF(ISNA(Industrias[[#This Row],[Vtrit (m3)]]*VLOOKUP(Árboles!$G1180,Precios!$B$7:$H$19,2,FALSE)),"",Industrias[[#This Row],[Vtrit (m3)]]*VLOOKUP(Árboles!$G1180,Precios!$B$7:$H$19,2,FALSE))</f>
        <v/>
      </c>
      <c r="N1183" s="217" t="str">
        <f>IF(ISNA(Industrias[[#This Row],[Vapea (m3)]]*VLOOKUP(Árboles!$G1180,Precios!$B$7:$H$19,3,FALSE)),"",Industrias[[#This Row],[Vapea (m3)]]*VLOOKUP(Árboles!$G1180,Precios!$B$7:$H$19,3,FALSE))</f>
        <v/>
      </c>
      <c r="O1183" s="217" t="str">
        <f>IF(ISNA(Industrias[[#This Row],[Vcanter (m3)]]*VLOOKUP(Árboles!$G1180,Precios!$B$7:$H$19,4,FALSE)),"",Industrias[[#This Row],[Vcanter (m3)]]*VLOOKUP(Árboles!$G1180,Precios!$B$7:$H$19,4,FALSE))</f>
        <v/>
      </c>
      <c r="P1183" s="217" t="str">
        <f>IF(ISNA(Industrias[[#This Row],[Vsierra (m3)]]*VLOOKUP(Árboles!$G1180,Precios!$B$7:$H$19,5,FALSE)),"",Industrias[[#This Row],[Vsierra (m3)]]*VLOOKUP(Árboles!$G1180,Precios!$B$7:$H$19,5,FALSE))</f>
        <v/>
      </c>
      <c r="Q1183" s="217" t="str">
        <f>IF(ISNA(Industrias[[#This Row],[Vsgruesa (m3)]]*VLOOKUP(Árboles!$G1180,Precios!$B$7:$H$19,6,FALSE)),"",Industrias[[#This Row],[Vsgruesa (m3)]]*VLOOKUP(Árboles!$G1180,Precios!$B$7:$H$19,6,FALSE))</f>
        <v/>
      </c>
      <c r="R1183" s="217" t="str">
        <f>IF(ISNA(Industrias[[#This Row],[Vchapa (m3)]]*VLOOKUP(Árboles!$G1180,Precios!$B$7:$H$19,7,FALSE)),"",Industrias[[#This Row],[Vchapa (m3)]]*VLOOKUP(Árboles!$G1180,Precios!$B$7:$H$19,7,FALSE))</f>
        <v/>
      </c>
      <c r="S1183" s="223">
        <f t="shared" si="23"/>
        <v>0</v>
      </c>
      <c r="T1183" s="218"/>
      <c r="U1183" s="218"/>
      <c r="W1183" s="183"/>
      <c r="X1183" s="183"/>
      <c r="Y1183" s="183"/>
      <c r="Z1183" s="183"/>
      <c r="AA1183" s="183"/>
      <c r="AB1183" s="183"/>
      <c r="AC1183" s="183"/>
      <c r="AE1183" s="183"/>
      <c r="AF1183" s="183"/>
      <c r="AG1183" s="183"/>
      <c r="AH1183" s="183"/>
      <c r="AI1183" s="183"/>
      <c r="AJ1183" s="183"/>
      <c r="AK1183" s="183"/>
    </row>
    <row r="1184" spans="2:37" ht="16.8" thickTop="1" thickBot="1">
      <c r="B1184" s="211" t="str">
        <f>IF(Árboles!B1181="","",Árboles!B1181)</f>
        <v/>
      </c>
      <c r="C1184" s="211" t="str">
        <f>IF(Árboles!C1181="","",Árboles!C1181)</f>
        <v/>
      </c>
      <c r="D1184" s="212" t="str">
        <f>IF(Árboles!G1181="","",Árboles!G1181)</f>
        <v/>
      </c>
      <c r="E1184" s="213" t="str">
        <f>IF(Árboles!AC1181=0,"",Árboles!AC1181)</f>
        <v/>
      </c>
      <c r="F1184" s="221"/>
      <c r="G1184" s="222"/>
      <c r="H1184" s="222"/>
      <c r="I1184" s="222"/>
      <c r="J1184" s="222"/>
      <c r="K1184" s="222"/>
      <c r="L1184" s="222"/>
      <c r="M1184" s="216" t="str">
        <f>IF(ISNA(Industrias[[#This Row],[Vtrit (m3)]]*VLOOKUP(Árboles!$G1181,Precios!$B$7:$H$19,2,FALSE)),"",Industrias[[#This Row],[Vtrit (m3)]]*VLOOKUP(Árboles!$G1181,Precios!$B$7:$H$19,2,FALSE))</f>
        <v/>
      </c>
      <c r="N1184" s="217" t="str">
        <f>IF(ISNA(Industrias[[#This Row],[Vapea (m3)]]*VLOOKUP(Árboles!$G1181,Precios!$B$7:$H$19,3,FALSE)),"",Industrias[[#This Row],[Vapea (m3)]]*VLOOKUP(Árboles!$G1181,Precios!$B$7:$H$19,3,FALSE))</f>
        <v/>
      </c>
      <c r="O1184" s="217" t="str">
        <f>IF(ISNA(Industrias[[#This Row],[Vcanter (m3)]]*VLOOKUP(Árboles!$G1181,Precios!$B$7:$H$19,4,FALSE)),"",Industrias[[#This Row],[Vcanter (m3)]]*VLOOKUP(Árboles!$G1181,Precios!$B$7:$H$19,4,FALSE))</f>
        <v/>
      </c>
      <c r="P1184" s="217" t="str">
        <f>IF(ISNA(Industrias[[#This Row],[Vsierra (m3)]]*VLOOKUP(Árboles!$G1181,Precios!$B$7:$H$19,5,FALSE)),"",Industrias[[#This Row],[Vsierra (m3)]]*VLOOKUP(Árboles!$G1181,Precios!$B$7:$H$19,5,FALSE))</f>
        <v/>
      </c>
      <c r="Q1184" s="217" t="str">
        <f>IF(ISNA(Industrias[[#This Row],[Vsgruesa (m3)]]*VLOOKUP(Árboles!$G1181,Precios!$B$7:$H$19,6,FALSE)),"",Industrias[[#This Row],[Vsgruesa (m3)]]*VLOOKUP(Árboles!$G1181,Precios!$B$7:$H$19,6,FALSE))</f>
        <v/>
      </c>
      <c r="R1184" s="217" t="str">
        <f>IF(ISNA(Industrias[[#This Row],[Vchapa (m3)]]*VLOOKUP(Árboles!$G1181,Precios!$B$7:$H$19,7,FALSE)),"",Industrias[[#This Row],[Vchapa (m3)]]*VLOOKUP(Árboles!$G1181,Precios!$B$7:$H$19,7,FALSE))</f>
        <v/>
      </c>
      <c r="S1184" s="223">
        <f t="shared" si="23"/>
        <v>0</v>
      </c>
      <c r="T1184" s="218"/>
      <c r="U1184" s="218"/>
      <c r="W1184" s="183"/>
      <c r="X1184" s="183"/>
      <c r="Y1184" s="183"/>
      <c r="Z1184" s="183"/>
      <c r="AA1184" s="183"/>
      <c r="AB1184" s="183"/>
      <c r="AC1184" s="183"/>
      <c r="AE1184" s="183"/>
      <c r="AF1184" s="183"/>
      <c r="AG1184" s="183"/>
      <c r="AH1184" s="183"/>
      <c r="AI1184" s="183"/>
      <c r="AJ1184" s="183"/>
      <c r="AK1184" s="183"/>
    </row>
    <row r="1185" spans="2:37" ht="16.8" thickTop="1" thickBot="1">
      <c r="B1185" s="211" t="str">
        <f>IF(Árboles!B1182="","",Árboles!B1182)</f>
        <v/>
      </c>
      <c r="C1185" s="211" t="str">
        <f>IF(Árboles!C1182="","",Árboles!C1182)</f>
        <v/>
      </c>
      <c r="D1185" s="212" t="str">
        <f>IF(Árboles!G1182="","",Árboles!G1182)</f>
        <v/>
      </c>
      <c r="E1185" s="213" t="str">
        <f>IF(Árboles!AC1182=0,"",Árboles!AC1182)</f>
        <v/>
      </c>
      <c r="F1185" s="221"/>
      <c r="G1185" s="222"/>
      <c r="H1185" s="222"/>
      <c r="I1185" s="222"/>
      <c r="J1185" s="222"/>
      <c r="K1185" s="222"/>
      <c r="L1185" s="222"/>
      <c r="M1185" s="216" t="str">
        <f>IF(ISNA(Industrias[[#This Row],[Vtrit (m3)]]*VLOOKUP(Árboles!$G1182,Precios!$B$7:$H$19,2,FALSE)),"",Industrias[[#This Row],[Vtrit (m3)]]*VLOOKUP(Árboles!$G1182,Precios!$B$7:$H$19,2,FALSE))</f>
        <v/>
      </c>
      <c r="N1185" s="217" t="str">
        <f>IF(ISNA(Industrias[[#This Row],[Vapea (m3)]]*VLOOKUP(Árboles!$G1182,Precios!$B$7:$H$19,3,FALSE)),"",Industrias[[#This Row],[Vapea (m3)]]*VLOOKUP(Árboles!$G1182,Precios!$B$7:$H$19,3,FALSE))</f>
        <v/>
      </c>
      <c r="O1185" s="217" t="str">
        <f>IF(ISNA(Industrias[[#This Row],[Vcanter (m3)]]*VLOOKUP(Árboles!$G1182,Precios!$B$7:$H$19,4,FALSE)),"",Industrias[[#This Row],[Vcanter (m3)]]*VLOOKUP(Árboles!$G1182,Precios!$B$7:$H$19,4,FALSE))</f>
        <v/>
      </c>
      <c r="P1185" s="217" t="str">
        <f>IF(ISNA(Industrias[[#This Row],[Vsierra (m3)]]*VLOOKUP(Árboles!$G1182,Precios!$B$7:$H$19,5,FALSE)),"",Industrias[[#This Row],[Vsierra (m3)]]*VLOOKUP(Árboles!$G1182,Precios!$B$7:$H$19,5,FALSE))</f>
        <v/>
      </c>
      <c r="Q1185" s="217" t="str">
        <f>IF(ISNA(Industrias[[#This Row],[Vsgruesa (m3)]]*VLOOKUP(Árboles!$G1182,Precios!$B$7:$H$19,6,FALSE)),"",Industrias[[#This Row],[Vsgruesa (m3)]]*VLOOKUP(Árboles!$G1182,Precios!$B$7:$H$19,6,FALSE))</f>
        <v/>
      </c>
      <c r="R1185" s="217" t="str">
        <f>IF(ISNA(Industrias[[#This Row],[Vchapa (m3)]]*VLOOKUP(Árboles!$G1182,Precios!$B$7:$H$19,7,FALSE)),"",Industrias[[#This Row],[Vchapa (m3)]]*VLOOKUP(Árboles!$G1182,Precios!$B$7:$H$19,7,FALSE))</f>
        <v/>
      </c>
      <c r="S1185" s="223">
        <f t="shared" si="23"/>
        <v>0</v>
      </c>
      <c r="T1185" s="218"/>
      <c r="U1185" s="218"/>
      <c r="W1185" s="183"/>
      <c r="X1185" s="183"/>
      <c r="Y1185" s="183"/>
      <c r="Z1185" s="183"/>
      <c r="AA1185" s="183"/>
      <c r="AB1185" s="183"/>
      <c r="AC1185" s="183"/>
      <c r="AE1185" s="183"/>
      <c r="AF1185" s="183"/>
      <c r="AG1185" s="183"/>
      <c r="AH1185" s="183"/>
      <c r="AI1185" s="183"/>
      <c r="AJ1185" s="183"/>
      <c r="AK1185" s="183"/>
    </row>
    <row r="1186" spans="2:37" ht="16.8" thickTop="1" thickBot="1">
      <c r="B1186" s="211" t="str">
        <f>IF(Árboles!B1183="","",Árboles!B1183)</f>
        <v/>
      </c>
      <c r="C1186" s="211" t="str">
        <f>IF(Árboles!C1183="","",Árboles!C1183)</f>
        <v/>
      </c>
      <c r="D1186" s="212" t="str">
        <f>IF(Árboles!G1183="","",Árboles!G1183)</f>
        <v/>
      </c>
      <c r="E1186" s="213" t="str">
        <f>IF(Árboles!AC1183=0,"",Árboles!AC1183)</f>
        <v/>
      </c>
      <c r="F1186" s="221"/>
      <c r="G1186" s="222"/>
      <c r="H1186" s="222"/>
      <c r="I1186" s="222"/>
      <c r="J1186" s="222"/>
      <c r="K1186" s="222"/>
      <c r="L1186" s="222"/>
      <c r="M1186" s="216" t="str">
        <f>IF(ISNA(Industrias[[#This Row],[Vtrit (m3)]]*VLOOKUP(Árboles!$G1183,Precios!$B$7:$H$19,2,FALSE)),"",Industrias[[#This Row],[Vtrit (m3)]]*VLOOKUP(Árboles!$G1183,Precios!$B$7:$H$19,2,FALSE))</f>
        <v/>
      </c>
      <c r="N1186" s="217" t="str">
        <f>IF(ISNA(Industrias[[#This Row],[Vapea (m3)]]*VLOOKUP(Árboles!$G1183,Precios!$B$7:$H$19,3,FALSE)),"",Industrias[[#This Row],[Vapea (m3)]]*VLOOKUP(Árboles!$G1183,Precios!$B$7:$H$19,3,FALSE))</f>
        <v/>
      </c>
      <c r="O1186" s="217" t="str">
        <f>IF(ISNA(Industrias[[#This Row],[Vcanter (m3)]]*VLOOKUP(Árboles!$G1183,Precios!$B$7:$H$19,4,FALSE)),"",Industrias[[#This Row],[Vcanter (m3)]]*VLOOKUP(Árboles!$G1183,Precios!$B$7:$H$19,4,FALSE))</f>
        <v/>
      </c>
      <c r="P1186" s="217" t="str">
        <f>IF(ISNA(Industrias[[#This Row],[Vsierra (m3)]]*VLOOKUP(Árboles!$G1183,Precios!$B$7:$H$19,5,FALSE)),"",Industrias[[#This Row],[Vsierra (m3)]]*VLOOKUP(Árboles!$G1183,Precios!$B$7:$H$19,5,FALSE))</f>
        <v/>
      </c>
      <c r="Q1186" s="217" t="str">
        <f>IF(ISNA(Industrias[[#This Row],[Vsgruesa (m3)]]*VLOOKUP(Árboles!$G1183,Precios!$B$7:$H$19,6,FALSE)),"",Industrias[[#This Row],[Vsgruesa (m3)]]*VLOOKUP(Árboles!$G1183,Precios!$B$7:$H$19,6,FALSE))</f>
        <v/>
      </c>
      <c r="R1186" s="217" t="str">
        <f>IF(ISNA(Industrias[[#This Row],[Vchapa (m3)]]*VLOOKUP(Árboles!$G1183,Precios!$B$7:$H$19,7,FALSE)),"",Industrias[[#This Row],[Vchapa (m3)]]*VLOOKUP(Árboles!$G1183,Precios!$B$7:$H$19,7,FALSE))</f>
        <v/>
      </c>
      <c r="S1186" s="223">
        <f t="shared" si="23"/>
        <v>0</v>
      </c>
      <c r="T1186" s="218"/>
      <c r="U1186" s="218"/>
      <c r="W1186" s="183"/>
      <c r="X1186" s="183"/>
      <c r="Y1186" s="183"/>
      <c r="Z1186" s="183"/>
      <c r="AA1186" s="183"/>
      <c r="AB1186" s="183"/>
      <c r="AC1186" s="183"/>
      <c r="AE1186" s="183"/>
      <c r="AF1186" s="183"/>
      <c r="AG1186" s="183"/>
      <c r="AH1186" s="183"/>
      <c r="AI1186" s="183"/>
      <c r="AJ1186" s="183"/>
      <c r="AK1186" s="183"/>
    </row>
    <row r="1187" spans="2:37" ht="16.8" thickTop="1" thickBot="1">
      <c r="B1187" s="211" t="str">
        <f>IF(Árboles!B1184="","",Árboles!B1184)</f>
        <v/>
      </c>
      <c r="C1187" s="211" t="str">
        <f>IF(Árboles!C1184="","",Árboles!C1184)</f>
        <v/>
      </c>
      <c r="D1187" s="212" t="str">
        <f>IF(Árboles!G1184="","",Árboles!G1184)</f>
        <v/>
      </c>
      <c r="E1187" s="213" t="str">
        <f>IF(Árboles!AC1184=0,"",Árboles!AC1184)</f>
        <v/>
      </c>
      <c r="F1187" s="221"/>
      <c r="G1187" s="222"/>
      <c r="H1187" s="222"/>
      <c r="I1187" s="222"/>
      <c r="J1187" s="222"/>
      <c r="K1187" s="222"/>
      <c r="L1187" s="222"/>
      <c r="M1187" s="216" t="str">
        <f>IF(ISNA(Industrias[[#This Row],[Vtrit (m3)]]*VLOOKUP(Árboles!$G1184,Precios!$B$7:$H$19,2,FALSE)),"",Industrias[[#This Row],[Vtrit (m3)]]*VLOOKUP(Árboles!$G1184,Precios!$B$7:$H$19,2,FALSE))</f>
        <v/>
      </c>
      <c r="N1187" s="217" t="str">
        <f>IF(ISNA(Industrias[[#This Row],[Vapea (m3)]]*VLOOKUP(Árboles!$G1184,Precios!$B$7:$H$19,3,FALSE)),"",Industrias[[#This Row],[Vapea (m3)]]*VLOOKUP(Árboles!$G1184,Precios!$B$7:$H$19,3,FALSE))</f>
        <v/>
      </c>
      <c r="O1187" s="217" t="str">
        <f>IF(ISNA(Industrias[[#This Row],[Vcanter (m3)]]*VLOOKUP(Árboles!$G1184,Precios!$B$7:$H$19,4,FALSE)),"",Industrias[[#This Row],[Vcanter (m3)]]*VLOOKUP(Árboles!$G1184,Precios!$B$7:$H$19,4,FALSE))</f>
        <v/>
      </c>
      <c r="P1187" s="217" t="str">
        <f>IF(ISNA(Industrias[[#This Row],[Vsierra (m3)]]*VLOOKUP(Árboles!$G1184,Precios!$B$7:$H$19,5,FALSE)),"",Industrias[[#This Row],[Vsierra (m3)]]*VLOOKUP(Árboles!$G1184,Precios!$B$7:$H$19,5,FALSE))</f>
        <v/>
      </c>
      <c r="Q1187" s="217" t="str">
        <f>IF(ISNA(Industrias[[#This Row],[Vsgruesa (m3)]]*VLOOKUP(Árboles!$G1184,Precios!$B$7:$H$19,6,FALSE)),"",Industrias[[#This Row],[Vsgruesa (m3)]]*VLOOKUP(Árboles!$G1184,Precios!$B$7:$H$19,6,FALSE))</f>
        <v/>
      </c>
      <c r="R1187" s="217" t="str">
        <f>IF(ISNA(Industrias[[#This Row],[Vchapa (m3)]]*VLOOKUP(Árboles!$G1184,Precios!$B$7:$H$19,7,FALSE)),"",Industrias[[#This Row],[Vchapa (m3)]]*VLOOKUP(Árboles!$G1184,Precios!$B$7:$H$19,7,FALSE))</f>
        <v/>
      </c>
      <c r="S1187" s="223">
        <f t="shared" si="23"/>
        <v>0</v>
      </c>
    </row>
    <row r="1188" spans="2:37" ht="16.8" thickTop="1" thickBot="1">
      <c r="B1188" s="211" t="str">
        <f>IF(Árboles!B1185="","",Árboles!B1185)</f>
        <v/>
      </c>
      <c r="C1188" s="211" t="str">
        <f>IF(Árboles!C1185="","",Árboles!C1185)</f>
        <v/>
      </c>
      <c r="D1188" s="212" t="str">
        <f>IF(Árboles!G1185="","",Árboles!G1185)</f>
        <v/>
      </c>
      <c r="E1188" s="213" t="str">
        <f>IF(Árboles!AC1185=0,"",Árboles!AC1185)</f>
        <v/>
      </c>
      <c r="F1188" s="221"/>
      <c r="G1188" s="222"/>
      <c r="H1188" s="222"/>
      <c r="I1188" s="222"/>
      <c r="J1188" s="222"/>
      <c r="K1188" s="222"/>
      <c r="L1188" s="222"/>
      <c r="M1188" s="216" t="str">
        <f>IF(ISNA(Industrias[[#This Row],[Vtrit (m3)]]*VLOOKUP(Árboles!$G1185,Precios!$B$7:$H$19,2,FALSE)),"",Industrias[[#This Row],[Vtrit (m3)]]*VLOOKUP(Árboles!$G1185,Precios!$B$7:$H$19,2,FALSE))</f>
        <v/>
      </c>
      <c r="N1188" s="217" t="str">
        <f>IF(ISNA(Industrias[[#This Row],[Vapea (m3)]]*VLOOKUP(Árboles!$G1185,Precios!$B$7:$H$19,3,FALSE)),"",Industrias[[#This Row],[Vapea (m3)]]*VLOOKUP(Árboles!$G1185,Precios!$B$7:$H$19,3,FALSE))</f>
        <v/>
      </c>
      <c r="O1188" s="217" t="str">
        <f>IF(ISNA(Industrias[[#This Row],[Vcanter (m3)]]*VLOOKUP(Árboles!$G1185,Precios!$B$7:$H$19,4,FALSE)),"",Industrias[[#This Row],[Vcanter (m3)]]*VLOOKUP(Árboles!$G1185,Precios!$B$7:$H$19,4,FALSE))</f>
        <v/>
      </c>
      <c r="P1188" s="217" t="str">
        <f>IF(ISNA(Industrias[[#This Row],[Vsierra (m3)]]*VLOOKUP(Árboles!$G1185,Precios!$B$7:$H$19,5,FALSE)),"",Industrias[[#This Row],[Vsierra (m3)]]*VLOOKUP(Árboles!$G1185,Precios!$B$7:$H$19,5,FALSE))</f>
        <v/>
      </c>
      <c r="Q1188" s="217" t="str">
        <f>IF(ISNA(Industrias[[#This Row],[Vsgruesa (m3)]]*VLOOKUP(Árboles!$G1185,Precios!$B$7:$H$19,6,FALSE)),"",Industrias[[#This Row],[Vsgruesa (m3)]]*VLOOKUP(Árboles!$G1185,Precios!$B$7:$H$19,6,FALSE))</f>
        <v/>
      </c>
      <c r="R1188" s="217" t="str">
        <f>IF(ISNA(Industrias[[#This Row],[Vchapa (m3)]]*VLOOKUP(Árboles!$G1185,Precios!$B$7:$H$19,7,FALSE)),"",Industrias[[#This Row],[Vchapa (m3)]]*VLOOKUP(Árboles!$G1185,Precios!$B$7:$H$19,7,FALSE))</f>
        <v/>
      </c>
      <c r="S1188" s="223">
        <f t="shared" si="23"/>
        <v>0</v>
      </c>
    </row>
    <row r="1189" spans="2:37" ht="16.8" thickTop="1" thickBot="1">
      <c r="B1189" s="211" t="str">
        <f>IF(Árboles!B1186="","",Árboles!B1186)</f>
        <v/>
      </c>
      <c r="C1189" s="211" t="str">
        <f>IF(Árboles!C1186="","",Árboles!C1186)</f>
        <v/>
      </c>
      <c r="D1189" s="212" t="str">
        <f>IF(Árboles!G1186="","",Árboles!G1186)</f>
        <v/>
      </c>
      <c r="E1189" s="213" t="str">
        <f>IF(Árboles!AC1186=0,"",Árboles!AC1186)</f>
        <v/>
      </c>
      <c r="F1189" s="221"/>
      <c r="G1189" s="222"/>
      <c r="H1189" s="222"/>
      <c r="I1189" s="222"/>
      <c r="J1189" s="222"/>
      <c r="K1189" s="222"/>
      <c r="L1189" s="222"/>
      <c r="M1189" s="216" t="str">
        <f>IF(ISNA(Industrias[[#This Row],[Vtrit (m3)]]*VLOOKUP(Árboles!$G1186,Precios!$B$7:$H$19,2,FALSE)),"",Industrias[[#This Row],[Vtrit (m3)]]*VLOOKUP(Árboles!$G1186,Precios!$B$7:$H$19,2,FALSE))</f>
        <v/>
      </c>
      <c r="N1189" s="217" t="str">
        <f>IF(ISNA(Industrias[[#This Row],[Vapea (m3)]]*VLOOKUP(Árboles!$G1186,Precios!$B$7:$H$19,3,FALSE)),"",Industrias[[#This Row],[Vapea (m3)]]*VLOOKUP(Árboles!$G1186,Precios!$B$7:$H$19,3,FALSE))</f>
        <v/>
      </c>
      <c r="O1189" s="217" t="str">
        <f>IF(ISNA(Industrias[[#This Row],[Vcanter (m3)]]*VLOOKUP(Árboles!$G1186,Precios!$B$7:$H$19,4,FALSE)),"",Industrias[[#This Row],[Vcanter (m3)]]*VLOOKUP(Árboles!$G1186,Precios!$B$7:$H$19,4,FALSE))</f>
        <v/>
      </c>
      <c r="P1189" s="217" t="str">
        <f>IF(ISNA(Industrias[[#This Row],[Vsierra (m3)]]*VLOOKUP(Árboles!$G1186,Precios!$B$7:$H$19,5,FALSE)),"",Industrias[[#This Row],[Vsierra (m3)]]*VLOOKUP(Árboles!$G1186,Precios!$B$7:$H$19,5,FALSE))</f>
        <v/>
      </c>
      <c r="Q1189" s="217" t="str">
        <f>IF(ISNA(Industrias[[#This Row],[Vsgruesa (m3)]]*VLOOKUP(Árboles!$G1186,Precios!$B$7:$H$19,6,FALSE)),"",Industrias[[#This Row],[Vsgruesa (m3)]]*VLOOKUP(Árboles!$G1186,Precios!$B$7:$H$19,6,FALSE))</f>
        <v/>
      </c>
      <c r="R1189" s="217" t="str">
        <f>IF(ISNA(Industrias[[#This Row],[Vchapa (m3)]]*VLOOKUP(Árboles!$G1186,Precios!$B$7:$H$19,7,FALSE)),"",Industrias[[#This Row],[Vchapa (m3)]]*VLOOKUP(Árboles!$G1186,Precios!$B$7:$H$19,7,FALSE))</f>
        <v/>
      </c>
      <c r="S1189" s="223">
        <f t="shared" si="23"/>
        <v>0</v>
      </c>
    </row>
    <row r="1190" spans="2:37" ht="16.8" thickTop="1" thickBot="1">
      <c r="B1190" s="211" t="str">
        <f>IF(Árboles!B1187="","",Árboles!B1187)</f>
        <v/>
      </c>
      <c r="C1190" s="211" t="str">
        <f>IF(Árboles!C1187="","",Árboles!C1187)</f>
        <v/>
      </c>
      <c r="D1190" s="212" t="str">
        <f>IF(Árboles!G1187="","",Árboles!G1187)</f>
        <v/>
      </c>
      <c r="E1190" s="213" t="str">
        <f>IF(Árboles!AC1187=0,"",Árboles!AC1187)</f>
        <v/>
      </c>
      <c r="F1190" s="221"/>
      <c r="G1190" s="222"/>
      <c r="H1190" s="222"/>
      <c r="I1190" s="222"/>
      <c r="J1190" s="222"/>
      <c r="K1190" s="222"/>
      <c r="L1190" s="222"/>
      <c r="M1190" s="216" t="str">
        <f>IF(ISNA(Industrias[[#This Row],[Vtrit (m3)]]*VLOOKUP(Árboles!$G1187,Precios!$B$7:$H$19,2,FALSE)),"",Industrias[[#This Row],[Vtrit (m3)]]*VLOOKUP(Árboles!$G1187,Precios!$B$7:$H$19,2,FALSE))</f>
        <v/>
      </c>
      <c r="N1190" s="217" t="str">
        <f>IF(ISNA(Industrias[[#This Row],[Vapea (m3)]]*VLOOKUP(Árboles!$G1187,Precios!$B$7:$H$19,3,FALSE)),"",Industrias[[#This Row],[Vapea (m3)]]*VLOOKUP(Árboles!$G1187,Precios!$B$7:$H$19,3,FALSE))</f>
        <v/>
      </c>
      <c r="O1190" s="217" t="str">
        <f>IF(ISNA(Industrias[[#This Row],[Vcanter (m3)]]*VLOOKUP(Árboles!$G1187,Precios!$B$7:$H$19,4,FALSE)),"",Industrias[[#This Row],[Vcanter (m3)]]*VLOOKUP(Árboles!$G1187,Precios!$B$7:$H$19,4,FALSE))</f>
        <v/>
      </c>
      <c r="P1190" s="217" t="str">
        <f>IF(ISNA(Industrias[[#This Row],[Vsierra (m3)]]*VLOOKUP(Árboles!$G1187,Precios!$B$7:$H$19,5,FALSE)),"",Industrias[[#This Row],[Vsierra (m3)]]*VLOOKUP(Árboles!$G1187,Precios!$B$7:$H$19,5,FALSE))</f>
        <v/>
      </c>
      <c r="Q1190" s="217" t="str">
        <f>IF(ISNA(Industrias[[#This Row],[Vsgruesa (m3)]]*VLOOKUP(Árboles!$G1187,Precios!$B$7:$H$19,6,FALSE)),"",Industrias[[#This Row],[Vsgruesa (m3)]]*VLOOKUP(Árboles!$G1187,Precios!$B$7:$H$19,6,FALSE))</f>
        <v/>
      </c>
      <c r="R1190" s="217" t="str">
        <f>IF(ISNA(Industrias[[#This Row],[Vchapa (m3)]]*VLOOKUP(Árboles!$G1187,Precios!$B$7:$H$19,7,FALSE)),"",Industrias[[#This Row],[Vchapa (m3)]]*VLOOKUP(Árboles!$G1187,Precios!$B$7:$H$19,7,FALSE))</f>
        <v/>
      </c>
      <c r="S1190" s="223">
        <f t="shared" si="23"/>
        <v>0</v>
      </c>
    </row>
    <row r="1191" spans="2:37" ht="16.8" thickTop="1" thickBot="1">
      <c r="B1191" s="211" t="str">
        <f>IF(Árboles!B1188="","",Árboles!B1188)</f>
        <v/>
      </c>
      <c r="C1191" s="211" t="str">
        <f>IF(Árboles!C1188="","",Árboles!C1188)</f>
        <v/>
      </c>
      <c r="D1191" s="212" t="str">
        <f>IF(Árboles!G1188="","",Árboles!G1188)</f>
        <v/>
      </c>
      <c r="E1191" s="213" t="str">
        <f>IF(Árboles!AC1188=0,"",Árboles!AC1188)</f>
        <v/>
      </c>
      <c r="F1191" s="221"/>
      <c r="G1191" s="222"/>
      <c r="H1191" s="222"/>
      <c r="I1191" s="222"/>
      <c r="J1191" s="222"/>
      <c r="K1191" s="222"/>
      <c r="L1191" s="222"/>
      <c r="M1191" s="216" t="str">
        <f>IF(ISNA(Industrias[[#This Row],[Vtrit (m3)]]*VLOOKUP(Árboles!$G1188,Precios!$B$7:$H$19,2,FALSE)),"",Industrias[[#This Row],[Vtrit (m3)]]*VLOOKUP(Árboles!$G1188,Precios!$B$7:$H$19,2,FALSE))</f>
        <v/>
      </c>
      <c r="N1191" s="217" t="str">
        <f>IF(ISNA(Industrias[[#This Row],[Vapea (m3)]]*VLOOKUP(Árboles!$G1188,Precios!$B$7:$H$19,3,FALSE)),"",Industrias[[#This Row],[Vapea (m3)]]*VLOOKUP(Árboles!$G1188,Precios!$B$7:$H$19,3,FALSE))</f>
        <v/>
      </c>
      <c r="O1191" s="217" t="str">
        <f>IF(ISNA(Industrias[[#This Row],[Vcanter (m3)]]*VLOOKUP(Árboles!$G1188,Precios!$B$7:$H$19,4,FALSE)),"",Industrias[[#This Row],[Vcanter (m3)]]*VLOOKUP(Árboles!$G1188,Precios!$B$7:$H$19,4,FALSE))</f>
        <v/>
      </c>
      <c r="P1191" s="217" t="str">
        <f>IF(ISNA(Industrias[[#This Row],[Vsierra (m3)]]*VLOOKUP(Árboles!$G1188,Precios!$B$7:$H$19,5,FALSE)),"",Industrias[[#This Row],[Vsierra (m3)]]*VLOOKUP(Árboles!$G1188,Precios!$B$7:$H$19,5,FALSE))</f>
        <v/>
      </c>
      <c r="Q1191" s="217" t="str">
        <f>IF(ISNA(Industrias[[#This Row],[Vsgruesa (m3)]]*VLOOKUP(Árboles!$G1188,Precios!$B$7:$H$19,6,FALSE)),"",Industrias[[#This Row],[Vsgruesa (m3)]]*VLOOKUP(Árboles!$G1188,Precios!$B$7:$H$19,6,FALSE))</f>
        <v/>
      </c>
      <c r="R1191" s="217" t="str">
        <f>IF(ISNA(Industrias[[#This Row],[Vchapa (m3)]]*VLOOKUP(Árboles!$G1188,Precios!$B$7:$H$19,7,FALSE)),"",Industrias[[#This Row],[Vchapa (m3)]]*VLOOKUP(Árboles!$G1188,Precios!$B$7:$H$19,7,FALSE))</f>
        <v/>
      </c>
      <c r="S1191" s="223">
        <f t="shared" si="23"/>
        <v>0</v>
      </c>
    </row>
    <row r="1192" spans="2:37" ht="16.8" thickTop="1" thickBot="1">
      <c r="B1192" s="211" t="str">
        <f>IF(Árboles!B1189="","",Árboles!B1189)</f>
        <v/>
      </c>
      <c r="C1192" s="211" t="str">
        <f>IF(Árboles!C1189="","",Árboles!C1189)</f>
        <v/>
      </c>
      <c r="D1192" s="212" t="str">
        <f>IF(Árboles!G1189="","",Árboles!G1189)</f>
        <v/>
      </c>
      <c r="E1192" s="213" t="str">
        <f>IF(Árboles!AC1189=0,"",Árboles!AC1189)</f>
        <v/>
      </c>
      <c r="F1192" s="221"/>
      <c r="G1192" s="222"/>
      <c r="H1192" s="222"/>
      <c r="I1192" s="222"/>
      <c r="J1192" s="222"/>
      <c r="K1192" s="222"/>
      <c r="L1192" s="222"/>
      <c r="M1192" s="216" t="str">
        <f>IF(ISNA(Industrias[[#This Row],[Vtrit (m3)]]*VLOOKUP(Árboles!$G1189,Precios!$B$7:$H$19,2,FALSE)),"",Industrias[[#This Row],[Vtrit (m3)]]*VLOOKUP(Árboles!$G1189,Precios!$B$7:$H$19,2,FALSE))</f>
        <v/>
      </c>
      <c r="N1192" s="217" t="str">
        <f>IF(ISNA(Industrias[[#This Row],[Vapea (m3)]]*VLOOKUP(Árboles!$G1189,Precios!$B$7:$H$19,3,FALSE)),"",Industrias[[#This Row],[Vapea (m3)]]*VLOOKUP(Árboles!$G1189,Precios!$B$7:$H$19,3,FALSE))</f>
        <v/>
      </c>
      <c r="O1192" s="217" t="str">
        <f>IF(ISNA(Industrias[[#This Row],[Vcanter (m3)]]*VLOOKUP(Árboles!$G1189,Precios!$B$7:$H$19,4,FALSE)),"",Industrias[[#This Row],[Vcanter (m3)]]*VLOOKUP(Árboles!$G1189,Precios!$B$7:$H$19,4,FALSE))</f>
        <v/>
      </c>
      <c r="P1192" s="217" t="str">
        <f>IF(ISNA(Industrias[[#This Row],[Vsierra (m3)]]*VLOOKUP(Árboles!$G1189,Precios!$B$7:$H$19,5,FALSE)),"",Industrias[[#This Row],[Vsierra (m3)]]*VLOOKUP(Árboles!$G1189,Precios!$B$7:$H$19,5,FALSE))</f>
        <v/>
      </c>
      <c r="Q1192" s="217" t="str">
        <f>IF(ISNA(Industrias[[#This Row],[Vsgruesa (m3)]]*VLOOKUP(Árboles!$G1189,Precios!$B$7:$H$19,6,FALSE)),"",Industrias[[#This Row],[Vsgruesa (m3)]]*VLOOKUP(Árboles!$G1189,Precios!$B$7:$H$19,6,FALSE))</f>
        <v/>
      </c>
      <c r="R1192" s="217" t="str">
        <f>IF(ISNA(Industrias[[#This Row],[Vchapa (m3)]]*VLOOKUP(Árboles!$G1189,Precios!$B$7:$H$19,7,FALSE)),"",Industrias[[#This Row],[Vchapa (m3)]]*VLOOKUP(Árboles!$G1189,Precios!$B$7:$H$19,7,FALSE))</f>
        <v/>
      </c>
      <c r="S1192" s="223">
        <f t="shared" si="23"/>
        <v>0</v>
      </c>
    </row>
    <row r="1193" spans="2:37" ht="16.8" thickTop="1" thickBot="1">
      <c r="B1193" s="211" t="str">
        <f>IF(Árboles!B1190="","",Árboles!B1190)</f>
        <v/>
      </c>
      <c r="C1193" s="211" t="str">
        <f>IF(Árboles!C1190="","",Árboles!C1190)</f>
        <v/>
      </c>
      <c r="D1193" s="212" t="str">
        <f>IF(Árboles!G1190="","",Árboles!G1190)</f>
        <v/>
      </c>
      <c r="E1193" s="213" t="str">
        <f>IF(Árboles!AC1190=0,"",Árboles!AC1190)</f>
        <v/>
      </c>
      <c r="F1193" s="221"/>
      <c r="G1193" s="222"/>
      <c r="H1193" s="222"/>
      <c r="I1193" s="222"/>
      <c r="J1193" s="222"/>
      <c r="K1193" s="222"/>
      <c r="L1193" s="222"/>
      <c r="M1193" s="216" t="str">
        <f>IF(ISNA(Industrias[[#This Row],[Vtrit (m3)]]*VLOOKUP(Árboles!$G1190,Precios!$B$7:$H$19,2,FALSE)),"",Industrias[[#This Row],[Vtrit (m3)]]*VLOOKUP(Árboles!$G1190,Precios!$B$7:$H$19,2,FALSE))</f>
        <v/>
      </c>
      <c r="N1193" s="217" t="str">
        <f>IF(ISNA(Industrias[[#This Row],[Vapea (m3)]]*VLOOKUP(Árboles!$G1190,Precios!$B$7:$H$19,3,FALSE)),"",Industrias[[#This Row],[Vapea (m3)]]*VLOOKUP(Árboles!$G1190,Precios!$B$7:$H$19,3,FALSE))</f>
        <v/>
      </c>
      <c r="O1193" s="217" t="str">
        <f>IF(ISNA(Industrias[[#This Row],[Vcanter (m3)]]*VLOOKUP(Árboles!$G1190,Precios!$B$7:$H$19,4,FALSE)),"",Industrias[[#This Row],[Vcanter (m3)]]*VLOOKUP(Árboles!$G1190,Precios!$B$7:$H$19,4,FALSE))</f>
        <v/>
      </c>
      <c r="P1193" s="217" t="str">
        <f>IF(ISNA(Industrias[[#This Row],[Vsierra (m3)]]*VLOOKUP(Árboles!$G1190,Precios!$B$7:$H$19,5,FALSE)),"",Industrias[[#This Row],[Vsierra (m3)]]*VLOOKUP(Árboles!$G1190,Precios!$B$7:$H$19,5,FALSE))</f>
        <v/>
      </c>
      <c r="Q1193" s="217" t="str">
        <f>IF(ISNA(Industrias[[#This Row],[Vsgruesa (m3)]]*VLOOKUP(Árboles!$G1190,Precios!$B$7:$H$19,6,FALSE)),"",Industrias[[#This Row],[Vsgruesa (m3)]]*VLOOKUP(Árboles!$G1190,Precios!$B$7:$H$19,6,FALSE))</f>
        <v/>
      </c>
      <c r="R1193" s="217" t="str">
        <f>IF(ISNA(Industrias[[#This Row],[Vchapa (m3)]]*VLOOKUP(Árboles!$G1190,Precios!$B$7:$H$19,7,FALSE)),"",Industrias[[#This Row],[Vchapa (m3)]]*VLOOKUP(Árboles!$G1190,Precios!$B$7:$H$19,7,FALSE))</f>
        <v/>
      </c>
      <c r="S1193" s="223">
        <f t="shared" si="23"/>
        <v>0</v>
      </c>
    </row>
    <row r="1194" spans="2:37" ht="16.8" thickTop="1" thickBot="1">
      <c r="B1194" s="211" t="str">
        <f>IF(Árboles!B1191="","",Árboles!B1191)</f>
        <v/>
      </c>
      <c r="C1194" s="211" t="str">
        <f>IF(Árboles!C1191="","",Árboles!C1191)</f>
        <v/>
      </c>
      <c r="D1194" s="212" t="str">
        <f>IF(Árboles!G1191="","",Árboles!G1191)</f>
        <v/>
      </c>
      <c r="E1194" s="213" t="str">
        <f>IF(Árboles!AC1191=0,"",Árboles!AC1191)</f>
        <v/>
      </c>
      <c r="F1194" s="221"/>
      <c r="G1194" s="222"/>
      <c r="H1194" s="222"/>
      <c r="I1194" s="222"/>
      <c r="J1194" s="222"/>
      <c r="K1194" s="222"/>
      <c r="L1194" s="222"/>
      <c r="M1194" s="216" t="str">
        <f>IF(ISNA(Industrias[[#This Row],[Vtrit (m3)]]*VLOOKUP(Árboles!$G1191,Precios!$B$7:$H$19,2,FALSE)),"",Industrias[[#This Row],[Vtrit (m3)]]*VLOOKUP(Árboles!$G1191,Precios!$B$7:$H$19,2,FALSE))</f>
        <v/>
      </c>
      <c r="N1194" s="217" t="str">
        <f>IF(ISNA(Industrias[[#This Row],[Vapea (m3)]]*VLOOKUP(Árboles!$G1191,Precios!$B$7:$H$19,3,FALSE)),"",Industrias[[#This Row],[Vapea (m3)]]*VLOOKUP(Árboles!$G1191,Precios!$B$7:$H$19,3,FALSE))</f>
        <v/>
      </c>
      <c r="O1194" s="217" t="str">
        <f>IF(ISNA(Industrias[[#This Row],[Vcanter (m3)]]*VLOOKUP(Árboles!$G1191,Precios!$B$7:$H$19,4,FALSE)),"",Industrias[[#This Row],[Vcanter (m3)]]*VLOOKUP(Árboles!$G1191,Precios!$B$7:$H$19,4,FALSE))</f>
        <v/>
      </c>
      <c r="P1194" s="217" t="str">
        <f>IF(ISNA(Industrias[[#This Row],[Vsierra (m3)]]*VLOOKUP(Árboles!$G1191,Precios!$B$7:$H$19,5,FALSE)),"",Industrias[[#This Row],[Vsierra (m3)]]*VLOOKUP(Árboles!$G1191,Precios!$B$7:$H$19,5,FALSE))</f>
        <v/>
      </c>
      <c r="Q1194" s="217" t="str">
        <f>IF(ISNA(Industrias[[#This Row],[Vsgruesa (m3)]]*VLOOKUP(Árboles!$G1191,Precios!$B$7:$H$19,6,FALSE)),"",Industrias[[#This Row],[Vsgruesa (m3)]]*VLOOKUP(Árboles!$G1191,Precios!$B$7:$H$19,6,FALSE))</f>
        <v/>
      </c>
      <c r="R1194" s="217" t="str">
        <f>IF(ISNA(Industrias[[#This Row],[Vchapa (m3)]]*VLOOKUP(Árboles!$G1191,Precios!$B$7:$H$19,7,FALSE)),"",Industrias[[#This Row],[Vchapa (m3)]]*VLOOKUP(Árboles!$G1191,Precios!$B$7:$H$19,7,FALSE))</f>
        <v/>
      </c>
      <c r="S1194" s="223">
        <f t="shared" si="23"/>
        <v>0</v>
      </c>
    </row>
    <row r="1195" spans="2:37" ht="16.8" thickTop="1" thickBot="1">
      <c r="B1195" s="211" t="str">
        <f>IF(Árboles!B1192="","",Árboles!B1192)</f>
        <v/>
      </c>
      <c r="C1195" s="211" t="str">
        <f>IF(Árboles!C1192="","",Árboles!C1192)</f>
        <v/>
      </c>
      <c r="D1195" s="212" t="str">
        <f>IF(Árboles!G1192="","",Árboles!G1192)</f>
        <v/>
      </c>
      <c r="E1195" s="213" t="str">
        <f>IF(Árboles!AC1192=0,"",Árboles!AC1192)</f>
        <v/>
      </c>
      <c r="F1195" s="221"/>
      <c r="G1195" s="222"/>
      <c r="H1195" s="222"/>
      <c r="I1195" s="222"/>
      <c r="J1195" s="222"/>
      <c r="K1195" s="222"/>
      <c r="L1195" s="222"/>
      <c r="M1195" s="216" t="str">
        <f>IF(ISNA(Industrias[[#This Row],[Vtrit (m3)]]*VLOOKUP(Árboles!$G1192,Precios!$B$7:$H$19,2,FALSE)),"",Industrias[[#This Row],[Vtrit (m3)]]*VLOOKUP(Árboles!$G1192,Precios!$B$7:$H$19,2,FALSE))</f>
        <v/>
      </c>
      <c r="N1195" s="217" t="str">
        <f>IF(ISNA(Industrias[[#This Row],[Vapea (m3)]]*VLOOKUP(Árboles!$G1192,Precios!$B$7:$H$19,3,FALSE)),"",Industrias[[#This Row],[Vapea (m3)]]*VLOOKUP(Árboles!$G1192,Precios!$B$7:$H$19,3,FALSE))</f>
        <v/>
      </c>
      <c r="O1195" s="217" t="str">
        <f>IF(ISNA(Industrias[[#This Row],[Vcanter (m3)]]*VLOOKUP(Árboles!$G1192,Precios!$B$7:$H$19,4,FALSE)),"",Industrias[[#This Row],[Vcanter (m3)]]*VLOOKUP(Árboles!$G1192,Precios!$B$7:$H$19,4,FALSE))</f>
        <v/>
      </c>
      <c r="P1195" s="217" t="str">
        <f>IF(ISNA(Industrias[[#This Row],[Vsierra (m3)]]*VLOOKUP(Árboles!$G1192,Precios!$B$7:$H$19,5,FALSE)),"",Industrias[[#This Row],[Vsierra (m3)]]*VLOOKUP(Árboles!$G1192,Precios!$B$7:$H$19,5,FALSE))</f>
        <v/>
      </c>
      <c r="Q1195" s="217" t="str">
        <f>IF(ISNA(Industrias[[#This Row],[Vsgruesa (m3)]]*VLOOKUP(Árboles!$G1192,Precios!$B$7:$H$19,6,FALSE)),"",Industrias[[#This Row],[Vsgruesa (m3)]]*VLOOKUP(Árboles!$G1192,Precios!$B$7:$H$19,6,FALSE))</f>
        <v/>
      </c>
      <c r="R1195" s="217" t="str">
        <f>IF(ISNA(Industrias[[#This Row],[Vchapa (m3)]]*VLOOKUP(Árboles!$G1192,Precios!$B$7:$H$19,7,FALSE)),"",Industrias[[#This Row],[Vchapa (m3)]]*VLOOKUP(Árboles!$G1192,Precios!$B$7:$H$19,7,FALSE))</f>
        <v/>
      </c>
      <c r="S1195" s="223">
        <f t="shared" si="23"/>
        <v>0</v>
      </c>
    </row>
    <row r="1196" spans="2:37" ht="16.8" thickTop="1" thickBot="1">
      <c r="B1196" s="211" t="str">
        <f>IF(Árboles!B1193="","",Árboles!B1193)</f>
        <v/>
      </c>
      <c r="C1196" s="211" t="str">
        <f>IF(Árboles!C1193="","",Árboles!C1193)</f>
        <v/>
      </c>
      <c r="D1196" s="212" t="str">
        <f>IF(Árboles!G1193="","",Árboles!G1193)</f>
        <v/>
      </c>
      <c r="E1196" s="213" t="str">
        <f>IF(Árboles!AC1193=0,"",Árboles!AC1193)</f>
        <v/>
      </c>
      <c r="F1196" s="221"/>
      <c r="G1196" s="222"/>
      <c r="H1196" s="222"/>
      <c r="I1196" s="222"/>
      <c r="J1196" s="222"/>
      <c r="K1196" s="222"/>
      <c r="L1196" s="222"/>
      <c r="M1196" s="216" t="str">
        <f>IF(ISNA(Industrias[[#This Row],[Vtrit (m3)]]*VLOOKUP(Árboles!$G1193,Precios!$B$7:$H$19,2,FALSE)),"",Industrias[[#This Row],[Vtrit (m3)]]*VLOOKUP(Árboles!$G1193,Precios!$B$7:$H$19,2,FALSE))</f>
        <v/>
      </c>
      <c r="N1196" s="217" t="str">
        <f>IF(ISNA(Industrias[[#This Row],[Vapea (m3)]]*VLOOKUP(Árboles!$G1193,Precios!$B$7:$H$19,3,FALSE)),"",Industrias[[#This Row],[Vapea (m3)]]*VLOOKUP(Árboles!$G1193,Precios!$B$7:$H$19,3,FALSE))</f>
        <v/>
      </c>
      <c r="O1196" s="217" t="str">
        <f>IF(ISNA(Industrias[[#This Row],[Vcanter (m3)]]*VLOOKUP(Árboles!$G1193,Precios!$B$7:$H$19,4,FALSE)),"",Industrias[[#This Row],[Vcanter (m3)]]*VLOOKUP(Árboles!$G1193,Precios!$B$7:$H$19,4,FALSE))</f>
        <v/>
      </c>
      <c r="P1196" s="217" t="str">
        <f>IF(ISNA(Industrias[[#This Row],[Vsierra (m3)]]*VLOOKUP(Árboles!$G1193,Precios!$B$7:$H$19,5,FALSE)),"",Industrias[[#This Row],[Vsierra (m3)]]*VLOOKUP(Árboles!$G1193,Precios!$B$7:$H$19,5,FALSE))</f>
        <v/>
      </c>
      <c r="Q1196" s="217" t="str">
        <f>IF(ISNA(Industrias[[#This Row],[Vsgruesa (m3)]]*VLOOKUP(Árboles!$G1193,Precios!$B$7:$H$19,6,FALSE)),"",Industrias[[#This Row],[Vsgruesa (m3)]]*VLOOKUP(Árboles!$G1193,Precios!$B$7:$H$19,6,FALSE))</f>
        <v/>
      </c>
      <c r="R1196" s="217" t="str">
        <f>IF(ISNA(Industrias[[#This Row],[Vchapa (m3)]]*VLOOKUP(Árboles!$G1193,Precios!$B$7:$H$19,7,FALSE)),"",Industrias[[#This Row],[Vchapa (m3)]]*VLOOKUP(Árboles!$G1193,Precios!$B$7:$H$19,7,FALSE))</f>
        <v/>
      </c>
      <c r="S1196" s="223">
        <f t="shared" si="23"/>
        <v>0</v>
      </c>
    </row>
    <row r="1197" spans="2:37" ht="16.8" thickTop="1" thickBot="1">
      <c r="B1197" s="211" t="str">
        <f>IF(Árboles!B1194="","",Árboles!B1194)</f>
        <v/>
      </c>
      <c r="C1197" s="211" t="str">
        <f>IF(Árboles!C1194="","",Árboles!C1194)</f>
        <v/>
      </c>
      <c r="D1197" s="212" t="str">
        <f>IF(Árboles!G1194="","",Árboles!G1194)</f>
        <v/>
      </c>
      <c r="E1197" s="213" t="str">
        <f>IF(Árboles!AC1194=0,"",Árboles!AC1194)</f>
        <v/>
      </c>
      <c r="F1197" s="221"/>
      <c r="G1197" s="222"/>
      <c r="H1197" s="222"/>
      <c r="I1197" s="222"/>
      <c r="J1197" s="222"/>
      <c r="K1197" s="222"/>
      <c r="L1197" s="222"/>
      <c r="M1197" s="216" t="str">
        <f>IF(ISNA(Industrias[[#This Row],[Vtrit (m3)]]*VLOOKUP(Árboles!$G1194,Precios!$B$7:$H$19,2,FALSE)),"",Industrias[[#This Row],[Vtrit (m3)]]*VLOOKUP(Árboles!$G1194,Precios!$B$7:$H$19,2,FALSE))</f>
        <v/>
      </c>
      <c r="N1197" s="217" t="str">
        <f>IF(ISNA(Industrias[[#This Row],[Vapea (m3)]]*VLOOKUP(Árboles!$G1194,Precios!$B$7:$H$19,3,FALSE)),"",Industrias[[#This Row],[Vapea (m3)]]*VLOOKUP(Árboles!$G1194,Precios!$B$7:$H$19,3,FALSE))</f>
        <v/>
      </c>
      <c r="O1197" s="217" t="str">
        <f>IF(ISNA(Industrias[[#This Row],[Vcanter (m3)]]*VLOOKUP(Árboles!$G1194,Precios!$B$7:$H$19,4,FALSE)),"",Industrias[[#This Row],[Vcanter (m3)]]*VLOOKUP(Árboles!$G1194,Precios!$B$7:$H$19,4,FALSE))</f>
        <v/>
      </c>
      <c r="P1197" s="217" t="str">
        <f>IF(ISNA(Industrias[[#This Row],[Vsierra (m3)]]*VLOOKUP(Árboles!$G1194,Precios!$B$7:$H$19,5,FALSE)),"",Industrias[[#This Row],[Vsierra (m3)]]*VLOOKUP(Árboles!$G1194,Precios!$B$7:$H$19,5,FALSE))</f>
        <v/>
      </c>
      <c r="Q1197" s="217" t="str">
        <f>IF(ISNA(Industrias[[#This Row],[Vsgruesa (m3)]]*VLOOKUP(Árboles!$G1194,Precios!$B$7:$H$19,6,FALSE)),"",Industrias[[#This Row],[Vsgruesa (m3)]]*VLOOKUP(Árboles!$G1194,Precios!$B$7:$H$19,6,FALSE))</f>
        <v/>
      </c>
      <c r="R1197" s="217" t="str">
        <f>IF(ISNA(Industrias[[#This Row],[Vchapa (m3)]]*VLOOKUP(Árboles!$G1194,Precios!$B$7:$H$19,7,FALSE)),"",Industrias[[#This Row],[Vchapa (m3)]]*VLOOKUP(Árboles!$G1194,Precios!$B$7:$H$19,7,FALSE))</f>
        <v/>
      </c>
      <c r="S1197" s="223">
        <f t="shared" si="23"/>
        <v>0</v>
      </c>
    </row>
    <row r="1198" spans="2:37" ht="16.8" thickTop="1" thickBot="1">
      <c r="B1198" s="211" t="str">
        <f>IF(Árboles!B1195="","",Árboles!B1195)</f>
        <v/>
      </c>
      <c r="C1198" s="211" t="str">
        <f>IF(Árboles!C1195="","",Árboles!C1195)</f>
        <v/>
      </c>
      <c r="D1198" s="212" t="str">
        <f>IF(Árboles!G1195="","",Árboles!G1195)</f>
        <v/>
      </c>
      <c r="E1198" s="213" t="str">
        <f>IF(Árboles!AC1195=0,"",Árboles!AC1195)</f>
        <v/>
      </c>
      <c r="F1198" s="221"/>
      <c r="G1198" s="222"/>
      <c r="H1198" s="222"/>
      <c r="I1198" s="222"/>
      <c r="J1198" s="222"/>
      <c r="K1198" s="222"/>
      <c r="L1198" s="222"/>
      <c r="M1198" s="216" t="str">
        <f>IF(ISNA(Industrias[[#This Row],[Vtrit (m3)]]*VLOOKUP(Árboles!$G1195,Precios!$B$7:$H$19,2,FALSE)),"",Industrias[[#This Row],[Vtrit (m3)]]*VLOOKUP(Árboles!$G1195,Precios!$B$7:$H$19,2,FALSE))</f>
        <v/>
      </c>
      <c r="N1198" s="217" t="str">
        <f>IF(ISNA(Industrias[[#This Row],[Vapea (m3)]]*VLOOKUP(Árboles!$G1195,Precios!$B$7:$H$19,3,FALSE)),"",Industrias[[#This Row],[Vapea (m3)]]*VLOOKUP(Árboles!$G1195,Precios!$B$7:$H$19,3,FALSE))</f>
        <v/>
      </c>
      <c r="O1198" s="217" t="str">
        <f>IF(ISNA(Industrias[[#This Row],[Vcanter (m3)]]*VLOOKUP(Árboles!$G1195,Precios!$B$7:$H$19,4,FALSE)),"",Industrias[[#This Row],[Vcanter (m3)]]*VLOOKUP(Árboles!$G1195,Precios!$B$7:$H$19,4,FALSE))</f>
        <v/>
      </c>
      <c r="P1198" s="217" t="str">
        <f>IF(ISNA(Industrias[[#This Row],[Vsierra (m3)]]*VLOOKUP(Árboles!$G1195,Precios!$B$7:$H$19,5,FALSE)),"",Industrias[[#This Row],[Vsierra (m3)]]*VLOOKUP(Árboles!$G1195,Precios!$B$7:$H$19,5,FALSE))</f>
        <v/>
      </c>
      <c r="Q1198" s="217" t="str">
        <f>IF(ISNA(Industrias[[#This Row],[Vsgruesa (m3)]]*VLOOKUP(Árboles!$G1195,Precios!$B$7:$H$19,6,FALSE)),"",Industrias[[#This Row],[Vsgruesa (m3)]]*VLOOKUP(Árboles!$G1195,Precios!$B$7:$H$19,6,FALSE))</f>
        <v/>
      </c>
      <c r="R1198" s="217" t="str">
        <f>IF(ISNA(Industrias[[#This Row],[Vchapa (m3)]]*VLOOKUP(Árboles!$G1195,Precios!$B$7:$H$19,7,FALSE)),"",Industrias[[#This Row],[Vchapa (m3)]]*VLOOKUP(Árboles!$G1195,Precios!$B$7:$H$19,7,FALSE))</f>
        <v/>
      </c>
      <c r="S1198" s="223">
        <f t="shared" si="23"/>
        <v>0</v>
      </c>
    </row>
    <row r="1199" spans="2:37" ht="16.8" thickTop="1" thickBot="1">
      <c r="B1199" s="211" t="str">
        <f>IF(Árboles!B1196="","",Árboles!B1196)</f>
        <v/>
      </c>
      <c r="C1199" s="211" t="str">
        <f>IF(Árboles!C1196="","",Árboles!C1196)</f>
        <v/>
      </c>
      <c r="D1199" s="212" t="str">
        <f>IF(Árboles!G1196="","",Árboles!G1196)</f>
        <v/>
      </c>
      <c r="E1199" s="213" t="str">
        <f>IF(Árboles!AC1196=0,"",Árboles!AC1196)</f>
        <v/>
      </c>
      <c r="F1199" s="221"/>
      <c r="G1199" s="222"/>
      <c r="H1199" s="222"/>
      <c r="I1199" s="222"/>
      <c r="J1199" s="222"/>
      <c r="K1199" s="222"/>
      <c r="L1199" s="222"/>
      <c r="M1199" s="216" t="str">
        <f>IF(ISNA(Industrias[[#This Row],[Vtrit (m3)]]*VLOOKUP(Árboles!$G1196,Precios!$B$7:$H$19,2,FALSE)),"",Industrias[[#This Row],[Vtrit (m3)]]*VLOOKUP(Árboles!$G1196,Precios!$B$7:$H$19,2,FALSE))</f>
        <v/>
      </c>
      <c r="N1199" s="217" t="str">
        <f>IF(ISNA(Industrias[[#This Row],[Vapea (m3)]]*VLOOKUP(Árboles!$G1196,Precios!$B$7:$H$19,3,FALSE)),"",Industrias[[#This Row],[Vapea (m3)]]*VLOOKUP(Árboles!$G1196,Precios!$B$7:$H$19,3,FALSE))</f>
        <v/>
      </c>
      <c r="O1199" s="217" t="str">
        <f>IF(ISNA(Industrias[[#This Row],[Vcanter (m3)]]*VLOOKUP(Árboles!$G1196,Precios!$B$7:$H$19,4,FALSE)),"",Industrias[[#This Row],[Vcanter (m3)]]*VLOOKUP(Árboles!$G1196,Precios!$B$7:$H$19,4,FALSE))</f>
        <v/>
      </c>
      <c r="P1199" s="217" t="str">
        <f>IF(ISNA(Industrias[[#This Row],[Vsierra (m3)]]*VLOOKUP(Árboles!$G1196,Precios!$B$7:$H$19,5,FALSE)),"",Industrias[[#This Row],[Vsierra (m3)]]*VLOOKUP(Árboles!$G1196,Precios!$B$7:$H$19,5,FALSE))</f>
        <v/>
      </c>
      <c r="Q1199" s="217" t="str">
        <f>IF(ISNA(Industrias[[#This Row],[Vsgruesa (m3)]]*VLOOKUP(Árboles!$G1196,Precios!$B$7:$H$19,6,FALSE)),"",Industrias[[#This Row],[Vsgruesa (m3)]]*VLOOKUP(Árboles!$G1196,Precios!$B$7:$H$19,6,FALSE))</f>
        <v/>
      </c>
      <c r="R1199" s="217" t="str">
        <f>IF(ISNA(Industrias[[#This Row],[Vchapa (m3)]]*VLOOKUP(Árboles!$G1196,Precios!$B$7:$H$19,7,FALSE)),"",Industrias[[#This Row],[Vchapa (m3)]]*VLOOKUP(Árboles!$G1196,Precios!$B$7:$H$19,7,FALSE))</f>
        <v/>
      </c>
      <c r="S1199" s="223">
        <f t="shared" si="23"/>
        <v>0</v>
      </c>
    </row>
    <row r="1200" spans="2:37" ht="16.8" thickTop="1" thickBot="1">
      <c r="B1200" s="211" t="str">
        <f>IF(Árboles!B1197="","",Árboles!B1197)</f>
        <v/>
      </c>
      <c r="C1200" s="211" t="str">
        <f>IF(Árboles!C1197="","",Árboles!C1197)</f>
        <v/>
      </c>
      <c r="D1200" s="212" t="str">
        <f>IF(Árboles!G1197="","",Árboles!G1197)</f>
        <v/>
      </c>
      <c r="E1200" s="213" t="str">
        <f>IF(Árboles!AC1197=0,"",Árboles!AC1197)</f>
        <v/>
      </c>
      <c r="F1200" s="221"/>
      <c r="G1200" s="222"/>
      <c r="H1200" s="222"/>
      <c r="I1200" s="222"/>
      <c r="J1200" s="222"/>
      <c r="K1200" s="222"/>
      <c r="L1200" s="222"/>
      <c r="M1200" s="216" t="str">
        <f>IF(ISNA(Industrias[[#This Row],[Vtrit (m3)]]*VLOOKUP(Árboles!$G1197,Precios!$B$7:$H$19,2,FALSE)),"",Industrias[[#This Row],[Vtrit (m3)]]*VLOOKUP(Árboles!$G1197,Precios!$B$7:$H$19,2,FALSE))</f>
        <v/>
      </c>
      <c r="N1200" s="217" t="str">
        <f>IF(ISNA(Industrias[[#This Row],[Vapea (m3)]]*VLOOKUP(Árboles!$G1197,Precios!$B$7:$H$19,3,FALSE)),"",Industrias[[#This Row],[Vapea (m3)]]*VLOOKUP(Árboles!$G1197,Precios!$B$7:$H$19,3,FALSE))</f>
        <v/>
      </c>
      <c r="O1200" s="217" t="str">
        <f>IF(ISNA(Industrias[[#This Row],[Vcanter (m3)]]*VLOOKUP(Árboles!$G1197,Precios!$B$7:$H$19,4,FALSE)),"",Industrias[[#This Row],[Vcanter (m3)]]*VLOOKUP(Árboles!$G1197,Precios!$B$7:$H$19,4,FALSE))</f>
        <v/>
      </c>
      <c r="P1200" s="217" t="str">
        <f>IF(ISNA(Industrias[[#This Row],[Vsierra (m3)]]*VLOOKUP(Árboles!$G1197,Precios!$B$7:$H$19,5,FALSE)),"",Industrias[[#This Row],[Vsierra (m3)]]*VLOOKUP(Árboles!$G1197,Precios!$B$7:$H$19,5,FALSE))</f>
        <v/>
      </c>
      <c r="Q1200" s="217" t="str">
        <f>IF(ISNA(Industrias[[#This Row],[Vsgruesa (m3)]]*VLOOKUP(Árboles!$G1197,Precios!$B$7:$H$19,6,FALSE)),"",Industrias[[#This Row],[Vsgruesa (m3)]]*VLOOKUP(Árboles!$G1197,Precios!$B$7:$H$19,6,FALSE))</f>
        <v/>
      </c>
      <c r="R1200" s="217" t="str">
        <f>IF(ISNA(Industrias[[#This Row],[Vchapa (m3)]]*VLOOKUP(Árboles!$G1197,Precios!$B$7:$H$19,7,FALSE)),"",Industrias[[#This Row],[Vchapa (m3)]]*VLOOKUP(Árboles!$G1197,Precios!$B$7:$H$19,7,FALSE))</f>
        <v/>
      </c>
      <c r="S1200" s="223">
        <f t="shared" si="23"/>
        <v>0</v>
      </c>
    </row>
    <row r="1201" spans="2:19" ht="16.8" thickTop="1" thickBot="1">
      <c r="B1201" s="211" t="str">
        <f>IF(Árboles!B1198="","",Árboles!B1198)</f>
        <v/>
      </c>
      <c r="C1201" s="211" t="str">
        <f>IF(Árboles!C1198="","",Árboles!C1198)</f>
        <v/>
      </c>
      <c r="D1201" s="212" t="str">
        <f>IF(Árboles!G1198="","",Árboles!G1198)</f>
        <v/>
      </c>
      <c r="E1201" s="213" t="str">
        <f>IF(Árboles!AC1198=0,"",Árboles!AC1198)</f>
        <v/>
      </c>
      <c r="F1201" s="221"/>
      <c r="G1201" s="222"/>
      <c r="H1201" s="222"/>
      <c r="I1201" s="222"/>
      <c r="J1201" s="222"/>
      <c r="K1201" s="222"/>
      <c r="L1201" s="222"/>
      <c r="M1201" s="216" t="str">
        <f>IF(ISNA(Industrias[[#This Row],[Vtrit (m3)]]*VLOOKUP(Árboles!$G1198,Precios!$B$7:$H$19,2,FALSE)),"",Industrias[[#This Row],[Vtrit (m3)]]*VLOOKUP(Árboles!$G1198,Precios!$B$7:$H$19,2,FALSE))</f>
        <v/>
      </c>
      <c r="N1201" s="217" t="str">
        <f>IF(ISNA(Industrias[[#This Row],[Vapea (m3)]]*VLOOKUP(Árboles!$G1198,Precios!$B$7:$H$19,3,FALSE)),"",Industrias[[#This Row],[Vapea (m3)]]*VLOOKUP(Árboles!$G1198,Precios!$B$7:$H$19,3,FALSE))</f>
        <v/>
      </c>
      <c r="O1201" s="217" t="str">
        <f>IF(ISNA(Industrias[[#This Row],[Vcanter (m3)]]*VLOOKUP(Árboles!$G1198,Precios!$B$7:$H$19,4,FALSE)),"",Industrias[[#This Row],[Vcanter (m3)]]*VLOOKUP(Árboles!$G1198,Precios!$B$7:$H$19,4,FALSE))</f>
        <v/>
      </c>
      <c r="P1201" s="217" t="str">
        <f>IF(ISNA(Industrias[[#This Row],[Vsierra (m3)]]*VLOOKUP(Árboles!$G1198,Precios!$B$7:$H$19,5,FALSE)),"",Industrias[[#This Row],[Vsierra (m3)]]*VLOOKUP(Árboles!$G1198,Precios!$B$7:$H$19,5,FALSE))</f>
        <v/>
      </c>
      <c r="Q1201" s="217" t="str">
        <f>IF(ISNA(Industrias[[#This Row],[Vsgruesa (m3)]]*VLOOKUP(Árboles!$G1198,Precios!$B$7:$H$19,6,FALSE)),"",Industrias[[#This Row],[Vsgruesa (m3)]]*VLOOKUP(Árboles!$G1198,Precios!$B$7:$H$19,6,FALSE))</f>
        <v/>
      </c>
      <c r="R1201" s="217" t="str">
        <f>IF(ISNA(Industrias[[#This Row],[Vchapa (m3)]]*VLOOKUP(Árboles!$G1198,Precios!$B$7:$H$19,7,FALSE)),"",Industrias[[#This Row],[Vchapa (m3)]]*VLOOKUP(Árboles!$G1198,Precios!$B$7:$H$19,7,FALSE))</f>
        <v/>
      </c>
      <c r="S1201" s="223">
        <f t="shared" si="23"/>
        <v>0</v>
      </c>
    </row>
    <row r="1202" spans="2:19" ht="16.8" thickTop="1" thickBot="1">
      <c r="B1202" s="211" t="str">
        <f>IF(Árboles!B1199="","",Árboles!B1199)</f>
        <v/>
      </c>
      <c r="C1202" s="211" t="str">
        <f>IF(Árboles!C1199="","",Árboles!C1199)</f>
        <v/>
      </c>
      <c r="D1202" s="212" t="str">
        <f>IF(Árboles!G1199="","",Árboles!G1199)</f>
        <v/>
      </c>
      <c r="E1202" s="213" t="str">
        <f>IF(Árboles!AC1199=0,"",Árboles!AC1199)</f>
        <v/>
      </c>
      <c r="F1202" s="221"/>
      <c r="G1202" s="222"/>
      <c r="H1202" s="222"/>
      <c r="I1202" s="222"/>
      <c r="J1202" s="222"/>
      <c r="K1202" s="222"/>
      <c r="L1202" s="222"/>
      <c r="M1202" s="216" t="str">
        <f>IF(ISNA(Industrias[[#This Row],[Vtrit (m3)]]*VLOOKUP(Árboles!$G1199,Precios!$B$7:$H$19,2,FALSE)),"",Industrias[[#This Row],[Vtrit (m3)]]*VLOOKUP(Árboles!$G1199,Precios!$B$7:$H$19,2,FALSE))</f>
        <v/>
      </c>
      <c r="N1202" s="217" t="str">
        <f>IF(ISNA(Industrias[[#This Row],[Vapea (m3)]]*VLOOKUP(Árboles!$G1199,Precios!$B$7:$H$19,3,FALSE)),"",Industrias[[#This Row],[Vapea (m3)]]*VLOOKUP(Árboles!$G1199,Precios!$B$7:$H$19,3,FALSE))</f>
        <v/>
      </c>
      <c r="O1202" s="217" t="str">
        <f>IF(ISNA(Industrias[[#This Row],[Vcanter (m3)]]*VLOOKUP(Árboles!$G1199,Precios!$B$7:$H$19,4,FALSE)),"",Industrias[[#This Row],[Vcanter (m3)]]*VLOOKUP(Árboles!$G1199,Precios!$B$7:$H$19,4,FALSE))</f>
        <v/>
      </c>
      <c r="P1202" s="217" t="str">
        <f>IF(ISNA(Industrias[[#This Row],[Vsierra (m3)]]*VLOOKUP(Árboles!$G1199,Precios!$B$7:$H$19,5,FALSE)),"",Industrias[[#This Row],[Vsierra (m3)]]*VLOOKUP(Árboles!$G1199,Precios!$B$7:$H$19,5,FALSE))</f>
        <v/>
      </c>
      <c r="Q1202" s="217" t="str">
        <f>IF(ISNA(Industrias[[#This Row],[Vsgruesa (m3)]]*VLOOKUP(Árboles!$G1199,Precios!$B$7:$H$19,6,FALSE)),"",Industrias[[#This Row],[Vsgruesa (m3)]]*VLOOKUP(Árboles!$G1199,Precios!$B$7:$H$19,6,FALSE))</f>
        <v/>
      </c>
      <c r="R1202" s="217" t="str">
        <f>IF(ISNA(Industrias[[#This Row],[Vchapa (m3)]]*VLOOKUP(Árboles!$G1199,Precios!$B$7:$H$19,7,FALSE)),"",Industrias[[#This Row],[Vchapa (m3)]]*VLOOKUP(Árboles!$G1199,Precios!$B$7:$H$19,7,FALSE))</f>
        <v/>
      </c>
      <c r="S1202" s="223">
        <f t="shared" si="23"/>
        <v>0</v>
      </c>
    </row>
    <row r="1203" spans="2:19" ht="16.8" thickTop="1" thickBot="1">
      <c r="B1203" s="211" t="str">
        <f>IF(Árboles!B1200="","",Árboles!B1200)</f>
        <v/>
      </c>
      <c r="C1203" s="211" t="str">
        <f>IF(Árboles!C1200="","",Árboles!C1200)</f>
        <v/>
      </c>
      <c r="D1203" s="212" t="str">
        <f>IF(Árboles!G1200="","",Árboles!G1200)</f>
        <v/>
      </c>
      <c r="E1203" s="213" t="str">
        <f>IF(Árboles!AC1200=0,"",Árboles!AC1200)</f>
        <v/>
      </c>
      <c r="F1203" s="221"/>
      <c r="G1203" s="222"/>
      <c r="H1203" s="222"/>
      <c r="I1203" s="222"/>
      <c r="J1203" s="222"/>
      <c r="K1203" s="222"/>
      <c r="L1203" s="222"/>
      <c r="M1203" s="216" t="str">
        <f>IF(ISNA(Industrias[[#This Row],[Vtrit (m3)]]*VLOOKUP(Árboles!$G1200,Precios!$B$7:$H$19,2,FALSE)),"",Industrias[[#This Row],[Vtrit (m3)]]*VLOOKUP(Árboles!$G1200,Precios!$B$7:$H$19,2,FALSE))</f>
        <v/>
      </c>
      <c r="N1203" s="217" t="str">
        <f>IF(ISNA(Industrias[[#This Row],[Vapea (m3)]]*VLOOKUP(Árboles!$G1200,Precios!$B$7:$H$19,3,FALSE)),"",Industrias[[#This Row],[Vapea (m3)]]*VLOOKUP(Árboles!$G1200,Precios!$B$7:$H$19,3,FALSE))</f>
        <v/>
      </c>
      <c r="O1203" s="217" t="str">
        <f>IF(ISNA(Industrias[[#This Row],[Vcanter (m3)]]*VLOOKUP(Árboles!$G1200,Precios!$B$7:$H$19,4,FALSE)),"",Industrias[[#This Row],[Vcanter (m3)]]*VLOOKUP(Árboles!$G1200,Precios!$B$7:$H$19,4,FALSE))</f>
        <v/>
      </c>
      <c r="P1203" s="217" t="str">
        <f>IF(ISNA(Industrias[[#This Row],[Vsierra (m3)]]*VLOOKUP(Árboles!$G1200,Precios!$B$7:$H$19,5,FALSE)),"",Industrias[[#This Row],[Vsierra (m3)]]*VLOOKUP(Árboles!$G1200,Precios!$B$7:$H$19,5,FALSE))</f>
        <v/>
      </c>
      <c r="Q1203" s="217" t="str">
        <f>IF(ISNA(Industrias[[#This Row],[Vsgruesa (m3)]]*VLOOKUP(Árboles!$G1200,Precios!$B$7:$H$19,6,FALSE)),"",Industrias[[#This Row],[Vsgruesa (m3)]]*VLOOKUP(Árboles!$G1200,Precios!$B$7:$H$19,6,FALSE))</f>
        <v/>
      </c>
      <c r="R1203" s="217" t="str">
        <f>IF(ISNA(Industrias[[#This Row],[Vchapa (m3)]]*VLOOKUP(Árboles!$G1200,Precios!$B$7:$H$19,7,FALSE)),"",Industrias[[#This Row],[Vchapa (m3)]]*VLOOKUP(Árboles!$G1200,Precios!$B$7:$H$19,7,FALSE))</f>
        <v/>
      </c>
      <c r="S1203" s="223">
        <f t="shared" si="23"/>
        <v>0</v>
      </c>
    </row>
    <row r="1204" spans="2:19" ht="16.8" thickTop="1" thickBot="1">
      <c r="B1204" s="211" t="str">
        <f>IF(Árboles!B1201="","",Árboles!B1201)</f>
        <v/>
      </c>
      <c r="C1204" s="211" t="str">
        <f>IF(Árboles!C1201="","",Árboles!C1201)</f>
        <v/>
      </c>
      <c r="D1204" s="212" t="str">
        <f>IF(Árboles!G1201="","",Árboles!G1201)</f>
        <v/>
      </c>
      <c r="E1204" s="213" t="str">
        <f>IF(Árboles!AC1201=0,"",Árboles!AC1201)</f>
        <v/>
      </c>
      <c r="F1204" s="221"/>
      <c r="G1204" s="222"/>
      <c r="H1204" s="222"/>
      <c r="I1204" s="222"/>
      <c r="J1204" s="222"/>
      <c r="K1204" s="222"/>
      <c r="L1204" s="222"/>
      <c r="M1204" s="216" t="str">
        <f>IF(ISNA(Industrias[[#This Row],[Vtrit (m3)]]*VLOOKUP(Árboles!$G1201,Precios!$B$7:$H$19,2,FALSE)),"",Industrias[[#This Row],[Vtrit (m3)]]*VLOOKUP(Árboles!$G1201,Precios!$B$7:$H$19,2,FALSE))</f>
        <v/>
      </c>
      <c r="N1204" s="217" t="str">
        <f>IF(ISNA(Industrias[[#This Row],[Vapea (m3)]]*VLOOKUP(Árboles!$G1201,Precios!$B$7:$H$19,3,FALSE)),"",Industrias[[#This Row],[Vapea (m3)]]*VLOOKUP(Árboles!$G1201,Precios!$B$7:$H$19,3,FALSE))</f>
        <v/>
      </c>
      <c r="O1204" s="217" t="str">
        <f>IF(ISNA(Industrias[[#This Row],[Vcanter (m3)]]*VLOOKUP(Árboles!$G1201,Precios!$B$7:$H$19,4,FALSE)),"",Industrias[[#This Row],[Vcanter (m3)]]*VLOOKUP(Árboles!$G1201,Precios!$B$7:$H$19,4,FALSE))</f>
        <v/>
      </c>
      <c r="P1204" s="217" t="str">
        <f>IF(ISNA(Industrias[[#This Row],[Vsierra (m3)]]*VLOOKUP(Árboles!$G1201,Precios!$B$7:$H$19,5,FALSE)),"",Industrias[[#This Row],[Vsierra (m3)]]*VLOOKUP(Árboles!$G1201,Precios!$B$7:$H$19,5,FALSE))</f>
        <v/>
      </c>
      <c r="Q1204" s="217" t="str">
        <f>IF(ISNA(Industrias[[#This Row],[Vsgruesa (m3)]]*VLOOKUP(Árboles!$G1201,Precios!$B$7:$H$19,6,FALSE)),"",Industrias[[#This Row],[Vsgruesa (m3)]]*VLOOKUP(Árboles!$G1201,Precios!$B$7:$H$19,6,FALSE))</f>
        <v/>
      </c>
      <c r="R1204" s="217" t="str">
        <f>IF(ISNA(Industrias[[#This Row],[Vchapa (m3)]]*VLOOKUP(Árboles!$G1201,Precios!$B$7:$H$19,7,FALSE)),"",Industrias[[#This Row],[Vchapa (m3)]]*VLOOKUP(Árboles!$G1201,Precios!$B$7:$H$19,7,FALSE))</f>
        <v/>
      </c>
      <c r="S1204" s="223">
        <f t="shared" si="23"/>
        <v>0</v>
      </c>
    </row>
    <row r="1205" spans="2:19" ht="16.8" thickTop="1" thickBot="1">
      <c r="B1205" s="211" t="str">
        <f>IF(Árboles!B1202="","",Árboles!B1202)</f>
        <v/>
      </c>
      <c r="C1205" s="211" t="str">
        <f>IF(Árboles!C1202="","",Árboles!C1202)</f>
        <v/>
      </c>
      <c r="D1205" s="212" t="str">
        <f>IF(Árboles!G1202="","",Árboles!G1202)</f>
        <v/>
      </c>
      <c r="E1205" s="213" t="str">
        <f>IF(Árboles!AC1202=0,"",Árboles!AC1202)</f>
        <v/>
      </c>
      <c r="F1205" s="221"/>
      <c r="G1205" s="222"/>
      <c r="H1205" s="222"/>
      <c r="I1205" s="222"/>
      <c r="J1205" s="222"/>
      <c r="K1205" s="222"/>
      <c r="L1205" s="222"/>
      <c r="M1205" s="216" t="str">
        <f>IF(ISNA(Industrias[[#This Row],[Vtrit (m3)]]*VLOOKUP(Árboles!$G1202,Precios!$B$7:$H$19,2,FALSE)),"",Industrias[[#This Row],[Vtrit (m3)]]*VLOOKUP(Árboles!$G1202,Precios!$B$7:$H$19,2,FALSE))</f>
        <v/>
      </c>
      <c r="N1205" s="217" t="str">
        <f>IF(ISNA(Industrias[[#This Row],[Vapea (m3)]]*VLOOKUP(Árboles!$G1202,Precios!$B$7:$H$19,3,FALSE)),"",Industrias[[#This Row],[Vapea (m3)]]*VLOOKUP(Árboles!$G1202,Precios!$B$7:$H$19,3,FALSE))</f>
        <v/>
      </c>
      <c r="O1205" s="217" t="str">
        <f>IF(ISNA(Industrias[[#This Row],[Vcanter (m3)]]*VLOOKUP(Árboles!$G1202,Precios!$B$7:$H$19,4,FALSE)),"",Industrias[[#This Row],[Vcanter (m3)]]*VLOOKUP(Árboles!$G1202,Precios!$B$7:$H$19,4,FALSE))</f>
        <v/>
      </c>
      <c r="P1205" s="217" t="str">
        <f>IF(ISNA(Industrias[[#This Row],[Vsierra (m3)]]*VLOOKUP(Árboles!$G1202,Precios!$B$7:$H$19,5,FALSE)),"",Industrias[[#This Row],[Vsierra (m3)]]*VLOOKUP(Árboles!$G1202,Precios!$B$7:$H$19,5,FALSE))</f>
        <v/>
      </c>
      <c r="Q1205" s="217" t="str">
        <f>IF(ISNA(Industrias[[#This Row],[Vsgruesa (m3)]]*VLOOKUP(Árboles!$G1202,Precios!$B$7:$H$19,6,FALSE)),"",Industrias[[#This Row],[Vsgruesa (m3)]]*VLOOKUP(Árboles!$G1202,Precios!$B$7:$H$19,6,FALSE))</f>
        <v/>
      </c>
      <c r="R1205" s="217" t="str">
        <f>IF(ISNA(Industrias[[#This Row],[Vchapa (m3)]]*VLOOKUP(Árboles!$G1202,Precios!$B$7:$H$19,7,FALSE)),"",Industrias[[#This Row],[Vchapa (m3)]]*VLOOKUP(Árboles!$G1202,Precios!$B$7:$H$19,7,FALSE))</f>
        <v/>
      </c>
      <c r="S1205" s="223">
        <f t="shared" si="23"/>
        <v>0</v>
      </c>
    </row>
    <row r="1206" spans="2:19" ht="16.8" thickTop="1" thickBot="1">
      <c r="B1206" s="211" t="str">
        <f>IF(Árboles!B1203="","",Árboles!B1203)</f>
        <v/>
      </c>
      <c r="C1206" s="211" t="str">
        <f>IF(Árboles!C1203="","",Árboles!C1203)</f>
        <v/>
      </c>
      <c r="D1206" s="212" t="str">
        <f>IF(Árboles!G1203="","",Árboles!G1203)</f>
        <v/>
      </c>
      <c r="E1206" s="213" t="str">
        <f>IF(Árboles!AC1203=0,"",Árboles!AC1203)</f>
        <v/>
      </c>
      <c r="F1206" s="221"/>
      <c r="G1206" s="222"/>
      <c r="H1206" s="222"/>
      <c r="I1206" s="222"/>
      <c r="J1206" s="222"/>
      <c r="K1206" s="222"/>
      <c r="L1206" s="222"/>
      <c r="M1206" s="216" t="str">
        <f>IF(ISNA(Industrias[[#This Row],[Vtrit (m3)]]*VLOOKUP(Árboles!$G1203,Precios!$B$7:$H$19,2,FALSE)),"",Industrias[[#This Row],[Vtrit (m3)]]*VLOOKUP(Árboles!$G1203,Precios!$B$7:$H$19,2,FALSE))</f>
        <v/>
      </c>
      <c r="N1206" s="217" t="str">
        <f>IF(ISNA(Industrias[[#This Row],[Vapea (m3)]]*VLOOKUP(Árboles!$G1203,Precios!$B$7:$H$19,3,FALSE)),"",Industrias[[#This Row],[Vapea (m3)]]*VLOOKUP(Árboles!$G1203,Precios!$B$7:$H$19,3,FALSE))</f>
        <v/>
      </c>
      <c r="O1206" s="217" t="str">
        <f>IF(ISNA(Industrias[[#This Row],[Vcanter (m3)]]*VLOOKUP(Árboles!$G1203,Precios!$B$7:$H$19,4,FALSE)),"",Industrias[[#This Row],[Vcanter (m3)]]*VLOOKUP(Árboles!$G1203,Precios!$B$7:$H$19,4,FALSE))</f>
        <v/>
      </c>
      <c r="P1206" s="217" t="str">
        <f>IF(ISNA(Industrias[[#This Row],[Vsierra (m3)]]*VLOOKUP(Árboles!$G1203,Precios!$B$7:$H$19,5,FALSE)),"",Industrias[[#This Row],[Vsierra (m3)]]*VLOOKUP(Árboles!$G1203,Precios!$B$7:$H$19,5,FALSE))</f>
        <v/>
      </c>
      <c r="Q1206" s="217" t="str">
        <f>IF(ISNA(Industrias[[#This Row],[Vsgruesa (m3)]]*VLOOKUP(Árboles!$G1203,Precios!$B$7:$H$19,6,FALSE)),"",Industrias[[#This Row],[Vsgruesa (m3)]]*VLOOKUP(Árboles!$G1203,Precios!$B$7:$H$19,6,FALSE))</f>
        <v/>
      </c>
      <c r="R1206" s="217" t="str">
        <f>IF(ISNA(Industrias[[#This Row],[Vchapa (m3)]]*VLOOKUP(Árboles!$G1203,Precios!$B$7:$H$19,7,FALSE)),"",Industrias[[#This Row],[Vchapa (m3)]]*VLOOKUP(Árboles!$G1203,Precios!$B$7:$H$19,7,FALSE))</f>
        <v/>
      </c>
      <c r="S1206" s="223">
        <f t="shared" si="23"/>
        <v>0</v>
      </c>
    </row>
    <row r="1207" spans="2:19" ht="16.8" thickTop="1" thickBot="1">
      <c r="B1207" s="211" t="str">
        <f>IF(Árboles!B1204="","",Árboles!B1204)</f>
        <v/>
      </c>
      <c r="C1207" s="211" t="str">
        <f>IF(Árboles!C1204="","",Árboles!C1204)</f>
        <v/>
      </c>
      <c r="D1207" s="212" t="str">
        <f>IF(Árboles!G1204="","",Árboles!G1204)</f>
        <v/>
      </c>
      <c r="E1207" s="213" t="str">
        <f>IF(Árboles!AC1204=0,"",Árboles!AC1204)</f>
        <v/>
      </c>
      <c r="F1207" s="221"/>
      <c r="G1207" s="222"/>
      <c r="H1207" s="222"/>
      <c r="I1207" s="222"/>
      <c r="J1207" s="222"/>
      <c r="K1207" s="222"/>
      <c r="L1207" s="222"/>
      <c r="M1207" s="216" t="str">
        <f>IF(ISNA(Industrias[[#This Row],[Vtrit (m3)]]*VLOOKUP(Árboles!$G1204,Precios!$B$7:$H$19,2,FALSE)),"",Industrias[[#This Row],[Vtrit (m3)]]*VLOOKUP(Árboles!$G1204,Precios!$B$7:$H$19,2,FALSE))</f>
        <v/>
      </c>
      <c r="N1207" s="217" t="str">
        <f>IF(ISNA(Industrias[[#This Row],[Vapea (m3)]]*VLOOKUP(Árboles!$G1204,Precios!$B$7:$H$19,3,FALSE)),"",Industrias[[#This Row],[Vapea (m3)]]*VLOOKUP(Árboles!$G1204,Precios!$B$7:$H$19,3,FALSE))</f>
        <v/>
      </c>
      <c r="O1207" s="217" t="str">
        <f>IF(ISNA(Industrias[[#This Row],[Vcanter (m3)]]*VLOOKUP(Árboles!$G1204,Precios!$B$7:$H$19,4,FALSE)),"",Industrias[[#This Row],[Vcanter (m3)]]*VLOOKUP(Árboles!$G1204,Precios!$B$7:$H$19,4,FALSE))</f>
        <v/>
      </c>
      <c r="P1207" s="217" t="str">
        <f>IF(ISNA(Industrias[[#This Row],[Vsierra (m3)]]*VLOOKUP(Árboles!$G1204,Precios!$B$7:$H$19,5,FALSE)),"",Industrias[[#This Row],[Vsierra (m3)]]*VLOOKUP(Árboles!$G1204,Precios!$B$7:$H$19,5,FALSE))</f>
        <v/>
      </c>
      <c r="Q1207" s="217" t="str">
        <f>IF(ISNA(Industrias[[#This Row],[Vsgruesa (m3)]]*VLOOKUP(Árboles!$G1204,Precios!$B$7:$H$19,6,FALSE)),"",Industrias[[#This Row],[Vsgruesa (m3)]]*VLOOKUP(Árboles!$G1204,Precios!$B$7:$H$19,6,FALSE))</f>
        <v/>
      </c>
      <c r="R1207" s="217" t="str">
        <f>IF(ISNA(Industrias[[#This Row],[Vchapa (m3)]]*VLOOKUP(Árboles!$G1204,Precios!$B$7:$H$19,7,FALSE)),"",Industrias[[#This Row],[Vchapa (m3)]]*VLOOKUP(Árboles!$G1204,Precios!$B$7:$H$19,7,FALSE))</f>
        <v/>
      </c>
      <c r="S1207" s="223">
        <f t="shared" si="23"/>
        <v>0</v>
      </c>
    </row>
    <row r="1208" spans="2:19" ht="16.8" thickTop="1" thickBot="1">
      <c r="B1208" s="211" t="str">
        <f>IF(Árboles!B1205="","",Árboles!B1205)</f>
        <v/>
      </c>
      <c r="C1208" s="211" t="str">
        <f>IF(Árboles!C1205="","",Árboles!C1205)</f>
        <v/>
      </c>
      <c r="D1208" s="212" t="str">
        <f>IF(Árboles!G1205="","",Árboles!G1205)</f>
        <v/>
      </c>
      <c r="E1208" s="213" t="str">
        <f>IF(Árboles!AC1205=0,"",Árboles!AC1205)</f>
        <v/>
      </c>
      <c r="F1208" s="221"/>
      <c r="G1208" s="222"/>
      <c r="H1208" s="222"/>
      <c r="I1208" s="222"/>
      <c r="J1208" s="222"/>
      <c r="K1208" s="222"/>
      <c r="L1208" s="222"/>
      <c r="M1208" s="216" t="str">
        <f>IF(ISNA(Industrias[[#This Row],[Vtrit (m3)]]*VLOOKUP(Árboles!$G1205,Precios!$B$7:$H$19,2,FALSE)),"",Industrias[[#This Row],[Vtrit (m3)]]*VLOOKUP(Árboles!$G1205,Precios!$B$7:$H$19,2,FALSE))</f>
        <v/>
      </c>
      <c r="N1208" s="217" t="str">
        <f>IF(ISNA(Industrias[[#This Row],[Vapea (m3)]]*VLOOKUP(Árboles!$G1205,Precios!$B$7:$H$19,3,FALSE)),"",Industrias[[#This Row],[Vapea (m3)]]*VLOOKUP(Árboles!$G1205,Precios!$B$7:$H$19,3,FALSE))</f>
        <v/>
      </c>
      <c r="O1208" s="217" t="str">
        <f>IF(ISNA(Industrias[[#This Row],[Vcanter (m3)]]*VLOOKUP(Árboles!$G1205,Precios!$B$7:$H$19,4,FALSE)),"",Industrias[[#This Row],[Vcanter (m3)]]*VLOOKUP(Árboles!$G1205,Precios!$B$7:$H$19,4,FALSE))</f>
        <v/>
      </c>
      <c r="P1208" s="217" t="str">
        <f>IF(ISNA(Industrias[[#This Row],[Vsierra (m3)]]*VLOOKUP(Árboles!$G1205,Precios!$B$7:$H$19,5,FALSE)),"",Industrias[[#This Row],[Vsierra (m3)]]*VLOOKUP(Árboles!$G1205,Precios!$B$7:$H$19,5,FALSE))</f>
        <v/>
      </c>
      <c r="Q1208" s="217" t="str">
        <f>IF(ISNA(Industrias[[#This Row],[Vsgruesa (m3)]]*VLOOKUP(Árboles!$G1205,Precios!$B$7:$H$19,6,FALSE)),"",Industrias[[#This Row],[Vsgruesa (m3)]]*VLOOKUP(Árboles!$G1205,Precios!$B$7:$H$19,6,FALSE))</f>
        <v/>
      </c>
      <c r="R1208" s="217" t="str">
        <f>IF(ISNA(Industrias[[#This Row],[Vchapa (m3)]]*VLOOKUP(Árboles!$G1205,Precios!$B$7:$H$19,7,FALSE)),"",Industrias[[#This Row],[Vchapa (m3)]]*VLOOKUP(Árboles!$G1205,Precios!$B$7:$H$19,7,FALSE))</f>
        <v/>
      </c>
      <c r="S1208" s="223">
        <f t="shared" si="23"/>
        <v>0</v>
      </c>
    </row>
    <row r="1209" spans="2:19" ht="16.8" thickTop="1" thickBot="1">
      <c r="B1209" s="211" t="str">
        <f>IF(Árboles!B1206="","",Árboles!B1206)</f>
        <v/>
      </c>
      <c r="C1209" s="211" t="str">
        <f>IF(Árboles!C1206="","",Árboles!C1206)</f>
        <v/>
      </c>
      <c r="D1209" s="212" t="str">
        <f>IF(Árboles!G1206="","",Árboles!G1206)</f>
        <v/>
      </c>
      <c r="E1209" s="213" t="str">
        <f>IF(Árboles!AC1206=0,"",Árboles!AC1206)</f>
        <v/>
      </c>
      <c r="F1209" s="221"/>
      <c r="G1209" s="222"/>
      <c r="H1209" s="222"/>
      <c r="I1209" s="222"/>
      <c r="J1209" s="222"/>
      <c r="K1209" s="222"/>
      <c r="L1209" s="222"/>
      <c r="M1209" s="216" t="str">
        <f>IF(ISNA(Industrias[[#This Row],[Vtrit (m3)]]*VLOOKUP(Árboles!$G1206,Precios!$B$7:$H$19,2,FALSE)),"",Industrias[[#This Row],[Vtrit (m3)]]*VLOOKUP(Árboles!$G1206,Precios!$B$7:$H$19,2,FALSE))</f>
        <v/>
      </c>
      <c r="N1209" s="217" t="str">
        <f>IF(ISNA(Industrias[[#This Row],[Vapea (m3)]]*VLOOKUP(Árboles!$G1206,Precios!$B$7:$H$19,3,FALSE)),"",Industrias[[#This Row],[Vapea (m3)]]*VLOOKUP(Árboles!$G1206,Precios!$B$7:$H$19,3,FALSE))</f>
        <v/>
      </c>
      <c r="O1209" s="217" t="str">
        <f>IF(ISNA(Industrias[[#This Row],[Vcanter (m3)]]*VLOOKUP(Árboles!$G1206,Precios!$B$7:$H$19,4,FALSE)),"",Industrias[[#This Row],[Vcanter (m3)]]*VLOOKUP(Árboles!$G1206,Precios!$B$7:$H$19,4,FALSE))</f>
        <v/>
      </c>
      <c r="P1209" s="217" t="str">
        <f>IF(ISNA(Industrias[[#This Row],[Vsierra (m3)]]*VLOOKUP(Árboles!$G1206,Precios!$B$7:$H$19,5,FALSE)),"",Industrias[[#This Row],[Vsierra (m3)]]*VLOOKUP(Árboles!$G1206,Precios!$B$7:$H$19,5,FALSE))</f>
        <v/>
      </c>
      <c r="Q1209" s="217" t="str">
        <f>IF(ISNA(Industrias[[#This Row],[Vsgruesa (m3)]]*VLOOKUP(Árboles!$G1206,Precios!$B$7:$H$19,6,FALSE)),"",Industrias[[#This Row],[Vsgruesa (m3)]]*VLOOKUP(Árboles!$G1206,Precios!$B$7:$H$19,6,FALSE))</f>
        <v/>
      </c>
      <c r="R1209" s="217" t="str">
        <f>IF(ISNA(Industrias[[#This Row],[Vchapa (m3)]]*VLOOKUP(Árboles!$G1206,Precios!$B$7:$H$19,7,FALSE)),"",Industrias[[#This Row],[Vchapa (m3)]]*VLOOKUP(Árboles!$G1206,Precios!$B$7:$H$19,7,FALSE))</f>
        <v/>
      </c>
      <c r="S1209" s="223">
        <f t="shared" si="23"/>
        <v>0</v>
      </c>
    </row>
    <row r="1210" spans="2:19" ht="16.8" thickTop="1" thickBot="1">
      <c r="B1210" s="211" t="str">
        <f>IF(Árboles!B1207="","",Árboles!B1207)</f>
        <v/>
      </c>
      <c r="C1210" s="211" t="str">
        <f>IF(Árboles!C1207="","",Árboles!C1207)</f>
        <v/>
      </c>
      <c r="D1210" s="212" t="str">
        <f>IF(Árboles!G1207="","",Árboles!G1207)</f>
        <v/>
      </c>
      <c r="E1210" s="213" t="str">
        <f>IF(Árboles!AC1207=0,"",Árboles!AC1207)</f>
        <v/>
      </c>
      <c r="F1210" s="221"/>
      <c r="G1210" s="222"/>
      <c r="H1210" s="222"/>
      <c r="I1210" s="222"/>
      <c r="J1210" s="222"/>
      <c r="K1210" s="222"/>
      <c r="L1210" s="222"/>
      <c r="M1210" s="216" t="str">
        <f>IF(ISNA(Industrias[[#This Row],[Vtrit (m3)]]*VLOOKUP(Árboles!$G1207,Precios!$B$7:$H$19,2,FALSE)),"",Industrias[[#This Row],[Vtrit (m3)]]*VLOOKUP(Árboles!$G1207,Precios!$B$7:$H$19,2,FALSE))</f>
        <v/>
      </c>
      <c r="N1210" s="217" t="str">
        <f>IF(ISNA(Industrias[[#This Row],[Vapea (m3)]]*VLOOKUP(Árboles!$G1207,Precios!$B$7:$H$19,3,FALSE)),"",Industrias[[#This Row],[Vapea (m3)]]*VLOOKUP(Árboles!$G1207,Precios!$B$7:$H$19,3,FALSE))</f>
        <v/>
      </c>
      <c r="O1210" s="217" t="str">
        <f>IF(ISNA(Industrias[[#This Row],[Vcanter (m3)]]*VLOOKUP(Árboles!$G1207,Precios!$B$7:$H$19,4,FALSE)),"",Industrias[[#This Row],[Vcanter (m3)]]*VLOOKUP(Árboles!$G1207,Precios!$B$7:$H$19,4,FALSE))</f>
        <v/>
      </c>
      <c r="P1210" s="217" t="str">
        <f>IF(ISNA(Industrias[[#This Row],[Vsierra (m3)]]*VLOOKUP(Árboles!$G1207,Precios!$B$7:$H$19,5,FALSE)),"",Industrias[[#This Row],[Vsierra (m3)]]*VLOOKUP(Árboles!$G1207,Precios!$B$7:$H$19,5,FALSE))</f>
        <v/>
      </c>
      <c r="Q1210" s="217" t="str">
        <f>IF(ISNA(Industrias[[#This Row],[Vsgruesa (m3)]]*VLOOKUP(Árboles!$G1207,Precios!$B$7:$H$19,6,FALSE)),"",Industrias[[#This Row],[Vsgruesa (m3)]]*VLOOKUP(Árboles!$G1207,Precios!$B$7:$H$19,6,FALSE))</f>
        <v/>
      </c>
      <c r="R1210" s="217" t="str">
        <f>IF(ISNA(Industrias[[#This Row],[Vchapa (m3)]]*VLOOKUP(Árboles!$G1207,Precios!$B$7:$H$19,7,FALSE)),"",Industrias[[#This Row],[Vchapa (m3)]]*VLOOKUP(Árboles!$G1207,Precios!$B$7:$H$19,7,FALSE))</f>
        <v/>
      </c>
      <c r="S1210" s="223">
        <f t="shared" si="23"/>
        <v>0</v>
      </c>
    </row>
    <row r="1211" spans="2:19" ht="16.8" thickTop="1" thickBot="1">
      <c r="B1211" s="211" t="str">
        <f>IF(Árboles!B1208="","",Árboles!B1208)</f>
        <v/>
      </c>
      <c r="C1211" s="211" t="str">
        <f>IF(Árboles!C1208="","",Árboles!C1208)</f>
        <v/>
      </c>
      <c r="D1211" s="212" t="str">
        <f>IF(Árboles!G1208="","",Árboles!G1208)</f>
        <v/>
      </c>
      <c r="E1211" s="213" t="str">
        <f>IF(Árboles!AC1208=0,"",Árboles!AC1208)</f>
        <v/>
      </c>
      <c r="F1211" s="221"/>
      <c r="G1211" s="222"/>
      <c r="H1211" s="222"/>
      <c r="I1211" s="222"/>
      <c r="J1211" s="222"/>
      <c r="K1211" s="222"/>
      <c r="L1211" s="222"/>
      <c r="M1211" s="216" t="str">
        <f>IF(ISNA(Industrias[[#This Row],[Vtrit (m3)]]*VLOOKUP(Árboles!$G1208,Precios!$B$7:$H$19,2,FALSE)),"",Industrias[[#This Row],[Vtrit (m3)]]*VLOOKUP(Árboles!$G1208,Precios!$B$7:$H$19,2,FALSE))</f>
        <v/>
      </c>
      <c r="N1211" s="217" t="str">
        <f>IF(ISNA(Industrias[[#This Row],[Vapea (m3)]]*VLOOKUP(Árboles!$G1208,Precios!$B$7:$H$19,3,FALSE)),"",Industrias[[#This Row],[Vapea (m3)]]*VLOOKUP(Árboles!$G1208,Precios!$B$7:$H$19,3,FALSE))</f>
        <v/>
      </c>
      <c r="O1211" s="217" t="str">
        <f>IF(ISNA(Industrias[[#This Row],[Vcanter (m3)]]*VLOOKUP(Árboles!$G1208,Precios!$B$7:$H$19,4,FALSE)),"",Industrias[[#This Row],[Vcanter (m3)]]*VLOOKUP(Árboles!$G1208,Precios!$B$7:$H$19,4,FALSE))</f>
        <v/>
      </c>
      <c r="P1211" s="217" t="str">
        <f>IF(ISNA(Industrias[[#This Row],[Vsierra (m3)]]*VLOOKUP(Árboles!$G1208,Precios!$B$7:$H$19,5,FALSE)),"",Industrias[[#This Row],[Vsierra (m3)]]*VLOOKUP(Árboles!$G1208,Precios!$B$7:$H$19,5,FALSE))</f>
        <v/>
      </c>
      <c r="Q1211" s="217" t="str">
        <f>IF(ISNA(Industrias[[#This Row],[Vsgruesa (m3)]]*VLOOKUP(Árboles!$G1208,Precios!$B$7:$H$19,6,FALSE)),"",Industrias[[#This Row],[Vsgruesa (m3)]]*VLOOKUP(Árboles!$G1208,Precios!$B$7:$H$19,6,FALSE))</f>
        <v/>
      </c>
      <c r="R1211" s="217" t="str">
        <f>IF(ISNA(Industrias[[#This Row],[Vchapa (m3)]]*VLOOKUP(Árboles!$G1208,Precios!$B$7:$H$19,7,FALSE)),"",Industrias[[#This Row],[Vchapa (m3)]]*VLOOKUP(Árboles!$G1208,Precios!$B$7:$H$19,7,FALSE))</f>
        <v/>
      </c>
      <c r="S1211" s="223">
        <f t="shared" si="23"/>
        <v>0</v>
      </c>
    </row>
    <row r="1212" spans="2:19" ht="16.8" thickTop="1" thickBot="1">
      <c r="B1212" s="211" t="str">
        <f>IF(Árboles!B1209="","",Árboles!B1209)</f>
        <v/>
      </c>
      <c r="C1212" s="211" t="str">
        <f>IF(Árboles!C1209="","",Árboles!C1209)</f>
        <v/>
      </c>
      <c r="D1212" s="212" t="str">
        <f>IF(Árboles!G1209="","",Árboles!G1209)</f>
        <v/>
      </c>
      <c r="E1212" s="213" t="str">
        <f>IF(Árboles!AC1209=0,"",Árboles!AC1209)</f>
        <v/>
      </c>
      <c r="F1212" s="221"/>
      <c r="G1212" s="222"/>
      <c r="H1212" s="222"/>
      <c r="I1212" s="222"/>
      <c r="J1212" s="222"/>
      <c r="K1212" s="222"/>
      <c r="L1212" s="222"/>
      <c r="M1212" s="216" t="str">
        <f>IF(ISNA(Industrias[[#This Row],[Vtrit (m3)]]*VLOOKUP(Árboles!$G1209,Precios!$B$7:$H$19,2,FALSE)),"",Industrias[[#This Row],[Vtrit (m3)]]*VLOOKUP(Árboles!$G1209,Precios!$B$7:$H$19,2,FALSE))</f>
        <v/>
      </c>
      <c r="N1212" s="217" t="str">
        <f>IF(ISNA(Industrias[[#This Row],[Vapea (m3)]]*VLOOKUP(Árboles!$G1209,Precios!$B$7:$H$19,3,FALSE)),"",Industrias[[#This Row],[Vapea (m3)]]*VLOOKUP(Árboles!$G1209,Precios!$B$7:$H$19,3,FALSE))</f>
        <v/>
      </c>
      <c r="O1212" s="217" t="str">
        <f>IF(ISNA(Industrias[[#This Row],[Vcanter (m3)]]*VLOOKUP(Árboles!$G1209,Precios!$B$7:$H$19,4,FALSE)),"",Industrias[[#This Row],[Vcanter (m3)]]*VLOOKUP(Árboles!$G1209,Precios!$B$7:$H$19,4,FALSE))</f>
        <v/>
      </c>
      <c r="P1212" s="217" t="str">
        <f>IF(ISNA(Industrias[[#This Row],[Vsierra (m3)]]*VLOOKUP(Árboles!$G1209,Precios!$B$7:$H$19,5,FALSE)),"",Industrias[[#This Row],[Vsierra (m3)]]*VLOOKUP(Árboles!$G1209,Precios!$B$7:$H$19,5,FALSE))</f>
        <v/>
      </c>
      <c r="Q1212" s="217" t="str">
        <f>IF(ISNA(Industrias[[#This Row],[Vsgruesa (m3)]]*VLOOKUP(Árboles!$G1209,Precios!$B$7:$H$19,6,FALSE)),"",Industrias[[#This Row],[Vsgruesa (m3)]]*VLOOKUP(Árboles!$G1209,Precios!$B$7:$H$19,6,FALSE))</f>
        <v/>
      </c>
      <c r="R1212" s="217" t="str">
        <f>IF(ISNA(Industrias[[#This Row],[Vchapa (m3)]]*VLOOKUP(Árboles!$G1209,Precios!$B$7:$H$19,7,FALSE)),"",Industrias[[#This Row],[Vchapa (m3)]]*VLOOKUP(Árboles!$G1209,Precios!$B$7:$H$19,7,FALSE))</f>
        <v/>
      </c>
      <c r="S1212" s="223">
        <f t="shared" si="23"/>
        <v>0</v>
      </c>
    </row>
    <row r="1213" spans="2:19" ht="16.8" thickTop="1" thickBot="1">
      <c r="B1213" s="211" t="str">
        <f>IF(Árboles!B1210="","",Árboles!B1210)</f>
        <v/>
      </c>
      <c r="C1213" s="211" t="str">
        <f>IF(Árboles!C1210="","",Árboles!C1210)</f>
        <v/>
      </c>
      <c r="D1213" s="212" t="str">
        <f>IF(Árboles!G1210="","",Árboles!G1210)</f>
        <v/>
      </c>
      <c r="E1213" s="213" t="str">
        <f>IF(Árboles!AC1210=0,"",Árboles!AC1210)</f>
        <v/>
      </c>
      <c r="F1213" s="221"/>
      <c r="G1213" s="222"/>
      <c r="H1213" s="222"/>
      <c r="I1213" s="222"/>
      <c r="J1213" s="222"/>
      <c r="K1213" s="222"/>
      <c r="L1213" s="222"/>
      <c r="M1213" s="216" t="str">
        <f>IF(ISNA(Industrias[[#This Row],[Vtrit (m3)]]*VLOOKUP(Árboles!$G1210,Precios!$B$7:$H$19,2,FALSE)),"",Industrias[[#This Row],[Vtrit (m3)]]*VLOOKUP(Árboles!$G1210,Precios!$B$7:$H$19,2,FALSE))</f>
        <v/>
      </c>
      <c r="N1213" s="217" t="str">
        <f>IF(ISNA(Industrias[[#This Row],[Vapea (m3)]]*VLOOKUP(Árboles!$G1210,Precios!$B$7:$H$19,3,FALSE)),"",Industrias[[#This Row],[Vapea (m3)]]*VLOOKUP(Árboles!$G1210,Precios!$B$7:$H$19,3,FALSE))</f>
        <v/>
      </c>
      <c r="O1213" s="217" t="str">
        <f>IF(ISNA(Industrias[[#This Row],[Vcanter (m3)]]*VLOOKUP(Árboles!$G1210,Precios!$B$7:$H$19,4,FALSE)),"",Industrias[[#This Row],[Vcanter (m3)]]*VLOOKUP(Árboles!$G1210,Precios!$B$7:$H$19,4,FALSE))</f>
        <v/>
      </c>
      <c r="P1213" s="217" t="str">
        <f>IF(ISNA(Industrias[[#This Row],[Vsierra (m3)]]*VLOOKUP(Árboles!$G1210,Precios!$B$7:$H$19,5,FALSE)),"",Industrias[[#This Row],[Vsierra (m3)]]*VLOOKUP(Árboles!$G1210,Precios!$B$7:$H$19,5,FALSE))</f>
        <v/>
      </c>
      <c r="Q1213" s="217" t="str">
        <f>IF(ISNA(Industrias[[#This Row],[Vsgruesa (m3)]]*VLOOKUP(Árboles!$G1210,Precios!$B$7:$H$19,6,FALSE)),"",Industrias[[#This Row],[Vsgruesa (m3)]]*VLOOKUP(Árboles!$G1210,Precios!$B$7:$H$19,6,FALSE))</f>
        <v/>
      </c>
      <c r="R1213" s="217" t="str">
        <f>IF(ISNA(Industrias[[#This Row],[Vchapa (m3)]]*VLOOKUP(Árboles!$G1210,Precios!$B$7:$H$19,7,FALSE)),"",Industrias[[#This Row],[Vchapa (m3)]]*VLOOKUP(Árboles!$G1210,Precios!$B$7:$H$19,7,FALSE))</f>
        <v/>
      </c>
      <c r="S1213" s="223">
        <f t="shared" si="23"/>
        <v>0</v>
      </c>
    </row>
    <row r="1214" spans="2:19" ht="16.8" thickTop="1" thickBot="1">
      <c r="B1214" s="211" t="str">
        <f>IF(Árboles!B1211="","",Árboles!B1211)</f>
        <v/>
      </c>
      <c r="C1214" s="211" t="str">
        <f>IF(Árboles!C1211="","",Árboles!C1211)</f>
        <v/>
      </c>
      <c r="D1214" s="212" t="str">
        <f>IF(Árboles!G1211="","",Árboles!G1211)</f>
        <v/>
      </c>
      <c r="E1214" s="213" t="str">
        <f>IF(Árboles!AC1211=0,"",Árboles!AC1211)</f>
        <v/>
      </c>
      <c r="F1214" s="221"/>
      <c r="G1214" s="222"/>
      <c r="H1214" s="222"/>
      <c r="I1214" s="222"/>
      <c r="J1214" s="222"/>
      <c r="K1214" s="222"/>
      <c r="L1214" s="222"/>
      <c r="M1214" s="216" t="str">
        <f>IF(ISNA(Industrias[[#This Row],[Vtrit (m3)]]*VLOOKUP(Árboles!$G1211,Precios!$B$7:$H$19,2,FALSE)),"",Industrias[[#This Row],[Vtrit (m3)]]*VLOOKUP(Árboles!$G1211,Precios!$B$7:$H$19,2,FALSE))</f>
        <v/>
      </c>
      <c r="N1214" s="217" t="str">
        <f>IF(ISNA(Industrias[[#This Row],[Vapea (m3)]]*VLOOKUP(Árboles!$G1211,Precios!$B$7:$H$19,3,FALSE)),"",Industrias[[#This Row],[Vapea (m3)]]*VLOOKUP(Árboles!$G1211,Precios!$B$7:$H$19,3,FALSE))</f>
        <v/>
      </c>
      <c r="O1214" s="217" t="str">
        <f>IF(ISNA(Industrias[[#This Row],[Vcanter (m3)]]*VLOOKUP(Árboles!$G1211,Precios!$B$7:$H$19,4,FALSE)),"",Industrias[[#This Row],[Vcanter (m3)]]*VLOOKUP(Árboles!$G1211,Precios!$B$7:$H$19,4,FALSE))</f>
        <v/>
      </c>
      <c r="P1214" s="217" t="str">
        <f>IF(ISNA(Industrias[[#This Row],[Vsierra (m3)]]*VLOOKUP(Árboles!$G1211,Precios!$B$7:$H$19,5,FALSE)),"",Industrias[[#This Row],[Vsierra (m3)]]*VLOOKUP(Árboles!$G1211,Precios!$B$7:$H$19,5,FALSE))</f>
        <v/>
      </c>
      <c r="Q1214" s="217" t="str">
        <f>IF(ISNA(Industrias[[#This Row],[Vsgruesa (m3)]]*VLOOKUP(Árboles!$G1211,Precios!$B$7:$H$19,6,FALSE)),"",Industrias[[#This Row],[Vsgruesa (m3)]]*VLOOKUP(Árboles!$G1211,Precios!$B$7:$H$19,6,FALSE))</f>
        <v/>
      </c>
      <c r="R1214" s="217" t="str">
        <f>IF(ISNA(Industrias[[#This Row],[Vchapa (m3)]]*VLOOKUP(Árboles!$G1211,Precios!$B$7:$H$19,7,FALSE)),"",Industrias[[#This Row],[Vchapa (m3)]]*VLOOKUP(Árboles!$G1211,Precios!$B$7:$H$19,7,FALSE))</f>
        <v/>
      </c>
      <c r="S1214" s="223">
        <f t="shared" si="23"/>
        <v>0</v>
      </c>
    </row>
    <row r="1215" spans="2:19" ht="16.8" thickTop="1" thickBot="1">
      <c r="B1215" s="211" t="str">
        <f>IF(Árboles!B1212="","",Árboles!B1212)</f>
        <v/>
      </c>
      <c r="C1215" s="211" t="str">
        <f>IF(Árboles!C1212="","",Árboles!C1212)</f>
        <v/>
      </c>
      <c r="D1215" s="212" t="str">
        <f>IF(Árboles!G1212="","",Árboles!G1212)</f>
        <v/>
      </c>
      <c r="E1215" s="213" t="str">
        <f>IF(Árboles!AC1212=0,"",Árboles!AC1212)</f>
        <v/>
      </c>
      <c r="F1215" s="221"/>
      <c r="G1215" s="222"/>
      <c r="H1215" s="222"/>
      <c r="I1215" s="222"/>
      <c r="J1215" s="222"/>
      <c r="K1215" s="222"/>
      <c r="L1215" s="222"/>
      <c r="M1215" s="216" t="str">
        <f>IF(ISNA(Industrias[[#This Row],[Vtrit (m3)]]*VLOOKUP(Árboles!$G1212,Precios!$B$7:$H$19,2,FALSE)),"",Industrias[[#This Row],[Vtrit (m3)]]*VLOOKUP(Árboles!$G1212,Precios!$B$7:$H$19,2,FALSE))</f>
        <v/>
      </c>
      <c r="N1215" s="217" t="str">
        <f>IF(ISNA(Industrias[[#This Row],[Vapea (m3)]]*VLOOKUP(Árboles!$G1212,Precios!$B$7:$H$19,3,FALSE)),"",Industrias[[#This Row],[Vapea (m3)]]*VLOOKUP(Árboles!$G1212,Precios!$B$7:$H$19,3,FALSE))</f>
        <v/>
      </c>
      <c r="O1215" s="217" t="str">
        <f>IF(ISNA(Industrias[[#This Row],[Vcanter (m3)]]*VLOOKUP(Árboles!$G1212,Precios!$B$7:$H$19,4,FALSE)),"",Industrias[[#This Row],[Vcanter (m3)]]*VLOOKUP(Árboles!$G1212,Precios!$B$7:$H$19,4,FALSE))</f>
        <v/>
      </c>
      <c r="P1215" s="217" t="str">
        <f>IF(ISNA(Industrias[[#This Row],[Vsierra (m3)]]*VLOOKUP(Árboles!$G1212,Precios!$B$7:$H$19,5,FALSE)),"",Industrias[[#This Row],[Vsierra (m3)]]*VLOOKUP(Árboles!$G1212,Precios!$B$7:$H$19,5,FALSE))</f>
        <v/>
      </c>
      <c r="Q1215" s="217" t="str">
        <f>IF(ISNA(Industrias[[#This Row],[Vsgruesa (m3)]]*VLOOKUP(Árboles!$G1212,Precios!$B$7:$H$19,6,FALSE)),"",Industrias[[#This Row],[Vsgruesa (m3)]]*VLOOKUP(Árboles!$G1212,Precios!$B$7:$H$19,6,FALSE))</f>
        <v/>
      </c>
      <c r="R1215" s="217" t="str">
        <f>IF(ISNA(Industrias[[#This Row],[Vchapa (m3)]]*VLOOKUP(Árboles!$G1212,Precios!$B$7:$H$19,7,FALSE)),"",Industrias[[#This Row],[Vchapa (m3)]]*VLOOKUP(Árboles!$G1212,Precios!$B$7:$H$19,7,FALSE))</f>
        <v/>
      </c>
      <c r="S1215" s="223">
        <f t="shared" si="23"/>
        <v>0</v>
      </c>
    </row>
    <row r="1216" spans="2:19" ht="16.8" thickTop="1" thickBot="1">
      <c r="B1216" s="211" t="str">
        <f>IF(Árboles!B1213="","",Árboles!B1213)</f>
        <v/>
      </c>
      <c r="C1216" s="211" t="str">
        <f>IF(Árboles!C1213="","",Árboles!C1213)</f>
        <v/>
      </c>
      <c r="D1216" s="212" t="str">
        <f>IF(Árboles!G1213="","",Árboles!G1213)</f>
        <v/>
      </c>
      <c r="E1216" s="213" t="str">
        <f>IF(Árboles!AC1213=0,"",Árboles!AC1213)</f>
        <v/>
      </c>
      <c r="F1216" s="221"/>
      <c r="G1216" s="222"/>
      <c r="H1216" s="222"/>
      <c r="I1216" s="222"/>
      <c r="J1216" s="222"/>
      <c r="K1216" s="222"/>
      <c r="L1216" s="222"/>
      <c r="M1216" s="216" t="str">
        <f>IF(ISNA(Industrias[[#This Row],[Vtrit (m3)]]*VLOOKUP(Árboles!$G1213,Precios!$B$7:$H$19,2,FALSE)),"",Industrias[[#This Row],[Vtrit (m3)]]*VLOOKUP(Árboles!$G1213,Precios!$B$7:$H$19,2,FALSE))</f>
        <v/>
      </c>
      <c r="N1216" s="217" t="str">
        <f>IF(ISNA(Industrias[[#This Row],[Vapea (m3)]]*VLOOKUP(Árboles!$G1213,Precios!$B$7:$H$19,3,FALSE)),"",Industrias[[#This Row],[Vapea (m3)]]*VLOOKUP(Árboles!$G1213,Precios!$B$7:$H$19,3,FALSE))</f>
        <v/>
      </c>
      <c r="O1216" s="217" t="str">
        <f>IF(ISNA(Industrias[[#This Row],[Vcanter (m3)]]*VLOOKUP(Árboles!$G1213,Precios!$B$7:$H$19,4,FALSE)),"",Industrias[[#This Row],[Vcanter (m3)]]*VLOOKUP(Árboles!$G1213,Precios!$B$7:$H$19,4,FALSE))</f>
        <v/>
      </c>
      <c r="P1216" s="217" t="str">
        <f>IF(ISNA(Industrias[[#This Row],[Vsierra (m3)]]*VLOOKUP(Árboles!$G1213,Precios!$B$7:$H$19,5,FALSE)),"",Industrias[[#This Row],[Vsierra (m3)]]*VLOOKUP(Árboles!$G1213,Precios!$B$7:$H$19,5,FALSE))</f>
        <v/>
      </c>
      <c r="Q1216" s="217" t="str">
        <f>IF(ISNA(Industrias[[#This Row],[Vsgruesa (m3)]]*VLOOKUP(Árboles!$G1213,Precios!$B$7:$H$19,6,FALSE)),"",Industrias[[#This Row],[Vsgruesa (m3)]]*VLOOKUP(Árboles!$G1213,Precios!$B$7:$H$19,6,FALSE))</f>
        <v/>
      </c>
      <c r="R1216" s="217" t="str">
        <f>IF(ISNA(Industrias[[#This Row],[Vchapa (m3)]]*VLOOKUP(Árboles!$G1213,Precios!$B$7:$H$19,7,FALSE)),"",Industrias[[#This Row],[Vchapa (m3)]]*VLOOKUP(Árboles!$G1213,Precios!$B$7:$H$19,7,FALSE))</f>
        <v/>
      </c>
      <c r="S1216" s="223">
        <f t="shared" si="23"/>
        <v>0</v>
      </c>
    </row>
    <row r="1217" spans="2:19" ht="16.8" thickTop="1" thickBot="1">
      <c r="B1217" s="211" t="str">
        <f>IF(Árboles!B1214="","",Árboles!B1214)</f>
        <v/>
      </c>
      <c r="C1217" s="211" t="str">
        <f>IF(Árboles!C1214="","",Árboles!C1214)</f>
        <v/>
      </c>
      <c r="D1217" s="212" t="str">
        <f>IF(Árboles!G1214="","",Árboles!G1214)</f>
        <v/>
      </c>
      <c r="E1217" s="213" t="str">
        <f>IF(Árboles!AC1214=0,"",Árboles!AC1214)</f>
        <v/>
      </c>
      <c r="F1217" s="221"/>
      <c r="G1217" s="222"/>
      <c r="H1217" s="222"/>
      <c r="I1217" s="222"/>
      <c r="J1217" s="222"/>
      <c r="K1217" s="222"/>
      <c r="L1217" s="222"/>
      <c r="M1217" s="216" t="str">
        <f>IF(ISNA(Industrias[[#This Row],[Vtrit (m3)]]*VLOOKUP(Árboles!$G1214,Precios!$B$7:$H$19,2,FALSE)),"",Industrias[[#This Row],[Vtrit (m3)]]*VLOOKUP(Árboles!$G1214,Precios!$B$7:$H$19,2,FALSE))</f>
        <v/>
      </c>
      <c r="N1217" s="217" t="str">
        <f>IF(ISNA(Industrias[[#This Row],[Vapea (m3)]]*VLOOKUP(Árboles!$G1214,Precios!$B$7:$H$19,3,FALSE)),"",Industrias[[#This Row],[Vapea (m3)]]*VLOOKUP(Árboles!$G1214,Precios!$B$7:$H$19,3,FALSE))</f>
        <v/>
      </c>
      <c r="O1217" s="217" t="str">
        <f>IF(ISNA(Industrias[[#This Row],[Vcanter (m3)]]*VLOOKUP(Árboles!$G1214,Precios!$B$7:$H$19,4,FALSE)),"",Industrias[[#This Row],[Vcanter (m3)]]*VLOOKUP(Árboles!$G1214,Precios!$B$7:$H$19,4,FALSE))</f>
        <v/>
      </c>
      <c r="P1217" s="217" t="str">
        <f>IF(ISNA(Industrias[[#This Row],[Vsierra (m3)]]*VLOOKUP(Árboles!$G1214,Precios!$B$7:$H$19,5,FALSE)),"",Industrias[[#This Row],[Vsierra (m3)]]*VLOOKUP(Árboles!$G1214,Precios!$B$7:$H$19,5,FALSE))</f>
        <v/>
      </c>
      <c r="Q1217" s="217" t="str">
        <f>IF(ISNA(Industrias[[#This Row],[Vsgruesa (m3)]]*VLOOKUP(Árboles!$G1214,Precios!$B$7:$H$19,6,FALSE)),"",Industrias[[#This Row],[Vsgruesa (m3)]]*VLOOKUP(Árboles!$G1214,Precios!$B$7:$H$19,6,FALSE))</f>
        <v/>
      </c>
      <c r="R1217" s="217" t="str">
        <f>IF(ISNA(Industrias[[#This Row],[Vchapa (m3)]]*VLOOKUP(Árboles!$G1214,Precios!$B$7:$H$19,7,FALSE)),"",Industrias[[#This Row],[Vchapa (m3)]]*VLOOKUP(Árboles!$G1214,Precios!$B$7:$H$19,7,FALSE))</f>
        <v/>
      </c>
      <c r="S1217" s="223">
        <f t="shared" si="23"/>
        <v>0</v>
      </c>
    </row>
    <row r="1218" spans="2:19" ht="16.8" thickTop="1" thickBot="1">
      <c r="B1218" s="211" t="str">
        <f>IF(Árboles!B1215="","",Árboles!B1215)</f>
        <v/>
      </c>
      <c r="C1218" s="211" t="str">
        <f>IF(Árboles!C1215="","",Árboles!C1215)</f>
        <v/>
      </c>
      <c r="D1218" s="212" t="str">
        <f>IF(Árboles!G1215="","",Árboles!G1215)</f>
        <v/>
      </c>
      <c r="E1218" s="213" t="str">
        <f>IF(Árboles!AC1215=0,"",Árboles!AC1215)</f>
        <v/>
      </c>
      <c r="F1218" s="221"/>
      <c r="G1218" s="222"/>
      <c r="H1218" s="222"/>
      <c r="I1218" s="222"/>
      <c r="J1218" s="222"/>
      <c r="K1218" s="222"/>
      <c r="L1218" s="222"/>
      <c r="M1218" s="216" t="str">
        <f>IF(ISNA(Industrias[[#This Row],[Vtrit (m3)]]*VLOOKUP(Árboles!$G1215,Precios!$B$7:$H$19,2,FALSE)),"",Industrias[[#This Row],[Vtrit (m3)]]*VLOOKUP(Árboles!$G1215,Precios!$B$7:$H$19,2,FALSE))</f>
        <v/>
      </c>
      <c r="N1218" s="217" t="str">
        <f>IF(ISNA(Industrias[[#This Row],[Vapea (m3)]]*VLOOKUP(Árboles!$G1215,Precios!$B$7:$H$19,3,FALSE)),"",Industrias[[#This Row],[Vapea (m3)]]*VLOOKUP(Árboles!$G1215,Precios!$B$7:$H$19,3,FALSE))</f>
        <v/>
      </c>
      <c r="O1218" s="217" t="str">
        <f>IF(ISNA(Industrias[[#This Row],[Vcanter (m3)]]*VLOOKUP(Árboles!$G1215,Precios!$B$7:$H$19,4,FALSE)),"",Industrias[[#This Row],[Vcanter (m3)]]*VLOOKUP(Árboles!$G1215,Precios!$B$7:$H$19,4,FALSE))</f>
        <v/>
      </c>
      <c r="P1218" s="217" t="str">
        <f>IF(ISNA(Industrias[[#This Row],[Vsierra (m3)]]*VLOOKUP(Árboles!$G1215,Precios!$B$7:$H$19,5,FALSE)),"",Industrias[[#This Row],[Vsierra (m3)]]*VLOOKUP(Árboles!$G1215,Precios!$B$7:$H$19,5,FALSE))</f>
        <v/>
      </c>
      <c r="Q1218" s="217" t="str">
        <f>IF(ISNA(Industrias[[#This Row],[Vsgruesa (m3)]]*VLOOKUP(Árboles!$G1215,Precios!$B$7:$H$19,6,FALSE)),"",Industrias[[#This Row],[Vsgruesa (m3)]]*VLOOKUP(Árboles!$G1215,Precios!$B$7:$H$19,6,FALSE))</f>
        <v/>
      </c>
      <c r="R1218" s="217" t="str">
        <f>IF(ISNA(Industrias[[#This Row],[Vchapa (m3)]]*VLOOKUP(Árboles!$G1215,Precios!$B$7:$H$19,7,FALSE)),"",Industrias[[#This Row],[Vchapa (m3)]]*VLOOKUP(Árboles!$G1215,Precios!$B$7:$H$19,7,FALSE))</f>
        <v/>
      </c>
      <c r="S1218" s="223">
        <f t="shared" si="23"/>
        <v>0</v>
      </c>
    </row>
    <row r="1219" spans="2:19" ht="16.8" thickTop="1" thickBot="1">
      <c r="B1219" s="211" t="str">
        <f>IF(Árboles!B1216="","",Árboles!B1216)</f>
        <v/>
      </c>
      <c r="C1219" s="211" t="str">
        <f>IF(Árboles!C1216="","",Árboles!C1216)</f>
        <v/>
      </c>
      <c r="D1219" s="212" t="str">
        <f>IF(Árboles!G1216="","",Árboles!G1216)</f>
        <v/>
      </c>
      <c r="E1219" s="213" t="str">
        <f>IF(Árboles!AC1216=0,"",Árboles!AC1216)</f>
        <v/>
      </c>
      <c r="F1219" s="221"/>
      <c r="G1219" s="222"/>
      <c r="H1219" s="222"/>
      <c r="I1219" s="222"/>
      <c r="J1219" s="222"/>
      <c r="K1219" s="222"/>
      <c r="L1219" s="222"/>
      <c r="M1219" s="216" t="str">
        <f>IF(ISNA(Industrias[[#This Row],[Vtrit (m3)]]*VLOOKUP(Árboles!$G1216,Precios!$B$7:$H$19,2,FALSE)),"",Industrias[[#This Row],[Vtrit (m3)]]*VLOOKUP(Árboles!$G1216,Precios!$B$7:$H$19,2,FALSE))</f>
        <v/>
      </c>
      <c r="N1219" s="217" t="str">
        <f>IF(ISNA(Industrias[[#This Row],[Vapea (m3)]]*VLOOKUP(Árboles!$G1216,Precios!$B$7:$H$19,3,FALSE)),"",Industrias[[#This Row],[Vapea (m3)]]*VLOOKUP(Árboles!$G1216,Precios!$B$7:$H$19,3,FALSE))</f>
        <v/>
      </c>
      <c r="O1219" s="217" t="str">
        <f>IF(ISNA(Industrias[[#This Row],[Vcanter (m3)]]*VLOOKUP(Árboles!$G1216,Precios!$B$7:$H$19,4,FALSE)),"",Industrias[[#This Row],[Vcanter (m3)]]*VLOOKUP(Árboles!$G1216,Precios!$B$7:$H$19,4,FALSE))</f>
        <v/>
      </c>
      <c r="P1219" s="217" t="str">
        <f>IF(ISNA(Industrias[[#This Row],[Vsierra (m3)]]*VLOOKUP(Árboles!$G1216,Precios!$B$7:$H$19,5,FALSE)),"",Industrias[[#This Row],[Vsierra (m3)]]*VLOOKUP(Árboles!$G1216,Precios!$B$7:$H$19,5,FALSE))</f>
        <v/>
      </c>
      <c r="Q1219" s="217" t="str">
        <f>IF(ISNA(Industrias[[#This Row],[Vsgruesa (m3)]]*VLOOKUP(Árboles!$G1216,Precios!$B$7:$H$19,6,FALSE)),"",Industrias[[#This Row],[Vsgruesa (m3)]]*VLOOKUP(Árboles!$G1216,Precios!$B$7:$H$19,6,FALSE))</f>
        <v/>
      </c>
      <c r="R1219" s="217" t="str">
        <f>IF(ISNA(Industrias[[#This Row],[Vchapa (m3)]]*VLOOKUP(Árboles!$G1216,Precios!$B$7:$H$19,7,FALSE)),"",Industrias[[#This Row],[Vchapa (m3)]]*VLOOKUP(Árboles!$G1216,Precios!$B$7:$H$19,7,FALSE))</f>
        <v/>
      </c>
      <c r="S1219" s="223">
        <f t="shared" si="23"/>
        <v>0</v>
      </c>
    </row>
    <row r="1220" spans="2:19" ht="16.8" thickTop="1" thickBot="1">
      <c r="B1220" s="211" t="str">
        <f>IF(Árboles!B1217="","",Árboles!B1217)</f>
        <v/>
      </c>
      <c r="C1220" s="211" t="str">
        <f>IF(Árboles!C1217="","",Árboles!C1217)</f>
        <v/>
      </c>
      <c r="D1220" s="212" t="str">
        <f>IF(Árboles!G1217="","",Árboles!G1217)</f>
        <v/>
      </c>
      <c r="E1220" s="213" t="str">
        <f>IF(Árboles!AC1217=0,"",Árboles!AC1217)</f>
        <v/>
      </c>
      <c r="F1220" s="221"/>
      <c r="G1220" s="222"/>
      <c r="H1220" s="222"/>
      <c r="I1220" s="222"/>
      <c r="J1220" s="222"/>
      <c r="K1220" s="222"/>
      <c r="L1220" s="222"/>
      <c r="M1220" s="216" t="str">
        <f>IF(ISNA(Industrias[[#This Row],[Vtrit (m3)]]*VLOOKUP(Árboles!$G1217,Precios!$B$7:$H$19,2,FALSE)),"",Industrias[[#This Row],[Vtrit (m3)]]*VLOOKUP(Árboles!$G1217,Precios!$B$7:$H$19,2,FALSE))</f>
        <v/>
      </c>
      <c r="N1220" s="217" t="str">
        <f>IF(ISNA(Industrias[[#This Row],[Vapea (m3)]]*VLOOKUP(Árboles!$G1217,Precios!$B$7:$H$19,3,FALSE)),"",Industrias[[#This Row],[Vapea (m3)]]*VLOOKUP(Árboles!$G1217,Precios!$B$7:$H$19,3,FALSE))</f>
        <v/>
      </c>
      <c r="O1220" s="217" t="str">
        <f>IF(ISNA(Industrias[[#This Row],[Vcanter (m3)]]*VLOOKUP(Árboles!$G1217,Precios!$B$7:$H$19,4,FALSE)),"",Industrias[[#This Row],[Vcanter (m3)]]*VLOOKUP(Árboles!$G1217,Precios!$B$7:$H$19,4,FALSE))</f>
        <v/>
      </c>
      <c r="P1220" s="217" t="str">
        <f>IF(ISNA(Industrias[[#This Row],[Vsierra (m3)]]*VLOOKUP(Árboles!$G1217,Precios!$B$7:$H$19,5,FALSE)),"",Industrias[[#This Row],[Vsierra (m3)]]*VLOOKUP(Árboles!$G1217,Precios!$B$7:$H$19,5,FALSE))</f>
        <v/>
      </c>
      <c r="Q1220" s="217" t="str">
        <f>IF(ISNA(Industrias[[#This Row],[Vsgruesa (m3)]]*VLOOKUP(Árboles!$G1217,Precios!$B$7:$H$19,6,FALSE)),"",Industrias[[#This Row],[Vsgruesa (m3)]]*VLOOKUP(Árboles!$G1217,Precios!$B$7:$H$19,6,FALSE))</f>
        <v/>
      </c>
      <c r="R1220" s="217" t="str">
        <f>IF(ISNA(Industrias[[#This Row],[Vchapa (m3)]]*VLOOKUP(Árboles!$G1217,Precios!$B$7:$H$19,7,FALSE)),"",Industrias[[#This Row],[Vchapa (m3)]]*VLOOKUP(Árboles!$G1217,Precios!$B$7:$H$19,7,FALSE))</f>
        <v/>
      </c>
      <c r="S1220" s="223">
        <f t="shared" si="23"/>
        <v>0</v>
      </c>
    </row>
    <row r="1221" spans="2:19" ht="16.8" thickTop="1" thickBot="1">
      <c r="B1221" s="211" t="str">
        <f>IF(Árboles!B1218="","",Árboles!B1218)</f>
        <v/>
      </c>
      <c r="C1221" s="211" t="str">
        <f>IF(Árboles!C1218="","",Árboles!C1218)</f>
        <v/>
      </c>
      <c r="D1221" s="212" t="str">
        <f>IF(Árboles!G1218="","",Árboles!G1218)</f>
        <v/>
      </c>
      <c r="E1221" s="213" t="str">
        <f>IF(Árboles!AC1218=0,"",Árboles!AC1218)</f>
        <v/>
      </c>
      <c r="F1221" s="221"/>
      <c r="G1221" s="222"/>
      <c r="H1221" s="222"/>
      <c r="I1221" s="222"/>
      <c r="J1221" s="222"/>
      <c r="K1221" s="222"/>
      <c r="L1221" s="222"/>
      <c r="M1221" s="216" t="str">
        <f>IF(ISNA(Industrias[[#This Row],[Vtrit (m3)]]*VLOOKUP(Árboles!$G1218,Precios!$B$7:$H$19,2,FALSE)),"",Industrias[[#This Row],[Vtrit (m3)]]*VLOOKUP(Árboles!$G1218,Precios!$B$7:$H$19,2,FALSE))</f>
        <v/>
      </c>
      <c r="N1221" s="217" t="str">
        <f>IF(ISNA(Industrias[[#This Row],[Vapea (m3)]]*VLOOKUP(Árboles!$G1218,Precios!$B$7:$H$19,3,FALSE)),"",Industrias[[#This Row],[Vapea (m3)]]*VLOOKUP(Árboles!$G1218,Precios!$B$7:$H$19,3,FALSE))</f>
        <v/>
      </c>
      <c r="O1221" s="217" t="str">
        <f>IF(ISNA(Industrias[[#This Row],[Vcanter (m3)]]*VLOOKUP(Árboles!$G1218,Precios!$B$7:$H$19,4,FALSE)),"",Industrias[[#This Row],[Vcanter (m3)]]*VLOOKUP(Árboles!$G1218,Precios!$B$7:$H$19,4,FALSE))</f>
        <v/>
      </c>
      <c r="P1221" s="217" t="str">
        <f>IF(ISNA(Industrias[[#This Row],[Vsierra (m3)]]*VLOOKUP(Árboles!$G1218,Precios!$B$7:$H$19,5,FALSE)),"",Industrias[[#This Row],[Vsierra (m3)]]*VLOOKUP(Árboles!$G1218,Precios!$B$7:$H$19,5,FALSE))</f>
        <v/>
      </c>
      <c r="Q1221" s="217" t="str">
        <f>IF(ISNA(Industrias[[#This Row],[Vsgruesa (m3)]]*VLOOKUP(Árboles!$G1218,Precios!$B$7:$H$19,6,FALSE)),"",Industrias[[#This Row],[Vsgruesa (m3)]]*VLOOKUP(Árboles!$G1218,Precios!$B$7:$H$19,6,FALSE))</f>
        <v/>
      </c>
      <c r="R1221" s="217" t="str">
        <f>IF(ISNA(Industrias[[#This Row],[Vchapa (m3)]]*VLOOKUP(Árboles!$G1218,Precios!$B$7:$H$19,7,FALSE)),"",Industrias[[#This Row],[Vchapa (m3)]]*VLOOKUP(Árboles!$G1218,Precios!$B$7:$H$19,7,FALSE))</f>
        <v/>
      </c>
      <c r="S1221" s="223">
        <f t="shared" ref="S1221:S1284" si="24">IF(SUM(M1221:R1221)=0,0,SUM(M1221:R1221))</f>
        <v>0</v>
      </c>
    </row>
    <row r="1222" spans="2:19" ht="16.8" thickTop="1" thickBot="1">
      <c r="B1222" s="211" t="str">
        <f>IF(Árboles!B1219="","",Árboles!B1219)</f>
        <v/>
      </c>
      <c r="C1222" s="211" t="str">
        <f>IF(Árboles!C1219="","",Árboles!C1219)</f>
        <v/>
      </c>
      <c r="D1222" s="212" t="str">
        <f>IF(Árboles!G1219="","",Árboles!G1219)</f>
        <v/>
      </c>
      <c r="E1222" s="213" t="str">
        <f>IF(Árboles!AC1219=0,"",Árboles!AC1219)</f>
        <v/>
      </c>
      <c r="F1222" s="221"/>
      <c r="G1222" s="222"/>
      <c r="H1222" s="222"/>
      <c r="I1222" s="222"/>
      <c r="J1222" s="222"/>
      <c r="K1222" s="222"/>
      <c r="L1222" s="222"/>
      <c r="M1222" s="216" t="str">
        <f>IF(ISNA(Industrias[[#This Row],[Vtrit (m3)]]*VLOOKUP(Árboles!$G1219,Precios!$B$7:$H$19,2,FALSE)),"",Industrias[[#This Row],[Vtrit (m3)]]*VLOOKUP(Árboles!$G1219,Precios!$B$7:$H$19,2,FALSE))</f>
        <v/>
      </c>
      <c r="N1222" s="217" t="str">
        <f>IF(ISNA(Industrias[[#This Row],[Vapea (m3)]]*VLOOKUP(Árboles!$G1219,Precios!$B$7:$H$19,3,FALSE)),"",Industrias[[#This Row],[Vapea (m3)]]*VLOOKUP(Árboles!$G1219,Precios!$B$7:$H$19,3,FALSE))</f>
        <v/>
      </c>
      <c r="O1222" s="217" t="str">
        <f>IF(ISNA(Industrias[[#This Row],[Vcanter (m3)]]*VLOOKUP(Árboles!$G1219,Precios!$B$7:$H$19,4,FALSE)),"",Industrias[[#This Row],[Vcanter (m3)]]*VLOOKUP(Árboles!$G1219,Precios!$B$7:$H$19,4,FALSE))</f>
        <v/>
      </c>
      <c r="P1222" s="217" t="str">
        <f>IF(ISNA(Industrias[[#This Row],[Vsierra (m3)]]*VLOOKUP(Árboles!$G1219,Precios!$B$7:$H$19,5,FALSE)),"",Industrias[[#This Row],[Vsierra (m3)]]*VLOOKUP(Árboles!$G1219,Precios!$B$7:$H$19,5,FALSE))</f>
        <v/>
      </c>
      <c r="Q1222" s="217" t="str">
        <f>IF(ISNA(Industrias[[#This Row],[Vsgruesa (m3)]]*VLOOKUP(Árboles!$G1219,Precios!$B$7:$H$19,6,FALSE)),"",Industrias[[#This Row],[Vsgruesa (m3)]]*VLOOKUP(Árboles!$G1219,Precios!$B$7:$H$19,6,FALSE))</f>
        <v/>
      </c>
      <c r="R1222" s="217" t="str">
        <f>IF(ISNA(Industrias[[#This Row],[Vchapa (m3)]]*VLOOKUP(Árboles!$G1219,Precios!$B$7:$H$19,7,FALSE)),"",Industrias[[#This Row],[Vchapa (m3)]]*VLOOKUP(Árboles!$G1219,Precios!$B$7:$H$19,7,FALSE))</f>
        <v/>
      </c>
      <c r="S1222" s="223">
        <f t="shared" si="24"/>
        <v>0</v>
      </c>
    </row>
    <row r="1223" spans="2:19" ht="16.8" thickTop="1" thickBot="1">
      <c r="B1223" s="211" t="str">
        <f>IF(Árboles!B1220="","",Árboles!B1220)</f>
        <v/>
      </c>
      <c r="C1223" s="211" t="str">
        <f>IF(Árboles!C1220="","",Árboles!C1220)</f>
        <v/>
      </c>
      <c r="D1223" s="212" t="str">
        <f>IF(Árboles!G1220="","",Árboles!G1220)</f>
        <v/>
      </c>
      <c r="E1223" s="213" t="str">
        <f>IF(Árboles!AC1220=0,"",Árboles!AC1220)</f>
        <v/>
      </c>
      <c r="F1223" s="221"/>
      <c r="G1223" s="222"/>
      <c r="H1223" s="222"/>
      <c r="I1223" s="222"/>
      <c r="J1223" s="222"/>
      <c r="K1223" s="222"/>
      <c r="L1223" s="222"/>
      <c r="M1223" s="216" t="str">
        <f>IF(ISNA(Industrias[[#This Row],[Vtrit (m3)]]*VLOOKUP(Árboles!$G1220,Precios!$B$7:$H$19,2,FALSE)),"",Industrias[[#This Row],[Vtrit (m3)]]*VLOOKUP(Árboles!$G1220,Precios!$B$7:$H$19,2,FALSE))</f>
        <v/>
      </c>
      <c r="N1223" s="217" t="str">
        <f>IF(ISNA(Industrias[[#This Row],[Vapea (m3)]]*VLOOKUP(Árboles!$G1220,Precios!$B$7:$H$19,3,FALSE)),"",Industrias[[#This Row],[Vapea (m3)]]*VLOOKUP(Árboles!$G1220,Precios!$B$7:$H$19,3,FALSE))</f>
        <v/>
      </c>
      <c r="O1223" s="217" t="str">
        <f>IF(ISNA(Industrias[[#This Row],[Vcanter (m3)]]*VLOOKUP(Árboles!$G1220,Precios!$B$7:$H$19,4,FALSE)),"",Industrias[[#This Row],[Vcanter (m3)]]*VLOOKUP(Árboles!$G1220,Precios!$B$7:$H$19,4,FALSE))</f>
        <v/>
      </c>
      <c r="P1223" s="217" t="str">
        <f>IF(ISNA(Industrias[[#This Row],[Vsierra (m3)]]*VLOOKUP(Árboles!$G1220,Precios!$B$7:$H$19,5,FALSE)),"",Industrias[[#This Row],[Vsierra (m3)]]*VLOOKUP(Árboles!$G1220,Precios!$B$7:$H$19,5,FALSE))</f>
        <v/>
      </c>
      <c r="Q1223" s="217" t="str">
        <f>IF(ISNA(Industrias[[#This Row],[Vsgruesa (m3)]]*VLOOKUP(Árboles!$G1220,Precios!$B$7:$H$19,6,FALSE)),"",Industrias[[#This Row],[Vsgruesa (m3)]]*VLOOKUP(Árboles!$G1220,Precios!$B$7:$H$19,6,FALSE))</f>
        <v/>
      </c>
      <c r="R1223" s="217" t="str">
        <f>IF(ISNA(Industrias[[#This Row],[Vchapa (m3)]]*VLOOKUP(Árboles!$G1220,Precios!$B$7:$H$19,7,FALSE)),"",Industrias[[#This Row],[Vchapa (m3)]]*VLOOKUP(Árboles!$G1220,Precios!$B$7:$H$19,7,FALSE))</f>
        <v/>
      </c>
      <c r="S1223" s="223">
        <f t="shared" si="24"/>
        <v>0</v>
      </c>
    </row>
    <row r="1224" spans="2:19" ht="16.8" thickTop="1" thickBot="1">
      <c r="B1224" s="211" t="str">
        <f>IF(Árboles!B1221="","",Árboles!B1221)</f>
        <v/>
      </c>
      <c r="C1224" s="211" t="str">
        <f>IF(Árboles!C1221="","",Árboles!C1221)</f>
        <v/>
      </c>
      <c r="D1224" s="212" t="str">
        <f>IF(Árboles!G1221="","",Árboles!G1221)</f>
        <v/>
      </c>
      <c r="E1224" s="213" t="str">
        <f>IF(Árboles!AC1221=0,"",Árboles!AC1221)</f>
        <v/>
      </c>
      <c r="F1224" s="221"/>
      <c r="G1224" s="222"/>
      <c r="H1224" s="222"/>
      <c r="I1224" s="222"/>
      <c r="J1224" s="222"/>
      <c r="K1224" s="222"/>
      <c r="L1224" s="222"/>
      <c r="M1224" s="216" t="str">
        <f>IF(ISNA(Industrias[[#This Row],[Vtrit (m3)]]*VLOOKUP(Árboles!$G1221,Precios!$B$7:$H$19,2,FALSE)),"",Industrias[[#This Row],[Vtrit (m3)]]*VLOOKUP(Árboles!$G1221,Precios!$B$7:$H$19,2,FALSE))</f>
        <v/>
      </c>
      <c r="N1224" s="217" t="str">
        <f>IF(ISNA(Industrias[[#This Row],[Vapea (m3)]]*VLOOKUP(Árboles!$G1221,Precios!$B$7:$H$19,3,FALSE)),"",Industrias[[#This Row],[Vapea (m3)]]*VLOOKUP(Árboles!$G1221,Precios!$B$7:$H$19,3,FALSE))</f>
        <v/>
      </c>
      <c r="O1224" s="217" t="str">
        <f>IF(ISNA(Industrias[[#This Row],[Vcanter (m3)]]*VLOOKUP(Árboles!$G1221,Precios!$B$7:$H$19,4,FALSE)),"",Industrias[[#This Row],[Vcanter (m3)]]*VLOOKUP(Árboles!$G1221,Precios!$B$7:$H$19,4,FALSE))</f>
        <v/>
      </c>
      <c r="P1224" s="217" t="str">
        <f>IF(ISNA(Industrias[[#This Row],[Vsierra (m3)]]*VLOOKUP(Árboles!$G1221,Precios!$B$7:$H$19,5,FALSE)),"",Industrias[[#This Row],[Vsierra (m3)]]*VLOOKUP(Árboles!$G1221,Precios!$B$7:$H$19,5,FALSE))</f>
        <v/>
      </c>
      <c r="Q1224" s="217" t="str">
        <f>IF(ISNA(Industrias[[#This Row],[Vsgruesa (m3)]]*VLOOKUP(Árboles!$G1221,Precios!$B$7:$H$19,6,FALSE)),"",Industrias[[#This Row],[Vsgruesa (m3)]]*VLOOKUP(Árboles!$G1221,Precios!$B$7:$H$19,6,FALSE))</f>
        <v/>
      </c>
      <c r="R1224" s="217" t="str">
        <f>IF(ISNA(Industrias[[#This Row],[Vchapa (m3)]]*VLOOKUP(Árboles!$G1221,Precios!$B$7:$H$19,7,FALSE)),"",Industrias[[#This Row],[Vchapa (m3)]]*VLOOKUP(Árboles!$G1221,Precios!$B$7:$H$19,7,FALSE))</f>
        <v/>
      </c>
      <c r="S1224" s="223">
        <f t="shared" si="24"/>
        <v>0</v>
      </c>
    </row>
    <row r="1225" spans="2:19" ht="16.8" thickTop="1" thickBot="1">
      <c r="B1225" s="211" t="str">
        <f>IF(Árboles!B1222="","",Árboles!B1222)</f>
        <v/>
      </c>
      <c r="C1225" s="211" t="str">
        <f>IF(Árboles!C1222="","",Árboles!C1222)</f>
        <v/>
      </c>
      <c r="D1225" s="212" t="str">
        <f>IF(Árboles!G1222="","",Árboles!G1222)</f>
        <v/>
      </c>
      <c r="E1225" s="213" t="str">
        <f>IF(Árboles!AC1222=0,"",Árboles!AC1222)</f>
        <v/>
      </c>
      <c r="F1225" s="221"/>
      <c r="G1225" s="222"/>
      <c r="H1225" s="222"/>
      <c r="I1225" s="222"/>
      <c r="J1225" s="222"/>
      <c r="K1225" s="222"/>
      <c r="L1225" s="222"/>
      <c r="M1225" s="216" t="str">
        <f>IF(ISNA(Industrias[[#This Row],[Vtrit (m3)]]*VLOOKUP(Árboles!$G1222,Precios!$B$7:$H$19,2,FALSE)),"",Industrias[[#This Row],[Vtrit (m3)]]*VLOOKUP(Árboles!$G1222,Precios!$B$7:$H$19,2,FALSE))</f>
        <v/>
      </c>
      <c r="N1225" s="217" t="str">
        <f>IF(ISNA(Industrias[[#This Row],[Vapea (m3)]]*VLOOKUP(Árboles!$G1222,Precios!$B$7:$H$19,3,FALSE)),"",Industrias[[#This Row],[Vapea (m3)]]*VLOOKUP(Árboles!$G1222,Precios!$B$7:$H$19,3,FALSE))</f>
        <v/>
      </c>
      <c r="O1225" s="217" t="str">
        <f>IF(ISNA(Industrias[[#This Row],[Vcanter (m3)]]*VLOOKUP(Árboles!$G1222,Precios!$B$7:$H$19,4,FALSE)),"",Industrias[[#This Row],[Vcanter (m3)]]*VLOOKUP(Árboles!$G1222,Precios!$B$7:$H$19,4,FALSE))</f>
        <v/>
      </c>
      <c r="P1225" s="217" t="str">
        <f>IF(ISNA(Industrias[[#This Row],[Vsierra (m3)]]*VLOOKUP(Árboles!$G1222,Precios!$B$7:$H$19,5,FALSE)),"",Industrias[[#This Row],[Vsierra (m3)]]*VLOOKUP(Árboles!$G1222,Precios!$B$7:$H$19,5,FALSE))</f>
        <v/>
      </c>
      <c r="Q1225" s="217" t="str">
        <f>IF(ISNA(Industrias[[#This Row],[Vsgruesa (m3)]]*VLOOKUP(Árboles!$G1222,Precios!$B$7:$H$19,6,FALSE)),"",Industrias[[#This Row],[Vsgruesa (m3)]]*VLOOKUP(Árboles!$G1222,Precios!$B$7:$H$19,6,FALSE))</f>
        <v/>
      </c>
      <c r="R1225" s="217" t="str">
        <f>IF(ISNA(Industrias[[#This Row],[Vchapa (m3)]]*VLOOKUP(Árboles!$G1222,Precios!$B$7:$H$19,7,FALSE)),"",Industrias[[#This Row],[Vchapa (m3)]]*VLOOKUP(Árboles!$G1222,Precios!$B$7:$H$19,7,FALSE))</f>
        <v/>
      </c>
      <c r="S1225" s="223">
        <f t="shared" si="24"/>
        <v>0</v>
      </c>
    </row>
    <row r="1226" spans="2:19" ht="16.8" thickTop="1" thickBot="1">
      <c r="B1226" s="211" t="str">
        <f>IF(Árboles!B1223="","",Árboles!B1223)</f>
        <v/>
      </c>
      <c r="C1226" s="211" t="str">
        <f>IF(Árboles!C1223="","",Árboles!C1223)</f>
        <v/>
      </c>
      <c r="D1226" s="212" t="str">
        <f>IF(Árboles!G1223="","",Árboles!G1223)</f>
        <v/>
      </c>
      <c r="E1226" s="213" t="str">
        <f>IF(Árboles!AC1223=0,"",Árboles!AC1223)</f>
        <v/>
      </c>
      <c r="F1226" s="221"/>
      <c r="G1226" s="222"/>
      <c r="H1226" s="222"/>
      <c r="I1226" s="222"/>
      <c r="J1226" s="222"/>
      <c r="K1226" s="222"/>
      <c r="L1226" s="222"/>
      <c r="M1226" s="216" t="str">
        <f>IF(ISNA(Industrias[[#This Row],[Vtrit (m3)]]*VLOOKUP(Árboles!$G1223,Precios!$B$7:$H$19,2,FALSE)),"",Industrias[[#This Row],[Vtrit (m3)]]*VLOOKUP(Árboles!$G1223,Precios!$B$7:$H$19,2,FALSE))</f>
        <v/>
      </c>
      <c r="N1226" s="217" t="str">
        <f>IF(ISNA(Industrias[[#This Row],[Vapea (m3)]]*VLOOKUP(Árboles!$G1223,Precios!$B$7:$H$19,3,FALSE)),"",Industrias[[#This Row],[Vapea (m3)]]*VLOOKUP(Árboles!$G1223,Precios!$B$7:$H$19,3,FALSE))</f>
        <v/>
      </c>
      <c r="O1226" s="217" t="str">
        <f>IF(ISNA(Industrias[[#This Row],[Vcanter (m3)]]*VLOOKUP(Árboles!$G1223,Precios!$B$7:$H$19,4,FALSE)),"",Industrias[[#This Row],[Vcanter (m3)]]*VLOOKUP(Árboles!$G1223,Precios!$B$7:$H$19,4,FALSE))</f>
        <v/>
      </c>
      <c r="P1226" s="217" t="str">
        <f>IF(ISNA(Industrias[[#This Row],[Vsierra (m3)]]*VLOOKUP(Árboles!$G1223,Precios!$B$7:$H$19,5,FALSE)),"",Industrias[[#This Row],[Vsierra (m3)]]*VLOOKUP(Árboles!$G1223,Precios!$B$7:$H$19,5,FALSE))</f>
        <v/>
      </c>
      <c r="Q1226" s="217" t="str">
        <f>IF(ISNA(Industrias[[#This Row],[Vsgruesa (m3)]]*VLOOKUP(Árboles!$G1223,Precios!$B$7:$H$19,6,FALSE)),"",Industrias[[#This Row],[Vsgruesa (m3)]]*VLOOKUP(Árboles!$G1223,Precios!$B$7:$H$19,6,FALSE))</f>
        <v/>
      </c>
      <c r="R1226" s="217" t="str">
        <f>IF(ISNA(Industrias[[#This Row],[Vchapa (m3)]]*VLOOKUP(Árboles!$G1223,Precios!$B$7:$H$19,7,FALSE)),"",Industrias[[#This Row],[Vchapa (m3)]]*VLOOKUP(Árboles!$G1223,Precios!$B$7:$H$19,7,FALSE))</f>
        <v/>
      </c>
      <c r="S1226" s="223">
        <f t="shared" si="24"/>
        <v>0</v>
      </c>
    </row>
    <row r="1227" spans="2:19" ht="16.8" thickTop="1" thickBot="1">
      <c r="B1227" s="211" t="str">
        <f>IF(Árboles!B1224="","",Árboles!B1224)</f>
        <v/>
      </c>
      <c r="C1227" s="211" t="str">
        <f>IF(Árboles!C1224="","",Árboles!C1224)</f>
        <v/>
      </c>
      <c r="D1227" s="212" t="str">
        <f>IF(Árboles!G1224="","",Árboles!G1224)</f>
        <v/>
      </c>
      <c r="E1227" s="213" t="str">
        <f>IF(Árboles!AC1224=0,"",Árboles!AC1224)</f>
        <v/>
      </c>
      <c r="F1227" s="221"/>
      <c r="G1227" s="222"/>
      <c r="H1227" s="222"/>
      <c r="I1227" s="222"/>
      <c r="J1227" s="222"/>
      <c r="K1227" s="222"/>
      <c r="L1227" s="222"/>
      <c r="M1227" s="216" t="str">
        <f>IF(ISNA(Industrias[[#This Row],[Vtrit (m3)]]*VLOOKUP(Árboles!$G1224,Precios!$B$7:$H$19,2,FALSE)),"",Industrias[[#This Row],[Vtrit (m3)]]*VLOOKUP(Árboles!$G1224,Precios!$B$7:$H$19,2,FALSE))</f>
        <v/>
      </c>
      <c r="N1227" s="217" t="str">
        <f>IF(ISNA(Industrias[[#This Row],[Vapea (m3)]]*VLOOKUP(Árboles!$G1224,Precios!$B$7:$H$19,3,FALSE)),"",Industrias[[#This Row],[Vapea (m3)]]*VLOOKUP(Árboles!$G1224,Precios!$B$7:$H$19,3,FALSE))</f>
        <v/>
      </c>
      <c r="O1227" s="217" t="str">
        <f>IF(ISNA(Industrias[[#This Row],[Vcanter (m3)]]*VLOOKUP(Árboles!$G1224,Precios!$B$7:$H$19,4,FALSE)),"",Industrias[[#This Row],[Vcanter (m3)]]*VLOOKUP(Árboles!$G1224,Precios!$B$7:$H$19,4,FALSE))</f>
        <v/>
      </c>
      <c r="P1227" s="217" t="str">
        <f>IF(ISNA(Industrias[[#This Row],[Vsierra (m3)]]*VLOOKUP(Árboles!$G1224,Precios!$B$7:$H$19,5,FALSE)),"",Industrias[[#This Row],[Vsierra (m3)]]*VLOOKUP(Árboles!$G1224,Precios!$B$7:$H$19,5,FALSE))</f>
        <v/>
      </c>
      <c r="Q1227" s="217" t="str">
        <f>IF(ISNA(Industrias[[#This Row],[Vsgruesa (m3)]]*VLOOKUP(Árboles!$G1224,Precios!$B$7:$H$19,6,FALSE)),"",Industrias[[#This Row],[Vsgruesa (m3)]]*VLOOKUP(Árboles!$G1224,Precios!$B$7:$H$19,6,FALSE))</f>
        <v/>
      </c>
      <c r="R1227" s="217" t="str">
        <f>IF(ISNA(Industrias[[#This Row],[Vchapa (m3)]]*VLOOKUP(Árboles!$G1224,Precios!$B$7:$H$19,7,FALSE)),"",Industrias[[#This Row],[Vchapa (m3)]]*VLOOKUP(Árboles!$G1224,Precios!$B$7:$H$19,7,FALSE))</f>
        <v/>
      </c>
      <c r="S1227" s="223">
        <f t="shared" si="24"/>
        <v>0</v>
      </c>
    </row>
    <row r="1228" spans="2:19" ht="16.8" thickTop="1" thickBot="1">
      <c r="B1228" s="211" t="str">
        <f>IF(Árboles!B1225="","",Árboles!B1225)</f>
        <v/>
      </c>
      <c r="C1228" s="211" t="str">
        <f>IF(Árboles!C1225="","",Árboles!C1225)</f>
        <v/>
      </c>
      <c r="D1228" s="212" t="str">
        <f>IF(Árboles!G1225="","",Árboles!G1225)</f>
        <v/>
      </c>
      <c r="E1228" s="213" t="str">
        <f>IF(Árboles!AC1225=0,"",Árboles!AC1225)</f>
        <v/>
      </c>
      <c r="F1228" s="221"/>
      <c r="G1228" s="222"/>
      <c r="H1228" s="222"/>
      <c r="I1228" s="222"/>
      <c r="J1228" s="222"/>
      <c r="K1228" s="222"/>
      <c r="L1228" s="222"/>
      <c r="M1228" s="216" t="str">
        <f>IF(ISNA(Industrias[[#This Row],[Vtrit (m3)]]*VLOOKUP(Árboles!$G1225,Precios!$B$7:$H$19,2,FALSE)),"",Industrias[[#This Row],[Vtrit (m3)]]*VLOOKUP(Árboles!$G1225,Precios!$B$7:$H$19,2,FALSE))</f>
        <v/>
      </c>
      <c r="N1228" s="217" t="str">
        <f>IF(ISNA(Industrias[[#This Row],[Vapea (m3)]]*VLOOKUP(Árboles!$G1225,Precios!$B$7:$H$19,3,FALSE)),"",Industrias[[#This Row],[Vapea (m3)]]*VLOOKUP(Árboles!$G1225,Precios!$B$7:$H$19,3,FALSE))</f>
        <v/>
      </c>
      <c r="O1228" s="217" t="str">
        <f>IF(ISNA(Industrias[[#This Row],[Vcanter (m3)]]*VLOOKUP(Árboles!$G1225,Precios!$B$7:$H$19,4,FALSE)),"",Industrias[[#This Row],[Vcanter (m3)]]*VLOOKUP(Árboles!$G1225,Precios!$B$7:$H$19,4,FALSE))</f>
        <v/>
      </c>
      <c r="P1228" s="217" t="str">
        <f>IF(ISNA(Industrias[[#This Row],[Vsierra (m3)]]*VLOOKUP(Árboles!$G1225,Precios!$B$7:$H$19,5,FALSE)),"",Industrias[[#This Row],[Vsierra (m3)]]*VLOOKUP(Árboles!$G1225,Precios!$B$7:$H$19,5,FALSE))</f>
        <v/>
      </c>
      <c r="Q1228" s="217" t="str">
        <f>IF(ISNA(Industrias[[#This Row],[Vsgruesa (m3)]]*VLOOKUP(Árboles!$G1225,Precios!$B$7:$H$19,6,FALSE)),"",Industrias[[#This Row],[Vsgruesa (m3)]]*VLOOKUP(Árboles!$G1225,Precios!$B$7:$H$19,6,FALSE))</f>
        <v/>
      </c>
      <c r="R1228" s="217" t="str">
        <f>IF(ISNA(Industrias[[#This Row],[Vchapa (m3)]]*VLOOKUP(Árboles!$G1225,Precios!$B$7:$H$19,7,FALSE)),"",Industrias[[#This Row],[Vchapa (m3)]]*VLOOKUP(Árboles!$G1225,Precios!$B$7:$H$19,7,FALSE))</f>
        <v/>
      </c>
      <c r="S1228" s="223">
        <f t="shared" si="24"/>
        <v>0</v>
      </c>
    </row>
    <row r="1229" spans="2:19" ht="16.8" thickTop="1" thickBot="1">
      <c r="B1229" s="211" t="str">
        <f>IF(Árboles!B1226="","",Árboles!B1226)</f>
        <v/>
      </c>
      <c r="C1229" s="211" t="str">
        <f>IF(Árboles!C1226="","",Árboles!C1226)</f>
        <v/>
      </c>
      <c r="D1229" s="212" t="str">
        <f>IF(Árboles!G1226="","",Árboles!G1226)</f>
        <v/>
      </c>
      <c r="E1229" s="213" t="str">
        <f>IF(Árboles!AC1226=0,"",Árboles!AC1226)</f>
        <v/>
      </c>
      <c r="F1229" s="221"/>
      <c r="G1229" s="222"/>
      <c r="H1229" s="222"/>
      <c r="I1229" s="222"/>
      <c r="J1229" s="222"/>
      <c r="K1229" s="222"/>
      <c r="L1229" s="222"/>
      <c r="M1229" s="216" t="str">
        <f>IF(ISNA(Industrias[[#This Row],[Vtrit (m3)]]*VLOOKUP(Árboles!$G1226,Precios!$B$7:$H$19,2,FALSE)),"",Industrias[[#This Row],[Vtrit (m3)]]*VLOOKUP(Árboles!$G1226,Precios!$B$7:$H$19,2,FALSE))</f>
        <v/>
      </c>
      <c r="N1229" s="217" t="str">
        <f>IF(ISNA(Industrias[[#This Row],[Vapea (m3)]]*VLOOKUP(Árboles!$G1226,Precios!$B$7:$H$19,3,FALSE)),"",Industrias[[#This Row],[Vapea (m3)]]*VLOOKUP(Árboles!$G1226,Precios!$B$7:$H$19,3,FALSE))</f>
        <v/>
      </c>
      <c r="O1229" s="217" t="str">
        <f>IF(ISNA(Industrias[[#This Row],[Vcanter (m3)]]*VLOOKUP(Árboles!$G1226,Precios!$B$7:$H$19,4,FALSE)),"",Industrias[[#This Row],[Vcanter (m3)]]*VLOOKUP(Árboles!$G1226,Precios!$B$7:$H$19,4,FALSE))</f>
        <v/>
      </c>
      <c r="P1229" s="217" t="str">
        <f>IF(ISNA(Industrias[[#This Row],[Vsierra (m3)]]*VLOOKUP(Árboles!$G1226,Precios!$B$7:$H$19,5,FALSE)),"",Industrias[[#This Row],[Vsierra (m3)]]*VLOOKUP(Árboles!$G1226,Precios!$B$7:$H$19,5,FALSE))</f>
        <v/>
      </c>
      <c r="Q1229" s="217" t="str">
        <f>IF(ISNA(Industrias[[#This Row],[Vsgruesa (m3)]]*VLOOKUP(Árboles!$G1226,Precios!$B$7:$H$19,6,FALSE)),"",Industrias[[#This Row],[Vsgruesa (m3)]]*VLOOKUP(Árboles!$G1226,Precios!$B$7:$H$19,6,FALSE))</f>
        <v/>
      </c>
      <c r="R1229" s="217" t="str">
        <f>IF(ISNA(Industrias[[#This Row],[Vchapa (m3)]]*VLOOKUP(Árboles!$G1226,Precios!$B$7:$H$19,7,FALSE)),"",Industrias[[#This Row],[Vchapa (m3)]]*VLOOKUP(Árboles!$G1226,Precios!$B$7:$H$19,7,FALSE))</f>
        <v/>
      </c>
      <c r="S1229" s="223">
        <f t="shared" si="24"/>
        <v>0</v>
      </c>
    </row>
    <row r="1230" spans="2:19" ht="16.8" thickTop="1" thickBot="1">
      <c r="B1230" s="211" t="str">
        <f>IF(Árboles!B1227="","",Árboles!B1227)</f>
        <v/>
      </c>
      <c r="C1230" s="211" t="str">
        <f>IF(Árboles!C1227="","",Árboles!C1227)</f>
        <v/>
      </c>
      <c r="D1230" s="212" t="str">
        <f>IF(Árboles!G1227="","",Árboles!G1227)</f>
        <v/>
      </c>
      <c r="E1230" s="213" t="str">
        <f>IF(Árboles!AC1227=0,"",Árboles!AC1227)</f>
        <v/>
      </c>
      <c r="F1230" s="221"/>
      <c r="G1230" s="222"/>
      <c r="H1230" s="222"/>
      <c r="I1230" s="222"/>
      <c r="J1230" s="222"/>
      <c r="K1230" s="222"/>
      <c r="L1230" s="222"/>
      <c r="M1230" s="216" t="str">
        <f>IF(ISNA(Industrias[[#This Row],[Vtrit (m3)]]*VLOOKUP(Árboles!$G1227,Precios!$B$7:$H$19,2,FALSE)),"",Industrias[[#This Row],[Vtrit (m3)]]*VLOOKUP(Árboles!$G1227,Precios!$B$7:$H$19,2,FALSE))</f>
        <v/>
      </c>
      <c r="N1230" s="217" t="str">
        <f>IF(ISNA(Industrias[[#This Row],[Vapea (m3)]]*VLOOKUP(Árboles!$G1227,Precios!$B$7:$H$19,3,FALSE)),"",Industrias[[#This Row],[Vapea (m3)]]*VLOOKUP(Árboles!$G1227,Precios!$B$7:$H$19,3,FALSE))</f>
        <v/>
      </c>
      <c r="O1230" s="217" t="str">
        <f>IF(ISNA(Industrias[[#This Row],[Vcanter (m3)]]*VLOOKUP(Árboles!$G1227,Precios!$B$7:$H$19,4,FALSE)),"",Industrias[[#This Row],[Vcanter (m3)]]*VLOOKUP(Árboles!$G1227,Precios!$B$7:$H$19,4,FALSE))</f>
        <v/>
      </c>
      <c r="P1230" s="217" t="str">
        <f>IF(ISNA(Industrias[[#This Row],[Vsierra (m3)]]*VLOOKUP(Árboles!$G1227,Precios!$B$7:$H$19,5,FALSE)),"",Industrias[[#This Row],[Vsierra (m3)]]*VLOOKUP(Árboles!$G1227,Precios!$B$7:$H$19,5,FALSE))</f>
        <v/>
      </c>
      <c r="Q1230" s="217" t="str">
        <f>IF(ISNA(Industrias[[#This Row],[Vsgruesa (m3)]]*VLOOKUP(Árboles!$G1227,Precios!$B$7:$H$19,6,FALSE)),"",Industrias[[#This Row],[Vsgruesa (m3)]]*VLOOKUP(Árboles!$G1227,Precios!$B$7:$H$19,6,FALSE))</f>
        <v/>
      </c>
      <c r="R1230" s="217" t="str">
        <f>IF(ISNA(Industrias[[#This Row],[Vchapa (m3)]]*VLOOKUP(Árboles!$G1227,Precios!$B$7:$H$19,7,FALSE)),"",Industrias[[#This Row],[Vchapa (m3)]]*VLOOKUP(Árboles!$G1227,Precios!$B$7:$H$19,7,FALSE))</f>
        <v/>
      </c>
      <c r="S1230" s="223">
        <f t="shared" si="24"/>
        <v>0</v>
      </c>
    </row>
    <row r="1231" spans="2:19" ht="16.8" thickTop="1" thickBot="1">
      <c r="B1231" s="211" t="str">
        <f>IF(Árboles!B1228="","",Árboles!B1228)</f>
        <v/>
      </c>
      <c r="C1231" s="211" t="str">
        <f>IF(Árboles!C1228="","",Árboles!C1228)</f>
        <v/>
      </c>
      <c r="D1231" s="212" t="str">
        <f>IF(Árboles!G1228="","",Árboles!G1228)</f>
        <v/>
      </c>
      <c r="E1231" s="213" t="str">
        <f>IF(Árboles!AC1228=0,"",Árboles!AC1228)</f>
        <v/>
      </c>
      <c r="F1231" s="221"/>
      <c r="G1231" s="222"/>
      <c r="H1231" s="222"/>
      <c r="I1231" s="222"/>
      <c r="J1231" s="222"/>
      <c r="K1231" s="222"/>
      <c r="L1231" s="222"/>
      <c r="M1231" s="216" t="str">
        <f>IF(ISNA(Industrias[[#This Row],[Vtrit (m3)]]*VLOOKUP(Árboles!$G1228,Precios!$B$7:$H$19,2,FALSE)),"",Industrias[[#This Row],[Vtrit (m3)]]*VLOOKUP(Árboles!$G1228,Precios!$B$7:$H$19,2,FALSE))</f>
        <v/>
      </c>
      <c r="N1231" s="217" t="str">
        <f>IF(ISNA(Industrias[[#This Row],[Vapea (m3)]]*VLOOKUP(Árboles!$G1228,Precios!$B$7:$H$19,3,FALSE)),"",Industrias[[#This Row],[Vapea (m3)]]*VLOOKUP(Árboles!$G1228,Precios!$B$7:$H$19,3,FALSE))</f>
        <v/>
      </c>
      <c r="O1231" s="217" t="str">
        <f>IF(ISNA(Industrias[[#This Row],[Vcanter (m3)]]*VLOOKUP(Árboles!$G1228,Precios!$B$7:$H$19,4,FALSE)),"",Industrias[[#This Row],[Vcanter (m3)]]*VLOOKUP(Árboles!$G1228,Precios!$B$7:$H$19,4,FALSE))</f>
        <v/>
      </c>
      <c r="P1231" s="217" t="str">
        <f>IF(ISNA(Industrias[[#This Row],[Vsierra (m3)]]*VLOOKUP(Árboles!$G1228,Precios!$B$7:$H$19,5,FALSE)),"",Industrias[[#This Row],[Vsierra (m3)]]*VLOOKUP(Árboles!$G1228,Precios!$B$7:$H$19,5,FALSE))</f>
        <v/>
      </c>
      <c r="Q1231" s="217" t="str">
        <f>IF(ISNA(Industrias[[#This Row],[Vsgruesa (m3)]]*VLOOKUP(Árboles!$G1228,Precios!$B$7:$H$19,6,FALSE)),"",Industrias[[#This Row],[Vsgruesa (m3)]]*VLOOKUP(Árboles!$G1228,Precios!$B$7:$H$19,6,FALSE))</f>
        <v/>
      </c>
      <c r="R1231" s="217" t="str">
        <f>IF(ISNA(Industrias[[#This Row],[Vchapa (m3)]]*VLOOKUP(Árboles!$G1228,Precios!$B$7:$H$19,7,FALSE)),"",Industrias[[#This Row],[Vchapa (m3)]]*VLOOKUP(Árboles!$G1228,Precios!$B$7:$H$19,7,FALSE))</f>
        <v/>
      </c>
      <c r="S1231" s="223">
        <f t="shared" si="24"/>
        <v>0</v>
      </c>
    </row>
    <row r="1232" spans="2:19" ht="16.8" thickTop="1" thickBot="1">
      <c r="B1232" s="211" t="str">
        <f>IF(Árboles!B1229="","",Árboles!B1229)</f>
        <v/>
      </c>
      <c r="C1232" s="211" t="str">
        <f>IF(Árboles!C1229="","",Árboles!C1229)</f>
        <v/>
      </c>
      <c r="D1232" s="212" t="str">
        <f>IF(Árboles!G1229="","",Árboles!G1229)</f>
        <v/>
      </c>
      <c r="E1232" s="213" t="str">
        <f>IF(Árboles!AC1229=0,"",Árboles!AC1229)</f>
        <v/>
      </c>
      <c r="F1232" s="221"/>
      <c r="G1232" s="222"/>
      <c r="H1232" s="222"/>
      <c r="I1232" s="222"/>
      <c r="J1232" s="222"/>
      <c r="K1232" s="222"/>
      <c r="L1232" s="222"/>
      <c r="M1232" s="216" t="str">
        <f>IF(ISNA(Industrias[[#This Row],[Vtrit (m3)]]*VLOOKUP(Árboles!$G1229,Precios!$B$7:$H$19,2,FALSE)),"",Industrias[[#This Row],[Vtrit (m3)]]*VLOOKUP(Árboles!$G1229,Precios!$B$7:$H$19,2,FALSE))</f>
        <v/>
      </c>
      <c r="N1232" s="217" t="str">
        <f>IF(ISNA(Industrias[[#This Row],[Vapea (m3)]]*VLOOKUP(Árboles!$G1229,Precios!$B$7:$H$19,3,FALSE)),"",Industrias[[#This Row],[Vapea (m3)]]*VLOOKUP(Árboles!$G1229,Precios!$B$7:$H$19,3,FALSE))</f>
        <v/>
      </c>
      <c r="O1232" s="217" t="str">
        <f>IF(ISNA(Industrias[[#This Row],[Vcanter (m3)]]*VLOOKUP(Árboles!$G1229,Precios!$B$7:$H$19,4,FALSE)),"",Industrias[[#This Row],[Vcanter (m3)]]*VLOOKUP(Árboles!$G1229,Precios!$B$7:$H$19,4,FALSE))</f>
        <v/>
      </c>
      <c r="P1232" s="217" t="str">
        <f>IF(ISNA(Industrias[[#This Row],[Vsierra (m3)]]*VLOOKUP(Árboles!$G1229,Precios!$B$7:$H$19,5,FALSE)),"",Industrias[[#This Row],[Vsierra (m3)]]*VLOOKUP(Árboles!$G1229,Precios!$B$7:$H$19,5,FALSE))</f>
        <v/>
      </c>
      <c r="Q1232" s="217" t="str">
        <f>IF(ISNA(Industrias[[#This Row],[Vsgruesa (m3)]]*VLOOKUP(Árboles!$G1229,Precios!$B$7:$H$19,6,FALSE)),"",Industrias[[#This Row],[Vsgruesa (m3)]]*VLOOKUP(Árboles!$G1229,Precios!$B$7:$H$19,6,FALSE))</f>
        <v/>
      </c>
      <c r="R1232" s="217" t="str">
        <f>IF(ISNA(Industrias[[#This Row],[Vchapa (m3)]]*VLOOKUP(Árboles!$G1229,Precios!$B$7:$H$19,7,FALSE)),"",Industrias[[#This Row],[Vchapa (m3)]]*VLOOKUP(Árboles!$G1229,Precios!$B$7:$H$19,7,FALSE))</f>
        <v/>
      </c>
      <c r="S1232" s="223">
        <f t="shared" si="24"/>
        <v>0</v>
      </c>
    </row>
    <row r="1233" spans="2:19" ht="16.8" thickTop="1" thickBot="1">
      <c r="B1233" s="211" t="str">
        <f>IF(Árboles!B1230="","",Árboles!B1230)</f>
        <v/>
      </c>
      <c r="C1233" s="211" t="str">
        <f>IF(Árboles!C1230="","",Árboles!C1230)</f>
        <v/>
      </c>
      <c r="D1233" s="212" t="str">
        <f>IF(Árboles!G1230="","",Árboles!G1230)</f>
        <v/>
      </c>
      <c r="E1233" s="213" t="str">
        <f>IF(Árboles!AC1230=0,"",Árboles!AC1230)</f>
        <v/>
      </c>
      <c r="F1233" s="221"/>
      <c r="G1233" s="222"/>
      <c r="H1233" s="222"/>
      <c r="I1233" s="222"/>
      <c r="J1233" s="222"/>
      <c r="K1233" s="222"/>
      <c r="L1233" s="222"/>
      <c r="M1233" s="216" t="str">
        <f>IF(ISNA(Industrias[[#This Row],[Vtrit (m3)]]*VLOOKUP(Árboles!$G1230,Precios!$B$7:$H$19,2,FALSE)),"",Industrias[[#This Row],[Vtrit (m3)]]*VLOOKUP(Árboles!$G1230,Precios!$B$7:$H$19,2,FALSE))</f>
        <v/>
      </c>
      <c r="N1233" s="217" t="str">
        <f>IF(ISNA(Industrias[[#This Row],[Vapea (m3)]]*VLOOKUP(Árboles!$G1230,Precios!$B$7:$H$19,3,FALSE)),"",Industrias[[#This Row],[Vapea (m3)]]*VLOOKUP(Árboles!$G1230,Precios!$B$7:$H$19,3,FALSE))</f>
        <v/>
      </c>
      <c r="O1233" s="217" t="str">
        <f>IF(ISNA(Industrias[[#This Row],[Vcanter (m3)]]*VLOOKUP(Árboles!$G1230,Precios!$B$7:$H$19,4,FALSE)),"",Industrias[[#This Row],[Vcanter (m3)]]*VLOOKUP(Árboles!$G1230,Precios!$B$7:$H$19,4,FALSE))</f>
        <v/>
      </c>
      <c r="P1233" s="217" t="str">
        <f>IF(ISNA(Industrias[[#This Row],[Vsierra (m3)]]*VLOOKUP(Árboles!$G1230,Precios!$B$7:$H$19,5,FALSE)),"",Industrias[[#This Row],[Vsierra (m3)]]*VLOOKUP(Árboles!$G1230,Precios!$B$7:$H$19,5,FALSE))</f>
        <v/>
      </c>
      <c r="Q1233" s="217" t="str">
        <f>IF(ISNA(Industrias[[#This Row],[Vsgruesa (m3)]]*VLOOKUP(Árboles!$G1230,Precios!$B$7:$H$19,6,FALSE)),"",Industrias[[#This Row],[Vsgruesa (m3)]]*VLOOKUP(Árboles!$G1230,Precios!$B$7:$H$19,6,FALSE))</f>
        <v/>
      </c>
      <c r="R1233" s="217" t="str">
        <f>IF(ISNA(Industrias[[#This Row],[Vchapa (m3)]]*VLOOKUP(Árboles!$G1230,Precios!$B$7:$H$19,7,FALSE)),"",Industrias[[#This Row],[Vchapa (m3)]]*VLOOKUP(Árboles!$G1230,Precios!$B$7:$H$19,7,FALSE))</f>
        <v/>
      </c>
      <c r="S1233" s="223">
        <f t="shared" si="24"/>
        <v>0</v>
      </c>
    </row>
    <row r="1234" spans="2:19" ht="16.8" thickTop="1" thickBot="1">
      <c r="B1234" s="211" t="str">
        <f>IF(Árboles!B1231="","",Árboles!B1231)</f>
        <v/>
      </c>
      <c r="C1234" s="211" t="str">
        <f>IF(Árboles!C1231="","",Árboles!C1231)</f>
        <v/>
      </c>
      <c r="D1234" s="212" t="str">
        <f>IF(Árboles!G1231="","",Árboles!G1231)</f>
        <v/>
      </c>
      <c r="E1234" s="213" t="str">
        <f>IF(Árboles!AC1231=0,"",Árboles!AC1231)</f>
        <v/>
      </c>
      <c r="F1234" s="221"/>
      <c r="G1234" s="222"/>
      <c r="H1234" s="222"/>
      <c r="I1234" s="222"/>
      <c r="J1234" s="222"/>
      <c r="K1234" s="222"/>
      <c r="L1234" s="222"/>
      <c r="M1234" s="216" t="str">
        <f>IF(ISNA(Industrias[[#This Row],[Vtrit (m3)]]*VLOOKUP(Árboles!$G1231,Precios!$B$7:$H$19,2,FALSE)),"",Industrias[[#This Row],[Vtrit (m3)]]*VLOOKUP(Árboles!$G1231,Precios!$B$7:$H$19,2,FALSE))</f>
        <v/>
      </c>
      <c r="N1234" s="217" t="str">
        <f>IF(ISNA(Industrias[[#This Row],[Vapea (m3)]]*VLOOKUP(Árboles!$G1231,Precios!$B$7:$H$19,3,FALSE)),"",Industrias[[#This Row],[Vapea (m3)]]*VLOOKUP(Árboles!$G1231,Precios!$B$7:$H$19,3,FALSE))</f>
        <v/>
      </c>
      <c r="O1234" s="217" t="str">
        <f>IF(ISNA(Industrias[[#This Row],[Vcanter (m3)]]*VLOOKUP(Árboles!$G1231,Precios!$B$7:$H$19,4,FALSE)),"",Industrias[[#This Row],[Vcanter (m3)]]*VLOOKUP(Árboles!$G1231,Precios!$B$7:$H$19,4,FALSE))</f>
        <v/>
      </c>
      <c r="P1234" s="217" t="str">
        <f>IF(ISNA(Industrias[[#This Row],[Vsierra (m3)]]*VLOOKUP(Árboles!$G1231,Precios!$B$7:$H$19,5,FALSE)),"",Industrias[[#This Row],[Vsierra (m3)]]*VLOOKUP(Árboles!$G1231,Precios!$B$7:$H$19,5,FALSE))</f>
        <v/>
      </c>
      <c r="Q1234" s="217" t="str">
        <f>IF(ISNA(Industrias[[#This Row],[Vsgruesa (m3)]]*VLOOKUP(Árboles!$G1231,Precios!$B$7:$H$19,6,FALSE)),"",Industrias[[#This Row],[Vsgruesa (m3)]]*VLOOKUP(Árboles!$G1231,Precios!$B$7:$H$19,6,FALSE))</f>
        <v/>
      </c>
      <c r="R1234" s="217" t="str">
        <f>IF(ISNA(Industrias[[#This Row],[Vchapa (m3)]]*VLOOKUP(Árboles!$G1231,Precios!$B$7:$H$19,7,FALSE)),"",Industrias[[#This Row],[Vchapa (m3)]]*VLOOKUP(Árboles!$G1231,Precios!$B$7:$H$19,7,FALSE))</f>
        <v/>
      </c>
      <c r="S1234" s="223">
        <f t="shared" si="24"/>
        <v>0</v>
      </c>
    </row>
    <row r="1235" spans="2:19" ht="16.8" thickTop="1" thickBot="1">
      <c r="B1235" s="211" t="str">
        <f>IF(Árboles!B1232="","",Árboles!B1232)</f>
        <v/>
      </c>
      <c r="C1235" s="211" t="str">
        <f>IF(Árboles!C1232="","",Árboles!C1232)</f>
        <v/>
      </c>
      <c r="D1235" s="212" t="str">
        <f>IF(Árboles!G1232="","",Árboles!G1232)</f>
        <v/>
      </c>
      <c r="E1235" s="213" t="str">
        <f>IF(Árboles!AC1232=0,"",Árboles!AC1232)</f>
        <v/>
      </c>
      <c r="F1235" s="221"/>
      <c r="G1235" s="222"/>
      <c r="H1235" s="222"/>
      <c r="I1235" s="222"/>
      <c r="J1235" s="222"/>
      <c r="K1235" s="222"/>
      <c r="L1235" s="222"/>
      <c r="M1235" s="216" t="str">
        <f>IF(ISNA(Industrias[[#This Row],[Vtrit (m3)]]*VLOOKUP(Árboles!$G1232,Precios!$B$7:$H$19,2,FALSE)),"",Industrias[[#This Row],[Vtrit (m3)]]*VLOOKUP(Árboles!$G1232,Precios!$B$7:$H$19,2,FALSE))</f>
        <v/>
      </c>
      <c r="N1235" s="217" t="str">
        <f>IF(ISNA(Industrias[[#This Row],[Vapea (m3)]]*VLOOKUP(Árboles!$G1232,Precios!$B$7:$H$19,3,FALSE)),"",Industrias[[#This Row],[Vapea (m3)]]*VLOOKUP(Árboles!$G1232,Precios!$B$7:$H$19,3,FALSE))</f>
        <v/>
      </c>
      <c r="O1235" s="217" t="str">
        <f>IF(ISNA(Industrias[[#This Row],[Vcanter (m3)]]*VLOOKUP(Árboles!$G1232,Precios!$B$7:$H$19,4,FALSE)),"",Industrias[[#This Row],[Vcanter (m3)]]*VLOOKUP(Árboles!$G1232,Precios!$B$7:$H$19,4,FALSE))</f>
        <v/>
      </c>
      <c r="P1235" s="217" t="str">
        <f>IF(ISNA(Industrias[[#This Row],[Vsierra (m3)]]*VLOOKUP(Árboles!$G1232,Precios!$B$7:$H$19,5,FALSE)),"",Industrias[[#This Row],[Vsierra (m3)]]*VLOOKUP(Árboles!$G1232,Precios!$B$7:$H$19,5,FALSE))</f>
        <v/>
      </c>
      <c r="Q1235" s="217" t="str">
        <f>IF(ISNA(Industrias[[#This Row],[Vsgruesa (m3)]]*VLOOKUP(Árboles!$G1232,Precios!$B$7:$H$19,6,FALSE)),"",Industrias[[#This Row],[Vsgruesa (m3)]]*VLOOKUP(Árboles!$G1232,Precios!$B$7:$H$19,6,FALSE))</f>
        <v/>
      </c>
      <c r="R1235" s="217" t="str">
        <f>IF(ISNA(Industrias[[#This Row],[Vchapa (m3)]]*VLOOKUP(Árboles!$G1232,Precios!$B$7:$H$19,7,FALSE)),"",Industrias[[#This Row],[Vchapa (m3)]]*VLOOKUP(Árboles!$G1232,Precios!$B$7:$H$19,7,FALSE))</f>
        <v/>
      </c>
      <c r="S1235" s="223">
        <f t="shared" si="24"/>
        <v>0</v>
      </c>
    </row>
    <row r="1236" spans="2:19" ht="16.8" thickTop="1" thickBot="1">
      <c r="B1236" s="211" t="str">
        <f>IF(Árboles!B1233="","",Árboles!B1233)</f>
        <v/>
      </c>
      <c r="C1236" s="211" t="str">
        <f>IF(Árboles!C1233="","",Árboles!C1233)</f>
        <v/>
      </c>
      <c r="D1236" s="212" t="str">
        <f>IF(Árboles!G1233="","",Árboles!G1233)</f>
        <v/>
      </c>
      <c r="E1236" s="213" t="str">
        <f>IF(Árboles!AC1233=0,"",Árboles!AC1233)</f>
        <v/>
      </c>
      <c r="F1236" s="221"/>
      <c r="G1236" s="222"/>
      <c r="H1236" s="222"/>
      <c r="I1236" s="222"/>
      <c r="J1236" s="222"/>
      <c r="K1236" s="222"/>
      <c r="L1236" s="222"/>
      <c r="M1236" s="216" t="str">
        <f>IF(ISNA(Industrias[[#This Row],[Vtrit (m3)]]*VLOOKUP(Árboles!$G1233,Precios!$B$7:$H$19,2,FALSE)),"",Industrias[[#This Row],[Vtrit (m3)]]*VLOOKUP(Árboles!$G1233,Precios!$B$7:$H$19,2,FALSE))</f>
        <v/>
      </c>
      <c r="N1236" s="217" t="str">
        <f>IF(ISNA(Industrias[[#This Row],[Vapea (m3)]]*VLOOKUP(Árboles!$G1233,Precios!$B$7:$H$19,3,FALSE)),"",Industrias[[#This Row],[Vapea (m3)]]*VLOOKUP(Árboles!$G1233,Precios!$B$7:$H$19,3,FALSE))</f>
        <v/>
      </c>
      <c r="O1236" s="217" t="str">
        <f>IF(ISNA(Industrias[[#This Row],[Vcanter (m3)]]*VLOOKUP(Árboles!$G1233,Precios!$B$7:$H$19,4,FALSE)),"",Industrias[[#This Row],[Vcanter (m3)]]*VLOOKUP(Árboles!$G1233,Precios!$B$7:$H$19,4,FALSE))</f>
        <v/>
      </c>
      <c r="P1236" s="217" t="str">
        <f>IF(ISNA(Industrias[[#This Row],[Vsierra (m3)]]*VLOOKUP(Árboles!$G1233,Precios!$B$7:$H$19,5,FALSE)),"",Industrias[[#This Row],[Vsierra (m3)]]*VLOOKUP(Árboles!$G1233,Precios!$B$7:$H$19,5,FALSE))</f>
        <v/>
      </c>
      <c r="Q1236" s="217" t="str">
        <f>IF(ISNA(Industrias[[#This Row],[Vsgruesa (m3)]]*VLOOKUP(Árboles!$G1233,Precios!$B$7:$H$19,6,FALSE)),"",Industrias[[#This Row],[Vsgruesa (m3)]]*VLOOKUP(Árboles!$G1233,Precios!$B$7:$H$19,6,FALSE))</f>
        <v/>
      </c>
      <c r="R1236" s="217" t="str">
        <f>IF(ISNA(Industrias[[#This Row],[Vchapa (m3)]]*VLOOKUP(Árboles!$G1233,Precios!$B$7:$H$19,7,FALSE)),"",Industrias[[#This Row],[Vchapa (m3)]]*VLOOKUP(Árboles!$G1233,Precios!$B$7:$H$19,7,FALSE))</f>
        <v/>
      </c>
      <c r="S1236" s="223">
        <f t="shared" si="24"/>
        <v>0</v>
      </c>
    </row>
    <row r="1237" spans="2:19" ht="16.8" thickTop="1" thickBot="1">
      <c r="B1237" s="211" t="str">
        <f>IF(Árboles!B1234="","",Árboles!B1234)</f>
        <v/>
      </c>
      <c r="C1237" s="211" t="str">
        <f>IF(Árboles!C1234="","",Árboles!C1234)</f>
        <v/>
      </c>
      <c r="D1237" s="212" t="str">
        <f>IF(Árboles!G1234="","",Árboles!G1234)</f>
        <v/>
      </c>
      <c r="E1237" s="213" t="str">
        <f>IF(Árboles!AC1234=0,"",Árboles!AC1234)</f>
        <v/>
      </c>
      <c r="F1237" s="221"/>
      <c r="G1237" s="222"/>
      <c r="H1237" s="222"/>
      <c r="I1237" s="222"/>
      <c r="J1237" s="222"/>
      <c r="K1237" s="222"/>
      <c r="L1237" s="222"/>
      <c r="M1237" s="216" t="str">
        <f>IF(ISNA(Industrias[[#This Row],[Vtrit (m3)]]*VLOOKUP(Árboles!$G1234,Precios!$B$7:$H$19,2,FALSE)),"",Industrias[[#This Row],[Vtrit (m3)]]*VLOOKUP(Árboles!$G1234,Precios!$B$7:$H$19,2,FALSE))</f>
        <v/>
      </c>
      <c r="N1237" s="217" t="str">
        <f>IF(ISNA(Industrias[[#This Row],[Vapea (m3)]]*VLOOKUP(Árboles!$G1234,Precios!$B$7:$H$19,3,FALSE)),"",Industrias[[#This Row],[Vapea (m3)]]*VLOOKUP(Árboles!$G1234,Precios!$B$7:$H$19,3,FALSE))</f>
        <v/>
      </c>
      <c r="O1237" s="217" t="str">
        <f>IF(ISNA(Industrias[[#This Row],[Vcanter (m3)]]*VLOOKUP(Árboles!$G1234,Precios!$B$7:$H$19,4,FALSE)),"",Industrias[[#This Row],[Vcanter (m3)]]*VLOOKUP(Árboles!$G1234,Precios!$B$7:$H$19,4,FALSE))</f>
        <v/>
      </c>
      <c r="P1237" s="217" t="str">
        <f>IF(ISNA(Industrias[[#This Row],[Vsierra (m3)]]*VLOOKUP(Árboles!$G1234,Precios!$B$7:$H$19,5,FALSE)),"",Industrias[[#This Row],[Vsierra (m3)]]*VLOOKUP(Árboles!$G1234,Precios!$B$7:$H$19,5,FALSE))</f>
        <v/>
      </c>
      <c r="Q1237" s="217" t="str">
        <f>IF(ISNA(Industrias[[#This Row],[Vsgruesa (m3)]]*VLOOKUP(Árboles!$G1234,Precios!$B$7:$H$19,6,FALSE)),"",Industrias[[#This Row],[Vsgruesa (m3)]]*VLOOKUP(Árboles!$G1234,Precios!$B$7:$H$19,6,FALSE))</f>
        <v/>
      </c>
      <c r="R1237" s="217" t="str">
        <f>IF(ISNA(Industrias[[#This Row],[Vchapa (m3)]]*VLOOKUP(Árboles!$G1234,Precios!$B$7:$H$19,7,FALSE)),"",Industrias[[#This Row],[Vchapa (m3)]]*VLOOKUP(Árboles!$G1234,Precios!$B$7:$H$19,7,FALSE))</f>
        <v/>
      </c>
      <c r="S1237" s="223">
        <f t="shared" si="24"/>
        <v>0</v>
      </c>
    </row>
    <row r="1238" spans="2:19" ht="16.8" thickTop="1" thickBot="1">
      <c r="B1238" s="211" t="str">
        <f>IF(Árboles!B1235="","",Árboles!B1235)</f>
        <v/>
      </c>
      <c r="C1238" s="211" t="str">
        <f>IF(Árboles!C1235="","",Árboles!C1235)</f>
        <v/>
      </c>
      <c r="D1238" s="212" t="str">
        <f>IF(Árboles!G1235="","",Árboles!G1235)</f>
        <v/>
      </c>
      <c r="E1238" s="213" t="str">
        <f>IF(Árboles!AC1235=0,"",Árboles!AC1235)</f>
        <v/>
      </c>
      <c r="F1238" s="221"/>
      <c r="G1238" s="222"/>
      <c r="H1238" s="222"/>
      <c r="I1238" s="222"/>
      <c r="J1238" s="222"/>
      <c r="K1238" s="222"/>
      <c r="L1238" s="222"/>
      <c r="M1238" s="216" t="str">
        <f>IF(ISNA(Industrias[[#This Row],[Vtrit (m3)]]*VLOOKUP(Árboles!$G1235,Precios!$B$7:$H$19,2,FALSE)),"",Industrias[[#This Row],[Vtrit (m3)]]*VLOOKUP(Árboles!$G1235,Precios!$B$7:$H$19,2,FALSE))</f>
        <v/>
      </c>
      <c r="N1238" s="217" t="str">
        <f>IF(ISNA(Industrias[[#This Row],[Vapea (m3)]]*VLOOKUP(Árboles!$G1235,Precios!$B$7:$H$19,3,FALSE)),"",Industrias[[#This Row],[Vapea (m3)]]*VLOOKUP(Árboles!$G1235,Precios!$B$7:$H$19,3,FALSE))</f>
        <v/>
      </c>
      <c r="O1238" s="217" t="str">
        <f>IF(ISNA(Industrias[[#This Row],[Vcanter (m3)]]*VLOOKUP(Árboles!$G1235,Precios!$B$7:$H$19,4,FALSE)),"",Industrias[[#This Row],[Vcanter (m3)]]*VLOOKUP(Árboles!$G1235,Precios!$B$7:$H$19,4,FALSE))</f>
        <v/>
      </c>
      <c r="P1238" s="217" t="str">
        <f>IF(ISNA(Industrias[[#This Row],[Vsierra (m3)]]*VLOOKUP(Árboles!$G1235,Precios!$B$7:$H$19,5,FALSE)),"",Industrias[[#This Row],[Vsierra (m3)]]*VLOOKUP(Árboles!$G1235,Precios!$B$7:$H$19,5,FALSE))</f>
        <v/>
      </c>
      <c r="Q1238" s="217" t="str">
        <f>IF(ISNA(Industrias[[#This Row],[Vsgruesa (m3)]]*VLOOKUP(Árboles!$G1235,Precios!$B$7:$H$19,6,FALSE)),"",Industrias[[#This Row],[Vsgruesa (m3)]]*VLOOKUP(Árboles!$G1235,Precios!$B$7:$H$19,6,FALSE))</f>
        <v/>
      </c>
      <c r="R1238" s="217" t="str">
        <f>IF(ISNA(Industrias[[#This Row],[Vchapa (m3)]]*VLOOKUP(Árboles!$G1235,Precios!$B$7:$H$19,7,FALSE)),"",Industrias[[#This Row],[Vchapa (m3)]]*VLOOKUP(Árboles!$G1235,Precios!$B$7:$H$19,7,FALSE))</f>
        <v/>
      </c>
      <c r="S1238" s="223">
        <f t="shared" si="24"/>
        <v>0</v>
      </c>
    </row>
    <row r="1239" spans="2:19" ht="16.8" thickTop="1" thickBot="1">
      <c r="B1239" s="211" t="str">
        <f>IF(Árboles!B1236="","",Árboles!B1236)</f>
        <v/>
      </c>
      <c r="C1239" s="211" t="str">
        <f>IF(Árboles!C1236="","",Árboles!C1236)</f>
        <v/>
      </c>
      <c r="D1239" s="212" t="str">
        <f>IF(Árboles!G1236="","",Árboles!G1236)</f>
        <v/>
      </c>
      <c r="E1239" s="213" t="str">
        <f>IF(Árboles!AC1236=0,"",Árboles!AC1236)</f>
        <v/>
      </c>
      <c r="F1239" s="221"/>
      <c r="G1239" s="222"/>
      <c r="H1239" s="222"/>
      <c r="I1239" s="222"/>
      <c r="J1239" s="222"/>
      <c r="K1239" s="222"/>
      <c r="L1239" s="222"/>
      <c r="M1239" s="216" t="str">
        <f>IF(ISNA(Industrias[[#This Row],[Vtrit (m3)]]*VLOOKUP(Árboles!$G1236,Precios!$B$7:$H$19,2,FALSE)),"",Industrias[[#This Row],[Vtrit (m3)]]*VLOOKUP(Árboles!$G1236,Precios!$B$7:$H$19,2,FALSE))</f>
        <v/>
      </c>
      <c r="N1239" s="217" t="str">
        <f>IF(ISNA(Industrias[[#This Row],[Vapea (m3)]]*VLOOKUP(Árboles!$G1236,Precios!$B$7:$H$19,3,FALSE)),"",Industrias[[#This Row],[Vapea (m3)]]*VLOOKUP(Árboles!$G1236,Precios!$B$7:$H$19,3,FALSE))</f>
        <v/>
      </c>
      <c r="O1239" s="217" t="str">
        <f>IF(ISNA(Industrias[[#This Row],[Vcanter (m3)]]*VLOOKUP(Árboles!$G1236,Precios!$B$7:$H$19,4,FALSE)),"",Industrias[[#This Row],[Vcanter (m3)]]*VLOOKUP(Árboles!$G1236,Precios!$B$7:$H$19,4,FALSE))</f>
        <v/>
      </c>
      <c r="P1239" s="217" t="str">
        <f>IF(ISNA(Industrias[[#This Row],[Vsierra (m3)]]*VLOOKUP(Árboles!$G1236,Precios!$B$7:$H$19,5,FALSE)),"",Industrias[[#This Row],[Vsierra (m3)]]*VLOOKUP(Árboles!$G1236,Precios!$B$7:$H$19,5,FALSE))</f>
        <v/>
      </c>
      <c r="Q1239" s="217" t="str">
        <f>IF(ISNA(Industrias[[#This Row],[Vsgruesa (m3)]]*VLOOKUP(Árboles!$G1236,Precios!$B$7:$H$19,6,FALSE)),"",Industrias[[#This Row],[Vsgruesa (m3)]]*VLOOKUP(Árboles!$G1236,Precios!$B$7:$H$19,6,FALSE))</f>
        <v/>
      </c>
      <c r="R1239" s="217" t="str">
        <f>IF(ISNA(Industrias[[#This Row],[Vchapa (m3)]]*VLOOKUP(Árboles!$G1236,Precios!$B$7:$H$19,7,FALSE)),"",Industrias[[#This Row],[Vchapa (m3)]]*VLOOKUP(Árboles!$G1236,Precios!$B$7:$H$19,7,FALSE))</f>
        <v/>
      </c>
      <c r="S1239" s="223">
        <f t="shared" si="24"/>
        <v>0</v>
      </c>
    </row>
    <row r="1240" spans="2:19" ht="16.8" thickTop="1" thickBot="1">
      <c r="B1240" s="211" t="str">
        <f>IF(Árboles!B1237="","",Árboles!B1237)</f>
        <v/>
      </c>
      <c r="C1240" s="211" t="str">
        <f>IF(Árboles!C1237="","",Árboles!C1237)</f>
        <v/>
      </c>
      <c r="D1240" s="212" t="str">
        <f>IF(Árboles!G1237="","",Árboles!G1237)</f>
        <v/>
      </c>
      <c r="E1240" s="213" t="str">
        <f>IF(Árboles!AC1237=0,"",Árboles!AC1237)</f>
        <v/>
      </c>
      <c r="F1240" s="221"/>
      <c r="G1240" s="222"/>
      <c r="H1240" s="222"/>
      <c r="I1240" s="222"/>
      <c r="J1240" s="222"/>
      <c r="K1240" s="222"/>
      <c r="L1240" s="222"/>
      <c r="M1240" s="216" t="str">
        <f>IF(ISNA(Industrias[[#This Row],[Vtrit (m3)]]*VLOOKUP(Árboles!$G1237,Precios!$B$7:$H$19,2,FALSE)),"",Industrias[[#This Row],[Vtrit (m3)]]*VLOOKUP(Árboles!$G1237,Precios!$B$7:$H$19,2,FALSE))</f>
        <v/>
      </c>
      <c r="N1240" s="217" t="str">
        <f>IF(ISNA(Industrias[[#This Row],[Vapea (m3)]]*VLOOKUP(Árboles!$G1237,Precios!$B$7:$H$19,3,FALSE)),"",Industrias[[#This Row],[Vapea (m3)]]*VLOOKUP(Árboles!$G1237,Precios!$B$7:$H$19,3,FALSE))</f>
        <v/>
      </c>
      <c r="O1240" s="217" t="str">
        <f>IF(ISNA(Industrias[[#This Row],[Vcanter (m3)]]*VLOOKUP(Árboles!$G1237,Precios!$B$7:$H$19,4,FALSE)),"",Industrias[[#This Row],[Vcanter (m3)]]*VLOOKUP(Árboles!$G1237,Precios!$B$7:$H$19,4,FALSE))</f>
        <v/>
      </c>
      <c r="P1240" s="217" t="str">
        <f>IF(ISNA(Industrias[[#This Row],[Vsierra (m3)]]*VLOOKUP(Árboles!$G1237,Precios!$B$7:$H$19,5,FALSE)),"",Industrias[[#This Row],[Vsierra (m3)]]*VLOOKUP(Árboles!$G1237,Precios!$B$7:$H$19,5,FALSE))</f>
        <v/>
      </c>
      <c r="Q1240" s="217" t="str">
        <f>IF(ISNA(Industrias[[#This Row],[Vsgruesa (m3)]]*VLOOKUP(Árboles!$G1237,Precios!$B$7:$H$19,6,FALSE)),"",Industrias[[#This Row],[Vsgruesa (m3)]]*VLOOKUP(Árboles!$G1237,Precios!$B$7:$H$19,6,FALSE))</f>
        <v/>
      </c>
      <c r="R1240" s="217" t="str">
        <f>IF(ISNA(Industrias[[#This Row],[Vchapa (m3)]]*VLOOKUP(Árboles!$G1237,Precios!$B$7:$H$19,7,FALSE)),"",Industrias[[#This Row],[Vchapa (m3)]]*VLOOKUP(Árboles!$G1237,Precios!$B$7:$H$19,7,FALSE))</f>
        <v/>
      </c>
      <c r="S1240" s="223">
        <f t="shared" si="24"/>
        <v>0</v>
      </c>
    </row>
    <row r="1241" spans="2:19" ht="16.8" thickTop="1" thickBot="1">
      <c r="B1241" s="211" t="str">
        <f>IF(Árboles!B1238="","",Árboles!B1238)</f>
        <v/>
      </c>
      <c r="C1241" s="211" t="str">
        <f>IF(Árboles!C1238="","",Árboles!C1238)</f>
        <v/>
      </c>
      <c r="D1241" s="212" t="str">
        <f>IF(Árboles!G1238="","",Árboles!G1238)</f>
        <v/>
      </c>
      <c r="E1241" s="213" t="str">
        <f>IF(Árboles!AC1238=0,"",Árboles!AC1238)</f>
        <v/>
      </c>
      <c r="F1241" s="221"/>
      <c r="G1241" s="222"/>
      <c r="H1241" s="222"/>
      <c r="I1241" s="222"/>
      <c r="J1241" s="222"/>
      <c r="K1241" s="222"/>
      <c r="L1241" s="222"/>
      <c r="M1241" s="216" t="str">
        <f>IF(ISNA(Industrias[[#This Row],[Vtrit (m3)]]*VLOOKUP(Árboles!$G1238,Precios!$B$7:$H$19,2,FALSE)),"",Industrias[[#This Row],[Vtrit (m3)]]*VLOOKUP(Árboles!$G1238,Precios!$B$7:$H$19,2,FALSE))</f>
        <v/>
      </c>
      <c r="N1241" s="217" t="str">
        <f>IF(ISNA(Industrias[[#This Row],[Vapea (m3)]]*VLOOKUP(Árboles!$G1238,Precios!$B$7:$H$19,3,FALSE)),"",Industrias[[#This Row],[Vapea (m3)]]*VLOOKUP(Árboles!$G1238,Precios!$B$7:$H$19,3,FALSE))</f>
        <v/>
      </c>
      <c r="O1241" s="217" t="str">
        <f>IF(ISNA(Industrias[[#This Row],[Vcanter (m3)]]*VLOOKUP(Árboles!$G1238,Precios!$B$7:$H$19,4,FALSE)),"",Industrias[[#This Row],[Vcanter (m3)]]*VLOOKUP(Árboles!$G1238,Precios!$B$7:$H$19,4,FALSE))</f>
        <v/>
      </c>
      <c r="P1241" s="217" t="str">
        <f>IF(ISNA(Industrias[[#This Row],[Vsierra (m3)]]*VLOOKUP(Árboles!$G1238,Precios!$B$7:$H$19,5,FALSE)),"",Industrias[[#This Row],[Vsierra (m3)]]*VLOOKUP(Árboles!$G1238,Precios!$B$7:$H$19,5,FALSE))</f>
        <v/>
      </c>
      <c r="Q1241" s="217" t="str">
        <f>IF(ISNA(Industrias[[#This Row],[Vsgruesa (m3)]]*VLOOKUP(Árboles!$G1238,Precios!$B$7:$H$19,6,FALSE)),"",Industrias[[#This Row],[Vsgruesa (m3)]]*VLOOKUP(Árboles!$G1238,Precios!$B$7:$H$19,6,FALSE))</f>
        <v/>
      </c>
      <c r="R1241" s="217" t="str">
        <f>IF(ISNA(Industrias[[#This Row],[Vchapa (m3)]]*VLOOKUP(Árboles!$G1238,Precios!$B$7:$H$19,7,FALSE)),"",Industrias[[#This Row],[Vchapa (m3)]]*VLOOKUP(Árboles!$G1238,Precios!$B$7:$H$19,7,FALSE))</f>
        <v/>
      </c>
      <c r="S1241" s="223">
        <f t="shared" si="24"/>
        <v>0</v>
      </c>
    </row>
    <row r="1242" spans="2:19" ht="16.8" thickTop="1" thickBot="1">
      <c r="B1242" s="211" t="str">
        <f>IF(Árboles!B1239="","",Árboles!B1239)</f>
        <v/>
      </c>
      <c r="C1242" s="211" t="str">
        <f>IF(Árboles!C1239="","",Árboles!C1239)</f>
        <v/>
      </c>
      <c r="D1242" s="212" t="str">
        <f>IF(Árboles!G1239="","",Árboles!G1239)</f>
        <v/>
      </c>
      <c r="E1242" s="213" t="str">
        <f>IF(Árboles!AC1239=0,"",Árboles!AC1239)</f>
        <v/>
      </c>
      <c r="F1242" s="221"/>
      <c r="G1242" s="222"/>
      <c r="H1242" s="222"/>
      <c r="I1242" s="222"/>
      <c r="J1242" s="222"/>
      <c r="K1242" s="222"/>
      <c r="L1242" s="222"/>
      <c r="M1242" s="216" t="str">
        <f>IF(ISNA(Industrias[[#This Row],[Vtrit (m3)]]*VLOOKUP(Árboles!$G1239,Precios!$B$7:$H$19,2,FALSE)),"",Industrias[[#This Row],[Vtrit (m3)]]*VLOOKUP(Árboles!$G1239,Precios!$B$7:$H$19,2,FALSE))</f>
        <v/>
      </c>
      <c r="N1242" s="217" t="str">
        <f>IF(ISNA(Industrias[[#This Row],[Vapea (m3)]]*VLOOKUP(Árboles!$G1239,Precios!$B$7:$H$19,3,FALSE)),"",Industrias[[#This Row],[Vapea (m3)]]*VLOOKUP(Árboles!$G1239,Precios!$B$7:$H$19,3,FALSE))</f>
        <v/>
      </c>
      <c r="O1242" s="217" t="str">
        <f>IF(ISNA(Industrias[[#This Row],[Vcanter (m3)]]*VLOOKUP(Árboles!$G1239,Precios!$B$7:$H$19,4,FALSE)),"",Industrias[[#This Row],[Vcanter (m3)]]*VLOOKUP(Árboles!$G1239,Precios!$B$7:$H$19,4,FALSE))</f>
        <v/>
      </c>
      <c r="P1242" s="217" t="str">
        <f>IF(ISNA(Industrias[[#This Row],[Vsierra (m3)]]*VLOOKUP(Árboles!$G1239,Precios!$B$7:$H$19,5,FALSE)),"",Industrias[[#This Row],[Vsierra (m3)]]*VLOOKUP(Árboles!$G1239,Precios!$B$7:$H$19,5,FALSE))</f>
        <v/>
      </c>
      <c r="Q1242" s="217" t="str">
        <f>IF(ISNA(Industrias[[#This Row],[Vsgruesa (m3)]]*VLOOKUP(Árboles!$G1239,Precios!$B$7:$H$19,6,FALSE)),"",Industrias[[#This Row],[Vsgruesa (m3)]]*VLOOKUP(Árboles!$G1239,Precios!$B$7:$H$19,6,FALSE))</f>
        <v/>
      </c>
      <c r="R1242" s="217" t="str">
        <f>IF(ISNA(Industrias[[#This Row],[Vchapa (m3)]]*VLOOKUP(Árboles!$G1239,Precios!$B$7:$H$19,7,FALSE)),"",Industrias[[#This Row],[Vchapa (m3)]]*VLOOKUP(Árboles!$G1239,Precios!$B$7:$H$19,7,FALSE))</f>
        <v/>
      </c>
      <c r="S1242" s="223">
        <f t="shared" si="24"/>
        <v>0</v>
      </c>
    </row>
    <row r="1243" spans="2:19" ht="16.8" thickTop="1" thickBot="1">
      <c r="B1243" s="211" t="str">
        <f>IF(Árboles!B1240="","",Árboles!B1240)</f>
        <v/>
      </c>
      <c r="C1243" s="211" t="str">
        <f>IF(Árboles!C1240="","",Árboles!C1240)</f>
        <v/>
      </c>
      <c r="D1243" s="212" t="str">
        <f>IF(Árboles!G1240="","",Árboles!G1240)</f>
        <v/>
      </c>
      <c r="E1243" s="213" t="str">
        <f>IF(Árboles!AC1240=0,"",Árboles!AC1240)</f>
        <v/>
      </c>
      <c r="F1243" s="221"/>
      <c r="G1243" s="222"/>
      <c r="H1243" s="222"/>
      <c r="I1243" s="222"/>
      <c r="J1243" s="222"/>
      <c r="K1243" s="222"/>
      <c r="L1243" s="222"/>
      <c r="M1243" s="216" t="str">
        <f>IF(ISNA(Industrias[[#This Row],[Vtrit (m3)]]*VLOOKUP(Árboles!$G1240,Precios!$B$7:$H$19,2,FALSE)),"",Industrias[[#This Row],[Vtrit (m3)]]*VLOOKUP(Árboles!$G1240,Precios!$B$7:$H$19,2,FALSE))</f>
        <v/>
      </c>
      <c r="N1243" s="217" t="str">
        <f>IF(ISNA(Industrias[[#This Row],[Vapea (m3)]]*VLOOKUP(Árboles!$G1240,Precios!$B$7:$H$19,3,FALSE)),"",Industrias[[#This Row],[Vapea (m3)]]*VLOOKUP(Árboles!$G1240,Precios!$B$7:$H$19,3,FALSE))</f>
        <v/>
      </c>
      <c r="O1243" s="217" t="str">
        <f>IF(ISNA(Industrias[[#This Row],[Vcanter (m3)]]*VLOOKUP(Árboles!$G1240,Precios!$B$7:$H$19,4,FALSE)),"",Industrias[[#This Row],[Vcanter (m3)]]*VLOOKUP(Árboles!$G1240,Precios!$B$7:$H$19,4,FALSE))</f>
        <v/>
      </c>
      <c r="P1243" s="217" t="str">
        <f>IF(ISNA(Industrias[[#This Row],[Vsierra (m3)]]*VLOOKUP(Árboles!$G1240,Precios!$B$7:$H$19,5,FALSE)),"",Industrias[[#This Row],[Vsierra (m3)]]*VLOOKUP(Árboles!$G1240,Precios!$B$7:$H$19,5,FALSE))</f>
        <v/>
      </c>
      <c r="Q1243" s="217" t="str">
        <f>IF(ISNA(Industrias[[#This Row],[Vsgruesa (m3)]]*VLOOKUP(Árboles!$G1240,Precios!$B$7:$H$19,6,FALSE)),"",Industrias[[#This Row],[Vsgruesa (m3)]]*VLOOKUP(Árboles!$G1240,Precios!$B$7:$H$19,6,FALSE))</f>
        <v/>
      </c>
      <c r="R1243" s="217" t="str">
        <f>IF(ISNA(Industrias[[#This Row],[Vchapa (m3)]]*VLOOKUP(Árboles!$G1240,Precios!$B$7:$H$19,7,FALSE)),"",Industrias[[#This Row],[Vchapa (m3)]]*VLOOKUP(Árboles!$G1240,Precios!$B$7:$H$19,7,FALSE))</f>
        <v/>
      </c>
      <c r="S1243" s="223">
        <f t="shared" si="24"/>
        <v>0</v>
      </c>
    </row>
    <row r="1244" spans="2:19" ht="16.8" thickTop="1" thickBot="1">
      <c r="B1244" s="211" t="str">
        <f>IF(Árboles!B1241="","",Árboles!B1241)</f>
        <v/>
      </c>
      <c r="C1244" s="211" t="str">
        <f>IF(Árboles!C1241="","",Árboles!C1241)</f>
        <v/>
      </c>
      <c r="D1244" s="212" t="str">
        <f>IF(Árboles!G1241="","",Árboles!G1241)</f>
        <v/>
      </c>
      <c r="E1244" s="213" t="str">
        <f>IF(Árboles!AC1241=0,"",Árboles!AC1241)</f>
        <v/>
      </c>
      <c r="F1244" s="221"/>
      <c r="G1244" s="222"/>
      <c r="H1244" s="222"/>
      <c r="I1244" s="222"/>
      <c r="J1244" s="222"/>
      <c r="K1244" s="222"/>
      <c r="L1244" s="222"/>
      <c r="M1244" s="216" t="str">
        <f>IF(ISNA(Industrias[[#This Row],[Vtrit (m3)]]*VLOOKUP(Árboles!$G1241,Precios!$B$7:$H$19,2,FALSE)),"",Industrias[[#This Row],[Vtrit (m3)]]*VLOOKUP(Árboles!$G1241,Precios!$B$7:$H$19,2,FALSE))</f>
        <v/>
      </c>
      <c r="N1244" s="217" t="str">
        <f>IF(ISNA(Industrias[[#This Row],[Vapea (m3)]]*VLOOKUP(Árboles!$G1241,Precios!$B$7:$H$19,3,FALSE)),"",Industrias[[#This Row],[Vapea (m3)]]*VLOOKUP(Árboles!$G1241,Precios!$B$7:$H$19,3,FALSE))</f>
        <v/>
      </c>
      <c r="O1244" s="217" t="str">
        <f>IF(ISNA(Industrias[[#This Row],[Vcanter (m3)]]*VLOOKUP(Árboles!$G1241,Precios!$B$7:$H$19,4,FALSE)),"",Industrias[[#This Row],[Vcanter (m3)]]*VLOOKUP(Árboles!$G1241,Precios!$B$7:$H$19,4,FALSE))</f>
        <v/>
      </c>
      <c r="P1244" s="217" t="str">
        <f>IF(ISNA(Industrias[[#This Row],[Vsierra (m3)]]*VLOOKUP(Árboles!$G1241,Precios!$B$7:$H$19,5,FALSE)),"",Industrias[[#This Row],[Vsierra (m3)]]*VLOOKUP(Árboles!$G1241,Precios!$B$7:$H$19,5,FALSE))</f>
        <v/>
      </c>
      <c r="Q1244" s="217" t="str">
        <f>IF(ISNA(Industrias[[#This Row],[Vsgruesa (m3)]]*VLOOKUP(Árboles!$G1241,Precios!$B$7:$H$19,6,FALSE)),"",Industrias[[#This Row],[Vsgruesa (m3)]]*VLOOKUP(Árboles!$G1241,Precios!$B$7:$H$19,6,FALSE))</f>
        <v/>
      </c>
      <c r="R1244" s="217" t="str">
        <f>IF(ISNA(Industrias[[#This Row],[Vchapa (m3)]]*VLOOKUP(Árboles!$G1241,Precios!$B$7:$H$19,7,FALSE)),"",Industrias[[#This Row],[Vchapa (m3)]]*VLOOKUP(Árboles!$G1241,Precios!$B$7:$H$19,7,FALSE))</f>
        <v/>
      </c>
      <c r="S1244" s="223">
        <f t="shared" si="24"/>
        <v>0</v>
      </c>
    </row>
    <row r="1245" spans="2:19" ht="16.8" thickTop="1" thickBot="1">
      <c r="B1245" s="211" t="str">
        <f>IF(Árboles!B1242="","",Árboles!B1242)</f>
        <v/>
      </c>
      <c r="C1245" s="211" t="str">
        <f>IF(Árboles!C1242="","",Árboles!C1242)</f>
        <v/>
      </c>
      <c r="D1245" s="212" t="str">
        <f>IF(Árboles!G1242="","",Árboles!G1242)</f>
        <v/>
      </c>
      <c r="E1245" s="213" t="str">
        <f>IF(Árboles!AC1242=0,"",Árboles!AC1242)</f>
        <v/>
      </c>
      <c r="F1245" s="221"/>
      <c r="G1245" s="222"/>
      <c r="H1245" s="222"/>
      <c r="I1245" s="222"/>
      <c r="J1245" s="222"/>
      <c r="K1245" s="222"/>
      <c r="L1245" s="222"/>
      <c r="M1245" s="216" t="str">
        <f>IF(ISNA(Industrias[[#This Row],[Vtrit (m3)]]*VLOOKUP(Árboles!$G1242,Precios!$B$7:$H$19,2,FALSE)),"",Industrias[[#This Row],[Vtrit (m3)]]*VLOOKUP(Árboles!$G1242,Precios!$B$7:$H$19,2,FALSE))</f>
        <v/>
      </c>
      <c r="N1245" s="217" t="str">
        <f>IF(ISNA(Industrias[[#This Row],[Vapea (m3)]]*VLOOKUP(Árboles!$G1242,Precios!$B$7:$H$19,3,FALSE)),"",Industrias[[#This Row],[Vapea (m3)]]*VLOOKUP(Árboles!$G1242,Precios!$B$7:$H$19,3,FALSE))</f>
        <v/>
      </c>
      <c r="O1245" s="217" t="str">
        <f>IF(ISNA(Industrias[[#This Row],[Vcanter (m3)]]*VLOOKUP(Árboles!$G1242,Precios!$B$7:$H$19,4,FALSE)),"",Industrias[[#This Row],[Vcanter (m3)]]*VLOOKUP(Árboles!$G1242,Precios!$B$7:$H$19,4,FALSE))</f>
        <v/>
      </c>
      <c r="P1245" s="217" t="str">
        <f>IF(ISNA(Industrias[[#This Row],[Vsierra (m3)]]*VLOOKUP(Árboles!$G1242,Precios!$B$7:$H$19,5,FALSE)),"",Industrias[[#This Row],[Vsierra (m3)]]*VLOOKUP(Árboles!$G1242,Precios!$B$7:$H$19,5,FALSE))</f>
        <v/>
      </c>
      <c r="Q1245" s="217" t="str">
        <f>IF(ISNA(Industrias[[#This Row],[Vsgruesa (m3)]]*VLOOKUP(Árboles!$G1242,Precios!$B$7:$H$19,6,FALSE)),"",Industrias[[#This Row],[Vsgruesa (m3)]]*VLOOKUP(Árboles!$G1242,Precios!$B$7:$H$19,6,FALSE))</f>
        <v/>
      </c>
      <c r="R1245" s="217" t="str">
        <f>IF(ISNA(Industrias[[#This Row],[Vchapa (m3)]]*VLOOKUP(Árboles!$G1242,Precios!$B$7:$H$19,7,FALSE)),"",Industrias[[#This Row],[Vchapa (m3)]]*VLOOKUP(Árboles!$G1242,Precios!$B$7:$H$19,7,FALSE))</f>
        <v/>
      </c>
      <c r="S1245" s="223">
        <f t="shared" si="24"/>
        <v>0</v>
      </c>
    </row>
    <row r="1246" spans="2:19" ht="16.8" thickTop="1" thickBot="1">
      <c r="B1246" s="211" t="str">
        <f>IF(Árboles!B1243="","",Árboles!B1243)</f>
        <v/>
      </c>
      <c r="C1246" s="211" t="str">
        <f>IF(Árboles!C1243="","",Árboles!C1243)</f>
        <v/>
      </c>
      <c r="D1246" s="212" t="str">
        <f>IF(Árboles!G1243="","",Árboles!G1243)</f>
        <v/>
      </c>
      <c r="E1246" s="213" t="str">
        <f>IF(Árboles!AC1243=0,"",Árboles!AC1243)</f>
        <v/>
      </c>
      <c r="F1246" s="221"/>
      <c r="G1246" s="222"/>
      <c r="H1246" s="222"/>
      <c r="I1246" s="222"/>
      <c r="J1246" s="222"/>
      <c r="K1246" s="222"/>
      <c r="L1246" s="222"/>
      <c r="M1246" s="216" t="str">
        <f>IF(ISNA(Industrias[[#This Row],[Vtrit (m3)]]*VLOOKUP(Árboles!$G1243,Precios!$B$7:$H$19,2,FALSE)),"",Industrias[[#This Row],[Vtrit (m3)]]*VLOOKUP(Árboles!$G1243,Precios!$B$7:$H$19,2,FALSE))</f>
        <v/>
      </c>
      <c r="N1246" s="217" t="str">
        <f>IF(ISNA(Industrias[[#This Row],[Vapea (m3)]]*VLOOKUP(Árboles!$G1243,Precios!$B$7:$H$19,3,FALSE)),"",Industrias[[#This Row],[Vapea (m3)]]*VLOOKUP(Árboles!$G1243,Precios!$B$7:$H$19,3,FALSE))</f>
        <v/>
      </c>
      <c r="O1246" s="217" t="str">
        <f>IF(ISNA(Industrias[[#This Row],[Vcanter (m3)]]*VLOOKUP(Árboles!$G1243,Precios!$B$7:$H$19,4,FALSE)),"",Industrias[[#This Row],[Vcanter (m3)]]*VLOOKUP(Árboles!$G1243,Precios!$B$7:$H$19,4,FALSE))</f>
        <v/>
      </c>
      <c r="P1246" s="217" t="str">
        <f>IF(ISNA(Industrias[[#This Row],[Vsierra (m3)]]*VLOOKUP(Árboles!$G1243,Precios!$B$7:$H$19,5,FALSE)),"",Industrias[[#This Row],[Vsierra (m3)]]*VLOOKUP(Árboles!$G1243,Precios!$B$7:$H$19,5,FALSE))</f>
        <v/>
      </c>
      <c r="Q1246" s="217" t="str">
        <f>IF(ISNA(Industrias[[#This Row],[Vsgruesa (m3)]]*VLOOKUP(Árboles!$G1243,Precios!$B$7:$H$19,6,FALSE)),"",Industrias[[#This Row],[Vsgruesa (m3)]]*VLOOKUP(Árboles!$G1243,Precios!$B$7:$H$19,6,FALSE))</f>
        <v/>
      </c>
      <c r="R1246" s="217" t="str">
        <f>IF(ISNA(Industrias[[#This Row],[Vchapa (m3)]]*VLOOKUP(Árboles!$G1243,Precios!$B$7:$H$19,7,FALSE)),"",Industrias[[#This Row],[Vchapa (m3)]]*VLOOKUP(Árboles!$G1243,Precios!$B$7:$H$19,7,FALSE))</f>
        <v/>
      </c>
      <c r="S1246" s="223">
        <f t="shared" si="24"/>
        <v>0</v>
      </c>
    </row>
    <row r="1247" spans="2:19" ht="16.8" thickTop="1" thickBot="1">
      <c r="B1247" s="211" t="str">
        <f>IF(Árboles!B1244="","",Árboles!B1244)</f>
        <v/>
      </c>
      <c r="C1247" s="211" t="str">
        <f>IF(Árboles!C1244="","",Árboles!C1244)</f>
        <v/>
      </c>
      <c r="D1247" s="212" t="str">
        <f>IF(Árboles!G1244="","",Árboles!G1244)</f>
        <v/>
      </c>
      <c r="E1247" s="213" t="str">
        <f>IF(Árboles!AC1244=0,"",Árboles!AC1244)</f>
        <v/>
      </c>
      <c r="F1247" s="221"/>
      <c r="G1247" s="222"/>
      <c r="H1247" s="222"/>
      <c r="I1247" s="222"/>
      <c r="J1247" s="222"/>
      <c r="K1247" s="222"/>
      <c r="L1247" s="222"/>
      <c r="M1247" s="216" t="str">
        <f>IF(ISNA(Industrias[[#This Row],[Vtrit (m3)]]*VLOOKUP(Árboles!$G1244,Precios!$B$7:$H$19,2,FALSE)),"",Industrias[[#This Row],[Vtrit (m3)]]*VLOOKUP(Árboles!$G1244,Precios!$B$7:$H$19,2,FALSE))</f>
        <v/>
      </c>
      <c r="N1247" s="217" t="str">
        <f>IF(ISNA(Industrias[[#This Row],[Vapea (m3)]]*VLOOKUP(Árboles!$G1244,Precios!$B$7:$H$19,3,FALSE)),"",Industrias[[#This Row],[Vapea (m3)]]*VLOOKUP(Árboles!$G1244,Precios!$B$7:$H$19,3,FALSE))</f>
        <v/>
      </c>
      <c r="O1247" s="217" t="str">
        <f>IF(ISNA(Industrias[[#This Row],[Vcanter (m3)]]*VLOOKUP(Árboles!$G1244,Precios!$B$7:$H$19,4,FALSE)),"",Industrias[[#This Row],[Vcanter (m3)]]*VLOOKUP(Árboles!$G1244,Precios!$B$7:$H$19,4,FALSE))</f>
        <v/>
      </c>
      <c r="P1247" s="217" t="str">
        <f>IF(ISNA(Industrias[[#This Row],[Vsierra (m3)]]*VLOOKUP(Árboles!$G1244,Precios!$B$7:$H$19,5,FALSE)),"",Industrias[[#This Row],[Vsierra (m3)]]*VLOOKUP(Árboles!$G1244,Precios!$B$7:$H$19,5,FALSE))</f>
        <v/>
      </c>
      <c r="Q1247" s="217" t="str">
        <f>IF(ISNA(Industrias[[#This Row],[Vsgruesa (m3)]]*VLOOKUP(Árboles!$G1244,Precios!$B$7:$H$19,6,FALSE)),"",Industrias[[#This Row],[Vsgruesa (m3)]]*VLOOKUP(Árboles!$G1244,Precios!$B$7:$H$19,6,FALSE))</f>
        <v/>
      </c>
      <c r="R1247" s="217" t="str">
        <f>IF(ISNA(Industrias[[#This Row],[Vchapa (m3)]]*VLOOKUP(Árboles!$G1244,Precios!$B$7:$H$19,7,FALSE)),"",Industrias[[#This Row],[Vchapa (m3)]]*VLOOKUP(Árboles!$G1244,Precios!$B$7:$H$19,7,FALSE))</f>
        <v/>
      </c>
      <c r="S1247" s="223">
        <f t="shared" si="24"/>
        <v>0</v>
      </c>
    </row>
    <row r="1248" spans="2:19" ht="16.8" thickTop="1" thickBot="1">
      <c r="B1248" s="211" t="str">
        <f>IF(Árboles!B1245="","",Árboles!B1245)</f>
        <v/>
      </c>
      <c r="C1248" s="211" t="str">
        <f>IF(Árboles!C1245="","",Árboles!C1245)</f>
        <v/>
      </c>
      <c r="D1248" s="212" t="str">
        <f>IF(Árboles!G1245="","",Árboles!G1245)</f>
        <v/>
      </c>
      <c r="E1248" s="213" t="str">
        <f>IF(Árboles!AC1245=0,"",Árboles!AC1245)</f>
        <v/>
      </c>
      <c r="F1248" s="221"/>
      <c r="G1248" s="222"/>
      <c r="H1248" s="222"/>
      <c r="I1248" s="222"/>
      <c r="J1248" s="222"/>
      <c r="K1248" s="222"/>
      <c r="L1248" s="222"/>
      <c r="M1248" s="216" t="str">
        <f>IF(ISNA(Industrias[[#This Row],[Vtrit (m3)]]*VLOOKUP(Árboles!$G1245,Precios!$B$7:$H$19,2,FALSE)),"",Industrias[[#This Row],[Vtrit (m3)]]*VLOOKUP(Árboles!$G1245,Precios!$B$7:$H$19,2,FALSE))</f>
        <v/>
      </c>
      <c r="N1248" s="217" t="str">
        <f>IF(ISNA(Industrias[[#This Row],[Vapea (m3)]]*VLOOKUP(Árboles!$G1245,Precios!$B$7:$H$19,3,FALSE)),"",Industrias[[#This Row],[Vapea (m3)]]*VLOOKUP(Árboles!$G1245,Precios!$B$7:$H$19,3,FALSE))</f>
        <v/>
      </c>
      <c r="O1248" s="217" t="str">
        <f>IF(ISNA(Industrias[[#This Row],[Vcanter (m3)]]*VLOOKUP(Árboles!$G1245,Precios!$B$7:$H$19,4,FALSE)),"",Industrias[[#This Row],[Vcanter (m3)]]*VLOOKUP(Árboles!$G1245,Precios!$B$7:$H$19,4,FALSE))</f>
        <v/>
      </c>
      <c r="P1248" s="217" t="str">
        <f>IF(ISNA(Industrias[[#This Row],[Vsierra (m3)]]*VLOOKUP(Árboles!$G1245,Precios!$B$7:$H$19,5,FALSE)),"",Industrias[[#This Row],[Vsierra (m3)]]*VLOOKUP(Árboles!$G1245,Precios!$B$7:$H$19,5,FALSE))</f>
        <v/>
      </c>
      <c r="Q1248" s="217" t="str">
        <f>IF(ISNA(Industrias[[#This Row],[Vsgruesa (m3)]]*VLOOKUP(Árboles!$G1245,Precios!$B$7:$H$19,6,FALSE)),"",Industrias[[#This Row],[Vsgruesa (m3)]]*VLOOKUP(Árboles!$G1245,Precios!$B$7:$H$19,6,FALSE))</f>
        <v/>
      </c>
      <c r="R1248" s="217" t="str">
        <f>IF(ISNA(Industrias[[#This Row],[Vchapa (m3)]]*VLOOKUP(Árboles!$G1245,Precios!$B$7:$H$19,7,FALSE)),"",Industrias[[#This Row],[Vchapa (m3)]]*VLOOKUP(Árboles!$G1245,Precios!$B$7:$H$19,7,FALSE))</f>
        <v/>
      </c>
      <c r="S1248" s="223">
        <f t="shared" si="24"/>
        <v>0</v>
      </c>
    </row>
    <row r="1249" spans="2:19" ht="16.8" thickTop="1" thickBot="1">
      <c r="B1249" s="211" t="str">
        <f>IF(Árboles!B1246="","",Árboles!B1246)</f>
        <v/>
      </c>
      <c r="C1249" s="211" t="str">
        <f>IF(Árboles!C1246="","",Árboles!C1246)</f>
        <v/>
      </c>
      <c r="D1249" s="212" t="str">
        <f>IF(Árboles!G1246="","",Árboles!G1246)</f>
        <v/>
      </c>
      <c r="E1249" s="213" t="str">
        <f>IF(Árboles!AC1246=0,"",Árboles!AC1246)</f>
        <v/>
      </c>
      <c r="F1249" s="221"/>
      <c r="G1249" s="222"/>
      <c r="H1249" s="222"/>
      <c r="I1249" s="222"/>
      <c r="J1249" s="222"/>
      <c r="K1249" s="222"/>
      <c r="L1249" s="222"/>
      <c r="M1249" s="216" t="str">
        <f>IF(ISNA(Industrias[[#This Row],[Vtrit (m3)]]*VLOOKUP(Árboles!$G1246,Precios!$B$7:$H$19,2,FALSE)),"",Industrias[[#This Row],[Vtrit (m3)]]*VLOOKUP(Árboles!$G1246,Precios!$B$7:$H$19,2,FALSE))</f>
        <v/>
      </c>
      <c r="N1249" s="217" t="str">
        <f>IF(ISNA(Industrias[[#This Row],[Vapea (m3)]]*VLOOKUP(Árboles!$G1246,Precios!$B$7:$H$19,3,FALSE)),"",Industrias[[#This Row],[Vapea (m3)]]*VLOOKUP(Árboles!$G1246,Precios!$B$7:$H$19,3,FALSE))</f>
        <v/>
      </c>
      <c r="O1249" s="217" t="str">
        <f>IF(ISNA(Industrias[[#This Row],[Vcanter (m3)]]*VLOOKUP(Árboles!$G1246,Precios!$B$7:$H$19,4,FALSE)),"",Industrias[[#This Row],[Vcanter (m3)]]*VLOOKUP(Árboles!$G1246,Precios!$B$7:$H$19,4,FALSE))</f>
        <v/>
      </c>
      <c r="P1249" s="217" t="str">
        <f>IF(ISNA(Industrias[[#This Row],[Vsierra (m3)]]*VLOOKUP(Árboles!$G1246,Precios!$B$7:$H$19,5,FALSE)),"",Industrias[[#This Row],[Vsierra (m3)]]*VLOOKUP(Árboles!$G1246,Precios!$B$7:$H$19,5,FALSE))</f>
        <v/>
      </c>
      <c r="Q1249" s="217" t="str">
        <f>IF(ISNA(Industrias[[#This Row],[Vsgruesa (m3)]]*VLOOKUP(Árboles!$G1246,Precios!$B$7:$H$19,6,FALSE)),"",Industrias[[#This Row],[Vsgruesa (m3)]]*VLOOKUP(Árboles!$G1246,Precios!$B$7:$H$19,6,FALSE))</f>
        <v/>
      </c>
      <c r="R1249" s="217" t="str">
        <f>IF(ISNA(Industrias[[#This Row],[Vchapa (m3)]]*VLOOKUP(Árboles!$G1246,Precios!$B$7:$H$19,7,FALSE)),"",Industrias[[#This Row],[Vchapa (m3)]]*VLOOKUP(Árboles!$G1246,Precios!$B$7:$H$19,7,FALSE))</f>
        <v/>
      </c>
      <c r="S1249" s="223">
        <f t="shared" si="24"/>
        <v>0</v>
      </c>
    </row>
    <row r="1250" spans="2:19" ht="16.8" thickTop="1" thickBot="1">
      <c r="B1250" s="211" t="str">
        <f>IF(Árboles!B1247="","",Árboles!B1247)</f>
        <v/>
      </c>
      <c r="C1250" s="211" t="str">
        <f>IF(Árboles!C1247="","",Árboles!C1247)</f>
        <v/>
      </c>
      <c r="D1250" s="212" t="str">
        <f>IF(Árboles!G1247="","",Árboles!G1247)</f>
        <v/>
      </c>
      <c r="E1250" s="213" t="str">
        <f>IF(Árboles!AC1247=0,"",Árboles!AC1247)</f>
        <v/>
      </c>
      <c r="F1250" s="221"/>
      <c r="G1250" s="222"/>
      <c r="H1250" s="222"/>
      <c r="I1250" s="222"/>
      <c r="J1250" s="222"/>
      <c r="K1250" s="222"/>
      <c r="L1250" s="222"/>
      <c r="M1250" s="216" t="str">
        <f>IF(ISNA(Industrias[[#This Row],[Vtrit (m3)]]*VLOOKUP(Árboles!$G1247,Precios!$B$7:$H$19,2,FALSE)),"",Industrias[[#This Row],[Vtrit (m3)]]*VLOOKUP(Árboles!$G1247,Precios!$B$7:$H$19,2,FALSE))</f>
        <v/>
      </c>
      <c r="N1250" s="217" t="str">
        <f>IF(ISNA(Industrias[[#This Row],[Vapea (m3)]]*VLOOKUP(Árboles!$G1247,Precios!$B$7:$H$19,3,FALSE)),"",Industrias[[#This Row],[Vapea (m3)]]*VLOOKUP(Árboles!$G1247,Precios!$B$7:$H$19,3,FALSE))</f>
        <v/>
      </c>
      <c r="O1250" s="217" t="str">
        <f>IF(ISNA(Industrias[[#This Row],[Vcanter (m3)]]*VLOOKUP(Árboles!$G1247,Precios!$B$7:$H$19,4,FALSE)),"",Industrias[[#This Row],[Vcanter (m3)]]*VLOOKUP(Árboles!$G1247,Precios!$B$7:$H$19,4,FALSE))</f>
        <v/>
      </c>
      <c r="P1250" s="217" t="str">
        <f>IF(ISNA(Industrias[[#This Row],[Vsierra (m3)]]*VLOOKUP(Árboles!$G1247,Precios!$B$7:$H$19,5,FALSE)),"",Industrias[[#This Row],[Vsierra (m3)]]*VLOOKUP(Árboles!$G1247,Precios!$B$7:$H$19,5,FALSE))</f>
        <v/>
      </c>
      <c r="Q1250" s="217" t="str">
        <f>IF(ISNA(Industrias[[#This Row],[Vsgruesa (m3)]]*VLOOKUP(Árboles!$G1247,Precios!$B$7:$H$19,6,FALSE)),"",Industrias[[#This Row],[Vsgruesa (m3)]]*VLOOKUP(Árboles!$G1247,Precios!$B$7:$H$19,6,FALSE))</f>
        <v/>
      </c>
      <c r="R1250" s="217" t="str">
        <f>IF(ISNA(Industrias[[#This Row],[Vchapa (m3)]]*VLOOKUP(Árboles!$G1247,Precios!$B$7:$H$19,7,FALSE)),"",Industrias[[#This Row],[Vchapa (m3)]]*VLOOKUP(Árboles!$G1247,Precios!$B$7:$H$19,7,FALSE))</f>
        <v/>
      </c>
      <c r="S1250" s="223">
        <f t="shared" si="24"/>
        <v>0</v>
      </c>
    </row>
    <row r="1251" spans="2:19" ht="16.8" thickTop="1" thickBot="1">
      <c r="B1251" s="211" t="str">
        <f>IF(Árboles!B1248="","",Árboles!B1248)</f>
        <v/>
      </c>
      <c r="C1251" s="211" t="str">
        <f>IF(Árboles!C1248="","",Árboles!C1248)</f>
        <v/>
      </c>
      <c r="D1251" s="212" t="str">
        <f>IF(Árboles!G1248="","",Árboles!G1248)</f>
        <v/>
      </c>
      <c r="E1251" s="213" t="str">
        <f>IF(Árboles!AC1248=0,"",Árboles!AC1248)</f>
        <v/>
      </c>
      <c r="F1251" s="221"/>
      <c r="G1251" s="222"/>
      <c r="H1251" s="222"/>
      <c r="I1251" s="222"/>
      <c r="J1251" s="222"/>
      <c r="K1251" s="222"/>
      <c r="L1251" s="222"/>
      <c r="M1251" s="216" t="str">
        <f>IF(ISNA(Industrias[[#This Row],[Vtrit (m3)]]*VLOOKUP(Árboles!$G1248,Precios!$B$7:$H$19,2,FALSE)),"",Industrias[[#This Row],[Vtrit (m3)]]*VLOOKUP(Árboles!$G1248,Precios!$B$7:$H$19,2,FALSE))</f>
        <v/>
      </c>
      <c r="N1251" s="217" t="str">
        <f>IF(ISNA(Industrias[[#This Row],[Vapea (m3)]]*VLOOKUP(Árboles!$G1248,Precios!$B$7:$H$19,3,FALSE)),"",Industrias[[#This Row],[Vapea (m3)]]*VLOOKUP(Árboles!$G1248,Precios!$B$7:$H$19,3,FALSE))</f>
        <v/>
      </c>
      <c r="O1251" s="217" t="str">
        <f>IF(ISNA(Industrias[[#This Row],[Vcanter (m3)]]*VLOOKUP(Árboles!$G1248,Precios!$B$7:$H$19,4,FALSE)),"",Industrias[[#This Row],[Vcanter (m3)]]*VLOOKUP(Árboles!$G1248,Precios!$B$7:$H$19,4,FALSE))</f>
        <v/>
      </c>
      <c r="P1251" s="217" t="str">
        <f>IF(ISNA(Industrias[[#This Row],[Vsierra (m3)]]*VLOOKUP(Árboles!$G1248,Precios!$B$7:$H$19,5,FALSE)),"",Industrias[[#This Row],[Vsierra (m3)]]*VLOOKUP(Árboles!$G1248,Precios!$B$7:$H$19,5,FALSE))</f>
        <v/>
      </c>
      <c r="Q1251" s="217" t="str">
        <f>IF(ISNA(Industrias[[#This Row],[Vsgruesa (m3)]]*VLOOKUP(Árboles!$G1248,Precios!$B$7:$H$19,6,FALSE)),"",Industrias[[#This Row],[Vsgruesa (m3)]]*VLOOKUP(Árboles!$G1248,Precios!$B$7:$H$19,6,FALSE))</f>
        <v/>
      </c>
      <c r="R1251" s="217" t="str">
        <f>IF(ISNA(Industrias[[#This Row],[Vchapa (m3)]]*VLOOKUP(Árboles!$G1248,Precios!$B$7:$H$19,7,FALSE)),"",Industrias[[#This Row],[Vchapa (m3)]]*VLOOKUP(Árboles!$G1248,Precios!$B$7:$H$19,7,FALSE))</f>
        <v/>
      </c>
      <c r="S1251" s="223">
        <f t="shared" si="24"/>
        <v>0</v>
      </c>
    </row>
    <row r="1252" spans="2:19" ht="16.8" thickTop="1" thickBot="1">
      <c r="B1252" s="211" t="str">
        <f>IF(Árboles!B1249="","",Árboles!B1249)</f>
        <v/>
      </c>
      <c r="C1252" s="211" t="str">
        <f>IF(Árboles!C1249="","",Árboles!C1249)</f>
        <v/>
      </c>
      <c r="D1252" s="212" t="str">
        <f>IF(Árboles!G1249="","",Árboles!G1249)</f>
        <v/>
      </c>
      <c r="E1252" s="213" t="str">
        <f>IF(Árboles!AC1249=0,"",Árboles!AC1249)</f>
        <v/>
      </c>
      <c r="F1252" s="221"/>
      <c r="G1252" s="222"/>
      <c r="H1252" s="222"/>
      <c r="I1252" s="222"/>
      <c r="J1252" s="222"/>
      <c r="K1252" s="222"/>
      <c r="L1252" s="222"/>
      <c r="M1252" s="216" t="str">
        <f>IF(ISNA(Industrias[[#This Row],[Vtrit (m3)]]*VLOOKUP(Árboles!$G1249,Precios!$B$7:$H$19,2,FALSE)),"",Industrias[[#This Row],[Vtrit (m3)]]*VLOOKUP(Árboles!$G1249,Precios!$B$7:$H$19,2,FALSE))</f>
        <v/>
      </c>
      <c r="N1252" s="217" t="str">
        <f>IF(ISNA(Industrias[[#This Row],[Vapea (m3)]]*VLOOKUP(Árboles!$G1249,Precios!$B$7:$H$19,3,FALSE)),"",Industrias[[#This Row],[Vapea (m3)]]*VLOOKUP(Árboles!$G1249,Precios!$B$7:$H$19,3,FALSE))</f>
        <v/>
      </c>
      <c r="O1252" s="217" t="str">
        <f>IF(ISNA(Industrias[[#This Row],[Vcanter (m3)]]*VLOOKUP(Árboles!$G1249,Precios!$B$7:$H$19,4,FALSE)),"",Industrias[[#This Row],[Vcanter (m3)]]*VLOOKUP(Árboles!$G1249,Precios!$B$7:$H$19,4,FALSE))</f>
        <v/>
      </c>
      <c r="P1252" s="217" t="str">
        <f>IF(ISNA(Industrias[[#This Row],[Vsierra (m3)]]*VLOOKUP(Árboles!$G1249,Precios!$B$7:$H$19,5,FALSE)),"",Industrias[[#This Row],[Vsierra (m3)]]*VLOOKUP(Árboles!$G1249,Precios!$B$7:$H$19,5,FALSE))</f>
        <v/>
      </c>
      <c r="Q1252" s="217" t="str">
        <f>IF(ISNA(Industrias[[#This Row],[Vsgruesa (m3)]]*VLOOKUP(Árboles!$G1249,Precios!$B$7:$H$19,6,FALSE)),"",Industrias[[#This Row],[Vsgruesa (m3)]]*VLOOKUP(Árboles!$G1249,Precios!$B$7:$H$19,6,FALSE))</f>
        <v/>
      </c>
      <c r="R1252" s="217" t="str">
        <f>IF(ISNA(Industrias[[#This Row],[Vchapa (m3)]]*VLOOKUP(Árboles!$G1249,Precios!$B$7:$H$19,7,FALSE)),"",Industrias[[#This Row],[Vchapa (m3)]]*VLOOKUP(Árboles!$G1249,Precios!$B$7:$H$19,7,FALSE))</f>
        <v/>
      </c>
      <c r="S1252" s="223">
        <f t="shared" si="24"/>
        <v>0</v>
      </c>
    </row>
    <row r="1253" spans="2:19" ht="16.8" thickTop="1" thickBot="1">
      <c r="B1253" s="211" t="str">
        <f>IF(Árboles!B1250="","",Árboles!B1250)</f>
        <v/>
      </c>
      <c r="C1253" s="211" t="str">
        <f>IF(Árboles!C1250="","",Árboles!C1250)</f>
        <v/>
      </c>
      <c r="D1253" s="212" t="str">
        <f>IF(Árboles!G1250="","",Árboles!G1250)</f>
        <v/>
      </c>
      <c r="E1253" s="213" t="str">
        <f>IF(Árboles!AC1250=0,"",Árboles!AC1250)</f>
        <v/>
      </c>
      <c r="F1253" s="221"/>
      <c r="G1253" s="222"/>
      <c r="H1253" s="222"/>
      <c r="I1253" s="222"/>
      <c r="J1253" s="222"/>
      <c r="K1253" s="222"/>
      <c r="L1253" s="222"/>
      <c r="M1253" s="216" t="str">
        <f>IF(ISNA(Industrias[[#This Row],[Vtrit (m3)]]*VLOOKUP(Árboles!$G1250,Precios!$B$7:$H$19,2,FALSE)),"",Industrias[[#This Row],[Vtrit (m3)]]*VLOOKUP(Árboles!$G1250,Precios!$B$7:$H$19,2,FALSE))</f>
        <v/>
      </c>
      <c r="N1253" s="217" t="str">
        <f>IF(ISNA(Industrias[[#This Row],[Vapea (m3)]]*VLOOKUP(Árboles!$G1250,Precios!$B$7:$H$19,3,FALSE)),"",Industrias[[#This Row],[Vapea (m3)]]*VLOOKUP(Árboles!$G1250,Precios!$B$7:$H$19,3,FALSE))</f>
        <v/>
      </c>
      <c r="O1253" s="217" t="str">
        <f>IF(ISNA(Industrias[[#This Row],[Vcanter (m3)]]*VLOOKUP(Árboles!$G1250,Precios!$B$7:$H$19,4,FALSE)),"",Industrias[[#This Row],[Vcanter (m3)]]*VLOOKUP(Árboles!$G1250,Precios!$B$7:$H$19,4,FALSE))</f>
        <v/>
      </c>
      <c r="P1253" s="217" t="str">
        <f>IF(ISNA(Industrias[[#This Row],[Vsierra (m3)]]*VLOOKUP(Árboles!$G1250,Precios!$B$7:$H$19,5,FALSE)),"",Industrias[[#This Row],[Vsierra (m3)]]*VLOOKUP(Árboles!$G1250,Precios!$B$7:$H$19,5,FALSE))</f>
        <v/>
      </c>
      <c r="Q1253" s="217" t="str">
        <f>IF(ISNA(Industrias[[#This Row],[Vsgruesa (m3)]]*VLOOKUP(Árboles!$G1250,Precios!$B$7:$H$19,6,FALSE)),"",Industrias[[#This Row],[Vsgruesa (m3)]]*VLOOKUP(Árboles!$G1250,Precios!$B$7:$H$19,6,FALSE))</f>
        <v/>
      </c>
      <c r="R1253" s="217" t="str">
        <f>IF(ISNA(Industrias[[#This Row],[Vchapa (m3)]]*VLOOKUP(Árboles!$G1250,Precios!$B$7:$H$19,7,FALSE)),"",Industrias[[#This Row],[Vchapa (m3)]]*VLOOKUP(Árboles!$G1250,Precios!$B$7:$H$19,7,FALSE))</f>
        <v/>
      </c>
      <c r="S1253" s="223">
        <f t="shared" si="24"/>
        <v>0</v>
      </c>
    </row>
    <row r="1254" spans="2:19" ht="16.8" thickTop="1" thickBot="1">
      <c r="B1254" s="211" t="str">
        <f>IF(Árboles!B1251="","",Árboles!B1251)</f>
        <v/>
      </c>
      <c r="C1254" s="211" t="str">
        <f>IF(Árboles!C1251="","",Árboles!C1251)</f>
        <v/>
      </c>
      <c r="D1254" s="212" t="str">
        <f>IF(Árboles!G1251="","",Árboles!G1251)</f>
        <v/>
      </c>
      <c r="E1254" s="213" t="str">
        <f>IF(Árboles!AC1251=0,"",Árboles!AC1251)</f>
        <v/>
      </c>
      <c r="F1254" s="221"/>
      <c r="G1254" s="222"/>
      <c r="H1254" s="222"/>
      <c r="I1254" s="222"/>
      <c r="J1254" s="222"/>
      <c r="K1254" s="222"/>
      <c r="L1254" s="222"/>
      <c r="M1254" s="216" t="str">
        <f>IF(ISNA(Industrias[[#This Row],[Vtrit (m3)]]*VLOOKUP(Árboles!$G1251,Precios!$B$7:$H$19,2,FALSE)),"",Industrias[[#This Row],[Vtrit (m3)]]*VLOOKUP(Árboles!$G1251,Precios!$B$7:$H$19,2,FALSE))</f>
        <v/>
      </c>
      <c r="N1254" s="217" t="str">
        <f>IF(ISNA(Industrias[[#This Row],[Vapea (m3)]]*VLOOKUP(Árboles!$G1251,Precios!$B$7:$H$19,3,FALSE)),"",Industrias[[#This Row],[Vapea (m3)]]*VLOOKUP(Árboles!$G1251,Precios!$B$7:$H$19,3,FALSE))</f>
        <v/>
      </c>
      <c r="O1254" s="217" t="str">
        <f>IF(ISNA(Industrias[[#This Row],[Vcanter (m3)]]*VLOOKUP(Árboles!$G1251,Precios!$B$7:$H$19,4,FALSE)),"",Industrias[[#This Row],[Vcanter (m3)]]*VLOOKUP(Árboles!$G1251,Precios!$B$7:$H$19,4,FALSE))</f>
        <v/>
      </c>
      <c r="P1254" s="217" t="str">
        <f>IF(ISNA(Industrias[[#This Row],[Vsierra (m3)]]*VLOOKUP(Árboles!$G1251,Precios!$B$7:$H$19,5,FALSE)),"",Industrias[[#This Row],[Vsierra (m3)]]*VLOOKUP(Árboles!$G1251,Precios!$B$7:$H$19,5,FALSE))</f>
        <v/>
      </c>
      <c r="Q1254" s="217" t="str">
        <f>IF(ISNA(Industrias[[#This Row],[Vsgruesa (m3)]]*VLOOKUP(Árboles!$G1251,Precios!$B$7:$H$19,6,FALSE)),"",Industrias[[#This Row],[Vsgruesa (m3)]]*VLOOKUP(Árboles!$G1251,Precios!$B$7:$H$19,6,FALSE))</f>
        <v/>
      </c>
      <c r="R1254" s="217" t="str">
        <f>IF(ISNA(Industrias[[#This Row],[Vchapa (m3)]]*VLOOKUP(Árboles!$G1251,Precios!$B$7:$H$19,7,FALSE)),"",Industrias[[#This Row],[Vchapa (m3)]]*VLOOKUP(Árboles!$G1251,Precios!$B$7:$H$19,7,FALSE))</f>
        <v/>
      </c>
      <c r="S1254" s="223">
        <f t="shared" si="24"/>
        <v>0</v>
      </c>
    </row>
    <row r="1255" spans="2:19" ht="16.8" thickTop="1" thickBot="1">
      <c r="B1255" s="211" t="str">
        <f>IF(Árboles!B1252="","",Árboles!B1252)</f>
        <v/>
      </c>
      <c r="C1255" s="211" t="str">
        <f>IF(Árboles!C1252="","",Árboles!C1252)</f>
        <v/>
      </c>
      <c r="D1255" s="212" t="str">
        <f>IF(Árboles!G1252="","",Árboles!G1252)</f>
        <v/>
      </c>
      <c r="E1255" s="213" t="str">
        <f>IF(Árboles!AC1252=0,"",Árboles!AC1252)</f>
        <v/>
      </c>
      <c r="F1255" s="221"/>
      <c r="G1255" s="222"/>
      <c r="H1255" s="222"/>
      <c r="I1255" s="222"/>
      <c r="J1255" s="222"/>
      <c r="K1255" s="222"/>
      <c r="L1255" s="222"/>
      <c r="M1255" s="216" t="str">
        <f>IF(ISNA(Industrias[[#This Row],[Vtrit (m3)]]*VLOOKUP(Árboles!$G1252,Precios!$B$7:$H$19,2,FALSE)),"",Industrias[[#This Row],[Vtrit (m3)]]*VLOOKUP(Árboles!$G1252,Precios!$B$7:$H$19,2,FALSE))</f>
        <v/>
      </c>
      <c r="N1255" s="217" t="str">
        <f>IF(ISNA(Industrias[[#This Row],[Vapea (m3)]]*VLOOKUP(Árboles!$G1252,Precios!$B$7:$H$19,3,FALSE)),"",Industrias[[#This Row],[Vapea (m3)]]*VLOOKUP(Árboles!$G1252,Precios!$B$7:$H$19,3,FALSE))</f>
        <v/>
      </c>
      <c r="O1255" s="217" t="str">
        <f>IF(ISNA(Industrias[[#This Row],[Vcanter (m3)]]*VLOOKUP(Árboles!$G1252,Precios!$B$7:$H$19,4,FALSE)),"",Industrias[[#This Row],[Vcanter (m3)]]*VLOOKUP(Árboles!$G1252,Precios!$B$7:$H$19,4,FALSE))</f>
        <v/>
      </c>
      <c r="P1255" s="217" t="str">
        <f>IF(ISNA(Industrias[[#This Row],[Vsierra (m3)]]*VLOOKUP(Árboles!$G1252,Precios!$B$7:$H$19,5,FALSE)),"",Industrias[[#This Row],[Vsierra (m3)]]*VLOOKUP(Árboles!$G1252,Precios!$B$7:$H$19,5,FALSE))</f>
        <v/>
      </c>
      <c r="Q1255" s="217" t="str">
        <f>IF(ISNA(Industrias[[#This Row],[Vsgruesa (m3)]]*VLOOKUP(Árboles!$G1252,Precios!$B$7:$H$19,6,FALSE)),"",Industrias[[#This Row],[Vsgruesa (m3)]]*VLOOKUP(Árboles!$G1252,Precios!$B$7:$H$19,6,FALSE))</f>
        <v/>
      </c>
      <c r="R1255" s="217" t="str">
        <f>IF(ISNA(Industrias[[#This Row],[Vchapa (m3)]]*VLOOKUP(Árboles!$G1252,Precios!$B$7:$H$19,7,FALSE)),"",Industrias[[#This Row],[Vchapa (m3)]]*VLOOKUP(Árboles!$G1252,Precios!$B$7:$H$19,7,FALSE))</f>
        <v/>
      </c>
      <c r="S1255" s="223">
        <f t="shared" si="24"/>
        <v>0</v>
      </c>
    </row>
    <row r="1256" spans="2:19" ht="16.8" thickTop="1" thickBot="1">
      <c r="B1256" s="211" t="str">
        <f>IF(Árboles!B1253="","",Árboles!B1253)</f>
        <v/>
      </c>
      <c r="C1256" s="211" t="str">
        <f>IF(Árboles!C1253="","",Árboles!C1253)</f>
        <v/>
      </c>
      <c r="D1256" s="212" t="str">
        <f>IF(Árboles!G1253="","",Árboles!G1253)</f>
        <v/>
      </c>
      <c r="E1256" s="213" t="str">
        <f>IF(Árboles!AC1253=0,"",Árboles!AC1253)</f>
        <v/>
      </c>
      <c r="F1256" s="221"/>
      <c r="G1256" s="222"/>
      <c r="H1256" s="222"/>
      <c r="I1256" s="222"/>
      <c r="J1256" s="222"/>
      <c r="K1256" s="222"/>
      <c r="L1256" s="222"/>
      <c r="M1256" s="216" t="str">
        <f>IF(ISNA(Industrias[[#This Row],[Vtrit (m3)]]*VLOOKUP(Árboles!$G1253,Precios!$B$7:$H$19,2,FALSE)),"",Industrias[[#This Row],[Vtrit (m3)]]*VLOOKUP(Árboles!$G1253,Precios!$B$7:$H$19,2,FALSE))</f>
        <v/>
      </c>
      <c r="N1256" s="217" t="str">
        <f>IF(ISNA(Industrias[[#This Row],[Vapea (m3)]]*VLOOKUP(Árboles!$G1253,Precios!$B$7:$H$19,3,FALSE)),"",Industrias[[#This Row],[Vapea (m3)]]*VLOOKUP(Árboles!$G1253,Precios!$B$7:$H$19,3,FALSE))</f>
        <v/>
      </c>
      <c r="O1256" s="217" t="str">
        <f>IF(ISNA(Industrias[[#This Row],[Vcanter (m3)]]*VLOOKUP(Árboles!$G1253,Precios!$B$7:$H$19,4,FALSE)),"",Industrias[[#This Row],[Vcanter (m3)]]*VLOOKUP(Árboles!$G1253,Precios!$B$7:$H$19,4,FALSE))</f>
        <v/>
      </c>
      <c r="P1256" s="217" t="str">
        <f>IF(ISNA(Industrias[[#This Row],[Vsierra (m3)]]*VLOOKUP(Árboles!$G1253,Precios!$B$7:$H$19,5,FALSE)),"",Industrias[[#This Row],[Vsierra (m3)]]*VLOOKUP(Árboles!$G1253,Precios!$B$7:$H$19,5,FALSE))</f>
        <v/>
      </c>
      <c r="Q1256" s="217" t="str">
        <f>IF(ISNA(Industrias[[#This Row],[Vsgruesa (m3)]]*VLOOKUP(Árboles!$G1253,Precios!$B$7:$H$19,6,FALSE)),"",Industrias[[#This Row],[Vsgruesa (m3)]]*VLOOKUP(Árboles!$G1253,Precios!$B$7:$H$19,6,FALSE))</f>
        <v/>
      </c>
      <c r="R1256" s="217" t="str">
        <f>IF(ISNA(Industrias[[#This Row],[Vchapa (m3)]]*VLOOKUP(Árboles!$G1253,Precios!$B$7:$H$19,7,FALSE)),"",Industrias[[#This Row],[Vchapa (m3)]]*VLOOKUP(Árboles!$G1253,Precios!$B$7:$H$19,7,FALSE))</f>
        <v/>
      </c>
      <c r="S1256" s="223">
        <f t="shared" si="24"/>
        <v>0</v>
      </c>
    </row>
    <row r="1257" spans="2:19" ht="16.8" thickTop="1" thickBot="1">
      <c r="B1257" s="211" t="str">
        <f>IF(Árboles!B1254="","",Árboles!B1254)</f>
        <v/>
      </c>
      <c r="C1257" s="211" t="str">
        <f>IF(Árboles!C1254="","",Árboles!C1254)</f>
        <v/>
      </c>
      <c r="D1257" s="212" t="str">
        <f>IF(Árboles!G1254="","",Árboles!G1254)</f>
        <v/>
      </c>
      <c r="E1257" s="213" t="str">
        <f>IF(Árboles!AC1254=0,"",Árboles!AC1254)</f>
        <v/>
      </c>
      <c r="F1257" s="221"/>
      <c r="G1257" s="222"/>
      <c r="H1257" s="222"/>
      <c r="I1257" s="222"/>
      <c r="J1257" s="222"/>
      <c r="K1257" s="222"/>
      <c r="L1257" s="222"/>
      <c r="M1257" s="216" t="str">
        <f>IF(ISNA(Industrias[[#This Row],[Vtrit (m3)]]*VLOOKUP(Árboles!$G1254,Precios!$B$7:$H$19,2,FALSE)),"",Industrias[[#This Row],[Vtrit (m3)]]*VLOOKUP(Árboles!$G1254,Precios!$B$7:$H$19,2,FALSE))</f>
        <v/>
      </c>
      <c r="N1257" s="217" t="str">
        <f>IF(ISNA(Industrias[[#This Row],[Vapea (m3)]]*VLOOKUP(Árboles!$G1254,Precios!$B$7:$H$19,3,FALSE)),"",Industrias[[#This Row],[Vapea (m3)]]*VLOOKUP(Árboles!$G1254,Precios!$B$7:$H$19,3,FALSE))</f>
        <v/>
      </c>
      <c r="O1257" s="217" t="str">
        <f>IF(ISNA(Industrias[[#This Row],[Vcanter (m3)]]*VLOOKUP(Árboles!$G1254,Precios!$B$7:$H$19,4,FALSE)),"",Industrias[[#This Row],[Vcanter (m3)]]*VLOOKUP(Árboles!$G1254,Precios!$B$7:$H$19,4,FALSE))</f>
        <v/>
      </c>
      <c r="P1257" s="217" t="str">
        <f>IF(ISNA(Industrias[[#This Row],[Vsierra (m3)]]*VLOOKUP(Árboles!$G1254,Precios!$B$7:$H$19,5,FALSE)),"",Industrias[[#This Row],[Vsierra (m3)]]*VLOOKUP(Árboles!$G1254,Precios!$B$7:$H$19,5,FALSE))</f>
        <v/>
      </c>
      <c r="Q1257" s="217" t="str">
        <f>IF(ISNA(Industrias[[#This Row],[Vsgruesa (m3)]]*VLOOKUP(Árboles!$G1254,Precios!$B$7:$H$19,6,FALSE)),"",Industrias[[#This Row],[Vsgruesa (m3)]]*VLOOKUP(Árboles!$G1254,Precios!$B$7:$H$19,6,FALSE))</f>
        <v/>
      </c>
      <c r="R1257" s="217" t="str">
        <f>IF(ISNA(Industrias[[#This Row],[Vchapa (m3)]]*VLOOKUP(Árboles!$G1254,Precios!$B$7:$H$19,7,FALSE)),"",Industrias[[#This Row],[Vchapa (m3)]]*VLOOKUP(Árboles!$G1254,Precios!$B$7:$H$19,7,FALSE))</f>
        <v/>
      </c>
      <c r="S1257" s="223">
        <f t="shared" si="24"/>
        <v>0</v>
      </c>
    </row>
    <row r="1258" spans="2:19" ht="16.8" thickTop="1" thickBot="1">
      <c r="B1258" s="211" t="str">
        <f>IF(Árboles!B1255="","",Árboles!B1255)</f>
        <v/>
      </c>
      <c r="C1258" s="211" t="str">
        <f>IF(Árboles!C1255="","",Árboles!C1255)</f>
        <v/>
      </c>
      <c r="D1258" s="212" t="str">
        <f>IF(Árboles!G1255="","",Árboles!G1255)</f>
        <v/>
      </c>
      <c r="E1258" s="213" t="str">
        <f>IF(Árboles!AC1255=0,"",Árboles!AC1255)</f>
        <v/>
      </c>
      <c r="F1258" s="221"/>
      <c r="G1258" s="222"/>
      <c r="H1258" s="222"/>
      <c r="I1258" s="222"/>
      <c r="J1258" s="222"/>
      <c r="K1258" s="222"/>
      <c r="L1258" s="222"/>
      <c r="M1258" s="216" t="str">
        <f>IF(ISNA(Industrias[[#This Row],[Vtrit (m3)]]*VLOOKUP(Árboles!$G1255,Precios!$B$7:$H$19,2,FALSE)),"",Industrias[[#This Row],[Vtrit (m3)]]*VLOOKUP(Árboles!$G1255,Precios!$B$7:$H$19,2,FALSE))</f>
        <v/>
      </c>
      <c r="N1258" s="217" t="str">
        <f>IF(ISNA(Industrias[[#This Row],[Vapea (m3)]]*VLOOKUP(Árboles!$G1255,Precios!$B$7:$H$19,3,FALSE)),"",Industrias[[#This Row],[Vapea (m3)]]*VLOOKUP(Árboles!$G1255,Precios!$B$7:$H$19,3,FALSE))</f>
        <v/>
      </c>
      <c r="O1258" s="217" t="str">
        <f>IF(ISNA(Industrias[[#This Row],[Vcanter (m3)]]*VLOOKUP(Árboles!$G1255,Precios!$B$7:$H$19,4,FALSE)),"",Industrias[[#This Row],[Vcanter (m3)]]*VLOOKUP(Árboles!$G1255,Precios!$B$7:$H$19,4,FALSE))</f>
        <v/>
      </c>
      <c r="P1258" s="217" t="str">
        <f>IF(ISNA(Industrias[[#This Row],[Vsierra (m3)]]*VLOOKUP(Árboles!$G1255,Precios!$B$7:$H$19,5,FALSE)),"",Industrias[[#This Row],[Vsierra (m3)]]*VLOOKUP(Árboles!$G1255,Precios!$B$7:$H$19,5,FALSE))</f>
        <v/>
      </c>
      <c r="Q1258" s="217" t="str">
        <f>IF(ISNA(Industrias[[#This Row],[Vsgruesa (m3)]]*VLOOKUP(Árboles!$G1255,Precios!$B$7:$H$19,6,FALSE)),"",Industrias[[#This Row],[Vsgruesa (m3)]]*VLOOKUP(Árboles!$G1255,Precios!$B$7:$H$19,6,FALSE))</f>
        <v/>
      </c>
      <c r="R1258" s="217" t="str">
        <f>IF(ISNA(Industrias[[#This Row],[Vchapa (m3)]]*VLOOKUP(Árboles!$G1255,Precios!$B$7:$H$19,7,FALSE)),"",Industrias[[#This Row],[Vchapa (m3)]]*VLOOKUP(Árboles!$G1255,Precios!$B$7:$H$19,7,FALSE))</f>
        <v/>
      </c>
      <c r="S1258" s="223">
        <f t="shared" si="24"/>
        <v>0</v>
      </c>
    </row>
    <row r="1259" spans="2:19" ht="16.8" thickTop="1" thickBot="1">
      <c r="B1259" s="211" t="str">
        <f>IF(Árboles!B1256="","",Árboles!B1256)</f>
        <v/>
      </c>
      <c r="C1259" s="211" t="str">
        <f>IF(Árboles!C1256="","",Árboles!C1256)</f>
        <v/>
      </c>
      <c r="D1259" s="212" t="str">
        <f>IF(Árboles!G1256="","",Árboles!G1256)</f>
        <v/>
      </c>
      <c r="E1259" s="213" t="str">
        <f>IF(Árboles!AC1256=0,"",Árboles!AC1256)</f>
        <v/>
      </c>
      <c r="F1259" s="221"/>
      <c r="G1259" s="222"/>
      <c r="H1259" s="222"/>
      <c r="I1259" s="222"/>
      <c r="J1259" s="222"/>
      <c r="K1259" s="222"/>
      <c r="L1259" s="222"/>
      <c r="M1259" s="216" t="str">
        <f>IF(ISNA(Industrias[[#This Row],[Vtrit (m3)]]*VLOOKUP(Árboles!$G1256,Precios!$B$7:$H$19,2,FALSE)),"",Industrias[[#This Row],[Vtrit (m3)]]*VLOOKUP(Árboles!$G1256,Precios!$B$7:$H$19,2,FALSE))</f>
        <v/>
      </c>
      <c r="N1259" s="217" t="str">
        <f>IF(ISNA(Industrias[[#This Row],[Vapea (m3)]]*VLOOKUP(Árboles!$G1256,Precios!$B$7:$H$19,3,FALSE)),"",Industrias[[#This Row],[Vapea (m3)]]*VLOOKUP(Árboles!$G1256,Precios!$B$7:$H$19,3,FALSE))</f>
        <v/>
      </c>
      <c r="O1259" s="217" t="str">
        <f>IF(ISNA(Industrias[[#This Row],[Vcanter (m3)]]*VLOOKUP(Árboles!$G1256,Precios!$B$7:$H$19,4,FALSE)),"",Industrias[[#This Row],[Vcanter (m3)]]*VLOOKUP(Árboles!$G1256,Precios!$B$7:$H$19,4,FALSE))</f>
        <v/>
      </c>
      <c r="P1259" s="217" t="str">
        <f>IF(ISNA(Industrias[[#This Row],[Vsierra (m3)]]*VLOOKUP(Árboles!$G1256,Precios!$B$7:$H$19,5,FALSE)),"",Industrias[[#This Row],[Vsierra (m3)]]*VLOOKUP(Árboles!$G1256,Precios!$B$7:$H$19,5,FALSE))</f>
        <v/>
      </c>
      <c r="Q1259" s="217" t="str">
        <f>IF(ISNA(Industrias[[#This Row],[Vsgruesa (m3)]]*VLOOKUP(Árboles!$G1256,Precios!$B$7:$H$19,6,FALSE)),"",Industrias[[#This Row],[Vsgruesa (m3)]]*VLOOKUP(Árboles!$G1256,Precios!$B$7:$H$19,6,FALSE))</f>
        <v/>
      </c>
      <c r="R1259" s="217" t="str">
        <f>IF(ISNA(Industrias[[#This Row],[Vchapa (m3)]]*VLOOKUP(Árboles!$G1256,Precios!$B$7:$H$19,7,FALSE)),"",Industrias[[#This Row],[Vchapa (m3)]]*VLOOKUP(Árboles!$G1256,Precios!$B$7:$H$19,7,FALSE))</f>
        <v/>
      </c>
      <c r="S1259" s="223">
        <f t="shared" si="24"/>
        <v>0</v>
      </c>
    </row>
    <row r="1260" spans="2:19" ht="16.8" thickTop="1" thickBot="1">
      <c r="B1260" s="211" t="str">
        <f>IF(Árboles!B1257="","",Árboles!B1257)</f>
        <v/>
      </c>
      <c r="C1260" s="211" t="str">
        <f>IF(Árboles!C1257="","",Árboles!C1257)</f>
        <v/>
      </c>
      <c r="D1260" s="212" t="str">
        <f>IF(Árboles!G1257="","",Árboles!G1257)</f>
        <v/>
      </c>
      <c r="E1260" s="213" t="str">
        <f>IF(Árboles!AC1257=0,"",Árboles!AC1257)</f>
        <v/>
      </c>
      <c r="F1260" s="221"/>
      <c r="G1260" s="222"/>
      <c r="H1260" s="222"/>
      <c r="I1260" s="222"/>
      <c r="J1260" s="222"/>
      <c r="K1260" s="222"/>
      <c r="L1260" s="222"/>
      <c r="M1260" s="216" t="str">
        <f>IF(ISNA(Industrias[[#This Row],[Vtrit (m3)]]*VLOOKUP(Árboles!$G1257,Precios!$B$7:$H$19,2,FALSE)),"",Industrias[[#This Row],[Vtrit (m3)]]*VLOOKUP(Árboles!$G1257,Precios!$B$7:$H$19,2,FALSE))</f>
        <v/>
      </c>
      <c r="N1260" s="217" t="str">
        <f>IF(ISNA(Industrias[[#This Row],[Vapea (m3)]]*VLOOKUP(Árboles!$G1257,Precios!$B$7:$H$19,3,FALSE)),"",Industrias[[#This Row],[Vapea (m3)]]*VLOOKUP(Árboles!$G1257,Precios!$B$7:$H$19,3,FALSE))</f>
        <v/>
      </c>
      <c r="O1260" s="217" t="str">
        <f>IF(ISNA(Industrias[[#This Row],[Vcanter (m3)]]*VLOOKUP(Árboles!$G1257,Precios!$B$7:$H$19,4,FALSE)),"",Industrias[[#This Row],[Vcanter (m3)]]*VLOOKUP(Árboles!$G1257,Precios!$B$7:$H$19,4,FALSE))</f>
        <v/>
      </c>
      <c r="P1260" s="217" t="str">
        <f>IF(ISNA(Industrias[[#This Row],[Vsierra (m3)]]*VLOOKUP(Árboles!$G1257,Precios!$B$7:$H$19,5,FALSE)),"",Industrias[[#This Row],[Vsierra (m3)]]*VLOOKUP(Árboles!$G1257,Precios!$B$7:$H$19,5,FALSE))</f>
        <v/>
      </c>
      <c r="Q1260" s="217" t="str">
        <f>IF(ISNA(Industrias[[#This Row],[Vsgruesa (m3)]]*VLOOKUP(Árboles!$G1257,Precios!$B$7:$H$19,6,FALSE)),"",Industrias[[#This Row],[Vsgruesa (m3)]]*VLOOKUP(Árboles!$G1257,Precios!$B$7:$H$19,6,FALSE))</f>
        <v/>
      </c>
      <c r="R1260" s="217" t="str">
        <f>IF(ISNA(Industrias[[#This Row],[Vchapa (m3)]]*VLOOKUP(Árboles!$G1257,Precios!$B$7:$H$19,7,FALSE)),"",Industrias[[#This Row],[Vchapa (m3)]]*VLOOKUP(Árboles!$G1257,Precios!$B$7:$H$19,7,FALSE))</f>
        <v/>
      </c>
      <c r="S1260" s="223">
        <f t="shared" si="24"/>
        <v>0</v>
      </c>
    </row>
    <row r="1261" spans="2:19" ht="16.8" thickTop="1" thickBot="1">
      <c r="B1261" s="211" t="str">
        <f>IF(Árboles!B1258="","",Árboles!B1258)</f>
        <v/>
      </c>
      <c r="C1261" s="211" t="str">
        <f>IF(Árboles!C1258="","",Árboles!C1258)</f>
        <v/>
      </c>
      <c r="D1261" s="212" t="str">
        <f>IF(Árboles!G1258="","",Árboles!G1258)</f>
        <v/>
      </c>
      <c r="E1261" s="213" t="str">
        <f>IF(Árboles!AC1258=0,"",Árboles!AC1258)</f>
        <v/>
      </c>
      <c r="F1261" s="221"/>
      <c r="G1261" s="222"/>
      <c r="H1261" s="222"/>
      <c r="I1261" s="222"/>
      <c r="J1261" s="222"/>
      <c r="K1261" s="222"/>
      <c r="L1261" s="222"/>
      <c r="M1261" s="216" t="str">
        <f>IF(ISNA(Industrias[[#This Row],[Vtrit (m3)]]*VLOOKUP(Árboles!$G1258,Precios!$B$7:$H$19,2,FALSE)),"",Industrias[[#This Row],[Vtrit (m3)]]*VLOOKUP(Árboles!$G1258,Precios!$B$7:$H$19,2,FALSE))</f>
        <v/>
      </c>
      <c r="N1261" s="217" t="str">
        <f>IF(ISNA(Industrias[[#This Row],[Vapea (m3)]]*VLOOKUP(Árboles!$G1258,Precios!$B$7:$H$19,3,FALSE)),"",Industrias[[#This Row],[Vapea (m3)]]*VLOOKUP(Árboles!$G1258,Precios!$B$7:$H$19,3,FALSE))</f>
        <v/>
      </c>
      <c r="O1261" s="217" t="str">
        <f>IF(ISNA(Industrias[[#This Row],[Vcanter (m3)]]*VLOOKUP(Árboles!$G1258,Precios!$B$7:$H$19,4,FALSE)),"",Industrias[[#This Row],[Vcanter (m3)]]*VLOOKUP(Árboles!$G1258,Precios!$B$7:$H$19,4,FALSE))</f>
        <v/>
      </c>
      <c r="P1261" s="217" t="str">
        <f>IF(ISNA(Industrias[[#This Row],[Vsierra (m3)]]*VLOOKUP(Árboles!$G1258,Precios!$B$7:$H$19,5,FALSE)),"",Industrias[[#This Row],[Vsierra (m3)]]*VLOOKUP(Árboles!$G1258,Precios!$B$7:$H$19,5,FALSE))</f>
        <v/>
      </c>
      <c r="Q1261" s="217" t="str">
        <f>IF(ISNA(Industrias[[#This Row],[Vsgruesa (m3)]]*VLOOKUP(Árboles!$G1258,Precios!$B$7:$H$19,6,FALSE)),"",Industrias[[#This Row],[Vsgruesa (m3)]]*VLOOKUP(Árboles!$G1258,Precios!$B$7:$H$19,6,FALSE))</f>
        <v/>
      </c>
      <c r="R1261" s="217" t="str">
        <f>IF(ISNA(Industrias[[#This Row],[Vchapa (m3)]]*VLOOKUP(Árboles!$G1258,Precios!$B$7:$H$19,7,FALSE)),"",Industrias[[#This Row],[Vchapa (m3)]]*VLOOKUP(Árboles!$G1258,Precios!$B$7:$H$19,7,FALSE))</f>
        <v/>
      </c>
      <c r="S1261" s="223">
        <f t="shared" si="24"/>
        <v>0</v>
      </c>
    </row>
    <row r="1262" spans="2:19" ht="16.8" thickTop="1" thickBot="1">
      <c r="B1262" s="211" t="str">
        <f>IF(Árboles!B1259="","",Árboles!B1259)</f>
        <v/>
      </c>
      <c r="C1262" s="211" t="str">
        <f>IF(Árboles!C1259="","",Árboles!C1259)</f>
        <v/>
      </c>
      <c r="D1262" s="212" t="str">
        <f>IF(Árboles!G1259="","",Árboles!G1259)</f>
        <v/>
      </c>
      <c r="E1262" s="213" t="str">
        <f>IF(Árboles!AC1259=0,"",Árboles!AC1259)</f>
        <v/>
      </c>
      <c r="F1262" s="221"/>
      <c r="G1262" s="222"/>
      <c r="H1262" s="222"/>
      <c r="I1262" s="222"/>
      <c r="J1262" s="222"/>
      <c r="K1262" s="222"/>
      <c r="L1262" s="222"/>
      <c r="M1262" s="216" t="str">
        <f>IF(ISNA(Industrias[[#This Row],[Vtrit (m3)]]*VLOOKUP(Árboles!$G1259,Precios!$B$7:$H$19,2,FALSE)),"",Industrias[[#This Row],[Vtrit (m3)]]*VLOOKUP(Árboles!$G1259,Precios!$B$7:$H$19,2,FALSE))</f>
        <v/>
      </c>
      <c r="N1262" s="217" t="str">
        <f>IF(ISNA(Industrias[[#This Row],[Vapea (m3)]]*VLOOKUP(Árboles!$G1259,Precios!$B$7:$H$19,3,FALSE)),"",Industrias[[#This Row],[Vapea (m3)]]*VLOOKUP(Árboles!$G1259,Precios!$B$7:$H$19,3,FALSE))</f>
        <v/>
      </c>
      <c r="O1262" s="217" t="str">
        <f>IF(ISNA(Industrias[[#This Row],[Vcanter (m3)]]*VLOOKUP(Árboles!$G1259,Precios!$B$7:$H$19,4,FALSE)),"",Industrias[[#This Row],[Vcanter (m3)]]*VLOOKUP(Árboles!$G1259,Precios!$B$7:$H$19,4,FALSE))</f>
        <v/>
      </c>
      <c r="P1262" s="217" t="str">
        <f>IF(ISNA(Industrias[[#This Row],[Vsierra (m3)]]*VLOOKUP(Árboles!$G1259,Precios!$B$7:$H$19,5,FALSE)),"",Industrias[[#This Row],[Vsierra (m3)]]*VLOOKUP(Árboles!$G1259,Precios!$B$7:$H$19,5,FALSE))</f>
        <v/>
      </c>
      <c r="Q1262" s="217" t="str">
        <f>IF(ISNA(Industrias[[#This Row],[Vsgruesa (m3)]]*VLOOKUP(Árboles!$G1259,Precios!$B$7:$H$19,6,FALSE)),"",Industrias[[#This Row],[Vsgruesa (m3)]]*VLOOKUP(Árboles!$G1259,Precios!$B$7:$H$19,6,FALSE))</f>
        <v/>
      </c>
      <c r="R1262" s="217" t="str">
        <f>IF(ISNA(Industrias[[#This Row],[Vchapa (m3)]]*VLOOKUP(Árboles!$G1259,Precios!$B$7:$H$19,7,FALSE)),"",Industrias[[#This Row],[Vchapa (m3)]]*VLOOKUP(Árboles!$G1259,Precios!$B$7:$H$19,7,FALSE))</f>
        <v/>
      </c>
      <c r="S1262" s="223">
        <f t="shared" si="24"/>
        <v>0</v>
      </c>
    </row>
    <row r="1263" spans="2:19" ht="16.8" thickTop="1" thickBot="1">
      <c r="B1263" s="211" t="str">
        <f>IF(Árboles!B1260="","",Árboles!B1260)</f>
        <v/>
      </c>
      <c r="C1263" s="211" t="str">
        <f>IF(Árboles!C1260="","",Árboles!C1260)</f>
        <v/>
      </c>
      <c r="D1263" s="212" t="str">
        <f>IF(Árboles!G1260="","",Árboles!G1260)</f>
        <v/>
      </c>
      <c r="E1263" s="213" t="str">
        <f>IF(Árboles!AC1260=0,"",Árboles!AC1260)</f>
        <v/>
      </c>
      <c r="F1263" s="221"/>
      <c r="G1263" s="222"/>
      <c r="H1263" s="222"/>
      <c r="I1263" s="222"/>
      <c r="J1263" s="222"/>
      <c r="K1263" s="222"/>
      <c r="L1263" s="222"/>
      <c r="M1263" s="216" t="str">
        <f>IF(ISNA(Industrias[[#This Row],[Vtrit (m3)]]*VLOOKUP(Árboles!$G1260,Precios!$B$7:$H$19,2,FALSE)),"",Industrias[[#This Row],[Vtrit (m3)]]*VLOOKUP(Árboles!$G1260,Precios!$B$7:$H$19,2,FALSE))</f>
        <v/>
      </c>
      <c r="N1263" s="217" t="str">
        <f>IF(ISNA(Industrias[[#This Row],[Vapea (m3)]]*VLOOKUP(Árboles!$G1260,Precios!$B$7:$H$19,3,FALSE)),"",Industrias[[#This Row],[Vapea (m3)]]*VLOOKUP(Árboles!$G1260,Precios!$B$7:$H$19,3,FALSE))</f>
        <v/>
      </c>
      <c r="O1263" s="217" t="str">
        <f>IF(ISNA(Industrias[[#This Row],[Vcanter (m3)]]*VLOOKUP(Árboles!$G1260,Precios!$B$7:$H$19,4,FALSE)),"",Industrias[[#This Row],[Vcanter (m3)]]*VLOOKUP(Árboles!$G1260,Precios!$B$7:$H$19,4,FALSE))</f>
        <v/>
      </c>
      <c r="P1263" s="217" t="str">
        <f>IF(ISNA(Industrias[[#This Row],[Vsierra (m3)]]*VLOOKUP(Árboles!$G1260,Precios!$B$7:$H$19,5,FALSE)),"",Industrias[[#This Row],[Vsierra (m3)]]*VLOOKUP(Árboles!$G1260,Precios!$B$7:$H$19,5,FALSE))</f>
        <v/>
      </c>
      <c r="Q1263" s="217" t="str">
        <f>IF(ISNA(Industrias[[#This Row],[Vsgruesa (m3)]]*VLOOKUP(Árboles!$G1260,Precios!$B$7:$H$19,6,FALSE)),"",Industrias[[#This Row],[Vsgruesa (m3)]]*VLOOKUP(Árboles!$G1260,Precios!$B$7:$H$19,6,FALSE))</f>
        <v/>
      </c>
      <c r="R1263" s="217" t="str">
        <f>IF(ISNA(Industrias[[#This Row],[Vchapa (m3)]]*VLOOKUP(Árboles!$G1260,Precios!$B$7:$H$19,7,FALSE)),"",Industrias[[#This Row],[Vchapa (m3)]]*VLOOKUP(Árboles!$G1260,Precios!$B$7:$H$19,7,FALSE))</f>
        <v/>
      </c>
      <c r="S1263" s="223">
        <f t="shared" si="24"/>
        <v>0</v>
      </c>
    </row>
    <row r="1264" spans="2:19" ht="16.8" thickTop="1" thickBot="1">
      <c r="B1264" s="211" t="str">
        <f>IF(Árboles!B1261="","",Árboles!B1261)</f>
        <v/>
      </c>
      <c r="C1264" s="211" t="str">
        <f>IF(Árboles!C1261="","",Árboles!C1261)</f>
        <v/>
      </c>
      <c r="D1264" s="212" t="str">
        <f>IF(Árboles!G1261="","",Árboles!G1261)</f>
        <v/>
      </c>
      <c r="E1264" s="213" t="str">
        <f>IF(Árboles!AC1261=0,"",Árboles!AC1261)</f>
        <v/>
      </c>
      <c r="F1264" s="221"/>
      <c r="G1264" s="222"/>
      <c r="H1264" s="222"/>
      <c r="I1264" s="222"/>
      <c r="J1264" s="222"/>
      <c r="K1264" s="222"/>
      <c r="L1264" s="222"/>
      <c r="M1264" s="216" t="str">
        <f>IF(ISNA(Industrias[[#This Row],[Vtrit (m3)]]*VLOOKUP(Árboles!$G1261,Precios!$B$7:$H$19,2,FALSE)),"",Industrias[[#This Row],[Vtrit (m3)]]*VLOOKUP(Árboles!$G1261,Precios!$B$7:$H$19,2,FALSE))</f>
        <v/>
      </c>
      <c r="N1264" s="217" t="str">
        <f>IF(ISNA(Industrias[[#This Row],[Vapea (m3)]]*VLOOKUP(Árboles!$G1261,Precios!$B$7:$H$19,3,FALSE)),"",Industrias[[#This Row],[Vapea (m3)]]*VLOOKUP(Árboles!$G1261,Precios!$B$7:$H$19,3,FALSE))</f>
        <v/>
      </c>
      <c r="O1264" s="217" t="str">
        <f>IF(ISNA(Industrias[[#This Row],[Vcanter (m3)]]*VLOOKUP(Árboles!$G1261,Precios!$B$7:$H$19,4,FALSE)),"",Industrias[[#This Row],[Vcanter (m3)]]*VLOOKUP(Árboles!$G1261,Precios!$B$7:$H$19,4,FALSE))</f>
        <v/>
      </c>
      <c r="P1264" s="217" t="str">
        <f>IF(ISNA(Industrias[[#This Row],[Vsierra (m3)]]*VLOOKUP(Árboles!$G1261,Precios!$B$7:$H$19,5,FALSE)),"",Industrias[[#This Row],[Vsierra (m3)]]*VLOOKUP(Árboles!$G1261,Precios!$B$7:$H$19,5,FALSE))</f>
        <v/>
      </c>
      <c r="Q1264" s="217" t="str">
        <f>IF(ISNA(Industrias[[#This Row],[Vsgruesa (m3)]]*VLOOKUP(Árboles!$G1261,Precios!$B$7:$H$19,6,FALSE)),"",Industrias[[#This Row],[Vsgruesa (m3)]]*VLOOKUP(Árboles!$G1261,Precios!$B$7:$H$19,6,FALSE))</f>
        <v/>
      </c>
      <c r="R1264" s="217" t="str">
        <f>IF(ISNA(Industrias[[#This Row],[Vchapa (m3)]]*VLOOKUP(Árboles!$G1261,Precios!$B$7:$H$19,7,FALSE)),"",Industrias[[#This Row],[Vchapa (m3)]]*VLOOKUP(Árboles!$G1261,Precios!$B$7:$H$19,7,FALSE))</f>
        <v/>
      </c>
      <c r="S1264" s="223">
        <f t="shared" si="24"/>
        <v>0</v>
      </c>
    </row>
    <row r="1265" spans="2:19" ht="16.8" thickTop="1" thickBot="1">
      <c r="B1265" s="211" t="str">
        <f>IF(Árboles!B1262="","",Árboles!B1262)</f>
        <v/>
      </c>
      <c r="C1265" s="211" t="str">
        <f>IF(Árboles!C1262="","",Árboles!C1262)</f>
        <v/>
      </c>
      <c r="D1265" s="212" t="str">
        <f>IF(Árboles!G1262="","",Árboles!G1262)</f>
        <v/>
      </c>
      <c r="E1265" s="213" t="str">
        <f>IF(Árboles!AC1262=0,"",Árboles!AC1262)</f>
        <v/>
      </c>
      <c r="F1265" s="221"/>
      <c r="G1265" s="222"/>
      <c r="H1265" s="222"/>
      <c r="I1265" s="222"/>
      <c r="J1265" s="222"/>
      <c r="K1265" s="222"/>
      <c r="L1265" s="222"/>
      <c r="M1265" s="216" t="str">
        <f>IF(ISNA(Industrias[[#This Row],[Vtrit (m3)]]*VLOOKUP(Árboles!$G1262,Precios!$B$7:$H$19,2,FALSE)),"",Industrias[[#This Row],[Vtrit (m3)]]*VLOOKUP(Árboles!$G1262,Precios!$B$7:$H$19,2,FALSE))</f>
        <v/>
      </c>
      <c r="N1265" s="217" t="str">
        <f>IF(ISNA(Industrias[[#This Row],[Vapea (m3)]]*VLOOKUP(Árboles!$G1262,Precios!$B$7:$H$19,3,FALSE)),"",Industrias[[#This Row],[Vapea (m3)]]*VLOOKUP(Árboles!$G1262,Precios!$B$7:$H$19,3,FALSE))</f>
        <v/>
      </c>
      <c r="O1265" s="217" t="str">
        <f>IF(ISNA(Industrias[[#This Row],[Vcanter (m3)]]*VLOOKUP(Árboles!$G1262,Precios!$B$7:$H$19,4,FALSE)),"",Industrias[[#This Row],[Vcanter (m3)]]*VLOOKUP(Árboles!$G1262,Precios!$B$7:$H$19,4,FALSE))</f>
        <v/>
      </c>
      <c r="P1265" s="217" t="str">
        <f>IF(ISNA(Industrias[[#This Row],[Vsierra (m3)]]*VLOOKUP(Árboles!$G1262,Precios!$B$7:$H$19,5,FALSE)),"",Industrias[[#This Row],[Vsierra (m3)]]*VLOOKUP(Árboles!$G1262,Precios!$B$7:$H$19,5,FALSE))</f>
        <v/>
      </c>
      <c r="Q1265" s="217" t="str">
        <f>IF(ISNA(Industrias[[#This Row],[Vsgruesa (m3)]]*VLOOKUP(Árboles!$G1262,Precios!$B$7:$H$19,6,FALSE)),"",Industrias[[#This Row],[Vsgruesa (m3)]]*VLOOKUP(Árboles!$G1262,Precios!$B$7:$H$19,6,FALSE))</f>
        <v/>
      </c>
      <c r="R1265" s="217" t="str">
        <f>IF(ISNA(Industrias[[#This Row],[Vchapa (m3)]]*VLOOKUP(Árboles!$G1262,Precios!$B$7:$H$19,7,FALSE)),"",Industrias[[#This Row],[Vchapa (m3)]]*VLOOKUP(Árboles!$G1262,Precios!$B$7:$H$19,7,FALSE))</f>
        <v/>
      </c>
      <c r="S1265" s="223">
        <f t="shared" si="24"/>
        <v>0</v>
      </c>
    </row>
    <row r="1266" spans="2:19" ht="16.8" thickTop="1" thickBot="1">
      <c r="B1266" s="211" t="str">
        <f>IF(Árboles!B1263="","",Árboles!B1263)</f>
        <v/>
      </c>
      <c r="C1266" s="211" t="str">
        <f>IF(Árboles!C1263="","",Árboles!C1263)</f>
        <v/>
      </c>
      <c r="D1266" s="212" t="str">
        <f>IF(Árboles!G1263="","",Árboles!G1263)</f>
        <v/>
      </c>
      <c r="E1266" s="213" t="str">
        <f>IF(Árboles!AC1263=0,"",Árboles!AC1263)</f>
        <v/>
      </c>
      <c r="F1266" s="221"/>
      <c r="G1266" s="222"/>
      <c r="H1266" s="222"/>
      <c r="I1266" s="222"/>
      <c r="J1266" s="222"/>
      <c r="K1266" s="222"/>
      <c r="L1266" s="222"/>
      <c r="M1266" s="216" t="str">
        <f>IF(ISNA(Industrias[[#This Row],[Vtrit (m3)]]*VLOOKUP(Árboles!$G1263,Precios!$B$7:$H$19,2,FALSE)),"",Industrias[[#This Row],[Vtrit (m3)]]*VLOOKUP(Árboles!$G1263,Precios!$B$7:$H$19,2,FALSE))</f>
        <v/>
      </c>
      <c r="N1266" s="217" t="str">
        <f>IF(ISNA(Industrias[[#This Row],[Vapea (m3)]]*VLOOKUP(Árboles!$G1263,Precios!$B$7:$H$19,3,FALSE)),"",Industrias[[#This Row],[Vapea (m3)]]*VLOOKUP(Árboles!$G1263,Precios!$B$7:$H$19,3,FALSE))</f>
        <v/>
      </c>
      <c r="O1266" s="217" t="str">
        <f>IF(ISNA(Industrias[[#This Row],[Vcanter (m3)]]*VLOOKUP(Árboles!$G1263,Precios!$B$7:$H$19,4,FALSE)),"",Industrias[[#This Row],[Vcanter (m3)]]*VLOOKUP(Árboles!$G1263,Precios!$B$7:$H$19,4,FALSE))</f>
        <v/>
      </c>
      <c r="P1266" s="217" t="str">
        <f>IF(ISNA(Industrias[[#This Row],[Vsierra (m3)]]*VLOOKUP(Árboles!$G1263,Precios!$B$7:$H$19,5,FALSE)),"",Industrias[[#This Row],[Vsierra (m3)]]*VLOOKUP(Árboles!$G1263,Precios!$B$7:$H$19,5,FALSE))</f>
        <v/>
      </c>
      <c r="Q1266" s="217" t="str">
        <f>IF(ISNA(Industrias[[#This Row],[Vsgruesa (m3)]]*VLOOKUP(Árboles!$G1263,Precios!$B$7:$H$19,6,FALSE)),"",Industrias[[#This Row],[Vsgruesa (m3)]]*VLOOKUP(Árboles!$G1263,Precios!$B$7:$H$19,6,FALSE))</f>
        <v/>
      </c>
      <c r="R1266" s="217" t="str">
        <f>IF(ISNA(Industrias[[#This Row],[Vchapa (m3)]]*VLOOKUP(Árboles!$G1263,Precios!$B$7:$H$19,7,FALSE)),"",Industrias[[#This Row],[Vchapa (m3)]]*VLOOKUP(Árboles!$G1263,Precios!$B$7:$H$19,7,FALSE))</f>
        <v/>
      </c>
      <c r="S1266" s="223">
        <f t="shared" si="24"/>
        <v>0</v>
      </c>
    </row>
    <row r="1267" spans="2:19" ht="16.8" thickTop="1" thickBot="1">
      <c r="B1267" s="211" t="str">
        <f>IF(Árboles!B1264="","",Árboles!B1264)</f>
        <v/>
      </c>
      <c r="C1267" s="211" t="str">
        <f>IF(Árboles!C1264="","",Árboles!C1264)</f>
        <v/>
      </c>
      <c r="D1267" s="212" t="str">
        <f>IF(Árboles!G1264="","",Árboles!G1264)</f>
        <v/>
      </c>
      <c r="E1267" s="213" t="str">
        <f>IF(Árboles!AC1264=0,"",Árboles!AC1264)</f>
        <v/>
      </c>
      <c r="F1267" s="221"/>
      <c r="G1267" s="222"/>
      <c r="H1267" s="222"/>
      <c r="I1267" s="222"/>
      <c r="J1267" s="222"/>
      <c r="K1267" s="222"/>
      <c r="L1267" s="222"/>
      <c r="M1267" s="216" t="str">
        <f>IF(ISNA(Industrias[[#This Row],[Vtrit (m3)]]*VLOOKUP(Árboles!$G1264,Precios!$B$7:$H$19,2,FALSE)),"",Industrias[[#This Row],[Vtrit (m3)]]*VLOOKUP(Árboles!$G1264,Precios!$B$7:$H$19,2,FALSE))</f>
        <v/>
      </c>
      <c r="N1267" s="217" t="str">
        <f>IF(ISNA(Industrias[[#This Row],[Vapea (m3)]]*VLOOKUP(Árboles!$G1264,Precios!$B$7:$H$19,3,FALSE)),"",Industrias[[#This Row],[Vapea (m3)]]*VLOOKUP(Árboles!$G1264,Precios!$B$7:$H$19,3,FALSE))</f>
        <v/>
      </c>
      <c r="O1267" s="217" t="str">
        <f>IF(ISNA(Industrias[[#This Row],[Vcanter (m3)]]*VLOOKUP(Árboles!$G1264,Precios!$B$7:$H$19,4,FALSE)),"",Industrias[[#This Row],[Vcanter (m3)]]*VLOOKUP(Árboles!$G1264,Precios!$B$7:$H$19,4,FALSE))</f>
        <v/>
      </c>
      <c r="P1267" s="217" t="str">
        <f>IF(ISNA(Industrias[[#This Row],[Vsierra (m3)]]*VLOOKUP(Árboles!$G1264,Precios!$B$7:$H$19,5,FALSE)),"",Industrias[[#This Row],[Vsierra (m3)]]*VLOOKUP(Árboles!$G1264,Precios!$B$7:$H$19,5,FALSE))</f>
        <v/>
      </c>
      <c r="Q1267" s="217" t="str">
        <f>IF(ISNA(Industrias[[#This Row],[Vsgruesa (m3)]]*VLOOKUP(Árboles!$G1264,Precios!$B$7:$H$19,6,FALSE)),"",Industrias[[#This Row],[Vsgruesa (m3)]]*VLOOKUP(Árboles!$G1264,Precios!$B$7:$H$19,6,FALSE))</f>
        <v/>
      </c>
      <c r="R1267" s="217" t="str">
        <f>IF(ISNA(Industrias[[#This Row],[Vchapa (m3)]]*VLOOKUP(Árboles!$G1264,Precios!$B$7:$H$19,7,FALSE)),"",Industrias[[#This Row],[Vchapa (m3)]]*VLOOKUP(Árboles!$G1264,Precios!$B$7:$H$19,7,FALSE))</f>
        <v/>
      </c>
      <c r="S1267" s="223">
        <f t="shared" si="24"/>
        <v>0</v>
      </c>
    </row>
    <row r="1268" spans="2:19" ht="16.8" thickTop="1" thickBot="1">
      <c r="B1268" s="211" t="str">
        <f>IF(Árboles!B1265="","",Árboles!B1265)</f>
        <v/>
      </c>
      <c r="C1268" s="211" t="str">
        <f>IF(Árboles!C1265="","",Árboles!C1265)</f>
        <v/>
      </c>
      <c r="D1268" s="212" t="str">
        <f>IF(Árboles!G1265="","",Árboles!G1265)</f>
        <v/>
      </c>
      <c r="E1268" s="213" t="str">
        <f>IF(Árboles!AC1265=0,"",Árboles!AC1265)</f>
        <v/>
      </c>
      <c r="F1268" s="221"/>
      <c r="G1268" s="222"/>
      <c r="H1268" s="222"/>
      <c r="I1268" s="222"/>
      <c r="J1268" s="222"/>
      <c r="K1268" s="222"/>
      <c r="L1268" s="222"/>
      <c r="M1268" s="216" t="str">
        <f>IF(ISNA(Industrias[[#This Row],[Vtrit (m3)]]*VLOOKUP(Árboles!$G1265,Precios!$B$7:$H$19,2,FALSE)),"",Industrias[[#This Row],[Vtrit (m3)]]*VLOOKUP(Árboles!$G1265,Precios!$B$7:$H$19,2,FALSE))</f>
        <v/>
      </c>
      <c r="N1268" s="217" t="str">
        <f>IF(ISNA(Industrias[[#This Row],[Vapea (m3)]]*VLOOKUP(Árboles!$G1265,Precios!$B$7:$H$19,3,FALSE)),"",Industrias[[#This Row],[Vapea (m3)]]*VLOOKUP(Árboles!$G1265,Precios!$B$7:$H$19,3,FALSE))</f>
        <v/>
      </c>
      <c r="O1268" s="217" t="str">
        <f>IF(ISNA(Industrias[[#This Row],[Vcanter (m3)]]*VLOOKUP(Árboles!$G1265,Precios!$B$7:$H$19,4,FALSE)),"",Industrias[[#This Row],[Vcanter (m3)]]*VLOOKUP(Árboles!$G1265,Precios!$B$7:$H$19,4,FALSE))</f>
        <v/>
      </c>
      <c r="P1268" s="217" t="str">
        <f>IF(ISNA(Industrias[[#This Row],[Vsierra (m3)]]*VLOOKUP(Árboles!$G1265,Precios!$B$7:$H$19,5,FALSE)),"",Industrias[[#This Row],[Vsierra (m3)]]*VLOOKUP(Árboles!$G1265,Precios!$B$7:$H$19,5,FALSE))</f>
        <v/>
      </c>
      <c r="Q1268" s="217" t="str">
        <f>IF(ISNA(Industrias[[#This Row],[Vsgruesa (m3)]]*VLOOKUP(Árboles!$G1265,Precios!$B$7:$H$19,6,FALSE)),"",Industrias[[#This Row],[Vsgruesa (m3)]]*VLOOKUP(Árboles!$G1265,Precios!$B$7:$H$19,6,FALSE))</f>
        <v/>
      </c>
      <c r="R1268" s="217" t="str">
        <f>IF(ISNA(Industrias[[#This Row],[Vchapa (m3)]]*VLOOKUP(Árboles!$G1265,Precios!$B$7:$H$19,7,FALSE)),"",Industrias[[#This Row],[Vchapa (m3)]]*VLOOKUP(Árboles!$G1265,Precios!$B$7:$H$19,7,FALSE))</f>
        <v/>
      </c>
      <c r="S1268" s="223">
        <f t="shared" si="24"/>
        <v>0</v>
      </c>
    </row>
    <row r="1269" spans="2:19" ht="16.8" thickTop="1" thickBot="1">
      <c r="B1269" s="211" t="str">
        <f>IF(Árboles!B1266="","",Árboles!B1266)</f>
        <v/>
      </c>
      <c r="C1269" s="211" t="str">
        <f>IF(Árboles!C1266="","",Árboles!C1266)</f>
        <v/>
      </c>
      <c r="D1269" s="212" t="str">
        <f>IF(Árboles!G1266="","",Árboles!G1266)</f>
        <v/>
      </c>
      <c r="E1269" s="213" t="str">
        <f>IF(Árboles!AC1266=0,"",Árboles!AC1266)</f>
        <v/>
      </c>
      <c r="F1269" s="221"/>
      <c r="G1269" s="222"/>
      <c r="H1269" s="222"/>
      <c r="I1269" s="222"/>
      <c r="J1269" s="222"/>
      <c r="K1269" s="222"/>
      <c r="L1269" s="222"/>
      <c r="M1269" s="216" t="str">
        <f>IF(ISNA(Industrias[[#This Row],[Vtrit (m3)]]*VLOOKUP(Árboles!$G1266,Precios!$B$7:$H$19,2,FALSE)),"",Industrias[[#This Row],[Vtrit (m3)]]*VLOOKUP(Árboles!$G1266,Precios!$B$7:$H$19,2,FALSE))</f>
        <v/>
      </c>
      <c r="N1269" s="217" t="str">
        <f>IF(ISNA(Industrias[[#This Row],[Vapea (m3)]]*VLOOKUP(Árboles!$G1266,Precios!$B$7:$H$19,3,FALSE)),"",Industrias[[#This Row],[Vapea (m3)]]*VLOOKUP(Árboles!$G1266,Precios!$B$7:$H$19,3,FALSE))</f>
        <v/>
      </c>
      <c r="O1269" s="217" t="str">
        <f>IF(ISNA(Industrias[[#This Row],[Vcanter (m3)]]*VLOOKUP(Árboles!$G1266,Precios!$B$7:$H$19,4,FALSE)),"",Industrias[[#This Row],[Vcanter (m3)]]*VLOOKUP(Árboles!$G1266,Precios!$B$7:$H$19,4,FALSE))</f>
        <v/>
      </c>
      <c r="P1269" s="217" t="str">
        <f>IF(ISNA(Industrias[[#This Row],[Vsierra (m3)]]*VLOOKUP(Árboles!$G1266,Precios!$B$7:$H$19,5,FALSE)),"",Industrias[[#This Row],[Vsierra (m3)]]*VLOOKUP(Árboles!$G1266,Precios!$B$7:$H$19,5,FALSE))</f>
        <v/>
      </c>
      <c r="Q1269" s="217" t="str">
        <f>IF(ISNA(Industrias[[#This Row],[Vsgruesa (m3)]]*VLOOKUP(Árboles!$G1266,Precios!$B$7:$H$19,6,FALSE)),"",Industrias[[#This Row],[Vsgruesa (m3)]]*VLOOKUP(Árboles!$G1266,Precios!$B$7:$H$19,6,FALSE))</f>
        <v/>
      </c>
      <c r="R1269" s="217" t="str">
        <f>IF(ISNA(Industrias[[#This Row],[Vchapa (m3)]]*VLOOKUP(Árboles!$G1266,Precios!$B$7:$H$19,7,FALSE)),"",Industrias[[#This Row],[Vchapa (m3)]]*VLOOKUP(Árboles!$G1266,Precios!$B$7:$H$19,7,FALSE))</f>
        <v/>
      </c>
      <c r="S1269" s="223">
        <f t="shared" si="24"/>
        <v>0</v>
      </c>
    </row>
    <row r="1270" spans="2:19" ht="16.8" thickTop="1" thickBot="1">
      <c r="B1270" s="211" t="str">
        <f>IF(Árboles!B1267="","",Árboles!B1267)</f>
        <v/>
      </c>
      <c r="C1270" s="211" t="str">
        <f>IF(Árboles!C1267="","",Árboles!C1267)</f>
        <v/>
      </c>
      <c r="D1270" s="212" t="str">
        <f>IF(Árboles!G1267="","",Árboles!G1267)</f>
        <v/>
      </c>
      <c r="E1270" s="213" t="str">
        <f>IF(Árboles!AC1267=0,"",Árboles!AC1267)</f>
        <v/>
      </c>
      <c r="F1270" s="221"/>
      <c r="G1270" s="222"/>
      <c r="H1270" s="222"/>
      <c r="I1270" s="222"/>
      <c r="J1270" s="222"/>
      <c r="K1270" s="222"/>
      <c r="L1270" s="222"/>
      <c r="M1270" s="216" t="str">
        <f>IF(ISNA(Industrias[[#This Row],[Vtrit (m3)]]*VLOOKUP(Árboles!$G1267,Precios!$B$7:$H$19,2,FALSE)),"",Industrias[[#This Row],[Vtrit (m3)]]*VLOOKUP(Árboles!$G1267,Precios!$B$7:$H$19,2,FALSE))</f>
        <v/>
      </c>
      <c r="N1270" s="217" t="str">
        <f>IF(ISNA(Industrias[[#This Row],[Vapea (m3)]]*VLOOKUP(Árboles!$G1267,Precios!$B$7:$H$19,3,FALSE)),"",Industrias[[#This Row],[Vapea (m3)]]*VLOOKUP(Árboles!$G1267,Precios!$B$7:$H$19,3,FALSE))</f>
        <v/>
      </c>
      <c r="O1270" s="217" t="str">
        <f>IF(ISNA(Industrias[[#This Row],[Vcanter (m3)]]*VLOOKUP(Árboles!$G1267,Precios!$B$7:$H$19,4,FALSE)),"",Industrias[[#This Row],[Vcanter (m3)]]*VLOOKUP(Árboles!$G1267,Precios!$B$7:$H$19,4,FALSE))</f>
        <v/>
      </c>
      <c r="P1270" s="217" t="str">
        <f>IF(ISNA(Industrias[[#This Row],[Vsierra (m3)]]*VLOOKUP(Árboles!$G1267,Precios!$B$7:$H$19,5,FALSE)),"",Industrias[[#This Row],[Vsierra (m3)]]*VLOOKUP(Árboles!$G1267,Precios!$B$7:$H$19,5,FALSE))</f>
        <v/>
      </c>
      <c r="Q1270" s="217" t="str">
        <f>IF(ISNA(Industrias[[#This Row],[Vsgruesa (m3)]]*VLOOKUP(Árboles!$G1267,Precios!$B$7:$H$19,6,FALSE)),"",Industrias[[#This Row],[Vsgruesa (m3)]]*VLOOKUP(Árboles!$G1267,Precios!$B$7:$H$19,6,FALSE))</f>
        <v/>
      </c>
      <c r="R1270" s="217" t="str">
        <f>IF(ISNA(Industrias[[#This Row],[Vchapa (m3)]]*VLOOKUP(Árboles!$G1267,Precios!$B$7:$H$19,7,FALSE)),"",Industrias[[#This Row],[Vchapa (m3)]]*VLOOKUP(Árboles!$G1267,Precios!$B$7:$H$19,7,FALSE))</f>
        <v/>
      </c>
      <c r="S1270" s="223">
        <f t="shared" si="24"/>
        <v>0</v>
      </c>
    </row>
    <row r="1271" spans="2:19" ht="16.8" thickTop="1" thickBot="1">
      <c r="B1271" s="211" t="str">
        <f>IF(Árboles!B1268="","",Árboles!B1268)</f>
        <v/>
      </c>
      <c r="C1271" s="211" t="str">
        <f>IF(Árboles!C1268="","",Árboles!C1268)</f>
        <v/>
      </c>
      <c r="D1271" s="212" t="str">
        <f>IF(Árboles!G1268="","",Árboles!G1268)</f>
        <v/>
      </c>
      <c r="E1271" s="213" t="str">
        <f>IF(Árboles!AC1268=0,"",Árboles!AC1268)</f>
        <v/>
      </c>
      <c r="F1271" s="221"/>
      <c r="G1271" s="222"/>
      <c r="H1271" s="222"/>
      <c r="I1271" s="222"/>
      <c r="J1271" s="222"/>
      <c r="K1271" s="222"/>
      <c r="L1271" s="222"/>
      <c r="M1271" s="216" t="str">
        <f>IF(ISNA(Industrias[[#This Row],[Vtrit (m3)]]*VLOOKUP(Árboles!$G1268,Precios!$B$7:$H$19,2,FALSE)),"",Industrias[[#This Row],[Vtrit (m3)]]*VLOOKUP(Árboles!$G1268,Precios!$B$7:$H$19,2,FALSE))</f>
        <v/>
      </c>
      <c r="N1271" s="217" t="str">
        <f>IF(ISNA(Industrias[[#This Row],[Vapea (m3)]]*VLOOKUP(Árboles!$G1268,Precios!$B$7:$H$19,3,FALSE)),"",Industrias[[#This Row],[Vapea (m3)]]*VLOOKUP(Árboles!$G1268,Precios!$B$7:$H$19,3,FALSE))</f>
        <v/>
      </c>
      <c r="O1271" s="217" t="str">
        <f>IF(ISNA(Industrias[[#This Row],[Vcanter (m3)]]*VLOOKUP(Árboles!$G1268,Precios!$B$7:$H$19,4,FALSE)),"",Industrias[[#This Row],[Vcanter (m3)]]*VLOOKUP(Árboles!$G1268,Precios!$B$7:$H$19,4,FALSE))</f>
        <v/>
      </c>
      <c r="P1271" s="217" t="str">
        <f>IF(ISNA(Industrias[[#This Row],[Vsierra (m3)]]*VLOOKUP(Árboles!$G1268,Precios!$B$7:$H$19,5,FALSE)),"",Industrias[[#This Row],[Vsierra (m3)]]*VLOOKUP(Árboles!$G1268,Precios!$B$7:$H$19,5,FALSE))</f>
        <v/>
      </c>
      <c r="Q1271" s="217" t="str">
        <f>IF(ISNA(Industrias[[#This Row],[Vsgruesa (m3)]]*VLOOKUP(Árboles!$G1268,Precios!$B$7:$H$19,6,FALSE)),"",Industrias[[#This Row],[Vsgruesa (m3)]]*VLOOKUP(Árboles!$G1268,Precios!$B$7:$H$19,6,FALSE))</f>
        <v/>
      </c>
      <c r="R1271" s="217" t="str">
        <f>IF(ISNA(Industrias[[#This Row],[Vchapa (m3)]]*VLOOKUP(Árboles!$G1268,Precios!$B$7:$H$19,7,FALSE)),"",Industrias[[#This Row],[Vchapa (m3)]]*VLOOKUP(Árboles!$G1268,Precios!$B$7:$H$19,7,FALSE))</f>
        <v/>
      </c>
      <c r="S1271" s="223">
        <f t="shared" si="24"/>
        <v>0</v>
      </c>
    </row>
    <row r="1272" spans="2:19" ht="16.8" thickTop="1" thickBot="1">
      <c r="B1272" s="211" t="str">
        <f>IF(Árboles!B1269="","",Árboles!B1269)</f>
        <v/>
      </c>
      <c r="C1272" s="211" t="str">
        <f>IF(Árboles!C1269="","",Árboles!C1269)</f>
        <v/>
      </c>
      <c r="D1272" s="212" t="str">
        <f>IF(Árboles!G1269="","",Árboles!G1269)</f>
        <v/>
      </c>
      <c r="E1272" s="213" t="str">
        <f>IF(Árboles!AC1269=0,"",Árboles!AC1269)</f>
        <v/>
      </c>
      <c r="F1272" s="221"/>
      <c r="G1272" s="222"/>
      <c r="H1272" s="222"/>
      <c r="I1272" s="222"/>
      <c r="J1272" s="222"/>
      <c r="K1272" s="222"/>
      <c r="L1272" s="222"/>
      <c r="M1272" s="216" t="str">
        <f>IF(ISNA(Industrias[[#This Row],[Vtrit (m3)]]*VLOOKUP(Árboles!$G1269,Precios!$B$7:$H$19,2,FALSE)),"",Industrias[[#This Row],[Vtrit (m3)]]*VLOOKUP(Árboles!$G1269,Precios!$B$7:$H$19,2,FALSE))</f>
        <v/>
      </c>
      <c r="N1272" s="217" t="str">
        <f>IF(ISNA(Industrias[[#This Row],[Vapea (m3)]]*VLOOKUP(Árboles!$G1269,Precios!$B$7:$H$19,3,FALSE)),"",Industrias[[#This Row],[Vapea (m3)]]*VLOOKUP(Árboles!$G1269,Precios!$B$7:$H$19,3,FALSE))</f>
        <v/>
      </c>
      <c r="O1272" s="217" t="str">
        <f>IF(ISNA(Industrias[[#This Row],[Vcanter (m3)]]*VLOOKUP(Árboles!$G1269,Precios!$B$7:$H$19,4,FALSE)),"",Industrias[[#This Row],[Vcanter (m3)]]*VLOOKUP(Árboles!$G1269,Precios!$B$7:$H$19,4,FALSE))</f>
        <v/>
      </c>
      <c r="P1272" s="217" t="str">
        <f>IF(ISNA(Industrias[[#This Row],[Vsierra (m3)]]*VLOOKUP(Árboles!$G1269,Precios!$B$7:$H$19,5,FALSE)),"",Industrias[[#This Row],[Vsierra (m3)]]*VLOOKUP(Árboles!$G1269,Precios!$B$7:$H$19,5,FALSE))</f>
        <v/>
      </c>
      <c r="Q1272" s="217" t="str">
        <f>IF(ISNA(Industrias[[#This Row],[Vsgruesa (m3)]]*VLOOKUP(Árboles!$G1269,Precios!$B$7:$H$19,6,FALSE)),"",Industrias[[#This Row],[Vsgruesa (m3)]]*VLOOKUP(Árboles!$G1269,Precios!$B$7:$H$19,6,FALSE))</f>
        <v/>
      </c>
      <c r="R1272" s="217" t="str">
        <f>IF(ISNA(Industrias[[#This Row],[Vchapa (m3)]]*VLOOKUP(Árboles!$G1269,Precios!$B$7:$H$19,7,FALSE)),"",Industrias[[#This Row],[Vchapa (m3)]]*VLOOKUP(Árboles!$G1269,Precios!$B$7:$H$19,7,FALSE))</f>
        <v/>
      </c>
      <c r="S1272" s="223">
        <f t="shared" si="24"/>
        <v>0</v>
      </c>
    </row>
    <row r="1273" spans="2:19" ht="16.8" thickTop="1" thickBot="1">
      <c r="B1273" s="211" t="str">
        <f>IF(Árboles!B1270="","",Árboles!B1270)</f>
        <v/>
      </c>
      <c r="C1273" s="211" t="str">
        <f>IF(Árboles!C1270="","",Árboles!C1270)</f>
        <v/>
      </c>
      <c r="D1273" s="212" t="str">
        <f>IF(Árboles!G1270="","",Árboles!G1270)</f>
        <v/>
      </c>
      <c r="E1273" s="213" t="str">
        <f>IF(Árboles!AC1270=0,"",Árboles!AC1270)</f>
        <v/>
      </c>
      <c r="F1273" s="221"/>
      <c r="G1273" s="222"/>
      <c r="H1273" s="222"/>
      <c r="I1273" s="222"/>
      <c r="J1273" s="222"/>
      <c r="K1273" s="222"/>
      <c r="L1273" s="222"/>
      <c r="M1273" s="216" t="str">
        <f>IF(ISNA(Industrias[[#This Row],[Vtrit (m3)]]*VLOOKUP(Árboles!$G1270,Precios!$B$7:$H$19,2,FALSE)),"",Industrias[[#This Row],[Vtrit (m3)]]*VLOOKUP(Árboles!$G1270,Precios!$B$7:$H$19,2,FALSE))</f>
        <v/>
      </c>
      <c r="N1273" s="217" t="str">
        <f>IF(ISNA(Industrias[[#This Row],[Vapea (m3)]]*VLOOKUP(Árboles!$G1270,Precios!$B$7:$H$19,3,FALSE)),"",Industrias[[#This Row],[Vapea (m3)]]*VLOOKUP(Árboles!$G1270,Precios!$B$7:$H$19,3,FALSE))</f>
        <v/>
      </c>
      <c r="O1273" s="217" t="str">
        <f>IF(ISNA(Industrias[[#This Row],[Vcanter (m3)]]*VLOOKUP(Árboles!$G1270,Precios!$B$7:$H$19,4,FALSE)),"",Industrias[[#This Row],[Vcanter (m3)]]*VLOOKUP(Árboles!$G1270,Precios!$B$7:$H$19,4,FALSE))</f>
        <v/>
      </c>
      <c r="P1273" s="217" t="str">
        <f>IF(ISNA(Industrias[[#This Row],[Vsierra (m3)]]*VLOOKUP(Árboles!$G1270,Precios!$B$7:$H$19,5,FALSE)),"",Industrias[[#This Row],[Vsierra (m3)]]*VLOOKUP(Árboles!$G1270,Precios!$B$7:$H$19,5,FALSE))</f>
        <v/>
      </c>
      <c r="Q1273" s="217" t="str">
        <f>IF(ISNA(Industrias[[#This Row],[Vsgruesa (m3)]]*VLOOKUP(Árboles!$G1270,Precios!$B$7:$H$19,6,FALSE)),"",Industrias[[#This Row],[Vsgruesa (m3)]]*VLOOKUP(Árboles!$G1270,Precios!$B$7:$H$19,6,FALSE))</f>
        <v/>
      </c>
      <c r="R1273" s="217" t="str">
        <f>IF(ISNA(Industrias[[#This Row],[Vchapa (m3)]]*VLOOKUP(Árboles!$G1270,Precios!$B$7:$H$19,7,FALSE)),"",Industrias[[#This Row],[Vchapa (m3)]]*VLOOKUP(Árboles!$G1270,Precios!$B$7:$H$19,7,FALSE))</f>
        <v/>
      </c>
      <c r="S1273" s="223">
        <f t="shared" si="24"/>
        <v>0</v>
      </c>
    </row>
    <row r="1274" spans="2:19" ht="16.8" thickTop="1" thickBot="1">
      <c r="B1274" s="211" t="str">
        <f>IF(Árboles!B1271="","",Árboles!B1271)</f>
        <v/>
      </c>
      <c r="C1274" s="211" t="str">
        <f>IF(Árboles!C1271="","",Árboles!C1271)</f>
        <v/>
      </c>
      <c r="D1274" s="212" t="str">
        <f>IF(Árboles!G1271="","",Árboles!G1271)</f>
        <v/>
      </c>
      <c r="E1274" s="213" t="str">
        <f>IF(Árboles!AC1271=0,"",Árboles!AC1271)</f>
        <v/>
      </c>
      <c r="F1274" s="221"/>
      <c r="G1274" s="222"/>
      <c r="H1274" s="222"/>
      <c r="I1274" s="222"/>
      <c r="J1274" s="222"/>
      <c r="K1274" s="222"/>
      <c r="L1274" s="222"/>
      <c r="M1274" s="216" t="str">
        <f>IF(ISNA(Industrias[[#This Row],[Vtrit (m3)]]*VLOOKUP(Árboles!$G1271,Precios!$B$7:$H$19,2,FALSE)),"",Industrias[[#This Row],[Vtrit (m3)]]*VLOOKUP(Árboles!$G1271,Precios!$B$7:$H$19,2,FALSE))</f>
        <v/>
      </c>
      <c r="N1274" s="217" t="str">
        <f>IF(ISNA(Industrias[[#This Row],[Vapea (m3)]]*VLOOKUP(Árboles!$G1271,Precios!$B$7:$H$19,3,FALSE)),"",Industrias[[#This Row],[Vapea (m3)]]*VLOOKUP(Árboles!$G1271,Precios!$B$7:$H$19,3,FALSE))</f>
        <v/>
      </c>
      <c r="O1274" s="217" t="str">
        <f>IF(ISNA(Industrias[[#This Row],[Vcanter (m3)]]*VLOOKUP(Árboles!$G1271,Precios!$B$7:$H$19,4,FALSE)),"",Industrias[[#This Row],[Vcanter (m3)]]*VLOOKUP(Árboles!$G1271,Precios!$B$7:$H$19,4,FALSE))</f>
        <v/>
      </c>
      <c r="P1274" s="217" t="str">
        <f>IF(ISNA(Industrias[[#This Row],[Vsierra (m3)]]*VLOOKUP(Árboles!$G1271,Precios!$B$7:$H$19,5,FALSE)),"",Industrias[[#This Row],[Vsierra (m3)]]*VLOOKUP(Árboles!$G1271,Precios!$B$7:$H$19,5,FALSE))</f>
        <v/>
      </c>
      <c r="Q1274" s="217" t="str">
        <f>IF(ISNA(Industrias[[#This Row],[Vsgruesa (m3)]]*VLOOKUP(Árboles!$G1271,Precios!$B$7:$H$19,6,FALSE)),"",Industrias[[#This Row],[Vsgruesa (m3)]]*VLOOKUP(Árboles!$G1271,Precios!$B$7:$H$19,6,FALSE))</f>
        <v/>
      </c>
      <c r="R1274" s="217" t="str">
        <f>IF(ISNA(Industrias[[#This Row],[Vchapa (m3)]]*VLOOKUP(Árboles!$G1271,Precios!$B$7:$H$19,7,FALSE)),"",Industrias[[#This Row],[Vchapa (m3)]]*VLOOKUP(Árboles!$G1271,Precios!$B$7:$H$19,7,FALSE))</f>
        <v/>
      </c>
      <c r="S1274" s="223">
        <f t="shared" si="24"/>
        <v>0</v>
      </c>
    </row>
    <row r="1275" spans="2:19" ht="16.8" thickTop="1" thickBot="1">
      <c r="B1275" s="211" t="str">
        <f>IF(Árboles!B1272="","",Árboles!B1272)</f>
        <v/>
      </c>
      <c r="C1275" s="211" t="str">
        <f>IF(Árboles!C1272="","",Árboles!C1272)</f>
        <v/>
      </c>
      <c r="D1275" s="212" t="str">
        <f>IF(Árboles!G1272="","",Árboles!G1272)</f>
        <v/>
      </c>
      <c r="E1275" s="213" t="str">
        <f>IF(Árboles!AC1272=0,"",Árboles!AC1272)</f>
        <v/>
      </c>
      <c r="F1275" s="221"/>
      <c r="G1275" s="222"/>
      <c r="H1275" s="222"/>
      <c r="I1275" s="222"/>
      <c r="J1275" s="222"/>
      <c r="K1275" s="222"/>
      <c r="L1275" s="222"/>
      <c r="M1275" s="216" t="str">
        <f>IF(ISNA(Industrias[[#This Row],[Vtrit (m3)]]*VLOOKUP(Árboles!$G1272,Precios!$B$7:$H$19,2,FALSE)),"",Industrias[[#This Row],[Vtrit (m3)]]*VLOOKUP(Árboles!$G1272,Precios!$B$7:$H$19,2,FALSE))</f>
        <v/>
      </c>
      <c r="N1275" s="217" t="str">
        <f>IF(ISNA(Industrias[[#This Row],[Vapea (m3)]]*VLOOKUP(Árboles!$G1272,Precios!$B$7:$H$19,3,FALSE)),"",Industrias[[#This Row],[Vapea (m3)]]*VLOOKUP(Árboles!$G1272,Precios!$B$7:$H$19,3,FALSE))</f>
        <v/>
      </c>
      <c r="O1275" s="217" t="str">
        <f>IF(ISNA(Industrias[[#This Row],[Vcanter (m3)]]*VLOOKUP(Árboles!$G1272,Precios!$B$7:$H$19,4,FALSE)),"",Industrias[[#This Row],[Vcanter (m3)]]*VLOOKUP(Árboles!$G1272,Precios!$B$7:$H$19,4,FALSE))</f>
        <v/>
      </c>
      <c r="P1275" s="217" t="str">
        <f>IF(ISNA(Industrias[[#This Row],[Vsierra (m3)]]*VLOOKUP(Árboles!$G1272,Precios!$B$7:$H$19,5,FALSE)),"",Industrias[[#This Row],[Vsierra (m3)]]*VLOOKUP(Árboles!$G1272,Precios!$B$7:$H$19,5,FALSE))</f>
        <v/>
      </c>
      <c r="Q1275" s="217" t="str">
        <f>IF(ISNA(Industrias[[#This Row],[Vsgruesa (m3)]]*VLOOKUP(Árboles!$G1272,Precios!$B$7:$H$19,6,FALSE)),"",Industrias[[#This Row],[Vsgruesa (m3)]]*VLOOKUP(Árboles!$G1272,Precios!$B$7:$H$19,6,FALSE))</f>
        <v/>
      </c>
      <c r="R1275" s="217" t="str">
        <f>IF(ISNA(Industrias[[#This Row],[Vchapa (m3)]]*VLOOKUP(Árboles!$G1272,Precios!$B$7:$H$19,7,FALSE)),"",Industrias[[#This Row],[Vchapa (m3)]]*VLOOKUP(Árboles!$G1272,Precios!$B$7:$H$19,7,FALSE))</f>
        <v/>
      </c>
      <c r="S1275" s="223">
        <f t="shared" si="24"/>
        <v>0</v>
      </c>
    </row>
    <row r="1276" spans="2:19" ht="16.8" thickTop="1" thickBot="1">
      <c r="B1276" s="211" t="str">
        <f>IF(Árboles!B1273="","",Árboles!B1273)</f>
        <v/>
      </c>
      <c r="C1276" s="211" t="str">
        <f>IF(Árboles!C1273="","",Árboles!C1273)</f>
        <v/>
      </c>
      <c r="D1276" s="212" t="str">
        <f>IF(Árboles!G1273="","",Árboles!G1273)</f>
        <v/>
      </c>
      <c r="E1276" s="213" t="str">
        <f>IF(Árboles!AC1273=0,"",Árboles!AC1273)</f>
        <v/>
      </c>
      <c r="F1276" s="221"/>
      <c r="G1276" s="222"/>
      <c r="H1276" s="222"/>
      <c r="I1276" s="222"/>
      <c r="J1276" s="222"/>
      <c r="K1276" s="222"/>
      <c r="L1276" s="222"/>
      <c r="M1276" s="216" t="str">
        <f>IF(ISNA(Industrias[[#This Row],[Vtrit (m3)]]*VLOOKUP(Árboles!$G1273,Precios!$B$7:$H$19,2,FALSE)),"",Industrias[[#This Row],[Vtrit (m3)]]*VLOOKUP(Árboles!$G1273,Precios!$B$7:$H$19,2,FALSE))</f>
        <v/>
      </c>
      <c r="N1276" s="217" t="str">
        <f>IF(ISNA(Industrias[[#This Row],[Vapea (m3)]]*VLOOKUP(Árboles!$G1273,Precios!$B$7:$H$19,3,FALSE)),"",Industrias[[#This Row],[Vapea (m3)]]*VLOOKUP(Árboles!$G1273,Precios!$B$7:$H$19,3,FALSE))</f>
        <v/>
      </c>
      <c r="O1276" s="217" t="str">
        <f>IF(ISNA(Industrias[[#This Row],[Vcanter (m3)]]*VLOOKUP(Árboles!$G1273,Precios!$B$7:$H$19,4,FALSE)),"",Industrias[[#This Row],[Vcanter (m3)]]*VLOOKUP(Árboles!$G1273,Precios!$B$7:$H$19,4,FALSE))</f>
        <v/>
      </c>
      <c r="P1276" s="217" t="str">
        <f>IF(ISNA(Industrias[[#This Row],[Vsierra (m3)]]*VLOOKUP(Árboles!$G1273,Precios!$B$7:$H$19,5,FALSE)),"",Industrias[[#This Row],[Vsierra (m3)]]*VLOOKUP(Árboles!$G1273,Precios!$B$7:$H$19,5,FALSE))</f>
        <v/>
      </c>
      <c r="Q1276" s="217" t="str">
        <f>IF(ISNA(Industrias[[#This Row],[Vsgruesa (m3)]]*VLOOKUP(Árboles!$G1273,Precios!$B$7:$H$19,6,FALSE)),"",Industrias[[#This Row],[Vsgruesa (m3)]]*VLOOKUP(Árboles!$G1273,Precios!$B$7:$H$19,6,FALSE))</f>
        <v/>
      </c>
      <c r="R1276" s="217" t="str">
        <f>IF(ISNA(Industrias[[#This Row],[Vchapa (m3)]]*VLOOKUP(Árboles!$G1273,Precios!$B$7:$H$19,7,FALSE)),"",Industrias[[#This Row],[Vchapa (m3)]]*VLOOKUP(Árboles!$G1273,Precios!$B$7:$H$19,7,FALSE))</f>
        <v/>
      </c>
      <c r="S1276" s="223">
        <f t="shared" si="24"/>
        <v>0</v>
      </c>
    </row>
    <row r="1277" spans="2:19" ht="16.8" thickTop="1" thickBot="1">
      <c r="B1277" s="211" t="str">
        <f>IF(Árboles!B1274="","",Árboles!B1274)</f>
        <v/>
      </c>
      <c r="C1277" s="211" t="str">
        <f>IF(Árboles!C1274="","",Árboles!C1274)</f>
        <v/>
      </c>
      <c r="D1277" s="212" t="str">
        <f>IF(Árboles!G1274="","",Árboles!G1274)</f>
        <v/>
      </c>
      <c r="E1277" s="213" t="str">
        <f>IF(Árboles!AC1274=0,"",Árboles!AC1274)</f>
        <v/>
      </c>
      <c r="F1277" s="221"/>
      <c r="G1277" s="222"/>
      <c r="H1277" s="222"/>
      <c r="I1277" s="222"/>
      <c r="J1277" s="222"/>
      <c r="K1277" s="222"/>
      <c r="L1277" s="222"/>
      <c r="M1277" s="216" t="str">
        <f>IF(ISNA(Industrias[[#This Row],[Vtrit (m3)]]*VLOOKUP(Árboles!$G1274,Precios!$B$7:$H$19,2,FALSE)),"",Industrias[[#This Row],[Vtrit (m3)]]*VLOOKUP(Árboles!$G1274,Precios!$B$7:$H$19,2,FALSE))</f>
        <v/>
      </c>
      <c r="N1277" s="217" t="str">
        <f>IF(ISNA(Industrias[[#This Row],[Vapea (m3)]]*VLOOKUP(Árboles!$G1274,Precios!$B$7:$H$19,3,FALSE)),"",Industrias[[#This Row],[Vapea (m3)]]*VLOOKUP(Árboles!$G1274,Precios!$B$7:$H$19,3,FALSE))</f>
        <v/>
      </c>
      <c r="O1277" s="217" t="str">
        <f>IF(ISNA(Industrias[[#This Row],[Vcanter (m3)]]*VLOOKUP(Árboles!$G1274,Precios!$B$7:$H$19,4,FALSE)),"",Industrias[[#This Row],[Vcanter (m3)]]*VLOOKUP(Árboles!$G1274,Precios!$B$7:$H$19,4,FALSE))</f>
        <v/>
      </c>
      <c r="P1277" s="217" t="str">
        <f>IF(ISNA(Industrias[[#This Row],[Vsierra (m3)]]*VLOOKUP(Árboles!$G1274,Precios!$B$7:$H$19,5,FALSE)),"",Industrias[[#This Row],[Vsierra (m3)]]*VLOOKUP(Árboles!$G1274,Precios!$B$7:$H$19,5,FALSE))</f>
        <v/>
      </c>
      <c r="Q1277" s="217" t="str">
        <f>IF(ISNA(Industrias[[#This Row],[Vsgruesa (m3)]]*VLOOKUP(Árboles!$G1274,Precios!$B$7:$H$19,6,FALSE)),"",Industrias[[#This Row],[Vsgruesa (m3)]]*VLOOKUP(Árboles!$G1274,Precios!$B$7:$H$19,6,FALSE))</f>
        <v/>
      </c>
      <c r="R1277" s="217" t="str">
        <f>IF(ISNA(Industrias[[#This Row],[Vchapa (m3)]]*VLOOKUP(Árboles!$G1274,Precios!$B$7:$H$19,7,FALSE)),"",Industrias[[#This Row],[Vchapa (m3)]]*VLOOKUP(Árboles!$G1274,Precios!$B$7:$H$19,7,FALSE))</f>
        <v/>
      </c>
      <c r="S1277" s="223">
        <f t="shared" si="24"/>
        <v>0</v>
      </c>
    </row>
    <row r="1278" spans="2:19" ht="16.8" thickTop="1" thickBot="1">
      <c r="B1278" s="211" t="str">
        <f>IF(Árboles!B1275="","",Árboles!B1275)</f>
        <v/>
      </c>
      <c r="C1278" s="211" t="str">
        <f>IF(Árboles!C1275="","",Árboles!C1275)</f>
        <v/>
      </c>
      <c r="D1278" s="212" t="str">
        <f>IF(Árboles!G1275="","",Árboles!G1275)</f>
        <v/>
      </c>
      <c r="E1278" s="213" t="str">
        <f>IF(Árboles!AC1275=0,"",Árboles!AC1275)</f>
        <v/>
      </c>
      <c r="F1278" s="221"/>
      <c r="G1278" s="222"/>
      <c r="H1278" s="222"/>
      <c r="I1278" s="222"/>
      <c r="J1278" s="222"/>
      <c r="K1278" s="222"/>
      <c r="L1278" s="222"/>
      <c r="M1278" s="216" t="str">
        <f>IF(ISNA(Industrias[[#This Row],[Vtrit (m3)]]*VLOOKUP(Árboles!$G1275,Precios!$B$7:$H$19,2,FALSE)),"",Industrias[[#This Row],[Vtrit (m3)]]*VLOOKUP(Árboles!$G1275,Precios!$B$7:$H$19,2,FALSE))</f>
        <v/>
      </c>
      <c r="N1278" s="217" t="str">
        <f>IF(ISNA(Industrias[[#This Row],[Vapea (m3)]]*VLOOKUP(Árboles!$G1275,Precios!$B$7:$H$19,3,FALSE)),"",Industrias[[#This Row],[Vapea (m3)]]*VLOOKUP(Árboles!$G1275,Precios!$B$7:$H$19,3,FALSE))</f>
        <v/>
      </c>
      <c r="O1278" s="217" t="str">
        <f>IF(ISNA(Industrias[[#This Row],[Vcanter (m3)]]*VLOOKUP(Árboles!$G1275,Precios!$B$7:$H$19,4,FALSE)),"",Industrias[[#This Row],[Vcanter (m3)]]*VLOOKUP(Árboles!$G1275,Precios!$B$7:$H$19,4,FALSE))</f>
        <v/>
      </c>
      <c r="P1278" s="217" t="str">
        <f>IF(ISNA(Industrias[[#This Row],[Vsierra (m3)]]*VLOOKUP(Árboles!$G1275,Precios!$B$7:$H$19,5,FALSE)),"",Industrias[[#This Row],[Vsierra (m3)]]*VLOOKUP(Árboles!$G1275,Precios!$B$7:$H$19,5,FALSE))</f>
        <v/>
      </c>
      <c r="Q1278" s="217" t="str">
        <f>IF(ISNA(Industrias[[#This Row],[Vsgruesa (m3)]]*VLOOKUP(Árboles!$G1275,Precios!$B$7:$H$19,6,FALSE)),"",Industrias[[#This Row],[Vsgruesa (m3)]]*VLOOKUP(Árboles!$G1275,Precios!$B$7:$H$19,6,FALSE))</f>
        <v/>
      </c>
      <c r="R1278" s="217" t="str">
        <f>IF(ISNA(Industrias[[#This Row],[Vchapa (m3)]]*VLOOKUP(Árboles!$G1275,Precios!$B$7:$H$19,7,FALSE)),"",Industrias[[#This Row],[Vchapa (m3)]]*VLOOKUP(Árboles!$G1275,Precios!$B$7:$H$19,7,FALSE))</f>
        <v/>
      </c>
      <c r="S1278" s="223">
        <f t="shared" si="24"/>
        <v>0</v>
      </c>
    </row>
    <row r="1279" spans="2:19" ht="16.8" thickTop="1" thickBot="1">
      <c r="B1279" s="211" t="str">
        <f>IF(Árboles!B1276="","",Árboles!B1276)</f>
        <v/>
      </c>
      <c r="C1279" s="211" t="str">
        <f>IF(Árboles!C1276="","",Árboles!C1276)</f>
        <v/>
      </c>
      <c r="D1279" s="212" t="str">
        <f>IF(Árboles!G1276="","",Árboles!G1276)</f>
        <v/>
      </c>
      <c r="E1279" s="213" t="str">
        <f>IF(Árboles!AC1276=0,"",Árboles!AC1276)</f>
        <v/>
      </c>
      <c r="F1279" s="221"/>
      <c r="G1279" s="222"/>
      <c r="H1279" s="222"/>
      <c r="I1279" s="222"/>
      <c r="J1279" s="222"/>
      <c r="K1279" s="222"/>
      <c r="L1279" s="222"/>
      <c r="M1279" s="216" t="str">
        <f>IF(ISNA(Industrias[[#This Row],[Vtrit (m3)]]*VLOOKUP(Árboles!$G1276,Precios!$B$7:$H$19,2,FALSE)),"",Industrias[[#This Row],[Vtrit (m3)]]*VLOOKUP(Árboles!$G1276,Precios!$B$7:$H$19,2,FALSE))</f>
        <v/>
      </c>
      <c r="N1279" s="217" t="str">
        <f>IF(ISNA(Industrias[[#This Row],[Vapea (m3)]]*VLOOKUP(Árboles!$G1276,Precios!$B$7:$H$19,3,FALSE)),"",Industrias[[#This Row],[Vapea (m3)]]*VLOOKUP(Árboles!$G1276,Precios!$B$7:$H$19,3,FALSE))</f>
        <v/>
      </c>
      <c r="O1279" s="217" t="str">
        <f>IF(ISNA(Industrias[[#This Row],[Vcanter (m3)]]*VLOOKUP(Árboles!$G1276,Precios!$B$7:$H$19,4,FALSE)),"",Industrias[[#This Row],[Vcanter (m3)]]*VLOOKUP(Árboles!$G1276,Precios!$B$7:$H$19,4,FALSE))</f>
        <v/>
      </c>
      <c r="P1279" s="217" t="str">
        <f>IF(ISNA(Industrias[[#This Row],[Vsierra (m3)]]*VLOOKUP(Árboles!$G1276,Precios!$B$7:$H$19,5,FALSE)),"",Industrias[[#This Row],[Vsierra (m3)]]*VLOOKUP(Árboles!$G1276,Precios!$B$7:$H$19,5,FALSE))</f>
        <v/>
      </c>
      <c r="Q1279" s="217" t="str">
        <f>IF(ISNA(Industrias[[#This Row],[Vsgruesa (m3)]]*VLOOKUP(Árboles!$G1276,Precios!$B$7:$H$19,6,FALSE)),"",Industrias[[#This Row],[Vsgruesa (m3)]]*VLOOKUP(Árboles!$G1276,Precios!$B$7:$H$19,6,FALSE))</f>
        <v/>
      </c>
      <c r="R1279" s="217" t="str">
        <f>IF(ISNA(Industrias[[#This Row],[Vchapa (m3)]]*VLOOKUP(Árboles!$G1276,Precios!$B$7:$H$19,7,FALSE)),"",Industrias[[#This Row],[Vchapa (m3)]]*VLOOKUP(Árboles!$G1276,Precios!$B$7:$H$19,7,FALSE))</f>
        <v/>
      </c>
      <c r="S1279" s="223">
        <f t="shared" si="24"/>
        <v>0</v>
      </c>
    </row>
    <row r="1280" spans="2:19" ht="16.8" thickTop="1" thickBot="1">
      <c r="B1280" s="211" t="str">
        <f>IF(Árboles!B1277="","",Árboles!B1277)</f>
        <v/>
      </c>
      <c r="C1280" s="211" t="str">
        <f>IF(Árboles!C1277="","",Árboles!C1277)</f>
        <v/>
      </c>
      <c r="D1280" s="212" t="str">
        <f>IF(Árboles!G1277="","",Árboles!G1277)</f>
        <v/>
      </c>
      <c r="E1280" s="213" t="str">
        <f>IF(Árboles!AC1277=0,"",Árboles!AC1277)</f>
        <v/>
      </c>
      <c r="F1280" s="221"/>
      <c r="G1280" s="222"/>
      <c r="H1280" s="222"/>
      <c r="I1280" s="222"/>
      <c r="J1280" s="222"/>
      <c r="K1280" s="222"/>
      <c r="L1280" s="222"/>
      <c r="M1280" s="216" t="str">
        <f>IF(ISNA(Industrias[[#This Row],[Vtrit (m3)]]*VLOOKUP(Árboles!$G1277,Precios!$B$7:$H$19,2,FALSE)),"",Industrias[[#This Row],[Vtrit (m3)]]*VLOOKUP(Árboles!$G1277,Precios!$B$7:$H$19,2,FALSE))</f>
        <v/>
      </c>
      <c r="N1280" s="217" t="str">
        <f>IF(ISNA(Industrias[[#This Row],[Vapea (m3)]]*VLOOKUP(Árboles!$G1277,Precios!$B$7:$H$19,3,FALSE)),"",Industrias[[#This Row],[Vapea (m3)]]*VLOOKUP(Árboles!$G1277,Precios!$B$7:$H$19,3,FALSE))</f>
        <v/>
      </c>
      <c r="O1280" s="217" t="str">
        <f>IF(ISNA(Industrias[[#This Row],[Vcanter (m3)]]*VLOOKUP(Árboles!$G1277,Precios!$B$7:$H$19,4,FALSE)),"",Industrias[[#This Row],[Vcanter (m3)]]*VLOOKUP(Árboles!$G1277,Precios!$B$7:$H$19,4,FALSE))</f>
        <v/>
      </c>
      <c r="P1280" s="217" t="str">
        <f>IF(ISNA(Industrias[[#This Row],[Vsierra (m3)]]*VLOOKUP(Árboles!$G1277,Precios!$B$7:$H$19,5,FALSE)),"",Industrias[[#This Row],[Vsierra (m3)]]*VLOOKUP(Árboles!$G1277,Precios!$B$7:$H$19,5,FALSE))</f>
        <v/>
      </c>
      <c r="Q1280" s="217" t="str">
        <f>IF(ISNA(Industrias[[#This Row],[Vsgruesa (m3)]]*VLOOKUP(Árboles!$G1277,Precios!$B$7:$H$19,6,FALSE)),"",Industrias[[#This Row],[Vsgruesa (m3)]]*VLOOKUP(Árboles!$G1277,Precios!$B$7:$H$19,6,FALSE))</f>
        <v/>
      </c>
      <c r="R1280" s="217" t="str">
        <f>IF(ISNA(Industrias[[#This Row],[Vchapa (m3)]]*VLOOKUP(Árboles!$G1277,Precios!$B$7:$H$19,7,FALSE)),"",Industrias[[#This Row],[Vchapa (m3)]]*VLOOKUP(Árboles!$G1277,Precios!$B$7:$H$19,7,FALSE))</f>
        <v/>
      </c>
      <c r="S1280" s="223">
        <f t="shared" si="24"/>
        <v>0</v>
      </c>
    </row>
    <row r="1281" spans="2:19" ht="16.8" thickTop="1" thickBot="1">
      <c r="B1281" s="211" t="str">
        <f>IF(Árboles!B1278="","",Árboles!B1278)</f>
        <v/>
      </c>
      <c r="C1281" s="211" t="str">
        <f>IF(Árboles!C1278="","",Árboles!C1278)</f>
        <v/>
      </c>
      <c r="D1281" s="212" t="str">
        <f>IF(Árboles!G1278="","",Árboles!G1278)</f>
        <v/>
      </c>
      <c r="E1281" s="213" t="str">
        <f>IF(Árboles!AC1278=0,"",Árboles!AC1278)</f>
        <v/>
      </c>
      <c r="F1281" s="221"/>
      <c r="G1281" s="222"/>
      <c r="H1281" s="222"/>
      <c r="I1281" s="222"/>
      <c r="J1281" s="222"/>
      <c r="K1281" s="222"/>
      <c r="L1281" s="222"/>
      <c r="M1281" s="216" t="str">
        <f>IF(ISNA(Industrias[[#This Row],[Vtrit (m3)]]*VLOOKUP(Árboles!$G1278,Precios!$B$7:$H$19,2,FALSE)),"",Industrias[[#This Row],[Vtrit (m3)]]*VLOOKUP(Árboles!$G1278,Precios!$B$7:$H$19,2,FALSE))</f>
        <v/>
      </c>
      <c r="N1281" s="217" t="str">
        <f>IF(ISNA(Industrias[[#This Row],[Vapea (m3)]]*VLOOKUP(Árboles!$G1278,Precios!$B$7:$H$19,3,FALSE)),"",Industrias[[#This Row],[Vapea (m3)]]*VLOOKUP(Árboles!$G1278,Precios!$B$7:$H$19,3,FALSE))</f>
        <v/>
      </c>
      <c r="O1281" s="217" t="str">
        <f>IF(ISNA(Industrias[[#This Row],[Vcanter (m3)]]*VLOOKUP(Árboles!$G1278,Precios!$B$7:$H$19,4,FALSE)),"",Industrias[[#This Row],[Vcanter (m3)]]*VLOOKUP(Árboles!$G1278,Precios!$B$7:$H$19,4,FALSE))</f>
        <v/>
      </c>
      <c r="P1281" s="217" t="str">
        <f>IF(ISNA(Industrias[[#This Row],[Vsierra (m3)]]*VLOOKUP(Árboles!$G1278,Precios!$B$7:$H$19,5,FALSE)),"",Industrias[[#This Row],[Vsierra (m3)]]*VLOOKUP(Árboles!$G1278,Precios!$B$7:$H$19,5,FALSE))</f>
        <v/>
      </c>
      <c r="Q1281" s="217" t="str">
        <f>IF(ISNA(Industrias[[#This Row],[Vsgruesa (m3)]]*VLOOKUP(Árboles!$G1278,Precios!$B$7:$H$19,6,FALSE)),"",Industrias[[#This Row],[Vsgruesa (m3)]]*VLOOKUP(Árboles!$G1278,Precios!$B$7:$H$19,6,FALSE))</f>
        <v/>
      </c>
      <c r="R1281" s="217" t="str">
        <f>IF(ISNA(Industrias[[#This Row],[Vchapa (m3)]]*VLOOKUP(Árboles!$G1278,Precios!$B$7:$H$19,7,FALSE)),"",Industrias[[#This Row],[Vchapa (m3)]]*VLOOKUP(Árboles!$G1278,Precios!$B$7:$H$19,7,FALSE))</f>
        <v/>
      </c>
      <c r="S1281" s="223">
        <f t="shared" si="24"/>
        <v>0</v>
      </c>
    </row>
    <row r="1282" spans="2:19" ht="16.8" thickTop="1" thickBot="1">
      <c r="B1282" s="211" t="str">
        <f>IF(Árboles!B1279="","",Árboles!B1279)</f>
        <v/>
      </c>
      <c r="C1282" s="211" t="str">
        <f>IF(Árboles!C1279="","",Árboles!C1279)</f>
        <v/>
      </c>
      <c r="D1282" s="212" t="str">
        <f>IF(Árboles!G1279="","",Árboles!G1279)</f>
        <v/>
      </c>
      <c r="E1282" s="213" t="str">
        <f>IF(Árboles!AC1279=0,"",Árboles!AC1279)</f>
        <v/>
      </c>
      <c r="F1282" s="221"/>
      <c r="G1282" s="222"/>
      <c r="H1282" s="222"/>
      <c r="I1282" s="222"/>
      <c r="J1282" s="222"/>
      <c r="K1282" s="222"/>
      <c r="L1282" s="222"/>
      <c r="M1282" s="216" t="str">
        <f>IF(ISNA(Industrias[[#This Row],[Vtrit (m3)]]*VLOOKUP(Árboles!$G1279,Precios!$B$7:$H$19,2,FALSE)),"",Industrias[[#This Row],[Vtrit (m3)]]*VLOOKUP(Árboles!$G1279,Precios!$B$7:$H$19,2,FALSE))</f>
        <v/>
      </c>
      <c r="N1282" s="217" t="str">
        <f>IF(ISNA(Industrias[[#This Row],[Vapea (m3)]]*VLOOKUP(Árboles!$G1279,Precios!$B$7:$H$19,3,FALSE)),"",Industrias[[#This Row],[Vapea (m3)]]*VLOOKUP(Árboles!$G1279,Precios!$B$7:$H$19,3,FALSE))</f>
        <v/>
      </c>
      <c r="O1282" s="217" t="str">
        <f>IF(ISNA(Industrias[[#This Row],[Vcanter (m3)]]*VLOOKUP(Árboles!$G1279,Precios!$B$7:$H$19,4,FALSE)),"",Industrias[[#This Row],[Vcanter (m3)]]*VLOOKUP(Árboles!$G1279,Precios!$B$7:$H$19,4,FALSE))</f>
        <v/>
      </c>
      <c r="P1282" s="217" t="str">
        <f>IF(ISNA(Industrias[[#This Row],[Vsierra (m3)]]*VLOOKUP(Árboles!$G1279,Precios!$B$7:$H$19,5,FALSE)),"",Industrias[[#This Row],[Vsierra (m3)]]*VLOOKUP(Árboles!$G1279,Precios!$B$7:$H$19,5,FALSE))</f>
        <v/>
      </c>
      <c r="Q1282" s="217" t="str">
        <f>IF(ISNA(Industrias[[#This Row],[Vsgruesa (m3)]]*VLOOKUP(Árboles!$G1279,Precios!$B$7:$H$19,6,FALSE)),"",Industrias[[#This Row],[Vsgruesa (m3)]]*VLOOKUP(Árboles!$G1279,Precios!$B$7:$H$19,6,FALSE))</f>
        <v/>
      </c>
      <c r="R1282" s="217" t="str">
        <f>IF(ISNA(Industrias[[#This Row],[Vchapa (m3)]]*VLOOKUP(Árboles!$G1279,Precios!$B$7:$H$19,7,FALSE)),"",Industrias[[#This Row],[Vchapa (m3)]]*VLOOKUP(Árboles!$G1279,Precios!$B$7:$H$19,7,FALSE))</f>
        <v/>
      </c>
      <c r="S1282" s="223">
        <f t="shared" si="24"/>
        <v>0</v>
      </c>
    </row>
    <row r="1283" spans="2:19" ht="16.8" thickTop="1" thickBot="1">
      <c r="B1283" s="211" t="str">
        <f>IF(Árboles!B1280="","",Árboles!B1280)</f>
        <v/>
      </c>
      <c r="C1283" s="211" t="str">
        <f>IF(Árboles!C1280="","",Árboles!C1280)</f>
        <v/>
      </c>
      <c r="D1283" s="212" t="str">
        <f>IF(Árboles!G1280="","",Árboles!G1280)</f>
        <v/>
      </c>
      <c r="E1283" s="213" t="str">
        <f>IF(Árboles!AC1280=0,"",Árboles!AC1280)</f>
        <v/>
      </c>
      <c r="F1283" s="221"/>
      <c r="G1283" s="222"/>
      <c r="H1283" s="222"/>
      <c r="I1283" s="222"/>
      <c r="J1283" s="222"/>
      <c r="K1283" s="222"/>
      <c r="L1283" s="222"/>
      <c r="M1283" s="216" t="str">
        <f>IF(ISNA(Industrias[[#This Row],[Vtrit (m3)]]*VLOOKUP(Árboles!$G1280,Precios!$B$7:$H$19,2,FALSE)),"",Industrias[[#This Row],[Vtrit (m3)]]*VLOOKUP(Árboles!$G1280,Precios!$B$7:$H$19,2,FALSE))</f>
        <v/>
      </c>
      <c r="N1283" s="217" t="str">
        <f>IF(ISNA(Industrias[[#This Row],[Vapea (m3)]]*VLOOKUP(Árboles!$G1280,Precios!$B$7:$H$19,3,FALSE)),"",Industrias[[#This Row],[Vapea (m3)]]*VLOOKUP(Árboles!$G1280,Precios!$B$7:$H$19,3,FALSE))</f>
        <v/>
      </c>
      <c r="O1283" s="217" t="str">
        <f>IF(ISNA(Industrias[[#This Row],[Vcanter (m3)]]*VLOOKUP(Árboles!$G1280,Precios!$B$7:$H$19,4,FALSE)),"",Industrias[[#This Row],[Vcanter (m3)]]*VLOOKUP(Árboles!$G1280,Precios!$B$7:$H$19,4,FALSE))</f>
        <v/>
      </c>
      <c r="P1283" s="217" t="str">
        <f>IF(ISNA(Industrias[[#This Row],[Vsierra (m3)]]*VLOOKUP(Árboles!$G1280,Precios!$B$7:$H$19,5,FALSE)),"",Industrias[[#This Row],[Vsierra (m3)]]*VLOOKUP(Árboles!$G1280,Precios!$B$7:$H$19,5,FALSE))</f>
        <v/>
      </c>
      <c r="Q1283" s="217" t="str">
        <f>IF(ISNA(Industrias[[#This Row],[Vsgruesa (m3)]]*VLOOKUP(Árboles!$G1280,Precios!$B$7:$H$19,6,FALSE)),"",Industrias[[#This Row],[Vsgruesa (m3)]]*VLOOKUP(Árboles!$G1280,Precios!$B$7:$H$19,6,FALSE))</f>
        <v/>
      </c>
      <c r="R1283" s="217" t="str">
        <f>IF(ISNA(Industrias[[#This Row],[Vchapa (m3)]]*VLOOKUP(Árboles!$G1280,Precios!$B$7:$H$19,7,FALSE)),"",Industrias[[#This Row],[Vchapa (m3)]]*VLOOKUP(Árboles!$G1280,Precios!$B$7:$H$19,7,FALSE))</f>
        <v/>
      </c>
      <c r="S1283" s="223">
        <f t="shared" si="24"/>
        <v>0</v>
      </c>
    </row>
    <row r="1284" spans="2:19" ht="16.8" thickTop="1" thickBot="1">
      <c r="B1284" s="211" t="str">
        <f>IF(Árboles!B1281="","",Árboles!B1281)</f>
        <v/>
      </c>
      <c r="C1284" s="211" t="str">
        <f>IF(Árboles!C1281="","",Árboles!C1281)</f>
        <v/>
      </c>
      <c r="D1284" s="212" t="str">
        <f>IF(Árboles!G1281="","",Árboles!G1281)</f>
        <v/>
      </c>
      <c r="E1284" s="213" t="str">
        <f>IF(Árboles!AC1281=0,"",Árboles!AC1281)</f>
        <v/>
      </c>
      <c r="F1284" s="221"/>
      <c r="G1284" s="222"/>
      <c r="H1284" s="222"/>
      <c r="I1284" s="222"/>
      <c r="J1284" s="222"/>
      <c r="K1284" s="222"/>
      <c r="L1284" s="222"/>
      <c r="M1284" s="216" t="str">
        <f>IF(ISNA(Industrias[[#This Row],[Vtrit (m3)]]*VLOOKUP(Árboles!$G1281,Precios!$B$7:$H$19,2,FALSE)),"",Industrias[[#This Row],[Vtrit (m3)]]*VLOOKUP(Árboles!$G1281,Precios!$B$7:$H$19,2,FALSE))</f>
        <v/>
      </c>
      <c r="N1284" s="217" t="str">
        <f>IF(ISNA(Industrias[[#This Row],[Vapea (m3)]]*VLOOKUP(Árboles!$G1281,Precios!$B$7:$H$19,3,FALSE)),"",Industrias[[#This Row],[Vapea (m3)]]*VLOOKUP(Árboles!$G1281,Precios!$B$7:$H$19,3,FALSE))</f>
        <v/>
      </c>
      <c r="O1284" s="217" t="str">
        <f>IF(ISNA(Industrias[[#This Row],[Vcanter (m3)]]*VLOOKUP(Árboles!$G1281,Precios!$B$7:$H$19,4,FALSE)),"",Industrias[[#This Row],[Vcanter (m3)]]*VLOOKUP(Árboles!$G1281,Precios!$B$7:$H$19,4,FALSE))</f>
        <v/>
      </c>
      <c r="P1284" s="217" t="str">
        <f>IF(ISNA(Industrias[[#This Row],[Vsierra (m3)]]*VLOOKUP(Árboles!$G1281,Precios!$B$7:$H$19,5,FALSE)),"",Industrias[[#This Row],[Vsierra (m3)]]*VLOOKUP(Árboles!$G1281,Precios!$B$7:$H$19,5,FALSE))</f>
        <v/>
      </c>
      <c r="Q1284" s="217" t="str">
        <f>IF(ISNA(Industrias[[#This Row],[Vsgruesa (m3)]]*VLOOKUP(Árboles!$G1281,Precios!$B$7:$H$19,6,FALSE)),"",Industrias[[#This Row],[Vsgruesa (m3)]]*VLOOKUP(Árboles!$G1281,Precios!$B$7:$H$19,6,FALSE))</f>
        <v/>
      </c>
      <c r="R1284" s="217" t="str">
        <f>IF(ISNA(Industrias[[#This Row],[Vchapa (m3)]]*VLOOKUP(Árboles!$G1281,Precios!$B$7:$H$19,7,FALSE)),"",Industrias[[#This Row],[Vchapa (m3)]]*VLOOKUP(Árboles!$G1281,Precios!$B$7:$H$19,7,FALSE))</f>
        <v/>
      </c>
      <c r="S1284" s="223">
        <f t="shared" si="24"/>
        <v>0</v>
      </c>
    </row>
    <row r="1285" spans="2:19" ht="16.8" thickTop="1" thickBot="1">
      <c r="B1285" s="211" t="str">
        <f>IF(Árboles!B1282="","",Árboles!B1282)</f>
        <v/>
      </c>
      <c r="C1285" s="211" t="str">
        <f>IF(Árboles!C1282="","",Árboles!C1282)</f>
        <v/>
      </c>
      <c r="D1285" s="212" t="str">
        <f>IF(Árboles!G1282="","",Árboles!G1282)</f>
        <v/>
      </c>
      <c r="E1285" s="213" t="str">
        <f>IF(Árboles!AC1282=0,"",Árboles!AC1282)</f>
        <v/>
      </c>
      <c r="F1285" s="221"/>
      <c r="G1285" s="222"/>
      <c r="H1285" s="222"/>
      <c r="I1285" s="222"/>
      <c r="J1285" s="222"/>
      <c r="K1285" s="222"/>
      <c r="L1285" s="222"/>
      <c r="M1285" s="216" t="str">
        <f>IF(ISNA(Industrias[[#This Row],[Vtrit (m3)]]*VLOOKUP(Árboles!$G1282,Precios!$B$7:$H$19,2,FALSE)),"",Industrias[[#This Row],[Vtrit (m3)]]*VLOOKUP(Árboles!$G1282,Precios!$B$7:$H$19,2,FALSE))</f>
        <v/>
      </c>
      <c r="N1285" s="217" t="str">
        <f>IF(ISNA(Industrias[[#This Row],[Vapea (m3)]]*VLOOKUP(Árboles!$G1282,Precios!$B$7:$H$19,3,FALSE)),"",Industrias[[#This Row],[Vapea (m3)]]*VLOOKUP(Árboles!$G1282,Precios!$B$7:$H$19,3,FALSE))</f>
        <v/>
      </c>
      <c r="O1285" s="217" t="str">
        <f>IF(ISNA(Industrias[[#This Row],[Vcanter (m3)]]*VLOOKUP(Árboles!$G1282,Precios!$B$7:$H$19,4,FALSE)),"",Industrias[[#This Row],[Vcanter (m3)]]*VLOOKUP(Árboles!$G1282,Precios!$B$7:$H$19,4,FALSE))</f>
        <v/>
      </c>
      <c r="P1285" s="217" t="str">
        <f>IF(ISNA(Industrias[[#This Row],[Vsierra (m3)]]*VLOOKUP(Árboles!$G1282,Precios!$B$7:$H$19,5,FALSE)),"",Industrias[[#This Row],[Vsierra (m3)]]*VLOOKUP(Árboles!$G1282,Precios!$B$7:$H$19,5,FALSE))</f>
        <v/>
      </c>
      <c r="Q1285" s="217" t="str">
        <f>IF(ISNA(Industrias[[#This Row],[Vsgruesa (m3)]]*VLOOKUP(Árboles!$G1282,Precios!$B$7:$H$19,6,FALSE)),"",Industrias[[#This Row],[Vsgruesa (m3)]]*VLOOKUP(Árboles!$G1282,Precios!$B$7:$H$19,6,FALSE))</f>
        <v/>
      </c>
      <c r="R1285" s="217" t="str">
        <f>IF(ISNA(Industrias[[#This Row],[Vchapa (m3)]]*VLOOKUP(Árboles!$G1282,Precios!$B$7:$H$19,7,FALSE)),"",Industrias[[#This Row],[Vchapa (m3)]]*VLOOKUP(Árboles!$G1282,Precios!$B$7:$H$19,7,FALSE))</f>
        <v/>
      </c>
      <c r="S1285" s="223">
        <f t="shared" ref="S1285:S1348" si="25">IF(SUM(M1285:R1285)=0,0,SUM(M1285:R1285))</f>
        <v>0</v>
      </c>
    </row>
    <row r="1286" spans="2:19" ht="16.8" thickTop="1" thickBot="1">
      <c r="B1286" s="211" t="str">
        <f>IF(Árboles!B1283="","",Árboles!B1283)</f>
        <v/>
      </c>
      <c r="C1286" s="211" t="str">
        <f>IF(Árboles!C1283="","",Árboles!C1283)</f>
        <v/>
      </c>
      <c r="D1286" s="212" t="str">
        <f>IF(Árboles!G1283="","",Árboles!G1283)</f>
        <v/>
      </c>
      <c r="E1286" s="213" t="str">
        <f>IF(Árboles!AC1283=0,"",Árboles!AC1283)</f>
        <v/>
      </c>
      <c r="F1286" s="221"/>
      <c r="G1286" s="222"/>
      <c r="H1286" s="222"/>
      <c r="I1286" s="222"/>
      <c r="J1286" s="222"/>
      <c r="K1286" s="222"/>
      <c r="L1286" s="222"/>
      <c r="M1286" s="216" t="str">
        <f>IF(ISNA(Industrias[[#This Row],[Vtrit (m3)]]*VLOOKUP(Árboles!$G1283,Precios!$B$7:$H$19,2,FALSE)),"",Industrias[[#This Row],[Vtrit (m3)]]*VLOOKUP(Árboles!$G1283,Precios!$B$7:$H$19,2,FALSE))</f>
        <v/>
      </c>
      <c r="N1286" s="217" t="str">
        <f>IF(ISNA(Industrias[[#This Row],[Vapea (m3)]]*VLOOKUP(Árboles!$G1283,Precios!$B$7:$H$19,3,FALSE)),"",Industrias[[#This Row],[Vapea (m3)]]*VLOOKUP(Árboles!$G1283,Precios!$B$7:$H$19,3,FALSE))</f>
        <v/>
      </c>
      <c r="O1286" s="217" t="str">
        <f>IF(ISNA(Industrias[[#This Row],[Vcanter (m3)]]*VLOOKUP(Árboles!$G1283,Precios!$B$7:$H$19,4,FALSE)),"",Industrias[[#This Row],[Vcanter (m3)]]*VLOOKUP(Árboles!$G1283,Precios!$B$7:$H$19,4,FALSE))</f>
        <v/>
      </c>
      <c r="P1286" s="217" t="str">
        <f>IF(ISNA(Industrias[[#This Row],[Vsierra (m3)]]*VLOOKUP(Árboles!$G1283,Precios!$B$7:$H$19,5,FALSE)),"",Industrias[[#This Row],[Vsierra (m3)]]*VLOOKUP(Árboles!$G1283,Precios!$B$7:$H$19,5,FALSE))</f>
        <v/>
      </c>
      <c r="Q1286" s="217" t="str">
        <f>IF(ISNA(Industrias[[#This Row],[Vsgruesa (m3)]]*VLOOKUP(Árboles!$G1283,Precios!$B$7:$H$19,6,FALSE)),"",Industrias[[#This Row],[Vsgruesa (m3)]]*VLOOKUP(Árboles!$G1283,Precios!$B$7:$H$19,6,FALSE))</f>
        <v/>
      </c>
      <c r="R1286" s="217" t="str">
        <f>IF(ISNA(Industrias[[#This Row],[Vchapa (m3)]]*VLOOKUP(Árboles!$G1283,Precios!$B$7:$H$19,7,FALSE)),"",Industrias[[#This Row],[Vchapa (m3)]]*VLOOKUP(Árboles!$G1283,Precios!$B$7:$H$19,7,FALSE))</f>
        <v/>
      </c>
      <c r="S1286" s="223">
        <f t="shared" si="25"/>
        <v>0</v>
      </c>
    </row>
    <row r="1287" spans="2:19" ht="16.8" thickTop="1" thickBot="1">
      <c r="B1287" s="211" t="str">
        <f>IF(Árboles!B1284="","",Árboles!B1284)</f>
        <v/>
      </c>
      <c r="C1287" s="211" t="str">
        <f>IF(Árboles!C1284="","",Árboles!C1284)</f>
        <v/>
      </c>
      <c r="D1287" s="212" t="str">
        <f>IF(Árboles!G1284="","",Árboles!G1284)</f>
        <v/>
      </c>
      <c r="E1287" s="213" t="str">
        <f>IF(Árboles!AC1284=0,"",Árboles!AC1284)</f>
        <v/>
      </c>
      <c r="F1287" s="221"/>
      <c r="G1287" s="222"/>
      <c r="H1287" s="222"/>
      <c r="I1287" s="222"/>
      <c r="J1287" s="222"/>
      <c r="K1287" s="222"/>
      <c r="L1287" s="222"/>
      <c r="M1287" s="216" t="str">
        <f>IF(ISNA(Industrias[[#This Row],[Vtrit (m3)]]*VLOOKUP(Árboles!$G1284,Precios!$B$7:$H$19,2,FALSE)),"",Industrias[[#This Row],[Vtrit (m3)]]*VLOOKUP(Árboles!$G1284,Precios!$B$7:$H$19,2,FALSE))</f>
        <v/>
      </c>
      <c r="N1287" s="217" t="str">
        <f>IF(ISNA(Industrias[[#This Row],[Vapea (m3)]]*VLOOKUP(Árboles!$G1284,Precios!$B$7:$H$19,3,FALSE)),"",Industrias[[#This Row],[Vapea (m3)]]*VLOOKUP(Árboles!$G1284,Precios!$B$7:$H$19,3,FALSE))</f>
        <v/>
      </c>
      <c r="O1287" s="217" t="str">
        <f>IF(ISNA(Industrias[[#This Row],[Vcanter (m3)]]*VLOOKUP(Árboles!$G1284,Precios!$B$7:$H$19,4,FALSE)),"",Industrias[[#This Row],[Vcanter (m3)]]*VLOOKUP(Árboles!$G1284,Precios!$B$7:$H$19,4,FALSE))</f>
        <v/>
      </c>
      <c r="P1287" s="217" t="str">
        <f>IF(ISNA(Industrias[[#This Row],[Vsierra (m3)]]*VLOOKUP(Árboles!$G1284,Precios!$B$7:$H$19,5,FALSE)),"",Industrias[[#This Row],[Vsierra (m3)]]*VLOOKUP(Árboles!$G1284,Precios!$B$7:$H$19,5,FALSE))</f>
        <v/>
      </c>
      <c r="Q1287" s="217" t="str">
        <f>IF(ISNA(Industrias[[#This Row],[Vsgruesa (m3)]]*VLOOKUP(Árboles!$G1284,Precios!$B$7:$H$19,6,FALSE)),"",Industrias[[#This Row],[Vsgruesa (m3)]]*VLOOKUP(Árboles!$G1284,Precios!$B$7:$H$19,6,FALSE))</f>
        <v/>
      </c>
      <c r="R1287" s="217" t="str">
        <f>IF(ISNA(Industrias[[#This Row],[Vchapa (m3)]]*VLOOKUP(Árboles!$G1284,Precios!$B$7:$H$19,7,FALSE)),"",Industrias[[#This Row],[Vchapa (m3)]]*VLOOKUP(Árboles!$G1284,Precios!$B$7:$H$19,7,FALSE))</f>
        <v/>
      </c>
      <c r="S1287" s="223">
        <f t="shared" si="25"/>
        <v>0</v>
      </c>
    </row>
    <row r="1288" spans="2:19" ht="16.8" thickTop="1" thickBot="1">
      <c r="B1288" s="211" t="str">
        <f>IF(Árboles!B1285="","",Árboles!B1285)</f>
        <v/>
      </c>
      <c r="C1288" s="211" t="str">
        <f>IF(Árboles!C1285="","",Árboles!C1285)</f>
        <v/>
      </c>
      <c r="D1288" s="212" t="str">
        <f>IF(Árboles!G1285="","",Árboles!G1285)</f>
        <v/>
      </c>
      <c r="E1288" s="213" t="str">
        <f>IF(Árboles!AC1285=0,"",Árboles!AC1285)</f>
        <v/>
      </c>
      <c r="F1288" s="221"/>
      <c r="G1288" s="222"/>
      <c r="H1288" s="222"/>
      <c r="I1288" s="222"/>
      <c r="J1288" s="222"/>
      <c r="K1288" s="222"/>
      <c r="L1288" s="222"/>
      <c r="M1288" s="216" t="str">
        <f>IF(ISNA(Industrias[[#This Row],[Vtrit (m3)]]*VLOOKUP(Árboles!$G1285,Precios!$B$7:$H$19,2,FALSE)),"",Industrias[[#This Row],[Vtrit (m3)]]*VLOOKUP(Árboles!$G1285,Precios!$B$7:$H$19,2,FALSE))</f>
        <v/>
      </c>
      <c r="N1288" s="217" t="str">
        <f>IF(ISNA(Industrias[[#This Row],[Vapea (m3)]]*VLOOKUP(Árboles!$G1285,Precios!$B$7:$H$19,3,FALSE)),"",Industrias[[#This Row],[Vapea (m3)]]*VLOOKUP(Árboles!$G1285,Precios!$B$7:$H$19,3,FALSE))</f>
        <v/>
      </c>
      <c r="O1288" s="217" t="str">
        <f>IF(ISNA(Industrias[[#This Row],[Vcanter (m3)]]*VLOOKUP(Árboles!$G1285,Precios!$B$7:$H$19,4,FALSE)),"",Industrias[[#This Row],[Vcanter (m3)]]*VLOOKUP(Árboles!$G1285,Precios!$B$7:$H$19,4,FALSE))</f>
        <v/>
      </c>
      <c r="P1288" s="217" t="str">
        <f>IF(ISNA(Industrias[[#This Row],[Vsierra (m3)]]*VLOOKUP(Árboles!$G1285,Precios!$B$7:$H$19,5,FALSE)),"",Industrias[[#This Row],[Vsierra (m3)]]*VLOOKUP(Árboles!$G1285,Precios!$B$7:$H$19,5,FALSE))</f>
        <v/>
      </c>
      <c r="Q1288" s="217" t="str">
        <f>IF(ISNA(Industrias[[#This Row],[Vsgruesa (m3)]]*VLOOKUP(Árboles!$G1285,Precios!$B$7:$H$19,6,FALSE)),"",Industrias[[#This Row],[Vsgruesa (m3)]]*VLOOKUP(Árboles!$G1285,Precios!$B$7:$H$19,6,FALSE))</f>
        <v/>
      </c>
      <c r="R1288" s="217" t="str">
        <f>IF(ISNA(Industrias[[#This Row],[Vchapa (m3)]]*VLOOKUP(Árboles!$G1285,Precios!$B$7:$H$19,7,FALSE)),"",Industrias[[#This Row],[Vchapa (m3)]]*VLOOKUP(Árboles!$G1285,Precios!$B$7:$H$19,7,FALSE))</f>
        <v/>
      </c>
      <c r="S1288" s="223">
        <f t="shared" si="25"/>
        <v>0</v>
      </c>
    </row>
    <row r="1289" spans="2:19" ht="16.8" thickTop="1" thickBot="1">
      <c r="B1289" s="211" t="str">
        <f>IF(Árboles!B1286="","",Árboles!B1286)</f>
        <v/>
      </c>
      <c r="C1289" s="211" t="str">
        <f>IF(Árboles!C1286="","",Árboles!C1286)</f>
        <v/>
      </c>
      <c r="D1289" s="212" t="str">
        <f>IF(Árboles!G1286="","",Árboles!G1286)</f>
        <v/>
      </c>
      <c r="E1289" s="213" t="str">
        <f>IF(Árboles!AC1286=0,"",Árboles!AC1286)</f>
        <v/>
      </c>
      <c r="F1289" s="221"/>
      <c r="G1289" s="222"/>
      <c r="H1289" s="222"/>
      <c r="I1289" s="222"/>
      <c r="J1289" s="222"/>
      <c r="K1289" s="222"/>
      <c r="L1289" s="222"/>
      <c r="M1289" s="216" t="str">
        <f>IF(ISNA(Industrias[[#This Row],[Vtrit (m3)]]*VLOOKUP(Árboles!$G1286,Precios!$B$7:$H$19,2,FALSE)),"",Industrias[[#This Row],[Vtrit (m3)]]*VLOOKUP(Árboles!$G1286,Precios!$B$7:$H$19,2,FALSE))</f>
        <v/>
      </c>
      <c r="N1289" s="217" t="str">
        <f>IF(ISNA(Industrias[[#This Row],[Vapea (m3)]]*VLOOKUP(Árboles!$G1286,Precios!$B$7:$H$19,3,FALSE)),"",Industrias[[#This Row],[Vapea (m3)]]*VLOOKUP(Árboles!$G1286,Precios!$B$7:$H$19,3,FALSE))</f>
        <v/>
      </c>
      <c r="O1289" s="217" t="str">
        <f>IF(ISNA(Industrias[[#This Row],[Vcanter (m3)]]*VLOOKUP(Árboles!$G1286,Precios!$B$7:$H$19,4,FALSE)),"",Industrias[[#This Row],[Vcanter (m3)]]*VLOOKUP(Árboles!$G1286,Precios!$B$7:$H$19,4,FALSE))</f>
        <v/>
      </c>
      <c r="P1289" s="217" t="str">
        <f>IF(ISNA(Industrias[[#This Row],[Vsierra (m3)]]*VLOOKUP(Árboles!$G1286,Precios!$B$7:$H$19,5,FALSE)),"",Industrias[[#This Row],[Vsierra (m3)]]*VLOOKUP(Árboles!$G1286,Precios!$B$7:$H$19,5,FALSE))</f>
        <v/>
      </c>
      <c r="Q1289" s="217" t="str">
        <f>IF(ISNA(Industrias[[#This Row],[Vsgruesa (m3)]]*VLOOKUP(Árboles!$G1286,Precios!$B$7:$H$19,6,FALSE)),"",Industrias[[#This Row],[Vsgruesa (m3)]]*VLOOKUP(Árboles!$G1286,Precios!$B$7:$H$19,6,FALSE))</f>
        <v/>
      </c>
      <c r="R1289" s="217" t="str">
        <f>IF(ISNA(Industrias[[#This Row],[Vchapa (m3)]]*VLOOKUP(Árboles!$G1286,Precios!$B$7:$H$19,7,FALSE)),"",Industrias[[#This Row],[Vchapa (m3)]]*VLOOKUP(Árboles!$G1286,Precios!$B$7:$H$19,7,FALSE))</f>
        <v/>
      </c>
      <c r="S1289" s="223">
        <f t="shared" si="25"/>
        <v>0</v>
      </c>
    </row>
    <row r="1290" spans="2:19" ht="16.8" thickTop="1" thickBot="1">
      <c r="B1290" s="211" t="str">
        <f>IF(Árboles!B1287="","",Árboles!B1287)</f>
        <v/>
      </c>
      <c r="C1290" s="211" t="str">
        <f>IF(Árboles!C1287="","",Árboles!C1287)</f>
        <v/>
      </c>
      <c r="D1290" s="212" t="str">
        <f>IF(Árboles!G1287="","",Árboles!G1287)</f>
        <v/>
      </c>
      <c r="E1290" s="213" t="str">
        <f>IF(Árboles!AC1287=0,"",Árboles!AC1287)</f>
        <v/>
      </c>
      <c r="F1290" s="221"/>
      <c r="G1290" s="222"/>
      <c r="H1290" s="222"/>
      <c r="I1290" s="222"/>
      <c r="J1290" s="222"/>
      <c r="K1290" s="222"/>
      <c r="L1290" s="222"/>
      <c r="M1290" s="216" t="str">
        <f>IF(ISNA(Industrias[[#This Row],[Vtrit (m3)]]*VLOOKUP(Árboles!$G1287,Precios!$B$7:$H$19,2,FALSE)),"",Industrias[[#This Row],[Vtrit (m3)]]*VLOOKUP(Árboles!$G1287,Precios!$B$7:$H$19,2,FALSE))</f>
        <v/>
      </c>
      <c r="N1290" s="217" t="str">
        <f>IF(ISNA(Industrias[[#This Row],[Vapea (m3)]]*VLOOKUP(Árboles!$G1287,Precios!$B$7:$H$19,3,FALSE)),"",Industrias[[#This Row],[Vapea (m3)]]*VLOOKUP(Árboles!$G1287,Precios!$B$7:$H$19,3,FALSE))</f>
        <v/>
      </c>
      <c r="O1290" s="217" t="str">
        <f>IF(ISNA(Industrias[[#This Row],[Vcanter (m3)]]*VLOOKUP(Árboles!$G1287,Precios!$B$7:$H$19,4,FALSE)),"",Industrias[[#This Row],[Vcanter (m3)]]*VLOOKUP(Árboles!$G1287,Precios!$B$7:$H$19,4,FALSE))</f>
        <v/>
      </c>
      <c r="P1290" s="217" t="str">
        <f>IF(ISNA(Industrias[[#This Row],[Vsierra (m3)]]*VLOOKUP(Árboles!$G1287,Precios!$B$7:$H$19,5,FALSE)),"",Industrias[[#This Row],[Vsierra (m3)]]*VLOOKUP(Árboles!$G1287,Precios!$B$7:$H$19,5,FALSE))</f>
        <v/>
      </c>
      <c r="Q1290" s="217" t="str">
        <f>IF(ISNA(Industrias[[#This Row],[Vsgruesa (m3)]]*VLOOKUP(Árboles!$G1287,Precios!$B$7:$H$19,6,FALSE)),"",Industrias[[#This Row],[Vsgruesa (m3)]]*VLOOKUP(Árboles!$G1287,Precios!$B$7:$H$19,6,FALSE))</f>
        <v/>
      </c>
      <c r="R1290" s="217" t="str">
        <f>IF(ISNA(Industrias[[#This Row],[Vchapa (m3)]]*VLOOKUP(Árboles!$G1287,Precios!$B$7:$H$19,7,FALSE)),"",Industrias[[#This Row],[Vchapa (m3)]]*VLOOKUP(Árboles!$G1287,Precios!$B$7:$H$19,7,FALSE))</f>
        <v/>
      </c>
      <c r="S1290" s="223">
        <f t="shared" si="25"/>
        <v>0</v>
      </c>
    </row>
    <row r="1291" spans="2:19" ht="16.8" thickTop="1" thickBot="1">
      <c r="B1291" s="211" t="str">
        <f>IF(Árboles!B1288="","",Árboles!B1288)</f>
        <v/>
      </c>
      <c r="C1291" s="211" t="str">
        <f>IF(Árboles!C1288="","",Árboles!C1288)</f>
        <v/>
      </c>
      <c r="D1291" s="212" t="str">
        <f>IF(Árboles!G1288="","",Árboles!G1288)</f>
        <v/>
      </c>
      <c r="E1291" s="213" t="str">
        <f>IF(Árboles!AC1288=0,"",Árboles!AC1288)</f>
        <v/>
      </c>
      <c r="F1291" s="221"/>
      <c r="G1291" s="222"/>
      <c r="H1291" s="222"/>
      <c r="I1291" s="222"/>
      <c r="J1291" s="222"/>
      <c r="K1291" s="222"/>
      <c r="L1291" s="222"/>
      <c r="M1291" s="216" t="str">
        <f>IF(ISNA(Industrias[[#This Row],[Vtrit (m3)]]*VLOOKUP(Árboles!$G1288,Precios!$B$7:$H$19,2,FALSE)),"",Industrias[[#This Row],[Vtrit (m3)]]*VLOOKUP(Árboles!$G1288,Precios!$B$7:$H$19,2,FALSE))</f>
        <v/>
      </c>
      <c r="N1291" s="217" t="str">
        <f>IF(ISNA(Industrias[[#This Row],[Vapea (m3)]]*VLOOKUP(Árboles!$G1288,Precios!$B$7:$H$19,3,FALSE)),"",Industrias[[#This Row],[Vapea (m3)]]*VLOOKUP(Árboles!$G1288,Precios!$B$7:$H$19,3,FALSE))</f>
        <v/>
      </c>
      <c r="O1291" s="217" t="str">
        <f>IF(ISNA(Industrias[[#This Row],[Vcanter (m3)]]*VLOOKUP(Árboles!$G1288,Precios!$B$7:$H$19,4,FALSE)),"",Industrias[[#This Row],[Vcanter (m3)]]*VLOOKUP(Árboles!$G1288,Precios!$B$7:$H$19,4,FALSE))</f>
        <v/>
      </c>
      <c r="P1291" s="217" t="str">
        <f>IF(ISNA(Industrias[[#This Row],[Vsierra (m3)]]*VLOOKUP(Árboles!$G1288,Precios!$B$7:$H$19,5,FALSE)),"",Industrias[[#This Row],[Vsierra (m3)]]*VLOOKUP(Árboles!$G1288,Precios!$B$7:$H$19,5,FALSE))</f>
        <v/>
      </c>
      <c r="Q1291" s="217" t="str">
        <f>IF(ISNA(Industrias[[#This Row],[Vsgruesa (m3)]]*VLOOKUP(Árboles!$G1288,Precios!$B$7:$H$19,6,FALSE)),"",Industrias[[#This Row],[Vsgruesa (m3)]]*VLOOKUP(Árboles!$G1288,Precios!$B$7:$H$19,6,FALSE))</f>
        <v/>
      </c>
      <c r="R1291" s="217" t="str">
        <f>IF(ISNA(Industrias[[#This Row],[Vchapa (m3)]]*VLOOKUP(Árboles!$G1288,Precios!$B$7:$H$19,7,FALSE)),"",Industrias[[#This Row],[Vchapa (m3)]]*VLOOKUP(Árboles!$G1288,Precios!$B$7:$H$19,7,FALSE))</f>
        <v/>
      </c>
      <c r="S1291" s="223">
        <f t="shared" si="25"/>
        <v>0</v>
      </c>
    </row>
    <row r="1292" spans="2:19" ht="16.8" thickTop="1" thickBot="1">
      <c r="B1292" s="211" t="str">
        <f>IF(Árboles!B1289="","",Árboles!B1289)</f>
        <v/>
      </c>
      <c r="C1292" s="211" t="str">
        <f>IF(Árboles!C1289="","",Árboles!C1289)</f>
        <v/>
      </c>
      <c r="D1292" s="212" t="str">
        <f>IF(Árboles!G1289="","",Árboles!G1289)</f>
        <v/>
      </c>
      <c r="E1292" s="213" t="str">
        <f>IF(Árboles!AC1289=0,"",Árboles!AC1289)</f>
        <v/>
      </c>
      <c r="F1292" s="221"/>
      <c r="G1292" s="222"/>
      <c r="H1292" s="222"/>
      <c r="I1292" s="222"/>
      <c r="J1292" s="222"/>
      <c r="K1292" s="222"/>
      <c r="L1292" s="222"/>
      <c r="M1292" s="216" t="str">
        <f>IF(ISNA(Industrias[[#This Row],[Vtrit (m3)]]*VLOOKUP(Árboles!$G1289,Precios!$B$7:$H$19,2,FALSE)),"",Industrias[[#This Row],[Vtrit (m3)]]*VLOOKUP(Árboles!$G1289,Precios!$B$7:$H$19,2,FALSE))</f>
        <v/>
      </c>
      <c r="N1292" s="217" t="str">
        <f>IF(ISNA(Industrias[[#This Row],[Vapea (m3)]]*VLOOKUP(Árboles!$G1289,Precios!$B$7:$H$19,3,FALSE)),"",Industrias[[#This Row],[Vapea (m3)]]*VLOOKUP(Árboles!$G1289,Precios!$B$7:$H$19,3,FALSE))</f>
        <v/>
      </c>
      <c r="O1292" s="217" t="str">
        <f>IF(ISNA(Industrias[[#This Row],[Vcanter (m3)]]*VLOOKUP(Árboles!$G1289,Precios!$B$7:$H$19,4,FALSE)),"",Industrias[[#This Row],[Vcanter (m3)]]*VLOOKUP(Árboles!$G1289,Precios!$B$7:$H$19,4,FALSE))</f>
        <v/>
      </c>
      <c r="P1292" s="217" t="str">
        <f>IF(ISNA(Industrias[[#This Row],[Vsierra (m3)]]*VLOOKUP(Árboles!$G1289,Precios!$B$7:$H$19,5,FALSE)),"",Industrias[[#This Row],[Vsierra (m3)]]*VLOOKUP(Árboles!$G1289,Precios!$B$7:$H$19,5,FALSE))</f>
        <v/>
      </c>
      <c r="Q1292" s="217" t="str">
        <f>IF(ISNA(Industrias[[#This Row],[Vsgruesa (m3)]]*VLOOKUP(Árboles!$G1289,Precios!$B$7:$H$19,6,FALSE)),"",Industrias[[#This Row],[Vsgruesa (m3)]]*VLOOKUP(Árboles!$G1289,Precios!$B$7:$H$19,6,FALSE))</f>
        <v/>
      </c>
      <c r="R1292" s="217" t="str">
        <f>IF(ISNA(Industrias[[#This Row],[Vchapa (m3)]]*VLOOKUP(Árboles!$G1289,Precios!$B$7:$H$19,7,FALSE)),"",Industrias[[#This Row],[Vchapa (m3)]]*VLOOKUP(Árboles!$G1289,Precios!$B$7:$H$19,7,FALSE))</f>
        <v/>
      </c>
      <c r="S1292" s="223">
        <f t="shared" si="25"/>
        <v>0</v>
      </c>
    </row>
    <row r="1293" spans="2:19" ht="16.8" thickTop="1" thickBot="1">
      <c r="B1293" s="211" t="str">
        <f>IF(Árboles!B1290="","",Árboles!B1290)</f>
        <v/>
      </c>
      <c r="C1293" s="211" t="str">
        <f>IF(Árboles!C1290="","",Árboles!C1290)</f>
        <v/>
      </c>
      <c r="D1293" s="212" t="str">
        <f>IF(Árboles!G1290="","",Árboles!G1290)</f>
        <v/>
      </c>
      <c r="E1293" s="213" t="str">
        <f>IF(Árboles!AC1290=0,"",Árboles!AC1290)</f>
        <v/>
      </c>
      <c r="F1293" s="221"/>
      <c r="G1293" s="222"/>
      <c r="H1293" s="222"/>
      <c r="I1293" s="222"/>
      <c r="J1293" s="222"/>
      <c r="K1293" s="222"/>
      <c r="L1293" s="222"/>
      <c r="M1293" s="216" t="str">
        <f>IF(ISNA(Industrias[[#This Row],[Vtrit (m3)]]*VLOOKUP(Árboles!$G1290,Precios!$B$7:$H$19,2,FALSE)),"",Industrias[[#This Row],[Vtrit (m3)]]*VLOOKUP(Árboles!$G1290,Precios!$B$7:$H$19,2,FALSE))</f>
        <v/>
      </c>
      <c r="N1293" s="217" t="str">
        <f>IF(ISNA(Industrias[[#This Row],[Vapea (m3)]]*VLOOKUP(Árboles!$G1290,Precios!$B$7:$H$19,3,FALSE)),"",Industrias[[#This Row],[Vapea (m3)]]*VLOOKUP(Árboles!$G1290,Precios!$B$7:$H$19,3,FALSE))</f>
        <v/>
      </c>
      <c r="O1293" s="217" t="str">
        <f>IF(ISNA(Industrias[[#This Row],[Vcanter (m3)]]*VLOOKUP(Árboles!$G1290,Precios!$B$7:$H$19,4,FALSE)),"",Industrias[[#This Row],[Vcanter (m3)]]*VLOOKUP(Árboles!$G1290,Precios!$B$7:$H$19,4,FALSE))</f>
        <v/>
      </c>
      <c r="P1293" s="217" t="str">
        <f>IF(ISNA(Industrias[[#This Row],[Vsierra (m3)]]*VLOOKUP(Árboles!$G1290,Precios!$B$7:$H$19,5,FALSE)),"",Industrias[[#This Row],[Vsierra (m3)]]*VLOOKUP(Árboles!$G1290,Precios!$B$7:$H$19,5,FALSE))</f>
        <v/>
      </c>
      <c r="Q1293" s="217" t="str">
        <f>IF(ISNA(Industrias[[#This Row],[Vsgruesa (m3)]]*VLOOKUP(Árboles!$G1290,Precios!$B$7:$H$19,6,FALSE)),"",Industrias[[#This Row],[Vsgruesa (m3)]]*VLOOKUP(Árboles!$G1290,Precios!$B$7:$H$19,6,FALSE))</f>
        <v/>
      </c>
      <c r="R1293" s="217" t="str">
        <f>IF(ISNA(Industrias[[#This Row],[Vchapa (m3)]]*VLOOKUP(Árboles!$G1290,Precios!$B$7:$H$19,7,FALSE)),"",Industrias[[#This Row],[Vchapa (m3)]]*VLOOKUP(Árboles!$G1290,Precios!$B$7:$H$19,7,FALSE))</f>
        <v/>
      </c>
      <c r="S1293" s="223">
        <f t="shared" si="25"/>
        <v>0</v>
      </c>
    </row>
    <row r="1294" spans="2:19" ht="16.8" thickTop="1" thickBot="1">
      <c r="B1294" s="211" t="str">
        <f>IF(Árboles!B1291="","",Árboles!B1291)</f>
        <v/>
      </c>
      <c r="C1294" s="211" t="str">
        <f>IF(Árboles!C1291="","",Árboles!C1291)</f>
        <v/>
      </c>
      <c r="D1294" s="212" t="str">
        <f>IF(Árboles!G1291="","",Árboles!G1291)</f>
        <v/>
      </c>
      <c r="E1294" s="213" t="str">
        <f>IF(Árboles!AC1291=0,"",Árboles!AC1291)</f>
        <v/>
      </c>
      <c r="F1294" s="221"/>
      <c r="G1294" s="222"/>
      <c r="H1294" s="222"/>
      <c r="I1294" s="222"/>
      <c r="J1294" s="222"/>
      <c r="K1294" s="222"/>
      <c r="L1294" s="222"/>
      <c r="M1294" s="216" t="str">
        <f>IF(ISNA(Industrias[[#This Row],[Vtrit (m3)]]*VLOOKUP(Árboles!$G1291,Precios!$B$7:$H$19,2,FALSE)),"",Industrias[[#This Row],[Vtrit (m3)]]*VLOOKUP(Árboles!$G1291,Precios!$B$7:$H$19,2,FALSE))</f>
        <v/>
      </c>
      <c r="N1294" s="217" t="str">
        <f>IF(ISNA(Industrias[[#This Row],[Vapea (m3)]]*VLOOKUP(Árboles!$G1291,Precios!$B$7:$H$19,3,FALSE)),"",Industrias[[#This Row],[Vapea (m3)]]*VLOOKUP(Árboles!$G1291,Precios!$B$7:$H$19,3,FALSE))</f>
        <v/>
      </c>
      <c r="O1294" s="217" t="str">
        <f>IF(ISNA(Industrias[[#This Row],[Vcanter (m3)]]*VLOOKUP(Árboles!$G1291,Precios!$B$7:$H$19,4,FALSE)),"",Industrias[[#This Row],[Vcanter (m3)]]*VLOOKUP(Árboles!$G1291,Precios!$B$7:$H$19,4,FALSE))</f>
        <v/>
      </c>
      <c r="P1294" s="217" t="str">
        <f>IF(ISNA(Industrias[[#This Row],[Vsierra (m3)]]*VLOOKUP(Árboles!$G1291,Precios!$B$7:$H$19,5,FALSE)),"",Industrias[[#This Row],[Vsierra (m3)]]*VLOOKUP(Árboles!$G1291,Precios!$B$7:$H$19,5,FALSE))</f>
        <v/>
      </c>
      <c r="Q1294" s="217" t="str">
        <f>IF(ISNA(Industrias[[#This Row],[Vsgruesa (m3)]]*VLOOKUP(Árboles!$G1291,Precios!$B$7:$H$19,6,FALSE)),"",Industrias[[#This Row],[Vsgruesa (m3)]]*VLOOKUP(Árboles!$G1291,Precios!$B$7:$H$19,6,FALSE))</f>
        <v/>
      </c>
      <c r="R1294" s="217" t="str">
        <f>IF(ISNA(Industrias[[#This Row],[Vchapa (m3)]]*VLOOKUP(Árboles!$G1291,Precios!$B$7:$H$19,7,FALSE)),"",Industrias[[#This Row],[Vchapa (m3)]]*VLOOKUP(Árboles!$G1291,Precios!$B$7:$H$19,7,FALSE))</f>
        <v/>
      </c>
      <c r="S1294" s="223">
        <f t="shared" si="25"/>
        <v>0</v>
      </c>
    </row>
    <row r="1295" spans="2:19" ht="16.8" thickTop="1" thickBot="1">
      <c r="B1295" s="211" t="str">
        <f>IF(Árboles!B1292="","",Árboles!B1292)</f>
        <v/>
      </c>
      <c r="C1295" s="211" t="str">
        <f>IF(Árboles!C1292="","",Árboles!C1292)</f>
        <v/>
      </c>
      <c r="D1295" s="212" t="str">
        <f>IF(Árboles!G1292="","",Árboles!G1292)</f>
        <v/>
      </c>
      <c r="E1295" s="213" t="str">
        <f>IF(Árboles!AC1292=0,"",Árboles!AC1292)</f>
        <v/>
      </c>
      <c r="F1295" s="221"/>
      <c r="G1295" s="222"/>
      <c r="H1295" s="222"/>
      <c r="I1295" s="222"/>
      <c r="J1295" s="222"/>
      <c r="K1295" s="222"/>
      <c r="L1295" s="222"/>
      <c r="M1295" s="216" t="str">
        <f>IF(ISNA(Industrias[[#This Row],[Vtrit (m3)]]*VLOOKUP(Árboles!$G1292,Precios!$B$7:$H$19,2,FALSE)),"",Industrias[[#This Row],[Vtrit (m3)]]*VLOOKUP(Árboles!$G1292,Precios!$B$7:$H$19,2,FALSE))</f>
        <v/>
      </c>
      <c r="N1295" s="217" t="str">
        <f>IF(ISNA(Industrias[[#This Row],[Vapea (m3)]]*VLOOKUP(Árboles!$G1292,Precios!$B$7:$H$19,3,FALSE)),"",Industrias[[#This Row],[Vapea (m3)]]*VLOOKUP(Árboles!$G1292,Precios!$B$7:$H$19,3,FALSE))</f>
        <v/>
      </c>
      <c r="O1295" s="217" t="str">
        <f>IF(ISNA(Industrias[[#This Row],[Vcanter (m3)]]*VLOOKUP(Árboles!$G1292,Precios!$B$7:$H$19,4,FALSE)),"",Industrias[[#This Row],[Vcanter (m3)]]*VLOOKUP(Árboles!$G1292,Precios!$B$7:$H$19,4,FALSE))</f>
        <v/>
      </c>
      <c r="P1295" s="217" t="str">
        <f>IF(ISNA(Industrias[[#This Row],[Vsierra (m3)]]*VLOOKUP(Árboles!$G1292,Precios!$B$7:$H$19,5,FALSE)),"",Industrias[[#This Row],[Vsierra (m3)]]*VLOOKUP(Árboles!$G1292,Precios!$B$7:$H$19,5,FALSE))</f>
        <v/>
      </c>
      <c r="Q1295" s="217" t="str">
        <f>IF(ISNA(Industrias[[#This Row],[Vsgruesa (m3)]]*VLOOKUP(Árboles!$G1292,Precios!$B$7:$H$19,6,FALSE)),"",Industrias[[#This Row],[Vsgruesa (m3)]]*VLOOKUP(Árboles!$G1292,Precios!$B$7:$H$19,6,FALSE))</f>
        <v/>
      </c>
      <c r="R1295" s="217" t="str">
        <f>IF(ISNA(Industrias[[#This Row],[Vchapa (m3)]]*VLOOKUP(Árboles!$G1292,Precios!$B$7:$H$19,7,FALSE)),"",Industrias[[#This Row],[Vchapa (m3)]]*VLOOKUP(Árboles!$G1292,Precios!$B$7:$H$19,7,FALSE))</f>
        <v/>
      </c>
      <c r="S1295" s="223">
        <f t="shared" si="25"/>
        <v>0</v>
      </c>
    </row>
    <row r="1296" spans="2:19" ht="16.8" thickTop="1" thickBot="1">
      <c r="B1296" s="211" t="str">
        <f>IF(Árboles!B1293="","",Árboles!B1293)</f>
        <v/>
      </c>
      <c r="C1296" s="211" t="str">
        <f>IF(Árboles!C1293="","",Árboles!C1293)</f>
        <v/>
      </c>
      <c r="D1296" s="212" t="str">
        <f>IF(Árboles!G1293="","",Árboles!G1293)</f>
        <v/>
      </c>
      <c r="E1296" s="213" t="str">
        <f>IF(Árboles!AC1293=0,"",Árboles!AC1293)</f>
        <v/>
      </c>
      <c r="F1296" s="221"/>
      <c r="G1296" s="222"/>
      <c r="H1296" s="222"/>
      <c r="I1296" s="222"/>
      <c r="J1296" s="222"/>
      <c r="K1296" s="222"/>
      <c r="L1296" s="222"/>
      <c r="M1296" s="216" t="str">
        <f>IF(ISNA(Industrias[[#This Row],[Vtrit (m3)]]*VLOOKUP(Árboles!$G1293,Precios!$B$7:$H$19,2,FALSE)),"",Industrias[[#This Row],[Vtrit (m3)]]*VLOOKUP(Árboles!$G1293,Precios!$B$7:$H$19,2,FALSE))</f>
        <v/>
      </c>
      <c r="N1296" s="217" t="str">
        <f>IF(ISNA(Industrias[[#This Row],[Vapea (m3)]]*VLOOKUP(Árboles!$G1293,Precios!$B$7:$H$19,3,FALSE)),"",Industrias[[#This Row],[Vapea (m3)]]*VLOOKUP(Árboles!$G1293,Precios!$B$7:$H$19,3,FALSE))</f>
        <v/>
      </c>
      <c r="O1296" s="217" t="str">
        <f>IF(ISNA(Industrias[[#This Row],[Vcanter (m3)]]*VLOOKUP(Árboles!$G1293,Precios!$B$7:$H$19,4,FALSE)),"",Industrias[[#This Row],[Vcanter (m3)]]*VLOOKUP(Árboles!$G1293,Precios!$B$7:$H$19,4,FALSE))</f>
        <v/>
      </c>
      <c r="P1296" s="217" t="str">
        <f>IF(ISNA(Industrias[[#This Row],[Vsierra (m3)]]*VLOOKUP(Árboles!$G1293,Precios!$B$7:$H$19,5,FALSE)),"",Industrias[[#This Row],[Vsierra (m3)]]*VLOOKUP(Árboles!$G1293,Precios!$B$7:$H$19,5,FALSE))</f>
        <v/>
      </c>
      <c r="Q1296" s="217" t="str">
        <f>IF(ISNA(Industrias[[#This Row],[Vsgruesa (m3)]]*VLOOKUP(Árboles!$G1293,Precios!$B$7:$H$19,6,FALSE)),"",Industrias[[#This Row],[Vsgruesa (m3)]]*VLOOKUP(Árboles!$G1293,Precios!$B$7:$H$19,6,FALSE))</f>
        <v/>
      </c>
      <c r="R1296" s="217" t="str">
        <f>IF(ISNA(Industrias[[#This Row],[Vchapa (m3)]]*VLOOKUP(Árboles!$G1293,Precios!$B$7:$H$19,7,FALSE)),"",Industrias[[#This Row],[Vchapa (m3)]]*VLOOKUP(Árboles!$G1293,Precios!$B$7:$H$19,7,FALSE))</f>
        <v/>
      </c>
      <c r="S1296" s="223">
        <f t="shared" si="25"/>
        <v>0</v>
      </c>
    </row>
    <row r="1297" spans="2:19" ht="16.8" thickTop="1" thickBot="1">
      <c r="B1297" s="211" t="str">
        <f>IF(Árboles!B1294="","",Árboles!B1294)</f>
        <v/>
      </c>
      <c r="C1297" s="211" t="str">
        <f>IF(Árboles!C1294="","",Árboles!C1294)</f>
        <v/>
      </c>
      <c r="D1297" s="212" t="str">
        <f>IF(Árboles!G1294="","",Árboles!G1294)</f>
        <v/>
      </c>
      <c r="E1297" s="213" t="str">
        <f>IF(Árboles!AC1294=0,"",Árboles!AC1294)</f>
        <v/>
      </c>
      <c r="F1297" s="221"/>
      <c r="G1297" s="222"/>
      <c r="H1297" s="222"/>
      <c r="I1297" s="222"/>
      <c r="J1297" s="222"/>
      <c r="K1297" s="222"/>
      <c r="L1297" s="222"/>
      <c r="M1297" s="216" t="str">
        <f>IF(ISNA(Industrias[[#This Row],[Vtrit (m3)]]*VLOOKUP(Árboles!$G1294,Precios!$B$7:$H$19,2,FALSE)),"",Industrias[[#This Row],[Vtrit (m3)]]*VLOOKUP(Árboles!$G1294,Precios!$B$7:$H$19,2,FALSE))</f>
        <v/>
      </c>
      <c r="N1297" s="217" t="str">
        <f>IF(ISNA(Industrias[[#This Row],[Vapea (m3)]]*VLOOKUP(Árboles!$G1294,Precios!$B$7:$H$19,3,FALSE)),"",Industrias[[#This Row],[Vapea (m3)]]*VLOOKUP(Árboles!$G1294,Precios!$B$7:$H$19,3,FALSE))</f>
        <v/>
      </c>
      <c r="O1297" s="217" t="str">
        <f>IF(ISNA(Industrias[[#This Row],[Vcanter (m3)]]*VLOOKUP(Árboles!$G1294,Precios!$B$7:$H$19,4,FALSE)),"",Industrias[[#This Row],[Vcanter (m3)]]*VLOOKUP(Árboles!$G1294,Precios!$B$7:$H$19,4,FALSE))</f>
        <v/>
      </c>
      <c r="P1297" s="217" t="str">
        <f>IF(ISNA(Industrias[[#This Row],[Vsierra (m3)]]*VLOOKUP(Árboles!$G1294,Precios!$B$7:$H$19,5,FALSE)),"",Industrias[[#This Row],[Vsierra (m3)]]*VLOOKUP(Árboles!$G1294,Precios!$B$7:$H$19,5,FALSE))</f>
        <v/>
      </c>
      <c r="Q1297" s="217" t="str">
        <f>IF(ISNA(Industrias[[#This Row],[Vsgruesa (m3)]]*VLOOKUP(Árboles!$G1294,Precios!$B$7:$H$19,6,FALSE)),"",Industrias[[#This Row],[Vsgruesa (m3)]]*VLOOKUP(Árboles!$G1294,Precios!$B$7:$H$19,6,FALSE))</f>
        <v/>
      </c>
      <c r="R1297" s="217" t="str">
        <f>IF(ISNA(Industrias[[#This Row],[Vchapa (m3)]]*VLOOKUP(Árboles!$G1294,Precios!$B$7:$H$19,7,FALSE)),"",Industrias[[#This Row],[Vchapa (m3)]]*VLOOKUP(Árboles!$G1294,Precios!$B$7:$H$19,7,FALSE))</f>
        <v/>
      </c>
      <c r="S1297" s="223">
        <f t="shared" si="25"/>
        <v>0</v>
      </c>
    </row>
    <row r="1298" spans="2:19" ht="16.8" thickTop="1" thickBot="1">
      <c r="B1298" s="211" t="str">
        <f>IF(Árboles!B1295="","",Árboles!B1295)</f>
        <v/>
      </c>
      <c r="C1298" s="211" t="str">
        <f>IF(Árboles!C1295="","",Árboles!C1295)</f>
        <v/>
      </c>
      <c r="D1298" s="212" t="str">
        <f>IF(Árboles!G1295="","",Árboles!G1295)</f>
        <v/>
      </c>
      <c r="E1298" s="213" t="str">
        <f>IF(Árboles!AC1295=0,"",Árboles!AC1295)</f>
        <v/>
      </c>
      <c r="F1298" s="221"/>
      <c r="G1298" s="222"/>
      <c r="H1298" s="222"/>
      <c r="I1298" s="222"/>
      <c r="J1298" s="222"/>
      <c r="K1298" s="222"/>
      <c r="L1298" s="222"/>
      <c r="M1298" s="216" t="str">
        <f>IF(ISNA(Industrias[[#This Row],[Vtrit (m3)]]*VLOOKUP(Árboles!$G1295,Precios!$B$7:$H$19,2,FALSE)),"",Industrias[[#This Row],[Vtrit (m3)]]*VLOOKUP(Árboles!$G1295,Precios!$B$7:$H$19,2,FALSE))</f>
        <v/>
      </c>
      <c r="N1298" s="217" t="str">
        <f>IF(ISNA(Industrias[[#This Row],[Vapea (m3)]]*VLOOKUP(Árboles!$G1295,Precios!$B$7:$H$19,3,FALSE)),"",Industrias[[#This Row],[Vapea (m3)]]*VLOOKUP(Árboles!$G1295,Precios!$B$7:$H$19,3,FALSE))</f>
        <v/>
      </c>
      <c r="O1298" s="217" t="str">
        <f>IF(ISNA(Industrias[[#This Row],[Vcanter (m3)]]*VLOOKUP(Árboles!$G1295,Precios!$B$7:$H$19,4,FALSE)),"",Industrias[[#This Row],[Vcanter (m3)]]*VLOOKUP(Árboles!$G1295,Precios!$B$7:$H$19,4,FALSE))</f>
        <v/>
      </c>
      <c r="P1298" s="217" t="str">
        <f>IF(ISNA(Industrias[[#This Row],[Vsierra (m3)]]*VLOOKUP(Árboles!$G1295,Precios!$B$7:$H$19,5,FALSE)),"",Industrias[[#This Row],[Vsierra (m3)]]*VLOOKUP(Árboles!$G1295,Precios!$B$7:$H$19,5,FALSE))</f>
        <v/>
      </c>
      <c r="Q1298" s="217" t="str">
        <f>IF(ISNA(Industrias[[#This Row],[Vsgruesa (m3)]]*VLOOKUP(Árboles!$G1295,Precios!$B$7:$H$19,6,FALSE)),"",Industrias[[#This Row],[Vsgruesa (m3)]]*VLOOKUP(Árboles!$G1295,Precios!$B$7:$H$19,6,FALSE))</f>
        <v/>
      </c>
      <c r="R1298" s="217" t="str">
        <f>IF(ISNA(Industrias[[#This Row],[Vchapa (m3)]]*VLOOKUP(Árboles!$G1295,Precios!$B$7:$H$19,7,FALSE)),"",Industrias[[#This Row],[Vchapa (m3)]]*VLOOKUP(Árboles!$G1295,Precios!$B$7:$H$19,7,FALSE))</f>
        <v/>
      </c>
      <c r="S1298" s="223">
        <f t="shared" si="25"/>
        <v>0</v>
      </c>
    </row>
    <row r="1299" spans="2:19" ht="16.8" thickTop="1" thickBot="1">
      <c r="B1299" s="211" t="str">
        <f>IF(Árboles!B1296="","",Árboles!B1296)</f>
        <v/>
      </c>
      <c r="C1299" s="211" t="str">
        <f>IF(Árboles!C1296="","",Árboles!C1296)</f>
        <v/>
      </c>
      <c r="D1299" s="212" t="str">
        <f>IF(Árboles!G1296="","",Árboles!G1296)</f>
        <v/>
      </c>
      <c r="E1299" s="213" t="str">
        <f>IF(Árboles!AC1296=0,"",Árboles!AC1296)</f>
        <v/>
      </c>
      <c r="F1299" s="221"/>
      <c r="G1299" s="222"/>
      <c r="H1299" s="222"/>
      <c r="I1299" s="222"/>
      <c r="J1299" s="222"/>
      <c r="K1299" s="222"/>
      <c r="L1299" s="222"/>
      <c r="M1299" s="216" t="str">
        <f>IF(ISNA(Industrias[[#This Row],[Vtrit (m3)]]*VLOOKUP(Árboles!$G1296,Precios!$B$7:$H$19,2,FALSE)),"",Industrias[[#This Row],[Vtrit (m3)]]*VLOOKUP(Árboles!$G1296,Precios!$B$7:$H$19,2,FALSE))</f>
        <v/>
      </c>
      <c r="N1299" s="217" t="str">
        <f>IF(ISNA(Industrias[[#This Row],[Vapea (m3)]]*VLOOKUP(Árboles!$G1296,Precios!$B$7:$H$19,3,FALSE)),"",Industrias[[#This Row],[Vapea (m3)]]*VLOOKUP(Árboles!$G1296,Precios!$B$7:$H$19,3,FALSE))</f>
        <v/>
      </c>
      <c r="O1299" s="217" t="str">
        <f>IF(ISNA(Industrias[[#This Row],[Vcanter (m3)]]*VLOOKUP(Árboles!$G1296,Precios!$B$7:$H$19,4,FALSE)),"",Industrias[[#This Row],[Vcanter (m3)]]*VLOOKUP(Árboles!$G1296,Precios!$B$7:$H$19,4,FALSE))</f>
        <v/>
      </c>
      <c r="P1299" s="217" t="str">
        <f>IF(ISNA(Industrias[[#This Row],[Vsierra (m3)]]*VLOOKUP(Árboles!$G1296,Precios!$B$7:$H$19,5,FALSE)),"",Industrias[[#This Row],[Vsierra (m3)]]*VLOOKUP(Árboles!$G1296,Precios!$B$7:$H$19,5,FALSE))</f>
        <v/>
      </c>
      <c r="Q1299" s="217" t="str">
        <f>IF(ISNA(Industrias[[#This Row],[Vsgruesa (m3)]]*VLOOKUP(Árboles!$G1296,Precios!$B$7:$H$19,6,FALSE)),"",Industrias[[#This Row],[Vsgruesa (m3)]]*VLOOKUP(Árboles!$G1296,Precios!$B$7:$H$19,6,FALSE))</f>
        <v/>
      </c>
      <c r="R1299" s="217" t="str">
        <f>IF(ISNA(Industrias[[#This Row],[Vchapa (m3)]]*VLOOKUP(Árboles!$G1296,Precios!$B$7:$H$19,7,FALSE)),"",Industrias[[#This Row],[Vchapa (m3)]]*VLOOKUP(Árboles!$G1296,Precios!$B$7:$H$19,7,FALSE))</f>
        <v/>
      </c>
      <c r="S1299" s="223">
        <f t="shared" si="25"/>
        <v>0</v>
      </c>
    </row>
    <row r="1300" spans="2:19" ht="16.8" thickTop="1" thickBot="1">
      <c r="B1300" s="211" t="str">
        <f>IF(Árboles!B1297="","",Árboles!B1297)</f>
        <v/>
      </c>
      <c r="C1300" s="211" t="str">
        <f>IF(Árboles!C1297="","",Árboles!C1297)</f>
        <v/>
      </c>
      <c r="D1300" s="212" t="str">
        <f>IF(Árboles!G1297="","",Árboles!G1297)</f>
        <v/>
      </c>
      <c r="E1300" s="213" t="str">
        <f>IF(Árboles!AC1297=0,"",Árboles!AC1297)</f>
        <v/>
      </c>
      <c r="F1300" s="221"/>
      <c r="G1300" s="222"/>
      <c r="H1300" s="222"/>
      <c r="I1300" s="222"/>
      <c r="J1300" s="222"/>
      <c r="K1300" s="222"/>
      <c r="L1300" s="222"/>
      <c r="M1300" s="216" t="str">
        <f>IF(ISNA(Industrias[[#This Row],[Vtrit (m3)]]*VLOOKUP(Árboles!$G1297,Precios!$B$7:$H$19,2,FALSE)),"",Industrias[[#This Row],[Vtrit (m3)]]*VLOOKUP(Árboles!$G1297,Precios!$B$7:$H$19,2,FALSE))</f>
        <v/>
      </c>
      <c r="N1300" s="217" t="str">
        <f>IF(ISNA(Industrias[[#This Row],[Vapea (m3)]]*VLOOKUP(Árboles!$G1297,Precios!$B$7:$H$19,3,FALSE)),"",Industrias[[#This Row],[Vapea (m3)]]*VLOOKUP(Árboles!$G1297,Precios!$B$7:$H$19,3,FALSE))</f>
        <v/>
      </c>
      <c r="O1300" s="217" t="str">
        <f>IF(ISNA(Industrias[[#This Row],[Vcanter (m3)]]*VLOOKUP(Árboles!$G1297,Precios!$B$7:$H$19,4,FALSE)),"",Industrias[[#This Row],[Vcanter (m3)]]*VLOOKUP(Árboles!$G1297,Precios!$B$7:$H$19,4,FALSE))</f>
        <v/>
      </c>
      <c r="P1300" s="217" t="str">
        <f>IF(ISNA(Industrias[[#This Row],[Vsierra (m3)]]*VLOOKUP(Árboles!$G1297,Precios!$B$7:$H$19,5,FALSE)),"",Industrias[[#This Row],[Vsierra (m3)]]*VLOOKUP(Árboles!$G1297,Precios!$B$7:$H$19,5,FALSE))</f>
        <v/>
      </c>
      <c r="Q1300" s="217" t="str">
        <f>IF(ISNA(Industrias[[#This Row],[Vsgruesa (m3)]]*VLOOKUP(Árboles!$G1297,Precios!$B$7:$H$19,6,FALSE)),"",Industrias[[#This Row],[Vsgruesa (m3)]]*VLOOKUP(Árboles!$G1297,Precios!$B$7:$H$19,6,FALSE))</f>
        <v/>
      </c>
      <c r="R1300" s="217" t="str">
        <f>IF(ISNA(Industrias[[#This Row],[Vchapa (m3)]]*VLOOKUP(Árboles!$G1297,Precios!$B$7:$H$19,7,FALSE)),"",Industrias[[#This Row],[Vchapa (m3)]]*VLOOKUP(Árboles!$G1297,Precios!$B$7:$H$19,7,FALSE))</f>
        <v/>
      </c>
      <c r="S1300" s="223">
        <f t="shared" si="25"/>
        <v>0</v>
      </c>
    </row>
    <row r="1301" spans="2:19" ht="16.8" thickTop="1" thickBot="1">
      <c r="B1301" s="211" t="str">
        <f>IF(Árboles!B1298="","",Árboles!B1298)</f>
        <v/>
      </c>
      <c r="C1301" s="211" t="str">
        <f>IF(Árboles!C1298="","",Árboles!C1298)</f>
        <v/>
      </c>
      <c r="D1301" s="212" t="str">
        <f>IF(Árboles!G1298="","",Árboles!G1298)</f>
        <v/>
      </c>
      <c r="E1301" s="213" t="str">
        <f>IF(Árboles!AC1298=0,"",Árboles!AC1298)</f>
        <v/>
      </c>
      <c r="F1301" s="221"/>
      <c r="G1301" s="222"/>
      <c r="H1301" s="222"/>
      <c r="I1301" s="222"/>
      <c r="J1301" s="222"/>
      <c r="K1301" s="222"/>
      <c r="L1301" s="222"/>
      <c r="M1301" s="216" t="str">
        <f>IF(ISNA(Industrias[[#This Row],[Vtrit (m3)]]*VLOOKUP(Árboles!$G1298,Precios!$B$7:$H$19,2,FALSE)),"",Industrias[[#This Row],[Vtrit (m3)]]*VLOOKUP(Árboles!$G1298,Precios!$B$7:$H$19,2,FALSE))</f>
        <v/>
      </c>
      <c r="N1301" s="217" t="str">
        <f>IF(ISNA(Industrias[[#This Row],[Vapea (m3)]]*VLOOKUP(Árboles!$G1298,Precios!$B$7:$H$19,3,FALSE)),"",Industrias[[#This Row],[Vapea (m3)]]*VLOOKUP(Árboles!$G1298,Precios!$B$7:$H$19,3,FALSE))</f>
        <v/>
      </c>
      <c r="O1301" s="217" t="str">
        <f>IF(ISNA(Industrias[[#This Row],[Vcanter (m3)]]*VLOOKUP(Árboles!$G1298,Precios!$B$7:$H$19,4,FALSE)),"",Industrias[[#This Row],[Vcanter (m3)]]*VLOOKUP(Árboles!$G1298,Precios!$B$7:$H$19,4,FALSE))</f>
        <v/>
      </c>
      <c r="P1301" s="217" t="str">
        <f>IF(ISNA(Industrias[[#This Row],[Vsierra (m3)]]*VLOOKUP(Árboles!$G1298,Precios!$B$7:$H$19,5,FALSE)),"",Industrias[[#This Row],[Vsierra (m3)]]*VLOOKUP(Árboles!$G1298,Precios!$B$7:$H$19,5,FALSE))</f>
        <v/>
      </c>
      <c r="Q1301" s="217" t="str">
        <f>IF(ISNA(Industrias[[#This Row],[Vsgruesa (m3)]]*VLOOKUP(Árboles!$G1298,Precios!$B$7:$H$19,6,FALSE)),"",Industrias[[#This Row],[Vsgruesa (m3)]]*VLOOKUP(Árboles!$G1298,Precios!$B$7:$H$19,6,FALSE))</f>
        <v/>
      </c>
      <c r="R1301" s="217" t="str">
        <f>IF(ISNA(Industrias[[#This Row],[Vchapa (m3)]]*VLOOKUP(Árboles!$G1298,Precios!$B$7:$H$19,7,FALSE)),"",Industrias[[#This Row],[Vchapa (m3)]]*VLOOKUP(Árboles!$G1298,Precios!$B$7:$H$19,7,FALSE))</f>
        <v/>
      </c>
      <c r="S1301" s="223">
        <f t="shared" si="25"/>
        <v>0</v>
      </c>
    </row>
    <row r="1302" spans="2:19" ht="16.8" thickTop="1" thickBot="1">
      <c r="B1302" s="211" t="str">
        <f>IF(Árboles!B1299="","",Árboles!B1299)</f>
        <v/>
      </c>
      <c r="C1302" s="211" t="str">
        <f>IF(Árboles!C1299="","",Árboles!C1299)</f>
        <v/>
      </c>
      <c r="D1302" s="212" t="str">
        <f>IF(Árboles!G1299="","",Árboles!G1299)</f>
        <v/>
      </c>
      <c r="E1302" s="213" t="str">
        <f>IF(Árboles!AC1299=0,"",Árboles!AC1299)</f>
        <v/>
      </c>
      <c r="F1302" s="221"/>
      <c r="G1302" s="222"/>
      <c r="H1302" s="222"/>
      <c r="I1302" s="222"/>
      <c r="J1302" s="222"/>
      <c r="K1302" s="222"/>
      <c r="L1302" s="222"/>
      <c r="M1302" s="216" t="str">
        <f>IF(ISNA(Industrias[[#This Row],[Vtrit (m3)]]*VLOOKUP(Árboles!$G1299,Precios!$B$7:$H$19,2,FALSE)),"",Industrias[[#This Row],[Vtrit (m3)]]*VLOOKUP(Árboles!$G1299,Precios!$B$7:$H$19,2,FALSE))</f>
        <v/>
      </c>
      <c r="N1302" s="217" t="str">
        <f>IF(ISNA(Industrias[[#This Row],[Vapea (m3)]]*VLOOKUP(Árboles!$G1299,Precios!$B$7:$H$19,3,FALSE)),"",Industrias[[#This Row],[Vapea (m3)]]*VLOOKUP(Árboles!$G1299,Precios!$B$7:$H$19,3,FALSE))</f>
        <v/>
      </c>
      <c r="O1302" s="217" t="str">
        <f>IF(ISNA(Industrias[[#This Row],[Vcanter (m3)]]*VLOOKUP(Árboles!$G1299,Precios!$B$7:$H$19,4,FALSE)),"",Industrias[[#This Row],[Vcanter (m3)]]*VLOOKUP(Árboles!$G1299,Precios!$B$7:$H$19,4,FALSE))</f>
        <v/>
      </c>
      <c r="P1302" s="217" t="str">
        <f>IF(ISNA(Industrias[[#This Row],[Vsierra (m3)]]*VLOOKUP(Árboles!$G1299,Precios!$B$7:$H$19,5,FALSE)),"",Industrias[[#This Row],[Vsierra (m3)]]*VLOOKUP(Árboles!$G1299,Precios!$B$7:$H$19,5,FALSE))</f>
        <v/>
      </c>
      <c r="Q1302" s="217" t="str">
        <f>IF(ISNA(Industrias[[#This Row],[Vsgruesa (m3)]]*VLOOKUP(Árboles!$G1299,Precios!$B$7:$H$19,6,FALSE)),"",Industrias[[#This Row],[Vsgruesa (m3)]]*VLOOKUP(Árboles!$G1299,Precios!$B$7:$H$19,6,FALSE))</f>
        <v/>
      </c>
      <c r="R1302" s="217" t="str">
        <f>IF(ISNA(Industrias[[#This Row],[Vchapa (m3)]]*VLOOKUP(Árboles!$G1299,Precios!$B$7:$H$19,7,FALSE)),"",Industrias[[#This Row],[Vchapa (m3)]]*VLOOKUP(Árboles!$G1299,Precios!$B$7:$H$19,7,FALSE))</f>
        <v/>
      </c>
      <c r="S1302" s="223">
        <f t="shared" si="25"/>
        <v>0</v>
      </c>
    </row>
    <row r="1303" spans="2:19" ht="16.8" thickTop="1" thickBot="1">
      <c r="B1303" s="211" t="str">
        <f>IF(Árboles!B1300="","",Árboles!B1300)</f>
        <v/>
      </c>
      <c r="C1303" s="211" t="str">
        <f>IF(Árboles!C1300="","",Árboles!C1300)</f>
        <v/>
      </c>
      <c r="D1303" s="212" t="str">
        <f>IF(Árboles!G1300="","",Árboles!G1300)</f>
        <v/>
      </c>
      <c r="E1303" s="213" t="str">
        <f>IF(Árboles!AC1300=0,"",Árboles!AC1300)</f>
        <v/>
      </c>
      <c r="F1303" s="221"/>
      <c r="G1303" s="222"/>
      <c r="H1303" s="222"/>
      <c r="I1303" s="222"/>
      <c r="J1303" s="222"/>
      <c r="K1303" s="222"/>
      <c r="L1303" s="222"/>
      <c r="M1303" s="216" t="str">
        <f>IF(ISNA(Industrias[[#This Row],[Vtrit (m3)]]*VLOOKUP(Árboles!$G1300,Precios!$B$7:$H$19,2,FALSE)),"",Industrias[[#This Row],[Vtrit (m3)]]*VLOOKUP(Árboles!$G1300,Precios!$B$7:$H$19,2,FALSE))</f>
        <v/>
      </c>
      <c r="N1303" s="217" t="str">
        <f>IF(ISNA(Industrias[[#This Row],[Vapea (m3)]]*VLOOKUP(Árboles!$G1300,Precios!$B$7:$H$19,3,FALSE)),"",Industrias[[#This Row],[Vapea (m3)]]*VLOOKUP(Árboles!$G1300,Precios!$B$7:$H$19,3,FALSE))</f>
        <v/>
      </c>
      <c r="O1303" s="217" t="str">
        <f>IF(ISNA(Industrias[[#This Row],[Vcanter (m3)]]*VLOOKUP(Árboles!$G1300,Precios!$B$7:$H$19,4,FALSE)),"",Industrias[[#This Row],[Vcanter (m3)]]*VLOOKUP(Árboles!$G1300,Precios!$B$7:$H$19,4,FALSE))</f>
        <v/>
      </c>
      <c r="P1303" s="217" t="str">
        <f>IF(ISNA(Industrias[[#This Row],[Vsierra (m3)]]*VLOOKUP(Árboles!$G1300,Precios!$B$7:$H$19,5,FALSE)),"",Industrias[[#This Row],[Vsierra (m3)]]*VLOOKUP(Árboles!$G1300,Precios!$B$7:$H$19,5,FALSE))</f>
        <v/>
      </c>
      <c r="Q1303" s="217" t="str">
        <f>IF(ISNA(Industrias[[#This Row],[Vsgruesa (m3)]]*VLOOKUP(Árboles!$G1300,Precios!$B$7:$H$19,6,FALSE)),"",Industrias[[#This Row],[Vsgruesa (m3)]]*VLOOKUP(Árboles!$G1300,Precios!$B$7:$H$19,6,FALSE))</f>
        <v/>
      </c>
      <c r="R1303" s="217" t="str">
        <f>IF(ISNA(Industrias[[#This Row],[Vchapa (m3)]]*VLOOKUP(Árboles!$G1300,Precios!$B$7:$H$19,7,FALSE)),"",Industrias[[#This Row],[Vchapa (m3)]]*VLOOKUP(Árboles!$G1300,Precios!$B$7:$H$19,7,FALSE))</f>
        <v/>
      </c>
      <c r="S1303" s="223">
        <f t="shared" si="25"/>
        <v>0</v>
      </c>
    </row>
    <row r="1304" spans="2:19" ht="16.8" thickTop="1" thickBot="1">
      <c r="B1304" s="211" t="str">
        <f>IF(Árboles!B1301="","",Árboles!B1301)</f>
        <v/>
      </c>
      <c r="C1304" s="211" t="str">
        <f>IF(Árboles!C1301="","",Árboles!C1301)</f>
        <v/>
      </c>
      <c r="D1304" s="212" t="str">
        <f>IF(Árboles!G1301="","",Árboles!G1301)</f>
        <v/>
      </c>
      <c r="E1304" s="213" t="str">
        <f>IF(Árboles!AC1301=0,"",Árboles!AC1301)</f>
        <v/>
      </c>
      <c r="F1304" s="221"/>
      <c r="G1304" s="222"/>
      <c r="H1304" s="222"/>
      <c r="I1304" s="222"/>
      <c r="J1304" s="222"/>
      <c r="K1304" s="222"/>
      <c r="L1304" s="222"/>
      <c r="M1304" s="216" t="str">
        <f>IF(ISNA(Industrias[[#This Row],[Vtrit (m3)]]*VLOOKUP(Árboles!$G1301,Precios!$B$7:$H$19,2,FALSE)),"",Industrias[[#This Row],[Vtrit (m3)]]*VLOOKUP(Árboles!$G1301,Precios!$B$7:$H$19,2,FALSE))</f>
        <v/>
      </c>
      <c r="N1304" s="217" t="str">
        <f>IF(ISNA(Industrias[[#This Row],[Vapea (m3)]]*VLOOKUP(Árboles!$G1301,Precios!$B$7:$H$19,3,FALSE)),"",Industrias[[#This Row],[Vapea (m3)]]*VLOOKUP(Árboles!$G1301,Precios!$B$7:$H$19,3,FALSE))</f>
        <v/>
      </c>
      <c r="O1304" s="217" t="str">
        <f>IF(ISNA(Industrias[[#This Row],[Vcanter (m3)]]*VLOOKUP(Árboles!$G1301,Precios!$B$7:$H$19,4,FALSE)),"",Industrias[[#This Row],[Vcanter (m3)]]*VLOOKUP(Árboles!$G1301,Precios!$B$7:$H$19,4,FALSE))</f>
        <v/>
      </c>
      <c r="P1304" s="217" t="str">
        <f>IF(ISNA(Industrias[[#This Row],[Vsierra (m3)]]*VLOOKUP(Árboles!$G1301,Precios!$B$7:$H$19,5,FALSE)),"",Industrias[[#This Row],[Vsierra (m3)]]*VLOOKUP(Árboles!$G1301,Precios!$B$7:$H$19,5,FALSE))</f>
        <v/>
      </c>
      <c r="Q1304" s="217" t="str">
        <f>IF(ISNA(Industrias[[#This Row],[Vsgruesa (m3)]]*VLOOKUP(Árboles!$G1301,Precios!$B$7:$H$19,6,FALSE)),"",Industrias[[#This Row],[Vsgruesa (m3)]]*VLOOKUP(Árboles!$G1301,Precios!$B$7:$H$19,6,FALSE))</f>
        <v/>
      </c>
      <c r="R1304" s="217" t="str">
        <f>IF(ISNA(Industrias[[#This Row],[Vchapa (m3)]]*VLOOKUP(Árboles!$G1301,Precios!$B$7:$H$19,7,FALSE)),"",Industrias[[#This Row],[Vchapa (m3)]]*VLOOKUP(Árboles!$G1301,Precios!$B$7:$H$19,7,FALSE))</f>
        <v/>
      </c>
      <c r="S1304" s="223">
        <f t="shared" si="25"/>
        <v>0</v>
      </c>
    </row>
    <row r="1305" spans="2:19" ht="16.8" thickTop="1" thickBot="1">
      <c r="B1305" s="211" t="str">
        <f>IF(Árboles!B1302="","",Árboles!B1302)</f>
        <v/>
      </c>
      <c r="C1305" s="211" t="str">
        <f>IF(Árboles!C1302="","",Árboles!C1302)</f>
        <v/>
      </c>
      <c r="D1305" s="212" t="str">
        <f>IF(Árboles!G1302="","",Árboles!G1302)</f>
        <v/>
      </c>
      <c r="E1305" s="213" t="str">
        <f>IF(Árboles!AC1302=0,"",Árboles!AC1302)</f>
        <v/>
      </c>
      <c r="F1305" s="221"/>
      <c r="G1305" s="222"/>
      <c r="H1305" s="222"/>
      <c r="I1305" s="222"/>
      <c r="J1305" s="222"/>
      <c r="K1305" s="222"/>
      <c r="L1305" s="222"/>
      <c r="M1305" s="216" t="str">
        <f>IF(ISNA(Industrias[[#This Row],[Vtrit (m3)]]*VLOOKUP(Árboles!$G1302,Precios!$B$7:$H$19,2,FALSE)),"",Industrias[[#This Row],[Vtrit (m3)]]*VLOOKUP(Árboles!$G1302,Precios!$B$7:$H$19,2,FALSE))</f>
        <v/>
      </c>
      <c r="N1305" s="217" t="str">
        <f>IF(ISNA(Industrias[[#This Row],[Vapea (m3)]]*VLOOKUP(Árboles!$G1302,Precios!$B$7:$H$19,3,FALSE)),"",Industrias[[#This Row],[Vapea (m3)]]*VLOOKUP(Árboles!$G1302,Precios!$B$7:$H$19,3,FALSE))</f>
        <v/>
      </c>
      <c r="O1305" s="217" t="str">
        <f>IF(ISNA(Industrias[[#This Row],[Vcanter (m3)]]*VLOOKUP(Árboles!$G1302,Precios!$B$7:$H$19,4,FALSE)),"",Industrias[[#This Row],[Vcanter (m3)]]*VLOOKUP(Árboles!$G1302,Precios!$B$7:$H$19,4,FALSE))</f>
        <v/>
      </c>
      <c r="P1305" s="217" t="str">
        <f>IF(ISNA(Industrias[[#This Row],[Vsierra (m3)]]*VLOOKUP(Árboles!$G1302,Precios!$B$7:$H$19,5,FALSE)),"",Industrias[[#This Row],[Vsierra (m3)]]*VLOOKUP(Árboles!$G1302,Precios!$B$7:$H$19,5,FALSE))</f>
        <v/>
      </c>
      <c r="Q1305" s="217" t="str">
        <f>IF(ISNA(Industrias[[#This Row],[Vsgruesa (m3)]]*VLOOKUP(Árboles!$G1302,Precios!$B$7:$H$19,6,FALSE)),"",Industrias[[#This Row],[Vsgruesa (m3)]]*VLOOKUP(Árboles!$G1302,Precios!$B$7:$H$19,6,FALSE))</f>
        <v/>
      </c>
      <c r="R1305" s="217" t="str">
        <f>IF(ISNA(Industrias[[#This Row],[Vchapa (m3)]]*VLOOKUP(Árboles!$G1302,Precios!$B$7:$H$19,7,FALSE)),"",Industrias[[#This Row],[Vchapa (m3)]]*VLOOKUP(Árboles!$G1302,Precios!$B$7:$H$19,7,FALSE))</f>
        <v/>
      </c>
      <c r="S1305" s="223">
        <f t="shared" si="25"/>
        <v>0</v>
      </c>
    </row>
    <row r="1306" spans="2:19" ht="16.8" thickTop="1" thickBot="1">
      <c r="B1306" s="211" t="str">
        <f>IF(Árboles!B1303="","",Árboles!B1303)</f>
        <v/>
      </c>
      <c r="C1306" s="211" t="str">
        <f>IF(Árboles!C1303="","",Árboles!C1303)</f>
        <v/>
      </c>
      <c r="D1306" s="212" t="str">
        <f>IF(Árboles!G1303="","",Árboles!G1303)</f>
        <v/>
      </c>
      <c r="E1306" s="213" t="str">
        <f>IF(Árboles!AC1303=0,"",Árboles!AC1303)</f>
        <v/>
      </c>
      <c r="F1306" s="221"/>
      <c r="G1306" s="222"/>
      <c r="H1306" s="222"/>
      <c r="I1306" s="222"/>
      <c r="J1306" s="222"/>
      <c r="K1306" s="222"/>
      <c r="L1306" s="222"/>
      <c r="M1306" s="216" t="str">
        <f>IF(ISNA(Industrias[[#This Row],[Vtrit (m3)]]*VLOOKUP(Árboles!$G1303,Precios!$B$7:$H$19,2,FALSE)),"",Industrias[[#This Row],[Vtrit (m3)]]*VLOOKUP(Árboles!$G1303,Precios!$B$7:$H$19,2,FALSE))</f>
        <v/>
      </c>
      <c r="N1306" s="217" t="str">
        <f>IF(ISNA(Industrias[[#This Row],[Vapea (m3)]]*VLOOKUP(Árboles!$G1303,Precios!$B$7:$H$19,3,FALSE)),"",Industrias[[#This Row],[Vapea (m3)]]*VLOOKUP(Árboles!$G1303,Precios!$B$7:$H$19,3,FALSE))</f>
        <v/>
      </c>
      <c r="O1306" s="217" t="str">
        <f>IF(ISNA(Industrias[[#This Row],[Vcanter (m3)]]*VLOOKUP(Árboles!$G1303,Precios!$B$7:$H$19,4,FALSE)),"",Industrias[[#This Row],[Vcanter (m3)]]*VLOOKUP(Árboles!$G1303,Precios!$B$7:$H$19,4,FALSE))</f>
        <v/>
      </c>
      <c r="P1306" s="217" t="str">
        <f>IF(ISNA(Industrias[[#This Row],[Vsierra (m3)]]*VLOOKUP(Árboles!$G1303,Precios!$B$7:$H$19,5,FALSE)),"",Industrias[[#This Row],[Vsierra (m3)]]*VLOOKUP(Árboles!$G1303,Precios!$B$7:$H$19,5,FALSE))</f>
        <v/>
      </c>
      <c r="Q1306" s="217" t="str">
        <f>IF(ISNA(Industrias[[#This Row],[Vsgruesa (m3)]]*VLOOKUP(Árboles!$G1303,Precios!$B$7:$H$19,6,FALSE)),"",Industrias[[#This Row],[Vsgruesa (m3)]]*VLOOKUP(Árboles!$G1303,Precios!$B$7:$H$19,6,FALSE))</f>
        <v/>
      </c>
      <c r="R1306" s="217" t="str">
        <f>IF(ISNA(Industrias[[#This Row],[Vchapa (m3)]]*VLOOKUP(Árboles!$G1303,Precios!$B$7:$H$19,7,FALSE)),"",Industrias[[#This Row],[Vchapa (m3)]]*VLOOKUP(Árboles!$G1303,Precios!$B$7:$H$19,7,FALSE))</f>
        <v/>
      </c>
      <c r="S1306" s="223">
        <f t="shared" si="25"/>
        <v>0</v>
      </c>
    </row>
    <row r="1307" spans="2:19" ht="16.8" thickTop="1" thickBot="1">
      <c r="B1307" s="211" t="str">
        <f>IF(Árboles!B1304="","",Árboles!B1304)</f>
        <v/>
      </c>
      <c r="C1307" s="211" t="str">
        <f>IF(Árboles!C1304="","",Árboles!C1304)</f>
        <v/>
      </c>
      <c r="D1307" s="212" t="str">
        <f>IF(Árboles!G1304="","",Árboles!G1304)</f>
        <v/>
      </c>
      <c r="E1307" s="213" t="str">
        <f>IF(Árboles!AC1304=0,"",Árboles!AC1304)</f>
        <v/>
      </c>
      <c r="F1307" s="221"/>
      <c r="G1307" s="222"/>
      <c r="H1307" s="222"/>
      <c r="I1307" s="222"/>
      <c r="J1307" s="222"/>
      <c r="K1307" s="222"/>
      <c r="L1307" s="222"/>
      <c r="M1307" s="216" t="str">
        <f>IF(ISNA(Industrias[[#This Row],[Vtrit (m3)]]*VLOOKUP(Árboles!$G1304,Precios!$B$7:$H$19,2,FALSE)),"",Industrias[[#This Row],[Vtrit (m3)]]*VLOOKUP(Árboles!$G1304,Precios!$B$7:$H$19,2,FALSE))</f>
        <v/>
      </c>
      <c r="N1307" s="217" t="str">
        <f>IF(ISNA(Industrias[[#This Row],[Vapea (m3)]]*VLOOKUP(Árboles!$G1304,Precios!$B$7:$H$19,3,FALSE)),"",Industrias[[#This Row],[Vapea (m3)]]*VLOOKUP(Árboles!$G1304,Precios!$B$7:$H$19,3,FALSE))</f>
        <v/>
      </c>
      <c r="O1307" s="217" t="str">
        <f>IF(ISNA(Industrias[[#This Row],[Vcanter (m3)]]*VLOOKUP(Árboles!$G1304,Precios!$B$7:$H$19,4,FALSE)),"",Industrias[[#This Row],[Vcanter (m3)]]*VLOOKUP(Árboles!$G1304,Precios!$B$7:$H$19,4,FALSE))</f>
        <v/>
      </c>
      <c r="P1307" s="217" t="str">
        <f>IF(ISNA(Industrias[[#This Row],[Vsierra (m3)]]*VLOOKUP(Árboles!$G1304,Precios!$B$7:$H$19,5,FALSE)),"",Industrias[[#This Row],[Vsierra (m3)]]*VLOOKUP(Árboles!$G1304,Precios!$B$7:$H$19,5,FALSE))</f>
        <v/>
      </c>
      <c r="Q1307" s="217" t="str">
        <f>IF(ISNA(Industrias[[#This Row],[Vsgruesa (m3)]]*VLOOKUP(Árboles!$G1304,Precios!$B$7:$H$19,6,FALSE)),"",Industrias[[#This Row],[Vsgruesa (m3)]]*VLOOKUP(Árboles!$G1304,Precios!$B$7:$H$19,6,FALSE))</f>
        <v/>
      </c>
      <c r="R1307" s="217" t="str">
        <f>IF(ISNA(Industrias[[#This Row],[Vchapa (m3)]]*VLOOKUP(Árboles!$G1304,Precios!$B$7:$H$19,7,FALSE)),"",Industrias[[#This Row],[Vchapa (m3)]]*VLOOKUP(Árboles!$G1304,Precios!$B$7:$H$19,7,FALSE))</f>
        <v/>
      </c>
      <c r="S1307" s="223">
        <f t="shared" si="25"/>
        <v>0</v>
      </c>
    </row>
    <row r="1308" spans="2:19" ht="16.8" thickTop="1" thickBot="1">
      <c r="B1308" s="211" t="str">
        <f>IF(Árboles!B1305="","",Árboles!B1305)</f>
        <v/>
      </c>
      <c r="C1308" s="211" t="str">
        <f>IF(Árboles!C1305="","",Árboles!C1305)</f>
        <v/>
      </c>
      <c r="D1308" s="212" t="str">
        <f>IF(Árboles!G1305="","",Árboles!G1305)</f>
        <v/>
      </c>
      <c r="E1308" s="213" t="str">
        <f>IF(Árboles!AC1305=0,"",Árboles!AC1305)</f>
        <v/>
      </c>
      <c r="F1308" s="221"/>
      <c r="G1308" s="222"/>
      <c r="H1308" s="222"/>
      <c r="I1308" s="222"/>
      <c r="J1308" s="222"/>
      <c r="K1308" s="222"/>
      <c r="L1308" s="222"/>
      <c r="M1308" s="216" t="str">
        <f>IF(ISNA(Industrias[[#This Row],[Vtrit (m3)]]*VLOOKUP(Árboles!$G1305,Precios!$B$7:$H$19,2,FALSE)),"",Industrias[[#This Row],[Vtrit (m3)]]*VLOOKUP(Árboles!$G1305,Precios!$B$7:$H$19,2,FALSE))</f>
        <v/>
      </c>
      <c r="N1308" s="217" t="str">
        <f>IF(ISNA(Industrias[[#This Row],[Vapea (m3)]]*VLOOKUP(Árboles!$G1305,Precios!$B$7:$H$19,3,FALSE)),"",Industrias[[#This Row],[Vapea (m3)]]*VLOOKUP(Árboles!$G1305,Precios!$B$7:$H$19,3,FALSE))</f>
        <v/>
      </c>
      <c r="O1308" s="217" t="str">
        <f>IF(ISNA(Industrias[[#This Row],[Vcanter (m3)]]*VLOOKUP(Árboles!$G1305,Precios!$B$7:$H$19,4,FALSE)),"",Industrias[[#This Row],[Vcanter (m3)]]*VLOOKUP(Árboles!$G1305,Precios!$B$7:$H$19,4,FALSE))</f>
        <v/>
      </c>
      <c r="P1308" s="217" t="str">
        <f>IF(ISNA(Industrias[[#This Row],[Vsierra (m3)]]*VLOOKUP(Árboles!$G1305,Precios!$B$7:$H$19,5,FALSE)),"",Industrias[[#This Row],[Vsierra (m3)]]*VLOOKUP(Árboles!$G1305,Precios!$B$7:$H$19,5,FALSE))</f>
        <v/>
      </c>
      <c r="Q1308" s="217" t="str">
        <f>IF(ISNA(Industrias[[#This Row],[Vsgruesa (m3)]]*VLOOKUP(Árboles!$G1305,Precios!$B$7:$H$19,6,FALSE)),"",Industrias[[#This Row],[Vsgruesa (m3)]]*VLOOKUP(Árboles!$G1305,Precios!$B$7:$H$19,6,FALSE))</f>
        <v/>
      </c>
      <c r="R1308" s="217" t="str">
        <f>IF(ISNA(Industrias[[#This Row],[Vchapa (m3)]]*VLOOKUP(Árboles!$G1305,Precios!$B$7:$H$19,7,FALSE)),"",Industrias[[#This Row],[Vchapa (m3)]]*VLOOKUP(Árboles!$G1305,Precios!$B$7:$H$19,7,FALSE))</f>
        <v/>
      </c>
      <c r="S1308" s="223">
        <f t="shared" si="25"/>
        <v>0</v>
      </c>
    </row>
    <row r="1309" spans="2:19" ht="16.8" thickTop="1" thickBot="1">
      <c r="B1309" s="211" t="str">
        <f>IF(Árboles!B1306="","",Árboles!B1306)</f>
        <v/>
      </c>
      <c r="C1309" s="211" t="str">
        <f>IF(Árboles!C1306="","",Árboles!C1306)</f>
        <v/>
      </c>
      <c r="D1309" s="212" t="str">
        <f>IF(Árboles!G1306="","",Árboles!G1306)</f>
        <v/>
      </c>
      <c r="E1309" s="213" t="str">
        <f>IF(Árboles!AC1306=0,"",Árboles!AC1306)</f>
        <v/>
      </c>
      <c r="F1309" s="221"/>
      <c r="G1309" s="222"/>
      <c r="H1309" s="222"/>
      <c r="I1309" s="222"/>
      <c r="J1309" s="222"/>
      <c r="K1309" s="222"/>
      <c r="L1309" s="222"/>
      <c r="M1309" s="216" t="str">
        <f>IF(ISNA(Industrias[[#This Row],[Vtrit (m3)]]*VLOOKUP(Árboles!$G1306,Precios!$B$7:$H$19,2,FALSE)),"",Industrias[[#This Row],[Vtrit (m3)]]*VLOOKUP(Árboles!$G1306,Precios!$B$7:$H$19,2,FALSE))</f>
        <v/>
      </c>
      <c r="N1309" s="217" t="str">
        <f>IF(ISNA(Industrias[[#This Row],[Vapea (m3)]]*VLOOKUP(Árboles!$G1306,Precios!$B$7:$H$19,3,FALSE)),"",Industrias[[#This Row],[Vapea (m3)]]*VLOOKUP(Árboles!$G1306,Precios!$B$7:$H$19,3,FALSE))</f>
        <v/>
      </c>
      <c r="O1309" s="217" t="str">
        <f>IF(ISNA(Industrias[[#This Row],[Vcanter (m3)]]*VLOOKUP(Árboles!$G1306,Precios!$B$7:$H$19,4,FALSE)),"",Industrias[[#This Row],[Vcanter (m3)]]*VLOOKUP(Árboles!$G1306,Precios!$B$7:$H$19,4,FALSE))</f>
        <v/>
      </c>
      <c r="P1309" s="217" t="str">
        <f>IF(ISNA(Industrias[[#This Row],[Vsierra (m3)]]*VLOOKUP(Árboles!$G1306,Precios!$B$7:$H$19,5,FALSE)),"",Industrias[[#This Row],[Vsierra (m3)]]*VLOOKUP(Árboles!$G1306,Precios!$B$7:$H$19,5,FALSE))</f>
        <v/>
      </c>
      <c r="Q1309" s="217" t="str">
        <f>IF(ISNA(Industrias[[#This Row],[Vsgruesa (m3)]]*VLOOKUP(Árboles!$G1306,Precios!$B$7:$H$19,6,FALSE)),"",Industrias[[#This Row],[Vsgruesa (m3)]]*VLOOKUP(Árboles!$G1306,Precios!$B$7:$H$19,6,FALSE))</f>
        <v/>
      </c>
      <c r="R1309" s="217" t="str">
        <f>IF(ISNA(Industrias[[#This Row],[Vchapa (m3)]]*VLOOKUP(Árboles!$G1306,Precios!$B$7:$H$19,7,FALSE)),"",Industrias[[#This Row],[Vchapa (m3)]]*VLOOKUP(Árboles!$G1306,Precios!$B$7:$H$19,7,FALSE))</f>
        <v/>
      </c>
      <c r="S1309" s="223">
        <f t="shared" si="25"/>
        <v>0</v>
      </c>
    </row>
    <row r="1310" spans="2:19" ht="16.8" thickTop="1" thickBot="1">
      <c r="B1310" s="211" t="str">
        <f>IF(Árboles!B1307="","",Árboles!B1307)</f>
        <v/>
      </c>
      <c r="C1310" s="211" t="str">
        <f>IF(Árboles!C1307="","",Árboles!C1307)</f>
        <v/>
      </c>
      <c r="D1310" s="212" t="str">
        <f>IF(Árboles!G1307="","",Árboles!G1307)</f>
        <v/>
      </c>
      <c r="E1310" s="213" t="str">
        <f>IF(Árboles!AC1307=0,"",Árboles!AC1307)</f>
        <v/>
      </c>
      <c r="F1310" s="221"/>
      <c r="G1310" s="222"/>
      <c r="H1310" s="222"/>
      <c r="I1310" s="222"/>
      <c r="J1310" s="222"/>
      <c r="K1310" s="222"/>
      <c r="L1310" s="222"/>
      <c r="M1310" s="216" t="str">
        <f>IF(ISNA(Industrias[[#This Row],[Vtrit (m3)]]*VLOOKUP(Árboles!$G1307,Precios!$B$7:$H$19,2,FALSE)),"",Industrias[[#This Row],[Vtrit (m3)]]*VLOOKUP(Árboles!$G1307,Precios!$B$7:$H$19,2,FALSE))</f>
        <v/>
      </c>
      <c r="N1310" s="217" t="str">
        <f>IF(ISNA(Industrias[[#This Row],[Vapea (m3)]]*VLOOKUP(Árboles!$G1307,Precios!$B$7:$H$19,3,FALSE)),"",Industrias[[#This Row],[Vapea (m3)]]*VLOOKUP(Árboles!$G1307,Precios!$B$7:$H$19,3,FALSE))</f>
        <v/>
      </c>
      <c r="O1310" s="217" t="str">
        <f>IF(ISNA(Industrias[[#This Row],[Vcanter (m3)]]*VLOOKUP(Árboles!$G1307,Precios!$B$7:$H$19,4,FALSE)),"",Industrias[[#This Row],[Vcanter (m3)]]*VLOOKUP(Árboles!$G1307,Precios!$B$7:$H$19,4,FALSE))</f>
        <v/>
      </c>
      <c r="P1310" s="217" t="str">
        <f>IF(ISNA(Industrias[[#This Row],[Vsierra (m3)]]*VLOOKUP(Árboles!$G1307,Precios!$B$7:$H$19,5,FALSE)),"",Industrias[[#This Row],[Vsierra (m3)]]*VLOOKUP(Árboles!$G1307,Precios!$B$7:$H$19,5,FALSE))</f>
        <v/>
      </c>
      <c r="Q1310" s="217" t="str">
        <f>IF(ISNA(Industrias[[#This Row],[Vsgruesa (m3)]]*VLOOKUP(Árboles!$G1307,Precios!$B$7:$H$19,6,FALSE)),"",Industrias[[#This Row],[Vsgruesa (m3)]]*VLOOKUP(Árboles!$G1307,Precios!$B$7:$H$19,6,FALSE))</f>
        <v/>
      </c>
      <c r="R1310" s="217" t="str">
        <f>IF(ISNA(Industrias[[#This Row],[Vchapa (m3)]]*VLOOKUP(Árboles!$G1307,Precios!$B$7:$H$19,7,FALSE)),"",Industrias[[#This Row],[Vchapa (m3)]]*VLOOKUP(Árboles!$G1307,Precios!$B$7:$H$19,7,FALSE))</f>
        <v/>
      </c>
      <c r="S1310" s="223">
        <f t="shared" si="25"/>
        <v>0</v>
      </c>
    </row>
    <row r="1311" spans="2:19" ht="16.8" thickTop="1" thickBot="1">
      <c r="B1311" s="211" t="str">
        <f>IF(Árboles!B1308="","",Árboles!B1308)</f>
        <v/>
      </c>
      <c r="C1311" s="211" t="str">
        <f>IF(Árboles!C1308="","",Árboles!C1308)</f>
        <v/>
      </c>
      <c r="D1311" s="212" t="str">
        <f>IF(Árboles!G1308="","",Árboles!G1308)</f>
        <v/>
      </c>
      <c r="E1311" s="213" t="str">
        <f>IF(Árboles!AC1308=0,"",Árboles!AC1308)</f>
        <v/>
      </c>
      <c r="F1311" s="221"/>
      <c r="G1311" s="222"/>
      <c r="H1311" s="222"/>
      <c r="I1311" s="222"/>
      <c r="J1311" s="222"/>
      <c r="K1311" s="222"/>
      <c r="L1311" s="222"/>
      <c r="M1311" s="216" t="str">
        <f>IF(ISNA(Industrias[[#This Row],[Vtrit (m3)]]*VLOOKUP(Árboles!$G1308,Precios!$B$7:$H$19,2,FALSE)),"",Industrias[[#This Row],[Vtrit (m3)]]*VLOOKUP(Árboles!$G1308,Precios!$B$7:$H$19,2,FALSE))</f>
        <v/>
      </c>
      <c r="N1311" s="217" t="str">
        <f>IF(ISNA(Industrias[[#This Row],[Vapea (m3)]]*VLOOKUP(Árboles!$G1308,Precios!$B$7:$H$19,3,FALSE)),"",Industrias[[#This Row],[Vapea (m3)]]*VLOOKUP(Árboles!$G1308,Precios!$B$7:$H$19,3,FALSE))</f>
        <v/>
      </c>
      <c r="O1311" s="217" t="str">
        <f>IF(ISNA(Industrias[[#This Row],[Vcanter (m3)]]*VLOOKUP(Árboles!$G1308,Precios!$B$7:$H$19,4,FALSE)),"",Industrias[[#This Row],[Vcanter (m3)]]*VLOOKUP(Árboles!$G1308,Precios!$B$7:$H$19,4,FALSE))</f>
        <v/>
      </c>
      <c r="P1311" s="217" t="str">
        <f>IF(ISNA(Industrias[[#This Row],[Vsierra (m3)]]*VLOOKUP(Árboles!$G1308,Precios!$B$7:$H$19,5,FALSE)),"",Industrias[[#This Row],[Vsierra (m3)]]*VLOOKUP(Árboles!$G1308,Precios!$B$7:$H$19,5,FALSE))</f>
        <v/>
      </c>
      <c r="Q1311" s="217" t="str">
        <f>IF(ISNA(Industrias[[#This Row],[Vsgruesa (m3)]]*VLOOKUP(Árboles!$G1308,Precios!$B$7:$H$19,6,FALSE)),"",Industrias[[#This Row],[Vsgruesa (m3)]]*VLOOKUP(Árboles!$G1308,Precios!$B$7:$H$19,6,FALSE))</f>
        <v/>
      </c>
      <c r="R1311" s="217" t="str">
        <f>IF(ISNA(Industrias[[#This Row],[Vchapa (m3)]]*VLOOKUP(Árboles!$G1308,Precios!$B$7:$H$19,7,FALSE)),"",Industrias[[#This Row],[Vchapa (m3)]]*VLOOKUP(Árboles!$G1308,Precios!$B$7:$H$19,7,FALSE))</f>
        <v/>
      </c>
      <c r="S1311" s="223">
        <f t="shared" si="25"/>
        <v>0</v>
      </c>
    </row>
    <row r="1312" spans="2:19" ht="16.8" thickTop="1" thickBot="1">
      <c r="B1312" s="211" t="str">
        <f>IF(Árboles!B1309="","",Árboles!B1309)</f>
        <v/>
      </c>
      <c r="C1312" s="211" t="str">
        <f>IF(Árboles!C1309="","",Árboles!C1309)</f>
        <v/>
      </c>
      <c r="D1312" s="212" t="str">
        <f>IF(Árboles!G1309="","",Árboles!G1309)</f>
        <v/>
      </c>
      <c r="E1312" s="213" t="str">
        <f>IF(Árboles!AC1309=0,"",Árboles!AC1309)</f>
        <v/>
      </c>
      <c r="F1312" s="221"/>
      <c r="G1312" s="222"/>
      <c r="H1312" s="222"/>
      <c r="I1312" s="222"/>
      <c r="J1312" s="222"/>
      <c r="K1312" s="222"/>
      <c r="L1312" s="222"/>
      <c r="M1312" s="216" t="str">
        <f>IF(ISNA(Industrias[[#This Row],[Vtrit (m3)]]*VLOOKUP(Árboles!$G1309,Precios!$B$7:$H$19,2,FALSE)),"",Industrias[[#This Row],[Vtrit (m3)]]*VLOOKUP(Árboles!$G1309,Precios!$B$7:$H$19,2,FALSE))</f>
        <v/>
      </c>
      <c r="N1312" s="217" t="str">
        <f>IF(ISNA(Industrias[[#This Row],[Vapea (m3)]]*VLOOKUP(Árboles!$G1309,Precios!$B$7:$H$19,3,FALSE)),"",Industrias[[#This Row],[Vapea (m3)]]*VLOOKUP(Árboles!$G1309,Precios!$B$7:$H$19,3,FALSE))</f>
        <v/>
      </c>
      <c r="O1312" s="217" t="str">
        <f>IF(ISNA(Industrias[[#This Row],[Vcanter (m3)]]*VLOOKUP(Árboles!$G1309,Precios!$B$7:$H$19,4,FALSE)),"",Industrias[[#This Row],[Vcanter (m3)]]*VLOOKUP(Árboles!$G1309,Precios!$B$7:$H$19,4,FALSE))</f>
        <v/>
      </c>
      <c r="P1312" s="217" t="str">
        <f>IF(ISNA(Industrias[[#This Row],[Vsierra (m3)]]*VLOOKUP(Árboles!$G1309,Precios!$B$7:$H$19,5,FALSE)),"",Industrias[[#This Row],[Vsierra (m3)]]*VLOOKUP(Árboles!$G1309,Precios!$B$7:$H$19,5,FALSE))</f>
        <v/>
      </c>
      <c r="Q1312" s="217" t="str">
        <f>IF(ISNA(Industrias[[#This Row],[Vsgruesa (m3)]]*VLOOKUP(Árboles!$G1309,Precios!$B$7:$H$19,6,FALSE)),"",Industrias[[#This Row],[Vsgruesa (m3)]]*VLOOKUP(Árboles!$G1309,Precios!$B$7:$H$19,6,FALSE))</f>
        <v/>
      </c>
      <c r="R1312" s="217" t="str">
        <f>IF(ISNA(Industrias[[#This Row],[Vchapa (m3)]]*VLOOKUP(Árboles!$G1309,Precios!$B$7:$H$19,7,FALSE)),"",Industrias[[#This Row],[Vchapa (m3)]]*VLOOKUP(Árboles!$G1309,Precios!$B$7:$H$19,7,FALSE))</f>
        <v/>
      </c>
      <c r="S1312" s="223">
        <f t="shared" si="25"/>
        <v>0</v>
      </c>
    </row>
    <row r="1313" spans="2:19" ht="16.8" thickTop="1" thickBot="1">
      <c r="B1313" s="211" t="str">
        <f>IF(Árboles!B1310="","",Árboles!B1310)</f>
        <v/>
      </c>
      <c r="C1313" s="211" t="str">
        <f>IF(Árboles!C1310="","",Árboles!C1310)</f>
        <v/>
      </c>
      <c r="D1313" s="212" t="str">
        <f>IF(Árboles!G1310="","",Árboles!G1310)</f>
        <v/>
      </c>
      <c r="E1313" s="213" t="str">
        <f>IF(Árboles!AC1310=0,"",Árboles!AC1310)</f>
        <v/>
      </c>
      <c r="F1313" s="221"/>
      <c r="G1313" s="222"/>
      <c r="H1313" s="222"/>
      <c r="I1313" s="222"/>
      <c r="J1313" s="222"/>
      <c r="K1313" s="222"/>
      <c r="L1313" s="222"/>
      <c r="M1313" s="216" t="str">
        <f>IF(ISNA(Industrias[[#This Row],[Vtrit (m3)]]*VLOOKUP(Árboles!$G1310,Precios!$B$7:$H$19,2,FALSE)),"",Industrias[[#This Row],[Vtrit (m3)]]*VLOOKUP(Árboles!$G1310,Precios!$B$7:$H$19,2,FALSE))</f>
        <v/>
      </c>
      <c r="N1313" s="217" t="str">
        <f>IF(ISNA(Industrias[[#This Row],[Vapea (m3)]]*VLOOKUP(Árboles!$G1310,Precios!$B$7:$H$19,3,FALSE)),"",Industrias[[#This Row],[Vapea (m3)]]*VLOOKUP(Árboles!$G1310,Precios!$B$7:$H$19,3,FALSE))</f>
        <v/>
      </c>
      <c r="O1313" s="217" t="str">
        <f>IF(ISNA(Industrias[[#This Row],[Vcanter (m3)]]*VLOOKUP(Árboles!$G1310,Precios!$B$7:$H$19,4,FALSE)),"",Industrias[[#This Row],[Vcanter (m3)]]*VLOOKUP(Árboles!$G1310,Precios!$B$7:$H$19,4,FALSE))</f>
        <v/>
      </c>
      <c r="P1313" s="217" t="str">
        <f>IF(ISNA(Industrias[[#This Row],[Vsierra (m3)]]*VLOOKUP(Árboles!$G1310,Precios!$B$7:$H$19,5,FALSE)),"",Industrias[[#This Row],[Vsierra (m3)]]*VLOOKUP(Árboles!$G1310,Precios!$B$7:$H$19,5,FALSE))</f>
        <v/>
      </c>
      <c r="Q1313" s="217" t="str">
        <f>IF(ISNA(Industrias[[#This Row],[Vsgruesa (m3)]]*VLOOKUP(Árboles!$G1310,Precios!$B$7:$H$19,6,FALSE)),"",Industrias[[#This Row],[Vsgruesa (m3)]]*VLOOKUP(Árboles!$G1310,Precios!$B$7:$H$19,6,FALSE))</f>
        <v/>
      </c>
      <c r="R1313" s="217" t="str">
        <f>IF(ISNA(Industrias[[#This Row],[Vchapa (m3)]]*VLOOKUP(Árboles!$G1310,Precios!$B$7:$H$19,7,FALSE)),"",Industrias[[#This Row],[Vchapa (m3)]]*VLOOKUP(Árboles!$G1310,Precios!$B$7:$H$19,7,FALSE))</f>
        <v/>
      </c>
      <c r="S1313" s="223">
        <f t="shared" si="25"/>
        <v>0</v>
      </c>
    </row>
    <row r="1314" spans="2:19" ht="16.8" thickTop="1" thickBot="1">
      <c r="B1314" s="211" t="str">
        <f>IF(Árboles!B1311="","",Árboles!B1311)</f>
        <v/>
      </c>
      <c r="C1314" s="211" t="str">
        <f>IF(Árboles!C1311="","",Árboles!C1311)</f>
        <v/>
      </c>
      <c r="D1314" s="212" t="str">
        <f>IF(Árboles!G1311="","",Árboles!G1311)</f>
        <v/>
      </c>
      <c r="E1314" s="213" t="str">
        <f>IF(Árboles!AC1311=0,"",Árboles!AC1311)</f>
        <v/>
      </c>
      <c r="F1314" s="221"/>
      <c r="G1314" s="222"/>
      <c r="H1314" s="222"/>
      <c r="I1314" s="222"/>
      <c r="J1314" s="222"/>
      <c r="K1314" s="222"/>
      <c r="L1314" s="222"/>
      <c r="M1314" s="216" t="str">
        <f>IF(ISNA(Industrias[[#This Row],[Vtrit (m3)]]*VLOOKUP(Árboles!$G1311,Precios!$B$7:$H$19,2,FALSE)),"",Industrias[[#This Row],[Vtrit (m3)]]*VLOOKUP(Árboles!$G1311,Precios!$B$7:$H$19,2,FALSE))</f>
        <v/>
      </c>
      <c r="N1314" s="217" t="str">
        <f>IF(ISNA(Industrias[[#This Row],[Vapea (m3)]]*VLOOKUP(Árboles!$G1311,Precios!$B$7:$H$19,3,FALSE)),"",Industrias[[#This Row],[Vapea (m3)]]*VLOOKUP(Árboles!$G1311,Precios!$B$7:$H$19,3,FALSE))</f>
        <v/>
      </c>
      <c r="O1314" s="217" t="str">
        <f>IF(ISNA(Industrias[[#This Row],[Vcanter (m3)]]*VLOOKUP(Árboles!$G1311,Precios!$B$7:$H$19,4,FALSE)),"",Industrias[[#This Row],[Vcanter (m3)]]*VLOOKUP(Árboles!$G1311,Precios!$B$7:$H$19,4,FALSE))</f>
        <v/>
      </c>
      <c r="P1314" s="217" t="str">
        <f>IF(ISNA(Industrias[[#This Row],[Vsierra (m3)]]*VLOOKUP(Árboles!$G1311,Precios!$B$7:$H$19,5,FALSE)),"",Industrias[[#This Row],[Vsierra (m3)]]*VLOOKUP(Árboles!$G1311,Precios!$B$7:$H$19,5,FALSE))</f>
        <v/>
      </c>
      <c r="Q1314" s="217" t="str">
        <f>IF(ISNA(Industrias[[#This Row],[Vsgruesa (m3)]]*VLOOKUP(Árboles!$G1311,Precios!$B$7:$H$19,6,FALSE)),"",Industrias[[#This Row],[Vsgruesa (m3)]]*VLOOKUP(Árboles!$G1311,Precios!$B$7:$H$19,6,FALSE))</f>
        <v/>
      </c>
      <c r="R1314" s="217" t="str">
        <f>IF(ISNA(Industrias[[#This Row],[Vchapa (m3)]]*VLOOKUP(Árboles!$G1311,Precios!$B$7:$H$19,7,FALSE)),"",Industrias[[#This Row],[Vchapa (m3)]]*VLOOKUP(Árboles!$G1311,Precios!$B$7:$H$19,7,FALSE))</f>
        <v/>
      </c>
      <c r="S1314" s="223">
        <f t="shared" si="25"/>
        <v>0</v>
      </c>
    </row>
    <row r="1315" spans="2:19" ht="16.8" thickTop="1" thickBot="1">
      <c r="B1315" s="211" t="str">
        <f>IF(Árboles!B1312="","",Árboles!B1312)</f>
        <v/>
      </c>
      <c r="C1315" s="211" t="str">
        <f>IF(Árboles!C1312="","",Árboles!C1312)</f>
        <v/>
      </c>
      <c r="D1315" s="212" t="str">
        <f>IF(Árboles!G1312="","",Árboles!G1312)</f>
        <v/>
      </c>
      <c r="E1315" s="213" t="str">
        <f>IF(Árboles!AC1312=0,"",Árboles!AC1312)</f>
        <v/>
      </c>
      <c r="F1315" s="221"/>
      <c r="G1315" s="222"/>
      <c r="H1315" s="222"/>
      <c r="I1315" s="222"/>
      <c r="J1315" s="222"/>
      <c r="K1315" s="222"/>
      <c r="L1315" s="222"/>
      <c r="M1315" s="216" t="str">
        <f>IF(ISNA(Industrias[[#This Row],[Vtrit (m3)]]*VLOOKUP(Árboles!$G1312,Precios!$B$7:$H$19,2,FALSE)),"",Industrias[[#This Row],[Vtrit (m3)]]*VLOOKUP(Árboles!$G1312,Precios!$B$7:$H$19,2,FALSE))</f>
        <v/>
      </c>
      <c r="N1315" s="217" t="str">
        <f>IF(ISNA(Industrias[[#This Row],[Vapea (m3)]]*VLOOKUP(Árboles!$G1312,Precios!$B$7:$H$19,3,FALSE)),"",Industrias[[#This Row],[Vapea (m3)]]*VLOOKUP(Árboles!$G1312,Precios!$B$7:$H$19,3,FALSE))</f>
        <v/>
      </c>
      <c r="O1315" s="217" t="str">
        <f>IF(ISNA(Industrias[[#This Row],[Vcanter (m3)]]*VLOOKUP(Árboles!$G1312,Precios!$B$7:$H$19,4,FALSE)),"",Industrias[[#This Row],[Vcanter (m3)]]*VLOOKUP(Árboles!$G1312,Precios!$B$7:$H$19,4,FALSE))</f>
        <v/>
      </c>
      <c r="P1315" s="217" t="str">
        <f>IF(ISNA(Industrias[[#This Row],[Vsierra (m3)]]*VLOOKUP(Árboles!$G1312,Precios!$B$7:$H$19,5,FALSE)),"",Industrias[[#This Row],[Vsierra (m3)]]*VLOOKUP(Árboles!$G1312,Precios!$B$7:$H$19,5,FALSE))</f>
        <v/>
      </c>
      <c r="Q1315" s="217" t="str">
        <f>IF(ISNA(Industrias[[#This Row],[Vsgruesa (m3)]]*VLOOKUP(Árboles!$G1312,Precios!$B$7:$H$19,6,FALSE)),"",Industrias[[#This Row],[Vsgruesa (m3)]]*VLOOKUP(Árboles!$G1312,Precios!$B$7:$H$19,6,FALSE))</f>
        <v/>
      </c>
      <c r="R1315" s="217" t="str">
        <f>IF(ISNA(Industrias[[#This Row],[Vchapa (m3)]]*VLOOKUP(Árboles!$G1312,Precios!$B$7:$H$19,7,FALSE)),"",Industrias[[#This Row],[Vchapa (m3)]]*VLOOKUP(Árboles!$G1312,Precios!$B$7:$H$19,7,FALSE))</f>
        <v/>
      </c>
      <c r="S1315" s="223">
        <f t="shared" si="25"/>
        <v>0</v>
      </c>
    </row>
    <row r="1316" spans="2:19" ht="16.8" thickTop="1" thickBot="1">
      <c r="B1316" s="211" t="str">
        <f>IF(Árboles!B1313="","",Árboles!B1313)</f>
        <v/>
      </c>
      <c r="C1316" s="211" t="str">
        <f>IF(Árboles!C1313="","",Árboles!C1313)</f>
        <v/>
      </c>
      <c r="D1316" s="212" t="str">
        <f>IF(Árboles!G1313="","",Árboles!G1313)</f>
        <v/>
      </c>
      <c r="E1316" s="213" t="str">
        <f>IF(Árboles!AC1313=0,"",Árboles!AC1313)</f>
        <v/>
      </c>
      <c r="F1316" s="221"/>
      <c r="G1316" s="222"/>
      <c r="H1316" s="222"/>
      <c r="I1316" s="222"/>
      <c r="J1316" s="222"/>
      <c r="K1316" s="222"/>
      <c r="L1316" s="222"/>
      <c r="M1316" s="216" t="str">
        <f>IF(ISNA(Industrias[[#This Row],[Vtrit (m3)]]*VLOOKUP(Árboles!$G1313,Precios!$B$7:$H$19,2,FALSE)),"",Industrias[[#This Row],[Vtrit (m3)]]*VLOOKUP(Árboles!$G1313,Precios!$B$7:$H$19,2,FALSE))</f>
        <v/>
      </c>
      <c r="N1316" s="217" t="str">
        <f>IF(ISNA(Industrias[[#This Row],[Vapea (m3)]]*VLOOKUP(Árboles!$G1313,Precios!$B$7:$H$19,3,FALSE)),"",Industrias[[#This Row],[Vapea (m3)]]*VLOOKUP(Árboles!$G1313,Precios!$B$7:$H$19,3,FALSE))</f>
        <v/>
      </c>
      <c r="O1316" s="217" t="str">
        <f>IF(ISNA(Industrias[[#This Row],[Vcanter (m3)]]*VLOOKUP(Árboles!$G1313,Precios!$B$7:$H$19,4,FALSE)),"",Industrias[[#This Row],[Vcanter (m3)]]*VLOOKUP(Árboles!$G1313,Precios!$B$7:$H$19,4,FALSE))</f>
        <v/>
      </c>
      <c r="P1316" s="217" t="str">
        <f>IF(ISNA(Industrias[[#This Row],[Vsierra (m3)]]*VLOOKUP(Árboles!$G1313,Precios!$B$7:$H$19,5,FALSE)),"",Industrias[[#This Row],[Vsierra (m3)]]*VLOOKUP(Árboles!$G1313,Precios!$B$7:$H$19,5,FALSE))</f>
        <v/>
      </c>
      <c r="Q1316" s="217" t="str">
        <f>IF(ISNA(Industrias[[#This Row],[Vsgruesa (m3)]]*VLOOKUP(Árboles!$G1313,Precios!$B$7:$H$19,6,FALSE)),"",Industrias[[#This Row],[Vsgruesa (m3)]]*VLOOKUP(Árboles!$G1313,Precios!$B$7:$H$19,6,FALSE))</f>
        <v/>
      </c>
      <c r="R1316" s="217" t="str">
        <f>IF(ISNA(Industrias[[#This Row],[Vchapa (m3)]]*VLOOKUP(Árboles!$G1313,Precios!$B$7:$H$19,7,FALSE)),"",Industrias[[#This Row],[Vchapa (m3)]]*VLOOKUP(Árboles!$G1313,Precios!$B$7:$H$19,7,FALSE))</f>
        <v/>
      </c>
      <c r="S1316" s="223">
        <f t="shared" si="25"/>
        <v>0</v>
      </c>
    </row>
    <row r="1317" spans="2:19" ht="16.8" thickTop="1" thickBot="1">
      <c r="B1317" s="211" t="str">
        <f>IF(Árboles!B1314="","",Árboles!B1314)</f>
        <v/>
      </c>
      <c r="C1317" s="211" t="str">
        <f>IF(Árboles!C1314="","",Árboles!C1314)</f>
        <v/>
      </c>
      <c r="D1317" s="212" t="str">
        <f>IF(Árboles!G1314="","",Árboles!G1314)</f>
        <v/>
      </c>
      <c r="E1317" s="213" t="str">
        <f>IF(Árboles!AC1314=0,"",Árboles!AC1314)</f>
        <v/>
      </c>
      <c r="F1317" s="221"/>
      <c r="G1317" s="222"/>
      <c r="H1317" s="222"/>
      <c r="I1317" s="222"/>
      <c r="J1317" s="222"/>
      <c r="K1317" s="222"/>
      <c r="L1317" s="222"/>
      <c r="M1317" s="216" t="str">
        <f>IF(ISNA(Industrias[[#This Row],[Vtrit (m3)]]*VLOOKUP(Árboles!$G1314,Precios!$B$7:$H$19,2,FALSE)),"",Industrias[[#This Row],[Vtrit (m3)]]*VLOOKUP(Árboles!$G1314,Precios!$B$7:$H$19,2,FALSE))</f>
        <v/>
      </c>
      <c r="N1317" s="217" t="str">
        <f>IF(ISNA(Industrias[[#This Row],[Vapea (m3)]]*VLOOKUP(Árboles!$G1314,Precios!$B$7:$H$19,3,FALSE)),"",Industrias[[#This Row],[Vapea (m3)]]*VLOOKUP(Árboles!$G1314,Precios!$B$7:$H$19,3,FALSE))</f>
        <v/>
      </c>
      <c r="O1317" s="217" t="str">
        <f>IF(ISNA(Industrias[[#This Row],[Vcanter (m3)]]*VLOOKUP(Árboles!$G1314,Precios!$B$7:$H$19,4,FALSE)),"",Industrias[[#This Row],[Vcanter (m3)]]*VLOOKUP(Árboles!$G1314,Precios!$B$7:$H$19,4,FALSE))</f>
        <v/>
      </c>
      <c r="P1317" s="217" t="str">
        <f>IF(ISNA(Industrias[[#This Row],[Vsierra (m3)]]*VLOOKUP(Árboles!$G1314,Precios!$B$7:$H$19,5,FALSE)),"",Industrias[[#This Row],[Vsierra (m3)]]*VLOOKUP(Árboles!$G1314,Precios!$B$7:$H$19,5,FALSE))</f>
        <v/>
      </c>
      <c r="Q1317" s="217" t="str">
        <f>IF(ISNA(Industrias[[#This Row],[Vsgruesa (m3)]]*VLOOKUP(Árboles!$G1314,Precios!$B$7:$H$19,6,FALSE)),"",Industrias[[#This Row],[Vsgruesa (m3)]]*VLOOKUP(Árboles!$G1314,Precios!$B$7:$H$19,6,FALSE))</f>
        <v/>
      </c>
      <c r="R1317" s="217" t="str">
        <f>IF(ISNA(Industrias[[#This Row],[Vchapa (m3)]]*VLOOKUP(Árboles!$G1314,Precios!$B$7:$H$19,7,FALSE)),"",Industrias[[#This Row],[Vchapa (m3)]]*VLOOKUP(Árboles!$G1314,Precios!$B$7:$H$19,7,FALSE))</f>
        <v/>
      </c>
      <c r="S1317" s="223">
        <f t="shared" si="25"/>
        <v>0</v>
      </c>
    </row>
    <row r="1318" spans="2:19" ht="16.8" thickTop="1" thickBot="1">
      <c r="B1318" s="211" t="str">
        <f>IF(Árboles!B1315="","",Árboles!B1315)</f>
        <v/>
      </c>
      <c r="C1318" s="211" t="str">
        <f>IF(Árboles!C1315="","",Árboles!C1315)</f>
        <v/>
      </c>
      <c r="D1318" s="212" t="str">
        <f>IF(Árboles!G1315="","",Árboles!G1315)</f>
        <v/>
      </c>
      <c r="E1318" s="213" t="str">
        <f>IF(Árboles!AC1315=0,"",Árboles!AC1315)</f>
        <v/>
      </c>
      <c r="F1318" s="221"/>
      <c r="G1318" s="222"/>
      <c r="H1318" s="222"/>
      <c r="I1318" s="222"/>
      <c r="J1318" s="222"/>
      <c r="K1318" s="222"/>
      <c r="L1318" s="222"/>
      <c r="M1318" s="216" t="str">
        <f>IF(ISNA(Industrias[[#This Row],[Vtrit (m3)]]*VLOOKUP(Árboles!$G1315,Precios!$B$7:$H$19,2,FALSE)),"",Industrias[[#This Row],[Vtrit (m3)]]*VLOOKUP(Árboles!$G1315,Precios!$B$7:$H$19,2,FALSE))</f>
        <v/>
      </c>
      <c r="N1318" s="217" t="str">
        <f>IF(ISNA(Industrias[[#This Row],[Vapea (m3)]]*VLOOKUP(Árboles!$G1315,Precios!$B$7:$H$19,3,FALSE)),"",Industrias[[#This Row],[Vapea (m3)]]*VLOOKUP(Árboles!$G1315,Precios!$B$7:$H$19,3,FALSE))</f>
        <v/>
      </c>
      <c r="O1318" s="217" t="str">
        <f>IF(ISNA(Industrias[[#This Row],[Vcanter (m3)]]*VLOOKUP(Árboles!$G1315,Precios!$B$7:$H$19,4,FALSE)),"",Industrias[[#This Row],[Vcanter (m3)]]*VLOOKUP(Árboles!$G1315,Precios!$B$7:$H$19,4,FALSE))</f>
        <v/>
      </c>
      <c r="P1318" s="217" t="str">
        <f>IF(ISNA(Industrias[[#This Row],[Vsierra (m3)]]*VLOOKUP(Árboles!$G1315,Precios!$B$7:$H$19,5,FALSE)),"",Industrias[[#This Row],[Vsierra (m3)]]*VLOOKUP(Árboles!$G1315,Precios!$B$7:$H$19,5,FALSE))</f>
        <v/>
      </c>
      <c r="Q1318" s="217" t="str">
        <f>IF(ISNA(Industrias[[#This Row],[Vsgruesa (m3)]]*VLOOKUP(Árboles!$G1315,Precios!$B$7:$H$19,6,FALSE)),"",Industrias[[#This Row],[Vsgruesa (m3)]]*VLOOKUP(Árboles!$G1315,Precios!$B$7:$H$19,6,FALSE))</f>
        <v/>
      </c>
      <c r="R1318" s="217" t="str">
        <f>IF(ISNA(Industrias[[#This Row],[Vchapa (m3)]]*VLOOKUP(Árboles!$G1315,Precios!$B$7:$H$19,7,FALSE)),"",Industrias[[#This Row],[Vchapa (m3)]]*VLOOKUP(Árboles!$G1315,Precios!$B$7:$H$19,7,FALSE))</f>
        <v/>
      </c>
      <c r="S1318" s="223">
        <f t="shared" si="25"/>
        <v>0</v>
      </c>
    </row>
    <row r="1319" spans="2:19" ht="16.8" thickTop="1" thickBot="1">
      <c r="B1319" s="211" t="str">
        <f>IF(Árboles!B1316="","",Árboles!B1316)</f>
        <v/>
      </c>
      <c r="C1319" s="211" t="str">
        <f>IF(Árboles!C1316="","",Árboles!C1316)</f>
        <v/>
      </c>
      <c r="D1319" s="212" t="str">
        <f>IF(Árboles!G1316="","",Árboles!G1316)</f>
        <v/>
      </c>
      <c r="E1319" s="213" t="str">
        <f>IF(Árboles!AC1316=0,"",Árboles!AC1316)</f>
        <v/>
      </c>
      <c r="F1319" s="221"/>
      <c r="G1319" s="222"/>
      <c r="H1319" s="222"/>
      <c r="I1319" s="222"/>
      <c r="J1319" s="222"/>
      <c r="K1319" s="222"/>
      <c r="L1319" s="222"/>
      <c r="M1319" s="216" t="str">
        <f>IF(ISNA(Industrias[[#This Row],[Vtrit (m3)]]*VLOOKUP(Árboles!$G1316,Precios!$B$7:$H$19,2,FALSE)),"",Industrias[[#This Row],[Vtrit (m3)]]*VLOOKUP(Árboles!$G1316,Precios!$B$7:$H$19,2,FALSE))</f>
        <v/>
      </c>
      <c r="N1319" s="217" t="str">
        <f>IF(ISNA(Industrias[[#This Row],[Vapea (m3)]]*VLOOKUP(Árboles!$G1316,Precios!$B$7:$H$19,3,FALSE)),"",Industrias[[#This Row],[Vapea (m3)]]*VLOOKUP(Árboles!$G1316,Precios!$B$7:$H$19,3,FALSE))</f>
        <v/>
      </c>
      <c r="O1319" s="217" t="str">
        <f>IF(ISNA(Industrias[[#This Row],[Vcanter (m3)]]*VLOOKUP(Árboles!$G1316,Precios!$B$7:$H$19,4,FALSE)),"",Industrias[[#This Row],[Vcanter (m3)]]*VLOOKUP(Árboles!$G1316,Precios!$B$7:$H$19,4,FALSE))</f>
        <v/>
      </c>
      <c r="P1319" s="217" t="str">
        <f>IF(ISNA(Industrias[[#This Row],[Vsierra (m3)]]*VLOOKUP(Árboles!$G1316,Precios!$B$7:$H$19,5,FALSE)),"",Industrias[[#This Row],[Vsierra (m3)]]*VLOOKUP(Árboles!$G1316,Precios!$B$7:$H$19,5,FALSE))</f>
        <v/>
      </c>
      <c r="Q1319" s="217" t="str">
        <f>IF(ISNA(Industrias[[#This Row],[Vsgruesa (m3)]]*VLOOKUP(Árboles!$G1316,Precios!$B$7:$H$19,6,FALSE)),"",Industrias[[#This Row],[Vsgruesa (m3)]]*VLOOKUP(Árboles!$G1316,Precios!$B$7:$H$19,6,FALSE))</f>
        <v/>
      </c>
      <c r="R1319" s="217" t="str">
        <f>IF(ISNA(Industrias[[#This Row],[Vchapa (m3)]]*VLOOKUP(Árboles!$G1316,Precios!$B$7:$H$19,7,FALSE)),"",Industrias[[#This Row],[Vchapa (m3)]]*VLOOKUP(Árboles!$G1316,Precios!$B$7:$H$19,7,FALSE))</f>
        <v/>
      </c>
      <c r="S1319" s="223">
        <f t="shared" si="25"/>
        <v>0</v>
      </c>
    </row>
    <row r="1320" spans="2:19" ht="16.8" thickTop="1" thickBot="1">
      <c r="B1320" s="211" t="str">
        <f>IF(Árboles!B1317="","",Árboles!B1317)</f>
        <v/>
      </c>
      <c r="C1320" s="211" t="str">
        <f>IF(Árboles!C1317="","",Árboles!C1317)</f>
        <v/>
      </c>
      <c r="D1320" s="212" t="str">
        <f>IF(Árboles!G1317="","",Árboles!G1317)</f>
        <v/>
      </c>
      <c r="E1320" s="213" t="str">
        <f>IF(Árboles!AC1317=0,"",Árboles!AC1317)</f>
        <v/>
      </c>
      <c r="F1320" s="221"/>
      <c r="G1320" s="222"/>
      <c r="H1320" s="222"/>
      <c r="I1320" s="222"/>
      <c r="J1320" s="222"/>
      <c r="K1320" s="222"/>
      <c r="L1320" s="222"/>
      <c r="M1320" s="216" t="str">
        <f>IF(ISNA(Industrias[[#This Row],[Vtrit (m3)]]*VLOOKUP(Árboles!$G1317,Precios!$B$7:$H$19,2,FALSE)),"",Industrias[[#This Row],[Vtrit (m3)]]*VLOOKUP(Árboles!$G1317,Precios!$B$7:$H$19,2,FALSE))</f>
        <v/>
      </c>
      <c r="N1320" s="217" t="str">
        <f>IF(ISNA(Industrias[[#This Row],[Vapea (m3)]]*VLOOKUP(Árboles!$G1317,Precios!$B$7:$H$19,3,FALSE)),"",Industrias[[#This Row],[Vapea (m3)]]*VLOOKUP(Árboles!$G1317,Precios!$B$7:$H$19,3,FALSE))</f>
        <v/>
      </c>
      <c r="O1320" s="217" t="str">
        <f>IF(ISNA(Industrias[[#This Row],[Vcanter (m3)]]*VLOOKUP(Árboles!$G1317,Precios!$B$7:$H$19,4,FALSE)),"",Industrias[[#This Row],[Vcanter (m3)]]*VLOOKUP(Árboles!$G1317,Precios!$B$7:$H$19,4,FALSE))</f>
        <v/>
      </c>
      <c r="P1320" s="217" t="str">
        <f>IF(ISNA(Industrias[[#This Row],[Vsierra (m3)]]*VLOOKUP(Árboles!$G1317,Precios!$B$7:$H$19,5,FALSE)),"",Industrias[[#This Row],[Vsierra (m3)]]*VLOOKUP(Árboles!$G1317,Precios!$B$7:$H$19,5,FALSE))</f>
        <v/>
      </c>
      <c r="Q1320" s="217" t="str">
        <f>IF(ISNA(Industrias[[#This Row],[Vsgruesa (m3)]]*VLOOKUP(Árboles!$G1317,Precios!$B$7:$H$19,6,FALSE)),"",Industrias[[#This Row],[Vsgruesa (m3)]]*VLOOKUP(Árboles!$G1317,Precios!$B$7:$H$19,6,FALSE))</f>
        <v/>
      </c>
      <c r="R1320" s="217" t="str">
        <f>IF(ISNA(Industrias[[#This Row],[Vchapa (m3)]]*VLOOKUP(Árboles!$G1317,Precios!$B$7:$H$19,7,FALSE)),"",Industrias[[#This Row],[Vchapa (m3)]]*VLOOKUP(Árboles!$G1317,Precios!$B$7:$H$19,7,FALSE))</f>
        <v/>
      </c>
      <c r="S1320" s="223">
        <f t="shared" si="25"/>
        <v>0</v>
      </c>
    </row>
    <row r="1321" spans="2:19" ht="16.8" thickTop="1" thickBot="1">
      <c r="B1321" s="211" t="str">
        <f>IF(Árboles!B1318="","",Árboles!B1318)</f>
        <v/>
      </c>
      <c r="C1321" s="211" t="str">
        <f>IF(Árboles!C1318="","",Árboles!C1318)</f>
        <v/>
      </c>
      <c r="D1321" s="212" t="str">
        <f>IF(Árboles!G1318="","",Árboles!G1318)</f>
        <v/>
      </c>
      <c r="E1321" s="213" t="str">
        <f>IF(Árboles!AC1318=0,"",Árboles!AC1318)</f>
        <v/>
      </c>
      <c r="F1321" s="221"/>
      <c r="G1321" s="222"/>
      <c r="H1321" s="222"/>
      <c r="I1321" s="222"/>
      <c r="J1321" s="222"/>
      <c r="K1321" s="222"/>
      <c r="L1321" s="222"/>
      <c r="M1321" s="216" t="str">
        <f>IF(ISNA(Industrias[[#This Row],[Vtrit (m3)]]*VLOOKUP(Árboles!$G1318,Precios!$B$7:$H$19,2,FALSE)),"",Industrias[[#This Row],[Vtrit (m3)]]*VLOOKUP(Árboles!$G1318,Precios!$B$7:$H$19,2,FALSE))</f>
        <v/>
      </c>
      <c r="N1321" s="217" t="str">
        <f>IF(ISNA(Industrias[[#This Row],[Vapea (m3)]]*VLOOKUP(Árboles!$G1318,Precios!$B$7:$H$19,3,FALSE)),"",Industrias[[#This Row],[Vapea (m3)]]*VLOOKUP(Árboles!$G1318,Precios!$B$7:$H$19,3,FALSE))</f>
        <v/>
      </c>
      <c r="O1321" s="217" t="str">
        <f>IF(ISNA(Industrias[[#This Row],[Vcanter (m3)]]*VLOOKUP(Árboles!$G1318,Precios!$B$7:$H$19,4,FALSE)),"",Industrias[[#This Row],[Vcanter (m3)]]*VLOOKUP(Árboles!$G1318,Precios!$B$7:$H$19,4,FALSE))</f>
        <v/>
      </c>
      <c r="P1321" s="217" t="str">
        <f>IF(ISNA(Industrias[[#This Row],[Vsierra (m3)]]*VLOOKUP(Árboles!$G1318,Precios!$B$7:$H$19,5,FALSE)),"",Industrias[[#This Row],[Vsierra (m3)]]*VLOOKUP(Árboles!$G1318,Precios!$B$7:$H$19,5,FALSE))</f>
        <v/>
      </c>
      <c r="Q1321" s="217" t="str">
        <f>IF(ISNA(Industrias[[#This Row],[Vsgruesa (m3)]]*VLOOKUP(Árboles!$G1318,Precios!$B$7:$H$19,6,FALSE)),"",Industrias[[#This Row],[Vsgruesa (m3)]]*VLOOKUP(Árboles!$G1318,Precios!$B$7:$H$19,6,FALSE))</f>
        <v/>
      </c>
      <c r="R1321" s="217" t="str">
        <f>IF(ISNA(Industrias[[#This Row],[Vchapa (m3)]]*VLOOKUP(Árboles!$G1318,Precios!$B$7:$H$19,7,FALSE)),"",Industrias[[#This Row],[Vchapa (m3)]]*VLOOKUP(Árboles!$G1318,Precios!$B$7:$H$19,7,FALSE))</f>
        <v/>
      </c>
      <c r="S1321" s="223">
        <f t="shared" si="25"/>
        <v>0</v>
      </c>
    </row>
    <row r="1322" spans="2:19" ht="16.8" thickTop="1" thickBot="1">
      <c r="B1322" s="211" t="str">
        <f>IF(Árboles!B1319="","",Árboles!B1319)</f>
        <v/>
      </c>
      <c r="C1322" s="211" t="str">
        <f>IF(Árboles!C1319="","",Árboles!C1319)</f>
        <v/>
      </c>
      <c r="D1322" s="212" t="str">
        <f>IF(Árboles!G1319="","",Árboles!G1319)</f>
        <v/>
      </c>
      <c r="E1322" s="213" t="str">
        <f>IF(Árboles!AC1319=0,"",Árboles!AC1319)</f>
        <v/>
      </c>
      <c r="F1322" s="221"/>
      <c r="G1322" s="222"/>
      <c r="H1322" s="222"/>
      <c r="I1322" s="222"/>
      <c r="J1322" s="222"/>
      <c r="K1322" s="222"/>
      <c r="L1322" s="222"/>
      <c r="M1322" s="216" t="str">
        <f>IF(ISNA(Industrias[[#This Row],[Vtrit (m3)]]*VLOOKUP(Árboles!$G1319,Precios!$B$7:$H$19,2,FALSE)),"",Industrias[[#This Row],[Vtrit (m3)]]*VLOOKUP(Árboles!$G1319,Precios!$B$7:$H$19,2,FALSE))</f>
        <v/>
      </c>
      <c r="N1322" s="217" t="str">
        <f>IF(ISNA(Industrias[[#This Row],[Vapea (m3)]]*VLOOKUP(Árboles!$G1319,Precios!$B$7:$H$19,3,FALSE)),"",Industrias[[#This Row],[Vapea (m3)]]*VLOOKUP(Árboles!$G1319,Precios!$B$7:$H$19,3,FALSE))</f>
        <v/>
      </c>
      <c r="O1322" s="217" t="str">
        <f>IF(ISNA(Industrias[[#This Row],[Vcanter (m3)]]*VLOOKUP(Árboles!$G1319,Precios!$B$7:$H$19,4,FALSE)),"",Industrias[[#This Row],[Vcanter (m3)]]*VLOOKUP(Árboles!$G1319,Precios!$B$7:$H$19,4,FALSE))</f>
        <v/>
      </c>
      <c r="P1322" s="217" t="str">
        <f>IF(ISNA(Industrias[[#This Row],[Vsierra (m3)]]*VLOOKUP(Árboles!$G1319,Precios!$B$7:$H$19,5,FALSE)),"",Industrias[[#This Row],[Vsierra (m3)]]*VLOOKUP(Árboles!$G1319,Precios!$B$7:$H$19,5,FALSE))</f>
        <v/>
      </c>
      <c r="Q1322" s="217" t="str">
        <f>IF(ISNA(Industrias[[#This Row],[Vsgruesa (m3)]]*VLOOKUP(Árboles!$G1319,Precios!$B$7:$H$19,6,FALSE)),"",Industrias[[#This Row],[Vsgruesa (m3)]]*VLOOKUP(Árboles!$G1319,Precios!$B$7:$H$19,6,FALSE))</f>
        <v/>
      </c>
      <c r="R1322" s="217" t="str">
        <f>IF(ISNA(Industrias[[#This Row],[Vchapa (m3)]]*VLOOKUP(Árboles!$G1319,Precios!$B$7:$H$19,7,FALSE)),"",Industrias[[#This Row],[Vchapa (m3)]]*VLOOKUP(Árboles!$G1319,Precios!$B$7:$H$19,7,FALSE))</f>
        <v/>
      </c>
      <c r="S1322" s="223">
        <f t="shared" si="25"/>
        <v>0</v>
      </c>
    </row>
    <row r="1323" spans="2:19" ht="16.8" thickTop="1" thickBot="1">
      <c r="B1323" s="211" t="str">
        <f>IF(Árboles!B1320="","",Árboles!B1320)</f>
        <v/>
      </c>
      <c r="C1323" s="211" t="str">
        <f>IF(Árboles!C1320="","",Árboles!C1320)</f>
        <v/>
      </c>
      <c r="D1323" s="212" t="str">
        <f>IF(Árboles!G1320="","",Árboles!G1320)</f>
        <v/>
      </c>
      <c r="E1323" s="213" t="str">
        <f>IF(Árboles!AC1320=0,"",Árboles!AC1320)</f>
        <v/>
      </c>
      <c r="F1323" s="221"/>
      <c r="G1323" s="222"/>
      <c r="H1323" s="222"/>
      <c r="I1323" s="222"/>
      <c r="J1323" s="222"/>
      <c r="K1323" s="222"/>
      <c r="L1323" s="222"/>
      <c r="M1323" s="216" t="str">
        <f>IF(ISNA(Industrias[[#This Row],[Vtrit (m3)]]*VLOOKUP(Árboles!$G1320,Precios!$B$7:$H$19,2,FALSE)),"",Industrias[[#This Row],[Vtrit (m3)]]*VLOOKUP(Árboles!$G1320,Precios!$B$7:$H$19,2,FALSE))</f>
        <v/>
      </c>
      <c r="N1323" s="217" t="str">
        <f>IF(ISNA(Industrias[[#This Row],[Vapea (m3)]]*VLOOKUP(Árboles!$G1320,Precios!$B$7:$H$19,3,FALSE)),"",Industrias[[#This Row],[Vapea (m3)]]*VLOOKUP(Árboles!$G1320,Precios!$B$7:$H$19,3,FALSE))</f>
        <v/>
      </c>
      <c r="O1323" s="217" t="str">
        <f>IF(ISNA(Industrias[[#This Row],[Vcanter (m3)]]*VLOOKUP(Árboles!$G1320,Precios!$B$7:$H$19,4,FALSE)),"",Industrias[[#This Row],[Vcanter (m3)]]*VLOOKUP(Árboles!$G1320,Precios!$B$7:$H$19,4,FALSE))</f>
        <v/>
      </c>
      <c r="P1323" s="217" t="str">
        <f>IF(ISNA(Industrias[[#This Row],[Vsierra (m3)]]*VLOOKUP(Árboles!$G1320,Precios!$B$7:$H$19,5,FALSE)),"",Industrias[[#This Row],[Vsierra (m3)]]*VLOOKUP(Árboles!$G1320,Precios!$B$7:$H$19,5,FALSE))</f>
        <v/>
      </c>
      <c r="Q1323" s="217" t="str">
        <f>IF(ISNA(Industrias[[#This Row],[Vsgruesa (m3)]]*VLOOKUP(Árboles!$G1320,Precios!$B$7:$H$19,6,FALSE)),"",Industrias[[#This Row],[Vsgruesa (m3)]]*VLOOKUP(Árboles!$G1320,Precios!$B$7:$H$19,6,FALSE))</f>
        <v/>
      </c>
      <c r="R1323" s="217" t="str">
        <f>IF(ISNA(Industrias[[#This Row],[Vchapa (m3)]]*VLOOKUP(Árboles!$G1320,Precios!$B$7:$H$19,7,FALSE)),"",Industrias[[#This Row],[Vchapa (m3)]]*VLOOKUP(Árboles!$G1320,Precios!$B$7:$H$19,7,FALSE))</f>
        <v/>
      </c>
      <c r="S1323" s="223">
        <f t="shared" si="25"/>
        <v>0</v>
      </c>
    </row>
    <row r="1324" spans="2:19" ht="16.8" thickTop="1" thickBot="1">
      <c r="B1324" s="211" t="str">
        <f>IF(Árboles!B1321="","",Árboles!B1321)</f>
        <v/>
      </c>
      <c r="C1324" s="211" t="str">
        <f>IF(Árboles!C1321="","",Árboles!C1321)</f>
        <v/>
      </c>
      <c r="D1324" s="212" t="str">
        <f>IF(Árboles!G1321="","",Árboles!G1321)</f>
        <v/>
      </c>
      <c r="E1324" s="213" t="str">
        <f>IF(Árboles!AC1321=0,"",Árboles!AC1321)</f>
        <v/>
      </c>
      <c r="F1324" s="221"/>
      <c r="G1324" s="222"/>
      <c r="H1324" s="222"/>
      <c r="I1324" s="222"/>
      <c r="J1324" s="222"/>
      <c r="K1324" s="222"/>
      <c r="L1324" s="222"/>
      <c r="M1324" s="216" t="str">
        <f>IF(ISNA(Industrias[[#This Row],[Vtrit (m3)]]*VLOOKUP(Árboles!$G1321,Precios!$B$7:$H$19,2,FALSE)),"",Industrias[[#This Row],[Vtrit (m3)]]*VLOOKUP(Árboles!$G1321,Precios!$B$7:$H$19,2,FALSE))</f>
        <v/>
      </c>
      <c r="N1324" s="217" t="str">
        <f>IF(ISNA(Industrias[[#This Row],[Vapea (m3)]]*VLOOKUP(Árboles!$G1321,Precios!$B$7:$H$19,3,FALSE)),"",Industrias[[#This Row],[Vapea (m3)]]*VLOOKUP(Árboles!$G1321,Precios!$B$7:$H$19,3,FALSE))</f>
        <v/>
      </c>
      <c r="O1324" s="217" t="str">
        <f>IF(ISNA(Industrias[[#This Row],[Vcanter (m3)]]*VLOOKUP(Árboles!$G1321,Precios!$B$7:$H$19,4,FALSE)),"",Industrias[[#This Row],[Vcanter (m3)]]*VLOOKUP(Árboles!$G1321,Precios!$B$7:$H$19,4,FALSE))</f>
        <v/>
      </c>
      <c r="P1324" s="217" t="str">
        <f>IF(ISNA(Industrias[[#This Row],[Vsierra (m3)]]*VLOOKUP(Árboles!$G1321,Precios!$B$7:$H$19,5,FALSE)),"",Industrias[[#This Row],[Vsierra (m3)]]*VLOOKUP(Árboles!$G1321,Precios!$B$7:$H$19,5,FALSE))</f>
        <v/>
      </c>
      <c r="Q1324" s="217" t="str">
        <f>IF(ISNA(Industrias[[#This Row],[Vsgruesa (m3)]]*VLOOKUP(Árboles!$G1321,Precios!$B$7:$H$19,6,FALSE)),"",Industrias[[#This Row],[Vsgruesa (m3)]]*VLOOKUP(Árboles!$G1321,Precios!$B$7:$H$19,6,FALSE))</f>
        <v/>
      </c>
      <c r="R1324" s="217" t="str">
        <f>IF(ISNA(Industrias[[#This Row],[Vchapa (m3)]]*VLOOKUP(Árboles!$G1321,Precios!$B$7:$H$19,7,FALSE)),"",Industrias[[#This Row],[Vchapa (m3)]]*VLOOKUP(Árboles!$G1321,Precios!$B$7:$H$19,7,FALSE))</f>
        <v/>
      </c>
      <c r="S1324" s="223">
        <f t="shared" si="25"/>
        <v>0</v>
      </c>
    </row>
    <row r="1325" spans="2:19" ht="16.8" thickTop="1" thickBot="1">
      <c r="B1325" s="211" t="str">
        <f>IF(Árboles!B1322="","",Árboles!B1322)</f>
        <v/>
      </c>
      <c r="C1325" s="211" t="str">
        <f>IF(Árboles!C1322="","",Árboles!C1322)</f>
        <v/>
      </c>
      <c r="D1325" s="212" t="str">
        <f>IF(Árboles!G1322="","",Árboles!G1322)</f>
        <v/>
      </c>
      <c r="E1325" s="213" t="str">
        <f>IF(Árboles!AC1322=0,"",Árboles!AC1322)</f>
        <v/>
      </c>
      <c r="F1325" s="221"/>
      <c r="G1325" s="222"/>
      <c r="H1325" s="222"/>
      <c r="I1325" s="222"/>
      <c r="J1325" s="222"/>
      <c r="K1325" s="222"/>
      <c r="L1325" s="222"/>
      <c r="M1325" s="216" t="str">
        <f>IF(ISNA(Industrias[[#This Row],[Vtrit (m3)]]*VLOOKUP(Árboles!$G1322,Precios!$B$7:$H$19,2,FALSE)),"",Industrias[[#This Row],[Vtrit (m3)]]*VLOOKUP(Árboles!$G1322,Precios!$B$7:$H$19,2,FALSE))</f>
        <v/>
      </c>
      <c r="N1325" s="217" t="str">
        <f>IF(ISNA(Industrias[[#This Row],[Vapea (m3)]]*VLOOKUP(Árboles!$G1322,Precios!$B$7:$H$19,3,FALSE)),"",Industrias[[#This Row],[Vapea (m3)]]*VLOOKUP(Árboles!$G1322,Precios!$B$7:$H$19,3,FALSE))</f>
        <v/>
      </c>
      <c r="O1325" s="217" t="str">
        <f>IF(ISNA(Industrias[[#This Row],[Vcanter (m3)]]*VLOOKUP(Árboles!$G1322,Precios!$B$7:$H$19,4,FALSE)),"",Industrias[[#This Row],[Vcanter (m3)]]*VLOOKUP(Árboles!$G1322,Precios!$B$7:$H$19,4,FALSE))</f>
        <v/>
      </c>
      <c r="P1325" s="217" t="str">
        <f>IF(ISNA(Industrias[[#This Row],[Vsierra (m3)]]*VLOOKUP(Árboles!$G1322,Precios!$B$7:$H$19,5,FALSE)),"",Industrias[[#This Row],[Vsierra (m3)]]*VLOOKUP(Árboles!$G1322,Precios!$B$7:$H$19,5,FALSE))</f>
        <v/>
      </c>
      <c r="Q1325" s="217" t="str">
        <f>IF(ISNA(Industrias[[#This Row],[Vsgruesa (m3)]]*VLOOKUP(Árboles!$G1322,Precios!$B$7:$H$19,6,FALSE)),"",Industrias[[#This Row],[Vsgruesa (m3)]]*VLOOKUP(Árboles!$G1322,Precios!$B$7:$H$19,6,FALSE))</f>
        <v/>
      </c>
      <c r="R1325" s="217" t="str">
        <f>IF(ISNA(Industrias[[#This Row],[Vchapa (m3)]]*VLOOKUP(Árboles!$G1322,Precios!$B$7:$H$19,7,FALSE)),"",Industrias[[#This Row],[Vchapa (m3)]]*VLOOKUP(Árboles!$G1322,Precios!$B$7:$H$19,7,FALSE))</f>
        <v/>
      </c>
      <c r="S1325" s="223">
        <f t="shared" si="25"/>
        <v>0</v>
      </c>
    </row>
    <row r="1326" spans="2:19" ht="16.8" thickTop="1" thickBot="1">
      <c r="B1326" s="211" t="str">
        <f>IF(Árboles!B1323="","",Árboles!B1323)</f>
        <v/>
      </c>
      <c r="C1326" s="211" t="str">
        <f>IF(Árboles!C1323="","",Árboles!C1323)</f>
        <v/>
      </c>
      <c r="D1326" s="212" t="str">
        <f>IF(Árboles!G1323="","",Árboles!G1323)</f>
        <v/>
      </c>
      <c r="E1326" s="213" t="str">
        <f>IF(Árboles!AC1323=0,"",Árboles!AC1323)</f>
        <v/>
      </c>
      <c r="F1326" s="221"/>
      <c r="G1326" s="222"/>
      <c r="H1326" s="222"/>
      <c r="I1326" s="222"/>
      <c r="J1326" s="222"/>
      <c r="K1326" s="222"/>
      <c r="L1326" s="222"/>
      <c r="M1326" s="216" t="str">
        <f>IF(ISNA(Industrias[[#This Row],[Vtrit (m3)]]*VLOOKUP(Árboles!$G1323,Precios!$B$7:$H$19,2,FALSE)),"",Industrias[[#This Row],[Vtrit (m3)]]*VLOOKUP(Árboles!$G1323,Precios!$B$7:$H$19,2,FALSE))</f>
        <v/>
      </c>
      <c r="N1326" s="217" t="str">
        <f>IF(ISNA(Industrias[[#This Row],[Vapea (m3)]]*VLOOKUP(Árboles!$G1323,Precios!$B$7:$H$19,3,FALSE)),"",Industrias[[#This Row],[Vapea (m3)]]*VLOOKUP(Árboles!$G1323,Precios!$B$7:$H$19,3,FALSE))</f>
        <v/>
      </c>
      <c r="O1326" s="217" t="str">
        <f>IF(ISNA(Industrias[[#This Row],[Vcanter (m3)]]*VLOOKUP(Árboles!$G1323,Precios!$B$7:$H$19,4,FALSE)),"",Industrias[[#This Row],[Vcanter (m3)]]*VLOOKUP(Árboles!$G1323,Precios!$B$7:$H$19,4,FALSE))</f>
        <v/>
      </c>
      <c r="P1326" s="217" t="str">
        <f>IF(ISNA(Industrias[[#This Row],[Vsierra (m3)]]*VLOOKUP(Árboles!$G1323,Precios!$B$7:$H$19,5,FALSE)),"",Industrias[[#This Row],[Vsierra (m3)]]*VLOOKUP(Árboles!$G1323,Precios!$B$7:$H$19,5,FALSE))</f>
        <v/>
      </c>
      <c r="Q1326" s="217" t="str">
        <f>IF(ISNA(Industrias[[#This Row],[Vsgruesa (m3)]]*VLOOKUP(Árboles!$G1323,Precios!$B$7:$H$19,6,FALSE)),"",Industrias[[#This Row],[Vsgruesa (m3)]]*VLOOKUP(Árboles!$G1323,Precios!$B$7:$H$19,6,FALSE))</f>
        <v/>
      </c>
      <c r="R1326" s="217" t="str">
        <f>IF(ISNA(Industrias[[#This Row],[Vchapa (m3)]]*VLOOKUP(Árboles!$G1323,Precios!$B$7:$H$19,7,FALSE)),"",Industrias[[#This Row],[Vchapa (m3)]]*VLOOKUP(Árboles!$G1323,Precios!$B$7:$H$19,7,FALSE))</f>
        <v/>
      </c>
      <c r="S1326" s="223">
        <f t="shared" si="25"/>
        <v>0</v>
      </c>
    </row>
    <row r="1327" spans="2:19" ht="16.8" thickTop="1" thickBot="1">
      <c r="B1327" s="211" t="str">
        <f>IF(Árboles!B1324="","",Árboles!B1324)</f>
        <v/>
      </c>
      <c r="C1327" s="211" t="str">
        <f>IF(Árboles!C1324="","",Árboles!C1324)</f>
        <v/>
      </c>
      <c r="D1327" s="212" t="str">
        <f>IF(Árboles!G1324="","",Árboles!G1324)</f>
        <v/>
      </c>
      <c r="E1327" s="213" t="str">
        <f>IF(Árboles!AC1324=0,"",Árboles!AC1324)</f>
        <v/>
      </c>
      <c r="F1327" s="221"/>
      <c r="G1327" s="222"/>
      <c r="H1327" s="222"/>
      <c r="I1327" s="222"/>
      <c r="J1327" s="222"/>
      <c r="K1327" s="222"/>
      <c r="L1327" s="222"/>
      <c r="M1327" s="216" t="str">
        <f>IF(ISNA(Industrias[[#This Row],[Vtrit (m3)]]*VLOOKUP(Árboles!$G1324,Precios!$B$7:$H$19,2,FALSE)),"",Industrias[[#This Row],[Vtrit (m3)]]*VLOOKUP(Árboles!$G1324,Precios!$B$7:$H$19,2,FALSE))</f>
        <v/>
      </c>
      <c r="N1327" s="217" t="str">
        <f>IF(ISNA(Industrias[[#This Row],[Vapea (m3)]]*VLOOKUP(Árboles!$G1324,Precios!$B$7:$H$19,3,FALSE)),"",Industrias[[#This Row],[Vapea (m3)]]*VLOOKUP(Árboles!$G1324,Precios!$B$7:$H$19,3,FALSE))</f>
        <v/>
      </c>
      <c r="O1327" s="217" t="str">
        <f>IF(ISNA(Industrias[[#This Row],[Vcanter (m3)]]*VLOOKUP(Árboles!$G1324,Precios!$B$7:$H$19,4,FALSE)),"",Industrias[[#This Row],[Vcanter (m3)]]*VLOOKUP(Árboles!$G1324,Precios!$B$7:$H$19,4,FALSE))</f>
        <v/>
      </c>
      <c r="P1327" s="217" t="str">
        <f>IF(ISNA(Industrias[[#This Row],[Vsierra (m3)]]*VLOOKUP(Árboles!$G1324,Precios!$B$7:$H$19,5,FALSE)),"",Industrias[[#This Row],[Vsierra (m3)]]*VLOOKUP(Árboles!$G1324,Precios!$B$7:$H$19,5,FALSE))</f>
        <v/>
      </c>
      <c r="Q1327" s="217" t="str">
        <f>IF(ISNA(Industrias[[#This Row],[Vsgruesa (m3)]]*VLOOKUP(Árboles!$G1324,Precios!$B$7:$H$19,6,FALSE)),"",Industrias[[#This Row],[Vsgruesa (m3)]]*VLOOKUP(Árboles!$G1324,Precios!$B$7:$H$19,6,FALSE))</f>
        <v/>
      </c>
      <c r="R1327" s="217" t="str">
        <f>IF(ISNA(Industrias[[#This Row],[Vchapa (m3)]]*VLOOKUP(Árboles!$G1324,Precios!$B$7:$H$19,7,FALSE)),"",Industrias[[#This Row],[Vchapa (m3)]]*VLOOKUP(Árboles!$G1324,Precios!$B$7:$H$19,7,FALSE))</f>
        <v/>
      </c>
      <c r="S1327" s="223">
        <f t="shared" si="25"/>
        <v>0</v>
      </c>
    </row>
    <row r="1328" spans="2:19" ht="16.8" thickTop="1" thickBot="1">
      <c r="B1328" s="211" t="str">
        <f>IF(Árboles!B1325="","",Árboles!B1325)</f>
        <v/>
      </c>
      <c r="C1328" s="211" t="str">
        <f>IF(Árboles!C1325="","",Árboles!C1325)</f>
        <v/>
      </c>
      <c r="D1328" s="212" t="str">
        <f>IF(Árboles!G1325="","",Árboles!G1325)</f>
        <v/>
      </c>
      <c r="E1328" s="213" t="str">
        <f>IF(Árboles!AC1325=0,"",Árboles!AC1325)</f>
        <v/>
      </c>
      <c r="F1328" s="221"/>
      <c r="G1328" s="222"/>
      <c r="H1328" s="222"/>
      <c r="I1328" s="222"/>
      <c r="J1328" s="222"/>
      <c r="K1328" s="222"/>
      <c r="L1328" s="222"/>
      <c r="M1328" s="216" t="str">
        <f>IF(ISNA(Industrias[[#This Row],[Vtrit (m3)]]*VLOOKUP(Árboles!$G1325,Precios!$B$7:$H$19,2,FALSE)),"",Industrias[[#This Row],[Vtrit (m3)]]*VLOOKUP(Árboles!$G1325,Precios!$B$7:$H$19,2,FALSE))</f>
        <v/>
      </c>
      <c r="N1328" s="217" t="str">
        <f>IF(ISNA(Industrias[[#This Row],[Vapea (m3)]]*VLOOKUP(Árboles!$G1325,Precios!$B$7:$H$19,3,FALSE)),"",Industrias[[#This Row],[Vapea (m3)]]*VLOOKUP(Árboles!$G1325,Precios!$B$7:$H$19,3,FALSE))</f>
        <v/>
      </c>
      <c r="O1328" s="217" t="str">
        <f>IF(ISNA(Industrias[[#This Row],[Vcanter (m3)]]*VLOOKUP(Árboles!$G1325,Precios!$B$7:$H$19,4,FALSE)),"",Industrias[[#This Row],[Vcanter (m3)]]*VLOOKUP(Árboles!$G1325,Precios!$B$7:$H$19,4,FALSE))</f>
        <v/>
      </c>
      <c r="P1328" s="217" t="str">
        <f>IF(ISNA(Industrias[[#This Row],[Vsierra (m3)]]*VLOOKUP(Árboles!$G1325,Precios!$B$7:$H$19,5,FALSE)),"",Industrias[[#This Row],[Vsierra (m3)]]*VLOOKUP(Árboles!$G1325,Precios!$B$7:$H$19,5,FALSE))</f>
        <v/>
      </c>
      <c r="Q1328" s="217" t="str">
        <f>IF(ISNA(Industrias[[#This Row],[Vsgruesa (m3)]]*VLOOKUP(Árboles!$G1325,Precios!$B$7:$H$19,6,FALSE)),"",Industrias[[#This Row],[Vsgruesa (m3)]]*VLOOKUP(Árboles!$G1325,Precios!$B$7:$H$19,6,FALSE))</f>
        <v/>
      </c>
      <c r="R1328" s="217" t="str">
        <f>IF(ISNA(Industrias[[#This Row],[Vchapa (m3)]]*VLOOKUP(Árboles!$G1325,Precios!$B$7:$H$19,7,FALSE)),"",Industrias[[#This Row],[Vchapa (m3)]]*VLOOKUP(Árboles!$G1325,Precios!$B$7:$H$19,7,FALSE))</f>
        <v/>
      </c>
      <c r="S1328" s="223">
        <f t="shared" si="25"/>
        <v>0</v>
      </c>
    </row>
    <row r="1329" spans="2:19" ht="16.8" thickTop="1" thickBot="1">
      <c r="B1329" s="211" t="str">
        <f>IF(Árboles!B1326="","",Árboles!B1326)</f>
        <v/>
      </c>
      <c r="C1329" s="211" t="str">
        <f>IF(Árboles!C1326="","",Árboles!C1326)</f>
        <v/>
      </c>
      <c r="D1329" s="212" t="str">
        <f>IF(Árboles!G1326="","",Árboles!G1326)</f>
        <v/>
      </c>
      <c r="E1329" s="213" t="str">
        <f>IF(Árboles!AC1326=0,"",Árboles!AC1326)</f>
        <v/>
      </c>
      <c r="F1329" s="221"/>
      <c r="G1329" s="222"/>
      <c r="H1329" s="222"/>
      <c r="I1329" s="222"/>
      <c r="J1329" s="222"/>
      <c r="K1329" s="222"/>
      <c r="L1329" s="222"/>
      <c r="M1329" s="216" t="str">
        <f>IF(ISNA(Industrias[[#This Row],[Vtrit (m3)]]*VLOOKUP(Árboles!$G1326,Precios!$B$7:$H$19,2,FALSE)),"",Industrias[[#This Row],[Vtrit (m3)]]*VLOOKUP(Árboles!$G1326,Precios!$B$7:$H$19,2,FALSE))</f>
        <v/>
      </c>
      <c r="N1329" s="217" t="str">
        <f>IF(ISNA(Industrias[[#This Row],[Vapea (m3)]]*VLOOKUP(Árboles!$G1326,Precios!$B$7:$H$19,3,FALSE)),"",Industrias[[#This Row],[Vapea (m3)]]*VLOOKUP(Árboles!$G1326,Precios!$B$7:$H$19,3,FALSE))</f>
        <v/>
      </c>
      <c r="O1329" s="217" t="str">
        <f>IF(ISNA(Industrias[[#This Row],[Vcanter (m3)]]*VLOOKUP(Árboles!$G1326,Precios!$B$7:$H$19,4,FALSE)),"",Industrias[[#This Row],[Vcanter (m3)]]*VLOOKUP(Árboles!$G1326,Precios!$B$7:$H$19,4,FALSE))</f>
        <v/>
      </c>
      <c r="P1329" s="217" t="str">
        <f>IF(ISNA(Industrias[[#This Row],[Vsierra (m3)]]*VLOOKUP(Árboles!$G1326,Precios!$B$7:$H$19,5,FALSE)),"",Industrias[[#This Row],[Vsierra (m3)]]*VLOOKUP(Árboles!$G1326,Precios!$B$7:$H$19,5,FALSE))</f>
        <v/>
      </c>
      <c r="Q1329" s="217" t="str">
        <f>IF(ISNA(Industrias[[#This Row],[Vsgruesa (m3)]]*VLOOKUP(Árboles!$G1326,Precios!$B$7:$H$19,6,FALSE)),"",Industrias[[#This Row],[Vsgruesa (m3)]]*VLOOKUP(Árboles!$G1326,Precios!$B$7:$H$19,6,FALSE))</f>
        <v/>
      </c>
      <c r="R1329" s="217" t="str">
        <f>IF(ISNA(Industrias[[#This Row],[Vchapa (m3)]]*VLOOKUP(Árboles!$G1326,Precios!$B$7:$H$19,7,FALSE)),"",Industrias[[#This Row],[Vchapa (m3)]]*VLOOKUP(Árboles!$G1326,Precios!$B$7:$H$19,7,FALSE))</f>
        <v/>
      </c>
      <c r="S1329" s="223">
        <f t="shared" si="25"/>
        <v>0</v>
      </c>
    </row>
    <row r="1330" spans="2:19" ht="16.8" thickTop="1" thickBot="1">
      <c r="B1330" s="211" t="str">
        <f>IF(Árboles!B1327="","",Árboles!B1327)</f>
        <v/>
      </c>
      <c r="C1330" s="211" t="str">
        <f>IF(Árboles!C1327="","",Árboles!C1327)</f>
        <v/>
      </c>
      <c r="D1330" s="212" t="str">
        <f>IF(Árboles!G1327="","",Árboles!G1327)</f>
        <v/>
      </c>
      <c r="E1330" s="213" t="str">
        <f>IF(Árboles!AC1327=0,"",Árboles!AC1327)</f>
        <v/>
      </c>
      <c r="F1330" s="221"/>
      <c r="G1330" s="222"/>
      <c r="H1330" s="222"/>
      <c r="I1330" s="222"/>
      <c r="J1330" s="222"/>
      <c r="K1330" s="222"/>
      <c r="L1330" s="222"/>
      <c r="M1330" s="216" t="str">
        <f>IF(ISNA(Industrias[[#This Row],[Vtrit (m3)]]*VLOOKUP(Árboles!$G1327,Precios!$B$7:$H$19,2,FALSE)),"",Industrias[[#This Row],[Vtrit (m3)]]*VLOOKUP(Árboles!$G1327,Precios!$B$7:$H$19,2,FALSE))</f>
        <v/>
      </c>
      <c r="N1330" s="217" t="str">
        <f>IF(ISNA(Industrias[[#This Row],[Vapea (m3)]]*VLOOKUP(Árboles!$G1327,Precios!$B$7:$H$19,3,FALSE)),"",Industrias[[#This Row],[Vapea (m3)]]*VLOOKUP(Árboles!$G1327,Precios!$B$7:$H$19,3,FALSE))</f>
        <v/>
      </c>
      <c r="O1330" s="217" t="str">
        <f>IF(ISNA(Industrias[[#This Row],[Vcanter (m3)]]*VLOOKUP(Árboles!$G1327,Precios!$B$7:$H$19,4,FALSE)),"",Industrias[[#This Row],[Vcanter (m3)]]*VLOOKUP(Árboles!$G1327,Precios!$B$7:$H$19,4,FALSE))</f>
        <v/>
      </c>
      <c r="P1330" s="217" t="str">
        <f>IF(ISNA(Industrias[[#This Row],[Vsierra (m3)]]*VLOOKUP(Árboles!$G1327,Precios!$B$7:$H$19,5,FALSE)),"",Industrias[[#This Row],[Vsierra (m3)]]*VLOOKUP(Árboles!$G1327,Precios!$B$7:$H$19,5,FALSE))</f>
        <v/>
      </c>
      <c r="Q1330" s="217" t="str">
        <f>IF(ISNA(Industrias[[#This Row],[Vsgruesa (m3)]]*VLOOKUP(Árboles!$G1327,Precios!$B$7:$H$19,6,FALSE)),"",Industrias[[#This Row],[Vsgruesa (m3)]]*VLOOKUP(Árboles!$G1327,Precios!$B$7:$H$19,6,FALSE))</f>
        <v/>
      </c>
      <c r="R1330" s="217" t="str">
        <f>IF(ISNA(Industrias[[#This Row],[Vchapa (m3)]]*VLOOKUP(Árboles!$G1327,Precios!$B$7:$H$19,7,FALSE)),"",Industrias[[#This Row],[Vchapa (m3)]]*VLOOKUP(Árboles!$G1327,Precios!$B$7:$H$19,7,FALSE))</f>
        <v/>
      </c>
      <c r="S1330" s="223">
        <f t="shared" si="25"/>
        <v>0</v>
      </c>
    </row>
    <row r="1331" spans="2:19" ht="16.8" thickTop="1" thickBot="1">
      <c r="B1331" s="211" t="str">
        <f>IF(Árboles!B1328="","",Árboles!B1328)</f>
        <v/>
      </c>
      <c r="C1331" s="211" t="str">
        <f>IF(Árboles!C1328="","",Árboles!C1328)</f>
        <v/>
      </c>
      <c r="D1331" s="212" t="str">
        <f>IF(Árboles!G1328="","",Árboles!G1328)</f>
        <v/>
      </c>
      <c r="E1331" s="213" t="str">
        <f>IF(Árboles!AC1328=0,"",Árboles!AC1328)</f>
        <v/>
      </c>
      <c r="F1331" s="221"/>
      <c r="G1331" s="222"/>
      <c r="H1331" s="222"/>
      <c r="I1331" s="222"/>
      <c r="J1331" s="222"/>
      <c r="K1331" s="222"/>
      <c r="L1331" s="222"/>
      <c r="M1331" s="216" t="str">
        <f>IF(ISNA(Industrias[[#This Row],[Vtrit (m3)]]*VLOOKUP(Árboles!$G1328,Precios!$B$7:$H$19,2,FALSE)),"",Industrias[[#This Row],[Vtrit (m3)]]*VLOOKUP(Árboles!$G1328,Precios!$B$7:$H$19,2,FALSE))</f>
        <v/>
      </c>
      <c r="N1331" s="217" t="str">
        <f>IF(ISNA(Industrias[[#This Row],[Vapea (m3)]]*VLOOKUP(Árboles!$G1328,Precios!$B$7:$H$19,3,FALSE)),"",Industrias[[#This Row],[Vapea (m3)]]*VLOOKUP(Árboles!$G1328,Precios!$B$7:$H$19,3,FALSE))</f>
        <v/>
      </c>
      <c r="O1331" s="217" t="str">
        <f>IF(ISNA(Industrias[[#This Row],[Vcanter (m3)]]*VLOOKUP(Árboles!$G1328,Precios!$B$7:$H$19,4,FALSE)),"",Industrias[[#This Row],[Vcanter (m3)]]*VLOOKUP(Árboles!$G1328,Precios!$B$7:$H$19,4,FALSE))</f>
        <v/>
      </c>
      <c r="P1331" s="217" t="str">
        <f>IF(ISNA(Industrias[[#This Row],[Vsierra (m3)]]*VLOOKUP(Árboles!$G1328,Precios!$B$7:$H$19,5,FALSE)),"",Industrias[[#This Row],[Vsierra (m3)]]*VLOOKUP(Árboles!$G1328,Precios!$B$7:$H$19,5,FALSE))</f>
        <v/>
      </c>
      <c r="Q1331" s="217" t="str">
        <f>IF(ISNA(Industrias[[#This Row],[Vsgruesa (m3)]]*VLOOKUP(Árboles!$G1328,Precios!$B$7:$H$19,6,FALSE)),"",Industrias[[#This Row],[Vsgruesa (m3)]]*VLOOKUP(Árboles!$G1328,Precios!$B$7:$H$19,6,FALSE))</f>
        <v/>
      </c>
      <c r="R1331" s="217" t="str">
        <f>IF(ISNA(Industrias[[#This Row],[Vchapa (m3)]]*VLOOKUP(Árboles!$G1328,Precios!$B$7:$H$19,7,FALSE)),"",Industrias[[#This Row],[Vchapa (m3)]]*VLOOKUP(Árboles!$G1328,Precios!$B$7:$H$19,7,FALSE))</f>
        <v/>
      </c>
      <c r="S1331" s="223">
        <f t="shared" si="25"/>
        <v>0</v>
      </c>
    </row>
    <row r="1332" spans="2:19" ht="16.8" thickTop="1" thickBot="1">
      <c r="B1332" s="211" t="str">
        <f>IF(Árboles!B1329="","",Árboles!B1329)</f>
        <v/>
      </c>
      <c r="C1332" s="211" t="str">
        <f>IF(Árboles!C1329="","",Árboles!C1329)</f>
        <v/>
      </c>
      <c r="D1332" s="212" t="str">
        <f>IF(Árboles!G1329="","",Árboles!G1329)</f>
        <v/>
      </c>
      <c r="E1332" s="213" t="str">
        <f>IF(Árboles!AC1329=0,"",Árboles!AC1329)</f>
        <v/>
      </c>
      <c r="F1332" s="221"/>
      <c r="G1332" s="222"/>
      <c r="H1332" s="222"/>
      <c r="I1332" s="222"/>
      <c r="J1332" s="222"/>
      <c r="K1332" s="222"/>
      <c r="L1332" s="222"/>
      <c r="M1332" s="216" t="str">
        <f>IF(ISNA(Industrias[[#This Row],[Vtrit (m3)]]*VLOOKUP(Árboles!$G1329,Precios!$B$7:$H$19,2,FALSE)),"",Industrias[[#This Row],[Vtrit (m3)]]*VLOOKUP(Árboles!$G1329,Precios!$B$7:$H$19,2,FALSE))</f>
        <v/>
      </c>
      <c r="N1332" s="217" t="str">
        <f>IF(ISNA(Industrias[[#This Row],[Vapea (m3)]]*VLOOKUP(Árboles!$G1329,Precios!$B$7:$H$19,3,FALSE)),"",Industrias[[#This Row],[Vapea (m3)]]*VLOOKUP(Árboles!$G1329,Precios!$B$7:$H$19,3,FALSE))</f>
        <v/>
      </c>
      <c r="O1332" s="217" t="str">
        <f>IF(ISNA(Industrias[[#This Row],[Vcanter (m3)]]*VLOOKUP(Árboles!$G1329,Precios!$B$7:$H$19,4,FALSE)),"",Industrias[[#This Row],[Vcanter (m3)]]*VLOOKUP(Árboles!$G1329,Precios!$B$7:$H$19,4,FALSE))</f>
        <v/>
      </c>
      <c r="P1332" s="217" t="str">
        <f>IF(ISNA(Industrias[[#This Row],[Vsierra (m3)]]*VLOOKUP(Árboles!$G1329,Precios!$B$7:$H$19,5,FALSE)),"",Industrias[[#This Row],[Vsierra (m3)]]*VLOOKUP(Árboles!$G1329,Precios!$B$7:$H$19,5,FALSE))</f>
        <v/>
      </c>
      <c r="Q1332" s="217" t="str">
        <f>IF(ISNA(Industrias[[#This Row],[Vsgruesa (m3)]]*VLOOKUP(Árboles!$G1329,Precios!$B$7:$H$19,6,FALSE)),"",Industrias[[#This Row],[Vsgruesa (m3)]]*VLOOKUP(Árboles!$G1329,Precios!$B$7:$H$19,6,FALSE))</f>
        <v/>
      </c>
      <c r="R1332" s="217" t="str">
        <f>IF(ISNA(Industrias[[#This Row],[Vchapa (m3)]]*VLOOKUP(Árboles!$G1329,Precios!$B$7:$H$19,7,FALSE)),"",Industrias[[#This Row],[Vchapa (m3)]]*VLOOKUP(Árboles!$G1329,Precios!$B$7:$H$19,7,FALSE))</f>
        <v/>
      </c>
      <c r="S1332" s="223">
        <f t="shared" si="25"/>
        <v>0</v>
      </c>
    </row>
    <row r="1333" spans="2:19" ht="16.8" thickTop="1" thickBot="1">
      <c r="B1333" s="211" t="str">
        <f>IF(Árboles!B1330="","",Árboles!B1330)</f>
        <v/>
      </c>
      <c r="C1333" s="211" t="str">
        <f>IF(Árboles!C1330="","",Árboles!C1330)</f>
        <v/>
      </c>
      <c r="D1333" s="212" t="str">
        <f>IF(Árboles!G1330="","",Árboles!G1330)</f>
        <v/>
      </c>
      <c r="E1333" s="213" t="str">
        <f>IF(Árboles!AC1330=0,"",Árboles!AC1330)</f>
        <v/>
      </c>
      <c r="F1333" s="221"/>
      <c r="G1333" s="222"/>
      <c r="H1333" s="222"/>
      <c r="I1333" s="222"/>
      <c r="J1333" s="222"/>
      <c r="K1333" s="222"/>
      <c r="L1333" s="222"/>
      <c r="M1333" s="216" t="str">
        <f>IF(ISNA(Industrias[[#This Row],[Vtrit (m3)]]*VLOOKUP(Árboles!$G1330,Precios!$B$7:$H$19,2,FALSE)),"",Industrias[[#This Row],[Vtrit (m3)]]*VLOOKUP(Árboles!$G1330,Precios!$B$7:$H$19,2,FALSE))</f>
        <v/>
      </c>
      <c r="N1333" s="217" t="str">
        <f>IF(ISNA(Industrias[[#This Row],[Vapea (m3)]]*VLOOKUP(Árboles!$G1330,Precios!$B$7:$H$19,3,FALSE)),"",Industrias[[#This Row],[Vapea (m3)]]*VLOOKUP(Árboles!$G1330,Precios!$B$7:$H$19,3,FALSE))</f>
        <v/>
      </c>
      <c r="O1333" s="217" t="str">
        <f>IF(ISNA(Industrias[[#This Row],[Vcanter (m3)]]*VLOOKUP(Árboles!$G1330,Precios!$B$7:$H$19,4,FALSE)),"",Industrias[[#This Row],[Vcanter (m3)]]*VLOOKUP(Árboles!$G1330,Precios!$B$7:$H$19,4,FALSE))</f>
        <v/>
      </c>
      <c r="P1333" s="217" t="str">
        <f>IF(ISNA(Industrias[[#This Row],[Vsierra (m3)]]*VLOOKUP(Árboles!$G1330,Precios!$B$7:$H$19,5,FALSE)),"",Industrias[[#This Row],[Vsierra (m3)]]*VLOOKUP(Árboles!$G1330,Precios!$B$7:$H$19,5,FALSE))</f>
        <v/>
      </c>
      <c r="Q1333" s="217" t="str">
        <f>IF(ISNA(Industrias[[#This Row],[Vsgruesa (m3)]]*VLOOKUP(Árboles!$G1330,Precios!$B$7:$H$19,6,FALSE)),"",Industrias[[#This Row],[Vsgruesa (m3)]]*VLOOKUP(Árboles!$G1330,Precios!$B$7:$H$19,6,FALSE))</f>
        <v/>
      </c>
      <c r="R1333" s="217" t="str">
        <f>IF(ISNA(Industrias[[#This Row],[Vchapa (m3)]]*VLOOKUP(Árboles!$G1330,Precios!$B$7:$H$19,7,FALSE)),"",Industrias[[#This Row],[Vchapa (m3)]]*VLOOKUP(Árboles!$G1330,Precios!$B$7:$H$19,7,FALSE))</f>
        <v/>
      </c>
      <c r="S1333" s="223">
        <f t="shared" si="25"/>
        <v>0</v>
      </c>
    </row>
    <row r="1334" spans="2:19" ht="16.8" thickTop="1" thickBot="1">
      <c r="B1334" s="211" t="str">
        <f>IF(Árboles!B1331="","",Árboles!B1331)</f>
        <v/>
      </c>
      <c r="C1334" s="211" t="str">
        <f>IF(Árboles!C1331="","",Árboles!C1331)</f>
        <v/>
      </c>
      <c r="D1334" s="212" t="str">
        <f>IF(Árboles!G1331="","",Árboles!G1331)</f>
        <v/>
      </c>
      <c r="E1334" s="213" t="str">
        <f>IF(Árboles!AC1331=0,"",Árboles!AC1331)</f>
        <v/>
      </c>
      <c r="F1334" s="221"/>
      <c r="G1334" s="222"/>
      <c r="H1334" s="222"/>
      <c r="I1334" s="222"/>
      <c r="J1334" s="222"/>
      <c r="K1334" s="222"/>
      <c r="L1334" s="222"/>
      <c r="M1334" s="216" t="str">
        <f>IF(ISNA(Industrias[[#This Row],[Vtrit (m3)]]*VLOOKUP(Árboles!$G1331,Precios!$B$7:$H$19,2,FALSE)),"",Industrias[[#This Row],[Vtrit (m3)]]*VLOOKUP(Árboles!$G1331,Precios!$B$7:$H$19,2,FALSE))</f>
        <v/>
      </c>
      <c r="N1334" s="217" t="str">
        <f>IF(ISNA(Industrias[[#This Row],[Vapea (m3)]]*VLOOKUP(Árboles!$G1331,Precios!$B$7:$H$19,3,FALSE)),"",Industrias[[#This Row],[Vapea (m3)]]*VLOOKUP(Árboles!$G1331,Precios!$B$7:$H$19,3,FALSE))</f>
        <v/>
      </c>
      <c r="O1334" s="217" t="str">
        <f>IF(ISNA(Industrias[[#This Row],[Vcanter (m3)]]*VLOOKUP(Árboles!$G1331,Precios!$B$7:$H$19,4,FALSE)),"",Industrias[[#This Row],[Vcanter (m3)]]*VLOOKUP(Árboles!$G1331,Precios!$B$7:$H$19,4,FALSE))</f>
        <v/>
      </c>
      <c r="P1334" s="217" t="str">
        <f>IF(ISNA(Industrias[[#This Row],[Vsierra (m3)]]*VLOOKUP(Árboles!$G1331,Precios!$B$7:$H$19,5,FALSE)),"",Industrias[[#This Row],[Vsierra (m3)]]*VLOOKUP(Árboles!$G1331,Precios!$B$7:$H$19,5,FALSE))</f>
        <v/>
      </c>
      <c r="Q1334" s="217" t="str">
        <f>IF(ISNA(Industrias[[#This Row],[Vsgruesa (m3)]]*VLOOKUP(Árboles!$G1331,Precios!$B$7:$H$19,6,FALSE)),"",Industrias[[#This Row],[Vsgruesa (m3)]]*VLOOKUP(Árboles!$G1331,Precios!$B$7:$H$19,6,FALSE))</f>
        <v/>
      </c>
      <c r="R1334" s="217" t="str">
        <f>IF(ISNA(Industrias[[#This Row],[Vchapa (m3)]]*VLOOKUP(Árboles!$G1331,Precios!$B$7:$H$19,7,FALSE)),"",Industrias[[#This Row],[Vchapa (m3)]]*VLOOKUP(Árboles!$G1331,Precios!$B$7:$H$19,7,FALSE))</f>
        <v/>
      </c>
      <c r="S1334" s="223">
        <f t="shared" si="25"/>
        <v>0</v>
      </c>
    </row>
    <row r="1335" spans="2:19" ht="16.8" thickTop="1" thickBot="1">
      <c r="B1335" s="211" t="str">
        <f>IF(Árboles!B1332="","",Árboles!B1332)</f>
        <v/>
      </c>
      <c r="C1335" s="211" t="str">
        <f>IF(Árboles!C1332="","",Árboles!C1332)</f>
        <v/>
      </c>
      <c r="D1335" s="212" t="str">
        <f>IF(Árboles!G1332="","",Árboles!G1332)</f>
        <v/>
      </c>
      <c r="E1335" s="213" t="str">
        <f>IF(Árboles!AC1332=0,"",Árboles!AC1332)</f>
        <v/>
      </c>
      <c r="F1335" s="221"/>
      <c r="G1335" s="222"/>
      <c r="H1335" s="222"/>
      <c r="I1335" s="222"/>
      <c r="J1335" s="222"/>
      <c r="K1335" s="222"/>
      <c r="L1335" s="222"/>
      <c r="M1335" s="216" t="str">
        <f>IF(ISNA(Industrias[[#This Row],[Vtrit (m3)]]*VLOOKUP(Árboles!$G1332,Precios!$B$7:$H$19,2,FALSE)),"",Industrias[[#This Row],[Vtrit (m3)]]*VLOOKUP(Árboles!$G1332,Precios!$B$7:$H$19,2,FALSE))</f>
        <v/>
      </c>
      <c r="N1335" s="217" t="str">
        <f>IF(ISNA(Industrias[[#This Row],[Vapea (m3)]]*VLOOKUP(Árboles!$G1332,Precios!$B$7:$H$19,3,FALSE)),"",Industrias[[#This Row],[Vapea (m3)]]*VLOOKUP(Árboles!$G1332,Precios!$B$7:$H$19,3,FALSE))</f>
        <v/>
      </c>
      <c r="O1335" s="217" t="str">
        <f>IF(ISNA(Industrias[[#This Row],[Vcanter (m3)]]*VLOOKUP(Árboles!$G1332,Precios!$B$7:$H$19,4,FALSE)),"",Industrias[[#This Row],[Vcanter (m3)]]*VLOOKUP(Árboles!$G1332,Precios!$B$7:$H$19,4,FALSE))</f>
        <v/>
      </c>
      <c r="P1335" s="217" t="str">
        <f>IF(ISNA(Industrias[[#This Row],[Vsierra (m3)]]*VLOOKUP(Árboles!$G1332,Precios!$B$7:$H$19,5,FALSE)),"",Industrias[[#This Row],[Vsierra (m3)]]*VLOOKUP(Árboles!$G1332,Precios!$B$7:$H$19,5,FALSE))</f>
        <v/>
      </c>
      <c r="Q1335" s="217" t="str">
        <f>IF(ISNA(Industrias[[#This Row],[Vsgruesa (m3)]]*VLOOKUP(Árboles!$G1332,Precios!$B$7:$H$19,6,FALSE)),"",Industrias[[#This Row],[Vsgruesa (m3)]]*VLOOKUP(Árboles!$G1332,Precios!$B$7:$H$19,6,FALSE))</f>
        <v/>
      </c>
      <c r="R1335" s="217" t="str">
        <f>IF(ISNA(Industrias[[#This Row],[Vchapa (m3)]]*VLOOKUP(Árboles!$G1332,Precios!$B$7:$H$19,7,FALSE)),"",Industrias[[#This Row],[Vchapa (m3)]]*VLOOKUP(Árboles!$G1332,Precios!$B$7:$H$19,7,FALSE))</f>
        <v/>
      </c>
      <c r="S1335" s="223">
        <f t="shared" si="25"/>
        <v>0</v>
      </c>
    </row>
    <row r="1336" spans="2:19" ht="16.8" thickTop="1" thickBot="1">
      <c r="B1336" s="211" t="str">
        <f>IF(Árboles!B1333="","",Árboles!B1333)</f>
        <v/>
      </c>
      <c r="C1336" s="211" t="str">
        <f>IF(Árboles!C1333="","",Árboles!C1333)</f>
        <v/>
      </c>
      <c r="D1336" s="212" t="str">
        <f>IF(Árboles!G1333="","",Árboles!G1333)</f>
        <v/>
      </c>
      <c r="E1336" s="213" t="str">
        <f>IF(Árboles!AC1333=0,"",Árboles!AC1333)</f>
        <v/>
      </c>
      <c r="F1336" s="221"/>
      <c r="G1336" s="222"/>
      <c r="H1336" s="222"/>
      <c r="I1336" s="222"/>
      <c r="J1336" s="222"/>
      <c r="K1336" s="222"/>
      <c r="L1336" s="222"/>
      <c r="M1336" s="216" t="str">
        <f>IF(ISNA(Industrias[[#This Row],[Vtrit (m3)]]*VLOOKUP(Árboles!$G1333,Precios!$B$7:$H$19,2,FALSE)),"",Industrias[[#This Row],[Vtrit (m3)]]*VLOOKUP(Árboles!$G1333,Precios!$B$7:$H$19,2,FALSE))</f>
        <v/>
      </c>
      <c r="N1336" s="217" t="str">
        <f>IF(ISNA(Industrias[[#This Row],[Vapea (m3)]]*VLOOKUP(Árboles!$G1333,Precios!$B$7:$H$19,3,FALSE)),"",Industrias[[#This Row],[Vapea (m3)]]*VLOOKUP(Árboles!$G1333,Precios!$B$7:$H$19,3,FALSE))</f>
        <v/>
      </c>
      <c r="O1336" s="217" t="str">
        <f>IF(ISNA(Industrias[[#This Row],[Vcanter (m3)]]*VLOOKUP(Árboles!$G1333,Precios!$B$7:$H$19,4,FALSE)),"",Industrias[[#This Row],[Vcanter (m3)]]*VLOOKUP(Árboles!$G1333,Precios!$B$7:$H$19,4,FALSE))</f>
        <v/>
      </c>
      <c r="P1336" s="217" t="str">
        <f>IF(ISNA(Industrias[[#This Row],[Vsierra (m3)]]*VLOOKUP(Árboles!$G1333,Precios!$B$7:$H$19,5,FALSE)),"",Industrias[[#This Row],[Vsierra (m3)]]*VLOOKUP(Árboles!$G1333,Precios!$B$7:$H$19,5,FALSE))</f>
        <v/>
      </c>
      <c r="Q1336" s="217" t="str">
        <f>IF(ISNA(Industrias[[#This Row],[Vsgruesa (m3)]]*VLOOKUP(Árboles!$G1333,Precios!$B$7:$H$19,6,FALSE)),"",Industrias[[#This Row],[Vsgruesa (m3)]]*VLOOKUP(Árboles!$G1333,Precios!$B$7:$H$19,6,FALSE))</f>
        <v/>
      </c>
      <c r="R1336" s="217" t="str">
        <f>IF(ISNA(Industrias[[#This Row],[Vchapa (m3)]]*VLOOKUP(Árboles!$G1333,Precios!$B$7:$H$19,7,FALSE)),"",Industrias[[#This Row],[Vchapa (m3)]]*VLOOKUP(Árboles!$G1333,Precios!$B$7:$H$19,7,FALSE))</f>
        <v/>
      </c>
      <c r="S1336" s="223">
        <f t="shared" si="25"/>
        <v>0</v>
      </c>
    </row>
    <row r="1337" spans="2:19" ht="16.8" thickTop="1" thickBot="1">
      <c r="B1337" s="211" t="str">
        <f>IF(Árboles!B1334="","",Árboles!B1334)</f>
        <v/>
      </c>
      <c r="C1337" s="211" t="str">
        <f>IF(Árboles!C1334="","",Árboles!C1334)</f>
        <v/>
      </c>
      <c r="D1337" s="212" t="str">
        <f>IF(Árboles!G1334="","",Árboles!G1334)</f>
        <v/>
      </c>
      <c r="E1337" s="213" t="str">
        <f>IF(Árboles!AC1334=0,"",Árboles!AC1334)</f>
        <v/>
      </c>
      <c r="F1337" s="221"/>
      <c r="G1337" s="222"/>
      <c r="H1337" s="222"/>
      <c r="I1337" s="222"/>
      <c r="J1337" s="222"/>
      <c r="K1337" s="222"/>
      <c r="L1337" s="222"/>
      <c r="M1337" s="216" t="str">
        <f>IF(ISNA(Industrias[[#This Row],[Vtrit (m3)]]*VLOOKUP(Árboles!$G1334,Precios!$B$7:$H$19,2,FALSE)),"",Industrias[[#This Row],[Vtrit (m3)]]*VLOOKUP(Árboles!$G1334,Precios!$B$7:$H$19,2,FALSE))</f>
        <v/>
      </c>
      <c r="N1337" s="217" t="str">
        <f>IF(ISNA(Industrias[[#This Row],[Vapea (m3)]]*VLOOKUP(Árboles!$G1334,Precios!$B$7:$H$19,3,FALSE)),"",Industrias[[#This Row],[Vapea (m3)]]*VLOOKUP(Árboles!$G1334,Precios!$B$7:$H$19,3,FALSE))</f>
        <v/>
      </c>
      <c r="O1337" s="217" t="str">
        <f>IF(ISNA(Industrias[[#This Row],[Vcanter (m3)]]*VLOOKUP(Árboles!$G1334,Precios!$B$7:$H$19,4,FALSE)),"",Industrias[[#This Row],[Vcanter (m3)]]*VLOOKUP(Árboles!$G1334,Precios!$B$7:$H$19,4,FALSE))</f>
        <v/>
      </c>
      <c r="P1337" s="217" t="str">
        <f>IF(ISNA(Industrias[[#This Row],[Vsierra (m3)]]*VLOOKUP(Árboles!$G1334,Precios!$B$7:$H$19,5,FALSE)),"",Industrias[[#This Row],[Vsierra (m3)]]*VLOOKUP(Árboles!$G1334,Precios!$B$7:$H$19,5,FALSE))</f>
        <v/>
      </c>
      <c r="Q1337" s="217" t="str">
        <f>IF(ISNA(Industrias[[#This Row],[Vsgruesa (m3)]]*VLOOKUP(Árboles!$G1334,Precios!$B$7:$H$19,6,FALSE)),"",Industrias[[#This Row],[Vsgruesa (m3)]]*VLOOKUP(Árboles!$G1334,Precios!$B$7:$H$19,6,FALSE))</f>
        <v/>
      </c>
      <c r="R1337" s="217" t="str">
        <f>IF(ISNA(Industrias[[#This Row],[Vchapa (m3)]]*VLOOKUP(Árboles!$G1334,Precios!$B$7:$H$19,7,FALSE)),"",Industrias[[#This Row],[Vchapa (m3)]]*VLOOKUP(Árboles!$G1334,Precios!$B$7:$H$19,7,FALSE))</f>
        <v/>
      </c>
      <c r="S1337" s="223">
        <f t="shared" si="25"/>
        <v>0</v>
      </c>
    </row>
    <row r="1338" spans="2:19" ht="16.8" thickTop="1" thickBot="1">
      <c r="B1338" s="211" t="str">
        <f>IF(Árboles!B1335="","",Árboles!B1335)</f>
        <v/>
      </c>
      <c r="C1338" s="211" t="str">
        <f>IF(Árboles!C1335="","",Árboles!C1335)</f>
        <v/>
      </c>
      <c r="D1338" s="212" t="str">
        <f>IF(Árboles!G1335="","",Árboles!G1335)</f>
        <v/>
      </c>
      <c r="E1338" s="213" t="str">
        <f>IF(Árboles!AC1335=0,"",Árboles!AC1335)</f>
        <v/>
      </c>
      <c r="F1338" s="221"/>
      <c r="G1338" s="222"/>
      <c r="H1338" s="222"/>
      <c r="I1338" s="222"/>
      <c r="J1338" s="222"/>
      <c r="K1338" s="222"/>
      <c r="L1338" s="222"/>
      <c r="M1338" s="216" t="str">
        <f>IF(ISNA(Industrias[[#This Row],[Vtrit (m3)]]*VLOOKUP(Árboles!$G1335,Precios!$B$7:$H$19,2,FALSE)),"",Industrias[[#This Row],[Vtrit (m3)]]*VLOOKUP(Árboles!$G1335,Precios!$B$7:$H$19,2,FALSE))</f>
        <v/>
      </c>
      <c r="N1338" s="217" t="str">
        <f>IF(ISNA(Industrias[[#This Row],[Vapea (m3)]]*VLOOKUP(Árboles!$G1335,Precios!$B$7:$H$19,3,FALSE)),"",Industrias[[#This Row],[Vapea (m3)]]*VLOOKUP(Árboles!$G1335,Precios!$B$7:$H$19,3,FALSE))</f>
        <v/>
      </c>
      <c r="O1338" s="217" t="str">
        <f>IF(ISNA(Industrias[[#This Row],[Vcanter (m3)]]*VLOOKUP(Árboles!$G1335,Precios!$B$7:$H$19,4,FALSE)),"",Industrias[[#This Row],[Vcanter (m3)]]*VLOOKUP(Árboles!$G1335,Precios!$B$7:$H$19,4,FALSE))</f>
        <v/>
      </c>
      <c r="P1338" s="217" t="str">
        <f>IF(ISNA(Industrias[[#This Row],[Vsierra (m3)]]*VLOOKUP(Árboles!$G1335,Precios!$B$7:$H$19,5,FALSE)),"",Industrias[[#This Row],[Vsierra (m3)]]*VLOOKUP(Árboles!$G1335,Precios!$B$7:$H$19,5,FALSE))</f>
        <v/>
      </c>
      <c r="Q1338" s="217" t="str">
        <f>IF(ISNA(Industrias[[#This Row],[Vsgruesa (m3)]]*VLOOKUP(Árboles!$G1335,Precios!$B$7:$H$19,6,FALSE)),"",Industrias[[#This Row],[Vsgruesa (m3)]]*VLOOKUP(Árboles!$G1335,Precios!$B$7:$H$19,6,FALSE))</f>
        <v/>
      </c>
      <c r="R1338" s="217" t="str">
        <f>IF(ISNA(Industrias[[#This Row],[Vchapa (m3)]]*VLOOKUP(Árboles!$G1335,Precios!$B$7:$H$19,7,FALSE)),"",Industrias[[#This Row],[Vchapa (m3)]]*VLOOKUP(Árboles!$G1335,Precios!$B$7:$H$19,7,FALSE))</f>
        <v/>
      </c>
      <c r="S1338" s="223">
        <f t="shared" si="25"/>
        <v>0</v>
      </c>
    </row>
    <row r="1339" spans="2:19" ht="16.8" thickTop="1" thickBot="1">
      <c r="B1339" s="211" t="str">
        <f>IF(Árboles!B1336="","",Árboles!B1336)</f>
        <v/>
      </c>
      <c r="C1339" s="211" t="str">
        <f>IF(Árboles!C1336="","",Árboles!C1336)</f>
        <v/>
      </c>
      <c r="D1339" s="212" t="str">
        <f>IF(Árboles!G1336="","",Árboles!G1336)</f>
        <v/>
      </c>
      <c r="E1339" s="213" t="str">
        <f>IF(Árboles!AC1336=0,"",Árboles!AC1336)</f>
        <v/>
      </c>
      <c r="F1339" s="221"/>
      <c r="G1339" s="222"/>
      <c r="H1339" s="222"/>
      <c r="I1339" s="222"/>
      <c r="J1339" s="222"/>
      <c r="K1339" s="222"/>
      <c r="L1339" s="222"/>
      <c r="M1339" s="216" t="str">
        <f>IF(ISNA(Industrias[[#This Row],[Vtrit (m3)]]*VLOOKUP(Árboles!$G1336,Precios!$B$7:$H$19,2,FALSE)),"",Industrias[[#This Row],[Vtrit (m3)]]*VLOOKUP(Árboles!$G1336,Precios!$B$7:$H$19,2,FALSE))</f>
        <v/>
      </c>
      <c r="N1339" s="217" t="str">
        <f>IF(ISNA(Industrias[[#This Row],[Vapea (m3)]]*VLOOKUP(Árboles!$G1336,Precios!$B$7:$H$19,3,FALSE)),"",Industrias[[#This Row],[Vapea (m3)]]*VLOOKUP(Árboles!$G1336,Precios!$B$7:$H$19,3,FALSE))</f>
        <v/>
      </c>
      <c r="O1339" s="217" t="str">
        <f>IF(ISNA(Industrias[[#This Row],[Vcanter (m3)]]*VLOOKUP(Árboles!$G1336,Precios!$B$7:$H$19,4,FALSE)),"",Industrias[[#This Row],[Vcanter (m3)]]*VLOOKUP(Árboles!$G1336,Precios!$B$7:$H$19,4,FALSE))</f>
        <v/>
      </c>
      <c r="P1339" s="217" t="str">
        <f>IF(ISNA(Industrias[[#This Row],[Vsierra (m3)]]*VLOOKUP(Árboles!$G1336,Precios!$B$7:$H$19,5,FALSE)),"",Industrias[[#This Row],[Vsierra (m3)]]*VLOOKUP(Árboles!$G1336,Precios!$B$7:$H$19,5,FALSE))</f>
        <v/>
      </c>
      <c r="Q1339" s="217" t="str">
        <f>IF(ISNA(Industrias[[#This Row],[Vsgruesa (m3)]]*VLOOKUP(Árboles!$G1336,Precios!$B$7:$H$19,6,FALSE)),"",Industrias[[#This Row],[Vsgruesa (m3)]]*VLOOKUP(Árboles!$G1336,Precios!$B$7:$H$19,6,FALSE))</f>
        <v/>
      </c>
      <c r="R1339" s="217" t="str">
        <f>IF(ISNA(Industrias[[#This Row],[Vchapa (m3)]]*VLOOKUP(Árboles!$G1336,Precios!$B$7:$H$19,7,FALSE)),"",Industrias[[#This Row],[Vchapa (m3)]]*VLOOKUP(Árboles!$G1336,Precios!$B$7:$H$19,7,FALSE))</f>
        <v/>
      </c>
      <c r="S1339" s="223">
        <f t="shared" si="25"/>
        <v>0</v>
      </c>
    </row>
    <row r="1340" spans="2:19" ht="16.8" thickTop="1" thickBot="1">
      <c r="B1340" s="211" t="str">
        <f>IF(Árboles!B1337="","",Árboles!B1337)</f>
        <v/>
      </c>
      <c r="C1340" s="211" t="str">
        <f>IF(Árboles!C1337="","",Árboles!C1337)</f>
        <v/>
      </c>
      <c r="D1340" s="212" t="str">
        <f>IF(Árboles!G1337="","",Árboles!G1337)</f>
        <v/>
      </c>
      <c r="E1340" s="213" t="str">
        <f>IF(Árboles!AC1337=0,"",Árboles!AC1337)</f>
        <v/>
      </c>
      <c r="F1340" s="221"/>
      <c r="G1340" s="222"/>
      <c r="H1340" s="222"/>
      <c r="I1340" s="222"/>
      <c r="J1340" s="222"/>
      <c r="K1340" s="222"/>
      <c r="L1340" s="222"/>
      <c r="M1340" s="216" t="str">
        <f>IF(ISNA(Industrias[[#This Row],[Vtrit (m3)]]*VLOOKUP(Árboles!$G1337,Precios!$B$7:$H$19,2,FALSE)),"",Industrias[[#This Row],[Vtrit (m3)]]*VLOOKUP(Árboles!$G1337,Precios!$B$7:$H$19,2,FALSE))</f>
        <v/>
      </c>
      <c r="N1340" s="217" t="str">
        <f>IF(ISNA(Industrias[[#This Row],[Vapea (m3)]]*VLOOKUP(Árboles!$G1337,Precios!$B$7:$H$19,3,FALSE)),"",Industrias[[#This Row],[Vapea (m3)]]*VLOOKUP(Árboles!$G1337,Precios!$B$7:$H$19,3,FALSE))</f>
        <v/>
      </c>
      <c r="O1340" s="217" t="str">
        <f>IF(ISNA(Industrias[[#This Row],[Vcanter (m3)]]*VLOOKUP(Árboles!$G1337,Precios!$B$7:$H$19,4,FALSE)),"",Industrias[[#This Row],[Vcanter (m3)]]*VLOOKUP(Árboles!$G1337,Precios!$B$7:$H$19,4,FALSE))</f>
        <v/>
      </c>
      <c r="P1340" s="217" t="str">
        <f>IF(ISNA(Industrias[[#This Row],[Vsierra (m3)]]*VLOOKUP(Árboles!$G1337,Precios!$B$7:$H$19,5,FALSE)),"",Industrias[[#This Row],[Vsierra (m3)]]*VLOOKUP(Árboles!$G1337,Precios!$B$7:$H$19,5,FALSE))</f>
        <v/>
      </c>
      <c r="Q1340" s="217" t="str">
        <f>IF(ISNA(Industrias[[#This Row],[Vsgruesa (m3)]]*VLOOKUP(Árboles!$G1337,Precios!$B$7:$H$19,6,FALSE)),"",Industrias[[#This Row],[Vsgruesa (m3)]]*VLOOKUP(Árboles!$G1337,Precios!$B$7:$H$19,6,FALSE))</f>
        <v/>
      </c>
      <c r="R1340" s="217" t="str">
        <f>IF(ISNA(Industrias[[#This Row],[Vchapa (m3)]]*VLOOKUP(Árboles!$G1337,Precios!$B$7:$H$19,7,FALSE)),"",Industrias[[#This Row],[Vchapa (m3)]]*VLOOKUP(Árboles!$G1337,Precios!$B$7:$H$19,7,FALSE))</f>
        <v/>
      </c>
      <c r="S1340" s="223">
        <f t="shared" si="25"/>
        <v>0</v>
      </c>
    </row>
    <row r="1341" spans="2:19" ht="16.8" thickTop="1" thickBot="1">
      <c r="B1341" s="211" t="str">
        <f>IF(Árboles!B1338="","",Árboles!B1338)</f>
        <v/>
      </c>
      <c r="C1341" s="211" t="str">
        <f>IF(Árboles!C1338="","",Árboles!C1338)</f>
        <v/>
      </c>
      <c r="D1341" s="212" t="str">
        <f>IF(Árboles!G1338="","",Árboles!G1338)</f>
        <v/>
      </c>
      <c r="E1341" s="213" t="str">
        <f>IF(Árboles!AC1338=0,"",Árboles!AC1338)</f>
        <v/>
      </c>
      <c r="F1341" s="221"/>
      <c r="G1341" s="222"/>
      <c r="H1341" s="222"/>
      <c r="I1341" s="222"/>
      <c r="J1341" s="222"/>
      <c r="K1341" s="222"/>
      <c r="L1341" s="222"/>
      <c r="M1341" s="216" t="str">
        <f>IF(ISNA(Industrias[[#This Row],[Vtrit (m3)]]*VLOOKUP(Árboles!$G1338,Precios!$B$7:$H$19,2,FALSE)),"",Industrias[[#This Row],[Vtrit (m3)]]*VLOOKUP(Árboles!$G1338,Precios!$B$7:$H$19,2,FALSE))</f>
        <v/>
      </c>
      <c r="N1341" s="217" t="str">
        <f>IF(ISNA(Industrias[[#This Row],[Vapea (m3)]]*VLOOKUP(Árboles!$G1338,Precios!$B$7:$H$19,3,FALSE)),"",Industrias[[#This Row],[Vapea (m3)]]*VLOOKUP(Árboles!$G1338,Precios!$B$7:$H$19,3,FALSE))</f>
        <v/>
      </c>
      <c r="O1341" s="217" t="str">
        <f>IF(ISNA(Industrias[[#This Row],[Vcanter (m3)]]*VLOOKUP(Árboles!$G1338,Precios!$B$7:$H$19,4,FALSE)),"",Industrias[[#This Row],[Vcanter (m3)]]*VLOOKUP(Árboles!$G1338,Precios!$B$7:$H$19,4,FALSE))</f>
        <v/>
      </c>
      <c r="P1341" s="217" t="str">
        <f>IF(ISNA(Industrias[[#This Row],[Vsierra (m3)]]*VLOOKUP(Árboles!$G1338,Precios!$B$7:$H$19,5,FALSE)),"",Industrias[[#This Row],[Vsierra (m3)]]*VLOOKUP(Árboles!$G1338,Precios!$B$7:$H$19,5,FALSE))</f>
        <v/>
      </c>
      <c r="Q1341" s="217" t="str">
        <f>IF(ISNA(Industrias[[#This Row],[Vsgruesa (m3)]]*VLOOKUP(Árboles!$G1338,Precios!$B$7:$H$19,6,FALSE)),"",Industrias[[#This Row],[Vsgruesa (m3)]]*VLOOKUP(Árboles!$G1338,Precios!$B$7:$H$19,6,FALSE))</f>
        <v/>
      </c>
      <c r="R1341" s="217" t="str">
        <f>IF(ISNA(Industrias[[#This Row],[Vchapa (m3)]]*VLOOKUP(Árboles!$G1338,Precios!$B$7:$H$19,7,FALSE)),"",Industrias[[#This Row],[Vchapa (m3)]]*VLOOKUP(Árboles!$G1338,Precios!$B$7:$H$19,7,FALSE))</f>
        <v/>
      </c>
      <c r="S1341" s="223">
        <f t="shared" si="25"/>
        <v>0</v>
      </c>
    </row>
    <row r="1342" spans="2:19" ht="16.8" thickTop="1" thickBot="1">
      <c r="B1342" s="211" t="str">
        <f>IF(Árboles!B1339="","",Árboles!B1339)</f>
        <v/>
      </c>
      <c r="C1342" s="211" t="str">
        <f>IF(Árboles!C1339="","",Árboles!C1339)</f>
        <v/>
      </c>
      <c r="D1342" s="212" t="str">
        <f>IF(Árboles!G1339="","",Árboles!G1339)</f>
        <v/>
      </c>
      <c r="E1342" s="213" t="str">
        <f>IF(Árboles!AC1339=0,"",Árboles!AC1339)</f>
        <v/>
      </c>
      <c r="F1342" s="221"/>
      <c r="G1342" s="222"/>
      <c r="H1342" s="222"/>
      <c r="I1342" s="222"/>
      <c r="J1342" s="222"/>
      <c r="K1342" s="222"/>
      <c r="L1342" s="222"/>
      <c r="M1342" s="216" t="str">
        <f>IF(ISNA(Industrias[[#This Row],[Vtrit (m3)]]*VLOOKUP(Árboles!$G1339,Precios!$B$7:$H$19,2,FALSE)),"",Industrias[[#This Row],[Vtrit (m3)]]*VLOOKUP(Árboles!$G1339,Precios!$B$7:$H$19,2,FALSE))</f>
        <v/>
      </c>
      <c r="N1342" s="217" t="str">
        <f>IF(ISNA(Industrias[[#This Row],[Vapea (m3)]]*VLOOKUP(Árboles!$G1339,Precios!$B$7:$H$19,3,FALSE)),"",Industrias[[#This Row],[Vapea (m3)]]*VLOOKUP(Árboles!$G1339,Precios!$B$7:$H$19,3,FALSE))</f>
        <v/>
      </c>
      <c r="O1342" s="217" t="str">
        <f>IF(ISNA(Industrias[[#This Row],[Vcanter (m3)]]*VLOOKUP(Árboles!$G1339,Precios!$B$7:$H$19,4,FALSE)),"",Industrias[[#This Row],[Vcanter (m3)]]*VLOOKUP(Árboles!$G1339,Precios!$B$7:$H$19,4,FALSE))</f>
        <v/>
      </c>
      <c r="P1342" s="217" t="str">
        <f>IF(ISNA(Industrias[[#This Row],[Vsierra (m3)]]*VLOOKUP(Árboles!$G1339,Precios!$B$7:$H$19,5,FALSE)),"",Industrias[[#This Row],[Vsierra (m3)]]*VLOOKUP(Árboles!$G1339,Precios!$B$7:$H$19,5,FALSE))</f>
        <v/>
      </c>
      <c r="Q1342" s="217" t="str">
        <f>IF(ISNA(Industrias[[#This Row],[Vsgruesa (m3)]]*VLOOKUP(Árboles!$G1339,Precios!$B$7:$H$19,6,FALSE)),"",Industrias[[#This Row],[Vsgruesa (m3)]]*VLOOKUP(Árboles!$G1339,Precios!$B$7:$H$19,6,FALSE))</f>
        <v/>
      </c>
      <c r="R1342" s="217" t="str">
        <f>IF(ISNA(Industrias[[#This Row],[Vchapa (m3)]]*VLOOKUP(Árboles!$G1339,Precios!$B$7:$H$19,7,FALSE)),"",Industrias[[#This Row],[Vchapa (m3)]]*VLOOKUP(Árboles!$G1339,Precios!$B$7:$H$19,7,FALSE))</f>
        <v/>
      </c>
      <c r="S1342" s="223">
        <f t="shared" si="25"/>
        <v>0</v>
      </c>
    </row>
    <row r="1343" spans="2:19" ht="16.8" thickTop="1" thickBot="1">
      <c r="B1343" s="211" t="str">
        <f>IF(Árboles!B1340="","",Árboles!B1340)</f>
        <v/>
      </c>
      <c r="C1343" s="211" t="str">
        <f>IF(Árboles!C1340="","",Árboles!C1340)</f>
        <v/>
      </c>
      <c r="D1343" s="212" t="str">
        <f>IF(Árboles!G1340="","",Árboles!G1340)</f>
        <v/>
      </c>
      <c r="E1343" s="213" t="str">
        <f>IF(Árboles!AC1340=0,"",Árboles!AC1340)</f>
        <v/>
      </c>
      <c r="F1343" s="221"/>
      <c r="G1343" s="222"/>
      <c r="H1343" s="222"/>
      <c r="I1343" s="222"/>
      <c r="J1343" s="222"/>
      <c r="K1343" s="222"/>
      <c r="L1343" s="222"/>
      <c r="M1343" s="216" t="str">
        <f>IF(ISNA(Industrias[[#This Row],[Vtrit (m3)]]*VLOOKUP(Árboles!$G1340,Precios!$B$7:$H$19,2,FALSE)),"",Industrias[[#This Row],[Vtrit (m3)]]*VLOOKUP(Árboles!$G1340,Precios!$B$7:$H$19,2,FALSE))</f>
        <v/>
      </c>
      <c r="N1343" s="217" t="str">
        <f>IF(ISNA(Industrias[[#This Row],[Vapea (m3)]]*VLOOKUP(Árboles!$G1340,Precios!$B$7:$H$19,3,FALSE)),"",Industrias[[#This Row],[Vapea (m3)]]*VLOOKUP(Árboles!$G1340,Precios!$B$7:$H$19,3,FALSE))</f>
        <v/>
      </c>
      <c r="O1343" s="217" t="str">
        <f>IF(ISNA(Industrias[[#This Row],[Vcanter (m3)]]*VLOOKUP(Árboles!$G1340,Precios!$B$7:$H$19,4,FALSE)),"",Industrias[[#This Row],[Vcanter (m3)]]*VLOOKUP(Árboles!$G1340,Precios!$B$7:$H$19,4,FALSE))</f>
        <v/>
      </c>
      <c r="P1343" s="217" t="str">
        <f>IF(ISNA(Industrias[[#This Row],[Vsierra (m3)]]*VLOOKUP(Árboles!$G1340,Precios!$B$7:$H$19,5,FALSE)),"",Industrias[[#This Row],[Vsierra (m3)]]*VLOOKUP(Árboles!$G1340,Precios!$B$7:$H$19,5,FALSE))</f>
        <v/>
      </c>
      <c r="Q1343" s="217" t="str">
        <f>IF(ISNA(Industrias[[#This Row],[Vsgruesa (m3)]]*VLOOKUP(Árboles!$G1340,Precios!$B$7:$H$19,6,FALSE)),"",Industrias[[#This Row],[Vsgruesa (m3)]]*VLOOKUP(Árboles!$G1340,Precios!$B$7:$H$19,6,FALSE))</f>
        <v/>
      </c>
      <c r="R1343" s="217" t="str">
        <f>IF(ISNA(Industrias[[#This Row],[Vchapa (m3)]]*VLOOKUP(Árboles!$G1340,Precios!$B$7:$H$19,7,FALSE)),"",Industrias[[#This Row],[Vchapa (m3)]]*VLOOKUP(Árboles!$G1340,Precios!$B$7:$H$19,7,FALSE))</f>
        <v/>
      </c>
      <c r="S1343" s="223">
        <f t="shared" si="25"/>
        <v>0</v>
      </c>
    </row>
    <row r="1344" spans="2:19" ht="16.8" thickTop="1" thickBot="1">
      <c r="B1344" s="211" t="str">
        <f>IF(Árboles!B1341="","",Árboles!B1341)</f>
        <v/>
      </c>
      <c r="C1344" s="211" t="str">
        <f>IF(Árboles!C1341="","",Árboles!C1341)</f>
        <v/>
      </c>
      <c r="D1344" s="212" t="str">
        <f>IF(Árboles!G1341="","",Árboles!G1341)</f>
        <v/>
      </c>
      <c r="E1344" s="213" t="str">
        <f>IF(Árboles!AC1341=0,"",Árboles!AC1341)</f>
        <v/>
      </c>
      <c r="F1344" s="221"/>
      <c r="G1344" s="222"/>
      <c r="H1344" s="222"/>
      <c r="I1344" s="222"/>
      <c r="J1344" s="222"/>
      <c r="K1344" s="222"/>
      <c r="L1344" s="222"/>
      <c r="M1344" s="216" t="str">
        <f>IF(ISNA(Industrias[[#This Row],[Vtrit (m3)]]*VLOOKUP(Árboles!$G1341,Precios!$B$7:$H$19,2,FALSE)),"",Industrias[[#This Row],[Vtrit (m3)]]*VLOOKUP(Árboles!$G1341,Precios!$B$7:$H$19,2,FALSE))</f>
        <v/>
      </c>
      <c r="N1344" s="217" t="str">
        <f>IF(ISNA(Industrias[[#This Row],[Vapea (m3)]]*VLOOKUP(Árboles!$G1341,Precios!$B$7:$H$19,3,FALSE)),"",Industrias[[#This Row],[Vapea (m3)]]*VLOOKUP(Árboles!$G1341,Precios!$B$7:$H$19,3,FALSE))</f>
        <v/>
      </c>
      <c r="O1344" s="217" t="str">
        <f>IF(ISNA(Industrias[[#This Row],[Vcanter (m3)]]*VLOOKUP(Árboles!$G1341,Precios!$B$7:$H$19,4,FALSE)),"",Industrias[[#This Row],[Vcanter (m3)]]*VLOOKUP(Árboles!$G1341,Precios!$B$7:$H$19,4,FALSE))</f>
        <v/>
      </c>
      <c r="P1344" s="217" t="str">
        <f>IF(ISNA(Industrias[[#This Row],[Vsierra (m3)]]*VLOOKUP(Árboles!$G1341,Precios!$B$7:$H$19,5,FALSE)),"",Industrias[[#This Row],[Vsierra (m3)]]*VLOOKUP(Árboles!$G1341,Precios!$B$7:$H$19,5,FALSE))</f>
        <v/>
      </c>
      <c r="Q1344" s="217" t="str">
        <f>IF(ISNA(Industrias[[#This Row],[Vsgruesa (m3)]]*VLOOKUP(Árboles!$G1341,Precios!$B$7:$H$19,6,FALSE)),"",Industrias[[#This Row],[Vsgruesa (m3)]]*VLOOKUP(Árboles!$G1341,Precios!$B$7:$H$19,6,FALSE))</f>
        <v/>
      </c>
      <c r="R1344" s="217" t="str">
        <f>IF(ISNA(Industrias[[#This Row],[Vchapa (m3)]]*VLOOKUP(Árboles!$G1341,Precios!$B$7:$H$19,7,FALSE)),"",Industrias[[#This Row],[Vchapa (m3)]]*VLOOKUP(Árboles!$G1341,Precios!$B$7:$H$19,7,FALSE))</f>
        <v/>
      </c>
      <c r="S1344" s="223">
        <f t="shared" si="25"/>
        <v>0</v>
      </c>
    </row>
    <row r="1345" spans="2:19" ht="16.8" thickTop="1" thickBot="1">
      <c r="B1345" s="211" t="str">
        <f>IF(Árboles!B1342="","",Árboles!B1342)</f>
        <v/>
      </c>
      <c r="C1345" s="211" t="str">
        <f>IF(Árboles!C1342="","",Árboles!C1342)</f>
        <v/>
      </c>
      <c r="D1345" s="212" t="str">
        <f>IF(Árboles!G1342="","",Árboles!G1342)</f>
        <v/>
      </c>
      <c r="E1345" s="213" t="str">
        <f>IF(Árboles!AC1342=0,"",Árboles!AC1342)</f>
        <v/>
      </c>
      <c r="F1345" s="221"/>
      <c r="G1345" s="222"/>
      <c r="H1345" s="222"/>
      <c r="I1345" s="222"/>
      <c r="J1345" s="222"/>
      <c r="K1345" s="222"/>
      <c r="L1345" s="222"/>
      <c r="M1345" s="216" t="str">
        <f>IF(ISNA(Industrias[[#This Row],[Vtrit (m3)]]*VLOOKUP(Árboles!$G1342,Precios!$B$7:$H$19,2,FALSE)),"",Industrias[[#This Row],[Vtrit (m3)]]*VLOOKUP(Árboles!$G1342,Precios!$B$7:$H$19,2,FALSE))</f>
        <v/>
      </c>
      <c r="N1345" s="217" t="str">
        <f>IF(ISNA(Industrias[[#This Row],[Vapea (m3)]]*VLOOKUP(Árboles!$G1342,Precios!$B$7:$H$19,3,FALSE)),"",Industrias[[#This Row],[Vapea (m3)]]*VLOOKUP(Árboles!$G1342,Precios!$B$7:$H$19,3,FALSE))</f>
        <v/>
      </c>
      <c r="O1345" s="217" t="str">
        <f>IF(ISNA(Industrias[[#This Row],[Vcanter (m3)]]*VLOOKUP(Árboles!$G1342,Precios!$B$7:$H$19,4,FALSE)),"",Industrias[[#This Row],[Vcanter (m3)]]*VLOOKUP(Árboles!$G1342,Precios!$B$7:$H$19,4,FALSE))</f>
        <v/>
      </c>
      <c r="P1345" s="217" t="str">
        <f>IF(ISNA(Industrias[[#This Row],[Vsierra (m3)]]*VLOOKUP(Árboles!$G1342,Precios!$B$7:$H$19,5,FALSE)),"",Industrias[[#This Row],[Vsierra (m3)]]*VLOOKUP(Árboles!$G1342,Precios!$B$7:$H$19,5,FALSE))</f>
        <v/>
      </c>
      <c r="Q1345" s="217" t="str">
        <f>IF(ISNA(Industrias[[#This Row],[Vsgruesa (m3)]]*VLOOKUP(Árboles!$G1342,Precios!$B$7:$H$19,6,FALSE)),"",Industrias[[#This Row],[Vsgruesa (m3)]]*VLOOKUP(Árboles!$G1342,Precios!$B$7:$H$19,6,FALSE))</f>
        <v/>
      </c>
      <c r="R1345" s="217" t="str">
        <f>IF(ISNA(Industrias[[#This Row],[Vchapa (m3)]]*VLOOKUP(Árboles!$G1342,Precios!$B$7:$H$19,7,FALSE)),"",Industrias[[#This Row],[Vchapa (m3)]]*VLOOKUP(Árboles!$G1342,Precios!$B$7:$H$19,7,FALSE))</f>
        <v/>
      </c>
      <c r="S1345" s="223">
        <f t="shared" si="25"/>
        <v>0</v>
      </c>
    </row>
    <row r="1346" spans="2:19" ht="16.8" thickTop="1" thickBot="1">
      <c r="B1346" s="211" t="str">
        <f>IF(Árboles!B1343="","",Árboles!B1343)</f>
        <v/>
      </c>
      <c r="C1346" s="211" t="str">
        <f>IF(Árboles!C1343="","",Árboles!C1343)</f>
        <v/>
      </c>
      <c r="D1346" s="212" t="str">
        <f>IF(Árboles!G1343="","",Árboles!G1343)</f>
        <v/>
      </c>
      <c r="E1346" s="213" t="str">
        <f>IF(Árboles!AC1343=0,"",Árboles!AC1343)</f>
        <v/>
      </c>
      <c r="F1346" s="221"/>
      <c r="G1346" s="222"/>
      <c r="H1346" s="222"/>
      <c r="I1346" s="222"/>
      <c r="J1346" s="222"/>
      <c r="K1346" s="222"/>
      <c r="L1346" s="222"/>
      <c r="M1346" s="216" t="str">
        <f>IF(ISNA(Industrias[[#This Row],[Vtrit (m3)]]*VLOOKUP(Árboles!$G1343,Precios!$B$7:$H$19,2,FALSE)),"",Industrias[[#This Row],[Vtrit (m3)]]*VLOOKUP(Árboles!$G1343,Precios!$B$7:$H$19,2,FALSE))</f>
        <v/>
      </c>
      <c r="N1346" s="217" t="str">
        <f>IF(ISNA(Industrias[[#This Row],[Vapea (m3)]]*VLOOKUP(Árboles!$G1343,Precios!$B$7:$H$19,3,FALSE)),"",Industrias[[#This Row],[Vapea (m3)]]*VLOOKUP(Árboles!$G1343,Precios!$B$7:$H$19,3,FALSE))</f>
        <v/>
      </c>
      <c r="O1346" s="217" t="str">
        <f>IF(ISNA(Industrias[[#This Row],[Vcanter (m3)]]*VLOOKUP(Árboles!$G1343,Precios!$B$7:$H$19,4,FALSE)),"",Industrias[[#This Row],[Vcanter (m3)]]*VLOOKUP(Árboles!$G1343,Precios!$B$7:$H$19,4,FALSE))</f>
        <v/>
      </c>
      <c r="P1346" s="217" t="str">
        <f>IF(ISNA(Industrias[[#This Row],[Vsierra (m3)]]*VLOOKUP(Árboles!$G1343,Precios!$B$7:$H$19,5,FALSE)),"",Industrias[[#This Row],[Vsierra (m3)]]*VLOOKUP(Árboles!$G1343,Precios!$B$7:$H$19,5,FALSE))</f>
        <v/>
      </c>
      <c r="Q1346" s="217" t="str">
        <f>IF(ISNA(Industrias[[#This Row],[Vsgruesa (m3)]]*VLOOKUP(Árboles!$G1343,Precios!$B$7:$H$19,6,FALSE)),"",Industrias[[#This Row],[Vsgruesa (m3)]]*VLOOKUP(Árboles!$G1343,Precios!$B$7:$H$19,6,FALSE))</f>
        <v/>
      </c>
      <c r="R1346" s="217" t="str">
        <f>IF(ISNA(Industrias[[#This Row],[Vchapa (m3)]]*VLOOKUP(Árboles!$G1343,Precios!$B$7:$H$19,7,FALSE)),"",Industrias[[#This Row],[Vchapa (m3)]]*VLOOKUP(Árboles!$G1343,Precios!$B$7:$H$19,7,FALSE))</f>
        <v/>
      </c>
      <c r="S1346" s="223">
        <f t="shared" si="25"/>
        <v>0</v>
      </c>
    </row>
    <row r="1347" spans="2:19" ht="16.8" thickTop="1" thickBot="1">
      <c r="B1347" s="211" t="str">
        <f>IF(Árboles!B1344="","",Árboles!B1344)</f>
        <v/>
      </c>
      <c r="C1347" s="211" t="str">
        <f>IF(Árboles!C1344="","",Árboles!C1344)</f>
        <v/>
      </c>
      <c r="D1347" s="212" t="str">
        <f>IF(Árboles!G1344="","",Árboles!G1344)</f>
        <v/>
      </c>
      <c r="E1347" s="213" t="str">
        <f>IF(Árboles!AC1344=0,"",Árboles!AC1344)</f>
        <v/>
      </c>
      <c r="F1347" s="221"/>
      <c r="G1347" s="222"/>
      <c r="H1347" s="222"/>
      <c r="I1347" s="222"/>
      <c r="J1347" s="222"/>
      <c r="K1347" s="222"/>
      <c r="L1347" s="222"/>
      <c r="M1347" s="216" t="str">
        <f>IF(ISNA(Industrias[[#This Row],[Vtrit (m3)]]*VLOOKUP(Árboles!$G1344,Precios!$B$7:$H$19,2,FALSE)),"",Industrias[[#This Row],[Vtrit (m3)]]*VLOOKUP(Árboles!$G1344,Precios!$B$7:$H$19,2,FALSE))</f>
        <v/>
      </c>
      <c r="N1347" s="217" t="str">
        <f>IF(ISNA(Industrias[[#This Row],[Vapea (m3)]]*VLOOKUP(Árboles!$G1344,Precios!$B$7:$H$19,3,FALSE)),"",Industrias[[#This Row],[Vapea (m3)]]*VLOOKUP(Árboles!$G1344,Precios!$B$7:$H$19,3,FALSE))</f>
        <v/>
      </c>
      <c r="O1347" s="217" t="str">
        <f>IF(ISNA(Industrias[[#This Row],[Vcanter (m3)]]*VLOOKUP(Árboles!$G1344,Precios!$B$7:$H$19,4,FALSE)),"",Industrias[[#This Row],[Vcanter (m3)]]*VLOOKUP(Árboles!$G1344,Precios!$B$7:$H$19,4,FALSE))</f>
        <v/>
      </c>
      <c r="P1347" s="217" t="str">
        <f>IF(ISNA(Industrias[[#This Row],[Vsierra (m3)]]*VLOOKUP(Árboles!$G1344,Precios!$B$7:$H$19,5,FALSE)),"",Industrias[[#This Row],[Vsierra (m3)]]*VLOOKUP(Árboles!$G1344,Precios!$B$7:$H$19,5,FALSE))</f>
        <v/>
      </c>
      <c r="Q1347" s="217" t="str">
        <f>IF(ISNA(Industrias[[#This Row],[Vsgruesa (m3)]]*VLOOKUP(Árboles!$G1344,Precios!$B$7:$H$19,6,FALSE)),"",Industrias[[#This Row],[Vsgruesa (m3)]]*VLOOKUP(Árboles!$G1344,Precios!$B$7:$H$19,6,FALSE))</f>
        <v/>
      </c>
      <c r="R1347" s="217" t="str">
        <f>IF(ISNA(Industrias[[#This Row],[Vchapa (m3)]]*VLOOKUP(Árboles!$G1344,Precios!$B$7:$H$19,7,FALSE)),"",Industrias[[#This Row],[Vchapa (m3)]]*VLOOKUP(Árboles!$G1344,Precios!$B$7:$H$19,7,FALSE))</f>
        <v/>
      </c>
      <c r="S1347" s="223">
        <f t="shared" si="25"/>
        <v>0</v>
      </c>
    </row>
    <row r="1348" spans="2:19" ht="16.8" thickTop="1" thickBot="1">
      <c r="B1348" s="211" t="str">
        <f>IF(Árboles!B1345="","",Árboles!B1345)</f>
        <v/>
      </c>
      <c r="C1348" s="211" t="str">
        <f>IF(Árboles!C1345="","",Árboles!C1345)</f>
        <v/>
      </c>
      <c r="D1348" s="212" t="str">
        <f>IF(Árboles!G1345="","",Árboles!G1345)</f>
        <v/>
      </c>
      <c r="E1348" s="213" t="str">
        <f>IF(Árboles!AC1345=0,"",Árboles!AC1345)</f>
        <v/>
      </c>
      <c r="F1348" s="221"/>
      <c r="G1348" s="222"/>
      <c r="H1348" s="222"/>
      <c r="I1348" s="222"/>
      <c r="J1348" s="222"/>
      <c r="K1348" s="222"/>
      <c r="L1348" s="222"/>
      <c r="M1348" s="216" t="str">
        <f>IF(ISNA(Industrias[[#This Row],[Vtrit (m3)]]*VLOOKUP(Árboles!$G1345,Precios!$B$7:$H$19,2,FALSE)),"",Industrias[[#This Row],[Vtrit (m3)]]*VLOOKUP(Árboles!$G1345,Precios!$B$7:$H$19,2,FALSE))</f>
        <v/>
      </c>
      <c r="N1348" s="217" t="str">
        <f>IF(ISNA(Industrias[[#This Row],[Vapea (m3)]]*VLOOKUP(Árboles!$G1345,Precios!$B$7:$H$19,3,FALSE)),"",Industrias[[#This Row],[Vapea (m3)]]*VLOOKUP(Árboles!$G1345,Precios!$B$7:$H$19,3,FALSE))</f>
        <v/>
      </c>
      <c r="O1348" s="217" t="str">
        <f>IF(ISNA(Industrias[[#This Row],[Vcanter (m3)]]*VLOOKUP(Árboles!$G1345,Precios!$B$7:$H$19,4,FALSE)),"",Industrias[[#This Row],[Vcanter (m3)]]*VLOOKUP(Árboles!$G1345,Precios!$B$7:$H$19,4,FALSE))</f>
        <v/>
      </c>
      <c r="P1348" s="217" t="str">
        <f>IF(ISNA(Industrias[[#This Row],[Vsierra (m3)]]*VLOOKUP(Árboles!$G1345,Precios!$B$7:$H$19,5,FALSE)),"",Industrias[[#This Row],[Vsierra (m3)]]*VLOOKUP(Árboles!$G1345,Precios!$B$7:$H$19,5,FALSE))</f>
        <v/>
      </c>
      <c r="Q1348" s="217" t="str">
        <f>IF(ISNA(Industrias[[#This Row],[Vsgruesa (m3)]]*VLOOKUP(Árboles!$G1345,Precios!$B$7:$H$19,6,FALSE)),"",Industrias[[#This Row],[Vsgruesa (m3)]]*VLOOKUP(Árboles!$G1345,Precios!$B$7:$H$19,6,FALSE))</f>
        <v/>
      </c>
      <c r="R1348" s="217" t="str">
        <f>IF(ISNA(Industrias[[#This Row],[Vchapa (m3)]]*VLOOKUP(Árboles!$G1345,Precios!$B$7:$H$19,7,FALSE)),"",Industrias[[#This Row],[Vchapa (m3)]]*VLOOKUP(Árboles!$G1345,Precios!$B$7:$H$19,7,FALSE))</f>
        <v/>
      </c>
      <c r="S1348" s="223">
        <f t="shared" si="25"/>
        <v>0</v>
      </c>
    </row>
    <row r="1349" spans="2:19" ht="16.8" thickTop="1" thickBot="1">
      <c r="B1349" s="211" t="str">
        <f>IF(Árboles!B1346="","",Árboles!B1346)</f>
        <v/>
      </c>
      <c r="C1349" s="211" t="str">
        <f>IF(Árboles!C1346="","",Árboles!C1346)</f>
        <v/>
      </c>
      <c r="D1349" s="212" t="str">
        <f>IF(Árboles!G1346="","",Árboles!G1346)</f>
        <v/>
      </c>
      <c r="E1349" s="213" t="str">
        <f>IF(Árboles!AC1346=0,"",Árboles!AC1346)</f>
        <v/>
      </c>
      <c r="F1349" s="221"/>
      <c r="G1349" s="222"/>
      <c r="H1349" s="222"/>
      <c r="I1349" s="222"/>
      <c r="J1349" s="222"/>
      <c r="K1349" s="222"/>
      <c r="L1349" s="222"/>
      <c r="M1349" s="216" t="str">
        <f>IF(ISNA(Industrias[[#This Row],[Vtrit (m3)]]*VLOOKUP(Árboles!$G1346,Precios!$B$7:$H$19,2,FALSE)),"",Industrias[[#This Row],[Vtrit (m3)]]*VLOOKUP(Árboles!$G1346,Precios!$B$7:$H$19,2,FALSE))</f>
        <v/>
      </c>
      <c r="N1349" s="217" t="str">
        <f>IF(ISNA(Industrias[[#This Row],[Vapea (m3)]]*VLOOKUP(Árboles!$G1346,Precios!$B$7:$H$19,3,FALSE)),"",Industrias[[#This Row],[Vapea (m3)]]*VLOOKUP(Árboles!$G1346,Precios!$B$7:$H$19,3,FALSE))</f>
        <v/>
      </c>
      <c r="O1349" s="217" t="str">
        <f>IF(ISNA(Industrias[[#This Row],[Vcanter (m3)]]*VLOOKUP(Árboles!$G1346,Precios!$B$7:$H$19,4,FALSE)),"",Industrias[[#This Row],[Vcanter (m3)]]*VLOOKUP(Árboles!$G1346,Precios!$B$7:$H$19,4,FALSE))</f>
        <v/>
      </c>
      <c r="P1349" s="217" t="str">
        <f>IF(ISNA(Industrias[[#This Row],[Vsierra (m3)]]*VLOOKUP(Árboles!$G1346,Precios!$B$7:$H$19,5,FALSE)),"",Industrias[[#This Row],[Vsierra (m3)]]*VLOOKUP(Árboles!$G1346,Precios!$B$7:$H$19,5,FALSE))</f>
        <v/>
      </c>
      <c r="Q1349" s="217" t="str">
        <f>IF(ISNA(Industrias[[#This Row],[Vsgruesa (m3)]]*VLOOKUP(Árboles!$G1346,Precios!$B$7:$H$19,6,FALSE)),"",Industrias[[#This Row],[Vsgruesa (m3)]]*VLOOKUP(Árboles!$G1346,Precios!$B$7:$H$19,6,FALSE))</f>
        <v/>
      </c>
      <c r="R1349" s="217" t="str">
        <f>IF(ISNA(Industrias[[#This Row],[Vchapa (m3)]]*VLOOKUP(Árboles!$G1346,Precios!$B$7:$H$19,7,FALSE)),"",Industrias[[#This Row],[Vchapa (m3)]]*VLOOKUP(Árboles!$G1346,Precios!$B$7:$H$19,7,FALSE))</f>
        <v/>
      </c>
      <c r="S1349" s="223">
        <f t="shared" ref="S1349:S1412" si="26">IF(SUM(M1349:R1349)=0,0,SUM(M1349:R1349))</f>
        <v>0</v>
      </c>
    </row>
    <row r="1350" spans="2:19" ht="16.8" thickTop="1" thickBot="1">
      <c r="B1350" s="211" t="str">
        <f>IF(Árboles!B1347="","",Árboles!B1347)</f>
        <v/>
      </c>
      <c r="C1350" s="211" t="str">
        <f>IF(Árboles!C1347="","",Árboles!C1347)</f>
        <v/>
      </c>
      <c r="D1350" s="212" t="str">
        <f>IF(Árboles!G1347="","",Árboles!G1347)</f>
        <v/>
      </c>
      <c r="E1350" s="213" t="str">
        <f>IF(Árboles!AC1347=0,"",Árboles!AC1347)</f>
        <v/>
      </c>
      <c r="F1350" s="221"/>
      <c r="G1350" s="222"/>
      <c r="H1350" s="222"/>
      <c r="I1350" s="222"/>
      <c r="J1350" s="222"/>
      <c r="K1350" s="222"/>
      <c r="L1350" s="222"/>
      <c r="M1350" s="216" t="str">
        <f>IF(ISNA(Industrias[[#This Row],[Vtrit (m3)]]*VLOOKUP(Árboles!$G1347,Precios!$B$7:$H$19,2,FALSE)),"",Industrias[[#This Row],[Vtrit (m3)]]*VLOOKUP(Árboles!$G1347,Precios!$B$7:$H$19,2,FALSE))</f>
        <v/>
      </c>
      <c r="N1350" s="217" t="str">
        <f>IF(ISNA(Industrias[[#This Row],[Vapea (m3)]]*VLOOKUP(Árboles!$G1347,Precios!$B$7:$H$19,3,FALSE)),"",Industrias[[#This Row],[Vapea (m3)]]*VLOOKUP(Árboles!$G1347,Precios!$B$7:$H$19,3,FALSE))</f>
        <v/>
      </c>
      <c r="O1350" s="217" t="str">
        <f>IF(ISNA(Industrias[[#This Row],[Vcanter (m3)]]*VLOOKUP(Árboles!$G1347,Precios!$B$7:$H$19,4,FALSE)),"",Industrias[[#This Row],[Vcanter (m3)]]*VLOOKUP(Árboles!$G1347,Precios!$B$7:$H$19,4,FALSE))</f>
        <v/>
      </c>
      <c r="P1350" s="217" t="str">
        <f>IF(ISNA(Industrias[[#This Row],[Vsierra (m3)]]*VLOOKUP(Árboles!$G1347,Precios!$B$7:$H$19,5,FALSE)),"",Industrias[[#This Row],[Vsierra (m3)]]*VLOOKUP(Árboles!$G1347,Precios!$B$7:$H$19,5,FALSE))</f>
        <v/>
      </c>
      <c r="Q1350" s="217" t="str">
        <f>IF(ISNA(Industrias[[#This Row],[Vsgruesa (m3)]]*VLOOKUP(Árboles!$G1347,Precios!$B$7:$H$19,6,FALSE)),"",Industrias[[#This Row],[Vsgruesa (m3)]]*VLOOKUP(Árboles!$G1347,Precios!$B$7:$H$19,6,FALSE))</f>
        <v/>
      </c>
      <c r="R1350" s="217" t="str">
        <f>IF(ISNA(Industrias[[#This Row],[Vchapa (m3)]]*VLOOKUP(Árboles!$G1347,Precios!$B$7:$H$19,7,FALSE)),"",Industrias[[#This Row],[Vchapa (m3)]]*VLOOKUP(Árboles!$G1347,Precios!$B$7:$H$19,7,FALSE))</f>
        <v/>
      </c>
      <c r="S1350" s="223">
        <f t="shared" si="26"/>
        <v>0</v>
      </c>
    </row>
    <row r="1351" spans="2:19" ht="16.8" thickTop="1" thickBot="1">
      <c r="B1351" s="211" t="str">
        <f>IF(Árboles!B1348="","",Árboles!B1348)</f>
        <v/>
      </c>
      <c r="C1351" s="211" t="str">
        <f>IF(Árboles!C1348="","",Árboles!C1348)</f>
        <v/>
      </c>
      <c r="D1351" s="212" t="str">
        <f>IF(Árboles!G1348="","",Árboles!G1348)</f>
        <v/>
      </c>
      <c r="E1351" s="213" t="str">
        <f>IF(Árboles!AC1348=0,"",Árboles!AC1348)</f>
        <v/>
      </c>
      <c r="F1351" s="221"/>
      <c r="G1351" s="222"/>
      <c r="H1351" s="222"/>
      <c r="I1351" s="222"/>
      <c r="J1351" s="222"/>
      <c r="K1351" s="222"/>
      <c r="L1351" s="222"/>
      <c r="M1351" s="216" t="str">
        <f>IF(ISNA(Industrias[[#This Row],[Vtrit (m3)]]*VLOOKUP(Árboles!$G1348,Precios!$B$7:$H$19,2,FALSE)),"",Industrias[[#This Row],[Vtrit (m3)]]*VLOOKUP(Árboles!$G1348,Precios!$B$7:$H$19,2,FALSE))</f>
        <v/>
      </c>
      <c r="N1351" s="217" t="str">
        <f>IF(ISNA(Industrias[[#This Row],[Vapea (m3)]]*VLOOKUP(Árboles!$G1348,Precios!$B$7:$H$19,3,FALSE)),"",Industrias[[#This Row],[Vapea (m3)]]*VLOOKUP(Árboles!$G1348,Precios!$B$7:$H$19,3,FALSE))</f>
        <v/>
      </c>
      <c r="O1351" s="217" t="str">
        <f>IF(ISNA(Industrias[[#This Row],[Vcanter (m3)]]*VLOOKUP(Árboles!$G1348,Precios!$B$7:$H$19,4,FALSE)),"",Industrias[[#This Row],[Vcanter (m3)]]*VLOOKUP(Árboles!$G1348,Precios!$B$7:$H$19,4,FALSE))</f>
        <v/>
      </c>
      <c r="P1351" s="217" t="str">
        <f>IF(ISNA(Industrias[[#This Row],[Vsierra (m3)]]*VLOOKUP(Árboles!$G1348,Precios!$B$7:$H$19,5,FALSE)),"",Industrias[[#This Row],[Vsierra (m3)]]*VLOOKUP(Árboles!$G1348,Precios!$B$7:$H$19,5,FALSE))</f>
        <v/>
      </c>
      <c r="Q1351" s="217" t="str">
        <f>IF(ISNA(Industrias[[#This Row],[Vsgruesa (m3)]]*VLOOKUP(Árboles!$G1348,Precios!$B$7:$H$19,6,FALSE)),"",Industrias[[#This Row],[Vsgruesa (m3)]]*VLOOKUP(Árboles!$G1348,Precios!$B$7:$H$19,6,FALSE))</f>
        <v/>
      </c>
      <c r="R1351" s="217" t="str">
        <f>IF(ISNA(Industrias[[#This Row],[Vchapa (m3)]]*VLOOKUP(Árboles!$G1348,Precios!$B$7:$H$19,7,FALSE)),"",Industrias[[#This Row],[Vchapa (m3)]]*VLOOKUP(Árboles!$G1348,Precios!$B$7:$H$19,7,FALSE))</f>
        <v/>
      </c>
      <c r="S1351" s="223">
        <f t="shared" si="26"/>
        <v>0</v>
      </c>
    </row>
    <row r="1352" spans="2:19" ht="16.8" thickTop="1" thickBot="1">
      <c r="B1352" s="211" t="str">
        <f>IF(Árboles!B1349="","",Árboles!B1349)</f>
        <v/>
      </c>
      <c r="C1352" s="211" t="str">
        <f>IF(Árboles!C1349="","",Árboles!C1349)</f>
        <v/>
      </c>
      <c r="D1352" s="212" t="str">
        <f>IF(Árboles!G1349="","",Árboles!G1349)</f>
        <v/>
      </c>
      <c r="E1352" s="213" t="str">
        <f>IF(Árboles!AC1349=0,"",Árboles!AC1349)</f>
        <v/>
      </c>
      <c r="F1352" s="221"/>
      <c r="G1352" s="222"/>
      <c r="H1352" s="222"/>
      <c r="I1352" s="222"/>
      <c r="J1352" s="222"/>
      <c r="K1352" s="222"/>
      <c r="L1352" s="222"/>
      <c r="M1352" s="216" t="str">
        <f>IF(ISNA(Industrias[[#This Row],[Vtrit (m3)]]*VLOOKUP(Árboles!$G1349,Precios!$B$7:$H$19,2,FALSE)),"",Industrias[[#This Row],[Vtrit (m3)]]*VLOOKUP(Árboles!$G1349,Precios!$B$7:$H$19,2,FALSE))</f>
        <v/>
      </c>
      <c r="N1352" s="217" t="str">
        <f>IF(ISNA(Industrias[[#This Row],[Vapea (m3)]]*VLOOKUP(Árboles!$G1349,Precios!$B$7:$H$19,3,FALSE)),"",Industrias[[#This Row],[Vapea (m3)]]*VLOOKUP(Árboles!$G1349,Precios!$B$7:$H$19,3,FALSE))</f>
        <v/>
      </c>
      <c r="O1352" s="217" t="str">
        <f>IF(ISNA(Industrias[[#This Row],[Vcanter (m3)]]*VLOOKUP(Árboles!$G1349,Precios!$B$7:$H$19,4,FALSE)),"",Industrias[[#This Row],[Vcanter (m3)]]*VLOOKUP(Árboles!$G1349,Precios!$B$7:$H$19,4,FALSE))</f>
        <v/>
      </c>
      <c r="P1352" s="217" t="str">
        <f>IF(ISNA(Industrias[[#This Row],[Vsierra (m3)]]*VLOOKUP(Árboles!$G1349,Precios!$B$7:$H$19,5,FALSE)),"",Industrias[[#This Row],[Vsierra (m3)]]*VLOOKUP(Árboles!$G1349,Precios!$B$7:$H$19,5,FALSE))</f>
        <v/>
      </c>
      <c r="Q1352" s="217" t="str">
        <f>IF(ISNA(Industrias[[#This Row],[Vsgruesa (m3)]]*VLOOKUP(Árboles!$G1349,Precios!$B$7:$H$19,6,FALSE)),"",Industrias[[#This Row],[Vsgruesa (m3)]]*VLOOKUP(Árboles!$G1349,Precios!$B$7:$H$19,6,FALSE))</f>
        <v/>
      </c>
      <c r="R1352" s="217" t="str">
        <f>IF(ISNA(Industrias[[#This Row],[Vchapa (m3)]]*VLOOKUP(Árboles!$G1349,Precios!$B$7:$H$19,7,FALSE)),"",Industrias[[#This Row],[Vchapa (m3)]]*VLOOKUP(Árboles!$G1349,Precios!$B$7:$H$19,7,FALSE))</f>
        <v/>
      </c>
      <c r="S1352" s="223">
        <f t="shared" si="26"/>
        <v>0</v>
      </c>
    </row>
    <row r="1353" spans="2:19" ht="16.8" thickTop="1" thickBot="1">
      <c r="B1353" s="211" t="str">
        <f>IF(Árboles!B1350="","",Árboles!B1350)</f>
        <v/>
      </c>
      <c r="C1353" s="211" t="str">
        <f>IF(Árboles!C1350="","",Árboles!C1350)</f>
        <v/>
      </c>
      <c r="D1353" s="212" t="str">
        <f>IF(Árboles!G1350="","",Árboles!G1350)</f>
        <v/>
      </c>
      <c r="E1353" s="213" t="str">
        <f>IF(Árboles!AC1350=0,"",Árboles!AC1350)</f>
        <v/>
      </c>
      <c r="F1353" s="221"/>
      <c r="G1353" s="222"/>
      <c r="H1353" s="222"/>
      <c r="I1353" s="222"/>
      <c r="J1353" s="222"/>
      <c r="K1353" s="222"/>
      <c r="L1353" s="222"/>
      <c r="M1353" s="216" t="str">
        <f>IF(ISNA(Industrias[[#This Row],[Vtrit (m3)]]*VLOOKUP(Árboles!$G1350,Precios!$B$7:$H$19,2,FALSE)),"",Industrias[[#This Row],[Vtrit (m3)]]*VLOOKUP(Árboles!$G1350,Precios!$B$7:$H$19,2,FALSE))</f>
        <v/>
      </c>
      <c r="N1353" s="217" t="str">
        <f>IF(ISNA(Industrias[[#This Row],[Vapea (m3)]]*VLOOKUP(Árboles!$G1350,Precios!$B$7:$H$19,3,FALSE)),"",Industrias[[#This Row],[Vapea (m3)]]*VLOOKUP(Árboles!$G1350,Precios!$B$7:$H$19,3,FALSE))</f>
        <v/>
      </c>
      <c r="O1353" s="217" t="str">
        <f>IF(ISNA(Industrias[[#This Row],[Vcanter (m3)]]*VLOOKUP(Árboles!$G1350,Precios!$B$7:$H$19,4,FALSE)),"",Industrias[[#This Row],[Vcanter (m3)]]*VLOOKUP(Árboles!$G1350,Precios!$B$7:$H$19,4,FALSE))</f>
        <v/>
      </c>
      <c r="P1353" s="217" t="str">
        <f>IF(ISNA(Industrias[[#This Row],[Vsierra (m3)]]*VLOOKUP(Árboles!$G1350,Precios!$B$7:$H$19,5,FALSE)),"",Industrias[[#This Row],[Vsierra (m3)]]*VLOOKUP(Árboles!$G1350,Precios!$B$7:$H$19,5,FALSE))</f>
        <v/>
      </c>
      <c r="Q1353" s="217" t="str">
        <f>IF(ISNA(Industrias[[#This Row],[Vsgruesa (m3)]]*VLOOKUP(Árboles!$G1350,Precios!$B$7:$H$19,6,FALSE)),"",Industrias[[#This Row],[Vsgruesa (m3)]]*VLOOKUP(Árboles!$G1350,Precios!$B$7:$H$19,6,FALSE))</f>
        <v/>
      </c>
      <c r="R1353" s="217" t="str">
        <f>IF(ISNA(Industrias[[#This Row],[Vchapa (m3)]]*VLOOKUP(Árboles!$G1350,Precios!$B$7:$H$19,7,FALSE)),"",Industrias[[#This Row],[Vchapa (m3)]]*VLOOKUP(Árboles!$G1350,Precios!$B$7:$H$19,7,FALSE))</f>
        <v/>
      </c>
      <c r="S1353" s="223">
        <f t="shared" si="26"/>
        <v>0</v>
      </c>
    </row>
    <row r="1354" spans="2:19" ht="16.8" thickTop="1" thickBot="1">
      <c r="B1354" s="211" t="str">
        <f>IF(Árboles!B1351="","",Árboles!B1351)</f>
        <v/>
      </c>
      <c r="C1354" s="211" t="str">
        <f>IF(Árboles!C1351="","",Árboles!C1351)</f>
        <v/>
      </c>
      <c r="D1354" s="212" t="str">
        <f>IF(Árboles!G1351="","",Árboles!G1351)</f>
        <v/>
      </c>
      <c r="E1354" s="213" t="str">
        <f>IF(Árboles!AC1351=0,"",Árboles!AC1351)</f>
        <v/>
      </c>
      <c r="F1354" s="221"/>
      <c r="G1354" s="222"/>
      <c r="H1354" s="222"/>
      <c r="I1354" s="222"/>
      <c r="J1354" s="222"/>
      <c r="K1354" s="222"/>
      <c r="L1354" s="222"/>
      <c r="M1354" s="216" t="str">
        <f>IF(ISNA(Industrias[[#This Row],[Vtrit (m3)]]*VLOOKUP(Árboles!$G1351,Precios!$B$7:$H$19,2,FALSE)),"",Industrias[[#This Row],[Vtrit (m3)]]*VLOOKUP(Árboles!$G1351,Precios!$B$7:$H$19,2,FALSE))</f>
        <v/>
      </c>
      <c r="N1354" s="217" t="str">
        <f>IF(ISNA(Industrias[[#This Row],[Vapea (m3)]]*VLOOKUP(Árboles!$G1351,Precios!$B$7:$H$19,3,FALSE)),"",Industrias[[#This Row],[Vapea (m3)]]*VLOOKUP(Árboles!$G1351,Precios!$B$7:$H$19,3,FALSE))</f>
        <v/>
      </c>
      <c r="O1354" s="217" t="str">
        <f>IF(ISNA(Industrias[[#This Row],[Vcanter (m3)]]*VLOOKUP(Árboles!$G1351,Precios!$B$7:$H$19,4,FALSE)),"",Industrias[[#This Row],[Vcanter (m3)]]*VLOOKUP(Árboles!$G1351,Precios!$B$7:$H$19,4,FALSE))</f>
        <v/>
      </c>
      <c r="P1354" s="217" t="str">
        <f>IF(ISNA(Industrias[[#This Row],[Vsierra (m3)]]*VLOOKUP(Árboles!$G1351,Precios!$B$7:$H$19,5,FALSE)),"",Industrias[[#This Row],[Vsierra (m3)]]*VLOOKUP(Árboles!$G1351,Precios!$B$7:$H$19,5,FALSE))</f>
        <v/>
      </c>
      <c r="Q1354" s="217" t="str">
        <f>IF(ISNA(Industrias[[#This Row],[Vsgruesa (m3)]]*VLOOKUP(Árboles!$G1351,Precios!$B$7:$H$19,6,FALSE)),"",Industrias[[#This Row],[Vsgruesa (m3)]]*VLOOKUP(Árboles!$G1351,Precios!$B$7:$H$19,6,FALSE))</f>
        <v/>
      </c>
      <c r="R1354" s="217" t="str">
        <f>IF(ISNA(Industrias[[#This Row],[Vchapa (m3)]]*VLOOKUP(Árboles!$G1351,Precios!$B$7:$H$19,7,FALSE)),"",Industrias[[#This Row],[Vchapa (m3)]]*VLOOKUP(Árboles!$G1351,Precios!$B$7:$H$19,7,FALSE))</f>
        <v/>
      </c>
      <c r="S1354" s="223">
        <f t="shared" si="26"/>
        <v>0</v>
      </c>
    </row>
    <row r="1355" spans="2:19" ht="16.8" thickTop="1" thickBot="1">
      <c r="B1355" s="211" t="str">
        <f>IF(Árboles!B1352="","",Árboles!B1352)</f>
        <v/>
      </c>
      <c r="C1355" s="211" t="str">
        <f>IF(Árboles!C1352="","",Árboles!C1352)</f>
        <v/>
      </c>
      <c r="D1355" s="212" t="str">
        <f>IF(Árboles!G1352="","",Árboles!G1352)</f>
        <v/>
      </c>
      <c r="E1355" s="213" t="str">
        <f>IF(Árboles!AC1352=0,"",Árboles!AC1352)</f>
        <v/>
      </c>
      <c r="F1355" s="221"/>
      <c r="G1355" s="222"/>
      <c r="H1355" s="222"/>
      <c r="I1355" s="222"/>
      <c r="J1355" s="222"/>
      <c r="K1355" s="222"/>
      <c r="L1355" s="222"/>
      <c r="M1355" s="216" t="str">
        <f>IF(ISNA(Industrias[[#This Row],[Vtrit (m3)]]*VLOOKUP(Árboles!$G1352,Precios!$B$7:$H$19,2,FALSE)),"",Industrias[[#This Row],[Vtrit (m3)]]*VLOOKUP(Árboles!$G1352,Precios!$B$7:$H$19,2,FALSE))</f>
        <v/>
      </c>
      <c r="N1355" s="217" t="str">
        <f>IF(ISNA(Industrias[[#This Row],[Vapea (m3)]]*VLOOKUP(Árboles!$G1352,Precios!$B$7:$H$19,3,FALSE)),"",Industrias[[#This Row],[Vapea (m3)]]*VLOOKUP(Árboles!$G1352,Precios!$B$7:$H$19,3,FALSE))</f>
        <v/>
      </c>
      <c r="O1355" s="217" t="str">
        <f>IF(ISNA(Industrias[[#This Row],[Vcanter (m3)]]*VLOOKUP(Árboles!$G1352,Precios!$B$7:$H$19,4,FALSE)),"",Industrias[[#This Row],[Vcanter (m3)]]*VLOOKUP(Árboles!$G1352,Precios!$B$7:$H$19,4,FALSE))</f>
        <v/>
      </c>
      <c r="P1355" s="217" t="str">
        <f>IF(ISNA(Industrias[[#This Row],[Vsierra (m3)]]*VLOOKUP(Árboles!$G1352,Precios!$B$7:$H$19,5,FALSE)),"",Industrias[[#This Row],[Vsierra (m3)]]*VLOOKUP(Árboles!$G1352,Precios!$B$7:$H$19,5,FALSE))</f>
        <v/>
      </c>
      <c r="Q1355" s="217" t="str">
        <f>IF(ISNA(Industrias[[#This Row],[Vsgruesa (m3)]]*VLOOKUP(Árboles!$G1352,Precios!$B$7:$H$19,6,FALSE)),"",Industrias[[#This Row],[Vsgruesa (m3)]]*VLOOKUP(Árboles!$G1352,Precios!$B$7:$H$19,6,FALSE))</f>
        <v/>
      </c>
      <c r="R1355" s="217" t="str">
        <f>IF(ISNA(Industrias[[#This Row],[Vchapa (m3)]]*VLOOKUP(Árboles!$G1352,Precios!$B$7:$H$19,7,FALSE)),"",Industrias[[#This Row],[Vchapa (m3)]]*VLOOKUP(Árboles!$G1352,Precios!$B$7:$H$19,7,FALSE))</f>
        <v/>
      </c>
      <c r="S1355" s="223">
        <f t="shared" si="26"/>
        <v>0</v>
      </c>
    </row>
    <row r="1356" spans="2:19" ht="16.8" thickTop="1" thickBot="1">
      <c r="B1356" s="211" t="str">
        <f>IF(Árboles!B1353="","",Árboles!B1353)</f>
        <v/>
      </c>
      <c r="C1356" s="211" t="str">
        <f>IF(Árboles!C1353="","",Árboles!C1353)</f>
        <v/>
      </c>
      <c r="D1356" s="212" t="str">
        <f>IF(Árboles!G1353="","",Árboles!G1353)</f>
        <v/>
      </c>
      <c r="E1356" s="213" t="str">
        <f>IF(Árboles!AC1353=0,"",Árboles!AC1353)</f>
        <v/>
      </c>
      <c r="F1356" s="221"/>
      <c r="G1356" s="222"/>
      <c r="H1356" s="222"/>
      <c r="I1356" s="222"/>
      <c r="J1356" s="222"/>
      <c r="K1356" s="222"/>
      <c r="L1356" s="222"/>
      <c r="M1356" s="216" t="str">
        <f>IF(ISNA(Industrias[[#This Row],[Vtrit (m3)]]*VLOOKUP(Árboles!$G1353,Precios!$B$7:$H$19,2,FALSE)),"",Industrias[[#This Row],[Vtrit (m3)]]*VLOOKUP(Árboles!$G1353,Precios!$B$7:$H$19,2,FALSE))</f>
        <v/>
      </c>
      <c r="N1356" s="217" t="str">
        <f>IF(ISNA(Industrias[[#This Row],[Vapea (m3)]]*VLOOKUP(Árboles!$G1353,Precios!$B$7:$H$19,3,FALSE)),"",Industrias[[#This Row],[Vapea (m3)]]*VLOOKUP(Árboles!$G1353,Precios!$B$7:$H$19,3,FALSE))</f>
        <v/>
      </c>
      <c r="O1356" s="217" t="str">
        <f>IF(ISNA(Industrias[[#This Row],[Vcanter (m3)]]*VLOOKUP(Árboles!$G1353,Precios!$B$7:$H$19,4,FALSE)),"",Industrias[[#This Row],[Vcanter (m3)]]*VLOOKUP(Árboles!$G1353,Precios!$B$7:$H$19,4,FALSE))</f>
        <v/>
      </c>
      <c r="P1356" s="217" t="str">
        <f>IF(ISNA(Industrias[[#This Row],[Vsierra (m3)]]*VLOOKUP(Árboles!$G1353,Precios!$B$7:$H$19,5,FALSE)),"",Industrias[[#This Row],[Vsierra (m3)]]*VLOOKUP(Árboles!$G1353,Precios!$B$7:$H$19,5,FALSE))</f>
        <v/>
      </c>
      <c r="Q1356" s="217" t="str">
        <f>IF(ISNA(Industrias[[#This Row],[Vsgruesa (m3)]]*VLOOKUP(Árboles!$G1353,Precios!$B$7:$H$19,6,FALSE)),"",Industrias[[#This Row],[Vsgruesa (m3)]]*VLOOKUP(Árboles!$G1353,Precios!$B$7:$H$19,6,FALSE))</f>
        <v/>
      </c>
      <c r="R1356" s="217" t="str">
        <f>IF(ISNA(Industrias[[#This Row],[Vchapa (m3)]]*VLOOKUP(Árboles!$G1353,Precios!$B$7:$H$19,7,FALSE)),"",Industrias[[#This Row],[Vchapa (m3)]]*VLOOKUP(Árboles!$G1353,Precios!$B$7:$H$19,7,FALSE))</f>
        <v/>
      </c>
      <c r="S1356" s="223">
        <f t="shared" si="26"/>
        <v>0</v>
      </c>
    </row>
    <row r="1357" spans="2:19" ht="16.8" thickTop="1" thickBot="1">
      <c r="B1357" s="211" t="str">
        <f>IF(Árboles!B1354="","",Árboles!B1354)</f>
        <v/>
      </c>
      <c r="C1357" s="211" t="str">
        <f>IF(Árboles!C1354="","",Árboles!C1354)</f>
        <v/>
      </c>
      <c r="D1357" s="212" t="str">
        <f>IF(Árboles!G1354="","",Árboles!G1354)</f>
        <v/>
      </c>
      <c r="E1357" s="213" t="str">
        <f>IF(Árboles!AC1354=0,"",Árboles!AC1354)</f>
        <v/>
      </c>
      <c r="F1357" s="221"/>
      <c r="G1357" s="222"/>
      <c r="H1357" s="222"/>
      <c r="I1357" s="222"/>
      <c r="J1357" s="222"/>
      <c r="K1357" s="222"/>
      <c r="L1357" s="222"/>
      <c r="M1357" s="216" t="str">
        <f>IF(ISNA(Industrias[[#This Row],[Vtrit (m3)]]*VLOOKUP(Árboles!$G1354,Precios!$B$7:$H$19,2,FALSE)),"",Industrias[[#This Row],[Vtrit (m3)]]*VLOOKUP(Árboles!$G1354,Precios!$B$7:$H$19,2,FALSE))</f>
        <v/>
      </c>
      <c r="N1357" s="217" t="str">
        <f>IF(ISNA(Industrias[[#This Row],[Vapea (m3)]]*VLOOKUP(Árboles!$G1354,Precios!$B$7:$H$19,3,FALSE)),"",Industrias[[#This Row],[Vapea (m3)]]*VLOOKUP(Árboles!$G1354,Precios!$B$7:$H$19,3,FALSE))</f>
        <v/>
      </c>
      <c r="O1357" s="217" t="str">
        <f>IF(ISNA(Industrias[[#This Row],[Vcanter (m3)]]*VLOOKUP(Árboles!$G1354,Precios!$B$7:$H$19,4,FALSE)),"",Industrias[[#This Row],[Vcanter (m3)]]*VLOOKUP(Árboles!$G1354,Precios!$B$7:$H$19,4,FALSE))</f>
        <v/>
      </c>
      <c r="P1357" s="217" t="str">
        <f>IF(ISNA(Industrias[[#This Row],[Vsierra (m3)]]*VLOOKUP(Árboles!$G1354,Precios!$B$7:$H$19,5,FALSE)),"",Industrias[[#This Row],[Vsierra (m3)]]*VLOOKUP(Árboles!$G1354,Precios!$B$7:$H$19,5,FALSE))</f>
        <v/>
      </c>
      <c r="Q1357" s="217" t="str">
        <f>IF(ISNA(Industrias[[#This Row],[Vsgruesa (m3)]]*VLOOKUP(Árboles!$G1354,Precios!$B$7:$H$19,6,FALSE)),"",Industrias[[#This Row],[Vsgruesa (m3)]]*VLOOKUP(Árboles!$G1354,Precios!$B$7:$H$19,6,FALSE))</f>
        <v/>
      </c>
      <c r="R1357" s="217" t="str">
        <f>IF(ISNA(Industrias[[#This Row],[Vchapa (m3)]]*VLOOKUP(Árboles!$G1354,Precios!$B$7:$H$19,7,FALSE)),"",Industrias[[#This Row],[Vchapa (m3)]]*VLOOKUP(Árboles!$G1354,Precios!$B$7:$H$19,7,FALSE))</f>
        <v/>
      </c>
      <c r="S1357" s="223">
        <f t="shared" si="26"/>
        <v>0</v>
      </c>
    </row>
    <row r="1358" spans="2:19" ht="16.8" thickTop="1" thickBot="1">
      <c r="B1358" s="211" t="str">
        <f>IF(Árboles!B1355="","",Árboles!B1355)</f>
        <v/>
      </c>
      <c r="C1358" s="211" t="str">
        <f>IF(Árboles!C1355="","",Árboles!C1355)</f>
        <v/>
      </c>
      <c r="D1358" s="212" t="str">
        <f>IF(Árboles!G1355="","",Árboles!G1355)</f>
        <v/>
      </c>
      <c r="E1358" s="213" t="str">
        <f>IF(Árboles!AC1355=0,"",Árboles!AC1355)</f>
        <v/>
      </c>
      <c r="F1358" s="221"/>
      <c r="G1358" s="222"/>
      <c r="H1358" s="222"/>
      <c r="I1358" s="222"/>
      <c r="J1358" s="222"/>
      <c r="K1358" s="222"/>
      <c r="L1358" s="222"/>
      <c r="M1358" s="216" t="str">
        <f>IF(ISNA(Industrias[[#This Row],[Vtrit (m3)]]*VLOOKUP(Árboles!$G1355,Precios!$B$7:$H$19,2,FALSE)),"",Industrias[[#This Row],[Vtrit (m3)]]*VLOOKUP(Árboles!$G1355,Precios!$B$7:$H$19,2,FALSE))</f>
        <v/>
      </c>
      <c r="N1358" s="217" t="str">
        <f>IF(ISNA(Industrias[[#This Row],[Vapea (m3)]]*VLOOKUP(Árboles!$G1355,Precios!$B$7:$H$19,3,FALSE)),"",Industrias[[#This Row],[Vapea (m3)]]*VLOOKUP(Árboles!$G1355,Precios!$B$7:$H$19,3,FALSE))</f>
        <v/>
      </c>
      <c r="O1358" s="217" t="str">
        <f>IF(ISNA(Industrias[[#This Row],[Vcanter (m3)]]*VLOOKUP(Árboles!$G1355,Precios!$B$7:$H$19,4,FALSE)),"",Industrias[[#This Row],[Vcanter (m3)]]*VLOOKUP(Árboles!$G1355,Precios!$B$7:$H$19,4,FALSE))</f>
        <v/>
      </c>
      <c r="P1358" s="217" t="str">
        <f>IF(ISNA(Industrias[[#This Row],[Vsierra (m3)]]*VLOOKUP(Árboles!$G1355,Precios!$B$7:$H$19,5,FALSE)),"",Industrias[[#This Row],[Vsierra (m3)]]*VLOOKUP(Árboles!$G1355,Precios!$B$7:$H$19,5,FALSE))</f>
        <v/>
      </c>
      <c r="Q1358" s="217" t="str">
        <f>IF(ISNA(Industrias[[#This Row],[Vsgruesa (m3)]]*VLOOKUP(Árboles!$G1355,Precios!$B$7:$H$19,6,FALSE)),"",Industrias[[#This Row],[Vsgruesa (m3)]]*VLOOKUP(Árboles!$G1355,Precios!$B$7:$H$19,6,FALSE))</f>
        <v/>
      </c>
      <c r="R1358" s="217" t="str">
        <f>IF(ISNA(Industrias[[#This Row],[Vchapa (m3)]]*VLOOKUP(Árboles!$G1355,Precios!$B$7:$H$19,7,FALSE)),"",Industrias[[#This Row],[Vchapa (m3)]]*VLOOKUP(Árboles!$G1355,Precios!$B$7:$H$19,7,FALSE))</f>
        <v/>
      </c>
      <c r="S1358" s="223">
        <f t="shared" si="26"/>
        <v>0</v>
      </c>
    </row>
    <row r="1359" spans="2:19" ht="16.8" thickTop="1" thickBot="1">
      <c r="B1359" s="211" t="str">
        <f>IF(Árboles!B1356="","",Árboles!B1356)</f>
        <v/>
      </c>
      <c r="C1359" s="211" t="str">
        <f>IF(Árboles!C1356="","",Árboles!C1356)</f>
        <v/>
      </c>
      <c r="D1359" s="212" t="str">
        <f>IF(Árboles!G1356="","",Árboles!G1356)</f>
        <v/>
      </c>
      <c r="E1359" s="213" t="str">
        <f>IF(Árboles!AC1356=0,"",Árboles!AC1356)</f>
        <v/>
      </c>
      <c r="F1359" s="221"/>
      <c r="G1359" s="222"/>
      <c r="H1359" s="222"/>
      <c r="I1359" s="222"/>
      <c r="J1359" s="222"/>
      <c r="K1359" s="222"/>
      <c r="L1359" s="222"/>
      <c r="M1359" s="216" t="str">
        <f>IF(ISNA(Industrias[[#This Row],[Vtrit (m3)]]*VLOOKUP(Árboles!$G1356,Precios!$B$7:$H$19,2,FALSE)),"",Industrias[[#This Row],[Vtrit (m3)]]*VLOOKUP(Árboles!$G1356,Precios!$B$7:$H$19,2,FALSE))</f>
        <v/>
      </c>
      <c r="N1359" s="217" t="str">
        <f>IF(ISNA(Industrias[[#This Row],[Vapea (m3)]]*VLOOKUP(Árboles!$G1356,Precios!$B$7:$H$19,3,FALSE)),"",Industrias[[#This Row],[Vapea (m3)]]*VLOOKUP(Árboles!$G1356,Precios!$B$7:$H$19,3,FALSE))</f>
        <v/>
      </c>
      <c r="O1359" s="217" t="str">
        <f>IF(ISNA(Industrias[[#This Row],[Vcanter (m3)]]*VLOOKUP(Árboles!$G1356,Precios!$B$7:$H$19,4,FALSE)),"",Industrias[[#This Row],[Vcanter (m3)]]*VLOOKUP(Árboles!$G1356,Precios!$B$7:$H$19,4,FALSE))</f>
        <v/>
      </c>
      <c r="P1359" s="217" t="str">
        <f>IF(ISNA(Industrias[[#This Row],[Vsierra (m3)]]*VLOOKUP(Árboles!$G1356,Precios!$B$7:$H$19,5,FALSE)),"",Industrias[[#This Row],[Vsierra (m3)]]*VLOOKUP(Árboles!$G1356,Precios!$B$7:$H$19,5,FALSE))</f>
        <v/>
      </c>
      <c r="Q1359" s="217" t="str">
        <f>IF(ISNA(Industrias[[#This Row],[Vsgruesa (m3)]]*VLOOKUP(Árboles!$G1356,Precios!$B$7:$H$19,6,FALSE)),"",Industrias[[#This Row],[Vsgruesa (m3)]]*VLOOKUP(Árboles!$G1356,Precios!$B$7:$H$19,6,FALSE))</f>
        <v/>
      </c>
      <c r="R1359" s="217" t="str">
        <f>IF(ISNA(Industrias[[#This Row],[Vchapa (m3)]]*VLOOKUP(Árboles!$G1356,Precios!$B$7:$H$19,7,FALSE)),"",Industrias[[#This Row],[Vchapa (m3)]]*VLOOKUP(Árboles!$G1356,Precios!$B$7:$H$19,7,FALSE))</f>
        <v/>
      </c>
      <c r="S1359" s="223">
        <f t="shared" si="26"/>
        <v>0</v>
      </c>
    </row>
    <row r="1360" spans="2:19" ht="16.8" thickTop="1" thickBot="1">
      <c r="B1360" s="211" t="str">
        <f>IF(Árboles!B1357="","",Árboles!B1357)</f>
        <v/>
      </c>
      <c r="C1360" s="211" t="str">
        <f>IF(Árboles!C1357="","",Árboles!C1357)</f>
        <v/>
      </c>
      <c r="D1360" s="212" t="str">
        <f>IF(Árboles!G1357="","",Árboles!G1357)</f>
        <v/>
      </c>
      <c r="E1360" s="213" t="str">
        <f>IF(Árboles!AC1357=0,"",Árboles!AC1357)</f>
        <v/>
      </c>
      <c r="F1360" s="221"/>
      <c r="G1360" s="222"/>
      <c r="H1360" s="222"/>
      <c r="I1360" s="222"/>
      <c r="J1360" s="222"/>
      <c r="K1360" s="222"/>
      <c r="L1360" s="222"/>
      <c r="M1360" s="216" t="str">
        <f>IF(ISNA(Industrias[[#This Row],[Vtrit (m3)]]*VLOOKUP(Árboles!$G1357,Precios!$B$7:$H$19,2,FALSE)),"",Industrias[[#This Row],[Vtrit (m3)]]*VLOOKUP(Árboles!$G1357,Precios!$B$7:$H$19,2,FALSE))</f>
        <v/>
      </c>
      <c r="N1360" s="217" t="str">
        <f>IF(ISNA(Industrias[[#This Row],[Vapea (m3)]]*VLOOKUP(Árboles!$G1357,Precios!$B$7:$H$19,3,FALSE)),"",Industrias[[#This Row],[Vapea (m3)]]*VLOOKUP(Árboles!$G1357,Precios!$B$7:$H$19,3,FALSE))</f>
        <v/>
      </c>
      <c r="O1360" s="217" t="str">
        <f>IF(ISNA(Industrias[[#This Row],[Vcanter (m3)]]*VLOOKUP(Árboles!$G1357,Precios!$B$7:$H$19,4,FALSE)),"",Industrias[[#This Row],[Vcanter (m3)]]*VLOOKUP(Árboles!$G1357,Precios!$B$7:$H$19,4,FALSE))</f>
        <v/>
      </c>
      <c r="P1360" s="217" t="str">
        <f>IF(ISNA(Industrias[[#This Row],[Vsierra (m3)]]*VLOOKUP(Árboles!$G1357,Precios!$B$7:$H$19,5,FALSE)),"",Industrias[[#This Row],[Vsierra (m3)]]*VLOOKUP(Árboles!$G1357,Precios!$B$7:$H$19,5,FALSE))</f>
        <v/>
      </c>
      <c r="Q1360" s="217" t="str">
        <f>IF(ISNA(Industrias[[#This Row],[Vsgruesa (m3)]]*VLOOKUP(Árboles!$G1357,Precios!$B$7:$H$19,6,FALSE)),"",Industrias[[#This Row],[Vsgruesa (m3)]]*VLOOKUP(Árboles!$G1357,Precios!$B$7:$H$19,6,FALSE))</f>
        <v/>
      </c>
      <c r="R1360" s="217" t="str">
        <f>IF(ISNA(Industrias[[#This Row],[Vchapa (m3)]]*VLOOKUP(Árboles!$G1357,Precios!$B$7:$H$19,7,FALSE)),"",Industrias[[#This Row],[Vchapa (m3)]]*VLOOKUP(Árboles!$G1357,Precios!$B$7:$H$19,7,FALSE))</f>
        <v/>
      </c>
      <c r="S1360" s="223">
        <f t="shared" si="26"/>
        <v>0</v>
      </c>
    </row>
    <row r="1361" spans="2:19" ht="16.8" thickTop="1" thickBot="1">
      <c r="B1361" s="211" t="str">
        <f>IF(Árboles!B1358="","",Árboles!B1358)</f>
        <v/>
      </c>
      <c r="C1361" s="211" t="str">
        <f>IF(Árboles!C1358="","",Árboles!C1358)</f>
        <v/>
      </c>
      <c r="D1361" s="212" t="str">
        <f>IF(Árboles!G1358="","",Árboles!G1358)</f>
        <v/>
      </c>
      <c r="E1361" s="213" t="str">
        <f>IF(Árboles!AC1358=0,"",Árboles!AC1358)</f>
        <v/>
      </c>
      <c r="F1361" s="221"/>
      <c r="G1361" s="222"/>
      <c r="H1361" s="222"/>
      <c r="I1361" s="222"/>
      <c r="J1361" s="222"/>
      <c r="K1361" s="222"/>
      <c r="L1361" s="222"/>
      <c r="M1361" s="216" t="str">
        <f>IF(ISNA(Industrias[[#This Row],[Vtrit (m3)]]*VLOOKUP(Árboles!$G1358,Precios!$B$7:$H$19,2,FALSE)),"",Industrias[[#This Row],[Vtrit (m3)]]*VLOOKUP(Árboles!$G1358,Precios!$B$7:$H$19,2,FALSE))</f>
        <v/>
      </c>
      <c r="N1361" s="217" t="str">
        <f>IF(ISNA(Industrias[[#This Row],[Vapea (m3)]]*VLOOKUP(Árboles!$G1358,Precios!$B$7:$H$19,3,FALSE)),"",Industrias[[#This Row],[Vapea (m3)]]*VLOOKUP(Árboles!$G1358,Precios!$B$7:$H$19,3,FALSE))</f>
        <v/>
      </c>
      <c r="O1361" s="217" t="str">
        <f>IF(ISNA(Industrias[[#This Row],[Vcanter (m3)]]*VLOOKUP(Árboles!$G1358,Precios!$B$7:$H$19,4,FALSE)),"",Industrias[[#This Row],[Vcanter (m3)]]*VLOOKUP(Árboles!$G1358,Precios!$B$7:$H$19,4,FALSE))</f>
        <v/>
      </c>
      <c r="P1361" s="217" t="str">
        <f>IF(ISNA(Industrias[[#This Row],[Vsierra (m3)]]*VLOOKUP(Árboles!$G1358,Precios!$B$7:$H$19,5,FALSE)),"",Industrias[[#This Row],[Vsierra (m3)]]*VLOOKUP(Árboles!$G1358,Precios!$B$7:$H$19,5,FALSE))</f>
        <v/>
      </c>
      <c r="Q1361" s="217" t="str">
        <f>IF(ISNA(Industrias[[#This Row],[Vsgruesa (m3)]]*VLOOKUP(Árboles!$G1358,Precios!$B$7:$H$19,6,FALSE)),"",Industrias[[#This Row],[Vsgruesa (m3)]]*VLOOKUP(Árboles!$G1358,Precios!$B$7:$H$19,6,FALSE))</f>
        <v/>
      </c>
      <c r="R1361" s="217" t="str">
        <f>IF(ISNA(Industrias[[#This Row],[Vchapa (m3)]]*VLOOKUP(Árboles!$G1358,Precios!$B$7:$H$19,7,FALSE)),"",Industrias[[#This Row],[Vchapa (m3)]]*VLOOKUP(Árboles!$G1358,Precios!$B$7:$H$19,7,FALSE))</f>
        <v/>
      </c>
      <c r="S1361" s="223">
        <f t="shared" si="26"/>
        <v>0</v>
      </c>
    </row>
    <row r="1362" spans="2:19" ht="16.8" thickTop="1" thickBot="1">
      <c r="B1362" s="211" t="str">
        <f>IF(Árboles!B1359="","",Árboles!B1359)</f>
        <v/>
      </c>
      <c r="C1362" s="211" t="str">
        <f>IF(Árboles!C1359="","",Árboles!C1359)</f>
        <v/>
      </c>
      <c r="D1362" s="212" t="str">
        <f>IF(Árboles!G1359="","",Árboles!G1359)</f>
        <v/>
      </c>
      <c r="E1362" s="213" t="str">
        <f>IF(Árboles!AC1359=0,"",Árboles!AC1359)</f>
        <v/>
      </c>
      <c r="F1362" s="221"/>
      <c r="G1362" s="222"/>
      <c r="H1362" s="222"/>
      <c r="I1362" s="222"/>
      <c r="J1362" s="222"/>
      <c r="K1362" s="222"/>
      <c r="L1362" s="222"/>
      <c r="M1362" s="216" t="str">
        <f>IF(ISNA(Industrias[[#This Row],[Vtrit (m3)]]*VLOOKUP(Árboles!$G1359,Precios!$B$7:$H$19,2,FALSE)),"",Industrias[[#This Row],[Vtrit (m3)]]*VLOOKUP(Árboles!$G1359,Precios!$B$7:$H$19,2,FALSE))</f>
        <v/>
      </c>
      <c r="N1362" s="217" t="str">
        <f>IF(ISNA(Industrias[[#This Row],[Vapea (m3)]]*VLOOKUP(Árboles!$G1359,Precios!$B$7:$H$19,3,FALSE)),"",Industrias[[#This Row],[Vapea (m3)]]*VLOOKUP(Árboles!$G1359,Precios!$B$7:$H$19,3,FALSE))</f>
        <v/>
      </c>
      <c r="O1362" s="217" t="str">
        <f>IF(ISNA(Industrias[[#This Row],[Vcanter (m3)]]*VLOOKUP(Árboles!$G1359,Precios!$B$7:$H$19,4,FALSE)),"",Industrias[[#This Row],[Vcanter (m3)]]*VLOOKUP(Árboles!$G1359,Precios!$B$7:$H$19,4,FALSE))</f>
        <v/>
      </c>
      <c r="P1362" s="217" t="str">
        <f>IF(ISNA(Industrias[[#This Row],[Vsierra (m3)]]*VLOOKUP(Árboles!$G1359,Precios!$B$7:$H$19,5,FALSE)),"",Industrias[[#This Row],[Vsierra (m3)]]*VLOOKUP(Árboles!$G1359,Precios!$B$7:$H$19,5,FALSE))</f>
        <v/>
      </c>
      <c r="Q1362" s="217" t="str">
        <f>IF(ISNA(Industrias[[#This Row],[Vsgruesa (m3)]]*VLOOKUP(Árboles!$G1359,Precios!$B$7:$H$19,6,FALSE)),"",Industrias[[#This Row],[Vsgruesa (m3)]]*VLOOKUP(Árboles!$G1359,Precios!$B$7:$H$19,6,FALSE))</f>
        <v/>
      </c>
      <c r="R1362" s="217" t="str">
        <f>IF(ISNA(Industrias[[#This Row],[Vchapa (m3)]]*VLOOKUP(Árboles!$G1359,Precios!$B$7:$H$19,7,FALSE)),"",Industrias[[#This Row],[Vchapa (m3)]]*VLOOKUP(Árboles!$G1359,Precios!$B$7:$H$19,7,FALSE))</f>
        <v/>
      </c>
      <c r="S1362" s="223">
        <f t="shared" si="26"/>
        <v>0</v>
      </c>
    </row>
    <row r="1363" spans="2:19" ht="16.8" thickTop="1" thickBot="1">
      <c r="B1363" s="211" t="str">
        <f>IF(Árboles!B1360="","",Árboles!B1360)</f>
        <v/>
      </c>
      <c r="C1363" s="211" t="str">
        <f>IF(Árboles!C1360="","",Árboles!C1360)</f>
        <v/>
      </c>
      <c r="D1363" s="212" t="str">
        <f>IF(Árboles!G1360="","",Árboles!G1360)</f>
        <v/>
      </c>
      <c r="E1363" s="213" t="str">
        <f>IF(Árboles!AC1360=0,"",Árboles!AC1360)</f>
        <v/>
      </c>
      <c r="F1363" s="221"/>
      <c r="G1363" s="222"/>
      <c r="H1363" s="222"/>
      <c r="I1363" s="222"/>
      <c r="J1363" s="222"/>
      <c r="K1363" s="222"/>
      <c r="L1363" s="222"/>
      <c r="M1363" s="216" t="str">
        <f>IF(ISNA(Industrias[[#This Row],[Vtrit (m3)]]*VLOOKUP(Árboles!$G1360,Precios!$B$7:$H$19,2,FALSE)),"",Industrias[[#This Row],[Vtrit (m3)]]*VLOOKUP(Árboles!$G1360,Precios!$B$7:$H$19,2,FALSE))</f>
        <v/>
      </c>
      <c r="N1363" s="217" t="str">
        <f>IF(ISNA(Industrias[[#This Row],[Vapea (m3)]]*VLOOKUP(Árboles!$G1360,Precios!$B$7:$H$19,3,FALSE)),"",Industrias[[#This Row],[Vapea (m3)]]*VLOOKUP(Árboles!$G1360,Precios!$B$7:$H$19,3,FALSE))</f>
        <v/>
      </c>
      <c r="O1363" s="217" t="str">
        <f>IF(ISNA(Industrias[[#This Row],[Vcanter (m3)]]*VLOOKUP(Árboles!$G1360,Precios!$B$7:$H$19,4,FALSE)),"",Industrias[[#This Row],[Vcanter (m3)]]*VLOOKUP(Árboles!$G1360,Precios!$B$7:$H$19,4,FALSE))</f>
        <v/>
      </c>
      <c r="P1363" s="217" t="str">
        <f>IF(ISNA(Industrias[[#This Row],[Vsierra (m3)]]*VLOOKUP(Árboles!$G1360,Precios!$B$7:$H$19,5,FALSE)),"",Industrias[[#This Row],[Vsierra (m3)]]*VLOOKUP(Árboles!$G1360,Precios!$B$7:$H$19,5,FALSE))</f>
        <v/>
      </c>
      <c r="Q1363" s="217" t="str">
        <f>IF(ISNA(Industrias[[#This Row],[Vsgruesa (m3)]]*VLOOKUP(Árboles!$G1360,Precios!$B$7:$H$19,6,FALSE)),"",Industrias[[#This Row],[Vsgruesa (m3)]]*VLOOKUP(Árboles!$G1360,Precios!$B$7:$H$19,6,FALSE))</f>
        <v/>
      </c>
      <c r="R1363" s="217" t="str">
        <f>IF(ISNA(Industrias[[#This Row],[Vchapa (m3)]]*VLOOKUP(Árboles!$G1360,Precios!$B$7:$H$19,7,FALSE)),"",Industrias[[#This Row],[Vchapa (m3)]]*VLOOKUP(Árboles!$G1360,Precios!$B$7:$H$19,7,FALSE))</f>
        <v/>
      </c>
      <c r="S1363" s="223">
        <f t="shared" si="26"/>
        <v>0</v>
      </c>
    </row>
    <row r="1364" spans="2:19" ht="16.8" thickTop="1" thickBot="1">
      <c r="B1364" s="211" t="str">
        <f>IF(Árboles!B1361="","",Árboles!B1361)</f>
        <v/>
      </c>
      <c r="C1364" s="211" t="str">
        <f>IF(Árboles!C1361="","",Árboles!C1361)</f>
        <v/>
      </c>
      <c r="D1364" s="212" t="str">
        <f>IF(Árboles!G1361="","",Árboles!G1361)</f>
        <v/>
      </c>
      <c r="E1364" s="213" t="str">
        <f>IF(Árboles!AC1361=0,"",Árboles!AC1361)</f>
        <v/>
      </c>
      <c r="F1364" s="221"/>
      <c r="G1364" s="222"/>
      <c r="H1364" s="222"/>
      <c r="I1364" s="222"/>
      <c r="J1364" s="222"/>
      <c r="K1364" s="222"/>
      <c r="L1364" s="222"/>
      <c r="M1364" s="216" t="str">
        <f>IF(ISNA(Industrias[[#This Row],[Vtrit (m3)]]*VLOOKUP(Árboles!$G1361,Precios!$B$7:$H$19,2,FALSE)),"",Industrias[[#This Row],[Vtrit (m3)]]*VLOOKUP(Árboles!$G1361,Precios!$B$7:$H$19,2,FALSE))</f>
        <v/>
      </c>
      <c r="N1364" s="217" t="str">
        <f>IF(ISNA(Industrias[[#This Row],[Vapea (m3)]]*VLOOKUP(Árboles!$G1361,Precios!$B$7:$H$19,3,FALSE)),"",Industrias[[#This Row],[Vapea (m3)]]*VLOOKUP(Árboles!$G1361,Precios!$B$7:$H$19,3,FALSE))</f>
        <v/>
      </c>
      <c r="O1364" s="217" t="str">
        <f>IF(ISNA(Industrias[[#This Row],[Vcanter (m3)]]*VLOOKUP(Árboles!$G1361,Precios!$B$7:$H$19,4,FALSE)),"",Industrias[[#This Row],[Vcanter (m3)]]*VLOOKUP(Árboles!$G1361,Precios!$B$7:$H$19,4,FALSE))</f>
        <v/>
      </c>
      <c r="P1364" s="217" t="str">
        <f>IF(ISNA(Industrias[[#This Row],[Vsierra (m3)]]*VLOOKUP(Árboles!$G1361,Precios!$B$7:$H$19,5,FALSE)),"",Industrias[[#This Row],[Vsierra (m3)]]*VLOOKUP(Árboles!$G1361,Precios!$B$7:$H$19,5,FALSE))</f>
        <v/>
      </c>
      <c r="Q1364" s="217" t="str">
        <f>IF(ISNA(Industrias[[#This Row],[Vsgruesa (m3)]]*VLOOKUP(Árboles!$G1361,Precios!$B$7:$H$19,6,FALSE)),"",Industrias[[#This Row],[Vsgruesa (m3)]]*VLOOKUP(Árboles!$G1361,Precios!$B$7:$H$19,6,FALSE))</f>
        <v/>
      </c>
      <c r="R1364" s="217" t="str">
        <f>IF(ISNA(Industrias[[#This Row],[Vchapa (m3)]]*VLOOKUP(Árboles!$G1361,Precios!$B$7:$H$19,7,FALSE)),"",Industrias[[#This Row],[Vchapa (m3)]]*VLOOKUP(Árboles!$G1361,Precios!$B$7:$H$19,7,FALSE))</f>
        <v/>
      </c>
      <c r="S1364" s="223">
        <f t="shared" si="26"/>
        <v>0</v>
      </c>
    </row>
    <row r="1365" spans="2:19" ht="16.8" thickTop="1" thickBot="1">
      <c r="B1365" s="211" t="str">
        <f>IF(Árboles!B1362="","",Árboles!B1362)</f>
        <v/>
      </c>
      <c r="C1365" s="211" t="str">
        <f>IF(Árboles!C1362="","",Árboles!C1362)</f>
        <v/>
      </c>
      <c r="D1365" s="212" t="str">
        <f>IF(Árboles!G1362="","",Árboles!G1362)</f>
        <v/>
      </c>
      <c r="E1365" s="213" t="str">
        <f>IF(Árboles!AC1362=0,"",Árboles!AC1362)</f>
        <v/>
      </c>
      <c r="F1365" s="221"/>
      <c r="G1365" s="222"/>
      <c r="H1365" s="222"/>
      <c r="I1365" s="222"/>
      <c r="J1365" s="222"/>
      <c r="K1365" s="222"/>
      <c r="L1365" s="222"/>
      <c r="M1365" s="216" t="str">
        <f>IF(ISNA(Industrias[[#This Row],[Vtrit (m3)]]*VLOOKUP(Árboles!$G1362,Precios!$B$7:$H$19,2,FALSE)),"",Industrias[[#This Row],[Vtrit (m3)]]*VLOOKUP(Árboles!$G1362,Precios!$B$7:$H$19,2,FALSE))</f>
        <v/>
      </c>
      <c r="N1365" s="217" t="str">
        <f>IF(ISNA(Industrias[[#This Row],[Vapea (m3)]]*VLOOKUP(Árboles!$G1362,Precios!$B$7:$H$19,3,FALSE)),"",Industrias[[#This Row],[Vapea (m3)]]*VLOOKUP(Árboles!$G1362,Precios!$B$7:$H$19,3,FALSE))</f>
        <v/>
      </c>
      <c r="O1365" s="217" t="str">
        <f>IF(ISNA(Industrias[[#This Row],[Vcanter (m3)]]*VLOOKUP(Árboles!$G1362,Precios!$B$7:$H$19,4,FALSE)),"",Industrias[[#This Row],[Vcanter (m3)]]*VLOOKUP(Árboles!$G1362,Precios!$B$7:$H$19,4,FALSE))</f>
        <v/>
      </c>
      <c r="P1365" s="217" t="str">
        <f>IF(ISNA(Industrias[[#This Row],[Vsierra (m3)]]*VLOOKUP(Árboles!$G1362,Precios!$B$7:$H$19,5,FALSE)),"",Industrias[[#This Row],[Vsierra (m3)]]*VLOOKUP(Árboles!$G1362,Precios!$B$7:$H$19,5,FALSE))</f>
        <v/>
      </c>
      <c r="Q1365" s="217" t="str">
        <f>IF(ISNA(Industrias[[#This Row],[Vsgruesa (m3)]]*VLOOKUP(Árboles!$G1362,Precios!$B$7:$H$19,6,FALSE)),"",Industrias[[#This Row],[Vsgruesa (m3)]]*VLOOKUP(Árboles!$G1362,Precios!$B$7:$H$19,6,FALSE))</f>
        <v/>
      </c>
      <c r="R1365" s="217" t="str">
        <f>IF(ISNA(Industrias[[#This Row],[Vchapa (m3)]]*VLOOKUP(Árboles!$G1362,Precios!$B$7:$H$19,7,FALSE)),"",Industrias[[#This Row],[Vchapa (m3)]]*VLOOKUP(Árboles!$G1362,Precios!$B$7:$H$19,7,FALSE))</f>
        <v/>
      </c>
      <c r="S1365" s="223">
        <f t="shared" si="26"/>
        <v>0</v>
      </c>
    </row>
    <row r="1366" spans="2:19" ht="16.8" thickTop="1" thickBot="1">
      <c r="B1366" s="211" t="str">
        <f>IF(Árboles!B1363="","",Árboles!B1363)</f>
        <v/>
      </c>
      <c r="C1366" s="211" t="str">
        <f>IF(Árboles!C1363="","",Árboles!C1363)</f>
        <v/>
      </c>
      <c r="D1366" s="212" t="str">
        <f>IF(Árboles!G1363="","",Árboles!G1363)</f>
        <v/>
      </c>
      <c r="E1366" s="213" t="str">
        <f>IF(Árboles!AC1363=0,"",Árboles!AC1363)</f>
        <v/>
      </c>
      <c r="F1366" s="221"/>
      <c r="G1366" s="222"/>
      <c r="H1366" s="222"/>
      <c r="I1366" s="222"/>
      <c r="J1366" s="222"/>
      <c r="K1366" s="222"/>
      <c r="L1366" s="222"/>
      <c r="M1366" s="216" t="str">
        <f>IF(ISNA(Industrias[[#This Row],[Vtrit (m3)]]*VLOOKUP(Árboles!$G1363,Precios!$B$7:$H$19,2,FALSE)),"",Industrias[[#This Row],[Vtrit (m3)]]*VLOOKUP(Árboles!$G1363,Precios!$B$7:$H$19,2,FALSE))</f>
        <v/>
      </c>
      <c r="N1366" s="217" t="str">
        <f>IF(ISNA(Industrias[[#This Row],[Vapea (m3)]]*VLOOKUP(Árboles!$G1363,Precios!$B$7:$H$19,3,FALSE)),"",Industrias[[#This Row],[Vapea (m3)]]*VLOOKUP(Árboles!$G1363,Precios!$B$7:$H$19,3,FALSE))</f>
        <v/>
      </c>
      <c r="O1366" s="217" t="str">
        <f>IF(ISNA(Industrias[[#This Row],[Vcanter (m3)]]*VLOOKUP(Árboles!$G1363,Precios!$B$7:$H$19,4,FALSE)),"",Industrias[[#This Row],[Vcanter (m3)]]*VLOOKUP(Árboles!$G1363,Precios!$B$7:$H$19,4,FALSE))</f>
        <v/>
      </c>
      <c r="P1366" s="217" t="str">
        <f>IF(ISNA(Industrias[[#This Row],[Vsierra (m3)]]*VLOOKUP(Árboles!$G1363,Precios!$B$7:$H$19,5,FALSE)),"",Industrias[[#This Row],[Vsierra (m3)]]*VLOOKUP(Árboles!$G1363,Precios!$B$7:$H$19,5,FALSE))</f>
        <v/>
      </c>
      <c r="Q1366" s="217" t="str">
        <f>IF(ISNA(Industrias[[#This Row],[Vsgruesa (m3)]]*VLOOKUP(Árboles!$G1363,Precios!$B$7:$H$19,6,FALSE)),"",Industrias[[#This Row],[Vsgruesa (m3)]]*VLOOKUP(Árboles!$G1363,Precios!$B$7:$H$19,6,FALSE))</f>
        <v/>
      </c>
      <c r="R1366" s="217" t="str">
        <f>IF(ISNA(Industrias[[#This Row],[Vchapa (m3)]]*VLOOKUP(Árboles!$G1363,Precios!$B$7:$H$19,7,FALSE)),"",Industrias[[#This Row],[Vchapa (m3)]]*VLOOKUP(Árboles!$G1363,Precios!$B$7:$H$19,7,FALSE))</f>
        <v/>
      </c>
      <c r="S1366" s="223">
        <f t="shared" si="26"/>
        <v>0</v>
      </c>
    </row>
    <row r="1367" spans="2:19" ht="16.8" thickTop="1" thickBot="1">
      <c r="B1367" s="211" t="str">
        <f>IF(Árboles!B1364="","",Árboles!B1364)</f>
        <v/>
      </c>
      <c r="C1367" s="211" t="str">
        <f>IF(Árboles!C1364="","",Árboles!C1364)</f>
        <v/>
      </c>
      <c r="D1367" s="212" t="str">
        <f>IF(Árboles!G1364="","",Árboles!G1364)</f>
        <v/>
      </c>
      <c r="E1367" s="213" t="str">
        <f>IF(Árboles!AC1364=0,"",Árboles!AC1364)</f>
        <v/>
      </c>
      <c r="F1367" s="221"/>
      <c r="G1367" s="222"/>
      <c r="H1367" s="222"/>
      <c r="I1367" s="222"/>
      <c r="J1367" s="222"/>
      <c r="K1367" s="222"/>
      <c r="L1367" s="222"/>
      <c r="M1367" s="216" t="str">
        <f>IF(ISNA(Industrias[[#This Row],[Vtrit (m3)]]*VLOOKUP(Árboles!$G1364,Precios!$B$7:$H$19,2,FALSE)),"",Industrias[[#This Row],[Vtrit (m3)]]*VLOOKUP(Árboles!$G1364,Precios!$B$7:$H$19,2,FALSE))</f>
        <v/>
      </c>
      <c r="N1367" s="217" t="str">
        <f>IF(ISNA(Industrias[[#This Row],[Vapea (m3)]]*VLOOKUP(Árboles!$G1364,Precios!$B$7:$H$19,3,FALSE)),"",Industrias[[#This Row],[Vapea (m3)]]*VLOOKUP(Árboles!$G1364,Precios!$B$7:$H$19,3,FALSE))</f>
        <v/>
      </c>
      <c r="O1367" s="217" t="str">
        <f>IF(ISNA(Industrias[[#This Row],[Vcanter (m3)]]*VLOOKUP(Árboles!$G1364,Precios!$B$7:$H$19,4,FALSE)),"",Industrias[[#This Row],[Vcanter (m3)]]*VLOOKUP(Árboles!$G1364,Precios!$B$7:$H$19,4,FALSE))</f>
        <v/>
      </c>
      <c r="P1367" s="217" t="str">
        <f>IF(ISNA(Industrias[[#This Row],[Vsierra (m3)]]*VLOOKUP(Árboles!$G1364,Precios!$B$7:$H$19,5,FALSE)),"",Industrias[[#This Row],[Vsierra (m3)]]*VLOOKUP(Árboles!$G1364,Precios!$B$7:$H$19,5,FALSE))</f>
        <v/>
      </c>
      <c r="Q1367" s="217" t="str">
        <f>IF(ISNA(Industrias[[#This Row],[Vsgruesa (m3)]]*VLOOKUP(Árboles!$G1364,Precios!$B$7:$H$19,6,FALSE)),"",Industrias[[#This Row],[Vsgruesa (m3)]]*VLOOKUP(Árboles!$G1364,Precios!$B$7:$H$19,6,FALSE))</f>
        <v/>
      </c>
      <c r="R1367" s="217" t="str">
        <f>IF(ISNA(Industrias[[#This Row],[Vchapa (m3)]]*VLOOKUP(Árboles!$G1364,Precios!$B$7:$H$19,7,FALSE)),"",Industrias[[#This Row],[Vchapa (m3)]]*VLOOKUP(Árboles!$G1364,Precios!$B$7:$H$19,7,FALSE))</f>
        <v/>
      </c>
      <c r="S1367" s="223">
        <f t="shared" si="26"/>
        <v>0</v>
      </c>
    </row>
    <row r="1368" spans="2:19" ht="16.8" thickTop="1" thickBot="1">
      <c r="B1368" s="211" t="str">
        <f>IF(Árboles!B1365="","",Árboles!B1365)</f>
        <v/>
      </c>
      <c r="C1368" s="211" t="str">
        <f>IF(Árboles!C1365="","",Árboles!C1365)</f>
        <v/>
      </c>
      <c r="D1368" s="212" t="str">
        <f>IF(Árboles!G1365="","",Árboles!G1365)</f>
        <v/>
      </c>
      <c r="E1368" s="213" t="str">
        <f>IF(Árboles!AC1365=0,"",Árboles!AC1365)</f>
        <v/>
      </c>
      <c r="F1368" s="221"/>
      <c r="G1368" s="222"/>
      <c r="H1368" s="222"/>
      <c r="I1368" s="222"/>
      <c r="J1368" s="222"/>
      <c r="K1368" s="222"/>
      <c r="L1368" s="222"/>
      <c r="M1368" s="216" t="str">
        <f>IF(ISNA(Industrias[[#This Row],[Vtrit (m3)]]*VLOOKUP(Árboles!$G1365,Precios!$B$7:$H$19,2,FALSE)),"",Industrias[[#This Row],[Vtrit (m3)]]*VLOOKUP(Árboles!$G1365,Precios!$B$7:$H$19,2,FALSE))</f>
        <v/>
      </c>
      <c r="N1368" s="217" t="str">
        <f>IF(ISNA(Industrias[[#This Row],[Vapea (m3)]]*VLOOKUP(Árboles!$G1365,Precios!$B$7:$H$19,3,FALSE)),"",Industrias[[#This Row],[Vapea (m3)]]*VLOOKUP(Árboles!$G1365,Precios!$B$7:$H$19,3,FALSE))</f>
        <v/>
      </c>
      <c r="O1368" s="217" t="str">
        <f>IF(ISNA(Industrias[[#This Row],[Vcanter (m3)]]*VLOOKUP(Árboles!$G1365,Precios!$B$7:$H$19,4,FALSE)),"",Industrias[[#This Row],[Vcanter (m3)]]*VLOOKUP(Árboles!$G1365,Precios!$B$7:$H$19,4,FALSE))</f>
        <v/>
      </c>
      <c r="P1368" s="217" t="str">
        <f>IF(ISNA(Industrias[[#This Row],[Vsierra (m3)]]*VLOOKUP(Árboles!$G1365,Precios!$B$7:$H$19,5,FALSE)),"",Industrias[[#This Row],[Vsierra (m3)]]*VLOOKUP(Árboles!$G1365,Precios!$B$7:$H$19,5,FALSE))</f>
        <v/>
      </c>
      <c r="Q1368" s="217" t="str">
        <f>IF(ISNA(Industrias[[#This Row],[Vsgruesa (m3)]]*VLOOKUP(Árboles!$G1365,Precios!$B$7:$H$19,6,FALSE)),"",Industrias[[#This Row],[Vsgruesa (m3)]]*VLOOKUP(Árboles!$G1365,Precios!$B$7:$H$19,6,FALSE))</f>
        <v/>
      </c>
      <c r="R1368" s="217" t="str">
        <f>IF(ISNA(Industrias[[#This Row],[Vchapa (m3)]]*VLOOKUP(Árboles!$G1365,Precios!$B$7:$H$19,7,FALSE)),"",Industrias[[#This Row],[Vchapa (m3)]]*VLOOKUP(Árboles!$G1365,Precios!$B$7:$H$19,7,FALSE))</f>
        <v/>
      </c>
      <c r="S1368" s="223">
        <f t="shared" si="26"/>
        <v>0</v>
      </c>
    </row>
    <row r="1369" spans="2:19" ht="16.8" thickTop="1" thickBot="1">
      <c r="B1369" s="211" t="str">
        <f>IF(Árboles!B1366="","",Árboles!B1366)</f>
        <v/>
      </c>
      <c r="C1369" s="211" t="str">
        <f>IF(Árboles!C1366="","",Árboles!C1366)</f>
        <v/>
      </c>
      <c r="D1369" s="212" t="str">
        <f>IF(Árboles!G1366="","",Árboles!G1366)</f>
        <v/>
      </c>
      <c r="E1369" s="213" t="str">
        <f>IF(Árboles!AC1366=0,"",Árboles!AC1366)</f>
        <v/>
      </c>
      <c r="F1369" s="221"/>
      <c r="G1369" s="222"/>
      <c r="H1369" s="222"/>
      <c r="I1369" s="222"/>
      <c r="J1369" s="222"/>
      <c r="K1369" s="222"/>
      <c r="L1369" s="222"/>
      <c r="M1369" s="216" t="str">
        <f>IF(ISNA(Industrias[[#This Row],[Vtrit (m3)]]*VLOOKUP(Árboles!$G1366,Precios!$B$7:$H$19,2,FALSE)),"",Industrias[[#This Row],[Vtrit (m3)]]*VLOOKUP(Árboles!$G1366,Precios!$B$7:$H$19,2,FALSE))</f>
        <v/>
      </c>
      <c r="N1369" s="217" t="str">
        <f>IF(ISNA(Industrias[[#This Row],[Vapea (m3)]]*VLOOKUP(Árboles!$G1366,Precios!$B$7:$H$19,3,FALSE)),"",Industrias[[#This Row],[Vapea (m3)]]*VLOOKUP(Árboles!$G1366,Precios!$B$7:$H$19,3,FALSE))</f>
        <v/>
      </c>
      <c r="O1369" s="217" t="str">
        <f>IF(ISNA(Industrias[[#This Row],[Vcanter (m3)]]*VLOOKUP(Árboles!$G1366,Precios!$B$7:$H$19,4,FALSE)),"",Industrias[[#This Row],[Vcanter (m3)]]*VLOOKUP(Árboles!$G1366,Precios!$B$7:$H$19,4,FALSE))</f>
        <v/>
      </c>
      <c r="P1369" s="217" t="str">
        <f>IF(ISNA(Industrias[[#This Row],[Vsierra (m3)]]*VLOOKUP(Árboles!$G1366,Precios!$B$7:$H$19,5,FALSE)),"",Industrias[[#This Row],[Vsierra (m3)]]*VLOOKUP(Árboles!$G1366,Precios!$B$7:$H$19,5,FALSE))</f>
        <v/>
      </c>
      <c r="Q1369" s="217" t="str">
        <f>IF(ISNA(Industrias[[#This Row],[Vsgruesa (m3)]]*VLOOKUP(Árboles!$G1366,Precios!$B$7:$H$19,6,FALSE)),"",Industrias[[#This Row],[Vsgruesa (m3)]]*VLOOKUP(Árboles!$G1366,Precios!$B$7:$H$19,6,FALSE))</f>
        <v/>
      </c>
      <c r="R1369" s="217" t="str">
        <f>IF(ISNA(Industrias[[#This Row],[Vchapa (m3)]]*VLOOKUP(Árboles!$G1366,Precios!$B$7:$H$19,7,FALSE)),"",Industrias[[#This Row],[Vchapa (m3)]]*VLOOKUP(Árboles!$G1366,Precios!$B$7:$H$19,7,FALSE))</f>
        <v/>
      </c>
      <c r="S1369" s="223">
        <f t="shared" si="26"/>
        <v>0</v>
      </c>
    </row>
    <row r="1370" spans="2:19" ht="16.8" thickTop="1" thickBot="1">
      <c r="B1370" s="211" t="str">
        <f>IF(Árboles!B1367="","",Árboles!B1367)</f>
        <v/>
      </c>
      <c r="C1370" s="211" t="str">
        <f>IF(Árboles!C1367="","",Árboles!C1367)</f>
        <v/>
      </c>
      <c r="D1370" s="212" t="str">
        <f>IF(Árboles!G1367="","",Árboles!G1367)</f>
        <v/>
      </c>
      <c r="E1370" s="213" t="str">
        <f>IF(Árboles!AC1367=0,"",Árboles!AC1367)</f>
        <v/>
      </c>
      <c r="F1370" s="221"/>
      <c r="G1370" s="222"/>
      <c r="H1370" s="222"/>
      <c r="I1370" s="222"/>
      <c r="J1370" s="222"/>
      <c r="K1370" s="222"/>
      <c r="L1370" s="222"/>
      <c r="M1370" s="216" t="str">
        <f>IF(ISNA(Industrias[[#This Row],[Vtrit (m3)]]*VLOOKUP(Árboles!$G1367,Precios!$B$7:$H$19,2,FALSE)),"",Industrias[[#This Row],[Vtrit (m3)]]*VLOOKUP(Árboles!$G1367,Precios!$B$7:$H$19,2,FALSE))</f>
        <v/>
      </c>
      <c r="N1370" s="217" t="str">
        <f>IF(ISNA(Industrias[[#This Row],[Vapea (m3)]]*VLOOKUP(Árboles!$G1367,Precios!$B$7:$H$19,3,FALSE)),"",Industrias[[#This Row],[Vapea (m3)]]*VLOOKUP(Árboles!$G1367,Precios!$B$7:$H$19,3,FALSE))</f>
        <v/>
      </c>
      <c r="O1370" s="217" t="str">
        <f>IF(ISNA(Industrias[[#This Row],[Vcanter (m3)]]*VLOOKUP(Árboles!$G1367,Precios!$B$7:$H$19,4,FALSE)),"",Industrias[[#This Row],[Vcanter (m3)]]*VLOOKUP(Árboles!$G1367,Precios!$B$7:$H$19,4,FALSE))</f>
        <v/>
      </c>
      <c r="P1370" s="217" t="str">
        <f>IF(ISNA(Industrias[[#This Row],[Vsierra (m3)]]*VLOOKUP(Árboles!$G1367,Precios!$B$7:$H$19,5,FALSE)),"",Industrias[[#This Row],[Vsierra (m3)]]*VLOOKUP(Árboles!$G1367,Precios!$B$7:$H$19,5,FALSE))</f>
        <v/>
      </c>
      <c r="Q1370" s="217" t="str">
        <f>IF(ISNA(Industrias[[#This Row],[Vsgruesa (m3)]]*VLOOKUP(Árboles!$G1367,Precios!$B$7:$H$19,6,FALSE)),"",Industrias[[#This Row],[Vsgruesa (m3)]]*VLOOKUP(Árboles!$G1367,Precios!$B$7:$H$19,6,FALSE))</f>
        <v/>
      </c>
      <c r="R1370" s="217" t="str">
        <f>IF(ISNA(Industrias[[#This Row],[Vchapa (m3)]]*VLOOKUP(Árboles!$G1367,Precios!$B$7:$H$19,7,FALSE)),"",Industrias[[#This Row],[Vchapa (m3)]]*VLOOKUP(Árboles!$G1367,Precios!$B$7:$H$19,7,FALSE))</f>
        <v/>
      </c>
      <c r="S1370" s="223">
        <f t="shared" si="26"/>
        <v>0</v>
      </c>
    </row>
    <row r="1371" spans="2:19" ht="16.8" thickTop="1" thickBot="1">
      <c r="B1371" s="211" t="str">
        <f>IF(Árboles!B1368="","",Árboles!B1368)</f>
        <v/>
      </c>
      <c r="C1371" s="211" t="str">
        <f>IF(Árboles!C1368="","",Árboles!C1368)</f>
        <v/>
      </c>
      <c r="D1371" s="212" t="str">
        <f>IF(Árboles!G1368="","",Árboles!G1368)</f>
        <v/>
      </c>
      <c r="E1371" s="213" t="str">
        <f>IF(Árboles!AC1368=0,"",Árboles!AC1368)</f>
        <v/>
      </c>
      <c r="F1371" s="221"/>
      <c r="G1371" s="222"/>
      <c r="H1371" s="222"/>
      <c r="I1371" s="222"/>
      <c r="J1371" s="222"/>
      <c r="K1371" s="222"/>
      <c r="L1371" s="222"/>
      <c r="M1371" s="216" t="str">
        <f>IF(ISNA(Industrias[[#This Row],[Vtrit (m3)]]*VLOOKUP(Árboles!$G1368,Precios!$B$7:$H$19,2,FALSE)),"",Industrias[[#This Row],[Vtrit (m3)]]*VLOOKUP(Árboles!$G1368,Precios!$B$7:$H$19,2,FALSE))</f>
        <v/>
      </c>
      <c r="N1371" s="217" t="str">
        <f>IF(ISNA(Industrias[[#This Row],[Vapea (m3)]]*VLOOKUP(Árboles!$G1368,Precios!$B$7:$H$19,3,FALSE)),"",Industrias[[#This Row],[Vapea (m3)]]*VLOOKUP(Árboles!$G1368,Precios!$B$7:$H$19,3,FALSE))</f>
        <v/>
      </c>
      <c r="O1371" s="217" t="str">
        <f>IF(ISNA(Industrias[[#This Row],[Vcanter (m3)]]*VLOOKUP(Árboles!$G1368,Precios!$B$7:$H$19,4,FALSE)),"",Industrias[[#This Row],[Vcanter (m3)]]*VLOOKUP(Árboles!$G1368,Precios!$B$7:$H$19,4,FALSE))</f>
        <v/>
      </c>
      <c r="P1371" s="217" t="str">
        <f>IF(ISNA(Industrias[[#This Row],[Vsierra (m3)]]*VLOOKUP(Árboles!$G1368,Precios!$B$7:$H$19,5,FALSE)),"",Industrias[[#This Row],[Vsierra (m3)]]*VLOOKUP(Árboles!$G1368,Precios!$B$7:$H$19,5,FALSE))</f>
        <v/>
      </c>
      <c r="Q1371" s="217" t="str">
        <f>IF(ISNA(Industrias[[#This Row],[Vsgruesa (m3)]]*VLOOKUP(Árboles!$G1368,Precios!$B$7:$H$19,6,FALSE)),"",Industrias[[#This Row],[Vsgruesa (m3)]]*VLOOKUP(Árboles!$G1368,Precios!$B$7:$H$19,6,FALSE))</f>
        <v/>
      </c>
      <c r="R1371" s="217" t="str">
        <f>IF(ISNA(Industrias[[#This Row],[Vchapa (m3)]]*VLOOKUP(Árboles!$G1368,Precios!$B$7:$H$19,7,FALSE)),"",Industrias[[#This Row],[Vchapa (m3)]]*VLOOKUP(Árboles!$G1368,Precios!$B$7:$H$19,7,FALSE))</f>
        <v/>
      </c>
      <c r="S1371" s="223">
        <f t="shared" si="26"/>
        <v>0</v>
      </c>
    </row>
    <row r="1372" spans="2:19" ht="16.8" thickTop="1" thickBot="1">
      <c r="B1372" s="211" t="str">
        <f>IF(Árboles!B1369="","",Árboles!B1369)</f>
        <v/>
      </c>
      <c r="C1372" s="211" t="str">
        <f>IF(Árboles!C1369="","",Árboles!C1369)</f>
        <v/>
      </c>
      <c r="D1372" s="212" t="str">
        <f>IF(Árboles!G1369="","",Árboles!G1369)</f>
        <v/>
      </c>
      <c r="E1372" s="213" t="str">
        <f>IF(Árboles!AC1369=0,"",Árboles!AC1369)</f>
        <v/>
      </c>
      <c r="F1372" s="221"/>
      <c r="G1372" s="222"/>
      <c r="H1372" s="222"/>
      <c r="I1372" s="222"/>
      <c r="J1372" s="222"/>
      <c r="K1372" s="222"/>
      <c r="L1372" s="222"/>
      <c r="M1372" s="216" t="str">
        <f>IF(ISNA(Industrias[[#This Row],[Vtrit (m3)]]*VLOOKUP(Árboles!$G1369,Precios!$B$7:$H$19,2,FALSE)),"",Industrias[[#This Row],[Vtrit (m3)]]*VLOOKUP(Árboles!$G1369,Precios!$B$7:$H$19,2,FALSE))</f>
        <v/>
      </c>
      <c r="N1372" s="217" t="str">
        <f>IF(ISNA(Industrias[[#This Row],[Vapea (m3)]]*VLOOKUP(Árboles!$G1369,Precios!$B$7:$H$19,3,FALSE)),"",Industrias[[#This Row],[Vapea (m3)]]*VLOOKUP(Árboles!$G1369,Precios!$B$7:$H$19,3,FALSE))</f>
        <v/>
      </c>
      <c r="O1372" s="217" t="str">
        <f>IF(ISNA(Industrias[[#This Row],[Vcanter (m3)]]*VLOOKUP(Árboles!$G1369,Precios!$B$7:$H$19,4,FALSE)),"",Industrias[[#This Row],[Vcanter (m3)]]*VLOOKUP(Árboles!$G1369,Precios!$B$7:$H$19,4,FALSE))</f>
        <v/>
      </c>
      <c r="P1372" s="217" t="str">
        <f>IF(ISNA(Industrias[[#This Row],[Vsierra (m3)]]*VLOOKUP(Árboles!$G1369,Precios!$B$7:$H$19,5,FALSE)),"",Industrias[[#This Row],[Vsierra (m3)]]*VLOOKUP(Árboles!$G1369,Precios!$B$7:$H$19,5,FALSE))</f>
        <v/>
      </c>
      <c r="Q1372" s="217" t="str">
        <f>IF(ISNA(Industrias[[#This Row],[Vsgruesa (m3)]]*VLOOKUP(Árboles!$G1369,Precios!$B$7:$H$19,6,FALSE)),"",Industrias[[#This Row],[Vsgruesa (m3)]]*VLOOKUP(Árboles!$G1369,Precios!$B$7:$H$19,6,FALSE))</f>
        <v/>
      </c>
      <c r="R1372" s="217" t="str">
        <f>IF(ISNA(Industrias[[#This Row],[Vchapa (m3)]]*VLOOKUP(Árboles!$G1369,Precios!$B$7:$H$19,7,FALSE)),"",Industrias[[#This Row],[Vchapa (m3)]]*VLOOKUP(Árboles!$G1369,Precios!$B$7:$H$19,7,FALSE))</f>
        <v/>
      </c>
      <c r="S1372" s="223">
        <f t="shared" si="26"/>
        <v>0</v>
      </c>
    </row>
    <row r="1373" spans="2:19" ht="16.8" thickTop="1" thickBot="1">
      <c r="B1373" s="211" t="str">
        <f>IF(Árboles!B1370="","",Árboles!B1370)</f>
        <v/>
      </c>
      <c r="C1373" s="211" t="str">
        <f>IF(Árboles!C1370="","",Árboles!C1370)</f>
        <v/>
      </c>
      <c r="D1373" s="212" t="str">
        <f>IF(Árboles!G1370="","",Árboles!G1370)</f>
        <v/>
      </c>
      <c r="E1373" s="213" t="str">
        <f>IF(Árboles!AC1370=0,"",Árboles!AC1370)</f>
        <v/>
      </c>
      <c r="F1373" s="221"/>
      <c r="G1373" s="222"/>
      <c r="H1373" s="222"/>
      <c r="I1373" s="222"/>
      <c r="J1373" s="222"/>
      <c r="K1373" s="222"/>
      <c r="L1373" s="222"/>
      <c r="M1373" s="216" t="str">
        <f>IF(ISNA(Industrias[[#This Row],[Vtrit (m3)]]*VLOOKUP(Árboles!$G1370,Precios!$B$7:$H$19,2,FALSE)),"",Industrias[[#This Row],[Vtrit (m3)]]*VLOOKUP(Árboles!$G1370,Precios!$B$7:$H$19,2,FALSE))</f>
        <v/>
      </c>
      <c r="N1373" s="217" t="str">
        <f>IF(ISNA(Industrias[[#This Row],[Vapea (m3)]]*VLOOKUP(Árboles!$G1370,Precios!$B$7:$H$19,3,FALSE)),"",Industrias[[#This Row],[Vapea (m3)]]*VLOOKUP(Árboles!$G1370,Precios!$B$7:$H$19,3,FALSE))</f>
        <v/>
      </c>
      <c r="O1373" s="217" t="str">
        <f>IF(ISNA(Industrias[[#This Row],[Vcanter (m3)]]*VLOOKUP(Árboles!$G1370,Precios!$B$7:$H$19,4,FALSE)),"",Industrias[[#This Row],[Vcanter (m3)]]*VLOOKUP(Árboles!$G1370,Precios!$B$7:$H$19,4,FALSE))</f>
        <v/>
      </c>
      <c r="P1373" s="217" t="str">
        <f>IF(ISNA(Industrias[[#This Row],[Vsierra (m3)]]*VLOOKUP(Árboles!$G1370,Precios!$B$7:$H$19,5,FALSE)),"",Industrias[[#This Row],[Vsierra (m3)]]*VLOOKUP(Árboles!$G1370,Precios!$B$7:$H$19,5,FALSE))</f>
        <v/>
      </c>
      <c r="Q1373" s="217" t="str">
        <f>IF(ISNA(Industrias[[#This Row],[Vsgruesa (m3)]]*VLOOKUP(Árboles!$G1370,Precios!$B$7:$H$19,6,FALSE)),"",Industrias[[#This Row],[Vsgruesa (m3)]]*VLOOKUP(Árboles!$G1370,Precios!$B$7:$H$19,6,FALSE))</f>
        <v/>
      </c>
      <c r="R1373" s="217" t="str">
        <f>IF(ISNA(Industrias[[#This Row],[Vchapa (m3)]]*VLOOKUP(Árboles!$G1370,Precios!$B$7:$H$19,7,FALSE)),"",Industrias[[#This Row],[Vchapa (m3)]]*VLOOKUP(Árboles!$G1370,Precios!$B$7:$H$19,7,FALSE))</f>
        <v/>
      </c>
      <c r="S1373" s="223">
        <f t="shared" si="26"/>
        <v>0</v>
      </c>
    </row>
    <row r="1374" spans="2:19" ht="16.8" thickTop="1" thickBot="1">
      <c r="B1374" s="211" t="str">
        <f>IF(Árboles!B1371="","",Árboles!B1371)</f>
        <v/>
      </c>
      <c r="C1374" s="211" t="str">
        <f>IF(Árboles!C1371="","",Árboles!C1371)</f>
        <v/>
      </c>
      <c r="D1374" s="212" t="str">
        <f>IF(Árboles!G1371="","",Árboles!G1371)</f>
        <v/>
      </c>
      <c r="E1374" s="213" t="str">
        <f>IF(Árboles!AC1371=0,"",Árboles!AC1371)</f>
        <v/>
      </c>
      <c r="F1374" s="221"/>
      <c r="G1374" s="222"/>
      <c r="H1374" s="222"/>
      <c r="I1374" s="222"/>
      <c r="J1374" s="222"/>
      <c r="K1374" s="222"/>
      <c r="L1374" s="222"/>
      <c r="M1374" s="216" t="str">
        <f>IF(ISNA(Industrias[[#This Row],[Vtrit (m3)]]*VLOOKUP(Árboles!$G1371,Precios!$B$7:$H$19,2,FALSE)),"",Industrias[[#This Row],[Vtrit (m3)]]*VLOOKUP(Árboles!$G1371,Precios!$B$7:$H$19,2,FALSE))</f>
        <v/>
      </c>
      <c r="N1374" s="217" t="str">
        <f>IF(ISNA(Industrias[[#This Row],[Vapea (m3)]]*VLOOKUP(Árboles!$G1371,Precios!$B$7:$H$19,3,FALSE)),"",Industrias[[#This Row],[Vapea (m3)]]*VLOOKUP(Árboles!$G1371,Precios!$B$7:$H$19,3,FALSE))</f>
        <v/>
      </c>
      <c r="O1374" s="217" t="str">
        <f>IF(ISNA(Industrias[[#This Row],[Vcanter (m3)]]*VLOOKUP(Árboles!$G1371,Precios!$B$7:$H$19,4,FALSE)),"",Industrias[[#This Row],[Vcanter (m3)]]*VLOOKUP(Árboles!$G1371,Precios!$B$7:$H$19,4,FALSE))</f>
        <v/>
      </c>
      <c r="P1374" s="217" t="str">
        <f>IF(ISNA(Industrias[[#This Row],[Vsierra (m3)]]*VLOOKUP(Árboles!$G1371,Precios!$B$7:$H$19,5,FALSE)),"",Industrias[[#This Row],[Vsierra (m3)]]*VLOOKUP(Árboles!$G1371,Precios!$B$7:$H$19,5,FALSE))</f>
        <v/>
      </c>
      <c r="Q1374" s="217" t="str">
        <f>IF(ISNA(Industrias[[#This Row],[Vsgruesa (m3)]]*VLOOKUP(Árboles!$G1371,Precios!$B$7:$H$19,6,FALSE)),"",Industrias[[#This Row],[Vsgruesa (m3)]]*VLOOKUP(Árboles!$G1371,Precios!$B$7:$H$19,6,FALSE))</f>
        <v/>
      </c>
      <c r="R1374" s="217" t="str">
        <f>IF(ISNA(Industrias[[#This Row],[Vchapa (m3)]]*VLOOKUP(Árboles!$G1371,Precios!$B$7:$H$19,7,FALSE)),"",Industrias[[#This Row],[Vchapa (m3)]]*VLOOKUP(Árboles!$G1371,Precios!$B$7:$H$19,7,FALSE))</f>
        <v/>
      </c>
      <c r="S1374" s="223">
        <f t="shared" si="26"/>
        <v>0</v>
      </c>
    </row>
    <row r="1375" spans="2:19" ht="16.8" thickTop="1" thickBot="1">
      <c r="B1375" s="211" t="str">
        <f>IF(Árboles!B1372="","",Árboles!B1372)</f>
        <v/>
      </c>
      <c r="C1375" s="211" t="str">
        <f>IF(Árboles!C1372="","",Árboles!C1372)</f>
        <v/>
      </c>
      <c r="D1375" s="212" t="str">
        <f>IF(Árboles!G1372="","",Árboles!G1372)</f>
        <v/>
      </c>
      <c r="E1375" s="213" t="str">
        <f>IF(Árboles!AC1372=0,"",Árboles!AC1372)</f>
        <v/>
      </c>
      <c r="F1375" s="221"/>
      <c r="G1375" s="222"/>
      <c r="H1375" s="222"/>
      <c r="I1375" s="222"/>
      <c r="J1375" s="222"/>
      <c r="K1375" s="222"/>
      <c r="L1375" s="222"/>
      <c r="M1375" s="216" t="str">
        <f>IF(ISNA(Industrias[[#This Row],[Vtrit (m3)]]*VLOOKUP(Árboles!$G1372,Precios!$B$7:$H$19,2,FALSE)),"",Industrias[[#This Row],[Vtrit (m3)]]*VLOOKUP(Árboles!$G1372,Precios!$B$7:$H$19,2,FALSE))</f>
        <v/>
      </c>
      <c r="N1375" s="217" t="str">
        <f>IF(ISNA(Industrias[[#This Row],[Vapea (m3)]]*VLOOKUP(Árboles!$G1372,Precios!$B$7:$H$19,3,FALSE)),"",Industrias[[#This Row],[Vapea (m3)]]*VLOOKUP(Árboles!$G1372,Precios!$B$7:$H$19,3,FALSE))</f>
        <v/>
      </c>
      <c r="O1375" s="217" t="str">
        <f>IF(ISNA(Industrias[[#This Row],[Vcanter (m3)]]*VLOOKUP(Árboles!$G1372,Precios!$B$7:$H$19,4,FALSE)),"",Industrias[[#This Row],[Vcanter (m3)]]*VLOOKUP(Árboles!$G1372,Precios!$B$7:$H$19,4,FALSE))</f>
        <v/>
      </c>
      <c r="P1375" s="217" t="str">
        <f>IF(ISNA(Industrias[[#This Row],[Vsierra (m3)]]*VLOOKUP(Árboles!$G1372,Precios!$B$7:$H$19,5,FALSE)),"",Industrias[[#This Row],[Vsierra (m3)]]*VLOOKUP(Árboles!$G1372,Precios!$B$7:$H$19,5,FALSE))</f>
        <v/>
      </c>
      <c r="Q1375" s="217" t="str">
        <f>IF(ISNA(Industrias[[#This Row],[Vsgruesa (m3)]]*VLOOKUP(Árboles!$G1372,Precios!$B$7:$H$19,6,FALSE)),"",Industrias[[#This Row],[Vsgruesa (m3)]]*VLOOKUP(Árboles!$G1372,Precios!$B$7:$H$19,6,FALSE))</f>
        <v/>
      </c>
      <c r="R1375" s="217" t="str">
        <f>IF(ISNA(Industrias[[#This Row],[Vchapa (m3)]]*VLOOKUP(Árboles!$G1372,Precios!$B$7:$H$19,7,FALSE)),"",Industrias[[#This Row],[Vchapa (m3)]]*VLOOKUP(Árboles!$G1372,Precios!$B$7:$H$19,7,FALSE))</f>
        <v/>
      </c>
      <c r="S1375" s="223">
        <f t="shared" si="26"/>
        <v>0</v>
      </c>
    </row>
    <row r="1376" spans="2:19" ht="16.8" thickTop="1" thickBot="1">
      <c r="B1376" s="211" t="str">
        <f>IF(Árboles!B1373="","",Árboles!B1373)</f>
        <v/>
      </c>
      <c r="C1376" s="211" t="str">
        <f>IF(Árboles!C1373="","",Árboles!C1373)</f>
        <v/>
      </c>
      <c r="D1376" s="212" t="str">
        <f>IF(Árboles!G1373="","",Árboles!G1373)</f>
        <v/>
      </c>
      <c r="E1376" s="213" t="str">
        <f>IF(Árboles!AC1373=0,"",Árboles!AC1373)</f>
        <v/>
      </c>
      <c r="F1376" s="221"/>
      <c r="G1376" s="222"/>
      <c r="H1376" s="222"/>
      <c r="I1376" s="222"/>
      <c r="J1376" s="222"/>
      <c r="K1376" s="222"/>
      <c r="L1376" s="222"/>
      <c r="M1376" s="216" t="str">
        <f>IF(ISNA(Industrias[[#This Row],[Vtrit (m3)]]*VLOOKUP(Árboles!$G1373,Precios!$B$7:$H$19,2,FALSE)),"",Industrias[[#This Row],[Vtrit (m3)]]*VLOOKUP(Árboles!$G1373,Precios!$B$7:$H$19,2,FALSE))</f>
        <v/>
      </c>
      <c r="N1376" s="217" t="str">
        <f>IF(ISNA(Industrias[[#This Row],[Vapea (m3)]]*VLOOKUP(Árboles!$G1373,Precios!$B$7:$H$19,3,FALSE)),"",Industrias[[#This Row],[Vapea (m3)]]*VLOOKUP(Árboles!$G1373,Precios!$B$7:$H$19,3,FALSE))</f>
        <v/>
      </c>
      <c r="O1376" s="217" t="str">
        <f>IF(ISNA(Industrias[[#This Row],[Vcanter (m3)]]*VLOOKUP(Árboles!$G1373,Precios!$B$7:$H$19,4,FALSE)),"",Industrias[[#This Row],[Vcanter (m3)]]*VLOOKUP(Árboles!$G1373,Precios!$B$7:$H$19,4,FALSE))</f>
        <v/>
      </c>
      <c r="P1376" s="217" t="str">
        <f>IF(ISNA(Industrias[[#This Row],[Vsierra (m3)]]*VLOOKUP(Árboles!$G1373,Precios!$B$7:$H$19,5,FALSE)),"",Industrias[[#This Row],[Vsierra (m3)]]*VLOOKUP(Árboles!$G1373,Precios!$B$7:$H$19,5,FALSE))</f>
        <v/>
      </c>
      <c r="Q1376" s="217" t="str">
        <f>IF(ISNA(Industrias[[#This Row],[Vsgruesa (m3)]]*VLOOKUP(Árboles!$G1373,Precios!$B$7:$H$19,6,FALSE)),"",Industrias[[#This Row],[Vsgruesa (m3)]]*VLOOKUP(Árboles!$G1373,Precios!$B$7:$H$19,6,FALSE))</f>
        <v/>
      </c>
      <c r="R1376" s="217" t="str">
        <f>IF(ISNA(Industrias[[#This Row],[Vchapa (m3)]]*VLOOKUP(Árboles!$G1373,Precios!$B$7:$H$19,7,FALSE)),"",Industrias[[#This Row],[Vchapa (m3)]]*VLOOKUP(Árboles!$G1373,Precios!$B$7:$H$19,7,FALSE))</f>
        <v/>
      </c>
      <c r="S1376" s="223">
        <f t="shared" si="26"/>
        <v>0</v>
      </c>
    </row>
    <row r="1377" spans="2:19" ht="16.8" thickTop="1" thickBot="1">
      <c r="B1377" s="211" t="str">
        <f>IF(Árboles!B1374="","",Árboles!B1374)</f>
        <v/>
      </c>
      <c r="C1377" s="211" t="str">
        <f>IF(Árboles!C1374="","",Árboles!C1374)</f>
        <v/>
      </c>
      <c r="D1377" s="212" t="str">
        <f>IF(Árboles!G1374="","",Árboles!G1374)</f>
        <v/>
      </c>
      <c r="E1377" s="213" t="str">
        <f>IF(Árboles!AC1374=0,"",Árboles!AC1374)</f>
        <v/>
      </c>
      <c r="F1377" s="221"/>
      <c r="G1377" s="222"/>
      <c r="H1377" s="222"/>
      <c r="I1377" s="222"/>
      <c r="J1377" s="222"/>
      <c r="K1377" s="222"/>
      <c r="L1377" s="222"/>
      <c r="M1377" s="216" t="str">
        <f>IF(ISNA(Industrias[[#This Row],[Vtrit (m3)]]*VLOOKUP(Árboles!$G1374,Precios!$B$7:$H$19,2,FALSE)),"",Industrias[[#This Row],[Vtrit (m3)]]*VLOOKUP(Árboles!$G1374,Precios!$B$7:$H$19,2,FALSE))</f>
        <v/>
      </c>
      <c r="N1377" s="217" t="str">
        <f>IF(ISNA(Industrias[[#This Row],[Vapea (m3)]]*VLOOKUP(Árboles!$G1374,Precios!$B$7:$H$19,3,FALSE)),"",Industrias[[#This Row],[Vapea (m3)]]*VLOOKUP(Árboles!$G1374,Precios!$B$7:$H$19,3,FALSE))</f>
        <v/>
      </c>
      <c r="O1377" s="217" t="str">
        <f>IF(ISNA(Industrias[[#This Row],[Vcanter (m3)]]*VLOOKUP(Árboles!$G1374,Precios!$B$7:$H$19,4,FALSE)),"",Industrias[[#This Row],[Vcanter (m3)]]*VLOOKUP(Árboles!$G1374,Precios!$B$7:$H$19,4,FALSE))</f>
        <v/>
      </c>
      <c r="P1377" s="217" t="str">
        <f>IF(ISNA(Industrias[[#This Row],[Vsierra (m3)]]*VLOOKUP(Árboles!$G1374,Precios!$B$7:$H$19,5,FALSE)),"",Industrias[[#This Row],[Vsierra (m3)]]*VLOOKUP(Árboles!$G1374,Precios!$B$7:$H$19,5,FALSE))</f>
        <v/>
      </c>
      <c r="Q1377" s="217" t="str">
        <f>IF(ISNA(Industrias[[#This Row],[Vsgruesa (m3)]]*VLOOKUP(Árboles!$G1374,Precios!$B$7:$H$19,6,FALSE)),"",Industrias[[#This Row],[Vsgruesa (m3)]]*VLOOKUP(Árboles!$G1374,Precios!$B$7:$H$19,6,FALSE))</f>
        <v/>
      </c>
      <c r="R1377" s="217" t="str">
        <f>IF(ISNA(Industrias[[#This Row],[Vchapa (m3)]]*VLOOKUP(Árboles!$G1374,Precios!$B$7:$H$19,7,FALSE)),"",Industrias[[#This Row],[Vchapa (m3)]]*VLOOKUP(Árboles!$G1374,Precios!$B$7:$H$19,7,FALSE))</f>
        <v/>
      </c>
      <c r="S1377" s="223">
        <f t="shared" si="26"/>
        <v>0</v>
      </c>
    </row>
    <row r="1378" spans="2:19" ht="16.8" thickTop="1" thickBot="1">
      <c r="B1378" s="211" t="str">
        <f>IF(Árboles!B1375="","",Árboles!B1375)</f>
        <v/>
      </c>
      <c r="C1378" s="211" t="str">
        <f>IF(Árboles!C1375="","",Árboles!C1375)</f>
        <v/>
      </c>
      <c r="D1378" s="212" t="str">
        <f>IF(Árboles!G1375="","",Árboles!G1375)</f>
        <v/>
      </c>
      <c r="E1378" s="213" t="str">
        <f>IF(Árboles!AC1375=0,"",Árboles!AC1375)</f>
        <v/>
      </c>
      <c r="F1378" s="221"/>
      <c r="G1378" s="222"/>
      <c r="H1378" s="222"/>
      <c r="I1378" s="222"/>
      <c r="J1378" s="222"/>
      <c r="K1378" s="222"/>
      <c r="L1378" s="222"/>
      <c r="M1378" s="216" t="str">
        <f>IF(ISNA(Industrias[[#This Row],[Vtrit (m3)]]*VLOOKUP(Árboles!$G1375,Precios!$B$7:$H$19,2,FALSE)),"",Industrias[[#This Row],[Vtrit (m3)]]*VLOOKUP(Árboles!$G1375,Precios!$B$7:$H$19,2,FALSE))</f>
        <v/>
      </c>
      <c r="N1378" s="217" t="str">
        <f>IF(ISNA(Industrias[[#This Row],[Vapea (m3)]]*VLOOKUP(Árboles!$G1375,Precios!$B$7:$H$19,3,FALSE)),"",Industrias[[#This Row],[Vapea (m3)]]*VLOOKUP(Árboles!$G1375,Precios!$B$7:$H$19,3,FALSE))</f>
        <v/>
      </c>
      <c r="O1378" s="217" t="str">
        <f>IF(ISNA(Industrias[[#This Row],[Vcanter (m3)]]*VLOOKUP(Árboles!$G1375,Precios!$B$7:$H$19,4,FALSE)),"",Industrias[[#This Row],[Vcanter (m3)]]*VLOOKUP(Árboles!$G1375,Precios!$B$7:$H$19,4,FALSE))</f>
        <v/>
      </c>
      <c r="P1378" s="217" t="str">
        <f>IF(ISNA(Industrias[[#This Row],[Vsierra (m3)]]*VLOOKUP(Árboles!$G1375,Precios!$B$7:$H$19,5,FALSE)),"",Industrias[[#This Row],[Vsierra (m3)]]*VLOOKUP(Árboles!$G1375,Precios!$B$7:$H$19,5,FALSE))</f>
        <v/>
      </c>
      <c r="Q1378" s="217" t="str">
        <f>IF(ISNA(Industrias[[#This Row],[Vsgruesa (m3)]]*VLOOKUP(Árboles!$G1375,Precios!$B$7:$H$19,6,FALSE)),"",Industrias[[#This Row],[Vsgruesa (m3)]]*VLOOKUP(Árboles!$G1375,Precios!$B$7:$H$19,6,FALSE))</f>
        <v/>
      </c>
      <c r="R1378" s="217" t="str">
        <f>IF(ISNA(Industrias[[#This Row],[Vchapa (m3)]]*VLOOKUP(Árboles!$G1375,Precios!$B$7:$H$19,7,FALSE)),"",Industrias[[#This Row],[Vchapa (m3)]]*VLOOKUP(Árboles!$G1375,Precios!$B$7:$H$19,7,FALSE))</f>
        <v/>
      </c>
      <c r="S1378" s="223">
        <f t="shared" si="26"/>
        <v>0</v>
      </c>
    </row>
    <row r="1379" spans="2:19" ht="16.8" thickTop="1" thickBot="1">
      <c r="B1379" s="211" t="str">
        <f>IF(Árboles!B1376="","",Árboles!B1376)</f>
        <v/>
      </c>
      <c r="C1379" s="211" t="str">
        <f>IF(Árboles!C1376="","",Árboles!C1376)</f>
        <v/>
      </c>
      <c r="D1379" s="212" t="str">
        <f>IF(Árboles!G1376="","",Árboles!G1376)</f>
        <v/>
      </c>
      <c r="E1379" s="213" t="str">
        <f>IF(Árboles!AC1376=0,"",Árboles!AC1376)</f>
        <v/>
      </c>
      <c r="F1379" s="221"/>
      <c r="G1379" s="222"/>
      <c r="H1379" s="222"/>
      <c r="I1379" s="222"/>
      <c r="J1379" s="222"/>
      <c r="K1379" s="222"/>
      <c r="L1379" s="222"/>
      <c r="M1379" s="216" t="str">
        <f>IF(ISNA(Industrias[[#This Row],[Vtrit (m3)]]*VLOOKUP(Árboles!$G1376,Precios!$B$7:$H$19,2,FALSE)),"",Industrias[[#This Row],[Vtrit (m3)]]*VLOOKUP(Árboles!$G1376,Precios!$B$7:$H$19,2,FALSE))</f>
        <v/>
      </c>
      <c r="N1379" s="217" t="str">
        <f>IF(ISNA(Industrias[[#This Row],[Vapea (m3)]]*VLOOKUP(Árboles!$G1376,Precios!$B$7:$H$19,3,FALSE)),"",Industrias[[#This Row],[Vapea (m3)]]*VLOOKUP(Árboles!$G1376,Precios!$B$7:$H$19,3,FALSE))</f>
        <v/>
      </c>
      <c r="O1379" s="217" t="str">
        <f>IF(ISNA(Industrias[[#This Row],[Vcanter (m3)]]*VLOOKUP(Árboles!$G1376,Precios!$B$7:$H$19,4,FALSE)),"",Industrias[[#This Row],[Vcanter (m3)]]*VLOOKUP(Árboles!$G1376,Precios!$B$7:$H$19,4,FALSE))</f>
        <v/>
      </c>
      <c r="P1379" s="217" t="str">
        <f>IF(ISNA(Industrias[[#This Row],[Vsierra (m3)]]*VLOOKUP(Árboles!$G1376,Precios!$B$7:$H$19,5,FALSE)),"",Industrias[[#This Row],[Vsierra (m3)]]*VLOOKUP(Árboles!$G1376,Precios!$B$7:$H$19,5,FALSE))</f>
        <v/>
      </c>
      <c r="Q1379" s="217" t="str">
        <f>IF(ISNA(Industrias[[#This Row],[Vsgruesa (m3)]]*VLOOKUP(Árboles!$G1376,Precios!$B$7:$H$19,6,FALSE)),"",Industrias[[#This Row],[Vsgruesa (m3)]]*VLOOKUP(Árboles!$G1376,Precios!$B$7:$H$19,6,FALSE))</f>
        <v/>
      </c>
      <c r="R1379" s="217" t="str">
        <f>IF(ISNA(Industrias[[#This Row],[Vchapa (m3)]]*VLOOKUP(Árboles!$G1376,Precios!$B$7:$H$19,7,FALSE)),"",Industrias[[#This Row],[Vchapa (m3)]]*VLOOKUP(Árboles!$G1376,Precios!$B$7:$H$19,7,FALSE))</f>
        <v/>
      </c>
      <c r="S1379" s="223">
        <f t="shared" si="26"/>
        <v>0</v>
      </c>
    </row>
    <row r="1380" spans="2:19" ht="16.8" thickTop="1" thickBot="1">
      <c r="B1380" s="211" t="str">
        <f>IF(Árboles!B1377="","",Árboles!B1377)</f>
        <v/>
      </c>
      <c r="C1380" s="211" t="str">
        <f>IF(Árboles!C1377="","",Árboles!C1377)</f>
        <v/>
      </c>
      <c r="D1380" s="212" t="str">
        <f>IF(Árboles!G1377="","",Árboles!G1377)</f>
        <v/>
      </c>
      <c r="E1380" s="213" t="str">
        <f>IF(Árboles!AC1377=0,"",Árboles!AC1377)</f>
        <v/>
      </c>
      <c r="F1380" s="221"/>
      <c r="G1380" s="222"/>
      <c r="H1380" s="222"/>
      <c r="I1380" s="222"/>
      <c r="J1380" s="222"/>
      <c r="K1380" s="222"/>
      <c r="L1380" s="222"/>
      <c r="M1380" s="216" t="str">
        <f>IF(ISNA(Industrias[[#This Row],[Vtrit (m3)]]*VLOOKUP(Árboles!$G1377,Precios!$B$7:$H$19,2,FALSE)),"",Industrias[[#This Row],[Vtrit (m3)]]*VLOOKUP(Árboles!$G1377,Precios!$B$7:$H$19,2,FALSE))</f>
        <v/>
      </c>
      <c r="N1380" s="217" t="str">
        <f>IF(ISNA(Industrias[[#This Row],[Vapea (m3)]]*VLOOKUP(Árboles!$G1377,Precios!$B$7:$H$19,3,FALSE)),"",Industrias[[#This Row],[Vapea (m3)]]*VLOOKUP(Árboles!$G1377,Precios!$B$7:$H$19,3,FALSE))</f>
        <v/>
      </c>
      <c r="O1380" s="217" t="str">
        <f>IF(ISNA(Industrias[[#This Row],[Vcanter (m3)]]*VLOOKUP(Árboles!$G1377,Precios!$B$7:$H$19,4,FALSE)),"",Industrias[[#This Row],[Vcanter (m3)]]*VLOOKUP(Árboles!$G1377,Precios!$B$7:$H$19,4,FALSE))</f>
        <v/>
      </c>
      <c r="P1380" s="217" t="str">
        <f>IF(ISNA(Industrias[[#This Row],[Vsierra (m3)]]*VLOOKUP(Árboles!$G1377,Precios!$B$7:$H$19,5,FALSE)),"",Industrias[[#This Row],[Vsierra (m3)]]*VLOOKUP(Árboles!$G1377,Precios!$B$7:$H$19,5,FALSE))</f>
        <v/>
      </c>
      <c r="Q1380" s="217" t="str">
        <f>IF(ISNA(Industrias[[#This Row],[Vsgruesa (m3)]]*VLOOKUP(Árboles!$G1377,Precios!$B$7:$H$19,6,FALSE)),"",Industrias[[#This Row],[Vsgruesa (m3)]]*VLOOKUP(Árboles!$G1377,Precios!$B$7:$H$19,6,FALSE))</f>
        <v/>
      </c>
      <c r="R1380" s="217" t="str">
        <f>IF(ISNA(Industrias[[#This Row],[Vchapa (m3)]]*VLOOKUP(Árboles!$G1377,Precios!$B$7:$H$19,7,FALSE)),"",Industrias[[#This Row],[Vchapa (m3)]]*VLOOKUP(Árboles!$G1377,Precios!$B$7:$H$19,7,FALSE))</f>
        <v/>
      </c>
      <c r="S1380" s="223">
        <f t="shared" si="26"/>
        <v>0</v>
      </c>
    </row>
    <row r="1381" spans="2:19" ht="16.8" thickTop="1" thickBot="1">
      <c r="B1381" s="211" t="str">
        <f>IF(Árboles!B1378="","",Árboles!B1378)</f>
        <v/>
      </c>
      <c r="C1381" s="211" t="str">
        <f>IF(Árboles!C1378="","",Árboles!C1378)</f>
        <v/>
      </c>
      <c r="D1381" s="212" t="str">
        <f>IF(Árboles!G1378="","",Árboles!G1378)</f>
        <v/>
      </c>
      <c r="E1381" s="213" t="str">
        <f>IF(Árboles!AC1378=0,"",Árboles!AC1378)</f>
        <v/>
      </c>
      <c r="F1381" s="221"/>
      <c r="G1381" s="222"/>
      <c r="H1381" s="222"/>
      <c r="I1381" s="222"/>
      <c r="J1381" s="222"/>
      <c r="K1381" s="222"/>
      <c r="L1381" s="222"/>
      <c r="M1381" s="216" t="str">
        <f>IF(ISNA(Industrias[[#This Row],[Vtrit (m3)]]*VLOOKUP(Árboles!$G1378,Precios!$B$7:$H$19,2,FALSE)),"",Industrias[[#This Row],[Vtrit (m3)]]*VLOOKUP(Árboles!$G1378,Precios!$B$7:$H$19,2,FALSE))</f>
        <v/>
      </c>
      <c r="N1381" s="217" t="str">
        <f>IF(ISNA(Industrias[[#This Row],[Vapea (m3)]]*VLOOKUP(Árboles!$G1378,Precios!$B$7:$H$19,3,FALSE)),"",Industrias[[#This Row],[Vapea (m3)]]*VLOOKUP(Árboles!$G1378,Precios!$B$7:$H$19,3,FALSE))</f>
        <v/>
      </c>
      <c r="O1381" s="217" t="str">
        <f>IF(ISNA(Industrias[[#This Row],[Vcanter (m3)]]*VLOOKUP(Árboles!$G1378,Precios!$B$7:$H$19,4,FALSE)),"",Industrias[[#This Row],[Vcanter (m3)]]*VLOOKUP(Árboles!$G1378,Precios!$B$7:$H$19,4,FALSE))</f>
        <v/>
      </c>
      <c r="P1381" s="217" t="str">
        <f>IF(ISNA(Industrias[[#This Row],[Vsierra (m3)]]*VLOOKUP(Árboles!$G1378,Precios!$B$7:$H$19,5,FALSE)),"",Industrias[[#This Row],[Vsierra (m3)]]*VLOOKUP(Árboles!$G1378,Precios!$B$7:$H$19,5,FALSE))</f>
        <v/>
      </c>
      <c r="Q1381" s="217" t="str">
        <f>IF(ISNA(Industrias[[#This Row],[Vsgruesa (m3)]]*VLOOKUP(Árboles!$G1378,Precios!$B$7:$H$19,6,FALSE)),"",Industrias[[#This Row],[Vsgruesa (m3)]]*VLOOKUP(Árboles!$G1378,Precios!$B$7:$H$19,6,FALSE))</f>
        <v/>
      </c>
      <c r="R1381" s="217" t="str">
        <f>IF(ISNA(Industrias[[#This Row],[Vchapa (m3)]]*VLOOKUP(Árboles!$G1378,Precios!$B$7:$H$19,7,FALSE)),"",Industrias[[#This Row],[Vchapa (m3)]]*VLOOKUP(Árboles!$G1378,Precios!$B$7:$H$19,7,FALSE))</f>
        <v/>
      </c>
      <c r="S1381" s="223">
        <f t="shared" si="26"/>
        <v>0</v>
      </c>
    </row>
    <row r="1382" spans="2:19" ht="16.8" thickTop="1" thickBot="1">
      <c r="B1382" s="211" t="str">
        <f>IF(Árboles!B1379="","",Árboles!B1379)</f>
        <v/>
      </c>
      <c r="C1382" s="211" t="str">
        <f>IF(Árboles!C1379="","",Árboles!C1379)</f>
        <v/>
      </c>
      <c r="D1382" s="212" t="str">
        <f>IF(Árboles!G1379="","",Árboles!G1379)</f>
        <v/>
      </c>
      <c r="E1382" s="213" t="str">
        <f>IF(Árboles!AC1379=0,"",Árboles!AC1379)</f>
        <v/>
      </c>
      <c r="F1382" s="221"/>
      <c r="G1382" s="222"/>
      <c r="H1382" s="222"/>
      <c r="I1382" s="222"/>
      <c r="J1382" s="222"/>
      <c r="K1382" s="222"/>
      <c r="L1382" s="222"/>
      <c r="M1382" s="216" t="str">
        <f>IF(ISNA(Industrias[[#This Row],[Vtrit (m3)]]*VLOOKUP(Árboles!$G1379,Precios!$B$7:$H$19,2,FALSE)),"",Industrias[[#This Row],[Vtrit (m3)]]*VLOOKUP(Árboles!$G1379,Precios!$B$7:$H$19,2,FALSE))</f>
        <v/>
      </c>
      <c r="N1382" s="217" t="str">
        <f>IF(ISNA(Industrias[[#This Row],[Vapea (m3)]]*VLOOKUP(Árboles!$G1379,Precios!$B$7:$H$19,3,FALSE)),"",Industrias[[#This Row],[Vapea (m3)]]*VLOOKUP(Árboles!$G1379,Precios!$B$7:$H$19,3,FALSE))</f>
        <v/>
      </c>
      <c r="O1382" s="217" t="str">
        <f>IF(ISNA(Industrias[[#This Row],[Vcanter (m3)]]*VLOOKUP(Árboles!$G1379,Precios!$B$7:$H$19,4,FALSE)),"",Industrias[[#This Row],[Vcanter (m3)]]*VLOOKUP(Árboles!$G1379,Precios!$B$7:$H$19,4,FALSE))</f>
        <v/>
      </c>
      <c r="P1382" s="217" t="str">
        <f>IF(ISNA(Industrias[[#This Row],[Vsierra (m3)]]*VLOOKUP(Árboles!$G1379,Precios!$B$7:$H$19,5,FALSE)),"",Industrias[[#This Row],[Vsierra (m3)]]*VLOOKUP(Árboles!$G1379,Precios!$B$7:$H$19,5,FALSE))</f>
        <v/>
      </c>
      <c r="Q1382" s="217" t="str">
        <f>IF(ISNA(Industrias[[#This Row],[Vsgruesa (m3)]]*VLOOKUP(Árboles!$G1379,Precios!$B$7:$H$19,6,FALSE)),"",Industrias[[#This Row],[Vsgruesa (m3)]]*VLOOKUP(Árboles!$G1379,Precios!$B$7:$H$19,6,FALSE))</f>
        <v/>
      </c>
      <c r="R1382" s="217" t="str">
        <f>IF(ISNA(Industrias[[#This Row],[Vchapa (m3)]]*VLOOKUP(Árboles!$G1379,Precios!$B$7:$H$19,7,FALSE)),"",Industrias[[#This Row],[Vchapa (m3)]]*VLOOKUP(Árboles!$G1379,Precios!$B$7:$H$19,7,FALSE))</f>
        <v/>
      </c>
      <c r="S1382" s="223">
        <f t="shared" si="26"/>
        <v>0</v>
      </c>
    </row>
    <row r="1383" spans="2:19" ht="16.8" thickTop="1" thickBot="1">
      <c r="B1383" s="211" t="str">
        <f>IF(Árboles!B1380="","",Árboles!B1380)</f>
        <v/>
      </c>
      <c r="C1383" s="211" t="str">
        <f>IF(Árboles!C1380="","",Árboles!C1380)</f>
        <v/>
      </c>
      <c r="D1383" s="212" t="str">
        <f>IF(Árboles!G1380="","",Árboles!G1380)</f>
        <v/>
      </c>
      <c r="E1383" s="213" t="str">
        <f>IF(Árboles!AC1380=0,"",Árboles!AC1380)</f>
        <v/>
      </c>
      <c r="F1383" s="221"/>
      <c r="G1383" s="222"/>
      <c r="H1383" s="222"/>
      <c r="I1383" s="222"/>
      <c r="J1383" s="222"/>
      <c r="K1383" s="222"/>
      <c r="L1383" s="222"/>
      <c r="M1383" s="216" t="str">
        <f>IF(ISNA(Industrias[[#This Row],[Vtrit (m3)]]*VLOOKUP(Árboles!$G1380,Precios!$B$7:$H$19,2,FALSE)),"",Industrias[[#This Row],[Vtrit (m3)]]*VLOOKUP(Árboles!$G1380,Precios!$B$7:$H$19,2,FALSE))</f>
        <v/>
      </c>
      <c r="N1383" s="217" t="str">
        <f>IF(ISNA(Industrias[[#This Row],[Vapea (m3)]]*VLOOKUP(Árboles!$G1380,Precios!$B$7:$H$19,3,FALSE)),"",Industrias[[#This Row],[Vapea (m3)]]*VLOOKUP(Árboles!$G1380,Precios!$B$7:$H$19,3,FALSE))</f>
        <v/>
      </c>
      <c r="O1383" s="217" t="str">
        <f>IF(ISNA(Industrias[[#This Row],[Vcanter (m3)]]*VLOOKUP(Árboles!$G1380,Precios!$B$7:$H$19,4,FALSE)),"",Industrias[[#This Row],[Vcanter (m3)]]*VLOOKUP(Árboles!$G1380,Precios!$B$7:$H$19,4,FALSE))</f>
        <v/>
      </c>
      <c r="P1383" s="217" t="str">
        <f>IF(ISNA(Industrias[[#This Row],[Vsierra (m3)]]*VLOOKUP(Árboles!$G1380,Precios!$B$7:$H$19,5,FALSE)),"",Industrias[[#This Row],[Vsierra (m3)]]*VLOOKUP(Árboles!$G1380,Precios!$B$7:$H$19,5,FALSE))</f>
        <v/>
      </c>
      <c r="Q1383" s="217" t="str">
        <f>IF(ISNA(Industrias[[#This Row],[Vsgruesa (m3)]]*VLOOKUP(Árboles!$G1380,Precios!$B$7:$H$19,6,FALSE)),"",Industrias[[#This Row],[Vsgruesa (m3)]]*VLOOKUP(Árboles!$G1380,Precios!$B$7:$H$19,6,FALSE))</f>
        <v/>
      </c>
      <c r="R1383" s="217" t="str">
        <f>IF(ISNA(Industrias[[#This Row],[Vchapa (m3)]]*VLOOKUP(Árboles!$G1380,Precios!$B$7:$H$19,7,FALSE)),"",Industrias[[#This Row],[Vchapa (m3)]]*VLOOKUP(Árboles!$G1380,Precios!$B$7:$H$19,7,FALSE))</f>
        <v/>
      </c>
      <c r="S1383" s="223">
        <f t="shared" si="26"/>
        <v>0</v>
      </c>
    </row>
    <row r="1384" spans="2:19" ht="16.8" thickTop="1" thickBot="1">
      <c r="B1384" s="211" t="str">
        <f>IF(Árboles!B1381="","",Árboles!B1381)</f>
        <v/>
      </c>
      <c r="C1384" s="211" t="str">
        <f>IF(Árboles!C1381="","",Árboles!C1381)</f>
        <v/>
      </c>
      <c r="D1384" s="212" t="str">
        <f>IF(Árboles!G1381="","",Árboles!G1381)</f>
        <v/>
      </c>
      <c r="E1384" s="213" t="str">
        <f>IF(Árboles!AC1381=0,"",Árboles!AC1381)</f>
        <v/>
      </c>
      <c r="F1384" s="221"/>
      <c r="G1384" s="222"/>
      <c r="H1384" s="222"/>
      <c r="I1384" s="222"/>
      <c r="J1384" s="222"/>
      <c r="K1384" s="222"/>
      <c r="L1384" s="222"/>
      <c r="M1384" s="216" t="str">
        <f>IF(ISNA(Industrias[[#This Row],[Vtrit (m3)]]*VLOOKUP(Árboles!$G1381,Precios!$B$7:$H$19,2,FALSE)),"",Industrias[[#This Row],[Vtrit (m3)]]*VLOOKUP(Árboles!$G1381,Precios!$B$7:$H$19,2,FALSE))</f>
        <v/>
      </c>
      <c r="N1384" s="217" t="str">
        <f>IF(ISNA(Industrias[[#This Row],[Vapea (m3)]]*VLOOKUP(Árboles!$G1381,Precios!$B$7:$H$19,3,FALSE)),"",Industrias[[#This Row],[Vapea (m3)]]*VLOOKUP(Árboles!$G1381,Precios!$B$7:$H$19,3,FALSE))</f>
        <v/>
      </c>
      <c r="O1384" s="217" t="str">
        <f>IF(ISNA(Industrias[[#This Row],[Vcanter (m3)]]*VLOOKUP(Árboles!$G1381,Precios!$B$7:$H$19,4,FALSE)),"",Industrias[[#This Row],[Vcanter (m3)]]*VLOOKUP(Árboles!$G1381,Precios!$B$7:$H$19,4,FALSE))</f>
        <v/>
      </c>
      <c r="P1384" s="217" t="str">
        <f>IF(ISNA(Industrias[[#This Row],[Vsierra (m3)]]*VLOOKUP(Árboles!$G1381,Precios!$B$7:$H$19,5,FALSE)),"",Industrias[[#This Row],[Vsierra (m3)]]*VLOOKUP(Árboles!$G1381,Precios!$B$7:$H$19,5,FALSE))</f>
        <v/>
      </c>
      <c r="Q1384" s="217" t="str">
        <f>IF(ISNA(Industrias[[#This Row],[Vsgruesa (m3)]]*VLOOKUP(Árboles!$G1381,Precios!$B$7:$H$19,6,FALSE)),"",Industrias[[#This Row],[Vsgruesa (m3)]]*VLOOKUP(Árboles!$G1381,Precios!$B$7:$H$19,6,FALSE))</f>
        <v/>
      </c>
      <c r="R1384" s="217" t="str">
        <f>IF(ISNA(Industrias[[#This Row],[Vchapa (m3)]]*VLOOKUP(Árboles!$G1381,Precios!$B$7:$H$19,7,FALSE)),"",Industrias[[#This Row],[Vchapa (m3)]]*VLOOKUP(Árboles!$G1381,Precios!$B$7:$H$19,7,FALSE))</f>
        <v/>
      </c>
      <c r="S1384" s="223">
        <f t="shared" si="26"/>
        <v>0</v>
      </c>
    </row>
    <row r="1385" spans="2:19" ht="16.8" thickTop="1" thickBot="1">
      <c r="B1385" s="211" t="str">
        <f>IF(Árboles!B1382="","",Árboles!B1382)</f>
        <v/>
      </c>
      <c r="C1385" s="211" t="str">
        <f>IF(Árboles!C1382="","",Árboles!C1382)</f>
        <v/>
      </c>
      <c r="D1385" s="212" t="str">
        <f>IF(Árboles!G1382="","",Árboles!G1382)</f>
        <v/>
      </c>
      <c r="E1385" s="213" t="str">
        <f>IF(Árboles!AC1382=0,"",Árboles!AC1382)</f>
        <v/>
      </c>
      <c r="F1385" s="221"/>
      <c r="G1385" s="222"/>
      <c r="H1385" s="222"/>
      <c r="I1385" s="222"/>
      <c r="J1385" s="222"/>
      <c r="K1385" s="222"/>
      <c r="L1385" s="222"/>
      <c r="M1385" s="216" t="str">
        <f>IF(ISNA(Industrias[[#This Row],[Vtrit (m3)]]*VLOOKUP(Árboles!$G1382,Precios!$B$7:$H$19,2,FALSE)),"",Industrias[[#This Row],[Vtrit (m3)]]*VLOOKUP(Árboles!$G1382,Precios!$B$7:$H$19,2,FALSE))</f>
        <v/>
      </c>
      <c r="N1385" s="217" t="str">
        <f>IF(ISNA(Industrias[[#This Row],[Vapea (m3)]]*VLOOKUP(Árboles!$G1382,Precios!$B$7:$H$19,3,FALSE)),"",Industrias[[#This Row],[Vapea (m3)]]*VLOOKUP(Árboles!$G1382,Precios!$B$7:$H$19,3,FALSE))</f>
        <v/>
      </c>
      <c r="O1385" s="217" t="str">
        <f>IF(ISNA(Industrias[[#This Row],[Vcanter (m3)]]*VLOOKUP(Árboles!$G1382,Precios!$B$7:$H$19,4,FALSE)),"",Industrias[[#This Row],[Vcanter (m3)]]*VLOOKUP(Árboles!$G1382,Precios!$B$7:$H$19,4,FALSE))</f>
        <v/>
      </c>
      <c r="P1385" s="217" t="str">
        <f>IF(ISNA(Industrias[[#This Row],[Vsierra (m3)]]*VLOOKUP(Árboles!$G1382,Precios!$B$7:$H$19,5,FALSE)),"",Industrias[[#This Row],[Vsierra (m3)]]*VLOOKUP(Árboles!$G1382,Precios!$B$7:$H$19,5,FALSE))</f>
        <v/>
      </c>
      <c r="Q1385" s="217" t="str">
        <f>IF(ISNA(Industrias[[#This Row],[Vsgruesa (m3)]]*VLOOKUP(Árboles!$G1382,Precios!$B$7:$H$19,6,FALSE)),"",Industrias[[#This Row],[Vsgruesa (m3)]]*VLOOKUP(Árboles!$G1382,Precios!$B$7:$H$19,6,FALSE))</f>
        <v/>
      </c>
      <c r="R1385" s="217" t="str">
        <f>IF(ISNA(Industrias[[#This Row],[Vchapa (m3)]]*VLOOKUP(Árboles!$G1382,Precios!$B$7:$H$19,7,FALSE)),"",Industrias[[#This Row],[Vchapa (m3)]]*VLOOKUP(Árboles!$G1382,Precios!$B$7:$H$19,7,FALSE))</f>
        <v/>
      </c>
      <c r="S1385" s="223">
        <f t="shared" si="26"/>
        <v>0</v>
      </c>
    </row>
    <row r="1386" spans="2:19" ht="16.8" thickTop="1" thickBot="1">
      <c r="B1386" s="211" t="str">
        <f>IF(Árboles!B1383="","",Árboles!B1383)</f>
        <v/>
      </c>
      <c r="C1386" s="211" t="str">
        <f>IF(Árboles!C1383="","",Árboles!C1383)</f>
        <v/>
      </c>
      <c r="D1386" s="212" t="str">
        <f>IF(Árboles!G1383="","",Árboles!G1383)</f>
        <v/>
      </c>
      <c r="E1386" s="213" t="str">
        <f>IF(Árboles!AC1383=0,"",Árboles!AC1383)</f>
        <v/>
      </c>
      <c r="F1386" s="221"/>
      <c r="G1386" s="222"/>
      <c r="H1386" s="222"/>
      <c r="I1386" s="222"/>
      <c r="J1386" s="222"/>
      <c r="K1386" s="222"/>
      <c r="L1386" s="222"/>
      <c r="M1386" s="216" t="str">
        <f>IF(ISNA(Industrias[[#This Row],[Vtrit (m3)]]*VLOOKUP(Árboles!$G1383,Precios!$B$7:$H$19,2,FALSE)),"",Industrias[[#This Row],[Vtrit (m3)]]*VLOOKUP(Árboles!$G1383,Precios!$B$7:$H$19,2,FALSE))</f>
        <v/>
      </c>
      <c r="N1386" s="217" t="str">
        <f>IF(ISNA(Industrias[[#This Row],[Vapea (m3)]]*VLOOKUP(Árboles!$G1383,Precios!$B$7:$H$19,3,FALSE)),"",Industrias[[#This Row],[Vapea (m3)]]*VLOOKUP(Árboles!$G1383,Precios!$B$7:$H$19,3,FALSE))</f>
        <v/>
      </c>
      <c r="O1386" s="217" t="str">
        <f>IF(ISNA(Industrias[[#This Row],[Vcanter (m3)]]*VLOOKUP(Árboles!$G1383,Precios!$B$7:$H$19,4,FALSE)),"",Industrias[[#This Row],[Vcanter (m3)]]*VLOOKUP(Árboles!$G1383,Precios!$B$7:$H$19,4,FALSE))</f>
        <v/>
      </c>
      <c r="P1386" s="217" t="str">
        <f>IF(ISNA(Industrias[[#This Row],[Vsierra (m3)]]*VLOOKUP(Árboles!$G1383,Precios!$B$7:$H$19,5,FALSE)),"",Industrias[[#This Row],[Vsierra (m3)]]*VLOOKUP(Árboles!$G1383,Precios!$B$7:$H$19,5,FALSE))</f>
        <v/>
      </c>
      <c r="Q1386" s="217" t="str">
        <f>IF(ISNA(Industrias[[#This Row],[Vsgruesa (m3)]]*VLOOKUP(Árboles!$G1383,Precios!$B$7:$H$19,6,FALSE)),"",Industrias[[#This Row],[Vsgruesa (m3)]]*VLOOKUP(Árboles!$G1383,Precios!$B$7:$H$19,6,FALSE))</f>
        <v/>
      </c>
      <c r="R1386" s="217" t="str">
        <f>IF(ISNA(Industrias[[#This Row],[Vchapa (m3)]]*VLOOKUP(Árboles!$G1383,Precios!$B$7:$H$19,7,FALSE)),"",Industrias[[#This Row],[Vchapa (m3)]]*VLOOKUP(Árboles!$G1383,Precios!$B$7:$H$19,7,FALSE))</f>
        <v/>
      </c>
      <c r="S1386" s="223">
        <f t="shared" si="26"/>
        <v>0</v>
      </c>
    </row>
    <row r="1387" spans="2:19" ht="16.8" thickTop="1" thickBot="1">
      <c r="B1387" s="211" t="str">
        <f>IF(Árboles!B1384="","",Árboles!B1384)</f>
        <v/>
      </c>
      <c r="C1387" s="211" t="str">
        <f>IF(Árboles!C1384="","",Árboles!C1384)</f>
        <v/>
      </c>
      <c r="D1387" s="212" t="str">
        <f>IF(Árboles!G1384="","",Árboles!G1384)</f>
        <v/>
      </c>
      <c r="E1387" s="213" t="str">
        <f>IF(Árboles!AC1384=0,"",Árboles!AC1384)</f>
        <v/>
      </c>
      <c r="F1387" s="221"/>
      <c r="G1387" s="222"/>
      <c r="H1387" s="222"/>
      <c r="I1387" s="222"/>
      <c r="J1387" s="222"/>
      <c r="K1387" s="222"/>
      <c r="L1387" s="222"/>
      <c r="M1387" s="216" t="str">
        <f>IF(ISNA(Industrias[[#This Row],[Vtrit (m3)]]*VLOOKUP(Árboles!$G1384,Precios!$B$7:$H$19,2,FALSE)),"",Industrias[[#This Row],[Vtrit (m3)]]*VLOOKUP(Árboles!$G1384,Precios!$B$7:$H$19,2,FALSE))</f>
        <v/>
      </c>
      <c r="N1387" s="217" t="str">
        <f>IF(ISNA(Industrias[[#This Row],[Vapea (m3)]]*VLOOKUP(Árboles!$G1384,Precios!$B$7:$H$19,3,FALSE)),"",Industrias[[#This Row],[Vapea (m3)]]*VLOOKUP(Árboles!$G1384,Precios!$B$7:$H$19,3,FALSE))</f>
        <v/>
      </c>
      <c r="O1387" s="217" t="str">
        <f>IF(ISNA(Industrias[[#This Row],[Vcanter (m3)]]*VLOOKUP(Árboles!$G1384,Precios!$B$7:$H$19,4,FALSE)),"",Industrias[[#This Row],[Vcanter (m3)]]*VLOOKUP(Árboles!$G1384,Precios!$B$7:$H$19,4,FALSE))</f>
        <v/>
      </c>
      <c r="P1387" s="217" t="str">
        <f>IF(ISNA(Industrias[[#This Row],[Vsierra (m3)]]*VLOOKUP(Árboles!$G1384,Precios!$B$7:$H$19,5,FALSE)),"",Industrias[[#This Row],[Vsierra (m3)]]*VLOOKUP(Árboles!$G1384,Precios!$B$7:$H$19,5,FALSE))</f>
        <v/>
      </c>
      <c r="Q1387" s="217" t="str">
        <f>IF(ISNA(Industrias[[#This Row],[Vsgruesa (m3)]]*VLOOKUP(Árboles!$G1384,Precios!$B$7:$H$19,6,FALSE)),"",Industrias[[#This Row],[Vsgruesa (m3)]]*VLOOKUP(Árboles!$G1384,Precios!$B$7:$H$19,6,FALSE))</f>
        <v/>
      </c>
      <c r="R1387" s="217" t="str">
        <f>IF(ISNA(Industrias[[#This Row],[Vchapa (m3)]]*VLOOKUP(Árboles!$G1384,Precios!$B$7:$H$19,7,FALSE)),"",Industrias[[#This Row],[Vchapa (m3)]]*VLOOKUP(Árboles!$G1384,Precios!$B$7:$H$19,7,FALSE))</f>
        <v/>
      </c>
      <c r="S1387" s="223">
        <f t="shared" si="26"/>
        <v>0</v>
      </c>
    </row>
    <row r="1388" spans="2:19" ht="16.8" thickTop="1" thickBot="1">
      <c r="B1388" s="211" t="str">
        <f>IF(Árboles!B1385="","",Árboles!B1385)</f>
        <v/>
      </c>
      <c r="C1388" s="211" t="str">
        <f>IF(Árboles!C1385="","",Árboles!C1385)</f>
        <v/>
      </c>
      <c r="D1388" s="212" t="str">
        <f>IF(Árboles!G1385="","",Árboles!G1385)</f>
        <v/>
      </c>
      <c r="E1388" s="213" t="str">
        <f>IF(Árboles!AC1385=0,"",Árboles!AC1385)</f>
        <v/>
      </c>
      <c r="F1388" s="221"/>
      <c r="G1388" s="222"/>
      <c r="H1388" s="222"/>
      <c r="I1388" s="222"/>
      <c r="J1388" s="222"/>
      <c r="K1388" s="222"/>
      <c r="L1388" s="222"/>
      <c r="M1388" s="216" t="str">
        <f>IF(ISNA(Industrias[[#This Row],[Vtrit (m3)]]*VLOOKUP(Árboles!$G1385,Precios!$B$7:$H$19,2,FALSE)),"",Industrias[[#This Row],[Vtrit (m3)]]*VLOOKUP(Árboles!$G1385,Precios!$B$7:$H$19,2,FALSE))</f>
        <v/>
      </c>
      <c r="N1388" s="217" t="str">
        <f>IF(ISNA(Industrias[[#This Row],[Vapea (m3)]]*VLOOKUP(Árboles!$G1385,Precios!$B$7:$H$19,3,FALSE)),"",Industrias[[#This Row],[Vapea (m3)]]*VLOOKUP(Árboles!$G1385,Precios!$B$7:$H$19,3,FALSE))</f>
        <v/>
      </c>
      <c r="O1388" s="217" t="str">
        <f>IF(ISNA(Industrias[[#This Row],[Vcanter (m3)]]*VLOOKUP(Árboles!$G1385,Precios!$B$7:$H$19,4,FALSE)),"",Industrias[[#This Row],[Vcanter (m3)]]*VLOOKUP(Árboles!$G1385,Precios!$B$7:$H$19,4,FALSE))</f>
        <v/>
      </c>
      <c r="P1388" s="217" t="str">
        <f>IF(ISNA(Industrias[[#This Row],[Vsierra (m3)]]*VLOOKUP(Árboles!$G1385,Precios!$B$7:$H$19,5,FALSE)),"",Industrias[[#This Row],[Vsierra (m3)]]*VLOOKUP(Árboles!$G1385,Precios!$B$7:$H$19,5,FALSE))</f>
        <v/>
      </c>
      <c r="Q1388" s="217" t="str">
        <f>IF(ISNA(Industrias[[#This Row],[Vsgruesa (m3)]]*VLOOKUP(Árboles!$G1385,Precios!$B$7:$H$19,6,FALSE)),"",Industrias[[#This Row],[Vsgruesa (m3)]]*VLOOKUP(Árboles!$G1385,Precios!$B$7:$H$19,6,FALSE))</f>
        <v/>
      </c>
      <c r="R1388" s="217" t="str">
        <f>IF(ISNA(Industrias[[#This Row],[Vchapa (m3)]]*VLOOKUP(Árboles!$G1385,Precios!$B$7:$H$19,7,FALSE)),"",Industrias[[#This Row],[Vchapa (m3)]]*VLOOKUP(Árboles!$G1385,Precios!$B$7:$H$19,7,FALSE))</f>
        <v/>
      </c>
      <c r="S1388" s="223">
        <f t="shared" si="26"/>
        <v>0</v>
      </c>
    </row>
    <row r="1389" spans="2:19" ht="16.8" thickTop="1" thickBot="1">
      <c r="B1389" s="211" t="str">
        <f>IF(Árboles!B1386="","",Árboles!B1386)</f>
        <v/>
      </c>
      <c r="C1389" s="211" t="str">
        <f>IF(Árboles!C1386="","",Árboles!C1386)</f>
        <v/>
      </c>
      <c r="D1389" s="212" t="str">
        <f>IF(Árboles!G1386="","",Árboles!G1386)</f>
        <v/>
      </c>
      <c r="E1389" s="213" t="str">
        <f>IF(Árboles!AC1386=0,"",Árboles!AC1386)</f>
        <v/>
      </c>
      <c r="F1389" s="221"/>
      <c r="G1389" s="222"/>
      <c r="H1389" s="222"/>
      <c r="I1389" s="222"/>
      <c r="J1389" s="222"/>
      <c r="K1389" s="222"/>
      <c r="L1389" s="222"/>
      <c r="M1389" s="216" t="str">
        <f>IF(ISNA(Industrias[[#This Row],[Vtrit (m3)]]*VLOOKUP(Árboles!$G1386,Precios!$B$7:$H$19,2,FALSE)),"",Industrias[[#This Row],[Vtrit (m3)]]*VLOOKUP(Árboles!$G1386,Precios!$B$7:$H$19,2,FALSE))</f>
        <v/>
      </c>
      <c r="N1389" s="217" t="str">
        <f>IF(ISNA(Industrias[[#This Row],[Vapea (m3)]]*VLOOKUP(Árboles!$G1386,Precios!$B$7:$H$19,3,FALSE)),"",Industrias[[#This Row],[Vapea (m3)]]*VLOOKUP(Árboles!$G1386,Precios!$B$7:$H$19,3,FALSE))</f>
        <v/>
      </c>
      <c r="O1389" s="217" t="str">
        <f>IF(ISNA(Industrias[[#This Row],[Vcanter (m3)]]*VLOOKUP(Árboles!$G1386,Precios!$B$7:$H$19,4,FALSE)),"",Industrias[[#This Row],[Vcanter (m3)]]*VLOOKUP(Árboles!$G1386,Precios!$B$7:$H$19,4,FALSE))</f>
        <v/>
      </c>
      <c r="P1389" s="217" t="str">
        <f>IF(ISNA(Industrias[[#This Row],[Vsierra (m3)]]*VLOOKUP(Árboles!$G1386,Precios!$B$7:$H$19,5,FALSE)),"",Industrias[[#This Row],[Vsierra (m3)]]*VLOOKUP(Árboles!$G1386,Precios!$B$7:$H$19,5,FALSE))</f>
        <v/>
      </c>
      <c r="Q1389" s="217" t="str">
        <f>IF(ISNA(Industrias[[#This Row],[Vsgruesa (m3)]]*VLOOKUP(Árboles!$G1386,Precios!$B$7:$H$19,6,FALSE)),"",Industrias[[#This Row],[Vsgruesa (m3)]]*VLOOKUP(Árboles!$G1386,Precios!$B$7:$H$19,6,FALSE))</f>
        <v/>
      </c>
      <c r="R1389" s="217" t="str">
        <f>IF(ISNA(Industrias[[#This Row],[Vchapa (m3)]]*VLOOKUP(Árboles!$G1386,Precios!$B$7:$H$19,7,FALSE)),"",Industrias[[#This Row],[Vchapa (m3)]]*VLOOKUP(Árboles!$G1386,Precios!$B$7:$H$19,7,FALSE))</f>
        <v/>
      </c>
      <c r="S1389" s="223">
        <f t="shared" si="26"/>
        <v>0</v>
      </c>
    </row>
    <row r="1390" spans="2:19" ht="16.8" thickTop="1" thickBot="1">
      <c r="B1390" s="211" t="str">
        <f>IF(Árboles!B1387="","",Árboles!B1387)</f>
        <v/>
      </c>
      <c r="C1390" s="211" t="str">
        <f>IF(Árboles!C1387="","",Árboles!C1387)</f>
        <v/>
      </c>
      <c r="D1390" s="212" t="str">
        <f>IF(Árboles!G1387="","",Árboles!G1387)</f>
        <v/>
      </c>
      <c r="E1390" s="213" t="str">
        <f>IF(Árboles!AC1387=0,"",Árboles!AC1387)</f>
        <v/>
      </c>
      <c r="F1390" s="221"/>
      <c r="G1390" s="222"/>
      <c r="H1390" s="222"/>
      <c r="I1390" s="222"/>
      <c r="J1390" s="222"/>
      <c r="K1390" s="222"/>
      <c r="L1390" s="222"/>
      <c r="M1390" s="216" t="str">
        <f>IF(ISNA(Industrias[[#This Row],[Vtrit (m3)]]*VLOOKUP(Árboles!$G1387,Precios!$B$7:$H$19,2,FALSE)),"",Industrias[[#This Row],[Vtrit (m3)]]*VLOOKUP(Árboles!$G1387,Precios!$B$7:$H$19,2,FALSE))</f>
        <v/>
      </c>
      <c r="N1390" s="217" t="str">
        <f>IF(ISNA(Industrias[[#This Row],[Vapea (m3)]]*VLOOKUP(Árboles!$G1387,Precios!$B$7:$H$19,3,FALSE)),"",Industrias[[#This Row],[Vapea (m3)]]*VLOOKUP(Árboles!$G1387,Precios!$B$7:$H$19,3,FALSE))</f>
        <v/>
      </c>
      <c r="O1390" s="217" t="str">
        <f>IF(ISNA(Industrias[[#This Row],[Vcanter (m3)]]*VLOOKUP(Árboles!$G1387,Precios!$B$7:$H$19,4,FALSE)),"",Industrias[[#This Row],[Vcanter (m3)]]*VLOOKUP(Árboles!$G1387,Precios!$B$7:$H$19,4,FALSE))</f>
        <v/>
      </c>
      <c r="P1390" s="217" t="str">
        <f>IF(ISNA(Industrias[[#This Row],[Vsierra (m3)]]*VLOOKUP(Árboles!$G1387,Precios!$B$7:$H$19,5,FALSE)),"",Industrias[[#This Row],[Vsierra (m3)]]*VLOOKUP(Árboles!$G1387,Precios!$B$7:$H$19,5,FALSE))</f>
        <v/>
      </c>
      <c r="Q1390" s="217" t="str">
        <f>IF(ISNA(Industrias[[#This Row],[Vsgruesa (m3)]]*VLOOKUP(Árboles!$G1387,Precios!$B$7:$H$19,6,FALSE)),"",Industrias[[#This Row],[Vsgruesa (m3)]]*VLOOKUP(Árboles!$G1387,Precios!$B$7:$H$19,6,FALSE))</f>
        <v/>
      </c>
      <c r="R1390" s="217" t="str">
        <f>IF(ISNA(Industrias[[#This Row],[Vchapa (m3)]]*VLOOKUP(Árboles!$G1387,Precios!$B$7:$H$19,7,FALSE)),"",Industrias[[#This Row],[Vchapa (m3)]]*VLOOKUP(Árboles!$G1387,Precios!$B$7:$H$19,7,FALSE))</f>
        <v/>
      </c>
      <c r="S1390" s="223">
        <f t="shared" si="26"/>
        <v>0</v>
      </c>
    </row>
    <row r="1391" spans="2:19" ht="16.8" thickTop="1" thickBot="1">
      <c r="B1391" s="211" t="str">
        <f>IF(Árboles!B1388="","",Árboles!B1388)</f>
        <v/>
      </c>
      <c r="C1391" s="211" t="str">
        <f>IF(Árboles!C1388="","",Árboles!C1388)</f>
        <v/>
      </c>
      <c r="D1391" s="212" t="str">
        <f>IF(Árboles!G1388="","",Árboles!G1388)</f>
        <v/>
      </c>
      <c r="E1391" s="213" t="str">
        <f>IF(Árboles!AC1388=0,"",Árboles!AC1388)</f>
        <v/>
      </c>
      <c r="F1391" s="221"/>
      <c r="G1391" s="222"/>
      <c r="H1391" s="222"/>
      <c r="I1391" s="222"/>
      <c r="J1391" s="222"/>
      <c r="K1391" s="222"/>
      <c r="L1391" s="222"/>
      <c r="M1391" s="216" t="str">
        <f>IF(ISNA(Industrias[[#This Row],[Vtrit (m3)]]*VLOOKUP(Árboles!$G1388,Precios!$B$7:$H$19,2,FALSE)),"",Industrias[[#This Row],[Vtrit (m3)]]*VLOOKUP(Árboles!$G1388,Precios!$B$7:$H$19,2,FALSE))</f>
        <v/>
      </c>
      <c r="N1391" s="217" t="str">
        <f>IF(ISNA(Industrias[[#This Row],[Vapea (m3)]]*VLOOKUP(Árboles!$G1388,Precios!$B$7:$H$19,3,FALSE)),"",Industrias[[#This Row],[Vapea (m3)]]*VLOOKUP(Árboles!$G1388,Precios!$B$7:$H$19,3,FALSE))</f>
        <v/>
      </c>
      <c r="O1391" s="217" t="str">
        <f>IF(ISNA(Industrias[[#This Row],[Vcanter (m3)]]*VLOOKUP(Árboles!$G1388,Precios!$B$7:$H$19,4,FALSE)),"",Industrias[[#This Row],[Vcanter (m3)]]*VLOOKUP(Árboles!$G1388,Precios!$B$7:$H$19,4,FALSE))</f>
        <v/>
      </c>
      <c r="P1391" s="217" t="str">
        <f>IF(ISNA(Industrias[[#This Row],[Vsierra (m3)]]*VLOOKUP(Árboles!$G1388,Precios!$B$7:$H$19,5,FALSE)),"",Industrias[[#This Row],[Vsierra (m3)]]*VLOOKUP(Árboles!$G1388,Precios!$B$7:$H$19,5,FALSE))</f>
        <v/>
      </c>
      <c r="Q1391" s="217" t="str">
        <f>IF(ISNA(Industrias[[#This Row],[Vsgruesa (m3)]]*VLOOKUP(Árboles!$G1388,Precios!$B$7:$H$19,6,FALSE)),"",Industrias[[#This Row],[Vsgruesa (m3)]]*VLOOKUP(Árboles!$G1388,Precios!$B$7:$H$19,6,FALSE))</f>
        <v/>
      </c>
      <c r="R1391" s="217" t="str">
        <f>IF(ISNA(Industrias[[#This Row],[Vchapa (m3)]]*VLOOKUP(Árboles!$G1388,Precios!$B$7:$H$19,7,FALSE)),"",Industrias[[#This Row],[Vchapa (m3)]]*VLOOKUP(Árboles!$G1388,Precios!$B$7:$H$19,7,FALSE))</f>
        <v/>
      </c>
      <c r="S1391" s="223">
        <f t="shared" si="26"/>
        <v>0</v>
      </c>
    </row>
    <row r="1392" spans="2:19" ht="16.8" thickTop="1" thickBot="1">
      <c r="B1392" s="211" t="str">
        <f>IF(Árboles!B1389="","",Árboles!B1389)</f>
        <v/>
      </c>
      <c r="C1392" s="211" t="str">
        <f>IF(Árboles!C1389="","",Árboles!C1389)</f>
        <v/>
      </c>
      <c r="D1392" s="212" t="str">
        <f>IF(Árboles!G1389="","",Árboles!G1389)</f>
        <v/>
      </c>
      <c r="E1392" s="213" t="str">
        <f>IF(Árboles!AC1389=0,"",Árboles!AC1389)</f>
        <v/>
      </c>
      <c r="F1392" s="221"/>
      <c r="G1392" s="222"/>
      <c r="H1392" s="222"/>
      <c r="I1392" s="222"/>
      <c r="J1392" s="222"/>
      <c r="K1392" s="222"/>
      <c r="L1392" s="222"/>
      <c r="M1392" s="216" t="str">
        <f>IF(ISNA(Industrias[[#This Row],[Vtrit (m3)]]*VLOOKUP(Árboles!$G1389,Precios!$B$7:$H$19,2,FALSE)),"",Industrias[[#This Row],[Vtrit (m3)]]*VLOOKUP(Árboles!$G1389,Precios!$B$7:$H$19,2,FALSE))</f>
        <v/>
      </c>
      <c r="N1392" s="217" t="str">
        <f>IF(ISNA(Industrias[[#This Row],[Vapea (m3)]]*VLOOKUP(Árboles!$G1389,Precios!$B$7:$H$19,3,FALSE)),"",Industrias[[#This Row],[Vapea (m3)]]*VLOOKUP(Árboles!$G1389,Precios!$B$7:$H$19,3,FALSE))</f>
        <v/>
      </c>
      <c r="O1392" s="217" t="str">
        <f>IF(ISNA(Industrias[[#This Row],[Vcanter (m3)]]*VLOOKUP(Árboles!$G1389,Precios!$B$7:$H$19,4,FALSE)),"",Industrias[[#This Row],[Vcanter (m3)]]*VLOOKUP(Árboles!$G1389,Precios!$B$7:$H$19,4,FALSE))</f>
        <v/>
      </c>
      <c r="P1392" s="217" t="str">
        <f>IF(ISNA(Industrias[[#This Row],[Vsierra (m3)]]*VLOOKUP(Árboles!$G1389,Precios!$B$7:$H$19,5,FALSE)),"",Industrias[[#This Row],[Vsierra (m3)]]*VLOOKUP(Árboles!$G1389,Precios!$B$7:$H$19,5,FALSE))</f>
        <v/>
      </c>
      <c r="Q1392" s="217" t="str">
        <f>IF(ISNA(Industrias[[#This Row],[Vsgruesa (m3)]]*VLOOKUP(Árboles!$G1389,Precios!$B$7:$H$19,6,FALSE)),"",Industrias[[#This Row],[Vsgruesa (m3)]]*VLOOKUP(Árboles!$G1389,Precios!$B$7:$H$19,6,FALSE))</f>
        <v/>
      </c>
      <c r="R1392" s="217" t="str">
        <f>IF(ISNA(Industrias[[#This Row],[Vchapa (m3)]]*VLOOKUP(Árboles!$G1389,Precios!$B$7:$H$19,7,FALSE)),"",Industrias[[#This Row],[Vchapa (m3)]]*VLOOKUP(Árboles!$G1389,Precios!$B$7:$H$19,7,FALSE))</f>
        <v/>
      </c>
      <c r="S1392" s="223">
        <f t="shared" si="26"/>
        <v>0</v>
      </c>
    </row>
    <row r="1393" spans="2:19" ht="16.8" thickTop="1" thickBot="1">
      <c r="B1393" s="211" t="str">
        <f>IF(Árboles!B1390="","",Árboles!B1390)</f>
        <v/>
      </c>
      <c r="C1393" s="211" t="str">
        <f>IF(Árboles!C1390="","",Árboles!C1390)</f>
        <v/>
      </c>
      <c r="D1393" s="212" t="str">
        <f>IF(Árboles!G1390="","",Árboles!G1390)</f>
        <v/>
      </c>
      <c r="E1393" s="213" t="str">
        <f>IF(Árboles!AC1390=0,"",Árboles!AC1390)</f>
        <v/>
      </c>
      <c r="F1393" s="221"/>
      <c r="G1393" s="222"/>
      <c r="H1393" s="222"/>
      <c r="I1393" s="222"/>
      <c r="J1393" s="222"/>
      <c r="K1393" s="222"/>
      <c r="L1393" s="222"/>
      <c r="M1393" s="216" t="str">
        <f>IF(ISNA(Industrias[[#This Row],[Vtrit (m3)]]*VLOOKUP(Árboles!$G1390,Precios!$B$7:$H$19,2,FALSE)),"",Industrias[[#This Row],[Vtrit (m3)]]*VLOOKUP(Árboles!$G1390,Precios!$B$7:$H$19,2,FALSE))</f>
        <v/>
      </c>
      <c r="N1393" s="217" t="str">
        <f>IF(ISNA(Industrias[[#This Row],[Vapea (m3)]]*VLOOKUP(Árboles!$G1390,Precios!$B$7:$H$19,3,FALSE)),"",Industrias[[#This Row],[Vapea (m3)]]*VLOOKUP(Árboles!$G1390,Precios!$B$7:$H$19,3,FALSE))</f>
        <v/>
      </c>
      <c r="O1393" s="217" t="str">
        <f>IF(ISNA(Industrias[[#This Row],[Vcanter (m3)]]*VLOOKUP(Árboles!$G1390,Precios!$B$7:$H$19,4,FALSE)),"",Industrias[[#This Row],[Vcanter (m3)]]*VLOOKUP(Árboles!$G1390,Precios!$B$7:$H$19,4,FALSE))</f>
        <v/>
      </c>
      <c r="P1393" s="217" t="str">
        <f>IF(ISNA(Industrias[[#This Row],[Vsierra (m3)]]*VLOOKUP(Árboles!$G1390,Precios!$B$7:$H$19,5,FALSE)),"",Industrias[[#This Row],[Vsierra (m3)]]*VLOOKUP(Árboles!$G1390,Precios!$B$7:$H$19,5,FALSE))</f>
        <v/>
      </c>
      <c r="Q1393" s="217" t="str">
        <f>IF(ISNA(Industrias[[#This Row],[Vsgruesa (m3)]]*VLOOKUP(Árboles!$G1390,Precios!$B$7:$H$19,6,FALSE)),"",Industrias[[#This Row],[Vsgruesa (m3)]]*VLOOKUP(Árboles!$G1390,Precios!$B$7:$H$19,6,FALSE))</f>
        <v/>
      </c>
      <c r="R1393" s="217" t="str">
        <f>IF(ISNA(Industrias[[#This Row],[Vchapa (m3)]]*VLOOKUP(Árboles!$G1390,Precios!$B$7:$H$19,7,FALSE)),"",Industrias[[#This Row],[Vchapa (m3)]]*VLOOKUP(Árboles!$G1390,Precios!$B$7:$H$19,7,FALSE))</f>
        <v/>
      </c>
      <c r="S1393" s="223">
        <f t="shared" si="26"/>
        <v>0</v>
      </c>
    </row>
    <row r="1394" spans="2:19" ht="16.8" thickTop="1" thickBot="1">
      <c r="B1394" s="211" t="str">
        <f>IF(Árboles!B1391="","",Árboles!B1391)</f>
        <v/>
      </c>
      <c r="C1394" s="211" t="str">
        <f>IF(Árboles!C1391="","",Árboles!C1391)</f>
        <v/>
      </c>
      <c r="D1394" s="212" t="str">
        <f>IF(Árboles!G1391="","",Árboles!G1391)</f>
        <v/>
      </c>
      <c r="E1394" s="213" t="str">
        <f>IF(Árboles!AC1391=0,"",Árboles!AC1391)</f>
        <v/>
      </c>
      <c r="F1394" s="221"/>
      <c r="G1394" s="222"/>
      <c r="H1394" s="222"/>
      <c r="I1394" s="222"/>
      <c r="J1394" s="222"/>
      <c r="K1394" s="222"/>
      <c r="L1394" s="222"/>
      <c r="M1394" s="216" t="str">
        <f>IF(ISNA(Industrias[[#This Row],[Vtrit (m3)]]*VLOOKUP(Árboles!$G1391,Precios!$B$7:$H$19,2,FALSE)),"",Industrias[[#This Row],[Vtrit (m3)]]*VLOOKUP(Árboles!$G1391,Precios!$B$7:$H$19,2,FALSE))</f>
        <v/>
      </c>
      <c r="N1394" s="217" t="str">
        <f>IF(ISNA(Industrias[[#This Row],[Vapea (m3)]]*VLOOKUP(Árboles!$G1391,Precios!$B$7:$H$19,3,FALSE)),"",Industrias[[#This Row],[Vapea (m3)]]*VLOOKUP(Árboles!$G1391,Precios!$B$7:$H$19,3,FALSE))</f>
        <v/>
      </c>
      <c r="O1394" s="217" t="str">
        <f>IF(ISNA(Industrias[[#This Row],[Vcanter (m3)]]*VLOOKUP(Árboles!$G1391,Precios!$B$7:$H$19,4,FALSE)),"",Industrias[[#This Row],[Vcanter (m3)]]*VLOOKUP(Árboles!$G1391,Precios!$B$7:$H$19,4,FALSE))</f>
        <v/>
      </c>
      <c r="P1394" s="217" t="str">
        <f>IF(ISNA(Industrias[[#This Row],[Vsierra (m3)]]*VLOOKUP(Árboles!$G1391,Precios!$B$7:$H$19,5,FALSE)),"",Industrias[[#This Row],[Vsierra (m3)]]*VLOOKUP(Árboles!$G1391,Precios!$B$7:$H$19,5,FALSE))</f>
        <v/>
      </c>
      <c r="Q1394" s="217" t="str">
        <f>IF(ISNA(Industrias[[#This Row],[Vsgruesa (m3)]]*VLOOKUP(Árboles!$G1391,Precios!$B$7:$H$19,6,FALSE)),"",Industrias[[#This Row],[Vsgruesa (m3)]]*VLOOKUP(Árboles!$G1391,Precios!$B$7:$H$19,6,FALSE))</f>
        <v/>
      </c>
      <c r="R1394" s="217" t="str">
        <f>IF(ISNA(Industrias[[#This Row],[Vchapa (m3)]]*VLOOKUP(Árboles!$G1391,Precios!$B$7:$H$19,7,FALSE)),"",Industrias[[#This Row],[Vchapa (m3)]]*VLOOKUP(Árboles!$G1391,Precios!$B$7:$H$19,7,FALSE))</f>
        <v/>
      </c>
      <c r="S1394" s="223">
        <f t="shared" si="26"/>
        <v>0</v>
      </c>
    </row>
    <row r="1395" spans="2:19" ht="16.8" thickTop="1" thickBot="1">
      <c r="B1395" s="211" t="str">
        <f>IF(Árboles!B1392="","",Árboles!B1392)</f>
        <v/>
      </c>
      <c r="C1395" s="211" t="str">
        <f>IF(Árboles!C1392="","",Árboles!C1392)</f>
        <v/>
      </c>
      <c r="D1395" s="212" t="str">
        <f>IF(Árboles!G1392="","",Árboles!G1392)</f>
        <v/>
      </c>
      <c r="E1395" s="213" t="str">
        <f>IF(Árboles!AC1392=0,"",Árboles!AC1392)</f>
        <v/>
      </c>
      <c r="F1395" s="221"/>
      <c r="G1395" s="222"/>
      <c r="H1395" s="222"/>
      <c r="I1395" s="222"/>
      <c r="J1395" s="222"/>
      <c r="K1395" s="222"/>
      <c r="L1395" s="222"/>
      <c r="M1395" s="216" t="str">
        <f>IF(ISNA(Industrias[[#This Row],[Vtrit (m3)]]*VLOOKUP(Árboles!$G1392,Precios!$B$7:$H$19,2,FALSE)),"",Industrias[[#This Row],[Vtrit (m3)]]*VLOOKUP(Árboles!$G1392,Precios!$B$7:$H$19,2,FALSE))</f>
        <v/>
      </c>
      <c r="N1395" s="217" t="str">
        <f>IF(ISNA(Industrias[[#This Row],[Vapea (m3)]]*VLOOKUP(Árboles!$G1392,Precios!$B$7:$H$19,3,FALSE)),"",Industrias[[#This Row],[Vapea (m3)]]*VLOOKUP(Árboles!$G1392,Precios!$B$7:$H$19,3,FALSE))</f>
        <v/>
      </c>
      <c r="O1395" s="217" t="str">
        <f>IF(ISNA(Industrias[[#This Row],[Vcanter (m3)]]*VLOOKUP(Árboles!$G1392,Precios!$B$7:$H$19,4,FALSE)),"",Industrias[[#This Row],[Vcanter (m3)]]*VLOOKUP(Árboles!$G1392,Precios!$B$7:$H$19,4,FALSE))</f>
        <v/>
      </c>
      <c r="P1395" s="217" t="str">
        <f>IF(ISNA(Industrias[[#This Row],[Vsierra (m3)]]*VLOOKUP(Árboles!$G1392,Precios!$B$7:$H$19,5,FALSE)),"",Industrias[[#This Row],[Vsierra (m3)]]*VLOOKUP(Árboles!$G1392,Precios!$B$7:$H$19,5,FALSE))</f>
        <v/>
      </c>
      <c r="Q1395" s="217" t="str">
        <f>IF(ISNA(Industrias[[#This Row],[Vsgruesa (m3)]]*VLOOKUP(Árboles!$G1392,Precios!$B$7:$H$19,6,FALSE)),"",Industrias[[#This Row],[Vsgruesa (m3)]]*VLOOKUP(Árboles!$G1392,Precios!$B$7:$H$19,6,FALSE))</f>
        <v/>
      </c>
      <c r="R1395" s="217" t="str">
        <f>IF(ISNA(Industrias[[#This Row],[Vchapa (m3)]]*VLOOKUP(Árboles!$G1392,Precios!$B$7:$H$19,7,FALSE)),"",Industrias[[#This Row],[Vchapa (m3)]]*VLOOKUP(Árboles!$G1392,Precios!$B$7:$H$19,7,FALSE))</f>
        <v/>
      </c>
      <c r="S1395" s="223">
        <f t="shared" si="26"/>
        <v>0</v>
      </c>
    </row>
    <row r="1396" spans="2:19" ht="16.8" thickTop="1" thickBot="1">
      <c r="B1396" s="211" t="str">
        <f>IF(Árboles!B1393="","",Árboles!B1393)</f>
        <v/>
      </c>
      <c r="C1396" s="211" t="str">
        <f>IF(Árboles!C1393="","",Árboles!C1393)</f>
        <v/>
      </c>
      <c r="D1396" s="212" t="str">
        <f>IF(Árboles!G1393="","",Árboles!G1393)</f>
        <v/>
      </c>
      <c r="E1396" s="213" t="str">
        <f>IF(Árboles!AC1393=0,"",Árboles!AC1393)</f>
        <v/>
      </c>
      <c r="F1396" s="221"/>
      <c r="G1396" s="222"/>
      <c r="H1396" s="222"/>
      <c r="I1396" s="222"/>
      <c r="J1396" s="222"/>
      <c r="K1396" s="222"/>
      <c r="L1396" s="222"/>
      <c r="M1396" s="216" t="str">
        <f>IF(ISNA(Industrias[[#This Row],[Vtrit (m3)]]*VLOOKUP(Árboles!$G1393,Precios!$B$7:$H$19,2,FALSE)),"",Industrias[[#This Row],[Vtrit (m3)]]*VLOOKUP(Árboles!$G1393,Precios!$B$7:$H$19,2,FALSE))</f>
        <v/>
      </c>
      <c r="N1396" s="217" t="str">
        <f>IF(ISNA(Industrias[[#This Row],[Vapea (m3)]]*VLOOKUP(Árboles!$G1393,Precios!$B$7:$H$19,3,FALSE)),"",Industrias[[#This Row],[Vapea (m3)]]*VLOOKUP(Árboles!$G1393,Precios!$B$7:$H$19,3,FALSE))</f>
        <v/>
      </c>
      <c r="O1396" s="217" t="str">
        <f>IF(ISNA(Industrias[[#This Row],[Vcanter (m3)]]*VLOOKUP(Árboles!$G1393,Precios!$B$7:$H$19,4,FALSE)),"",Industrias[[#This Row],[Vcanter (m3)]]*VLOOKUP(Árboles!$G1393,Precios!$B$7:$H$19,4,FALSE))</f>
        <v/>
      </c>
      <c r="P1396" s="217" t="str">
        <f>IF(ISNA(Industrias[[#This Row],[Vsierra (m3)]]*VLOOKUP(Árboles!$G1393,Precios!$B$7:$H$19,5,FALSE)),"",Industrias[[#This Row],[Vsierra (m3)]]*VLOOKUP(Árboles!$G1393,Precios!$B$7:$H$19,5,FALSE))</f>
        <v/>
      </c>
      <c r="Q1396" s="217" t="str">
        <f>IF(ISNA(Industrias[[#This Row],[Vsgruesa (m3)]]*VLOOKUP(Árboles!$G1393,Precios!$B$7:$H$19,6,FALSE)),"",Industrias[[#This Row],[Vsgruesa (m3)]]*VLOOKUP(Árboles!$G1393,Precios!$B$7:$H$19,6,FALSE))</f>
        <v/>
      </c>
      <c r="R1396" s="217" t="str">
        <f>IF(ISNA(Industrias[[#This Row],[Vchapa (m3)]]*VLOOKUP(Árboles!$G1393,Precios!$B$7:$H$19,7,FALSE)),"",Industrias[[#This Row],[Vchapa (m3)]]*VLOOKUP(Árboles!$G1393,Precios!$B$7:$H$19,7,FALSE))</f>
        <v/>
      </c>
      <c r="S1396" s="223">
        <f t="shared" si="26"/>
        <v>0</v>
      </c>
    </row>
    <row r="1397" spans="2:19" ht="16.8" thickTop="1" thickBot="1">
      <c r="B1397" s="211" t="str">
        <f>IF(Árboles!B1394="","",Árboles!B1394)</f>
        <v/>
      </c>
      <c r="C1397" s="211" t="str">
        <f>IF(Árboles!C1394="","",Árboles!C1394)</f>
        <v/>
      </c>
      <c r="D1397" s="212" t="str">
        <f>IF(Árboles!G1394="","",Árboles!G1394)</f>
        <v/>
      </c>
      <c r="E1397" s="213" t="str">
        <f>IF(Árboles!AC1394=0,"",Árboles!AC1394)</f>
        <v/>
      </c>
      <c r="F1397" s="221"/>
      <c r="G1397" s="222"/>
      <c r="H1397" s="222"/>
      <c r="I1397" s="222"/>
      <c r="J1397" s="222"/>
      <c r="K1397" s="222"/>
      <c r="L1397" s="222"/>
      <c r="M1397" s="216" t="str">
        <f>IF(ISNA(Industrias[[#This Row],[Vtrit (m3)]]*VLOOKUP(Árboles!$G1394,Precios!$B$7:$H$19,2,FALSE)),"",Industrias[[#This Row],[Vtrit (m3)]]*VLOOKUP(Árboles!$G1394,Precios!$B$7:$H$19,2,FALSE))</f>
        <v/>
      </c>
      <c r="N1397" s="217" t="str">
        <f>IF(ISNA(Industrias[[#This Row],[Vapea (m3)]]*VLOOKUP(Árboles!$G1394,Precios!$B$7:$H$19,3,FALSE)),"",Industrias[[#This Row],[Vapea (m3)]]*VLOOKUP(Árboles!$G1394,Precios!$B$7:$H$19,3,FALSE))</f>
        <v/>
      </c>
      <c r="O1397" s="217" t="str">
        <f>IF(ISNA(Industrias[[#This Row],[Vcanter (m3)]]*VLOOKUP(Árboles!$G1394,Precios!$B$7:$H$19,4,FALSE)),"",Industrias[[#This Row],[Vcanter (m3)]]*VLOOKUP(Árboles!$G1394,Precios!$B$7:$H$19,4,FALSE))</f>
        <v/>
      </c>
      <c r="P1397" s="217" t="str">
        <f>IF(ISNA(Industrias[[#This Row],[Vsierra (m3)]]*VLOOKUP(Árboles!$G1394,Precios!$B$7:$H$19,5,FALSE)),"",Industrias[[#This Row],[Vsierra (m3)]]*VLOOKUP(Árboles!$G1394,Precios!$B$7:$H$19,5,FALSE))</f>
        <v/>
      </c>
      <c r="Q1397" s="217" t="str">
        <f>IF(ISNA(Industrias[[#This Row],[Vsgruesa (m3)]]*VLOOKUP(Árboles!$G1394,Precios!$B$7:$H$19,6,FALSE)),"",Industrias[[#This Row],[Vsgruesa (m3)]]*VLOOKUP(Árboles!$G1394,Precios!$B$7:$H$19,6,FALSE))</f>
        <v/>
      </c>
      <c r="R1397" s="217" t="str">
        <f>IF(ISNA(Industrias[[#This Row],[Vchapa (m3)]]*VLOOKUP(Árboles!$G1394,Precios!$B$7:$H$19,7,FALSE)),"",Industrias[[#This Row],[Vchapa (m3)]]*VLOOKUP(Árboles!$G1394,Precios!$B$7:$H$19,7,FALSE))</f>
        <v/>
      </c>
      <c r="S1397" s="223">
        <f t="shared" si="26"/>
        <v>0</v>
      </c>
    </row>
    <row r="1398" spans="2:19" ht="16.8" thickTop="1" thickBot="1">
      <c r="B1398" s="211" t="str">
        <f>IF(Árboles!B1395="","",Árboles!B1395)</f>
        <v/>
      </c>
      <c r="C1398" s="211" t="str">
        <f>IF(Árboles!C1395="","",Árboles!C1395)</f>
        <v/>
      </c>
      <c r="D1398" s="212" t="str">
        <f>IF(Árboles!G1395="","",Árboles!G1395)</f>
        <v/>
      </c>
      <c r="E1398" s="213" t="str">
        <f>IF(Árboles!AC1395=0,"",Árboles!AC1395)</f>
        <v/>
      </c>
      <c r="F1398" s="221"/>
      <c r="G1398" s="222"/>
      <c r="H1398" s="222"/>
      <c r="I1398" s="222"/>
      <c r="J1398" s="222"/>
      <c r="K1398" s="222"/>
      <c r="L1398" s="222"/>
      <c r="M1398" s="216" t="str">
        <f>IF(ISNA(Industrias[[#This Row],[Vtrit (m3)]]*VLOOKUP(Árboles!$G1395,Precios!$B$7:$H$19,2,FALSE)),"",Industrias[[#This Row],[Vtrit (m3)]]*VLOOKUP(Árboles!$G1395,Precios!$B$7:$H$19,2,FALSE))</f>
        <v/>
      </c>
      <c r="N1398" s="217" t="str">
        <f>IF(ISNA(Industrias[[#This Row],[Vapea (m3)]]*VLOOKUP(Árboles!$G1395,Precios!$B$7:$H$19,3,FALSE)),"",Industrias[[#This Row],[Vapea (m3)]]*VLOOKUP(Árboles!$G1395,Precios!$B$7:$H$19,3,FALSE))</f>
        <v/>
      </c>
      <c r="O1398" s="217" t="str">
        <f>IF(ISNA(Industrias[[#This Row],[Vcanter (m3)]]*VLOOKUP(Árboles!$G1395,Precios!$B$7:$H$19,4,FALSE)),"",Industrias[[#This Row],[Vcanter (m3)]]*VLOOKUP(Árboles!$G1395,Precios!$B$7:$H$19,4,FALSE))</f>
        <v/>
      </c>
      <c r="P1398" s="217" t="str">
        <f>IF(ISNA(Industrias[[#This Row],[Vsierra (m3)]]*VLOOKUP(Árboles!$G1395,Precios!$B$7:$H$19,5,FALSE)),"",Industrias[[#This Row],[Vsierra (m3)]]*VLOOKUP(Árboles!$G1395,Precios!$B$7:$H$19,5,FALSE))</f>
        <v/>
      </c>
      <c r="Q1398" s="217" t="str">
        <f>IF(ISNA(Industrias[[#This Row],[Vsgruesa (m3)]]*VLOOKUP(Árboles!$G1395,Precios!$B$7:$H$19,6,FALSE)),"",Industrias[[#This Row],[Vsgruesa (m3)]]*VLOOKUP(Árboles!$G1395,Precios!$B$7:$H$19,6,FALSE))</f>
        <v/>
      </c>
      <c r="R1398" s="217" t="str">
        <f>IF(ISNA(Industrias[[#This Row],[Vchapa (m3)]]*VLOOKUP(Árboles!$G1395,Precios!$B$7:$H$19,7,FALSE)),"",Industrias[[#This Row],[Vchapa (m3)]]*VLOOKUP(Árboles!$G1395,Precios!$B$7:$H$19,7,FALSE))</f>
        <v/>
      </c>
      <c r="S1398" s="223">
        <f t="shared" si="26"/>
        <v>0</v>
      </c>
    </row>
    <row r="1399" spans="2:19" ht="16.8" thickTop="1" thickBot="1">
      <c r="B1399" s="211" t="str">
        <f>IF(Árboles!B1396="","",Árboles!B1396)</f>
        <v/>
      </c>
      <c r="C1399" s="211" t="str">
        <f>IF(Árboles!C1396="","",Árboles!C1396)</f>
        <v/>
      </c>
      <c r="D1399" s="212" t="str">
        <f>IF(Árboles!G1396="","",Árboles!G1396)</f>
        <v/>
      </c>
      <c r="E1399" s="213" t="str">
        <f>IF(Árboles!AC1396=0,"",Árboles!AC1396)</f>
        <v/>
      </c>
      <c r="F1399" s="221"/>
      <c r="G1399" s="222"/>
      <c r="H1399" s="222"/>
      <c r="I1399" s="222"/>
      <c r="J1399" s="222"/>
      <c r="K1399" s="222"/>
      <c r="L1399" s="222"/>
      <c r="M1399" s="216" t="str">
        <f>IF(ISNA(Industrias[[#This Row],[Vtrit (m3)]]*VLOOKUP(Árboles!$G1396,Precios!$B$7:$H$19,2,FALSE)),"",Industrias[[#This Row],[Vtrit (m3)]]*VLOOKUP(Árboles!$G1396,Precios!$B$7:$H$19,2,FALSE))</f>
        <v/>
      </c>
      <c r="N1399" s="217" t="str">
        <f>IF(ISNA(Industrias[[#This Row],[Vapea (m3)]]*VLOOKUP(Árboles!$G1396,Precios!$B$7:$H$19,3,FALSE)),"",Industrias[[#This Row],[Vapea (m3)]]*VLOOKUP(Árboles!$G1396,Precios!$B$7:$H$19,3,FALSE))</f>
        <v/>
      </c>
      <c r="O1399" s="217" t="str">
        <f>IF(ISNA(Industrias[[#This Row],[Vcanter (m3)]]*VLOOKUP(Árboles!$G1396,Precios!$B$7:$H$19,4,FALSE)),"",Industrias[[#This Row],[Vcanter (m3)]]*VLOOKUP(Árboles!$G1396,Precios!$B$7:$H$19,4,FALSE))</f>
        <v/>
      </c>
      <c r="P1399" s="217" t="str">
        <f>IF(ISNA(Industrias[[#This Row],[Vsierra (m3)]]*VLOOKUP(Árboles!$G1396,Precios!$B$7:$H$19,5,FALSE)),"",Industrias[[#This Row],[Vsierra (m3)]]*VLOOKUP(Árboles!$G1396,Precios!$B$7:$H$19,5,FALSE))</f>
        <v/>
      </c>
      <c r="Q1399" s="217" t="str">
        <f>IF(ISNA(Industrias[[#This Row],[Vsgruesa (m3)]]*VLOOKUP(Árboles!$G1396,Precios!$B$7:$H$19,6,FALSE)),"",Industrias[[#This Row],[Vsgruesa (m3)]]*VLOOKUP(Árboles!$G1396,Precios!$B$7:$H$19,6,FALSE))</f>
        <v/>
      </c>
      <c r="R1399" s="217" t="str">
        <f>IF(ISNA(Industrias[[#This Row],[Vchapa (m3)]]*VLOOKUP(Árboles!$G1396,Precios!$B$7:$H$19,7,FALSE)),"",Industrias[[#This Row],[Vchapa (m3)]]*VLOOKUP(Árboles!$G1396,Precios!$B$7:$H$19,7,FALSE))</f>
        <v/>
      </c>
      <c r="S1399" s="223">
        <f t="shared" si="26"/>
        <v>0</v>
      </c>
    </row>
    <row r="1400" spans="2:19" ht="16.8" thickTop="1" thickBot="1">
      <c r="B1400" s="211" t="str">
        <f>IF(Árboles!B1397="","",Árboles!B1397)</f>
        <v/>
      </c>
      <c r="C1400" s="211" t="str">
        <f>IF(Árboles!C1397="","",Árboles!C1397)</f>
        <v/>
      </c>
      <c r="D1400" s="212" t="str">
        <f>IF(Árboles!G1397="","",Árboles!G1397)</f>
        <v/>
      </c>
      <c r="E1400" s="213" t="str">
        <f>IF(Árboles!AC1397=0,"",Árboles!AC1397)</f>
        <v/>
      </c>
      <c r="F1400" s="221"/>
      <c r="G1400" s="222"/>
      <c r="H1400" s="222"/>
      <c r="I1400" s="222"/>
      <c r="J1400" s="222"/>
      <c r="K1400" s="222"/>
      <c r="L1400" s="222"/>
      <c r="M1400" s="216" t="str">
        <f>IF(ISNA(Industrias[[#This Row],[Vtrit (m3)]]*VLOOKUP(Árboles!$G1397,Precios!$B$7:$H$19,2,FALSE)),"",Industrias[[#This Row],[Vtrit (m3)]]*VLOOKUP(Árboles!$G1397,Precios!$B$7:$H$19,2,FALSE))</f>
        <v/>
      </c>
      <c r="N1400" s="217" t="str">
        <f>IF(ISNA(Industrias[[#This Row],[Vapea (m3)]]*VLOOKUP(Árboles!$G1397,Precios!$B$7:$H$19,3,FALSE)),"",Industrias[[#This Row],[Vapea (m3)]]*VLOOKUP(Árboles!$G1397,Precios!$B$7:$H$19,3,FALSE))</f>
        <v/>
      </c>
      <c r="O1400" s="217" t="str">
        <f>IF(ISNA(Industrias[[#This Row],[Vcanter (m3)]]*VLOOKUP(Árboles!$G1397,Precios!$B$7:$H$19,4,FALSE)),"",Industrias[[#This Row],[Vcanter (m3)]]*VLOOKUP(Árboles!$G1397,Precios!$B$7:$H$19,4,FALSE))</f>
        <v/>
      </c>
      <c r="P1400" s="217" t="str">
        <f>IF(ISNA(Industrias[[#This Row],[Vsierra (m3)]]*VLOOKUP(Árboles!$G1397,Precios!$B$7:$H$19,5,FALSE)),"",Industrias[[#This Row],[Vsierra (m3)]]*VLOOKUP(Árboles!$G1397,Precios!$B$7:$H$19,5,FALSE))</f>
        <v/>
      </c>
      <c r="Q1400" s="217" t="str">
        <f>IF(ISNA(Industrias[[#This Row],[Vsgruesa (m3)]]*VLOOKUP(Árboles!$G1397,Precios!$B$7:$H$19,6,FALSE)),"",Industrias[[#This Row],[Vsgruesa (m3)]]*VLOOKUP(Árboles!$G1397,Precios!$B$7:$H$19,6,FALSE))</f>
        <v/>
      </c>
      <c r="R1400" s="217" t="str">
        <f>IF(ISNA(Industrias[[#This Row],[Vchapa (m3)]]*VLOOKUP(Árboles!$G1397,Precios!$B$7:$H$19,7,FALSE)),"",Industrias[[#This Row],[Vchapa (m3)]]*VLOOKUP(Árboles!$G1397,Precios!$B$7:$H$19,7,FALSE))</f>
        <v/>
      </c>
      <c r="S1400" s="223">
        <f t="shared" si="26"/>
        <v>0</v>
      </c>
    </row>
    <row r="1401" spans="2:19" ht="16.8" thickTop="1" thickBot="1">
      <c r="B1401" s="211" t="str">
        <f>IF(Árboles!B1398="","",Árboles!B1398)</f>
        <v/>
      </c>
      <c r="C1401" s="211" t="str">
        <f>IF(Árboles!C1398="","",Árboles!C1398)</f>
        <v/>
      </c>
      <c r="D1401" s="212" t="str">
        <f>IF(Árboles!G1398="","",Árboles!G1398)</f>
        <v/>
      </c>
      <c r="E1401" s="213" t="str">
        <f>IF(Árboles!AC1398=0,"",Árboles!AC1398)</f>
        <v/>
      </c>
      <c r="F1401" s="221"/>
      <c r="G1401" s="222"/>
      <c r="H1401" s="222"/>
      <c r="I1401" s="222"/>
      <c r="J1401" s="222"/>
      <c r="K1401" s="222"/>
      <c r="L1401" s="222"/>
      <c r="M1401" s="216" t="str">
        <f>IF(ISNA(Industrias[[#This Row],[Vtrit (m3)]]*VLOOKUP(Árboles!$G1398,Precios!$B$7:$H$19,2,FALSE)),"",Industrias[[#This Row],[Vtrit (m3)]]*VLOOKUP(Árboles!$G1398,Precios!$B$7:$H$19,2,FALSE))</f>
        <v/>
      </c>
      <c r="N1401" s="217" t="str">
        <f>IF(ISNA(Industrias[[#This Row],[Vapea (m3)]]*VLOOKUP(Árboles!$G1398,Precios!$B$7:$H$19,3,FALSE)),"",Industrias[[#This Row],[Vapea (m3)]]*VLOOKUP(Árboles!$G1398,Precios!$B$7:$H$19,3,FALSE))</f>
        <v/>
      </c>
      <c r="O1401" s="217" t="str">
        <f>IF(ISNA(Industrias[[#This Row],[Vcanter (m3)]]*VLOOKUP(Árboles!$G1398,Precios!$B$7:$H$19,4,FALSE)),"",Industrias[[#This Row],[Vcanter (m3)]]*VLOOKUP(Árboles!$G1398,Precios!$B$7:$H$19,4,FALSE))</f>
        <v/>
      </c>
      <c r="P1401" s="217" t="str">
        <f>IF(ISNA(Industrias[[#This Row],[Vsierra (m3)]]*VLOOKUP(Árboles!$G1398,Precios!$B$7:$H$19,5,FALSE)),"",Industrias[[#This Row],[Vsierra (m3)]]*VLOOKUP(Árboles!$G1398,Precios!$B$7:$H$19,5,FALSE))</f>
        <v/>
      </c>
      <c r="Q1401" s="217" t="str">
        <f>IF(ISNA(Industrias[[#This Row],[Vsgruesa (m3)]]*VLOOKUP(Árboles!$G1398,Precios!$B$7:$H$19,6,FALSE)),"",Industrias[[#This Row],[Vsgruesa (m3)]]*VLOOKUP(Árboles!$G1398,Precios!$B$7:$H$19,6,FALSE))</f>
        <v/>
      </c>
      <c r="R1401" s="217" t="str">
        <f>IF(ISNA(Industrias[[#This Row],[Vchapa (m3)]]*VLOOKUP(Árboles!$G1398,Precios!$B$7:$H$19,7,FALSE)),"",Industrias[[#This Row],[Vchapa (m3)]]*VLOOKUP(Árboles!$G1398,Precios!$B$7:$H$19,7,FALSE))</f>
        <v/>
      </c>
      <c r="S1401" s="223">
        <f t="shared" si="26"/>
        <v>0</v>
      </c>
    </row>
    <row r="1402" spans="2:19" ht="16.8" thickTop="1" thickBot="1">
      <c r="B1402" s="211" t="str">
        <f>IF(Árboles!B1399="","",Árboles!B1399)</f>
        <v/>
      </c>
      <c r="C1402" s="211" t="str">
        <f>IF(Árboles!C1399="","",Árboles!C1399)</f>
        <v/>
      </c>
      <c r="D1402" s="212" t="str">
        <f>IF(Árboles!G1399="","",Árboles!G1399)</f>
        <v/>
      </c>
      <c r="E1402" s="213" t="str">
        <f>IF(Árboles!AC1399=0,"",Árboles!AC1399)</f>
        <v/>
      </c>
      <c r="F1402" s="221"/>
      <c r="G1402" s="222"/>
      <c r="H1402" s="222"/>
      <c r="I1402" s="222"/>
      <c r="J1402" s="222"/>
      <c r="K1402" s="222"/>
      <c r="L1402" s="222"/>
      <c r="M1402" s="216" t="str">
        <f>IF(ISNA(Industrias[[#This Row],[Vtrit (m3)]]*VLOOKUP(Árboles!$G1399,Precios!$B$7:$H$19,2,FALSE)),"",Industrias[[#This Row],[Vtrit (m3)]]*VLOOKUP(Árboles!$G1399,Precios!$B$7:$H$19,2,FALSE))</f>
        <v/>
      </c>
      <c r="N1402" s="217" t="str">
        <f>IF(ISNA(Industrias[[#This Row],[Vapea (m3)]]*VLOOKUP(Árboles!$G1399,Precios!$B$7:$H$19,3,FALSE)),"",Industrias[[#This Row],[Vapea (m3)]]*VLOOKUP(Árboles!$G1399,Precios!$B$7:$H$19,3,FALSE))</f>
        <v/>
      </c>
      <c r="O1402" s="217" t="str">
        <f>IF(ISNA(Industrias[[#This Row],[Vcanter (m3)]]*VLOOKUP(Árboles!$G1399,Precios!$B$7:$H$19,4,FALSE)),"",Industrias[[#This Row],[Vcanter (m3)]]*VLOOKUP(Árboles!$G1399,Precios!$B$7:$H$19,4,FALSE))</f>
        <v/>
      </c>
      <c r="P1402" s="217" t="str">
        <f>IF(ISNA(Industrias[[#This Row],[Vsierra (m3)]]*VLOOKUP(Árboles!$G1399,Precios!$B$7:$H$19,5,FALSE)),"",Industrias[[#This Row],[Vsierra (m3)]]*VLOOKUP(Árboles!$G1399,Precios!$B$7:$H$19,5,FALSE))</f>
        <v/>
      </c>
      <c r="Q1402" s="217" t="str">
        <f>IF(ISNA(Industrias[[#This Row],[Vsgruesa (m3)]]*VLOOKUP(Árboles!$G1399,Precios!$B$7:$H$19,6,FALSE)),"",Industrias[[#This Row],[Vsgruesa (m3)]]*VLOOKUP(Árboles!$G1399,Precios!$B$7:$H$19,6,FALSE))</f>
        <v/>
      </c>
      <c r="R1402" s="217" t="str">
        <f>IF(ISNA(Industrias[[#This Row],[Vchapa (m3)]]*VLOOKUP(Árboles!$G1399,Precios!$B$7:$H$19,7,FALSE)),"",Industrias[[#This Row],[Vchapa (m3)]]*VLOOKUP(Árboles!$G1399,Precios!$B$7:$H$19,7,FALSE))</f>
        <v/>
      </c>
      <c r="S1402" s="223">
        <f t="shared" si="26"/>
        <v>0</v>
      </c>
    </row>
    <row r="1403" spans="2:19" ht="16.8" thickTop="1" thickBot="1">
      <c r="B1403" s="211" t="str">
        <f>IF(Árboles!B1400="","",Árboles!B1400)</f>
        <v/>
      </c>
      <c r="C1403" s="211" t="str">
        <f>IF(Árboles!C1400="","",Árboles!C1400)</f>
        <v/>
      </c>
      <c r="D1403" s="212" t="str">
        <f>IF(Árboles!G1400="","",Árboles!G1400)</f>
        <v/>
      </c>
      <c r="E1403" s="213" t="str">
        <f>IF(Árboles!AC1400=0,"",Árboles!AC1400)</f>
        <v/>
      </c>
      <c r="F1403" s="221"/>
      <c r="G1403" s="222"/>
      <c r="H1403" s="222"/>
      <c r="I1403" s="222"/>
      <c r="J1403" s="222"/>
      <c r="K1403" s="222"/>
      <c r="L1403" s="222"/>
      <c r="M1403" s="216" t="str">
        <f>IF(ISNA(Industrias[[#This Row],[Vtrit (m3)]]*VLOOKUP(Árboles!$G1400,Precios!$B$7:$H$19,2,FALSE)),"",Industrias[[#This Row],[Vtrit (m3)]]*VLOOKUP(Árboles!$G1400,Precios!$B$7:$H$19,2,FALSE))</f>
        <v/>
      </c>
      <c r="N1403" s="217" t="str">
        <f>IF(ISNA(Industrias[[#This Row],[Vapea (m3)]]*VLOOKUP(Árboles!$G1400,Precios!$B$7:$H$19,3,FALSE)),"",Industrias[[#This Row],[Vapea (m3)]]*VLOOKUP(Árboles!$G1400,Precios!$B$7:$H$19,3,FALSE))</f>
        <v/>
      </c>
      <c r="O1403" s="217" t="str">
        <f>IF(ISNA(Industrias[[#This Row],[Vcanter (m3)]]*VLOOKUP(Árboles!$G1400,Precios!$B$7:$H$19,4,FALSE)),"",Industrias[[#This Row],[Vcanter (m3)]]*VLOOKUP(Árboles!$G1400,Precios!$B$7:$H$19,4,FALSE))</f>
        <v/>
      </c>
      <c r="P1403" s="217" t="str">
        <f>IF(ISNA(Industrias[[#This Row],[Vsierra (m3)]]*VLOOKUP(Árboles!$G1400,Precios!$B$7:$H$19,5,FALSE)),"",Industrias[[#This Row],[Vsierra (m3)]]*VLOOKUP(Árboles!$G1400,Precios!$B$7:$H$19,5,FALSE))</f>
        <v/>
      </c>
      <c r="Q1403" s="217" t="str">
        <f>IF(ISNA(Industrias[[#This Row],[Vsgruesa (m3)]]*VLOOKUP(Árboles!$G1400,Precios!$B$7:$H$19,6,FALSE)),"",Industrias[[#This Row],[Vsgruesa (m3)]]*VLOOKUP(Árboles!$G1400,Precios!$B$7:$H$19,6,FALSE))</f>
        <v/>
      </c>
      <c r="R1403" s="217" t="str">
        <f>IF(ISNA(Industrias[[#This Row],[Vchapa (m3)]]*VLOOKUP(Árboles!$G1400,Precios!$B$7:$H$19,7,FALSE)),"",Industrias[[#This Row],[Vchapa (m3)]]*VLOOKUP(Árboles!$G1400,Precios!$B$7:$H$19,7,FALSE))</f>
        <v/>
      </c>
      <c r="S1403" s="223">
        <f t="shared" si="26"/>
        <v>0</v>
      </c>
    </row>
    <row r="1404" spans="2:19" ht="16.8" thickTop="1" thickBot="1">
      <c r="B1404" s="211" t="str">
        <f>IF(Árboles!B1401="","",Árboles!B1401)</f>
        <v/>
      </c>
      <c r="C1404" s="211" t="str">
        <f>IF(Árboles!C1401="","",Árboles!C1401)</f>
        <v/>
      </c>
      <c r="D1404" s="212" t="str">
        <f>IF(Árboles!G1401="","",Árboles!G1401)</f>
        <v/>
      </c>
      <c r="E1404" s="213" t="str">
        <f>IF(Árboles!AC1401=0,"",Árboles!AC1401)</f>
        <v/>
      </c>
      <c r="F1404" s="221"/>
      <c r="G1404" s="222"/>
      <c r="H1404" s="222"/>
      <c r="I1404" s="222"/>
      <c r="J1404" s="222"/>
      <c r="K1404" s="222"/>
      <c r="L1404" s="222"/>
      <c r="M1404" s="216" t="str">
        <f>IF(ISNA(Industrias[[#This Row],[Vtrit (m3)]]*VLOOKUP(Árboles!$G1401,Precios!$B$7:$H$19,2,FALSE)),"",Industrias[[#This Row],[Vtrit (m3)]]*VLOOKUP(Árboles!$G1401,Precios!$B$7:$H$19,2,FALSE))</f>
        <v/>
      </c>
      <c r="N1404" s="217" t="str">
        <f>IF(ISNA(Industrias[[#This Row],[Vapea (m3)]]*VLOOKUP(Árboles!$G1401,Precios!$B$7:$H$19,3,FALSE)),"",Industrias[[#This Row],[Vapea (m3)]]*VLOOKUP(Árboles!$G1401,Precios!$B$7:$H$19,3,FALSE))</f>
        <v/>
      </c>
      <c r="O1404" s="217" t="str">
        <f>IF(ISNA(Industrias[[#This Row],[Vcanter (m3)]]*VLOOKUP(Árboles!$G1401,Precios!$B$7:$H$19,4,FALSE)),"",Industrias[[#This Row],[Vcanter (m3)]]*VLOOKUP(Árboles!$G1401,Precios!$B$7:$H$19,4,FALSE))</f>
        <v/>
      </c>
      <c r="P1404" s="217" t="str">
        <f>IF(ISNA(Industrias[[#This Row],[Vsierra (m3)]]*VLOOKUP(Árboles!$G1401,Precios!$B$7:$H$19,5,FALSE)),"",Industrias[[#This Row],[Vsierra (m3)]]*VLOOKUP(Árboles!$G1401,Precios!$B$7:$H$19,5,FALSE))</f>
        <v/>
      </c>
      <c r="Q1404" s="217" t="str">
        <f>IF(ISNA(Industrias[[#This Row],[Vsgruesa (m3)]]*VLOOKUP(Árboles!$G1401,Precios!$B$7:$H$19,6,FALSE)),"",Industrias[[#This Row],[Vsgruesa (m3)]]*VLOOKUP(Árboles!$G1401,Precios!$B$7:$H$19,6,FALSE))</f>
        <v/>
      </c>
      <c r="R1404" s="217" t="str">
        <f>IF(ISNA(Industrias[[#This Row],[Vchapa (m3)]]*VLOOKUP(Árboles!$G1401,Precios!$B$7:$H$19,7,FALSE)),"",Industrias[[#This Row],[Vchapa (m3)]]*VLOOKUP(Árboles!$G1401,Precios!$B$7:$H$19,7,FALSE))</f>
        <v/>
      </c>
      <c r="S1404" s="223">
        <f t="shared" si="26"/>
        <v>0</v>
      </c>
    </row>
    <row r="1405" spans="2:19" ht="16.8" thickTop="1" thickBot="1">
      <c r="B1405" s="211" t="str">
        <f>IF(Árboles!B1402="","",Árboles!B1402)</f>
        <v/>
      </c>
      <c r="C1405" s="211" t="str">
        <f>IF(Árboles!C1402="","",Árboles!C1402)</f>
        <v/>
      </c>
      <c r="D1405" s="212" t="str">
        <f>IF(Árboles!G1402="","",Árboles!G1402)</f>
        <v/>
      </c>
      <c r="E1405" s="213" t="str">
        <f>IF(Árboles!AC1402=0,"",Árboles!AC1402)</f>
        <v/>
      </c>
      <c r="F1405" s="221"/>
      <c r="G1405" s="222"/>
      <c r="H1405" s="222"/>
      <c r="I1405" s="222"/>
      <c r="J1405" s="222"/>
      <c r="K1405" s="222"/>
      <c r="L1405" s="222"/>
      <c r="M1405" s="216" t="str">
        <f>IF(ISNA(Industrias[[#This Row],[Vtrit (m3)]]*VLOOKUP(Árboles!$G1402,Precios!$B$7:$H$19,2,FALSE)),"",Industrias[[#This Row],[Vtrit (m3)]]*VLOOKUP(Árboles!$G1402,Precios!$B$7:$H$19,2,FALSE))</f>
        <v/>
      </c>
      <c r="N1405" s="217" t="str">
        <f>IF(ISNA(Industrias[[#This Row],[Vapea (m3)]]*VLOOKUP(Árboles!$G1402,Precios!$B$7:$H$19,3,FALSE)),"",Industrias[[#This Row],[Vapea (m3)]]*VLOOKUP(Árboles!$G1402,Precios!$B$7:$H$19,3,FALSE))</f>
        <v/>
      </c>
      <c r="O1405" s="217" t="str">
        <f>IF(ISNA(Industrias[[#This Row],[Vcanter (m3)]]*VLOOKUP(Árboles!$G1402,Precios!$B$7:$H$19,4,FALSE)),"",Industrias[[#This Row],[Vcanter (m3)]]*VLOOKUP(Árboles!$G1402,Precios!$B$7:$H$19,4,FALSE))</f>
        <v/>
      </c>
      <c r="P1405" s="217" t="str">
        <f>IF(ISNA(Industrias[[#This Row],[Vsierra (m3)]]*VLOOKUP(Árboles!$G1402,Precios!$B$7:$H$19,5,FALSE)),"",Industrias[[#This Row],[Vsierra (m3)]]*VLOOKUP(Árboles!$G1402,Precios!$B$7:$H$19,5,FALSE))</f>
        <v/>
      </c>
      <c r="Q1405" s="217" t="str">
        <f>IF(ISNA(Industrias[[#This Row],[Vsgruesa (m3)]]*VLOOKUP(Árboles!$G1402,Precios!$B$7:$H$19,6,FALSE)),"",Industrias[[#This Row],[Vsgruesa (m3)]]*VLOOKUP(Árboles!$G1402,Precios!$B$7:$H$19,6,FALSE))</f>
        <v/>
      </c>
      <c r="R1405" s="217" t="str">
        <f>IF(ISNA(Industrias[[#This Row],[Vchapa (m3)]]*VLOOKUP(Árboles!$G1402,Precios!$B$7:$H$19,7,FALSE)),"",Industrias[[#This Row],[Vchapa (m3)]]*VLOOKUP(Árboles!$G1402,Precios!$B$7:$H$19,7,FALSE))</f>
        <v/>
      </c>
      <c r="S1405" s="223">
        <f t="shared" si="26"/>
        <v>0</v>
      </c>
    </row>
    <row r="1406" spans="2:19" ht="16.8" thickTop="1" thickBot="1">
      <c r="B1406" s="211" t="str">
        <f>IF(Árboles!B1403="","",Árboles!B1403)</f>
        <v/>
      </c>
      <c r="C1406" s="211" t="str">
        <f>IF(Árboles!C1403="","",Árboles!C1403)</f>
        <v/>
      </c>
      <c r="D1406" s="212" t="str">
        <f>IF(Árboles!G1403="","",Árboles!G1403)</f>
        <v/>
      </c>
      <c r="E1406" s="213" t="str">
        <f>IF(Árboles!AC1403=0,"",Árboles!AC1403)</f>
        <v/>
      </c>
      <c r="F1406" s="221"/>
      <c r="G1406" s="222"/>
      <c r="H1406" s="222"/>
      <c r="I1406" s="222"/>
      <c r="J1406" s="222"/>
      <c r="K1406" s="222"/>
      <c r="L1406" s="222"/>
      <c r="M1406" s="216" t="str">
        <f>IF(ISNA(Industrias[[#This Row],[Vtrit (m3)]]*VLOOKUP(Árboles!$G1403,Precios!$B$7:$H$19,2,FALSE)),"",Industrias[[#This Row],[Vtrit (m3)]]*VLOOKUP(Árboles!$G1403,Precios!$B$7:$H$19,2,FALSE))</f>
        <v/>
      </c>
      <c r="N1406" s="217" t="str">
        <f>IF(ISNA(Industrias[[#This Row],[Vapea (m3)]]*VLOOKUP(Árboles!$G1403,Precios!$B$7:$H$19,3,FALSE)),"",Industrias[[#This Row],[Vapea (m3)]]*VLOOKUP(Árboles!$G1403,Precios!$B$7:$H$19,3,FALSE))</f>
        <v/>
      </c>
      <c r="O1406" s="217" t="str">
        <f>IF(ISNA(Industrias[[#This Row],[Vcanter (m3)]]*VLOOKUP(Árboles!$G1403,Precios!$B$7:$H$19,4,FALSE)),"",Industrias[[#This Row],[Vcanter (m3)]]*VLOOKUP(Árboles!$G1403,Precios!$B$7:$H$19,4,FALSE))</f>
        <v/>
      </c>
      <c r="P1406" s="217" t="str">
        <f>IF(ISNA(Industrias[[#This Row],[Vsierra (m3)]]*VLOOKUP(Árboles!$G1403,Precios!$B$7:$H$19,5,FALSE)),"",Industrias[[#This Row],[Vsierra (m3)]]*VLOOKUP(Árboles!$G1403,Precios!$B$7:$H$19,5,FALSE))</f>
        <v/>
      </c>
      <c r="Q1406" s="217" t="str">
        <f>IF(ISNA(Industrias[[#This Row],[Vsgruesa (m3)]]*VLOOKUP(Árboles!$G1403,Precios!$B$7:$H$19,6,FALSE)),"",Industrias[[#This Row],[Vsgruesa (m3)]]*VLOOKUP(Árboles!$G1403,Precios!$B$7:$H$19,6,FALSE))</f>
        <v/>
      </c>
      <c r="R1406" s="217" t="str">
        <f>IF(ISNA(Industrias[[#This Row],[Vchapa (m3)]]*VLOOKUP(Árboles!$G1403,Precios!$B$7:$H$19,7,FALSE)),"",Industrias[[#This Row],[Vchapa (m3)]]*VLOOKUP(Árboles!$G1403,Precios!$B$7:$H$19,7,FALSE))</f>
        <v/>
      </c>
      <c r="S1406" s="223">
        <f t="shared" si="26"/>
        <v>0</v>
      </c>
    </row>
    <row r="1407" spans="2:19" ht="16.8" thickTop="1" thickBot="1">
      <c r="B1407" s="211" t="str">
        <f>IF(Árboles!B1404="","",Árboles!B1404)</f>
        <v/>
      </c>
      <c r="C1407" s="211" t="str">
        <f>IF(Árboles!C1404="","",Árboles!C1404)</f>
        <v/>
      </c>
      <c r="D1407" s="212" t="str">
        <f>IF(Árboles!G1404="","",Árboles!G1404)</f>
        <v/>
      </c>
      <c r="E1407" s="213" t="str">
        <f>IF(Árboles!AC1404=0,"",Árboles!AC1404)</f>
        <v/>
      </c>
      <c r="F1407" s="221"/>
      <c r="G1407" s="222"/>
      <c r="H1407" s="222"/>
      <c r="I1407" s="222"/>
      <c r="J1407" s="222"/>
      <c r="K1407" s="222"/>
      <c r="L1407" s="222"/>
      <c r="M1407" s="216" t="str">
        <f>IF(ISNA(Industrias[[#This Row],[Vtrit (m3)]]*VLOOKUP(Árboles!$G1404,Precios!$B$7:$H$19,2,FALSE)),"",Industrias[[#This Row],[Vtrit (m3)]]*VLOOKUP(Árboles!$G1404,Precios!$B$7:$H$19,2,FALSE))</f>
        <v/>
      </c>
      <c r="N1407" s="217" t="str">
        <f>IF(ISNA(Industrias[[#This Row],[Vapea (m3)]]*VLOOKUP(Árboles!$G1404,Precios!$B$7:$H$19,3,FALSE)),"",Industrias[[#This Row],[Vapea (m3)]]*VLOOKUP(Árboles!$G1404,Precios!$B$7:$H$19,3,FALSE))</f>
        <v/>
      </c>
      <c r="O1407" s="217" t="str">
        <f>IF(ISNA(Industrias[[#This Row],[Vcanter (m3)]]*VLOOKUP(Árboles!$G1404,Precios!$B$7:$H$19,4,FALSE)),"",Industrias[[#This Row],[Vcanter (m3)]]*VLOOKUP(Árboles!$G1404,Precios!$B$7:$H$19,4,FALSE))</f>
        <v/>
      </c>
      <c r="P1407" s="217" t="str">
        <f>IF(ISNA(Industrias[[#This Row],[Vsierra (m3)]]*VLOOKUP(Árboles!$G1404,Precios!$B$7:$H$19,5,FALSE)),"",Industrias[[#This Row],[Vsierra (m3)]]*VLOOKUP(Árboles!$G1404,Precios!$B$7:$H$19,5,FALSE))</f>
        <v/>
      </c>
      <c r="Q1407" s="217" t="str">
        <f>IF(ISNA(Industrias[[#This Row],[Vsgruesa (m3)]]*VLOOKUP(Árboles!$G1404,Precios!$B$7:$H$19,6,FALSE)),"",Industrias[[#This Row],[Vsgruesa (m3)]]*VLOOKUP(Árboles!$G1404,Precios!$B$7:$H$19,6,FALSE))</f>
        <v/>
      </c>
      <c r="R1407" s="217" t="str">
        <f>IF(ISNA(Industrias[[#This Row],[Vchapa (m3)]]*VLOOKUP(Árboles!$G1404,Precios!$B$7:$H$19,7,FALSE)),"",Industrias[[#This Row],[Vchapa (m3)]]*VLOOKUP(Árboles!$G1404,Precios!$B$7:$H$19,7,FALSE))</f>
        <v/>
      </c>
      <c r="S1407" s="223">
        <f t="shared" si="26"/>
        <v>0</v>
      </c>
    </row>
    <row r="1408" spans="2:19" ht="16.8" thickTop="1" thickBot="1">
      <c r="B1408" s="211" t="str">
        <f>IF(Árboles!B1405="","",Árboles!B1405)</f>
        <v/>
      </c>
      <c r="C1408" s="211" t="str">
        <f>IF(Árboles!C1405="","",Árboles!C1405)</f>
        <v/>
      </c>
      <c r="D1408" s="212" t="str">
        <f>IF(Árboles!G1405="","",Árboles!G1405)</f>
        <v/>
      </c>
      <c r="E1408" s="213" t="str">
        <f>IF(Árboles!AC1405=0,"",Árboles!AC1405)</f>
        <v/>
      </c>
      <c r="F1408" s="221"/>
      <c r="G1408" s="222"/>
      <c r="H1408" s="222"/>
      <c r="I1408" s="222"/>
      <c r="J1408" s="222"/>
      <c r="K1408" s="222"/>
      <c r="L1408" s="222"/>
      <c r="M1408" s="216" t="str">
        <f>IF(ISNA(Industrias[[#This Row],[Vtrit (m3)]]*VLOOKUP(Árboles!$G1405,Precios!$B$7:$H$19,2,FALSE)),"",Industrias[[#This Row],[Vtrit (m3)]]*VLOOKUP(Árboles!$G1405,Precios!$B$7:$H$19,2,FALSE))</f>
        <v/>
      </c>
      <c r="N1408" s="217" t="str">
        <f>IF(ISNA(Industrias[[#This Row],[Vapea (m3)]]*VLOOKUP(Árboles!$G1405,Precios!$B$7:$H$19,3,FALSE)),"",Industrias[[#This Row],[Vapea (m3)]]*VLOOKUP(Árboles!$G1405,Precios!$B$7:$H$19,3,FALSE))</f>
        <v/>
      </c>
      <c r="O1408" s="217" t="str">
        <f>IF(ISNA(Industrias[[#This Row],[Vcanter (m3)]]*VLOOKUP(Árboles!$G1405,Precios!$B$7:$H$19,4,FALSE)),"",Industrias[[#This Row],[Vcanter (m3)]]*VLOOKUP(Árboles!$G1405,Precios!$B$7:$H$19,4,FALSE))</f>
        <v/>
      </c>
      <c r="P1408" s="217" t="str">
        <f>IF(ISNA(Industrias[[#This Row],[Vsierra (m3)]]*VLOOKUP(Árboles!$G1405,Precios!$B$7:$H$19,5,FALSE)),"",Industrias[[#This Row],[Vsierra (m3)]]*VLOOKUP(Árboles!$G1405,Precios!$B$7:$H$19,5,FALSE))</f>
        <v/>
      </c>
      <c r="Q1408" s="217" t="str">
        <f>IF(ISNA(Industrias[[#This Row],[Vsgruesa (m3)]]*VLOOKUP(Árboles!$G1405,Precios!$B$7:$H$19,6,FALSE)),"",Industrias[[#This Row],[Vsgruesa (m3)]]*VLOOKUP(Árboles!$G1405,Precios!$B$7:$H$19,6,FALSE))</f>
        <v/>
      </c>
      <c r="R1408" s="217" t="str">
        <f>IF(ISNA(Industrias[[#This Row],[Vchapa (m3)]]*VLOOKUP(Árboles!$G1405,Precios!$B$7:$H$19,7,FALSE)),"",Industrias[[#This Row],[Vchapa (m3)]]*VLOOKUP(Árboles!$G1405,Precios!$B$7:$H$19,7,FALSE))</f>
        <v/>
      </c>
      <c r="S1408" s="223">
        <f t="shared" si="26"/>
        <v>0</v>
      </c>
    </row>
    <row r="1409" spans="2:19" ht="16.8" thickTop="1" thickBot="1">
      <c r="B1409" s="211" t="str">
        <f>IF(Árboles!B1406="","",Árboles!B1406)</f>
        <v/>
      </c>
      <c r="C1409" s="211" t="str">
        <f>IF(Árboles!C1406="","",Árboles!C1406)</f>
        <v/>
      </c>
      <c r="D1409" s="212" t="str">
        <f>IF(Árboles!G1406="","",Árboles!G1406)</f>
        <v/>
      </c>
      <c r="E1409" s="213" t="str">
        <f>IF(Árboles!AC1406=0,"",Árboles!AC1406)</f>
        <v/>
      </c>
      <c r="F1409" s="221"/>
      <c r="G1409" s="222"/>
      <c r="H1409" s="222"/>
      <c r="I1409" s="222"/>
      <c r="J1409" s="222"/>
      <c r="K1409" s="222"/>
      <c r="L1409" s="222"/>
      <c r="M1409" s="216" t="str">
        <f>IF(ISNA(Industrias[[#This Row],[Vtrit (m3)]]*VLOOKUP(Árboles!$G1406,Precios!$B$7:$H$19,2,FALSE)),"",Industrias[[#This Row],[Vtrit (m3)]]*VLOOKUP(Árboles!$G1406,Precios!$B$7:$H$19,2,FALSE))</f>
        <v/>
      </c>
      <c r="N1409" s="217" t="str">
        <f>IF(ISNA(Industrias[[#This Row],[Vapea (m3)]]*VLOOKUP(Árboles!$G1406,Precios!$B$7:$H$19,3,FALSE)),"",Industrias[[#This Row],[Vapea (m3)]]*VLOOKUP(Árboles!$G1406,Precios!$B$7:$H$19,3,FALSE))</f>
        <v/>
      </c>
      <c r="O1409" s="217" t="str">
        <f>IF(ISNA(Industrias[[#This Row],[Vcanter (m3)]]*VLOOKUP(Árboles!$G1406,Precios!$B$7:$H$19,4,FALSE)),"",Industrias[[#This Row],[Vcanter (m3)]]*VLOOKUP(Árboles!$G1406,Precios!$B$7:$H$19,4,FALSE))</f>
        <v/>
      </c>
      <c r="P1409" s="217" t="str">
        <f>IF(ISNA(Industrias[[#This Row],[Vsierra (m3)]]*VLOOKUP(Árboles!$G1406,Precios!$B$7:$H$19,5,FALSE)),"",Industrias[[#This Row],[Vsierra (m3)]]*VLOOKUP(Árboles!$G1406,Precios!$B$7:$H$19,5,FALSE))</f>
        <v/>
      </c>
      <c r="Q1409" s="217" t="str">
        <f>IF(ISNA(Industrias[[#This Row],[Vsgruesa (m3)]]*VLOOKUP(Árboles!$G1406,Precios!$B$7:$H$19,6,FALSE)),"",Industrias[[#This Row],[Vsgruesa (m3)]]*VLOOKUP(Árboles!$G1406,Precios!$B$7:$H$19,6,FALSE))</f>
        <v/>
      </c>
      <c r="R1409" s="217" t="str">
        <f>IF(ISNA(Industrias[[#This Row],[Vchapa (m3)]]*VLOOKUP(Árboles!$G1406,Precios!$B$7:$H$19,7,FALSE)),"",Industrias[[#This Row],[Vchapa (m3)]]*VLOOKUP(Árboles!$G1406,Precios!$B$7:$H$19,7,FALSE))</f>
        <v/>
      </c>
      <c r="S1409" s="223">
        <f t="shared" si="26"/>
        <v>0</v>
      </c>
    </row>
    <row r="1410" spans="2:19" ht="16.8" thickTop="1" thickBot="1">
      <c r="B1410" s="211" t="str">
        <f>IF(Árboles!B1407="","",Árboles!B1407)</f>
        <v/>
      </c>
      <c r="C1410" s="211" t="str">
        <f>IF(Árboles!C1407="","",Árboles!C1407)</f>
        <v/>
      </c>
      <c r="D1410" s="212" t="str">
        <f>IF(Árboles!G1407="","",Árboles!G1407)</f>
        <v/>
      </c>
      <c r="E1410" s="213" t="str">
        <f>IF(Árboles!AC1407=0,"",Árboles!AC1407)</f>
        <v/>
      </c>
      <c r="F1410" s="221"/>
      <c r="G1410" s="222"/>
      <c r="H1410" s="222"/>
      <c r="I1410" s="222"/>
      <c r="J1410" s="222"/>
      <c r="K1410" s="222"/>
      <c r="L1410" s="222"/>
      <c r="M1410" s="216" t="str">
        <f>IF(ISNA(Industrias[[#This Row],[Vtrit (m3)]]*VLOOKUP(Árboles!$G1407,Precios!$B$7:$H$19,2,FALSE)),"",Industrias[[#This Row],[Vtrit (m3)]]*VLOOKUP(Árboles!$G1407,Precios!$B$7:$H$19,2,FALSE))</f>
        <v/>
      </c>
      <c r="N1410" s="217" t="str">
        <f>IF(ISNA(Industrias[[#This Row],[Vapea (m3)]]*VLOOKUP(Árboles!$G1407,Precios!$B$7:$H$19,3,FALSE)),"",Industrias[[#This Row],[Vapea (m3)]]*VLOOKUP(Árboles!$G1407,Precios!$B$7:$H$19,3,FALSE))</f>
        <v/>
      </c>
      <c r="O1410" s="217" t="str">
        <f>IF(ISNA(Industrias[[#This Row],[Vcanter (m3)]]*VLOOKUP(Árboles!$G1407,Precios!$B$7:$H$19,4,FALSE)),"",Industrias[[#This Row],[Vcanter (m3)]]*VLOOKUP(Árboles!$G1407,Precios!$B$7:$H$19,4,FALSE))</f>
        <v/>
      </c>
      <c r="P1410" s="217" t="str">
        <f>IF(ISNA(Industrias[[#This Row],[Vsierra (m3)]]*VLOOKUP(Árboles!$G1407,Precios!$B$7:$H$19,5,FALSE)),"",Industrias[[#This Row],[Vsierra (m3)]]*VLOOKUP(Árboles!$G1407,Precios!$B$7:$H$19,5,FALSE))</f>
        <v/>
      </c>
      <c r="Q1410" s="217" t="str">
        <f>IF(ISNA(Industrias[[#This Row],[Vsgruesa (m3)]]*VLOOKUP(Árboles!$G1407,Precios!$B$7:$H$19,6,FALSE)),"",Industrias[[#This Row],[Vsgruesa (m3)]]*VLOOKUP(Árboles!$G1407,Precios!$B$7:$H$19,6,FALSE))</f>
        <v/>
      </c>
      <c r="R1410" s="217" t="str">
        <f>IF(ISNA(Industrias[[#This Row],[Vchapa (m3)]]*VLOOKUP(Árboles!$G1407,Precios!$B$7:$H$19,7,FALSE)),"",Industrias[[#This Row],[Vchapa (m3)]]*VLOOKUP(Árboles!$G1407,Precios!$B$7:$H$19,7,FALSE))</f>
        <v/>
      </c>
      <c r="S1410" s="223">
        <f t="shared" si="26"/>
        <v>0</v>
      </c>
    </row>
    <row r="1411" spans="2:19" ht="16.8" thickTop="1" thickBot="1">
      <c r="B1411" s="211" t="str">
        <f>IF(Árboles!B1408="","",Árboles!B1408)</f>
        <v/>
      </c>
      <c r="C1411" s="211" t="str">
        <f>IF(Árboles!C1408="","",Árboles!C1408)</f>
        <v/>
      </c>
      <c r="D1411" s="212" t="str">
        <f>IF(Árboles!G1408="","",Árboles!G1408)</f>
        <v/>
      </c>
      <c r="E1411" s="213" t="str">
        <f>IF(Árboles!AC1408=0,"",Árboles!AC1408)</f>
        <v/>
      </c>
      <c r="F1411" s="221"/>
      <c r="G1411" s="222"/>
      <c r="H1411" s="222"/>
      <c r="I1411" s="222"/>
      <c r="J1411" s="222"/>
      <c r="K1411" s="222"/>
      <c r="L1411" s="222"/>
      <c r="M1411" s="216" t="str">
        <f>IF(ISNA(Industrias[[#This Row],[Vtrit (m3)]]*VLOOKUP(Árboles!$G1408,Precios!$B$7:$H$19,2,FALSE)),"",Industrias[[#This Row],[Vtrit (m3)]]*VLOOKUP(Árboles!$G1408,Precios!$B$7:$H$19,2,FALSE))</f>
        <v/>
      </c>
      <c r="N1411" s="217" t="str">
        <f>IF(ISNA(Industrias[[#This Row],[Vapea (m3)]]*VLOOKUP(Árboles!$G1408,Precios!$B$7:$H$19,3,FALSE)),"",Industrias[[#This Row],[Vapea (m3)]]*VLOOKUP(Árboles!$G1408,Precios!$B$7:$H$19,3,FALSE))</f>
        <v/>
      </c>
      <c r="O1411" s="217" t="str">
        <f>IF(ISNA(Industrias[[#This Row],[Vcanter (m3)]]*VLOOKUP(Árboles!$G1408,Precios!$B$7:$H$19,4,FALSE)),"",Industrias[[#This Row],[Vcanter (m3)]]*VLOOKUP(Árboles!$G1408,Precios!$B$7:$H$19,4,FALSE))</f>
        <v/>
      </c>
      <c r="P1411" s="217" t="str">
        <f>IF(ISNA(Industrias[[#This Row],[Vsierra (m3)]]*VLOOKUP(Árboles!$G1408,Precios!$B$7:$H$19,5,FALSE)),"",Industrias[[#This Row],[Vsierra (m3)]]*VLOOKUP(Árboles!$G1408,Precios!$B$7:$H$19,5,FALSE))</f>
        <v/>
      </c>
      <c r="Q1411" s="217" t="str">
        <f>IF(ISNA(Industrias[[#This Row],[Vsgruesa (m3)]]*VLOOKUP(Árboles!$G1408,Precios!$B$7:$H$19,6,FALSE)),"",Industrias[[#This Row],[Vsgruesa (m3)]]*VLOOKUP(Árboles!$G1408,Precios!$B$7:$H$19,6,FALSE))</f>
        <v/>
      </c>
      <c r="R1411" s="217" t="str">
        <f>IF(ISNA(Industrias[[#This Row],[Vchapa (m3)]]*VLOOKUP(Árboles!$G1408,Precios!$B$7:$H$19,7,FALSE)),"",Industrias[[#This Row],[Vchapa (m3)]]*VLOOKUP(Árboles!$G1408,Precios!$B$7:$H$19,7,FALSE))</f>
        <v/>
      </c>
      <c r="S1411" s="223">
        <f t="shared" si="26"/>
        <v>0</v>
      </c>
    </row>
    <row r="1412" spans="2:19" ht="16.8" thickTop="1" thickBot="1">
      <c r="B1412" s="211" t="str">
        <f>IF(Árboles!B1409="","",Árboles!B1409)</f>
        <v/>
      </c>
      <c r="C1412" s="211" t="str">
        <f>IF(Árboles!C1409="","",Árboles!C1409)</f>
        <v/>
      </c>
      <c r="D1412" s="212" t="str">
        <f>IF(Árboles!G1409="","",Árboles!G1409)</f>
        <v/>
      </c>
      <c r="E1412" s="213" t="str">
        <f>IF(Árboles!AC1409=0,"",Árboles!AC1409)</f>
        <v/>
      </c>
      <c r="F1412" s="221"/>
      <c r="G1412" s="222"/>
      <c r="H1412" s="222"/>
      <c r="I1412" s="222"/>
      <c r="J1412" s="222"/>
      <c r="K1412" s="222"/>
      <c r="L1412" s="222"/>
      <c r="M1412" s="216" t="str">
        <f>IF(ISNA(Industrias[[#This Row],[Vtrit (m3)]]*VLOOKUP(Árboles!$G1409,Precios!$B$7:$H$19,2,FALSE)),"",Industrias[[#This Row],[Vtrit (m3)]]*VLOOKUP(Árboles!$G1409,Precios!$B$7:$H$19,2,FALSE))</f>
        <v/>
      </c>
      <c r="N1412" s="217" t="str">
        <f>IF(ISNA(Industrias[[#This Row],[Vapea (m3)]]*VLOOKUP(Árboles!$G1409,Precios!$B$7:$H$19,3,FALSE)),"",Industrias[[#This Row],[Vapea (m3)]]*VLOOKUP(Árboles!$G1409,Precios!$B$7:$H$19,3,FALSE))</f>
        <v/>
      </c>
      <c r="O1412" s="217" t="str">
        <f>IF(ISNA(Industrias[[#This Row],[Vcanter (m3)]]*VLOOKUP(Árboles!$G1409,Precios!$B$7:$H$19,4,FALSE)),"",Industrias[[#This Row],[Vcanter (m3)]]*VLOOKUP(Árboles!$G1409,Precios!$B$7:$H$19,4,FALSE))</f>
        <v/>
      </c>
      <c r="P1412" s="217" t="str">
        <f>IF(ISNA(Industrias[[#This Row],[Vsierra (m3)]]*VLOOKUP(Árboles!$G1409,Precios!$B$7:$H$19,5,FALSE)),"",Industrias[[#This Row],[Vsierra (m3)]]*VLOOKUP(Árboles!$G1409,Precios!$B$7:$H$19,5,FALSE))</f>
        <v/>
      </c>
      <c r="Q1412" s="217" t="str">
        <f>IF(ISNA(Industrias[[#This Row],[Vsgruesa (m3)]]*VLOOKUP(Árboles!$G1409,Precios!$B$7:$H$19,6,FALSE)),"",Industrias[[#This Row],[Vsgruesa (m3)]]*VLOOKUP(Árboles!$G1409,Precios!$B$7:$H$19,6,FALSE))</f>
        <v/>
      </c>
      <c r="R1412" s="217" t="str">
        <f>IF(ISNA(Industrias[[#This Row],[Vchapa (m3)]]*VLOOKUP(Árboles!$G1409,Precios!$B$7:$H$19,7,FALSE)),"",Industrias[[#This Row],[Vchapa (m3)]]*VLOOKUP(Árboles!$G1409,Precios!$B$7:$H$19,7,FALSE))</f>
        <v/>
      </c>
      <c r="S1412" s="223">
        <f t="shared" si="26"/>
        <v>0</v>
      </c>
    </row>
    <row r="1413" spans="2:19" ht="16.8" thickTop="1" thickBot="1">
      <c r="B1413" s="211" t="str">
        <f>IF(Árboles!B1410="","",Árboles!B1410)</f>
        <v/>
      </c>
      <c r="C1413" s="211" t="str">
        <f>IF(Árboles!C1410="","",Árboles!C1410)</f>
        <v/>
      </c>
      <c r="D1413" s="212" t="str">
        <f>IF(Árboles!G1410="","",Árboles!G1410)</f>
        <v/>
      </c>
      <c r="E1413" s="213" t="str">
        <f>IF(Árboles!AC1410=0,"",Árboles!AC1410)</f>
        <v/>
      </c>
      <c r="F1413" s="221"/>
      <c r="G1413" s="222"/>
      <c r="H1413" s="222"/>
      <c r="I1413" s="222"/>
      <c r="J1413" s="222"/>
      <c r="K1413" s="222"/>
      <c r="L1413" s="222"/>
      <c r="M1413" s="216" t="str">
        <f>IF(ISNA(Industrias[[#This Row],[Vtrit (m3)]]*VLOOKUP(Árboles!$G1410,Precios!$B$7:$H$19,2,FALSE)),"",Industrias[[#This Row],[Vtrit (m3)]]*VLOOKUP(Árboles!$G1410,Precios!$B$7:$H$19,2,FALSE))</f>
        <v/>
      </c>
      <c r="N1413" s="217" t="str">
        <f>IF(ISNA(Industrias[[#This Row],[Vapea (m3)]]*VLOOKUP(Árboles!$G1410,Precios!$B$7:$H$19,3,FALSE)),"",Industrias[[#This Row],[Vapea (m3)]]*VLOOKUP(Árboles!$G1410,Precios!$B$7:$H$19,3,FALSE))</f>
        <v/>
      </c>
      <c r="O1413" s="217" t="str">
        <f>IF(ISNA(Industrias[[#This Row],[Vcanter (m3)]]*VLOOKUP(Árboles!$G1410,Precios!$B$7:$H$19,4,FALSE)),"",Industrias[[#This Row],[Vcanter (m3)]]*VLOOKUP(Árboles!$G1410,Precios!$B$7:$H$19,4,FALSE))</f>
        <v/>
      </c>
      <c r="P1413" s="217" t="str">
        <f>IF(ISNA(Industrias[[#This Row],[Vsierra (m3)]]*VLOOKUP(Árboles!$G1410,Precios!$B$7:$H$19,5,FALSE)),"",Industrias[[#This Row],[Vsierra (m3)]]*VLOOKUP(Árboles!$G1410,Precios!$B$7:$H$19,5,FALSE))</f>
        <v/>
      </c>
      <c r="Q1413" s="217" t="str">
        <f>IF(ISNA(Industrias[[#This Row],[Vsgruesa (m3)]]*VLOOKUP(Árboles!$G1410,Precios!$B$7:$H$19,6,FALSE)),"",Industrias[[#This Row],[Vsgruesa (m3)]]*VLOOKUP(Árboles!$G1410,Precios!$B$7:$H$19,6,FALSE))</f>
        <v/>
      </c>
      <c r="R1413" s="217" t="str">
        <f>IF(ISNA(Industrias[[#This Row],[Vchapa (m3)]]*VLOOKUP(Árboles!$G1410,Precios!$B$7:$H$19,7,FALSE)),"",Industrias[[#This Row],[Vchapa (m3)]]*VLOOKUP(Árboles!$G1410,Precios!$B$7:$H$19,7,FALSE))</f>
        <v/>
      </c>
      <c r="S1413" s="223">
        <f t="shared" ref="S1413:S1476" si="27">IF(SUM(M1413:R1413)=0,0,SUM(M1413:R1413))</f>
        <v>0</v>
      </c>
    </row>
    <row r="1414" spans="2:19" ht="16.8" thickTop="1" thickBot="1">
      <c r="B1414" s="211" t="str">
        <f>IF(Árboles!B1411="","",Árboles!B1411)</f>
        <v/>
      </c>
      <c r="C1414" s="211" t="str">
        <f>IF(Árboles!C1411="","",Árboles!C1411)</f>
        <v/>
      </c>
      <c r="D1414" s="212" t="str">
        <f>IF(Árboles!G1411="","",Árboles!G1411)</f>
        <v/>
      </c>
      <c r="E1414" s="213" t="str">
        <f>IF(Árboles!AC1411=0,"",Árboles!AC1411)</f>
        <v/>
      </c>
      <c r="F1414" s="221"/>
      <c r="G1414" s="222"/>
      <c r="H1414" s="222"/>
      <c r="I1414" s="222"/>
      <c r="J1414" s="222"/>
      <c r="K1414" s="222"/>
      <c r="L1414" s="222"/>
      <c r="M1414" s="216" t="str">
        <f>IF(ISNA(Industrias[[#This Row],[Vtrit (m3)]]*VLOOKUP(Árboles!$G1411,Precios!$B$7:$H$19,2,FALSE)),"",Industrias[[#This Row],[Vtrit (m3)]]*VLOOKUP(Árboles!$G1411,Precios!$B$7:$H$19,2,FALSE))</f>
        <v/>
      </c>
      <c r="N1414" s="217" t="str">
        <f>IF(ISNA(Industrias[[#This Row],[Vapea (m3)]]*VLOOKUP(Árboles!$G1411,Precios!$B$7:$H$19,3,FALSE)),"",Industrias[[#This Row],[Vapea (m3)]]*VLOOKUP(Árboles!$G1411,Precios!$B$7:$H$19,3,FALSE))</f>
        <v/>
      </c>
      <c r="O1414" s="217" t="str">
        <f>IF(ISNA(Industrias[[#This Row],[Vcanter (m3)]]*VLOOKUP(Árboles!$G1411,Precios!$B$7:$H$19,4,FALSE)),"",Industrias[[#This Row],[Vcanter (m3)]]*VLOOKUP(Árboles!$G1411,Precios!$B$7:$H$19,4,FALSE))</f>
        <v/>
      </c>
      <c r="P1414" s="217" t="str">
        <f>IF(ISNA(Industrias[[#This Row],[Vsierra (m3)]]*VLOOKUP(Árboles!$G1411,Precios!$B$7:$H$19,5,FALSE)),"",Industrias[[#This Row],[Vsierra (m3)]]*VLOOKUP(Árboles!$G1411,Precios!$B$7:$H$19,5,FALSE))</f>
        <v/>
      </c>
      <c r="Q1414" s="217" t="str">
        <f>IF(ISNA(Industrias[[#This Row],[Vsgruesa (m3)]]*VLOOKUP(Árboles!$G1411,Precios!$B$7:$H$19,6,FALSE)),"",Industrias[[#This Row],[Vsgruesa (m3)]]*VLOOKUP(Árboles!$G1411,Precios!$B$7:$H$19,6,FALSE))</f>
        <v/>
      </c>
      <c r="R1414" s="217" t="str">
        <f>IF(ISNA(Industrias[[#This Row],[Vchapa (m3)]]*VLOOKUP(Árboles!$G1411,Precios!$B$7:$H$19,7,FALSE)),"",Industrias[[#This Row],[Vchapa (m3)]]*VLOOKUP(Árboles!$G1411,Precios!$B$7:$H$19,7,FALSE))</f>
        <v/>
      </c>
      <c r="S1414" s="223">
        <f t="shared" si="27"/>
        <v>0</v>
      </c>
    </row>
    <row r="1415" spans="2:19" ht="16.8" thickTop="1" thickBot="1">
      <c r="B1415" s="211" t="str">
        <f>IF(Árboles!B1412="","",Árboles!B1412)</f>
        <v/>
      </c>
      <c r="C1415" s="211" t="str">
        <f>IF(Árboles!C1412="","",Árboles!C1412)</f>
        <v/>
      </c>
      <c r="D1415" s="212" t="str">
        <f>IF(Árboles!G1412="","",Árboles!G1412)</f>
        <v/>
      </c>
      <c r="E1415" s="213" t="str">
        <f>IF(Árboles!AC1412=0,"",Árboles!AC1412)</f>
        <v/>
      </c>
      <c r="F1415" s="221"/>
      <c r="G1415" s="222"/>
      <c r="H1415" s="222"/>
      <c r="I1415" s="222"/>
      <c r="J1415" s="222"/>
      <c r="K1415" s="222"/>
      <c r="L1415" s="222"/>
      <c r="M1415" s="216" t="str">
        <f>IF(ISNA(Industrias[[#This Row],[Vtrit (m3)]]*VLOOKUP(Árboles!$G1412,Precios!$B$7:$H$19,2,FALSE)),"",Industrias[[#This Row],[Vtrit (m3)]]*VLOOKUP(Árboles!$G1412,Precios!$B$7:$H$19,2,FALSE))</f>
        <v/>
      </c>
      <c r="N1415" s="217" t="str">
        <f>IF(ISNA(Industrias[[#This Row],[Vapea (m3)]]*VLOOKUP(Árboles!$G1412,Precios!$B$7:$H$19,3,FALSE)),"",Industrias[[#This Row],[Vapea (m3)]]*VLOOKUP(Árboles!$G1412,Precios!$B$7:$H$19,3,FALSE))</f>
        <v/>
      </c>
      <c r="O1415" s="217" t="str">
        <f>IF(ISNA(Industrias[[#This Row],[Vcanter (m3)]]*VLOOKUP(Árboles!$G1412,Precios!$B$7:$H$19,4,FALSE)),"",Industrias[[#This Row],[Vcanter (m3)]]*VLOOKUP(Árboles!$G1412,Precios!$B$7:$H$19,4,FALSE))</f>
        <v/>
      </c>
      <c r="P1415" s="217" t="str">
        <f>IF(ISNA(Industrias[[#This Row],[Vsierra (m3)]]*VLOOKUP(Árboles!$G1412,Precios!$B$7:$H$19,5,FALSE)),"",Industrias[[#This Row],[Vsierra (m3)]]*VLOOKUP(Árboles!$G1412,Precios!$B$7:$H$19,5,FALSE))</f>
        <v/>
      </c>
      <c r="Q1415" s="217" t="str">
        <f>IF(ISNA(Industrias[[#This Row],[Vsgruesa (m3)]]*VLOOKUP(Árboles!$G1412,Precios!$B$7:$H$19,6,FALSE)),"",Industrias[[#This Row],[Vsgruesa (m3)]]*VLOOKUP(Árboles!$G1412,Precios!$B$7:$H$19,6,FALSE))</f>
        <v/>
      </c>
      <c r="R1415" s="217" t="str">
        <f>IF(ISNA(Industrias[[#This Row],[Vchapa (m3)]]*VLOOKUP(Árboles!$G1412,Precios!$B$7:$H$19,7,FALSE)),"",Industrias[[#This Row],[Vchapa (m3)]]*VLOOKUP(Árboles!$G1412,Precios!$B$7:$H$19,7,FALSE))</f>
        <v/>
      </c>
      <c r="S1415" s="223">
        <f t="shared" si="27"/>
        <v>0</v>
      </c>
    </row>
    <row r="1416" spans="2:19" ht="16.8" thickTop="1" thickBot="1">
      <c r="B1416" s="211" t="str">
        <f>IF(Árboles!B1413="","",Árboles!B1413)</f>
        <v/>
      </c>
      <c r="C1416" s="211" t="str">
        <f>IF(Árboles!C1413="","",Árboles!C1413)</f>
        <v/>
      </c>
      <c r="D1416" s="212" t="str">
        <f>IF(Árboles!G1413="","",Árboles!G1413)</f>
        <v/>
      </c>
      <c r="E1416" s="213" t="str">
        <f>IF(Árboles!AC1413=0,"",Árboles!AC1413)</f>
        <v/>
      </c>
      <c r="F1416" s="221"/>
      <c r="G1416" s="222"/>
      <c r="H1416" s="222"/>
      <c r="I1416" s="222"/>
      <c r="J1416" s="222"/>
      <c r="K1416" s="222"/>
      <c r="L1416" s="222"/>
      <c r="M1416" s="216" t="str">
        <f>IF(ISNA(Industrias[[#This Row],[Vtrit (m3)]]*VLOOKUP(Árboles!$G1413,Precios!$B$7:$H$19,2,FALSE)),"",Industrias[[#This Row],[Vtrit (m3)]]*VLOOKUP(Árboles!$G1413,Precios!$B$7:$H$19,2,FALSE))</f>
        <v/>
      </c>
      <c r="N1416" s="217" t="str">
        <f>IF(ISNA(Industrias[[#This Row],[Vapea (m3)]]*VLOOKUP(Árboles!$G1413,Precios!$B$7:$H$19,3,FALSE)),"",Industrias[[#This Row],[Vapea (m3)]]*VLOOKUP(Árboles!$G1413,Precios!$B$7:$H$19,3,FALSE))</f>
        <v/>
      </c>
      <c r="O1416" s="217" t="str">
        <f>IF(ISNA(Industrias[[#This Row],[Vcanter (m3)]]*VLOOKUP(Árboles!$G1413,Precios!$B$7:$H$19,4,FALSE)),"",Industrias[[#This Row],[Vcanter (m3)]]*VLOOKUP(Árboles!$G1413,Precios!$B$7:$H$19,4,FALSE))</f>
        <v/>
      </c>
      <c r="P1416" s="217" t="str">
        <f>IF(ISNA(Industrias[[#This Row],[Vsierra (m3)]]*VLOOKUP(Árboles!$G1413,Precios!$B$7:$H$19,5,FALSE)),"",Industrias[[#This Row],[Vsierra (m3)]]*VLOOKUP(Árboles!$G1413,Precios!$B$7:$H$19,5,FALSE))</f>
        <v/>
      </c>
      <c r="Q1416" s="217" t="str">
        <f>IF(ISNA(Industrias[[#This Row],[Vsgruesa (m3)]]*VLOOKUP(Árboles!$G1413,Precios!$B$7:$H$19,6,FALSE)),"",Industrias[[#This Row],[Vsgruesa (m3)]]*VLOOKUP(Árboles!$G1413,Precios!$B$7:$H$19,6,FALSE))</f>
        <v/>
      </c>
      <c r="R1416" s="217" t="str">
        <f>IF(ISNA(Industrias[[#This Row],[Vchapa (m3)]]*VLOOKUP(Árboles!$G1413,Precios!$B$7:$H$19,7,FALSE)),"",Industrias[[#This Row],[Vchapa (m3)]]*VLOOKUP(Árboles!$G1413,Precios!$B$7:$H$19,7,FALSE))</f>
        <v/>
      </c>
      <c r="S1416" s="223">
        <f t="shared" si="27"/>
        <v>0</v>
      </c>
    </row>
    <row r="1417" spans="2:19" ht="16.8" thickTop="1" thickBot="1">
      <c r="B1417" s="211" t="str">
        <f>IF(Árboles!B1414="","",Árboles!B1414)</f>
        <v/>
      </c>
      <c r="C1417" s="211" t="str">
        <f>IF(Árboles!C1414="","",Árboles!C1414)</f>
        <v/>
      </c>
      <c r="D1417" s="212" t="str">
        <f>IF(Árboles!G1414="","",Árboles!G1414)</f>
        <v/>
      </c>
      <c r="E1417" s="213" t="str">
        <f>IF(Árboles!AC1414=0,"",Árboles!AC1414)</f>
        <v/>
      </c>
      <c r="F1417" s="221"/>
      <c r="G1417" s="222"/>
      <c r="H1417" s="222"/>
      <c r="I1417" s="222"/>
      <c r="J1417" s="222"/>
      <c r="K1417" s="222"/>
      <c r="L1417" s="222"/>
      <c r="M1417" s="216" t="str">
        <f>IF(ISNA(Industrias[[#This Row],[Vtrit (m3)]]*VLOOKUP(Árboles!$G1414,Precios!$B$7:$H$19,2,FALSE)),"",Industrias[[#This Row],[Vtrit (m3)]]*VLOOKUP(Árboles!$G1414,Precios!$B$7:$H$19,2,FALSE))</f>
        <v/>
      </c>
      <c r="N1417" s="217" t="str">
        <f>IF(ISNA(Industrias[[#This Row],[Vapea (m3)]]*VLOOKUP(Árboles!$G1414,Precios!$B$7:$H$19,3,FALSE)),"",Industrias[[#This Row],[Vapea (m3)]]*VLOOKUP(Árboles!$G1414,Precios!$B$7:$H$19,3,FALSE))</f>
        <v/>
      </c>
      <c r="O1417" s="217" t="str">
        <f>IF(ISNA(Industrias[[#This Row],[Vcanter (m3)]]*VLOOKUP(Árboles!$G1414,Precios!$B$7:$H$19,4,FALSE)),"",Industrias[[#This Row],[Vcanter (m3)]]*VLOOKUP(Árboles!$G1414,Precios!$B$7:$H$19,4,FALSE))</f>
        <v/>
      </c>
      <c r="P1417" s="217" t="str">
        <f>IF(ISNA(Industrias[[#This Row],[Vsierra (m3)]]*VLOOKUP(Árboles!$G1414,Precios!$B$7:$H$19,5,FALSE)),"",Industrias[[#This Row],[Vsierra (m3)]]*VLOOKUP(Árboles!$G1414,Precios!$B$7:$H$19,5,FALSE))</f>
        <v/>
      </c>
      <c r="Q1417" s="217" t="str">
        <f>IF(ISNA(Industrias[[#This Row],[Vsgruesa (m3)]]*VLOOKUP(Árboles!$G1414,Precios!$B$7:$H$19,6,FALSE)),"",Industrias[[#This Row],[Vsgruesa (m3)]]*VLOOKUP(Árboles!$G1414,Precios!$B$7:$H$19,6,FALSE))</f>
        <v/>
      </c>
      <c r="R1417" s="217" t="str">
        <f>IF(ISNA(Industrias[[#This Row],[Vchapa (m3)]]*VLOOKUP(Árboles!$G1414,Precios!$B$7:$H$19,7,FALSE)),"",Industrias[[#This Row],[Vchapa (m3)]]*VLOOKUP(Árboles!$G1414,Precios!$B$7:$H$19,7,FALSE))</f>
        <v/>
      </c>
      <c r="S1417" s="223">
        <f t="shared" si="27"/>
        <v>0</v>
      </c>
    </row>
    <row r="1418" spans="2:19" ht="16.8" thickTop="1" thickBot="1">
      <c r="B1418" s="211" t="str">
        <f>IF(Árboles!B1415="","",Árboles!B1415)</f>
        <v/>
      </c>
      <c r="C1418" s="211" t="str">
        <f>IF(Árboles!C1415="","",Árboles!C1415)</f>
        <v/>
      </c>
      <c r="D1418" s="212" t="str">
        <f>IF(Árboles!G1415="","",Árboles!G1415)</f>
        <v/>
      </c>
      <c r="E1418" s="213" t="str">
        <f>IF(Árboles!AC1415=0,"",Árboles!AC1415)</f>
        <v/>
      </c>
      <c r="F1418" s="221"/>
      <c r="G1418" s="222"/>
      <c r="H1418" s="222"/>
      <c r="I1418" s="222"/>
      <c r="J1418" s="222"/>
      <c r="K1418" s="222"/>
      <c r="L1418" s="222"/>
      <c r="M1418" s="216" t="str">
        <f>IF(ISNA(Industrias[[#This Row],[Vtrit (m3)]]*VLOOKUP(Árboles!$G1415,Precios!$B$7:$H$19,2,FALSE)),"",Industrias[[#This Row],[Vtrit (m3)]]*VLOOKUP(Árboles!$G1415,Precios!$B$7:$H$19,2,FALSE))</f>
        <v/>
      </c>
      <c r="N1418" s="217" t="str">
        <f>IF(ISNA(Industrias[[#This Row],[Vapea (m3)]]*VLOOKUP(Árboles!$G1415,Precios!$B$7:$H$19,3,FALSE)),"",Industrias[[#This Row],[Vapea (m3)]]*VLOOKUP(Árboles!$G1415,Precios!$B$7:$H$19,3,FALSE))</f>
        <v/>
      </c>
      <c r="O1418" s="217" t="str">
        <f>IF(ISNA(Industrias[[#This Row],[Vcanter (m3)]]*VLOOKUP(Árboles!$G1415,Precios!$B$7:$H$19,4,FALSE)),"",Industrias[[#This Row],[Vcanter (m3)]]*VLOOKUP(Árboles!$G1415,Precios!$B$7:$H$19,4,FALSE))</f>
        <v/>
      </c>
      <c r="P1418" s="217" t="str">
        <f>IF(ISNA(Industrias[[#This Row],[Vsierra (m3)]]*VLOOKUP(Árboles!$G1415,Precios!$B$7:$H$19,5,FALSE)),"",Industrias[[#This Row],[Vsierra (m3)]]*VLOOKUP(Árboles!$G1415,Precios!$B$7:$H$19,5,FALSE))</f>
        <v/>
      </c>
      <c r="Q1418" s="217" t="str">
        <f>IF(ISNA(Industrias[[#This Row],[Vsgruesa (m3)]]*VLOOKUP(Árboles!$G1415,Precios!$B$7:$H$19,6,FALSE)),"",Industrias[[#This Row],[Vsgruesa (m3)]]*VLOOKUP(Árboles!$G1415,Precios!$B$7:$H$19,6,FALSE))</f>
        <v/>
      </c>
      <c r="R1418" s="217" t="str">
        <f>IF(ISNA(Industrias[[#This Row],[Vchapa (m3)]]*VLOOKUP(Árboles!$G1415,Precios!$B$7:$H$19,7,FALSE)),"",Industrias[[#This Row],[Vchapa (m3)]]*VLOOKUP(Árboles!$G1415,Precios!$B$7:$H$19,7,FALSE))</f>
        <v/>
      </c>
      <c r="S1418" s="223">
        <f t="shared" si="27"/>
        <v>0</v>
      </c>
    </row>
    <row r="1419" spans="2:19" ht="16.8" thickTop="1" thickBot="1">
      <c r="B1419" s="211" t="str">
        <f>IF(Árboles!B1416="","",Árboles!B1416)</f>
        <v/>
      </c>
      <c r="C1419" s="211" t="str">
        <f>IF(Árboles!C1416="","",Árboles!C1416)</f>
        <v/>
      </c>
      <c r="D1419" s="212" t="str">
        <f>IF(Árboles!G1416="","",Árboles!G1416)</f>
        <v/>
      </c>
      <c r="E1419" s="213" t="str">
        <f>IF(Árboles!AC1416=0,"",Árboles!AC1416)</f>
        <v/>
      </c>
      <c r="F1419" s="221"/>
      <c r="G1419" s="222"/>
      <c r="H1419" s="222"/>
      <c r="I1419" s="222"/>
      <c r="J1419" s="222"/>
      <c r="K1419" s="222"/>
      <c r="L1419" s="222"/>
      <c r="M1419" s="216" t="str">
        <f>IF(ISNA(Industrias[[#This Row],[Vtrit (m3)]]*VLOOKUP(Árboles!$G1416,Precios!$B$7:$H$19,2,FALSE)),"",Industrias[[#This Row],[Vtrit (m3)]]*VLOOKUP(Árboles!$G1416,Precios!$B$7:$H$19,2,FALSE))</f>
        <v/>
      </c>
      <c r="N1419" s="217" t="str">
        <f>IF(ISNA(Industrias[[#This Row],[Vapea (m3)]]*VLOOKUP(Árboles!$G1416,Precios!$B$7:$H$19,3,FALSE)),"",Industrias[[#This Row],[Vapea (m3)]]*VLOOKUP(Árboles!$G1416,Precios!$B$7:$H$19,3,FALSE))</f>
        <v/>
      </c>
      <c r="O1419" s="217" t="str">
        <f>IF(ISNA(Industrias[[#This Row],[Vcanter (m3)]]*VLOOKUP(Árboles!$G1416,Precios!$B$7:$H$19,4,FALSE)),"",Industrias[[#This Row],[Vcanter (m3)]]*VLOOKUP(Árboles!$G1416,Precios!$B$7:$H$19,4,FALSE))</f>
        <v/>
      </c>
      <c r="P1419" s="217" t="str">
        <f>IF(ISNA(Industrias[[#This Row],[Vsierra (m3)]]*VLOOKUP(Árboles!$G1416,Precios!$B$7:$H$19,5,FALSE)),"",Industrias[[#This Row],[Vsierra (m3)]]*VLOOKUP(Árboles!$G1416,Precios!$B$7:$H$19,5,FALSE))</f>
        <v/>
      </c>
      <c r="Q1419" s="217" t="str">
        <f>IF(ISNA(Industrias[[#This Row],[Vsgruesa (m3)]]*VLOOKUP(Árboles!$G1416,Precios!$B$7:$H$19,6,FALSE)),"",Industrias[[#This Row],[Vsgruesa (m3)]]*VLOOKUP(Árboles!$G1416,Precios!$B$7:$H$19,6,FALSE))</f>
        <v/>
      </c>
      <c r="R1419" s="217" t="str">
        <f>IF(ISNA(Industrias[[#This Row],[Vchapa (m3)]]*VLOOKUP(Árboles!$G1416,Precios!$B$7:$H$19,7,FALSE)),"",Industrias[[#This Row],[Vchapa (m3)]]*VLOOKUP(Árboles!$G1416,Precios!$B$7:$H$19,7,FALSE))</f>
        <v/>
      </c>
      <c r="S1419" s="223">
        <f t="shared" si="27"/>
        <v>0</v>
      </c>
    </row>
    <row r="1420" spans="2:19" ht="16.8" thickTop="1" thickBot="1">
      <c r="B1420" s="211" t="str">
        <f>IF(Árboles!B1417="","",Árboles!B1417)</f>
        <v/>
      </c>
      <c r="C1420" s="211" t="str">
        <f>IF(Árboles!C1417="","",Árboles!C1417)</f>
        <v/>
      </c>
      <c r="D1420" s="212" t="str">
        <f>IF(Árboles!G1417="","",Árboles!G1417)</f>
        <v/>
      </c>
      <c r="E1420" s="213" t="str">
        <f>IF(Árboles!AC1417=0,"",Árboles!AC1417)</f>
        <v/>
      </c>
      <c r="F1420" s="221"/>
      <c r="G1420" s="222"/>
      <c r="H1420" s="222"/>
      <c r="I1420" s="222"/>
      <c r="J1420" s="222"/>
      <c r="K1420" s="222"/>
      <c r="L1420" s="222"/>
      <c r="M1420" s="216" t="str">
        <f>IF(ISNA(Industrias[[#This Row],[Vtrit (m3)]]*VLOOKUP(Árboles!$G1417,Precios!$B$7:$H$19,2,FALSE)),"",Industrias[[#This Row],[Vtrit (m3)]]*VLOOKUP(Árboles!$G1417,Precios!$B$7:$H$19,2,FALSE))</f>
        <v/>
      </c>
      <c r="N1420" s="217" t="str">
        <f>IF(ISNA(Industrias[[#This Row],[Vapea (m3)]]*VLOOKUP(Árboles!$G1417,Precios!$B$7:$H$19,3,FALSE)),"",Industrias[[#This Row],[Vapea (m3)]]*VLOOKUP(Árboles!$G1417,Precios!$B$7:$H$19,3,FALSE))</f>
        <v/>
      </c>
      <c r="O1420" s="217" t="str">
        <f>IF(ISNA(Industrias[[#This Row],[Vcanter (m3)]]*VLOOKUP(Árboles!$G1417,Precios!$B$7:$H$19,4,FALSE)),"",Industrias[[#This Row],[Vcanter (m3)]]*VLOOKUP(Árboles!$G1417,Precios!$B$7:$H$19,4,FALSE))</f>
        <v/>
      </c>
      <c r="P1420" s="217" t="str">
        <f>IF(ISNA(Industrias[[#This Row],[Vsierra (m3)]]*VLOOKUP(Árboles!$G1417,Precios!$B$7:$H$19,5,FALSE)),"",Industrias[[#This Row],[Vsierra (m3)]]*VLOOKUP(Árboles!$G1417,Precios!$B$7:$H$19,5,FALSE))</f>
        <v/>
      </c>
      <c r="Q1420" s="217" t="str">
        <f>IF(ISNA(Industrias[[#This Row],[Vsgruesa (m3)]]*VLOOKUP(Árboles!$G1417,Precios!$B$7:$H$19,6,FALSE)),"",Industrias[[#This Row],[Vsgruesa (m3)]]*VLOOKUP(Árboles!$G1417,Precios!$B$7:$H$19,6,FALSE))</f>
        <v/>
      </c>
      <c r="R1420" s="217" t="str">
        <f>IF(ISNA(Industrias[[#This Row],[Vchapa (m3)]]*VLOOKUP(Árboles!$G1417,Precios!$B$7:$H$19,7,FALSE)),"",Industrias[[#This Row],[Vchapa (m3)]]*VLOOKUP(Árboles!$G1417,Precios!$B$7:$H$19,7,FALSE))</f>
        <v/>
      </c>
      <c r="S1420" s="223">
        <f t="shared" si="27"/>
        <v>0</v>
      </c>
    </row>
    <row r="1421" spans="2:19" ht="16.8" thickTop="1" thickBot="1">
      <c r="B1421" s="211" t="str">
        <f>IF(Árboles!B1418="","",Árboles!B1418)</f>
        <v/>
      </c>
      <c r="C1421" s="211" t="str">
        <f>IF(Árboles!C1418="","",Árboles!C1418)</f>
        <v/>
      </c>
      <c r="D1421" s="212" t="str">
        <f>IF(Árboles!G1418="","",Árboles!G1418)</f>
        <v/>
      </c>
      <c r="E1421" s="213" t="str">
        <f>IF(Árboles!AC1418=0,"",Árboles!AC1418)</f>
        <v/>
      </c>
      <c r="F1421" s="221"/>
      <c r="G1421" s="222"/>
      <c r="H1421" s="222"/>
      <c r="I1421" s="222"/>
      <c r="J1421" s="222"/>
      <c r="K1421" s="222"/>
      <c r="L1421" s="222"/>
      <c r="M1421" s="216" t="str">
        <f>IF(ISNA(Industrias[[#This Row],[Vtrit (m3)]]*VLOOKUP(Árboles!$G1418,Precios!$B$7:$H$19,2,FALSE)),"",Industrias[[#This Row],[Vtrit (m3)]]*VLOOKUP(Árboles!$G1418,Precios!$B$7:$H$19,2,FALSE))</f>
        <v/>
      </c>
      <c r="N1421" s="217" t="str">
        <f>IF(ISNA(Industrias[[#This Row],[Vapea (m3)]]*VLOOKUP(Árboles!$G1418,Precios!$B$7:$H$19,3,FALSE)),"",Industrias[[#This Row],[Vapea (m3)]]*VLOOKUP(Árboles!$G1418,Precios!$B$7:$H$19,3,FALSE))</f>
        <v/>
      </c>
      <c r="O1421" s="217" t="str">
        <f>IF(ISNA(Industrias[[#This Row],[Vcanter (m3)]]*VLOOKUP(Árboles!$G1418,Precios!$B$7:$H$19,4,FALSE)),"",Industrias[[#This Row],[Vcanter (m3)]]*VLOOKUP(Árboles!$G1418,Precios!$B$7:$H$19,4,FALSE))</f>
        <v/>
      </c>
      <c r="P1421" s="217" t="str">
        <f>IF(ISNA(Industrias[[#This Row],[Vsierra (m3)]]*VLOOKUP(Árboles!$G1418,Precios!$B$7:$H$19,5,FALSE)),"",Industrias[[#This Row],[Vsierra (m3)]]*VLOOKUP(Árboles!$G1418,Precios!$B$7:$H$19,5,FALSE))</f>
        <v/>
      </c>
      <c r="Q1421" s="217" t="str">
        <f>IF(ISNA(Industrias[[#This Row],[Vsgruesa (m3)]]*VLOOKUP(Árboles!$G1418,Precios!$B$7:$H$19,6,FALSE)),"",Industrias[[#This Row],[Vsgruesa (m3)]]*VLOOKUP(Árboles!$G1418,Precios!$B$7:$H$19,6,FALSE))</f>
        <v/>
      </c>
      <c r="R1421" s="217" t="str">
        <f>IF(ISNA(Industrias[[#This Row],[Vchapa (m3)]]*VLOOKUP(Árboles!$G1418,Precios!$B$7:$H$19,7,FALSE)),"",Industrias[[#This Row],[Vchapa (m3)]]*VLOOKUP(Árboles!$G1418,Precios!$B$7:$H$19,7,FALSE))</f>
        <v/>
      </c>
      <c r="S1421" s="223">
        <f t="shared" si="27"/>
        <v>0</v>
      </c>
    </row>
    <row r="1422" spans="2:19" ht="16.8" thickTop="1" thickBot="1">
      <c r="B1422" s="211" t="str">
        <f>IF(Árboles!B1419="","",Árboles!B1419)</f>
        <v/>
      </c>
      <c r="C1422" s="211" t="str">
        <f>IF(Árboles!C1419="","",Árboles!C1419)</f>
        <v/>
      </c>
      <c r="D1422" s="212" t="str">
        <f>IF(Árboles!G1419="","",Árboles!G1419)</f>
        <v/>
      </c>
      <c r="E1422" s="213" t="str">
        <f>IF(Árboles!AC1419=0,"",Árboles!AC1419)</f>
        <v/>
      </c>
      <c r="F1422" s="221"/>
      <c r="G1422" s="222"/>
      <c r="H1422" s="222"/>
      <c r="I1422" s="222"/>
      <c r="J1422" s="222"/>
      <c r="K1422" s="222"/>
      <c r="L1422" s="222"/>
      <c r="M1422" s="216" t="str">
        <f>IF(ISNA(Industrias[[#This Row],[Vtrit (m3)]]*VLOOKUP(Árboles!$G1419,Precios!$B$7:$H$19,2,FALSE)),"",Industrias[[#This Row],[Vtrit (m3)]]*VLOOKUP(Árboles!$G1419,Precios!$B$7:$H$19,2,FALSE))</f>
        <v/>
      </c>
      <c r="N1422" s="217" t="str">
        <f>IF(ISNA(Industrias[[#This Row],[Vapea (m3)]]*VLOOKUP(Árboles!$G1419,Precios!$B$7:$H$19,3,FALSE)),"",Industrias[[#This Row],[Vapea (m3)]]*VLOOKUP(Árboles!$G1419,Precios!$B$7:$H$19,3,FALSE))</f>
        <v/>
      </c>
      <c r="O1422" s="217" t="str">
        <f>IF(ISNA(Industrias[[#This Row],[Vcanter (m3)]]*VLOOKUP(Árboles!$G1419,Precios!$B$7:$H$19,4,FALSE)),"",Industrias[[#This Row],[Vcanter (m3)]]*VLOOKUP(Árboles!$G1419,Precios!$B$7:$H$19,4,FALSE))</f>
        <v/>
      </c>
      <c r="P1422" s="217" t="str">
        <f>IF(ISNA(Industrias[[#This Row],[Vsierra (m3)]]*VLOOKUP(Árboles!$G1419,Precios!$B$7:$H$19,5,FALSE)),"",Industrias[[#This Row],[Vsierra (m3)]]*VLOOKUP(Árboles!$G1419,Precios!$B$7:$H$19,5,FALSE))</f>
        <v/>
      </c>
      <c r="Q1422" s="217" t="str">
        <f>IF(ISNA(Industrias[[#This Row],[Vsgruesa (m3)]]*VLOOKUP(Árboles!$G1419,Precios!$B$7:$H$19,6,FALSE)),"",Industrias[[#This Row],[Vsgruesa (m3)]]*VLOOKUP(Árboles!$G1419,Precios!$B$7:$H$19,6,FALSE))</f>
        <v/>
      </c>
      <c r="R1422" s="217" t="str">
        <f>IF(ISNA(Industrias[[#This Row],[Vchapa (m3)]]*VLOOKUP(Árboles!$G1419,Precios!$B$7:$H$19,7,FALSE)),"",Industrias[[#This Row],[Vchapa (m3)]]*VLOOKUP(Árboles!$G1419,Precios!$B$7:$H$19,7,FALSE))</f>
        <v/>
      </c>
      <c r="S1422" s="223">
        <f t="shared" si="27"/>
        <v>0</v>
      </c>
    </row>
    <row r="1423" spans="2:19" ht="16.8" thickTop="1" thickBot="1">
      <c r="B1423" s="211" t="str">
        <f>IF(Árboles!B1420="","",Árboles!B1420)</f>
        <v/>
      </c>
      <c r="C1423" s="211" t="str">
        <f>IF(Árboles!C1420="","",Árboles!C1420)</f>
        <v/>
      </c>
      <c r="D1423" s="212" t="str">
        <f>IF(Árboles!G1420="","",Árboles!G1420)</f>
        <v/>
      </c>
      <c r="E1423" s="213" t="str">
        <f>IF(Árboles!AC1420=0,"",Árboles!AC1420)</f>
        <v/>
      </c>
      <c r="F1423" s="221"/>
      <c r="G1423" s="222"/>
      <c r="H1423" s="222"/>
      <c r="I1423" s="222"/>
      <c r="J1423" s="222"/>
      <c r="K1423" s="222"/>
      <c r="L1423" s="222"/>
      <c r="M1423" s="216" t="str">
        <f>IF(ISNA(Industrias[[#This Row],[Vtrit (m3)]]*VLOOKUP(Árboles!$G1420,Precios!$B$7:$H$19,2,FALSE)),"",Industrias[[#This Row],[Vtrit (m3)]]*VLOOKUP(Árboles!$G1420,Precios!$B$7:$H$19,2,FALSE))</f>
        <v/>
      </c>
      <c r="N1423" s="217" t="str">
        <f>IF(ISNA(Industrias[[#This Row],[Vapea (m3)]]*VLOOKUP(Árboles!$G1420,Precios!$B$7:$H$19,3,FALSE)),"",Industrias[[#This Row],[Vapea (m3)]]*VLOOKUP(Árboles!$G1420,Precios!$B$7:$H$19,3,FALSE))</f>
        <v/>
      </c>
      <c r="O1423" s="217" t="str">
        <f>IF(ISNA(Industrias[[#This Row],[Vcanter (m3)]]*VLOOKUP(Árboles!$G1420,Precios!$B$7:$H$19,4,FALSE)),"",Industrias[[#This Row],[Vcanter (m3)]]*VLOOKUP(Árboles!$G1420,Precios!$B$7:$H$19,4,FALSE))</f>
        <v/>
      </c>
      <c r="P1423" s="217" t="str">
        <f>IF(ISNA(Industrias[[#This Row],[Vsierra (m3)]]*VLOOKUP(Árboles!$G1420,Precios!$B$7:$H$19,5,FALSE)),"",Industrias[[#This Row],[Vsierra (m3)]]*VLOOKUP(Árboles!$G1420,Precios!$B$7:$H$19,5,FALSE))</f>
        <v/>
      </c>
      <c r="Q1423" s="217" t="str">
        <f>IF(ISNA(Industrias[[#This Row],[Vsgruesa (m3)]]*VLOOKUP(Árboles!$G1420,Precios!$B$7:$H$19,6,FALSE)),"",Industrias[[#This Row],[Vsgruesa (m3)]]*VLOOKUP(Árboles!$G1420,Precios!$B$7:$H$19,6,FALSE))</f>
        <v/>
      </c>
      <c r="R1423" s="217" t="str">
        <f>IF(ISNA(Industrias[[#This Row],[Vchapa (m3)]]*VLOOKUP(Árboles!$G1420,Precios!$B$7:$H$19,7,FALSE)),"",Industrias[[#This Row],[Vchapa (m3)]]*VLOOKUP(Árboles!$G1420,Precios!$B$7:$H$19,7,FALSE))</f>
        <v/>
      </c>
      <c r="S1423" s="223">
        <f t="shared" si="27"/>
        <v>0</v>
      </c>
    </row>
    <row r="1424" spans="2:19" ht="16.8" thickTop="1" thickBot="1">
      <c r="B1424" s="211" t="str">
        <f>IF(Árboles!B1421="","",Árboles!B1421)</f>
        <v/>
      </c>
      <c r="C1424" s="211" t="str">
        <f>IF(Árboles!C1421="","",Árboles!C1421)</f>
        <v/>
      </c>
      <c r="D1424" s="212" t="str">
        <f>IF(Árboles!G1421="","",Árboles!G1421)</f>
        <v/>
      </c>
      <c r="E1424" s="213" t="str">
        <f>IF(Árboles!AC1421=0,"",Árboles!AC1421)</f>
        <v/>
      </c>
      <c r="F1424" s="221"/>
      <c r="G1424" s="222"/>
      <c r="H1424" s="222"/>
      <c r="I1424" s="222"/>
      <c r="J1424" s="222"/>
      <c r="K1424" s="222"/>
      <c r="L1424" s="222"/>
      <c r="M1424" s="216" t="str">
        <f>IF(ISNA(Industrias[[#This Row],[Vtrit (m3)]]*VLOOKUP(Árboles!$G1421,Precios!$B$7:$H$19,2,FALSE)),"",Industrias[[#This Row],[Vtrit (m3)]]*VLOOKUP(Árboles!$G1421,Precios!$B$7:$H$19,2,FALSE))</f>
        <v/>
      </c>
      <c r="N1424" s="217" t="str">
        <f>IF(ISNA(Industrias[[#This Row],[Vapea (m3)]]*VLOOKUP(Árboles!$G1421,Precios!$B$7:$H$19,3,FALSE)),"",Industrias[[#This Row],[Vapea (m3)]]*VLOOKUP(Árboles!$G1421,Precios!$B$7:$H$19,3,FALSE))</f>
        <v/>
      </c>
      <c r="O1424" s="217" t="str">
        <f>IF(ISNA(Industrias[[#This Row],[Vcanter (m3)]]*VLOOKUP(Árboles!$G1421,Precios!$B$7:$H$19,4,FALSE)),"",Industrias[[#This Row],[Vcanter (m3)]]*VLOOKUP(Árboles!$G1421,Precios!$B$7:$H$19,4,FALSE))</f>
        <v/>
      </c>
      <c r="P1424" s="217" t="str">
        <f>IF(ISNA(Industrias[[#This Row],[Vsierra (m3)]]*VLOOKUP(Árboles!$G1421,Precios!$B$7:$H$19,5,FALSE)),"",Industrias[[#This Row],[Vsierra (m3)]]*VLOOKUP(Árboles!$G1421,Precios!$B$7:$H$19,5,FALSE))</f>
        <v/>
      </c>
      <c r="Q1424" s="217" t="str">
        <f>IF(ISNA(Industrias[[#This Row],[Vsgruesa (m3)]]*VLOOKUP(Árboles!$G1421,Precios!$B$7:$H$19,6,FALSE)),"",Industrias[[#This Row],[Vsgruesa (m3)]]*VLOOKUP(Árboles!$G1421,Precios!$B$7:$H$19,6,FALSE))</f>
        <v/>
      </c>
      <c r="R1424" s="217" t="str">
        <f>IF(ISNA(Industrias[[#This Row],[Vchapa (m3)]]*VLOOKUP(Árboles!$G1421,Precios!$B$7:$H$19,7,FALSE)),"",Industrias[[#This Row],[Vchapa (m3)]]*VLOOKUP(Árboles!$G1421,Precios!$B$7:$H$19,7,FALSE))</f>
        <v/>
      </c>
      <c r="S1424" s="223">
        <f t="shared" si="27"/>
        <v>0</v>
      </c>
    </row>
    <row r="1425" spans="2:19" ht="16.8" thickTop="1" thickBot="1">
      <c r="B1425" s="211" t="str">
        <f>IF(Árboles!B1422="","",Árboles!B1422)</f>
        <v/>
      </c>
      <c r="C1425" s="211" t="str">
        <f>IF(Árboles!C1422="","",Árboles!C1422)</f>
        <v/>
      </c>
      <c r="D1425" s="212" t="str">
        <f>IF(Árboles!G1422="","",Árboles!G1422)</f>
        <v/>
      </c>
      <c r="E1425" s="213" t="str">
        <f>IF(Árboles!AC1422=0,"",Árboles!AC1422)</f>
        <v/>
      </c>
      <c r="F1425" s="221"/>
      <c r="G1425" s="222"/>
      <c r="H1425" s="222"/>
      <c r="I1425" s="222"/>
      <c r="J1425" s="222"/>
      <c r="K1425" s="222"/>
      <c r="L1425" s="222"/>
      <c r="M1425" s="216" t="str">
        <f>IF(ISNA(Industrias[[#This Row],[Vtrit (m3)]]*VLOOKUP(Árboles!$G1422,Precios!$B$7:$H$19,2,FALSE)),"",Industrias[[#This Row],[Vtrit (m3)]]*VLOOKUP(Árboles!$G1422,Precios!$B$7:$H$19,2,FALSE))</f>
        <v/>
      </c>
      <c r="N1425" s="217" t="str">
        <f>IF(ISNA(Industrias[[#This Row],[Vapea (m3)]]*VLOOKUP(Árboles!$G1422,Precios!$B$7:$H$19,3,FALSE)),"",Industrias[[#This Row],[Vapea (m3)]]*VLOOKUP(Árboles!$G1422,Precios!$B$7:$H$19,3,FALSE))</f>
        <v/>
      </c>
      <c r="O1425" s="217" t="str">
        <f>IF(ISNA(Industrias[[#This Row],[Vcanter (m3)]]*VLOOKUP(Árboles!$G1422,Precios!$B$7:$H$19,4,FALSE)),"",Industrias[[#This Row],[Vcanter (m3)]]*VLOOKUP(Árboles!$G1422,Precios!$B$7:$H$19,4,FALSE))</f>
        <v/>
      </c>
      <c r="P1425" s="217" t="str">
        <f>IF(ISNA(Industrias[[#This Row],[Vsierra (m3)]]*VLOOKUP(Árboles!$G1422,Precios!$B$7:$H$19,5,FALSE)),"",Industrias[[#This Row],[Vsierra (m3)]]*VLOOKUP(Árboles!$G1422,Precios!$B$7:$H$19,5,FALSE))</f>
        <v/>
      </c>
      <c r="Q1425" s="217" t="str">
        <f>IF(ISNA(Industrias[[#This Row],[Vsgruesa (m3)]]*VLOOKUP(Árboles!$G1422,Precios!$B$7:$H$19,6,FALSE)),"",Industrias[[#This Row],[Vsgruesa (m3)]]*VLOOKUP(Árboles!$G1422,Precios!$B$7:$H$19,6,FALSE))</f>
        <v/>
      </c>
      <c r="R1425" s="217" t="str">
        <f>IF(ISNA(Industrias[[#This Row],[Vchapa (m3)]]*VLOOKUP(Árboles!$G1422,Precios!$B$7:$H$19,7,FALSE)),"",Industrias[[#This Row],[Vchapa (m3)]]*VLOOKUP(Árboles!$G1422,Precios!$B$7:$H$19,7,FALSE))</f>
        <v/>
      </c>
      <c r="S1425" s="223">
        <f t="shared" si="27"/>
        <v>0</v>
      </c>
    </row>
    <row r="1426" spans="2:19" ht="16.8" thickTop="1" thickBot="1">
      <c r="B1426" s="211" t="str">
        <f>IF(Árboles!B1423="","",Árboles!B1423)</f>
        <v/>
      </c>
      <c r="C1426" s="211" t="str">
        <f>IF(Árboles!C1423="","",Árboles!C1423)</f>
        <v/>
      </c>
      <c r="D1426" s="212" t="str">
        <f>IF(Árboles!G1423="","",Árboles!G1423)</f>
        <v/>
      </c>
      <c r="E1426" s="213" t="str">
        <f>IF(Árboles!AC1423=0,"",Árboles!AC1423)</f>
        <v/>
      </c>
      <c r="F1426" s="221"/>
      <c r="G1426" s="222"/>
      <c r="H1426" s="222"/>
      <c r="I1426" s="222"/>
      <c r="J1426" s="222"/>
      <c r="K1426" s="222"/>
      <c r="L1426" s="222"/>
      <c r="M1426" s="216" t="str">
        <f>IF(ISNA(Industrias[[#This Row],[Vtrit (m3)]]*VLOOKUP(Árboles!$G1423,Precios!$B$7:$H$19,2,FALSE)),"",Industrias[[#This Row],[Vtrit (m3)]]*VLOOKUP(Árboles!$G1423,Precios!$B$7:$H$19,2,FALSE))</f>
        <v/>
      </c>
      <c r="N1426" s="217" t="str">
        <f>IF(ISNA(Industrias[[#This Row],[Vapea (m3)]]*VLOOKUP(Árboles!$G1423,Precios!$B$7:$H$19,3,FALSE)),"",Industrias[[#This Row],[Vapea (m3)]]*VLOOKUP(Árboles!$G1423,Precios!$B$7:$H$19,3,FALSE))</f>
        <v/>
      </c>
      <c r="O1426" s="217" t="str">
        <f>IF(ISNA(Industrias[[#This Row],[Vcanter (m3)]]*VLOOKUP(Árboles!$G1423,Precios!$B$7:$H$19,4,FALSE)),"",Industrias[[#This Row],[Vcanter (m3)]]*VLOOKUP(Árboles!$G1423,Precios!$B$7:$H$19,4,FALSE))</f>
        <v/>
      </c>
      <c r="P1426" s="217" t="str">
        <f>IF(ISNA(Industrias[[#This Row],[Vsierra (m3)]]*VLOOKUP(Árboles!$G1423,Precios!$B$7:$H$19,5,FALSE)),"",Industrias[[#This Row],[Vsierra (m3)]]*VLOOKUP(Árboles!$G1423,Precios!$B$7:$H$19,5,FALSE))</f>
        <v/>
      </c>
      <c r="Q1426" s="217" t="str">
        <f>IF(ISNA(Industrias[[#This Row],[Vsgruesa (m3)]]*VLOOKUP(Árboles!$G1423,Precios!$B$7:$H$19,6,FALSE)),"",Industrias[[#This Row],[Vsgruesa (m3)]]*VLOOKUP(Árboles!$G1423,Precios!$B$7:$H$19,6,FALSE))</f>
        <v/>
      </c>
      <c r="R1426" s="217" t="str">
        <f>IF(ISNA(Industrias[[#This Row],[Vchapa (m3)]]*VLOOKUP(Árboles!$G1423,Precios!$B$7:$H$19,7,FALSE)),"",Industrias[[#This Row],[Vchapa (m3)]]*VLOOKUP(Árboles!$G1423,Precios!$B$7:$H$19,7,FALSE))</f>
        <v/>
      </c>
      <c r="S1426" s="223">
        <f t="shared" si="27"/>
        <v>0</v>
      </c>
    </row>
    <row r="1427" spans="2:19" ht="16.8" thickTop="1" thickBot="1">
      <c r="B1427" s="211" t="str">
        <f>IF(Árboles!B1424="","",Árboles!B1424)</f>
        <v/>
      </c>
      <c r="C1427" s="211" t="str">
        <f>IF(Árboles!C1424="","",Árboles!C1424)</f>
        <v/>
      </c>
      <c r="D1427" s="212" t="str">
        <f>IF(Árboles!G1424="","",Árboles!G1424)</f>
        <v/>
      </c>
      <c r="E1427" s="213" t="str">
        <f>IF(Árboles!AC1424=0,"",Árboles!AC1424)</f>
        <v/>
      </c>
      <c r="F1427" s="221"/>
      <c r="G1427" s="222"/>
      <c r="H1427" s="222"/>
      <c r="I1427" s="222"/>
      <c r="J1427" s="222"/>
      <c r="K1427" s="222"/>
      <c r="L1427" s="222"/>
      <c r="M1427" s="216" t="str">
        <f>IF(ISNA(Industrias[[#This Row],[Vtrit (m3)]]*VLOOKUP(Árboles!$G1424,Precios!$B$7:$H$19,2,FALSE)),"",Industrias[[#This Row],[Vtrit (m3)]]*VLOOKUP(Árboles!$G1424,Precios!$B$7:$H$19,2,FALSE))</f>
        <v/>
      </c>
      <c r="N1427" s="217" t="str">
        <f>IF(ISNA(Industrias[[#This Row],[Vapea (m3)]]*VLOOKUP(Árboles!$G1424,Precios!$B$7:$H$19,3,FALSE)),"",Industrias[[#This Row],[Vapea (m3)]]*VLOOKUP(Árboles!$G1424,Precios!$B$7:$H$19,3,FALSE))</f>
        <v/>
      </c>
      <c r="O1427" s="217" t="str">
        <f>IF(ISNA(Industrias[[#This Row],[Vcanter (m3)]]*VLOOKUP(Árboles!$G1424,Precios!$B$7:$H$19,4,FALSE)),"",Industrias[[#This Row],[Vcanter (m3)]]*VLOOKUP(Árboles!$G1424,Precios!$B$7:$H$19,4,FALSE))</f>
        <v/>
      </c>
      <c r="P1427" s="217" t="str">
        <f>IF(ISNA(Industrias[[#This Row],[Vsierra (m3)]]*VLOOKUP(Árboles!$G1424,Precios!$B$7:$H$19,5,FALSE)),"",Industrias[[#This Row],[Vsierra (m3)]]*VLOOKUP(Árboles!$G1424,Precios!$B$7:$H$19,5,FALSE))</f>
        <v/>
      </c>
      <c r="Q1427" s="217" t="str">
        <f>IF(ISNA(Industrias[[#This Row],[Vsgruesa (m3)]]*VLOOKUP(Árboles!$G1424,Precios!$B$7:$H$19,6,FALSE)),"",Industrias[[#This Row],[Vsgruesa (m3)]]*VLOOKUP(Árboles!$G1424,Precios!$B$7:$H$19,6,FALSE))</f>
        <v/>
      </c>
      <c r="R1427" s="217" t="str">
        <f>IF(ISNA(Industrias[[#This Row],[Vchapa (m3)]]*VLOOKUP(Árboles!$G1424,Precios!$B$7:$H$19,7,FALSE)),"",Industrias[[#This Row],[Vchapa (m3)]]*VLOOKUP(Árboles!$G1424,Precios!$B$7:$H$19,7,FALSE))</f>
        <v/>
      </c>
      <c r="S1427" s="223">
        <f t="shared" si="27"/>
        <v>0</v>
      </c>
    </row>
    <row r="1428" spans="2:19" ht="16.8" thickTop="1" thickBot="1">
      <c r="B1428" s="211" t="str">
        <f>IF(Árboles!B1425="","",Árboles!B1425)</f>
        <v/>
      </c>
      <c r="C1428" s="211" t="str">
        <f>IF(Árboles!C1425="","",Árboles!C1425)</f>
        <v/>
      </c>
      <c r="D1428" s="212" t="str">
        <f>IF(Árboles!G1425="","",Árboles!G1425)</f>
        <v/>
      </c>
      <c r="E1428" s="213" t="str">
        <f>IF(Árboles!AC1425=0,"",Árboles!AC1425)</f>
        <v/>
      </c>
      <c r="F1428" s="221"/>
      <c r="G1428" s="222"/>
      <c r="H1428" s="222"/>
      <c r="I1428" s="222"/>
      <c r="J1428" s="222"/>
      <c r="K1428" s="222"/>
      <c r="L1428" s="222"/>
      <c r="M1428" s="216" t="str">
        <f>IF(ISNA(Industrias[[#This Row],[Vtrit (m3)]]*VLOOKUP(Árboles!$G1425,Precios!$B$7:$H$19,2,FALSE)),"",Industrias[[#This Row],[Vtrit (m3)]]*VLOOKUP(Árboles!$G1425,Precios!$B$7:$H$19,2,FALSE))</f>
        <v/>
      </c>
      <c r="N1428" s="217" t="str">
        <f>IF(ISNA(Industrias[[#This Row],[Vapea (m3)]]*VLOOKUP(Árboles!$G1425,Precios!$B$7:$H$19,3,FALSE)),"",Industrias[[#This Row],[Vapea (m3)]]*VLOOKUP(Árboles!$G1425,Precios!$B$7:$H$19,3,FALSE))</f>
        <v/>
      </c>
      <c r="O1428" s="217" t="str">
        <f>IF(ISNA(Industrias[[#This Row],[Vcanter (m3)]]*VLOOKUP(Árboles!$G1425,Precios!$B$7:$H$19,4,FALSE)),"",Industrias[[#This Row],[Vcanter (m3)]]*VLOOKUP(Árboles!$G1425,Precios!$B$7:$H$19,4,FALSE))</f>
        <v/>
      </c>
      <c r="P1428" s="217" t="str">
        <f>IF(ISNA(Industrias[[#This Row],[Vsierra (m3)]]*VLOOKUP(Árboles!$G1425,Precios!$B$7:$H$19,5,FALSE)),"",Industrias[[#This Row],[Vsierra (m3)]]*VLOOKUP(Árboles!$G1425,Precios!$B$7:$H$19,5,FALSE))</f>
        <v/>
      </c>
      <c r="Q1428" s="217" t="str">
        <f>IF(ISNA(Industrias[[#This Row],[Vsgruesa (m3)]]*VLOOKUP(Árboles!$G1425,Precios!$B$7:$H$19,6,FALSE)),"",Industrias[[#This Row],[Vsgruesa (m3)]]*VLOOKUP(Árboles!$G1425,Precios!$B$7:$H$19,6,FALSE))</f>
        <v/>
      </c>
      <c r="R1428" s="217" t="str">
        <f>IF(ISNA(Industrias[[#This Row],[Vchapa (m3)]]*VLOOKUP(Árboles!$G1425,Precios!$B$7:$H$19,7,FALSE)),"",Industrias[[#This Row],[Vchapa (m3)]]*VLOOKUP(Árboles!$G1425,Precios!$B$7:$H$19,7,FALSE))</f>
        <v/>
      </c>
      <c r="S1428" s="223">
        <f t="shared" si="27"/>
        <v>0</v>
      </c>
    </row>
    <row r="1429" spans="2:19" ht="16.8" thickTop="1" thickBot="1">
      <c r="B1429" s="211" t="str">
        <f>IF(Árboles!B1426="","",Árboles!B1426)</f>
        <v/>
      </c>
      <c r="C1429" s="211" t="str">
        <f>IF(Árboles!C1426="","",Árboles!C1426)</f>
        <v/>
      </c>
      <c r="D1429" s="212" t="str">
        <f>IF(Árboles!G1426="","",Árboles!G1426)</f>
        <v/>
      </c>
      <c r="E1429" s="213" t="str">
        <f>IF(Árboles!AC1426=0,"",Árboles!AC1426)</f>
        <v/>
      </c>
      <c r="F1429" s="221"/>
      <c r="G1429" s="222"/>
      <c r="H1429" s="222"/>
      <c r="I1429" s="222"/>
      <c r="J1429" s="222"/>
      <c r="K1429" s="222"/>
      <c r="L1429" s="222"/>
      <c r="M1429" s="216" t="str">
        <f>IF(ISNA(Industrias[[#This Row],[Vtrit (m3)]]*VLOOKUP(Árboles!$G1426,Precios!$B$7:$H$19,2,FALSE)),"",Industrias[[#This Row],[Vtrit (m3)]]*VLOOKUP(Árboles!$G1426,Precios!$B$7:$H$19,2,FALSE))</f>
        <v/>
      </c>
      <c r="N1429" s="217" t="str">
        <f>IF(ISNA(Industrias[[#This Row],[Vapea (m3)]]*VLOOKUP(Árboles!$G1426,Precios!$B$7:$H$19,3,FALSE)),"",Industrias[[#This Row],[Vapea (m3)]]*VLOOKUP(Árboles!$G1426,Precios!$B$7:$H$19,3,FALSE))</f>
        <v/>
      </c>
      <c r="O1429" s="217" t="str">
        <f>IF(ISNA(Industrias[[#This Row],[Vcanter (m3)]]*VLOOKUP(Árboles!$G1426,Precios!$B$7:$H$19,4,FALSE)),"",Industrias[[#This Row],[Vcanter (m3)]]*VLOOKUP(Árboles!$G1426,Precios!$B$7:$H$19,4,FALSE))</f>
        <v/>
      </c>
      <c r="P1429" s="217" t="str">
        <f>IF(ISNA(Industrias[[#This Row],[Vsierra (m3)]]*VLOOKUP(Árboles!$G1426,Precios!$B$7:$H$19,5,FALSE)),"",Industrias[[#This Row],[Vsierra (m3)]]*VLOOKUP(Árboles!$G1426,Precios!$B$7:$H$19,5,FALSE))</f>
        <v/>
      </c>
      <c r="Q1429" s="217" t="str">
        <f>IF(ISNA(Industrias[[#This Row],[Vsgruesa (m3)]]*VLOOKUP(Árboles!$G1426,Precios!$B$7:$H$19,6,FALSE)),"",Industrias[[#This Row],[Vsgruesa (m3)]]*VLOOKUP(Árboles!$G1426,Precios!$B$7:$H$19,6,FALSE))</f>
        <v/>
      </c>
      <c r="R1429" s="217" t="str">
        <f>IF(ISNA(Industrias[[#This Row],[Vchapa (m3)]]*VLOOKUP(Árboles!$G1426,Precios!$B$7:$H$19,7,FALSE)),"",Industrias[[#This Row],[Vchapa (m3)]]*VLOOKUP(Árboles!$G1426,Precios!$B$7:$H$19,7,FALSE))</f>
        <v/>
      </c>
      <c r="S1429" s="223">
        <f t="shared" si="27"/>
        <v>0</v>
      </c>
    </row>
    <row r="1430" spans="2:19" ht="16.8" thickTop="1" thickBot="1">
      <c r="B1430" s="211" t="str">
        <f>IF(Árboles!B1427="","",Árboles!B1427)</f>
        <v/>
      </c>
      <c r="C1430" s="211" t="str">
        <f>IF(Árboles!C1427="","",Árboles!C1427)</f>
        <v/>
      </c>
      <c r="D1430" s="212" t="str">
        <f>IF(Árboles!G1427="","",Árboles!G1427)</f>
        <v/>
      </c>
      <c r="E1430" s="213" t="str">
        <f>IF(Árboles!AC1427=0,"",Árboles!AC1427)</f>
        <v/>
      </c>
      <c r="F1430" s="221"/>
      <c r="G1430" s="222"/>
      <c r="H1430" s="222"/>
      <c r="I1430" s="222"/>
      <c r="J1430" s="222"/>
      <c r="K1430" s="222"/>
      <c r="L1430" s="222"/>
      <c r="M1430" s="216" t="str">
        <f>IF(ISNA(Industrias[[#This Row],[Vtrit (m3)]]*VLOOKUP(Árboles!$G1427,Precios!$B$7:$H$19,2,FALSE)),"",Industrias[[#This Row],[Vtrit (m3)]]*VLOOKUP(Árboles!$G1427,Precios!$B$7:$H$19,2,FALSE))</f>
        <v/>
      </c>
      <c r="N1430" s="217" t="str">
        <f>IF(ISNA(Industrias[[#This Row],[Vapea (m3)]]*VLOOKUP(Árboles!$G1427,Precios!$B$7:$H$19,3,FALSE)),"",Industrias[[#This Row],[Vapea (m3)]]*VLOOKUP(Árboles!$G1427,Precios!$B$7:$H$19,3,FALSE))</f>
        <v/>
      </c>
      <c r="O1430" s="217" t="str">
        <f>IF(ISNA(Industrias[[#This Row],[Vcanter (m3)]]*VLOOKUP(Árboles!$G1427,Precios!$B$7:$H$19,4,FALSE)),"",Industrias[[#This Row],[Vcanter (m3)]]*VLOOKUP(Árboles!$G1427,Precios!$B$7:$H$19,4,FALSE))</f>
        <v/>
      </c>
      <c r="P1430" s="217" t="str">
        <f>IF(ISNA(Industrias[[#This Row],[Vsierra (m3)]]*VLOOKUP(Árboles!$G1427,Precios!$B$7:$H$19,5,FALSE)),"",Industrias[[#This Row],[Vsierra (m3)]]*VLOOKUP(Árboles!$G1427,Precios!$B$7:$H$19,5,FALSE))</f>
        <v/>
      </c>
      <c r="Q1430" s="217" t="str">
        <f>IF(ISNA(Industrias[[#This Row],[Vsgruesa (m3)]]*VLOOKUP(Árboles!$G1427,Precios!$B$7:$H$19,6,FALSE)),"",Industrias[[#This Row],[Vsgruesa (m3)]]*VLOOKUP(Árboles!$G1427,Precios!$B$7:$H$19,6,FALSE))</f>
        <v/>
      </c>
      <c r="R1430" s="217" t="str">
        <f>IF(ISNA(Industrias[[#This Row],[Vchapa (m3)]]*VLOOKUP(Árboles!$G1427,Precios!$B$7:$H$19,7,FALSE)),"",Industrias[[#This Row],[Vchapa (m3)]]*VLOOKUP(Árboles!$G1427,Precios!$B$7:$H$19,7,FALSE))</f>
        <v/>
      </c>
      <c r="S1430" s="223">
        <f t="shared" si="27"/>
        <v>0</v>
      </c>
    </row>
    <row r="1431" spans="2:19" ht="16.8" thickTop="1" thickBot="1">
      <c r="B1431" s="211" t="str">
        <f>IF(Árboles!B1428="","",Árboles!B1428)</f>
        <v/>
      </c>
      <c r="C1431" s="211" t="str">
        <f>IF(Árboles!C1428="","",Árboles!C1428)</f>
        <v/>
      </c>
      <c r="D1431" s="212" t="str">
        <f>IF(Árboles!G1428="","",Árboles!G1428)</f>
        <v/>
      </c>
      <c r="E1431" s="213" t="str">
        <f>IF(Árboles!AC1428=0,"",Árboles!AC1428)</f>
        <v/>
      </c>
      <c r="F1431" s="221"/>
      <c r="G1431" s="222"/>
      <c r="H1431" s="222"/>
      <c r="I1431" s="222"/>
      <c r="J1431" s="222"/>
      <c r="K1431" s="222"/>
      <c r="L1431" s="222"/>
      <c r="M1431" s="216" t="str">
        <f>IF(ISNA(Industrias[[#This Row],[Vtrit (m3)]]*VLOOKUP(Árboles!$G1428,Precios!$B$7:$H$19,2,FALSE)),"",Industrias[[#This Row],[Vtrit (m3)]]*VLOOKUP(Árboles!$G1428,Precios!$B$7:$H$19,2,FALSE))</f>
        <v/>
      </c>
      <c r="N1431" s="217" t="str">
        <f>IF(ISNA(Industrias[[#This Row],[Vapea (m3)]]*VLOOKUP(Árboles!$G1428,Precios!$B$7:$H$19,3,FALSE)),"",Industrias[[#This Row],[Vapea (m3)]]*VLOOKUP(Árboles!$G1428,Precios!$B$7:$H$19,3,FALSE))</f>
        <v/>
      </c>
      <c r="O1431" s="217" t="str">
        <f>IF(ISNA(Industrias[[#This Row],[Vcanter (m3)]]*VLOOKUP(Árboles!$G1428,Precios!$B$7:$H$19,4,FALSE)),"",Industrias[[#This Row],[Vcanter (m3)]]*VLOOKUP(Árboles!$G1428,Precios!$B$7:$H$19,4,FALSE))</f>
        <v/>
      </c>
      <c r="P1431" s="217" t="str">
        <f>IF(ISNA(Industrias[[#This Row],[Vsierra (m3)]]*VLOOKUP(Árboles!$G1428,Precios!$B$7:$H$19,5,FALSE)),"",Industrias[[#This Row],[Vsierra (m3)]]*VLOOKUP(Árboles!$G1428,Precios!$B$7:$H$19,5,FALSE))</f>
        <v/>
      </c>
      <c r="Q1431" s="217" t="str">
        <f>IF(ISNA(Industrias[[#This Row],[Vsgruesa (m3)]]*VLOOKUP(Árboles!$G1428,Precios!$B$7:$H$19,6,FALSE)),"",Industrias[[#This Row],[Vsgruesa (m3)]]*VLOOKUP(Árboles!$G1428,Precios!$B$7:$H$19,6,FALSE))</f>
        <v/>
      </c>
      <c r="R1431" s="217" t="str">
        <f>IF(ISNA(Industrias[[#This Row],[Vchapa (m3)]]*VLOOKUP(Árboles!$G1428,Precios!$B$7:$H$19,7,FALSE)),"",Industrias[[#This Row],[Vchapa (m3)]]*VLOOKUP(Árboles!$G1428,Precios!$B$7:$H$19,7,FALSE))</f>
        <v/>
      </c>
      <c r="S1431" s="223">
        <f t="shared" si="27"/>
        <v>0</v>
      </c>
    </row>
    <row r="1432" spans="2:19" ht="16.8" thickTop="1" thickBot="1">
      <c r="B1432" s="211" t="str">
        <f>IF(Árboles!B1429="","",Árboles!B1429)</f>
        <v/>
      </c>
      <c r="C1432" s="211" t="str">
        <f>IF(Árboles!C1429="","",Árboles!C1429)</f>
        <v/>
      </c>
      <c r="D1432" s="212" t="str">
        <f>IF(Árboles!G1429="","",Árboles!G1429)</f>
        <v/>
      </c>
      <c r="E1432" s="213" t="str">
        <f>IF(Árboles!AC1429=0,"",Árboles!AC1429)</f>
        <v/>
      </c>
      <c r="F1432" s="221"/>
      <c r="G1432" s="222"/>
      <c r="H1432" s="222"/>
      <c r="I1432" s="222"/>
      <c r="J1432" s="222"/>
      <c r="K1432" s="222"/>
      <c r="L1432" s="222"/>
      <c r="M1432" s="216" t="str">
        <f>IF(ISNA(Industrias[[#This Row],[Vtrit (m3)]]*VLOOKUP(Árboles!$G1429,Precios!$B$7:$H$19,2,FALSE)),"",Industrias[[#This Row],[Vtrit (m3)]]*VLOOKUP(Árboles!$G1429,Precios!$B$7:$H$19,2,FALSE))</f>
        <v/>
      </c>
      <c r="N1432" s="217" t="str">
        <f>IF(ISNA(Industrias[[#This Row],[Vapea (m3)]]*VLOOKUP(Árboles!$G1429,Precios!$B$7:$H$19,3,FALSE)),"",Industrias[[#This Row],[Vapea (m3)]]*VLOOKUP(Árboles!$G1429,Precios!$B$7:$H$19,3,FALSE))</f>
        <v/>
      </c>
      <c r="O1432" s="217" t="str">
        <f>IF(ISNA(Industrias[[#This Row],[Vcanter (m3)]]*VLOOKUP(Árboles!$G1429,Precios!$B$7:$H$19,4,FALSE)),"",Industrias[[#This Row],[Vcanter (m3)]]*VLOOKUP(Árboles!$G1429,Precios!$B$7:$H$19,4,FALSE))</f>
        <v/>
      </c>
      <c r="P1432" s="217" t="str">
        <f>IF(ISNA(Industrias[[#This Row],[Vsierra (m3)]]*VLOOKUP(Árboles!$G1429,Precios!$B$7:$H$19,5,FALSE)),"",Industrias[[#This Row],[Vsierra (m3)]]*VLOOKUP(Árboles!$G1429,Precios!$B$7:$H$19,5,FALSE))</f>
        <v/>
      </c>
      <c r="Q1432" s="217" t="str">
        <f>IF(ISNA(Industrias[[#This Row],[Vsgruesa (m3)]]*VLOOKUP(Árboles!$G1429,Precios!$B$7:$H$19,6,FALSE)),"",Industrias[[#This Row],[Vsgruesa (m3)]]*VLOOKUP(Árboles!$G1429,Precios!$B$7:$H$19,6,FALSE))</f>
        <v/>
      </c>
      <c r="R1432" s="217" t="str">
        <f>IF(ISNA(Industrias[[#This Row],[Vchapa (m3)]]*VLOOKUP(Árboles!$G1429,Precios!$B$7:$H$19,7,FALSE)),"",Industrias[[#This Row],[Vchapa (m3)]]*VLOOKUP(Árboles!$G1429,Precios!$B$7:$H$19,7,FALSE))</f>
        <v/>
      </c>
      <c r="S1432" s="223">
        <f t="shared" si="27"/>
        <v>0</v>
      </c>
    </row>
    <row r="1433" spans="2:19" ht="16.8" thickTop="1" thickBot="1">
      <c r="B1433" s="211" t="str">
        <f>IF(Árboles!B1430="","",Árboles!B1430)</f>
        <v/>
      </c>
      <c r="C1433" s="211" t="str">
        <f>IF(Árboles!C1430="","",Árboles!C1430)</f>
        <v/>
      </c>
      <c r="D1433" s="212" t="str">
        <f>IF(Árboles!G1430="","",Árboles!G1430)</f>
        <v/>
      </c>
      <c r="E1433" s="213" t="str">
        <f>IF(Árboles!AC1430=0,"",Árboles!AC1430)</f>
        <v/>
      </c>
      <c r="F1433" s="221"/>
      <c r="G1433" s="222"/>
      <c r="H1433" s="222"/>
      <c r="I1433" s="222"/>
      <c r="J1433" s="222"/>
      <c r="K1433" s="222"/>
      <c r="L1433" s="222"/>
      <c r="M1433" s="216" t="str">
        <f>IF(ISNA(Industrias[[#This Row],[Vtrit (m3)]]*VLOOKUP(Árboles!$G1430,Precios!$B$7:$H$19,2,FALSE)),"",Industrias[[#This Row],[Vtrit (m3)]]*VLOOKUP(Árboles!$G1430,Precios!$B$7:$H$19,2,FALSE))</f>
        <v/>
      </c>
      <c r="N1433" s="217" t="str">
        <f>IF(ISNA(Industrias[[#This Row],[Vapea (m3)]]*VLOOKUP(Árboles!$G1430,Precios!$B$7:$H$19,3,FALSE)),"",Industrias[[#This Row],[Vapea (m3)]]*VLOOKUP(Árboles!$G1430,Precios!$B$7:$H$19,3,FALSE))</f>
        <v/>
      </c>
      <c r="O1433" s="217" t="str">
        <f>IF(ISNA(Industrias[[#This Row],[Vcanter (m3)]]*VLOOKUP(Árboles!$G1430,Precios!$B$7:$H$19,4,FALSE)),"",Industrias[[#This Row],[Vcanter (m3)]]*VLOOKUP(Árboles!$G1430,Precios!$B$7:$H$19,4,FALSE))</f>
        <v/>
      </c>
      <c r="P1433" s="217" t="str">
        <f>IF(ISNA(Industrias[[#This Row],[Vsierra (m3)]]*VLOOKUP(Árboles!$G1430,Precios!$B$7:$H$19,5,FALSE)),"",Industrias[[#This Row],[Vsierra (m3)]]*VLOOKUP(Árboles!$G1430,Precios!$B$7:$H$19,5,FALSE))</f>
        <v/>
      </c>
      <c r="Q1433" s="217" t="str">
        <f>IF(ISNA(Industrias[[#This Row],[Vsgruesa (m3)]]*VLOOKUP(Árboles!$G1430,Precios!$B$7:$H$19,6,FALSE)),"",Industrias[[#This Row],[Vsgruesa (m3)]]*VLOOKUP(Árboles!$G1430,Precios!$B$7:$H$19,6,FALSE))</f>
        <v/>
      </c>
      <c r="R1433" s="217" t="str">
        <f>IF(ISNA(Industrias[[#This Row],[Vchapa (m3)]]*VLOOKUP(Árboles!$G1430,Precios!$B$7:$H$19,7,FALSE)),"",Industrias[[#This Row],[Vchapa (m3)]]*VLOOKUP(Árboles!$G1430,Precios!$B$7:$H$19,7,FALSE))</f>
        <v/>
      </c>
      <c r="S1433" s="223">
        <f t="shared" si="27"/>
        <v>0</v>
      </c>
    </row>
    <row r="1434" spans="2:19" ht="16.8" thickTop="1" thickBot="1">
      <c r="B1434" s="211" t="str">
        <f>IF(Árboles!B1431="","",Árboles!B1431)</f>
        <v/>
      </c>
      <c r="C1434" s="211" t="str">
        <f>IF(Árboles!C1431="","",Árboles!C1431)</f>
        <v/>
      </c>
      <c r="D1434" s="212" t="str">
        <f>IF(Árboles!G1431="","",Árboles!G1431)</f>
        <v/>
      </c>
      <c r="E1434" s="213" t="str">
        <f>IF(Árboles!AC1431=0,"",Árboles!AC1431)</f>
        <v/>
      </c>
      <c r="F1434" s="221"/>
      <c r="G1434" s="222"/>
      <c r="H1434" s="222"/>
      <c r="I1434" s="222"/>
      <c r="J1434" s="222"/>
      <c r="K1434" s="222"/>
      <c r="L1434" s="222"/>
      <c r="M1434" s="216" t="str">
        <f>IF(ISNA(Industrias[[#This Row],[Vtrit (m3)]]*VLOOKUP(Árboles!$G1431,Precios!$B$7:$H$19,2,FALSE)),"",Industrias[[#This Row],[Vtrit (m3)]]*VLOOKUP(Árboles!$G1431,Precios!$B$7:$H$19,2,FALSE))</f>
        <v/>
      </c>
      <c r="N1434" s="217" t="str">
        <f>IF(ISNA(Industrias[[#This Row],[Vapea (m3)]]*VLOOKUP(Árboles!$G1431,Precios!$B$7:$H$19,3,FALSE)),"",Industrias[[#This Row],[Vapea (m3)]]*VLOOKUP(Árboles!$G1431,Precios!$B$7:$H$19,3,FALSE))</f>
        <v/>
      </c>
      <c r="O1434" s="217" t="str">
        <f>IF(ISNA(Industrias[[#This Row],[Vcanter (m3)]]*VLOOKUP(Árboles!$G1431,Precios!$B$7:$H$19,4,FALSE)),"",Industrias[[#This Row],[Vcanter (m3)]]*VLOOKUP(Árboles!$G1431,Precios!$B$7:$H$19,4,FALSE))</f>
        <v/>
      </c>
      <c r="P1434" s="217" t="str">
        <f>IF(ISNA(Industrias[[#This Row],[Vsierra (m3)]]*VLOOKUP(Árboles!$G1431,Precios!$B$7:$H$19,5,FALSE)),"",Industrias[[#This Row],[Vsierra (m3)]]*VLOOKUP(Árboles!$G1431,Precios!$B$7:$H$19,5,FALSE))</f>
        <v/>
      </c>
      <c r="Q1434" s="217" t="str">
        <f>IF(ISNA(Industrias[[#This Row],[Vsgruesa (m3)]]*VLOOKUP(Árboles!$G1431,Precios!$B$7:$H$19,6,FALSE)),"",Industrias[[#This Row],[Vsgruesa (m3)]]*VLOOKUP(Árboles!$G1431,Precios!$B$7:$H$19,6,FALSE))</f>
        <v/>
      </c>
      <c r="R1434" s="217" t="str">
        <f>IF(ISNA(Industrias[[#This Row],[Vchapa (m3)]]*VLOOKUP(Árboles!$G1431,Precios!$B$7:$H$19,7,FALSE)),"",Industrias[[#This Row],[Vchapa (m3)]]*VLOOKUP(Árboles!$G1431,Precios!$B$7:$H$19,7,FALSE))</f>
        <v/>
      </c>
      <c r="S1434" s="223">
        <f t="shared" si="27"/>
        <v>0</v>
      </c>
    </row>
    <row r="1435" spans="2:19" ht="16.8" thickTop="1" thickBot="1">
      <c r="B1435" s="211" t="str">
        <f>IF(Árboles!B1432="","",Árboles!B1432)</f>
        <v/>
      </c>
      <c r="C1435" s="211" t="str">
        <f>IF(Árboles!C1432="","",Árboles!C1432)</f>
        <v/>
      </c>
      <c r="D1435" s="212" t="str">
        <f>IF(Árboles!G1432="","",Árboles!G1432)</f>
        <v/>
      </c>
      <c r="E1435" s="213" t="str">
        <f>IF(Árboles!AC1432=0,"",Árboles!AC1432)</f>
        <v/>
      </c>
      <c r="F1435" s="221"/>
      <c r="G1435" s="222"/>
      <c r="H1435" s="222"/>
      <c r="I1435" s="222"/>
      <c r="J1435" s="222"/>
      <c r="K1435" s="222"/>
      <c r="L1435" s="222"/>
      <c r="M1435" s="216" t="str">
        <f>IF(ISNA(Industrias[[#This Row],[Vtrit (m3)]]*VLOOKUP(Árboles!$G1432,Precios!$B$7:$H$19,2,FALSE)),"",Industrias[[#This Row],[Vtrit (m3)]]*VLOOKUP(Árboles!$G1432,Precios!$B$7:$H$19,2,FALSE))</f>
        <v/>
      </c>
      <c r="N1435" s="217" t="str">
        <f>IF(ISNA(Industrias[[#This Row],[Vapea (m3)]]*VLOOKUP(Árboles!$G1432,Precios!$B$7:$H$19,3,FALSE)),"",Industrias[[#This Row],[Vapea (m3)]]*VLOOKUP(Árboles!$G1432,Precios!$B$7:$H$19,3,FALSE))</f>
        <v/>
      </c>
      <c r="O1435" s="217" t="str">
        <f>IF(ISNA(Industrias[[#This Row],[Vcanter (m3)]]*VLOOKUP(Árboles!$G1432,Precios!$B$7:$H$19,4,FALSE)),"",Industrias[[#This Row],[Vcanter (m3)]]*VLOOKUP(Árboles!$G1432,Precios!$B$7:$H$19,4,FALSE))</f>
        <v/>
      </c>
      <c r="P1435" s="217" t="str">
        <f>IF(ISNA(Industrias[[#This Row],[Vsierra (m3)]]*VLOOKUP(Árboles!$G1432,Precios!$B$7:$H$19,5,FALSE)),"",Industrias[[#This Row],[Vsierra (m3)]]*VLOOKUP(Árboles!$G1432,Precios!$B$7:$H$19,5,FALSE))</f>
        <v/>
      </c>
      <c r="Q1435" s="217" t="str">
        <f>IF(ISNA(Industrias[[#This Row],[Vsgruesa (m3)]]*VLOOKUP(Árboles!$G1432,Precios!$B$7:$H$19,6,FALSE)),"",Industrias[[#This Row],[Vsgruesa (m3)]]*VLOOKUP(Árboles!$G1432,Precios!$B$7:$H$19,6,FALSE))</f>
        <v/>
      </c>
      <c r="R1435" s="217" t="str">
        <f>IF(ISNA(Industrias[[#This Row],[Vchapa (m3)]]*VLOOKUP(Árboles!$G1432,Precios!$B$7:$H$19,7,FALSE)),"",Industrias[[#This Row],[Vchapa (m3)]]*VLOOKUP(Árboles!$G1432,Precios!$B$7:$H$19,7,FALSE))</f>
        <v/>
      </c>
      <c r="S1435" s="223">
        <f t="shared" si="27"/>
        <v>0</v>
      </c>
    </row>
    <row r="1436" spans="2:19" ht="16.8" thickTop="1" thickBot="1">
      <c r="B1436" s="211" t="str">
        <f>IF(Árboles!B1433="","",Árboles!B1433)</f>
        <v/>
      </c>
      <c r="C1436" s="211" t="str">
        <f>IF(Árboles!C1433="","",Árboles!C1433)</f>
        <v/>
      </c>
      <c r="D1436" s="212" t="str">
        <f>IF(Árboles!G1433="","",Árboles!G1433)</f>
        <v/>
      </c>
      <c r="E1436" s="213" t="str">
        <f>IF(Árboles!AC1433=0,"",Árboles!AC1433)</f>
        <v/>
      </c>
      <c r="F1436" s="221"/>
      <c r="G1436" s="222"/>
      <c r="H1436" s="222"/>
      <c r="I1436" s="222"/>
      <c r="J1436" s="222"/>
      <c r="K1436" s="222"/>
      <c r="L1436" s="222"/>
      <c r="M1436" s="216" t="str">
        <f>IF(ISNA(Industrias[[#This Row],[Vtrit (m3)]]*VLOOKUP(Árboles!$G1433,Precios!$B$7:$H$19,2,FALSE)),"",Industrias[[#This Row],[Vtrit (m3)]]*VLOOKUP(Árboles!$G1433,Precios!$B$7:$H$19,2,FALSE))</f>
        <v/>
      </c>
      <c r="N1436" s="217" t="str">
        <f>IF(ISNA(Industrias[[#This Row],[Vapea (m3)]]*VLOOKUP(Árboles!$G1433,Precios!$B$7:$H$19,3,FALSE)),"",Industrias[[#This Row],[Vapea (m3)]]*VLOOKUP(Árboles!$G1433,Precios!$B$7:$H$19,3,FALSE))</f>
        <v/>
      </c>
      <c r="O1436" s="217" t="str">
        <f>IF(ISNA(Industrias[[#This Row],[Vcanter (m3)]]*VLOOKUP(Árboles!$G1433,Precios!$B$7:$H$19,4,FALSE)),"",Industrias[[#This Row],[Vcanter (m3)]]*VLOOKUP(Árboles!$G1433,Precios!$B$7:$H$19,4,FALSE))</f>
        <v/>
      </c>
      <c r="P1436" s="217" t="str">
        <f>IF(ISNA(Industrias[[#This Row],[Vsierra (m3)]]*VLOOKUP(Árboles!$G1433,Precios!$B$7:$H$19,5,FALSE)),"",Industrias[[#This Row],[Vsierra (m3)]]*VLOOKUP(Árboles!$G1433,Precios!$B$7:$H$19,5,FALSE))</f>
        <v/>
      </c>
      <c r="Q1436" s="217" t="str">
        <f>IF(ISNA(Industrias[[#This Row],[Vsgruesa (m3)]]*VLOOKUP(Árboles!$G1433,Precios!$B$7:$H$19,6,FALSE)),"",Industrias[[#This Row],[Vsgruesa (m3)]]*VLOOKUP(Árboles!$G1433,Precios!$B$7:$H$19,6,FALSE))</f>
        <v/>
      </c>
      <c r="R1436" s="217" t="str">
        <f>IF(ISNA(Industrias[[#This Row],[Vchapa (m3)]]*VLOOKUP(Árboles!$G1433,Precios!$B$7:$H$19,7,FALSE)),"",Industrias[[#This Row],[Vchapa (m3)]]*VLOOKUP(Árboles!$G1433,Precios!$B$7:$H$19,7,FALSE))</f>
        <v/>
      </c>
      <c r="S1436" s="223">
        <f t="shared" si="27"/>
        <v>0</v>
      </c>
    </row>
    <row r="1437" spans="2:19" ht="16.8" thickTop="1" thickBot="1">
      <c r="B1437" s="211" t="str">
        <f>IF(Árboles!B1434="","",Árboles!B1434)</f>
        <v/>
      </c>
      <c r="C1437" s="211" t="str">
        <f>IF(Árboles!C1434="","",Árboles!C1434)</f>
        <v/>
      </c>
      <c r="D1437" s="212" t="str">
        <f>IF(Árboles!G1434="","",Árboles!G1434)</f>
        <v/>
      </c>
      <c r="E1437" s="213" t="str">
        <f>IF(Árboles!AC1434=0,"",Árboles!AC1434)</f>
        <v/>
      </c>
      <c r="F1437" s="221"/>
      <c r="G1437" s="222"/>
      <c r="H1437" s="222"/>
      <c r="I1437" s="222"/>
      <c r="J1437" s="222"/>
      <c r="K1437" s="222"/>
      <c r="L1437" s="222"/>
      <c r="M1437" s="216" t="str">
        <f>IF(ISNA(Industrias[[#This Row],[Vtrit (m3)]]*VLOOKUP(Árboles!$G1434,Precios!$B$7:$H$19,2,FALSE)),"",Industrias[[#This Row],[Vtrit (m3)]]*VLOOKUP(Árboles!$G1434,Precios!$B$7:$H$19,2,FALSE))</f>
        <v/>
      </c>
      <c r="N1437" s="217" t="str">
        <f>IF(ISNA(Industrias[[#This Row],[Vapea (m3)]]*VLOOKUP(Árboles!$G1434,Precios!$B$7:$H$19,3,FALSE)),"",Industrias[[#This Row],[Vapea (m3)]]*VLOOKUP(Árboles!$G1434,Precios!$B$7:$H$19,3,FALSE))</f>
        <v/>
      </c>
      <c r="O1437" s="217" t="str">
        <f>IF(ISNA(Industrias[[#This Row],[Vcanter (m3)]]*VLOOKUP(Árboles!$G1434,Precios!$B$7:$H$19,4,FALSE)),"",Industrias[[#This Row],[Vcanter (m3)]]*VLOOKUP(Árboles!$G1434,Precios!$B$7:$H$19,4,FALSE))</f>
        <v/>
      </c>
      <c r="P1437" s="217" t="str">
        <f>IF(ISNA(Industrias[[#This Row],[Vsierra (m3)]]*VLOOKUP(Árboles!$G1434,Precios!$B$7:$H$19,5,FALSE)),"",Industrias[[#This Row],[Vsierra (m3)]]*VLOOKUP(Árboles!$G1434,Precios!$B$7:$H$19,5,FALSE))</f>
        <v/>
      </c>
      <c r="Q1437" s="217" t="str">
        <f>IF(ISNA(Industrias[[#This Row],[Vsgruesa (m3)]]*VLOOKUP(Árboles!$G1434,Precios!$B$7:$H$19,6,FALSE)),"",Industrias[[#This Row],[Vsgruesa (m3)]]*VLOOKUP(Árboles!$G1434,Precios!$B$7:$H$19,6,FALSE))</f>
        <v/>
      </c>
      <c r="R1437" s="217" t="str">
        <f>IF(ISNA(Industrias[[#This Row],[Vchapa (m3)]]*VLOOKUP(Árboles!$G1434,Precios!$B$7:$H$19,7,FALSE)),"",Industrias[[#This Row],[Vchapa (m3)]]*VLOOKUP(Árboles!$G1434,Precios!$B$7:$H$19,7,FALSE))</f>
        <v/>
      </c>
      <c r="S1437" s="223">
        <f t="shared" si="27"/>
        <v>0</v>
      </c>
    </row>
    <row r="1438" spans="2:19" ht="16.8" thickTop="1" thickBot="1">
      <c r="B1438" s="211" t="str">
        <f>IF(Árboles!B1435="","",Árboles!B1435)</f>
        <v/>
      </c>
      <c r="C1438" s="211" t="str">
        <f>IF(Árboles!C1435="","",Árboles!C1435)</f>
        <v/>
      </c>
      <c r="D1438" s="212" t="str">
        <f>IF(Árboles!G1435="","",Árboles!G1435)</f>
        <v/>
      </c>
      <c r="E1438" s="213" t="str">
        <f>IF(Árboles!AC1435=0,"",Árboles!AC1435)</f>
        <v/>
      </c>
      <c r="F1438" s="221"/>
      <c r="G1438" s="222"/>
      <c r="H1438" s="222"/>
      <c r="I1438" s="222"/>
      <c r="J1438" s="222"/>
      <c r="K1438" s="222"/>
      <c r="L1438" s="222"/>
      <c r="M1438" s="216" t="str">
        <f>IF(ISNA(Industrias[[#This Row],[Vtrit (m3)]]*VLOOKUP(Árboles!$G1435,Precios!$B$7:$H$19,2,FALSE)),"",Industrias[[#This Row],[Vtrit (m3)]]*VLOOKUP(Árboles!$G1435,Precios!$B$7:$H$19,2,FALSE))</f>
        <v/>
      </c>
      <c r="N1438" s="217" t="str">
        <f>IF(ISNA(Industrias[[#This Row],[Vapea (m3)]]*VLOOKUP(Árboles!$G1435,Precios!$B$7:$H$19,3,FALSE)),"",Industrias[[#This Row],[Vapea (m3)]]*VLOOKUP(Árboles!$G1435,Precios!$B$7:$H$19,3,FALSE))</f>
        <v/>
      </c>
      <c r="O1438" s="217" t="str">
        <f>IF(ISNA(Industrias[[#This Row],[Vcanter (m3)]]*VLOOKUP(Árboles!$G1435,Precios!$B$7:$H$19,4,FALSE)),"",Industrias[[#This Row],[Vcanter (m3)]]*VLOOKUP(Árboles!$G1435,Precios!$B$7:$H$19,4,FALSE))</f>
        <v/>
      </c>
      <c r="P1438" s="217" t="str">
        <f>IF(ISNA(Industrias[[#This Row],[Vsierra (m3)]]*VLOOKUP(Árboles!$G1435,Precios!$B$7:$H$19,5,FALSE)),"",Industrias[[#This Row],[Vsierra (m3)]]*VLOOKUP(Árboles!$G1435,Precios!$B$7:$H$19,5,FALSE))</f>
        <v/>
      </c>
      <c r="Q1438" s="217" t="str">
        <f>IF(ISNA(Industrias[[#This Row],[Vsgruesa (m3)]]*VLOOKUP(Árboles!$G1435,Precios!$B$7:$H$19,6,FALSE)),"",Industrias[[#This Row],[Vsgruesa (m3)]]*VLOOKUP(Árboles!$G1435,Precios!$B$7:$H$19,6,FALSE))</f>
        <v/>
      </c>
      <c r="R1438" s="217" t="str">
        <f>IF(ISNA(Industrias[[#This Row],[Vchapa (m3)]]*VLOOKUP(Árboles!$G1435,Precios!$B$7:$H$19,7,FALSE)),"",Industrias[[#This Row],[Vchapa (m3)]]*VLOOKUP(Árboles!$G1435,Precios!$B$7:$H$19,7,FALSE))</f>
        <v/>
      </c>
      <c r="S1438" s="223">
        <f t="shared" si="27"/>
        <v>0</v>
      </c>
    </row>
    <row r="1439" spans="2:19" ht="16.8" thickTop="1" thickBot="1">
      <c r="B1439" s="211" t="str">
        <f>IF(Árboles!B1436="","",Árboles!B1436)</f>
        <v/>
      </c>
      <c r="C1439" s="211" t="str">
        <f>IF(Árboles!C1436="","",Árboles!C1436)</f>
        <v/>
      </c>
      <c r="D1439" s="212" t="str">
        <f>IF(Árboles!G1436="","",Árboles!G1436)</f>
        <v/>
      </c>
      <c r="E1439" s="213" t="str">
        <f>IF(Árboles!AC1436=0,"",Árboles!AC1436)</f>
        <v/>
      </c>
      <c r="F1439" s="221"/>
      <c r="G1439" s="222"/>
      <c r="H1439" s="222"/>
      <c r="I1439" s="222"/>
      <c r="J1439" s="222"/>
      <c r="K1439" s="222"/>
      <c r="L1439" s="222"/>
      <c r="M1439" s="216" t="str">
        <f>IF(ISNA(Industrias[[#This Row],[Vtrit (m3)]]*VLOOKUP(Árboles!$G1436,Precios!$B$7:$H$19,2,FALSE)),"",Industrias[[#This Row],[Vtrit (m3)]]*VLOOKUP(Árboles!$G1436,Precios!$B$7:$H$19,2,FALSE))</f>
        <v/>
      </c>
      <c r="N1439" s="217" t="str">
        <f>IF(ISNA(Industrias[[#This Row],[Vapea (m3)]]*VLOOKUP(Árboles!$G1436,Precios!$B$7:$H$19,3,FALSE)),"",Industrias[[#This Row],[Vapea (m3)]]*VLOOKUP(Árboles!$G1436,Precios!$B$7:$H$19,3,FALSE))</f>
        <v/>
      </c>
      <c r="O1439" s="217" t="str">
        <f>IF(ISNA(Industrias[[#This Row],[Vcanter (m3)]]*VLOOKUP(Árboles!$G1436,Precios!$B$7:$H$19,4,FALSE)),"",Industrias[[#This Row],[Vcanter (m3)]]*VLOOKUP(Árboles!$G1436,Precios!$B$7:$H$19,4,FALSE))</f>
        <v/>
      </c>
      <c r="P1439" s="217" t="str">
        <f>IF(ISNA(Industrias[[#This Row],[Vsierra (m3)]]*VLOOKUP(Árboles!$G1436,Precios!$B$7:$H$19,5,FALSE)),"",Industrias[[#This Row],[Vsierra (m3)]]*VLOOKUP(Árboles!$G1436,Precios!$B$7:$H$19,5,FALSE))</f>
        <v/>
      </c>
      <c r="Q1439" s="217" t="str">
        <f>IF(ISNA(Industrias[[#This Row],[Vsgruesa (m3)]]*VLOOKUP(Árboles!$G1436,Precios!$B$7:$H$19,6,FALSE)),"",Industrias[[#This Row],[Vsgruesa (m3)]]*VLOOKUP(Árboles!$G1436,Precios!$B$7:$H$19,6,FALSE))</f>
        <v/>
      </c>
      <c r="R1439" s="217" t="str">
        <f>IF(ISNA(Industrias[[#This Row],[Vchapa (m3)]]*VLOOKUP(Árboles!$G1436,Precios!$B$7:$H$19,7,FALSE)),"",Industrias[[#This Row],[Vchapa (m3)]]*VLOOKUP(Árboles!$G1436,Precios!$B$7:$H$19,7,FALSE))</f>
        <v/>
      </c>
      <c r="S1439" s="223">
        <f t="shared" si="27"/>
        <v>0</v>
      </c>
    </row>
    <row r="1440" spans="2:19" ht="16.8" thickTop="1" thickBot="1">
      <c r="B1440" s="211" t="str">
        <f>IF(Árboles!B1437="","",Árboles!B1437)</f>
        <v/>
      </c>
      <c r="C1440" s="211" t="str">
        <f>IF(Árboles!C1437="","",Árboles!C1437)</f>
        <v/>
      </c>
      <c r="D1440" s="212" t="str">
        <f>IF(Árboles!G1437="","",Árboles!G1437)</f>
        <v/>
      </c>
      <c r="E1440" s="213" t="str">
        <f>IF(Árboles!AC1437=0,"",Árboles!AC1437)</f>
        <v/>
      </c>
      <c r="F1440" s="221"/>
      <c r="G1440" s="222"/>
      <c r="H1440" s="222"/>
      <c r="I1440" s="222"/>
      <c r="J1440" s="222"/>
      <c r="K1440" s="222"/>
      <c r="L1440" s="222"/>
      <c r="M1440" s="216" t="str">
        <f>IF(ISNA(Industrias[[#This Row],[Vtrit (m3)]]*VLOOKUP(Árboles!$G1437,Precios!$B$7:$H$19,2,FALSE)),"",Industrias[[#This Row],[Vtrit (m3)]]*VLOOKUP(Árboles!$G1437,Precios!$B$7:$H$19,2,FALSE))</f>
        <v/>
      </c>
      <c r="N1440" s="217" t="str">
        <f>IF(ISNA(Industrias[[#This Row],[Vapea (m3)]]*VLOOKUP(Árboles!$G1437,Precios!$B$7:$H$19,3,FALSE)),"",Industrias[[#This Row],[Vapea (m3)]]*VLOOKUP(Árboles!$G1437,Precios!$B$7:$H$19,3,FALSE))</f>
        <v/>
      </c>
      <c r="O1440" s="217" t="str">
        <f>IF(ISNA(Industrias[[#This Row],[Vcanter (m3)]]*VLOOKUP(Árboles!$G1437,Precios!$B$7:$H$19,4,FALSE)),"",Industrias[[#This Row],[Vcanter (m3)]]*VLOOKUP(Árboles!$G1437,Precios!$B$7:$H$19,4,FALSE))</f>
        <v/>
      </c>
      <c r="P1440" s="217" t="str">
        <f>IF(ISNA(Industrias[[#This Row],[Vsierra (m3)]]*VLOOKUP(Árboles!$G1437,Precios!$B$7:$H$19,5,FALSE)),"",Industrias[[#This Row],[Vsierra (m3)]]*VLOOKUP(Árboles!$G1437,Precios!$B$7:$H$19,5,FALSE))</f>
        <v/>
      </c>
      <c r="Q1440" s="217" t="str">
        <f>IF(ISNA(Industrias[[#This Row],[Vsgruesa (m3)]]*VLOOKUP(Árboles!$G1437,Precios!$B$7:$H$19,6,FALSE)),"",Industrias[[#This Row],[Vsgruesa (m3)]]*VLOOKUP(Árboles!$G1437,Precios!$B$7:$H$19,6,FALSE))</f>
        <v/>
      </c>
      <c r="R1440" s="217" t="str">
        <f>IF(ISNA(Industrias[[#This Row],[Vchapa (m3)]]*VLOOKUP(Árboles!$G1437,Precios!$B$7:$H$19,7,FALSE)),"",Industrias[[#This Row],[Vchapa (m3)]]*VLOOKUP(Árboles!$G1437,Precios!$B$7:$H$19,7,FALSE))</f>
        <v/>
      </c>
      <c r="S1440" s="223">
        <f t="shared" si="27"/>
        <v>0</v>
      </c>
    </row>
    <row r="1441" spans="2:19" ht="16.8" thickTop="1" thickBot="1">
      <c r="B1441" s="211" t="str">
        <f>IF(Árboles!B1438="","",Árboles!B1438)</f>
        <v/>
      </c>
      <c r="C1441" s="211" t="str">
        <f>IF(Árboles!C1438="","",Árboles!C1438)</f>
        <v/>
      </c>
      <c r="D1441" s="212" t="str">
        <f>IF(Árboles!G1438="","",Árboles!G1438)</f>
        <v/>
      </c>
      <c r="E1441" s="213" t="str">
        <f>IF(Árboles!AC1438=0,"",Árboles!AC1438)</f>
        <v/>
      </c>
      <c r="F1441" s="221"/>
      <c r="G1441" s="222"/>
      <c r="H1441" s="222"/>
      <c r="I1441" s="222"/>
      <c r="J1441" s="222"/>
      <c r="K1441" s="222"/>
      <c r="L1441" s="222"/>
      <c r="M1441" s="216" t="str">
        <f>IF(ISNA(Industrias[[#This Row],[Vtrit (m3)]]*VLOOKUP(Árboles!$G1438,Precios!$B$7:$H$19,2,FALSE)),"",Industrias[[#This Row],[Vtrit (m3)]]*VLOOKUP(Árboles!$G1438,Precios!$B$7:$H$19,2,FALSE))</f>
        <v/>
      </c>
      <c r="N1441" s="217" t="str">
        <f>IF(ISNA(Industrias[[#This Row],[Vapea (m3)]]*VLOOKUP(Árboles!$G1438,Precios!$B$7:$H$19,3,FALSE)),"",Industrias[[#This Row],[Vapea (m3)]]*VLOOKUP(Árboles!$G1438,Precios!$B$7:$H$19,3,FALSE))</f>
        <v/>
      </c>
      <c r="O1441" s="217" t="str">
        <f>IF(ISNA(Industrias[[#This Row],[Vcanter (m3)]]*VLOOKUP(Árboles!$G1438,Precios!$B$7:$H$19,4,FALSE)),"",Industrias[[#This Row],[Vcanter (m3)]]*VLOOKUP(Árboles!$G1438,Precios!$B$7:$H$19,4,FALSE))</f>
        <v/>
      </c>
      <c r="P1441" s="217" t="str">
        <f>IF(ISNA(Industrias[[#This Row],[Vsierra (m3)]]*VLOOKUP(Árboles!$G1438,Precios!$B$7:$H$19,5,FALSE)),"",Industrias[[#This Row],[Vsierra (m3)]]*VLOOKUP(Árboles!$G1438,Precios!$B$7:$H$19,5,FALSE))</f>
        <v/>
      </c>
      <c r="Q1441" s="217" t="str">
        <f>IF(ISNA(Industrias[[#This Row],[Vsgruesa (m3)]]*VLOOKUP(Árboles!$G1438,Precios!$B$7:$H$19,6,FALSE)),"",Industrias[[#This Row],[Vsgruesa (m3)]]*VLOOKUP(Árboles!$G1438,Precios!$B$7:$H$19,6,FALSE))</f>
        <v/>
      </c>
      <c r="R1441" s="217" t="str">
        <f>IF(ISNA(Industrias[[#This Row],[Vchapa (m3)]]*VLOOKUP(Árboles!$G1438,Precios!$B$7:$H$19,7,FALSE)),"",Industrias[[#This Row],[Vchapa (m3)]]*VLOOKUP(Árboles!$G1438,Precios!$B$7:$H$19,7,FALSE))</f>
        <v/>
      </c>
      <c r="S1441" s="223">
        <f t="shared" si="27"/>
        <v>0</v>
      </c>
    </row>
    <row r="1442" spans="2:19" ht="16.8" thickTop="1" thickBot="1">
      <c r="B1442" s="211" t="str">
        <f>IF(Árboles!B1439="","",Árboles!B1439)</f>
        <v/>
      </c>
      <c r="C1442" s="211" t="str">
        <f>IF(Árboles!C1439="","",Árboles!C1439)</f>
        <v/>
      </c>
      <c r="D1442" s="212" t="str">
        <f>IF(Árboles!G1439="","",Árboles!G1439)</f>
        <v/>
      </c>
      <c r="E1442" s="213" t="str">
        <f>IF(Árboles!AC1439=0,"",Árboles!AC1439)</f>
        <v/>
      </c>
      <c r="F1442" s="221"/>
      <c r="G1442" s="222"/>
      <c r="H1442" s="222"/>
      <c r="I1442" s="222"/>
      <c r="J1442" s="222"/>
      <c r="K1442" s="222"/>
      <c r="L1442" s="222"/>
      <c r="M1442" s="216" t="str">
        <f>IF(ISNA(Industrias[[#This Row],[Vtrit (m3)]]*VLOOKUP(Árboles!$G1439,Precios!$B$7:$H$19,2,FALSE)),"",Industrias[[#This Row],[Vtrit (m3)]]*VLOOKUP(Árboles!$G1439,Precios!$B$7:$H$19,2,FALSE))</f>
        <v/>
      </c>
      <c r="N1442" s="217" t="str">
        <f>IF(ISNA(Industrias[[#This Row],[Vapea (m3)]]*VLOOKUP(Árboles!$G1439,Precios!$B$7:$H$19,3,FALSE)),"",Industrias[[#This Row],[Vapea (m3)]]*VLOOKUP(Árboles!$G1439,Precios!$B$7:$H$19,3,FALSE))</f>
        <v/>
      </c>
      <c r="O1442" s="217" t="str">
        <f>IF(ISNA(Industrias[[#This Row],[Vcanter (m3)]]*VLOOKUP(Árboles!$G1439,Precios!$B$7:$H$19,4,FALSE)),"",Industrias[[#This Row],[Vcanter (m3)]]*VLOOKUP(Árboles!$G1439,Precios!$B$7:$H$19,4,FALSE))</f>
        <v/>
      </c>
      <c r="P1442" s="217" t="str">
        <f>IF(ISNA(Industrias[[#This Row],[Vsierra (m3)]]*VLOOKUP(Árboles!$G1439,Precios!$B$7:$H$19,5,FALSE)),"",Industrias[[#This Row],[Vsierra (m3)]]*VLOOKUP(Árboles!$G1439,Precios!$B$7:$H$19,5,FALSE))</f>
        <v/>
      </c>
      <c r="Q1442" s="217" t="str">
        <f>IF(ISNA(Industrias[[#This Row],[Vsgruesa (m3)]]*VLOOKUP(Árboles!$G1439,Precios!$B$7:$H$19,6,FALSE)),"",Industrias[[#This Row],[Vsgruesa (m3)]]*VLOOKUP(Árboles!$G1439,Precios!$B$7:$H$19,6,FALSE))</f>
        <v/>
      </c>
      <c r="R1442" s="217" t="str">
        <f>IF(ISNA(Industrias[[#This Row],[Vchapa (m3)]]*VLOOKUP(Árboles!$G1439,Precios!$B$7:$H$19,7,FALSE)),"",Industrias[[#This Row],[Vchapa (m3)]]*VLOOKUP(Árboles!$G1439,Precios!$B$7:$H$19,7,FALSE))</f>
        <v/>
      </c>
      <c r="S1442" s="223">
        <f t="shared" si="27"/>
        <v>0</v>
      </c>
    </row>
    <row r="1443" spans="2:19" ht="16.8" thickTop="1" thickBot="1">
      <c r="B1443" s="211" t="str">
        <f>IF(Árboles!B1440="","",Árboles!B1440)</f>
        <v/>
      </c>
      <c r="C1443" s="211" t="str">
        <f>IF(Árboles!C1440="","",Árboles!C1440)</f>
        <v/>
      </c>
      <c r="D1443" s="212" t="str">
        <f>IF(Árboles!G1440="","",Árboles!G1440)</f>
        <v/>
      </c>
      <c r="E1443" s="213" t="str">
        <f>IF(Árboles!AC1440=0,"",Árboles!AC1440)</f>
        <v/>
      </c>
      <c r="F1443" s="221"/>
      <c r="G1443" s="222"/>
      <c r="H1443" s="222"/>
      <c r="I1443" s="222"/>
      <c r="J1443" s="222"/>
      <c r="K1443" s="222"/>
      <c r="L1443" s="222"/>
      <c r="M1443" s="216" t="str">
        <f>IF(ISNA(Industrias[[#This Row],[Vtrit (m3)]]*VLOOKUP(Árboles!$G1440,Precios!$B$7:$H$19,2,FALSE)),"",Industrias[[#This Row],[Vtrit (m3)]]*VLOOKUP(Árboles!$G1440,Precios!$B$7:$H$19,2,FALSE))</f>
        <v/>
      </c>
      <c r="N1443" s="217" t="str">
        <f>IF(ISNA(Industrias[[#This Row],[Vapea (m3)]]*VLOOKUP(Árboles!$G1440,Precios!$B$7:$H$19,3,FALSE)),"",Industrias[[#This Row],[Vapea (m3)]]*VLOOKUP(Árboles!$G1440,Precios!$B$7:$H$19,3,FALSE))</f>
        <v/>
      </c>
      <c r="O1443" s="217" t="str">
        <f>IF(ISNA(Industrias[[#This Row],[Vcanter (m3)]]*VLOOKUP(Árboles!$G1440,Precios!$B$7:$H$19,4,FALSE)),"",Industrias[[#This Row],[Vcanter (m3)]]*VLOOKUP(Árboles!$G1440,Precios!$B$7:$H$19,4,FALSE))</f>
        <v/>
      </c>
      <c r="P1443" s="217" t="str">
        <f>IF(ISNA(Industrias[[#This Row],[Vsierra (m3)]]*VLOOKUP(Árboles!$G1440,Precios!$B$7:$H$19,5,FALSE)),"",Industrias[[#This Row],[Vsierra (m3)]]*VLOOKUP(Árboles!$G1440,Precios!$B$7:$H$19,5,FALSE))</f>
        <v/>
      </c>
      <c r="Q1443" s="217" t="str">
        <f>IF(ISNA(Industrias[[#This Row],[Vsgruesa (m3)]]*VLOOKUP(Árboles!$G1440,Precios!$B$7:$H$19,6,FALSE)),"",Industrias[[#This Row],[Vsgruesa (m3)]]*VLOOKUP(Árboles!$G1440,Precios!$B$7:$H$19,6,FALSE))</f>
        <v/>
      </c>
      <c r="R1443" s="217" t="str">
        <f>IF(ISNA(Industrias[[#This Row],[Vchapa (m3)]]*VLOOKUP(Árboles!$G1440,Precios!$B$7:$H$19,7,FALSE)),"",Industrias[[#This Row],[Vchapa (m3)]]*VLOOKUP(Árboles!$G1440,Precios!$B$7:$H$19,7,FALSE))</f>
        <v/>
      </c>
      <c r="S1443" s="223">
        <f t="shared" si="27"/>
        <v>0</v>
      </c>
    </row>
    <row r="1444" spans="2:19" ht="16.8" thickTop="1" thickBot="1">
      <c r="B1444" s="211" t="str">
        <f>IF(Árboles!B1441="","",Árboles!B1441)</f>
        <v/>
      </c>
      <c r="C1444" s="211" t="str">
        <f>IF(Árboles!C1441="","",Árboles!C1441)</f>
        <v/>
      </c>
      <c r="D1444" s="212" t="str">
        <f>IF(Árboles!G1441="","",Árboles!G1441)</f>
        <v/>
      </c>
      <c r="E1444" s="213" t="str">
        <f>IF(Árboles!AC1441=0,"",Árboles!AC1441)</f>
        <v/>
      </c>
      <c r="F1444" s="221"/>
      <c r="G1444" s="222"/>
      <c r="H1444" s="222"/>
      <c r="I1444" s="222"/>
      <c r="J1444" s="222"/>
      <c r="K1444" s="222"/>
      <c r="L1444" s="222"/>
      <c r="M1444" s="216" t="str">
        <f>IF(ISNA(Industrias[[#This Row],[Vtrit (m3)]]*VLOOKUP(Árboles!$G1441,Precios!$B$7:$H$19,2,FALSE)),"",Industrias[[#This Row],[Vtrit (m3)]]*VLOOKUP(Árboles!$G1441,Precios!$B$7:$H$19,2,FALSE))</f>
        <v/>
      </c>
      <c r="N1444" s="217" t="str">
        <f>IF(ISNA(Industrias[[#This Row],[Vapea (m3)]]*VLOOKUP(Árboles!$G1441,Precios!$B$7:$H$19,3,FALSE)),"",Industrias[[#This Row],[Vapea (m3)]]*VLOOKUP(Árboles!$G1441,Precios!$B$7:$H$19,3,FALSE))</f>
        <v/>
      </c>
      <c r="O1444" s="217" t="str">
        <f>IF(ISNA(Industrias[[#This Row],[Vcanter (m3)]]*VLOOKUP(Árboles!$G1441,Precios!$B$7:$H$19,4,FALSE)),"",Industrias[[#This Row],[Vcanter (m3)]]*VLOOKUP(Árboles!$G1441,Precios!$B$7:$H$19,4,FALSE))</f>
        <v/>
      </c>
      <c r="P1444" s="217" t="str">
        <f>IF(ISNA(Industrias[[#This Row],[Vsierra (m3)]]*VLOOKUP(Árboles!$G1441,Precios!$B$7:$H$19,5,FALSE)),"",Industrias[[#This Row],[Vsierra (m3)]]*VLOOKUP(Árboles!$G1441,Precios!$B$7:$H$19,5,FALSE))</f>
        <v/>
      </c>
      <c r="Q1444" s="217" t="str">
        <f>IF(ISNA(Industrias[[#This Row],[Vsgruesa (m3)]]*VLOOKUP(Árboles!$G1441,Precios!$B$7:$H$19,6,FALSE)),"",Industrias[[#This Row],[Vsgruesa (m3)]]*VLOOKUP(Árboles!$G1441,Precios!$B$7:$H$19,6,FALSE))</f>
        <v/>
      </c>
      <c r="R1444" s="217" t="str">
        <f>IF(ISNA(Industrias[[#This Row],[Vchapa (m3)]]*VLOOKUP(Árboles!$G1441,Precios!$B$7:$H$19,7,FALSE)),"",Industrias[[#This Row],[Vchapa (m3)]]*VLOOKUP(Árboles!$G1441,Precios!$B$7:$H$19,7,FALSE))</f>
        <v/>
      </c>
      <c r="S1444" s="223">
        <f t="shared" si="27"/>
        <v>0</v>
      </c>
    </row>
    <row r="1445" spans="2:19" ht="16.8" thickTop="1" thickBot="1">
      <c r="B1445" s="211" t="str">
        <f>IF(Árboles!B1442="","",Árboles!B1442)</f>
        <v/>
      </c>
      <c r="C1445" s="211" t="str">
        <f>IF(Árboles!C1442="","",Árboles!C1442)</f>
        <v/>
      </c>
      <c r="D1445" s="212" t="str">
        <f>IF(Árboles!G1442="","",Árboles!G1442)</f>
        <v/>
      </c>
      <c r="E1445" s="213" t="str">
        <f>IF(Árboles!AC1442=0,"",Árboles!AC1442)</f>
        <v/>
      </c>
      <c r="F1445" s="221"/>
      <c r="G1445" s="222"/>
      <c r="H1445" s="222"/>
      <c r="I1445" s="222"/>
      <c r="J1445" s="222"/>
      <c r="K1445" s="222"/>
      <c r="L1445" s="222"/>
      <c r="M1445" s="216" t="str">
        <f>IF(ISNA(Industrias[[#This Row],[Vtrit (m3)]]*VLOOKUP(Árboles!$G1442,Precios!$B$7:$H$19,2,FALSE)),"",Industrias[[#This Row],[Vtrit (m3)]]*VLOOKUP(Árboles!$G1442,Precios!$B$7:$H$19,2,FALSE))</f>
        <v/>
      </c>
      <c r="N1445" s="217" t="str">
        <f>IF(ISNA(Industrias[[#This Row],[Vapea (m3)]]*VLOOKUP(Árboles!$G1442,Precios!$B$7:$H$19,3,FALSE)),"",Industrias[[#This Row],[Vapea (m3)]]*VLOOKUP(Árboles!$G1442,Precios!$B$7:$H$19,3,FALSE))</f>
        <v/>
      </c>
      <c r="O1445" s="217" t="str">
        <f>IF(ISNA(Industrias[[#This Row],[Vcanter (m3)]]*VLOOKUP(Árboles!$G1442,Precios!$B$7:$H$19,4,FALSE)),"",Industrias[[#This Row],[Vcanter (m3)]]*VLOOKUP(Árboles!$G1442,Precios!$B$7:$H$19,4,FALSE))</f>
        <v/>
      </c>
      <c r="P1445" s="217" t="str">
        <f>IF(ISNA(Industrias[[#This Row],[Vsierra (m3)]]*VLOOKUP(Árboles!$G1442,Precios!$B$7:$H$19,5,FALSE)),"",Industrias[[#This Row],[Vsierra (m3)]]*VLOOKUP(Árboles!$G1442,Precios!$B$7:$H$19,5,FALSE))</f>
        <v/>
      </c>
      <c r="Q1445" s="217" t="str">
        <f>IF(ISNA(Industrias[[#This Row],[Vsgruesa (m3)]]*VLOOKUP(Árboles!$G1442,Precios!$B$7:$H$19,6,FALSE)),"",Industrias[[#This Row],[Vsgruesa (m3)]]*VLOOKUP(Árboles!$G1442,Precios!$B$7:$H$19,6,FALSE))</f>
        <v/>
      </c>
      <c r="R1445" s="217" t="str">
        <f>IF(ISNA(Industrias[[#This Row],[Vchapa (m3)]]*VLOOKUP(Árboles!$G1442,Precios!$B$7:$H$19,7,FALSE)),"",Industrias[[#This Row],[Vchapa (m3)]]*VLOOKUP(Árboles!$G1442,Precios!$B$7:$H$19,7,FALSE))</f>
        <v/>
      </c>
      <c r="S1445" s="223">
        <f t="shared" si="27"/>
        <v>0</v>
      </c>
    </row>
    <row r="1446" spans="2:19" ht="16.8" thickTop="1" thickBot="1">
      <c r="B1446" s="211" t="str">
        <f>IF(Árboles!B1443="","",Árboles!B1443)</f>
        <v/>
      </c>
      <c r="C1446" s="211" t="str">
        <f>IF(Árboles!C1443="","",Árboles!C1443)</f>
        <v/>
      </c>
      <c r="D1446" s="212" t="str">
        <f>IF(Árboles!G1443="","",Árboles!G1443)</f>
        <v/>
      </c>
      <c r="E1446" s="213" t="str">
        <f>IF(Árboles!AC1443=0,"",Árboles!AC1443)</f>
        <v/>
      </c>
      <c r="F1446" s="221"/>
      <c r="G1446" s="222"/>
      <c r="H1446" s="222"/>
      <c r="I1446" s="222"/>
      <c r="J1446" s="222"/>
      <c r="K1446" s="222"/>
      <c r="L1446" s="222"/>
      <c r="M1446" s="216" t="str">
        <f>IF(ISNA(Industrias[[#This Row],[Vtrit (m3)]]*VLOOKUP(Árboles!$G1443,Precios!$B$7:$H$19,2,FALSE)),"",Industrias[[#This Row],[Vtrit (m3)]]*VLOOKUP(Árboles!$G1443,Precios!$B$7:$H$19,2,FALSE))</f>
        <v/>
      </c>
      <c r="N1446" s="217" t="str">
        <f>IF(ISNA(Industrias[[#This Row],[Vapea (m3)]]*VLOOKUP(Árboles!$G1443,Precios!$B$7:$H$19,3,FALSE)),"",Industrias[[#This Row],[Vapea (m3)]]*VLOOKUP(Árboles!$G1443,Precios!$B$7:$H$19,3,FALSE))</f>
        <v/>
      </c>
      <c r="O1446" s="217" t="str">
        <f>IF(ISNA(Industrias[[#This Row],[Vcanter (m3)]]*VLOOKUP(Árboles!$G1443,Precios!$B$7:$H$19,4,FALSE)),"",Industrias[[#This Row],[Vcanter (m3)]]*VLOOKUP(Árboles!$G1443,Precios!$B$7:$H$19,4,FALSE))</f>
        <v/>
      </c>
      <c r="P1446" s="217" t="str">
        <f>IF(ISNA(Industrias[[#This Row],[Vsierra (m3)]]*VLOOKUP(Árboles!$G1443,Precios!$B$7:$H$19,5,FALSE)),"",Industrias[[#This Row],[Vsierra (m3)]]*VLOOKUP(Árboles!$G1443,Precios!$B$7:$H$19,5,FALSE))</f>
        <v/>
      </c>
      <c r="Q1446" s="217" t="str">
        <f>IF(ISNA(Industrias[[#This Row],[Vsgruesa (m3)]]*VLOOKUP(Árboles!$G1443,Precios!$B$7:$H$19,6,FALSE)),"",Industrias[[#This Row],[Vsgruesa (m3)]]*VLOOKUP(Árboles!$G1443,Precios!$B$7:$H$19,6,FALSE))</f>
        <v/>
      </c>
      <c r="R1446" s="217" t="str">
        <f>IF(ISNA(Industrias[[#This Row],[Vchapa (m3)]]*VLOOKUP(Árboles!$G1443,Precios!$B$7:$H$19,7,FALSE)),"",Industrias[[#This Row],[Vchapa (m3)]]*VLOOKUP(Árboles!$G1443,Precios!$B$7:$H$19,7,FALSE))</f>
        <v/>
      </c>
      <c r="S1446" s="223">
        <f t="shared" si="27"/>
        <v>0</v>
      </c>
    </row>
    <row r="1447" spans="2:19" ht="16.8" thickTop="1" thickBot="1">
      <c r="B1447" s="211" t="str">
        <f>IF(Árboles!B1444="","",Árboles!B1444)</f>
        <v/>
      </c>
      <c r="C1447" s="211" t="str">
        <f>IF(Árboles!C1444="","",Árboles!C1444)</f>
        <v/>
      </c>
      <c r="D1447" s="212" t="str">
        <f>IF(Árboles!G1444="","",Árboles!G1444)</f>
        <v/>
      </c>
      <c r="E1447" s="213" t="str">
        <f>IF(Árboles!AC1444=0,"",Árboles!AC1444)</f>
        <v/>
      </c>
      <c r="F1447" s="221"/>
      <c r="G1447" s="222"/>
      <c r="H1447" s="222"/>
      <c r="I1447" s="222"/>
      <c r="J1447" s="222"/>
      <c r="K1447" s="222"/>
      <c r="L1447" s="222"/>
      <c r="M1447" s="216" t="str">
        <f>IF(ISNA(Industrias[[#This Row],[Vtrit (m3)]]*VLOOKUP(Árboles!$G1444,Precios!$B$7:$H$19,2,FALSE)),"",Industrias[[#This Row],[Vtrit (m3)]]*VLOOKUP(Árboles!$G1444,Precios!$B$7:$H$19,2,FALSE))</f>
        <v/>
      </c>
      <c r="N1447" s="217" t="str">
        <f>IF(ISNA(Industrias[[#This Row],[Vapea (m3)]]*VLOOKUP(Árboles!$G1444,Precios!$B$7:$H$19,3,FALSE)),"",Industrias[[#This Row],[Vapea (m3)]]*VLOOKUP(Árboles!$G1444,Precios!$B$7:$H$19,3,FALSE))</f>
        <v/>
      </c>
      <c r="O1447" s="217" t="str">
        <f>IF(ISNA(Industrias[[#This Row],[Vcanter (m3)]]*VLOOKUP(Árboles!$G1444,Precios!$B$7:$H$19,4,FALSE)),"",Industrias[[#This Row],[Vcanter (m3)]]*VLOOKUP(Árboles!$G1444,Precios!$B$7:$H$19,4,FALSE))</f>
        <v/>
      </c>
      <c r="P1447" s="217" t="str">
        <f>IF(ISNA(Industrias[[#This Row],[Vsierra (m3)]]*VLOOKUP(Árboles!$G1444,Precios!$B$7:$H$19,5,FALSE)),"",Industrias[[#This Row],[Vsierra (m3)]]*VLOOKUP(Árboles!$G1444,Precios!$B$7:$H$19,5,FALSE))</f>
        <v/>
      </c>
      <c r="Q1447" s="217" t="str">
        <f>IF(ISNA(Industrias[[#This Row],[Vsgruesa (m3)]]*VLOOKUP(Árboles!$G1444,Precios!$B$7:$H$19,6,FALSE)),"",Industrias[[#This Row],[Vsgruesa (m3)]]*VLOOKUP(Árboles!$G1444,Precios!$B$7:$H$19,6,FALSE))</f>
        <v/>
      </c>
      <c r="R1447" s="217" t="str">
        <f>IF(ISNA(Industrias[[#This Row],[Vchapa (m3)]]*VLOOKUP(Árboles!$G1444,Precios!$B$7:$H$19,7,FALSE)),"",Industrias[[#This Row],[Vchapa (m3)]]*VLOOKUP(Árboles!$G1444,Precios!$B$7:$H$19,7,FALSE))</f>
        <v/>
      </c>
      <c r="S1447" s="223">
        <f t="shared" si="27"/>
        <v>0</v>
      </c>
    </row>
    <row r="1448" spans="2:19" ht="16.8" thickTop="1" thickBot="1">
      <c r="B1448" s="211" t="str">
        <f>IF(Árboles!B1445="","",Árboles!B1445)</f>
        <v/>
      </c>
      <c r="C1448" s="211" t="str">
        <f>IF(Árboles!C1445="","",Árboles!C1445)</f>
        <v/>
      </c>
      <c r="D1448" s="212" t="str">
        <f>IF(Árboles!G1445="","",Árboles!G1445)</f>
        <v/>
      </c>
      <c r="E1448" s="213" t="str">
        <f>IF(Árboles!AC1445=0,"",Árboles!AC1445)</f>
        <v/>
      </c>
      <c r="F1448" s="221"/>
      <c r="G1448" s="222"/>
      <c r="H1448" s="222"/>
      <c r="I1448" s="222"/>
      <c r="J1448" s="222"/>
      <c r="K1448" s="222"/>
      <c r="L1448" s="222"/>
      <c r="M1448" s="216" t="str">
        <f>IF(ISNA(Industrias[[#This Row],[Vtrit (m3)]]*VLOOKUP(Árboles!$G1445,Precios!$B$7:$H$19,2,FALSE)),"",Industrias[[#This Row],[Vtrit (m3)]]*VLOOKUP(Árboles!$G1445,Precios!$B$7:$H$19,2,FALSE))</f>
        <v/>
      </c>
      <c r="N1448" s="217" t="str">
        <f>IF(ISNA(Industrias[[#This Row],[Vapea (m3)]]*VLOOKUP(Árboles!$G1445,Precios!$B$7:$H$19,3,FALSE)),"",Industrias[[#This Row],[Vapea (m3)]]*VLOOKUP(Árboles!$G1445,Precios!$B$7:$H$19,3,FALSE))</f>
        <v/>
      </c>
      <c r="O1448" s="217" t="str">
        <f>IF(ISNA(Industrias[[#This Row],[Vcanter (m3)]]*VLOOKUP(Árboles!$G1445,Precios!$B$7:$H$19,4,FALSE)),"",Industrias[[#This Row],[Vcanter (m3)]]*VLOOKUP(Árboles!$G1445,Precios!$B$7:$H$19,4,FALSE))</f>
        <v/>
      </c>
      <c r="P1448" s="217" t="str">
        <f>IF(ISNA(Industrias[[#This Row],[Vsierra (m3)]]*VLOOKUP(Árboles!$G1445,Precios!$B$7:$H$19,5,FALSE)),"",Industrias[[#This Row],[Vsierra (m3)]]*VLOOKUP(Árboles!$G1445,Precios!$B$7:$H$19,5,FALSE))</f>
        <v/>
      </c>
      <c r="Q1448" s="217" t="str">
        <f>IF(ISNA(Industrias[[#This Row],[Vsgruesa (m3)]]*VLOOKUP(Árboles!$G1445,Precios!$B$7:$H$19,6,FALSE)),"",Industrias[[#This Row],[Vsgruesa (m3)]]*VLOOKUP(Árboles!$G1445,Precios!$B$7:$H$19,6,FALSE))</f>
        <v/>
      </c>
      <c r="R1448" s="217" t="str">
        <f>IF(ISNA(Industrias[[#This Row],[Vchapa (m3)]]*VLOOKUP(Árboles!$G1445,Precios!$B$7:$H$19,7,FALSE)),"",Industrias[[#This Row],[Vchapa (m3)]]*VLOOKUP(Árboles!$G1445,Precios!$B$7:$H$19,7,FALSE))</f>
        <v/>
      </c>
      <c r="S1448" s="223">
        <f t="shared" si="27"/>
        <v>0</v>
      </c>
    </row>
    <row r="1449" spans="2:19" ht="16.8" thickTop="1" thickBot="1">
      <c r="B1449" s="211" t="str">
        <f>IF(Árboles!B1446="","",Árboles!B1446)</f>
        <v/>
      </c>
      <c r="C1449" s="211" t="str">
        <f>IF(Árboles!C1446="","",Árboles!C1446)</f>
        <v/>
      </c>
      <c r="D1449" s="212" t="str">
        <f>IF(Árboles!G1446="","",Árboles!G1446)</f>
        <v/>
      </c>
      <c r="E1449" s="213" t="str">
        <f>IF(Árboles!AC1446=0,"",Árboles!AC1446)</f>
        <v/>
      </c>
      <c r="F1449" s="221"/>
      <c r="G1449" s="222"/>
      <c r="H1449" s="222"/>
      <c r="I1449" s="222"/>
      <c r="J1449" s="222"/>
      <c r="K1449" s="222"/>
      <c r="L1449" s="222"/>
      <c r="M1449" s="216" t="str">
        <f>IF(ISNA(Industrias[[#This Row],[Vtrit (m3)]]*VLOOKUP(Árboles!$G1446,Precios!$B$7:$H$19,2,FALSE)),"",Industrias[[#This Row],[Vtrit (m3)]]*VLOOKUP(Árboles!$G1446,Precios!$B$7:$H$19,2,FALSE))</f>
        <v/>
      </c>
      <c r="N1449" s="217" t="str">
        <f>IF(ISNA(Industrias[[#This Row],[Vapea (m3)]]*VLOOKUP(Árboles!$G1446,Precios!$B$7:$H$19,3,FALSE)),"",Industrias[[#This Row],[Vapea (m3)]]*VLOOKUP(Árboles!$G1446,Precios!$B$7:$H$19,3,FALSE))</f>
        <v/>
      </c>
      <c r="O1449" s="217" t="str">
        <f>IF(ISNA(Industrias[[#This Row],[Vcanter (m3)]]*VLOOKUP(Árboles!$G1446,Precios!$B$7:$H$19,4,FALSE)),"",Industrias[[#This Row],[Vcanter (m3)]]*VLOOKUP(Árboles!$G1446,Precios!$B$7:$H$19,4,FALSE))</f>
        <v/>
      </c>
      <c r="P1449" s="217" t="str">
        <f>IF(ISNA(Industrias[[#This Row],[Vsierra (m3)]]*VLOOKUP(Árboles!$G1446,Precios!$B$7:$H$19,5,FALSE)),"",Industrias[[#This Row],[Vsierra (m3)]]*VLOOKUP(Árboles!$G1446,Precios!$B$7:$H$19,5,FALSE))</f>
        <v/>
      </c>
      <c r="Q1449" s="217" t="str">
        <f>IF(ISNA(Industrias[[#This Row],[Vsgruesa (m3)]]*VLOOKUP(Árboles!$G1446,Precios!$B$7:$H$19,6,FALSE)),"",Industrias[[#This Row],[Vsgruesa (m3)]]*VLOOKUP(Árboles!$G1446,Precios!$B$7:$H$19,6,FALSE))</f>
        <v/>
      </c>
      <c r="R1449" s="217" t="str">
        <f>IF(ISNA(Industrias[[#This Row],[Vchapa (m3)]]*VLOOKUP(Árboles!$G1446,Precios!$B$7:$H$19,7,FALSE)),"",Industrias[[#This Row],[Vchapa (m3)]]*VLOOKUP(Árboles!$G1446,Precios!$B$7:$H$19,7,FALSE))</f>
        <v/>
      </c>
      <c r="S1449" s="223">
        <f t="shared" si="27"/>
        <v>0</v>
      </c>
    </row>
    <row r="1450" spans="2:19" ht="16.8" thickTop="1" thickBot="1">
      <c r="B1450" s="211" t="str">
        <f>IF(Árboles!B1447="","",Árboles!B1447)</f>
        <v/>
      </c>
      <c r="C1450" s="211" t="str">
        <f>IF(Árboles!C1447="","",Árboles!C1447)</f>
        <v/>
      </c>
      <c r="D1450" s="212" t="str">
        <f>IF(Árboles!G1447="","",Árboles!G1447)</f>
        <v/>
      </c>
      <c r="E1450" s="213" t="str">
        <f>IF(Árboles!AC1447=0,"",Árboles!AC1447)</f>
        <v/>
      </c>
      <c r="F1450" s="221"/>
      <c r="G1450" s="222"/>
      <c r="H1450" s="222"/>
      <c r="I1450" s="222"/>
      <c r="J1450" s="222"/>
      <c r="K1450" s="222"/>
      <c r="L1450" s="222"/>
      <c r="M1450" s="216" t="str">
        <f>IF(ISNA(Industrias[[#This Row],[Vtrit (m3)]]*VLOOKUP(Árboles!$G1447,Precios!$B$7:$H$19,2,FALSE)),"",Industrias[[#This Row],[Vtrit (m3)]]*VLOOKUP(Árboles!$G1447,Precios!$B$7:$H$19,2,FALSE))</f>
        <v/>
      </c>
      <c r="N1450" s="217" t="str">
        <f>IF(ISNA(Industrias[[#This Row],[Vapea (m3)]]*VLOOKUP(Árboles!$G1447,Precios!$B$7:$H$19,3,FALSE)),"",Industrias[[#This Row],[Vapea (m3)]]*VLOOKUP(Árboles!$G1447,Precios!$B$7:$H$19,3,FALSE))</f>
        <v/>
      </c>
      <c r="O1450" s="217" t="str">
        <f>IF(ISNA(Industrias[[#This Row],[Vcanter (m3)]]*VLOOKUP(Árboles!$G1447,Precios!$B$7:$H$19,4,FALSE)),"",Industrias[[#This Row],[Vcanter (m3)]]*VLOOKUP(Árboles!$G1447,Precios!$B$7:$H$19,4,FALSE))</f>
        <v/>
      </c>
      <c r="P1450" s="217" t="str">
        <f>IF(ISNA(Industrias[[#This Row],[Vsierra (m3)]]*VLOOKUP(Árboles!$G1447,Precios!$B$7:$H$19,5,FALSE)),"",Industrias[[#This Row],[Vsierra (m3)]]*VLOOKUP(Árboles!$G1447,Precios!$B$7:$H$19,5,FALSE))</f>
        <v/>
      </c>
      <c r="Q1450" s="217" t="str">
        <f>IF(ISNA(Industrias[[#This Row],[Vsgruesa (m3)]]*VLOOKUP(Árboles!$G1447,Precios!$B$7:$H$19,6,FALSE)),"",Industrias[[#This Row],[Vsgruesa (m3)]]*VLOOKUP(Árboles!$G1447,Precios!$B$7:$H$19,6,FALSE))</f>
        <v/>
      </c>
      <c r="R1450" s="217" t="str">
        <f>IF(ISNA(Industrias[[#This Row],[Vchapa (m3)]]*VLOOKUP(Árboles!$G1447,Precios!$B$7:$H$19,7,FALSE)),"",Industrias[[#This Row],[Vchapa (m3)]]*VLOOKUP(Árboles!$G1447,Precios!$B$7:$H$19,7,FALSE))</f>
        <v/>
      </c>
      <c r="S1450" s="223">
        <f t="shared" si="27"/>
        <v>0</v>
      </c>
    </row>
    <row r="1451" spans="2:19" ht="16.8" thickTop="1" thickBot="1">
      <c r="B1451" s="211" t="str">
        <f>IF(Árboles!B1448="","",Árboles!B1448)</f>
        <v/>
      </c>
      <c r="C1451" s="211" t="str">
        <f>IF(Árboles!C1448="","",Árboles!C1448)</f>
        <v/>
      </c>
      <c r="D1451" s="212" t="str">
        <f>IF(Árboles!G1448="","",Árboles!G1448)</f>
        <v/>
      </c>
      <c r="E1451" s="213" t="str">
        <f>IF(Árboles!AC1448=0,"",Árboles!AC1448)</f>
        <v/>
      </c>
      <c r="F1451" s="221"/>
      <c r="G1451" s="222"/>
      <c r="H1451" s="222"/>
      <c r="I1451" s="222"/>
      <c r="J1451" s="222"/>
      <c r="K1451" s="222"/>
      <c r="L1451" s="222"/>
      <c r="M1451" s="216" t="str">
        <f>IF(ISNA(Industrias[[#This Row],[Vtrit (m3)]]*VLOOKUP(Árboles!$G1448,Precios!$B$7:$H$19,2,FALSE)),"",Industrias[[#This Row],[Vtrit (m3)]]*VLOOKUP(Árboles!$G1448,Precios!$B$7:$H$19,2,FALSE))</f>
        <v/>
      </c>
      <c r="N1451" s="217" t="str">
        <f>IF(ISNA(Industrias[[#This Row],[Vapea (m3)]]*VLOOKUP(Árboles!$G1448,Precios!$B$7:$H$19,3,FALSE)),"",Industrias[[#This Row],[Vapea (m3)]]*VLOOKUP(Árboles!$G1448,Precios!$B$7:$H$19,3,FALSE))</f>
        <v/>
      </c>
      <c r="O1451" s="217" t="str">
        <f>IF(ISNA(Industrias[[#This Row],[Vcanter (m3)]]*VLOOKUP(Árboles!$G1448,Precios!$B$7:$H$19,4,FALSE)),"",Industrias[[#This Row],[Vcanter (m3)]]*VLOOKUP(Árboles!$G1448,Precios!$B$7:$H$19,4,FALSE))</f>
        <v/>
      </c>
      <c r="P1451" s="217" t="str">
        <f>IF(ISNA(Industrias[[#This Row],[Vsierra (m3)]]*VLOOKUP(Árboles!$G1448,Precios!$B$7:$H$19,5,FALSE)),"",Industrias[[#This Row],[Vsierra (m3)]]*VLOOKUP(Árboles!$G1448,Precios!$B$7:$H$19,5,FALSE))</f>
        <v/>
      </c>
      <c r="Q1451" s="217" t="str">
        <f>IF(ISNA(Industrias[[#This Row],[Vsgruesa (m3)]]*VLOOKUP(Árboles!$G1448,Precios!$B$7:$H$19,6,FALSE)),"",Industrias[[#This Row],[Vsgruesa (m3)]]*VLOOKUP(Árboles!$G1448,Precios!$B$7:$H$19,6,FALSE))</f>
        <v/>
      </c>
      <c r="R1451" s="217" t="str">
        <f>IF(ISNA(Industrias[[#This Row],[Vchapa (m3)]]*VLOOKUP(Árboles!$G1448,Precios!$B$7:$H$19,7,FALSE)),"",Industrias[[#This Row],[Vchapa (m3)]]*VLOOKUP(Árboles!$G1448,Precios!$B$7:$H$19,7,FALSE))</f>
        <v/>
      </c>
      <c r="S1451" s="223">
        <f t="shared" si="27"/>
        <v>0</v>
      </c>
    </row>
    <row r="1452" spans="2:19" ht="16.8" thickTop="1" thickBot="1">
      <c r="B1452" s="211" t="str">
        <f>IF(Árboles!B1449="","",Árboles!B1449)</f>
        <v/>
      </c>
      <c r="C1452" s="211" t="str">
        <f>IF(Árboles!C1449="","",Árboles!C1449)</f>
        <v/>
      </c>
      <c r="D1452" s="212" t="str">
        <f>IF(Árboles!G1449="","",Árboles!G1449)</f>
        <v/>
      </c>
      <c r="E1452" s="213" t="str">
        <f>IF(Árboles!AC1449=0,"",Árboles!AC1449)</f>
        <v/>
      </c>
      <c r="F1452" s="221"/>
      <c r="G1452" s="222"/>
      <c r="H1452" s="222"/>
      <c r="I1452" s="222"/>
      <c r="J1452" s="222"/>
      <c r="K1452" s="222"/>
      <c r="L1452" s="222"/>
      <c r="M1452" s="216" t="str">
        <f>IF(ISNA(Industrias[[#This Row],[Vtrit (m3)]]*VLOOKUP(Árboles!$G1449,Precios!$B$7:$H$19,2,FALSE)),"",Industrias[[#This Row],[Vtrit (m3)]]*VLOOKUP(Árboles!$G1449,Precios!$B$7:$H$19,2,FALSE))</f>
        <v/>
      </c>
      <c r="N1452" s="217" t="str">
        <f>IF(ISNA(Industrias[[#This Row],[Vapea (m3)]]*VLOOKUP(Árboles!$G1449,Precios!$B$7:$H$19,3,FALSE)),"",Industrias[[#This Row],[Vapea (m3)]]*VLOOKUP(Árboles!$G1449,Precios!$B$7:$H$19,3,FALSE))</f>
        <v/>
      </c>
      <c r="O1452" s="217" t="str">
        <f>IF(ISNA(Industrias[[#This Row],[Vcanter (m3)]]*VLOOKUP(Árboles!$G1449,Precios!$B$7:$H$19,4,FALSE)),"",Industrias[[#This Row],[Vcanter (m3)]]*VLOOKUP(Árboles!$G1449,Precios!$B$7:$H$19,4,FALSE))</f>
        <v/>
      </c>
      <c r="P1452" s="217" t="str">
        <f>IF(ISNA(Industrias[[#This Row],[Vsierra (m3)]]*VLOOKUP(Árboles!$G1449,Precios!$B$7:$H$19,5,FALSE)),"",Industrias[[#This Row],[Vsierra (m3)]]*VLOOKUP(Árboles!$G1449,Precios!$B$7:$H$19,5,FALSE))</f>
        <v/>
      </c>
      <c r="Q1452" s="217" t="str">
        <f>IF(ISNA(Industrias[[#This Row],[Vsgruesa (m3)]]*VLOOKUP(Árboles!$G1449,Precios!$B$7:$H$19,6,FALSE)),"",Industrias[[#This Row],[Vsgruesa (m3)]]*VLOOKUP(Árboles!$G1449,Precios!$B$7:$H$19,6,FALSE))</f>
        <v/>
      </c>
      <c r="R1452" s="217" t="str">
        <f>IF(ISNA(Industrias[[#This Row],[Vchapa (m3)]]*VLOOKUP(Árboles!$G1449,Precios!$B$7:$H$19,7,FALSE)),"",Industrias[[#This Row],[Vchapa (m3)]]*VLOOKUP(Árboles!$G1449,Precios!$B$7:$H$19,7,FALSE))</f>
        <v/>
      </c>
      <c r="S1452" s="223">
        <f t="shared" si="27"/>
        <v>0</v>
      </c>
    </row>
    <row r="1453" spans="2:19" ht="16.8" thickTop="1" thickBot="1">
      <c r="B1453" s="211" t="str">
        <f>IF(Árboles!B1450="","",Árboles!B1450)</f>
        <v/>
      </c>
      <c r="C1453" s="211" t="str">
        <f>IF(Árboles!C1450="","",Árboles!C1450)</f>
        <v/>
      </c>
      <c r="D1453" s="212" t="str">
        <f>IF(Árboles!G1450="","",Árboles!G1450)</f>
        <v/>
      </c>
      <c r="E1453" s="213" t="str">
        <f>IF(Árboles!AC1450=0,"",Árboles!AC1450)</f>
        <v/>
      </c>
      <c r="F1453" s="221"/>
      <c r="G1453" s="222"/>
      <c r="H1453" s="222"/>
      <c r="I1453" s="222"/>
      <c r="J1453" s="222"/>
      <c r="K1453" s="222"/>
      <c r="L1453" s="222"/>
      <c r="M1453" s="216" t="str">
        <f>IF(ISNA(Industrias[[#This Row],[Vtrit (m3)]]*VLOOKUP(Árboles!$G1450,Precios!$B$7:$H$19,2,FALSE)),"",Industrias[[#This Row],[Vtrit (m3)]]*VLOOKUP(Árboles!$G1450,Precios!$B$7:$H$19,2,FALSE))</f>
        <v/>
      </c>
      <c r="N1453" s="217" t="str">
        <f>IF(ISNA(Industrias[[#This Row],[Vapea (m3)]]*VLOOKUP(Árboles!$G1450,Precios!$B$7:$H$19,3,FALSE)),"",Industrias[[#This Row],[Vapea (m3)]]*VLOOKUP(Árboles!$G1450,Precios!$B$7:$H$19,3,FALSE))</f>
        <v/>
      </c>
      <c r="O1453" s="217" t="str">
        <f>IF(ISNA(Industrias[[#This Row],[Vcanter (m3)]]*VLOOKUP(Árboles!$G1450,Precios!$B$7:$H$19,4,FALSE)),"",Industrias[[#This Row],[Vcanter (m3)]]*VLOOKUP(Árboles!$G1450,Precios!$B$7:$H$19,4,FALSE))</f>
        <v/>
      </c>
      <c r="P1453" s="217" t="str">
        <f>IF(ISNA(Industrias[[#This Row],[Vsierra (m3)]]*VLOOKUP(Árboles!$G1450,Precios!$B$7:$H$19,5,FALSE)),"",Industrias[[#This Row],[Vsierra (m3)]]*VLOOKUP(Árboles!$G1450,Precios!$B$7:$H$19,5,FALSE))</f>
        <v/>
      </c>
      <c r="Q1453" s="217" t="str">
        <f>IF(ISNA(Industrias[[#This Row],[Vsgruesa (m3)]]*VLOOKUP(Árboles!$G1450,Precios!$B$7:$H$19,6,FALSE)),"",Industrias[[#This Row],[Vsgruesa (m3)]]*VLOOKUP(Árboles!$G1450,Precios!$B$7:$H$19,6,FALSE))</f>
        <v/>
      </c>
      <c r="R1453" s="217" t="str">
        <f>IF(ISNA(Industrias[[#This Row],[Vchapa (m3)]]*VLOOKUP(Árboles!$G1450,Precios!$B$7:$H$19,7,FALSE)),"",Industrias[[#This Row],[Vchapa (m3)]]*VLOOKUP(Árboles!$G1450,Precios!$B$7:$H$19,7,FALSE))</f>
        <v/>
      </c>
      <c r="S1453" s="223">
        <f t="shared" si="27"/>
        <v>0</v>
      </c>
    </row>
    <row r="1454" spans="2:19" ht="16.8" thickTop="1" thickBot="1">
      <c r="B1454" s="211" t="str">
        <f>IF(Árboles!B1451="","",Árboles!B1451)</f>
        <v/>
      </c>
      <c r="C1454" s="211" t="str">
        <f>IF(Árboles!C1451="","",Árboles!C1451)</f>
        <v/>
      </c>
      <c r="D1454" s="212" t="str">
        <f>IF(Árboles!G1451="","",Árboles!G1451)</f>
        <v/>
      </c>
      <c r="E1454" s="213" t="str">
        <f>IF(Árboles!AC1451=0,"",Árboles!AC1451)</f>
        <v/>
      </c>
      <c r="F1454" s="221"/>
      <c r="G1454" s="222"/>
      <c r="H1454" s="222"/>
      <c r="I1454" s="222"/>
      <c r="J1454" s="222"/>
      <c r="K1454" s="222"/>
      <c r="L1454" s="222"/>
      <c r="M1454" s="216" t="str">
        <f>IF(ISNA(Industrias[[#This Row],[Vtrit (m3)]]*VLOOKUP(Árboles!$G1451,Precios!$B$7:$H$19,2,FALSE)),"",Industrias[[#This Row],[Vtrit (m3)]]*VLOOKUP(Árboles!$G1451,Precios!$B$7:$H$19,2,FALSE))</f>
        <v/>
      </c>
      <c r="N1454" s="217" t="str">
        <f>IF(ISNA(Industrias[[#This Row],[Vapea (m3)]]*VLOOKUP(Árboles!$G1451,Precios!$B$7:$H$19,3,FALSE)),"",Industrias[[#This Row],[Vapea (m3)]]*VLOOKUP(Árboles!$G1451,Precios!$B$7:$H$19,3,FALSE))</f>
        <v/>
      </c>
      <c r="O1454" s="217" t="str">
        <f>IF(ISNA(Industrias[[#This Row],[Vcanter (m3)]]*VLOOKUP(Árboles!$G1451,Precios!$B$7:$H$19,4,FALSE)),"",Industrias[[#This Row],[Vcanter (m3)]]*VLOOKUP(Árboles!$G1451,Precios!$B$7:$H$19,4,FALSE))</f>
        <v/>
      </c>
      <c r="P1454" s="217" t="str">
        <f>IF(ISNA(Industrias[[#This Row],[Vsierra (m3)]]*VLOOKUP(Árboles!$G1451,Precios!$B$7:$H$19,5,FALSE)),"",Industrias[[#This Row],[Vsierra (m3)]]*VLOOKUP(Árboles!$G1451,Precios!$B$7:$H$19,5,FALSE))</f>
        <v/>
      </c>
      <c r="Q1454" s="217" t="str">
        <f>IF(ISNA(Industrias[[#This Row],[Vsgruesa (m3)]]*VLOOKUP(Árboles!$G1451,Precios!$B$7:$H$19,6,FALSE)),"",Industrias[[#This Row],[Vsgruesa (m3)]]*VLOOKUP(Árboles!$G1451,Precios!$B$7:$H$19,6,FALSE))</f>
        <v/>
      </c>
      <c r="R1454" s="217" t="str">
        <f>IF(ISNA(Industrias[[#This Row],[Vchapa (m3)]]*VLOOKUP(Árboles!$G1451,Precios!$B$7:$H$19,7,FALSE)),"",Industrias[[#This Row],[Vchapa (m3)]]*VLOOKUP(Árboles!$G1451,Precios!$B$7:$H$19,7,FALSE))</f>
        <v/>
      </c>
      <c r="S1454" s="223">
        <f t="shared" si="27"/>
        <v>0</v>
      </c>
    </row>
    <row r="1455" spans="2:19" ht="16.8" thickTop="1" thickBot="1">
      <c r="B1455" s="211" t="str">
        <f>IF(Árboles!B1452="","",Árboles!B1452)</f>
        <v/>
      </c>
      <c r="C1455" s="211" t="str">
        <f>IF(Árboles!C1452="","",Árboles!C1452)</f>
        <v/>
      </c>
      <c r="D1455" s="212" t="str">
        <f>IF(Árboles!G1452="","",Árboles!G1452)</f>
        <v/>
      </c>
      <c r="E1455" s="213" t="str">
        <f>IF(Árboles!AC1452=0,"",Árboles!AC1452)</f>
        <v/>
      </c>
      <c r="F1455" s="221"/>
      <c r="G1455" s="222"/>
      <c r="H1455" s="222"/>
      <c r="I1455" s="222"/>
      <c r="J1455" s="222"/>
      <c r="K1455" s="222"/>
      <c r="L1455" s="222"/>
      <c r="M1455" s="216" t="str">
        <f>IF(ISNA(Industrias[[#This Row],[Vtrit (m3)]]*VLOOKUP(Árboles!$G1452,Precios!$B$7:$H$19,2,FALSE)),"",Industrias[[#This Row],[Vtrit (m3)]]*VLOOKUP(Árboles!$G1452,Precios!$B$7:$H$19,2,FALSE))</f>
        <v/>
      </c>
      <c r="N1455" s="217" t="str">
        <f>IF(ISNA(Industrias[[#This Row],[Vapea (m3)]]*VLOOKUP(Árboles!$G1452,Precios!$B$7:$H$19,3,FALSE)),"",Industrias[[#This Row],[Vapea (m3)]]*VLOOKUP(Árboles!$G1452,Precios!$B$7:$H$19,3,FALSE))</f>
        <v/>
      </c>
      <c r="O1455" s="217" t="str">
        <f>IF(ISNA(Industrias[[#This Row],[Vcanter (m3)]]*VLOOKUP(Árboles!$G1452,Precios!$B$7:$H$19,4,FALSE)),"",Industrias[[#This Row],[Vcanter (m3)]]*VLOOKUP(Árboles!$G1452,Precios!$B$7:$H$19,4,FALSE))</f>
        <v/>
      </c>
      <c r="P1455" s="217" t="str">
        <f>IF(ISNA(Industrias[[#This Row],[Vsierra (m3)]]*VLOOKUP(Árboles!$G1452,Precios!$B$7:$H$19,5,FALSE)),"",Industrias[[#This Row],[Vsierra (m3)]]*VLOOKUP(Árboles!$G1452,Precios!$B$7:$H$19,5,FALSE))</f>
        <v/>
      </c>
      <c r="Q1455" s="217" t="str">
        <f>IF(ISNA(Industrias[[#This Row],[Vsgruesa (m3)]]*VLOOKUP(Árboles!$G1452,Precios!$B$7:$H$19,6,FALSE)),"",Industrias[[#This Row],[Vsgruesa (m3)]]*VLOOKUP(Árboles!$G1452,Precios!$B$7:$H$19,6,FALSE))</f>
        <v/>
      </c>
      <c r="R1455" s="217" t="str">
        <f>IF(ISNA(Industrias[[#This Row],[Vchapa (m3)]]*VLOOKUP(Árboles!$G1452,Precios!$B$7:$H$19,7,FALSE)),"",Industrias[[#This Row],[Vchapa (m3)]]*VLOOKUP(Árboles!$G1452,Precios!$B$7:$H$19,7,FALSE))</f>
        <v/>
      </c>
      <c r="S1455" s="223">
        <f t="shared" si="27"/>
        <v>0</v>
      </c>
    </row>
    <row r="1456" spans="2:19" ht="16.8" thickTop="1" thickBot="1">
      <c r="B1456" s="211" t="str">
        <f>IF(Árboles!B1453="","",Árboles!B1453)</f>
        <v/>
      </c>
      <c r="C1456" s="211" t="str">
        <f>IF(Árboles!C1453="","",Árboles!C1453)</f>
        <v/>
      </c>
      <c r="D1456" s="212" t="str">
        <f>IF(Árboles!G1453="","",Árboles!G1453)</f>
        <v/>
      </c>
      <c r="E1456" s="213" t="str">
        <f>IF(Árboles!AC1453=0,"",Árboles!AC1453)</f>
        <v/>
      </c>
      <c r="F1456" s="221"/>
      <c r="G1456" s="222"/>
      <c r="H1456" s="222"/>
      <c r="I1456" s="222"/>
      <c r="J1456" s="222"/>
      <c r="K1456" s="222"/>
      <c r="L1456" s="222"/>
      <c r="M1456" s="216" t="str">
        <f>IF(ISNA(Industrias[[#This Row],[Vtrit (m3)]]*VLOOKUP(Árboles!$G1453,Precios!$B$7:$H$19,2,FALSE)),"",Industrias[[#This Row],[Vtrit (m3)]]*VLOOKUP(Árboles!$G1453,Precios!$B$7:$H$19,2,FALSE))</f>
        <v/>
      </c>
      <c r="N1456" s="217" t="str">
        <f>IF(ISNA(Industrias[[#This Row],[Vapea (m3)]]*VLOOKUP(Árboles!$G1453,Precios!$B$7:$H$19,3,FALSE)),"",Industrias[[#This Row],[Vapea (m3)]]*VLOOKUP(Árboles!$G1453,Precios!$B$7:$H$19,3,FALSE))</f>
        <v/>
      </c>
      <c r="O1456" s="217" t="str">
        <f>IF(ISNA(Industrias[[#This Row],[Vcanter (m3)]]*VLOOKUP(Árboles!$G1453,Precios!$B$7:$H$19,4,FALSE)),"",Industrias[[#This Row],[Vcanter (m3)]]*VLOOKUP(Árboles!$G1453,Precios!$B$7:$H$19,4,FALSE))</f>
        <v/>
      </c>
      <c r="P1456" s="217" t="str">
        <f>IF(ISNA(Industrias[[#This Row],[Vsierra (m3)]]*VLOOKUP(Árboles!$G1453,Precios!$B$7:$H$19,5,FALSE)),"",Industrias[[#This Row],[Vsierra (m3)]]*VLOOKUP(Árboles!$G1453,Precios!$B$7:$H$19,5,FALSE))</f>
        <v/>
      </c>
      <c r="Q1456" s="217" t="str">
        <f>IF(ISNA(Industrias[[#This Row],[Vsgruesa (m3)]]*VLOOKUP(Árboles!$G1453,Precios!$B$7:$H$19,6,FALSE)),"",Industrias[[#This Row],[Vsgruesa (m3)]]*VLOOKUP(Árboles!$G1453,Precios!$B$7:$H$19,6,FALSE))</f>
        <v/>
      </c>
      <c r="R1456" s="217" t="str">
        <f>IF(ISNA(Industrias[[#This Row],[Vchapa (m3)]]*VLOOKUP(Árboles!$G1453,Precios!$B$7:$H$19,7,FALSE)),"",Industrias[[#This Row],[Vchapa (m3)]]*VLOOKUP(Árboles!$G1453,Precios!$B$7:$H$19,7,FALSE))</f>
        <v/>
      </c>
      <c r="S1456" s="223">
        <f t="shared" si="27"/>
        <v>0</v>
      </c>
    </row>
    <row r="1457" spans="2:19" ht="16.8" thickTop="1" thickBot="1">
      <c r="B1457" s="211" t="str">
        <f>IF(Árboles!B1454="","",Árboles!B1454)</f>
        <v/>
      </c>
      <c r="C1457" s="211" t="str">
        <f>IF(Árboles!C1454="","",Árboles!C1454)</f>
        <v/>
      </c>
      <c r="D1457" s="212" t="str">
        <f>IF(Árboles!G1454="","",Árboles!G1454)</f>
        <v/>
      </c>
      <c r="E1457" s="213" t="str">
        <f>IF(Árboles!AC1454=0,"",Árboles!AC1454)</f>
        <v/>
      </c>
      <c r="F1457" s="221"/>
      <c r="G1457" s="222"/>
      <c r="H1457" s="222"/>
      <c r="I1457" s="222"/>
      <c r="J1457" s="222"/>
      <c r="K1457" s="222"/>
      <c r="L1457" s="222"/>
      <c r="M1457" s="216" t="str">
        <f>IF(ISNA(Industrias[[#This Row],[Vtrit (m3)]]*VLOOKUP(Árboles!$G1454,Precios!$B$7:$H$19,2,FALSE)),"",Industrias[[#This Row],[Vtrit (m3)]]*VLOOKUP(Árboles!$G1454,Precios!$B$7:$H$19,2,FALSE))</f>
        <v/>
      </c>
      <c r="N1457" s="217" t="str">
        <f>IF(ISNA(Industrias[[#This Row],[Vapea (m3)]]*VLOOKUP(Árboles!$G1454,Precios!$B$7:$H$19,3,FALSE)),"",Industrias[[#This Row],[Vapea (m3)]]*VLOOKUP(Árboles!$G1454,Precios!$B$7:$H$19,3,FALSE))</f>
        <v/>
      </c>
      <c r="O1457" s="217" t="str">
        <f>IF(ISNA(Industrias[[#This Row],[Vcanter (m3)]]*VLOOKUP(Árboles!$G1454,Precios!$B$7:$H$19,4,FALSE)),"",Industrias[[#This Row],[Vcanter (m3)]]*VLOOKUP(Árboles!$G1454,Precios!$B$7:$H$19,4,FALSE))</f>
        <v/>
      </c>
      <c r="P1457" s="217" t="str">
        <f>IF(ISNA(Industrias[[#This Row],[Vsierra (m3)]]*VLOOKUP(Árboles!$G1454,Precios!$B$7:$H$19,5,FALSE)),"",Industrias[[#This Row],[Vsierra (m3)]]*VLOOKUP(Árboles!$G1454,Precios!$B$7:$H$19,5,FALSE))</f>
        <v/>
      </c>
      <c r="Q1457" s="217" t="str">
        <f>IF(ISNA(Industrias[[#This Row],[Vsgruesa (m3)]]*VLOOKUP(Árboles!$G1454,Precios!$B$7:$H$19,6,FALSE)),"",Industrias[[#This Row],[Vsgruesa (m3)]]*VLOOKUP(Árboles!$G1454,Precios!$B$7:$H$19,6,FALSE))</f>
        <v/>
      </c>
      <c r="R1457" s="217" t="str">
        <f>IF(ISNA(Industrias[[#This Row],[Vchapa (m3)]]*VLOOKUP(Árboles!$G1454,Precios!$B$7:$H$19,7,FALSE)),"",Industrias[[#This Row],[Vchapa (m3)]]*VLOOKUP(Árboles!$G1454,Precios!$B$7:$H$19,7,FALSE))</f>
        <v/>
      </c>
      <c r="S1457" s="223">
        <f t="shared" si="27"/>
        <v>0</v>
      </c>
    </row>
    <row r="1458" spans="2:19" ht="16.8" thickTop="1" thickBot="1">
      <c r="B1458" s="211" t="str">
        <f>IF(Árboles!B1455="","",Árboles!B1455)</f>
        <v/>
      </c>
      <c r="C1458" s="211" t="str">
        <f>IF(Árboles!C1455="","",Árboles!C1455)</f>
        <v/>
      </c>
      <c r="D1458" s="212" t="str">
        <f>IF(Árboles!G1455="","",Árboles!G1455)</f>
        <v/>
      </c>
      <c r="E1458" s="213" t="str">
        <f>IF(Árboles!AC1455=0,"",Árboles!AC1455)</f>
        <v/>
      </c>
      <c r="F1458" s="221"/>
      <c r="G1458" s="222"/>
      <c r="H1458" s="222"/>
      <c r="I1458" s="222"/>
      <c r="J1458" s="222"/>
      <c r="K1458" s="222"/>
      <c r="L1458" s="222"/>
      <c r="M1458" s="216" t="str">
        <f>IF(ISNA(Industrias[[#This Row],[Vtrit (m3)]]*VLOOKUP(Árboles!$G1455,Precios!$B$7:$H$19,2,FALSE)),"",Industrias[[#This Row],[Vtrit (m3)]]*VLOOKUP(Árboles!$G1455,Precios!$B$7:$H$19,2,FALSE))</f>
        <v/>
      </c>
      <c r="N1458" s="217" t="str">
        <f>IF(ISNA(Industrias[[#This Row],[Vapea (m3)]]*VLOOKUP(Árboles!$G1455,Precios!$B$7:$H$19,3,FALSE)),"",Industrias[[#This Row],[Vapea (m3)]]*VLOOKUP(Árboles!$G1455,Precios!$B$7:$H$19,3,FALSE))</f>
        <v/>
      </c>
      <c r="O1458" s="217" t="str">
        <f>IF(ISNA(Industrias[[#This Row],[Vcanter (m3)]]*VLOOKUP(Árboles!$G1455,Precios!$B$7:$H$19,4,FALSE)),"",Industrias[[#This Row],[Vcanter (m3)]]*VLOOKUP(Árboles!$G1455,Precios!$B$7:$H$19,4,FALSE))</f>
        <v/>
      </c>
      <c r="P1458" s="217" t="str">
        <f>IF(ISNA(Industrias[[#This Row],[Vsierra (m3)]]*VLOOKUP(Árboles!$G1455,Precios!$B$7:$H$19,5,FALSE)),"",Industrias[[#This Row],[Vsierra (m3)]]*VLOOKUP(Árboles!$G1455,Precios!$B$7:$H$19,5,FALSE))</f>
        <v/>
      </c>
      <c r="Q1458" s="217" t="str">
        <f>IF(ISNA(Industrias[[#This Row],[Vsgruesa (m3)]]*VLOOKUP(Árboles!$G1455,Precios!$B$7:$H$19,6,FALSE)),"",Industrias[[#This Row],[Vsgruesa (m3)]]*VLOOKUP(Árboles!$G1455,Precios!$B$7:$H$19,6,FALSE))</f>
        <v/>
      </c>
      <c r="R1458" s="217" t="str">
        <f>IF(ISNA(Industrias[[#This Row],[Vchapa (m3)]]*VLOOKUP(Árboles!$G1455,Precios!$B$7:$H$19,7,FALSE)),"",Industrias[[#This Row],[Vchapa (m3)]]*VLOOKUP(Árboles!$G1455,Precios!$B$7:$H$19,7,FALSE))</f>
        <v/>
      </c>
      <c r="S1458" s="223">
        <f t="shared" si="27"/>
        <v>0</v>
      </c>
    </row>
    <row r="1459" spans="2:19" ht="16.8" thickTop="1" thickBot="1">
      <c r="B1459" s="211" t="str">
        <f>IF(Árboles!B1456="","",Árboles!B1456)</f>
        <v/>
      </c>
      <c r="C1459" s="211" t="str">
        <f>IF(Árboles!C1456="","",Árboles!C1456)</f>
        <v/>
      </c>
      <c r="D1459" s="212" t="str">
        <f>IF(Árboles!G1456="","",Árboles!G1456)</f>
        <v/>
      </c>
      <c r="E1459" s="213" t="str">
        <f>IF(Árboles!AC1456=0,"",Árboles!AC1456)</f>
        <v/>
      </c>
      <c r="F1459" s="221"/>
      <c r="G1459" s="222"/>
      <c r="H1459" s="222"/>
      <c r="I1459" s="222"/>
      <c r="J1459" s="222"/>
      <c r="K1459" s="222"/>
      <c r="L1459" s="222"/>
      <c r="M1459" s="216" t="str">
        <f>IF(ISNA(Industrias[[#This Row],[Vtrit (m3)]]*VLOOKUP(Árboles!$G1456,Precios!$B$7:$H$19,2,FALSE)),"",Industrias[[#This Row],[Vtrit (m3)]]*VLOOKUP(Árboles!$G1456,Precios!$B$7:$H$19,2,FALSE))</f>
        <v/>
      </c>
      <c r="N1459" s="217" t="str">
        <f>IF(ISNA(Industrias[[#This Row],[Vapea (m3)]]*VLOOKUP(Árboles!$G1456,Precios!$B$7:$H$19,3,FALSE)),"",Industrias[[#This Row],[Vapea (m3)]]*VLOOKUP(Árboles!$G1456,Precios!$B$7:$H$19,3,FALSE))</f>
        <v/>
      </c>
      <c r="O1459" s="217" t="str">
        <f>IF(ISNA(Industrias[[#This Row],[Vcanter (m3)]]*VLOOKUP(Árboles!$G1456,Precios!$B$7:$H$19,4,FALSE)),"",Industrias[[#This Row],[Vcanter (m3)]]*VLOOKUP(Árboles!$G1456,Precios!$B$7:$H$19,4,FALSE))</f>
        <v/>
      </c>
      <c r="P1459" s="217" t="str">
        <f>IF(ISNA(Industrias[[#This Row],[Vsierra (m3)]]*VLOOKUP(Árboles!$G1456,Precios!$B$7:$H$19,5,FALSE)),"",Industrias[[#This Row],[Vsierra (m3)]]*VLOOKUP(Árboles!$G1456,Precios!$B$7:$H$19,5,FALSE))</f>
        <v/>
      </c>
      <c r="Q1459" s="217" t="str">
        <f>IF(ISNA(Industrias[[#This Row],[Vsgruesa (m3)]]*VLOOKUP(Árboles!$G1456,Precios!$B$7:$H$19,6,FALSE)),"",Industrias[[#This Row],[Vsgruesa (m3)]]*VLOOKUP(Árboles!$G1456,Precios!$B$7:$H$19,6,FALSE))</f>
        <v/>
      </c>
      <c r="R1459" s="217" t="str">
        <f>IF(ISNA(Industrias[[#This Row],[Vchapa (m3)]]*VLOOKUP(Árboles!$G1456,Precios!$B$7:$H$19,7,FALSE)),"",Industrias[[#This Row],[Vchapa (m3)]]*VLOOKUP(Árboles!$G1456,Precios!$B$7:$H$19,7,FALSE))</f>
        <v/>
      </c>
      <c r="S1459" s="223">
        <f t="shared" si="27"/>
        <v>0</v>
      </c>
    </row>
    <row r="1460" spans="2:19" ht="16.8" thickTop="1" thickBot="1">
      <c r="B1460" s="211" t="str">
        <f>IF(Árboles!B1457="","",Árboles!B1457)</f>
        <v/>
      </c>
      <c r="C1460" s="211" t="str">
        <f>IF(Árboles!C1457="","",Árboles!C1457)</f>
        <v/>
      </c>
      <c r="D1460" s="212" t="str">
        <f>IF(Árboles!G1457="","",Árboles!G1457)</f>
        <v/>
      </c>
      <c r="E1460" s="213" t="str">
        <f>IF(Árboles!AC1457=0,"",Árboles!AC1457)</f>
        <v/>
      </c>
      <c r="F1460" s="221"/>
      <c r="G1460" s="222"/>
      <c r="H1460" s="222"/>
      <c r="I1460" s="222"/>
      <c r="J1460" s="222"/>
      <c r="K1460" s="222"/>
      <c r="L1460" s="222"/>
      <c r="M1460" s="216" t="str">
        <f>IF(ISNA(Industrias[[#This Row],[Vtrit (m3)]]*VLOOKUP(Árboles!$G1457,Precios!$B$7:$H$19,2,FALSE)),"",Industrias[[#This Row],[Vtrit (m3)]]*VLOOKUP(Árboles!$G1457,Precios!$B$7:$H$19,2,FALSE))</f>
        <v/>
      </c>
      <c r="N1460" s="217" t="str">
        <f>IF(ISNA(Industrias[[#This Row],[Vapea (m3)]]*VLOOKUP(Árboles!$G1457,Precios!$B$7:$H$19,3,FALSE)),"",Industrias[[#This Row],[Vapea (m3)]]*VLOOKUP(Árboles!$G1457,Precios!$B$7:$H$19,3,FALSE))</f>
        <v/>
      </c>
      <c r="O1460" s="217" t="str">
        <f>IF(ISNA(Industrias[[#This Row],[Vcanter (m3)]]*VLOOKUP(Árboles!$G1457,Precios!$B$7:$H$19,4,FALSE)),"",Industrias[[#This Row],[Vcanter (m3)]]*VLOOKUP(Árboles!$G1457,Precios!$B$7:$H$19,4,FALSE))</f>
        <v/>
      </c>
      <c r="P1460" s="217" t="str">
        <f>IF(ISNA(Industrias[[#This Row],[Vsierra (m3)]]*VLOOKUP(Árboles!$G1457,Precios!$B$7:$H$19,5,FALSE)),"",Industrias[[#This Row],[Vsierra (m3)]]*VLOOKUP(Árboles!$G1457,Precios!$B$7:$H$19,5,FALSE))</f>
        <v/>
      </c>
      <c r="Q1460" s="217" t="str">
        <f>IF(ISNA(Industrias[[#This Row],[Vsgruesa (m3)]]*VLOOKUP(Árboles!$G1457,Precios!$B$7:$H$19,6,FALSE)),"",Industrias[[#This Row],[Vsgruesa (m3)]]*VLOOKUP(Árboles!$G1457,Precios!$B$7:$H$19,6,FALSE))</f>
        <v/>
      </c>
      <c r="R1460" s="217" t="str">
        <f>IF(ISNA(Industrias[[#This Row],[Vchapa (m3)]]*VLOOKUP(Árboles!$G1457,Precios!$B$7:$H$19,7,FALSE)),"",Industrias[[#This Row],[Vchapa (m3)]]*VLOOKUP(Árboles!$G1457,Precios!$B$7:$H$19,7,FALSE))</f>
        <v/>
      </c>
      <c r="S1460" s="223">
        <f t="shared" si="27"/>
        <v>0</v>
      </c>
    </row>
    <row r="1461" spans="2:19" ht="16.8" thickTop="1" thickBot="1">
      <c r="B1461" s="211" t="str">
        <f>IF(Árboles!B1458="","",Árboles!B1458)</f>
        <v/>
      </c>
      <c r="C1461" s="211" t="str">
        <f>IF(Árboles!C1458="","",Árboles!C1458)</f>
        <v/>
      </c>
      <c r="D1461" s="212" t="str">
        <f>IF(Árboles!G1458="","",Árboles!G1458)</f>
        <v/>
      </c>
      <c r="E1461" s="213" t="str">
        <f>IF(Árboles!AC1458=0,"",Árboles!AC1458)</f>
        <v/>
      </c>
      <c r="F1461" s="221"/>
      <c r="G1461" s="222"/>
      <c r="H1461" s="222"/>
      <c r="I1461" s="222"/>
      <c r="J1461" s="222"/>
      <c r="K1461" s="222"/>
      <c r="L1461" s="222"/>
      <c r="M1461" s="216" t="str">
        <f>IF(ISNA(Industrias[[#This Row],[Vtrit (m3)]]*VLOOKUP(Árboles!$G1458,Precios!$B$7:$H$19,2,FALSE)),"",Industrias[[#This Row],[Vtrit (m3)]]*VLOOKUP(Árboles!$G1458,Precios!$B$7:$H$19,2,FALSE))</f>
        <v/>
      </c>
      <c r="N1461" s="217" t="str">
        <f>IF(ISNA(Industrias[[#This Row],[Vapea (m3)]]*VLOOKUP(Árboles!$G1458,Precios!$B$7:$H$19,3,FALSE)),"",Industrias[[#This Row],[Vapea (m3)]]*VLOOKUP(Árboles!$G1458,Precios!$B$7:$H$19,3,FALSE))</f>
        <v/>
      </c>
      <c r="O1461" s="217" t="str">
        <f>IF(ISNA(Industrias[[#This Row],[Vcanter (m3)]]*VLOOKUP(Árboles!$G1458,Precios!$B$7:$H$19,4,FALSE)),"",Industrias[[#This Row],[Vcanter (m3)]]*VLOOKUP(Árboles!$G1458,Precios!$B$7:$H$19,4,FALSE))</f>
        <v/>
      </c>
      <c r="P1461" s="217" t="str">
        <f>IF(ISNA(Industrias[[#This Row],[Vsierra (m3)]]*VLOOKUP(Árboles!$G1458,Precios!$B$7:$H$19,5,FALSE)),"",Industrias[[#This Row],[Vsierra (m3)]]*VLOOKUP(Árboles!$G1458,Precios!$B$7:$H$19,5,FALSE))</f>
        <v/>
      </c>
      <c r="Q1461" s="217" t="str">
        <f>IF(ISNA(Industrias[[#This Row],[Vsgruesa (m3)]]*VLOOKUP(Árboles!$G1458,Precios!$B$7:$H$19,6,FALSE)),"",Industrias[[#This Row],[Vsgruesa (m3)]]*VLOOKUP(Árboles!$G1458,Precios!$B$7:$H$19,6,FALSE))</f>
        <v/>
      </c>
      <c r="R1461" s="217" t="str">
        <f>IF(ISNA(Industrias[[#This Row],[Vchapa (m3)]]*VLOOKUP(Árboles!$G1458,Precios!$B$7:$H$19,7,FALSE)),"",Industrias[[#This Row],[Vchapa (m3)]]*VLOOKUP(Árboles!$G1458,Precios!$B$7:$H$19,7,FALSE))</f>
        <v/>
      </c>
      <c r="S1461" s="223">
        <f t="shared" si="27"/>
        <v>0</v>
      </c>
    </row>
    <row r="1462" spans="2:19" ht="16.8" thickTop="1" thickBot="1">
      <c r="B1462" s="211" t="str">
        <f>IF(Árboles!B1459="","",Árboles!B1459)</f>
        <v/>
      </c>
      <c r="C1462" s="211" t="str">
        <f>IF(Árboles!C1459="","",Árboles!C1459)</f>
        <v/>
      </c>
      <c r="D1462" s="212" t="str">
        <f>IF(Árboles!G1459="","",Árboles!G1459)</f>
        <v/>
      </c>
      <c r="E1462" s="213" t="str">
        <f>IF(Árboles!AC1459=0,"",Árboles!AC1459)</f>
        <v/>
      </c>
      <c r="F1462" s="221"/>
      <c r="G1462" s="222"/>
      <c r="H1462" s="222"/>
      <c r="I1462" s="222"/>
      <c r="J1462" s="222"/>
      <c r="K1462" s="222"/>
      <c r="L1462" s="222"/>
      <c r="M1462" s="216" t="str">
        <f>IF(ISNA(Industrias[[#This Row],[Vtrit (m3)]]*VLOOKUP(Árboles!$G1459,Precios!$B$7:$H$19,2,FALSE)),"",Industrias[[#This Row],[Vtrit (m3)]]*VLOOKUP(Árboles!$G1459,Precios!$B$7:$H$19,2,FALSE))</f>
        <v/>
      </c>
      <c r="N1462" s="217" t="str">
        <f>IF(ISNA(Industrias[[#This Row],[Vapea (m3)]]*VLOOKUP(Árboles!$G1459,Precios!$B$7:$H$19,3,FALSE)),"",Industrias[[#This Row],[Vapea (m3)]]*VLOOKUP(Árboles!$G1459,Precios!$B$7:$H$19,3,FALSE))</f>
        <v/>
      </c>
      <c r="O1462" s="217" t="str">
        <f>IF(ISNA(Industrias[[#This Row],[Vcanter (m3)]]*VLOOKUP(Árboles!$G1459,Precios!$B$7:$H$19,4,FALSE)),"",Industrias[[#This Row],[Vcanter (m3)]]*VLOOKUP(Árboles!$G1459,Precios!$B$7:$H$19,4,FALSE))</f>
        <v/>
      </c>
      <c r="P1462" s="217" t="str">
        <f>IF(ISNA(Industrias[[#This Row],[Vsierra (m3)]]*VLOOKUP(Árboles!$G1459,Precios!$B$7:$H$19,5,FALSE)),"",Industrias[[#This Row],[Vsierra (m3)]]*VLOOKUP(Árboles!$G1459,Precios!$B$7:$H$19,5,FALSE))</f>
        <v/>
      </c>
      <c r="Q1462" s="217" t="str">
        <f>IF(ISNA(Industrias[[#This Row],[Vsgruesa (m3)]]*VLOOKUP(Árboles!$G1459,Precios!$B$7:$H$19,6,FALSE)),"",Industrias[[#This Row],[Vsgruesa (m3)]]*VLOOKUP(Árboles!$G1459,Precios!$B$7:$H$19,6,FALSE))</f>
        <v/>
      </c>
      <c r="R1462" s="217" t="str">
        <f>IF(ISNA(Industrias[[#This Row],[Vchapa (m3)]]*VLOOKUP(Árboles!$G1459,Precios!$B$7:$H$19,7,FALSE)),"",Industrias[[#This Row],[Vchapa (m3)]]*VLOOKUP(Árboles!$G1459,Precios!$B$7:$H$19,7,FALSE))</f>
        <v/>
      </c>
      <c r="S1462" s="223">
        <f t="shared" si="27"/>
        <v>0</v>
      </c>
    </row>
    <row r="1463" spans="2:19" ht="16.8" thickTop="1" thickBot="1">
      <c r="B1463" s="211" t="str">
        <f>IF(Árboles!B1460="","",Árboles!B1460)</f>
        <v/>
      </c>
      <c r="C1463" s="211" t="str">
        <f>IF(Árboles!C1460="","",Árboles!C1460)</f>
        <v/>
      </c>
      <c r="D1463" s="212" t="str">
        <f>IF(Árboles!G1460="","",Árboles!G1460)</f>
        <v/>
      </c>
      <c r="E1463" s="213" t="str">
        <f>IF(Árboles!AC1460=0,"",Árboles!AC1460)</f>
        <v/>
      </c>
      <c r="F1463" s="221"/>
      <c r="G1463" s="222"/>
      <c r="H1463" s="222"/>
      <c r="I1463" s="222"/>
      <c r="J1463" s="222"/>
      <c r="K1463" s="222"/>
      <c r="L1463" s="222"/>
      <c r="M1463" s="216" t="str">
        <f>IF(ISNA(Industrias[[#This Row],[Vtrit (m3)]]*VLOOKUP(Árboles!$G1460,Precios!$B$7:$H$19,2,FALSE)),"",Industrias[[#This Row],[Vtrit (m3)]]*VLOOKUP(Árboles!$G1460,Precios!$B$7:$H$19,2,FALSE))</f>
        <v/>
      </c>
      <c r="N1463" s="217" t="str">
        <f>IF(ISNA(Industrias[[#This Row],[Vapea (m3)]]*VLOOKUP(Árboles!$G1460,Precios!$B$7:$H$19,3,FALSE)),"",Industrias[[#This Row],[Vapea (m3)]]*VLOOKUP(Árboles!$G1460,Precios!$B$7:$H$19,3,FALSE))</f>
        <v/>
      </c>
      <c r="O1463" s="217" t="str">
        <f>IF(ISNA(Industrias[[#This Row],[Vcanter (m3)]]*VLOOKUP(Árboles!$G1460,Precios!$B$7:$H$19,4,FALSE)),"",Industrias[[#This Row],[Vcanter (m3)]]*VLOOKUP(Árboles!$G1460,Precios!$B$7:$H$19,4,FALSE))</f>
        <v/>
      </c>
      <c r="P1463" s="217" t="str">
        <f>IF(ISNA(Industrias[[#This Row],[Vsierra (m3)]]*VLOOKUP(Árboles!$G1460,Precios!$B$7:$H$19,5,FALSE)),"",Industrias[[#This Row],[Vsierra (m3)]]*VLOOKUP(Árboles!$G1460,Precios!$B$7:$H$19,5,FALSE))</f>
        <v/>
      </c>
      <c r="Q1463" s="217" t="str">
        <f>IF(ISNA(Industrias[[#This Row],[Vsgruesa (m3)]]*VLOOKUP(Árboles!$G1460,Precios!$B$7:$H$19,6,FALSE)),"",Industrias[[#This Row],[Vsgruesa (m3)]]*VLOOKUP(Árboles!$G1460,Precios!$B$7:$H$19,6,FALSE))</f>
        <v/>
      </c>
      <c r="R1463" s="217" t="str">
        <f>IF(ISNA(Industrias[[#This Row],[Vchapa (m3)]]*VLOOKUP(Árboles!$G1460,Precios!$B$7:$H$19,7,FALSE)),"",Industrias[[#This Row],[Vchapa (m3)]]*VLOOKUP(Árboles!$G1460,Precios!$B$7:$H$19,7,FALSE))</f>
        <v/>
      </c>
      <c r="S1463" s="223">
        <f t="shared" si="27"/>
        <v>0</v>
      </c>
    </row>
    <row r="1464" spans="2:19" ht="16.8" thickTop="1" thickBot="1">
      <c r="B1464" s="211" t="str">
        <f>IF(Árboles!B1461="","",Árboles!B1461)</f>
        <v/>
      </c>
      <c r="C1464" s="211" t="str">
        <f>IF(Árboles!C1461="","",Árboles!C1461)</f>
        <v/>
      </c>
      <c r="D1464" s="212" t="str">
        <f>IF(Árboles!G1461="","",Árboles!G1461)</f>
        <v/>
      </c>
      <c r="E1464" s="213" t="str">
        <f>IF(Árboles!AC1461=0,"",Árboles!AC1461)</f>
        <v/>
      </c>
      <c r="F1464" s="221"/>
      <c r="G1464" s="222"/>
      <c r="H1464" s="222"/>
      <c r="I1464" s="222"/>
      <c r="J1464" s="222"/>
      <c r="K1464" s="222"/>
      <c r="L1464" s="222"/>
      <c r="M1464" s="216" t="str">
        <f>IF(ISNA(Industrias[[#This Row],[Vtrit (m3)]]*VLOOKUP(Árboles!$G1461,Precios!$B$7:$H$19,2,FALSE)),"",Industrias[[#This Row],[Vtrit (m3)]]*VLOOKUP(Árboles!$G1461,Precios!$B$7:$H$19,2,FALSE))</f>
        <v/>
      </c>
      <c r="N1464" s="217" t="str">
        <f>IF(ISNA(Industrias[[#This Row],[Vapea (m3)]]*VLOOKUP(Árboles!$G1461,Precios!$B$7:$H$19,3,FALSE)),"",Industrias[[#This Row],[Vapea (m3)]]*VLOOKUP(Árboles!$G1461,Precios!$B$7:$H$19,3,FALSE))</f>
        <v/>
      </c>
      <c r="O1464" s="217" t="str">
        <f>IF(ISNA(Industrias[[#This Row],[Vcanter (m3)]]*VLOOKUP(Árboles!$G1461,Precios!$B$7:$H$19,4,FALSE)),"",Industrias[[#This Row],[Vcanter (m3)]]*VLOOKUP(Árboles!$G1461,Precios!$B$7:$H$19,4,FALSE))</f>
        <v/>
      </c>
      <c r="P1464" s="217" t="str">
        <f>IF(ISNA(Industrias[[#This Row],[Vsierra (m3)]]*VLOOKUP(Árboles!$G1461,Precios!$B$7:$H$19,5,FALSE)),"",Industrias[[#This Row],[Vsierra (m3)]]*VLOOKUP(Árboles!$G1461,Precios!$B$7:$H$19,5,FALSE))</f>
        <v/>
      </c>
      <c r="Q1464" s="217" t="str">
        <f>IF(ISNA(Industrias[[#This Row],[Vsgruesa (m3)]]*VLOOKUP(Árboles!$G1461,Precios!$B$7:$H$19,6,FALSE)),"",Industrias[[#This Row],[Vsgruesa (m3)]]*VLOOKUP(Árboles!$G1461,Precios!$B$7:$H$19,6,FALSE))</f>
        <v/>
      </c>
      <c r="R1464" s="217" t="str">
        <f>IF(ISNA(Industrias[[#This Row],[Vchapa (m3)]]*VLOOKUP(Árboles!$G1461,Precios!$B$7:$H$19,7,FALSE)),"",Industrias[[#This Row],[Vchapa (m3)]]*VLOOKUP(Árboles!$G1461,Precios!$B$7:$H$19,7,FALSE))</f>
        <v/>
      </c>
      <c r="S1464" s="223">
        <f t="shared" si="27"/>
        <v>0</v>
      </c>
    </row>
    <row r="1465" spans="2:19" ht="16.8" thickTop="1" thickBot="1">
      <c r="B1465" s="211" t="str">
        <f>IF(Árboles!B1462="","",Árboles!B1462)</f>
        <v/>
      </c>
      <c r="C1465" s="211" t="str">
        <f>IF(Árboles!C1462="","",Árboles!C1462)</f>
        <v/>
      </c>
      <c r="D1465" s="212" t="str">
        <f>IF(Árboles!G1462="","",Árboles!G1462)</f>
        <v/>
      </c>
      <c r="E1465" s="213" t="str">
        <f>IF(Árboles!AC1462=0,"",Árboles!AC1462)</f>
        <v/>
      </c>
      <c r="F1465" s="221"/>
      <c r="G1465" s="222"/>
      <c r="H1465" s="222"/>
      <c r="I1465" s="222"/>
      <c r="J1465" s="222"/>
      <c r="K1465" s="222"/>
      <c r="L1465" s="222"/>
      <c r="M1465" s="216" t="str">
        <f>IF(ISNA(Industrias[[#This Row],[Vtrit (m3)]]*VLOOKUP(Árboles!$G1462,Precios!$B$7:$H$19,2,FALSE)),"",Industrias[[#This Row],[Vtrit (m3)]]*VLOOKUP(Árboles!$G1462,Precios!$B$7:$H$19,2,FALSE))</f>
        <v/>
      </c>
      <c r="N1465" s="217" t="str">
        <f>IF(ISNA(Industrias[[#This Row],[Vapea (m3)]]*VLOOKUP(Árboles!$G1462,Precios!$B$7:$H$19,3,FALSE)),"",Industrias[[#This Row],[Vapea (m3)]]*VLOOKUP(Árboles!$G1462,Precios!$B$7:$H$19,3,FALSE))</f>
        <v/>
      </c>
      <c r="O1465" s="217" t="str">
        <f>IF(ISNA(Industrias[[#This Row],[Vcanter (m3)]]*VLOOKUP(Árboles!$G1462,Precios!$B$7:$H$19,4,FALSE)),"",Industrias[[#This Row],[Vcanter (m3)]]*VLOOKUP(Árboles!$G1462,Precios!$B$7:$H$19,4,FALSE))</f>
        <v/>
      </c>
      <c r="P1465" s="217" t="str">
        <f>IF(ISNA(Industrias[[#This Row],[Vsierra (m3)]]*VLOOKUP(Árboles!$G1462,Precios!$B$7:$H$19,5,FALSE)),"",Industrias[[#This Row],[Vsierra (m3)]]*VLOOKUP(Árboles!$G1462,Precios!$B$7:$H$19,5,FALSE))</f>
        <v/>
      </c>
      <c r="Q1465" s="217" t="str">
        <f>IF(ISNA(Industrias[[#This Row],[Vsgruesa (m3)]]*VLOOKUP(Árboles!$G1462,Precios!$B$7:$H$19,6,FALSE)),"",Industrias[[#This Row],[Vsgruesa (m3)]]*VLOOKUP(Árboles!$G1462,Precios!$B$7:$H$19,6,FALSE))</f>
        <v/>
      </c>
      <c r="R1465" s="217" t="str">
        <f>IF(ISNA(Industrias[[#This Row],[Vchapa (m3)]]*VLOOKUP(Árboles!$G1462,Precios!$B$7:$H$19,7,FALSE)),"",Industrias[[#This Row],[Vchapa (m3)]]*VLOOKUP(Árboles!$G1462,Precios!$B$7:$H$19,7,FALSE))</f>
        <v/>
      </c>
      <c r="S1465" s="223">
        <f t="shared" si="27"/>
        <v>0</v>
      </c>
    </row>
    <row r="1466" spans="2:19" ht="16.8" thickTop="1" thickBot="1">
      <c r="B1466" s="211" t="str">
        <f>IF(Árboles!B1463="","",Árboles!B1463)</f>
        <v/>
      </c>
      <c r="C1466" s="211" t="str">
        <f>IF(Árboles!C1463="","",Árboles!C1463)</f>
        <v/>
      </c>
      <c r="D1466" s="212" t="str">
        <f>IF(Árboles!G1463="","",Árboles!G1463)</f>
        <v/>
      </c>
      <c r="E1466" s="213" t="str">
        <f>IF(Árboles!AC1463=0,"",Árboles!AC1463)</f>
        <v/>
      </c>
      <c r="F1466" s="221"/>
      <c r="G1466" s="222"/>
      <c r="H1466" s="222"/>
      <c r="I1466" s="222"/>
      <c r="J1466" s="222"/>
      <c r="K1466" s="222"/>
      <c r="L1466" s="222"/>
      <c r="M1466" s="216" t="str">
        <f>IF(ISNA(Industrias[[#This Row],[Vtrit (m3)]]*VLOOKUP(Árboles!$G1463,Precios!$B$7:$H$19,2,FALSE)),"",Industrias[[#This Row],[Vtrit (m3)]]*VLOOKUP(Árboles!$G1463,Precios!$B$7:$H$19,2,FALSE))</f>
        <v/>
      </c>
      <c r="N1466" s="217" t="str">
        <f>IF(ISNA(Industrias[[#This Row],[Vapea (m3)]]*VLOOKUP(Árboles!$G1463,Precios!$B$7:$H$19,3,FALSE)),"",Industrias[[#This Row],[Vapea (m3)]]*VLOOKUP(Árboles!$G1463,Precios!$B$7:$H$19,3,FALSE))</f>
        <v/>
      </c>
      <c r="O1466" s="217" t="str">
        <f>IF(ISNA(Industrias[[#This Row],[Vcanter (m3)]]*VLOOKUP(Árboles!$G1463,Precios!$B$7:$H$19,4,FALSE)),"",Industrias[[#This Row],[Vcanter (m3)]]*VLOOKUP(Árboles!$G1463,Precios!$B$7:$H$19,4,FALSE))</f>
        <v/>
      </c>
      <c r="P1466" s="217" t="str">
        <f>IF(ISNA(Industrias[[#This Row],[Vsierra (m3)]]*VLOOKUP(Árboles!$G1463,Precios!$B$7:$H$19,5,FALSE)),"",Industrias[[#This Row],[Vsierra (m3)]]*VLOOKUP(Árboles!$G1463,Precios!$B$7:$H$19,5,FALSE))</f>
        <v/>
      </c>
      <c r="Q1466" s="217" t="str">
        <f>IF(ISNA(Industrias[[#This Row],[Vsgruesa (m3)]]*VLOOKUP(Árboles!$G1463,Precios!$B$7:$H$19,6,FALSE)),"",Industrias[[#This Row],[Vsgruesa (m3)]]*VLOOKUP(Árboles!$G1463,Precios!$B$7:$H$19,6,FALSE))</f>
        <v/>
      </c>
      <c r="R1466" s="217" t="str">
        <f>IF(ISNA(Industrias[[#This Row],[Vchapa (m3)]]*VLOOKUP(Árboles!$G1463,Precios!$B$7:$H$19,7,FALSE)),"",Industrias[[#This Row],[Vchapa (m3)]]*VLOOKUP(Árboles!$G1463,Precios!$B$7:$H$19,7,FALSE))</f>
        <v/>
      </c>
      <c r="S1466" s="223">
        <f t="shared" si="27"/>
        <v>0</v>
      </c>
    </row>
    <row r="1467" spans="2:19" ht="16.8" thickTop="1" thickBot="1">
      <c r="B1467" s="211" t="str">
        <f>IF(Árboles!B1464="","",Árboles!B1464)</f>
        <v/>
      </c>
      <c r="C1467" s="211" t="str">
        <f>IF(Árboles!C1464="","",Árboles!C1464)</f>
        <v/>
      </c>
      <c r="D1467" s="212" t="str">
        <f>IF(Árboles!G1464="","",Árboles!G1464)</f>
        <v/>
      </c>
      <c r="E1467" s="213" t="str">
        <f>IF(Árboles!AC1464=0,"",Árboles!AC1464)</f>
        <v/>
      </c>
      <c r="F1467" s="221"/>
      <c r="G1467" s="222"/>
      <c r="H1467" s="222"/>
      <c r="I1467" s="222"/>
      <c r="J1467" s="222"/>
      <c r="K1467" s="222"/>
      <c r="L1467" s="222"/>
      <c r="M1467" s="216" t="str">
        <f>IF(ISNA(Industrias[[#This Row],[Vtrit (m3)]]*VLOOKUP(Árboles!$G1464,Precios!$B$7:$H$19,2,FALSE)),"",Industrias[[#This Row],[Vtrit (m3)]]*VLOOKUP(Árboles!$G1464,Precios!$B$7:$H$19,2,FALSE))</f>
        <v/>
      </c>
      <c r="N1467" s="217" t="str">
        <f>IF(ISNA(Industrias[[#This Row],[Vapea (m3)]]*VLOOKUP(Árboles!$G1464,Precios!$B$7:$H$19,3,FALSE)),"",Industrias[[#This Row],[Vapea (m3)]]*VLOOKUP(Árboles!$G1464,Precios!$B$7:$H$19,3,FALSE))</f>
        <v/>
      </c>
      <c r="O1467" s="217" t="str">
        <f>IF(ISNA(Industrias[[#This Row],[Vcanter (m3)]]*VLOOKUP(Árboles!$G1464,Precios!$B$7:$H$19,4,FALSE)),"",Industrias[[#This Row],[Vcanter (m3)]]*VLOOKUP(Árboles!$G1464,Precios!$B$7:$H$19,4,FALSE))</f>
        <v/>
      </c>
      <c r="P1467" s="217" t="str">
        <f>IF(ISNA(Industrias[[#This Row],[Vsierra (m3)]]*VLOOKUP(Árboles!$G1464,Precios!$B$7:$H$19,5,FALSE)),"",Industrias[[#This Row],[Vsierra (m3)]]*VLOOKUP(Árboles!$G1464,Precios!$B$7:$H$19,5,FALSE))</f>
        <v/>
      </c>
      <c r="Q1467" s="217" t="str">
        <f>IF(ISNA(Industrias[[#This Row],[Vsgruesa (m3)]]*VLOOKUP(Árboles!$G1464,Precios!$B$7:$H$19,6,FALSE)),"",Industrias[[#This Row],[Vsgruesa (m3)]]*VLOOKUP(Árboles!$G1464,Precios!$B$7:$H$19,6,FALSE))</f>
        <v/>
      </c>
      <c r="R1467" s="217" t="str">
        <f>IF(ISNA(Industrias[[#This Row],[Vchapa (m3)]]*VLOOKUP(Árboles!$G1464,Precios!$B$7:$H$19,7,FALSE)),"",Industrias[[#This Row],[Vchapa (m3)]]*VLOOKUP(Árboles!$G1464,Precios!$B$7:$H$19,7,FALSE))</f>
        <v/>
      </c>
      <c r="S1467" s="223">
        <f t="shared" si="27"/>
        <v>0</v>
      </c>
    </row>
    <row r="1468" spans="2:19" ht="16.8" thickTop="1" thickBot="1">
      <c r="B1468" s="211" t="str">
        <f>IF(Árboles!B1465="","",Árboles!B1465)</f>
        <v/>
      </c>
      <c r="C1468" s="211" t="str">
        <f>IF(Árboles!C1465="","",Árboles!C1465)</f>
        <v/>
      </c>
      <c r="D1468" s="212" t="str">
        <f>IF(Árboles!G1465="","",Árboles!G1465)</f>
        <v/>
      </c>
      <c r="E1468" s="213" t="str">
        <f>IF(Árboles!AC1465=0,"",Árboles!AC1465)</f>
        <v/>
      </c>
      <c r="F1468" s="221"/>
      <c r="G1468" s="222"/>
      <c r="H1468" s="222"/>
      <c r="I1468" s="222"/>
      <c r="J1468" s="222"/>
      <c r="K1468" s="222"/>
      <c r="L1468" s="222"/>
      <c r="M1468" s="216" t="str">
        <f>IF(ISNA(Industrias[[#This Row],[Vtrit (m3)]]*VLOOKUP(Árboles!$G1465,Precios!$B$7:$H$19,2,FALSE)),"",Industrias[[#This Row],[Vtrit (m3)]]*VLOOKUP(Árboles!$G1465,Precios!$B$7:$H$19,2,FALSE))</f>
        <v/>
      </c>
      <c r="N1468" s="217" t="str">
        <f>IF(ISNA(Industrias[[#This Row],[Vapea (m3)]]*VLOOKUP(Árboles!$G1465,Precios!$B$7:$H$19,3,FALSE)),"",Industrias[[#This Row],[Vapea (m3)]]*VLOOKUP(Árboles!$G1465,Precios!$B$7:$H$19,3,FALSE))</f>
        <v/>
      </c>
      <c r="O1468" s="217" t="str">
        <f>IF(ISNA(Industrias[[#This Row],[Vcanter (m3)]]*VLOOKUP(Árboles!$G1465,Precios!$B$7:$H$19,4,FALSE)),"",Industrias[[#This Row],[Vcanter (m3)]]*VLOOKUP(Árboles!$G1465,Precios!$B$7:$H$19,4,FALSE))</f>
        <v/>
      </c>
      <c r="P1468" s="217" t="str">
        <f>IF(ISNA(Industrias[[#This Row],[Vsierra (m3)]]*VLOOKUP(Árboles!$G1465,Precios!$B$7:$H$19,5,FALSE)),"",Industrias[[#This Row],[Vsierra (m3)]]*VLOOKUP(Árboles!$G1465,Precios!$B$7:$H$19,5,FALSE))</f>
        <v/>
      </c>
      <c r="Q1468" s="217" t="str">
        <f>IF(ISNA(Industrias[[#This Row],[Vsgruesa (m3)]]*VLOOKUP(Árboles!$G1465,Precios!$B$7:$H$19,6,FALSE)),"",Industrias[[#This Row],[Vsgruesa (m3)]]*VLOOKUP(Árboles!$G1465,Precios!$B$7:$H$19,6,FALSE))</f>
        <v/>
      </c>
      <c r="R1468" s="217" t="str">
        <f>IF(ISNA(Industrias[[#This Row],[Vchapa (m3)]]*VLOOKUP(Árboles!$G1465,Precios!$B$7:$H$19,7,FALSE)),"",Industrias[[#This Row],[Vchapa (m3)]]*VLOOKUP(Árboles!$G1465,Precios!$B$7:$H$19,7,FALSE))</f>
        <v/>
      </c>
      <c r="S1468" s="223">
        <f t="shared" si="27"/>
        <v>0</v>
      </c>
    </row>
    <row r="1469" spans="2:19" ht="16.8" thickTop="1" thickBot="1">
      <c r="B1469" s="211" t="str">
        <f>IF(Árboles!B1466="","",Árboles!B1466)</f>
        <v/>
      </c>
      <c r="C1469" s="211" t="str">
        <f>IF(Árboles!C1466="","",Árboles!C1466)</f>
        <v/>
      </c>
      <c r="D1469" s="212" t="str">
        <f>IF(Árboles!G1466="","",Árboles!G1466)</f>
        <v/>
      </c>
      <c r="E1469" s="213" t="str">
        <f>IF(Árboles!AC1466=0,"",Árboles!AC1466)</f>
        <v/>
      </c>
      <c r="F1469" s="221"/>
      <c r="G1469" s="222"/>
      <c r="H1469" s="222"/>
      <c r="I1469" s="222"/>
      <c r="J1469" s="222"/>
      <c r="K1469" s="222"/>
      <c r="L1469" s="222"/>
      <c r="M1469" s="216" t="str">
        <f>IF(ISNA(Industrias[[#This Row],[Vtrit (m3)]]*VLOOKUP(Árboles!$G1466,Precios!$B$7:$H$19,2,FALSE)),"",Industrias[[#This Row],[Vtrit (m3)]]*VLOOKUP(Árboles!$G1466,Precios!$B$7:$H$19,2,FALSE))</f>
        <v/>
      </c>
      <c r="N1469" s="217" t="str">
        <f>IF(ISNA(Industrias[[#This Row],[Vapea (m3)]]*VLOOKUP(Árboles!$G1466,Precios!$B$7:$H$19,3,FALSE)),"",Industrias[[#This Row],[Vapea (m3)]]*VLOOKUP(Árboles!$G1466,Precios!$B$7:$H$19,3,FALSE))</f>
        <v/>
      </c>
      <c r="O1469" s="217" t="str">
        <f>IF(ISNA(Industrias[[#This Row],[Vcanter (m3)]]*VLOOKUP(Árboles!$G1466,Precios!$B$7:$H$19,4,FALSE)),"",Industrias[[#This Row],[Vcanter (m3)]]*VLOOKUP(Árboles!$G1466,Precios!$B$7:$H$19,4,FALSE))</f>
        <v/>
      </c>
      <c r="P1469" s="217" t="str">
        <f>IF(ISNA(Industrias[[#This Row],[Vsierra (m3)]]*VLOOKUP(Árboles!$G1466,Precios!$B$7:$H$19,5,FALSE)),"",Industrias[[#This Row],[Vsierra (m3)]]*VLOOKUP(Árboles!$G1466,Precios!$B$7:$H$19,5,FALSE))</f>
        <v/>
      </c>
      <c r="Q1469" s="217" t="str">
        <f>IF(ISNA(Industrias[[#This Row],[Vsgruesa (m3)]]*VLOOKUP(Árboles!$G1466,Precios!$B$7:$H$19,6,FALSE)),"",Industrias[[#This Row],[Vsgruesa (m3)]]*VLOOKUP(Árboles!$G1466,Precios!$B$7:$H$19,6,FALSE))</f>
        <v/>
      </c>
      <c r="R1469" s="217" t="str">
        <f>IF(ISNA(Industrias[[#This Row],[Vchapa (m3)]]*VLOOKUP(Árboles!$G1466,Precios!$B$7:$H$19,7,FALSE)),"",Industrias[[#This Row],[Vchapa (m3)]]*VLOOKUP(Árboles!$G1466,Precios!$B$7:$H$19,7,FALSE))</f>
        <v/>
      </c>
      <c r="S1469" s="223">
        <f t="shared" si="27"/>
        <v>0</v>
      </c>
    </row>
    <row r="1470" spans="2:19" ht="16.8" thickTop="1" thickBot="1">
      <c r="B1470" s="211" t="str">
        <f>IF(Árboles!B1467="","",Árboles!B1467)</f>
        <v/>
      </c>
      <c r="C1470" s="211" t="str">
        <f>IF(Árboles!C1467="","",Árboles!C1467)</f>
        <v/>
      </c>
      <c r="D1470" s="212" t="str">
        <f>IF(Árboles!G1467="","",Árboles!G1467)</f>
        <v/>
      </c>
      <c r="E1470" s="213" t="str">
        <f>IF(Árboles!AC1467=0,"",Árboles!AC1467)</f>
        <v/>
      </c>
      <c r="F1470" s="221"/>
      <c r="G1470" s="222"/>
      <c r="H1470" s="222"/>
      <c r="I1470" s="222"/>
      <c r="J1470" s="222"/>
      <c r="K1470" s="222"/>
      <c r="L1470" s="222"/>
      <c r="M1470" s="216" t="str">
        <f>IF(ISNA(Industrias[[#This Row],[Vtrit (m3)]]*VLOOKUP(Árboles!$G1467,Precios!$B$7:$H$19,2,FALSE)),"",Industrias[[#This Row],[Vtrit (m3)]]*VLOOKUP(Árboles!$G1467,Precios!$B$7:$H$19,2,FALSE))</f>
        <v/>
      </c>
      <c r="N1470" s="217" t="str">
        <f>IF(ISNA(Industrias[[#This Row],[Vapea (m3)]]*VLOOKUP(Árboles!$G1467,Precios!$B$7:$H$19,3,FALSE)),"",Industrias[[#This Row],[Vapea (m3)]]*VLOOKUP(Árboles!$G1467,Precios!$B$7:$H$19,3,FALSE))</f>
        <v/>
      </c>
      <c r="O1470" s="217" t="str">
        <f>IF(ISNA(Industrias[[#This Row],[Vcanter (m3)]]*VLOOKUP(Árboles!$G1467,Precios!$B$7:$H$19,4,FALSE)),"",Industrias[[#This Row],[Vcanter (m3)]]*VLOOKUP(Árboles!$G1467,Precios!$B$7:$H$19,4,FALSE))</f>
        <v/>
      </c>
      <c r="P1470" s="217" t="str">
        <f>IF(ISNA(Industrias[[#This Row],[Vsierra (m3)]]*VLOOKUP(Árboles!$G1467,Precios!$B$7:$H$19,5,FALSE)),"",Industrias[[#This Row],[Vsierra (m3)]]*VLOOKUP(Árboles!$G1467,Precios!$B$7:$H$19,5,FALSE))</f>
        <v/>
      </c>
      <c r="Q1470" s="217" t="str">
        <f>IF(ISNA(Industrias[[#This Row],[Vsgruesa (m3)]]*VLOOKUP(Árboles!$G1467,Precios!$B$7:$H$19,6,FALSE)),"",Industrias[[#This Row],[Vsgruesa (m3)]]*VLOOKUP(Árboles!$G1467,Precios!$B$7:$H$19,6,FALSE))</f>
        <v/>
      </c>
      <c r="R1470" s="217" t="str">
        <f>IF(ISNA(Industrias[[#This Row],[Vchapa (m3)]]*VLOOKUP(Árboles!$G1467,Precios!$B$7:$H$19,7,FALSE)),"",Industrias[[#This Row],[Vchapa (m3)]]*VLOOKUP(Árboles!$G1467,Precios!$B$7:$H$19,7,FALSE))</f>
        <v/>
      </c>
      <c r="S1470" s="223">
        <f t="shared" si="27"/>
        <v>0</v>
      </c>
    </row>
    <row r="1471" spans="2:19" ht="16.8" thickTop="1" thickBot="1">
      <c r="B1471" s="211" t="str">
        <f>IF(Árboles!B1468="","",Árboles!B1468)</f>
        <v/>
      </c>
      <c r="C1471" s="211" t="str">
        <f>IF(Árboles!C1468="","",Árboles!C1468)</f>
        <v/>
      </c>
      <c r="D1471" s="212" t="str">
        <f>IF(Árboles!G1468="","",Árboles!G1468)</f>
        <v/>
      </c>
      <c r="E1471" s="213" t="str">
        <f>IF(Árboles!AC1468=0,"",Árboles!AC1468)</f>
        <v/>
      </c>
      <c r="F1471" s="221"/>
      <c r="G1471" s="222"/>
      <c r="H1471" s="222"/>
      <c r="I1471" s="222"/>
      <c r="J1471" s="222"/>
      <c r="K1471" s="222"/>
      <c r="L1471" s="222"/>
      <c r="M1471" s="216" t="str">
        <f>IF(ISNA(Industrias[[#This Row],[Vtrit (m3)]]*VLOOKUP(Árboles!$G1468,Precios!$B$7:$H$19,2,FALSE)),"",Industrias[[#This Row],[Vtrit (m3)]]*VLOOKUP(Árboles!$G1468,Precios!$B$7:$H$19,2,FALSE))</f>
        <v/>
      </c>
      <c r="N1471" s="217" t="str">
        <f>IF(ISNA(Industrias[[#This Row],[Vapea (m3)]]*VLOOKUP(Árboles!$G1468,Precios!$B$7:$H$19,3,FALSE)),"",Industrias[[#This Row],[Vapea (m3)]]*VLOOKUP(Árboles!$G1468,Precios!$B$7:$H$19,3,FALSE))</f>
        <v/>
      </c>
      <c r="O1471" s="217" t="str">
        <f>IF(ISNA(Industrias[[#This Row],[Vcanter (m3)]]*VLOOKUP(Árboles!$G1468,Precios!$B$7:$H$19,4,FALSE)),"",Industrias[[#This Row],[Vcanter (m3)]]*VLOOKUP(Árboles!$G1468,Precios!$B$7:$H$19,4,FALSE))</f>
        <v/>
      </c>
      <c r="P1471" s="217" t="str">
        <f>IF(ISNA(Industrias[[#This Row],[Vsierra (m3)]]*VLOOKUP(Árboles!$G1468,Precios!$B$7:$H$19,5,FALSE)),"",Industrias[[#This Row],[Vsierra (m3)]]*VLOOKUP(Árboles!$G1468,Precios!$B$7:$H$19,5,FALSE))</f>
        <v/>
      </c>
      <c r="Q1471" s="217" t="str">
        <f>IF(ISNA(Industrias[[#This Row],[Vsgruesa (m3)]]*VLOOKUP(Árboles!$G1468,Precios!$B$7:$H$19,6,FALSE)),"",Industrias[[#This Row],[Vsgruesa (m3)]]*VLOOKUP(Árboles!$G1468,Precios!$B$7:$H$19,6,FALSE))</f>
        <v/>
      </c>
      <c r="R1471" s="217" t="str">
        <f>IF(ISNA(Industrias[[#This Row],[Vchapa (m3)]]*VLOOKUP(Árboles!$G1468,Precios!$B$7:$H$19,7,FALSE)),"",Industrias[[#This Row],[Vchapa (m3)]]*VLOOKUP(Árboles!$G1468,Precios!$B$7:$H$19,7,FALSE))</f>
        <v/>
      </c>
      <c r="S1471" s="223">
        <f t="shared" si="27"/>
        <v>0</v>
      </c>
    </row>
    <row r="1472" spans="2:19" ht="16.8" thickTop="1" thickBot="1">
      <c r="B1472" s="211" t="str">
        <f>IF(Árboles!B1469="","",Árboles!B1469)</f>
        <v/>
      </c>
      <c r="C1472" s="211" t="str">
        <f>IF(Árboles!C1469="","",Árboles!C1469)</f>
        <v/>
      </c>
      <c r="D1472" s="212" t="str">
        <f>IF(Árboles!G1469="","",Árboles!G1469)</f>
        <v/>
      </c>
      <c r="E1472" s="213" t="str">
        <f>IF(Árboles!AC1469=0,"",Árboles!AC1469)</f>
        <v/>
      </c>
      <c r="F1472" s="221"/>
      <c r="G1472" s="222"/>
      <c r="H1472" s="222"/>
      <c r="I1472" s="222"/>
      <c r="J1472" s="222"/>
      <c r="K1472" s="222"/>
      <c r="L1472" s="222"/>
      <c r="M1472" s="216" t="str">
        <f>IF(ISNA(Industrias[[#This Row],[Vtrit (m3)]]*VLOOKUP(Árboles!$G1469,Precios!$B$7:$H$19,2,FALSE)),"",Industrias[[#This Row],[Vtrit (m3)]]*VLOOKUP(Árboles!$G1469,Precios!$B$7:$H$19,2,FALSE))</f>
        <v/>
      </c>
      <c r="N1472" s="217" t="str">
        <f>IF(ISNA(Industrias[[#This Row],[Vapea (m3)]]*VLOOKUP(Árboles!$G1469,Precios!$B$7:$H$19,3,FALSE)),"",Industrias[[#This Row],[Vapea (m3)]]*VLOOKUP(Árboles!$G1469,Precios!$B$7:$H$19,3,FALSE))</f>
        <v/>
      </c>
      <c r="O1472" s="217" t="str">
        <f>IF(ISNA(Industrias[[#This Row],[Vcanter (m3)]]*VLOOKUP(Árboles!$G1469,Precios!$B$7:$H$19,4,FALSE)),"",Industrias[[#This Row],[Vcanter (m3)]]*VLOOKUP(Árboles!$G1469,Precios!$B$7:$H$19,4,FALSE))</f>
        <v/>
      </c>
      <c r="P1472" s="217" t="str">
        <f>IF(ISNA(Industrias[[#This Row],[Vsierra (m3)]]*VLOOKUP(Árboles!$G1469,Precios!$B$7:$H$19,5,FALSE)),"",Industrias[[#This Row],[Vsierra (m3)]]*VLOOKUP(Árboles!$G1469,Precios!$B$7:$H$19,5,FALSE))</f>
        <v/>
      </c>
      <c r="Q1472" s="217" t="str">
        <f>IF(ISNA(Industrias[[#This Row],[Vsgruesa (m3)]]*VLOOKUP(Árboles!$G1469,Precios!$B$7:$H$19,6,FALSE)),"",Industrias[[#This Row],[Vsgruesa (m3)]]*VLOOKUP(Árboles!$G1469,Precios!$B$7:$H$19,6,FALSE))</f>
        <v/>
      </c>
      <c r="R1472" s="217" t="str">
        <f>IF(ISNA(Industrias[[#This Row],[Vchapa (m3)]]*VLOOKUP(Árboles!$G1469,Precios!$B$7:$H$19,7,FALSE)),"",Industrias[[#This Row],[Vchapa (m3)]]*VLOOKUP(Árboles!$G1469,Precios!$B$7:$H$19,7,FALSE))</f>
        <v/>
      </c>
      <c r="S1472" s="223">
        <f t="shared" si="27"/>
        <v>0</v>
      </c>
    </row>
    <row r="1473" spans="2:19" ht="16.8" thickTop="1" thickBot="1">
      <c r="B1473" s="211" t="str">
        <f>IF(Árboles!B1470="","",Árboles!B1470)</f>
        <v/>
      </c>
      <c r="C1473" s="211" t="str">
        <f>IF(Árboles!C1470="","",Árboles!C1470)</f>
        <v/>
      </c>
      <c r="D1473" s="212" t="str">
        <f>IF(Árboles!G1470="","",Árboles!G1470)</f>
        <v/>
      </c>
      <c r="E1473" s="213" t="str">
        <f>IF(Árboles!AC1470=0,"",Árboles!AC1470)</f>
        <v/>
      </c>
      <c r="F1473" s="221"/>
      <c r="G1473" s="222"/>
      <c r="H1473" s="222"/>
      <c r="I1473" s="222"/>
      <c r="J1473" s="222"/>
      <c r="K1473" s="222"/>
      <c r="L1473" s="222"/>
      <c r="M1473" s="216" t="str">
        <f>IF(ISNA(Industrias[[#This Row],[Vtrit (m3)]]*VLOOKUP(Árboles!$G1470,Precios!$B$7:$H$19,2,FALSE)),"",Industrias[[#This Row],[Vtrit (m3)]]*VLOOKUP(Árboles!$G1470,Precios!$B$7:$H$19,2,FALSE))</f>
        <v/>
      </c>
      <c r="N1473" s="217" t="str">
        <f>IF(ISNA(Industrias[[#This Row],[Vapea (m3)]]*VLOOKUP(Árboles!$G1470,Precios!$B$7:$H$19,3,FALSE)),"",Industrias[[#This Row],[Vapea (m3)]]*VLOOKUP(Árboles!$G1470,Precios!$B$7:$H$19,3,FALSE))</f>
        <v/>
      </c>
      <c r="O1473" s="217" t="str">
        <f>IF(ISNA(Industrias[[#This Row],[Vcanter (m3)]]*VLOOKUP(Árboles!$G1470,Precios!$B$7:$H$19,4,FALSE)),"",Industrias[[#This Row],[Vcanter (m3)]]*VLOOKUP(Árboles!$G1470,Precios!$B$7:$H$19,4,FALSE))</f>
        <v/>
      </c>
      <c r="P1473" s="217" t="str">
        <f>IF(ISNA(Industrias[[#This Row],[Vsierra (m3)]]*VLOOKUP(Árboles!$G1470,Precios!$B$7:$H$19,5,FALSE)),"",Industrias[[#This Row],[Vsierra (m3)]]*VLOOKUP(Árboles!$G1470,Precios!$B$7:$H$19,5,FALSE))</f>
        <v/>
      </c>
      <c r="Q1473" s="217" t="str">
        <f>IF(ISNA(Industrias[[#This Row],[Vsgruesa (m3)]]*VLOOKUP(Árboles!$G1470,Precios!$B$7:$H$19,6,FALSE)),"",Industrias[[#This Row],[Vsgruesa (m3)]]*VLOOKUP(Árboles!$G1470,Precios!$B$7:$H$19,6,FALSE))</f>
        <v/>
      </c>
      <c r="R1473" s="217" t="str">
        <f>IF(ISNA(Industrias[[#This Row],[Vchapa (m3)]]*VLOOKUP(Árboles!$G1470,Precios!$B$7:$H$19,7,FALSE)),"",Industrias[[#This Row],[Vchapa (m3)]]*VLOOKUP(Árboles!$G1470,Precios!$B$7:$H$19,7,FALSE))</f>
        <v/>
      </c>
      <c r="S1473" s="223">
        <f t="shared" si="27"/>
        <v>0</v>
      </c>
    </row>
    <row r="1474" spans="2:19" ht="16.8" thickTop="1" thickBot="1">
      <c r="B1474" s="211" t="str">
        <f>IF(Árboles!B1471="","",Árboles!B1471)</f>
        <v/>
      </c>
      <c r="C1474" s="211" t="str">
        <f>IF(Árboles!C1471="","",Árboles!C1471)</f>
        <v/>
      </c>
      <c r="D1474" s="212" t="str">
        <f>IF(Árboles!G1471="","",Árboles!G1471)</f>
        <v/>
      </c>
      <c r="E1474" s="213" t="str">
        <f>IF(Árboles!AC1471=0,"",Árboles!AC1471)</f>
        <v/>
      </c>
      <c r="F1474" s="221"/>
      <c r="G1474" s="222"/>
      <c r="H1474" s="222"/>
      <c r="I1474" s="222"/>
      <c r="J1474" s="222"/>
      <c r="K1474" s="222"/>
      <c r="L1474" s="222"/>
      <c r="M1474" s="216" t="str">
        <f>IF(ISNA(Industrias[[#This Row],[Vtrit (m3)]]*VLOOKUP(Árboles!$G1471,Precios!$B$7:$H$19,2,FALSE)),"",Industrias[[#This Row],[Vtrit (m3)]]*VLOOKUP(Árboles!$G1471,Precios!$B$7:$H$19,2,FALSE))</f>
        <v/>
      </c>
      <c r="N1474" s="217" t="str">
        <f>IF(ISNA(Industrias[[#This Row],[Vapea (m3)]]*VLOOKUP(Árboles!$G1471,Precios!$B$7:$H$19,3,FALSE)),"",Industrias[[#This Row],[Vapea (m3)]]*VLOOKUP(Árboles!$G1471,Precios!$B$7:$H$19,3,FALSE))</f>
        <v/>
      </c>
      <c r="O1474" s="217" t="str">
        <f>IF(ISNA(Industrias[[#This Row],[Vcanter (m3)]]*VLOOKUP(Árboles!$G1471,Precios!$B$7:$H$19,4,FALSE)),"",Industrias[[#This Row],[Vcanter (m3)]]*VLOOKUP(Árboles!$G1471,Precios!$B$7:$H$19,4,FALSE))</f>
        <v/>
      </c>
      <c r="P1474" s="217" t="str">
        <f>IF(ISNA(Industrias[[#This Row],[Vsierra (m3)]]*VLOOKUP(Árboles!$G1471,Precios!$B$7:$H$19,5,FALSE)),"",Industrias[[#This Row],[Vsierra (m3)]]*VLOOKUP(Árboles!$G1471,Precios!$B$7:$H$19,5,FALSE))</f>
        <v/>
      </c>
      <c r="Q1474" s="217" t="str">
        <f>IF(ISNA(Industrias[[#This Row],[Vsgruesa (m3)]]*VLOOKUP(Árboles!$G1471,Precios!$B$7:$H$19,6,FALSE)),"",Industrias[[#This Row],[Vsgruesa (m3)]]*VLOOKUP(Árboles!$G1471,Precios!$B$7:$H$19,6,FALSE))</f>
        <v/>
      </c>
      <c r="R1474" s="217" t="str">
        <f>IF(ISNA(Industrias[[#This Row],[Vchapa (m3)]]*VLOOKUP(Árboles!$G1471,Precios!$B$7:$H$19,7,FALSE)),"",Industrias[[#This Row],[Vchapa (m3)]]*VLOOKUP(Árboles!$G1471,Precios!$B$7:$H$19,7,FALSE))</f>
        <v/>
      </c>
      <c r="S1474" s="223">
        <f t="shared" si="27"/>
        <v>0</v>
      </c>
    </row>
    <row r="1475" spans="2:19" ht="16.8" thickTop="1" thickBot="1">
      <c r="B1475" s="211" t="str">
        <f>IF(Árboles!B1472="","",Árboles!B1472)</f>
        <v/>
      </c>
      <c r="C1475" s="211" t="str">
        <f>IF(Árboles!C1472="","",Árboles!C1472)</f>
        <v/>
      </c>
      <c r="D1475" s="212" t="str">
        <f>IF(Árboles!G1472="","",Árboles!G1472)</f>
        <v/>
      </c>
      <c r="E1475" s="213" t="str">
        <f>IF(Árboles!AC1472=0,"",Árboles!AC1472)</f>
        <v/>
      </c>
      <c r="F1475" s="221"/>
      <c r="G1475" s="222"/>
      <c r="H1475" s="222"/>
      <c r="I1475" s="222"/>
      <c r="J1475" s="222"/>
      <c r="K1475" s="222"/>
      <c r="L1475" s="222"/>
      <c r="M1475" s="216" t="str">
        <f>IF(ISNA(Industrias[[#This Row],[Vtrit (m3)]]*VLOOKUP(Árboles!$G1472,Precios!$B$7:$H$19,2,FALSE)),"",Industrias[[#This Row],[Vtrit (m3)]]*VLOOKUP(Árboles!$G1472,Precios!$B$7:$H$19,2,FALSE))</f>
        <v/>
      </c>
      <c r="N1475" s="217" t="str">
        <f>IF(ISNA(Industrias[[#This Row],[Vapea (m3)]]*VLOOKUP(Árboles!$G1472,Precios!$B$7:$H$19,3,FALSE)),"",Industrias[[#This Row],[Vapea (m3)]]*VLOOKUP(Árboles!$G1472,Precios!$B$7:$H$19,3,FALSE))</f>
        <v/>
      </c>
      <c r="O1475" s="217" t="str">
        <f>IF(ISNA(Industrias[[#This Row],[Vcanter (m3)]]*VLOOKUP(Árboles!$G1472,Precios!$B$7:$H$19,4,FALSE)),"",Industrias[[#This Row],[Vcanter (m3)]]*VLOOKUP(Árboles!$G1472,Precios!$B$7:$H$19,4,FALSE))</f>
        <v/>
      </c>
      <c r="P1475" s="217" t="str">
        <f>IF(ISNA(Industrias[[#This Row],[Vsierra (m3)]]*VLOOKUP(Árboles!$G1472,Precios!$B$7:$H$19,5,FALSE)),"",Industrias[[#This Row],[Vsierra (m3)]]*VLOOKUP(Árboles!$G1472,Precios!$B$7:$H$19,5,FALSE))</f>
        <v/>
      </c>
      <c r="Q1475" s="217" t="str">
        <f>IF(ISNA(Industrias[[#This Row],[Vsgruesa (m3)]]*VLOOKUP(Árboles!$G1472,Precios!$B$7:$H$19,6,FALSE)),"",Industrias[[#This Row],[Vsgruesa (m3)]]*VLOOKUP(Árboles!$G1472,Precios!$B$7:$H$19,6,FALSE))</f>
        <v/>
      </c>
      <c r="R1475" s="217" t="str">
        <f>IF(ISNA(Industrias[[#This Row],[Vchapa (m3)]]*VLOOKUP(Árboles!$G1472,Precios!$B$7:$H$19,7,FALSE)),"",Industrias[[#This Row],[Vchapa (m3)]]*VLOOKUP(Árboles!$G1472,Precios!$B$7:$H$19,7,FALSE))</f>
        <v/>
      </c>
      <c r="S1475" s="223">
        <f t="shared" si="27"/>
        <v>0</v>
      </c>
    </row>
    <row r="1476" spans="2:19" ht="16.8" thickTop="1" thickBot="1">
      <c r="B1476" s="211" t="str">
        <f>IF(Árboles!B1473="","",Árboles!B1473)</f>
        <v/>
      </c>
      <c r="C1476" s="211" t="str">
        <f>IF(Árboles!C1473="","",Árboles!C1473)</f>
        <v/>
      </c>
      <c r="D1476" s="212" t="str">
        <f>IF(Árboles!G1473="","",Árboles!G1473)</f>
        <v/>
      </c>
      <c r="E1476" s="213" t="str">
        <f>IF(Árboles!AC1473=0,"",Árboles!AC1473)</f>
        <v/>
      </c>
      <c r="F1476" s="221"/>
      <c r="G1476" s="222"/>
      <c r="H1476" s="222"/>
      <c r="I1476" s="222"/>
      <c r="J1476" s="222"/>
      <c r="K1476" s="222"/>
      <c r="L1476" s="222"/>
      <c r="M1476" s="216" t="str">
        <f>IF(ISNA(Industrias[[#This Row],[Vtrit (m3)]]*VLOOKUP(Árboles!$G1473,Precios!$B$7:$H$19,2,FALSE)),"",Industrias[[#This Row],[Vtrit (m3)]]*VLOOKUP(Árboles!$G1473,Precios!$B$7:$H$19,2,FALSE))</f>
        <v/>
      </c>
      <c r="N1476" s="217" t="str">
        <f>IF(ISNA(Industrias[[#This Row],[Vapea (m3)]]*VLOOKUP(Árboles!$G1473,Precios!$B$7:$H$19,3,FALSE)),"",Industrias[[#This Row],[Vapea (m3)]]*VLOOKUP(Árboles!$G1473,Precios!$B$7:$H$19,3,FALSE))</f>
        <v/>
      </c>
      <c r="O1476" s="217" t="str">
        <f>IF(ISNA(Industrias[[#This Row],[Vcanter (m3)]]*VLOOKUP(Árboles!$G1473,Precios!$B$7:$H$19,4,FALSE)),"",Industrias[[#This Row],[Vcanter (m3)]]*VLOOKUP(Árboles!$G1473,Precios!$B$7:$H$19,4,FALSE))</f>
        <v/>
      </c>
      <c r="P1476" s="217" t="str">
        <f>IF(ISNA(Industrias[[#This Row],[Vsierra (m3)]]*VLOOKUP(Árboles!$G1473,Precios!$B$7:$H$19,5,FALSE)),"",Industrias[[#This Row],[Vsierra (m3)]]*VLOOKUP(Árboles!$G1473,Precios!$B$7:$H$19,5,FALSE))</f>
        <v/>
      </c>
      <c r="Q1476" s="217" t="str">
        <f>IF(ISNA(Industrias[[#This Row],[Vsgruesa (m3)]]*VLOOKUP(Árboles!$G1473,Precios!$B$7:$H$19,6,FALSE)),"",Industrias[[#This Row],[Vsgruesa (m3)]]*VLOOKUP(Árboles!$G1473,Precios!$B$7:$H$19,6,FALSE))</f>
        <v/>
      </c>
      <c r="R1476" s="217" t="str">
        <f>IF(ISNA(Industrias[[#This Row],[Vchapa (m3)]]*VLOOKUP(Árboles!$G1473,Precios!$B$7:$H$19,7,FALSE)),"",Industrias[[#This Row],[Vchapa (m3)]]*VLOOKUP(Árboles!$G1473,Precios!$B$7:$H$19,7,FALSE))</f>
        <v/>
      </c>
      <c r="S1476" s="223">
        <f t="shared" si="27"/>
        <v>0</v>
      </c>
    </row>
    <row r="1477" spans="2:19" ht="16.8" thickTop="1" thickBot="1">
      <c r="B1477" s="211" t="str">
        <f>IF(Árboles!B1474="","",Árboles!B1474)</f>
        <v/>
      </c>
      <c r="C1477" s="211" t="str">
        <f>IF(Árboles!C1474="","",Árboles!C1474)</f>
        <v/>
      </c>
      <c r="D1477" s="212" t="str">
        <f>IF(Árboles!G1474="","",Árboles!G1474)</f>
        <v/>
      </c>
      <c r="E1477" s="213" t="str">
        <f>IF(Árboles!AC1474=0,"",Árboles!AC1474)</f>
        <v/>
      </c>
      <c r="F1477" s="221"/>
      <c r="G1477" s="222"/>
      <c r="H1477" s="222"/>
      <c r="I1477" s="222"/>
      <c r="J1477" s="222"/>
      <c r="K1477" s="222"/>
      <c r="L1477" s="222"/>
      <c r="M1477" s="216" t="str">
        <f>IF(ISNA(Industrias[[#This Row],[Vtrit (m3)]]*VLOOKUP(Árboles!$G1474,Precios!$B$7:$H$19,2,FALSE)),"",Industrias[[#This Row],[Vtrit (m3)]]*VLOOKUP(Árboles!$G1474,Precios!$B$7:$H$19,2,FALSE))</f>
        <v/>
      </c>
      <c r="N1477" s="217" t="str">
        <f>IF(ISNA(Industrias[[#This Row],[Vapea (m3)]]*VLOOKUP(Árboles!$G1474,Precios!$B$7:$H$19,3,FALSE)),"",Industrias[[#This Row],[Vapea (m3)]]*VLOOKUP(Árboles!$G1474,Precios!$B$7:$H$19,3,FALSE))</f>
        <v/>
      </c>
      <c r="O1477" s="217" t="str">
        <f>IF(ISNA(Industrias[[#This Row],[Vcanter (m3)]]*VLOOKUP(Árboles!$G1474,Precios!$B$7:$H$19,4,FALSE)),"",Industrias[[#This Row],[Vcanter (m3)]]*VLOOKUP(Árboles!$G1474,Precios!$B$7:$H$19,4,FALSE))</f>
        <v/>
      </c>
      <c r="P1477" s="217" t="str">
        <f>IF(ISNA(Industrias[[#This Row],[Vsierra (m3)]]*VLOOKUP(Árboles!$G1474,Precios!$B$7:$H$19,5,FALSE)),"",Industrias[[#This Row],[Vsierra (m3)]]*VLOOKUP(Árboles!$G1474,Precios!$B$7:$H$19,5,FALSE))</f>
        <v/>
      </c>
      <c r="Q1477" s="217" t="str">
        <f>IF(ISNA(Industrias[[#This Row],[Vsgruesa (m3)]]*VLOOKUP(Árboles!$G1474,Precios!$B$7:$H$19,6,FALSE)),"",Industrias[[#This Row],[Vsgruesa (m3)]]*VLOOKUP(Árboles!$G1474,Precios!$B$7:$H$19,6,FALSE))</f>
        <v/>
      </c>
      <c r="R1477" s="217" t="str">
        <f>IF(ISNA(Industrias[[#This Row],[Vchapa (m3)]]*VLOOKUP(Árboles!$G1474,Precios!$B$7:$H$19,7,FALSE)),"",Industrias[[#This Row],[Vchapa (m3)]]*VLOOKUP(Árboles!$G1474,Precios!$B$7:$H$19,7,FALSE))</f>
        <v/>
      </c>
      <c r="S1477" s="223">
        <f t="shared" ref="S1477:S1506" si="28">IF(SUM(M1477:R1477)=0,0,SUM(M1477:R1477))</f>
        <v>0</v>
      </c>
    </row>
    <row r="1478" spans="2:19" ht="16.8" thickTop="1" thickBot="1">
      <c r="B1478" s="211" t="str">
        <f>IF(Árboles!B1475="","",Árboles!B1475)</f>
        <v/>
      </c>
      <c r="C1478" s="211" t="str">
        <f>IF(Árboles!C1475="","",Árboles!C1475)</f>
        <v/>
      </c>
      <c r="D1478" s="212" t="str">
        <f>IF(Árboles!G1475="","",Árboles!G1475)</f>
        <v/>
      </c>
      <c r="E1478" s="213" t="str">
        <f>IF(Árboles!AC1475=0,"",Árboles!AC1475)</f>
        <v/>
      </c>
      <c r="F1478" s="221"/>
      <c r="G1478" s="222"/>
      <c r="H1478" s="222"/>
      <c r="I1478" s="222"/>
      <c r="J1478" s="222"/>
      <c r="K1478" s="222"/>
      <c r="L1478" s="222"/>
      <c r="M1478" s="216" t="str">
        <f>IF(ISNA(Industrias[[#This Row],[Vtrit (m3)]]*VLOOKUP(Árboles!$G1475,Precios!$B$7:$H$19,2,FALSE)),"",Industrias[[#This Row],[Vtrit (m3)]]*VLOOKUP(Árboles!$G1475,Precios!$B$7:$H$19,2,FALSE))</f>
        <v/>
      </c>
      <c r="N1478" s="217" t="str">
        <f>IF(ISNA(Industrias[[#This Row],[Vapea (m3)]]*VLOOKUP(Árboles!$G1475,Precios!$B$7:$H$19,3,FALSE)),"",Industrias[[#This Row],[Vapea (m3)]]*VLOOKUP(Árboles!$G1475,Precios!$B$7:$H$19,3,FALSE))</f>
        <v/>
      </c>
      <c r="O1478" s="217" t="str">
        <f>IF(ISNA(Industrias[[#This Row],[Vcanter (m3)]]*VLOOKUP(Árboles!$G1475,Precios!$B$7:$H$19,4,FALSE)),"",Industrias[[#This Row],[Vcanter (m3)]]*VLOOKUP(Árboles!$G1475,Precios!$B$7:$H$19,4,FALSE))</f>
        <v/>
      </c>
      <c r="P1478" s="217" t="str">
        <f>IF(ISNA(Industrias[[#This Row],[Vsierra (m3)]]*VLOOKUP(Árboles!$G1475,Precios!$B$7:$H$19,5,FALSE)),"",Industrias[[#This Row],[Vsierra (m3)]]*VLOOKUP(Árboles!$G1475,Precios!$B$7:$H$19,5,FALSE))</f>
        <v/>
      </c>
      <c r="Q1478" s="217" t="str">
        <f>IF(ISNA(Industrias[[#This Row],[Vsgruesa (m3)]]*VLOOKUP(Árboles!$G1475,Precios!$B$7:$H$19,6,FALSE)),"",Industrias[[#This Row],[Vsgruesa (m3)]]*VLOOKUP(Árboles!$G1475,Precios!$B$7:$H$19,6,FALSE))</f>
        <v/>
      </c>
      <c r="R1478" s="217" t="str">
        <f>IF(ISNA(Industrias[[#This Row],[Vchapa (m3)]]*VLOOKUP(Árboles!$G1475,Precios!$B$7:$H$19,7,FALSE)),"",Industrias[[#This Row],[Vchapa (m3)]]*VLOOKUP(Árboles!$G1475,Precios!$B$7:$H$19,7,FALSE))</f>
        <v/>
      </c>
      <c r="S1478" s="223">
        <f t="shared" si="28"/>
        <v>0</v>
      </c>
    </row>
    <row r="1479" spans="2:19" ht="16.8" thickTop="1" thickBot="1">
      <c r="B1479" s="211" t="str">
        <f>IF(Árboles!B1476="","",Árboles!B1476)</f>
        <v/>
      </c>
      <c r="C1479" s="211" t="str">
        <f>IF(Árboles!C1476="","",Árboles!C1476)</f>
        <v/>
      </c>
      <c r="D1479" s="212" t="str">
        <f>IF(Árboles!G1476="","",Árboles!G1476)</f>
        <v/>
      </c>
      <c r="E1479" s="213" t="str">
        <f>IF(Árboles!AC1476=0,"",Árboles!AC1476)</f>
        <v/>
      </c>
      <c r="F1479" s="221"/>
      <c r="G1479" s="222"/>
      <c r="H1479" s="222"/>
      <c r="I1479" s="222"/>
      <c r="J1479" s="222"/>
      <c r="K1479" s="222"/>
      <c r="L1479" s="222"/>
      <c r="M1479" s="216" t="str">
        <f>IF(ISNA(Industrias[[#This Row],[Vtrit (m3)]]*VLOOKUP(Árboles!$G1476,Precios!$B$7:$H$19,2,FALSE)),"",Industrias[[#This Row],[Vtrit (m3)]]*VLOOKUP(Árboles!$G1476,Precios!$B$7:$H$19,2,FALSE))</f>
        <v/>
      </c>
      <c r="N1479" s="217" t="str">
        <f>IF(ISNA(Industrias[[#This Row],[Vapea (m3)]]*VLOOKUP(Árboles!$G1476,Precios!$B$7:$H$19,3,FALSE)),"",Industrias[[#This Row],[Vapea (m3)]]*VLOOKUP(Árboles!$G1476,Precios!$B$7:$H$19,3,FALSE))</f>
        <v/>
      </c>
      <c r="O1479" s="217" t="str">
        <f>IF(ISNA(Industrias[[#This Row],[Vcanter (m3)]]*VLOOKUP(Árboles!$G1476,Precios!$B$7:$H$19,4,FALSE)),"",Industrias[[#This Row],[Vcanter (m3)]]*VLOOKUP(Árboles!$G1476,Precios!$B$7:$H$19,4,FALSE))</f>
        <v/>
      </c>
      <c r="P1479" s="217" t="str">
        <f>IF(ISNA(Industrias[[#This Row],[Vsierra (m3)]]*VLOOKUP(Árboles!$G1476,Precios!$B$7:$H$19,5,FALSE)),"",Industrias[[#This Row],[Vsierra (m3)]]*VLOOKUP(Árboles!$G1476,Precios!$B$7:$H$19,5,FALSE))</f>
        <v/>
      </c>
      <c r="Q1479" s="217" t="str">
        <f>IF(ISNA(Industrias[[#This Row],[Vsgruesa (m3)]]*VLOOKUP(Árboles!$G1476,Precios!$B$7:$H$19,6,FALSE)),"",Industrias[[#This Row],[Vsgruesa (m3)]]*VLOOKUP(Árboles!$G1476,Precios!$B$7:$H$19,6,FALSE))</f>
        <v/>
      </c>
      <c r="R1479" s="217" t="str">
        <f>IF(ISNA(Industrias[[#This Row],[Vchapa (m3)]]*VLOOKUP(Árboles!$G1476,Precios!$B$7:$H$19,7,FALSE)),"",Industrias[[#This Row],[Vchapa (m3)]]*VLOOKUP(Árboles!$G1476,Precios!$B$7:$H$19,7,FALSE))</f>
        <v/>
      </c>
      <c r="S1479" s="223">
        <f t="shared" si="28"/>
        <v>0</v>
      </c>
    </row>
    <row r="1480" spans="2:19" ht="16.8" thickTop="1" thickBot="1">
      <c r="B1480" s="211" t="str">
        <f>IF(Árboles!B1477="","",Árboles!B1477)</f>
        <v/>
      </c>
      <c r="C1480" s="211" t="str">
        <f>IF(Árboles!C1477="","",Árboles!C1477)</f>
        <v/>
      </c>
      <c r="D1480" s="212" t="str">
        <f>IF(Árboles!G1477="","",Árboles!G1477)</f>
        <v/>
      </c>
      <c r="E1480" s="213" t="str">
        <f>IF(Árboles!AC1477=0,"",Árboles!AC1477)</f>
        <v/>
      </c>
      <c r="F1480" s="221"/>
      <c r="G1480" s="222"/>
      <c r="H1480" s="222"/>
      <c r="I1480" s="222"/>
      <c r="J1480" s="222"/>
      <c r="K1480" s="222"/>
      <c r="L1480" s="222"/>
      <c r="M1480" s="216" t="str">
        <f>IF(ISNA(Industrias[[#This Row],[Vtrit (m3)]]*VLOOKUP(Árboles!$G1477,Precios!$B$7:$H$19,2,FALSE)),"",Industrias[[#This Row],[Vtrit (m3)]]*VLOOKUP(Árboles!$G1477,Precios!$B$7:$H$19,2,FALSE))</f>
        <v/>
      </c>
      <c r="N1480" s="217" t="str">
        <f>IF(ISNA(Industrias[[#This Row],[Vapea (m3)]]*VLOOKUP(Árboles!$G1477,Precios!$B$7:$H$19,3,FALSE)),"",Industrias[[#This Row],[Vapea (m3)]]*VLOOKUP(Árboles!$G1477,Precios!$B$7:$H$19,3,FALSE))</f>
        <v/>
      </c>
      <c r="O1480" s="217" t="str">
        <f>IF(ISNA(Industrias[[#This Row],[Vcanter (m3)]]*VLOOKUP(Árboles!$G1477,Precios!$B$7:$H$19,4,FALSE)),"",Industrias[[#This Row],[Vcanter (m3)]]*VLOOKUP(Árboles!$G1477,Precios!$B$7:$H$19,4,FALSE))</f>
        <v/>
      </c>
      <c r="P1480" s="217" t="str">
        <f>IF(ISNA(Industrias[[#This Row],[Vsierra (m3)]]*VLOOKUP(Árboles!$G1477,Precios!$B$7:$H$19,5,FALSE)),"",Industrias[[#This Row],[Vsierra (m3)]]*VLOOKUP(Árboles!$G1477,Precios!$B$7:$H$19,5,FALSE))</f>
        <v/>
      </c>
      <c r="Q1480" s="217" t="str">
        <f>IF(ISNA(Industrias[[#This Row],[Vsgruesa (m3)]]*VLOOKUP(Árboles!$G1477,Precios!$B$7:$H$19,6,FALSE)),"",Industrias[[#This Row],[Vsgruesa (m3)]]*VLOOKUP(Árboles!$G1477,Precios!$B$7:$H$19,6,FALSE))</f>
        <v/>
      </c>
      <c r="R1480" s="217" t="str">
        <f>IF(ISNA(Industrias[[#This Row],[Vchapa (m3)]]*VLOOKUP(Árboles!$G1477,Precios!$B$7:$H$19,7,FALSE)),"",Industrias[[#This Row],[Vchapa (m3)]]*VLOOKUP(Árboles!$G1477,Precios!$B$7:$H$19,7,FALSE))</f>
        <v/>
      </c>
      <c r="S1480" s="223">
        <f t="shared" si="28"/>
        <v>0</v>
      </c>
    </row>
    <row r="1481" spans="2:19" ht="16.8" thickTop="1" thickBot="1">
      <c r="B1481" s="211" t="str">
        <f>IF(Árboles!B1478="","",Árboles!B1478)</f>
        <v/>
      </c>
      <c r="C1481" s="211" t="str">
        <f>IF(Árboles!C1478="","",Árboles!C1478)</f>
        <v/>
      </c>
      <c r="D1481" s="212" t="str">
        <f>IF(Árboles!G1478="","",Árboles!G1478)</f>
        <v/>
      </c>
      <c r="E1481" s="213" t="str">
        <f>IF(Árboles!AC1478=0,"",Árboles!AC1478)</f>
        <v/>
      </c>
      <c r="F1481" s="221"/>
      <c r="G1481" s="222"/>
      <c r="H1481" s="222"/>
      <c r="I1481" s="222"/>
      <c r="J1481" s="222"/>
      <c r="K1481" s="222"/>
      <c r="L1481" s="222"/>
      <c r="M1481" s="216" t="str">
        <f>IF(ISNA(Industrias[[#This Row],[Vtrit (m3)]]*VLOOKUP(Árboles!$G1478,Precios!$B$7:$H$19,2,FALSE)),"",Industrias[[#This Row],[Vtrit (m3)]]*VLOOKUP(Árboles!$G1478,Precios!$B$7:$H$19,2,FALSE))</f>
        <v/>
      </c>
      <c r="N1481" s="217" t="str">
        <f>IF(ISNA(Industrias[[#This Row],[Vapea (m3)]]*VLOOKUP(Árboles!$G1478,Precios!$B$7:$H$19,3,FALSE)),"",Industrias[[#This Row],[Vapea (m3)]]*VLOOKUP(Árboles!$G1478,Precios!$B$7:$H$19,3,FALSE))</f>
        <v/>
      </c>
      <c r="O1481" s="217" t="str">
        <f>IF(ISNA(Industrias[[#This Row],[Vcanter (m3)]]*VLOOKUP(Árboles!$G1478,Precios!$B$7:$H$19,4,FALSE)),"",Industrias[[#This Row],[Vcanter (m3)]]*VLOOKUP(Árboles!$G1478,Precios!$B$7:$H$19,4,FALSE))</f>
        <v/>
      </c>
      <c r="P1481" s="217" t="str">
        <f>IF(ISNA(Industrias[[#This Row],[Vsierra (m3)]]*VLOOKUP(Árboles!$G1478,Precios!$B$7:$H$19,5,FALSE)),"",Industrias[[#This Row],[Vsierra (m3)]]*VLOOKUP(Árboles!$G1478,Precios!$B$7:$H$19,5,FALSE))</f>
        <v/>
      </c>
      <c r="Q1481" s="217" t="str">
        <f>IF(ISNA(Industrias[[#This Row],[Vsgruesa (m3)]]*VLOOKUP(Árboles!$G1478,Precios!$B$7:$H$19,6,FALSE)),"",Industrias[[#This Row],[Vsgruesa (m3)]]*VLOOKUP(Árboles!$G1478,Precios!$B$7:$H$19,6,FALSE))</f>
        <v/>
      </c>
      <c r="R1481" s="217" t="str">
        <f>IF(ISNA(Industrias[[#This Row],[Vchapa (m3)]]*VLOOKUP(Árboles!$G1478,Precios!$B$7:$H$19,7,FALSE)),"",Industrias[[#This Row],[Vchapa (m3)]]*VLOOKUP(Árboles!$G1478,Precios!$B$7:$H$19,7,FALSE))</f>
        <v/>
      </c>
      <c r="S1481" s="223">
        <f t="shared" si="28"/>
        <v>0</v>
      </c>
    </row>
    <row r="1482" spans="2:19" ht="16.8" thickTop="1" thickBot="1">
      <c r="B1482" s="211" t="str">
        <f>IF(Árboles!B1479="","",Árboles!B1479)</f>
        <v/>
      </c>
      <c r="C1482" s="211" t="str">
        <f>IF(Árboles!C1479="","",Árboles!C1479)</f>
        <v/>
      </c>
      <c r="D1482" s="212" t="str">
        <f>IF(Árboles!G1479="","",Árboles!G1479)</f>
        <v/>
      </c>
      <c r="E1482" s="213" t="str">
        <f>IF(Árboles!AC1479=0,"",Árboles!AC1479)</f>
        <v/>
      </c>
      <c r="F1482" s="221"/>
      <c r="G1482" s="222"/>
      <c r="H1482" s="222"/>
      <c r="I1482" s="222"/>
      <c r="J1482" s="222"/>
      <c r="K1482" s="222"/>
      <c r="L1482" s="222"/>
      <c r="M1482" s="216" t="str">
        <f>IF(ISNA(Industrias[[#This Row],[Vtrit (m3)]]*VLOOKUP(Árboles!$G1479,Precios!$B$7:$H$19,2,FALSE)),"",Industrias[[#This Row],[Vtrit (m3)]]*VLOOKUP(Árboles!$G1479,Precios!$B$7:$H$19,2,FALSE))</f>
        <v/>
      </c>
      <c r="N1482" s="217" t="str">
        <f>IF(ISNA(Industrias[[#This Row],[Vapea (m3)]]*VLOOKUP(Árboles!$G1479,Precios!$B$7:$H$19,3,FALSE)),"",Industrias[[#This Row],[Vapea (m3)]]*VLOOKUP(Árboles!$G1479,Precios!$B$7:$H$19,3,FALSE))</f>
        <v/>
      </c>
      <c r="O1482" s="217" t="str">
        <f>IF(ISNA(Industrias[[#This Row],[Vcanter (m3)]]*VLOOKUP(Árboles!$G1479,Precios!$B$7:$H$19,4,FALSE)),"",Industrias[[#This Row],[Vcanter (m3)]]*VLOOKUP(Árboles!$G1479,Precios!$B$7:$H$19,4,FALSE))</f>
        <v/>
      </c>
      <c r="P1482" s="217" t="str">
        <f>IF(ISNA(Industrias[[#This Row],[Vsierra (m3)]]*VLOOKUP(Árboles!$G1479,Precios!$B$7:$H$19,5,FALSE)),"",Industrias[[#This Row],[Vsierra (m3)]]*VLOOKUP(Árboles!$G1479,Precios!$B$7:$H$19,5,FALSE))</f>
        <v/>
      </c>
      <c r="Q1482" s="217" t="str">
        <f>IF(ISNA(Industrias[[#This Row],[Vsgruesa (m3)]]*VLOOKUP(Árboles!$G1479,Precios!$B$7:$H$19,6,FALSE)),"",Industrias[[#This Row],[Vsgruesa (m3)]]*VLOOKUP(Árboles!$G1479,Precios!$B$7:$H$19,6,FALSE))</f>
        <v/>
      </c>
      <c r="R1482" s="217" t="str">
        <f>IF(ISNA(Industrias[[#This Row],[Vchapa (m3)]]*VLOOKUP(Árboles!$G1479,Precios!$B$7:$H$19,7,FALSE)),"",Industrias[[#This Row],[Vchapa (m3)]]*VLOOKUP(Árboles!$G1479,Precios!$B$7:$H$19,7,FALSE))</f>
        <v/>
      </c>
      <c r="S1482" s="223">
        <f t="shared" si="28"/>
        <v>0</v>
      </c>
    </row>
    <row r="1483" spans="2:19" ht="16.8" thickTop="1" thickBot="1">
      <c r="B1483" s="211" t="str">
        <f>IF(Árboles!B1480="","",Árboles!B1480)</f>
        <v/>
      </c>
      <c r="C1483" s="211" t="str">
        <f>IF(Árboles!C1480="","",Árboles!C1480)</f>
        <v/>
      </c>
      <c r="D1483" s="212" t="str">
        <f>IF(Árboles!G1480="","",Árboles!G1480)</f>
        <v/>
      </c>
      <c r="E1483" s="213" t="str">
        <f>IF(Árboles!AC1480=0,"",Árboles!AC1480)</f>
        <v/>
      </c>
      <c r="F1483" s="221"/>
      <c r="G1483" s="222"/>
      <c r="H1483" s="222"/>
      <c r="I1483" s="222"/>
      <c r="J1483" s="222"/>
      <c r="K1483" s="222"/>
      <c r="L1483" s="222"/>
      <c r="M1483" s="216" t="str">
        <f>IF(ISNA(Industrias[[#This Row],[Vtrit (m3)]]*VLOOKUP(Árboles!$G1480,Precios!$B$7:$H$19,2,FALSE)),"",Industrias[[#This Row],[Vtrit (m3)]]*VLOOKUP(Árboles!$G1480,Precios!$B$7:$H$19,2,FALSE))</f>
        <v/>
      </c>
      <c r="N1483" s="217" t="str">
        <f>IF(ISNA(Industrias[[#This Row],[Vapea (m3)]]*VLOOKUP(Árboles!$G1480,Precios!$B$7:$H$19,3,FALSE)),"",Industrias[[#This Row],[Vapea (m3)]]*VLOOKUP(Árboles!$G1480,Precios!$B$7:$H$19,3,FALSE))</f>
        <v/>
      </c>
      <c r="O1483" s="217" t="str">
        <f>IF(ISNA(Industrias[[#This Row],[Vcanter (m3)]]*VLOOKUP(Árboles!$G1480,Precios!$B$7:$H$19,4,FALSE)),"",Industrias[[#This Row],[Vcanter (m3)]]*VLOOKUP(Árboles!$G1480,Precios!$B$7:$H$19,4,FALSE))</f>
        <v/>
      </c>
      <c r="P1483" s="217" t="str">
        <f>IF(ISNA(Industrias[[#This Row],[Vsierra (m3)]]*VLOOKUP(Árboles!$G1480,Precios!$B$7:$H$19,5,FALSE)),"",Industrias[[#This Row],[Vsierra (m3)]]*VLOOKUP(Árboles!$G1480,Precios!$B$7:$H$19,5,FALSE))</f>
        <v/>
      </c>
      <c r="Q1483" s="217" t="str">
        <f>IF(ISNA(Industrias[[#This Row],[Vsgruesa (m3)]]*VLOOKUP(Árboles!$G1480,Precios!$B$7:$H$19,6,FALSE)),"",Industrias[[#This Row],[Vsgruesa (m3)]]*VLOOKUP(Árboles!$G1480,Precios!$B$7:$H$19,6,FALSE))</f>
        <v/>
      </c>
      <c r="R1483" s="217" t="str">
        <f>IF(ISNA(Industrias[[#This Row],[Vchapa (m3)]]*VLOOKUP(Árboles!$G1480,Precios!$B$7:$H$19,7,FALSE)),"",Industrias[[#This Row],[Vchapa (m3)]]*VLOOKUP(Árboles!$G1480,Precios!$B$7:$H$19,7,FALSE))</f>
        <v/>
      </c>
      <c r="S1483" s="223">
        <f t="shared" si="28"/>
        <v>0</v>
      </c>
    </row>
    <row r="1484" spans="2:19" ht="16.8" thickTop="1" thickBot="1">
      <c r="B1484" s="211" t="str">
        <f>IF(Árboles!B1481="","",Árboles!B1481)</f>
        <v/>
      </c>
      <c r="C1484" s="211" t="str">
        <f>IF(Árboles!C1481="","",Árboles!C1481)</f>
        <v/>
      </c>
      <c r="D1484" s="212" t="str">
        <f>IF(Árboles!G1481="","",Árboles!G1481)</f>
        <v/>
      </c>
      <c r="E1484" s="213" t="str">
        <f>IF(Árboles!AC1481=0,"",Árboles!AC1481)</f>
        <v/>
      </c>
      <c r="F1484" s="221"/>
      <c r="G1484" s="222"/>
      <c r="H1484" s="222"/>
      <c r="I1484" s="222"/>
      <c r="J1484" s="222"/>
      <c r="K1484" s="222"/>
      <c r="L1484" s="222"/>
      <c r="M1484" s="216" t="str">
        <f>IF(ISNA(Industrias[[#This Row],[Vtrit (m3)]]*VLOOKUP(Árboles!$G1481,Precios!$B$7:$H$19,2,FALSE)),"",Industrias[[#This Row],[Vtrit (m3)]]*VLOOKUP(Árboles!$G1481,Precios!$B$7:$H$19,2,FALSE))</f>
        <v/>
      </c>
      <c r="N1484" s="217" t="str">
        <f>IF(ISNA(Industrias[[#This Row],[Vapea (m3)]]*VLOOKUP(Árboles!$G1481,Precios!$B$7:$H$19,3,FALSE)),"",Industrias[[#This Row],[Vapea (m3)]]*VLOOKUP(Árboles!$G1481,Precios!$B$7:$H$19,3,FALSE))</f>
        <v/>
      </c>
      <c r="O1484" s="217" t="str">
        <f>IF(ISNA(Industrias[[#This Row],[Vcanter (m3)]]*VLOOKUP(Árboles!$G1481,Precios!$B$7:$H$19,4,FALSE)),"",Industrias[[#This Row],[Vcanter (m3)]]*VLOOKUP(Árboles!$G1481,Precios!$B$7:$H$19,4,FALSE))</f>
        <v/>
      </c>
      <c r="P1484" s="217" t="str">
        <f>IF(ISNA(Industrias[[#This Row],[Vsierra (m3)]]*VLOOKUP(Árboles!$G1481,Precios!$B$7:$H$19,5,FALSE)),"",Industrias[[#This Row],[Vsierra (m3)]]*VLOOKUP(Árboles!$G1481,Precios!$B$7:$H$19,5,FALSE))</f>
        <v/>
      </c>
      <c r="Q1484" s="217" t="str">
        <f>IF(ISNA(Industrias[[#This Row],[Vsgruesa (m3)]]*VLOOKUP(Árboles!$G1481,Precios!$B$7:$H$19,6,FALSE)),"",Industrias[[#This Row],[Vsgruesa (m3)]]*VLOOKUP(Árboles!$G1481,Precios!$B$7:$H$19,6,FALSE))</f>
        <v/>
      </c>
      <c r="R1484" s="217" t="str">
        <f>IF(ISNA(Industrias[[#This Row],[Vchapa (m3)]]*VLOOKUP(Árboles!$G1481,Precios!$B$7:$H$19,7,FALSE)),"",Industrias[[#This Row],[Vchapa (m3)]]*VLOOKUP(Árboles!$G1481,Precios!$B$7:$H$19,7,FALSE))</f>
        <v/>
      </c>
      <c r="S1484" s="223">
        <f t="shared" si="28"/>
        <v>0</v>
      </c>
    </row>
    <row r="1485" spans="2:19" ht="16.8" thickTop="1" thickBot="1">
      <c r="B1485" s="211" t="str">
        <f>IF(Árboles!B1482="","",Árboles!B1482)</f>
        <v/>
      </c>
      <c r="C1485" s="211" t="str">
        <f>IF(Árboles!C1482="","",Árboles!C1482)</f>
        <v/>
      </c>
      <c r="D1485" s="212" t="str">
        <f>IF(Árboles!G1482="","",Árboles!G1482)</f>
        <v/>
      </c>
      <c r="E1485" s="213" t="str">
        <f>IF(Árboles!AC1482=0,"",Árboles!AC1482)</f>
        <v/>
      </c>
      <c r="F1485" s="221"/>
      <c r="G1485" s="222"/>
      <c r="H1485" s="222"/>
      <c r="I1485" s="222"/>
      <c r="J1485" s="222"/>
      <c r="K1485" s="222"/>
      <c r="L1485" s="222"/>
      <c r="M1485" s="216" t="str">
        <f>IF(ISNA(Industrias[[#This Row],[Vtrit (m3)]]*VLOOKUP(Árboles!$G1482,Precios!$B$7:$H$19,2,FALSE)),"",Industrias[[#This Row],[Vtrit (m3)]]*VLOOKUP(Árboles!$G1482,Precios!$B$7:$H$19,2,FALSE))</f>
        <v/>
      </c>
      <c r="N1485" s="217" t="str">
        <f>IF(ISNA(Industrias[[#This Row],[Vapea (m3)]]*VLOOKUP(Árboles!$G1482,Precios!$B$7:$H$19,3,FALSE)),"",Industrias[[#This Row],[Vapea (m3)]]*VLOOKUP(Árboles!$G1482,Precios!$B$7:$H$19,3,FALSE))</f>
        <v/>
      </c>
      <c r="O1485" s="217" t="str">
        <f>IF(ISNA(Industrias[[#This Row],[Vcanter (m3)]]*VLOOKUP(Árboles!$G1482,Precios!$B$7:$H$19,4,FALSE)),"",Industrias[[#This Row],[Vcanter (m3)]]*VLOOKUP(Árboles!$G1482,Precios!$B$7:$H$19,4,FALSE))</f>
        <v/>
      </c>
      <c r="P1485" s="217" t="str">
        <f>IF(ISNA(Industrias[[#This Row],[Vsierra (m3)]]*VLOOKUP(Árboles!$G1482,Precios!$B$7:$H$19,5,FALSE)),"",Industrias[[#This Row],[Vsierra (m3)]]*VLOOKUP(Árboles!$G1482,Precios!$B$7:$H$19,5,FALSE))</f>
        <v/>
      </c>
      <c r="Q1485" s="217" t="str">
        <f>IF(ISNA(Industrias[[#This Row],[Vsgruesa (m3)]]*VLOOKUP(Árboles!$G1482,Precios!$B$7:$H$19,6,FALSE)),"",Industrias[[#This Row],[Vsgruesa (m3)]]*VLOOKUP(Árboles!$G1482,Precios!$B$7:$H$19,6,FALSE))</f>
        <v/>
      </c>
      <c r="R1485" s="217" t="str">
        <f>IF(ISNA(Industrias[[#This Row],[Vchapa (m3)]]*VLOOKUP(Árboles!$G1482,Precios!$B$7:$H$19,7,FALSE)),"",Industrias[[#This Row],[Vchapa (m3)]]*VLOOKUP(Árboles!$G1482,Precios!$B$7:$H$19,7,FALSE))</f>
        <v/>
      </c>
      <c r="S1485" s="223">
        <f t="shared" si="28"/>
        <v>0</v>
      </c>
    </row>
    <row r="1486" spans="2:19" ht="16.8" thickTop="1" thickBot="1">
      <c r="B1486" s="211" t="str">
        <f>IF(Árboles!B1483="","",Árboles!B1483)</f>
        <v/>
      </c>
      <c r="C1486" s="211" t="str">
        <f>IF(Árboles!C1483="","",Árboles!C1483)</f>
        <v/>
      </c>
      <c r="D1486" s="212" t="str">
        <f>IF(Árboles!G1483="","",Árboles!G1483)</f>
        <v/>
      </c>
      <c r="E1486" s="213" t="str">
        <f>IF(Árboles!AC1483=0,"",Árboles!AC1483)</f>
        <v/>
      </c>
      <c r="F1486" s="221"/>
      <c r="G1486" s="222"/>
      <c r="H1486" s="222"/>
      <c r="I1486" s="222"/>
      <c r="J1486" s="222"/>
      <c r="K1486" s="222"/>
      <c r="L1486" s="222"/>
      <c r="M1486" s="216" t="str">
        <f>IF(ISNA(Industrias[[#This Row],[Vtrit (m3)]]*VLOOKUP(Árboles!$G1483,Precios!$B$7:$H$19,2,FALSE)),"",Industrias[[#This Row],[Vtrit (m3)]]*VLOOKUP(Árboles!$G1483,Precios!$B$7:$H$19,2,FALSE))</f>
        <v/>
      </c>
      <c r="N1486" s="217" t="str">
        <f>IF(ISNA(Industrias[[#This Row],[Vapea (m3)]]*VLOOKUP(Árboles!$G1483,Precios!$B$7:$H$19,3,FALSE)),"",Industrias[[#This Row],[Vapea (m3)]]*VLOOKUP(Árboles!$G1483,Precios!$B$7:$H$19,3,FALSE))</f>
        <v/>
      </c>
      <c r="O1486" s="217" t="str">
        <f>IF(ISNA(Industrias[[#This Row],[Vcanter (m3)]]*VLOOKUP(Árboles!$G1483,Precios!$B$7:$H$19,4,FALSE)),"",Industrias[[#This Row],[Vcanter (m3)]]*VLOOKUP(Árboles!$G1483,Precios!$B$7:$H$19,4,FALSE))</f>
        <v/>
      </c>
      <c r="P1486" s="217" t="str">
        <f>IF(ISNA(Industrias[[#This Row],[Vsierra (m3)]]*VLOOKUP(Árboles!$G1483,Precios!$B$7:$H$19,5,FALSE)),"",Industrias[[#This Row],[Vsierra (m3)]]*VLOOKUP(Árboles!$G1483,Precios!$B$7:$H$19,5,FALSE))</f>
        <v/>
      </c>
      <c r="Q1486" s="217" t="str">
        <f>IF(ISNA(Industrias[[#This Row],[Vsgruesa (m3)]]*VLOOKUP(Árboles!$G1483,Precios!$B$7:$H$19,6,FALSE)),"",Industrias[[#This Row],[Vsgruesa (m3)]]*VLOOKUP(Árboles!$G1483,Precios!$B$7:$H$19,6,FALSE))</f>
        <v/>
      </c>
      <c r="R1486" s="217" t="str">
        <f>IF(ISNA(Industrias[[#This Row],[Vchapa (m3)]]*VLOOKUP(Árboles!$G1483,Precios!$B$7:$H$19,7,FALSE)),"",Industrias[[#This Row],[Vchapa (m3)]]*VLOOKUP(Árboles!$G1483,Precios!$B$7:$H$19,7,FALSE))</f>
        <v/>
      </c>
      <c r="S1486" s="223">
        <f t="shared" si="28"/>
        <v>0</v>
      </c>
    </row>
    <row r="1487" spans="2:19" ht="16.8" thickTop="1" thickBot="1">
      <c r="B1487" s="211" t="str">
        <f>IF(Árboles!B1484="","",Árboles!B1484)</f>
        <v/>
      </c>
      <c r="C1487" s="211" t="str">
        <f>IF(Árboles!C1484="","",Árboles!C1484)</f>
        <v/>
      </c>
      <c r="D1487" s="212" t="str">
        <f>IF(Árboles!G1484="","",Árboles!G1484)</f>
        <v/>
      </c>
      <c r="E1487" s="213" t="str">
        <f>IF(Árboles!AC1484=0,"",Árboles!AC1484)</f>
        <v/>
      </c>
      <c r="F1487" s="221"/>
      <c r="G1487" s="222"/>
      <c r="H1487" s="222"/>
      <c r="I1487" s="222"/>
      <c r="J1487" s="222"/>
      <c r="K1487" s="222"/>
      <c r="L1487" s="222"/>
      <c r="M1487" s="216" t="str">
        <f>IF(ISNA(Industrias[[#This Row],[Vtrit (m3)]]*VLOOKUP(Árboles!$G1484,Precios!$B$7:$H$19,2,FALSE)),"",Industrias[[#This Row],[Vtrit (m3)]]*VLOOKUP(Árboles!$G1484,Precios!$B$7:$H$19,2,FALSE))</f>
        <v/>
      </c>
      <c r="N1487" s="217" t="str">
        <f>IF(ISNA(Industrias[[#This Row],[Vapea (m3)]]*VLOOKUP(Árboles!$G1484,Precios!$B$7:$H$19,3,FALSE)),"",Industrias[[#This Row],[Vapea (m3)]]*VLOOKUP(Árboles!$G1484,Precios!$B$7:$H$19,3,FALSE))</f>
        <v/>
      </c>
      <c r="O1487" s="217" t="str">
        <f>IF(ISNA(Industrias[[#This Row],[Vcanter (m3)]]*VLOOKUP(Árboles!$G1484,Precios!$B$7:$H$19,4,FALSE)),"",Industrias[[#This Row],[Vcanter (m3)]]*VLOOKUP(Árboles!$G1484,Precios!$B$7:$H$19,4,FALSE))</f>
        <v/>
      </c>
      <c r="P1487" s="217" t="str">
        <f>IF(ISNA(Industrias[[#This Row],[Vsierra (m3)]]*VLOOKUP(Árboles!$G1484,Precios!$B$7:$H$19,5,FALSE)),"",Industrias[[#This Row],[Vsierra (m3)]]*VLOOKUP(Árboles!$G1484,Precios!$B$7:$H$19,5,FALSE))</f>
        <v/>
      </c>
      <c r="Q1487" s="217" t="str">
        <f>IF(ISNA(Industrias[[#This Row],[Vsgruesa (m3)]]*VLOOKUP(Árboles!$G1484,Precios!$B$7:$H$19,6,FALSE)),"",Industrias[[#This Row],[Vsgruesa (m3)]]*VLOOKUP(Árboles!$G1484,Precios!$B$7:$H$19,6,FALSE))</f>
        <v/>
      </c>
      <c r="R1487" s="217" t="str">
        <f>IF(ISNA(Industrias[[#This Row],[Vchapa (m3)]]*VLOOKUP(Árboles!$G1484,Precios!$B$7:$H$19,7,FALSE)),"",Industrias[[#This Row],[Vchapa (m3)]]*VLOOKUP(Árboles!$G1484,Precios!$B$7:$H$19,7,FALSE))</f>
        <v/>
      </c>
      <c r="S1487" s="223">
        <f t="shared" si="28"/>
        <v>0</v>
      </c>
    </row>
    <row r="1488" spans="2:19" ht="16.8" thickTop="1" thickBot="1">
      <c r="B1488" s="211" t="str">
        <f>IF(Árboles!B1485="","",Árboles!B1485)</f>
        <v/>
      </c>
      <c r="C1488" s="211" t="str">
        <f>IF(Árboles!C1485="","",Árboles!C1485)</f>
        <v/>
      </c>
      <c r="D1488" s="212" t="str">
        <f>IF(Árboles!G1485="","",Árboles!G1485)</f>
        <v/>
      </c>
      <c r="E1488" s="213" t="str">
        <f>IF(Árboles!AC1485=0,"",Árboles!AC1485)</f>
        <v/>
      </c>
      <c r="F1488" s="221"/>
      <c r="G1488" s="222"/>
      <c r="H1488" s="222"/>
      <c r="I1488" s="222"/>
      <c r="J1488" s="222"/>
      <c r="K1488" s="222"/>
      <c r="L1488" s="222"/>
      <c r="M1488" s="216" t="str">
        <f>IF(ISNA(Industrias[[#This Row],[Vtrit (m3)]]*VLOOKUP(Árboles!$G1485,Precios!$B$7:$H$19,2,FALSE)),"",Industrias[[#This Row],[Vtrit (m3)]]*VLOOKUP(Árboles!$G1485,Precios!$B$7:$H$19,2,FALSE))</f>
        <v/>
      </c>
      <c r="N1488" s="217" t="str">
        <f>IF(ISNA(Industrias[[#This Row],[Vapea (m3)]]*VLOOKUP(Árboles!$G1485,Precios!$B$7:$H$19,3,FALSE)),"",Industrias[[#This Row],[Vapea (m3)]]*VLOOKUP(Árboles!$G1485,Precios!$B$7:$H$19,3,FALSE))</f>
        <v/>
      </c>
      <c r="O1488" s="217" t="str">
        <f>IF(ISNA(Industrias[[#This Row],[Vcanter (m3)]]*VLOOKUP(Árboles!$G1485,Precios!$B$7:$H$19,4,FALSE)),"",Industrias[[#This Row],[Vcanter (m3)]]*VLOOKUP(Árboles!$G1485,Precios!$B$7:$H$19,4,FALSE))</f>
        <v/>
      </c>
      <c r="P1488" s="217" t="str">
        <f>IF(ISNA(Industrias[[#This Row],[Vsierra (m3)]]*VLOOKUP(Árboles!$G1485,Precios!$B$7:$H$19,5,FALSE)),"",Industrias[[#This Row],[Vsierra (m3)]]*VLOOKUP(Árboles!$G1485,Precios!$B$7:$H$19,5,FALSE))</f>
        <v/>
      </c>
      <c r="Q1488" s="217" t="str">
        <f>IF(ISNA(Industrias[[#This Row],[Vsgruesa (m3)]]*VLOOKUP(Árboles!$G1485,Precios!$B$7:$H$19,6,FALSE)),"",Industrias[[#This Row],[Vsgruesa (m3)]]*VLOOKUP(Árboles!$G1485,Precios!$B$7:$H$19,6,FALSE))</f>
        <v/>
      </c>
      <c r="R1488" s="217" t="str">
        <f>IF(ISNA(Industrias[[#This Row],[Vchapa (m3)]]*VLOOKUP(Árboles!$G1485,Precios!$B$7:$H$19,7,FALSE)),"",Industrias[[#This Row],[Vchapa (m3)]]*VLOOKUP(Árboles!$G1485,Precios!$B$7:$H$19,7,FALSE))</f>
        <v/>
      </c>
      <c r="S1488" s="223">
        <f t="shared" si="28"/>
        <v>0</v>
      </c>
    </row>
    <row r="1489" spans="2:19" ht="16.8" thickTop="1" thickBot="1">
      <c r="B1489" s="211" t="str">
        <f>IF(Árboles!B1486="","",Árboles!B1486)</f>
        <v/>
      </c>
      <c r="C1489" s="211" t="str">
        <f>IF(Árboles!C1486="","",Árboles!C1486)</f>
        <v/>
      </c>
      <c r="D1489" s="212" t="str">
        <f>IF(Árboles!G1486="","",Árboles!G1486)</f>
        <v/>
      </c>
      <c r="E1489" s="213" t="str">
        <f>IF(Árboles!AC1486=0,"",Árboles!AC1486)</f>
        <v/>
      </c>
      <c r="F1489" s="221"/>
      <c r="G1489" s="222"/>
      <c r="H1489" s="222"/>
      <c r="I1489" s="222"/>
      <c r="J1489" s="222"/>
      <c r="K1489" s="222"/>
      <c r="L1489" s="222"/>
      <c r="M1489" s="216" t="str">
        <f>IF(ISNA(Industrias[[#This Row],[Vtrit (m3)]]*VLOOKUP(Árboles!$G1486,Precios!$B$7:$H$19,2,FALSE)),"",Industrias[[#This Row],[Vtrit (m3)]]*VLOOKUP(Árboles!$G1486,Precios!$B$7:$H$19,2,FALSE))</f>
        <v/>
      </c>
      <c r="N1489" s="217" t="str">
        <f>IF(ISNA(Industrias[[#This Row],[Vapea (m3)]]*VLOOKUP(Árboles!$G1486,Precios!$B$7:$H$19,3,FALSE)),"",Industrias[[#This Row],[Vapea (m3)]]*VLOOKUP(Árboles!$G1486,Precios!$B$7:$H$19,3,FALSE))</f>
        <v/>
      </c>
      <c r="O1489" s="217" t="str">
        <f>IF(ISNA(Industrias[[#This Row],[Vcanter (m3)]]*VLOOKUP(Árboles!$G1486,Precios!$B$7:$H$19,4,FALSE)),"",Industrias[[#This Row],[Vcanter (m3)]]*VLOOKUP(Árboles!$G1486,Precios!$B$7:$H$19,4,FALSE))</f>
        <v/>
      </c>
      <c r="P1489" s="217" t="str">
        <f>IF(ISNA(Industrias[[#This Row],[Vsierra (m3)]]*VLOOKUP(Árboles!$G1486,Precios!$B$7:$H$19,5,FALSE)),"",Industrias[[#This Row],[Vsierra (m3)]]*VLOOKUP(Árboles!$G1486,Precios!$B$7:$H$19,5,FALSE))</f>
        <v/>
      </c>
      <c r="Q1489" s="217" t="str">
        <f>IF(ISNA(Industrias[[#This Row],[Vsgruesa (m3)]]*VLOOKUP(Árboles!$G1486,Precios!$B$7:$H$19,6,FALSE)),"",Industrias[[#This Row],[Vsgruesa (m3)]]*VLOOKUP(Árboles!$G1486,Precios!$B$7:$H$19,6,FALSE))</f>
        <v/>
      </c>
      <c r="R1489" s="217" t="str">
        <f>IF(ISNA(Industrias[[#This Row],[Vchapa (m3)]]*VLOOKUP(Árboles!$G1486,Precios!$B$7:$H$19,7,FALSE)),"",Industrias[[#This Row],[Vchapa (m3)]]*VLOOKUP(Árboles!$G1486,Precios!$B$7:$H$19,7,FALSE))</f>
        <v/>
      </c>
      <c r="S1489" s="223">
        <f t="shared" si="28"/>
        <v>0</v>
      </c>
    </row>
    <row r="1490" spans="2:19" ht="16.8" thickTop="1" thickBot="1">
      <c r="B1490" s="211" t="str">
        <f>IF(Árboles!B1487="","",Árboles!B1487)</f>
        <v/>
      </c>
      <c r="C1490" s="211" t="str">
        <f>IF(Árboles!C1487="","",Árboles!C1487)</f>
        <v/>
      </c>
      <c r="D1490" s="212" t="str">
        <f>IF(Árboles!G1487="","",Árboles!G1487)</f>
        <v/>
      </c>
      <c r="E1490" s="213" t="str">
        <f>IF(Árboles!AC1487=0,"",Árboles!AC1487)</f>
        <v/>
      </c>
      <c r="F1490" s="221"/>
      <c r="G1490" s="222"/>
      <c r="H1490" s="222"/>
      <c r="I1490" s="222"/>
      <c r="J1490" s="222"/>
      <c r="K1490" s="222"/>
      <c r="L1490" s="222"/>
      <c r="M1490" s="216" t="str">
        <f>IF(ISNA(Industrias[[#This Row],[Vtrit (m3)]]*VLOOKUP(Árboles!$G1487,Precios!$B$7:$H$19,2,FALSE)),"",Industrias[[#This Row],[Vtrit (m3)]]*VLOOKUP(Árboles!$G1487,Precios!$B$7:$H$19,2,FALSE))</f>
        <v/>
      </c>
      <c r="N1490" s="217" t="str">
        <f>IF(ISNA(Industrias[[#This Row],[Vapea (m3)]]*VLOOKUP(Árboles!$G1487,Precios!$B$7:$H$19,3,FALSE)),"",Industrias[[#This Row],[Vapea (m3)]]*VLOOKUP(Árboles!$G1487,Precios!$B$7:$H$19,3,FALSE))</f>
        <v/>
      </c>
      <c r="O1490" s="217" t="str">
        <f>IF(ISNA(Industrias[[#This Row],[Vcanter (m3)]]*VLOOKUP(Árboles!$G1487,Precios!$B$7:$H$19,4,FALSE)),"",Industrias[[#This Row],[Vcanter (m3)]]*VLOOKUP(Árboles!$G1487,Precios!$B$7:$H$19,4,FALSE))</f>
        <v/>
      </c>
      <c r="P1490" s="217" t="str">
        <f>IF(ISNA(Industrias[[#This Row],[Vsierra (m3)]]*VLOOKUP(Árboles!$G1487,Precios!$B$7:$H$19,5,FALSE)),"",Industrias[[#This Row],[Vsierra (m3)]]*VLOOKUP(Árboles!$G1487,Precios!$B$7:$H$19,5,FALSE))</f>
        <v/>
      </c>
      <c r="Q1490" s="217" t="str">
        <f>IF(ISNA(Industrias[[#This Row],[Vsgruesa (m3)]]*VLOOKUP(Árboles!$G1487,Precios!$B$7:$H$19,6,FALSE)),"",Industrias[[#This Row],[Vsgruesa (m3)]]*VLOOKUP(Árboles!$G1487,Precios!$B$7:$H$19,6,FALSE))</f>
        <v/>
      </c>
      <c r="R1490" s="217" t="str">
        <f>IF(ISNA(Industrias[[#This Row],[Vchapa (m3)]]*VLOOKUP(Árboles!$G1487,Precios!$B$7:$H$19,7,FALSE)),"",Industrias[[#This Row],[Vchapa (m3)]]*VLOOKUP(Árboles!$G1487,Precios!$B$7:$H$19,7,FALSE))</f>
        <v/>
      </c>
      <c r="S1490" s="223">
        <f t="shared" si="28"/>
        <v>0</v>
      </c>
    </row>
    <row r="1491" spans="2:19" ht="16.8" thickTop="1" thickBot="1">
      <c r="B1491" s="211" t="str">
        <f>IF(Árboles!B1488="","",Árboles!B1488)</f>
        <v/>
      </c>
      <c r="C1491" s="211" t="str">
        <f>IF(Árboles!C1488="","",Árboles!C1488)</f>
        <v/>
      </c>
      <c r="D1491" s="212" t="str">
        <f>IF(Árboles!G1488="","",Árboles!G1488)</f>
        <v/>
      </c>
      <c r="E1491" s="213" t="str">
        <f>IF(Árboles!AC1488=0,"",Árboles!AC1488)</f>
        <v/>
      </c>
      <c r="F1491" s="221"/>
      <c r="G1491" s="222"/>
      <c r="H1491" s="222"/>
      <c r="I1491" s="222"/>
      <c r="J1491" s="222"/>
      <c r="K1491" s="222"/>
      <c r="L1491" s="222"/>
      <c r="M1491" s="216" t="str">
        <f>IF(ISNA(Industrias[[#This Row],[Vtrit (m3)]]*VLOOKUP(Árboles!$G1488,Precios!$B$7:$H$19,2,FALSE)),"",Industrias[[#This Row],[Vtrit (m3)]]*VLOOKUP(Árboles!$G1488,Precios!$B$7:$H$19,2,FALSE))</f>
        <v/>
      </c>
      <c r="N1491" s="217" t="str">
        <f>IF(ISNA(Industrias[[#This Row],[Vapea (m3)]]*VLOOKUP(Árboles!$G1488,Precios!$B$7:$H$19,3,FALSE)),"",Industrias[[#This Row],[Vapea (m3)]]*VLOOKUP(Árboles!$G1488,Precios!$B$7:$H$19,3,FALSE))</f>
        <v/>
      </c>
      <c r="O1491" s="217" t="str">
        <f>IF(ISNA(Industrias[[#This Row],[Vcanter (m3)]]*VLOOKUP(Árboles!$G1488,Precios!$B$7:$H$19,4,FALSE)),"",Industrias[[#This Row],[Vcanter (m3)]]*VLOOKUP(Árboles!$G1488,Precios!$B$7:$H$19,4,FALSE))</f>
        <v/>
      </c>
      <c r="P1491" s="217" t="str">
        <f>IF(ISNA(Industrias[[#This Row],[Vsierra (m3)]]*VLOOKUP(Árboles!$G1488,Precios!$B$7:$H$19,5,FALSE)),"",Industrias[[#This Row],[Vsierra (m3)]]*VLOOKUP(Árboles!$G1488,Precios!$B$7:$H$19,5,FALSE))</f>
        <v/>
      </c>
      <c r="Q1491" s="217" t="str">
        <f>IF(ISNA(Industrias[[#This Row],[Vsgruesa (m3)]]*VLOOKUP(Árboles!$G1488,Precios!$B$7:$H$19,6,FALSE)),"",Industrias[[#This Row],[Vsgruesa (m3)]]*VLOOKUP(Árboles!$G1488,Precios!$B$7:$H$19,6,FALSE))</f>
        <v/>
      </c>
      <c r="R1491" s="217" t="str">
        <f>IF(ISNA(Industrias[[#This Row],[Vchapa (m3)]]*VLOOKUP(Árboles!$G1488,Precios!$B$7:$H$19,7,FALSE)),"",Industrias[[#This Row],[Vchapa (m3)]]*VLOOKUP(Árboles!$G1488,Precios!$B$7:$H$19,7,FALSE))</f>
        <v/>
      </c>
      <c r="S1491" s="223">
        <f t="shared" si="28"/>
        <v>0</v>
      </c>
    </row>
    <row r="1492" spans="2:19" ht="16.8" thickTop="1" thickBot="1">
      <c r="B1492" s="211" t="str">
        <f>IF(Árboles!B1489="","",Árboles!B1489)</f>
        <v/>
      </c>
      <c r="C1492" s="211" t="str">
        <f>IF(Árboles!C1489="","",Árboles!C1489)</f>
        <v/>
      </c>
      <c r="D1492" s="212" t="str">
        <f>IF(Árboles!G1489="","",Árboles!G1489)</f>
        <v/>
      </c>
      <c r="E1492" s="213" t="str">
        <f>IF(Árboles!AC1489=0,"",Árboles!AC1489)</f>
        <v/>
      </c>
      <c r="F1492" s="221"/>
      <c r="G1492" s="222"/>
      <c r="H1492" s="222"/>
      <c r="I1492" s="222"/>
      <c r="J1492" s="222"/>
      <c r="K1492" s="222"/>
      <c r="L1492" s="222"/>
      <c r="M1492" s="216" t="str">
        <f>IF(ISNA(Industrias[[#This Row],[Vtrit (m3)]]*VLOOKUP(Árboles!$G1489,Precios!$B$7:$H$19,2,FALSE)),"",Industrias[[#This Row],[Vtrit (m3)]]*VLOOKUP(Árboles!$G1489,Precios!$B$7:$H$19,2,FALSE))</f>
        <v/>
      </c>
      <c r="N1492" s="217" t="str">
        <f>IF(ISNA(Industrias[[#This Row],[Vapea (m3)]]*VLOOKUP(Árboles!$G1489,Precios!$B$7:$H$19,3,FALSE)),"",Industrias[[#This Row],[Vapea (m3)]]*VLOOKUP(Árboles!$G1489,Precios!$B$7:$H$19,3,FALSE))</f>
        <v/>
      </c>
      <c r="O1492" s="217" t="str">
        <f>IF(ISNA(Industrias[[#This Row],[Vcanter (m3)]]*VLOOKUP(Árboles!$G1489,Precios!$B$7:$H$19,4,FALSE)),"",Industrias[[#This Row],[Vcanter (m3)]]*VLOOKUP(Árboles!$G1489,Precios!$B$7:$H$19,4,FALSE))</f>
        <v/>
      </c>
      <c r="P1492" s="217" t="str">
        <f>IF(ISNA(Industrias[[#This Row],[Vsierra (m3)]]*VLOOKUP(Árboles!$G1489,Precios!$B$7:$H$19,5,FALSE)),"",Industrias[[#This Row],[Vsierra (m3)]]*VLOOKUP(Árboles!$G1489,Precios!$B$7:$H$19,5,FALSE))</f>
        <v/>
      </c>
      <c r="Q1492" s="217" t="str">
        <f>IF(ISNA(Industrias[[#This Row],[Vsgruesa (m3)]]*VLOOKUP(Árboles!$G1489,Precios!$B$7:$H$19,6,FALSE)),"",Industrias[[#This Row],[Vsgruesa (m3)]]*VLOOKUP(Árboles!$G1489,Precios!$B$7:$H$19,6,FALSE))</f>
        <v/>
      </c>
      <c r="R1492" s="217" t="str">
        <f>IF(ISNA(Industrias[[#This Row],[Vchapa (m3)]]*VLOOKUP(Árboles!$G1489,Precios!$B$7:$H$19,7,FALSE)),"",Industrias[[#This Row],[Vchapa (m3)]]*VLOOKUP(Árboles!$G1489,Precios!$B$7:$H$19,7,FALSE))</f>
        <v/>
      </c>
      <c r="S1492" s="223">
        <f t="shared" si="28"/>
        <v>0</v>
      </c>
    </row>
    <row r="1493" spans="2:19" ht="16.8" thickTop="1" thickBot="1">
      <c r="B1493" s="211" t="str">
        <f>IF(Árboles!B1490="","",Árboles!B1490)</f>
        <v/>
      </c>
      <c r="C1493" s="211" t="str">
        <f>IF(Árboles!C1490="","",Árboles!C1490)</f>
        <v/>
      </c>
      <c r="D1493" s="212" t="str">
        <f>IF(Árboles!G1490="","",Árboles!G1490)</f>
        <v/>
      </c>
      <c r="E1493" s="213" t="str">
        <f>IF(Árboles!AC1490=0,"",Árboles!AC1490)</f>
        <v/>
      </c>
      <c r="F1493" s="221"/>
      <c r="G1493" s="222"/>
      <c r="H1493" s="222"/>
      <c r="I1493" s="222"/>
      <c r="J1493" s="222"/>
      <c r="K1493" s="222"/>
      <c r="L1493" s="222"/>
      <c r="M1493" s="216" t="str">
        <f>IF(ISNA(Industrias[[#This Row],[Vtrit (m3)]]*VLOOKUP(Árboles!$G1490,Precios!$B$7:$H$19,2,FALSE)),"",Industrias[[#This Row],[Vtrit (m3)]]*VLOOKUP(Árboles!$G1490,Precios!$B$7:$H$19,2,FALSE))</f>
        <v/>
      </c>
      <c r="N1493" s="217" t="str">
        <f>IF(ISNA(Industrias[[#This Row],[Vapea (m3)]]*VLOOKUP(Árboles!$G1490,Precios!$B$7:$H$19,3,FALSE)),"",Industrias[[#This Row],[Vapea (m3)]]*VLOOKUP(Árboles!$G1490,Precios!$B$7:$H$19,3,FALSE))</f>
        <v/>
      </c>
      <c r="O1493" s="217" t="str">
        <f>IF(ISNA(Industrias[[#This Row],[Vcanter (m3)]]*VLOOKUP(Árboles!$G1490,Precios!$B$7:$H$19,4,FALSE)),"",Industrias[[#This Row],[Vcanter (m3)]]*VLOOKUP(Árboles!$G1490,Precios!$B$7:$H$19,4,FALSE))</f>
        <v/>
      </c>
      <c r="P1493" s="217" t="str">
        <f>IF(ISNA(Industrias[[#This Row],[Vsierra (m3)]]*VLOOKUP(Árboles!$G1490,Precios!$B$7:$H$19,5,FALSE)),"",Industrias[[#This Row],[Vsierra (m3)]]*VLOOKUP(Árboles!$G1490,Precios!$B$7:$H$19,5,FALSE))</f>
        <v/>
      </c>
      <c r="Q1493" s="217" t="str">
        <f>IF(ISNA(Industrias[[#This Row],[Vsgruesa (m3)]]*VLOOKUP(Árboles!$G1490,Precios!$B$7:$H$19,6,FALSE)),"",Industrias[[#This Row],[Vsgruesa (m3)]]*VLOOKUP(Árboles!$G1490,Precios!$B$7:$H$19,6,FALSE))</f>
        <v/>
      </c>
      <c r="R1493" s="217" t="str">
        <f>IF(ISNA(Industrias[[#This Row],[Vchapa (m3)]]*VLOOKUP(Árboles!$G1490,Precios!$B$7:$H$19,7,FALSE)),"",Industrias[[#This Row],[Vchapa (m3)]]*VLOOKUP(Árboles!$G1490,Precios!$B$7:$H$19,7,FALSE))</f>
        <v/>
      </c>
      <c r="S1493" s="223">
        <f t="shared" si="28"/>
        <v>0</v>
      </c>
    </row>
    <row r="1494" spans="2:19" ht="16.8" thickTop="1" thickBot="1">
      <c r="B1494" s="211" t="str">
        <f>IF(Árboles!B1491="","",Árboles!B1491)</f>
        <v/>
      </c>
      <c r="C1494" s="211" t="str">
        <f>IF(Árboles!C1491="","",Árboles!C1491)</f>
        <v/>
      </c>
      <c r="D1494" s="212" t="str">
        <f>IF(Árboles!G1491="","",Árboles!G1491)</f>
        <v/>
      </c>
      <c r="E1494" s="213" t="str">
        <f>IF(Árboles!AC1491=0,"",Árboles!AC1491)</f>
        <v/>
      </c>
      <c r="F1494" s="221"/>
      <c r="G1494" s="222"/>
      <c r="H1494" s="222"/>
      <c r="I1494" s="222"/>
      <c r="J1494" s="222"/>
      <c r="K1494" s="222"/>
      <c r="L1494" s="222"/>
      <c r="M1494" s="216" t="str">
        <f>IF(ISNA(Industrias[[#This Row],[Vtrit (m3)]]*VLOOKUP(Árboles!$G1491,Precios!$B$7:$H$19,2,FALSE)),"",Industrias[[#This Row],[Vtrit (m3)]]*VLOOKUP(Árboles!$G1491,Precios!$B$7:$H$19,2,FALSE))</f>
        <v/>
      </c>
      <c r="N1494" s="217" t="str">
        <f>IF(ISNA(Industrias[[#This Row],[Vapea (m3)]]*VLOOKUP(Árboles!$G1491,Precios!$B$7:$H$19,3,FALSE)),"",Industrias[[#This Row],[Vapea (m3)]]*VLOOKUP(Árboles!$G1491,Precios!$B$7:$H$19,3,FALSE))</f>
        <v/>
      </c>
      <c r="O1494" s="217" t="str">
        <f>IF(ISNA(Industrias[[#This Row],[Vcanter (m3)]]*VLOOKUP(Árboles!$G1491,Precios!$B$7:$H$19,4,FALSE)),"",Industrias[[#This Row],[Vcanter (m3)]]*VLOOKUP(Árboles!$G1491,Precios!$B$7:$H$19,4,FALSE))</f>
        <v/>
      </c>
      <c r="P1494" s="217" t="str">
        <f>IF(ISNA(Industrias[[#This Row],[Vsierra (m3)]]*VLOOKUP(Árboles!$G1491,Precios!$B$7:$H$19,5,FALSE)),"",Industrias[[#This Row],[Vsierra (m3)]]*VLOOKUP(Árboles!$G1491,Precios!$B$7:$H$19,5,FALSE))</f>
        <v/>
      </c>
      <c r="Q1494" s="217" t="str">
        <f>IF(ISNA(Industrias[[#This Row],[Vsgruesa (m3)]]*VLOOKUP(Árboles!$G1491,Precios!$B$7:$H$19,6,FALSE)),"",Industrias[[#This Row],[Vsgruesa (m3)]]*VLOOKUP(Árboles!$G1491,Precios!$B$7:$H$19,6,FALSE))</f>
        <v/>
      </c>
      <c r="R1494" s="217" t="str">
        <f>IF(ISNA(Industrias[[#This Row],[Vchapa (m3)]]*VLOOKUP(Árboles!$G1491,Precios!$B$7:$H$19,7,FALSE)),"",Industrias[[#This Row],[Vchapa (m3)]]*VLOOKUP(Árboles!$G1491,Precios!$B$7:$H$19,7,FALSE))</f>
        <v/>
      </c>
      <c r="S1494" s="223">
        <f t="shared" si="28"/>
        <v>0</v>
      </c>
    </row>
    <row r="1495" spans="2:19" ht="16.8" thickTop="1" thickBot="1">
      <c r="B1495" s="211" t="str">
        <f>IF(Árboles!B1492="","",Árboles!B1492)</f>
        <v/>
      </c>
      <c r="C1495" s="211" t="str">
        <f>IF(Árboles!C1492="","",Árboles!C1492)</f>
        <v/>
      </c>
      <c r="D1495" s="212" t="str">
        <f>IF(Árboles!G1492="","",Árboles!G1492)</f>
        <v/>
      </c>
      <c r="E1495" s="213" t="str">
        <f>IF(Árboles!AC1492=0,"",Árboles!AC1492)</f>
        <v/>
      </c>
      <c r="F1495" s="221"/>
      <c r="G1495" s="222"/>
      <c r="H1495" s="222"/>
      <c r="I1495" s="222"/>
      <c r="J1495" s="222"/>
      <c r="K1495" s="222"/>
      <c r="L1495" s="222"/>
      <c r="M1495" s="216" t="str">
        <f>IF(ISNA(Industrias[[#This Row],[Vtrit (m3)]]*VLOOKUP(Árboles!$G1492,Precios!$B$7:$H$19,2,FALSE)),"",Industrias[[#This Row],[Vtrit (m3)]]*VLOOKUP(Árboles!$G1492,Precios!$B$7:$H$19,2,FALSE))</f>
        <v/>
      </c>
      <c r="N1495" s="217" t="str">
        <f>IF(ISNA(Industrias[[#This Row],[Vapea (m3)]]*VLOOKUP(Árboles!$G1492,Precios!$B$7:$H$19,3,FALSE)),"",Industrias[[#This Row],[Vapea (m3)]]*VLOOKUP(Árboles!$G1492,Precios!$B$7:$H$19,3,FALSE))</f>
        <v/>
      </c>
      <c r="O1495" s="217" t="str">
        <f>IF(ISNA(Industrias[[#This Row],[Vcanter (m3)]]*VLOOKUP(Árboles!$G1492,Precios!$B$7:$H$19,4,FALSE)),"",Industrias[[#This Row],[Vcanter (m3)]]*VLOOKUP(Árboles!$G1492,Precios!$B$7:$H$19,4,FALSE))</f>
        <v/>
      </c>
      <c r="P1495" s="217" t="str">
        <f>IF(ISNA(Industrias[[#This Row],[Vsierra (m3)]]*VLOOKUP(Árboles!$G1492,Precios!$B$7:$H$19,5,FALSE)),"",Industrias[[#This Row],[Vsierra (m3)]]*VLOOKUP(Árboles!$G1492,Precios!$B$7:$H$19,5,FALSE))</f>
        <v/>
      </c>
      <c r="Q1495" s="217" t="str">
        <f>IF(ISNA(Industrias[[#This Row],[Vsgruesa (m3)]]*VLOOKUP(Árboles!$G1492,Precios!$B$7:$H$19,6,FALSE)),"",Industrias[[#This Row],[Vsgruesa (m3)]]*VLOOKUP(Árboles!$G1492,Precios!$B$7:$H$19,6,FALSE))</f>
        <v/>
      </c>
      <c r="R1495" s="217" t="str">
        <f>IF(ISNA(Industrias[[#This Row],[Vchapa (m3)]]*VLOOKUP(Árboles!$G1492,Precios!$B$7:$H$19,7,FALSE)),"",Industrias[[#This Row],[Vchapa (m3)]]*VLOOKUP(Árboles!$G1492,Precios!$B$7:$H$19,7,FALSE))</f>
        <v/>
      </c>
      <c r="S1495" s="223">
        <f t="shared" si="28"/>
        <v>0</v>
      </c>
    </row>
    <row r="1496" spans="2:19" ht="16.8" thickTop="1" thickBot="1">
      <c r="B1496" s="211" t="str">
        <f>IF(Árboles!B1493="","",Árboles!B1493)</f>
        <v/>
      </c>
      <c r="C1496" s="211" t="str">
        <f>IF(Árboles!C1493="","",Árboles!C1493)</f>
        <v/>
      </c>
      <c r="D1496" s="212" t="str">
        <f>IF(Árboles!G1493="","",Árboles!G1493)</f>
        <v/>
      </c>
      <c r="E1496" s="213" t="str">
        <f>IF(Árboles!AC1493=0,"",Árboles!AC1493)</f>
        <v/>
      </c>
      <c r="F1496" s="221"/>
      <c r="G1496" s="222"/>
      <c r="H1496" s="222"/>
      <c r="I1496" s="222"/>
      <c r="J1496" s="222"/>
      <c r="K1496" s="222"/>
      <c r="L1496" s="222"/>
      <c r="M1496" s="216" t="str">
        <f>IF(ISNA(Industrias[[#This Row],[Vtrit (m3)]]*VLOOKUP(Árboles!$G1493,Precios!$B$7:$H$19,2,FALSE)),"",Industrias[[#This Row],[Vtrit (m3)]]*VLOOKUP(Árboles!$G1493,Precios!$B$7:$H$19,2,FALSE))</f>
        <v/>
      </c>
      <c r="N1496" s="217" t="str">
        <f>IF(ISNA(Industrias[[#This Row],[Vapea (m3)]]*VLOOKUP(Árboles!$G1493,Precios!$B$7:$H$19,3,FALSE)),"",Industrias[[#This Row],[Vapea (m3)]]*VLOOKUP(Árboles!$G1493,Precios!$B$7:$H$19,3,FALSE))</f>
        <v/>
      </c>
      <c r="O1496" s="217" t="str">
        <f>IF(ISNA(Industrias[[#This Row],[Vcanter (m3)]]*VLOOKUP(Árboles!$G1493,Precios!$B$7:$H$19,4,FALSE)),"",Industrias[[#This Row],[Vcanter (m3)]]*VLOOKUP(Árboles!$G1493,Precios!$B$7:$H$19,4,FALSE))</f>
        <v/>
      </c>
      <c r="P1496" s="217" t="str">
        <f>IF(ISNA(Industrias[[#This Row],[Vsierra (m3)]]*VLOOKUP(Árboles!$G1493,Precios!$B$7:$H$19,5,FALSE)),"",Industrias[[#This Row],[Vsierra (m3)]]*VLOOKUP(Árboles!$G1493,Precios!$B$7:$H$19,5,FALSE))</f>
        <v/>
      </c>
      <c r="Q1496" s="217" t="str">
        <f>IF(ISNA(Industrias[[#This Row],[Vsgruesa (m3)]]*VLOOKUP(Árboles!$G1493,Precios!$B$7:$H$19,6,FALSE)),"",Industrias[[#This Row],[Vsgruesa (m3)]]*VLOOKUP(Árboles!$G1493,Precios!$B$7:$H$19,6,FALSE))</f>
        <v/>
      </c>
      <c r="R1496" s="217" t="str">
        <f>IF(ISNA(Industrias[[#This Row],[Vchapa (m3)]]*VLOOKUP(Árboles!$G1493,Precios!$B$7:$H$19,7,FALSE)),"",Industrias[[#This Row],[Vchapa (m3)]]*VLOOKUP(Árboles!$G1493,Precios!$B$7:$H$19,7,FALSE))</f>
        <v/>
      </c>
      <c r="S1496" s="223">
        <f t="shared" si="28"/>
        <v>0</v>
      </c>
    </row>
    <row r="1497" spans="2:19" ht="16.8" thickTop="1" thickBot="1">
      <c r="B1497" s="211" t="str">
        <f>IF(Árboles!B1494="","",Árboles!B1494)</f>
        <v/>
      </c>
      <c r="C1497" s="211" t="str">
        <f>IF(Árboles!C1494="","",Árboles!C1494)</f>
        <v/>
      </c>
      <c r="D1497" s="212" t="str">
        <f>IF(Árboles!G1494="","",Árboles!G1494)</f>
        <v/>
      </c>
      <c r="E1497" s="213" t="str">
        <f>IF(Árboles!AC1494=0,"",Árboles!AC1494)</f>
        <v/>
      </c>
      <c r="F1497" s="221"/>
      <c r="G1497" s="222"/>
      <c r="H1497" s="222"/>
      <c r="I1497" s="222"/>
      <c r="J1497" s="222"/>
      <c r="K1497" s="222"/>
      <c r="L1497" s="222"/>
      <c r="M1497" s="216" t="str">
        <f>IF(ISNA(Industrias[[#This Row],[Vtrit (m3)]]*VLOOKUP(Árboles!$G1494,Precios!$B$7:$H$19,2,FALSE)),"",Industrias[[#This Row],[Vtrit (m3)]]*VLOOKUP(Árboles!$G1494,Precios!$B$7:$H$19,2,FALSE))</f>
        <v/>
      </c>
      <c r="N1497" s="217" t="str">
        <f>IF(ISNA(Industrias[[#This Row],[Vapea (m3)]]*VLOOKUP(Árboles!$G1494,Precios!$B$7:$H$19,3,FALSE)),"",Industrias[[#This Row],[Vapea (m3)]]*VLOOKUP(Árboles!$G1494,Precios!$B$7:$H$19,3,FALSE))</f>
        <v/>
      </c>
      <c r="O1497" s="217" t="str">
        <f>IF(ISNA(Industrias[[#This Row],[Vcanter (m3)]]*VLOOKUP(Árboles!$G1494,Precios!$B$7:$H$19,4,FALSE)),"",Industrias[[#This Row],[Vcanter (m3)]]*VLOOKUP(Árboles!$G1494,Precios!$B$7:$H$19,4,FALSE))</f>
        <v/>
      </c>
      <c r="P1497" s="217" t="str">
        <f>IF(ISNA(Industrias[[#This Row],[Vsierra (m3)]]*VLOOKUP(Árboles!$G1494,Precios!$B$7:$H$19,5,FALSE)),"",Industrias[[#This Row],[Vsierra (m3)]]*VLOOKUP(Árboles!$G1494,Precios!$B$7:$H$19,5,FALSE))</f>
        <v/>
      </c>
      <c r="Q1497" s="217" t="str">
        <f>IF(ISNA(Industrias[[#This Row],[Vsgruesa (m3)]]*VLOOKUP(Árboles!$G1494,Precios!$B$7:$H$19,6,FALSE)),"",Industrias[[#This Row],[Vsgruesa (m3)]]*VLOOKUP(Árboles!$G1494,Precios!$B$7:$H$19,6,FALSE))</f>
        <v/>
      </c>
      <c r="R1497" s="217" t="str">
        <f>IF(ISNA(Industrias[[#This Row],[Vchapa (m3)]]*VLOOKUP(Árboles!$G1494,Precios!$B$7:$H$19,7,FALSE)),"",Industrias[[#This Row],[Vchapa (m3)]]*VLOOKUP(Árboles!$G1494,Precios!$B$7:$H$19,7,FALSE))</f>
        <v/>
      </c>
      <c r="S1497" s="223">
        <f t="shared" si="28"/>
        <v>0</v>
      </c>
    </row>
    <row r="1498" spans="2:19" ht="16.8" thickTop="1" thickBot="1">
      <c r="B1498" s="211" t="str">
        <f>IF(Árboles!B1495="","",Árboles!B1495)</f>
        <v/>
      </c>
      <c r="C1498" s="211" t="str">
        <f>IF(Árboles!C1495="","",Árboles!C1495)</f>
        <v/>
      </c>
      <c r="D1498" s="212" t="str">
        <f>IF(Árboles!G1495="","",Árboles!G1495)</f>
        <v/>
      </c>
      <c r="E1498" s="213" t="str">
        <f>IF(Árboles!AC1495=0,"",Árboles!AC1495)</f>
        <v/>
      </c>
      <c r="F1498" s="221"/>
      <c r="G1498" s="222"/>
      <c r="H1498" s="222"/>
      <c r="I1498" s="222"/>
      <c r="J1498" s="222"/>
      <c r="K1498" s="222"/>
      <c r="L1498" s="222"/>
      <c r="M1498" s="216" t="str">
        <f>IF(ISNA(Industrias[[#This Row],[Vtrit (m3)]]*VLOOKUP(Árboles!$G1495,Precios!$B$7:$H$19,2,FALSE)),"",Industrias[[#This Row],[Vtrit (m3)]]*VLOOKUP(Árboles!$G1495,Precios!$B$7:$H$19,2,FALSE))</f>
        <v/>
      </c>
      <c r="N1498" s="217" t="str">
        <f>IF(ISNA(Industrias[[#This Row],[Vapea (m3)]]*VLOOKUP(Árboles!$G1495,Precios!$B$7:$H$19,3,FALSE)),"",Industrias[[#This Row],[Vapea (m3)]]*VLOOKUP(Árboles!$G1495,Precios!$B$7:$H$19,3,FALSE))</f>
        <v/>
      </c>
      <c r="O1498" s="217" t="str">
        <f>IF(ISNA(Industrias[[#This Row],[Vcanter (m3)]]*VLOOKUP(Árboles!$G1495,Precios!$B$7:$H$19,4,FALSE)),"",Industrias[[#This Row],[Vcanter (m3)]]*VLOOKUP(Árboles!$G1495,Precios!$B$7:$H$19,4,FALSE))</f>
        <v/>
      </c>
      <c r="P1498" s="217" t="str">
        <f>IF(ISNA(Industrias[[#This Row],[Vsierra (m3)]]*VLOOKUP(Árboles!$G1495,Precios!$B$7:$H$19,5,FALSE)),"",Industrias[[#This Row],[Vsierra (m3)]]*VLOOKUP(Árboles!$G1495,Precios!$B$7:$H$19,5,FALSE))</f>
        <v/>
      </c>
      <c r="Q1498" s="217" t="str">
        <f>IF(ISNA(Industrias[[#This Row],[Vsgruesa (m3)]]*VLOOKUP(Árboles!$G1495,Precios!$B$7:$H$19,6,FALSE)),"",Industrias[[#This Row],[Vsgruesa (m3)]]*VLOOKUP(Árboles!$G1495,Precios!$B$7:$H$19,6,FALSE))</f>
        <v/>
      </c>
      <c r="R1498" s="217" t="str">
        <f>IF(ISNA(Industrias[[#This Row],[Vchapa (m3)]]*VLOOKUP(Árboles!$G1495,Precios!$B$7:$H$19,7,FALSE)),"",Industrias[[#This Row],[Vchapa (m3)]]*VLOOKUP(Árboles!$G1495,Precios!$B$7:$H$19,7,FALSE))</f>
        <v/>
      </c>
      <c r="S1498" s="223">
        <f t="shared" si="28"/>
        <v>0</v>
      </c>
    </row>
    <row r="1499" spans="2:19" ht="16.8" thickTop="1" thickBot="1">
      <c r="B1499" s="211" t="str">
        <f>IF(Árboles!B1496="","",Árboles!B1496)</f>
        <v/>
      </c>
      <c r="C1499" s="211" t="str">
        <f>IF(Árboles!C1496="","",Árboles!C1496)</f>
        <v/>
      </c>
      <c r="D1499" s="212" t="str">
        <f>IF(Árboles!G1496="","",Árboles!G1496)</f>
        <v/>
      </c>
      <c r="E1499" s="213" t="str">
        <f>IF(Árboles!AC1496=0,"",Árboles!AC1496)</f>
        <v/>
      </c>
      <c r="F1499" s="221"/>
      <c r="G1499" s="222"/>
      <c r="H1499" s="222"/>
      <c r="I1499" s="222"/>
      <c r="J1499" s="222"/>
      <c r="K1499" s="222"/>
      <c r="L1499" s="222"/>
      <c r="M1499" s="216" t="str">
        <f>IF(ISNA(Industrias[[#This Row],[Vtrit (m3)]]*VLOOKUP(Árboles!$G1496,Precios!$B$7:$H$19,2,FALSE)),"",Industrias[[#This Row],[Vtrit (m3)]]*VLOOKUP(Árboles!$G1496,Precios!$B$7:$H$19,2,FALSE))</f>
        <v/>
      </c>
      <c r="N1499" s="217" t="str">
        <f>IF(ISNA(Industrias[[#This Row],[Vapea (m3)]]*VLOOKUP(Árboles!$G1496,Precios!$B$7:$H$19,3,FALSE)),"",Industrias[[#This Row],[Vapea (m3)]]*VLOOKUP(Árboles!$G1496,Precios!$B$7:$H$19,3,FALSE))</f>
        <v/>
      </c>
      <c r="O1499" s="217" t="str">
        <f>IF(ISNA(Industrias[[#This Row],[Vcanter (m3)]]*VLOOKUP(Árboles!$G1496,Precios!$B$7:$H$19,4,FALSE)),"",Industrias[[#This Row],[Vcanter (m3)]]*VLOOKUP(Árboles!$G1496,Precios!$B$7:$H$19,4,FALSE))</f>
        <v/>
      </c>
      <c r="P1499" s="217" t="str">
        <f>IF(ISNA(Industrias[[#This Row],[Vsierra (m3)]]*VLOOKUP(Árboles!$G1496,Precios!$B$7:$H$19,5,FALSE)),"",Industrias[[#This Row],[Vsierra (m3)]]*VLOOKUP(Árboles!$G1496,Precios!$B$7:$H$19,5,FALSE))</f>
        <v/>
      </c>
      <c r="Q1499" s="217" t="str">
        <f>IF(ISNA(Industrias[[#This Row],[Vsgruesa (m3)]]*VLOOKUP(Árboles!$G1496,Precios!$B$7:$H$19,6,FALSE)),"",Industrias[[#This Row],[Vsgruesa (m3)]]*VLOOKUP(Árboles!$G1496,Precios!$B$7:$H$19,6,FALSE))</f>
        <v/>
      </c>
      <c r="R1499" s="217" t="str">
        <f>IF(ISNA(Industrias[[#This Row],[Vchapa (m3)]]*VLOOKUP(Árboles!$G1496,Precios!$B$7:$H$19,7,FALSE)),"",Industrias[[#This Row],[Vchapa (m3)]]*VLOOKUP(Árboles!$G1496,Precios!$B$7:$H$19,7,FALSE))</f>
        <v/>
      </c>
      <c r="S1499" s="223">
        <f t="shared" si="28"/>
        <v>0</v>
      </c>
    </row>
    <row r="1500" spans="2:19" ht="16.8" thickTop="1" thickBot="1">
      <c r="B1500" s="211" t="str">
        <f>IF(Árboles!B1497="","",Árboles!B1497)</f>
        <v/>
      </c>
      <c r="C1500" s="211" t="str">
        <f>IF(Árboles!C1497="","",Árboles!C1497)</f>
        <v/>
      </c>
      <c r="D1500" s="212" t="str">
        <f>IF(Árboles!G1497="","",Árboles!G1497)</f>
        <v/>
      </c>
      <c r="E1500" s="213" t="str">
        <f>IF(Árboles!AC1497=0,"",Árboles!AC1497)</f>
        <v/>
      </c>
      <c r="F1500" s="221"/>
      <c r="G1500" s="222"/>
      <c r="H1500" s="222"/>
      <c r="I1500" s="222"/>
      <c r="J1500" s="222"/>
      <c r="K1500" s="222"/>
      <c r="L1500" s="222"/>
      <c r="M1500" s="216" t="str">
        <f>IF(ISNA(Industrias[[#This Row],[Vtrit (m3)]]*VLOOKUP(Árboles!$G1497,Precios!$B$7:$H$19,2,FALSE)),"",Industrias[[#This Row],[Vtrit (m3)]]*VLOOKUP(Árboles!$G1497,Precios!$B$7:$H$19,2,FALSE))</f>
        <v/>
      </c>
      <c r="N1500" s="217" t="str">
        <f>IF(ISNA(Industrias[[#This Row],[Vapea (m3)]]*VLOOKUP(Árboles!$G1497,Precios!$B$7:$H$19,3,FALSE)),"",Industrias[[#This Row],[Vapea (m3)]]*VLOOKUP(Árboles!$G1497,Precios!$B$7:$H$19,3,FALSE))</f>
        <v/>
      </c>
      <c r="O1500" s="217" t="str">
        <f>IF(ISNA(Industrias[[#This Row],[Vcanter (m3)]]*VLOOKUP(Árboles!$G1497,Precios!$B$7:$H$19,4,FALSE)),"",Industrias[[#This Row],[Vcanter (m3)]]*VLOOKUP(Árboles!$G1497,Precios!$B$7:$H$19,4,FALSE))</f>
        <v/>
      </c>
      <c r="P1500" s="217" t="str">
        <f>IF(ISNA(Industrias[[#This Row],[Vsierra (m3)]]*VLOOKUP(Árboles!$G1497,Precios!$B$7:$H$19,5,FALSE)),"",Industrias[[#This Row],[Vsierra (m3)]]*VLOOKUP(Árboles!$G1497,Precios!$B$7:$H$19,5,FALSE))</f>
        <v/>
      </c>
      <c r="Q1500" s="217" t="str">
        <f>IF(ISNA(Industrias[[#This Row],[Vsgruesa (m3)]]*VLOOKUP(Árboles!$G1497,Precios!$B$7:$H$19,6,FALSE)),"",Industrias[[#This Row],[Vsgruesa (m3)]]*VLOOKUP(Árboles!$G1497,Precios!$B$7:$H$19,6,FALSE))</f>
        <v/>
      </c>
      <c r="R1500" s="217" t="str">
        <f>IF(ISNA(Industrias[[#This Row],[Vchapa (m3)]]*VLOOKUP(Árboles!$G1497,Precios!$B$7:$H$19,7,FALSE)),"",Industrias[[#This Row],[Vchapa (m3)]]*VLOOKUP(Árboles!$G1497,Precios!$B$7:$H$19,7,FALSE))</f>
        <v/>
      </c>
      <c r="S1500" s="223">
        <f t="shared" si="28"/>
        <v>0</v>
      </c>
    </row>
    <row r="1501" spans="2:19" ht="16.8" thickTop="1" thickBot="1">
      <c r="B1501" s="211" t="str">
        <f>IF(Árboles!B1498="","",Árboles!B1498)</f>
        <v/>
      </c>
      <c r="C1501" s="211" t="str">
        <f>IF(Árboles!C1498="","",Árboles!C1498)</f>
        <v/>
      </c>
      <c r="D1501" s="212" t="str">
        <f>IF(Árboles!G1498="","",Árboles!G1498)</f>
        <v/>
      </c>
      <c r="E1501" s="213" t="str">
        <f>IF(Árboles!AC1498=0,"",Árboles!AC1498)</f>
        <v/>
      </c>
      <c r="F1501" s="221"/>
      <c r="G1501" s="222"/>
      <c r="H1501" s="222"/>
      <c r="I1501" s="222"/>
      <c r="J1501" s="222"/>
      <c r="K1501" s="222"/>
      <c r="L1501" s="222"/>
      <c r="M1501" s="216" t="str">
        <f>IF(ISNA(Industrias[[#This Row],[Vtrit (m3)]]*VLOOKUP(Árboles!$G1498,Precios!$B$7:$H$19,2,FALSE)),"",Industrias[[#This Row],[Vtrit (m3)]]*VLOOKUP(Árboles!$G1498,Precios!$B$7:$H$19,2,FALSE))</f>
        <v/>
      </c>
      <c r="N1501" s="217" t="str">
        <f>IF(ISNA(Industrias[[#This Row],[Vapea (m3)]]*VLOOKUP(Árboles!$G1498,Precios!$B$7:$H$19,3,FALSE)),"",Industrias[[#This Row],[Vapea (m3)]]*VLOOKUP(Árboles!$G1498,Precios!$B$7:$H$19,3,FALSE))</f>
        <v/>
      </c>
      <c r="O1501" s="217" t="str">
        <f>IF(ISNA(Industrias[[#This Row],[Vcanter (m3)]]*VLOOKUP(Árboles!$G1498,Precios!$B$7:$H$19,4,FALSE)),"",Industrias[[#This Row],[Vcanter (m3)]]*VLOOKUP(Árboles!$G1498,Precios!$B$7:$H$19,4,FALSE))</f>
        <v/>
      </c>
      <c r="P1501" s="217" t="str">
        <f>IF(ISNA(Industrias[[#This Row],[Vsierra (m3)]]*VLOOKUP(Árboles!$G1498,Precios!$B$7:$H$19,5,FALSE)),"",Industrias[[#This Row],[Vsierra (m3)]]*VLOOKUP(Árboles!$G1498,Precios!$B$7:$H$19,5,FALSE))</f>
        <v/>
      </c>
      <c r="Q1501" s="217" t="str">
        <f>IF(ISNA(Industrias[[#This Row],[Vsgruesa (m3)]]*VLOOKUP(Árboles!$G1498,Precios!$B$7:$H$19,6,FALSE)),"",Industrias[[#This Row],[Vsgruesa (m3)]]*VLOOKUP(Árboles!$G1498,Precios!$B$7:$H$19,6,FALSE))</f>
        <v/>
      </c>
      <c r="R1501" s="217" t="str">
        <f>IF(ISNA(Industrias[[#This Row],[Vchapa (m3)]]*VLOOKUP(Árboles!$G1498,Precios!$B$7:$H$19,7,FALSE)),"",Industrias[[#This Row],[Vchapa (m3)]]*VLOOKUP(Árboles!$G1498,Precios!$B$7:$H$19,7,FALSE))</f>
        <v/>
      </c>
      <c r="S1501" s="223">
        <f t="shared" si="28"/>
        <v>0</v>
      </c>
    </row>
    <row r="1502" spans="2:19" ht="16.8" thickTop="1" thickBot="1">
      <c r="B1502" s="211" t="str">
        <f>IF(Árboles!B1499="","",Árboles!B1499)</f>
        <v/>
      </c>
      <c r="C1502" s="211" t="str">
        <f>IF(Árboles!C1499="","",Árboles!C1499)</f>
        <v/>
      </c>
      <c r="D1502" s="212" t="str">
        <f>IF(Árboles!G1499="","",Árboles!G1499)</f>
        <v/>
      </c>
      <c r="E1502" s="213" t="str">
        <f>IF(Árboles!AC1499=0,"",Árboles!AC1499)</f>
        <v/>
      </c>
      <c r="F1502" s="221"/>
      <c r="G1502" s="222"/>
      <c r="H1502" s="222"/>
      <c r="I1502" s="222"/>
      <c r="J1502" s="222"/>
      <c r="K1502" s="222"/>
      <c r="L1502" s="222"/>
      <c r="M1502" s="216" t="str">
        <f>IF(ISNA(Industrias[[#This Row],[Vtrit (m3)]]*VLOOKUP(Árboles!$G1499,Precios!$B$7:$H$19,2,FALSE)),"",Industrias[[#This Row],[Vtrit (m3)]]*VLOOKUP(Árboles!$G1499,Precios!$B$7:$H$19,2,FALSE))</f>
        <v/>
      </c>
      <c r="N1502" s="217" t="str">
        <f>IF(ISNA(Industrias[[#This Row],[Vapea (m3)]]*VLOOKUP(Árboles!$G1499,Precios!$B$7:$H$19,3,FALSE)),"",Industrias[[#This Row],[Vapea (m3)]]*VLOOKUP(Árboles!$G1499,Precios!$B$7:$H$19,3,FALSE))</f>
        <v/>
      </c>
      <c r="O1502" s="217" t="str">
        <f>IF(ISNA(Industrias[[#This Row],[Vcanter (m3)]]*VLOOKUP(Árboles!$G1499,Precios!$B$7:$H$19,4,FALSE)),"",Industrias[[#This Row],[Vcanter (m3)]]*VLOOKUP(Árboles!$G1499,Precios!$B$7:$H$19,4,FALSE))</f>
        <v/>
      </c>
      <c r="P1502" s="217" t="str">
        <f>IF(ISNA(Industrias[[#This Row],[Vsierra (m3)]]*VLOOKUP(Árboles!$G1499,Precios!$B$7:$H$19,5,FALSE)),"",Industrias[[#This Row],[Vsierra (m3)]]*VLOOKUP(Árboles!$G1499,Precios!$B$7:$H$19,5,FALSE))</f>
        <v/>
      </c>
      <c r="Q1502" s="217" t="str">
        <f>IF(ISNA(Industrias[[#This Row],[Vsgruesa (m3)]]*VLOOKUP(Árboles!$G1499,Precios!$B$7:$H$19,6,FALSE)),"",Industrias[[#This Row],[Vsgruesa (m3)]]*VLOOKUP(Árboles!$G1499,Precios!$B$7:$H$19,6,FALSE))</f>
        <v/>
      </c>
      <c r="R1502" s="217" t="str">
        <f>IF(ISNA(Industrias[[#This Row],[Vchapa (m3)]]*VLOOKUP(Árboles!$G1499,Precios!$B$7:$H$19,7,FALSE)),"",Industrias[[#This Row],[Vchapa (m3)]]*VLOOKUP(Árboles!$G1499,Precios!$B$7:$H$19,7,FALSE))</f>
        <v/>
      </c>
      <c r="S1502" s="223">
        <f t="shared" si="28"/>
        <v>0</v>
      </c>
    </row>
    <row r="1503" spans="2:19" ht="16.8" thickTop="1" thickBot="1">
      <c r="B1503" s="211" t="str">
        <f>IF(Árboles!B1500="","",Árboles!B1500)</f>
        <v/>
      </c>
      <c r="C1503" s="211" t="str">
        <f>IF(Árboles!C1500="","",Árboles!C1500)</f>
        <v/>
      </c>
      <c r="D1503" s="212" t="str">
        <f>IF(Árboles!G1500="","",Árboles!G1500)</f>
        <v/>
      </c>
      <c r="E1503" s="213" t="str">
        <f>IF(Árboles!AC1500=0,"",Árboles!AC1500)</f>
        <v/>
      </c>
      <c r="F1503" s="221"/>
      <c r="G1503" s="222"/>
      <c r="H1503" s="222"/>
      <c r="I1503" s="222"/>
      <c r="J1503" s="222"/>
      <c r="K1503" s="222"/>
      <c r="L1503" s="222"/>
      <c r="M1503" s="216" t="str">
        <f>IF(ISNA(Industrias[[#This Row],[Vtrit (m3)]]*VLOOKUP(Árboles!$G1500,Precios!$B$7:$H$19,2,FALSE)),"",Industrias[[#This Row],[Vtrit (m3)]]*VLOOKUP(Árboles!$G1500,Precios!$B$7:$H$19,2,FALSE))</f>
        <v/>
      </c>
      <c r="N1503" s="217" t="str">
        <f>IF(ISNA(Industrias[[#This Row],[Vapea (m3)]]*VLOOKUP(Árboles!$G1500,Precios!$B$7:$H$19,3,FALSE)),"",Industrias[[#This Row],[Vapea (m3)]]*VLOOKUP(Árboles!$G1500,Precios!$B$7:$H$19,3,FALSE))</f>
        <v/>
      </c>
      <c r="O1503" s="217" t="str">
        <f>IF(ISNA(Industrias[[#This Row],[Vcanter (m3)]]*VLOOKUP(Árboles!$G1500,Precios!$B$7:$H$19,4,FALSE)),"",Industrias[[#This Row],[Vcanter (m3)]]*VLOOKUP(Árboles!$G1500,Precios!$B$7:$H$19,4,FALSE))</f>
        <v/>
      </c>
      <c r="P1503" s="217" t="str">
        <f>IF(ISNA(Industrias[[#This Row],[Vsierra (m3)]]*VLOOKUP(Árboles!$G1500,Precios!$B$7:$H$19,5,FALSE)),"",Industrias[[#This Row],[Vsierra (m3)]]*VLOOKUP(Árboles!$G1500,Precios!$B$7:$H$19,5,FALSE))</f>
        <v/>
      </c>
      <c r="Q1503" s="217" t="str">
        <f>IF(ISNA(Industrias[[#This Row],[Vsgruesa (m3)]]*VLOOKUP(Árboles!$G1500,Precios!$B$7:$H$19,6,FALSE)),"",Industrias[[#This Row],[Vsgruesa (m3)]]*VLOOKUP(Árboles!$G1500,Precios!$B$7:$H$19,6,FALSE))</f>
        <v/>
      </c>
      <c r="R1503" s="217" t="str">
        <f>IF(ISNA(Industrias[[#This Row],[Vchapa (m3)]]*VLOOKUP(Árboles!$G1500,Precios!$B$7:$H$19,7,FALSE)),"",Industrias[[#This Row],[Vchapa (m3)]]*VLOOKUP(Árboles!$G1500,Precios!$B$7:$H$19,7,FALSE))</f>
        <v/>
      </c>
      <c r="S1503" s="223">
        <f t="shared" si="28"/>
        <v>0</v>
      </c>
    </row>
    <row r="1504" spans="2:19" ht="16.8" thickTop="1" thickBot="1">
      <c r="B1504" s="211" t="str">
        <f>IF(Árboles!B1501="","",Árboles!B1501)</f>
        <v/>
      </c>
      <c r="C1504" s="211" t="str">
        <f>IF(Árboles!C1501="","",Árboles!C1501)</f>
        <v/>
      </c>
      <c r="D1504" s="212" t="str">
        <f>IF(Árboles!G1501="","",Árboles!G1501)</f>
        <v/>
      </c>
      <c r="E1504" s="213" t="str">
        <f>IF(Árboles!AC1501=0,"",Árboles!AC1501)</f>
        <v/>
      </c>
      <c r="F1504" s="221"/>
      <c r="G1504" s="222"/>
      <c r="H1504" s="222"/>
      <c r="I1504" s="222"/>
      <c r="J1504" s="222"/>
      <c r="K1504" s="222"/>
      <c r="L1504" s="222"/>
      <c r="M1504" s="216" t="str">
        <f>IF(ISNA(Industrias[[#This Row],[Vtrit (m3)]]*VLOOKUP(Árboles!$G1501,Precios!$B$7:$H$19,2,FALSE)),"",Industrias[[#This Row],[Vtrit (m3)]]*VLOOKUP(Árboles!$G1501,Precios!$B$7:$H$19,2,FALSE))</f>
        <v/>
      </c>
      <c r="N1504" s="217" t="str">
        <f>IF(ISNA(Industrias[[#This Row],[Vapea (m3)]]*VLOOKUP(Árboles!$G1501,Precios!$B$7:$H$19,3,FALSE)),"",Industrias[[#This Row],[Vapea (m3)]]*VLOOKUP(Árboles!$G1501,Precios!$B$7:$H$19,3,FALSE))</f>
        <v/>
      </c>
      <c r="O1504" s="217" t="str">
        <f>IF(ISNA(Industrias[[#This Row],[Vcanter (m3)]]*VLOOKUP(Árboles!$G1501,Precios!$B$7:$H$19,4,FALSE)),"",Industrias[[#This Row],[Vcanter (m3)]]*VLOOKUP(Árboles!$G1501,Precios!$B$7:$H$19,4,FALSE))</f>
        <v/>
      </c>
      <c r="P1504" s="217" t="str">
        <f>IF(ISNA(Industrias[[#This Row],[Vsierra (m3)]]*VLOOKUP(Árboles!$G1501,Precios!$B$7:$H$19,5,FALSE)),"",Industrias[[#This Row],[Vsierra (m3)]]*VLOOKUP(Árboles!$G1501,Precios!$B$7:$H$19,5,FALSE))</f>
        <v/>
      </c>
      <c r="Q1504" s="217" t="str">
        <f>IF(ISNA(Industrias[[#This Row],[Vsgruesa (m3)]]*VLOOKUP(Árboles!$G1501,Precios!$B$7:$H$19,6,FALSE)),"",Industrias[[#This Row],[Vsgruesa (m3)]]*VLOOKUP(Árboles!$G1501,Precios!$B$7:$H$19,6,FALSE))</f>
        <v/>
      </c>
      <c r="R1504" s="217" t="str">
        <f>IF(ISNA(Industrias[[#This Row],[Vchapa (m3)]]*VLOOKUP(Árboles!$G1501,Precios!$B$7:$H$19,7,FALSE)),"",Industrias[[#This Row],[Vchapa (m3)]]*VLOOKUP(Árboles!$G1501,Precios!$B$7:$H$19,7,FALSE))</f>
        <v/>
      </c>
      <c r="S1504" s="223">
        <f t="shared" si="28"/>
        <v>0</v>
      </c>
    </row>
    <row r="1505" spans="2:19" ht="16.8" thickTop="1" thickBot="1">
      <c r="B1505" s="211" t="str">
        <f>IF(Árboles!B1502="","",Árboles!B1502)</f>
        <v/>
      </c>
      <c r="C1505" s="211" t="str">
        <f>IF(Árboles!C1502="","",Árboles!C1502)</f>
        <v/>
      </c>
      <c r="D1505" s="212" t="str">
        <f>IF(Árboles!G1502="","",Árboles!G1502)</f>
        <v/>
      </c>
      <c r="E1505" s="213" t="str">
        <f>IF(Árboles!AC1502=0,"",Árboles!AC1502)</f>
        <v/>
      </c>
      <c r="F1505" s="221"/>
      <c r="G1505" s="222"/>
      <c r="H1505" s="222"/>
      <c r="I1505" s="222"/>
      <c r="J1505" s="222"/>
      <c r="K1505" s="222"/>
      <c r="L1505" s="222"/>
      <c r="M1505" s="216" t="str">
        <f>IF(ISNA(Industrias[[#This Row],[Vtrit (m3)]]*VLOOKUP(Árboles!$G1502,Precios!$B$7:$H$19,2,FALSE)),"",Industrias[[#This Row],[Vtrit (m3)]]*VLOOKUP(Árboles!$G1502,Precios!$B$7:$H$19,2,FALSE))</f>
        <v/>
      </c>
      <c r="N1505" s="217" t="str">
        <f>IF(ISNA(Industrias[[#This Row],[Vapea (m3)]]*VLOOKUP(Árboles!$G1502,Precios!$B$7:$H$19,3,FALSE)),"",Industrias[[#This Row],[Vapea (m3)]]*VLOOKUP(Árboles!$G1502,Precios!$B$7:$H$19,3,FALSE))</f>
        <v/>
      </c>
      <c r="O1505" s="217" t="str">
        <f>IF(ISNA(Industrias[[#This Row],[Vcanter (m3)]]*VLOOKUP(Árboles!$G1502,Precios!$B$7:$H$19,4,FALSE)),"",Industrias[[#This Row],[Vcanter (m3)]]*VLOOKUP(Árboles!$G1502,Precios!$B$7:$H$19,4,FALSE))</f>
        <v/>
      </c>
      <c r="P1505" s="217" t="str">
        <f>IF(ISNA(Industrias[[#This Row],[Vsierra (m3)]]*VLOOKUP(Árboles!$G1502,Precios!$B$7:$H$19,5,FALSE)),"",Industrias[[#This Row],[Vsierra (m3)]]*VLOOKUP(Árboles!$G1502,Precios!$B$7:$H$19,5,FALSE))</f>
        <v/>
      </c>
      <c r="Q1505" s="217" t="str">
        <f>IF(ISNA(Industrias[[#This Row],[Vsgruesa (m3)]]*VLOOKUP(Árboles!$G1502,Precios!$B$7:$H$19,6,FALSE)),"",Industrias[[#This Row],[Vsgruesa (m3)]]*VLOOKUP(Árboles!$G1502,Precios!$B$7:$H$19,6,FALSE))</f>
        <v/>
      </c>
      <c r="R1505" s="217" t="str">
        <f>IF(ISNA(Industrias[[#This Row],[Vchapa (m3)]]*VLOOKUP(Árboles!$G1502,Precios!$B$7:$H$19,7,FALSE)),"",Industrias[[#This Row],[Vchapa (m3)]]*VLOOKUP(Árboles!$G1502,Precios!$B$7:$H$19,7,FALSE))</f>
        <v/>
      </c>
      <c r="S1505" s="223">
        <f t="shared" si="28"/>
        <v>0</v>
      </c>
    </row>
    <row r="1506" spans="2:19" ht="16.2" thickTop="1">
      <c r="B1506" s="211" t="str">
        <f>IF(Árboles!B1503="","",Árboles!B1503)</f>
        <v/>
      </c>
      <c r="C1506" s="211" t="str">
        <f>IF(Árboles!C1503="","",Árboles!C1503)</f>
        <v/>
      </c>
      <c r="D1506" s="212" t="str">
        <f>IF(Árboles!G1503="","",Árboles!G1503)</f>
        <v/>
      </c>
      <c r="E1506" s="213" t="str">
        <f>IF(Árboles!AC1503=0,"",Árboles!AC1503)</f>
        <v/>
      </c>
      <c r="F1506" s="221"/>
      <c r="G1506" s="222"/>
      <c r="H1506" s="222"/>
      <c r="I1506" s="222"/>
      <c r="J1506" s="222"/>
      <c r="K1506" s="222"/>
      <c r="L1506" s="222"/>
      <c r="M1506" s="216" t="str">
        <f>IF(ISNA(Industrias[[#This Row],[Vtrit (m3)]]*VLOOKUP(Árboles!$G1503,Precios!$B$7:$H$19,2,FALSE)),"",Industrias[[#This Row],[Vtrit (m3)]]*VLOOKUP(Árboles!$G1503,Precios!$B$7:$H$19,2,FALSE))</f>
        <v/>
      </c>
      <c r="N1506" s="217" t="str">
        <f>IF(ISNA(Industrias[[#This Row],[Vapea (m3)]]*VLOOKUP(Árboles!$G1503,Precios!$B$7:$H$19,3,FALSE)),"",Industrias[[#This Row],[Vapea (m3)]]*VLOOKUP(Árboles!$G1503,Precios!$B$7:$H$19,3,FALSE))</f>
        <v/>
      </c>
      <c r="O1506" s="217" t="str">
        <f>IF(ISNA(Industrias[[#This Row],[Vcanter (m3)]]*VLOOKUP(Árboles!$G1503,Precios!$B$7:$H$19,4,FALSE)),"",Industrias[[#This Row],[Vcanter (m3)]]*VLOOKUP(Árboles!$G1503,Precios!$B$7:$H$19,4,FALSE))</f>
        <v/>
      </c>
      <c r="P1506" s="217" t="str">
        <f>IF(ISNA(Industrias[[#This Row],[Vsierra (m3)]]*VLOOKUP(Árboles!$G1503,Precios!$B$7:$H$19,5,FALSE)),"",Industrias[[#This Row],[Vsierra (m3)]]*VLOOKUP(Árboles!$G1503,Precios!$B$7:$H$19,5,FALSE))</f>
        <v/>
      </c>
      <c r="Q1506" s="217" t="str">
        <f>IF(ISNA(Industrias[[#This Row],[Vsgruesa (m3)]]*VLOOKUP(Árboles!$G1503,Precios!$B$7:$H$19,6,FALSE)),"",Industrias[[#This Row],[Vsgruesa (m3)]]*VLOOKUP(Árboles!$G1503,Precios!$B$7:$H$19,6,FALSE))</f>
        <v/>
      </c>
      <c r="R1506" s="217" t="str">
        <f>IF(ISNA(Industrias[[#This Row],[Vchapa (m3)]]*VLOOKUP(Árboles!$G1503,Precios!$B$7:$H$19,7,FALSE)),"",Industrias[[#This Row],[Vchapa (m3)]]*VLOOKUP(Árboles!$G1503,Precios!$B$7:$H$19,7,FALSE))</f>
        <v/>
      </c>
      <c r="S1506" s="223">
        <f t="shared" si="28"/>
        <v>0</v>
      </c>
    </row>
  </sheetData>
  <mergeCells count="6">
    <mergeCell ref="AL4:AR4"/>
    <mergeCell ref="B1:D1"/>
    <mergeCell ref="V1:W1"/>
    <mergeCell ref="E3:L3"/>
    <mergeCell ref="M3:S3"/>
    <mergeCell ref="Z4:AF4"/>
  </mergeCells>
  <pageMargins left="0.7" right="0.7" top="0.75" bottom="0.75" header="0.3" footer="0.3"/>
  <pageSetup paperSize="9" orientation="portrait" horizontalDpi="0" verticalDpi="0"/>
  <drawing r:id="rId3"/>
  <legacyDrawing r:id="rId4"/>
  <tableParts count="1">
    <tablePart r:id="rId5"/>
  </tableParts>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AU1503"/>
  <sheetViews>
    <sheetView showGridLines="0" topLeftCell="B1" zoomScale="60" zoomScaleNormal="60" workbookViewId="0">
      <selection activeCell="Y15" sqref="Y15"/>
    </sheetView>
  </sheetViews>
  <sheetFormatPr baseColWidth="10" defaultColWidth="10.8984375" defaultRowHeight="15.6"/>
  <cols>
    <col min="1" max="1" width="2.3984375" style="183" customWidth="1"/>
    <col min="2" max="2" width="8.8984375" style="183" customWidth="1"/>
    <col min="3" max="3" width="8.09765625" style="183" customWidth="1"/>
    <col min="4" max="4" width="18.3984375" style="183" bestFit="1" customWidth="1"/>
    <col min="5" max="5" width="12.09765625" style="183" customWidth="1"/>
    <col min="6" max="6" width="12.59765625" style="183" customWidth="1"/>
    <col min="7" max="7" width="12" style="183" customWidth="1"/>
    <col min="8" max="8" width="12.5" style="183" customWidth="1"/>
    <col min="9" max="9" width="12.8984375" style="183" customWidth="1"/>
    <col min="10" max="16" width="10.8984375" style="183"/>
    <col min="17" max="17" width="2.3984375" style="183" customWidth="1"/>
    <col min="18" max="18" width="23.3984375" style="194" bestFit="1" customWidth="1"/>
    <col min="19" max="24" width="10.5" style="194" customWidth="1"/>
    <col min="25" max="16384" width="10.8984375" style="183"/>
  </cols>
  <sheetData>
    <row r="1" spans="1:47" ht="54.9" customHeight="1">
      <c r="A1" s="182"/>
      <c r="B1" s="558" t="s">
        <v>183</v>
      </c>
      <c r="C1" s="558"/>
      <c r="D1" s="558"/>
      <c r="E1" s="182"/>
      <c r="F1" s="182"/>
      <c r="G1" s="182"/>
      <c r="H1" s="182"/>
      <c r="I1" s="182"/>
      <c r="J1" s="182"/>
      <c r="K1" s="182"/>
      <c r="L1" s="182"/>
      <c r="M1" s="182"/>
      <c r="N1" s="182"/>
      <c r="O1" s="182"/>
      <c r="P1" s="182"/>
      <c r="Q1" s="182"/>
      <c r="R1" s="558" t="s">
        <v>184</v>
      </c>
      <c r="S1" s="558"/>
      <c r="T1" s="192"/>
      <c r="U1" s="192"/>
      <c r="V1" s="192"/>
      <c r="W1" s="192"/>
      <c r="X1" s="192"/>
      <c r="Y1" s="182"/>
      <c r="Z1" s="182"/>
      <c r="AA1" s="182"/>
      <c r="AB1" s="182"/>
      <c r="AC1" s="182"/>
      <c r="AD1" s="182"/>
      <c r="AE1" s="182"/>
      <c r="AF1" s="182"/>
      <c r="AG1" s="182"/>
      <c r="AH1" s="182"/>
      <c r="AI1" s="182"/>
      <c r="AJ1" s="182"/>
      <c r="AK1" s="182"/>
      <c r="AL1" s="182"/>
      <c r="AM1" s="182"/>
      <c r="AN1" s="182"/>
      <c r="AO1" s="182"/>
      <c r="AP1" s="182"/>
      <c r="AQ1" s="182"/>
      <c r="AR1" s="182"/>
      <c r="AS1" s="182"/>
      <c r="AT1" s="182"/>
      <c r="AU1" s="182"/>
    </row>
    <row r="2" spans="1:47" ht="14.1" customHeight="1"/>
    <row r="3" spans="1:47" ht="29.1" customHeight="1">
      <c r="E3" s="609" t="s">
        <v>185</v>
      </c>
      <c r="F3" s="609"/>
      <c r="G3" s="609"/>
      <c r="H3" s="609"/>
      <c r="I3" s="609"/>
    </row>
    <row r="4" spans="1:47" ht="67.2" thickBot="1">
      <c r="B4" s="235" t="s">
        <v>61</v>
      </c>
      <c r="C4" s="236" t="s">
        <v>78</v>
      </c>
      <c r="D4" s="236" t="s">
        <v>4</v>
      </c>
      <c r="E4" s="237" t="s">
        <v>186</v>
      </c>
      <c r="F4" s="237" t="s">
        <v>187</v>
      </c>
      <c r="G4" s="237" t="s">
        <v>188</v>
      </c>
      <c r="H4" s="237" t="s">
        <v>189</v>
      </c>
      <c r="I4" s="237" t="s">
        <v>190</v>
      </c>
      <c r="J4" s="236" t="s">
        <v>182</v>
      </c>
      <c r="K4" s="238"/>
      <c r="L4" s="238"/>
      <c r="M4" s="238"/>
      <c r="N4" s="238"/>
      <c r="O4" s="238"/>
      <c r="P4" s="239"/>
      <c r="Q4" s="239"/>
      <c r="S4" s="610" t="s">
        <v>185</v>
      </c>
      <c r="T4" s="610"/>
      <c r="U4" s="610"/>
      <c r="V4" s="610"/>
      <c r="W4" s="610"/>
      <c r="X4" s="610"/>
    </row>
    <row r="5" spans="1:47" ht="19.2" thickTop="1" thickBot="1">
      <c r="B5" s="240" t="str">
        <f>IF(Árboles!B2="","",Árboles!B2)</f>
        <v/>
      </c>
      <c r="C5" s="240" t="str">
        <f>IF(Árboles!C2="","",Árboles!C2)</f>
        <v/>
      </c>
      <c r="D5" s="241" t="str">
        <f>IF(Árboles!G2="","",Árboles!G2)</f>
        <v/>
      </c>
      <c r="E5" s="242"/>
      <c r="F5" s="242"/>
      <c r="G5" s="242"/>
      <c r="H5" s="242"/>
      <c r="I5" s="242"/>
      <c r="J5" s="243">
        <f>SUM(Biomasa[[#This Row],[B_PM (t)]:[B_Raíz (t)]])</f>
        <v>0</v>
      </c>
      <c r="K5" s="244"/>
      <c r="L5" s="244"/>
      <c r="M5" s="244"/>
      <c r="N5" s="244"/>
      <c r="O5" s="244"/>
      <c r="P5" s="245"/>
      <c r="Q5" s="245"/>
      <c r="R5" s="477" t="s">
        <v>4</v>
      </c>
      <c r="S5" s="246" t="s">
        <v>191</v>
      </c>
      <c r="T5" s="246" t="s">
        <v>192</v>
      </c>
      <c r="U5" s="246" t="s">
        <v>193</v>
      </c>
      <c r="V5" s="246" t="s">
        <v>194</v>
      </c>
      <c r="W5" s="247" t="s">
        <v>195</v>
      </c>
      <c r="X5" s="219" t="s">
        <v>182</v>
      </c>
    </row>
    <row r="6" spans="1:47" ht="16.8" thickTop="1" thickBot="1">
      <c r="B6" s="248" t="str">
        <f>IF(Árboles!B3="","",Árboles!B3)</f>
        <v/>
      </c>
      <c r="C6" s="240" t="str">
        <f>IF(Árboles!C3="","",Árboles!C3)</f>
        <v/>
      </c>
      <c r="D6" s="249" t="str">
        <f>IF(Árboles!G3="","",Árboles!G3)</f>
        <v/>
      </c>
      <c r="E6" s="242"/>
      <c r="F6" s="242"/>
      <c r="G6" s="242"/>
      <c r="H6" s="242"/>
      <c r="I6" s="242"/>
      <c r="J6" s="243">
        <f>SUM(Biomasa[[#This Row],[B_PM (t)]:[B_Raíz (t)]])</f>
        <v>0</v>
      </c>
      <c r="K6" s="244"/>
      <c r="L6" s="244"/>
      <c r="M6" s="244"/>
      <c r="N6" s="244"/>
      <c r="O6" s="244"/>
      <c r="P6" s="245"/>
      <c r="Q6" s="245"/>
      <c r="R6" s="637"/>
      <c r="S6" s="638"/>
      <c r="T6" s="638"/>
      <c r="U6" s="638"/>
      <c r="V6" s="638"/>
      <c r="W6" s="639"/>
      <c r="X6" s="250">
        <f>IF(SUM(S6:W6)="","",SUM(S6:W6))</f>
        <v>0</v>
      </c>
    </row>
    <row r="7" spans="1:47" ht="16.8" thickTop="1" thickBot="1">
      <c r="B7" s="248" t="str">
        <f>IF(Árboles!B4="","",Árboles!B4)</f>
        <v/>
      </c>
      <c r="C7" s="240" t="str">
        <f>IF(Árboles!C4="","",Árboles!C4)</f>
        <v/>
      </c>
      <c r="D7" s="249" t="str">
        <f>IF(Árboles!G4="","",Árboles!G4)</f>
        <v/>
      </c>
      <c r="E7" s="242"/>
      <c r="F7" s="242"/>
      <c r="G7" s="242"/>
      <c r="H7" s="242"/>
      <c r="I7" s="242"/>
      <c r="J7" s="243">
        <f>SUM(Biomasa[[#This Row],[B_PM (t)]:[B_Raíz (t)]])</f>
        <v>0</v>
      </c>
      <c r="K7" s="244"/>
      <c r="L7" s="244"/>
      <c r="M7" s="244"/>
      <c r="N7" s="244"/>
      <c r="O7" s="244"/>
      <c r="P7" s="245"/>
      <c r="Q7" s="245"/>
      <c r="R7"/>
      <c r="S7"/>
      <c r="T7"/>
      <c r="U7"/>
      <c r="V7"/>
      <c r="W7"/>
      <c r="X7" s="250" t="str">
        <f>IF(SUM(S7:W7)=0,"",SUM(S7:W7))</f>
        <v/>
      </c>
    </row>
    <row r="8" spans="1:47" ht="16.8" thickTop="1" thickBot="1">
      <c r="B8" s="248" t="str">
        <f>IF(Árboles!B5="","",Árboles!B5)</f>
        <v/>
      </c>
      <c r="C8" s="240" t="str">
        <f>IF(Árboles!C5="","",Árboles!C5)</f>
        <v/>
      </c>
      <c r="D8" s="249" t="str">
        <f>IF(Árboles!G5="","",Árboles!G5)</f>
        <v/>
      </c>
      <c r="E8" s="242"/>
      <c r="F8" s="242"/>
      <c r="G8" s="242"/>
      <c r="H8" s="242"/>
      <c r="I8" s="242"/>
      <c r="J8" s="243">
        <f>SUM(Biomasa[[#This Row],[B_PM (t)]:[B_Raíz (t)]])</f>
        <v>0</v>
      </c>
      <c r="K8" s="244"/>
      <c r="L8" s="244"/>
      <c r="M8" s="244"/>
      <c r="N8" s="244"/>
      <c r="O8" s="244"/>
      <c r="P8" s="245"/>
      <c r="Q8" s="245"/>
      <c r="R8"/>
      <c r="S8"/>
      <c r="T8"/>
      <c r="U8"/>
      <c r="V8"/>
      <c r="W8"/>
      <c r="X8" s="250" t="str">
        <f t="shared" ref="X8:X17" si="0">IF(SUM(S8:W8)=0,"",SUM(S8:W8))</f>
        <v/>
      </c>
    </row>
    <row r="9" spans="1:47" ht="16.8" thickTop="1" thickBot="1">
      <c r="B9" s="248" t="str">
        <f>IF(Árboles!B6="","",Árboles!B6)</f>
        <v/>
      </c>
      <c r="C9" s="240" t="str">
        <f>IF(Árboles!C6="","",Árboles!C6)</f>
        <v/>
      </c>
      <c r="D9" s="249" t="str">
        <f>IF(Árboles!G6="","",Árboles!G6)</f>
        <v/>
      </c>
      <c r="E9" s="242"/>
      <c r="F9" s="242"/>
      <c r="G9" s="242"/>
      <c r="H9" s="242"/>
      <c r="I9" s="242"/>
      <c r="J9" s="243">
        <f>SUM(Biomasa[[#This Row],[B_PM (t)]:[B_Raíz (t)]])</f>
        <v>0</v>
      </c>
      <c r="K9" s="244"/>
      <c r="L9" s="244"/>
      <c r="M9" s="244"/>
      <c r="N9" s="244"/>
      <c r="O9" s="244"/>
      <c r="P9" s="245"/>
      <c r="Q9" s="245"/>
      <c r="R9"/>
      <c r="S9"/>
      <c r="T9"/>
      <c r="U9"/>
      <c r="V9"/>
      <c r="W9"/>
      <c r="X9" s="250" t="str">
        <f t="shared" si="0"/>
        <v/>
      </c>
    </row>
    <row r="10" spans="1:47" ht="16.8" thickTop="1" thickBot="1">
      <c r="B10" s="248" t="str">
        <f>IF(Árboles!B7="","",Árboles!B7)</f>
        <v/>
      </c>
      <c r="C10" s="240" t="str">
        <f>IF(Árboles!C7="","",Árboles!C7)</f>
        <v/>
      </c>
      <c r="D10" s="249" t="str">
        <f>IF(Árboles!G7="","",Árboles!G7)</f>
        <v/>
      </c>
      <c r="E10" s="242"/>
      <c r="F10" s="242"/>
      <c r="G10" s="242"/>
      <c r="H10" s="242"/>
      <c r="I10" s="242"/>
      <c r="J10" s="243">
        <f>SUM(Biomasa[[#This Row],[B_PM (t)]:[B_Raíz (t)]])</f>
        <v>0</v>
      </c>
      <c r="K10" s="244"/>
      <c r="L10" s="244"/>
      <c r="M10" s="244"/>
      <c r="N10" s="244"/>
      <c r="O10" s="244"/>
      <c r="P10" s="245"/>
      <c r="Q10" s="245"/>
      <c r="X10" s="250" t="str">
        <f t="shared" si="0"/>
        <v/>
      </c>
    </row>
    <row r="11" spans="1:47" ht="16.8" thickTop="1" thickBot="1">
      <c r="B11" s="248" t="str">
        <f>IF(Árboles!B8="","",Árboles!B8)</f>
        <v/>
      </c>
      <c r="C11" s="240" t="str">
        <f>IF(Árboles!C8="","",Árboles!C8)</f>
        <v/>
      </c>
      <c r="D11" s="249" t="str">
        <f>IF(Árboles!G8="","",Árboles!G8)</f>
        <v/>
      </c>
      <c r="E11" s="242"/>
      <c r="F11" s="242"/>
      <c r="G11" s="242"/>
      <c r="H11" s="242"/>
      <c r="I11" s="242"/>
      <c r="J11" s="243">
        <f>SUM(Biomasa[[#This Row],[B_PM (t)]:[B_Raíz (t)]])</f>
        <v>0</v>
      </c>
      <c r="K11" s="244"/>
      <c r="L11" s="244"/>
      <c r="M11" s="244"/>
      <c r="N11" s="244"/>
      <c r="O11" s="244"/>
      <c r="P11" s="245"/>
      <c r="Q11" s="245"/>
      <c r="X11" s="250" t="str">
        <f t="shared" si="0"/>
        <v/>
      </c>
    </row>
    <row r="12" spans="1:47" ht="16.8" thickTop="1" thickBot="1">
      <c r="B12" s="248" t="str">
        <f>IF(Árboles!B9="","",Árboles!B9)</f>
        <v/>
      </c>
      <c r="C12" s="240" t="str">
        <f>IF(Árboles!C9="","",Árboles!C9)</f>
        <v/>
      </c>
      <c r="D12" s="249" t="str">
        <f>IF(Árboles!G9="","",Árboles!G9)</f>
        <v/>
      </c>
      <c r="E12" s="242"/>
      <c r="F12" s="242"/>
      <c r="G12" s="242"/>
      <c r="H12" s="242"/>
      <c r="I12" s="242"/>
      <c r="J12" s="243">
        <f>SUM(Biomasa[[#This Row],[B_PM (t)]:[B_Raíz (t)]])</f>
        <v>0</v>
      </c>
      <c r="K12" s="244"/>
      <c r="L12" s="244"/>
      <c r="M12" s="244"/>
      <c r="N12" s="244"/>
      <c r="O12" s="244"/>
      <c r="P12" s="245"/>
      <c r="Q12" s="245"/>
      <c r="X12" s="250" t="str">
        <f t="shared" si="0"/>
        <v/>
      </c>
    </row>
    <row r="13" spans="1:47" ht="16.8" thickTop="1" thickBot="1">
      <c r="B13" s="248" t="str">
        <f>IF(Árboles!B10="","",Árboles!B10)</f>
        <v/>
      </c>
      <c r="C13" s="240" t="str">
        <f>IF(Árboles!C10="","",Árboles!C10)</f>
        <v/>
      </c>
      <c r="D13" s="249" t="str">
        <f>IF(Árboles!G10="","",Árboles!G10)</f>
        <v/>
      </c>
      <c r="E13" s="242"/>
      <c r="F13" s="242"/>
      <c r="G13" s="242"/>
      <c r="H13" s="242"/>
      <c r="I13" s="242"/>
      <c r="J13" s="243">
        <f>SUM(Biomasa[[#This Row],[B_PM (t)]:[B_Raíz (t)]])</f>
        <v>0</v>
      </c>
      <c r="K13" s="244"/>
      <c r="L13" s="244"/>
      <c r="M13" s="244"/>
      <c r="N13" s="244"/>
      <c r="O13" s="244"/>
      <c r="P13" s="245"/>
      <c r="Q13" s="245"/>
      <c r="X13" s="250" t="str">
        <f t="shared" si="0"/>
        <v/>
      </c>
    </row>
    <row r="14" spans="1:47" ht="16.8" thickTop="1" thickBot="1">
      <c r="B14" s="248" t="str">
        <f>IF(Árboles!B11="","",Árboles!B11)</f>
        <v/>
      </c>
      <c r="C14" s="240" t="str">
        <f>IF(Árboles!C11="","",Árboles!C11)</f>
        <v/>
      </c>
      <c r="D14" s="249" t="str">
        <f>IF(Árboles!G11="","",Árboles!G11)</f>
        <v/>
      </c>
      <c r="E14" s="242"/>
      <c r="F14" s="242"/>
      <c r="G14" s="242"/>
      <c r="H14" s="242"/>
      <c r="I14" s="242"/>
      <c r="J14" s="243">
        <f>SUM(Biomasa[[#This Row],[B_PM (t)]:[B_Raíz (t)]])</f>
        <v>0</v>
      </c>
      <c r="K14" s="244"/>
      <c r="L14" s="244"/>
      <c r="M14" s="244"/>
      <c r="N14" s="244"/>
      <c r="O14" s="244"/>
      <c r="P14" s="245"/>
      <c r="Q14" s="245"/>
      <c r="X14" s="250" t="str">
        <f t="shared" si="0"/>
        <v/>
      </c>
    </row>
    <row r="15" spans="1:47" ht="16.8" thickTop="1" thickBot="1">
      <c r="B15" s="248" t="str">
        <f>IF(Árboles!B12="","",Árboles!B12)</f>
        <v/>
      </c>
      <c r="C15" s="240" t="str">
        <f>IF(Árboles!C12="","",Árboles!C12)</f>
        <v/>
      </c>
      <c r="D15" s="249" t="str">
        <f>IF(Árboles!G12="","",Árboles!G12)</f>
        <v/>
      </c>
      <c r="E15" s="242"/>
      <c r="F15" s="242"/>
      <c r="G15" s="242"/>
      <c r="H15" s="242"/>
      <c r="I15" s="242"/>
      <c r="J15" s="243">
        <f>SUM(Biomasa[[#This Row],[B_PM (t)]:[B_Raíz (t)]])</f>
        <v>0</v>
      </c>
      <c r="K15" s="244"/>
      <c r="L15" s="244"/>
      <c r="M15" s="244"/>
      <c r="N15" s="244"/>
      <c r="O15" s="244"/>
      <c r="P15" s="245"/>
      <c r="Q15" s="245"/>
      <c r="X15" s="250" t="str">
        <f t="shared" si="0"/>
        <v/>
      </c>
    </row>
    <row r="16" spans="1:47" ht="16.8" thickTop="1" thickBot="1">
      <c r="B16" s="248" t="str">
        <f>IF(Árboles!B13="","",Árboles!B13)</f>
        <v/>
      </c>
      <c r="C16" s="240" t="str">
        <f>IF(Árboles!C13="","",Árboles!C13)</f>
        <v/>
      </c>
      <c r="D16" s="249" t="str">
        <f>IF(Árboles!G13="","",Árboles!G13)</f>
        <v/>
      </c>
      <c r="E16" s="242"/>
      <c r="F16" s="242"/>
      <c r="G16" s="242"/>
      <c r="H16" s="242"/>
      <c r="I16" s="242"/>
      <c r="J16" s="243">
        <f>SUM(Biomasa[[#This Row],[B_PM (t)]:[B_Raíz (t)]])</f>
        <v>0</v>
      </c>
      <c r="K16" s="244"/>
      <c r="L16" s="244"/>
      <c r="M16" s="244"/>
      <c r="N16" s="244"/>
      <c r="O16" s="244"/>
      <c r="P16" s="245"/>
      <c r="Q16" s="245"/>
      <c r="X16" s="250" t="str">
        <f t="shared" si="0"/>
        <v/>
      </c>
    </row>
    <row r="17" spans="2:24" ht="16.8" thickTop="1" thickBot="1">
      <c r="B17" s="248" t="str">
        <f>IF(Árboles!B14="","",Árboles!B14)</f>
        <v/>
      </c>
      <c r="C17" s="240" t="str">
        <f>IF(Árboles!C14="","",Árboles!C14)</f>
        <v/>
      </c>
      <c r="D17" s="249" t="str">
        <f>IF(Árboles!G14="","",Árboles!G14)</f>
        <v/>
      </c>
      <c r="E17" s="242"/>
      <c r="F17" s="242"/>
      <c r="G17" s="242"/>
      <c r="H17" s="242"/>
      <c r="I17" s="242"/>
      <c r="J17" s="243">
        <f>SUM(Biomasa[[#This Row],[B_PM (t)]:[B_Raíz (t)]])</f>
        <v>0</v>
      </c>
      <c r="K17" s="244"/>
      <c r="L17" s="244"/>
      <c r="M17" s="244"/>
      <c r="N17" s="244"/>
      <c r="O17" s="244"/>
      <c r="P17" s="245"/>
      <c r="Q17" s="245"/>
      <c r="R17" s="183"/>
      <c r="S17" s="183"/>
      <c r="T17" s="183"/>
      <c r="U17" s="183"/>
      <c r="V17" s="183"/>
      <c r="W17" s="183"/>
      <c r="X17" s="250" t="str">
        <f t="shared" si="0"/>
        <v/>
      </c>
    </row>
    <row r="18" spans="2:24" ht="19.2" thickTop="1" thickBot="1">
      <c r="B18" s="248" t="str">
        <f>IF(Árboles!B15="","",Árboles!B15)</f>
        <v/>
      </c>
      <c r="C18" s="240" t="str">
        <f>IF(Árboles!C15="","",Árboles!C15)</f>
        <v/>
      </c>
      <c r="D18" s="249" t="str">
        <f>IF(Árboles!G15="","",Árboles!G15)</f>
        <v/>
      </c>
      <c r="E18" s="242"/>
      <c r="F18" s="242"/>
      <c r="G18" s="242"/>
      <c r="H18" s="242"/>
      <c r="I18" s="242"/>
      <c r="J18" s="243">
        <f>SUM(Biomasa[[#This Row],[B_PM (t)]:[B_Raíz (t)]])</f>
        <v>0</v>
      </c>
      <c r="K18" s="244"/>
      <c r="L18" s="244"/>
      <c r="M18" s="244"/>
      <c r="N18" s="244"/>
      <c r="O18" s="244"/>
      <c r="P18" s="245"/>
      <c r="Q18" s="245"/>
      <c r="R18" s="226" t="s">
        <v>182</v>
      </c>
      <c r="S18" s="251">
        <f t="shared" ref="S18:V18" si="1">SUM(S6:S17)</f>
        <v>0</v>
      </c>
      <c r="T18" s="251">
        <f t="shared" si="1"/>
        <v>0</v>
      </c>
      <c r="U18" s="251">
        <f t="shared" si="1"/>
        <v>0</v>
      </c>
      <c r="V18" s="251">
        <f t="shared" si="1"/>
        <v>0</v>
      </c>
      <c r="W18" s="251">
        <f>SUM(W6:W17)</f>
        <v>0</v>
      </c>
      <c r="X18" s="252">
        <f>IF(SUM(S18:W18)="","",SUM(S18:W18))</f>
        <v>0</v>
      </c>
    </row>
    <row r="19" spans="2:24" ht="19.2" thickTop="1" thickBot="1">
      <c r="B19" s="248" t="str">
        <f>IF(Árboles!B16="","",Árboles!B16)</f>
        <v/>
      </c>
      <c r="C19" s="240" t="str">
        <f>IF(Árboles!C16="","",Árboles!C16)</f>
        <v/>
      </c>
      <c r="D19" s="249" t="str">
        <f>IF(Árboles!G16="","",Árboles!G16)</f>
        <v/>
      </c>
      <c r="E19" s="242"/>
      <c r="F19" s="242"/>
      <c r="G19" s="242"/>
      <c r="H19" s="242"/>
      <c r="I19" s="242"/>
      <c r="J19" s="243">
        <f>SUM(Biomasa[[#This Row],[B_PM (t)]:[B_Raíz (t)]])</f>
        <v>0</v>
      </c>
      <c r="K19" s="244"/>
      <c r="L19" s="244"/>
      <c r="M19" s="244"/>
      <c r="N19" s="244"/>
      <c r="O19" s="244"/>
      <c r="P19" s="245"/>
      <c r="Q19" s="245"/>
      <c r="R19" s="253" t="s">
        <v>196</v>
      </c>
      <c r="S19" s="607">
        <f>SUM(S18:W18)</f>
        <v>0</v>
      </c>
      <c r="T19" s="607"/>
      <c r="U19" s="607"/>
      <c r="V19" s="607"/>
      <c r="W19" s="608"/>
      <c r="X19" s="250">
        <f>X18</f>
        <v>0</v>
      </c>
    </row>
    <row r="20" spans="2:24" ht="16.8" thickTop="1" thickBot="1">
      <c r="B20" s="248" t="str">
        <f>IF(Árboles!B17="","",Árboles!B17)</f>
        <v/>
      </c>
      <c r="C20" s="240" t="str">
        <f>IF(Árboles!C17="","",Árboles!C17)</f>
        <v/>
      </c>
      <c r="D20" s="249" t="str">
        <f>IF(Árboles!G17="","",Árboles!G17)</f>
        <v/>
      </c>
      <c r="E20" s="242"/>
      <c r="F20" s="242"/>
      <c r="G20" s="242"/>
      <c r="H20" s="242"/>
      <c r="I20" s="242"/>
      <c r="J20" s="243">
        <f>SUM(Biomasa[[#This Row],[B_PM (t)]:[B_Raíz (t)]])</f>
        <v>0</v>
      </c>
      <c r="K20" s="244"/>
      <c r="L20" s="244"/>
      <c r="M20" s="244"/>
      <c r="N20" s="244"/>
      <c r="O20" s="244"/>
      <c r="P20" s="245"/>
      <c r="Q20" s="245"/>
      <c r="R20" s="183"/>
      <c r="S20" s="183"/>
      <c r="T20" s="183"/>
      <c r="U20" s="183"/>
      <c r="V20" s="183"/>
      <c r="W20" s="183"/>
      <c r="X20" s="183"/>
    </row>
    <row r="21" spans="2:24" ht="16.8" thickTop="1" thickBot="1">
      <c r="B21" s="248" t="str">
        <f>IF(Árboles!B18="","",Árboles!B18)</f>
        <v/>
      </c>
      <c r="C21" s="240" t="str">
        <f>IF(Árboles!C18="","",Árboles!C18)</f>
        <v/>
      </c>
      <c r="D21" s="249" t="str">
        <f>IF(Árboles!G18="","",Árboles!G18)</f>
        <v/>
      </c>
      <c r="E21" s="242"/>
      <c r="F21" s="242"/>
      <c r="G21" s="242"/>
      <c r="H21" s="242"/>
      <c r="I21" s="242"/>
      <c r="J21" s="243">
        <f>SUM(Biomasa[[#This Row],[B_PM (t)]:[B_Raíz (t)]])</f>
        <v>0</v>
      </c>
      <c r="K21" s="244"/>
      <c r="L21" s="244"/>
      <c r="M21" s="244"/>
      <c r="N21" s="244"/>
      <c r="O21" s="244"/>
      <c r="P21" s="245"/>
      <c r="Q21" s="245"/>
      <c r="R21" s="183"/>
      <c r="S21" s="183"/>
      <c r="T21" s="183"/>
      <c r="U21" s="183"/>
      <c r="V21" s="183"/>
      <c r="W21" s="183"/>
      <c r="X21" s="183"/>
    </row>
    <row r="22" spans="2:24" ht="16.8" thickTop="1" thickBot="1">
      <c r="B22" s="248" t="str">
        <f>IF(Árboles!B19="","",Árboles!B19)</f>
        <v/>
      </c>
      <c r="C22" s="240" t="str">
        <f>IF(Árboles!C19="","",Árboles!C19)</f>
        <v/>
      </c>
      <c r="D22" s="249" t="str">
        <f>IF(Árboles!G19="","",Árboles!G19)</f>
        <v/>
      </c>
      <c r="E22" s="242"/>
      <c r="F22" s="242"/>
      <c r="G22" s="242"/>
      <c r="H22" s="242"/>
      <c r="I22" s="242"/>
      <c r="J22" s="243">
        <f>SUM(Biomasa[[#This Row],[B_PM (t)]:[B_Raíz (t)]])</f>
        <v>0</v>
      </c>
      <c r="K22" s="244"/>
      <c r="L22" s="244"/>
      <c r="M22" s="244"/>
      <c r="N22" s="244"/>
      <c r="O22" s="244"/>
      <c r="P22" s="245"/>
      <c r="Q22" s="245"/>
      <c r="R22" s="183"/>
      <c r="S22" s="183"/>
      <c r="T22" s="183"/>
      <c r="U22" s="183"/>
      <c r="V22" s="183"/>
      <c r="W22" s="183"/>
      <c r="X22" s="183"/>
    </row>
    <row r="23" spans="2:24" ht="16.8" thickTop="1" thickBot="1">
      <c r="B23" s="248" t="str">
        <f>IF(Árboles!B20="","",Árboles!B20)</f>
        <v/>
      </c>
      <c r="C23" s="240" t="str">
        <f>IF(Árboles!C20="","",Árboles!C20)</f>
        <v/>
      </c>
      <c r="D23" s="249" t="str">
        <f>IF(Árboles!G20="","",Árboles!G20)</f>
        <v/>
      </c>
      <c r="E23" s="242"/>
      <c r="F23" s="242"/>
      <c r="G23" s="242"/>
      <c r="H23" s="242"/>
      <c r="I23" s="242"/>
      <c r="J23" s="243">
        <f>SUM(Biomasa[[#This Row],[B_PM (t)]:[B_Raíz (t)]])</f>
        <v>0</v>
      </c>
      <c r="K23" s="244"/>
      <c r="L23" s="244"/>
      <c r="M23" s="244"/>
      <c r="N23" s="244"/>
      <c r="O23" s="244"/>
      <c r="P23" s="245"/>
      <c r="Q23" s="245"/>
      <c r="R23" s="183"/>
      <c r="S23" s="183"/>
      <c r="T23" s="183"/>
      <c r="U23" s="183"/>
      <c r="V23" s="183"/>
      <c r="W23" s="183"/>
      <c r="X23" s="183"/>
    </row>
    <row r="24" spans="2:24" ht="16.8" thickTop="1" thickBot="1">
      <c r="B24" s="248" t="str">
        <f>IF(Árboles!B21="","",Árboles!B21)</f>
        <v/>
      </c>
      <c r="C24" s="240" t="str">
        <f>IF(Árboles!C21="","",Árboles!C21)</f>
        <v/>
      </c>
      <c r="D24" s="249" t="str">
        <f>IF(Árboles!G21="","",Árboles!G21)</f>
        <v/>
      </c>
      <c r="E24" s="242"/>
      <c r="F24" s="242"/>
      <c r="G24" s="242"/>
      <c r="H24" s="242"/>
      <c r="I24" s="242"/>
      <c r="J24" s="243">
        <f>SUM(Biomasa[[#This Row],[B_PM (t)]:[B_Raíz (t)]])</f>
        <v>0</v>
      </c>
      <c r="K24" s="244"/>
      <c r="L24" s="244"/>
      <c r="M24" s="244"/>
      <c r="N24" s="244"/>
      <c r="O24" s="244"/>
      <c r="P24" s="245"/>
      <c r="Q24" s="245"/>
      <c r="R24" s="183"/>
      <c r="S24" s="183"/>
      <c r="T24" s="183"/>
      <c r="U24" s="183"/>
      <c r="V24" s="183"/>
      <c r="W24" s="183"/>
      <c r="X24" s="183"/>
    </row>
    <row r="25" spans="2:24" ht="16.8" thickTop="1" thickBot="1">
      <c r="B25" s="248" t="str">
        <f>IF(Árboles!B22="","",Árboles!B22)</f>
        <v/>
      </c>
      <c r="C25" s="240" t="str">
        <f>IF(Árboles!C22="","",Árboles!C22)</f>
        <v/>
      </c>
      <c r="D25" s="249" t="str">
        <f>IF(Árboles!G22="","",Árboles!G22)</f>
        <v/>
      </c>
      <c r="E25" s="242"/>
      <c r="F25" s="242"/>
      <c r="G25" s="242"/>
      <c r="H25" s="242"/>
      <c r="I25" s="242"/>
      <c r="J25" s="243">
        <f>SUM(Biomasa[[#This Row],[B_PM (t)]:[B_Raíz (t)]])</f>
        <v>0</v>
      </c>
      <c r="K25" s="244"/>
      <c r="L25" s="244"/>
      <c r="M25" s="244"/>
      <c r="N25" s="244"/>
      <c r="O25" s="244"/>
      <c r="P25" s="245"/>
      <c r="Q25" s="245"/>
      <c r="R25" s="183"/>
      <c r="S25" s="183"/>
      <c r="T25" s="183"/>
      <c r="U25" s="183"/>
      <c r="V25" s="183"/>
      <c r="W25" s="183"/>
      <c r="X25" s="183"/>
    </row>
    <row r="26" spans="2:24" ht="16.8" thickTop="1" thickBot="1">
      <c r="B26" s="248" t="str">
        <f>IF(Árboles!B23="","",Árboles!B23)</f>
        <v/>
      </c>
      <c r="C26" s="240" t="str">
        <f>IF(Árboles!C23="","",Árboles!C23)</f>
        <v/>
      </c>
      <c r="D26" s="249" t="str">
        <f>IF(Árboles!G23="","",Árboles!G23)</f>
        <v/>
      </c>
      <c r="E26" s="242"/>
      <c r="F26" s="242"/>
      <c r="G26" s="242"/>
      <c r="H26" s="242"/>
      <c r="I26" s="242"/>
      <c r="J26" s="243">
        <f>SUM(Biomasa[[#This Row],[B_PM (t)]:[B_Raíz (t)]])</f>
        <v>0</v>
      </c>
      <c r="K26" s="244"/>
      <c r="L26" s="244"/>
      <c r="M26" s="244"/>
      <c r="N26" s="244"/>
      <c r="O26" s="244"/>
      <c r="P26" s="245"/>
      <c r="Q26" s="245"/>
      <c r="R26" s="183"/>
      <c r="S26" s="183"/>
      <c r="T26" s="183"/>
      <c r="U26" s="183"/>
      <c r="V26" s="183"/>
      <c r="W26" s="183"/>
      <c r="X26" s="183"/>
    </row>
    <row r="27" spans="2:24" ht="16.8" thickTop="1" thickBot="1">
      <c r="B27" s="248" t="str">
        <f>IF(Árboles!B24="","",Árboles!B24)</f>
        <v/>
      </c>
      <c r="C27" s="240" t="str">
        <f>IF(Árboles!C24="","",Árboles!C24)</f>
        <v/>
      </c>
      <c r="D27" s="249" t="str">
        <f>IF(Árboles!G24="","",Árboles!G24)</f>
        <v/>
      </c>
      <c r="E27" s="242"/>
      <c r="F27" s="242"/>
      <c r="G27" s="242"/>
      <c r="H27" s="242"/>
      <c r="I27" s="242"/>
      <c r="J27" s="243">
        <f>SUM(Biomasa[[#This Row],[B_PM (t)]:[B_Raíz (t)]])</f>
        <v>0</v>
      </c>
      <c r="K27" s="244"/>
      <c r="L27" s="244"/>
      <c r="M27" s="244"/>
      <c r="N27" s="244"/>
      <c r="O27" s="244"/>
      <c r="P27" s="245"/>
      <c r="Q27" s="245"/>
      <c r="R27" s="183"/>
      <c r="S27" s="183"/>
      <c r="T27" s="183"/>
      <c r="U27" s="183"/>
      <c r="V27" s="183"/>
      <c r="W27" s="183"/>
      <c r="X27" s="183"/>
    </row>
    <row r="28" spans="2:24" ht="16.8" thickTop="1" thickBot="1">
      <c r="B28" s="248" t="str">
        <f>IF(Árboles!B25="","",Árboles!B25)</f>
        <v/>
      </c>
      <c r="C28" s="240" t="str">
        <f>IF(Árboles!C25="","",Árboles!C25)</f>
        <v/>
      </c>
      <c r="D28" s="249" t="str">
        <f>IF(Árboles!G25="","",Árboles!G25)</f>
        <v/>
      </c>
      <c r="E28" s="242"/>
      <c r="F28" s="242"/>
      <c r="G28" s="242"/>
      <c r="H28" s="242"/>
      <c r="I28" s="242"/>
      <c r="J28" s="243">
        <f>SUM(Biomasa[[#This Row],[B_PM (t)]:[B_Raíz (t)]])</f>
        <v>0</v>
      </c>
      <c r="K28" s="244"/>
      <c r="L28" s="244"/>
      <c r="M28" s="244"/>
      <c r="N28" s="244"/>
      <c r="O28" s="244"/>
      <c r="P28" s="245"/>
      <c r="Q28" s="245"/>
      <c r="R28" s="183"/>
      <c r="S28" s="183"/>
      <c r="T28" s="183"/>
      <c r="U28" s="183"/>
      <c r="V28" s="183"/>
      <c r="W28" s="183"/>
      <c r="X28" s="183"/>
    </row>
    <row r="29" spans="2:24" ht="16.8" thickTop="1" thickBot="1">
      <c r="B29" s="248" t="str">
        <f>IF(Árboles!B26="","",Árboles!B26)</f>
        <v/>
      </c>
      <c r="C29" s="240" t="str">
        <f>IF(Árboles!C26="","",Árboles!C26)</f>
        <v/>
      </c>
      <c r="D29" s="249" t="str">
        <f>IF(Árboles!G26="","",Árboles!G26)</f>
        <v/>
      </c>
      <c r="E29" s="242"/>
      <c r="F29" s="242"/>
      <c r="G29" s="242"/>
      <c r="H29" s="242"/>
      <c r="I29" s="242"/>
      <c r="J29" s="243">
        <f>SUM(Biomasa[[#This Row],[B_PM (t)]:[B_Raíz (t)]])</f>
        <v>0</v>
      </c>
      <c r="K29" s="244"/>
      <c r="L29" s="244"/>
      <c r="M29" s="244"/>
      <c r="N29" s="244"/>
      <c r="O29" s="244"/>
      <c r="P29" s="245"/>
      <c r="Q29" s="245"/>
      <c r="R29" s="183"/>
      <c r="S29" s="183"/>
      <c r="T29" s="183"/>
      <c r="U29" s="183"/>
      <c r="V29" s="183"/>
      <c r="W29" s="183"/>
      <c r="X29" s="183"/>
    </row>
    <row r="30" spans="2:24" ht="16.8" thickTop="1" thickBot="1">
      <c r="B30" s="248" t="str">
        <f>IF(Árboles!B27="","",Árboles!B27)</f>
        <v/>
      </c>
      <c r="C30" s="240" t="str">
        <f>IF(Árboles!C27="","",Árboles!C27)</f>
        <v/>
      </c>
      <c r="D30" s="249" t="str">
        <f>IF(Árboles!G27="","",Árboles!G27)</f>
        <v/>
      </c>
      <c r="E30" s="242"/>
      <c r="F30" s="242"/>
      <c r="G30" s="242"/>
      <c r="H30" s="242"/>
      <c r="I30" s="242"/>
      <c r="J30" s="243">
        <f>SUM(Biomasa[[#This Row],[B_PM (t)]:[B_Raíz (t)]])</f>
        <v>0</v>
      </c>
      <c r="K30" s="244"/>
      <c r="L30" s="244"/>
      <c r="M30" s="244"/>
      <c r="N30" s="244"/>
      <c r="O30" s="244"/>
      <c r="P30" s="245"/>
      <c r="Q30" s="245"/>
      <c r="R30" s="183"/>
      <c r="S30" s="183"/>
      <c r="T30" s="183"/>
      <c r="U30" s="183"/>
      <c r="V30" s="183"/>
      <c r="W30" s="183"/>
      <c r="X30" s="183"/>
    </row>
    <row r="31" spans="2:24" ht="16.8" thickTop="1" thickBot="1">
      <c r="B31" s="248" t="str">
        <f>IF(Árboles!B28="","",Árboles!B28)</f>
        <v/>
      </c>
      <c r="C31" s="240" t="str">
        <f>IF(Árboles!C28="","",Árboles!C28)</f>
        <v/>
      </c>
      <c r="D31" s="249" t="str">
        <f>IF(Árboles!G28="","",Árboles!G28)</f>
        <v/>
      </c>
      <c r="E31" s="242"/>
      <c r="F31" s="242"/>
      <c r="G31" s="242"/>
      <c r="H31" s="242"/>
      <c r="I31" s="242"/>
      <c r="J31" s="243">
        <f>SUM(Biomasa[[#This Row],[B_PM (t)]:[B_Raíz (t)]])</f>
        <v>0</v>
      </c>
      <c r="K31" s="244"/>
      <c r="L31" s="244"/>
      <c r="M31" s="244"/>
      <c r="N31" s="244"/>
      <c r="O31" s="244"/>
      <c r="P31" s="245"/>
      <c r="Q31" s="245"/>
      <c r="R31" s="183"/>
      <c r="S31" s="183"/>
      <c r="T31" s="183"/>
      <c r="U31" s="183"/>
      <c r="V31" s="183"/>
      <c r="W31" s="183"/>
      <c r="X31" s="183"/>
    </row>
    <row r="32" spans="2:24" ht="16.8" thickTop="1" thickBot="1">
      <c r="B32" s="248" t="str">
        <f>IF(Árboles!B29="","",Árboles!B29)</f>
        <v/>
      </c>
      <c r="C32" s="240" t="str">
        <f>IF(Árboles!C29="","",Árboles!C29)</f>
        <v/>
      </c>
      <c r="D32" s="249" t="str">
        <f>IF(Árboles!G29="","",Árboles!G29)</f>
        <v/>
      </c>
      <c r="E32" s="242"/>
      <c r="F32" s="242"/>
      <c r="G32" s="242"/>
      <c r="H32" s="242"/>
      <c r="I32" s="242"/>
      <c r="J32" s="243">
        <f>SUM(Biomasa[[#This Row],[B_PM (t)]:[B_Raíz (t)]])</f>
        <v>0</v>
      </c>
      <c r="K32" s="244"/>
      <c r="L32" s="244"/>
      <c r="M32" s="244"/>
      <c r="N32" s="244"/>
      <c r="O32" s="244"/>
      <c r="P32" s="245"/>
      <c r="Q32" s="245"/>
      <c r="R32" s="183"/>
      <c r="S32" s="183"/>
      <c r="T32" s="183"/>
      <c r="U32" s="183"/>
      <c r="V32" s="183"/>
      <c r="W32" s="183"/>
      <c r="X32" s="183"/>
    </row>
    <row r="33" spans="2:24" ht="16.8" thickTop="1" thickBot="1">
      <c r="B33" s="248" t="str">
        <f>IF(Árboles!B30="","",Árboles!B30)</f>
        <v/>
      </c>
      <c r="C33" s="240" t="str">
        <f>IF(Árboles!C30="","",Árboles!C30)</f>
        <v/>
      </c>
      <c r="D33" s="249" t="str">
        <f>IF(Árboles!G30="","",Árboles!G30)</f>
        <v/>
      </c>
      <c r="E33" s="242"/>
      <c r="F33" s="242"/>
      <c r="G33" s="242"/>
      <c r="H33" s="242"/>
      <c r="I33" s="242"/>
      <c r="J33" s="243">
        <f>SUM(Biomasa[[#This Row],[B_PM (t)]:[B_Raíz (t)]])</f>
        <v>0</v>
      </c>
      <c r="K33" s="244"/>
      <c r="L33" s="244"/>
      <c r="M33" s="244"/>
      <c r="N33" s="244"/>
      <c r="O33" s="244"/>
      <c r="P33" s="245"/>
      <c r="Q33" s="245"/>
      <c r="R33" s="183"/>
      <c r="S33" s="183"/>
      <c r="T33" s="183"/>
      <c r="U33" s="183"/>
      <c r="V33" s="183"/>
      <c r="W33" s="183"/>
      <c r="X33" s="183"/>
    </row>
    <row r="34" spans="2:24" ht="16.8" thickTop="1" thickBot="1">
      <c r="B34" s="248" t="str">
        <f>IF(Árboles!B31="","",Árboles!B31)</f>
        <v/>
      </c>
      <c r="C34" s="240" t="str">
        <f>IF(Árboles!C31="","",Árboles!C31)</f>
        <v/>
      </c>
      <c r="D34" s="249" t="str">
        <f>IF(Árboles!G31="","",Árboles!G31)</f>
        <v/>
      </c>
      <c r="E34" s="242"/>
      <c r="F34" s="242"/>
      <c r="G34" s="242"/>
      <c r="H34" s="242"/>
      <c r="I34" s="242"/>
      <c r="J34" s="243">
        <f>SUM(Biomasa[[#This Row],[B_PM (t)]:[B_Raíz (t)]])</f>
        <v>0</v>
      </c>
      <c r="K34" s="244"/>
      <c r="L34" s="244"/>
      <c r="M34" s="244"/>
      <c r="N34" s="244"/>
      <c r="O34" s="244"/>
      <c r="P34" s="245"/>
      <c r="Q34" s="245"/>
      <c r="R34" s="183"/>
      <c r="S34" s="183"/>
      <c r="T34" s="183"/>
      <c r="U34" s="183"/>
      <c r="V34" s="183"/>
      <c r="W34" s="183"/>
      <c r="X34" s="183"/>
    </row>
    <row r="35" spans="2:24" ht="16.8" thickTop="1" thickBot="1">
      <c r="B35" s="248" t="str">
        <f>IF(Árboles!B32="","",Árboles!B32)</f>
        <v/>
      </c>
      <c r="C35" s="240" t="str">
        <f>IF(Árboles!C32="","",Árboles!C32)</f>
        <v/>
      </c>
      <c r="D35" s="249" t="str">
        <f>IF(Árboles!G32="","",Árboles!G32)</f>
        <v/>
      </c>
      <c r="E35" s="242"/>
      <c r="F35" s="242"/>
      <c r="G35" s="242"/>
      <c r="H35" s="242"/>
      <c r="I35" s="242"/>
      <c r="J35" s="243">
        <f>SUM(Biomasa[[#This Row],[B_PM (t)]:[B_Raíz (t)]])</f>
        <v>0</v>
      </c>
      <c r="K35" s="244"/>
      <c r="L35" s="244"/>
      <c r="M35" s="244"/>
      <c r="N35" s="244"/>
      <c r="O35" s="244"/>
      <c r="P35" s="245"/>
      <c r="Q35" s="245"/>
      <c r="R35" s="183"/>
      <c r="S35" s="183"/>
      <c r="T35" s="183"/>
      <c r="U35" s="183"/>
      <c r="V35" s="183"/>
      <c r="W35" s="183"/>
      <c r="X35" s="183"/>
    </row>
    <row r="36" spans="2:24" ht="16.8" thickTop="1" thickBot="1">
      <c r="B36" s="248" t="str">
        <f>IF(Árboles!B33="","",Árboles!B33)</f>
        <v/>
      </c>
      <c r="C36" s="240" t="str">
        <f>IF(Árboles!C33="","",Árboles!C33)</f>
        <v/>
      </c>
      <c r="D36" s="249" t="str">
        <f>IF(Árboles!G33="","",Árboles!G33)</f>
        <v/>
      </c>
      <c r="E36" s="242"/>
      <c r="F36" s="242"/>
      <c r="G36" s="242"/>
      <c r="H36" s="242"/>
      <c r="I36" s="242"/>
      <c r="J36" s="243">
        <f>SUM(Biomasa[[#This Row],[B_PM (t)]:[B_Raíz (t)]])</f>
        <v>0</v>
      </c>
      <c r="K36" s="244"/>
      <c r="L36" s="244"/>
      <c r="M36" s="244"/>
      <c r="N36" s="244"/>
      <c r="O36" s="244"/>
      <c r="P36" s="245"/>
      <c r="Q36" s="245"/>
      <c r="R36" s="183"/>
      <c r="S36" s="183"/>
      <c r="T36" s="183"/>
      <c r="U36" s="183"/>
      <c r="V36" s="183"/>
      <c r="W36" s="183"/>
      <c r="X36" s="183"/>
    </row>
    <row r="37" spans="2:24" ht="16.8" thickTop="1" thickBot="1">
      <c r="B37" s="248" t="str">
        <f>IF(Árboles!B34="","",Árboles!B34)</f>
        <v/>
      </c>
      <c r="C37" s="240" t="str">
        <f>IF(Árboles!C34="","",Árboles!C34)</f>
        <v/>
      </c>
      <c r="D37" s="249" t="str">
        <f>IF(Árboles!G34="","",Árboles!G34)</f>
        <v/>
      </c>
      <c r="E37" s="242"/>
      <c r="F37" s="242"/>
      <c r="G37" s="242"/>
      <c r="H37" s="242"/>
      <c r="I37" s="242"/>
      <c r="J37" s="243">
        <f>SUM(Biomasa[[#This Row],[B_PM (t)]:[B_Raíz (t)]])</f>
        <v>0</v>
      </c>
      <c r="K37" s="244"/>
      <c r="L37" s="244"/>
      <c r="M37" s="244"/>
      <c r="N37" s="244"/>
      <c r="O37" s="244"/>
      <c r="P37" s="245"/>
      <c r="Q37" s="245"/>
      <c r="R37" s="183"/>
      <c r="S37" s="183"/>
      <c r="T37" s="183"/>
      <c r="U37" s="183"/>
      <c r="V37" s="183"/>
      <c r="W37" s="183"/>
      <c r="X37" s="183"/>
    </row>
    <row r="38" spans="2:24" ht="16.8" thickTop="1" thickBot="1">
      <c r="B38" s="248" t="str">
        <f>IF(Árboles!B35="","",Árboles!B35)</f>
        <v/>
      </c>
      <c r="C38" s="240" t="str">
        <f>IF(Árboles!C35="","",Árboles!C35)</f>
        <v/>
      </c>
      <c r="D38" s="249" t="str">
        <f>IF(Árboles!G35="","",Árboles!G35)</f>
        <v/>
      </c>
      <c r="E38" s="242"/>
      <c r="F38" s="242"/>
      <c r="G38" s="242"/>
      <c r="H38" s="242"/>
      <c r="I38" s="242"/>
      <c r="J38" s="243">
        <f>SUM(Biomasa[[#This Row],[B_PM (t)]:[B_Raíz (t)]])</f>
        <v>0</v>
      </c>
      <c r="K38" s="244"/>
      <c r="L38" s="244"/>
      <c r="M38" s="244"/>
      <c r="N38" s="244"/>
      <c r="O38" s="244"/>
      <c r="P38" s="245"/>
      <c r="Q38" s="245"/>
      <c r="R38" s="183"/>
      <c r="S38" s="183"/>
      <c r="T38" s="183"/>
      <c r="U38" s="183"/>
      <c r="V38" s="183"/>
      <c r="W38" s="183"/>
      <c r="X38" s="183"/>
    </row>
    <row r="39" spans="2:24" ht="16.8" thickTop="1" thickBot="1">
      <c r="B39" s="248" t="str">
        <f>IF(Árboles!B36="","",Árboles!B36)</f>
        <v/>
      </c>
      <c r="C39" s="240" t="str">
        <f>IF(Árboles!C36="","",Árboles!C36)</f>
        <v/>
      </c>
      <c r="D39" s="249" t="str">
        <f>IF(Árboles!G36="","",Árboles!G36)</f>
        <v/>
      </c>
      <c r="E39" s="242"/>
      <c r="F39" s="242"/>
      <c r="G39" s="242"/>
      <c r="H39" s="242"/>
      <c r="I39" s="242"/>
      <c r="J39" s="243">
        <f>SUM(Biomasa[[#This Row],[B_PM (t)]:[B_Raíz (t)]])</f>
        <v>0</v>
      </c>
      <c r="K39" s="244"/>
      <c r="L39" s="244"/>
      <c r="M39" s="244"/>
      <c r="N39" s="244"/>
      <c r="O39" s="244"/>
      <c r="P39" s="245"/>
      <c r="Q39" s="245"/>
      <c r="R39" s="183"/>
      <c r="S39" s="183"/>
      <c r="T39" s="183"/>
      <c r="U39" s="183"/>
      <c r="V39" s="183"/>
      <c r="W39" s="183"/>
      <c r="X39" s="183"/>
    </row>
    <row r="40" spans="2:24" ht="16.8" thickTop="1" thickBot="1">
      <c r="B40" s="248" t="str">
        <f>IF(Árboles!B37="","",Árboles!B37)</f>
        <v/>
      </c>
      <c r="C40" s="240" t="str">
        <f>IF(Árboles!C37="","",Árboles!C37)</f>
        <v/>
      </c>
      <c r="D40" s="249" t="str">
        <f>IF(Árboles!G37="","",Árboles!G37)</f>
        <v/>
      </c>
      <c r="E40" s="242"/>
      <c r="F40" s="242"/>
      <c r="G40" s="242"/>
      <c r="H40" s="242"/>
      <c r="I40" s="242"/>
      <c r="J40" s="243">
        <f>SUM(Biomasa[[#This Row],[B_PM (t)]:[B_Raíz (t)]])</f>
        <v>0</v>
      </c>
      <c r="K40" s="244"/>
      <c r="L40" s="244"/>
      <c r="M40" s="244"/>
      <c r="N40" s="244"/>
      <c r="O40" s="244"/>
      <c r="P40" s="245"/>
      <c r="Q40" s="245"/>
      <c r="R40" s="183"/>
      <c r="S40" s="183"/>
      <c r="T40" s="183"/>
      <c r="U40" s="183"/>
      <c r="V40" s="183"/>
      <c r="W40" s="183"/>
      <c r="X40" s="183"/>
    </row>
    <row r="41" spans="2:24" ht="16.8" thickTop="1" thickBot="1">
      <c r="B41" s="248" t="str">
        <f>IF(Árboles!B38="","",Árboles!B38)</f>
        <v/>
      </c>
      <c r="C41" s="240" t="str">
        <f>IF(Árboles!C38="","",Árboles!C38)</f>
        <v/>
      </c>
      <c r="D41" s="249" t="str">
        <f>IF(Árboles!G38="","",Árboles!G38)</f>
        <v/>
      </c>
      <c r="E41" s="242"/>
      <c r="F41" s="242"/>
      <c r="G41" s="242"/>
      <c r="H41" s="242"/>
      <c r="I41" s="242"/>
      <c r="J41" s="243">
        <f>SUM(Biomasa[[#This Row],[B_PM (t)]:[B_Raíz (t)]])</f>
        <v>0</v>
      </c>
      <c r="K41" s="244"/>
      <c r="L41" s="244"/>
      <c r="M41" s="244"/>
      <c r="N41" s="244"/>
      <c r="O41" s="244"/>
      <c r="P41" s="245"/>
      <c r="Q41" s="245"/>
      <c r="R41" s="183"/>
      <c r="S41" s="183"/>
      <c r="T41" s="183"/>
      <c r="U41" s="183"/>
      <c r="V41" s="183"/>
      <c r="W41" s="183"/>
      <c r="X41" s="183"/>
    </row>
    <row r="42" spans="2:24" ht="16.8" thickTop="1" thickBot="1">
      <c r="B42" s="248" t="str">
        <f>IF(Árboles!B39="","",Árboles!B39)</f>
        <v/>
      </c>
      <c r="C42" s="240" t="str">
        <f>IF(Árboles!C39="","",Árboles!C39)</f>
        <v/>
      </c>
      <c r="D42" s="249" t="str">
        <f>IF(Árboles!G39="","",Árboles!G39)</f>
        <v/>
      </c>
      <c r="E42" s="242"/>
      <c r="F42" s="242"/>
      <c r="G42" s="242"/>
      <c r="H42" s="242"/>
      <c r="I42" s="242"/>
      <c r="J42" s="243">
        <f>SUM(Biomasa[[#This Row],[B_PM (t)]:[B_Raíz (t)]])</f>
        <v>0</v>
      </c>
      <c r="K42" s="244"/>
      <c r="L42" s="244"/>
      <c r="M42" s="244"/>
      <c r="N42" s="244"/>
      <c r="O42" s="244"/>
      <c r="P42" s="245"/>
      <c r="Q42" s="245"/>
      <c r="R42" s="183"/>
      <c r="S42" s="183"/>
      <c r="T42" s="183"/>
      <c r="U42" s="183"/>
      <c r="V42" s="183"/>
      <c r="W42" s="183"/>
      <c r="X42" s="183"/>
    </row>
    <row r="43" spans="2:24" ht="16.8" thickTop="1" thickBot="1">
      <c r="B43" s="248" t="str">
        <f>IF(Árboles!B40="","",Árboles!B40)</f>
        <v/>
      </c>
      <c r="C43" s="240" t="str">
        <f>IF(Árboles!C40="","",Árboles!C40)</f>
        <v/>
      </c>
      <c r="D43" s="249" t="str">
        <f>IF(Árboles!G40="","",Árboles!G40)</f>
        <v/>
      </c>
      <c r="E43" s="242"/>
      <c r="F43" s="242"/>
      <c r="G43" s="242"/>
      <c r="H43" s="242"/>
      <c r="I43" s="242"/>
      <c r="J43" s="243">
        <f>SUM(Biomasa[[#This Row],[B_PM (t)]:[B_Raíz (t)]])</f>
        <v>0</v>
      </c>
      <c r="K43" s="244"/>
      <c r="L43" s="244"/>
      <c r="M43" s="244"/>
      <c r="N43" s="244"/>
      <c r="O43" s="244"/>
      <c r="P43" s="245"/>
      <c r="Q43" s="245"/>
      <c r="R43" s="183"/>
      <c r="S43" s="183"/>
      <c r="T43" s="183"/>
      <c r="U43" s="183"/>
      <c r="V43" s="183"/>
      <c r="W43" s="183"/>
      <c r="X43" s="183"/>
    </row>
    <row r="44" spans="2:24" ht="16.8" thickTop="1" thickBot="1">
      <c r="B44" s="248" t="str">
        <f>IF(Árboles!B41="","",Árboles!B41)</f>
        <v/>
      </c>
      <c r="C44" s="240" t="str">
        <f>IF(Árboles!C41="","",Árboles!C41)</f>
        <v/>
      </c>
      <c r="D44" s="249" t="str">
        <f>IF(Árboles!G41="","",Árboles!G41)</f>
        <v/>
      </c>
      <c r="E44" s="242"/>
      <c r="F44" s="242"/>
      <c r="G44" s="242"/>
      <c r="H44" s="242"/>
      <c r="I44" s="242"/>
      <c r="J44" s="243">
        <f>SUM(Biomasa[[#This Row],[B_PM (t)]:[B_Raíz (t)]])</f>
        <v>0</v>
      </c>
      <c r="K44" s="244"/>
      <c r="L44" s="244"/>
      <c r="M44" s="244"/>
      <c r="N44" s="244"/>
      <c r="O44" s="244"/>
      <c r="P44" s="245"/>
      <c r="Q44" s="245"/>
      <c r="R44" s="183"/>
      <c r="S44" s="183"/>
      <c r="T44" s="183"/>
      <c r="U44" s="183"/>
      <c r="V44" s="183"/>
      <c r="W44" s="183"/>
      <c r="X44" s="183"/>
    </row>
    <row r="45" spans="2:24" ht="16.8" thickTop="1" thickBot="1">
      <c r="B45" s="248" t="str">
        <f>IF(Árboles!B42="","",Árboles!B42)</f>
        <v/>
      </c>
      <c r="C45" s="240" t="str">
        <f>IF(Árboles!C42="","",Árboles!C42)</f>
        <v/>
      </c>
      <c r="D45" s="249" t="str">
        <f>IF(Árboles!G42="","",Árboles!G42)</f>
        <v/>
      </c>
      <c r="E45" s="242"/>
      <c r="F45" s="242"/>
      <c r="G45" s="242"/>
      <c r="H45" s="242"/>
      <c r="I45" s="242"/>
      <c r="J45" s="243">
        <f>SUM(Biomasa[[#This Row],[B_PM (t)]:[B_Raíz (t)]])</f>
        <v>0</v>
      </c>
      <c r="K45" s="244"/>
      <c r="L45" s="244"/>
      <c r="M45" s="244"/>
      <c r="N45" s="244"/>
      <c r="O45" s="244"/>
      <c r="P45" s="245"/>
      <c r="Q45" s="245"/>
      <c r="R45" s="183"/>
      <c r="S45" s="183"/>
      <c r="T45" s="183"/>
      <c r="U45" s="183"/>
      <c r="V45" s="183"/>
      <c r="W45" s="183"/>
      <c r="X45" s="183"/>
    </row>
    <row r="46" spans="2:24" ht="16.8" thickTop="1" thickBot="1">
      <c r="B46" s="248" t="str">
        <f>IF(Árboles!B43="","",Árboles!B43)</f>
        <v/>
      </c>
      <c r="C46" s="240" t="str">
        <f>IF(Árboles!C43="","",Árboles!C43)</f>
        <v/>
      </c>
      <c r="D46" s="249" t="str">
        <f>IF(Árboles!G43="","",Árboles!G43)</f>
        <v/>
      </c>
      <c r="E46" s="242"/>
      <c r="F46" s="242"/>
      <c r="G46" s="242"/>
      <c r="H46" s="242"/>
      <c r="I46" s="242"/>
      <c r="J46" s="243">
        <f>SUM(Biomasa[[#This Row],[B_PM (t)]:[B_Raíz (t)]])</f>
        <v>0</v>
      </c>
      <c r="K46" s="244"/>
      <c r="L46" s="244"/>
      <c r="M46" s="244"/>
      <c r="N46" s="244"/>
      <c r="O46" s="244"/>
      <c r="P46" s="245"/>
      <c r="Q46" s="245"/>
      <c r="R46" s="183"/>
      <c r="S46" s="183"/>
      <c r="T46" s="183"/>
      <c r="U46" s="183"/>
      <c r="V46" s="183"/>
      <c r="W46" s="183"/>
      <c r="X46" s="183"/>
    </row>
    <row r="47" spans="2:24" ht="16.8" thickTop="1" thickBot="1">
      <c r="B47" s="248" t="str">
        <f>IF(Árboles!B44="","",Árboles!B44)</f>
        <v/>
      </c>
      <c r="C47" s="240" t="str">
        <f>IF(Árboles!C44="","",Árboles!C44)</f>
        <v/>
      </c>
      <c r="D47" s="249" t="str">
        <f>IF(Árboles!G44="","",Árboles!G44)</f>
        <v/>
      </c>
      <c r="E47" s="242"/>
      <c r="F47" s="242"/>
      <c r="G47" s="242"/>
      <c r="H47" s="242"/>
      <c r="I47" s="242"/>
      <c r="J47" s="243">
        <f>SUM(Biomasa[[#This Row],[B_PM (t)]:[B_Raíz (t)]])</f>
        <v>0</v>
      </c>
      <c r="K47" s="244"/>
      <c r="L47" s="244"/>
      <c r="M47" s="244"/>
      <c r="N47" s="244"/>
      <c r="O47" s="244"/>
      <c r="P47" s="245"/>
      <c r="Q47" s="245"/>
      <c r="R47" s="183"/>
      <c r="S47" s="183"/>
      <c r="T47" s="183"/>
      <c r="U47" s="183"/>
      <c r="V47" s="183"/>
      <c r="W47" s="183"/>
      <c r="X47" s="183"/>
    </row>
    <row r="48" spans="2:24" ht="16.8" thickTop="1" thickBot="1">
      <c r="B48" s="248" t="str">
        <f>IF(Árboles!B45="","",Árboles!B45)</f>
        <v/>
      </c>
      <c r="C48" s="240" t="str">
        <f>IF(Árboles!C45="","",Árboles!C45)</f>
        <v/>
      </c>
      <c r="D48" s="249" t="str">
        <f>IF(Árboles!G45="","",Árboles!G45)</f>
        <v/>
      </c>
      <c r="E48" s="242"/>
      <c r="F48" s="242"/>
      <c r="G48" s="242"/>
      <c r="H48" s="242"/>
      <c r="I48" s="242"/>
      <c r="J48" s="243">
        <f>SUM(Biomasa[[#This Row],[B_PM (t)]:[B_Raíz (t)]])</f>
        <v>0</v>
      </c>
      <c r="K48" s="244"/>
      <c r="L48" s="244"/>
      <c r="M48" s="244"/>
      <c r="N48" s="244"/>
      <c r="O48" s="244"/>
      <c r="P48" s="245"/>
      <c r="Q48" s="245"/>
      <c r="R48" s="183"/>
      <c r="S48" s="183"/>
      <c r="T48" s="183"/>
      <c r="U48" s="183"/>
      <c r="V48" s="183"/>
      <c r="W48" s="183"/>
      <c r="X48" s="183"/>
    </row>
    <row r="49" spans="2:24" ht="16.8" thickTop="1" thickBot="1">
      <c r="B49" s="248" t="str">
        <f>IF(Árboles!B46="","",Árboles!B46)</f>
        <v/>
      </c>
      <c r="C49" s="240" t="str">
        <f>IF(Árboles!C46="","",Árboles!C46)</f>
        <v/>
      </c>
      <c r="D49" s="249" t="str">
        <f>IF(Árboles!G46="","",Árboles!G46)</f>
        <v/>
      </c>
      <c r="E49" s="242"/>
      <c r="F49" s="242"/>
      <c r="G49" s="242"/>
      <c r="H49" s="242"/>
      <c r="I49" s="242"/>
      <c r="J49" s="243">
        <f>SUM(Biomasa[[#This Row],[B_PM (t)]:[B_Raíz (t)]])</f>
        <v>0</v>
      </c>
      <c r="K49" s="244"/>
      <c r="L49" s="244"/>
      <c r="M49" s="244"/>
      <c r="N49" s="244"/>
      <c r="O49" s="244"/>
      <c r="P49" s="245"/>
      <c r="Q49" s="245"/>
      <c r="R49" s="183"/>
      <c r="S49" s="183"/>
      <c r="T49" s="183"/>
      <c r="U49" s="183"/>
      <c r="V49" s="183"/>
      <c r="W49" s="183"/>
      <c r="X49" s="183"/>
    </row>
    <row r="50" spans="2:24" ht="16.8" thickTop="1" thickBot="1">
      <c r="B50" s="248" t="str">
        <f>IF(Árboles!B47="","",Árboles!B47)</f>
        <v/>
      </c>
      <c r="C50" s="240" t="str">
        <f>IF(Árboles!C47="","",Árboles!C47)</f>
        <v/>
      </c>
      <c r="D50" s="249" t="str">
        <f>IF(Árboles!G47="","",Árboles!G47)</f>
        <v/>
      </c>
      <c r="E50" s="242"/>
      <c r="F50" s="242"/>
      <c r="G50" s="242"/>
      <c r="H50" s="242"/>
      <c r="I50" s="242"/>
      <c r="J50" s="243">
        <f>SUM(Biomasa[[#This Row],[B_PM (t)]:[B_Raíz (t)]])</f>
        <v>0</v>
      </c>
      <c r="K50" s="244"/>
      <c r="L50" s="244"/>
      <c r="M50" s="244"/>
      <c r="N50" s="244"/>
      <c r="O50" s="244"/>
      <c r="P50" s="245"/>
      <c r="Q50" s="245"/>
      <c r="R50" s="183"/>
      <c r="S50" s="183"/>
      <c r="T50" s="183"/>
      <c r="U50" s="183"/>
      <c r="V50" s="183"/>
      <c r="W50" s="183"/>
      <c r="X50" s="183"/>
    </row>
    <row r="51" spans="2:24" ht="16.8" thickTop="1" thickBot="1">
      <c r="B51" s="248" t="str">
        <f>IF(Árboles!B48="","",Árboles!B48)</f>
        <v/>
      </c>
      <c r="C51" s="240" t="str">
        <f>IF(Árboles!C48="","",Árboles!C48)</f>
        <v/>
      </c>
      <c r="D51" s="249" t="str">
        <f>IF(Árboles!G48="","",Árboles!G48)</f>
        <v/>
      </c>
      <c r="E51" s="242"/>
      <c r="F51" s="242"/>
      <c r="G51" s="242"/>
      <c r="H51" s="242"/>
      <c r="I51" s="242"/>
      <c r="J51" s="243">
        <f>SUM(Biomasa[[#This Row],[B_PM (t)]:[B_Raíz (t)]])</f>
        <v>0</v>
      </c>
      <c r="K51" s="244"/>
      <c r="L51" s="244"/>
      <c r="M51" s="244"/>
      <c r="N51" s="244"/>
      <c r="O51" s="244"/>
      <c r="P51" s="245"/>
      <c r="Q51" s="245"/>
      <c r="R51" s="183"/>
      <c r="S51" s="183"/>
      <c r="T51" s="183"/>
      <c r="U51" s="183"/>
      <c r="V51" s="183"/>
      <c r="W51" s="183"/>
      <c r="X51" s="183"/>
    </row>
    <row r="52" spans="2:24" ht="16.8" thickTop="1" thickBot="1">
      <c r="B52" s="248" t="str">
        <f>IF(Árboles!B49="","",Árboles!B49)</f>
        <v/>
      </c>
      <c r="C52" s="240" t="str">
        <f>IF(Árboles!C49="","",Árboles!C49)</f>
        <v/>
      </c>
      <c r="D52" s="249" t="str">
        <f>IF(Árboles!G49="","",Árboles!G49)</f>
        <v/>
      </c>
      <c r="E52" s="242"/>
      <c r="F52" s="242"/>
      <c r="G52" s="242"/>
      <c r="H52" s="242"/>
      <c r="I52" s="242"/>
      <c r="J52" s="243">
        <f>SUM(Biomasa[[#This Row],[B_PM (t)]:[B_Raíz (t)]])</f>
        <v>0</v>
      </c>
      <c r="K52" s="244"/>
      <c r="L52" s="244"/>
      <c r="M52" s="244"/>
      <c r="N52" s="244"/>
      <c r="O52" s="244"/>
      <c r="P52" s="245"/>
      <c r="Q52" s="245"/>
      <c r="R52" s="183"/>
      <c r="S52" s="183"/>
      <c r="T52" s="183"/>
      <c r="U52" s="183"/>
      <c r="V52" s="183"/>
      <c r="W52" s="183"/>
      <c r="X52" s="183"/>
    </row>
    <row r="53" spans="2:24" ht="16.8" thickTop="1" thickBot="1">
      <c r="B53" s="248" t="str">
        <f>IF(Árboles!B50="","",Árboles!B50)</f>
        <v/>
      </c>
      <c r="C53" s="240" t="str">
        <f>IF(Árboles!C50="","",Árboles!C50)</f>
        <v/>
      </c>
      <c r="D53" s="249" t="str">
        <f>IF(Árboles!G50="","",Árboles!G50)</f>
        <v/>
      </c>
      <c r="E53" s="242"/>
      <c r="F53" s="242"/>
      <c r="G53" s="242"/>
      <c r="H53" s="242"/>
      <c r="I53" s="242"/>
      <c r="J53" s="243">
        <f>SUM(Biomasa[[#This Row],[B_PM (t)]:[B_Raíz (t)]])</f>
        <v>0</v>
      </c>
      <c r="K53" s="244"/>
      <c r="L53" s="244"/>
      <c r="M53" s="244"/>
      <c r="N53" s="244"/>
      <c r="O53" s="244"/>
      <c r="P53" s="245"/>
      <c r="Q53" s="245"/>
      <c r="R53" s="183"/>
      <c r="S53" s="183"/>
      <c r="T53" s="183"/>
      <c r="U53" s="183"/>
      <c r="V53" s="183"/>
      <c r="W53" s="183"/>
      <c r="X53" s="183"/>
    </row>
    <row r="54" spans="2:24" ht="16.8" thickTop="1" thickBot="1">
      <c r="B54" s="248" t="str">
        <f>IF(Árboles!B51="","",Árboles!B51)</f>
        <v/>
      </c>
      <c r="C54" s="240" t="str">
        <f>IF(Árboles!C51="","",Árboles!C51)</f>
        <v/>
      </c>
      <c r="D54" s="249" t="str">
        <f>IF(Árboles!G51="","",Árboles!G51)</f>
        <v/>
      </c>
      <c r="E54" s="242"/>
      <c r="F54" s="242"/>
      <c r="G54" s="242"/>
      <c r="H54" s="242"/>
      <c r="I54" s="242"/>
      <c r="J54" s="243">
        <f>SUM(Biomasa[[#This Row],[B_PM (t)]:[B_Raíz (t)]])</f>
        <v>0</v>
      </c>
      <c r="K54" s="244"/>
      <c r="L54" s="244"/>
      <c r="M54" s="244"/>
      <c r="N54" s="244"/>
      <c r="O54" s="244"/>
      <c r="P54" s="245"/>
      <c r="Q54" s="245"/>
      <c r="R54" s="183"/>
      <c r="S54" s="183"/>
      <c r="T54" s="183"/>
      <c r="U54" s="183"/>
      <c r="V54" s="183"/>
      <c r="W54" s="183"/>
      <c r="X54" s="183"/>
    </row>
    <row r="55" spans="2:24" ht="16.8" thickTop="1" thickBot="1">
      <c r="B55" s="248" t="str">
        <f>IF(Árboles!B52="","",Árboles!B52)</f>
        <v/>
      </c>
      <c r="C55" s="240" t="str">
        <f>IF(Árboles!C52="","",Árboles!C52)</f>
        <v/>
      </c>
      <c r="D55" s="249" t="str">
        <f>IF(Árboles!G52="","",Árboles!G52)</f>
        <v/>
      </c>
      <c r="E55" s="242"/>
      <c r="F55" s="242"/>
      <c r="G55" s="242"/>
      <c r="H55" s="242"/>
      <c r="I55" s="242"/>
      <c r="J55" s="243">
        <f>SUM(Biomasa[[#This Row],[B_PM (t)]:[B_Raíz (t)]])</f>
        <v>0</v>
      </c>
      <c r="K55" s="244"/>
      <c r="L55" s="244"/>
      <c r="M55" s="244"/>
      <c r="N55" s="244"/>
      <c r="O55" s="244"/>
      <c r="P55" s="245"/>
      <c r="Q55" s="245"/>
      <c r="R55" s="183"/>
      <c r="S55" s="183"/>
      <c r="T55" s="183"/>
      <c r="U55" s="183"/>
      <c r="V55" s="183"/>
      <c r="W55" s="183"/>
      <c r="X55" s="183"/>
    </row>
    <row r="56" spans="2:24" ht="16.8" thickTop="1" thickBot="1">
      <c r="B56" s="248" t="str">
        <f>IF(Árboles!B53="","",Árboles!B53)</f>
        <v/>
      </c>
      <c r="C56" s="240" t="str">
        <f>IF(Árboles!C53="","",Árboles!C53)</f>
        <v/>
      </c>
      <c r="D56" s="249" t="str">
        <f>IF(Árboles!G53="","",Árboles!G53)</f>
        <v/>
      </c>
      <c r="E56" s="242"/>
      <c r="F56" s="242"/>
      <c r="G56" s="242"/>
      <c r="H56" s="242"/>
      <c r="I56" s="242"/>
      <c r="J56" s="243">
        <f>SUM(Biomasa[[#This Row],[B_PM (t)]:[B_Raíz (t)]])</f>
        <v>0</v>
      </c>
      <c r="K56" s="244"/>
      <c r="L56" s="244"/>
      <c r="M56" s="244"/>
      <c r="N56" s="244"/>
      <c r="O56" s="244"/>
      <c r="P56" s="245"/>
      <c r="Q56" s="245"/>
      <c r="R56" s="183"/>
      <c r="S56" s="183"/>
      <c r="T56" s="183"/>
      <c r="U56" s="183"/>
      <c r="V56" s="183"/>
      <c r="W56" s="183"/>
      <c r="X56" s="183"/>
    </row>
    <row r="57" spans="2:24" ht="16.8" thickTop="1" thickBot="1">
      <c r="B57" s="248" t="str">
        <f>IF(Árboles!B54="","",Árboles!B54)</f>
        <v/>
      </c>
      <c r="C57" s="240" t="str">
        <f>IF(Árboles!C54="","",Árboles!C54)</f>
        <v/>
      </c>
      <c r="D57" s="249" t="str">
        <f>IF(Árboles!G54="","",Árboles!G54)</f>
        <v/>
      </c>
      <c r="E57" s="242"/>
      <c r="F57" s="242"/>
      <c r="G57" s="242"/>
      <c r="H57" s="242"/>
      <c r="I57" s="242"/>
      <c r="J57" s="243">
        <f>SUM(Biomasa[[#This Row],[B_PM (t)]:[B_Raíz (t)]])</f>
        <v>0</v>
      </c>
      <c r="K57" s="244"/>
      <c r="L57" s="244"/>
      <c r="M57" s="244"/>
      <c r="N57" s="244"/>
      <c r="O57" s="244"/>
      <c r="P57" s="245"/>
      <c r="Q57" s="245"/>
      <c r="R57" s="183"/>
      <c r="S57" s="183"/>
      <c r="T57" s="183"/>
      <c r="U57" s="183"/>
      <c r="V57" s="183"/>
      <c r="W57" s="183"/>
      <c r="X57" s="183"/>
    </row>
    <row r="58" spans="2:24" ht="16.8" thickTop="1" thickBot="1">
      <c r="B58" s="248" t="str">
        <f>IF(Árboles!B55="","",Árboles!B55)</f>
        <v/>
      </c>
      <c r="C58" s="240" t="str">
        <f>IF(Árboles!C55="","",Árboles!C55)</f>
        <v/>
      </c>
      <c r="D58" s="249" t="str">
        <f>IF(Árboles!G55="","",Árboles!G55)</f>
        <v/>
      </c>
      <c r="E58" s="242"/>
      <c r="F58" s="242"/>
      <c r="G58" s="242"/>
      <c r="H58" s="242"/>
      <c r="I58" s="242"/>
      <c r="J58" s="243">
        <f>SUM(Biomasa[[#This Row],[B_PM (t)]:[B_Raíz (t)]])</f>
        <v>0</v>
      </c>
      <c r="K58" s="244"/>
      <c r="L58" s="244"/>
      <c r="M58" s="244"/>
      <c r="N58" s="244"/>
      <c r="O58" s="244"/>
      <c r="P58" s="245"/>
      <c r="Q58" s="245"/>
      <c r="R58" s="183"/>
      <c r="S58" s="183"/>
      <c r="T58" s="183"/>
      <c r="U58" s="183"/>
      <c r="V58" s="183"/>
      <c r="W58" s="183"/>
      <c r="X58" s="183"/>
    </row>
    <row r="59" spans="2:24" ht="16.8" thickTop="1" thickBot="1">
      <c r="B59" s="248" t="str">
        <f>IF(Árboles!B56="","",Árboles!B56)</f>
        <v/>
      </c>
      <c r="C59" s="240" t="str">
        <f>IF(Árboles!C56="","",Árboles!C56)</f>
        <v/>
      </c>
      <c r="D59" s="249" t="str">
        <f>IF(Árboles!G56="","",Árboles!G56)</f>
        <v/>
      </c>
      <c r="E59" s="242"/>
      <c r="F59" s="242"/>
      <c r="G59" s="242"/>
      <c r="H59" s="242"/>
      <c r="I59" s="242"/>
      <c r="J59" s="243">
        <f>SUM(Biomasa[[#This Row],[B_PM (t)]:[B_Raíz (t)]])</f>
        <v>0</v>
      </c>
      <c r="K59" s="244"/>
      <c r="L59" s="244"/>
      <c r="M59" s="244"/>
      <c r="N59" s="244"/>
      <c r="O59" s="244"/>
      <c r="P59" s="245"/>
      <c r="Q59" s="245"/>
      <c r="R59" s="183"/>
      <c r="S59" s="183"/>
      <c r="T59" s="183"/>
      <c r="U59" s="183"/>
      <c r="V59" s="183"/>
      <c r="W59" s="183"/>
      <c r="X59" s="183"/>
    </row>
    <row r="60" spans="2:24" ht="16.8" thickTop="1" thickBot="1">
      <c r="B60" s="248" t="str">
        <f>IF(Árboles!B57="","",Árboles!B57)</f>
        <v/>
      </c>
      <c r="C60" s="240" t="str">
        <f>IF(Árboles!C57="","",Árboles!C57)</f>
        <v/>
      </c>
      <c r="D60" s="249" t="str">
        <f>IF(Árboles!G57="","",Árboles!G57)</f>
        <v/>
      </c>
      <c r="E60" s="242"/>
      <c r="F60" s="242"/>
      <c r="G60" s="242"/>
      <c r="H60" s="242"/>
      <c r="I60" s="242"/>
      <c r="J60" s="243">
        <f>SUM(Biomasa[[#This Row],[B_PM (t)]:[B_Raíz (t)]])</f>
        <v>0</v>
      </c>
      <c r="K60" s="244"/>
      <c r="L60" s="244"/>
      <c r="M60" s="244"/>
      <c r="N60" s="244"/>
      <c r="O60" s="244"/>
      <c r="P60" s="245"/>
      <c r="Q60" s="245"/>
      <c r="R60" s="183"/>
      <c r="S60" s="183"/>
      <c r="T60" s="183"/>
      <c r="U60" s="183"/>
      <c r="V60" s="183"/>
      <c r="W60" s="183"/>
      <c r="X60" s="183"/>
    </row>
    <row r="61" spans="2:24" ht="16.8" thickTop="1" thickBot="1">
      <c r="B61" s="248" t="str">
        <f>IF(Árboles!B58="","",Árboles!B58)</f>
        <v/>
      </c>
      <c r="C61" s="240" t="str">
        <f>IF(Árboles!C58="","",Árboles!C58)</f>
        <v/>
      </c>
      <c r="D61" s="249" t="str">
        <f>IF(Árboles!G58="","",Árboles!G58)</f>
        <v/>
      </c>
      <c r="E61" s="242"/>
      <c r="F61" s="242"/>
      <c r="G61" s="242"/>
      <c r="H61" s="242"/>
      <c r="I61" s="242"/>
      <c r="J61" s="243">
        <f>SUM(Biomasa[[#This Row],[B_PM (t)]:[B_Raíz (t)]])</f>
        <v>0</v>
      </c>
      <c r="K61" s="244"/>
      <c r="L61" s="244"/>
      <c r="M61" s="244"/>
      <c r="N61" s="244"/>
      <c r="O61" s="244"/>
      <c r="P61" s="245"/>
      <c r="Q61" s="245"/>
      <c r="R61" s="183"/>
      <c r="S61" s="183"/>
      <c r="T61" s="183"/>
      <c r="U61" s="183"/>
      <c r="V61" s="183"/>
      <c r="W61" s="183"/>
      <c r="X61" s="183"/>
    </row>
    <row r="62" spans="2:24" ht="16.8" thickTop="1" thickBot="1">
      <c r="B62" s="248" t="str">
        <f>IF(Árboles!B59="","",Árboles!B59)</f>
        <v/>
      </c>
      <c r="C62" s="240" t="str">
        <f>IF(Árboles!C59="","",Árboles!C59)</f>
        <v/>
      </c>
      <c r="D62" s="249" t="str">
        <f>IF(Árboles!G59="","",Árboles!G59)</f>
        <v/>
      </c>
      <c r="E62" s="242"/>
      <c r="F62" s="242"/>
      <c r="G62" s="242"/>
      <c r="H62" s="242"/>
      <c r="I62" s="242"/>
      <c r="J62" s="243">
        <f>SUM(Biomasa[[#This Row],[B_PM (t)]:[B_Raíz (t)]])</f>
        <v>0</v>
      </c>
      <c r="K62" s="244"/>
      <c r="L62" s="244"/>
      <c r="M62" s="244"/>
      <c r="N62" s="244"/>
      <c r="O62" s="244"/>
      <c r="P62" s="245"/>
      <c r="Q62" s="245"/>
      <c r="R62" s="183"/>
      <c r="S62" s="183"/>
      <c r="T62" s="183"/>
      <c r="U62" s="183"/>
      <c r="V62" s="183"/>
      <c r="W62" s="183"/>
      <c r="X62" s="183"/>
    </row>
    <row r="63" spans="2:24" ht="16.8" thickTop="1" thickBot="1">
      <c r="B63" s="248" t="str">
        <f>IF(Árboles!B60="","",Árboles!B60)</f>
        <v/>
      </c>
      <c r="C63" s="240" t="str">
        <f>IF(Árboles!C60="","",Árboles!C60)</f>
        <v/>
      </c>
      <c r="D63" s="249" t="str">
        <f>IF(Árboles!G60="","",Árboles!G60)</f>
        <v/>
      </c>
      <c r="E63" s="242"/>
      <c r="F63" s="242"/>
      <c r="G63" s="242"/>
      <c r="H63" s="242"/>
      <c r="I63" s="242"/>
      <c r="J63" s="243">
        <f>SUM(Biomasa[[#This Row],[B_PM (t)]:[B_Raíz (t)]])</f>
        <v>0</v>
      </c>
      <c r="K63" s="244"/>
      <c r="L63" s="244"/>
      <c r="M63" s="244"/>
      <c r="N63" s="244"/>
      <c r="O63" s="244"/>
      <c r="P63" s="245"/>
      <c r="Q63" s="245"/>
      <c r="R63" s="183"/>
      <c r="S63" s="183"/>
      <c r="T63" s="183"/>
      <c r="U63" s="183"/>
      <c r="V63" s="183"/>
      <c r="W63" s="183"/>
      <c r="X63" s="183"/>
    </row>
    <row r="64" spans="2:24" ht="16.8" thickTop="1" thickBot="1">
      <c r="B64" s="248" t="str">
        <f>IF(Árboles!B61="","",Árboles!B61)</f>
        <v/>
      </c>
      <c r="C64" s="240" t="str">
        <f>IF(Árboles!C61="","",Árboles!C61)</f>
        <v/>
      </c>
      <c r="D64" s="249" t="str">
        <f>IF(Árboles!G61="","",Árboles!G61)</f>
        <v/>
      </c>
      <c r="E64" s="242"/>
      <c r="F64" s="242"/>
      <c r="G64" s="242"/>
      <c r="H64" s="242"/>
      <c r="I64" s="242"/>
      <c r="J64" s="243">
        <f>SUM(Biomasa[[#This Row],[B_PM (t)]:[B_Raíz (t)]])</f>
        <v>0</v>
      </c>
      <c r="K64" s="244"/>
      <c r="L64" s="244"/>
      <c r="M64" s="244"/>
      <c r="N64" s="244"/>
      <c r="O64" s="244"/>
      <c r="P64" s="245"/>
      <c r="Q64" s="245"/>
      <c r="R64" s="183"/>
      <c r="S64" s="183"/>
      <c r="T64" s="183"/>
      <c r="U64" s="183"/>
      <c r="V64" s="183"/>
      <c r="W64" s="183"/>
      <c r="X64" s="183"/>
    </row>
    <row r="65" spans="2:24" ht="16.8" thickTop="1" thickBot="1">
      <c r="B65" s="248" t="str">
        <f>IF(Árboles!B62="","",Árboles!B62)</f>
        <v/>
      </c>
      <c r="C65" s="240" t="str">
        <f>IF(Árboles!C62="","",Árboles!C62)</f>
        <v/>
      </c>
      <c r="D65" s="249" t="str">
        <f>IF(Árboles!G62="","",Árboles!G62)</f>
        <v/>
      </c>
      <c r="E65" s="242"/>
      <c r="F65" s="242"/>
      <c r="G65" s="242"/>
      <c r="H65" s="242"/>
      <c r="I65" s="242"/>
      <c r="J65" s="243">
        <f>SUM(Biomasa[[#This Row],[B_PM (t)]:[B_Raíz (t)]])</f>
        <v>0</v>
      </c>
      <c r="K65" s="244"/>
      <c r="L65" s="244"/>
      <c r="M65" s="244"/>
      <c r="N65" s="244"/>
      <c r="O65" s="244"/>
      <c r="P65" s="245"/>
      <c r="Q65" s="245"/>
      <c r="R65" s="183"/>
      <c r="S65" s="183"/>
      <c r="T65" s="183"/>
      <c r="U65" s="183"/>
      <c r="V65" s="183"/>
      <c r="W65" s="183"/>
      <c r="X65" s="183"/>
    </row>
    <row r="66" spans="2:24" ht="16.8" thickTop="1" thickBot="1">
      <c r="B66" s="248" t="str">
        <f>IF(Árboles!B63="","",Árboles!B63)</f>
        <v/>
      </c>
      <c r="C66" s="240" t="str">
        <f>IF(Árboles!C63="","",Árboles!C63)</f>
        <v/>
      </c>
      <c r="D66" s="249" t="str">
        <f>IF(Árboles!G63="","",Árboles!G63)</f>
        <v/>
      </c>
      <c r="E66" s="242"/>
      <c r="F66" s="242"/>
      <c r="G66" s="242"/>
      <c r="H66" s="242"/>
      <c r="I66" s="242"/>
      <c r="J66" s="243">
        <f>SUM(Biomasa[[#This Row],[B_PM (t)]:[B_Raíz (t)]])</f>
        <v>0</v>
      </c>
      <c r="K66" s="244"/>
      <c r="L66" s="244"/>
      <c r="M66" s="244"/>
      <c r="N66" s="244"/>
      <c r="O66" s="244"/>
      <c r="P66" s="245"/>
      <c r="Q66" s="245"/>
      <c r="R66" s="183"/>
      <c r="S66" s="183"/>
      <c r="T66" s="183"/>
      <c r="U66" s="183"/>
      <c r="V66" s="183"/>
      <c r="W66" s="183"/>
      <c r="X66" s="183"/>
    </row>
    <row r="67" spans="2:24" ht="16.8" thickTop="1" thickBot="1">
      <c r="B67" s="248" t="str">
        <f>IF(Árboles!B64="","",Árboles!B64)</f>
        <v/>
      </c>
      <c r="C67" s="240" t="str">
        <f>IF(Árboles!C64="","",Árboles!C64)</f>
        <v/>
      </c>
      <c r="D67" s="249" t="str">
        <f>IF(Árboles!G64="","",Árboles!G64)</f>
        <v/>
      </c>
      <c r="E67" s="242"/>
      <c r="F67" s="242"/>
      <c r="G67" s="242"/>
      <c r="H67" s="242"/>
      <c r="I67" s="242"/>
      <c r="J67" s="243">
        <f>SUM(Biomasa[[#This Row],[B_PM (t)]:[B_Raíz (t)]])</f>
        <v>0</v>
      </c>
      <c r="K67" s="244"/>
      <c r="L67" s="244"/>
      <c r="M67" s="244"/>
      <c r="N67" s="244"/>
      <c r="O67" s="244"/>
      <c r="P67" s="245"/>
      <c r="Q67" s="245"/>
      <c r="R67" s="183"/>
      <c r="S67" s="183"/>
      <c r="T67" s="183"/>
      <c r="U67" s="183"/>
      <c r="V67" s="183"/>
      <c r="W67" s="183"/>
      <c r="X67" s="183"/>
    </row>
    <row r="68" spans="2:24" ht="16.8" thickTop="1" thickBot="1">
      <c r="B68" s="248" t="str">
        <f>IF(Árboles!B65="","",Árboles!B65)</f>
        <v/>
      </c>
      <c r="C68" s="240" t="str">
        <f>IF(Árboles!C65="","",Árboles!C65)</f>
        <v/>
      </c>
      <c r="D68" s="249" t="str">
        <f>IF(Árboles!G65="","",Árboles!G65)</f>
        <v/>
      </c>
      <c r="E68" s="242"/>
      <c r="F68" s="242"/>
      <c r="G68" s="242"/>
      <c r="H68" s="242"/>
      <c r="I68" s="242"/>
      <c r="J68" s="243">
        <f>SUM(Biomasa[[#This Row],[B_PM (t)]:[B_Raíz (t)]])</f>
        <v>0</v>
      </c>
      <c r="K68" s="244"/>
      <c r="L68" s="244"/>
      <c r="M68" s="244"/>
      <c r="N68" s="244"/>
      <c r="O68" s="244"/>
      <c r="P68" s="245"/>
      <c r="Q68" s="245"/>
      <c r="R68" s="183"/>
      <c r="S68" s="183"/>
      <c r="T68" s="183"/>
      <c r="U68" s="183"/>
      <c r="V68" s="183"/>
      <c r="W68" s="183"/>
      <c r="X68" s="183"/>
    </row>
    <row r="69" spans="2:24" ht="16.8" thickTop="1" thickBot="1">
      <c r="B69" s="248" t="str">
        <f>IF(Árboles!B66="","",Árboles!B66)</f>
        <v/>
      </c>
      <c r="C69" s="240" t="str">
        <f>IF(Árboles!C66="","",Árboles!C66)</f>
        <v/>
      </c>
      <c r="D69" s="249" t="str">
        <f>IF(Árboles!G66="","",Árboles!G66)</f>
        <v/>
      </c>
      <c r="E69" s="242"/>
      <c r="F69" s="242"/>
      <c r="G69" s="242"/>
      <c r="H69" s="242"/>
      <c r="I69" s="242"/>
      <c r="J69" s="243">
        <f>SUM(Biomasa[[#This Row],[B_PM (t)]:[B_Raíz (t)]])</f>
        <v>0</v>
      </c>
      <c r="K69" s="244"/>
      <c r="L69" s="244"/>
      <c r="M69" s="244"/>
      <c r="N69" s="244"/>
      <c r="O69" s="244"/>
      <c r="P69" s="245"/>
      <c r="Q69" s="245"/>
      <c r="R69" s="183"/>
      <c r="S69" s="183"/>
      <c r="T69" s="183"/>
      <c r="U69" s="183"/>
      <c r="V69" s="183"/>
      <c r="W69" s="183"/>
      <c r="X69" s="183"/>
    </row>
    <row r="70" spans="2:24" ht="16.8" thickTop="1" thickBot="1">
      <c r="B70" s="248" t="str">
        <f>IF(Árboles!B67="","",Árboles!B67)</f>
        <v/>
      </c>
      <c r="C70" s="240" t="str">
        <f>IF(Árboles!C67="","",Árboles!C67)</f>
        <v/>
      </c>
      <c r="D70" s="249" t="str">
        <f>IF(Árboles!G67="","",Árboles!G67)</f>
        <v/>
      </c>
      <c r="E70" s="242"/>
      <c r="F70" s="242"/>
      <c r="G70" s="242"/>
      <c r="H70" s="242"/>
      <c r="I70" s="242"/>
      <c r="J70" s="243">
        <f>SUM(Biomasa[[#This Row],[B_PM (t)]:[B_Raíz (t)]])</f>
        <v>0</v>
      </c>
      <c r="K70" s="244"/>
      <c r="L70" s="244"/>
      <c r="M70" s="244"/>
      <c r="N70" s="244"/>
      <c r="O70" s="244"/>
      <c r="P70" s="245"/>
      <c r="Q70" s="245"/>
      <c r="R70" s="183"/>
      <c r="S70" s="183"/>
      <c r="T70" s="183"/>
      <c r="U70" s="183"/>
      <c r="V70" s="183"/>
      <c r="W70" s="183"/>
      <c r="X70" s="183"/>
    </row>
    <row r="71" spans="2:24" ht="16.8" thickTop="1" thickBot="1">
      <c r="B71" s="248" t="str">
        <f>IF(Árboles!B68="","",Árboles!B68)</f>
        <v/>
      </c>
      <c r="C71" s="240" t="str">
        <f>IF(Árboles!C68="","",Árboles!C68)</f>
        <v/>
      </c>
      <c r="D71" s="249" t="str">
        <f>IF(Árboles!G68="","",Árboles!G68)</f>
        <v/>
      </c>
      <c r="E71" s="242"/>
      <c r="F71" s="242"/>
      <c r="G71" s="242"/>
      <c r="H71" s="242"/>
      <c r="I71" s="242"/>
      <c r="J71" s="243">
        <f>SUM(Biomasa[[#This Row],[B_PM (t)]:[B_Raíz (t)]])</f>
        <v>0</v>
      </c>
      <c r="K71" s="244"/>
      <c r="L71" s="244"/>
      <c r="M71" s="244"/>
      <c r="N71" s="244"/>
      <c r="O71" s="244"/>
      <c r="P71" s="245"/>
      <c r="Q71" s="245"/>
      <c r="R71" s="183"/>
      <c r="S71" s="183"/>
      <c r="T71" s="183"/>
      <c r="U71" s="183"/>
      <c r="V71" s="183"/>
      <c r="W71" s="183"/>
      <c r="X71" s="183"/>
    </row>
    <row r="72" spans="2:24" ht="16.8" thickTop="1" thickBot="1">
      <c r="B72" s="248" t="str">
        <f>IF(Árboles!B69="","",Árboles!B69)</f>
        <v/>
      </c>
      <c r="C72" s="240" t="str">
        <f>IF(Árboles!C69="","",Árboles!C69)</f>
        <v/>
      </c>
      <c r="D72" s="249" t="str">
        <f>IF(Árboles!G69="","",Árboles!G69)</f>
        <v/>
      </c>
      <c r="E72" s="242"/>
      <c r="F72" s="242"/>
      <c r="G72" s="242"/>
      <c r="H72" s="242"/>
      <c r="I72" s="242"/>
      <c r="J72" s="243">
        <f>SUM(Biomasa[[#This Row],[B_PM (t)]:[B_Raíz (t)]])</f>
        <v>0</v>
      </c>
      <c r="K72" s="244"/>
      <c r="L72" s="244"/>
      <c r="M72" s="244"/>
      <c r="N72" s="244"/>
      <c r="O72" s="244"/>
      <c r="P72" s="245"/>
      <c r="Q72" s="245"/>
      <c r="R72" s="183"/>
      <c r="S72" s="183"/>
      <c r="T72" s="183"/>
      <c r="U72" s="183"/>
      <c r="V72" s="183"/>
      <c r="W72" s="183"/>
      <c r="X72" s="183"/>
    </row>
    <row r="73" spans="2:24" ht="16.8" thickTop="1" thickBot="1">
      <c r="B73" s="248" t="str">
        <f>IF(Árboles!B70="","",Árboles!B70)</f>
        <v/>
      </c>
      <c r="C73" s="240" t="str">
        <f>IF(Árboles!C70="","",Árboles!C70)</f>
        <v/>
      </c>
      <c r="D73" s="249" t="str">
        <f>IF(Árboles!G70="","",Árboles!G70)</f>
        <v/>
      </c>
      <c r="E73" s="242"/>
      <c r="F73" s="242"/>
      <c r="G73" s="242"/>
      <c r="H73" s="242"/>
      <c r="I73" s="242"/>
      <c r="J73" s="243">
        <f>SUM(Biomasa[[#This Row],[B_PM (t)]:[B_Raíz (t)]])</f>
        <v>0</v>
      </c>
      <c r="K73" s="244"/>
      <c r="L73" s="244"/>
      <c r="M73" s="244"/>
      <c r="N73" s="244"/>
      <c r="O73" s="244"/>
      <c r="P73" s="245"/>
      <c r="Q73" s="245"/>
      <c r="R73" s="183"/>
      <c r="S73" s="183"/>
      <c r="T73" s="183"/>
      <c r="U73" s="183"/>
      <c r="V73" s="183"/>
      <c r="W73" s="183"/>
      <c r="X73" s="183"/>
    </row>
    <row r="74" spans="2:24" ht="16.8" thickTop="1" thickBot="1">
      <c r="B74" s="248" t="str">
        <f>IF(Árboles!B71="","",Árboles!B71)</f>
        <v/>
      </c>
      <c r="C74" s="240" t="str">
        <f>IF(Árboles!C71="","",Árboles!C71)</f>
        <v/>
      </c>
      <c r="D74" s="249" t="str">
        <f>IF(Árboles!G71="","",Árboles!G71)</f>
        <v/>
      </c>
      <c r="E74" s="242"/>
      <c r="F74" s="242"/>
      <c r="G74" s="242"/>
      <c r="H74" s="242"/>
      <c r="I74" s="242"/>
      <c r="J74" s="243">
        <f>SUM(Biomasa[[#This Row],[B_PM (t)]:[B_Raíz (t)]])</f>
        <v>0</v>
      </c>
      <c r="K74" s="244"/>
      <c r="L74" s="244"/>
      <c r="M74" s="244"/>
      <c r="N74" s="244"/>
      <c r="O74" s="244"/>
      <c r="P74" s="245"/>
      <c r="Q74" s="245"/>
      <c r="R74" s="183"/>
      <c r="S74" s="183"/>
      <c r="T74" s="183"/>
      <c r="U74" s="183"/>
      <c r="V74" s="183"/>
      <c r="W74" s="183"/>
      <c r="X74" s="183"/>
    </row>
    <row r="75" spans="2:24" ht="16.8" thickTop="1" thickBot="1">
      <c r="B75" s="248" t="str">
        <f>IF(Árboles!B72="","",Árboles!B72)</f>
        <v/>
      </c>
      <c r="C75" s="240" t="str">
        <f>IF(Árboles!C72="","",Árboles!C72)</f>
        <v/>
      </c>
      <c r="D75" s="249" t="str">
        <f>IF(Árboles!G72="","",Árboles!G72)</f>
        <v/>
      </c>
      <c r="E75" s="242"/>
      <c r="F75" s="242"/>
      <c r="G75" s="242"/>
      <c r="H75" s="242"/>
      <c r="I75" s="242"/>
      <c r="J75" s="243">
        <f>SUM(Biomasa[[#This Row],[B_PM (t)]:[B_Raíz (t)]])</f>
        <v>0</v>
      </c>
      <c r="K75" s="244"/>
      <c r="L75" s="244"/>
      <c r="M75" s="244"/>
      <c r="N75" s="244"/>
      <c r="O75" s="244"/>
      <c r="P75" s="245"/>
      <c r="Q75" s="245"/>
      <c r="R75" s="183"/>
      <c r="S75" s="183"/>
      <c r="T75" s="183"/>
      <c r="U75" s="183"/>
      <c r="V75" s="183"/>
      <c r="W75" s="183"/>
      <c r="X75" s="183"/>
    </row>
    <row r="76" spans="2:24" ht="16.8" thickTop="1" thickBot="1">
      <c r="B76" s="248" t="str">
        <f>IF(Árboles!B73="","",Árboles!B73)</f>
        <v/>
      </c>
      <c r="C76" s="240" t="str">
        <f>IF(Árboles!C73="","",Árboles!C73)</f>
        <v/>
      </c>
      <c r="D76" s="249" t="str">
        <f>IF(Árboles!G73="","",Árboles!G73)</f>
        <v/>
      </c>
      <c r="E76" s="242"/>
      <c r="F76" s="242"/>
      <c r="G76" s="242"/>
      <c r="H76" s="242"/>
      <c r="I76" s="242"/>
      <c r="J76" s="243">
        <f>SUM(Biomasa[[#This Row],[B_PM (t)]:[B_Raíz (t)]])</f>
        <v>0</v>
      </c>
      <c r="K76" s="244"/>
      <c r="L76" s="244"/>
      <c r="M76" s="244"/>
      <c r="N76" s="244"/>
      <c r="O76" s="244"/>
      <c r="P76" s="245"/>
      <c r="Q76" s="245"/>
      <c r="R76" s="183"/>
      <c r="S76" s="183"/>
      <c r="T76" s="183"/>
      <c r="U76" s="183"/>
      <c r="V76" s="183"/>
      <c r="W76" s="183"/>
      <c r="X76" s="183"/>
    </row>
    <row r="77" spans="2:24" ht="16.8" thickTop="1" thickBot="1">
      <c r="B77" s="248" t="str">
        <f>IF(Árboles!B74="","",Árboles!B74)</f>
        <v/>
      </c>
      <c r="C77" s="240" t="str">
        <f>IF(Árboles!C74="","",Árboles!C74)</f>
        <v/>
      </c>
      <c r="D77" s="249" t="str">
        <f>IF(Árboles!G74="","",Árboles!G74)</f>
        <v/>
      </c>
      <c r="E77" s="242"/>
      <c r="F77" s="242"/>
      <c r="G77" s="242"/>
      <c r="H77" s="242"/>
      <c r="I77" s="242"/>
      <c r="J77" s="243">
        <f>SUM(Biomasa[[#This Row],[B_PM (t)]:[B_Raíz (t)]])</f>
        <v>0</v>
      </c>
      <c r="K77" s="244"/>
      <c r="L77" s="244"/>
      <c r="M77" s="244"/>
      <c r="N77" s="244"/>
      <c r="O77" s="244"/>
      <c r="P77" s="245"/>
      <c r="Q77" s="245"/>
      <c r="R77" s="183"/>
      <c r="S77" s="183"/>
      <c r="T77" s="183"/>
      <c r="U77" s="183"/>
      <c r="V77" s="183"/>
      <c r="W77" s="183"/>
      <c r="X77" s="183"/>
    </row>
    <row r="78" spans="2:24" ht="16.8" thickTop="1" thickBot="1">
      <c r="B78" s="248" t="str">
        <f>IF(Árboles!B75="","",Árboles!B75)</f>
        <v/>
      </c>
      <c r="C78" s="240" t="str">
        <f>IF(Árboles!C75="","",Árboles!C75)</f>
        <v/>
      </c>
      <c r="D78" s="249" t="str">
        <f>IF(Árboles!G75="","",Árboles!G75)</f>
        <v/>
      </c>
      <c r="E78" s="242"/>
      <c r="F78" s="242"/>
      <c r="G78" s="242"/>
      <c r="H78" s="242"/>
      <c r="I78" s="242"/>
      <c r="J78" s="243">
        <f>SUM(Biomasa[[#This Row],[B_PM (t)]:[B_Raíz (t)]])</f>
        <v>0</v>
      </c>
      <c r="K78" s="244"/>
      <c r="L78" s="244"/>
      <c r="M78" s="244"/>
      <c r="N78" s="244"/>
      <c r="O78" s="244"/>
      <c r="P78" s="245"/>
      <c r="Q78" s="245"/>
      <c r="R78" s="183"/>
      <c r="S78" s="183"/>
      <c r="T78" s="183"/>
      <c r="U78" s="183"/>
      <c r="V78" s="183"/>
      <c r="W78" s="183"/>
      <c r="X78" s="183"/>
    </row>
    <row r="79" spans="2:24" ht="16.8" thickTop="1" thickBot="1">
      <c r="B79" s="248" t="str">
        <f>IF(Árboles!B76="","",Árboles!B76)</f>
        <v/>
      </c>
      <c r="C79" s="240" t="str">
        <f>IF(Árboles!C76="","",Árboles!C76)</f>
        <v/>
      </c>
      <c r="D79" s="249" t="str">
        <f>IF(Árboles!G76="","",Árboles!G76)</f>
        <v/>
      </c>
      <c r="E79" s="242"/>
      <c r="F79" s="242"/>
      <c r="G79" s="242"/>
      <c r="H79" s="242"/>
      <c r="I79" s="242"/>
      <c r="J79" s="243">
        <f>SUM(Biomasa[[#This Row],[B_PM (t)]:[B_Raíz (t)]])</f>
        <v>0</v>
      </c>
      <c r="K79" s="244"/>
      <c r="L79" s="244"/>
      <c r="M79" s="244"/>
      <c r="N79" s="244"/>
      <c r="O79" s="244"/>
      <c r="P79" s="245"/>
      <c r="Q79" s="245"/>
      <c r="R79" s="183"/>
      <c r="S79" s="183"/>
      <c r="T79" s="183"/>
      <c r="U79" s="183"/>
      <c r="V79" s="183"/>
      <c r="W79" s="183"/>
      <c r="X79" s="183"/>
    </row>
    <row r="80" spans="2:24" ht="16.8" thickTop="1" thickBot="1">
      <c r="B80" s="248" t="str">
        <f>IF(Árboles!B77="","",Árboles!B77)</f>
        <v/>
      </c>
      <c r="C80" s="240" t="str">
        <f>IF(Árboles!C77="","",Árboles!C77)</f>
        <v/>
      </c>
      <c r="D80" s="249" t="str">
        <f>IF(Árboles!G77="","",Árboles!G77)</f>
        <v/>
      </c>
      <c r="E80" s="242"/>
      <c r="F80" s="242"/>
      <c r="G80" s="242"/>
      <c r="H80" s="242"/>
      <c r="I80" s="242"/>
      <c r="J80" s="243">
        <f>SUM(Biomasa[[#This Row],[B_PM (t)]:[B_Raíz (t)]])</f>
        <v>0</v>
      </c>
      <c r="K80" s="244"/>
      <c r="L80" s="244"/>
      <c r="M80" s="244"/>
      <c r="N80" s="244"/>
      <c r="O80" s="244"/>
      <c r="P80" s="245"/>
      <c r="Q80" s="245"/>
      <c r="R80" s="183"/>
      <c r="S80" s="183"/>
      <c r="T80" s="183"/>
      <c r="U80" s="183"/>
      <c r="V80" s="183"/>
      <c r="W80" s="183"/>
      <c r="X80" s="183"/>
    </row>
    <row r="81" spans="2:24" ht="16.8" thickTop="1" thickBot="1">
      <c r="B81" s="248" t="str">
        <f>IF(Árboles!B78="","",Árboles!B78)</f>
        <v/>
      </c>
      <c r="C81" s="240" t="str">
        <f>IF(Árboles!C78="","",Árboles!C78)</f>
        <v/>
      </c>
      <c r="D81" s="249" t="str">
        <f>IF(Árboles!G78="","",Árboles!G78)</f>
        <v/>
      </c>
      <c r="E81" s="242"/>
      <c r="F81" s="242"/>
      <c r="G81" s="242"/>
      <c r="H81" s="242"/>
      <c r="I81" s="242"/>
      <c r="J81" s="243">
        <f>SUM(Biomasa[[#This Row],[B_PM (t)]:[B_Raíz (t)]])</f>
        <v>0</v>
      </c>
      <c r="K81" s="244"/>
      <c r="L81" s="244"/>
      <c r="M81" s="244"/>
      <c r="N81" s="244"/>
      <c r="O81" s="244"/>
      <c r="P81" s="245"/>
      <c r="Q81" s="245"/>
      <c r="R81" s="183"/>
      <c r="S81" s="183"/>
      <c r="T81" s="183"/>
      <c r="U81" s="183"/>
      <c r="V81" s="183"/>
      <c r="W81" s="183"/>
      <c r="X81" s="183"/>
    </row>
    <row r="82" spans="2:24" ht="16.8" thickTop="1" thickBot="1">
      <c r="B82" s="248" t="str">
        <f>IF(Árboles!B79="","",Árboles!B79)</f>
        <v/>
      </c>
      <c r="C82" s="240" t="str">
        <f>IF(Árboles!C79="","",Árboles!C79)</f>
        <v/>
      </c>
      <c r="D82" s="249" t="str">
        <f>IF(Árboles!G79="","",Árboles!G79)</f>
        <v/>
      </c>
      <c r="E82" s="242"/>
      <c r="F82" s="242"/>
      <c r="G82" s="242"/>
      <c r="H82" s="242"/>
      <c r="I82" s="242"/>
      <c r="J82" s="243">
        <f>SUM(Biomasa[[#This Row],[B_PM (t)]:[B_Raíz (t)]])</f>
        <v>0</v>
      </c>
      <c r="K82" s="244"/>
      <c r="L82" s="244"/>
      <c r="M82" s="244"/>
      <c r="N82" s="244"/>
      <c r="O82" s="244"/>
      <c r="P82" s="245"/>
      <c r="Q82" s="245"/>
      <c r="R82" s="183"/>
      <c r="S82" s="183"/>
      <c r="T82" s="183"/>
      <c r="U82" s="183"/>
      <c r="V82" s="183"/>
      <c r="W82" s="183"/>
      <c r="X82" s="183"/>
    </row>
    <row r="83" spans="2:24" ht="16.8" thickTop="1" thickBot="1">
      <c r="B83" s="248" t="str">
        <f>IF(Árboles!B80="","",Árboles!B80)</f>
        <v/>
      </c>
      <c r="C83" s="240" t="str">
        <f>IF(Árboles!C80="","",Árboles!C80)</f>
        <v/>
      </c>
      <c r="D83" s="249" t="str">
        <f>IF(Árboles!G80="","",Árboles!G80)</f>
        <v/>
      </c>
      <c r="E83" s="242"/>
      <c r="F83" s="242"/>
      <c r="G83" s="242"/>
      <c r="H83" s="242"/>
      <c r="I83" s="242"/>
      <c r="J83" s="243">
        <f>SUM(Biomasa[[#This Row],[B_PM (t)]:[B_Raíz (t)]])</f>
        <v>0</v>
      </c>
      <c r="K83" s="244"/>
      <c r="L83" s="244"/>
      <c r="M83" s="244"/>
      <c r="N83" s="244"/>
      <c r="O83" s="244"/>
      <c r="P83" s="245"/>
      <c r="Q83" s="245"/>
      <c r="R83" s="183"/>
      <c r="S83" s="183"/>
      <c r="T83" s="183"/>
      <c r="U83" s="183"/>
      <c r="V83" s="183"/>
      <c r="W83" s="183"/>
      <c r="X83" s="183"/>
    </row>
    <row r="84" spans="2:24" ht="16.8" thickTop="1" thickBot="1">
      <c r="B84" s="248" t="str">
        <f>IF(Árboles!B81="","",Árboles!B81)</f>
        <v/>
      </c>
      <c r="C84" s="240" t="str">
        <f>IF(Árboles!C81="","",Árboles!C81)</f>
        <v/>
      </c>
      <c r="D84" s="249" t="str">
        <f>IF(Árboles!G81="","",Árboles!G81)</f>
        <v/>
      </c>
      <c r="E84" s="242"/>
      <c r="F84" s="242"/>
      <c r="G84" s="242"/>
      <c r="H84" s="242"/>
      <c r="I84" s="242"/>
      <c r="J84" s="243">
        <f>SUM(Biomasa[[#This Row],[B_PM (t)]:[B_Raíz (t)]])</f>
        <v>0</v>
      </c>
      <c r="K84" s="244"/>
      <c r="L84" s="244"/>
      <c r="M84" s="244"/>
      <c r="N84" s="244"/>
      <c r="O84" s="244"/>
      <c r="P84" s="245"/>
      <c r="Q84" s="245"/>
      <c r="R84" s="183"/>
      <c r="S84" s="183"/>
      <c r="T84" s="183"/>
      <c r="U84" s="183"/>
      <c r="V84" s="183"/>
      <c r="W84" s="183"/>
      <c r="X84" s="183"/>
    </row>
    <row r="85" spans="2:24" ht="16.8" thickTop="1" thickBot="1">
      <c r="B85" s="248" t="str">
        <f>IF(Árboles!B82="","",Árboles!B82)</f>
        <v/>
      </c>
      <c r="C85" s="240" t="str">
        <f>IF(Árboles!C82="","",Árboles!C82)</f>
        <v/>
      </c>
      <c r="D85" s="249" t="str">
        <f>IF(Árboles!G82="","",Árboles!G82)</f>
        <v/>
      </c>
      <c r="E85" s="242"/>
      <c r="F85" s="242"/>
      <c r="G85" s="242"/>
      <c r="H85" s="242"/>
      <c r="I85" s="242"/>
      <c r="J85" s="243">
        <f>SUM(Biomasa[[#This Row],[B_PM (t)]:[B_Raíz (t)]])</f>
        <v>0</v>
      </c>
      <c r="K85" s="244"/>
      <c r="L85" s="244"/>
      <c r="M85" s="244"/>
      <c r="N85" s="244"/>
      <c r="O85" s="244"/>
      <c r="P85" s="245"/>
      <c r="Q85" s="245"/>
      <c r="R85" s="183"/>
      <c r="S85" s="183"/>
      <c r="T85" s="183"/>
      <c r="U85" s="183"/>
      <c r="V85" s="183"/>
      <c r="W85" s="183"/>
      <c r="X85" s="183"/>
    </row>
    <row r="86" spans="2:24" ht="16.8" thickTop="1" thickBot="1">
      <c r="B86" s="248" t="str">
        <f>IF(Árboles!B83="","",Árboles!B83)</f>
        <v/>
      </c>
      <c r="C86" s="240" t="str">
        <f>IF(Árboles!C83="","",Árboles!C83)</f>
        <v/>
      </c>
      <c r="D86" s="249" t="str">
        <f>IF(Árboles!G83="","",Árboles!G83)</f>
        <v/>
      </c>
      <c r="E86" s="242"/>
      <c r="F86" s="242"/>
      <c r="G86" s="242"/>
      <c r="H86" s="242"/>
      <c r="I86" s="242"/>
      <c r="J86" s="243">
        <f>SUM(Biomasa[[#This Row],[B_PM (t)]:[B_Raíz (t)]])</f>
        <v>0</v>
      </c>
      <c r="K86" s="244"/>
      <c r="L86" s="244"/>
      <c r="M86" s="244"/>
      <c r="N86" s="244"/>
      <c r="O86" s="244"/>
      <c r="P86" s="245"/>
      <c r="Q86" s="245"/>
      <c r="R86" s="183"/>
      <c r="S86" s="183"/>
      <c r="T86" s="183"/>
      <c r="U86" s="183"/>
      <c r="V86" s="183"/>
      <c r="W86" s="183"/>
      <c r="X86" s="183"/>
    </row>
    <row r="87" spans="2:24" ht="16.8" thickTop="1" thickBot="1">
      <c r="B87" s="248" t="str">
        <f>IF(Árboles!B84="","",Árboles!B84)</f>
        <v/>
      </c>
      <c r="C87" s="240" t="str">
        <f>IF(Árboles!C84="","",Árboles!C84)</f>
        <v/>
      </c>
      <c r="D87" s="249" t="str">
        <f>IF(Árboles!G84="","",Árboles!G84)</f>
        <v/>
      </c>
      <c r="E87" s="242"/>
      <c r="F87" s="242"/>
      <c r="G87" s="242"/>
      <c r="H87" s="242"/>
      <c r="I87" s="242"/>
      <c r="J87" s="243">
        <f>SUM(Biomasa[[#This Row],[B_PM (t)]:[B_Raíz (t)]])</f>
        <v>0</v>
      </c>
      <c r="K87" s="244"/>
      <c r="L87" s="244"/>
      <c r="M87" s="244"/>
      <c r="N87" s="244"/>
      <c r="O87" s="244"/>
      <c r="P87" s="245"/>
      <c r="Q87" s="245"/>
      <c r="R87" s="183"/>
      <c r="S87" s="183"/>
      <c r="T87" s="183"/>
      <c r="U87" s="183"/>
      <c r="V87" s="183"/>
      <c r="W87" s="183"/>
      <c r="X87" s="183"/>
    </row>
    <row r="88" spans="2:24" ht="16.8" thickTop="1" thickBot="1">
      <c r="B88" s="248" t="str">
        <f>IF(Árboles!B85="","",Árboles!B85)</f>
        <v/>
      </c>
      <c r="C88" s="240" t="str">
        <f>IF(Árboles!C85="","",Árboles!C85)</f>
        <v/>
      </c>
      <c r="D88" s="249" t="str">
        <f>IF(Árboles!G85="","",Árboles!G85)</f>
        <v/>
      </c>
      <c r="E88" s="242"/>
      <c r="F88" s="242"/>
      <c r="G88" s="242"/>
      <c r="H88" s="242"/>
      <c r="I88" s="242"/>
      <c r="J88" s="243">
        <f>SUM(Biomasa[[#This Row],[B_PM (t)]:[B_Raíz (t)]])</f>
        <v>0</v>
      </c>
      <c r="K88" s="244"/>
      <c r="L88" s="244"/>
      <c r="M88" s="244"/>
      <c r="N88" s="244"/>
      <c r="O88" s="244"/>
      <c r="P88" s="245"/>
      <c r="Q88" s="245"/>
      <c r="R88" s="183"/>
      <c r="S88" s="183"/>
      <c r="T88" s="183"/>
      <c r="U88" s="183"/>
      <c r="V88" s="183"/>
      <c r="W88" s="183"/>
      <c r="X88" s="183"/>
    </row>
    <row r="89" spans="2:24" ht="16.8" thickTop="1" thickBot="1">
      <c r="B89" s="248" t="str">
        <f>IF(Árboles!B86="","",Árboles!B86)</f>
        <v/>
      </c>
      <c r="C89" s="240" t="str">
        <f>IF(Árboles!C86="","",Árboles!C86)</f>
        <v/>
      </c>
      <c r="D89" s="249" t="str">
        <f>IF(Árboles!G86="","",Árboles!G86)</f>
        <v/>
      </c>
      <c r="E89" s="242"/>
      <c r="F89" s="242"/>
      <c r="G89" s="242"/>
      <c r="H89" s="242"/>
      <c r="I89" s="242"/>
      <c r="J89" s="243">
        <f>SUM(Biomasa[[#This Row],[B_PM (t)]:[B_Raíz (t)]])</f>
        <v>0</v>
      </c>
      <c r="K89" s="244"/>
      <c r="L89" s="244"/>
      <c r="M89" s="244"/>
      <c r="N89" s="244"/>
      <c r="O89" s="244"/>
      <c r="P89" s="245"/>
      <c r="Q89" s="245"/>
      <c r="R89" s="183"/>
      <c r="S89" s="183"/>
      <c r="T89" s="183"/>
      <c r="U89" s="183"/>
      <c r="V89" s="183"/>
      <c r="W89" s="183"/>
      <c r="X89" s="183"/>
    </row>
    <row r="90" spans="2:24" ht="16.8" thickTop="1" thickBot="1">
      <c r="B90" s="248" t="str">
        <f>IF(Árboles!B87="","",Árboles!B87)</f>
        <v/>
      </c>
      <c r="C90" s="240" t="str">
        <f>IF(Árboles!C87="","",Árboles!C87)</f>
        <v/>
      </c>
      <c r="D90" s="249" t="str">
        <f>IF(Árboles!G87="","",Árboles!G87)</f>
        <v/>
      </c>
      <c r="E90" s="242"/>
      <c r="F90" s="242"/>
      <c r="G90" s="242"/>
      <c r="H90" s="242"/>
      <c r="I90" s="242"/>
      <c r="J90" s="243">
        <f>SUM(Biomasa[[#This Row],[B_PM (t)]:[B_Raíz (t)]])</f>
        <v>0</v>
      </c>
      <c r="K90" s="244"/>
      <c r="L90" s="244"/>
      <c r="M90" s="244"/>
      <c r="N90" s="244"/>
      <c r="O90" s="244"/>
      <c r="P90" s="245"/>
      <c r="Q90" s="245"/>
      <c r="R90" s="183"/>
      <c r="S90" s="183"/>
      <c r="T90" s="183"/>
      <c r="U90" s="183"/>
      <c r="V90" s="183"/>
      <c r="W90" s="183"/>
      <c r="X90" s="183"/>
    </row>
    <row r="91" spans="2:24" ht="16.8" thickTop="1" thickBot="1">
      <c r="B91" s="248" t="str">
        <f>IF(Árboles!B88="","",Árboles!B88)</f>
        <v/>
      </c>
      <c r="C91" s="240" t="str">
        <f>IF(Árboles!C88="","",Árboles!C88)</f>
        <v/>
      </c>
      <c r="D91" s="249" t="str">
        <f>IF(Árboles!G88="","",Árboles!G88)</f>
        <v/>
      </c>
      <c r="E91" s="242"/>
      <c r="F91" s="242"/>
      <c r="G91" s="242"/>
      <c r="H91" s="242"/>
      <c r="I91" s="242"/>
      <c r="J91" s="243">
        <f>SUM(Biomasa[[#This Row],[B_PM (t)]:[B_Raíz (t)]])</f>
        <v>0</v>
      </c>
      <c r="K91" s="244"/>
      <c r="L91" s="244"/>
      <c r="M91" s="244"/>
      <c r="N91" s="244"/>
      <c r="O91" s="244"/>
      <c r="P91" s="245"/>
      <c r="Q91" s="245"/>
      <c r="R91" s="183"/>
      <c r="S91" s="183"/>
      <c r="T91" s="183"/>
      <c r="U91" s="183"/>
      <c r="V91" s="183"/>
      <c r="W91" s="183"/>
      <c r="X91" s="183"/>
    </row>
    <row r="92" spans="2:24" ht="16.8" thickTop="1" thickBot="1">
      <c r="B92" s="248" t="str">
        <f>IF(Árboles!B89="","",Árboles!B89)</f>
        <v/>
      </c>
      <c r="C92" s="240" t="str">
        <f>IF(Árboles!C89="","",Árboles!C89)</f>
        <v/>
      </c>
      <c r="D92" s="249" t="str">
        <f>IF(Árboles!G89="","",Árboles!G89)</f>
        <v/>
      </c>
      <c r="E92" s="242"/>
      <c r="F92" s="242"/>
      <c r="G92" s="242"/>
      <c r="H92" s="242"/>
      <c r="I92" s="242"/>
      <c r="J92" s="243">
        <f>SUM(Biomasa[[#This Row],[B_PM (t)]:[B_Raíz (t)]])</f>
        <v>0</v>
      </c>
      <c r="K92" s="244"/>
      <c r="L92" s="244"/>
      <c r="M92" s="244"/>
      <c r="N92" s="244"/>
      <c r="O92" s="244"/>
      <c r="P92" s="245"/>
      <c r="Q92" s="245"/>
      <c r="R92" s="183"/>
      <c r="S92" s="183"/>
      <c r="T92" s="183"/>
      <c r="U92" s="183"/>
      <c r="V92" s="183"/>
      <c r="W92" s="183"/>
      <c r="X92" s="183"/>
    </row>
    <row r="93" spans="2:24" ht="16.8" thickTop="1" thickBot="1">
      <c r="B93" s="248" t="str">
        <f>IF(Árboles!B90="","",Árboles!B90)</f>
        <v/>
      </c>
      <c r="C93" s="240" t="str">
        <f>IF(Árboles!C90="","",Árboles!C90)</f>
        <v/>
      </c>
      <c r="D93" s="249" t="str">
        <f>IF(Árboles!G90="","",Árboles!G90)</f>
        <v/>
      </c>
      <c r="E93" s="242"/>
      <c r="F93" s="242"/>
      <c r="G93" s="242"/>
      <c r="H93" s="242"/>
      <c r="I93" s="242"/>
      <c r="J93" s="243">
        <f>SUM(Biomasa[[#This Row],[B_PM (t)]:[B_Raíz (t)]])</f>
        <v>0</v>
      </c>
      <c r="K93" s="244"/>
      <c r="L93" s="244"/>
      <c r="M93" s="244"/>
      <c r="N93" s="244"/>
      <c r="O93" s="244"/>
      <c r="P93" s="245"/>
      <c r="Q93" s="245"/>
      <c r="R93" s="183"/>
      <c r="S93" s="183"/>
      <c r="T93" s="183"/>
      <c r="U93" s="183"/>
      <c r="V93" s="183"/>
      <c r="W93" s="183"/>
      <c r="X93" s="183"/>
    </row>
    <row r="94" spans="2:24" ht="16.8" thickTop="1" thickBot="1">
      <c r="B94" s="248" t="str">
        <f>IF(Árboles!B91="","",Árboles!B91)</f>
        <v/>
      </c>
      <c r="C94" s="240" t="str">
        <f>IF(Árboles!C91="","",Árboles!C91)</f>
        <v/>
      </c>
      <c r="D94" s="249" t="str">
        <f>IF(Árboles!G91="","",Árboles!G91)</f>
        <v/>
      </c>
      <c r="E94" s="242"/>
      <c r="F94" s="242"/>
      <c r="G94" s="242"/>
      <c r="H94" s="242"/>
      <c r="I94" s="242"/>
      <c r="J94" s="243">
        <f>SUM(Biomasa[[#This Row],[B_PM (t)]:[B_Raíz (t)]])</f>
        <v>0</v>
      </c>
      <c r="K94" s="244"/>
      <c r="L94" s="244"/>
      <c r="M94" s="244"/>
      <c r="N94" s="244"/>
      <c r="O94" s="244"/>
      <c r="P94" s="245"/>
      <c r="Q94" s="245"/>
      <c r="R94" s="183"/>
      <c r="S94" s="183"/>
      <c r="T94" s="183"/>
      <c r="U94" s="183"/>
      <c r="V94" s="183"/>
      <c r="W94" s="183"/>
      <c r="X94" s="183"/>
    </row>
    <row r="95" spans="2:24" ht="16.8" thickTop="1" thickBot="1">
      <c r="B95" s="248" t="str">
        <f>IF(Árboles!B92="","",Árboles!B92)</f>
        <v/>
      </c>
      <c r="C95" s="240" t="str">
        <f>IF(Árboles!C92="","",Árboles!C92)</f>
        <v/>
      </c>
      <c r="D95" s="249" t="str">
        <f>IF(Árboles!G92="","",Árboles!G92)</f>
        <v/>
      </c>
      <c r="E95" s="242"/>
      <c r="F95" s="242"/>
      <c r="G95" s="242"/>
      <c r="H95" s="242"/>
      <c r="I95" s="242"/>
      <c r="J95" s="243">
        <f>SUM(Biomasa[[#This Row],[B_PM (t)]:[B_Raíz (t)]])</f>
        <v>0</v>
      </c>
      <c r="K95" s="244"/>
      <c r="L95" s="244"/>
      <c r="M95" s="244"/>
      <c r="N95" s="244"/>
      <c r="O95" s="244"/>
      <c r="P95" s="245"/>
      <c r="Q95" s="245"/>
      <c r="R95" s="183"/>
      <c r="S95" s="183"/>
      <c r="T95" s="183"/>
      <c r="U95" s="183"/>
      <c r="V95" s="183"/>
      <c r="W95" s="183"/>
      <c r="X95" s="183"/>
    </row>
    <row r="96" spans="2:24" ht="16.8" thickTop="1" thickBot="1">
      <c r="B96" s="248" t="str">
        <f>IF(Árboles!B93="","",Árboles!B93)</f>
        <v/>
      </c>
      <c r="C96" s="240" t="str">
        <f>IF(Árboles!C93="","",Árboles!C93)</f>
        <v/>
      </c>
      <c r="D96" s="249" t="str">
        <f>IF(Árboles!G93="","",Árboles!G93)</f>
        <v/>
      </c>
      <c r="E96" s="242"/>
      <c r="F96" s="242"/>
      <c r="G96" s="242"/>
      <c r="H96" s="242"/>
      <c r="I96" s="242"/>
      <c r="J96" s="243">
        <f>SUM(Biomasa[[#This Row],[B_PM (t)]:[B_Raíz (t)]])</f>
        <v>0</v>
      </c>
      <c r="K96" s="244"/>
      <c r="L96" s="244"/>
      <c r="M96" s="244"/>
      <c r="N96" s="244"/>
      <c r="O96" s="244"/>
      <c r="P96" s="245"/>
      <c r="Q96" s="245"/>
      <c r="R96" s="183"/>
      <c r="S96" s="183"/>
      <c r="T96" s="183"/>
      <c r="U96" s="183"/>
      <c r="V96" s="183"/>
      <c r="W96" s="183"/>
      <c r="X96" s="183"/>
    </row>
    <row r="97" spans="2:24" ht="16.8" thickTop="1" thickBot="1">
      <c r="B97" s="248" t="str">
        <f>IF(Árboles!B94="","",Árboles!B94)</f>
        <v/>
      </c>
      <c r="C97" s="240" t="str">
        <f>IF(Árboles!C94="","",Árboles!C94)</f>
        <v/>
      </c>
      <c r="D97" s="249" t="str">
        <f>IF(Árboles!G94="","",Árboles!G94)</f>
        <v/>
      </c>
      <c r="E97" s="242"/>
      <c r="F97" s="242"/>
      <c r="G97" s="242"/>
      <c r="H97" s="242"/>
      <c r="I97" s="242"/>
      <c r="J97" s="243">
        <f>SUM(Biomasa[[#This Row],[B_PM (t)]:[B_Raíz (t)]])</f>
        <v>0</v>
      </c>
      <c r="K97" s="244"/>
      <c r="L97" s="244"/>
      <c r="M97" s="244"/>
      <c r="N97" s="244"/>
      <c r="O97" s="244"/>
      <c r="P97" s="245"/>
      <c r="Q97" s="245"/>
      <c r="R97" s="183"/>
      <c r="S97" s="183"/>
      <c r="T97" s="183"/>
      <c r="U97" s="183"/>
      <c r="V97" s="183"/>
      <c r="W97" s="183"/>
      <c r="X97" s="183"/>
    </row>
    <row r="98" spans="2:24" ht="16.8" thickTop="1" thickBot="1">
      <c r="B98" s="248" t="str">
        <f>IF(Árboles!B95="","",Árboles!B95)</f>
        <v/>
      </c>
      <c r="C98" s="240" t="str">
        <f>IF(Árboles!C95="","",Árboles!C95)</f>
        <v/>
      </c>
      <c r="D98" s="249" t="str">
        <f>IF(Árboles!G95="","",Árboles!G95)</f>
        <v/>
      </c>
      <c r="E98" s="242"/>
      <c r="F98" s="242"/>
      <c r="G98" s="242"/>
      <c r="H98" s="242"/>
      <c r="I98" s="242"/>
      <c r="J98" s="243">
        <f>SUM(Biomasa[[#This Row],[B_PM (t)]:[B_Raíz (t)]])</f>
        <v>0</v>
      </c>
      <c r="K98" s="244"/>
      <c r="L98" s="244"/>
      <c r="M98" s="244"/>
      <c r="N98" s="244"/>
      <c r="O98" s="244"/>
      <c r="P98" s="245"/>
      <c r="Q98" s="245"/>
      <c r="R98" s="183"/>
      <c r="S98" s="183"/>
      <c r="T98" s="183"/>
      <c r="U98" s="183"/>
      <c r="V98" s="183"/>
      <c r="W98" s="183"/>
      <c r="X98" s="183"/>
    </row>
    <row r="99" spans="2:24" ht="16.8" thickTop="1" thickBot="1">
      <c r="B99" s="248" t="str">
        <f>IF(Árboles!B96="","",Árboles!B96)</f>
        <v/>
      </c>
      <c r="C99" s="240" t="str">
        <f>IF(Árboles!C96="","",Árboles!C96)</f>
        <v/>
      </c>
      <c r="D99" s="249" t="str">
        <f>IF(Árboles!G96="","",Árboles!G96)</f>
        <v/>
      </c>
      <c r="E99" s="242"/>
      <c r="F99" s="242"/>
      <c r="G99" s="242"/>
      <c r="H99" s="242"/>
      <c r="I99" s="242"/>
      <c r="J99" s="243">
        <f>SUM(Biomasa[[#This Row],[B_PM (t)]:[B_Raíz (t)]])</f>
        <v>0</v>
      </c>
      <c r="K99" s="244"/>
      <c r="L99" s="244"/>
      <c r="M99" s="244"/>
      <c r="N99" s="244"/>
      <c r="O99" s="244"/>
      <c r="P99" s="245"/>
      <c r="Q99" s="245"/>
      <c r="R99" s="183"/>
      <c r="S99" s="183"/>
      <c r="T99" s="183"/>
      <c r="U99" s="183"/>
      <c r="V99" s="183"/>
      <c r="W99" s="183"/>
      <c r="X99" s="183"/>
    </row>
    <row r="100" spans="2:24" ht="16.8" thickTop="1" thickBot="1">
      <c r="B100" s="248" t="str">
        <f>IF(Árboles!B97="","",Árboles!B97)</f>
        <v/>
      </c>
      <c r="C100" s="240" t="str">
        <f>IF(Árboles!C97="","",Árboles!C97)</f>
        <v/>
      </c>
      <c r="D100" s="249" t="str">
        <f>IF(Árboles!G97="","",Árboles!G97)</f>
        <v/>
      </c>
      <c r="E100" s="242"/>
      <c r="F100" s="242"/>
      <c r="G100" s="242"/>
      <c r="H100" s="242"/>
      <c r="I100" s="242"/>
      <c r="J100" s="243">
        <f>SUM(Biomasa[[#This Row],[B_PM (t)]:[B_Raíz (t)]])</f>
        <v>0</v>
      </c>
      <c r="K100" s="244"/>
      <c r="L100" s="244"/>
      <c r="M100" s="244"/>
      <c r="N100" s="244"/>
      <c r="O100" s="244"/>
      <c r="P100" s="245"/>
      <c r="Q100" s="245"/>
      <c r="R100" s="183"/>
      <c r="S100" s="183"/>
      <c r="T100" s="183"/>
      <c r="U100" s="183"/>
      <c r="V100" s="183"/>
      <c r="W100" s="183"/>
      <c r="X100" s="183"/>
    </row>
    <row r="101" spans="2:24" ht="16.8" thickTop="1" thickBot="1">
      <c r="B101" s="248" t="str">
        <f>IF(Árboles!B98="","",Árboles!B98)</f>
        <v/>
      </c>
      <c r="C101" s="240" t="str">
        <f>IF(Árboles!C98="","",Árboles!C98)</f>
        <v/>
      </c>
      <c r="D101" s="249" t="str">
        <f>IF(Árboles!G98="","",Árboles!G98)</f>
        <v/>
      </c>
      <c r="E101" s="242"/>
      <c r="F101" s="242"/>
      <c r="G101" s="242"/>
      <c r="H101" s="242"/>
      <c r="I101" s="242"/>
      <c r="J101" s="243">
        <f>SUM(Biomasa[[#This Row],[B_PM (t)]:[B_Raíz (t)]])</f>
        <v>0</v>
      </c>
      <c r="K101" s="244"/>
      <c r="L101" s="244"/>
      <c r="M101" s="244"/>
      <c r="N101" s="244"/>
      <c r="O101" s="244"/>
      <c r="P101" s="245"/>
      <c r="Q101" s="245"/>
      <c r="R101" s="183"/>
      <c r="S101" s="183"/>
      <c r="T101" s="183"/>
      <c r="U101" s="183"/>
      <c r="V101" s="183"/>
      <c r="W101" s="183"/>
      <c r="X101" s="183"/>
    </row>
    <row r="102" spans="2:24" ht="16.8" thickTop="1" thickBot="1">
      <c r="B102" s="248" t="str">
        <f>IF(Árboles!B99="","",Árboles!B99)</f>
        <v/>
      </c>
      <c r="C102" s="240" t="str">
        <f>IF(Árboles!C99="","",Árboles!C99)</f>
        <v/>
      </c>
      <c r="D102" s="249" t="str">
        <f>IF(Árboles!G99="","",Árboles!G99)</f>
        <v/>
      </c>
      <c r="E102" s="242"/>
      <c r="F102" s="242"/>
      <c r="G102" s="242"/>
      <c r="H102" s="242"/>
      <c r="I102" s="242"/>
      <c r="J102" s="243">
        <f>SUM(Biomasa[[#This Row],[B_PM (t)]:[B_Raíz (t)]])</f>
        <v>0</v>
      </c>
      <c r="K102" s="244"/>
      <c r="L102" s="244"/>
      <c r="M102" s="244"/>
      <c r="N102" s="244"/>
      <c r="O102" s="244"/>
      <c r="P102" s="245"/>
      <c r="Q102" s="245"/>
      <c r="R102" s="183"/>
      <c r="S102" s="183"/>
      <c r="T102" s="183"/>
      <c r="U102" s="183"/>
      <c r="V102" s="183"/>
      <c r="W102" s="183"/>
      <c r="X102" s="183"/>
    </row>
    <row r="103" spans="2:24" ht="16.8" thickTop="1" thickBot="1">
      <c r="B103" s="248" t="str">
        <f>IF(Árboles!B100="","",Árboles!B100)</f>
        <v/>
      </c>
      <c r="C103" s="240" t="str">
        <f>IF(Árboles!C100="","",Árboles!C100)</f>
        <v/>
      </c>
      <c r="D103" s="249" t="str">
        <f>IF(Árboles!G100="","",Árboles!G100)</f>
        <v/>
      </c>
      <c r="E103" s="242"/>
      <c r="F103" s="242"/>
      <c r="G103" s="242"/>
      <c r="H103" s="242"/>
      <c r="I103" s="242"/>
      <c r="J103" s="243">
        <f>SUM(Biomasa[[#This Row],[B_PM (t)]:[B_Raíz (t)]])</f>
        <v>0</v>
      </c>
      <c r="K103" s="244"/>
      <c r="L103" s="244"/>
      <c r="M103" s="244"/>
      <c r="N103" s="244"/>
      <c r="O103" s="244"/>
      <c r="P103" s="245"/>
      <c r="Q103" s="245"/>
      <c r="R103" s="183"/>
      <c r="S103" s="183"/>
      <c r="T103" s="183"/>
      <c r="U103" s="183"/>
      <c r="V103" s="183"/>
      <c r="W103" s="183"/>
      <c r="X103" s="183"/>
    </row>
    <row r="104" spans="2:24" ht="16.8" thickTop="1" thickBot="1">
      <c r="B104" s="248" t="str">
        <f>IF(Árboles!B101="","",Árboles!B101)</f>
        <v/>
      </c>
      <c r="C104" s="240" t="str">
        <f>IF(Árboles!C101="","",Árboles!C101)</f>
        <v/>
      </c>
      <c r="D104" s="249" t="str">
        <f>IF(Árboles!G101="","",Árboles!G101)</f>
        <v/>
      </c>
      <c r="E104" s="242"/>
      <c r="F104" s="242"/>
      <c r="G104" s="242"/>
      <c r="H104" s="242"/>
      <c r="I104" s="242"/>
      <c r="J104" s="243">
        <f>SUM(Biomasa[[#This Row],[B_PM (t)]:[B_Raíz (t)]])</f>
        <v>0</v>
      </c>
      <c r="K104" s="244"/>
      <c r="L104" s="244"/>
      <c r="M104" s="244"/>
      <c r="N104" s="244"/>
      <c r="O104" s="244"/>
      <c r="P104" s="245"/>
      <c r="Q104" s="245"/>
      <c r="R104" s="183"/>
      <c r="S104" s="183"/>
      <c r="T104" s="183"/>
      <c r="U104" s="183"/>
      <c r="V104" s="183"/>
      <c r="W104" s="183"/>
      <c r="X104" s="183"/>
    </row>
    <row r="105" spans="2:24" ht="16.8" thickTop="1" thickBot="1">
      <c r="B105" s="248" t="str">
        <f>IF(Árboles!B102="","",Árboles!B102)</f>
        <v/>
      </c>
      <c r="C105" s="240" t="str">
        <f>IF(Árboles!C102="","",Árboles!C102)</f>
        <v/>
      </c>
      <c r="D105" s="249" t="str">
        <f>IF(Árboles!G102="","",Árboles!G102)</f>
        <v/>
      </c>
      <c r="E105" s="242"/>
      <c r="F105" s="242"/>
      <c r="G105" s="242"/>
      <c r="H105" s="242"/>
      <c r="I105" s="242"/>
      <c r="J105" s="243">
        <f>SUM(Biomasa[[#This Row],[B_PM (t)]:[B_Raíz (t)]])</f>
        <v>0</v>
      </c>
      <c r="K105" s="244"/>
      <c r="L105" s="244"/>
      <c r="M105" s="244"/>
      <c r="N105" s="244"/>
      <c r="O105" s="244"/>
      <c r="P105" s="245"/>
      <c r="Q105" s="245"/>
      <c r="R105" s="183"/>
      <c r="S105" s="183"/>
      <c r="T105" s="183"/>
      <c r="U105" s="183"/>
      <c r="V105" s="183"/>
      <c r="W105" s="183"/>
      <c r="X105" s="183"/>
    </row>
    <row r="106" spans="2:24" ht="16.8" thickTop="1" thickBot="1">
      <c r="B106" s="248" t="str">
        <f>IF(Árboles!B103="","",Árboles!B103)</f>
        <v/>
      </c>
      <c r="C106" s="240" t="str">
        <f>IF(Árboles!C103="","",Árboles!C103)</f>
        <v/>
      </c>
      <c r="D106" s="249" t="str">
        <f>IF(Árboles!G103="","",Árboles!G103)</f>
        <v/>
      </c>
      <c r="E106" s="242"/>
      <c r="F106" s="242"/>
      <c r="G106" s="242"/>
      <c r="H106" s="242"/>
      <c r="I106" s="242"/>
      <c r="J106" s="243">
        <f>SUM(Biomasa[[#This Row],[B_PM (t)]:[B_Raíz (t)]])</f>
        <v>0</v>
      </c>
      <c r="K106" s="244"/>
      <c r="L106" s="244"/>
      <c r="M106" s="244"/>
      <c r="N106" s="244"/>
      <c r="O106" s="244"/>
      <c r="P106" s="245"/>
      <c r="Q106" s="245"/>
      <c r="R106" s="183"/>
      <c r="S106" s="183"/>
      <c r="T106" s="183"/>
      <c r="U106" s="183"/>
      <c r="V106" s="183"/>
      <c r="W106" s="183"/>
      <c r="X106" s="183"/>
    </row>
    <row r="107" spans="2:24" ht="16.8" thickTop="1" thickBot="1">
      <c r="B107" s="248" t="str">
        <f>IF(Árboles!B104="","",Árboles!B104)</f>
        <v/>
      </c>
      <c r="C107" s="240" t="str">
        <f>IF(Árboles!C104="","",Árboles!C104)</f>
        <v/>
      </c>
      <c r="D107" s="249" t="str">
        <f>IF(Árboles!G104="","",Árboles!G104)</f>
        <v/>
      </c>
      <c r="E107" s="242"/>
      <c r="F107" s="242"/>
      <c r="G107" s="242"/>
      <c r="H107" s="242"/>
      <c r="I107" s="242"/>
      <c r="J107" s="243">
        <f>SUM(Biomasa[[#This Row],[B_PM (t)]:[B_Raíz (t)]])</f>
        <v>0</v>
      </c>
      <c r="K107" s="244"/>
      <c r="L107" s="244"/>
      <c r="M107" s="244"/>
      <c r="N107" s="244"/>
      <c r="O107" s="244"/>
      <c r="P107" s="245"/>
      <c r="Q107" s="245"/>
      <c r="R107" s="183"/>
      <c r="S107" s="183"/>
      <c r="T107" s="183"/>
      <c r="U107" s="183"/>
      <c r="V107" s="183"/>
      <c r="W107" s="183"/>
      <c r="X107" s="183"/>
    </row>
    <row r="108" spans="2:24" ht="16.8" thickTop="1" thickBot="1">
      <c r="B108" s="248" t="str">
        <f>IF(Árboles!B105="","",Árboles!B105)</f>
        <v/>
      </c>
      <c r="C108" s="240" t="str">
        <f>IF(Árboles!C105="","",Árboles!C105)</f>
        <v/>
      </c>
      <c r="D108" s="249" t="str">
        <f>IF(Árboles!G105="","",Árboles!G105)</f>
        <v/>
      </c>
      <c r="E108" s="242"/>
      <c r="F108" s="242"/>
      <c r="G108" s="242"/>
      <c r="H108" s="242"/>
      <c r="I108" s="242"/>
      <c r="J108" s="243">
        <f>SUM(Biomasa[[#This Row],[B_PM (t)]:[B_Raíz (t)]])</f>
        <v>0</v>
      </c>
      <c r="K108" s="244"/>
      <c r="L108" s="244"/>
      <c r="M108" s="244"/>
      <c r="N108" s="244"/>
      <c r="O108" s="244"/>
      <c r="P108" s="245"/>
      <c r="Q108" s="245"/>
      <c r="R108" s="183"/>
      <c r="S108" s="183"/>
      <c r="T108" s="183"/>
      <c r="U108" s="183"/>
      <c r="V108" s="183"/>
      <c r="W108" s="183"/>
      <c r="X108" s="183"/>
    </row>
    <row r="109" spans="2:24" ht="16.8" thickTop="1" thickBot="1">
      <c r="B109" s="248" t="str">
        <f>IF(Árboles!B106="","",Árboles!B106)</f>
        <v/>
      </c>
      <c r="C109" s="240" t="str">
        <f>IF(Árboles!C106="","",Árboles!C106)</f>
        <v/>
      </c>
      <c r="D109" s="249" t="str">
        <f>IF(Árboles!G106="","",Árboles!G106)</f>
        <v/>
      </c>
      <c r="E109" s="242"/>
      <c r="F109" s="242"/>
      <c r="G109" s="242"/>
      <c r="H109" s="242"/>
      <c r="I109" s="242"/>
      <c r="J109" s="243">
        <f>SUM(Biomasa[[#This Row],[B_PM (t)]:[B_Raíz (t)]])</f>
        <v>0</v>
      </c>
      <c r="K109" s="244"/>
      <c r="L109" s="244"/>
      <c r="M109" s="244"/>
      <c r="N109" s="244"/>
      <c r="O109" s="244"/>
      <c r="P109" s="245"/>
      <c r="Q109" s="245"/>
      <c r="R109" s="183"/>
      <c r="S109" s="183"/>
      <c r="T109" s="183"/>
      <c r="U109" s="183"/>
      <c r="V109" s="183"/>
      <c r="W109" s="183"/>
      <c r="X109" s="183"/>
    </row>
    <row r="110" spans="2:24" ht="16.8" thickTop="1" thickBot="1">
      <c r="B110" s="248" t="str">
        <f>IF(Árboles!B107="","",Árboles!B107)</f>
        <v/>
      </c>
      <c r="C110" s="240" t="str">
        <f>IF(Árboles!C107="","",Árboles!C107)</f>
        <v/>
      </c>
      <c r="D110" s="249" t="str">
        <f>IF(Árboles!G107="","",Árboles!G107)</f>
        <v/>
      </c>
      <c r="E110" s="242"/>
      <c r="F110" s="242"/>
      <c r="G110" s="242"/>
      <c r="H110" s="242"/>
      <c r="I110" s="242"/>
      <c r="J110" s="243">
        <f>SUM(Biomasa[[#This Row],[B_PM (t)]:[B_Raíz (t)]])</f>
        <v>0</v>
      </c>
      <c r="K110" s="244"/>
      <c r="L110" s="244"/>
      <c r="M110" s="244"/>
      <c r="N110" s="244"/>
      <c r="O110" s="244"/>
      <c r="P110" s="245"/>
      <c r="Q110" s="245"/>
      <c r="R110" s="183"/>
      <c r="S110" s="183"/>
      <c r="T110" s="183"/>
      <c r="U110" s="183"/>
      <c r="V110" s="183"/>
      <c r="W110" s="183"/>
      <c r="X110" s="183"/>
    </row>
    <row r="111" spans="2:24" ht="16.8" thickTop="1" thickBot="1">
      <c r="B111" s="248" t="str">
        <f>IF(Árboles!B108="","",Árboles!B108)</f>
        <v/>
      </c>
      <c r="C111" s="240" t="str">
        <f>IF(Árboles!C108="","",Árboles!C108)</f>
        <v/>
      </c>
      <c r="D111" s="249" t="str">
        <f>IF(Árboles!G108="","",Árboles!G108)</f>
        <v/>
      </c>
      <c r="E111" s="242"/>
      <c r="F111" s="242"/>
      <c r="G111" s="242"/>
      <c r="H111" s="242"/>
      <c r="I111" s="242"/>
      <c r="J111" s="243">
        <f>SUM(Biomasa[[#This Row],[B_PM (t)]:[B_Raíz (t)]])</f>
        <v>0</v>
      </c>
      <c r="K111" s="244"/>
      <c r="L111" s="244"/>
      <c r="M111" s="244"/>
      <c r="N111" s="244"/>
      <c r="O111" s="244"/>
      <c r="P111" s="245"/>
      <c r="Q111" s="245"/>
      <c r="R111" s="183"/>
      <c r="S111" s="183"/>
      <c r="T111" s="183"/>
      <c r="U111" s="183"/>
      <c r="V111" s="183"/>
      <c r="W111" s="183"/>
      <c r="X111" s="183"/>
    </row>
    <row r="112" spans="2:24" ht="16.8" thickTop="1" thickBot="1">
      <c r="B112" s="248" t="str">
        <f>IF(Árboles!B109="","",Árboles!B109)</f>
        <v/>
      </c>
      <c r="C112" s="240" t="str">
        <f>IF(Árboles!C109="","",Árboles!C109)</f>
        <v/>
      </c>
      <c r="D112" s="249" t="str">
        <f>IF(Árboles!G109="","",Árboles!G109)</f>
        <v/>
      </c>
      <c r="E112" s="242"/>
      <c r="F112" s="242"/>
      <c r="G112" s="242"/>
      <c r="H112" s="242"/>
      <c r="I112" s="242"/>
      <c r="J112" s="243">
        <f>SUM(Biomasa[[#This Row],[B_PM (t)]:[B_Raíz (t)]])</f>
        <v>0</v>
      </c>
      <c r="K112" s="244"/>
      <c r="L112" s="244"/>
      <c r="M112" s="244"/>
      <c r="N112" s="244"/>
      <c r="O112" s="244"/>
      <c r="P112" s="245"/>
      <c r="Q112" s="245"/>
      <c r="R112" s="183"/>
      <c r="S112" s="183"/>
      <c r="T112" s="183"/>
      <c r="U112" s="183"/>
      <c r="V112" s="183"/>
      <c r="W112" s="183"/>
      <c r="X112" s="183"/>
    </row>
    <row r="113" spans="2:24" ht="16.8" thickTop="1" thickBot="1">
      <c r="B113" s="248" t="str">
        <f>IF(Árboles!B110="","",Árboles!B110)</f>
        <v/>
      </c>
      <c r="C113" s="240" t="str">
        <f>IF(Árboles!C110="","",Árboles!C110)</f>
        <v/>
      </c>
      <c r="D113" s="249" t="str">
        <f>IF(Árboles!G110="","",Árboles!G110)</f>
        <v/>
      </c>
      <c r="E113" s="242"/>
      <c r="F113" s="242"/>
      <c r="G113" s="242"/>
      <c r="H113" s="242"/>
      <c r="I113" s="242"/>
      <c r="J113" s="243">
        <f>SUM(Biomasa[[#This Row],[B_PM (t)]:[B_Raíz (t)]])</f>
        <v>0</v>
      </c>
      <c r="K113" s="244"/>
      <c r="L113" s="244"/>
      <c r="M113" s="244"/>
      <c r="N113" s="244"/>
      <c r="O113" s="244"/>
      <c r="P113" s="245"/>
      <c r="Q113" s="245"/>
      <c r="R113" s="183"/>
      <c r="S113" s="183"/>
      <c r="T113" s="183"/>
      <c r="U113" s="183"/>
      <c r="V113" s="183"/>
      <c r="W113" s="183"/>
      <c r="X113" s="183"/>
    </row>
    <row r="114" spans="2:24" ht="16.8" thickTop="1" thickBot="1">
      <c r="B114" s="248" t="str">
        <f>IF(Árboles!B111="","",Árboles!B111)</f>
        <v/>
      </c>
      <c r="C114" s="240" t="str">
        <f>IF(Árboles!C111="","",Árboles!C111)</f>
        <v/>
      </c>
      <c r="D114" s="249" t="str">
        <f>IF(Árboles!G111="","",Árboles!G111)</f>
        <v/>
      </c>
      <c r="E114" s="242"/>
      <c r="F114" s="242"/>
      <c r="G114" s="242"/>
      <c r="H114" s="242"/>
      <c r="I114" s="242"/>
      <c r="J114" s="243">
        <f>SUM(Biomasa[[#This Row],[B_PM (t)]:[B_Raíz (t)]])</f>
        <v>0</v>
      </c>
      <c r="K114" s="244"/>
      <c r="L114" s="244"/>
      <c r="M114" s="244"/>
      <c r="N114" s="244"/>
      <c r="O114" s="244"/>
      <c r="P114" s="245"/>
      <c r="Q114" s="245"/>
      <c r="R114" s="183"/>
      <c r="S114" s="183"/>
      <c r="T114" s="183"/>
      <c r="U114" s="183"/>
      <c r="V114" s="183"/>
      <c r="W114" s="183"/>
      <c r="X114" s="183"/>
    </row>
    <row r="115" spans="2:24" ht="16.8" thickTop="1" thickBot="1">
      <c r="B115" s="248" t="str">
        <f>IF(Árboles!B112="","",Árboles!B112)</f>
        <v/>
      </c>
      <c r="C115" s="240" t="str">
        <f>IF(Árboles!C112="","",Árboles!C112)</f>
        <v/>
      </c>
      <c r="D115" s="249" t="str">
        <f>IF(Árboles!G112="","",Árboles!G112)</f>
        <v/>
      </c>
      <c r="E115" s="242"/>
      <c r="F115" s="242"/>
      <c r="G115" s="242"/>
      <c r="H115" s="242"/>
      <c r="I115" s="242"/>
      <c r="J115" s="243">
        <f>SUM(Biomasa[[#This Row],[B_PM (t)]:[B_Raíz (t)]])</f>
        <v>0</v>
      </c>
      <c r="K115" s="244"/>
      <c r="L115" s="244"/>
      <c r="M115" s="244"/>
      <c r="N115" s="244"/>
      <c r="O115" s="244"/>
      <c r="P115" s="245"/>
      <c r="Q115" s="245"/>
      <c r="R115" s="183"/>
      <c r="S115" s="183"/>
      <c r="T115" s="183"/>
      <c r="U115" s="183"/>
      <c r="V115" s="183"/>
      <c r="W115" s="183"/>
      <c r="X115" s="183"/>
    </row>
    <row r="116" spans="2:24" ht="16.8" thickTop="1" thickBot="1">
      <c r="B116" s="248" t="str">
        <f>IF(Árboles!B113="","",Árboles!B113)</f>
        <v/>
      </c>
      <c r="C116" s="240" t="str">
        <f>IF(Árboles!C113="","",Árboles!C113)</f>
        <v/>
      </c>
      <c r="D116" s="249" t="str">
        <f>IF(Árboles!G113="","",Árboles!G113)</f>
        <v/>
      </c>
      <c r="E116" s="242"/>
      <c r="F116" s="242"/>
      <c r="G116" s="242"/>
      <c r="H116" s="242"/>
      <c r="I116" s="242"/>
      <c r="J116" s="243">
        <f>SUM(Biomasa[[#This Row],[B_PM (t)]:[B_Raíz (t)]])</f>
        <v>0</v>
      </c>
      <c r="K116" s="244"/>
      <c r="L116" s="244"/>
      <c r="M116" s="244"/>
      <c r="N116" s="244"/>
      <c r="O116" s="244"/>
      <c r="P116" s="245"/>
      <c r="Q116" s="245"/>
      <c r="R116" s="183"/>
      <c r="S116" s="183"/>
      <c r="T116" s="183"/>
      <c r="U116" s="183"/>
      <c r="V116" s="183"/>
      <c r="W116" s="183"/>
      <c r="X116" s="183"/>
    </row>
    <row r="117" spans="2:24" ht="16.8" thickTop="1" thickBot="1">
      <c r="B117" s="248" t="str">
        <f>IF(Árboles!B114="","",Árboles!B114)</f>
        <v/>
      </c>
      <c r="C117" s="240" t="str">
        <f>IF(Árboles!C114="","",Árboles!C114)</f>
        <v/>
      </c>
      <c r="D117" s="249" t="str">
        <f>IF(Árboles!G114="","",Árboles!G114)</f>
        <v/>
      </c>
      <c r="E117" s="242"/>
      <c r="F117" s="242"/>
      <c r="G117" s="242"/>
      <c r="H117" s="242"/>
      <c r="I117" s="242"/>
      <c r="J117" s="243">
        <f>SUM(Biomasa[[#This Row],[B_PM (t)]:[B_Raíz (t)]])</f>
        <v>0</v>
      </c>
      <c r="K117" s="244"/>
      <c r="L117" s="244"/>
      <c r="M117" s="244"/>
      <c r="N117" s="244"/>
      <c r="O117" s="244"/>
      <c r="P117" s="245"/>
      <c r="Q117" s="245"/>
      <c r="R117" s="183"/>
      <c r="S117" s="183"/>
      <c r="T117" s="183"/>
      <c r="U117" s="183"/>
      <c r="V117" s="183"/>
      <c r="W117" s="183"/>
      <c r="X117" s="183"/>
    </row>
    <row r="118" spans="2:24" ht="16.8" thickTop="1" thickBot="1">
      <c r="B118" s="248" t="str">
        <f>IF(Árboles!B115="","",Árboles!B115)</f>
        <v/>
      </c>
      <c r="C118" s="240" t="str">
        <f>IF(Árboles!C115="","",Árboles!C115)</f>
        <v/>
      </c>
      <c r="D118" s="249" t="str">
        <f>IF(Árboles!G115="","",Árboles!G115)</f>
        <v/>
      </c>
      <c r="E118" s="242"/>
      <c r="F118" s="242"/>
      <c r="G118" s="242"/>
      <c r="H118" s="242"/>
      <c r="I118" s="242"/>
      <c r="J118" s="243">
        <f>SUM(Biomasa[[#This Row],[B_PM (t)]:[B_Raíz (t)]])</f>
        <v>0</v>
      </c>
      <c r="K118" s="244"/>
      <c r="L118" s="244"/>
      <c r="M118" s="244"/>
      <c r="N118" s="244"/>
      <c r="O118" s="244"/>
      <c r="P118" s="245"/>
      <c r="Q118" s="245"/>
      <c r="R118" s="183"/>
      <c r="S118" s="183"/>
      <c r="T118" s="183"/>
      <c r="U118" s="183"/>
      <c r="V118" s="183"/>
      <c r="W118" s="183"/>
      <c r="X118" s="183"/>
    </row>
    <row r="119" spans="2:24" ht="16.8" thickTop="1" thickBot="1">
      <c r="B119" s="248" t="str">
        <f>IF(Árboles!B116="","",Árboles!B116)</f>
        <v/>
      </c>
      <c r="C119" s="240" t="str">
        <f>IF(Árboles!C116="","",Árboles!C116)</f>
        <v/>
      </c>
      <c r="D119" s="249" t="str">
        <f>IF(Árboles!G116="","",Árboles!G116)</f>
        <v/>
      </c>
      <c r="E119" s="242"/>
      <c r="F119" s="242"/>
      <c r="G119" s="242"/>
      <c r="H119" s="242"/>
      <c r="I119" s="242"/>
      <c r="J119" s="243">
        <f>SUM(Biomasa[[#This Row],[B_PM (t)]:[B_Raíz (t)]])</f>
        <v>0</v>
      </c>
      <c r="K119" s="244"/>
      <c r="L119" s="244"/>
      <c r="M119" s="244"/>
      <c r="N119" s="244"/>
      <c r="O119" s="244"/>
      <c r="P119" s="245"/>
      <c r="Q119" s="245"/>
      <c r="R119" s="183"/>
      <c r="S119" s="183"/>
      <c r="T119" s="183"/>
      <c r="U119" s="183"/>
      <c r="V119" s="183"/>
      <c r="W119" s="183"/>
      <c r="X119" s="183"/>
    </row>
    <row r="120" spans="2:24" ht="16.8" thickTop="1" thickBot="1">
      <c r="B120" s="248" t="str">
        <f>IF(Árboles!B117="","",Árboles!B117)</f>
        <v/>
      </c>
      <c r="C120" s="240" t="str">
        <f>IF(Árboles!C117="","",Árboles!C117)</f>
        <v/>
      </c>
      <c r="D120" s="249" t="str">
        <f>IF(Árboles!G117="","",Árboles!G117)</f>
        <v/>
      </c>
      <c r="E120" s="242"/>
      <c r="F120" s="242"/>
      <c r="G120" s="242"/>
      <c r="H120" s="242"/>
      <c r="I120" s="242"/>
      <c r="J120" s="243">
        <f>SUM(Biomasa[[#This Row],[B_PM (t)]:[B_Raíz (t)]])</f>
        <v>0</v>
      </c>
      <c r="K120" s="244"/>
      <c r="L120" s="244"/>
      <c r="M120" s="244"/>
      <c r="N120" s="244"/>
      <c r="O120" s="244"/>
      <c r="P120" s="245"/>
      <c r="Q120" s="245"/>
      <c r="R120" s="183"/>
      <c r="S120" s="183"/>
      <c r="T120" s="183"/>
      <c r="U120" s="183"/>
      <c r="V120" s="183"/>
      <c r="W120" s="183"/>
      <c r="X120" s="183"/>
    </row>
    <row r="121" spans="2:24" ht="16.8" thickTop="1" thickBot="1">
      <c r="B121" s="248" t="str">
        <f>IF(Árboles!B118="","",Árboles!B118)</f>
        <v/>
      </c>
      <c r="C121" s="240" t="str">
        <f>IF(Árboles!C118="","",Árboles!C118)</f>
        <v/>
      </c>
      <c r="D121" s="249" t="str">
        <f>IF(Árboles!G118="","",Árboles!G118)</f>
        <v/>
      </c>
      <c r="E121" s="242"/>
      <c r="F121" s="242"/>
      <c r="G121" s="242"/>
      <c r="H121" s="242"/>
      <c r="I121" s="242"/>
      <c r="J121" s="243">
        <f>SUM(Biomasa[[#This Row],[B_PM (t)]:[B_Raíz (t)]])</f>
        <v>0</v>
      </c>
      <c r="K121" s="244"/>
      <c r="L121" s="244"/>
      <c r="M121" s="244"/>
      <c r="N121" s="244"/>
      <c r="O121" s="244"/>
      <c r="P121" s="245"/>
      <c r="Q121" s="245"/>
      <c r="R121" s="183"/>
      <c r="S121" s="183"/>
      <c r="T121" s="183"/>
      <c r="U121" s="183"/>
      <c r="V121" s="183"/>
      <c r="W121" s="183"/>
      <c r="X121" s="183"/>
    </row>
    <row r="122" spans="2:24" ht="16.8" thickTop="1" thickBot="1">
      <c r="B122" s="248" t="str">
        <f>IF(Árboles!B119="","",Árboles!B119)</f>
        <v/>
      </c>
      <c r="C122" s="240" t="str">
        <f>IF(Árboles!C119="","",Árboles!C119)</f>
        <v/>
      </c>
      <c r="D122" s="249" t="str">
        <f>IF(Árboles!G119="","",Árboles!G119)</f>
        <v/>
      </c>
      <c r="E122" s="242"/>
      <c r="F122" s="242"/>
      <c r="G122" s="242"/>
      <c r="H122" s="242"/>
      <c r="I122" s="242"/>
      <c r="J122" s="243">
        <f>SUM(Biomasa[[#This Row],[B_PM (t)]:[B_Raíz (t)]])</f>
        <v>0</v>
      </c>
      <c r="K122" s="244"/>
      <c r="L122" s="244"/>
      <c r="M122" s="244"/>
      <c r="N122" s="244"/>
      <c r="O122" s="244"/>
      <c r="P122" s="245"/>
      <c r="Q122" s="245"/>
      <c r="R122" s="183"/>
      <c r="S122" s="183"/>
      <c r="T122" s="183"/>
      <c r="U122" s="183"/>
      <c r="V122" s="183"/>
      <c r="W122" s="183"/>
      <c r="X122" s="183"/>
    </row>
    <row r="123" spans="2:24" ht="16.8" thickTop="1" thickBot="1">
      <c r="B123" s="248" t="str">
        <f>IF(Árboles!B120="","",Árboles!B120)</f>
        <v/>
      </c>
      <c r="C123" s="240" t="str">
        <f>IF(Árboles!C120="","",Árboles!C120)</f>
        <v/>
      </c>
      <c r="D123" s="249" t="str">
        <f>IF(Árboles!G120="","",Árboles!G120)</f>
        <v/>
      </c>
      <c r="E123" s="242"/>
      <c r="F123" s="242"/>
      <c r="G123" s="242"/>
      <c r="H123" s="242"/>
      <c r="I123" s="242"/>
      <c r="J123" s="243">
        <f>SUM(Biomasa[[#This Row],[B_PM (t)]:[B_Raíz (t)]])</f>
        <v>0</v>
      </c>
      <c r="K123" s="244"/>
      <c r="L123" s="244"/>
      <c r="M123" s="244"/>
      <c r="N123" s="244"/>
      <c r="O123" s="244"/>
      <c r="P123" s="245"/>
      <c r="Q123" s="245"/>
      <c r="R123" s="183"/>
      <c r="S123" s="183"/>
      <c r="T123" s="183"/>
      <c r="U123" s="183"/>
      <c r="V123" s="183"/>
      <c r="W123" s="183"/>
      <c r="X123" s="183"/>
    </row>
    <row r="124" spans="2:24" ht="16.8" thickTop="1" thickBot="1">
      <c r="B124" s="248" t="str">
        <f>IF(Árboles!B121="","",Árboles!B121)</f>
        <v/>
      </c>
      <c r="C124" s="240" t="str">
        <f>IF(Árboles!C121="","",Árboles!C121)</f>
        <v/>
      </c>
      <c r="D124" s="249" t="str">
        <f>IF(Árboles!G121="","",Árboles!G121)</f>
        <v/>
      </c>
      <c r="E124" s="242"/>
      <c r="F124" s="242"/>
      <c r="G124" s="242"/>
      <c r="H124" s="242"/>
      <c r="I124" s="242"/>
      <c r="J124" s="243">
        <f>SUM(Biomasa[[#This Row],[B_PM (t)]:[B_Raíz (t)]])</f>
        <v>0</v>
      </c>
      <c r="K124" s="244"/>
      <c r="L124" s="244"/>
      <c r="M124" s="244"/>
      <c r="N124" s="244"/>
      <c r="O124" s="244"/>
      <c r="P124" s="245"/>
      <c r="Q124" s="245"/>
      <c r="R124" s="183"/>
      <c r="S124" s="183"/>
      <c r="T124" s="183"/>
      <c r="U124" s="183"/>
      <c r="V124" s="183"/>
      <c r="W124" s="183"/>
      <c r="X124" s="183"/>
    </row>
    <row r="125" spans="2:24" ht="16.8" thickTop="1" thickBot="1">
      <c r="B125" s="248" t="str">
        <f>IF(Árboles!B122="","",Árboles!B122)</f>
        <v/>
      </c>
      <c r="C125" s="240" t="str">
        <f>IF(Árboles!C122="","",Árboles!C122)</f>
        <v/>
      </c>
      <c r="D125" s="249" t="str">
        <f>IF(Árboles!G122="","",Árboles!G122)</f>
        <v/>
      </c>
      <c r="E125" s="242"/>
      <c r="F125" s="242"/>
      <c r="G125" s="242"/>
      <c r="H125" s="242"/>
      <c r="I125" s="242"/>
      <c r="J125" s="243">
        <f>SUM(Biomasa[[#This Row],[B_PM (t)]:[B_Raíz (t)]])</f>
        <v>0</v>
      </c>
      <c r="K125" s="244"/>
      <c r="L125" s="244"/>
      <c r="M125" s="244"/>
      <c r="N125" s="244"/>
      <c r="O125" s="244"/>
      <c r="P125" s="245"/>
      <c r="Q125" s="245"/>
      <c r="R125" s="183"/>
      <c r="S125" s="183"/>
      <c r="T125" s="183"/>
      <c r="U125" s="183"/>
      <c r="V125" s="183"/>
      <c r="W125" s="183"/>
      <c r="X125" s="183"/>
    </row>
    <row r="126" spans="2:24" ht="16.8" thickTop="1" thickBot="1">
      <c r="B126" s="248" t="str">
        <f>IF(Árboles!B123="","",Árboles!B123)</f>
        <v/>
      </c>
      <c r="C126" s="240" t="str">
        <f>IF(Árboles!C123="","",Árboles!C123)</f>
        <v/>
      </c>
      <c r="D126" s="249" t="str">
        <f>IF(Árboles!G123="","",Árboles!G123)</f>
        <v/>
      </c>
      <c r="E126" s="242"/>
      <c r="F126" s="242"/>
      <c r="G126" s="242"/>
      <c r="H126" s="242"/>
      <c r="I126" s="242"/>
      <c r="J126" s="243">
        <f>SUM(Biomasa[[#This Row],[B_PM (t)]:[B_Raíz (t)]])</f>
        <v>0</v>
      </c>
      <c r="K126" s="244"/>
      <c r="L126" s="244"/>
      <c r="M126" s="244"/>
      <c r="N126" s="244"/>
      <c r="O126" s="244"/>
      <c r="P126" s="245"/>
      <c r="Q126" s="245"/>
      <c r="R126" s="183"/>
      <c r="S126" s="183"/>
      <c r="T126" s="183"/>
      <c r="U126" s="183"/>
      <c r="V126" s="183"/>
      <c r="W126" s="183"/>
      <c r="X126" s="183"/>
    </row>
    <row r="127" spans="2:24" ht="16.8" thickTop="1" thickBot="1">
      <c r="B127" s="248" t="str">
        <f>IF(Árboles!B124="","",Árboles!B124)</f>
        <v/>
      </c>
      <c r="C127" s="240" t="str">
        <f>IF(Árboles!C124="","",Árboles!C124)</f>
        <v/>
      </c>
      <c r="D127" s="249" t="str">
        <f>IF(Árboles!G124="","",Árboles!G124)</f>
        <v/>
      </c>
      <c r="E127" s="242"/>
      <c r="F127" s="242"/>
      <c r="G127" s="242"/>
      <c r="H127" s="242"/>
      <c r="I127" s="242"/>
      <c r="J127" s="243">
        <f>SUM(Biomasa[[#This Row],[B_PM (t)]:[B_Raíz (t)]])</f>
        <v>0</v>
      </c>
      <c r="K127" s="244"/>
      <c r="L127" s="244"/>
      <c r="M127" s="244"/>
      <c r="N127" s="244"/>
      <c r="O127" s="244"/>
      <c r="P127" s="245"/>
      <c r="Q127" s="245"/>
      <c r="R127" s="183"/>
      <c r="S127" s="183"/>
      <c r="T127" s="183"/>
      <c r="U127" s="183"/>
      <c r="V127" s="183"/>
      <c r="W127" s="183"/>
      <c r="X127" s="183"/>
    </row>
    <row r="128" spans="2:24" ht="16.8" thickTop="1" thickBot="1">
      <c r="B128" s="248" t="str">
        <f>IF(Árboles!B125="","",Árboles!B125)</f>
        <v/>
      </c>
      <c r="C128" s="240" t="str">
        <f>IF(Árboles!C125="","",Árboles!C125)</f>
        <v/>
      </c>
      <c r="D128" s="249" t="str">
        <f>IF(Árboles!G125="","",Árboles!G125)</f>
        <v/>
      </c>
      <c r="E128" s="242"/>
      <c r="F128" s="242"/>
      <c r="G128" s="242"/>
      <c r="H128" s="242"/>
      <c r="I128" s="242"/>
      <c r="J128" s="243">
        <f>SUM(Biomasa[[#This Row],[B_PM (t)]:[B_Raíz (t)]])</f>
        <v>0</v>
      </c>
      <c r="K128" s="244"/>
      <c r="L128" s="244"/>
      <c r="M128" s="244"/>
      <c r="N128" s="244"/>
      <c r="O128" s="244"/>
      <c r="P128" s="245"/>
      <c r="Q128" s="245"/>
      <c r="R128" s="183"/>
      <c r="S128" s="183"/>
      <c r="T128" s="183"/>
      <c r="U128" s="183"/>
      <c r="V128" s="183"/>
      <c r="W128" s="183"/>
      <c r="X128" s="183"/>
    </row>
    <row r="129" spans="2:24" ht="16.8" thickTop="1" thickBot="1">
      <c r="B129" s="248" t="str">
        <f>IF(Árboles!B126="","",Árboles!B126)</f>
        <v/>
      </c>
      <c r="C129" s="240" t="str">
        <f>IF(Árboles!C126="","",Árboles!C126)</f>
        <v/>
      </c>
      <c r="D129" s="249" t="str">
        <f>IF(Árboles!G126="","",Árboles!G126)</f>
        <v/>
      </c>
      <c r="E129" s="242"/>
      <c r="F129" s="242"/>
      <c r="G129" s="242"/>
      <c r="H129" s="242"/>
      <c r="I129" s="242"/>
      <c r="J129" s="243">
        <f>SUM(Biomasa[[#This Row],[B_PM (t)]:[B_Raíz (t)]])</f>
        <v>0</v>
      </c>
      <c r="K129" s="244"/>
      <c r="L129" s="244"/>
      <c r="M129" s="244"/>
      <c r="N129" s="244"/>
      <c r="O129" s="244"/>
      <c r="P129" s="245"/>
      <c r="Q129" s="245"/>
      <c r="R129" s="183"/>
      <c r="S129" s="183"/>
      <c r="T129" s="183"/>
      <c r="U129" s="183"/>
      <c r="V129" s="183"/>
      <c r="W129" s="183"/>
      <c r="X129" s="183"/>
    </row>
    <row r="130" spans="2:24" ht="16.8" thickTop="1" thickBot="1">
      <c r="B130" s="248" t="str">
        <f>IF(Árboles!B127="","",Árboles!B127)</f>
        <v/>
      </c>
      <c r="C130" s="240" t="str">
        <f>IF(Árboles!C127="","",Árboles!C127)</f>
        <v/>
      </c>
      <c r="D130" s="249" t="str">
        <f>IF(Árboles!G127="","",Árboles!G127)</f>
        <v/>
      </c>
      <c r="E130" s="242"/>
      <c r="F130" s="242"/>
      <c r="G130" s="242"/>
      <c r="H130" s="242"/>
      <c r="I130" s="242"/>
      <c r="J130" s="243">
        <f>SUM(Biomasa[[#This Row],[B_PM (t)]:[B_Raíz (t)]])</f>
        <v>0</v>
      </c>
      <c r="K130" s="244"/>
      <c r="L130" s="244"/>
      <c r="M130" s="244"/>
      <c r="N130" s="244"/>
      <c r="O130" s="244"/>
      <c r="P130" s="245"/>
      <c r="Q130" s="245"/>
      <c r="R130" s="183"/>
      <c r="S130" s="183"/>
      <c r="T130" s="183"/>
      <c r="U130" s="183"/>
      <c r="V130" s="183"/>
      <c r="W130" s="183"/>
      <c r="X130" s="183"/>
    </row>
    <row r="131" spans="2:24" ht="16.8" thickTop="1" thickBot="1">
      <c r="B131" s="248" t="str">
        <f>IF(Árboles!B128="","",Árboles!B128)</f>
        <v/>
      </c>
      <c r="C131" s="240" t="str">
        <f>IF(Árboles!C128="","",Árboles!C128)</f>
        <v/>
      </c>
      <c r="D131" s="249" t="str">
        <f>IF(Árboles!G128="","",Árboles!G128)</f>
        <v/>
      </c>
      <c r="E131" s="242"/>
      <c r="F131" s="242"/>
      <c r="G131" s="242"/>
      <c r="H131" s="242"/>
      <c r="I131" s="242"/>
      <c r="J131" s="243">
        <f>SUM(Biomasa[[#This Row],[B_PM (t)]:[B_Raíz (t)]])</f>
        <v>0</v>
      </c>
      <c r="K131" s="244"/>
      <c r="L131" s="244"/>
      <c r="M131" s="244"/>
      <c r="N131" s="244"/>
      <c r="O131" s="244"/>
      <c r="P131" s="245"/>
      <c r="Q131" s="245"/>
      <c r="R131" s="183"/>
      <c r="S131" s="183"/>
      <c r="T131" s="183"/>
      <c r="U131" s="183"/>
      <c r="V131" s="183"/>
      <c r="W131" s="183"/>
      <c r="X131" s="183"/>
    </row>
    <row r="132" spans="2:24" ht="16.8" thickTop="1" thickBot="1">
      <c r="B132" s="248" t="str">
        <f>IF(Árboles!B129="","",Árboles!B129)</f>
        <v/>
      </c>
      <c r="C132" s="240" t="str">
        <f>IF(Árboles!C129="","",Árboles!C129)</f>
        <v/>
      </c>
      <c r="D132" s="249" t="str">
        <f>IF(Árboles!G129="","",Árboles!G129)</f>
        <v/>
      </c>
      <c r="E132" s="242"/>
      <c r="F132" s="242"/>
      <c r="G132" s="242"/>
      <c r="H132" s="242"/>
      <c r="I132" s="242"/>
      <c r="J132" s="243">
        <f>SUM(Biomasa[[#This Row],[B_PM (t)]:[B_Raíz (t)]])</f>
        <v>0</v>
      </c>
      <c r="K132" s="244"/>
      <c r="L132" s="244"/>
      <c r="M132" s="244"/>
      <c r="N132" s="244"/>
      <c r="O132" s="244"/>
      <c r="P132" s="245"/>
      <c r="Q132" s="245"/>
      <c r="R132" s="183"/>
      <c r="S132" s="183"/>
      <c r="T132" s="183"/>
      <c r="U132" s="183"/>
      <c r="V132" s="183"/>
      <c r="W132" s="183"/>
      <c r="X132" s="183"/>
    </row>
    <row r="133" spans="2:24" ht="16.8" thickTop="1" thickBot="1">
      <c r="B133" s="248" t="str">
        <f>IF(Árboles!B130="","",Árboles!B130)</f>
        <v/>
      </c>
      <c r="C133" s="240" t="str">
        <f>IF(Árboles!C130="","",Árboles!C130)</f>
        <v/>
      </c>
      <c r="D133" s="249" t="str">
        <f>IF(Árboles!G130="","",Árboles!G130)</f>
        <v/>
      </c>
      <c r="E133" s="242"/>
      <c r="F133" s="242"/>
      <c r="G133" s="242"/>
      <c r="H133" s="242"/>
      <c r="I133" s="242"/>
      <c r="J133" s="243">
        <f>SUM(Biomasa[[#This Row],[B_PM (t)]:[B_Raíz (t)]])</f>
        <v>0</v>
      </c>
      <c r="K133" s="244"/>
      <c r="L133" s="244"/>
      <c r="M133" s="244"/>
      <c r="N133" s="244"/>
      <c r="O133" s="244"/>
      <c r="P133" s="245"/>
      <c r="Q133" s="245"/>
      <c r="R133" s="183"/>
      <c r="S133" s="183"/>
      <c r="T133" s="183"/>
      <c r="U133" s="183"/>
      <c r="V133" s="183"/>
      <c r="W133" s="183"/>
      <c r="X133" s="183"/>
    </row>
    <row r="134" spans="2:24" ht="16.8" thickTop="1" thickBot="1">
      <c r="B134" s="248" t="str">
        <f>IF(Árboles!B131="","",Árboles!B131)</f>
        <v/>
      </c>
      <c r="C134" s="240" t="str">
        <f>IF(Árboles!C131="","",Árboles!C131)</f>
        <v/>
      </c>
      <c r="D134" s="249" t="str">
        <f>IF(Árboles!G131="","",Árboles!G131)</f>
        <v/>
      </c>
      <c r="E134" s="242"/>
      <c r="F134" s="242"/>
      <c r="G134" s="242"/>
      <c r="H134" s="242"/>
      <c r="I134" s="242"/>
      <c r="J134" s="243">
        <f>SUM(Biomasa[[#This Row],[B_PM (t)]:[B_Raíz (t)]])</f>
        <v>0</v>
      </c>
      <c r="K134" s="244"/>
      <c r="L134" s="244"/>
      <c r="M134" s="244"/>
      <c r="N134" s="244"/>
      <c r="O134" s="244"/>
      <c r="P134" s="245"/>
      <c r="Q134" s="245"/>
      <c r="R134" s="183"/>
      <c r="S134" s="183"/>
      <c r="T134" s="183"/>
      <c r="U134" s="183"/>
      <c r="V134" s="183"/>
      <c r="W134" s="183"/>
      <c r="X134" s="183"/>
    </row>
    <row r="135" spans="2:24" ht="16.8" thickTop="1" thickBot="1">
      <c r="B135" s="248" t="str">
        <f>IF(Árboles!B132="","",Árboles!B132)</f>
        <v/>
      </c>
      <c r="C135" s="240" t="str">
        <f>IF(Árboles!C132="","",Árboles!C132)</f>
        <v/>
      </c>
      <c r="D135" s="249" t="str">
        <f>IF(Árboles!G132="","",Árboles!G132)</f>
        <v/>
      </c>
      <c r="E135" s="242"/>
      <c r="F135" s="242"/>
      <c r="G135" s="242"/>
      <c r="H135" s="242"/>
      <c r="I135" s="242"/>
      <c r="J135" s="243">
        <f>SUM(Biomasa[[#This Row],[B_PM (t)]:[B_Raíz (t)]])</f>
        <v>0</v>
      </c>
      <c r="K135" s="244"/>
      <c r="L135" s="244"/>
      <c r="M135" s="244"/>
      <c r="N135" s="244"/>
      <c r="O135" s="244"/>
      <c r="P135" s="245"/>
      <c r="Q135" s="245"/>
      <c r="R135" s="183"/>
      <c r="S135" s="183"/>
      <c r="T135" s="183"/>
      <c r="U135" s="183"/>
      <c r="V135" s="183"/>
      <c r="W135" s="183"/>
      <c r="X135" s="183"/>
    </row>
    <row r="136" spans="2:24" ht="16.8" thickTop="1" thickBot="1">
      <c r="B136" s="248" t="str">
        <f>IF(Árboles!B133="","",Árboles!B133)</f>
        <v/>
      </c>
      <c r="C136" s="240" t="str">
        <f>IF(Árboles!C133="","",Árboles!C133)</f>
        <v/>
      </c>
      <c r="D136" s="249" t="str">
        <f>IF(Árboles!G133="","",Árboles!G133)</f>
        <v/>
      </c>
      <c r="E136" s="242"/>
      <c r="F136" s="242"/>
      <c r="G136" s="242"/>
      <c r="H136" s="242"/>
      <c r="I136" s="242"/>
      <c r="J136" s="243">
        <f>SUM(Biomasa[[#This Row],[B_PM (t)]:[B_Raíz (t)]])</f>
        <v>0</v>
      </c>
      <c r="K136" s="244"/>
      <c r="L136" s="244"/>
      <c r="M136" s="244"/>
      <c r="N136" s="244"/>
      <c r="O136" s="244"/>
      <c r="P136" s="245"/>
      <c r="Q136" s="245"/>
      <c r="R136" s="183"/>
      <c r="S136" s="183"/>
      <c r="T136" s="183"/>
      <c r="U136" s="183"/>
      <c r="V136" s="183"/>
      <c r="W136" s="183"/>
      <c r="X136" s="183"/>
    </row>
    <row r="137" spans="2:24" ht="16.8" thickTop="1" thickBot="1">
      <c r="B137" s="248" t="str">
        <f>IF(Árboles!B134="","",Árboles!B134)</f>
        <v/>
      </c>
      <c r="C137" s="240" t="str">
        <f>IF(Árboles!C134="","",Árboles!C134)</f>
        <v/>
      </c>
      <c r="D137" s="249" t="str">
        <f>IF(Árboles!G134="","",Árboles!G134)</f>
        <v/>
      </c>
      <c r="E137" s="242"/>
      <c r="F137" s="242"/>
      <c r="G137" s="242"/>
      <c r="H137" s="242"/>
      <c r="I137" s="242"/>
      <c r="J137" s="243">
        <f>SUM(Biomasa[[#This Row],[B_PM (t)]:[B_Raíz (t)]])</f>
        <v>0</v>
      </c>
      <c r="K137" s="244"/>
      <c r="L137" s="244"/>
      <c r="M137" s="244"/>
      <c r="N137" s="244"/>
      <c r="O137" s="244"/>
      <c r="P137" s="245"/>
      <c r="Q137" s="245"/>
      <c r="R137" s="183"/>
      <c r="S137" s="183"/>
      <c r="T137" s="183"/>
      <c r="U137" s="183"/>
      <c r="V137" s="183"/>
      <c r="W137" s="183"/>
      <c r="X137" s="183"/>
    </row>
    <row r="138" spans="2:24" ht="16.8" thickTop="1" thickBot="1">
      <c r="B138" s="248" t="str">
        <f>IF(Árboles!B135="","",Árboles!B135)</f>
        <v/>
      </c>
      <c r="C138" s="240" t="str">
        <f>IF(Árboles!C135="","",Árboles!C135)</f>
        <v/>
      </c>
      <c r="D138" s="249" t="str">
        <f>IF(Árboles!G135="","",Árboles!G135)</f>
        <v/>
      </c>
      <c r="E138" s="242"/>
      <c r="F138" s="242"/>
      <c r="G138" s="242"/>
      <c r="H138" s="242"/>
      <c r="I138" s="242"/>
      <c r="J138" s="243">
        <f>SUM(Biomasa[[#This Row],[B_PM (t)]:[B_Raíz (t)]])</f>
        <v>0</v>
      </c>
      <c r="K138" s="244"/>
      <c r="L138" s="244"/>
      <c r="M138" s="244"/>
      <c r="N138" s="244"/>
      <c r="O138" s="244"/>
      <c r="P138" s="245"/>
      <c r="Q138" s="245"/>
      <c r="R138" s="183"/>
      <c r="S138" s="183"/>
      <c r="T138" s="183"/>
      <c r="U138" s="183"/>
      <c r="V138" s="183"/>
      <c r="W138" s="183"/>
      <c r="X138" s="183"/>
    </row>
    <row r="139" spans="2:24" ht="16.8" thickTop="1" thickBot="1">
      <c r="B139" s="248" t="str">
        <f>IF(Árboles!B136="","",Árboles!B136)</f>
        <v/>
      </c>
      <c r="C139" s="240" t="str">
        <f>IF(Árboles!C136="","",Árboles!C136)</f>
        <v/>
      </c>
      <c r="D139" s="249" t="str">
        <f>IF(Árboles!G136="","",Árboles!G136)</f>
        <v/>
      </c>
      <c r="E139" s="242"/>
      <c r="F139" s="242"/>
      <c r="G139" s="242"/>
      <c r="H139" s="242"/>
      <c r="I139" s="242"/>
      <c r="J139" s="243">
        <f>SUM(Biomasa[[#This Row],[B_PM (t)]:[B_Raíz (t)]])</f>
        <v>0</v>
      </c>
      <c r="K139" s="244"/>
      <c r="L139" s="244"/>
      <c r="M139" s="244"/>
      <c r="N139" s="244"/>
      <c r="O139" s="244"/>
      <c r="P139" s="245"/>
      <c r="Q139" s="245"/>
      <c r="R139" s="183"/>
      <c r="S139" s="183"/>
      <c r="T139" s="183"/>
      <c r="U139" s="183"/>
      <c r="V139" s="183"/>
      <c r="W139" s="183"/>
      <c r="X139" s="183"/>
    </row>
    <row r="140" spans="2:24" ht="16.8" thickTop="1" thickBot="1">
      <c r="B140" s="248" t="str">
        <f>IF(Árboles!B137="","",Árboles!B137)</f>
        <v/>
      </c>
      <c r="C140" s="240" t="str">
        <f>IF(Árboles!C137="","",Árboles!C137)</f>
        <v/>
      </c>
      <c r="D140" s="249" t="str">
        <f>IF(Árboles!G137="","",Árboles!G137)</f>
        <v/>
      </c>
      <c r="E140" s="242"/>
      <c r="F140" s="242"/>
      <c r="G140" s="242"/>
      <c r="H140" s="242"/>
      <c r="I140" s="242"/>
      <c r="J140" s="243">
        <f>SUM(Biomasa[[#This Row],[B_PM (t)]:[B_Raíz (t)]])</f>
        <v>0</v>
      </c>
      <c r="K140" s="244"/>
      <c r="L140" s="244"/>
      <c r="M140" s="244"/>
      <c r="N140" s="244"/>
      <c r="O140" s="244"/>
      <c r="P140" s="245"/>
      <c r="Q140" s="245"/>
      <c r="R140" s="183"/>
      <c r="S140" s="183"/>
      <c r="T140" s="183"/>
      <c r="U140" s="183"/>
      <c r="V140" s="183"/>
      <c r="W140" s="183"/>
      <c r="X140" s="183"/>
    </row>
    <row r="141" spans="2:24" ht="16.8" thickTop="1" thickBot="1">
      <c r="B141" s="248" t="str">
        <f>IF(Árboles!B138="","",Árboles!B138)</f>
        <v/>
      </c>
      <c r="C141" s="240" t="str">
        <f>IF(Árboles!C138="","",Árboles!C138)</f>
        <v/>
      </c>
      <c r="D141" s="249" t="str">
        <f>IF(Árboles!G138="","",Árboles!G138)</f>
        <v/>
      </c>
      <c r="E141" s="242"/>
      <c r="F141" s="242"/>
      <c r="G141" s="242"/>
      <c r="H141" s="242"/>
      <c r="I141" s="242"/>
      <c r="J141" s="243">
        <f>SUM(Biomasa[[#This Row],[B_PM (t)]:[B_Raíz (t)]])</f>
        <v>0</v>
      </c>
      <c r="K141" s="244"/>
      <c r="L141" s="244"/>
      <c r="M141" s="244"/>
      <c r="N141" s="244"/>
      <c r="O141" s="244"/>
      <c r="P141" s="245"/>
      <c r="Q141" s="245"/>
      <c r="R141" s="183"/>
      <c r="S141" s="183"/>
      <c r="T141" s="183"/>
      <c r="U141" s="183"/>
      <c r="V141" s="183"/>
      <c r="W141" s="183"/>
      <c r="X141" s="183"/>
    </row>
    <row r="142" spans="2:24" ht="16.8" thickTop="1" thickBot="1">
      <c r="B142" s="248" t="str">
        <f>IF(Árboles!B139="","",Árboles!B139)</f>
        <v/>
      </c>
      <c r="C142" s="240" t="str">
        <f>IF(Árboles!C139="","",Árboles!C139)</f>
        <v/>
      </c>
      <c r="D142" s="249" t="str">
        <f>IF(Árboles!G139="","",Árboles!G139)</f>
        <v/>
      </c>
      <c r="E142" s="242"/>
      <c r="F142" s="242"/>
      <c r="G142" s="242"/>
      <c r="H142" s="242"/>
      <c r="I142" s="242"/>
      <c r="J142" s="243">
        <f>SUM(Biomasa[[#This Row],[B_PM (t)]:[B_Raíz (t)]])</f>
        <v>0</v>
      </c>
      <c r="K142" s="244"/>
      <c r="L142" s="244"/>
      <c r="M142" s="244"/>
      <c r="N142" s="244"/>
      <c r="O142" s="244"/>
      <c r="P142" s="245"/>
      <c r="Q142" s="245"/>
      <c r="R142" s="183"/>
      <c r="S142" s="183"/>
      <c r="T142" s="183"/>
      <c r="U142" s="183"/>
      <c r="V142" s="183"/>
      <c r="W142" s="183"/>
      <c r="X142" s="183"/>
    </row>
    <row r="143" spans="2:24" ht="16.8" thickTop="1" thickBot="1">
      <c r="B143" s="248" t="str">
        <f>IF(Árboles!B140="","",Árboles!B140)</f>
        <v/>
      </c>
      <c r="C143" s="240" t="str">
        <f>IF(Árboles!C140="","",Árboles!C140)</f>
        <v/>
      </c>
      <c r="D143" s="249" t="str">
        <f>IF(Árboles!G140="","",Árboles!G140)</f>
        <v/>
      </c>
      <c r="E143" s="242"/>
      <c r="F143" s="242"/>
      <c r="G143" s="242"/>
      <c r="H143" s="242"/>
      <c r="I143" s="242"/>
      <c r="J143" s="243">
        <f>SUM(Biomasa[[#This Row],[B_PM (t)]:[B_Raíz (t)]])</f>
        <v>0</v>
      </c>
      <c r="K143" s="244"/>
      <c r="L143" s="244"/>
      <c r="M143" s="244"/>
      <c r="N143" s="244"/>
      <c r="O143" s="244"/>
      <c r="P143" s="245"/>
      <c r="Q143" s="245"/>
      <c r="R143" s="183"/>
      <c r="S143" s="183"/>
      <c r="T143" s="183"/>
      <c r="U143" s="183"/>
      <c r="V143" s="183"/>
      <c r="W143" s="183"/>
      <c r="X143" s="183"/>
    </row>
    <row r="144" spans="2:24" ht="16.8" thickTop="1" thickBot="1">
      <c r="B144" s="248" t="str">
        <f>IF(Árboles!B141="","",Árboles!B141)</f>
        <v/>
      </c>
      <c r="C144" s="240" t="str">
        <f>IF(Árboles!C141="","",Árboles!C141)</f>
        <v/>
      </c>
      <c r="D144" s="249" t="str">
        <f>IF(Árboles!G141="","",Árboles!G141)</f>
        <v/>
      </c>
      <c r="E144" s="242"/>
      <c r="F144" s="242"/>
      <c r="G144" s="242"/>
      <c r="H144" s="242"/>
      <c r="I144" s="242"/>
      <c r="J144" s="243">
        <f>SUM(Biomasa[[#This Row],[B_PM (t)]:[B_Raíz (t)]])</f>
        <v>0</v>
      </c>
      <c r="K144" s="244"/>
      <c r="L144" s="244"/>
      <c r="M144" s="244"/>
      <c r="N144" s="244"/>
      <c r="O144" s="244"/>
      <c r="P144" s="245"/>
      <c r="Q144" s="245"/>
      <c r="R144" s="183"/>
      <c r="S144" s="183"/>
      <c r="T144" s="183"/>
      <c r="U144" s="183"/>
      <c r="V144" s="183"/>
      <c r="W144" s="183"/>
      <c r="X144" s="183"/>
    </row>
    <row r="145" spans="2:24" ht="16.8" thickTop="1" thickBot="1">
      <c r="B145" s="248" t="str">
        <f>IF(Árboles!B142="","",Árboles!B142)</f>
        <v/>
      </c>
      <c r="C145" s="240" t="str">
        <f>IF(Árboles!C142="","",Árboles!C142)</f>
        <v/>
      </c>
      <c r="D145" s="249" t="str">
        <f>IF(Árboles!G142="","",Árboles!G142)</f>
        <v/>
      </c>
      <c r="E145" s="242"/>
      <c r="F145" s="242"/>
      <c r="G145" s="242"/>
      <c r="H145" s="242"/>
      <c r="I145" s="242"/>
      <c r="J145" s="243">
        <f>SUM(Biomasa[[#This Row],[B_PM (t)]:[B_Raíz (t)]])</f>
        <v>0</v>
      </c>
      <c r="K145" s="244"/>
      <c r="L145" s="244"/>
      <c r="M145" s="244"/>
      <c r="N145" s="244"/>
      <c r="O145" s="244"/>
      <c r="P145" s="245"/>
      <c r="Q145" s="245"/>
      <c r="R145" s="183"/>
      <c r="S145" s="183"/>
      <c r="T145" s="183"/>
      <c r="U145" s="183"/>
      <c r="V145" s="183"/>
      <c r="W145" s="183"/>
      <c r="X145" s="183"/>
    </row>
    <row r="146" spans="2:24" ht="16.8" thickTop="1" thickBot="1">
      <c r="B146" s="248" t="str">
        <f>IF(Árboles!B143="","",Árboles!B143)</f>
        <v/>
      </c>
      <c r="C146" s="240" t="str">
        <f>IF(Árboles!C143="","",Árboles!C143)</f>
        <v/>
      </c>
      <c r="D146" s="249" t="str">
        <f>IF(Árboles!G143="","",Árboles!G143)</f>
        <v/>
      </c>
      <c r="E146" s="242"/>
      <c r="F146" s="242"/>
      <c r="G146" s="242"/>
      <c r="H146" s="242"/>
      <c r="I146" s="242"/>
      <c r="J146" s="243">
        <f>SUM(Biomasa[[#This Row],[B_PM (t)]:[B_Raíz (t)]])</f>
        <v>0</v>
      </c>
      <c r="K146" s="244"/>
      <c r="L146" s="244"/>
      <c r="M146" s="244"/>
      <c r="N146" s="244"/>
      <c r="O146" s="244"/>
      <c r="P146" s="245"/>
      <c r="Q146" s="245"/>
      <c r="R146" s="183"/>
      <c r="S146" s="183"/>
      <c r="T146" s="183"/>
      <c r="U146" s="183"/>
      <c r="V146" s="183"/>
      <c r="W146" s="183"/>
      <c r="X146" s="183"/>
    </row>
    <row r="147" spans="2:24" ht="16.8" thickTop="1" thickBot="1">
      <c r="B147" s="248" t="str">
        <f>IF(Árboles!B144="","",Árboles!B144)</f>
        <v/>
      </c>
      <c r="C147" s="240" t="str">
        <f>IF(Árboles!C144="","",Árboles!C144)</f>
        <v/>
      </c>
      <c r="D147" s="249" t="str">
        <f>IF(Árboles!G144="","",Árboles!G144)</f>
        <v/>
      </c>
      <c r="E147" s="242"/>
      <c r="F147" s="242"/>
      <c r="G147" s="242"/>
      <c r="H147" s="242"/>
      <c r="I147" s="242"/>
      <c r="J147" s="243">
        <f>SUM(Biomasa[[#This Row],[B_PM (t)]:[B_Raíz (t)]])</f>
        <v>0</v>
      </c>
      <c r="K147" s="244"/>
      <c r="L147" s="244"/>
      <c r="M147" s="244"/>
      <c r="N147" s="244"/>
      <c r="O147" s="244"/>
      <c r="P147" s="245"/>
      <c r="Q147" s="245"/>
      <c r="R147" s="183"/>
      <c r="S147" s="183"/>
      <c r="T147" s="183"/>
      <c r="U147" s="183"/>
      <c r="V147" s="183"/>
      <c r="W147" s="183"/>
      <c r="X147" s="183"/>
    </row>
    <row r="148" spans="2:24" ht="16.8" thickTop="1" thickBot="1">
      <c r="B148" s="248" t="str">
        <f>IF(Árboles!B145="","",Árboles!B145)</f>
        <v/>
      </c>
      <c r="C148" s="240" t="str">
        <f>IF(Árboles!C145="","",Árboles!C145)</f>
        <v/>
      </c>
      <c r="D148" s="249" t="str">
        <f>IF(Árboles!G145="","",Árboles!G145)</f>
        <v/>
      </c>
      <c r="E148" s="242"/>
      <c r="F148" s="242"/>
      <c r="G148" s="242"/>
      <c r="H148" s="242"/>
      <c r="I148" s="242"/>
      <c r="J148" s="243">
        <f>SUM(Biomasa[[#This Row],[B_PM (t)]:[B_Raíz (t)]])</f>
        <v>0</v>
      </c>
      <c r="K148" s="244"/>
      <c r="L148" s="244"/>
      <c r="M148" s="244"/>
      <c r="N148" s="244"/>
      <c r="O148" s="244"/>
      <c r="P148" s="245"/>
      <c r="Q148" s="245"/>
      <c r="R148" s="183"/>
      <c r="S148" s="183"/>
      <c r="T148" s="183"/>
      <c r="U148" s="183"/>
      <c r="V148" s="183"/>
      <c r="W148" s="183"/>
      <c r="X148" s="183"/>
    </row>
    <row r="149" spans="2:24" ht="16.8" thickTop="1" thickBot="1">
      <c r="B149" s="248" t="str">
        <f>IF(Árboles!B146="","",Árboles!B146)</f>
        <v/>
      </c>
      <c r="C149" s="240" t="str">
        <f>IF(Árboles!C146="","",Árboles!C146)</f>
        <v/>
      </c>
      <c r="D149" s="249" t="str">
        <f>IF(Árboles!G146="","",Árboles!G146)</f>
        <v/>
      </c>
      <c r="E149" s="242"/>
      <c r="F149" s="242"/>
      <c r="G149" s="242"/>
      <c r="H149" s="242"/>
      <c r="I149" s="242"/>
      <c r="J149" s="243">
        <f>SUM(Biomasa[[#This Row],[B_PM (t)]:[B_Raíz (t)]])</f>
        <v>0</v>
      </c>
      <c r="K149" s="244"/>
      <c r="L149" s="244"/>
      <c r="M149" s="244"/>
      <c r="N149" s="244"/>
      <c r="O149" s="244"/>
      <c r="P149" s="245"/>
      <c r="Q149" s="245"/>
      <c r="R149" s="183"/>
      <c r="S149" s="183"/>
      <c r="T149" s="183"/>
      <c r="U149" s="183"/>
      <c r="V149" s="183"/>
      <c r="W149" s="183"/>
      <c r="X149" s="183"/>
    </row>
    <row r="150" spans="2:24" ht="16.8" thickTop="1" thickBot="1">
      <c r="B150" s="248" t="str">
        <f>IF(Árboles!B147="","",Árboles!B147)</f>
        <v/>
      </c>
      <c r="C150" s="240" t="str">
        <f>IF(Árboles!C147="","",Árboles!C147)</f>
        <v/>
      </c>
      <c r="D150" s="249" t="str">
        <f>IF(Árboles!G147="","",Árboles!G147)</f>
        <v/>
      </c>
      <c r="E150" s="242"/>
      <c r="F150" s="242"/>
      <c r="G150" s="242"/>
      <c r="H150" s="242"/>
      <c r="I150" s="242"/>
      <c r="J150" s="243">
        <f>SUM(Biomasa[[#This Row],[B_PM (t)]:[B_Raíz (t)]])</f>
        <v>0</v>
      </c>
      <c r="K150" s="244"/>
      <c r="L150" s="244"/>
      <c r="M150" s="244"/>
      <c r="N150" s="244"/>
      <c r="O150" s="244"/>
      <c r="P150" s="245"/>
      <c r="Q150" s="245"/>
      <c r="R150" s="183"/>
      <c r="S150" s="183"/>
      <c r="T150" s="183"/>
      <c r="U150" s="183"/>
      <c r="V150" s="183"/>
      <c r="W150" s="183"/>
      <c r="X150" s="183"/>
    </row>
    <row r="151" spans="2:24" ht="16.8" thickTop="1" thickBot="1">
      <c r="B151" s="248" t="str">
        <f>IF(Árboles!B148="","",Árboles!B148)</f>
        <v/>
      </c>
      <c r="C151" s="240" t="str">
        <f>IF(Árboles!C148="","",Árboles!C148)</f>
        <v/>
      </c>
      <c r="D151" s="249" t="str">
        <f>IF(Árboles!G148="","",Árboles!G148)</f>
        <v/>
      </c>
      <c r="E151" s="242"/>
      <c r="F151" s="242"/>
      <c r="G151" s="242"/>
      <c r="H151" s="242"/>
      <c r="I151" s="242"/>
      <c r="J151" s="243">
        <f>SUM(Biomasa[[#This Row],[B_PM (t)]:[B_Raíz (t)]])</f>
        <v>0</v>
      </c>
      <c r="K151" s="244"/>
      <c r="L151" s="244"/>
      <c r="M151" s="244"/>
      <c r="N151" s="244"/>
      <c r="O151" s="244"/>
      <c r="P151" s="245"/>
      <c r="Q151" s="245"/>
      <c r="R151" s="183"/>
      <c r="S151" s="183"/>
      <c r="T151" s="183"/>
      <c r="U151" s="183"/>
      <c r="V151" s="183"/>
      <c r="W151" s="183"/>
      <c r="X151" s="183"/>
    </row>
    <row r="152" spans="2:24" ht="16.8" thickTop="1" thickBot="1">
      <c r="B152" s="248" t="str">
        <f>IF(Árboles!B149="","",Árboles!B149)</f>
        <v/>
      </c>
      <c r="C152" s="240" t="str">
        <f>IF(Árboles!C149="","",Árboles!C149)</f>
        <v/>
      </c>
      <c r="D152" s="249" t="str">
        <f>IF(Árboles!G149="","",Árboles!G149)</f>
        <v/>
      </c>
      <c r="E152" s="242"/>
      <c r="F152" s="242"/>
      <c r="G152" s="242"/>
      <c r="H152" s="242"/>
      <c r="I152" s="242"/>
      <c r="J152" s="243">
        <f>SUM(Biomasa[[#This Row],[B_PM (t)]:[B_Raíz (t)]])</f>
        <v>0</v>
      </c>
      <c r="K152" s="244"/>
      <c r="L152" s="244"/>
      <c r="M152" s="244"/>
      <c r="N152" s="244"/>
      <c r="O152" s="244"/>
      <c r="P152" s="245"/>
      <c r="Q152" s="245"/>
      <c r="R152" s="183"/>
      <c r="S152" s="183"/>
      <c r="T152" s="183"/>
      <c r="U152" s="183"/>
      <c r="V152" s="183"/>
      <c r="W152" s="183"/>
      <c r="X152" s="183"/>
    </row>
    <row r="153" spans="2:24" ht="16.8" thickTop="1" thickBot="1">
      <c r="B153" s="248" t="str">
        <f>IF(Árboles!B150="","",Árboles!B150)</f>
        <v/>
      </c>
      <c r="C153" s="240" t="str">
        <f>IF(Árboles!C150="","",Árboles!C150)</f>
        <v/>
      </c>
      <c r="D153" s="249" t="str">
        <f>IF(Árboles!G150="","",Árboles!G150)</f>
        <v/>
      </c>
      <c r="E153" s="242"/>
      <c r="F153" s="242"/>
      <c r="G153" s="242"/>
      <c r="H153" s="242"/>
      <c r="I153" s="242"/>
      <c r="J153" s="243">
        <f>SUM(Biomasa[[#This Row],[B_PM (t)]:[B_Raíz (t)]])</f>
        <v>0</v>
      </c>
      <c r="K153" s="244"/>
      <c r="L153" s="244"/>
      <c r="M153" s="244"/>
      <c r="N153" s="244"/>
      <c r="O153" s="244"/>
      <c r="P153" s="245"/>
      <c r="Q153" s="245"/>
      <c r="R153" s="183"/>
      <c r="S153" s="183"/>
      <c r="T153" s="183"/>
      <c r="U153" s="183"/>
      <c r="V153" s="183"/>
      <c r="W153" s="183"/>
      <c r="X153" s="183"/>
    </row>
    <row r="154" spans="2:24" ht="16.8" thickTop="1" thickBot="1">
      <c r="B154" s="248" t="str">
        <f>IF(Árboles!B151="","",Árboles!B151)</f>
        <v/>
      </c>
      <c r="C154" s="240" t="str">
        <f>IF(Árboles!C151="","",Árboles!C151)</f>
        <v/>
      </c>
      <c r="D154" s="249" t="str">
        <f>IF(Árboles!G151="","",Árboles!G151)</f>
        <v/>
      </c>
      <c r="E154" s="242"/>
      <c r="F154" s="242"/>
      <c r="G154" s="242"/>
      <c r="H154" s="242"/>
      <c r="I154" s="242"/>
      <c r="J154" s="243">
        <f>SUM(Biomasa[[#This Row],[B_PM (t)]:[B_Raíz (t)]])</f>
        <v>0</v>
      </c>
      <c r="K154" s="244"/>
      <c r="L154" s="244"/>
      <c r="M154" s="244"/>
      <c r="N154" s="244"/>
      <c r="O154" s="244"/>
      <c r="P154" s="245"/>
      <c r="Q154" s="245"/>
      <c r="R154" s="183"/>
      <c r="S154" s="183"/>
      <c r="T154" s="183"/>
      <c r="U154" s="183"/>
      <c r="V154" s="183"/>
      <c r="W154" s="183"/>
      <c r="X154" s="183"/>
    </row>
    <row r="155" spans="2:24" ht="16.8" thickTop="1" thickBot="1">
      <c r="B155" s="248" t="str">
        <f>IF(Árboles!B152="","",Árboles!B152)</f>
        <v/>
      </c>
      <c r="C155" s="240" t="str">
        <f>IF(Árboles!C152="","",Árboles!C152)</f>
        <v/>
      </c>
      <c r="D155" s="249" t="str">
        <f>IF(Árboles!G152="","",Árboles!G152)</f>
        <v/>
      </c>
      <c r="E155" s="242"/>
      <c r="F155" s="242"/>
      <c r="G155" s="242"/>
      <c r="H155" s="242"/>
      <c r="I155" s="242"/>
      <c r="J155" s="243">
        <f>SUM(Biomasa[[#This Row],[B_PM (t)]:[B_Raíz (t)]])</f>
        <v>0</v>
      </c>
      <c r="K155" s="244"/>
      <c r="L155" s="244"/>
      <c r="M155" s="244"/>
      <c r="N155" s="244"/>
      <c r="O155" s="244"/>
      <c r="P155" s="245"/>
      <c r="Q155" s="245"/>
      <c r="R155" s="183"/>
      <c r="S155" s="183"/>
      <c r="T155" s="183"/>
      <c r="U155" s="183"/>
      <c r="V155" s="183"/>
      <c r="W155" s="183"/>
      <c r="X155" s="183"/>
    </row>
    <row r="156" spans="2:24" ht="16.8" thickTop="1" thickBot="1">
      <c r="B156" s="248" t="str">
        <f>IF(Árboles!B153="","",Árboles!B153)</f>
        <v/>
      </c>
      <c r="C156" s="240" t="str">
        <f>IF(Árboles!C153="","",Árboles!C153)</f>
        <v/>
      </c>
      <c r="D156" s="249" t="str">
        <f>IF(Árboles!G153="","",Árboles!G153)</f>
        <v/>
      </c>
      <c r="E156" s="242"/>
      <c r="F156" s="242"/>
      <c r="G156" s="242"/>
      <c r="H156" s="242"/>
      <c r="I156" s="242"/>
      <c r="J156" s="243">
        <f>SUM(Biomasa[[#This Row],[B_PM (t)]:[B_Raíz (t)]])</f>
        <v>0</v>
      </c>
      <c r="K156" s="244"/>
      <c r="L156" s="244"/>
      <c r="M156" s="244"/>
      <c r="N156" s="244"/>
      <c r="O156" s="244"/>
      <c r="P156" s="245"/>
      <c r="Q156" s="245"/>
      <c r="R156" s="183"/>
      <c r="S156" s="183"/>
      <c r="T156" s="183"/>
      <c r="U156" s="183"/>
      <c r="V156" s="183"/>
      <c r="W156" s="183"/>
      <c r="X156" s="183"/>
    </row>
    <row r="157" spans="2:24" ht="16.8" thickTop="1" thickBot="1">
      <c r="B157" s="248" t="str">
        <f>IF(Árboles!B154="","",Árboles!B154)</f>
        <v/>
      </c>
      <c r="C157" s="240" t="str">
        <f>IF(Árboles!C154="","",Árboles!C154)</f>
        <v/>
      </c>
      <c r="D157" s="249" t="str">
        <f>IF(Árboles!G154="","",Árboles!G154)</f>
        <v/>
      </c>
      <c r="E157" s="242"/>
      <c r="F157" s="242"/>
      <c r="G157" s="242"/>
      <c r="H157" s="242"/>
      <c r="I157" s="242"/>
      <c r="J157" s="243">
        <f>SUM(Biomasa[[#This Row],[B_PM (t)]:[B_Raíz (t)]])</f>
        <v>0</v>
      </c>
      <c r="K157" s="244"/>
      <c r="L157" s="244"/>
      <c r="M157" s="244"/>
      <c r="N157" s="244"/>
      <c r="O157" s="244"/>
      <c r="P157" s="245"/>
      <c r="Q157" s="245"/>
      <c r="R157" s="183"/>
      <c r="S157" s="183"/>
      <c r="T157" s="183"/>
      <c r="U157" s="183"/>
      <c r="V157" s="183"/>
      <c r="W157" s="183"/>
      <c r="X157" s="183"/>
    </row>
    <row r="158" spans="2:24" ht="16.8" thickTop="1" thickBot="1">
      <c r="B158" s="248" t="str">
        <f>IF(Árboles!B155="","",Árboles!B155)</f>
        <v/>
      </c>
      <c r="C158" s="240" t="str">
        <f>IF(Árboles!C155="","",Árboles!C155)</f>
        <v/>
      </c>
      <c r="D158" s="249" t="str">
        <f>IF(Árboles!G155="","",Árboles!G155)</f>
        <v/>
      </c>
      <c r="E158" s="242"/>
      <c r="F158" s="242"/>
      <c r="G158" s="242"/>
      <c r="H158" s="242"/>
      <c r="I158" s="242"/>
      <c r="J158" s="243">
        <f>SUM(Biomasa[[#This Row],[B_PM (t)]:[B_Raíz (t)]])</f>
        <v>0</v>
      </c>
      <c r="K158" s="244"/>
      <c r="L158" s="244"/>
      <c r="M158" s="244"/>
      <c r="N158" s="244"/>
      <c r="O158" s="244"/>
      <c r="P158" s="245"/>
      <c r="Q158" s="245"/>
      <c r="R158" s="183"/>
      <c r="S158" s="183"/>
      <c r="T158" s="183"/>
      <c r="U158" s="183"/>
      <c r="V158" s="183"/>
      <c r="W158" s="183"/>
      <c r="X158" s="183"/>
    </row>
    <row r="159" spans="2:24" ht="16.8" thickTop="1" thickBot="1">
      <c r="B159" s="248" t="str">
        <f>IF(Árboles!B156="","",Árboles!B156)</f>
        <v/>
      </c>
      <c r="C159" s="240" t="str">
        <f>IF(Árboles!C156="","",Árboles!C156)</f>
        <v/>
      </c>
      <c r="D159" s="249" t="str">
        <f>IF(Árboles!G156="","",Árboles!G156)</f>
        <v/>
      </c>
      <c r="E159" s="242"/>
      <c r="F159" s="242"/>
      <c r="G159" s="242"/>
      <c r="H159" s="242"/>
      <c r="I159" s="242"/>
      <c r="J159" s="243">
        <f>SUM(Biomasa[[#This Row],[B_PM (t)]:[B_Raíz (t)]])</f>
        <v>0</v>
      </c>
      <c r="K159" s="244"/>
      <c r="L159" s="244"/>
      <c r="M159" s="244"/>
      <c r="N159" s="244"/>
      <c r="O159" s="244"/>
      <c r="P159" s="245"/>
      <c r="Q159" s="245"/>
      <c r="R159" s="183"/>
      <c r="S159" s="183"/>
      <c r="T159" s="183"/>
      <c r="U159" s="183"/>
      <c r="V159" s="183"/>
      <c r="W159" s="183"/>
      <c r="X159" s="183"/>
    </row>
    <row r="160" spans="2:24" ht="16.8" thickTop="1" thickBot="1">
      <c r="B160" s="248" t="str">
        <f>IF(Árboles!B157="","",Árboles!B157)</f>
        <v/>
      </c>
      <c r="C160" s="240" t="str">
        <f>IF(Árboles!C157="","",Árboles!C157)</f>
        <v/>
      </c>
      <c r="D160" s="249" t="str">
        <f>IF(Árboles!G157="","",Árboles!G157)</f>
        <v/>
      </c>
      <c r="E160" s="242"/>
      <c r="F160" s="242"/>
      <c r="G160" s="242"/>
      <c r="H160" s="242"/>
      <c r="I160" s="242"/>
      <c r="J160" s="243">
        <f>SUM(Biomasa[[#This Row],[B_PM (t)]:[B_Raíz (t)]])</f>
        <v>0</v>
      </c>
      <c r="K160" s="244"/>
      <c r="L160" s="244"/>
      <c r="M160" s="244"/>
      <c r="N160" s="244"/>
      <c r="O160" s="244"/>
      <c r="P160" s="245"/>
      <c r="Q160" s="245"/>
      <c r="R160" s="183"/>
      <c r="S160" s="183"/>
      <c r="T160" s="183"/>
      <c r="U160" s="183"/>
      <c r="V160" s="183"/>
      <c r="W160" s="183"/>
      <c r="X160" s="183"/>
    </row>
    <row r="161" spans="2:24" ht="16.8" thickTop="1" thickBot="1">
      <c r="B161" s="248" t="str">
        <f>IF(Árboles!B158="","",Árboles!B158)</f>
        <v/>
      </c>
      <c r="C161" s="240" t="str">
        <f>IF(Árboles!C158="","",Árboles!C158)</f>
        <v/>
      </c>
      <c r="D161" s="249" t="str">
        <f>IF(Árboles!G158="","",Árboles!G158)</f>
        <v/>
      </c>
      <c r="E161" s="242"/>
      <c r="F161" s="242"/>
      <c r="G161" s="242"/>
      <c r="H161" s="242"/>
      <c r="I161" s="242"/>
      <c r="J161" s="243">
        <f>SUM(Biomasa[[#This Row],[B_PM (t)]:[B_Raíz (t)]])</f>
        <v>0</v>
      </c>
      <c r="K161" s="244"/>
      <c r="L161" s="244"/>
      <c r="M161" s="244"/>
      <c r="N161" s="244"/>
      <c r="O161" s="244"/>
      <c r="P161" s="245"/>
      <c r="Q161" s="245"/>
      <c r="R161" s="183"/>
      <c r="S161" s="183"/>
      <c r="T161" s="183"/>
      <c r="U161" s="183"/>
      <c r="V161" s="183"/>
      <c r="W161" s="183"/>
      <c r="X161" s="183"/>
    </row>
    <row r="162" spans="2:24" ht="16.8" thickTop="1" thickBot="1">
      <c r="B162" s="248" t="str">
        <f>IF(Árboles!B159="","",Árboles!B159)</f>
        <v/>
      </c>
      <c r="C162" s="240" t="str">
        <f>IF(Árboles!C159="","",Árboles!C159)</f>
        <v/>
      </c>
      <c r="D162" s="249" t="str">
        <f>IF(Árboles!G159="","",Árboles!G159)</f>
        <v/>
      </c>
      <c r="E162" s="242"/>
      <c r="F162" s="242"/>
      <c r="G162" s="242"/>
      <c r="H162" s="242"/>
      <c r="I162" s="242"/>
      <c r="J162" s="243">
        <f>SUM(Biomasa[[#This Row],[B_PM (t)]:[B_Raíz (t)]])</f>
        <v>0</v>
      </c>
      <c r="K162" s="244"/>
      <c r="L162" s="244"/>
      <c r="M162" s="244"/>
      <c r="N162" s="244"/>
      <c r="O162" s="244"/>
      <c r="P162" s="245"/>
      <c r="Q162" s="245"/>
      <c r="R162" s="183"/>
      <c r="S162" s="183"/>
      <c r="T162" s="183"/>
      <c r="U162" s="183"/>
      <c r="V162" s="183"/>
      <c r="W162" s="183"/>
      <c r="X162" s="183"/>
    </row>
    <row r="163" spans="2:24" ht="16.8" thickTop="1" thickBot="1">
      <c r="B163" s="248" t="str">
        <f>IF(Árboles!B160="","",Árboles!B160)</f>
        <v/>
      </c>
      <c r="C163" s="240" t="str">
        <f>IF(Árboles!C160="","",Árboles!C160)</f>
        <v/>
      </c>
      <c r="D163" s="249" t="str">
        <f>IF(Árboles!G160="","",Árboles!G160)</f>
        <v/>
      </c>
      <c r="E163" s="242"/>
      <c r="F163" s="242"/>
      <c r="G163" s="242"/>
      <c r="H163" s="242"/>
      <c r="I163" s="242"/>
      <c r="J163" s="243">
        <f>SUM(Biomasa[[#This Row],[B_PM (t)]:[B_Raíz (t)]])</f>
        <v>0</v>
      </c>
      <c r="K163" s="244"/>
      <c r="L163" s="244"/>
      <c r="M163" s="244"/>
      <c r="N163" s="244"/>
      <c r="O163" s="244"/>
      <c r="P163" s="245"/>
      <c r="Q163" s="245"/>
      <c r="R163" s="183"/>
      <c r="S163" s="183"/>
      <c r="T163" s="183"/>
      <c r="U163" s="183"/>
      <c r="V163" s="183"/>
      <c r="W163" s="183"/>
      <c r="X163" s="183"/>
    </row>
    <row r="164" spans="2:24" ht="16.8" thickTop="1" thickBot="1">
      <c r="B164" s="248" t="str">
        <f>IF(Árboles!B161="","",Árboles!B161)</f>
        <v/>
      </c>
      <c r="C164" s="240" t="str">
        <f>IF(Árboles!C161="","",Árboles!C161)</f>
        <v/>
      </c>
      <c r="D164" s="249" t="str">
        <f>IF(Árboles!G161="","",Árboles!G161)</f>
        <v/>
      </c>
      <c r="E164" s="242"/>
      <c r="F164" s="242"/>
      <c r="G164" s="242"/>
      <c r="H164" s="242"/>
      <c r="I164" s="242"/>
      <c r="J164" s="243">
        <f>SUM(Biomasa[[#This Row],[B_PM (t)]:[B_Raíz (t)]])</f>
        <v>0</v>
      </c>
      <c r="K164" s="244"/>
      <c r="L164" s="244"/>
      <c r="M164" s="244"/>
      <c r="N164" s="244"/>
      <c r="O164" s="244"/>
      <c r="P164" s="245"/>
      <c r="Q164" s="245"/>
      <c r="R164" s="183"/>
      <c r="S164" s="183"/>
      <c r="T164" s="183"/>
      <c r="U164" s="183"/>
      <c r="V164" s="183"/>
      <c r="W164" s="183"/>
      <c r="X164" s="183"/>
    </row>
    <row r="165" spans="2:24" ht="16.8" thickTop="1" thickBot="1">
      <c r="B165" s="248" t="str">
        <f>IF(Árboles!B162="","",Árboles!B162)</f>
        <v/>
      </c>
      <c r="C165" s="240" t="str">
        <f>IF(Árboles!C162="","",Árboles!C162)</f>
        <v/>
      </c>
      <c r="D165" s="249" t="str">
        <f>IF(Árboles!G162="","",Árboles!G162)</f>
        <v/>
      </c>
      <c r="E165" s="242"/>
      <c r="F165" s="242"/>
      <c r="G165" s="242"/>
      <c r="H165" s="242"/>
      <c r="I165" s="242"/>
      <c r="J165" s="243">
        <f>SUM(Biomasa[[#This Row],[B_PM (t)]:[B_Raíz (t)]])</f>
        <v>0</v>
      </c>
      <c r="K165" s="244"/>
      <c r="L165" s="244"/>
      <c r="M165" s="244"/>
      <c r="N165" s="244"/>
      <c r="O165" s="244"/>
      <c r="P165" s="245"/>
      <c r="Q165" s="245"/>
      <c r="R165" s="183"/>
      <c r="S165" s="183"/>
      <c r="T165" s="183"/>
      <c r="U165" s="183"/>
      <c r="V165" s="183"/>
      <c r="W165" s="183"/>
      <c r="X165" s="183"/>
    </row>
    <row r="166" spans="2:24" ht="16.8" thickTop="1" thickBot="1">
      <c r="B166" s="248" t="str">
        <f>IF(Árboles!B163="","",Árboles!B163)</f>
        <v/>
      </c>
      <c r="C166" s="240" t="str">
        <f>IF(Árboles!C163="","",Árboles!C163)</f>
        <v/>
      </c>
      <c r="D166" s="249" t="str">
        <f>IF(Árboles!G163="","",Árboles!G163)</f>
        <v/>
      </c>
      <c r="E166" s="242"/>
      <c r="F166" s="242"/>
      <c r="G166" s="242"/>
      <c r="H166" s="242"/>
      <c r="I166" s="242"/>
      <c r="J166" s="243">
        <f>SUM(Biomasa[[#This Row],[B_PM (t)]:[B_Raíz (t)]])</f>
        <v>0</v>
      </c>
      <c r="K166" s="244"/>
      <c r="L166" s="244"/>
      <c r="M166" s="244"/>
      <c r="N166" s="244"/>
      <c r="O166" s="244"/>
      <c r="P166" s="245"/>
      <c r="Q166" s="245"/>
      <c r="R166" s="183"/>
      <c r="S166" s="183"/>
      <c r="T166" s="183"/>
      <c r="U166" s="183"/>
      <c r="V166" s="183"/>
      <c r="W166" s="183"/>
      <c r="X166" s="183"/>
    </row>
    <row r="167" spans="2:24" ht="16.8" thickTop="1" thickBot="1">
      <c r="B167" s="248" t="str">
        <f>IF(Árboles!B164="","",Árboles!B164)</f>
        <v/>
      </c>
      <c r="C167" s="240" t="str">
        <f>IF(Árboles!C164="","",Árboles!C164)</f>
        <v/>
      </c>
      <c r="D167" s="249" t="str">
        <f>IF(Árboles!G164="","",Árboles!G164)</f>
        <v/>
      </c>
      <c r="E167" s="242"/>
      <c r="F167" s="242"/>
      <c r="G167" s="242"/>
      <c r="H167" s="242"/>
      <c r="I167" s="242"/>
      <c r="J167" s="243">
        <f>SUM(Biomasa[[#This Row],[B_PM (t)]:[B_Raíz (t)]])</f>
        <v>0</v>
      </c>
      <c r="K167" s="244"/>
      <c r="L167" s="244"/>
      <c r="M167" s="244"/>
      <c r="N167" s="244"/>
      <c r="O167" s="244"/>
      <c r="P167" s="245"/>
      <c r="Q167" s="245"/>
      <c r="R167" s="183"/>
      <c r="S167" s="183"/>
      <c r="T167" s="183"/>
      <c r="U167" s="183"/>
      <c r="V167" s="183"/>
      <c r="W167" s="183"/>
      <c r="X167" s="183"/>
    </row>
    <row r="168" spans="2:24" ht="16.8" thickTop="1" thickBot="1">
      <c r="B168" s="248" t="str">
        <f>IF(Árboles!B165="","",Árboles!B165)</f>
        <v/>
      </c>
      <c r="C168" s="240" t="str">
        <f>IF(Árboles!C165="","",Árboles!C165)</f>
        <v/>
      </c>
      <c r="D168" s="249" t="str">
        <f>IF(Árboles!G165="","",Árboles!G165)</f>
        <v/>
      </c>
      <c r="E168" s="242"/>
      <c r="F168" s="242"/>
      <c r="G168" s="242"/>
      <c r="H168" s="242"/>
      <c r="I168" s="242"/>
      <c r="J168" s="243">
        <f>SUM(Biomasa[[#This Row],[B_PM (t)]:[B_Raíz (t)]])</f>
        <v>0</v>
      </c>
      <c r="K168" s="244"/>
      <c r="L168" s="244"/>
      <c r="M168" s="244"/>
      <c r="N168" s="244"/>
      <c r="O168" s="244"/>
      <c r="P168" s="245"/>
      <c r="Q168" s="245"/>
      <c r="R168" s="183"/>
      <c r="S168" s="183"/>
      <c r="T168" s="183"/>
      <c r="U168" s="183"/>
      <c r="V168" s="183"/>
      <c r="W168" s="183"/>
      <c r="X168" s="183"/>
    </row>
    <row r="169" spans="2:24" ht="16.8" thickTop="1" thickBot="1">
      <c r="B169" s="248" t="str">
        <f>IF(Árboles!B166="","",Árboles!B166)</f>
        <v/>
      </c>
      <c r="C169" s="240" t="str">
        <f>IF(Árboles!C166="","",Árboles!C166)</f>
        <v/>
      </c>
      <c r="D169" s="249" t="str">
        <f>IF(Árboles!G166="","",Árboles!G166)</f>
        <v/>
      </c>
      <c r="E169" s="242"/>
      <c r="F169" s="242"/>
      <c r="G169" s="242"/>
      <c r="H169" s="242"/>
      <c r="I169" s="242"/>
      <c r="J169" s="243">
        <f>SUM(Biomasa[[#This Row],[B_PM (t)]:[B_Raíz (t)]])</f>
        <v>0</v>
      </c>
      <c r="K169" s="244"/>
      <c r="L169" s="244"/>
      <c r="M169" s="244"/>
      <c r="N169" s="244"/>
      <c r="O169" s="244"/>
      <c r="P169" s="245"/>
      <c r="Q169" s="245"/>
      <c r="R169" s="183"/>
      <c r="S169" s="183"/>
      <c r="T169" s="183"/>
      <c r="U169" s="183"/>
      <c r="V169" s="183"/>
      <c r="W169" s="183"/>
      <c r="X169" s="183"/>
    </row>
    <row r="170" spans="2:24" ht="16.8" thickTop="1" thickBot="1">
      <c r="B170" s="248" t="str">
        <f>IF(Árboles!B167="","",Árboles!B167)</f>
        <v/>
      </c>
      <c r="C170" s="240" t="str">
        <f>IF(Árboles!C167="","",Árboles!C167)</f>
        <v/>
      </c>
      <c r="D170" s="249" t="str">
        <f>IF(Árboles!G167="","",Árboles!G167)</f>
        <v/>
      </c>
      <c r="E170" s="242"/>
      <c r="F170" s="242"/>
      <c r="G170" s="242"/>
      <c r="H170" s="242"/>
      <c r="I170" s="242"/>
      <c r="J170" s="243">
        <f>SUM(Biomasa[[#This Row],[B_PM (t)]:[B_Raíz (t)]])</f>
        <v>0</v>
      </c>
      <c r="K170" s="244"/>
      <c r="L170" s="244"/>
      <c r="M170" s="244"/>
      <c r="N170" s="244"/>
      <c r="O170" s="244"/>
      <c r="P170" s="245"/>
      <c r="Q170" s="245"/>
      <c r="R170" s="183"/>
      <c r="S170" s="183"/>
      <c r="T170" s="183"/>
      <c r="U170" s="183"/>
      <c r="V170" s="183"/>
      <c r="W170" s="183"/>
      <c r="X170" s="183"/>
    </row>
    <row r="171" spans="2:24" ht="16.8" thickTop="1" thickBot="1">
      <c r="B171" s="248" t="str">
        <f>IF(Árboles!B168="","",Árboles!B168)</f>
        <v/>
      </c>
      <c r="C171" s="240" t="str">
        <f>IF(Árboles!C168="","",Árboles!C168)</f>
        <v/>
      </c>
      <c r="D171" s="249" t="str">
        <f>IF(Árboles!G168="","",Árboles!G168)</f>
        <v/>
      </c>
      <c r="E171" s="242"/>
      <c r="F171" s="242"/>
      <c r="G171" s="242"/>
      <c r="H171" s="242"/>
      <c r="I171" s="242"/>
      <c r="J171" s="243">
        <f>SUM(Biomasa[[#This Row],[B_PM (t)]:[B_Raíz (t)]])</f>
        <v>0</v>
      </c>
      <c r="K171" s="244"/>
      <c r="L171" s="244"/>
      <c r="M171" s="244"/>
      <c r="N171" s="244"/>
      <c r="O171" s="244"/>
      <c r="P171" s="245"/>
      <c r="Q171" s="245"/>
      <c r="R171" s="183"/>
      <c r="S171" s="183"/>
      <c r="T171" s="183"/>
      <c r="U171" s="183"/>
      <c r="V171" s="183"/>
      <c r="W171" s="183"/>
      <c r="X171" s="183"/>
    </row>
    <row r="172" spans="2:24" ht="16.8" thickTop="1" thickBot="1">
      <c r="B172" s="248" t="str">
        <f>IF(Árboles!B169="","",Árboles!B169)</f>
        <v/>
      </c>
      <c r="C172" s="240" t="str">
        <f>IF(Árboles!C169="","",Árboles!C169)</f>
        <v/>
      </c>
      <c r="D172" s="249" t="str">
        <f>IF(Árboles!G169="","",Árboles!G169)</f>
        <v/>
      </c>
      <c r="E172" s="242"/>
      <c r="F172" s="242"/>
      <c r="G172" s="242"/>
      <c r="H172" s="242"/>
      <c r="I172" s="242"/>
      <c r="J172" s="243">
        <f>SUM(Biomasa[[#This Row],[B_PM (t)]:[B_Raíz (t)]])</f>
        <v>0</v>
      </c>
      <c r="K172" s="244"/>
      <c r="L172" s="244"/>
      <c r="M172" s="244"/>
      <c r="N172" s="244"/>
      <c r="O172" s="244"/>
      <c r="P172" s="245"/>
      <c r="Q172" s="245"/>
      <c r="R172" s="183"/>
      <c r="S172" s="183"/>
      <c r="T172" s="183"/>
      <c r="U172" s="183"/>
      <c r="V172" s="183"/>
      <c r="W172" s="183"/>
      <c r="X172" s="183"/>
    </row>
    <row r="173" spans="2:24" ht="16.8" thickTop="1" thickBot="1">
      <c r="B173" s="248" t="str">
        <f>IF(Árboles!B170="","",Árboles!B170)</f>
        <v/>
      </c>
      <c r="C173" s="240" t="str">
        <f>IF(Árboles!C170="","",Árboles!C170)</f>
        <v/>
      </c>
      <c r="D173" s="249" t="str">
        <f>IF(Árboles!G170="","",Árboles!G170)</f>
        <v/>
      </c>
      <c r="E173" s="242"/>
      <c r="F173" s="242"/>
      <c r="G173" s="242"/>
      <c r="H173" s="242"/>
      <c r="I173" s="242"/>
      <c r="J173" s="243">
        <f>SUM(Biomasa[[#This Row],[B_PM (t)]:[B_Raíz (t)]])</f>
        <v>0</v>
      </c>
      <c r="K173" s="244"/>
      <c r="L173" s="244"/>
      <c r="M173" s="244"/>
      <c r="N173" s="244"/>
      <c r="O173" s="244"/>
      <c r="P173" s="245"/>
      <c r="Q173" s="245"/>
      <c r="R173" s="183"/>
      <c r="S173" s="183"/>
      <c r="T173" s="183"/>
      <c r="U173" s="183"/>
      <c r="V173" s="183"/>
      <c r="W173" s="183"/>
      <c r="X173" s="183"/>
    </row>
    <row r="174" spans="2:24" ht="16.8" thickTop="1" thickBot="1">
      <c r="B174" s="248" t="str">
        <f>IF(Árboles!B171="","",Árboles!B171)</f>
        <v/>
      </c>
      <c r="C174" s="240" t="str">
        <f>IF(Árboles!C171="","",Árboles!C171)</f>
        <v/>
      </c>
      <c r="D174" s="249" t="str">
        <f>IF(Árboles!G171="","",Árboles!G171)</f>
        <v/>
      </c>
      <c r="E174" s="242"/>
      <c r="F174" s="242"/>
      <c r="G174" s="242"/>
      <c r="H174" s="242"/>
      <c r="I174" s="242"/>
      <c r="J174" s="243">
        <f>SUM(Biomasa[[#This Row],[B_PM (t)]:[B_Raíz (t)]])</f>
        <v>0</v>
      </c>
      <c r="K174" s="244"/>
      <c r="L174" s="244"/>
      <c r="M174" s="244"/>
      <c r="N174" s="244"/>
      <c r="O174" s="244"/>
      <c r="P174" s="245"/>
      <c r="Q174" s="245"/>
      <c r="R174" s="183"/>
      <c r="S174" s="183"/>
      <c r="T174" s="183"/>
      <c r="U174" s="183"/>
      <c r="V174" s="183"/>
      <c r="W174" s="183"/>
      <c r="X174" s="183"/>
    </row>
    <row r="175" spans="2:24" ht="16.8" thickTop="1" thickBot="1">
      <c r="B175" s="248" t="str">
        <f>IF(Árboles!B172="","",Árboles!B172)</f>
        <v/>
      </c>
      <c r="C175" s="240" t="str">
        <f>IF(Árboles!C172="","",Árboles!C172)</f>
        <v/>
      </c>
      <c r="D175" s="249" t="str">
        <f>IF(Árboles!G172="","",Árboles!G172)</f>
        <v/>
      </c>
      <c r="E175" s="242"/>
      <c r="F175" s="242"/>
      <c r="G175" s="242"/>
      <c r="H175" s="242"/>
      <c r="I175" s="242"/>
      <c r="J175" s="243">
        <f>SUM(Biomasa[[#This Row],[B_PM (t)]:[B_Raíz (t)]])</f>
        <v>0</v>
      </c>
      <c r="K175" s="244"/>
      <c r="L175" s="244"/>
      <c r="M175" s="244"/>
      <c r="N175" s="244"/>
      <c r="O175" s="244"/>
      <c r="P175" s="245"/>
      <c r="Q175" s="245"/>
      <c r="R175" s="183"/>
      <c r="S175" s="183"/>
      <c r="T175" s="183"/>
      <c r="U175" s="183"/>
      <c r="V175" s="183"/>
      <c r="W175" s="183"/>
      <c r="X175" s="183"/>
    </row>
    <row r="176" spans="2:24" ht="16.8" thickTop="1" thickBot="1">
      <c r="B176" s="248" t="str">
        <f>IF(Árboles!B173="","",Árboles!B173)</f>
        <v/>
      </c>
      <c r="C176" s="240" t="str">
        <f>IF(Árboles!C173="","",Árboles!C173)</f>
        <v/>
      </c>
      <c r="D176" s="249" t="str">
        <f>IF(Árboles!G173="","",Árboles!G173)</f>
        <v/>
      </c>
      <c r="E176" s="242"/>
      <c r="F176" s="242"/>
      <c r="G176" s="242"/>
      <c r="H176" s="242"/>
      <c r="I176" s="242"/>
      <c r="J176" s="243">
        <f>SUM(Biomasa[[#This Row],[B_PM (t)]:[B_Raíz (t)]])</f>
        <v>0</v>
      </c>
      <c r="K176" s="244"/>
      <c r="L176" s="244"/>
      <c r="M176" s="244"/>
      <c r="N176" s="244"/>
      <c r="O176" s="244"/>
      <c r="P176" s="245"/>
      <c r="Q176" s="245"/>
      <c r="R176" s="183"/>
      <c r="S176" s="183"/>
      <c r="T176" s="183"/>
      <c r="U176" s="183"/>
      <c r="V176" s="183"/>
      <c r="W176" s="183"/>
      <c r="X176" s="183"/>
    </row>
    <row r="177" spans="2:24" ht="16.8" thickTop="1" thickBot="1">
      <c r="B177" s="248" t="str">
        <f>IF(Árboles!B174="","",Árboles!B174)</f>
        <v/>
      </c>
      <c r="C177" s="240" t="str">
        <f>IF(Árboles!C174="","",Árboles!C174)</f>
        <v/>
      </c>
      <c r="D177" s="249" t="str">
        <f>IF(Árboles!G174="","",Árboles!G174)</f>
        <v/>
      </c>
      <c r="E177" s="242"/>
      <c r="F177" s="242"/>
      <c r="G177" s="242"/>
      <c r="H177" s="242"/>
      <c r="I177" s="242"/>
      <c r="J177" s="243">
        <f>SUM(Biomasa[[#This Row],[B_PM (t)]:[B_Raíz (t)]])</f>
        <v>0</v>
      </c>
      <c r="K177" s="244"/>
      <c r="L177" s="244"/>
      <c r="M177" s="244"/>
      <c r="N177" s="244"/>
      <c r="O177" s="244"/>
      <c r="P177" s="245"/>
      <c r="Q177" s="245"/>
      <c r="R177" s="183"/>
      <c r="S177" s="183"/>
      <c r="T177" s="183"/>
      <c r="U177" s="183"/>
      <c r="V177" s="183"/>
      <c r="W177" s="183"/>
      <c r="X177" s="183"/>
    </row>
    <row r="178" spans="2:24" ht="16.8" thickTop="1" thickBot="1">
      <c r="B178" s="248" t="str">
        <f>IF(Árboles!B175="","",Árboles!B175)</f>
        <v/>
      </c>
      <c r="C178" s="240" t="str">
        <f>IF(Árboles!C175="","",Árboles!C175)</f>
        <v/>
      </c>
      <c r="D178" s="249" t="str">
        <f>IF(Árboles!G175="","",Árboles!G175)</f>
        <v/>
      </c>
      <c r="E178" s="242"/>
      <c r="F178" s="242"/>
      <c r="G178" s="242"/>
      <c r="H178" s="242"/>
      <c r="I178" s="242"/>
      <c r="J178" s="243">
        <f>SUM(Biomasa[[#This Row],[B_PM (t)]:[B_Raíz (t)]])</f>
        <v>0</v>
      </c>
      <c r="K178" s="244"/>
      <c r="L178" s="244"/>
      <c r="M178" s="244"/>
      <c r="N178" s="244"/>
      <c r="O178" s="244"/>
      <c r="P178" s="245"/>
      <c r="Q178" s="245"/>
      <c r="R178" s="183"/>
      <c r="S178" s="183"/>
      <c r="T178" s="183"/>
      <c r="U178" s="183"/>
      <c r="V178" s="183"/>
      <c r="W178" s="183"/>
      <c r="X178" s="183"/>
    </row>
    <row r="179" spans="2:24" ht="16.8" thickTop="1" thickBot="1">
      <c r="B179" s="248" t="str">
        <f>IF(Árboles!B176="","",Árboles!B176)</f>
        <v/>
      </c>
      <c r="C179" s="240" t="str">
        <f>IF(Árboles!C176="","",Árboles!C176)</f>
        <v/>
      </c>
      <c r="D179" s="249" t="str">
        <f>IF(Árboles!G176="","",Árboles!G176)</f>
        <v/>
      </c>
      <c r="E179" s="242"/>
      <c r="F179" s="242"/>
      <c r="G179" s="242"/>
      <c r="H179" s="242"/>
      <c r="I179" s="242"/>
      <c r="J179" s="243">
        <f>SUM(Biomasa[[#This Row],[B_PM (t)]:[B_Raíz (t)]])</f>
        <v>0</v>
      </c>
      <c r="K179" s="244"/>
      <c r="L179" s="244"/>
      <c r="M179" s="244"/>
      <c r="N179" s="244"/>
      <c r="O179" s="244"/>
      <c r="P179" s="245"/>
      <c r="Q179" s="245"/>
      <c r="R179" s="183"/>
      <c r="S179" s="183"/>
      <c r="T179" s="183"/>
      <c r="U179" s="183"/>
      <c r="V179" s="183"/>
      <c r="W179" s="183"/>
      <c r="X179" s="183"/>
    </row>
    <row r="180" spans="2:24" ht="16.8" thickTop="1" thickBot="1">
      <c r="B180" s="248" t="str">
        <f>IF(Árboles!B177="","",Árboles!B177)</f>
        <v/>
      </c>
      <c r="C180" s="240" t="str">
        <f>IF(Árboles!C177="","",Árboles!C177)</f>
        <v/>
      </c>
      <c r="D180" s="249" t="str">
        <f>IF(Árboles!G177="","",Árboles!G177)</f>
        <v/>
      </c>
      <c r="E180" s="242"/>
      <c r="F180" s="242"/>
      <c r="G180" s="242"/>
      <c r="H180" s="242"/>
      <c r="I180" s="242"/>
      <c r="J180" s="243">
        <f>SUM(Biomasa[[#This Row],[B_PM (t)]:[B_Raíz (t)]])</f>
        <v>0</v>
      </c>
      <c r="K180" s="244"/>
      <c r="L180" s="244"/>
      <c r="M180" s="244"/>
      <c r="N180" s="244"/>
      <c r="O180" s="244"/>
      <c r="P180" s="245"/>
      <c r="Q180" s="245"/>
      <c r="R180" s="183"/>
      <c r="S180" s="183"/>
      <c r="T180" s="183"/>
      <c r="U180" s="183"/>
      <c r="V180" s="183"/>
      <c r="W180" s="183"/>
      <c r="X180" s="183"/>
    </row>
    <row r="181" spans="2:24" ht="16.8" thickTop="1" thickBot="1">
      <c r="B181" s="248" t="str">
        <f>IF(Árboles!B178="","",Árboles!B178)</f>
        <v/>
      </c>
      <c r="C181" s="240" t="str">
        <f>IF(Árboles!C178="","",Árboles!C178)</f>
        <v/>
      </c>
      <c r="D181" s="249" t="str">
        <f>IF(Árboles!G178="","",Árboles!G178)</f>
        <v/>
      </c>
      <c r="E181" s="242"/>
      <c r="F181" s="242"/>
      <c r="G181" s="242"/>
      <c r="H181" s="242"/>
      <c r="I181" s="242"/>
      <c r="J181" s="243">
        <f>SUM(Biomasa[[#This Row],[B_PM (t)]:[B_Raíz (t)]])</f>
        <v>0</v>
      </c>
      <c r="K181" s="244"/>
      <c r="L181" s="244"/>
      <c r="M181" s="244"/>
      <c r="N181" s="244"/>
      <c r="O181" s="244"/>
      <c r="P181" s="245"/>
      <c r="Q181" s="245"/>
      <c r="R181" s="183"/>
      <c r="S181" s="183"/>
      <c r="T181" s="183"/>
      <c r="U181" s="183"/>
      <c r="V181" s="183"/>
      <c r="W181" s="183"/>
      <c r="X181" s="183"/>
    </row>
    <row r="182" spans="2:24" ht="16.8" thickTop="1" thickBot="1">
      <c r="B182" s="248" t="str">
        <f>IF(Árboles!B179="","",Árboles!B179)</f>
        <v/>
      </c>
      <c r="C182" s="240" t="str">
        <f>IF(Árboles!C179="","",Árboles!C179)</f>
        <v/>
      </c>
      <c r="D182" s="249" t="str">
        <f>IF(Árboles!G179="","",Árboles!G179)</f>
        <v/>
      </c>
      <c r="E182" s="242"/>
      <c r="F182" s="242"/>
      <c r="G182" s="242"/>
      <c r="H182" s="242"/>
      <c r="I182" s="242"/>
      <c r="J182" s="243">
        <f>SUM(Biomasa[[#This Row],[B_PM (t)]:[B_Raíz (t)]])</f>
        <v>0</v>
      </c>
      <c r="K182" s="244"/>
      <c r="L182" s="244"/>
      <c r="M182" s="244"/>
      <c r="N182" s="244"/>
      <c r="O182" s="244"/>
      <c r="P182" s="245"/>
      <c r="Q182" s="245"/>
      <c r="R182" s="183"/>
      <c r="S182" s="183"/>
      <c r="T182" s="183"/>
      <c r="U182" s="183"/>
      <c r="V182" s="183"/>
      <c r="W182" s="183"/>
      <c r="X182" s="183"/>
    </row>
    <row r="183" spans="2:24" ht="16.8" thickTop="1" thickBot="1">
      <c r="B183" s="248" t="str">
        <f>IF(Árboles!B180="","",Árboles!B180)</f>
        <v/>
      </c>
      <c r="C183" s="240" t="str">
        <f>IF(Árboles!C180="","",Árboles!C180)</f>
        <v/>
      </c>
      <c r="D183" s="249" t="str">
        <f>IF(Árboles!G180="","",Árboles!G180)</f>
        <v/>
      </c>
      <c r="E183" s="242"/>
      <c r="F183" s="242"/>
      <c r="G183" s="242"/>
      <c r="H183" s="242"/>
      <c r="I183" s="242"/>
      <c r="J183" s="243">
        <f>SUM(Biomasa[[#This Row],[B_PM (t)]:[B_Raíz (t)]])</f>
        <v>0</v>
      </c>
      <c r="K183" s="244"/>
      <c r="L183" s="244"/>
      <c r="M183" s="244"/>
      <c r="N183" s="244"/>
      <c r="O183" s="244"/>
      <c r="P183" s="245"/>
      <c r="Q183" s="245"/>
      <c r="R183" s="183"/>
      <c r="S183" s="183"/>
      <c r="T183" s="183"/>
      <c r="U183" s="183"/>
      <c r="V183" s="183"/>
      <c r="W183" s="183"/>
      <c r="X183" s="183"/>
    </row>
    <row r="184" spans="2:24" ht="16.8" thickTop="1" thickBot="1">
      <c r="B184" s="248" t="str">
        <f>IF(Árboles!B181="","",Árboles!B181)</f>
        <v/>
      </c>
      <c r="C184" s="240" t="str">
        <f>IF(Árboles!C181="","",Árboles!C181)</f>
        <v/>
      </c>
      <c r="D184" s="249" t="str">
        <f>IF(Árboles!G181="","",Árboles!G181)</f>
        <v/>
      </c>
      <c r="E184" s="242"/>
      <c r="F184" s="242"/>
      <c r="G184" s="242"/>
      <c r="H184" s="242"/>
      <c r="I184" s="242"/>
      <c r="J184" s="243">
        <f>SUM(Biomasa[[#This Row],[B_PM (t)]:[B_Raíz (t)]])</f>
        <v>0</v>
      </c>
      <c r="K184" s="244"/>
      <c r="L184" s="244"/>
      <c r="M184" s="244"/>
      <c r="N184" s="244"/>
      <c r="O184" s="244"/>
      <c r="P184" s="245"/>
      <c r="Q184" s="245"/>
      <c r="R184" s="183"/>
      <c r="S184" s="183"/>
      <c r="T184" s="183"/>
      <c r="U184" s="183"/>
      <c r="V184" s="183"/>
      <c r="W184" s="183"/>
      <c r="X184" s="183"/>
    </row>
    <row r="185" spans="2:24" ht="16.8" thickTop="1" thickBot="1">
      <c r="B185" s="248" t="str">
        <f>IF(Árboles!B182="","",Árboles!B182)</f>
        <v/>
      </c>
      <c r="C185" s="240" t="str">
        <f>IF(Árboles!C182="","",Árboles!C182)</f>
        <v/>
      </c>
      <c r="D185" s="249" t="str">
        <f>IF(Árboles!G182="","",Árboles!G182)</f>
        <v/>
      </c>
      <c r="E185" s="242"/>
      <c r="F185" s="242"/>
      <c r="G185" s="242"/>
      <c r="H185" s="242"/>
      <c r="I185" s="242"/>
      <c r="J185" s="243">
        <f>SUM(Biomasa[[#This Row],[B_PM (t)]:[B_Raíz (t)]])</f>
        <v>0</v>
      </c>
      <c r="K185" s="244"/>
      <c r="L185" s="244"/>
      <c r="M185" s="244"/>
      <c r="N185" s="244"/>
      <c r="O185" s="244"/>
      <c r="P185" s="245"/>
      <c r="Q185" s="245"/>
      <c r="R185" s="183"/>
      <c r="S185" s="183"/>
      <c r="T185" s="183"/>
      <c r="U185" s="183"/>
      <c r="V185" s="183"/>
      <c r="W185" s="183"/>
      <c r="X185" s="183"/>
    </row>
    <row r="186" spans="2:24" ht="16.8" thickTop="1" thickBot="1">
      <c r="B186" s="248" t="str">
        <f>IF(Árboles!B183="","",Árboles!B183)</f>
        <v/>
      </c>
      <c r="C186" s="240" t="str">
        <f>IF(Árboles!C183="","",Árboles!C183)</f>
        <v/>
      </c>
      <c r="D186" s="249" t="str">
        <f>IF(Árboles!G183="","",Árboles!G183)</f>
        <v/>
      </c>
      <c r="E186" s="242"/>
      <c r="F186" s="242"/>
      <c r="G186" s="242"/>
      <c r="H186" s="242"/>
      <c r="I186" s="242"/>
      <c r="J186" s="243">
        <f>SUM(Biomasa[[#This Row],[B_PM (t)]:[B_Raíz (t)]])</f>
        <v>0</v>
      </c>
      <c r="K186" s="244"/>
      <c r="L186" s="244"/>
      <c r="M186" s="244"/>
      <c r="N186" s="244"/>
      <c r="O186" s="244"/>
      <c r="P186" s="245"/>
      <c r="Q186" s="245"/>
      <c r="R186" s="183"/>
      <c r="S186" s="183"/>
      <c r="T186" s="183"/>
      <c r="U186" s="183"/>
      <c r="V186" s="183"/>
      <c r="W186" s="183"/>
      <c r="X186" s="183"/>
    </row>
    <row r="187" spans="2:24" ht="16.8" thickTop="1" thickBot="1">
      <c r="B187" s="248" t="str">
        <f>IF(Árboles!B184="","",Árboles!B184)</f>
        <v/>
      </c>
      <c r="C187" s="240" t="str">
        <f>IF(Árboles!C184="","",Árboles!C184)</f>
        <v/>
      </c>
      <c r="D187" s="249" t="str">
        <f>IF(Árboles!G184="","",Árboles!G184)</f>
        <v/>
      </c>
      <c r="E187" s="242"/>
      <c r="F187" s="242"/>
      <c r="G187" s="242"/>
      <c r="H187" s="242"/>
      <c r="I187" s="242"/>
      <c r="J187" s="243">
        <f>SUM(Biomasa[[#This Row],[B_PM (t)]:[B_Raíz (t)]])</f>
        <v>0</v>
      </c>
      <c r="K187" s="244"/>
      <c r="L187" s="244"/>
      <c r="M187" s="244"/>
      <c r="N187" s="244"/>
      <c r="O187" s="244"/>
      <c r="P187" s="245"/>
      <c r="Q187" s="245"/>
      <c r="R187" s="183"/>
      <c r="S187" s="183"/>
      <c r="T187" s="183"/>
      <c r="U187" s="183"/>
      <c r="V187" s="183"/>
      <c r="W187" s="183"/>
      <c r="X187" s="183"/>
    </row>
    <row r="188" spans="2:24" ht="16.8" thickTop="1" thickBot="1">
      <c r="B188" s="248" t="str">
        <f>IF(Árboles!B185="","",Árboles!B185)</f>
        <v/>
      </c>
      <c r="C188" s="240" t="str">
        <f>IF(Árboles!C185="","",Árboles!C185)</f>
        <v/>
      </c>
      <c r="D188" s="249" t="str">
        <f>IF(Árboles!G185="","",Árboles!G185)</f>
        <v/>
      </c>
      <c r="E188" s="242"/>
      <c r="F188" s="242"/>
      <c r="G188" s="242"/>
      <c r="H188" s="242"/>
      <c r="I188" s="242"/>
      <c r="J188" s="243">
        <f>SUM(Biomasa[[#This Row],[B_PM (t)]:[B_Raíz (t)]])</f>
        <v>0</v>
      </c>
      <c r="K188" s="244"/>
      <c r="L188" s="244"/>
      <c r="M188" s="244"/>
      <c r="N188" s="244"/>
      <c r="O188" s="244"/>
      <c r="P188" s="245"/>
      <c r="Q188" s="245"/>
      <c r="R188" s="183"/>
      <c r="S188" s="183"/>
      <c r="T188" s="183"/>
      <c r="U188" s="183"/>
      <c r="V188" s="183"/>
      <c r="W188" s="183"/>
      <c r="X188" s="183"/>
    </row>
    <row r="189" spans="2:24" ht="16.8" thickTop="1" thickBot="1">
      <c r="B189" s="248" t="str">
        <f>IF(Árboles!B186="","",Árboles!B186)</f>
        <v/>
      </c>
      <c r="C189" s="240" t="str">
        <f>IF(Árboles!C186="","",Árboles!C186)</f>
        <v/>
      </c>
      <c r="D189" s="249" t="str">
        <f>IF(Árboles!G186="","",Árboles!G186)</f>
        <v/>
      </c>
      <c r="E189" s="242"/>
      <c r="F189" s="242"/>
      <c r="G189" s="242"/>
      <c r="H189" s="242"/>
      <c r="I189" s="242"/>
      <c r="J189" s="243">
        <f>SUM(Biomasa[[#This Row],[B_PM (t)]:[B_Raíz (t)]])</f>
        <v>0</v>
      </c>
      <c r="K189" s="244"/>
      <c r="L189" s="244"/>
      <c r="M189" s="244"/>
      <c r="N189" s="244"/>
      <c r="O189" s="244"/>
      <c r="P189" s="245"/>
      <c r="Q189" s="245"/>
      <c r="R189" s="183"/>
      <c r="S189" s="183"/>
      <c r="T189" s="183"/>
      <c r="U189" s="183"/>
      <c r="V189" s="183"/>
      <c r="W189" s="183"/>
      <c r="X189" s="183"/>
    </row>
    <row r="190" spans="2:24" ht="16.8" thickTop="1" thickBot="1">
      <c r="B190" s="248" t="str">
        <f>IF(Árboles!B187="","",Árboles!B187)</f>
        <v/>
      </c>
      <c r="C190" s="240" t="str">
        <f>IF(Árboles!C187="","",Árboles!C187)</f>
        <v/>
      </c>
      <c r="D190" s="249" t="str">
        <f>IF(Árboles!G187="","",Árboles!G187)</f>
        <v/>
      </c>
      <c r="E190" s="242"/>
      <c r="F190" s="242"/>
      <c r="G190" s="242"/>
      <c r="H190" s="242"/>
      <c r="I190" s="242"/>
      <c r="J190" s="243">
        <f>SUM(Biomasa[[#This Row],[B_PM (t)]:[B_Raíz (t)]])</f>
        <v>0</v>
      </c>
      <c r="K190" s="244"/>
      <c r="L190" s="244"/>
      <c r="M190" s="244"/>
      <c r="N190" s="244"/>
      <c r="O190" s="244"/>
      <c r="P190" s="245"/>
      <c r="Q190" s="245"/>
      <c r="R190" s="183"/>
      <c r="S190" s="183"/>
      <c r="T190" s="183"/>
      <c r="U190" s="183"/>
      <c r="V190" s="183"/>
      <c r="W190" s="183"/>
      <c r="X190" s="183"/>
    </row>
    <row r="191" spans="2:24" ht="16.8" thickTop="1" thickBot="1">
      <c r="B191" s="248" t="str">
        <f>IF(Árboles!B188="","",Árboles!B188)</f>
        <v/>
      </c>
      <c r="C191" s="240" t="str">
        <f>IF(Árboles!C188="","",Árboles!C188)</f>
        <v/>
      </c>
      <c r="D191" s="249" t="str">
        <f>IF(Árboles!G188="","",Árboles!G188)</f>
        <v/>
      </c>
      <c r="E191" s="242"/>
      <c r="F191" s="242"/>
      <c r="G191" s="242"/>
      <c r="H191" s="242"/>
      <c r="I191" s="242"/>
      <c r="J191" s="243">
        <f>SUM(Biomasa[[#This Row],[B_PM (t)]:[B_Raíz (t)]])</f>
        <v>0</v>
      </c>
      <c r="K191" s="244"/>
      <c r="L191" s="244"/>
      <c r="M191" s="244"/>
      <c r="N191" s="244"/>
      <c r="O191" s="244"/>
      <c r="P191" s="245"/>
      <c r="Q191" s="245"/>
      <c r="R191" s="183"/>
      <c r="S191" s="183"/>
      <c r="T191" s="183"/>
      <c r="U191" s="183"/>
      <c r="V191" s="183"/>
      <c r="W191" s="183"/>
      <c r="X191" s="183"/>
    </row>
    <row r="192" spans="2:24" ht="16.8" thickTop="1" thickBot="1">
      <c r="B192" s="248" t="str">
        <f>IF(Árboles!B189="","",Árboles!B189)</f>
        <v/>
      </c>
      <c r="C192" s="240" t="str">
        <f>IF(Árboles!C189="","",Árboles!C189)</f>
        <v/>
      </c>
      <c r="D192" s="249" t="str">
        <f>IF(Árboles!G189="","",Árboles!G189)</f>
        <v/>
      </c>
      <c r="E192" s="242"/>
      <c r="F192" s="242"/>
      <c r="G192" s="242"/>
      <c r="H192" s="242"/>
      <c r="I192" s="242"/>
      <c r="J192" s="243">
        <f>SUM(Biomasa[[#This Row],[B_PM (t)]:[B_Raíz (t)]])</f>
        <v>0</v>
      </c>
      <c r="K192" s="244"/>
      <c r="L192" s="244"/>
      <c r="M192" s="244"/>
      <c r="N192" s="244"/>
      <c r="O192" s="244"/>
      <c r="P192" s="245"/>
      <c r="Q192" s="245"/>
      <c r="R192" s="183"/>
      <c r="S192" s="183"/>
      <c r="T192" s="183"/>
      <c r="U192" s="183"/>
      <c r="V192" s="183"/>
      <c r="W192" s="183"/>
      <c r="X192" s="183"/>
    </row>
    <row r="193" spans="2:24" ht="16.8" thickTop="1" thickBot="1">
      <c r="B193" s="248" t="str">
        <f>IF(Árboles!B190="","",Árboles!B190)</f>
        <v/>
      </c>
      <c r="C193" s="240" t="str">
        <f>IF(Árboles!C190="","",Árboles!C190)</f>
        <v/>
      </c>
      <c r="D193" s="249" t="str">
        <f>IF(Árboles!G190="","",Árboles!G190)</f>
        <v/>
      </c>
      <c r="E193" s="242"/>
      <c r="F193" s="242"/>
      <c r="G193" s="242"/>
      <c r="H193" s="242"/>
      <c r="I193" s="242"/>
      <c r="J193" s="243">
        <f>SUM(Biomasa[[#This Row],[B_PM (t)]:[B_Raíz (t)]])</f>
        <v>0</v>
      </c>
      <c r="K193" s="244"/>
      <c r="L193" s="244"/>
      <c r="M193" s="244"/>
      <c r="N193" s="244"/>
      <c r="O193" s="244"/>
      <c r="P193" s="245"/>
      <c r="Q193" s="245"/>
      <c r="R193" s="183"/>
      <c r="S193" s="183"/>
      <c r="T193" s="183"/>
      <c r="U193" s="183"/>
      <c r="V193" s="183"/>
      <c r="W193" s="183"/>
      <c r="X193" s="183"/>
    </row>
    <row r="194" spans="2:24" ht="16.8" thickTop="1" thickBot="1">
      <c r="B194" s="248" t="str">
        <f>IF(Árboles!B191="","",Árboles!B191)</f>
        <v/>
      </c>
      <c r="C194" s="240" t="str">
        <f>IF(Árboles!C191="","",Árboles!C191)</f>
        <v/>
      </c>
      <c r="D194" s="249" t="str">
        <f>IF(Árboles!G191="","",Árboles!G191)</f>
        <v/>
      </c>
      <c r="E194" s="242"/>
      <c r="F194" s="242"/>
      <c r="G194" s="242"/>
      <c r="H194" s="242"/>
      <c r="I194" s="242"/>
      <c r="J194" s="243">
        <f>SUM(Biomasa[[#This Row],[B_PM (t)]:[B_Raíz (t)]])</f>
        <v>0</v>
      </c>
      <c r="K194" s="244"/>
      <c r="L194" s="244"/>
      <c r="M194" s="244"/>
      <c r="N194" s="244"/>
      <c r="O194" s="244"/>
      <c r="P194" s="245"/>
      <c r="Q194" s="245"/>
      <c r="R194" s="183"/>
      <c r="S194" s="183"/>
      <c r="T194" s="183"/>
      <c r="U194" s="183"/>
      <c r="V194" s="183"/>
      <c r="W194" s="183"/>
      <c r="X194" s="183"/>
    </row>
    <row r="195" spans="2:24" ht="16.8" thickTop="1" thickBot="1">
      <c r="B195" s="248" t="str">
        <f>IF(Árboles!B192="","",Árboles!B192)</f>
        <v/>
      </c>
      <c r="C195" s="240" t="str">
        <f>IF(Árboles!C192="","",Árboles!C192)</f>
        <v/>
      </c>
      <c r="D195" s="249" t="str">
        <f>IF(Árboles!G192="","",Árboles!G192)</f>
        <v/>
      </c>
      <c r="E195" s="242"/>
      <c r="F195" s="242"/>
      <c r="G195" s="242"/>
      <c r="H195" s="242"/>
      <c r="I195" s="242"/>
      <c r="J195" s="243">
        <f>SUM(Biomasa[[#This Row],[B_PM (t)]:[B_Raíz (t)]])</f>
        <v>0</v>
      </c>
      <c r="K195" s="244"/>
      <c r="L195" s="244"/>
      <c r="M195" s="244"/>
      <c r="N195" s="244"/>
      <c r="O195" s="244"/>
      <c r="P195" s="245"/>
      <c r="Q195" s="245"/>
      <c r="R195" s="183"/>
      <c r="S195" s="183"/>
      <c r="T195" s="183"/>
      <c r="U195" s="183"/>
      <c r="V195" s="183"/>
      <c r="W195" s="183"/>
      <c r="X195" s="183"/>
    </row>
    <row r="196" spans="2:24" ht="16.8" thickTop="1" thickBot="1">
      <c r="B196" s="248" t="str">
        <f>IF(Árboles!B193="","",Árboles!B193)</f>
        <v/>
      </c>
      <c r="C196" s="240" t="str">
        <f>IF(Árboles!C193="","",Árboles!C193)</f>
        <v/>
      </c>
      <c r="D196" s="249" t="str">
        <f>IF(Árboles!G193="","",Árboles!G193)</f>
        <v/>
      </c>
      <c r="E196" s="242"/>
      <c r="F196" s="242"/>
      <c r="G196" s="242"/>
      <c r="H196" s="242"/>
      <c r="I196" s="242"/>
      <c r="J196" s="243">
        <f>SUM(Biomasa[[#This Row],[B_PM (t)]:[B_Raíz (t)]])</f>
        <v>0</v>
      </c>
      <c r="K196" s="244"/>
      <c r="L196" s="244"/>
      <c r="M196" s="244"/>
      <c r="N196" s="244"/>
      <c r="O196" s="244"/>
      <c r="P196" s="245"/>
      <c r="Q196" s="245"/>
      <c r="R196" s="183"/>
      <c r="S196" s="183"/>
      <c r="T196" s="183"/>
      <c r="U196" s="183"/>
      <c r="V196" s="183"/>
      <c r="W196" s="183"/>
      <c r="X196" s="183"/>
    </row>
    <row r="197" spans="2:24" ht="16.8" thickTop="1" thickBot="1">
      <c r="B197" s="248" t="str">
        <f>IF(Árboles!B194="","",Árboles!B194)</f>
        <v/>
      </c>
      <c r="C197" s="240" t="str">
        <f>IF(Árboles!C194="","",Árboles!C194)</f>
        <v/>
      </c>
      <c r="D197" s="249" t="str">
        <f>IF(Árboles!G194="","",Árboles!G194)</f>
        <v/>
      </c>
      <c r="E197" s="242"/>
      <c r="F197" s="242"/>
      <c r="G197" s="242"/>
      <c r="H197" s="242"/>
      <c r="I197" s="242"/>
      <c r="J197" s="243">
        <f>SUM(Biomasa[[#This Row],[B_PM (t)]:[B_Raíz (t)]])</f>
        <v>0</v>
      </c>
      <c r="K197" s="244"/>
      <c r="L197" s="244"/>
      <c r="M197" s="244"/>
      <c r="N197" s="244"/>
      <c r="O197" s="244"/>
      <c r="P197" s="245"/>
      <c r="Q197" s="245"/>
      <c r="R197" s="183"/>
      <c r="S197" s="183"/>
      <c r="T197" s="183"/>
      <c r="U197" s="183"/>
      <c r="V197" s="183"/>
      <c r="W197" s="183"/>
      <c r="X197" s="183"/>
    </row>
    <row r="198" spans="2:24" ht="16.8" thickTop="1" thickBot="1">
      <c r="B198" s="248" t="str">
        <f>IF(Árboles!B195="","",Árboles!B195)</f>
        <v/>
      </c>
      <c r="C198" s="240" t="str">
        <f>IF(Árboles!C195="","",Árboles!C195)</f>
        <v/>
      </c>
      <c r="D198" s="249" t="str">
        <f>IF(Árboles!G195="","",Árboles!G195)</f>
        <v/>
      </c>
      <c r="E198" s="242"/>
      <c r="F198" s="242"/>
      <c r="G198" s="242"/>
      <c r="H198" s="242"/>
      <c r="I198" s="242"/>
      <c r="J198" s="243">
        <f>SUM(Biomasa[[#This Row],[B_PM (t)]:[B_Raíz (t)]])</f>
        <v>0</v>
      </c>
      <c r="K198" s="244"/>
      <c r="L198" s="244"/>
      <c r="M198" s="244"/>
      <c r="N198" s="244"/>
      <c r="O198" s="244"/>
      <c r="P198" s="245"/>
      <c r="Q198" s="245"/>
      <c r="R198" s="183"/>
      <c r="S198" s="183"/>
      <c r="T198" s="183"/>
      <c r="U198" s="183"/>
      <c r="V198" s="183"/>
      <c r="W198" s="183"/>
      <c r="X198" s="183"/>
    </row>
    <row r="199" spans="2:24" ht="16.8" thickTop="1" thickBot="1">
      <c r="B199" s="248" t="str">
        <f>IF(Árboles!B196="","",Árboles!B196)</f>
        <v/>
      </c>
      <c r="C199" s="240" t="str">
        <f>IF(Árboles!C196="","",Árboles!C196)</f>
        <v/>
      </c>
      <c r="D199" s="249" t="str">
        <f>IF(Árboles!G196="","",Árboles!G196)</f>
        <v/>
      </c>
      <c r="E199" s="242"/>
      <c r="F199" s="242"/>
      <c r="G199" s="242"/>
      <c r="H199" s="242"/>
      <c r="I199" s="242"/>
      <c r="J199" s="243">
        <f>SUM(Biomasa[[#This Row],[B_PM (t)]:[B_Raíz (t)]])</f>
        <v>0</v>
      </c>
      <c r="K199" s="244"/>
      <c r="L199" s="244"/>
      <c r="M199" s="244"/>
      <c r="N199" s="244"/>
      <c r="O199" s="244"/>
      <c r="P199" s="245"/>
      <c r="Q199" s="245"/>
      <c r="R199" s="183"/>
      <c r="S199" s="183"/>
      <c r="T199" s="183"/>
      <c r="U199" s="183"/>
      <c r="V199" s="183"/>
      <c r="W199" s="183"/>
      <c r="X199" s="183"/>
    </row>
    <row r="200" spans="2:24" ht="16.8" thickTop="1" thickBot="1">
      <c r="B200" s="248" t="str">
        <f>IF(Árboles!B197="","",Árboles!B197)</f>
        <v/>
      </c>
      <c r="C200" s="240" t="str">
        <f>IF(Árboles!C197="","",Árboles!C197)</f>
        <v/>
      </c>
      <c r="D200" s="249" t="str">
        <f>IF(Árboles!G197="","",Árboles!G197)</f>
        <v/>
      </c>
      <c r="E200" s="242"/>
      <c r="F200" s="242"/>
      <c r="G200" s="242"/>
      <c r="H200" s="242"/>
      <c r="I200" s="242"/>
      <c r="J200" s="243">
        <f>SUM(Biomasa[[#This Row],[B_PM (t)]:[B_Raíz (t)]])</f>
        <v>0</v>
      </c>
      <c r="K200" s="244"/>
      <c r="L200" s="244"/>
      <c r="M200" s="244"/>
      <c r="N200" s="244"/>
      <c r="O200" s="244"/>
      <c r="P200" s="245"/>
      <c r="Q200" s="245"/>
      <c r="R200" s="183"/>
      <c r="S200" s="183"/>
      <c r="T200" s="183"/>
      <c r="U200" s="183"/>
      <c r="V200" s="183"/>
      <c r="W200" s="183"/>
      <c r="X200" s="183"/>
    </row>
    <row r="201" spans="2:24" ht="16.8" thickTop="1" thickBot="1">
      <c r="B201" s="248" t="str">
        <f>IF(Árboles!B198="","",Árboles!B198)</f>
        <v/>
      </c>
      <c r="C201" s="240" t="str">
        <f>IF(Árboles!C198="","",Árboles!C198)</f>
        <v/>
      </c>
      <c r="D201" s="249" t="str">
        <f>IF(Árboles!G198="","",Árboles!G198)</f>
        <v/>
      </c>
      <c r="E201" s="242"/>
      <c r="F201" s="242"/>
      <c r="G201" s="242"/>
      <c r="H201" s="242"/>
      <c r="I201" s="242"/>
      <c r="J201" s="243">
        <f>SUM(Biomasa[[#This Row],[B_PM (t)]:[B_Raíz (t)]])</f>
        <v>0</v>
      </c>
      <c r="K201" s="244"/>
      <c r="L201" s="244"/>
      <c r="M201" s="244"/>
      <c r="N201" s="244"/>
      <c r="O201" s="244"/>
      <c r="P201" s="245"/>
      <c r="Q201" s="245"/>
      <c r="R201" s="183"/>
      <c r="S201" s="183"/>
      <c r="T201" s="183"/>
      <c r="U201" s="183"/>
      <c r="V201" s="183"/>
      <c r="W201" s="183"/>
      <c r="X201" s="183"/>
    </row>
    <row r="202" spans="2:24" ht="16.8" thickTop="1" thickBot="1">
      <c r="B202" s="248" t="str">
        <f>IF(Árboles!B199="","",Árboles!B199)</f>
        <v/>
      </c>
      <c r="C202" s="240" t="str">
        <f>IF(Árboles!C199="","",Árboles!C199)</f>
        <v/>
      </c>
      <c r="D202" s="249" t="str">
        <f>IF(Árboles!G199="","",Árboles!G199)</f>
        <v/>
      </c>
      <c r="E202" s="242"/>
      <c r="F202" s="242"/>
      <c r="G202" s="242"/>
      <c r="H202" s="242"/>
      <c r="I202" s="242"/>
      <c r="J202" s="243">
        <f>SUM(Biomasa[[#This Row],[B_PM (t)]:[B_Raíz (t)]])</f>
        <v>0</v>
      </c>
      <c r="K202" s="244"/>
      <c r="L202" s="244"/>
      <c r="M202" s="244"/>
      <c r="N202" s="244"/>
      <c r="O202" s="244"/>
      <c r="P202" s="245"/>
      <c r="Q202" s="245"/>
      <c r="R202" s="183"/>
      <c r="S202" s="183"/>
      <c r="T202" s="183"/>
      <c r="U202" s="183"/>
      <c r="V202" s="183"/>
      <c r="W202" s="183"/>
      <c r="X202" s="183"/>
    </row>
    <row r="203" spans="2:24" ht="16.8" thickTop="1" thickBot="1">
      <c r="B203" s="248" t="str">
        <f>IF(Árboles!B200="","",Árboles!B200)</f>
        <v/>
      </c>
      <c r="C203" s="240" t="str">
        <f>IF(Árboles!C200="","",Árboles!C200)</f>
        <v/>
      </c>
      <c r="D203" s="249" t="str">
        <f>IF(Árboles!G200="","",Árboles!G200)</f>
        <v/>
      </c>
      <c r="E203" s="242"/>
      <c r="F203" s="242"/>
      <c r="G203" s="242"/>
      <c r="H203" s="242"/>
      <c r="I203" s="242"/>
      <c r="J203" s="243">
        <f>SUM(Biomasa[[#This Row],[B_PM (t)]:[B_Raíz (t)]])</f>
        <v>0</v>
      </c>
      <c r="K203" s="244"/>
      <c r="L203" s="244"/>
      <c r="M203" s="244"/>
      <c r="N203" s="244"/>
      <c r="O203" s="244"/>
      <c r="P203" s="245"/>
      <c r="Q203" s="245"/>
      <c r="R203" s="183"/>
      <c r="S203" s="183"/>
      <c r="T203" s="183"/>
      <c r="U203" s="183"/>
      <c r="V203" s="183"/>
      <c r="W203" s="183"/>
      <c r="X203" s="183"/>
    </row>
    <row r="204" spans="2:24" ht="16.8" thickTop="1" thickBot="1">
      <c r="B204" s="248" t="str">
        <f>IF(Árboles!B201="","",Árboles!B201)</f>
        <v/>
      </c>
      <c r="C204" s="240" t="str">
        <f>IF(Árboles!C201="","",Árboles!C201)</f>
        <v/>
      </c>
      <c r="D204" s="249" t="str">
        <f>IF(Árboles!G201="","",Árboles!G201)</f>
        <v/>
      </c>
      <c r="E204" s="242"/>
      <c r="F204" s="242"/>
      <c r="G204" s="242"/>
      <c r="H204" s="242"/>
      <c r="I204" s="242"/>
      <c r="J204" s="243">
        <f>SUM(Biomasa[[#This Row],[B_PM (t)]:[B_Raíz (t)]])</f>
        <v>0</v>
      </c>
      <c r="K204" s="244"/>
      <c r="L204" s="244"/>
      <c r="M204" s="244"/>
      <c r="N204" s="244"/>
      <c r="O204" s="244"/>
      <c r="P204" s="245"/>
      <c r="Q204" s="245"/>
      <c r="R204" s="183"/>
      <c r="S204" s="183"/>
      <c r="T204" s="183"/>
      <c r="U204" s="183"/>
      <c r="V204" s="183"/>
      <c r="W204" s="183"/>
      <c r="X204" s="183"/>
    </row>
    <row r="205" spans="2:24" ht="16.8" thickTop="1" thickBot="1">
      <c r="B205" s="248" t="str">
        <f>IF(Árboles!B202="","",Árboles!B202)</f>
        <v/>
      </c>
      <c r="C205" s="240" t="str">
        <f>IF(Árboles!C202="","",Árboles!C202)</f>
        <v/>
      </c>
      <c r="D205" s="249" t="str">
        <f>IF(Árboles!G202="","",Árboles!G202)</f>
        <v/>
      </c>
      <c r="E205" s="242"/>
      <c r="F205" s="242"/>
      <c r="G205" s="242"/>
      <c r="H205" s="242"/>
      <c r="I205" s="242"/>
      <c r="J205" s="243">
        <f>SUM(Biomasa[[#This Row],[B_PM (t)]:[B_Raíz (t)]])</f>
        <v>0</v>
      </c>
      <c r="K205" s="244"/>
      <c r="L205" s="244"/>
      <c r="M205" s="244"/>
      <c r="N205" s="244"/>
      <c r="O205" s="244"/>
      <c r="P205" s="245"/>
      <c r="Q205" s="245"/>
      <c r="R205" s="183"/>
      <c r="S205" s="183"/>
      <c r="T205" s="183"/>
      <c r="U205" s="183"/>
      <c r="V205" s="183"/>
      <c r="W205" s="183"/>
      <c r="X205" s="183"/>
    </row>
    <row r="206" spans="2:24" ht="16.8" thickTop="1" thickBot="1">
      <c r="B206" s="248" t="str">
        <f>IF(Árboles!B203="","",Árboles!B203)</f>
        <v/>
      </c>
      <c r="C206" s="240" t="str">
        <f>IF(Árboles!C203="","",Árboles!C203)</f>
        <v/>
      </c>
      <c r="D206" s="249" t="str">
        <f>IF(Árboles!G203="","",Árboles!G203)</f>
        <v/>
      </c>
      <c r="E206" s="242"/>
      <c r="F206" s="242"/>
      <c r="G206" s="242"/>
      <c r="H206" s="242"/>
      <c r="I206" s="242"/>
      <c r="J206" s="243">
        <f>SUM(Biomasa[[#This Row],[B_PM (t)]:[B_Raíz (t)]])</f>
        <v>0</v>
      </c>
      <c r="K206" s="244"/>
      <c r="L206" s="244"/>
      <c r="M206" s="244"/>
      <c r="N206" s="244"/>
      <c r="O206" s="244"/>
      <c r="P206" s="245"/>
      <c r="Q206" s="245"/>
      <c r="R206" s="183"/>
      <c r="S206" s="183"/>
      <c r="T206" s="183"/>
      <c r="U206" s="183"/>
      <c r="V206" s="183"/>
      <c r="W206" s="183"/>
      <c r="X206" s="183"/>
    </row>
    <row r="207" spans="2:24" ht="16.8" thickTop="1" thickBot="1">
      <c r="B207" s="248" t="str">
        <f>IF(Árboles!B204="","",Árboles!B204)</f>
        <v/>
      </c>
      <c r="C207" s="240" t="str">
        <f>IF(Árboles!C204="","",Árboles!C204)</f>
        <v/>
      </c>
      <c r="D207" s="249" t="str">
        <f>IF(Árboles!G204="","",Árboles!G204)</f>
        <v/>
      </c>
      <c r="E207" s="242"/>
      <c r="F207" s="242"/>
      <c r="G207" s="242"/>
      <c r="H207" s="242"/>
      <c r="I207" s="242"/>
      <c r="J207" s="243">
        <f>SUM(Biomasa[[#This Row],[B_PM (t)]:[B_Raíz (t)]])</f>
        <v>0</v>
      </c>
      <c r="K207" s="244"/>
      <c r="L207" s="244"/>
      <c r="M207" s="244"/>
      <c r="N207" s="244"/>
      <c r="O207" s="244"/>
      <c r="P207" s="245"/>
      <c r="Q207" s="245"/>
      <c r="R207" s="183"/>
      <c r="S207" s="183"/>
      <c r="T207" s="183"/>
      <c r="U207" s="183"/>
      <c r="V207" s="183"/>
      <c r="W207" s="183"/>
      <c r="X207" s="183"/>
    </row>
    <row r="208" spans="2:24" ht="16.8" thickTop="1" thickBot="1">
      <c r="B208" s="248" t="str">
        <f>IF(Árboles!B205="","",Árboles!B205)</f>
        <v/>
      </c>
      <c r="C208" s="240" t="str">
        <f>IF(Árboles!C205="","",Árboles!C205)</f>
        <v/>
      </c>
      <c r="D208" s="249" t="str">
        <f>IF(Árboles!G205="","",Árboles!G205)</f>
        <v/>
      </c>
      <c r="E208" s="242"/>
      <c r="F208" s="242"/>
      <c r="G208" s="242"/>
      <c r="H208" s="242"/>
      <c r="I208" s="242"/>
      <c r="J208" s="243">
        <f>SUM(Biomasa[[#This Row],[B_PM (t)]:[B_Raíz (t)]])</f>
        <v>0</v>
      </c>
      <c r="K208" s="244"/>
      <c r="L208" s="244"/>
      <c r="M208" s="244"/>
      <c r="N208" s="244"/>
      <c r="O208" s="244"/>
      <c r="P208" s="245"/>
      <c r="Q208" s="245"/>
      <c r="R208" s="183"/>
      <c r="S208" s="183"/>
      <c r="T208" s="183"/>
      <c r="U208" s="183"/>
      <c r="V208" s="183"/>
      <c r="W208" s="183"/>
      <c r="X208" s="183"/>
    </row>
    <row r="209" spans="2:24" ht="16.8" thickTop="1" thickBot="1">
      <c r="B209" s="248" t="str">
        <f>IF(Árboles!B206="","",Árboles!B206)</f>
        <v/>
      </c>
      <c r="C209" s="240" t="str">
        <f>IF(Árboles!C206="","",Árboles!C206)</f>
        <v/>
      </c>
      <c r="D209" s="249" t="str">
        <f>IF(Árboles!G206="","",Árboles!G206)</f>
        <v/>
      </c>
      <c r="E209" s="242"/>
      <c r="F209" s="242"/>
      <c r="G209" s="242"/>
      <c r="H209" s="242"/>
      <c r="I209" s="242"/>
      <c r="J209" s="243">
        <f>SUM(Biomasa[[#This Row],[B_PM (t)]:[B_Raíz (t)]])</f>
        <v>0</v>
      </c>
      <c r="K209" s="244"/>
      <c r="L209" s="244"/>
      <c r="M209" s="244"/>
      <c r="N209" s="244"/>
      <c r="O209" s="244"/>
      <c r="P209" s="245"/>
      <c r="Q209" s="245"/>
      <c r="R209" s="183"/>
      <c r="S209" s="183"/>
      <c r="T209" s="183"/>
      <c r="U209" s="183"/>
      <c r="V209" s="183"/>
      <c r="W209" s="183"/>
      <c r="X209" s="183"/>
    </row>
    <row r="210" spans="2:24" ht="16.8" thickTop="1" thickBot="1">
      <c r="B210" s="248" t="str">
        <f>IF(Árboles!B207="","",Árboles!B207)</f>
        <v/>
      </c>
      <c r="C210" s="240" t="str">
        <f>IF(Árboles!C207="","",Árboles!C207)</f>
        <v/>
      </c>
      <c r="D210" s="249" t="str">
        <f>IF(Árboles!G207="","",Árboles!G207)</f>
        <v/>
      </c>
      <c r="E210" s="242"/>
      <c r="F210" s="242"/>
      <c r="G210" s="242"/>
      <c r="H210" s="242"/>
      <c r="I210" s="242"/>
      <c r="J210" s="243">
        <f>SUM(Biomasa[[#This Row],[B_PM (t)]:[B_Raíz (t)]])</f>
        <v>0</v>
      </c>
      <c r="K210" s="244"/>
      <c r="L210" s="244"/>
      <c r="M210" s="244"/>
      <c r="N210" s="244"/>
      <c r="O210" s="244"/>
      <c r="P210" s="245"/>
      <c r="Q210" s="245"/>
      <c r="R210" s="183"/>
      <c r="S210" s="183"/>
      <c r="T210" s="183"/>
      <c r="U210" s="183"/>
      <c r="V210" s="183"/>
      <c r="W210" s="183"/>
      <c r="X210" s="183"/>
    </row>
    <row r="211" spans="2:24" ht="16.8" thickTop="1" thickBot="1">
      <c r="B211" s="248" t="str">
        <f>IF(Árboles!B208="","",Árboles!B208)</f>
        <v/>
      </c>
      <c r="C211" s="240" t="str">
        <f>IF(Árboles!C208="","",Árboles!C208)</f>
        <v/>
      </c>
      <c r="D211" s="249" t="str">
        <f>IF(Árboles!G208="","",Árboles!G208)</f>
        <v/>
      </c>
      <c r="E211" s="242"/>
      <c r="F211" s="242"/>
      <c r="G211" s="242"/>
      <c r="H211" s="242"/>
      <c r="I211" s="242"/>
      <c r="J211" s="243">
        <f>SUM(Biomasa[[#This Row],[B_PM (t)]:[B_Raíz (t)]])</f>
        <v>0</v>
      </c>
      <c r="K211" s="244"/>
      <c r="L211" s="244"/>
      <c r="M211" s="244"/>
      <c r="N211" s="244"/>
      <c r="O211" s="244"/>
      <c r="P211" s="245"/>
      <c r="Q211" s="245"/>
      <c r="R211" s="183"/>
      <c r="S211" s="183"/>
      <c r="T211" s="183"/>
      <c r="U211" s="183"/>
      <c r="V211" s="183"/>
      <c r="W211" s="183"/>
      <c r="X211" s="183"/>
    </row>
    <row r="212" spans="2:24" ht="16.8" thickTop="1" thickBot="1">
      <c r="B212" s="248" t="str">
        <f>IF(Árboles!B209="","",Árboles!B209)</f>
        <v/>
      </c>
      <c r="C212" s="240" t="str">
        <f>IF(Árboles!C209="","",Árboles!C209)</f>
        <v/>
      </c>
      <c r="D212" s="249" t="str">
        <f>IF(Árboles!G209="","",Árboles!G209)</f>
        <v/>
      </c>
      <c r="E212" s="242"/>
      <c r="F212" s="242"/>
      <c r="G212" s="242"/>
      <c r="H212" s="242"/>
      <c r="I212" s="242"/>
      <c r="J212" s="243">
        <f>SUM(Biomasa[[#This Row],[B_PM (t)]:[B_Raíz (t)]])</f>
        <v>0</v>
      </c>
      <c r="K212" s="244"/>
      <c r="L212" s="244"/>
      <c r="M212" s="244"/>
      <c r="N212" s="244"/>
      <c r="O212" s="244"/>
      <c r="P212" s="245"/>
      <c r="Q212" s="245"/>
      <c r="R212" s="183"/>
      <c r="S212" s="183"/>
      <c r="T212" s="183"/>
      <c r="U212" s="183"/>
      <c r="V212" s="183"/>
      <c r="W212" s="183"/>
      <c r="X212" s="183"/>
    </row>
    <row r="213" spans="2:24" ht="16.8" thickTop="1" thickBot="1">
      <c r="B213" s="248" t="str">
        <f>IF(Árboles!B210="","",Árboles!B210)</f>
        <v/>
      </c>
      <c r="C213" s="240" t="str">
        <f>IF(Árboles!C210="","",Árboles!C210)</f>
        <v/>
      </c>
      <c r="D213" s="249" t="str">
        <f>IF(Árboles!G210="","",Árboles!G210)</f>
        <v/>
      </c>
      <c r="E213" s="242"/>
      <c r="F213" s="242"/>
      <c r="G213" s="242"/>
      <c r="H213" s="242"/>
      <c r="I213" s="242"/>
      <c r="J213" s="243">
        <f>SUM(Biomasa[[#This Row],[B_PM (t)]:[B_Raíz (t)]])</f>
        <v>0</v>
      </c>
      <c r="K213" s="244"/>
      <c r="L213" s="244"/>
      <c r="M213" s="244"/>
      <c r="N213" s="244"/>
      <c r="O213" s="244"/>
      <c r="P213" s="245"/>
      <c r="Q213" s="245"/>
      <c r="R213" s="183"/>
      <c r="S213" s="183"/>
      <c r="T213" s="183"/>
      <c r="U213" s="183"/>
      <c r="V213" s="183"/>
      <c r="W213" s="183"/>
      <c r="X213" s="183"/>
    </row>
    <row r="214" spans="2:24" ht="16.8" thickTop="1" thickBot="1">
      <c r="B214" s="248" t="str">
        <f>IF(Árboles!B211="","",Árboles!B211)</f>
        <v/>
      </c>
      <c r="C214" s="240" t="str">
        <f>IF(Árboles!C211="","",Árboles!C211)</f>
        <v/>
      </c>
      <c r="D214" s="249" t="str">
        <f>IF(Árboles!G211="","",Árboles!G211)</f>
        <v/>
      </c>
      <c r="E214" s="242"/>
      <c r="F214" s="242"/>
      <c r="G214" s="242"/>
      <c r="H214" s="242"/>
      <c r="I214" s="242"/>
      <c r="J214" s="243">
        <f>SUM(Biomasa[[#This Row],[B_PM (t)]:[B_Raíz (t)]])</f>
        <v>0</v>
      </c>
      <c r="K214" s="244"/>
      <c r="L214" s="244"/>
      <c r="M214" s="244"/>
      <c r="N214" s="244"/>
      <c r="O214" s="244"/>
      <c r="P214" s="245"/>
      <c r="Q214" s="245"/>
      <c r="R214" s="183"/>
      <c r="S214" s="183"/>
      <c r="T214" s="183"/>
      <c r="U214" s="183"/>
      <c r="V214" s="183"/>
      <c r="W214" s="183"/>
      <c r="X214" s="183"/>
    </row>
    <row r="215" spans="2:24" ht="16.8" thickTop="1" thickBot="1">
      <c r="B215" s="248" t="str">
        <f>IF(Árboles!B212="","",Árboles!B212)</f>
        <v/>
      </c>
      <c r="C215" s="240" t="str">
        <f>IF(Árboles!C212="","",Árboles!C212)</f>
        <v/>
      </c>
      <c r="D215" s="249" t="str">
        <f>IF(Árboles!G212="","",Árboles!G212)</f>
        <v/>
      </c>
      <c r="E215" s="242"/>
      <c r="F215" s="242"/>
      <c r="G215" s="242"/>
      <c r="H215" s="242"/>
      <c r="I215" s="242"/>
      <c r="J215" s="243">
        <f>SUM(Biomasa[[#This Row],[B_PM (t)]:[B_Raíz (t)]])</f>
        <v>0</v>
      </c>
      <c r="K215" s="244"/>
      <c r="L215" s="244"/>
      <c r="M215" s="244"/>
      <c r="N215" s="244"/>
      <c r="O215" s="244"/>
      <c r="P215" s="245"/>
      <c r="Q215" s="245"/>
      <c r="R215" s="183"/>
      <c r="S215" s="183"/>
      <c r="T215" s="183"/>
      <c r="U215" s="183"/>
      <c r="V215" s="183"/>
      <c r="W215" s="183"/>
      <c r="X215" s="183"/>
    </row>
    <row r="216" spans="2:24" ht="16.8" thickTop="1" thickBot="1">
      <c r="B216" s="248" t="str">
        <f>IF(Árboles!B213="","",Árboles!B213)</f>
        <v/>
      </c>
      <c r="C216" s="240" t="str">
        <f>IF(Árboles!C213="","",Árboles!C213)</f>
        <v/>
      </c>
      <c r="D216" s="249" t="str">
        <f>IF(Árboles!G213="","",Árboles!G213)</f>
        <v/>
      </c>
      <c r="E216" s="242"/>
      <c r="F216" s="242"/>
      <c r="G216" s="242"/>
      <c r="H216" s="242"/>
      <c r="I216" s="242"/>
      <c r="J216" s="243">
        <f>SUM(Biomasa[[#This Row],[B_PM (t)]:[B_Raíz (t)]])</f>
        <v>0</v>
      </c>
      <c r="K216" s="244"/>
      <c r="L216" s="244"/>
      <c r="M216" s="244"/>
      <c r="N216" s="244"/>
      <c r="O216" s="244"/>
      <c r="P216" s="245"/>
      <c r="Q216" s="245"/>
      <c r="R216" s="183"/>
      <c r="S216" s="183"/>
      <c r="T216" s="183"/>
      <c r="U216" s="183"/>
      <c r="V216" s="183"/>
      <c r="W216" s="183"/>
      <c r="X216" s="183"/>
    </row>
    <row r="217" spans="2:24" ht="16.8" thickTop="1" thickBot="1">
      <c r="B217" s="248" t="str">
        <f>IF(Árboles!B214="","",Árboles!B214)</f>
        <v/>
      </c>
      <c r="C217" s="240" t="str">
        <f>IF(Árboles!C214="","",Árboles!C214)</f>
        <v/>
      </c>
      <c r="D217" s="249" t="str">
        <f>IF(Árboles!G214="","",Árboles!G214)</f>
        <v/>
      </c>
      <c r="E217" s="242"/>
      <c r="F217" s="242"/>
      <c r="G217" s="242"/>
      <c r="H217" s="242"/>
      <c r="I217" s="242"/>
      <c r="J217" s="243">
        <f>SUM(Biomasa[[#This Row],[B_PM (t)]:[B_Raíz (t)]])</f>
        <v>0</v>
      </c>
      <c r="K217" s="244"/>
      <c r="L217" s="244"/>
      <c r="M217" s="244"/>
      <c r="N217" s="244"/>
      <c r="O217" s="244"/>
      <c r="P217" s="245"/>
      <c r="Q217" s="245"/>
      <c r="R217" s="183"/>
      <c r="S217" s="183"/>
      <c r="T217" s="183"/>
      <c r="U217" s="183"/>
      <c r="V217" s="183"/>
      <c r="W217" s="183"/>
      <c r="X217" s="183"/>
    </row>
    <row r="218" spans="2:24" ht="16.8" thickTop="1" thickBot="1">
      <c r="B218" s="248" t="str">
        <f>IF(Árboles!B215="","",Árboles!B215)</f>
        <v/>
      </c>
      <c r="C218" s="240" t="str">
        <f>IF(Árboles!C215="","",Árboles!C215)</f>
        <v/>
      </c>
      <c r="D218" s="249" t="str">
        <f>IF(Árboles!G215="","",Árboles!G215)</f>
        <v/>
      </c>
      <c r="E218" s="242"/>
      <c r="F218" s="242"/>
      <c r="G218" s="242"/>
      <c r="H218" s="242"/>
      <c r="I218" s="242"/>
      <c r="J218" s="243">
        <f>SUM(Biomasa[[#This Row],[B_PM (t)]:[B_Raíz (t)]])</f>
        <v>0</v>
      </c>
      <c r="K218" s="244"/>
      <c r="L218" s="244"/>
      <c r="M218" s="244"/>
      <c r="N218" s="244"/>
      <c r="O218" s="244"/>
      <c r="P218" s="245"/>
      <c r="Q218" s="245"/>
      <c r="R218" s="183"/>
      <c r="S218" s="183"/>
      <c r="T218" s="183"/>
      <c r="U218" s="183"/>
      <c r="V218" s="183"/>
      <c r="W218" s="183"/>
      <c r="X218" s="183"/>
    </row>
    <row r="219" spans="2:24" ht="16.8" thickTop="1" thickBot="1">
      <c r="B219" s="248" t="str">
        <f>IF(Árboles!B216="","",Árboles!B216)</f>
        <v/>
      </c>
      <c r="C219" s="240" t="str">
        <f>IF(Árboles!C216="","",Árboles!C216)</f>
        <v/>
      </c>
      <c r="D219" s="249" t="str">
        <f>IF(Árboles!G216="","",Árboles!G216)</f>
        <v/>
      </c>
      <c r="E219" s="242"/>
      <c r="F219" s="242"/>
      <c r="G219" s="242"/>
      <c r="H219" s="242"/>
      <c r="I219" s="242"/>
      <c r="J219" s="243">
        <f>SUM(Biomasa[[#This Row],[B_PM (t)]:[B_Raíz (t)]])</f>
        <v>0</v>
      </c>
      <c r="K219" s="244"/>
      <c r="L219" s="244"/>
      <c r="M219" s="244"/>
      <c r="N219" s="244"/>
      <c r="O219" s="244"/>
      <c r="P219" s="245"/>
      <c r="Q219" s="245"/>
      <c r="R219" s="183"/>
      <c r="S219" s="183"/>
      <c r="T219" s="183"/>
      <c r="U219" s="183"/>
      <c r="V219" s="183"/>
      <c r="W219" s="183"/>
      <c r="X219" s="183"/>
    </row>
    <row r="220" spans="2:24" ht="16.8" thickTop="1" thickBot="1">
      <c r="B220" s="248" t="str">
        <f>IF(Árboles!B217="","",Árboles!B217)</f>
        <v/>
      </c>
      <c r="C220" s="240" t="str">
        <f>IF(Árboles!C217="","",Árboles!C217)</f>
        <v/>
      </c>
      <c r="D220" s="249" t="str">
        <f>IF(Árboles!G217="","",Árboles!G217)</f>
        <v/>
      </c>
      <c r="E220" s="242"/>
      <c r="F220" s="242"/>
      <c r="G220" s="242"/>
      <c r="H220" s="242"/>
      <c r="I220" s="242"/>
      <c r="J220" s="243">
        <f>SUM(Biomasa[[#This Row],[B_PM (t)]:[B_Raíz (t)]])</f>
        <v>0</v>
      </c>
      <c r="K220" s="244"/>
      <c r="L220" s="244"/>
      <c r="M220" s="244"/>
      <c r="N220" s="244"/>
      <c r="O220" s="244"/>
      <c r="P220" s="245"/>
      <c r="Q220" s="245"/>
      <c r="R220" s="183"/>
      <c r="S220" s="183"/>
      <c r="T220" s="183"/>
      <c r="U220" s="183"/>
      <c r="V220" s="183"/>
      <c r="W220" s="183"/>
      <c r="X220" s="183"/>
    </row>
    <row r="221" spans="2:24" ht="16.8" thickTop="1" thickBot="1">
      <c r="B221" s="248" t="str">
        <f>IF(Árboles!B218="","",Árboles!B218)</f>
        <v/>
      </c>
      <c r="C221" s="240" t="str">
        <f>IF(Árboles!C218="","",Árboles!C218)</f>
        <v/>
      </c>
      <c r="D221" s="249" t="str">
        <f>IF(Árboles!G218="","",Árboles!G218)</f>
        <v/>
      </c>
      <c r="E221" s="242"/>
      <c r="F221" s="242"/>
      <c r="G221" s="242"/>
      <c r="H221" s="242"/>
      <c r="I221" s="242"/>
      <c r="J221" s="243">
        <f>SUM(Biomasa[[#This Row],[B_PM (t)]:[B_Raíz (t)]])</f>
        <v>0</v>
      </c>
      <c r="K221" s="244"/>
      <c r="L221" s="244"/>
      <c r="M221" s="244"/>
      <c r="N221" s="244"/>
      <c r="O221" s="244"/>
      <c r="P221" s="245"/>
      <c r="Q221" s="245"/>
      <c r="R221" s="183"/>
      <c r="S221" s="183"/>
      <c r="T221" s="183"/>
      <c r="U221" s="183"/>
      <c r="V221" s="183"/>
      <c r="W221" s="183"/>
      <c r="X221" s="183"/>
    </row>
    <row r="222" spans="2:24" ht="16.8" thickTop="1" thickBot="1">
      <c r="B222" s="248" t="str">
        <f>IF(Árboles!B219="","",Árboles!B219)</f>
        <v/>
      </c>
      <c r="C222" s="240" t="str">
        <f>IF(Árboles!C219="","",Árboles!C219)</f>
        <v/>
      </c>
      <c r="D222" s="249" t="str">
        <f>IF(Árboles!G219="","",Árboles!G219)</f>
        <v/>
      </c>
      <c r="E222" s="242"/>
      <c r="F222" s="242"/>
      <c r="G222" s="242"/>
      <c r="H222" s="242"/>
      <c r="I222" s="242"/>
      <c r="J222" s="243">
        <f>SUM(Biomasa[[#This Row],[B_PM (t)]:[B_Raíz (t)]])</f>
        <v>0</v>
      </c>
      <c r="K222" s="244"/>
      <c r="L222" s="244"/>
      <c r="M222" s="244"/>
      <c r="N222" s="244"/>
      <c r="O222" s="244"/>
      <c r="P222" s="245"/>
      <c r="Q222" s="245"/>
      <c r="R222" s="183"/>
      <c r="S222" s="183"/>
      <c r="T222" s="183"/>
      <c r="U222" s="183"/>
      <c r="V222" s="183"/>
      <c r="W222" s="183"/>
      <c r="X222" s="183"/>
    </row>
    <row r="223" spans="2:24" ht="16.8" thickTop="1" thickBot="1">
      <c r="B223" s="248" t="str">
        <f>IF(Árboles!B220="","",Árboles!B220)</f>
        <v/>
      </c>
      <c r="C223" s="240" t="str">
        <f>IF(Árboles!C220="","",Árboles!C220)</f>
        <v/>
      </c>
      <c r="D223" s="249" t="str">
        <f>IF(Árboles!G220="","",Árboles!G220)</f>
        <v/>
      </c>
      <c r="E223" s="242"/>
      <c r="F223" s="242"/>
      <c r="G223" s="242"/>
      <c r="H223" s="242"/>
      <c r="I223" s="242"/>
      <c r="J223" s="243">
        <f>SUM(Biomasa[[#This Row],[B_PM (t)]:[B_Raíz (t)]])</f>
        <v>0</v>
      </c>
      <c r="K223" s="244"/>
      <c r="L223" s="244"/>
      <c r="M223" s="244"/>
      <c r="N223" s="244"/>
      <c r="O223" s="244"/>
      <c r="P223" s="245"/>
      <c r="Q223" s="245"/>
      <c r="R223" s="183"/>
      <c r="S223" s="183"/>
      <c r="T223" s="183"/>
      <c r="U223" s="183"/>
      <c r="V223" s="183"/>
      <c r="W223" s="183"/>
      <c r="X223" s="183"/>
    </row>
    <row r="224" spans="2:24" ht="16.8" thickTop="1" thickBot="1">
      <c r="B224" s="248" t="str">
        <f>IF(Árboles!B221="","",Árboles!B221)</f>
        <v/>
      </c>
      <c r="C224" s="240" t="str">
        <f>IF(Árboles!C221="","",Árboles!C221)</f>
        <v/>
      </c>
      <c r="D224" s="249" t="str">
        <f>IF(Árboles!G221="","",Árboles!G221)</f>
        <v/>
      </c>
      <c r="E224" s="242"/>
      <c r="F224" s="242"/>
      <c r="G224" s="242"/>
      <c r="H224" s="242"/>
      <c r="I224" s="242"/>
      <c r="J224" s="243">
        <f>SUM(Biomasa[[#This Row],[B_PM (t)]:[B_Raíz (t)]])</f>
        <v>0</v>
      </c>
      <c r="K224" s="244"/>
      <c r="L224" s="244"/>
      <c r="M224" s="244"/>
      <c r="N224" s="244"/>
      <c r="O224" s="244"/>
      <c r="P224" s="245"/>
      <c r="Q224" s="245"/>
      <c r="R224" s="183"/>
      <c r="S224" s="183"/>
      <c r="T224" s="183"/>
      <c r="U224" s="183"/>
      <c r="V224" s="183"/>
      <c r="W224" s="183"/>
      <c r="X224" s="183"/>
    </row>
    <row r="225" spans="2:24" ht="16.8" thickTop="1" thickBot="1">
      <c r="B225" s="248" t="str">
        <f>IF(Árboles!B222="","",Árboles!B222)</f>
        <v/>
      </c>
      <c r="C225" s="240" t="str">
        <f>IF(Árboles!C222="","",Árboles!C222)</f>
        <v/>
      </c>
      <c r="D225" s="249" t="str">
        <f>IF(Árboles!G222="","",Árboles!G222)</f>
        <v/>
      </c>
      <c r="E225" s="242"/>
      <c r="F225" s="242"/>
      <c r="G225" s="242"/>
      <c r="H225" s="242"/>
      <c r="I225" s="242"/>
      <c r="J225" s="243">
        <f>SUM(Biomasa[[#This Row],[B_PM (t)]:[B_Raíz (t)]])</f>
        <v>0</v>
      </c>
      <c r="K225" s="244"/>
      <c r="L225" s="244"/>
      <c r="M225" s="244"/>
      <c r="N225" s="244"/>
      <c r="O225" s="244"/>
      <c r="P225" s="245"/>
      <c r="Q225" s="245"/>
      <c r="R225" s="183"/>
      <c r="S225" s="183"/>
      <c r="T225" s="183"/>
      <c r="U225" s="183"/>
      <c r="V225" s="183"/>
      <c r="W225" s="183"/>
      <c r="X225" s="183"/>
    </row>
    <row r="226" spans="2:24" ht="16.8" thickTop="1" thickBot="1">
      <c r="B226" s="248" t="str">
        <f>IF(Árboles!B223="","",Árboles!B223)</f>
        <v/>
      </c>
      <c r="C226" s="240" t="str">
        <f>IF(Árboles!C223="","",Árboles!C223)</f>
        <v/>
      </c>
      <c r="D226" s="249" t="str">
        <f>IF(Árboles!G223="","",Árboles!G223)</f>
        <v/>
      </c>
      <c r="E226" s="242"/>
      <c r="F226" s="242"/>
      <c r="G226" s="242"/>
      <c r="H226" s="242"/>
      <c r="I226" s="242"/>
      <c r="J226" s="243">
        <f>SUM(Biomasa[[#This Row],[B_PM (t)]:[B_Raíz (t)]])</f>
        <v>0</v>
      </c>
      <c r="K226" s="244"/>
      <c r="L226" s="244"/>
      <c r="M226" s="244"/>
      <c r="N226" s="244"/>
      <c r="O226" s="244"/>
      <c r="P226" s="245"/>
      <c r="Q226" s="245"/>
      <c r="R226" s="183"/>
      <c r="S226" s="183"/>
      <c r="T226" s="183"/>
      <c r="U226" s="183"/>
      <c r="V226" s="183"/>
      <c r="W226" s="183"/>
      <c r="X226" s="183"/>
    </row>
    <row r="227" spans="2:24" ht="16.8" thickTop="1" thickBot="1">
      <c r="B227" s="248" t="str">
        <f>IF(Árboles!B224="","",Árboles!B224)</f>
        <v/>
      </c>
      <c r="C227" s="240" t="str">
        <f>IF(Árboles!C224="","",Árboles!C224)</f>
        <v/>
      </c>
      <c r="D227" s="249" t="str">
        <f>IF(Árboles!G224="","",Árboles!G224)</f>
        <v/>
      </c>
      <c r="E227" s="242"/>
      <c r="F227" s="242"/>
      <c r="G227" s="242"/>
      <c r="H227" s="242"/>
      <c r="I227" s="242"/>
      <c r="J227" s="243">
        <f>SUM(Biomasa[[#This Row],[B_PM (t)]:[B_Raíz (t)]])</f>
        <v>0</v>
      </c>
      <c r="K227" s="244"/>
      <c r="L227" s="244"/>
      <c r="M227" s="244"/>
      <c r="N227" s="244"/>
      <c r="O227" s="244"/>
      <c r="P227" s="245"/>
      <c r="Q227" s="245"/>
      <c r="R227" s="183"/>
      <c r="S227" s="183"/>
      <c r="T227" s="183"/>
      <c r="U227" s="183"/>
      <c r="V227" s="183"/>
      <c r="W227" s="183"/>
      <c r="X227" s="183"/>
    </row>
    <row r="228" spans="2:24" ht="16.8" thickTop="1" thickBot="1">
      <c r="B228" s="248" t="str">
        <f>IF(Árboles!B225="","",Árboles!B225)</f>
        <v/>
      </c>
      <c r="C228" s="240" t="str">
        <f>IF(Árboles!C225="","",Árboles!C225)</f>
        <v/>
      </c>
      <c r="D228" s="249" t="str">
        <f>IF(Árboles!G225="","",Árboles!G225)</f>
        <v/>
      </c>
      <c r="E228" s="242"/>
      <c r="F228" s="242"/>
      <c r="G228" s="242"/>
      <c r="H228" s="242"/>
      <c r="I228" s="242"/>
      <c r="J228" s="243">
        <f>SUM(Biomasa[[#This Row],[B_PM (t)]:[B_Raíz (t)]])</f>
        <v>0</v>
      </c>
      <c r="K228" s="244"/>
      <c r="L228" s="244"/>
      <c r="M228" s="244"/>
      <c r="N228" s="244"/>
      <c r="O228" s="244"/>
      <c r="P228" s="245"/>
      <c r="Q228" s="245"/>
      <c r="R228" s="183"/>
      <c r="S228" s="183"/>
      <c r="T228" s="183"/>
      <c r="U228" s="183"/>
      <c r="V228" s="183"/>
      <c r="W228" s="183"/>
      <c r="X228" s="183"/>
    </row>
    <row r="229" spans="2:24" ht="16.8" thickTop="1" thickBot="1">
      <c r="B229" s="248" t="str">
        <f>IF(Árboles!B226="","",Árboles!B226)</f>
        <v/>
      </c>
      <c r="C229" s="240" t="str">
        <f>IF(Árboles!C226="","",Árboles!C226)</f>
        <v/>
      </c>
      <c r="D229" s="249" t="str">
        <f>IF(Árboles!G226="","",Árboles!G226)</f>
        <v/>
      </c>
      <c r="E229" s="242"/>
      <c r="F229" s="242"/>
      <c r="G229" s="242"/>
      <c r="H229" s="242"/>
      <c r="I229" s="242"/>
      <c r="J229" s="243">
        <f>SUM(Biomasa[[#This Row],[B_PM (t)]:[B_Raíz (t)]])</f>
        <v>0</v>
      </c>
      <c r="K229" s="244"/>
      <c r="L229" s="244"/>
      <c r="M229" s="244"/>
      <c r="N229" s="244"/>
      <c r="O229" s="244"/>
      <c r="P229" s="245"/>
      <c r="Q229" s="245"/>
      <c r="R229" s="183"/>
      <c r="S229" s="183"/>
      <c r="T229" s="183"/>
      <c r="U229" s="183"/>
      <c r="V229" s="183"/>
      <c r="W229" s="183"/>
      <c r="X229" s="183"/>
    </row>
    <row r="230" spans="2:24" ht="16.8" thickTop="1" thickBot="1">
      <c r="B230" s="248" t="str">
        <f>IF(Árboles!B227="","",Árboles!B227)</f>
        <v/>
      </c>
      <c r="C230" s="240" t="str">
        <f>IF(Árboles!C227="","",Árboles!C227)</f>
        <v/>
      </c>
      <c r="D230" s="249" t="str">
        <f>IF(Árboles!G227="","",Árboles!G227)</f>
        <v/>
      </c>
      <c r="E230" s="242"/>
      <c r="F230" s="242"/>
      <c r="G230" s="242"/>
      <c r="H230" s="242"/>
      <c r="I230" s="242"/>
      <c r="J230" s="243">
        <f>SUM(Biomasa[[#This Row],[B_PM (t)]:[B_Raíz (t)]])</f>
        <v>0</v>
      </c>
      <c r="K230" s="244"/>
      <c r="L230" s="244"/>
      <c r="M230" s="244"/>
      <c r="N230" s="244"/>
      <c r="O230" s="244"/>
      <c r="P230" s="245"/>
      <c r="Q230" s="245"/>
      <c r="R230" s="183"/>
      <c r="S230" s="183"/>
      <c r="T230" s="183"/>
      <c r="U230" s="183"/>
      <c r="V230" s="183"/>
      <c r="W230" s="183"/>
      <c r="X230" s="183"/>
    </row>
    <row r="231" spans="2:24" ht="16.8" thickTop="1" thickBot="1">
      <c r="B231" s="248" t="str">
        <f>IF(Árboles!B228="","",Árboles!B228)</f>
        <v/>
      </c>
      <c r="C231" s="240" t="str">
        <f>IF(Árboles!C228="","",Árboles!C228)</f>
        <v/>
      </c>
      <c r="D231" s="249" t="str">
        <f>IF(Árboles!G228="","",Árboles!G228)</f>
        <v/>
      </c>
      <c r="E231" s="242"/>
      <c r="F231" s="242"/>
      <c r="G231" s="242"/>
      <c r="H231" s="242"/>
      <c r="I231" s="242"/>
      <c r="J231" s="243">
        <f>SUM(Biomasa[[#This Row],[B_PM (t)]:[B_Raíz (t)]])</f>
        <v>0</v>
      </c>
      <c r="K231" s="244"/>
      <c r="L231" s="244"/>
      <c r="M231" s="244"/>
      <c r="N231" s="244"/>
      <c r="O231" s="244"/>
      <c r="P231" s="245"/>
      <c r="Q231" s="245"/>
      <c r="R231" s="183"/>
      <c r="S231" s="183"/>
      <c r="T231" s="183"/>
      <c r="U231" s="183"/>
      <c r="V231" s="183"/>
      <c r="W231" s="183"/>
      <c r="X231" s="183"/>
    </row>
    <row r="232" spans="2:24" ht="16.8" thickTop="1" thickBot="1">
      <c r="B232" s="248" t="str">
        <f>IF(Árboles!B229="","",Árboles!B229)</f>
        <v/>
      </c>
      <c r="C232" s="240" t="str">
        <f>IF(Árboles!C229="","",Árboles!C229)</f>
        <v/>
      </c>
      <c r="D232" s="249" t="str">
        <f>IF(Árboles!G229="","",Árboles!G229)</f>
        <v/>
      </c>
      <c r="E232" s="242"/>
      <c r="F232" s="242"/>
      <c r="G232" s="242"/>
      <c r="H232" s="242"/>
      <c r="I232" s="242"/>
      <c r="J232" s="243">
        <f>SUM(Biomasa[[#This Row],[B_PM (t)]:[B_Raíz (t)]])</f>
        <v>0</v>
      </c>
      <c r="K232" s="244"/>
      <c r="L232" s="244"/>
      <c r="M232" s="244"/>
      <c r="N232" s="244"/>
      <c r="O232" s="244"/>
      <c r="P232" s="245"/>
      <c r="Q232" s="245"/>
      <c r="R232" s="183"/>
      <c r="S232" s="183"/>
      <c r="T232" s="183"/>
      <c r="U232" s="183"/>
      <c r="V232" s="183"/>
      <c r="W232" s="183"/>
      <c r="X232" s="183"/>
    </row>
    <row r="233" spans="2:24" ht="16.8" thickTop="1" thickBot="1">
      <c r="B233" s="248" t="str">
        <f>IF(Árboles!B230="","",Árboles!B230)</f>
        <v/>
      </c>
      <c r="C233" s="240" t="str">
        <f>IF(Árboles!C230="","",Árboles!C230)</f>
        <v/>
      </c>
      <c r="D233" s="249" t="str">
        <f>IF(Árboles!G230="","",Árboles!G230)</f>
        <v/>
      </c>
      <c r="E233" s="242"/>
      <c r="F233" s="242"/>
      <c r="G233" s="242"/>
      <c r="H233" s="242"/>
      <c r="I233" s="242"/>
      <c r="J233" s="243">
        <f>SUM(Biomasa[[#This Row],[B_PM (t)]:[B_Raíz (t)]])</f>
        <v>0</v>
      </c>
      <c r="K233" s="244"/>
      <c r="L233" s="244"/>
      <c r="M233" s="244"/>
      <c r="N233" s="244"/>
      <c r="O233" s="244"/>
      <c r="P233" s="245"/>
      <c r="Q233" s="245"/>
      <c r="R233" s="183"/>
      <c r="S233" s="183"/>
      <c r="T233" s="183"/>
      <c r="U233" s="183"/>
      <c r="V233" s="183"/>
      <c r="W233" s="183"/>
      <c r="X233" s="183"/>
    </row>
    <row r="234" spans="2:24" ht="16.8" thickTop="1" thickBot="1">
      <c r="B234" s="248" t="str">
        <f>IF(Árboles!B231="","",Árboles!B231)</f>
        <v/>
      </c>
      <c r="C234" s="240" t="str">
        <f>IF(Árboles!C231="","",Árboles!C231)</f>
        <v/>
      </c>
      <c r="D234" s="249" t="str">
        <f>IF(Árboles!G231="","",Árboles!G231)</f>
        <v/>
      </c>
      <c r="E234" s="242"/>
      <c r="F234" s="242"/>
      <c r="G234" s="242"/>
      <c r="H234" s="242"/>
      <c r="I234" s="242"/>
      <c r="J234" s="243">
        <f>SUM(Biomasa[[#This Row],[B_PM (t)]:[B_Raíz (t)]])</f>
        <v>0</v>
      </c>
      <c r="K234" s="244"/>
      <c r="L234" s="244"/>
      <c r="M234" s="244"/>
      <c r="N234" s="244"/>
      <c r="O234" s="244"/>
      <c r="P234" s="245"/>
      <c r="Q234" s="245"/>
      <c r="R234" s="183"/>
      <c r="S234" s="183"/>
      <c r="T234" s="183"/>
      <c r="U234" s="183"/>
      <c r="V234" s="183"/>
      <c r="W234" s="183"/>
      <c r="X234" s="183"/>
    </row>
    <row r="235" spans="2:24" ht="16.8" thickTop="1" thickBot="1">
      <c r="B235" s="248" t="str">
        <f>IF(Árboles!B232="","",Árboles!B232)</f>
        <v/>
      </c>
      <c r="C235" s="240" t="str">
        <f>IF(Árboles!C232="","",Árboles!C232)</f>
        <v/>
      </c>
      <c r="D235" s="249" t="str">
        <f>IF(Árboles!G232="","",Árboles!G232)</f>
        <v/>
      </c>
      <c r="E235" s="242"/>
      <c r="F235" s="242"/>
      <c r="G235" s="242"/>
      <c r="H235" s="242"/>
      <c r="I235" s="242"/>
      <c r="J235" s="243">
        <f>SUM(Biomasa[[#This Row],[B_PM (t)]:[B_Raíz (t)]])</f>
        <v>0</v>
      </c>
      <c r="K235" s="244"/>
      <c r="L235" s="244"/>
      <c r="M235" s="244"/>
      <c r="N235" s="244"/>
      <c r="O235" s="244"/>
      <c r="P235" s="245"/>
      <c r="Q235" s="245"/>
      <c r="R235" s="183"/>
      <c r="S235" s="183"/>
      <c r="T235" s="183"/>
      <c r="U235" s="183"/>
      <c r="V235" s="183"/>
      <c r="W235" s="183"/>
      <c r="X235" s="183"/>
    </row>
    <row r="236" spans="2:24" ht="16.8" thickTop="1" thickBot="1">
      <c r="B236" s="248" t="str">
        <f>IF(Árboles!B233="","",Árboles!B233)</f>
        <v/>
      </c>
      <c r="C236" s="240" t="str">
        <f>IF(Árboles!C233="","",Árboles!C233)</f>
        <v/>
      </c>
      <c r="D236" s="249" t="str">
        <f>IF(Árboles!G233="","",Árboles!G233)</f>
        <v/>
      </c>
      <c r="E236" s="242"/>
      <c r="F236" s="242"/>
      <c r="G236" s="242"/>
      <c r="H236" s="242"/>
      <c r="I236" s="242"/>
      <c r="J236" s="243">
        <f>SUM(Biomasa[[#This Row],[B_PM (t)]:[B_Raíz (t)]])</f>
        <v>0</v>
      </c>
      <c r="K236" s="244"/>
      <c r="L236" s="244"/>
      <c r="M236" s="244"/>
      <c r="N236" s="244"/>
      <c r="O236" s="244"/>
      <c r="P236" s="245"/>
      <c r="Q236" s="245"/>
      <c r="R236" s="183"/>
      <c r="S236" s="183"/>
      <c r="T236" s="183"/>
      <c r="U236" s="183"/>
      <c r="V236" s="183"/>
      <c r="W236" s="183"/>
      <c r="X236" s="183"/>
    </row>
    <row r="237" spans="2:24" ht="16.8" thickTop="1" thickBot="1">
      <c r="B237" s="248" t="str">
        <f>IF(Árboles!B234="","",Árboles!B234)</f>
        <v/>
      </c>
      <c r="C237" s="240" t="str">
        <f>IF(Árboles!C234="","",Árboles!C234)</f>
        <v/>
      </c>
      <c r="D237" s="249" t="str">
        <f>IF(Árboles!G234="","",Árboles!G234)</f>
        <v/>
      </c>
      <c r="E237" s="242"/>
      <c r="F237" s="242"/>
      <c r="G237" s="242"/>
      <c r="H237" s="242"/>
      <c r="I237" s="242"/>
      <c r="J237" s="243">
        <f>SUM(Biomasa[[#This Row],[B_PM (t)]:[B_Raíz (t)]])</f>
        <v>0</v>
      </c>
      <c r="K237" s="244"/>
      <c r="L237" s="244"/>
      <c r="M237" s="244"/>
      <c r="N237" s="244"/>
      <c r="O237" s="244"/>
      <c r="P237" s="245"/>
      <c r="Q237" s="245"/>
      <c r="R237" s="183"/>
      <c r="S237" s="183"/>
      <c r="T237" s="183"/>
      <c r="U237" s="183"/>
      <c r="V237" s="183"/>
      <c r="W237" s="183"/>
      <c r="X237" s="183"/>
    </row>
    <row r="238" spans="2:24" ht="16.8" thickTop="1" thickBot="1">
      <c r="B238" s="248" t="str">
        <f>IF(Árboles!B235="","",Árboles!B235)</f>
        <v/>
      </c>
      <c r="C238" s="240" t="str">
        <f>IF(Árboles!C235="","",Árboles!C235)</f>
        <v/>
      </c>
      <c r="D238" s="249" t="str">
        <f>IF(Árboles!G235="","",Árboles!G235)</f>
        <v/>
      </c>
      <c r="E238" s="242"/>
      <c r="F238" s="242"/>
      <c r="G238" s="242"/>
      <c r="H238" s="242"/>
      <c r="I238" s="242"/>
      <c r="J238" s="243">
        <f>SUM(Biomasa[[#This Row],[B_PM (t)]:[B_Raíz (t)]])</f>
        <v>0</v>
      </c>
      <c r="K238" s="244"/>
      <c r="L238" s="244"/>
      <c r="M238" s="244"/>
      <c r="N238" s="244"/>
      <c r="O238" s="244"/>
      <c r="P238" s="245"/>
      <c r="Q238" s="245"/>
      <c r="R238" s="183"/>
      <c r="S238" s="183"/>
      <c r="T238" s="183"/>
      <c r="U238" s="183"/>
      <c r="V238" s="183"/>
      <c r="W238" s="183"/>
      <c r="X238" s="183"/>
    </row>
    <row r="239" spans="2:24" ht="16.8" thickTop="1" thickBot="1">
      <c r="B239" s="248" t="str">
        <f>IF(Árboles!B236="","",Árboles!B236)</f>
        <v/>
      </c>
      <c r="C239" s="240" t="str">
        <f>IF(Árboles!C236="","",Árboles!C236)</f>
        <v/>
      </c>
      <c r="D239" s="249" t="str">
        <f>IF(Árboles!G236="","",Árboles!G236)</f>
        <v/>
      </c>
      <c r="E239" s="242"/>
      <c r="F239" s="242"/>
      <c r="G239" s="242"/>
      <c r="H239" s="242"/>
      <c r="I239" s="242"/>
      <c r="J239" s="243">
        <f>SUM(Biomasa[[#This Row],[B_PM (t)]:[B_Raíz (t)]])</f>
        <v>0</v>
      </c>
      <c r="K239" s="244"/>
      <c r="L239" s="244"/>
      <c r="M239" s="244"/>
      <c r="N239" s="244"/>
      <c r="O239" s="244"/>
      <c r="P239" s="245"/>
      <c r="Q239" s="245"/>
      <c r="R239" s="183"/>
      <c r="S239" s="183"/>
      <c r="T239" s="183"/>
      <c r="U239" s="183"/>
      <c r="V239" s="183"/>
      <c r="W239" s="183"/>
      <c r="X239" s="183"/>
    </row>
    <row r="240" spans="2:24" ht="16.8" thickTop="1" thickBot="1">
      <c r="B240" s="248" t="str">
        <f>IF(Árboles!B237="","",Árboles!B237)</f>
        <v/>
      </c>
      <c r="C240" s="240" t="str">
        <f>IF(Árboles!C237="","",Árboles!C237)</f>
        <v/>
      </c>
      <c r="D240" s="249" t="str">
        <f>IF(Árboles!G237="","",Árboles!G237)</f>
        <v/>
      </c>
      <c r="E240" s="242"/>
      <c r="F240" s="242"/>
      <c r="G240" s="242"/>
      <c r="H240" s="242"/>
      <c r="I240" s="242"/>
      <c r="J240" s="243">
        <f>SUM(Biomasa[[#This Row],[B_PM (t)]:[B_Raíz (t)]])</f>
        <v>0</v>
      </c>
      <c r="K240" s="244"/>
      <c r="L240" s="244"/>
      <c r="M240" s="244"/>
      <c r="N240" s="244"/>
      <c r="O240" s="244"/>
      <c r="P240" s="245"/>
      <c r="Q240" s="245"/>
      <c r="R240" s="183"/>
      <c r="S240" s="183"/>
      <c r="T240" s="183"/>
      <c r="U240" s="183"/>
      <c r="V240" s="183"/>
      <c r="W240" s="183"/>
      <c r="X240" s="183"/>
    </row>
    <row r="241" spans="2:24" ht="16.8" thickTop="1" thickBot="1">
      <c r="B241" s="248" t="str">
        <f>IF(Árboles!B238="","",Árboles!B238)</f>
        <v/>
      </c>
      <c r="C241" s="240" t="str">
        <f>IF(Árboles!C238="","",Árboles!C238)</f>
        <v/>
      </c>
      <c r="D241" s="249" t="str">
        <f>IF(Árboles!G238="","",Árboles!G238)</f>
        <v/>
      </c>
      <c r="E241" s="242"/>
      <c r="F241" s="242"/>
      <c r="G241" s="242"/>
      <c r="H241" s="242"/>
      <c r="I241" s="242"/>
      <c r="J241" s="243">
        <f>SUM(Biomasa[[#This Row],[B_PM (t)]:[B_Raíz (t)]])</f>
        <v>0</v>
      </c>
      <c r="K241" s="244"/>
      <c r="L241" s="244"/>
      <c r="M241" s="244"/>
      <c r="N241" s="244"/>
      <c r="O241" s="244"/>
      <c r="P241" s="245"/>
      <c r="Q241" s="245"/>
      <c r="R241" s="183"/>
      <c r="S241" s="183"/>
      <c r="T241" s="183"/>
      <c r="U241" s="183"/>
      <c r="V241" s="183"/>
      <c r="W241" s="183"/>
      <c r="X241" s="183"/>
    </row>
    <row r="242" spans="2:24" ht="16.8" thickTop="1" thickBot="1">
      <c r="B242" s="248" t="str">
        <f>IF(Árboles!B239="","",Árboles!B239)</f>
        <v/>
      </c>
      <c r="C242" s="240" t="str">
        <f>IF(Árboles!C239="","",Árboles!C239)</f>
        <v/>
      </c>
      <c r="D242" s="249" t="str">
        <f>IF(Árboles!G239="","",Árboles!G239)</f>
        <v/>
      </c>
      <c r="E242" s="242"/>
      <c r="F242" s="242"/>
      <c r="G242" s="242"/>
      <c r="H242" s="242"/>
      <c r="I242" s="242"/>
      <c r="J242" s="243">
        <f>SUM(Biomasa[[#This Row],[B_PM (t)]:[B_Raíz (t)]])</f>
        <v>0</v>
      </c>
      <c r="K242" s="244"/>
      <c r="L242" s="244"/>
      <c r="M242" s="244"/>
      <c r="N242" s="244"/>
      <c r="O242" s="244"/>
      <c r="P242" s="245"/>
      <c r="Q242" s="245"/>
      <c r="R242" s="183"/>
      <c r="S242" s="183"/>
      <c r="T242" s="183"/>
      <c r="U242" s="183"/>
      <c r="V242" s="183"/>
      <c r="W242" s="183"/>
      <c r="X242" s="183"/>
    </row>
    <row r="243" spans="2:24" ht="16.8" thickTop="1" thickBot="1">
      <c r="B243" s="248" t="str">
        <f>IF(Árboles!B240="","",Árboles!B240)</f>
        <v/>
      </c>
      <c r="C243" s="240" t="str">
        <f>IF(Árboles!C240="","",Árboles!C240)</f>
        <v/>
      </c>
      <c r="D243" s="249" t="str">
        <f>IF(Árboles!G240="","",Árboles!G240)</f>
        <v/>
      </c>
      <c r="E243" s="242"/>
      <c r="F243" s="242"/>
      <c r="G243" s="242"/>
      <c r="H243" s="242"/>
      <c r="I243" s="242"/>
      <c r="J243" s="243">
        <f>SUM(Biomasa[[#This Row],[B_PM (t)]:[B_Raíz (t)]])</f>
        <v>0</v>
      </c>
      <c r="K243" s="244"/>
      <c r="L243" s="244"/>
      <c r="M243" s="244"/>
      <c r="N243" s="244"/>
      <c r="O243" s="244"/>
      <c r="P243" s="245"/>
      <c r="Q243" s="245"/>
      <c r="R243" s="183"/>
      <c r="S243" s="183"/>
      <c r="T243" s="183"/>
      <c r="U243" s="183"/>
      <c r="V243" s="183"/>
      <c r="W243" s="183"/>
      <c r="X243" s="183"/>
    </row>
    <row r="244" spans="2:24" ht="16.8" thickTop="1" thickBot="1">
      <c r="B244" s="248" t="str">
        <f>IF(Árboles!B241="","",Árboles!B241)</f>
        <v/>
      </c>
      <c r="C244" s="240" t="str">
        <f>IF(Árboles!C241="","",Árboles!C241)</f>
        <v/>
      </c>
      <c r="D244" s="249" t="str">
        <f>IF(Árboles!G241="","",Árboles!G241)</f>
        <v/>
      </c>
      <c r="E244" s="242"/>
      <c r="F244" s="242"/>
      <c r="G244" s="242"/>
      <c r="H244" s="242"/>
      <c r="I244" s="242"/>
      <c r="J244" s="243">
        <f>SUM(Biomasa[[#This Row],[B_PM (t)]:[B_Raíz (t)]])</f>
        <v>0</v>
      </c>
      <c r="K244" s="244"/>
      <c r="L244" s="244"/>
      <c r="M244" s="244"/>
      <c r="N244" s="244"/>
      <c r="O244" s="244"/>
      <c r="P244" s="245"/>
      <c r="Q244" s="245"/>
      <c r="R244" s="183"/>
      <c r="S244" s="183"/>
      <c r="T244" s="183"/>
      <c r="U244" s="183"/>
      <c r="V244" s="183"/>
      <c r="W244" s="183"/>
      <c r="X244" s="183"/>
    </row>
    <row r="245" spans="2:24" ht="16.8" thickTop="1" thickBot="1">
      <c r="B245" s="248" t="str">
        <f>IF(Árboles!B242="","",Árboles!B242)</f>
        <v/>
      </c>
      <c r="C245" s="240" t="str">
        <f>IF(Árboles!C242="","",Árboles!C242)</f>
        <v/>
      </c>
      <c r="D245" s="249" t="str">
        <f>IF(Árboles!G242="","",Árboles!G242)</f>
        <v/>
      </c>
      <c r="E245" s="242"/>
      <c r="F245" s="242"/>
      <c r="G245" s="242"/>
      <c r="H245" s="242"/>
      <c r="I245" s="242"/>
      <c r="J245" s="243">
        <f>SUM(Biomasa[[#This Row],[B_PM (t)]:[B_Raíz (t)]])</f>
        <v>0</v>
      </c>
      <c r="K245" s="244"/>
      <c r="L245" s="244"/>
      <c r="M245" s="244"/>
      <c r="N245" s="244"/>
      <c r="O245" s="244"/>
      <c r="P245" s="245"/>
      <c r="Q245" s="245"/>
      <c r="R245" s="183"/>
      <c r="S245" s="183"/>
      <c r="T245" s="183"/>
      <c r="U245" s="183"/>
      <c r="V245" s="183"/>
      <c r="W245" s="183"/>
      <c r="X245" s="183"/>
    </row>
    <row r="246" spans="2:24" ht="16.8" thickTop="1" thickBot="1">
      <c r="B246" s="248" t="str">
        <f>IF(Árboles!B243="","",Árboles!B243)</f>
        <v/>
      </c>
      <c r="C246" s="240" t="str">
        <f>IF(Árboles!C243="","",Árboles!C243)</f>
        <v/>
      </c>
      <c r="D246" s="249" t="str">
        <f>IF(Árboles!G243="","",Árboles!G243)</f>
        <v/>
      </c>
      <c r="E246" s="242"/>
      <c r="F246" s="242"/>
      <c r="G246" s="242"/>
      <c r="H246" s="242"/>
      <c r="I246" s="242"/>
      <c r="J246" s="243">
        <f>SUM(Biomasa[[#This Row],[B_PM (t)]:[B_Raíz (t)]])</f>
        <v>0</v>
      </c>
      <c r="K246" s="244"/>
      <c r="L246" s="244"/>
      <c r="M246" s="244"/>
      <c r="N246" s="244"/>
      <c r="O246" s="244"/>
      <c r="P246" s="245"/>
      <c r="Q246" s="245"/>
      <c r="R246" s="183"/>
      <c r="S246" s="183"/>
      <c r="T246" s="183"/>
      <c r="U246" s="183"/>
      <c r="V246" s="183"/>
      <c r="W246" s="183"/>
      <c r="X246" s="183"/>
    </row>
    <row r="247" spans="2:24" ht="16.8" thickTop="1" thickBot="1">
      <c r="B247" s="248" t="str">
        <f>IF(Árboles!B244="","",Árboles!B244)</f>
        <v/>
      </c>
      <c r="C247" s="240" t="str">
        <f>IF(Árboles!C244="","",Árboles!C244)</f>
        <v/>
      </c>
      <c r="D247" s="249" t="str">
        <f>IF(Árboles!G244="","",Árboles!G244)</f>
        <v/>
      </c>
      <c r="E247" s="242"/>
      <c r="F247" s="242"/>
      <c r="G247" s="242"/>
      <c r="H247" s="242"/>
      <c r="I247" s="242"/>
      <c r="J247" s="243">
        <f>SUM(Biomasa[[#This Row],[B_PM (t)]:[B_Raíz (t)]])</f>
        <v>0</v>
      </c>
      <c r="K247" s="244"/>
      <c r="L247" s="244"/>
      <c r="M247" s="244"/>
      <c r="N247" s="244"/>
      <c r="O247" s="244"/>
      <c r="P247" s="245"/>
      <c r="Q247" s="245"/>
      <c r="R247" s="183"/>
      <c r="S247" s="183"/>
      <c r="T247" s="183"/>
      <c r="U247" s="183"/>
      <c r="V247" s="183"/>
      <c r="W247" s="183"/>
      <c r="X247" s="183"/>
    </row>
    <row r="248" spans="2:24" ht="16.8" thickTop="1" thickBot="1">
      <c r="B248" s="248" t="str">
        <f>IF(Árboles!B245="","",Árboles!B245)</f>
        <v/>
      </c>
      <c r="C248" s="240" t="str">
        <f>IF(Árboles!C245="","",Árboles!C245)</f>
        <v/>
      </c>
      <c r="D248" s="249" t="str">
        <f>IF(Árboles!G245="","",Árboles!G245)</f>
        <v/>
      </c>
      <c r="E248" s="242"/>
      <c r="F248" s="242"/>
      <c r="G248" s="242"/>
      <c r="H248" s="242"/>
      <c r="I248" s="242"/>
      <c r="J248" s="243">
        <f>SUM(Biomasa[[#This Row],[B_PM (t)]:[B_Raíz (t)]])</f>
        <v>0</v>
      </c>
      <c r="K248" s="244"/>
      <c r="L248" s="244"/>
      <c r="M248" s="244"/>
      <c r="N248" s="244"/>
      <c r="O248" s="244"/>
      <c r="P248" s="245"/>
      <c r="Q248" s="245"/>
      <c r="R248" s="183"/>
      <c r="S248" s="183"/>
      <c r="T248" s="183"/>
      <c r="U248" s="183"/>
      <c r="V248" s="183"/>
      <c r="W248" s="183"/>
      <c r="X248" s="183"/>
    </row>
    <row r="249" spans="2:24" ht="16.8" thickTop="1" thickBot="1">
      <c r="B249" s="248" t="str">
        <f>IF(Árboles!B246="","",Árboles!B246)</f>
        <v/>
      </c>
      <c r="C249" s="240" t="str">
        <f>IF(Árboles!C246="","",Árboles!C246)</f>
        <v/>
      </c>
      <c r="D249" s="249" t="str">
        <f>IF(Árboles!G246="","",Árboles!G246)</f>
        <v/>
      </c>
      <c r="E249" s="242"/>
      <c r="F249" s="242"/>
      <c r="G249" s="242"/>
      <c r="H249" s="242"/>
      <c r="I249" s="242"/>
      <c r="J249" s="243">
        <f>SUM(Biomasa[[#This Row],[B_PM (t)]:[B_Raíz (t)]])</f>
        <v>0</v>
      </c>
      <c r="K249" s="244"/>
      <c r="L249" s="244"/>
      <c r="M249" s="244"/>
      <c r="N249" s="244"/>
      <c r="O249" s="244"/>
      <c r="P249" s="245"/>
      <c r="Q249" s="245"/>
      <c r="R249" s="183"/>
      <c r="S249" s="183"/>
      <c r="T249" s="183"/>
      <c r="U249" s="183"/>
      <c r="V249" s="183"/>
      <c r="W249" s="183"/>
      <c r="X249" s="183"/>
    </row>
    <row r="250" spans="2:24" ht="16.8" thickTop="1" thickBot="1">
      <c r="B250" s="248" t="str">
        <f>IF(Árboles!B247="","",Árboles!B247)</f>
        <v/>
      </c>
      <c r="C250" s="240" t="str">
        <f>IF(Árboles!C247="","",Árboles!C247)</f>
        <v/>
      </c>
      <c r="D250" s="249" t="str">
        <f>IF(Árboles!G247="","",Árboles!G247)</f>
        <v/>
      </c>
      <c r="E250" s="242"/>
      <c r="F250" s="242"/>
      <c r="G250" s="242"/>
      <c r="H250" s="242"/>
      <c r="I250" s="242"/>
      <c r="J250" s="243">
        <f>SUM(Biomasa[[#This Row],[B_PM (t)]:[B_Raíz (t)]])</f>
        <v>0</v>
      </c>
      <c r="K250" s="244"/>
      <c r="L250" s="244"/>
      <c r="M250" s="244"/>
      <c r="N250" s="244"/>
      <c r="O250" s="244"/>
      <c r="P250" s="245"/>
      <c r="Q250" s="245"/>
      <c r="R250" s="183"/>
      <c r="S250" s="183"/>
      <c r="T250" s="183"/>
      <c r="U250" s="183"/>
      <c r="V250" s="183"/>
      <c r="W250" s="183"/>
      <c r="X250" s="183"/>
    </row>
    <row r="251" spans="2:24" ht="16.8" thickTop="1" thickBot="1">
      <c r="B251" s="248" t="str">
        <f>IF(Árboles!B248="","",Árboles!B248)</f>
        <v/>
      </c>
      <c r="C251" s="240" t="str">
        <f>IF(Árboles!C248="","",Árboles!C248)</f>
        <v/>
      </c>
      <c r="D251" s="249" t="str">
        <f>IF(Árboles!G248="","",Árboles!G248)</f>
        <v/>
      </c>
      <c r="E251" s="242"/>
      <c r="F251" s="242"/>
      <c r="G251" s="242"/>
      <c r="H251" s="242"/>
      <c r="I251" s="242"/>
      <c r="J251" s="243">
        <f>SUM(Biomasa[[#This Row],[B_PM (t)]:[B_Raíz (t)]])</f>
        <v>0</v>
      </c>
      <c r="K251" s="244"/>
      <c r="L251" s="244"/>
      <c r="M251" s="244"/>
      <c r="N251" s="244"/>
      <c r="O251" s="244"/>
      <c r="P251" s="245"/>
      <c r="Q251" s="245"/>
      <c r="R251" s="183"/>
      <c r="S251" s="183"/>
      <c r="T251" s="183"/>
      <c r="U251" s="183"/>
      <c r="V251" s="183"/>
      <c r="W251" s="183"/>
      <c r="X251" s="183"/>
    </row>
    <row r="252" spans="2:24" ht="16.8" thickTop="1" thickBot="1">
      <c r="B252" s="248" t="str">
        <f>IF(Árboles!B249="","",Árboles!B249)</f>
        <v/>
      </c>
      <c r="C252" s="240" t="str">
        <f>IF(Árboles!C249="","",Árboles!C249)</f>
        <v/>
      </c>
      <c r="D252" s="249" t="str">
        <f>IF(Árboles!G249="","",Árboles!G249)</f>
        <v/>
      </c>
      <c r="E252" s="242"/>
      <c r="F252" s="242"/>
      <c r="G252" s="242"/>
      <c r="H252" s="242"/>
      <c r="I252" s="242"/>
      <c r="J252" s="243">
        <f>SUM(Biomasa[[#This Row],[B_PM (t)]:[B_Raíz (t)]])</f>
        <v>0</v>
      </c>
      <c r="K252" s="244"/>
      <c r="L252" s="244"/>
      <c r="M252" s="244"/>
      <c r="N252" s="244"/>
      <c r="O252" s="244"/>
      <c r="P252" s="245"/>
      <c r="Q252" s="245"/>
      <c r="R252" s="183"/>
      <c r="S252" s="183"/>
      <c r="T252" s="183"/>
      <c r="U252" s="183"/>
      <c r="V252" s="183"/>
      <c r="W252" s="183"/>
      <c r="X252" s="183"/>
    </row>
    <row r="253" spans="2:24" ht="16.8" thickTop="1" thickBot="1">
      <c r="B253" s="248" t="str">
        <f>IF(Árboles!B250="","",Árboles!B250)</f>
        <v/>
      </c>
      <c r="C253" s="240" t="str">
        <f>IF(Árboles!C250="","",Árboles!C250)</f>
        <v/>
      </c>
      <c r="D253" s="249" t="str">
        <f>IF(Árboles!G250="","",Árboles!G250)</f>
        <v/>
      </c>
      <c r="E253" s="242"/>
      <c r="F253" s="242"/>
      <c r="G253" s="242"/>
      <c r="H253" s="242"/>
      <c r="I253" s="242"/>
      <c r="J253" s="243">
        <f>SUM(Biomasa[[#This Row],[B_PM (t)]:[B_Raíz (t)]])</f>
        <v>0</v>
      </c>
      <c r="K253" s="244"/>
      <c r="L253" s="244"/>
      <c r="M253" s="244"/>
      <c r="N253" s="244"/>
      <c r="O253" s="244"/>
      <c r="P253" s="245"/>
      <c r="Q253" s="245"/>
      <c r="R253" s="183"/>
      <c r="S253" s="183"/>
      <c r="T253" s="183"/>
      <c r="U253" s="183"/>
      <c r="V253" s="183"/>
      <c r="W253" s="183"/>
      <c r="X253" s="183"/>
    </row>
    <row r="254" spans="2:24" ht="16.8" thickTop="1" thickBot="1">
      <c r="B254" s="248" t="str">
        <f>IF(Árboles!B251="","",Árboles!B251)</f>
        <v/>
      </c>
      <c r="C254" s="240" t="str">
        <f>IF(Árboles!C251="","",Árboles!C251)</f>
        <v/>
      </c>
      <c r="D254" s="249" t="str">
        <f>IF(Árboles!G251="","",Árboles!G251)</f>
        <v/>
      </c>
      <c r="E254" s="242"/>
      <c r="F254" s="242"/>
      <c r="G254" s="242"/>
      <c r="H254" s="242"/>
      <c r="I254" s="242"/>
      <c r="J254" s="243">
        <f>SUM(Biomasa[[#This Row],[B_PM (t)]:[B_Raíz (t)]])</f>
        <v>0</v>
      </c>
      <c r="K254" s="244"/>
      <c r="L254" s="244"/>
      <c r="M254" s="244"/>
      <c r="N254" s="244"/>
      <c r="O254" s="244"/>
      <c r="P254" s="245"/>
      <c r="Q254" s="245"/>
      <c r="R254" s="183"/>
      <c r="S254" s="183"/>
      <c r="T254" s="183"/>
      <c r="U254" s="183"/>
      <c r="V254" s="183"/>
      <c r="W254" s="183"/>
      <c r="X254" s="183"/>
    </row>
    <row r="255" spans="2:24" ht="16.8" thickTop="1" thickBot="1">
      <c r="B255" s="248" t="str">
        <f>IF(Árboles!B252="","",Árboles!B252)</f>
        <v/>
      </c>
      <c r="C255" s="240" t="str">
        <f>IF(Árboles!C252="","",Árboles!C252)</f>
        <v/>
      </c>
      <c r="D255" s="249" t="str">
        <f>IF(Árboles!G252="","",Árboles!G252)</f>
        <v/>
      </c>
      <c r="E255" s="242"/>
      <c r="F255" s="242"/>
      <c r="G255" s="242"/>
      <c r="H255" s="242"/>
      <c r="I255" s="242"/>
      <c r="J255" s="243">
        <f>SUM(Biomasa[[#This Row],[B_PM (t)]:[B_Raíz (t)]])</f>
        <v>0</v>
      </c>
      <c r="K255" s="244"/>
      <c r="L255" s="244"/>
      <c r="M255" s="244"/>
      <c r="N255" s="244"/>
      <c r="O255" s="244"/>
      <c r="P255" s="245"/>
      <c r="Q255" s="245"/>
      <c r="R255" s="183"/>
      <c r="S255" s="183"/>
      <c r="T255" s="183"/>
      <c r="U255" s="183"/>
      <c r="V255" s="183"/>
      <c r="W255" s="183"/>
      <c r="X255" s="183"/>
    </row>
    <row r="256" spans="2:24" ht="16.8" thickTop="1" thickBot="1">
      <c r="B256" s="248" t="str">
        <f>IF(Árboles!B253="","",Árboles!B253)</f>
        <v/>
      </c>
      <c r="C256" s="240" t="str">
        <f>IF(Árboles!C253="","",Árboles!C253)</f>
        <v/>
      </c>
      <c r="D256" s="249" t="str">
        <f>IF(Árboles!G253="","",Árboles!G253)</f>
        <v/>
      </c>
      <c r="E256" s="242"/>
      <c r="F256" s="242"/>
      <c r="G256" s="242"/>
      <c r="H256" s="242"/>
      <c r="I256" s="242"/>
      <c r="J256" s="243">
        <f>SUM(Biomasa[[#This Row],[B_PM (t)]:[B_Raíz (t)]])</f>
        <v>0</v>
      </c>
      <c r="K256" s="244"/>
      <c r="L256" s="244"/>
      <c r="M256" s="244"/>
      <c r="N256" s="244"/>
      <c r="O256" s="244"/>
      <c r="P256" s="245"/>
      <c r="Q256" s="245"/>
      <c r="R256" s="183"/>
      <c r="S256" s="183"/>
      <c r="T256" s="183"/>
      <c r="U256" s="183"/>
      <c r="V256" s="183"/>
      <c r="W256" s="183"/>
      <c r="X256" s="183"/>
    </row>
    <row r="257" spans="2:24" ht="16.8" thickTop="1" thickBot="1">
      <c r="B257" s="248" t="str">
        <f>IF(Árboles!B254="","",Árboles!B254)</f>
        <v/>
      </c>
      <c r="C257" s="240" t="str">
        <f>IF(Árboles!C254="","",Árboles!C254)</f>
        <v/>
      </c>
      <c r="D257" s="249" t="str">
        <f>IF(Árboles!G254="","",Árboles!G254)</f>
        <v/>
      </c>
      <c r="E257" s="242"/>
      <c r="F257" s="242"/>
      <c r="G257" s="242"/>
      <c r="H257" s="242"/>
      <c r="I257" s="242"/>
      <c r="J257" s="243">
        <f>SUM(Biomasa[[#This Row],[B_PM (t)]:[B_Raíz (t)]])</f>
        <v>0</v>
      </c>
      <c r="K257" s="244"/>
      <c r="L257" s="244"/>
      <c r="M257" s="244"/>
      <c r="N257" s="244"/>
      <c r="O257" s="244"/>
      <c r="P257" s="245"/>
      <c r="Q257" s="245"/>
      <c r="R257" s="183"/>
      <c r="S257" s="183"/>
      <c r="T257" s="183"/>
      <c r="U257" s="183"/>
      <c r="V257" s="183"/>
      <c r="W257" s="183"/>
      <c r="X257" s="183"/>
    </row>
    <row r="258" spans="2:24" ht="16.8" thickTop="1" thickBot="1">
      <c r="B258" s="248" t="str">
        <f>IF(Árboles!B255="","",Árboles!B255)</f>
        <v/>
      </c>
      <c r="C258" s="240" t="str">
        <f>IF(Árboles!C255="","",Árboles!C255)</f>
        <v/>
      </c>
      <c r="D258" s="249" t="str">
        <f>IF(Árboles!G255="","",Árboles!G255)</f>
        <v/>
      </c>
      <c r="E258" s="242"/>
      <c r="F258" s="242"/>
      <c r="G258" s="242"/>
      <c r="H258" s="242"/>
      <c r="I258" s="242"/>
      <c r="J258" s="243">
        <f>SUM(Biomasa[[#This Row],[B_PM (t)]:[B_Raíz (t)]])</f>
        <v>0</v>
      </c>
      <c r="K258" s="244"/>
      <c r="L258" s="244"/>
      <c r="M258" s="244"/>
      <c r="N258" s="244"/>
      <c r="O258" s="244"/>
      <c r="P258" s="245"/>
      <c r="Q258" s="245"/>
      <c r="R258" s="183"/>
      <c r="S258" s="183"/>
      <c r="T258" s="183"/>
      <c r="U258" s="183"/>
      <c r="V258" s="183"/>
      <c r="W258" s="183"/>
      <c r="X258" s="183"/>
    </row>
    <row r="259" spans="2:24" ht="16.8" thickTop="1" thickBot="1">
      <c r="B259" s="248" t="str">
        <f>IF(Árboles!B256="","",Árboles!B256)</f>
        <v/>
      </c>
      <c r="C259" s="240" t="str">
        <f>IF(Árboles!C256="","",Árboles!C256)</f>
        <v/>
      </c>
      <c r="D259" s="249" t="str">
        <f>IF(Árboles!G256="","",Árboles!G256)</f>
        <v/>
      </c>
      <c r="E259" s="242"/>
      <c r="F259" s="242"/>
      <c r="G259" s="242"/>
      <c r="H259" s="242"/>
      <c r="I259" s="242"/>
      <c r="J259" s="243">
        <f>SUM(Biomasa[[#This Row],[B_PM (t)]:[B_Raíz (t)]])</f>
        <v>0</v>
      </c>
      <c r="K259" s="244"/>
      <c r="L259" s="244"/>
      <c r="M259" s="244"/>
      <c r="N259" s="244"/>
      <c r="O259" s="244"/>
      <c r="P259" s="245"/>
      <c r="Q259" s="245"/>
      <c r="R259" s="183"/>
      <c r="S259" s="183"/>
      <c r="T259" s="183"/>
      <c r="U259" s="183"/>
      <c r="V259" s="183"/>
      <c r="W259" s="183"/>
      <c r="X259" s="183"/>
    </row>
    <row r="260" spans="2:24" ht="16.8" thickTop="1" thickBot="1">
      <c r="B260" s="248" t="str">
        <f>IF(Árboles!B257="","",Árboles!B257)</f>
        <v/>
      </c>
      <c r="C260" s="240" t="str">
        <f>IF(Árboles!C257="","",Árboles!C257)</f>
        <v/>
      </c>
      <c r="D260" s="249" t="str">
        <f>IF(Árboles!G257="","",Árboles!G257)</f>
        <v/>
      </c>
      <c r="E260" s="242"/>
      <c r="F260" s="242"/>
      <c r="G260" s="242"/>
      <c r="H260" s="242"/>
      <c r="I260" s="242"/>
      <c r="J260" s="243">
        <f>SUM(Biomasa[[#This Row],[B_PM (t)]:[B_Raíz (t)]])</f>
        <v>0</v>
      </c>
      <c r="K260" s="244"/>
      <c r="L260" s="244"/>
      <c r="M260" s="244"/>
      <c r="N260" s="244"/>
      <c r="O260" s="244"/>
      <c r="P260" s="245"/>
      <c r="Q260" s="245"/>
      <c r="R260" s="183"/>
      <c r="S260" s="183"/>
      <c r="T260" s="183"/>
      <c r="U260" s="183"/>
      <c r="V260" s="183"/>
      <c r="W260" s="183"/>
      <c r="X260" s="183"/>
    </row>
    <row r="261" spans="2:24" ht="16.8" thickTop="1" thickBot="1">
      <c r="B261" s="248" t="str">
        <f>IF(Árboles!B258="","",Árboles!B258)</f>
        <v/>
      </c>
      <c r="C261" s="240" t="str">
        <f>IF(Árboles!C258="","",Árboles!C258)</f>
        <v/>
      </c>
      <c r="D261" s="249" t="str">
        <f>IF(Árboles!G258="","",Árboles!G258)</f>
        <v/>
      </c>
      <c r="E261" s="242"/>
      <c r="F261" s="242"/>
      <c r="G261" s="242"/>
      <c r="H261" s="242"/>
      <c r="I261" s="242"/>
      <c r="J261" s="243">
        <f>SUM(Biomasa[[#This Row],[B_PM (t)]:[B_Raíz (t)]])</f>
        <v>0</v>
      </c>
      <c r="K261" s="244"/>
      <c r="L261" s="244"/>
      <c r="M261" s="244"/>
      <c r="N261" s="244"/>
      <c r="O261" s="244"/>
      <c r="P261" s="245"/>
      <c r="Q261" s="245"/>
      <c r="R261" s="183"/>
      <c r="S261" s="183"/>
      <c r="T261" s="183"/>
      <c r="U261" s="183"/>
      <c r="V261" s="183"/>
      <c r="W261" s="183"/>
      <c r="X261" s="183"/>
    </row>
    <row r="262" spans="2:24" ht="16.8" thickTop="1" thickBot="1">
      <c r="B262" s="248" t="str">
        <f>IF(Árboles!B259="","",Árboles!B259)</f>
        <v/>
      </c>
      <c r="C262" s="240" t="str">
        <f>IF(Árboles!C259="","",Árboles!C259)</f>
        <v/>
      </c>
      <c r="D262" s="249" t="str">
        <f>IF(Árboles!G259="","",Árboles!G259)</f>
        <v/>
      </c>
      <c r="E262" s="242"/>
      <c r="F262" s="242"/>
      <c r="G262" s="242"/>
      <c r="H262" s="242"/>
      <c r="I262" s="242"/>
      <c r="J262" s="243">
        <f>SUM(Biomasa[[#This Row],[B_PM (t)]:[B_Raíz (t)]])</f>
        <v>0</v>
      </c>
      <c r="K262" s="244"/>
      <c r="L262" s="244"/>
      <c r="M262" s="244"/>
      <c r="N262" s="244"/>
      <c r="O262" s="244"/>
      <c r="P262" s="245"/>
      <c r="Q262" s="245"/>
      <c r="R262" s="183"/>
      <c r="S262" s="183"/>
      <c r="T262" s="183"/>
      <c r="U262" s="183"/>
      <c r="V262" s="183"/>
      <c r="W262" s="183"/>
      <c r="X262" s="183"/>
    </row>
    <row r="263" spans="2:24" ht="16.8" thickTop="1" thickBot="1">
      <c r="B263" s="248" t="str">
        <f>IF(Árboles!B260="","",Árboles!B260)</f>
        <v/>
      </c>
      <c r="C263" s="240" t="str">
        <f>IF(Árboles!C260="","",Árboles!C260)</f>
        <v/>
      </c>
      <c r="D263" s="249" t="str">
        <f>IF(Árboles!G260="","",Árboles!G260)</f>
        <v/>
      </c>
      <c r="E263" s="242"/>
      <c r="F263" s="242"/>
      <c r="G263" s="242"/>
      <c r="H263" s="242"/>
      <c r="I263" s="242"/>
      <c r="J263" s="243">
        <f>SUM(Biomasa[[#This Row],[B_PM (t)]:[B_Raíz (t)]])</f>
        <v>0</v>
      </c>
      <c r="K263" s="244"/>
      <c r="L263" s="244"/>
      <c r="M263" s="244"/>
      <c r="N263" s="244"/>
      <c r="O263" s="244"/>
      <c r="P263" s="245"/>
      <c r="Q263" s="245"/>
      <c r="R263" s="183"/>
      <c r="S263" s="183"/>
      <c r="T263" s="183"/>
      <c r="U263" s="183"/>
      <c r="V263" s="183"/>
      <c r="W263" s="183"/>
      <c r="X263" s="183"/>
    </row>
    <row r="264" spans="2:24" ht="16.8" thickTop="1" thickBot="1">
      <c r="B264" s="248" t="str">
        <f>IF(Árboles!B261="","",Árboles!B261)</f>
        <v/>
      </c>
      <c r="C264" s="240" t="str">
        <f>IF(Árboles!C261="","",Árboles!C261)</f>
        <v/>
      </c>
      <c r="D264" s="249" t="str">
        <f>IF(Árboles!G261="","",Árboles!G261)</f>
        <v/>
      </c>
      <c r="E264" s="242"/>
      <c r="F264" s="242"/>
      <c r="G264" s="242"/>
      <c r="H264" s="242"/>
      <c r="I264" s="242"/>
      <c r="J264" s="243">
        <f>SUM(Biomasa[[#This Row],[B_PM (t)]:[B_Raíz (t)]])</f>
        <v>0</v>
      </c>
      <c r="K264" s="244"/>
      <c r="L264" s="244"/>
      <c r="M264" s="244"/>
      <c r="N264" s="244"/>
      <c r="O264" s="244"/>
      <c r="P264" s="245"/>
      <c r="Q264" s="245"/>
      <c r="R264" s="183"/>
      <c r="S264" s="183"/>
      <c r="T264" s="183"/>
      <c r="U264" s="183"/>
      <c r="V264" s="183"/>
      <c r="W264" s="183"/>
      <c r="X264" s="183"/>
    </row>
    <row r="265" spans="2:24" ht="16.8" thickTop="1" thickBot="1">
      <c r="B265" s="248" t="str">
        <f>IF(Árboles!B262="","",Árboles!B262)</f>
        <v/>
      </c>
      <c r="C265" s="240" t="str">
        <f>IF(Árboles!C262="","",Árboles!C262)</f>
        <v/>
      </c>
      <c r="D265" s="249" t="str">
        <f>IF(Árboles!G262="","",Árboles!G262)</f>
        <v/>
      </c>
      <c r="E265" s="242"/>
      <c r="F265" s="242"/>
      <c r="G265" s="242"/>
      <c r="H265" s="242"/>
      <c r="I265" s="242"/>
      <c r="J265" s="243">
        <f>SUM(Biomasa[[#This Row],[B_PM (t)]:[B_Raíz (t)]])</f>
        <v>0</v>
      </c>
      <c r="K265" s="244"/>
      <c r="L265" s="244"/>
      <c r="M265" s="244"/>
      <c r="N265" s="244"/>
      <c r="O265" s="244"/>
      <c r="P265" s="245"/>
      <c r="Q265" s="245"/>
      <c r="R265" s="183"/>
      <c r="S265" s="183"/>
      <c r="T265" s="183"/>
      <c r="U265" s="183"/>
      <c r="V265" s="183"/>
      <c r="W265" s="183"/>
      <c r="X265" s="183"/>
    </row>
    <row r="266" spans="2:24" ht="16.8" thickTop="1" thickBot="1">
      <c r="B266" s="248" t="str">
        <f>IF(Árboles!B263="","",Árboles!B263)</f>
        <v/>
      </c>
      <c r="C266" s="240" t="str">
        <f>IF(Árboles!C263="","",Árboles!C263)</f>
        <v/>
      </c>
      <c r="D266" s="249" t="str">
        <f>IF(Árboles!G263="","",Árboles!G263)</f>
        <v/>
      </c>
      <c r="E266" s="242"/>
      <c r="F266" s="242"/>
      <c r="G266" s="242"/>
      <c r="H266" s="242"/>
      <c r="I266" s="242"/>
      <c r="J266" s="243">
        <f>SUM(Biomasa[[#This Row],[B_PM (t)]:[B_Raíz (t)]])</f>
        <v>0</v>
      </c>
      <c r="K266" s="244"/>
      <c r="L266" s="244"/>
      <c r="M266" s="244"/>
      <c r="N266" s="244"/>
      <c r="O266" s="244"/>
      <c r="P266" s="245"/>
      <c r="Q266" s="245"/>
      <c r="R266" s="183"/>
      <c r="S266" s="183"/>
      <c r="T266" s="183"/>
      <c r="U266" s="183"/>
      <c r="V266" s="183"/>
      <c r="W266" s="183"/>
      <c r="X266" s="183"/>
    </row>
    <row r="267" spans="2:24" ht="16.8" thickTop="1" thickBot="1">
      <c r="B267" s="248" t="str">
        <f>IF(Árboles!B264="","",Árboles!B264)</f>
        <v/>
      </c>
      <c r="C267" s="240" t="str">
        <f>IF(Árboles!C264="","",Árboles!C264)</f>
        <v/>
      </c>
      <c r="D267" s="249" t="str">
        <f>IF(Árboles!G264="","",Árboles!G264)</f>
        <v/>
      </c>
      <c r="E267" s="242"/>
      <c r="F267" s="242"/>
      <c r="G267" s="242"/>
      <c r="H267" s="242"/>
      <c r="I267" s="242"/>
      <c r="J267" s="243">
        <f>SUM(Biomasa[[#This Row],[B_PM (t)]:[B_Raíz (t)]])</f>
        <v>0</v>
      </c>
      <c r="K267" s="244"/>
      <c r="L267" s="244"/>
      <c r="M267" s="244"/>
      <c r="N267" s="244"/>
      <c r="O267" s="244"/>
      <c r="P267" s="245"/>
      <c r="Q267" s="245"/>
      <c r="R267" s="183"/>
      <c r="S267" s="183"/>
      <c r="T267" s="183"/>
      <c r="U267" s="183"/>
      <c r="V267" s="183"/>
      <c r="W267" s="183"/>
      <c r="X267" s="183"/>
    </row>
    <row r="268" spans="2:24" ht="16.8" thickTop="1" thickBot="1">
      <c r="B268" s="248" t="str">
        <f>IF(Árboles!B265="","",Árboles!B265)</f>
        <v/>
      </c>
      <c r="C268" s="240" t="str">
        <f>IF(Árboles!C265="","",Árboles!C265)</f>
        <v/>
      </c>
      <c r="D268" s="249" t="str">
        <f>IF(Árboles!G265="","",Árboles!G265)</f>
        <v/>
      </c>
      <c r="E268" s="242"/>
      <c r="F268" s="242"/>
      <c r="G268" s="242"/>
      <c r="H268" s="242"/>
      <c r="I268" s="242"/>
      <c r="J268" s="243">
        <f>SUM(Biomasa[[#This Row],[B_PM (t)]:[B_Raíz (t)]])</f>
        <v>0</v>
      </c>
      <c r="K268" s="244"/>
      <c r="L268" s="244"/>
      <c r="M268" s="244"/>
      <c r="N268" s="244"/>
      <c r="O268" s="244"/>
      <c r="P268" s="245"/>
      <c r="Q268" s="245"/>
      <c r="R268" s="183"/>
      <c r="S268" s="183"/>
      <c r="T268" s="183"/>
      <c r="U268" s="183"/>
      <c r="V268" s="183"/>
      <c r="W268" s="183"/>
      <c r="X268" s="183"/>
    </row>
    <row r="269" spans="2:24" ht="16.8" thickTop="1" thickBot="1">
      <c r="B269" s="248" t="str">
        <f>IF(Árboles!B266="","",Árboles!B266)</f>
        <v/>
      </c>
      <c r="C269" s="240" t="str">
        <f>IF(Árboles!C266="","",Árboles!C266)</f>
        <v/>
      </c>
      <c r="D269" s="249" t="str">
        <f>IF(Árboles!G266="","",Árboles!G266)</f>
        <v/>
      </c>
      <c r="E269" s="242"/>
      <c r="F269" s="242"/>
      <c r="G269" s="242"/>
      <c r="H269" s="242"/>
      <c r="I269" s="242"/>
      <c r="J269" s="243">
        <f>SUM(Biomasa[[#This Row],[B_PM (t)]:[B_Raíz (t)]])</f>
        <v>0</v>
      </c>
      <c r="K269" s="244"/>
      <c r="L269" s="244"/>
      <c r="M269" s="244"/>
      <c r="N269" s="244"/>
      <c r="O269" s="244"/>
      <c r="P269" s="245"/>
      <c r="Q269" s="245"/>
      <c r="R269" s="183"/>
      <c r="S269" s="183"/>
      <c r="T269" s="183"/>
      <c r="U269" s="183"/>
      <c r="V269" s="183"/>
      <c r="W269" s="183"/>
      <c r="X269" s="183"/>
    </row>
    <row r="270" spans="2:24" ht="16.8" thickTop="1" thickBot="1">
      <c r="B270" s="248" t="str">
        <f>IF(Árboles!B267="","",Árboles!B267)</f>
        <v/>
      </c>
      <c r="C270" s="240" t="str">
        <f>IF(Árboles!C267="","",Árboles!C267)</f>
        <v/>
      </c>
      <c r="D270" s="249" t="str">
        <f>IF(Árboles!G267="","",Árboles!G267)</f>
        <v/>
      </c>
      <c r="E270" s="242"/>
      <c r="F270" s="242"/>
      <c r="G270" s="242"/>
      <c r="H270" s="242"/>
      <c r="I270" s="242"/>
      <c r="J270" s="243">
        <f>SUM(Biomasa[[#This Row],[B_PM (t)]:[B_Raíz (t)]])</f>
        <v>0</v>
      </c>
      <c r="K270" s="244"/>
      <c r="L270" s="244"/>
      <c r="M270" s="244"/>
      <c r="N270" s="244"/>
      <c r="O270" s="244"/>
      <c r="P270" s="245"/>
      <c r="Q270" s="245"/>
      <c r="R270" s="183"/>
      <c r="S270" s="183"/>
      <c r="T270" s="183"/>
      <c r="U270" s="183"/>
      <c r="V270" s="183"/>
      <c r="W270" s="183"/>
      <c r="X270" s="183"/>
    </row>
    <row r="271" spans="2:24" ht="16.8" thickTop="1" thickBot="1">
      <c r="B271" s="248" t="str">
        <f>IF(Árboles!B268="","",Árboles!B268)</f>
        <v/>
      </c>
      <c r="C271" s="240" t="str">
        <f>IF(Árboles!C268="","",Árboles!C268)</f>
        <v/>
      </c>
      <c r="D271" s="249" t="str">
        <f>IF(Árboles!G268="","",Árboles!G268)</f>
        <v/>
      </c>
      <c r="E271" s="242"/>
      <c r="F271" s="242"/>
      <c r="G271" s="242"/>
      <c r="H271" s="242"/>
      <c r="I271" s="242"/>
      <c r="J271" s="243">
        <f>SUM(Biomasa[[#This Row],[B_PM (t)]:[B_Raíz (t)]])</f>
        <v>0</v>
      </c>
      <c r="K271" s="244"/>
      <c r="L271" s="244"/>
      <c r="M271" s="244"/>
      <c r="N271" s="244"/>
      <c r="O271" s="244"/>
      <c r="P271" s="245"/>
      <c r="Q271" s="245"/>
      <c r="R271" s="183"/>
      <c r="S271" s="183"/>
      <c r="T271" s="183"/>
      <c r="U271" s="183"/>
      <c r="V271" s="183"/>
      <c r="W271" s="183"/>
      <c r="X271" s="183"/>
    </row>
    <row r="272" spans="2:24" ht="16.8" thickTop="1" thickBot="1">
      <c r="B272" s="248" t="str">
        <f>IF(Árboles!B269="","",Árboles!B269)</f>
        <v/>
      </c>
      <c r="C272" s="240" t="str">
        <f>IF(Árboles!C269="","",Árboles!C269)</f>
        <v/>
      </c>
      <c r="D272" s="249" t="str">
        <f>IF(Árboles!G269="","",Árboles!G269)</f>
        <v/>
      </c>
      <c r="E272" s="242"/>
      <c r="F272" s="242"/>
      <c r="G272" s="242"/>
      <c r="H272" s="242"/>
      <c r="I272" s="242"/>
      <c r="J272" s="243">
        <f>SUM(Biomasa[[#This Row],[B_PM (t)]:[B_Raíz (t)]])</f>
        <v>0</v>
      </c>
      <c r="K272" s="244"/>
      <c r="L272" s="244"/>
      <c r="M272" s="244"/>
      <c r="N272" s="244"/>
      <c r="O272" s="244"/>
      <c r="P272" s="245"/>
      <c r="Q272" s="245"/>
      <c r="R272" s="183"/>
      <c r="S272" s="183"/>
      <c r="T272" s="183"/>
      <c r="U272" s="183"/>
      <c r="V272" s="183"/>
      <c r="W272" s="183"/>
      <c r="X272" s="183"/>
    </row>
    <row r="273" spans="2:24" ht="16.8" thickTop="1" thickBot="1">
      <c r="B273" s="248" t="str">
        <f>IF(Árboles!B270="","",Árboles!B270)</f>
        <v/>
      </c>
      <c r="C273" s="240" t="str">
        <f>IF(Árboles!C270="","",Árboles!C270)</f>
        <v/>
      </c>
      <c r="D273" s="249" t="str">
        <f>IF(Árboles!G270="","",Árboles!G270)</f>
        <v/>
      </c>
      <c r="E273" s="242"/>
      <c r="F273" s="242"/>
      <c r="G273" s="242"/>
      <c r="H273" s="242"/>
      <c r="I273" s="242"/>
      <c r="J273" s="243">
        <f>SUM(Biomasa[[#This Row],[B_PM (t)]:[B_Raíz (t)]])</f>
        <v>0</v>
      </c>
      <c r="K273" s="244"/>
      <c r="L273" s="244"/>
      <c r="M273" s="244"/>
      <c r="N273" s="244"/>
      <c r="O273" s="244"/>
      <c r="P273" s="245"/>
      <c r="Q273" s="245"/>
      <c r="R273" s="183"/>
      <c r="S273" s="183"/>
      <c r="T273" s="183"/>
      <c r="U273" s="183"/>
      <c r="V273" s="183"/>
      <c r="W273" s="183"/>
      <c r="X273" s="183"/>
    </row>
    <row r="274" spans="2:24" ht="16.8" thickTop="1" thickBot="1">
      <c r="B274" s="248" t="str">
        <f>IF(Árboles!B271="","",Árboles!B271)</f>
        <v/>
      </c>
      <c r="C274" s="240" t="str">
        <f>IF(Árboles!C271="","",Árboles!C271)</f>
        <v/>
      </c>
      <c r="D274" s="249" t="str">
        <f>IF(Árboles!G271="","",Árboles!G271)</f>
        <v/>
      </c>
      <c r="E274" s="242"/>
      <c r="F274" s="242"/>
      <c r="G274" s="242"/>
      <c r="H274" s="242"/>
      <c r="I274" s="242"/>
      <c r="J274" s="243">
        <f>SUM(Biomasa[[#This Row],[B_PM (t)]:[B_Raíz (t)]])</f>
        <v>0</v>
      </c>
      <c r="K274" s="244"/>
      <c r="L274" s="244"/>
      <c r="M274" s="244"/>
      <c r="N274" s="244"/>
      <c r="O274" s="244"/>
      <c r="P274" s="245"/>
      <c r="Q274" s="245"/>
      <c r="R274" s="183"/>
      <c r="S274" s="183"/>
      <c r="T274" s="183"/>
      <c r="U274" s="183"/>
      <c r="V274" s="183"/>
      <c r="W274" s="183"/>
      <c r="X274" s="183"/>
    </row>
    <row r="275" spans="2:24" ht="16.8" thickTop="1" thickBot="1">
      <c r="B275" s="248" t="str">
        <f>IF(Árboles!B272="","",Árboles!B272)</f>
        <v/>
      </c>
      <c r="C275" s="240" t="str">
        <f>IF(Árboles!C272="","",Árboles!C272)</f>
        <v/>
      </c>
      <c r="D275" s="249" t="str">
        <f>IF(Árboles!G272="","",Árboles!G272)</f>
        <v/>
      </c>
      <c r="E275" s="242"/>
      <c r="F275" s="242"/>
      <c r="G275" s="242"/>
      <c r="H275" s="242"/>
      <c r="I275" s="242"/>
      <c r="J275" s="243">
        <f>SUM(Biomasa[[#This Row],[B_PM (t)]:[B_Raíz (t)]])</f>
        <v>0</v>
      </c>
      <c r="K275" s="244"/>
      <c r="L275" s="244"/>
      <c r="M275" s="244"/>
      <c r="N275" s="244"/>
      <c r="O275" s="244"/>
      <c r="P275" s="245"/>
      <c r="Q275" s="245"/>
      <c r="R275" s="183"/>
      <c r="S275" s="183"/>
      <c r="T275" s="183"/>
      <c r="U275" s="183"/>
      <c r="V275" s="183"/>
      <c r="W275" s="183"/>
      <c r="X275" s="183"/>
    </row>
    <row r="276" spans="2:24" ht="16.8" thickTop="1" thickBot="1">
      <c r="B276" s="248" t="str">
        <f>IF(Árboles!B273="","",Árboles!B273)</f>
        <v/>
      </c>
      <c r="C276" s="240" t="str">
        <f>IF(Árboles!C273="","",Árboles!C273)</f>
        <v/>
      </c>
      <c r="D276" s="249" t="str">
        <f>IF(Árboles!G273="","",Árboles!G273)</f>
        <v/>
      </c>
      <c r="E276" s="242"/>
      <c r="F276" s="242"/>
      <c r="G276" s="242"/>
      <c r="H276" s="242"/>
      <c r="I276" s="242"/>
      <c r="J276" s="243">
        <f>SUM(Biomasa[[#This Row],[B_PM (t)]:[B_Raíz (t)]])</f>
        <v>0</v>
      </c>
      <c r="K276" s="244"/>
      <c r="L276" s="244"/>
      <c r="M276" s="244"/>
      <c r="N276" s="244"/>
      <c r="O276" s="244"/>
      <c r="P276" s="245"/>
      <c r="Q276" s="245"/>
      <c r="R276" s="183"/>
      <c r="S276" s="183"/>
      <c r="T276" s="183"/>
      <c r="U276" s="183"/>
      <c r="V276" s="183"/>
      <c r="W276" s="183"/>
      <c r="X276" s="183"/>
    </row>
    <row r="277" spans="2:24" ht="16.8" thickTop="1" thickBot="1">
      <c r="B277" s="248" t="str">
        <f>IF(Árboles!B274="","",Árboles!B274)</f>
        <v/>
      </c>
      <c r="C277" s="240" t="str">
        <f>IF(Árboles!C274="","",Árboles!C274)</f>
        <v/>
      </c>
      <c r="D277" s="249" t="str">
        <f>IF(Árboles!G274="","",Árboles!G274)</f>
        <v/>
      </c>
      <c r="E277" s="242"/>
      <c r="F277" s="242"/>
      <c r="G277" s="242"/>
      <c r="H277" s="242"/>
      <c r="I277" s="242"/>
      <c r="J277" s="243">
        <f>SUM(Biomasa[[#This Row],[B_PM (t)]:[B_Raíz (t)]])</f>
        <v>0</v>
      </c>
      <c r="K277" s="244"/>
      <c r="L277" s="244"/>
      <c r="M277" s="244"/>
      <c r="N277" s="244"/>
      <c r="O277" s="244"/>
      <c r="P277" s="245"/>
      <c r="Q277" s="245"/>
      <c r="R277" s="183"/>
      <c r="S277" s="183"/>
      <c r="T277" s="183"/>
      <c r="U277" s="183"/>
      <c r="V277" s="183"/>
      <c r="W277" s="183"/>
      <c r="X277" s="183"/>
    </row>
    <row r="278" spans="2:24" ht="16.8" thickTop="1" thickBot="1">
      <c r="B278" s="248" t="str">
        <f>IF(Árboles!B275="","",Árboles!B275)</f>
        <v/>
      </c>
      <c r="C278" s="240" t="str">
        <f>IF(Árboles!C275="","",Árboles!C275)</f>
        <v/>
      </c>
      <c r="D278" s="249" t="str">
        <f>IF(Árboles!G275="","",Árboles!G275)</f>
        <v/>
      </c>
      <c r="E278" s="242"/>
      <c r="F278" s="242"/>
      <c r="G278" s="242"/>
      <c r="H278" s="242"/>
      <c r="I278" s="242"/>
      <c r="J278" s="243">
        <f>SUM(Biomasa[[#This Row],[B_PM (t)]:[B_Raíz (t)]])</f>
        <v>0</v>
      </c>
      <c r="K278" s="244"/>
      <c r="L278" s="244"/>
      <c r="M278" s="244"/>
      <c r="N278" s="244"/>
      <c r="O278" s="244"/>
      <c r="P278" s="245"/>
      <c r="Q278" s="245"/>
      <c r="R278" s="183"/>
      <c r="S278" s="183"/>
      <c r="T278" s="183"/>
      <c r="U278" s="183"/>
      <c r="V278" s="183"/>
      <c r="W278" s="183"/>
      <c r="X278" s="183"/>
    </row>
    <row r="279" spans="2:24" ht="16.8" thickTop="1" thickBot="1">
      <c r="B279" s="248" t="str">
        <f>IF(Árboles!B276="","",Árboles!B276)</f>
        <v/>
      </c>
      <c r="C279" s="240" t="str">
        <f>IF(Árboles!C276="","",Árboles!C276)</f>
        <v/>
      </c>
      <c r="D279" s="249" t="str">
        <f>IF(Árboles!G276="","",Árboles!G276)</f>
        <v/>
      </c>
      <c r="E279" s="242"/>
      <c r="F279" s="242"/>
      <c r="G279" s="242"/>
      <c r="H279" s="242"/>
      <c r="I279" s="242"/>
      <c r="J279" s="243">
        <f>SUM(Biomasa[[#This Row],[B_PM (t)]:[B_Raíz (t)]])</f>
        <v>0</v>
      </c>
      <c r="K279" s="244"/>
      <c r="L279" s="244"/>
      <c r="M279" s="244"/>
      <c r="N279" s="244"/>
      <c r="O279" s="244"/>
      <c r="P279" s="245"/>
      <c r="Q279" s="245"/>
      <c r="R279" s="183"/>
      <c r="S279" s="183"/>
      <c r="T279" s="183"/>
      <c r="U279" s="183"/>
      <c r="V279" s="183"/>
      <c r="W279" s="183"/>
      <c r="X279" s="183"/>
    </row>
    <row r="280" spans="2:24" ht="16.8" thickTop="1" thickBot="1">
      <c r="B280" s="248" t="str">
        <f>IF(Árboles!B277="","",Árboles!B277)</f>
        <v/>
      </c>
      <c r="C280" s="240" t="str">
        <f>IF(Árboles!C277="","",Árboles!C277)</f>
        <v/>
      </c>
      <c r="D280" s="249" t="str">
        <f>IF(Árboles!G277="","",Árboles!G277)</f>
        <v/>
      </c>
      <c r="E280" s="242"/>
      <c r="F280" s="242"/>
      <c r="G280" s="242"/>
      <c r="H280" s="242"/>
      <c r="I280" s="242"/>
      <c r="J280" s="243">
        <f>SUM(Biomasa[[#This Row],[B_PM (t)]:[B_Raíz (t)]])</f>
        <v>0</v>
      </c>
      <c r="K280" s="244"/>
      <c r="L280" s="244"/>
      <c r="M280" s="244"/>
      <c r="N280" s="244"/>
      <c r="O280" s="244"/>
      <c r="P280" s="245"/>
      <c r="Q280" s="245"/>
      <c r="R280" s="183"/>
      <c r="S280" s="183"/>
      <c r="T280" s="183"/>
      <c r="U280" s="183"/>
      <c r="V280" s="183"/>
      <c r="W280" s="183"/>
      <c r="X280" s="183"/>
    </row>
    <row r="281" spans="2:24" ht="16.8" thickTop="1" thickBot="1">
      <c r="B281" s="248" t="str">
        <f>IF(Árboles!B278="","",Árboles!B278)</f>
        <v/>
      </c>
      <c r="C281" s="240" t="str">
        <f>IF(Árboles!C278="","",Árboles!C278)</f>
        <v/>
      </c>
      <c r="D281" s="249" t="str">
        <f>IF(Árboles!G278="","",Árboles!G278)</f>
        <v/>
      </c>
      <c r="E281" s="242"/>
      <c r="F281" s="242"/>
      <c r="G281" s="242"/>
      <c r="H281" s="242"/>
      <c r="I281" s="242"/>
      <c r="J281" s="243">
        <f>SUM(Biomasa[[#This Row],[B_PM (t)]:[B_Raíz (t)]])</f>
        <v>0</v>
      </c>
      <c r="K281" s="244"/>
      <c r="L281" s="244"/>
      <c r="M281" s="244"/>
      <c r="N281" s="244"/>
      <c r="O281" s="244"/>
      <c r="P281" s="245"/>
      <c r="Q281" s="245"/>
      <c r="R281" s="183"/>
      <c r="S281" s="183"/>
      <c r="T281" s="183"/>
      <c r="U281" s="183"/>
      <c r="V281" s="183"/>
      <c r="W281" s="183"/>
      <c r="X281" s="183"/>
    </row>
    <row r="282" spans="2:24" ht="16.8" thickTop="1" thickBot="1">
      <c r="B282" s="248" t="str">
        <f>IF(Árboles!B279="","",Árboles!B279)</f>
        <v/>
      </c>
      <c r="C282" s="240" t="str">
        <f>IF(Árboles!C279="","",Árboles!C279)</f>
        <v/>
      </c>
      <c r="D282" s="249" t="str">
        <f>IF(Árboles!G279="","",Árboles!G279)</f>
        <v/>
      </c>
      <c r="E282" s="242"/>
      <c r="F282" s="242"/>
      <c r="G282" s="242"/>
      <c r="H282" s="242"/>
      <c r="I282" s="242"/>
      <c r="J282" s="243">
        <f>SUM(Biomasa[[#This Row],[B_PM (t)]:[B_Raíz (t)]])</f>
        <v>0</v>
      </c>
      <c r="K282" s="244"/>
      <c r="L282" s="244"/>
      <c r="M282" s="244"/>
      <c r="N282" s="244"/>
      <c r="O282" s="244"/>
      <c r="P282" s="245"/>
      <c r="Q282" s="245"/>
      <c r="R282" s="183"/>
      <c r="S282" s="183"/>
      <c r="T282" s="183"/>
      <c r="U282" s="183"/>
      <c r="V282" s="183"/>
      <c r="W282" s="183"/>
      <c r="X282" s="183"/>
    </row>
    <row r="283" spans="2:24" ht="16.8" thickTop="1" thickBot="1">
      <c r="B283" s="248" t="str">
        <f>IF(Árboles!B280="","",Árboles!B280)</f>
        <v/>
      </c>
      <c r="C283" s="240" t="str">
        <f>IF(Árboles!C280="","",Árboles!C280)</f>
        <v/>
      </c>
      <c r="D283" s="249" t="str">
        <f>IF(Árboles!G280="","",Árboles!G280)</f>
        <v/>
      </c>
      <c r="E283" s="242"/>
      <c r="F283" s="242"/>
      <c r="G283" s="242"/>
      <c r="H283" s="242"/>
      <c r="I283" s="242"/>
      <c r="J283" s="243">
        <f>SUM(Biomasa[[#This Row],[B_PM (t)]:[B_Raíz (t)]])</f>
        <v>0</v>
      </c>
      <c r="K283" s="244"/>
      <c r="L283" s="244"/>
      <c r="M283" s="244"/>
      <c r="N283" s="244"/>
      <c r="O283" s="244"/>
      <c r="P283" s="245"/>
      <c r="Q283" s="245"/>
      <c r="R283" s="183"/>
      <c r="S283" s="183"/>
      <c r="T283" s="183"/>
      <c r="U283" s="183"/>
      <c r="V283" s="183"/>
      <c r="W283" s="183"/>
      <c r="X283" s="183"/>
    </row>
    <row r="284" spans="2:24" ht="16.8" thickTop="1" thickBot="1">
      <c r="B284" s="248" t="str">
        <f>IF(Árboles!B281="","",Árboles!B281)</f>
        <v/>
      </c>
      <c r="C284" s="240" t="str">
        <f>IF(Árboles!C281="","",Árboles!C281)</f>
        <v/>
      </c>
      <c r="D284" s="249" t="str">
        <f>IF(Árboles!G281="","",Árboles!G281)</f>
        <v/>
      </c>
      <c r="E284" s="242"/>
      <c r="F284" s="242"/>
      <c r="G284" s="242"/>
      <c r="H284" s="242"/>
      <c r="I284" s="242"/>
      <c r="J284" s="243">
        <f>SUM(Biomasa[[#This Row],[B_PM (t)]:[B_Raíz (t)]])</f>
        <v>0</v>
      </c>
      <c r="K284" s="244"/>
      <c r="L284" s="244"/>
      <c r="M284" s="244"/>
      <c r="N284" s="244"/>
      <c r="O284" s="244"/>
      <c r="P284" s="245"/>
      <c r="Q284" s="245"/>
      <c r="R284" s="183"/>
      <c r="S284" s="183"/>
      <c r="T284" s="183"/>
      <c r="U284" s="183"/>
      <c r="V284" s="183"/>
      <c r="W284" s="183"/>
      <c r="X284" s="183"/>
    </row>
    <row r="285" spans="2:24" ht="16.8" thickTop="1" thickBot="1">
      <c r="B285" s="248" t="str">
        <f>IF(Árboles!B282="","",Árboles!B282)</f>
        <v/>
      </c>
      <c r="C285" s="240" t="str">
        <f>IF(Árboles!C282="","",Árboles!C282)</f>
        <v/>
      </c>
      <c r="D285" s="249" t="str">
        <f>IF(Árboles!G282="","",Árboles!G282)</f>
        <v/>
      </c>
      <c r="E285" s="242"/>
      <c r="F285" s="242"/>
      <c r="G285" s="242"/>
      <c r="H285" s="242"/>
      <c r="I285" s="242"/>
      <c r="J285" s="243">
        <f>SUM(Biomasa[[#This Row],[B_PM (t)]:[B_Raíz (t)]])</f>
        <v>0</v>
      </c>
      <c r="K285" s="244"/>
      <c r="L285" s="244"/>
      <c r="M285" s="244"/>
      <c r="N285" s="244"/>
      <c r="O285" s="244"/>
      <c r="P285" s="245"/>
      <c r="Q285" s="245"/>
      <c r="R285" s="183"/>
      <c r="S285" s="183"/>
      <c r="T285" s="183"/>
      <c r="U285" s="183"/>
      <c r="V285" s="183"/>
      <c r="W285" s="183"/>
      <c r="X285" s="183"/>
    </row>
    <row r="286" spans="2:24" ht="16.8" thickTop="1" thickBot="1">
      <c r="B286" s="248" t="str">
        <f>IF(Árboles!B283="","",Árboles!B283)</f>
        <v/>
      </c>
      <c r="C286" s="240" t="str">
        <f>IF(Árboles!C283="","",Árboles!C283)</f>
        <v/>
      </c>
      <c r="D286" s="249" t="str">
        <f>IF(Árboles!G283="","",Árboles!G283)</f>
        <v/>
      </c>
      <c r="E286" s="242"/>
      <c r="F286" s="242"/>
      <c r="G286" s="242"/>
      <c r="H286" s="242"/>
      <c r="I286" s="242"/>
      <c r="J286" s="243">
        <f>SUM(Biomasa[[#This Row],[B_PM (t)]:[B_Raíz (t)]])</f>
        <v>0</v>
      </c>
      <c r="K286" s="244"/>
      <c r="L286" s="244"/>
      <c r="M286" s="244"/>
      <c r="N286" s="244"/>
      <c r="O286" s="244"/>
      <c r="P286" s="245"/>
      <c r="Q286" s="245"/>
      <c r="R286" s="183"/>
      <c r="S286" s="183"/>
      <c r="T286" s="183"/>
      <c r="U286" s="183"/>
      <c r="V286" s="183"/>
      <c r="W286" s="183"/>
      <c r="X286" s="183"/>
    </row>
    <row r="287" spans="2:24" ht="16.8" thickTop="1" thickBot="1">
      <c r="B287" s="248" t="str">
        <f>IF(Árboles!B284="","",Árboles!B284)</f>
        <v/>
      </c>
      <c r="C287" s="240" t="str">
        <f>IF(Árboles!C284="","",Árboles!C284)</f>
        <v/>
      </c>
      <c r="D287" s="249" t="str">
        <f>IF(Árboles!G284="","",Árboles!G284)</f>
        <v/>
      </c>
      <c r="E287" s="242"/>
      <c r="F287" s="242"/>
      <c r="G287" s="242"/>
      <c r="H287" s="242"/>
      <c r="I287" s="242"/>
      <c r="J287" s="243">
        <f>SUM(Biomasa[[#This Row],[B_PM (t)]:[B_Raíz (t)]])</f>
        <v>0</v>
      </c>
      <c r="K287" s="244"/>
      <c r="L287" s="244"/>
      <c r="M287" s="244"/>
      <c r="N287" s="244"/>
      <c r="O287" s="244"/>
      <c r="P287" s="245"/>
      <c r="Q287" s="245"/>
      <c r="R287" s="183"/>
      <c r="S287" s="183"/>
      <c r="T287" s="183"/>
      <c r="U287" s="183"/>
      <c r="V287" s="183"/>
      <c r="W287" s="183"/>
      <c r="X287" s="183"/>
    </row>
    <row r="288" spans="2:24" ht="16.8" thickTop="1" thickBot="1">
      <c r="B288" s="248" t="str">
        <f>IF(Árboles!B285="","",Árboles!B285)</f>
        <v/>
      </c>
      <c r="C288" s="240" t="str">
        <f>IF(Árboles!C285="","",Árboles!C285)</f>
        <v/>
      </c>
      <c r="D288" s="249" t="str">
        <f>IF(Árboles!G285="","",Árboles!G285)</f>
        <v/>
      </c>
      <c r="E288" s="242"/>
      <c r="F288" s="242"/>
      <c r="G288" s="242"/>
      <c r="H288" s="242"/>
      <c r="I288" s="242"/>
      <c r="J288" s="243">
        <f>SUM(Biomasa[[#This Row],[B_PM (t)]:[B_Raíz (t)]])</f>
        <v>0</v>
      </c>
      <c r="K288" s="244"/>
      <c r="L288" s="244"/>
      <c r="M288" s="244"/>
      <c r="N288" s="244"/>
      <c r="O288" s="244"/>
      <c r="P288" s="245"/>
      <c r="Q288" s="245"/>
      <c r="R288" s="183"/>
      <c r="S288" s="183"/>
      <c r="T288" s="183"/>
      <c r="U288" s="183"/>
      <c r="V288" s="183"/>
      <c r="W288" s="183"/>
      <c r="X288" s="183"/>
    </row>
    <row r="289" spans="2:24" ht="16.8" thickTop="1" thickBot="1">
      <c r="B289" s="248" t="str">
        <f>IF(Árboles!B286="","",Árboles!B286)</f>
        <v/>
      </c>
      <c r="C289" s="240" t="str">
        <f>IF(Árboles!C286="","",Árboles!C286)</f>
        <v/>
      </c>
      <c r="D289" s="249" t="str">
        <f>IF(Árboles!G286="","",Árboles!G286)</f>
        <v/>
      </c>
      <c r="E289" s="242"/>
      <c r="F289" s="242"/>
      <c r="G289" s="242"/>
      <c r="H289" s="242"/>
      <c r="I289" s="242"/>
      <c r="J289" s="243">
        <f>SUM(Biomasa[[#This Row],[B_PM (t)]:[B_Raíz (t)]])</f>
        <v>0</v>
      </c>
      <c r="K289" s="244"/>
      <c r="L289" s="244"/>
      <c r="M289" s="244"/>
      <c r="N289" s="244"/>
      <c r="O289" s="244"/>
      <c r="P289" s="245"/>
      <c r="Q289" s="245"/>
      <c r="R289" s="183"/>
      <c r="S289" s="183"/>
      <c r="T289" s="183"/>
      <c r="U289" s="183"/>
      <c r="V289" s="183"/>
      <c r="W289" s="183"/>
      <c r="X289" s="183"/>
    </row>
    <row r="290" spans="2:24" ht="16.8" thickTop="1" thickBot="1">
      <c r="B290" s="248" t="str">
        <f>IF(Árboles!B287="","",Árboles!B287)</f>
        <v/>
      </c>
      <c r="C290" s="240" t="str">
        <f>IF(Árboles!C287="","",Árboles!C287)</f>
        <v/>
      </c>
      <c r="D290" s="249" t="str">
        <f>IF(Árboles!G287="","",Árboles!G287)</f>
        <v/>
      </c>
      <c r="E290" s="242"/>
      <c r="F290" s="242"/>
      <c r="G290" s="242"/>
      <c r="H290" s="242"/>
      <c r="I290" s="242"/>
      <c r="J290" s="243">
        <f>SUM(Biomasa[[#This Row],[B_PM (t)]:[B_Raíz (t)]])</f>
        <v>0</v>
      </c>
      <c r="K290" s="244"/>
      <c r="L290" s="244"/>
      <c r="M290" s="244"/>
      <c r="N290" s="244"/>
      <c r="O290" s="244"/>
      <c r="P290" s="245"/>
      <c r="Q290" s="245"/>
      <c r="R290" s="183"/>
      <c r="S290" s="183"/>
      <c r="T290" s="183"/>
      <c r="U290" s="183"/>
      <c r="V290" s="183"/>
      <c r="W290" s="183"/>
      <c r="X290" s="183"/>
    </row>
    <row r="291" spans="2:24" ht="16.8" thickTop="1" thickBot="1">
      <c r="B291" s="248" t="str">
        <f>IF(Árboles!B288="","",Árboles!B288)</f>
        <v/>
      </c>
      <c r="C291" s="240" t="str">
        <f>IF(Árboles!C288="","",Árboles!C288)</f>
        <v/>
      </c>
      <c r="D291" s="249" t="str">
        <f>IF(Árboles!G288="","",Árboles!G288)</f>
        <v/>
      </c>
      <c r="E291" s="242"/>
      <c r="F291" s="242"/>
      <c r="G291" s="242"/>
      <c r="H291" s="242"/>
      <c r="I291" s="242"/>
      <c r="J291" s="243">
        <f>SUM(Biomasa[[#This Row],[B_PM (t)]:[B_Raíz (t)]])</f>
        <v>0</v>
      </c>
      <c r="K291" s="244"/>
      <c r="L291" s="244"/>
      <c r="M291" s="244"/>
      <c r="N291" s="244"/>
      <c r="O291" s="244"/>
      <c r="P291" s="245"/>
      <c r="Q291" s="245"/>
      <c r="R291" s="183"/>
      <c r="S291" s="183"/>
      <c r="T291" s="183"/>
      <c r="U291" s="183"/>
      <c r="V291" s="183"/>
      <c r="W291" s="183"/>
      <c r="X291" s="183"/>
    </row>
    <row r="292" spans="2:24" ht="16.8" thickTop="1" thickBot="1">
      <c r="B292" s="248" t="str">
        <f>IF(Árboles!B289="","",Árboles!B289)</f>
        <v/>
      </c>
      <c r="C292" s="240" t="str">
        <f>IF(Árboles!C289="","",Árboles!C289)</f>
        <v/>
      </c>
      <c r="D292" s="249" t="str">
        <f>IF(Árboles!G289="","",Árboles!G289)</f>
        <v/>
      </c>
      <c r="E292" s="242"/>
      <c r="F292" s="242"/>
      <c r="G292" s="242"/>
      <c r="H292" s="242"/>
      <c r="I292" s="242"/>
      <c r="J292" s="243">
        <f>SUM(Biomasa[[#This Row],[B_PM (t)]:[B_Raíz (t)]])</f>
        <v>0</v>
      </c>
      <c r="K292" s="244"/>
      <c r="L292" s="244"/>
      <c r="M292" s="244"/>
      <c r="N292" s="244"/>
      <c r="O292" s="244"/>
      <c r="P292" s="245"/>
      <c r="Q292" s="245"/>
      <c r="R292" s="183"/>
      <c r="S292" s="183"/>
      <c r="T292" s="183"/>
      <c r="U292" s="183"/>
      <c r="V292" s="183"/>
      <c r="W292" s="183"/>
      <c r="X292" s="183"/>
    </row>
    <row r="293" spans="2:24" ht="16.8" thickTop="1" thickBot="1">
      <c r="B293" s="248" t="str">
        <f>IF(Árboles!B290="","",Árboles!B290)</f>
        <v/>
      </c>
      <c r="C293" s="240" t="str">
        <f>IF(Árboles!C290="","",Árboles!C290)</f>
        <v/>
      </c>
      <c r="D293" s="249" t="str">
        <f>IF(Árboles!G290="","",Árboles!G290)</f>
        <v/>
      </c>
      <c r="E293" s="242"/>
      <c r="F293" s="242"/>
      <c r="G293" s="242"/>
      <c r="H293" s="242"/>
      <c r="I293" s="242"/>
      <c r="J293" s="243">
        <f>SUM(Biomasa[[#This Row],[B_PM (t)]:[B_Raíz (t)]])</f>
        <v>0</v>
      </c>
      <c r="K293" s="244"/>
      <c r="L293" s="244"/>
      <c r="M293" s="244"/>
      <c r="N293" s="244"/>
      <c r="O293" s="244"/>
      <c r="P293" s="245"/>
      <c r="Q293" s="245"/>
      <c r="R293" s="183"/>
      <c r="S293" s="183"/>
      <c r="T293" s="183"/>
      <c r="U293" s="183"/>
      <c r="V293" s="183"/>
      <c r="W293" s="183"/>
      <c r="X293" s="183"/>
    </row>
    <row r="294" spans="2:24" ht="16.8" thickTop="1" thickBot="1">
      <c r="B294" s="248" t="str">
        <f>IF(Árboles!B291="","",Árboles!B291)</f>
        <v/>
      </c>
      <c r="C294" s="240" t="str">
        <f>IF(Árboles!C291="","",Árboles!C291)</f>
        <v/>
      </c>
      <c r="D294" s="249" t="str">
        <f>IF(Árboles!G291="","",Árboles!G291)</f>
        <v/>
      </c>
      <c r="E294" s="242"/>
      <c r="F294" s="242"/>
      <c r="G294" s="242"/>
      <c r="H294" s="242"/>
      <c r="I294" s="242"/>
      <c r="J294" s="243">
        <f>SUM(Biomasa[[#This Row],[B_PM (t)]:[B_Raíz (t)]])</f>
        <v>0</v>
      </c>
      <c r="K294" s="244"/>
      <c r="L294" s="244"/>
      <c r="M294" s="244"/>
      <c r="N294" s="244"/>
      <c r="O294" s="244"/>
      <c r="P294" s="245"/>
      <c r="Q294" s="245"/>
      <c r="R294" s="183"/>
      <c r="S294" s="183"/>
      <c r="T294" s="183"/>
      <c r="U294" s="183"/>
      <c r="V294" s="183"/>
      <c r="W294" s="183"/>
      <c r="X294" s="183"/>
    </row>
    <row r="295" spans="2:24" ht="16.8" thickTop="1" thickBot="1">
      <c r="B295" s="248" t="str">
        <f>IF(Árboles!B292="","",Árboles!B292)</f>
        <v/>
      </c>
      <c r="C295" s="240" t="str">
        <f>IF(Árboles!C292="","",Árboles!C292)</f>
        <v/>
      </c>
      <c r="D295" s="249" t="str">
        <f>IF(Árboles!G292="","",Árboles!G292)</f>
        <v/>
      </c>
      <c r="E295" s="242"/>
      <c r="F295" s="242"/>
      <c r="G295" s="242"/>
      <c r="H295" s="242"/>
      <c r="I295" s="242"/>
      <c r="J295" s="243">
        <f>SUM(Biomasa[[#This Row],[B_PM (t)]:[B_Raíz (t)]])</f>
        <v>0</v>
      </c>
      <c r="K295" s="244"/>
      <c r="L295" s="244"/>
      <c r="M295" s="244"/>
      <c r="N295" s="244"/>
      <c r="O295" s="244"/>
      <c r="P295" s="245"/>
      <c r="Q295" s="245"/>
      <c r="R295" s="183"/>
      <c r="S295" s="183"/>
      <c r="T295" s="183"/>
      <c r="U295" s="183"/>
      <c r="V295" s="183"/>
      <c r="W295" s="183"/>
      <c r="X295" s="183"/>
    </row>
    <row r="296" spans="2:24" ht="16.8" thickTop="1" thickBot="1">
      <c r="B296" s="248" t="str">
        <f>IF(Árboles!B293="","",Árboles!B293)</f>
        <v/>
      </c>
      <c r="C296" s="240" t="str">
        <f>IF(Árboles!C293="","",Árboles!C293)</f>
        <v/>
      </c>
      <c r="D296" s="249" t="str">
        <f>IF(Árboles!G293="","",Árboles!G293)</f>
        <v/>
      </c>
      <c r="E296" s="242"/>
      <c r="F296" s="242"/>
      <c r="G296" s="242"/>
      <c r="H296" s="242"/>
      <c r="I296" s="242"/>
      <c r="J296" s="243">
        <f>SUM(Biomasa[[#This Row],[B_PM (t)]:[B_Raíz (t)]])</f>
        <v>0</v>
      </c>
      <c r="K296" s="244"/>
      <c r="L296" s="244"/>
      <c r="M296" s="244"/>
      <c r="N296" s="244"/>
      <c r="O296" s="244"/>
      <c r="P296" s="245"/>
      <c r="Q296" s="245"/>
      <c r="R296" s="183"/>
      <c r="S296" s="183"/>
      <c r="T296" s="183"/>
      <c r="U296" s="183"/>
      <c r="V296" s="183"/>
      <c r="W296" s="183"/>
      <c r="X296" s="183"/>
    </row>
    <row r="297" spans="2:24" ht="16.8" thickTop="1" thickBot="1">
      <c r="B297" s="248" t="str">
        <f>IF(Árboles!B294="","",Árboles!B294)</f>
        <v/>
      </c>
      <c r="C297" s="240" t="str">
        <f>IF(Árboles!C294="","",Árboles!C294)</f>
        <v/>
      </c>
      <c r="D297" s="249" t="str">
        <f>IF(Árboles!G294="","",Árboles!G294)</f>
        <v/>
      </c>
      <c r="E297" s="242"/>
      <c r="F297" s="242"/>
      <c r="G297" s="242"/>
      <c r="H297" s="242"/>
      <c r="I297" s="242"/>
      <c r="J297" s="243">
        <f>SUM(Biomasa[[#This Row],[B_PM (t)]:[B_Raíz (t)]])</f>
        <v>0</v>
      </c>
      <c r="K297" s="244"/>
      <c r="L297" s="244"/>
      <c r="M297" s="244"/>
      <c r="N297" s="244"/>
      <c r="O297" s="244"/>
      <c r="P297" s="245"/>
      <c r="Q297" s="245"/>
      <c r="R297" s="183"/>
      <c r="S297" s="183"/>
      <c r="T297" s="183"/>
      <c r="U297" s="183"/>
      <c r="V297" s="183"/>
      <c r="W297" s="183"/>
      <c r="X297" s="183"/>
    </row>
    <row r="298" spans="2:24" ht="16.8" thickTop="1" thickBot="1">
      <c r="B298" s="248" t="str">
        <f>IF(Árboles!B295="","",Árboles!B295)</f>
        <v/>
      </c>
      <c r="C298" s="240" t="str">
        <f>IF(Árboles!C295="","",Árboles!C295)</f>
        <v/>
      </c>
      <c r="D298" s="249" t="str">
        <f>IF(Árboles!G295="","",Árboles!G295)</f>
        <v/>
      </c>
      <c r="E298" s="242"/>
      <c r="F298" s="242"/>
      <c r="G298" s="242"/>
      <c r="H298" s="242"/>
      <c r="I298" s="242"/>
      <c r="J298" s="243">
        <f>SUM(Biomasa[[#This Row],[B_PM (t)]:[B_Raíz (t)]])</f>
        <v>0</v>
      </c>
      <c r="K298" s="244"/>
      <c r="L298" s="244"/>
      <c r="M298" s="244"/>
      <c r="N298" s="244"/>
      <c r="O298" s="244"/>
      <c r="P298" s="245"/>
      <c r="Q298" s="245"/>
      <c r="R298" s="183"/>
      <c r="S298" s="183"/>
      <c r="T298" s="183"/>
      <c r="U298" s="183"/>
      <c r="V298" s="183"/>
      <c r="W298" s="183"/>
      <c r="X298" s="183"/>
    </row>
    <row r="299" spans="2:24" ht="16.8" thickTop="1" thickBot="1">
      <c r="B299" s="248" t="str">
        <f>IF(Árboles!B296="","",Árboles!B296)</f>
        <v/>
      </c>
      <c r="C299" s="240" t="str">
        <f>IF(Árboles!C296="","",Árboles!C296)</f>
        <v/>
      </c>
      <c r="D299" s="249" t="str">
        <f>IF(Árboles!G296="","",Árboles!G296)</f>
        <v/>
      </c>
      <c r="E299" s="242"/>
      <c r="F299" s="242"/>
      <c r="G299" s="242"/>
      <c r="H299" s="242"/>
      <c r="I299" s="242"/>
      <c r="J299" s="243">
        <f>SUM(Biomasa[[#This Row],[B_PM (t)]:[B_Raíz (t)]])</f>
        <v>0</v>
      </c>
      <c r="K299" s="244"/>
      <c r="L299" s="244"/>
      <c r="M299" s="244"/>
      <c r="N299" s="244"/>
      <c r="O299" s="244"/>
      <c r="P299" s="245"/>
      <c r="Q299" s="245"/>
      <c r="R299" s="183"/>
      <c r="S299" s="183"/>
      <c r="T299" s="183"/>
      <c r="U299" s="183"/>
      <c r="V299" s="183"/>
      <c r="W299" s="183"/>
      <c r="X299" s="183"/>
    </row>
    <row r="300" spans="2:24" ht="16.8" thickTop="1" thickBot="1">
      <c r="B300" s="248" t="str">
        <f>IF(Árboles!B297="","",Árboles!B297)</f>
        <v/>
      </c>
      <c r="C300" s="240" t="str">
        <f>IF(Árboles!C297="","",Árboles!C297)</f>
        <v/>
      </c>
      <c r="D300" s="249" t="str">
        <f>IF(Árboles!G297="","",Árboles!G297)</f>
        <v/>
      </c>
      <c r="E300" s="242"/>
      <c r="F300" s="242"/>
      <c r="G300" s="242"/>
      <c r="H300" s="242"/>
      <c r="I300" s="242"/>
      <c r="J300" s="243">
        <f>SUM(Biomasa[[#This Row],[B_PM (t)]:[B_Raíz (t)]])</f>
        <v>0</v>
      </c>
      <c r="K300" s="244"/>
      <c r="L300" s="244"/>
      <c r="M300" s="244"/>
      <c r="N300" s="244"/>
      <c r="O300" s="244"/>
      <c r="P300" s="245"/>
      <c r="Q300" s="245"/>
      <c r="R300" s="183"/>
      <c r="S300" s="183"/>
      <c r="T300" s="183"/>
      <c r="U300" s="183"/>
      <c r="V300" s="183"/>
      <c r="W300" s="183"/>
      <c r="X300" s="183"/>
    </row>
    <row r="301" spans="2:24" ht="16.8" thickTop="1" thickBot="1">
      <c r="B301" s="248" t="str">
        <f>IF(Árboles!B298="","",Árboles!B298)</f>
        <v/>
      </c>
      <c r="C301" s="240" t="str">
        <f>IF(Árboles!C298="","",Árboles!C298)</f>
        <v/>
      </c>
      <c r="D301" s="249" t="str">
        <f>IF(Árboles!G298="","",Árboles!G298)</f>
        <v/>
      </c>
      <c r="E301" s="242"/>
      <c r="F301" s="242"/>
      <c r="G301" s="242"/>
      <c r="H301" s="242"/>
      <c r="I301" s="242"/>
      <c r="J301" s="243">
        <f>SUM(Biomasa[[#This Row],[B_PM (t)]:[B_Raíz (t)]])</f>
        <v>0</v>
      </c>
      <c r="K301" s="244"/>
      <c r="L301" s="244"/>
      <c r="M301" s="244"/>
      <c r="N301" s="244"/>
      <c r="O301" s="244"/>
      <c r="P301" s="245"/>
      <c r="Q301" s="245"/>
      <c r="R301" s="183"/>
      <c r="S301" s="183"/>
      <c r="T301" s="183"/>
      <c r="U301" s="183"/>
      <c r="V301" s="183"/>
      <c r="W301" s="183"/>
      <c r="X301" s="183"/>
    </row>
    <row r="302" spans="2:24" ht="16.8" thickTop="1" thickBot="1">
      <c r="B302" s="248" t="str">
        <f>IF(Árboles!B299="","",Árboles!B299)</f>
        <v/>
      </c>
      <c r="C302" s="240" t="str">
        <f>IF(Árboles!C299="","",Árboles!C299)</f>
        <v/>
      </c>
      <c r="D302" s="249" t="str">
        <f>IF(Árboles!G299="","",Árboles!G299)</f>
        <v/>
      </c>
      <c r="E302" s="242"/>
      <c r="F302" s="242"/>
      <c r="G302" s="242"/>
      <c r="H302" s="242"/>
      <c r="I302" s="242"/>
      <c r="J302" s="243">
        <f>SUM(Biomasa[[#This Row],[B_PM (t)]:[B_Raíz (t)]])</f>
        <v>0</v>
      </c>
      <c r="K302" s="244"/>
      <c r="L302" s="244"/>
      <c r="M302" s="244"/>
      <c r="N302" s="244"/>
      <c r="O302" s="244"/>
      <c r="P302" s="245"/>
      <c r="Q302" s="245"/>
      <c r="R302" s="183"/>
      <c r="S302" s="183"/>
      <c r="T302" s="183"/>
      <c r="U302" s="183"/>
      <c r="V302" s="183"/>
      <c r="W302" s="183"/>
      <c r="X302" s="183"/>
    </row>
    <row r="303" spans="2:24" ht="16.8" thickTop="1" thickBot="1">
      <c r="B303" s="248" t="str">
        <f>IF(Árboles!B300="","",Árboles!B300)</f>
        <v/>
      </c>
      <c r="C303" s="240" t="str">
        <f>IF(Árboles!C300="","",Árboles!C300)</f>
        <v/>
      </c>
      <c r="D303" s="249" t="str">
        <f>IF(Árboles!G300="","",Árboles!G300)</f>
        <v/>
      </c>
      <c r="E303" s="242"/>
      <c r="F303" s="242"/>
      <c r="G303" s="242"/>
      <c r="H303" s="242"/>
      <c r="I303" s="242"/>
      <c r="J303" s="243">
        <f>SUM(Biomasa[[#This Row],[B_PM (t)]:[B_Raíz (t)]])</f>
        <v>0</v>
      </c>
      <c r="K303" s="244"/>
      <c r="L303" s="244"/>
      <c r="M303" s="244"/>
      <c r="N303" s="244"/>
      <c r="O303" s="244"/>
      <c r="P303" s="245"/>
      <c r="Q303" s="245"/>
      <c r="R303" s="183"/>
      <c r="S303" s="183"/>
      <c r="T303" s="183"/>
      <c r="U303" s="183"/>
      <c r="V303" s="183"/>
      <c r="W303" s="183"/>
      <c r="X303" s="183"/>
    </row>
    <row r="304" spans="2:24" ht="16.8" thickTop="1" thickBot="1">
      <c r="B304" s="248" t="str">
        <f>IF(Árboles!B301="","",Árboles!B301)</f>
        <v/>
      </c>
      <c r="C304" s="240" t="str">
        <f>IF(Árboles!C301="","",Árboles!C301)</f>
        <v/>
      </c>
      <c r="D304" s="249" t="str">
        <f>IF(Árboles!G301="","",Árboles!G301)</f>
        <v/>
      </c>
      <c r="E304" s="242"/>
      <c r="F304" s="242"/>
      <c r="G304" s="242"/>
      <c r="H304" s="242"/>
      <c r="I304" s="242"/>
      <c r="J304" s="243">
        <f>SUM(Biomasa[[#This Row],[B_PM (t)]:[B_Raíz (t)]])</f>
        <v>0</v>
      </c>
      <c r="K304" s="244"/>
      <c r="L304" s="244"/>
      <c r="M304" s="244"/>
      <c r="N304" s="244"/>
      <c r="O304" s="244"/>
      <c r="P304" s="245"/>
      <c r="Q304" s="245"/>
      <c r="R304" s="183"/>
      <c r="S304" s="183"/>
      <c r="T304" s="183"/>
      <c r="U304" s="183"/>
      <c r="V304" s="183"/>
      <c r="W304" s="183"/>
      <c r="X304" s="183"/>
    </row>
    <row r="305" spans="2:24" ht="16.8" thickTop="1" thickBot="1">
      <c r="B305" s="248" t="str">
        <f>IF(Árboles!B302="","",Árboles!B302)</f>
        <v/>
      </c>
      <c r="C305" s="240" t="str">
        <f>IF(Árboles!C302="","",Árboles!C302)</f>
        <v/>
      </c>
      <c r="D305" s="249" t="str">
        <f>IF(Árboles!G302="","",Árboles!G302)</f>
        <v/>
      </c>
      <c r="E305" s="242"/>
      <c r="F305" s="242"/>
      <c r="G305" s="242"/>
      <c r="H305" s="242"/>
      <c r="I305" s="242"/>
      <c r="J305" s="243">
        <f>SUM(Biomasa[[#This Row],[B_PM (t)]:[B_Raíz (t)]])</f>
        <v>0</v>
      </c>
      <c r="K305" s="244"/>
      <c r="L305" s="244"/>
      <c r="M305" s="244"/>
      <c r="N305" s="244"/>
      <c r="O305" s="244"/>
      <c r="P305" s="245"/>
      <c r="Q305" s="245"/>
      <c r="R305" s="183"/>
      <c r="S305" s="183"/>
      <c r="T305" s="183"/>
      <c r="U305" s="183"/>
      <c r="V305" s="183"/>
      <c r="W305" s="183"/>
      <c r="X305" s="183"/>
    </row>
    <row r="306" spans="2:24" ht="16.8" thickTop="1" thickBot="1">
      <c r="B306" s="248" t="str">
        <f>IF(Árboles!B303="","",Árboles!B303)</f>
        <v/>
      </c>
      <c r="C306" s="240" t="str">
        <f>IF(Árboles!C303="","",Árboles!C303)</f>
        <v/>
      </c>
      <c r="D306" s="249" t="str">
        <f>IF(Árboles!G303="","",Árboles!G303)</f>
        <v/>
      </c>
      <c r="E306" s="242"/>
      <c r="F306" s="242"/>
      <c r="G306" s="242"/>
      <c r="H306" s="242"/>
      <c r="I306" s="242"/>
      <c r="J306" s="243">
        <f>SUM(Biomasa[[#This Row],[B_PM (t)]:[B_Raíz (t)]])</f>
        <v>0</v>
      </c>
      <c r="K306" s="244"/>
      <c r="L306" s="244"/>
      <c r="M306" s="244"/>
      <c r="N306" s="244"/>
      <c r="O306" s="244"/>
      <c r="P306" s="245"/>
      <c r="Q306" s="245"/>
      <c r="R306" s="183"/>
      <c r="S306" s="183"/>
      <c r="T306" s="183"/>
      <c r="U306" s="183"/>
      <c r="V306" s="183"/>
      <c r="W306" s="183"/>
      <c r="X306" s="183"/>
    </row>
    <row r="307" spans="2:24" ht="16.8" thickTop="1" thickBot="1">
      <c r="B307" s="248" t="str">
        <f>IF(Árboles!B304="","",Árboles!B304)</f>
        <v/>
      </c>
      <c r="C307" s="240" t="str">
        <f>IF(Árboles!C304="","",Árboles!C304)</f>
        <v/>
      </c>
      <c r="D307" s="249" t="str">
        <f>IF(Árboles!G304="","",Árboles!G304)</f>
        <v/>
      </c>
      <c r="E307" s="242"/>
      <c r="F307" s="242"/>
      <c r="G307" s="242"/>
      <c r="H307" s="242"/>
      <c r="I307" s="242"/>
      <c r="J307" s="243">
        <f>SUM(Biomasa[[#This Row],[B_PM (t)]:[B_Raíz (t)]])</f>
        <v>0</v>
      </c>
      <c r="K307" s="244"/>
      <c r="L307" s="244"/>
      <c r="M307" s="244"/>
      <c r="N307" s="244"/>
      <c r="O307" s="244"/>
      <c r="P307" s="245"/>
      <c r="Q307" s="245"/>
      <c r="R307" s="183"/>
      <c r="S307" s="183"/>
      <c r="T307" s="183"/>
      <c r="U307" s="183"/>
      <c r="V307" s="183"/>
      <c r="W307" s="183"/>
      <c r="X307" s="183"/>
    </row>
    <row r="308" spans="2:24" ht="16.8" thickTop="1" thickBot="1">
      <c r="B308" s="248" t="str">
        <f>IF(Árboles!B305="","",Árboles!B305)</f>
        <v/>
      </c>
      <c r="C308" s="240" t="str">
        <f>IF(Árboles!C305="","",Árboles!C305)</f>
        <v/>
      </c>
      <c r="D308" s="249" t="str">
        <f>IF(Árboles!G305="","",Árboles!G305)</f>
        <v/>
      </c>
      <c r="E308" s="242"/>
      <c r="F308" s="242"/>
      <c r="G308" s="242"/>
      <c r="H308" s="242"/>
      <c r="I308" s="242"/>
      <c r="J308" s="243">
        <f>SUM(Biomasa[[#This Row],[B_PM (t)]:[B_Raíz (t)]])</f>
        <v>0</v>
      </c>
      <c r="K308" s="244"/>
      <c r="L308" s="244"/>
      <c r="M308" s="244"/>
      <c r="N308" s="244"/>
      <c r="O308" s="244"/>
      <c r="P308" s="245"/>
      <c r="Q308" s="245"/>
      <c r="R308" s="183"/>
      <c r="S308" s="183"/>
      <c r="T308" s="183"/>
      <c r="U308" s="183"/>
      <c r="V308" s="183"/>
      <c r="W308" s="183"/>
      <c r="X308" s="183"/>
    </row>
    <row r="309" spans="2:24" ht="16.8" thickTop="1" thickBot="1">
      <c r="B309" s="248" t="str">
        <f>IF(Árboles!B306="","",Árboles!B306)</f>
        <v/>
      </c>
      <c r="C309" s="240" t="str">
        <f>IF(Árboles!C306="","",Árboles!C306)</f>
        <v/>
      </c>
      <c r="D309" s="249" t="str">
        <f>IF(Árboles!G306="","",Árboles!G306)</f>
        <v/>
      </c>
      <c r="E309" s="242"/>
      <c r="F309" s="242"/>
      <c r="G309" s="242"/>
      <c r="H309" s="242"/>
      <c r="I309" s="242"/>
      <c r="J309" s="243">
        <f>SUM(Biomasa[[#This Row],[B_PM (t)]:[B_Raíz (t)]])</f>
        <v>0</v>
      </c>
      <c r="K309" s="244"/>
      <c r="L309" s="244"/>
      <c r="M309" s="244"/>
      <c r="N309" s="244"/>
      <c r="O309" s="244"/>
      <c r="P309" s="245"/>
      <c r="Q309" s="245"/>
      <c r="R309" s="183"/>
      <c r="S309" s="183"/>
      <c r="T309" s="183"/>
      <c r="U309" s="183"/>
      <c r="V309" s="183"/>
      <c r="W309" s="183"/>
      <c r="X309" s="183"/>
    </row>
    <row r="310" spans="2:24" ht="16.8" thickTop="1" thickBot="1">
      <c r="B310" s="248" t="str">
        <f>IF(Árboles!B307="","",Árboles!B307)</f>
        <v/>
      </c>
      <c r="C310" s="240" t="str">
        <f>IF(Árboles!C307="","",Árboles!C307)</f>
        <v/>
      </c>
      <c r="D310" s="249" t="str">
        <f>IF(Árboles!G307="","",Árboles!G307)</f>
        <v/>
      </c>
      <c r="E310" s="242"/>
      <c r="F310" s="242"/>
      <c r="G310" s="242"/>
      <c r="H310" s="242"/>
      <c r="I310" s="242"/>
      <c r="J310" s="243">
        <f>SUM(Biomasa[[#This Row],[B_PM (t)]:[B_Raíz (t)]])</f>
        <v>0</v>
      </c>
      <c r="K310" s="244"/>
      <c r="L310" s="244"/>
      <c r="M310" s="244"/>
      <c r="N310" s="244"/>
      <c r="O310" s="244"/>
      <c r="P310" s="245"/>
      <c r="Q310" s="245"/>
      <c r="R310" s="183"/>
      <c r="S310" s="183"/>
      <c r="T310" s="183"/>
      <c r="U310" s="183"/>
      <c r="V310" s="183"/>
      <c r="W310" s="183"/>
      <c r="X310" s="183"/>
    </row>
    <row r="311" spans="2:24" ht="16.8" thickTop="1" thickBot="1">
      <c r="B311" s="248" t="str">
        <f>IF(Árboles!B308="","",Árboles!B308)</f>
        <v/>
      </c>
      <c r="C311" s="240" t="str">
        <f>IF(Árboles!C308="","",Árboles!C308)</f>
        <v/>
      </c>
      <c r="D311" s="249" t="str">
        <f>IF(Árboles!G308="","",Árboles!G308)</f>
        <v/>
      </c>
      <c r="E311" s="242"/>
      <c r="F311" s="242"/>
      <c r="G311" s="242"/>
      <c r="H311" s="242"/>
      <c r="I311" s="242"/>
      <c r="J311" s="243">
        <f>SUM(Biomasa[[#This Row],[B_PM (t)]:[B_Raíz (t)]])</f>
        <v>0</v>
      </c>
      <c r="K311" s="244"/>
      <c r="L311" s="244"/>
      <c r="M311" s="244"/>
      <c r="N311" s="244"/>
      <c r="O311" s="244"/>
      <c r="P311" s="245"/>
      <c r="Q311" s="245"/>
      <c r="R311" s="183"/>
      <c r="S311" s="183"/>
      <c r="T311" s="183"/>
      <c r="U311" s="183"/>
      <c r="V311" s="183"/>
      <c r="W311" s="183"/>
      <c r="X311" s="183"/>
    </row>
    <row r="312" spans="2:24" ht="16.8" thickTop="1" thickBot="1">
      <c r="B312" s="248" t="str">
        <f>IF(Árboles!B309="","",Árboles!B309)</f>
        <v/>
      </c>
      <c r="C312" s="240" t="str">
        <f>IF(Árboles!C309="","",Árboles!C309)</f>
        <v/>
      </c>
      <c r="D312" s="249" t="str">
        <f>IF(Árboles!G309="","",Árboles!G309)</f>
        <v/>
      </c>
      <c r="E312" s="242"/>
      <c r="F312" s="242"/>
      <c r="G312" s="242"/>
      <c r="H312" s="242"/>
      <c r="I312" s="242"/>
      <c r="J312" s="243">
        <f>SUM(Biomasa[[#This Row],[B_PM (t)]:[B_Raíz (t)]])</f>
        <v>0</v>
      </c>
      <c r="K312" s="244"/>
      <c r="L312" s="244"/>
      <c r="M312" s="244"/>
      <c r="N312" s="244"/>
      <c r="O312" s="244"/>
      <c r="P312" s="245"/>
      <c r="Q312" s="245"/>
      <c r="R312" s="183"/>
      <c r="S312" s="183"/>
      <c r="T312" s="183"/>
      <c r="U312" s="183"/>
      <c r="V312" s="183"/>
      <c r="W312" s="183"/>
      <c r="X312" s="183"/>
    </row>
    <row r="313" spans="2:24" ht="16.8" thickTop="1" thickBot="1">
      <c r="B313" s="248" t="str">
        <f>IF(Árboles!B310="","",Árboles!B310)</f>
        <v/>
      </c>
      <c r="C313" s="240" t="str">
        <f>IF(Árboles!C310="","",Árboles!C310)</f>
        <v/>
      </c>
      <c r="D313" s="249" t="str">
        <f>IF(Árboles!G310="","",Árboles!G310)</f>
        <v/>
      </c>
      <c r="E313" s="242"/>
      <c r="F313" s="242"/>
      <c r="G313" s="242"/>
      <c r="H313" s="242"/>
      <c r="I313" s="242"/>
      <c r="J313" s="243">
        <f>SUM(Biomasa[[#This Row],[B_PM (t)]:[B_Raíz (t)]])</f>
        <v>0</v>
      </c>
      <c r="K313" s="244"/>
      <c r="L313" s="244"/>
      <c r="M313" s="244"/>
      <c r="N313" s="244"/>
      <c r="O313" s="244"/>
      <c r="P313" s="245"/>
      <c r="Q313" s="245"/>
      <c r="R313" s="183"/>
      <c r="S313" s="183"/>
      <c r="T313" s="183"/>
      <c r="U313" s="183"/>
      <c r="V313" s="183"/>
      <c r="W313" s="183"/>
      <c r="X313" s="183"/>
    </row>
    <row r="314" spans="2:24" ht="16.8" thickTop="1" thickBot="1">
      <c r="B314" s="248" t="str">
        <f>IF(Árboles!B311="","",Árboles!B311)</f>
        <v/>
      </c>
      <c r="C314" s="240" t="str">
        <f>IF(Árboles!C311="","",Árboles!C311)</f>
        <v/>
      </c>
      <c r="D314" s="249" t="str">
        <f>IF(Árboles!G311="","",Árboles!G311)</f>
        <v/>
      </c>
      <c r="E314" s="242"/>
      <c r="F314" s="242"/>
      <c r="G314" s="242"/>
      <c r="H314" s="242"/>
      <c r="I314" s="242"/>
      <c r="J314" s="243">
        <f>SUM(Biomasa[[#This Row],[B_PM (t)]:[B_Raíz (t)]])</f>
        <v>0</v>
      </c>
      <c r="K314" s="244"/>
      <c r="L314" s="244"/>
      <c r="M314" s="244"/>
      <c r="N314" s="244"/>
      <c r="O314" s="244"/>
      <c r="P314" s="245"/>
      <c r="Q314" s="245"/>
      <c r="R314" s="183"/>
      <c r="S314" s="183"/>
      <c r="T314" s="183"/>
      <c r="U314" s="183"/>
      <c r="V314" s="183"/>
      <c r="W314" s="183"/>
      <c r="X314" s="183"/>
    </row>
    <row r="315" spans="2:24" ht="16.8" thickTop="1" thickBot="1">
      <c r="B315" s="248" t="str">
        <f>IF(Árboles!B312="","",Árboles!B312)</f>
        <v/>
      </c>
      <c r="C315" s="240" t="str">
        <f>IF(Árboles!C312="","",Árboles!C312)</f>
        <v/>
      </c>
      <c r="D315" s="249" t="str">
        <f>IF(Árboles!G312="","",Árboles!G312)</f>
        <v/>
      </c>
      <c r="E315" s="242"/>
      <c r="F315" s="242"/>
      <c r="G315" s="242"/>
      <c r="H315" s="242"/>
      <c r="I315" s="242"/>
      <c r="J315" s="243">
        <f>SUM(Biomasa[[#This Row],[B_PM (t)]:[B_Raíz (t)]])</f>
        <v>0</v>
      </c>
      <c r="K315" s="244"/>
      <c r="L315" s="244"/>
      <c r="M315" s="244"/>
      <c r="N315" s="244"/>
      <c r="O315" s="244"/>
      <c r="P315" s="245"/>
      <c r="Q315" s="245"/>
      <c r="R315" s="183"/>
      <c r="S315" s="183"/>
      <c r="T315" s="183"/>
      <c r="U315" s="183"/>
      <c r="V315" s="183"/>
      <c r="W315" s="183"/>
      <c r="X315" s="183"/>
    </row>
    <row r="316" spans="2:24" ht="16.8" thickTop="1" thickBot="1">
      <c r="B316" s="248" t="str">
        <f>IF(Árboles!B313="","",Árboles!B313)</f>
        <v/>
      </c>
      <c r="C316" s="240" t="str">
        <f>IF(Árboles!C313="","",Árboles!C313)</f>
        <v/>
      </c>
      <c r="D316" s="249" t="str">
        <f>IF(Árboles!G313="","",Árboles!G313)</f>
        <v/>
      </c>
      <c r="E316" s="242"/>
      <c r="F316" s="242"/>
      <c r="G316" s="242"/>
      <c r="H316" s="242"/>
      <c r="I316" s="242"/>
      <c r="J316" s="243">
        <f>SUM(Biomasa[[#This Row],[B_PM (t)]:[B_Raíz (t)]])</f>
        <v>0</v>
      </c>
      <c r="K316" s="244"/>
      <c r="L316" s="244"/>
      <c r="M316" s="244"/>
      <c r="N316" s="244"/>
      <c r="O316" s="244"/>
      <c r="P316" s="245"/>
      <c r="Q316" s="245"/>
      <c r="R316" s="183"/>
      <c r="S316" s="183"/>
      <c r="T316" s="183"/>
      <c r="U316" s="183"/>
      <c r="V316" s="183"/>
      <c r="W316" s="183"/>
      <c r="X316" s="183"/>
    </row>
    <row r="317" spans="2:24" ht="16.8" thickTop="1" thickBot="1">
      <c r="B317" s="248" t="str">
        <f>IF(Árboles!B314="","",Árboles!B314)</f>
        <v/>
      </c>
      <c r="C317" s="240" t="str">
        <f>IF(Árboles!C314="","",Árboles!C314)</f>
        <v/>
      </c>
      <c r="D317" s="249" t="str">
        <f>IF(Árboles!G314="","",Árboles!G314)</f>
        <v/>
      </c>
      <c r="E317" s="242"/>
      <c r="F317" s="242"/>
      <c r="G317" s="242"/>
      <c r="H317" s="242"/>
      <c r="I317" s="242"/>
      <c r="J317" s="243">
        <f>SUM(Biomasa[[#This Row],[B_PM (t)]:[B_Raíz (t)]])</f>
        <v>0</v>
      </c>
      <c r="K317" s="244"/>
      <c r="L317" s="244"/>
      <c r="M317" s="244"/>
      <c r="N317" s="244"/>
      <c r="O317" s="244"/>
      <c r="P317" s="245"/>
      <c r="Q317" s="245"/>
      <c r="R317" s="183"/>
      <c r="S317" s="183"/>
      <c r="T317" s="183"/>
      <c r="U317" s="183"/>
      <c r="V317" s="183"/>
      <c r="W317" s="183"/>
      <c r="X317" s="183"/>
    </row>
    <row r="318" spans="2:24" ht="16.8" thickTop="1" thickBot="1">
      <c r="B318" s="248" t="str">
        <f>IF(Árboles!B315="","",Árboles!B315)</f>
        <v/>
      </c>
      <c r="C318" s="240" t="str">
        <f>IF(Árboles!C315="","",Árboles!C315)</f>
        <v/>
      </c>
      <c r="D318" s="249" t="str">
        <f>IF(Árboles!G315="","",Árboles!G315)</f>
        <v/>
      </c>
      <c r="E318" s="242"/>
      <c r="F318" s="242"/>
      <c r="G318" s="242"/>
      <c r="H318" s="242"/>
      <c r="I318" s="242"/>
      <c r="J318" s="243">
        <f>SUM(Biomasa[[#This Row],[B_PM (t)]:[B_Raíz (t)]])</f>
        <v>0</v>
      </c>
      <c r="K318" s="244"/>
      <c r="L318" s="244"/>
      <c r="M318" s="244"/>
      <c r="N318" s="244"/>
      <c r="O318" s="244"/>
      <c r="P318" s="245"/>
      <c r="Q318" s="245"/>
      <c r="R318" s="183"/>
      <c r="S318" s="183"/>
      <c r="T318" s="183"/>
      <c r="U318" s="183"/>
      <c r="V318" s="183"/>
      <c r="W318" s="183"/>
      <c r="X318" s="183"/>
    </row>
    <row r="319" spans="2:24" ht="16.8" thickTop="1" thickBot="1">
      <c r="B319" s="248" t="str">
        <f>IF(Árboles!B316="","",Árboles!B316)</f>
        <v/>
      </c>
      <c r="C319" s="240" t="str">
        <f>IF(Árboles!C316="","",Árboles!C316)</f>
        <v/>
      </c>
      <c r="D319" s="249" t="str">
        <f>IF(Árboles!G316="","",Árboles!G316)</f>
        <v/>
      </c>
      <c r="E319" s="242"/>
      <c r="F319" s="242"/>
      <c r="G319" s="242"/>
      <c r="H319" s="242"/>
      <c r="I319" s="242"/>
      <c r="J319" s="243">
        <f>SUM(Biomasa[[#This Row],[B_PM (t)]:[B_Raíz (t)]])</f>
        <v>0</v>
      </c>
      <c r="K319" s="244"/>
      <c r="L319" s="244"/>
      <c r="M319" s="244"/>
      <c r="N319" s="244"/>
      <c r="O319" s="244"/>
      <c r="P319" s="245"/>
      <c r="Q319" s="245"/>
      <c r="R319" s="183"/>
      <c r="S319" s="183"/>
      <c r="T319" s="183"/>
      <c r="U319" s="183"/>
      <c r="V319" s="183"/>
      <c r="W319" s="183"/>
      <c r="X319" s="183"/>
    </row>
    <row r="320" spans="2:24" ht="16.8" thickTop="1" thickBot="1">
      <c r="B320" s="248" t="str">
        <f>IF(Árboles!B317="","",Árboles!B317)</f>
        <v/>
      </c>
      <c r="C320" s="240" t="str">
        <f>IF(Árboles!C317="","",Árboles!C317)</f>
        <v/>
      </c>
      <c r="D320" s="249" t="str">
        <f>IF(Árboles!G317="","",Árboles!G317)</f>
        <v/>
      </c>
      <c r="E320" s="242"/>
      <c r="F320" s="242"/>
      <c r="G320" s="242"/>
      <c r="H320" s="242"/>
      <c r="I320" s="242"/>
      <c r="J320" s="243">
        <f>SUM(Biomasa[[#This Row],[B_PM (t)]:[B_Raíz (t)]])</f>
        <v>0</v>
      </c>
      <c r="K320" s="244"/>
      <c r="L320" s="244"/>
      <c r="M320" s="244"/>
      <c r="N320" s="244"/>
      <c r="O320" s="244"/>
      <c r="P320" s="245"/>
      <c r="Q320" s="245"/>
      <c r="R320" s="183"/>
      <c r="S320" s="183"/>
      <c r="T320" s="183"/>
      <c r="U320" s="183"/>
      <c r="V320" s="183"/>
      <c r="W320" s="183"/>
      <c r="X320" s="183"/>
    </row>
    <row r="321" spans="2:24" ht="16.8" thickTop="1" thickBot="1">
      <c r="B321" s="248" t="str">
        <f>IF(Árboles!B318="","",Árboles!B318)</f>
        <v/>
      </c>
      <c r="C321" s="240" t="str">
        <f>IF(Árboles!C318="","",Árboles!C318)</f>
        <v/>
      </c>
      <c r="D321" s="249" t="str">
        <f>IF(Árboles!G318="","",Árboles!G318)</f>
        <v/>
      </c>
      <c r="E321" s="242"/>
      <c r="F321" s="242"/>
      <c r="G321" s="242"/>
      <c r="H321" s="242"/>
      <c r="I321" s="242"/>
      <c r="J321" s="243">
        <f>SUM(Biomasa[[#This Row],[B_PM (t)]:[B_Raíz (t)]])</f>
        <v>0</v>
      </c>
      <c r="K321" s="244"/>
      <c r="L321" s="244"/>
      <c r="M321" s="244"/>
      <c r="N321" s="244"/>
      <c r="O321" s="244"/>
      <c r="P321" s="245"/>
      <c r="Q321" s="245"/>
      <c r="R321" s="183"/>
      <c r="S321" s="183"/>
      <c r="T321" s="183"/>
      <c r="U321" s="183"/>
      <c r="V321" s="183"/>
      <c r="W321" s="183"/>
      <c r="X321" s="183"/>
    </row>
    <row r="322" spans="2:24" ht="16.8" thickTop="1" thickBot="1">
      <c r="B322" s="248" t="str">
        <f>IF(Árboles!B319="","",Árboles!B319)</f>
        <v/>
      </c>
      <c r="C322" s="240" t="str">
        <f>IF(Árboles!C319="","",Árboles!C319)</f>
        <v/>
      </c>
      <c r="D322" s="249" t="str">
        <f>IF(Árboles!G319="","",Árboles!G319)</f>
        <v/>
      </c>
      <c r="E322" s="242"/>
      <c r="F322" s="242"/>
      <c r="G322" s="242"/>
      <c r="H322" s="242"/>
      <c r="I322" s="242"/>
      <c r="J322" s="243">
        <f>SUM(Biomasa[[#This Row],[B_PM (t)]:[B_Raíz (t)]])</f>
        <v>0</v>
      </c>
      <c r="K322" s="244"/>
      <c r="L322" s="244"/>
      <c r="M322" s="244"/>
      <c r="N322" s="244"/>
      <c r="O322" s="244"/>
      <c r="P322" s="245"/>
      <c r="Q322" s="245"/>
      <c r="R322" s="183"/>
      <c r="S322" s="183"/>
      <c r="T322" s="183"/>
      <c r="U322" s="183"/>
      <c r="V322" s="183"/>
      <c r="W322" s="183"/>
      <c r="X322" s="183"/>
    </row>
    <row r="323" spans="2:24" ht="16.8" thickTop="1" thickBot="1">
      <c r="B323" s="248" t="str">
        <f>IF(Árboles!B320="","",Árboles!B320)</f>
        <v/>
      </c>
      <c r="C323" s="240" t="str">
        <f>IF(Árboles!C320="","",Árboles!C320)</f>
        <v/>
      </c>
      <c r="D323" s="249" t="str">
        <f>IF(Árboles!G320="","",Árboles!G320)</f>
        <v/>
      </c>
      <c r="E323" s="242"/>
      <c r="F323" s="242"/>
      <c r="G323" s="242"/>
      <c r="H323" s="242"/>
      <c r="I323" s="242"/>
      <c r="J323" s="243">
        <f>SUM(Biomasa[[#This Row],[B_PM (t)]:[B_Raíz (t)]])</f>
        <v>0</v>
      </c>
      <c r="K323" s="244"/>
      <c r="L323" s="244"/>
      <c r="M323" s="244"/>
      <c r="N323" s="244"/>
      <c r="O323" s="244"/>
      <c r="P323" s="245"/>
      <c r="Q323" s="245"/>
      <c r="R323" s="183"/>
      <c r="S323" s="183"/>
      <c r="T323" s="183"/>
      <c r="U323" s="183"/>
      <c r="V323" s="183"/>
      <c r="W323" s="183"/>
      <c r="X323" s="183"/>
    </row>
    <row r="324" spans="2:24" ht="16.8" thickTop="1" thickBot="1">
      <c r="B324" s="248" t="str">
        <f>IF(Árboles!B321="","",Árboles!B321)</f>
        <v/>
      </c>
      <c r="C324" s="240" t="str">
        <f>IF(Árboles!C321="","",Árboles!C321)</f>
        <v/>
      </c>
      <c r="D324" s="249" t="str">
        <f>IF(Árboles!G321="","",Árboles!G321)</f>
        <v/>
      </c>
      <c r="E324" s="242"/>
      <c r="F324" s="242"/>
      <c r="G324" s="242"/>
      <c r="H324" s="242"/>
      <c r="I324" s="242"/>
      <c r="J324" s="243">
        <f>SUM(Biomasa[[#This Row],[B_PM (t)]:[B_Raíz (t)]])</f>
        <v>0</v>
      </c>
      <c r="K324" s="244"/>
      <c r="L324" s="244"/>
      <c r="M324" s="244"/>
      <c r="N324" s="244"/>
      <c r="O324" s="244"/>
      <c r="P324" s="245"/>
      <c r="Q324" s="245"/>
      <c r="R324" s="183"/>
      <c r="S324" s="183"/>
      <c r="T324" s="183"/>
      <c r="U324" s="183"/>
      <c r="V324" s="183"/>
      <c r="W324" s="183"/>
      <c r="X324" s="183"/>
    </row>
    <row r="325" spans="2:24" ht="16.8" thickTop="1" thickBot="1">
      <c r="B325" s="248" t="str">
        <f>IF(Árboles!B322="","",Árboles!B322)</f>
        <v/>
      </c>
      <c r="C325" s="240" t="str">
        <f>IF(Árboles!C322="","",Árboles!C322)</f>
        <v/>
      </c>
      <c r="D325" s="249" t="str">
        <f>IF(Árboles!G322="","",Árboles!G322)</f>
        <v/>
      </c>
      <c r="E325" s="242"/>
      <c r="F325" s="242"/>
      <c r="G325" s="242"/>
      <c r="H325" s="242"/>
      <c r="I325" s="242"/>
      <c r="J325" s="243">
        <f>SUM(Biomasa[[#This Row],[B_PM (t)]:[B_Raíz (t)]])</f>
        <v>0</v>
      </c>
      <c r="K325" s="244"/>
      <c r="L325" s="244"/>
      <c r="M325" s="244"/>
      <c r="N325" s="244"/>
      <c r="O325" s="244"/>
      <c r="P325" s="245"/>
      <c r="Q325" s="245"/>
      <c r="R325" s="183"/>
      <c r="S325" s="183"/>
      <c r="T325" s="183"/>
      <c r="U325" s="183"/>
      <c r="V325" s="183"/>
      <c r="W325" s="183"/>
      <c r="X325" s="183"/>
    </row>
    <row r="326" spans="2:24" ht="16.8" thickTop="1" thickBot="1">
      <c r="B326" s="248" t="str">
        <f>IF(Árboles!B323="","",Árboles!B323)</f>
        <v/>
      </c>
      <c r="C326" s="240" t="str">
        <f>IF(Árboles!C323="","",Árboles!C323)</f>
        <v/>
      </c>
      <c r="D326" s="249" t="str">
        <f>IF(Árboles!G323="","",Árboles!G323)</f>
        <v/>
      </c>
      <c r="E326" s="242"/>
      <c r="F326" s="242"/>
      <c r="G326" s="242"/>
      <c r="H326" s="242"/>
      <c r="I326" s="242"/>
      <c r="J326" s="243">
        <f>SUM(Biomasa[[#This Row],[B_PM (t)]:[B_Raíz (t)]])</f>
        <v>0</v>
      </c>
      <c r="K326" s="244"/>
      <c r="L326" s="244"/>
      <c r="M326" s="244"/>
      <c r="N326" s="244"/>
      <c r="O326" s="244"/>
      <c r="P326" s="245"/>
      <c r="Q326" s="245"/>
      <c r="R326" s="183"/>
      <c r="S326" s="183"/>
      <c r="T326" s="183"/>
      <c r="U326" s="183"/>
      <c r="V326" s="183"/>
      <c r="W326" s="183"/>
      <c r="X326" s="183"/>
    </row>
    <row r="327" spans="2:24" ht="16.8" thickTop="1" thickBot="1">
      <c r="B327" s="248" t="str">
        <f>IF(Árboles!B324="","",Árboles!B324)</f>
        <v/>
      </c>
      <c r="C327" s="240" t="str">
        <f>IF(Árboles!C324="","",Árboles!C324)</f>
        <v/>
      </c>
      <c r="D327" s="249" t="str">
        <f>IF(Árboles!G324="","",Árboles!G324)</f>
        <v/>
      </c>
      <c r="E327" s="242"/>
      <c r="F327" s="242"/>
      <c r="G327" s="242"/>
      <c r="H327" s="242"/>
      <c r="I327" s="242"/>
      <c r="J327" s="243">
        <f>SUM(Biomasa[[#This Row],[B_PM (t)]:[B_Raíz (t)]])</f>
        <v>0</v>
      </c>
      <c r="K327" s="244"/>
      <c r="L327" s="244"/>
      <c r="M327" s="244"/>
      <c r="N327" s="244"/>
      <c r="O327" s="244"/>
      <c r="P327" s="245"/>
      <c r="Q327" s="245"/>
      <c r="R327" s="183"/>
      <c r="S327" s="183"/>
      <c r="T327" s="183"/>
      <c r="U327" s="183"/>
      <c r="V327" s="183"/>
      <c r="W327" s="183"/>
      <c r="X327" s="183"/>
    </row>
    <row r="328" spans="2:24" ht="16.8" thickTop="1" thickBot="1">
      <c r="B328" s="248" t="str">
        <f>IF(Árboles!B325="","",Árboles!B325)</f>
        <v/>
      </c>
      <c r="C328" s="240" t="str">
        <f>IF(Árboles!C325="","",Árboles!C325)</f>
        <v/>
      </c>
      <c r="D328" s="249" t="str">
        <f>IF(Árboles!G325="","",Árboles!G325)</f>
        <v/>
      </c>
      <c r="E328" s="242"/>
      <c r="F328" s="242"/>
      <c r="G328" s="242"/>
      <c r="H328" s="242"/>
      <c r="I328" s="242"/>
      <c r="J328" s="243">
        <f>SUM(Biomasa[[#This Row],[B_PM (t)]:[B_Raíz (t)]])</f>
        <v>0</v>
      </c>
      <c r="K328" s="244"/>
      <c r="L328" s="244"/>
      <c r="M328" s="244"/>
      <c r="N328" s="244"/>
      <c r="O328" s="244"/>
      <c r="P328" s="245"/>
      <c r="Q328" s="245"/>
      <c r="R328" s="183"/>
      <c r="S328" s="183"/>
      <c r="T328" s="183"/>
      <c r="U328" s="183"/>
      <c r="V328" s="183"/>
      <c r="W328" s="183"/>
      <c r="X328" s="183"/>
    </row>
    <row r="329" spans="2:24" ht="16.8" thickTop="1" thickBot="1">
      <c r="B329" s="248" t="str">
        <f>IF(Árboles!B326="","",Árboles!B326)</f>
        <v/>
      </c>
      <c r="C329" s="240" t="str">
        <f>IF(Árboles!C326="","",Árboles!C326)</f>
        <v/>
      </c>
      <c r="D329" s="249" t="str">
        <f>IF(Árboles!G326="","",Árboles!G326)</f>
        <v/>
      </c>
      <c r="E329" s="242"/>
      <c r="F329" s="242"/>
      <c r="G329" s="242"/>
      <c r="H329" s="242"/>
      <c r="I329" s="242"/>
      <c r="J329" s="243">
        <f>SUM(Biomasa[[#This Row],[B_PM (t)]:[B_Raíz (t)]])</f>
        <v>0</v>
      </c>
      <c r="K329" s="244"/>
      <c r="L329" s="244"/>
      <c r="M329" s="244"/>
      <c r="N329" s="244"/>
      <c r="O329" s="244"/>
      <c r="P329" s="245"/>
      <c r="Q329" s="245"/>
      <c r="R329" s="183"/>
      <c r="S329" s="183"/>
      <c r="T329" s="183"/>
      <c r="U329" s="183"/>
      <c r="V329" s="183"/>
      <c r="W329" s="183"/>
      <c r="X329" s="183"/>
    </row>
    <row r="330" spans="2:24" ht="16.8" thickTop="1" thickBot="1">
      <c r="B330" s="248" t="str">
        <f>IF(Árboles!B327="","",Árboles!B327)</f>
        <v/>
      </c>
      <c r="C330" s="240" t="str">
        <f>IF(Árboles!C327="","",Árboles!C327)</f>
        <v/>
      </c>
      <c r="D330" s="249" t="str">
        <f>IF(Árboles!G327="","",Árboles!G327)</f>
        <v/>
      </c>
      <c r="E330" s="242"/>
      <c r="F330" s="242"/>
      <c r="G330" s="242"/>
      <c r="H330" s="242"/>
      <c r="I330" s="242"/>
      <c r="J330" s="243">
        <f>SUM(Biomasa[[#This Row],[B_PM (t)]:[B_Raíz (t)]])</f>
        <v>0</v>
      </c>
      <c r="K330" s="244"/>
      <c r="L330" s="244"/>
      <c r="M330" s="244"/>
      <c r="N330" s="244"/>
      <c r="O330" s="244"/>
      <c r="P330" s="245"/>
      <c r="Q330" s="245"/>
      <c r="R330" s="183"/>
      <c r="S330" s="183"/>
      <c r="T330" s="183"/>
      <c r="U330" s="183"/>
      <c r="V330" s="183"/>
      <c r="W330" s="183"/>
      <c r="X330" s="183"/>
    </row>
    <row r="331" spans="2:24" ht="16.8" thickTop="1" thickBot="1">
      <c r="B331" s="248" t="str">
        <f>IF(Árboles!B328="","",Árboles!B328)</f>
        <v/>
      </c>
      <c r="C331" s="240" t="str">
        <f>IF(Árboles!C328="","",Árboles!C328)</f>
        <v/>
      </c>
      <c r="D331" s="249" t="str">
        <f>IF(Árboles!G328="","",Árboles!G328)</f>
        <v/>
      </c>
      <c r="E331" s="242"/>
      <c r="F331" s="242"/>
      <c r="G331" s="242"/>
      <c r="H331" s="242"/>
      <c r="I331" s="242"/>
      <c r="J331" s="243">
        <f>SUM(Biomasa[[#This Row],[B_PM (t)]:[B_Raíz (t)]])</f>
        <v>0</v>
      </c>
      <c r="K331" s="244"/>
      <c r="L331" s="244"/>
      <c r="M331" s="244"/>
      <c r="N331" s="244"/>
      <c r="O331" s="244"/>
      <c r="P331" s="245"/>
      <c r="Q331" s="245"/>
      <c r="R331" s="183"/>
      <c r="S331" s="183"/>
      <c r="T331" s="183"/>
      <c r="U331" s="183"/>
      <c r="V331" s="183"/>
      <c r="W331" s="183"/>
      <c r="X331" s="183"/>
    </row>
    <row r="332" spans="2:24" ht="16.8" thickTop="1" thickBot="1">
      <c r="B332" s="248" t="str">
        <f>IF(Árboles!B329="","",Árboles!B329)</f>
        <v/>
      </c>
      <c r="C332" s="240" t="str">
        <f>IF(Árboles!C329="","",Árboles!C329)</f>
        <v/>
      </c>
      <c r="D332" s="249" t="str">
        <f>IF(Árboles!G329="","",Árboles!G329)</f>
        <v/>
      </c>
      <c r="E332" s="242"/>
      <c r="F332" s="242"/>
      <c r="G332" s="242"/>
      <c r="H332" s="242"/>
      <c r="I332" s="242"/>
      <c r="J332" s="243">
        <f>SUM(Biomasa[[#This Row],[B_PM (t)]:[B_Raíz (t)]])</f>
        <v>0</v>
      </c>
      <c r="K332" s="244"/>
      <c r="L332" s="244"/>
      <c r="M332" s="244"/>
      <c r="N332" s="244"/>
      <c r="O332" s="244"/>
      <c r="P332" s="245"/>
      <c r="Q332" s="245"/>
      <c r="R332" s="183"/>
      <c r="S332" s="183"/>
      <c r="T332" s="183"/>
      <c r="U332" s="183"/>
      <c r="V332" s="183"/>
      <c r="W332" s="183"/>
      <c r="X332" s="183"/>
    </row>
    <row r="333" spans="2:24" ht="16.8" thickTop="1" thickBot="1">
      <c r="B333" s="248" t="str">
        <f>IF(Árboles!B330="","",Árboles!B330)</f>
        <v/>
      </c>
      <c r="C333" s="240" t="str">
        <f>IF(Árboles!C330="","",Árboles!C330)</f>
        <v/>
      </c>
      <c r="D333" s="249" t="str">
        <f>IF(Árboles!G330="","",Árboles!G330)</f>
        <v/>
      </c>
      <c r="E333" s="242"/>
      <c r="F333" s="242"/>
      <c r="G333" s="242"/>
      <c r="H333" s="242"/>
      <c r="I333" s="242"/>
      <c r="J333" s="243">
        <f>SUM(Biomasa[[#This Row],[B_PM (t)]:[B_Raíz (t)]])</f>
        <v>0</v>
      </c>
      <c r="K333" s="244"/>
      <c r="L333" s="244"/>
      <c r="M333" s="244"/>
      <c r="N333" s="244"/>
      <c r="O333" s="244"/>
      <c r="P333" s="245"/>
      <c r="Q333" s="245"/>
      <c r="R333" s="183"/>
      <c r="S333" s="183"/>
      <c r="T333" s="183"/>
      <c r="U333" s="183"/>
      <c r="V333" s="183"/>
      <c r="W333" s="183"/>
      <c r="X333" s="183"/>
    </row>
    <row r="334" spans="2:24" ht="16.8" thickTop="1" thickBot="1">
      <c r="B334" s="248" t="str">
        <f>IF(Árboles!B331="","",Árboles!B331)</f>
        <v/>
      </c>
      <c r="C334" s="240" t="str">
        <f>IF(Árboles!C331="","",Árboles!C331)</f>
        <v/>
      </c>
      <c r="D334" s="249" t="str">
        <f>IF(Árboles!G331="","",Árboles!G331)</f>
        <v/>
      </c>
      <c r="E334" s="242"/>
      <c r="F334" s="242"/>
      <c r="G334" s="242"/>
      <c r="H334" s="242"/>
      <c r="I334" s="242"/>
      <c r="J334" s="243">
        <f>SUM(Biomasa[[#This Row],[B_PM (t)]:[B_Raíz (t)]])</f>
        <v>0</v>
      </c>
      <c r="K334" s="244"/>
      <c r="L334" s="244"/>
      <c r="M334" s="244"/>
      <c r="N334" s="244"/>
      <c r="O334" s="244"/>
      <c r="P334" s="245"/>
      <c r="Q334" s="245"/>
      <c r="R334" s="183"/>
      <c r="S334" s="183"/>
      <c r="T334" s="183"/>
      <c r="U334" s="183"/>
      <c r="V334" s="183"/>
      <c r="W334" s="183"/>
      <c r="X334" s="183"/>
    </row>
    <row r="335" spans="2:24" ht="16.8" thickTop="1" thickBot="1">
      <c r="B335" s="248" t="str">
        <f>IF(Árboles!B332="","",Árboles!B332)</f>
        <v/>
      </c>
      <c r="C335" s="240" t="str">
        <f>IF(Árboles!C332="","",Árboles!C332)</f>
        <v/>
      </c>
      <c r="D335" s="249" t="str">
        <f>IF(Árboles!G332="","",Árboles!G332)</f>
        <v/>
      </c>
      <c r="E335" s="242"/>
      <c r="F335" s="242"/>
      <c r="G335" s="242"/>
      <c r="H335" s="242"/>
      <c r="I335" s="242"/>
      <c r="J335" s="243">
        <f>SUM(Biomasa[[#This Row],[B_PM (t)]:[B_Raíz (t)]])</f>
        <v>0</v>
      </c>
      <c r="K335" s="244"/>
      <c r="L335" s="244"/>
      <c r="M335" s="244"/>
      <c r="N335" s="244"/>
      <c r="O335" s="244"/>
      <c r="P335" s="245"/>
      <c r="Q335" s="245"/>
      <c r="R335" s="183"/>
      <c r="S335" s="183"/>
      <c r="T335" s="183"/>
      <c r="U335" s="183"/>
      <c r="V335" s="183"/>
      <c r="W335" s="183"/>
      <c r="X335" s="183"/>
    </row>
    <row r="336" spans="2:24" ht="16.8" thickTop="1" thickBot="1">
      <c r="B336" s="248" t="str">
        <f>IF(Árboles!B333="","",Árboles!B333)</f>
        <v/>
      </c>
      <c r="C336" s="240" t="str">
        <f>IF(Árboles!C333="","",Árboles!C333)</f>
        <v/>
      </c>
      <c r="D336" s="249" t="str">
        <f>IF(Árboles!G333="","",Árboles!G333)</f>
        <v/>
      </c>
      <c r="E336" s="242"/>
      <c r="F336" s="242"/>
      <c r="G336" s="242"/>
      <c r="H336" s="242"/>
      <c r="I336" s="242"/>
      <c r="J336" s="243">
        <f>SUM(Biomasa[[#This Row],[B_PM (t)]:[B_Raíz (t)]])</f>
        <v>0</v>
      </c>
      <c r="K336" s="244"/>
      <c r="L336" s="244"/>
      <c r="M336" s="244"/>
      <c r="N336" s="244"/>
      <c r="O336" s="244"/>
      <c r="P336" s="245"/>
      <c r="Q336" s="245"/>
      <c r="R336" s="183"/>
      <c r="S336" s="183"/>
      <c r="T336" s="183"/>
      <c r="U336" s="183"/>
      <c r="V336" s="183"/>
      <c r="W336" s="183"/>
      <c r="X336" s="183"/>
    </row>
    <row r="337" spans="2:24" ht="16.8" thickTop="1" thickBot="1">
      <c r="B337" s="248" t="str">
        <f>IF(Árboles!B334="","",Árboles!B334)</f>
        <v/>
      </c>
      <c r="C337" s="240" t="str">
        <f>IF(Árboles!C334="","",Árboles!C334)</f>
        <v/>
      </c>
      <c r="D337" s="249" t="str">
        <f>IF(Árboles!G334="","",Árboles!G334)</f>
        <v/>
      </c>
      <c r="E337" s="242"/>
      <c r="F337" s="242"/>
      <c r="G337" s="242"/>
      <c r="H337" s="242"/>
      <c r="I337" s="242"/>
      <c r="J337" s="243">
        <f>SUM(Biomasa[[#This Row],[B_PM (t)]:[B_Raíz (t)]])</f>
        <v>0</v>
      </c>
      <c r="K337" s="244"/>
      <c r="L337" s="244"/>
      <c r="M337" s="244"/>
      <c r="N337" s="244"/>
      <c r="O337" s="244"/>
      <c r="P337" s="245"/>
      <c r="Q337" s="245"/>
      <c r="R337" s="183"/>
      <c r="S337" s="183"/>
      <c r="T337" s="183"/>
      <c r="U337" s="183"/>
      <c r="V337" s="183"/>
      <c r="W337" s="183"/>
      <c r="X337" s="183"/>
    </row>
    <row r="338" spans="2:24" ht="16.8" thickTop="1" thickBot="1">
      <c r="B338" s="248" t="str">
        <f>IF(Árboles!B335="","",Árboles!B335)</f>
        <v/>
      </c>
      <c r="C338" s="240" t="str">
        <f>IF(Árboles!C335="","",Árboles!C335)</f>
        <v/>
      </c>
      <c r="D338" s="249" t="str">
        <f>IF(Árboles!G335="","",Árboles!G335)</f>
        <v/>
      </c>
      <c r="E338" s="242"/>
      <c r="F338" s="242"/>
      <c r="G338" s="242"/>
      <c r="H338" s="242"/>
      <c r="I338" s="242"/>
      <c r="J338" s="243">
        <f>SUM(Biomasa[[#This Row],[B_PM (t)]:[B_Raíz (t)]])</f>
        <v>0</v>
      </c>
      <c r="K338" s="244"/>
      <c r="L338" s="244"/>
      <c r="M338" s="244"/>
      <c r="N338" s="244"/>
      <c r="O338" s="244"/>
      <c r="P338" s="245"/>
      <c r="Q338" s="245"/>
      <c r="R338" s="183"/>
      <c r="S338" s="183"/>
      <c r="T338" s="183"/>
      <c r="U338" s="183"/>
      <c r="V338" s="183"/>
      <c r="W338" s="183"/>
      <c r="X338" s="183"/>
    </row>
    <row r="339" spans="2:24" ht="16.8" thickTop="1" thickBot="1">
      <c r="B339" s="248" t="str">
        <f>IF(Árboles!B336="","",Árboles!B336)</f>
        <v/>
      </c>
      <c r="C339" s="240" t="str">
        <f>IF(Árboles!C336="","",Árboles!C336)</f>
        <v/>
      </c>
      <c r="D339" s="249" t="str">
        <f>IF(Árboles!G336="","",Árboles!G336)</f>
        <v/>
      </c>
      <c r="E339" s="242"/>
      <c r="F339" s="242"/>
      <c r="G339" s="242"/>
      <c r="H339" s="242"/>
      <c r="I339" s="242"/>
      <c r="J339" s="243">
        <f>SUM(Biomasa[[#This Row],[B_PM (t)]:[B_Raíz (t)]])</f>
        <v>0</v>
      </c>
      <c r="K339" s="244"/>
      <c r="L339" s="244"/>
      <c r="M339" s="244"/>
      <c r="N339" s="244"/>
      <c r="O339" s="244"/>
      <c r="P339" s="245"/>
      <c r="Q339" s="245"/>
      <c r="R339" s="183"/>
      <c r="S339" s="183"/>
      <c r="T339" s="183"/>
      <c r="U339" s="183"/>
      <c r="V339" s="183"/>
      <c r="W339" s="183"/>
      <c r="X339" s="183"/>
    </row>
    <row r="340" spans="2:24" ht="16.8" thickTop="1" thickBot="1">
      <c r="B340" s="248" t="str">
        <f>IF(Árboles!B337="","",Árboles!B337)</f>
        <v/>
      </c>
      <c r="C340" s="240" t="str">
        <f>IF(Árboles!C337="","",Árboles!C337)</f>
        <v/>
      </c>
      <c r="D340" s="249" t="str">
        <f>IF(Árboles!G337="","",Árboles!G337)</f>
        <v/>
      </c>
      <c r="E340" s="242"/>
      <c r="F340" s="242"/>
      <c r="G340" s="242"/>
      <c r="H340" s="242"/>
      <c r="I340" s="242"/>
      <c r="J340" s="243">
        <f>SUM(Biomasa[[#This Row],[B_PM (t)]:[B_Raíz (t)]])</f>
        <v>0</v>
      </c>
      <c r="K340" s="244"/>
      <c r="L340" s="244"/>
      <c r="M340" s="244"/>
      <c r="N340" s="244"/>
      <c r="O340" s="244"/>
      <c r="P340" s="245"/>
      <c r="Q340" s="245"/>
      <c r="R340" s="183"/>
      <c r="S340" s="183"/>
      <c r="T340" s="183"/>
      <c r="U340" s="183"/>
      <c r="V340" s="183"/>
      <c r="W340" s="183"/>
      <c r="X340" s="183"/>
    </row>
    <row r="341" spans="2:24" ht="16.8" thickTop="1" thickBot="1">
      <c r="B341" s="248" t="str">
        <f>IF(Árboles!B338="","",Árboles!B338)</f>
        <v/>
      </c>
      <c r="C341" s="240" t="str">
        <f>IF(Árboles!C338="","",Árboles!C338)</f>
        <v/>
      </c>
      <c r="D341" s="249" t="str">
        <f>IF(Árboles!G338="","",Árboles!G338)</f>
        <v/>
      </c>
      <c r="E341" s="242"/>
      <c r="F341" s="242"/>
      <c r="G341" s="242"/>
      <c r="H341" s="242"/>
      <c r="I341" s="242"/>
      <c r="J341" s="243">
        <f>SUM(Biomasa[[#This Row],[B_PM (t)]:[B_Raíz (t)]])</f>
        <v>0</v>
      </c>
      <c r="K341" s="244"/>
      <c r="L341" s="244"/>
      <c r="M341" s="244"/>
      <c r="N341" s="244"/>
      <c r="O341" s="244"/>
      <c r="P341" s="245"/>
      <c r="Q341" s="245"/>
      <c r="R341" s="183"/>
      <c r="S341" s="183"/>
      <c r="T341" s="183"/>
      <c r="U341" s="183"/>
      <c r="V341" s="183"/>
      <c r="W341" s="183"/>
      <c r="X341" s="183"/>
    </row>
    <row r="342" spans="2:24" ht="16.8" thickTop="1" thickBot="1">
      <c r="B342" s="248" t="str">
        <f>IF(Árboles!B339="","",Árboles!B339)</f>
        <v/>
      </c>
      <c r="C342" s="240" t="str">
        <f>IF(Árboles!C339="","",Árboles!C339)</f>
        <v/>
      </c>
      <c r="D342" s="249" t="str">
        <f>IF(Árboles!G339="","",Árboles!G339)</f>
        <v/>
      </c>
      <c r="E342" s="242"/>
      <c r="F342" s="242"/>
      <c r="G342" s="242"/>
      <c r="H342" s="242"/>
      <c r="I342" s="242"/>
      <c r="J342" s="243">
        <f>SUM(Biomasa[[#This Row],[B_PM (t)]:[B_Raíz (t)]])</f>
        <v>0</v>
      </c>
      <c r="K342" s="244"/>
      <c r="L342" s="244"/>
      <c r="M342" s="244"/>
      <c r="N342" s="244"/>
      <c r="O342" s="244"/>
      <c r="P342" s="245"/>
      <c r="Q342" s="245"/>
      <c r="R342" s="183"/>
      <c r="S342" s="183"/>
      <c r="T342" s="183"/>
      <c r="U342" s="183"/>
      <c r="V342" s="183"/>
      <c r="W342" s="183"/>
      <c r="X342" s="183"/>
    </row>
    <row r="343" spans="2:24" ht="16.8" thickTop="1" thickBot="1">
      <c r="B343" s="248" t="str">
        <f>IF(Árboles!B340="","",Árboles!B340)</f>
        <v/>
      </c>
      <c r="C343" s="240" t="str">
        <f>IF(Árboles!C340="","",Árboles!C340)</f>
        <v/>
      </c>
      <c r="D343" s="249" t="str">
        <f>IF(Árboles!G340="","",Árboles!G340)</f>
        <v/>
      </c>
      <c r="E343" s="242"/>
      <c r="F343" s="242"/>
      <c r="G343" s="242"/>
      <c r="H343" s="242"/>
      <c r="I343" s="242"/>
      <c r="J343" s="243">
        <f>SUM(Biomasa[[#This Row],[B_PM (t)]:[B_Raíz (t)]])</f>
        <v>0</v>
      </c>
      <c r="K343" s="244"/>
      <c r="L343" s="244"/>
      <c r="M343" s="244"/>
      <c r="N343" s="244"/>
      <c r="O343" s="244"/>
      <c r="P343" s="245"/>
      <c r="Q343" s="245"/>
      <c r="R343" s="183"/>
      <c r="S343" s="183"/>
      <c r="T343" s="183"/>
      <c r="U343" s="183"/>
      <c r="V343" s="183"/>
      <c r="W343" s="183"/>
      <c r="X343" s="183"/>
    </row>
    <row r="344" spans="2:24" ht="16.8" thickTop="1" thickBot="1">
      <c r="B344" s="248" t="str">
        <f>IF(Árboles!B341="","",Árboles!B341)</f>
        <v/>
      </c>
      <c r="C344" s="240" t="str">
        <f>IF(Árboles!C341="","",Árboles!C341)</f>
        <v/>
      </c>
      <c r="D344" s="249" t="str">
        <f>IF(Árboles!G341="","",Árboles!G341)</f>
        <v/>
      </c>
      <c r="E344" s="242"/>
      <c r="F344" s="242"/>
      <c r="G344" s="242"/>
      <c r="H344" s="242"/>
      <c r="I344" s="242"/>
      <c r="J344" s="243">
        <f>SUM(Biomasa[[#This Row],[B_PM (t)]:[B_Raíz (t)]])</f>
        <v>0</v>
      </c>
      <c r="K344" s="244"/>
      <c r="L344" s="244"/>
      <c r="M344" s="244"/>
      <c r="N344" s="244"/>
      <c r="O344" s="244"/>
      <c r="P344" s="245"/>
      <c r="Q344" s="245"/>
      <c r="R344" s="183"/>
      <c r="S344" s="183"/>
      <c r="T344" s="183"/>
      <c r="U344" s="183"/>
      <c r="V344" s="183"/>
      <c r="W344" s="183"/>
      <c r="X344" s="183"/>
    </row>
    <row r="345" spans="2:24" ht="16.8" thickTop="1" thickBot="1">
      <c r="B345" s="248" t="str">
        <f>IF(Árboles!B342="","",Árboles!B342)</f>
        <v/>
      </c>
      <c r="C345" s="240" t="str">
        <f>IF(Árboles!C342="","",Árboles!C342)</f>
        <v/>
      </c>
      <c r="D345" s="249" t="str">
        <f>IF(Árboles!G342="","",Árboles!G342)</f>
        <v/>
      </c>
      <c r="E345" s="242"/>
      <c r="F345" s="242"/>
      <c r="G345" s="242"/>
      <c r="H345" s="242"/>
      <c r="I345" s="242"/>
      <c r="J345" s="243">
        <f>SUM(Biomasa[[#This Row],[B_PM (t)]:[B_Raíz (t)]])</f>
        <v>0</v>
      </c>
      <c r="K345" s="244"/>
      <c r="L345" s="244"/>
      <c r="M345" s="244"/>
      <c r="N345" s="244"/>
      <c r="O345" s="244"/>
      <c r="P345" s="245"/>
      <c r="Q345" s="245"/>
      <c r="R345" s="183"/>
      <c r="S345" s="183"/>
      <c r="T345" s="183"/>
      <c r="U345" s="183"/>
      <c r="V345" s="183"/>
      <c r="W345" s="183"/>
      <c r="X345" s="183"/>
    </row>
    <row r="346" spans="2:24" ht="16.8" thickTop="1" thickBot="1">
      <c r="B346" s="248" t="str">
        <f>IF(Árboles!B343="","",Árboles!B343)</f>
        <v/>
      </c>
      <c r="C346" s="240" t="str">
        <f>IF(Árboles!C343="","",Árboles!C343)</f>
        <v/>
      </c>
      <c r="D346" s="249" t="str">
        <f>IF(Árboles!G343="","",Árboles!G343)</f>
        <v/>
      </c>
      <c r="E346" s="242"/>
      <c r="F346" s="242"/>
      <c r="G346" s="242"/>
      <c r="H346" s="242"/>
      <c r="I346" s="242"/>
      <c r="J346" s="243">
        <f>SUM(Biomasa[[#This Row],[B_PM (t)]:[B_Raíz (t)]])</f>
        <v>0</v>
      </c>
      <c r="K346" s="244"/>
      <c r="L346" s="244"/>
      <c r="M346" s="244"/>
      <c r="N346" s="244"/>
      <c r="O346" s="244"/>
      <c r="P346" s="245"/>
      <c r="Q346" s="245"/>
      <c r="R346" s="183"/>
      <c r="S346" s="183"/>
      <c r="T346" s="183"/>
      <c r="U346" s="183"/>
      <c r="V346" s="183"/>
      <c r="W346" s="183"/>
      <c r="X346" s="183"/>
    </row>
    <row r="347" spans="2:24" ht="16.8" thickTop="1" thickBot="1">
      <c r="B347" s="248" t="str">
        <f>IF(Árboles!B344="","",Árboles!B344)</f>
        <v/>
      </c>
      <c r="C347" s="240" t="str">
        <f>IF(Árboles!C344="","",Árboles!C344)</f>
        <v/>
      </c>
      <c r="D347" s="249" t="str">
        <f>IF(Árboles!G344="","",Árboles!G344)</f>
        <v/>
      </c>
      <c r="E347" s="242"/>
      <c r="F347" s="242"/>
      <c r="G347" s="242"/>
      <c r="H347" s="242"/>
      <c r="I347" s="242"/>
      <c r="J347" s="243">
        <f>SUM(Biomasa[[#This Row],[B_PM (t)]:[B_Raíz (t)]])</f>
        <v>0</v>
      </c>
      <c r="K347" s="244"/>
      <c r="L347" s="244"/>
      <c r="M347" s="244"/>
      <c r="N347" s="244"/>
      <c r="O347" s="244"/>
      <c r="P347" s="245"/>
      <c r="Q347" s="245"/>
      <c r="R347" s="183"/>
      <c r="S347" s="183"/>
      <c r="T347" s="183"/>
      <c r="U347" s="183"/>
      <c r="V347" s="183"/>
      <c r="W347" s="183"/>
      <c r="X347" s="183"/>
    </row>
    <row r="348" spans="2:24" ht="16.8" thickTop="1" thickBot="1">
      <c r="B348" s="248" t="str">
        <f>IF(Árboles!B345="","",Árboles!B345)</f>
        <v/>
      </c>
      <c r="C348" s="240" t="str">
        <f>IF(Árboles!C345="","",Árboles!C345)</f>
        <v/>
      </c>
      <c r="D348" s="249" t="str">
        <f>IF(Árboles!G345="","",Árboles!G345)</f>
        <v/>
      </c>
      <c r="E348" s="242"/>
      <c r="F348" s="242"/>
      <c r="G348" s="242"/>
      <c r="H348" s="242"/>
      <c r="I348" s="242"/>
      <c r="J348" s="243">
        <f>SUM(Biomasa[[#This Row],[B_PM (t)]:[B_Raíz (t)]])</f>
        <v>0</v>
      </c>
      <c r="K348" s="244"/>
      <c r="L348" s="244"/>
      <c r="M348" s="244"/>
      <c r="N348" s="244"/>
      <c r="O348" s="244"/>
      <c r="P348" s="245"/>
      <c r="Q348" s="245"/>
      <c r="R348" s="183"/>
      <c r="S348" s="183"/>
      <c r="T348" s="183"/>
      <c r="U348" s="183"/>
      <c r="V348" s="183"/>
      <c r="W348" s="183"/>
      <c r="X348" s="183"/>
    </row>
    <row r="349" spans="2:24" ht="16.8" thickTop="1" thickBot="1">
      <c r="B349" s="248" t="str">
        <f>IF(Árboles!B346="","",Árboles!B346)</f>
        <v/>
      </c>
      <c r="C349" s="240" t="str">
        <f>IF(Árboles!C346="","",Árboles!C346)</f>
        <v/>
      </c>
      <c r="D349" s="249" t="str">
        <f>IF(Árboles!G346="","",Árboles!G346)</f>
        <v/>
      </c>
      <c r="E349" s="242"/>
      <c r="F349" s="242"/>
      <c r="G349" s="242"/>
      <c r="H349" s="242"/>
      <c r="I349" s="242"/>
      <c r="J349" s="243">
        <f>SUM(Biomasa[[#This Row],[B_PM (t)]:[B_Raíz (t)]])</f>
        <v>0</v>
      </c>
      <c r="K349" s="244"/>
      <c r="L349" s="244"/>
      <c r="M349" s="244"/>
      <c r="N349" s="244"/>
      <c r="O349" s="244"/>
      <c r="P349" s="245"/>
      <c r="Q349" s="245"/>
      <c r="R349" s="183"/>
      <c r="S349" s="183"/>
      <c r="T349" s="183"/>
      <c r="U349" s="183"/>
      <c r="V349" s="183"/>
      <c r="W349" s="183"/>
      <c r="X349" s="183"/>
    </row>
    <row r="350" spans="2:24" ht="16.8" thickTop="1" thickBot="1">
      <c r="B350" s="248" t="str">
        <f>IF(Árboles!B347="","",Árboles!B347)</f>
        <v/>
      </c>
      <c r="C350" s="240" t="str">
        <f>IF(Árboles!C347="","",Árboles!C347)</f>
        <v/>
      </c>
      <c r="D350" s="249" t="str">
        <f>IF(Árboles!G347="","",Árboles!G347)</f>
        <v/>
      </c>
      <c r="E350" s="242"/>
      <c r="F350" s="242"/>
      <c r="G350" s="242"/>
      <c r="H350" s="242"/>
      <c r="I350" s="242"/>
      <c r="J350" s="243">
        <f>SUM(Biomasa[[#This Row],[B_PM (t)]:[B_Raíz (t)]])</f>
        <v>0</v>
      </c>
      <c r="K350" s="244"/>
      <c r="L350" s="244"/>
      <c r="M350" s="244"/>
      <c r="N350" s="244"/>
      <c r="O350" s="244"/>
      <c r="P350" s="245"/>
      <c r="Q350" s="245"/>
      <c r="R350" s="183"/>
      <c r="S350" s="183"/>
      <c r="T350" s="183"/>
      <c r="U350" s="183"/>
      <c r="V350" s="183"/>
      <c r="W350" s="183"/>
      <c r="X350" s="183"/>
    </row>
    <row r="351" spans="2:24" ht="16.8" thickTop="1" thickBot="1">
      <c r="B351" s="248" t="str">
        <f>IF(Árboles!B348="","",Árboles!B348)</f>
        <v/>
      </c>
      <c r="C351" s="240" t="str">
        <f>IF(Árboles!C348="","",Árboles!C348)</f>
        <v/>
      </c>
      <c r="D351" s="249" t="str">
        <f>IF(Árboles!G348="","",Árboles!G348)</f>
        <v/>
      </c>
      <c r="E351" s="242"/>
      <c r="F351" s="242"/>
      <c r="G351" s="242"/>
      <c r="H351" s="242"/>
      <c r="I351" s="242"/>
      <c r="J351" s="243">
        <f>SUM(Biomasa[[#This Row],[B_PM (t)]:[B_Raíz (t)]])</f>
        <v>0</v>
      </c>
      <c r="K351" s="244"/>
      <c r="L351" s="244"/>
      <c r="M351" s="244"/>
      <c r="N351" s="244"/>
      <c r="O351" s="244"/>
      <c r="P351" s="245"/>
      <c r="Q351" s="245"/>
      <c r="R351" s="183"/>
      <c r="S351" s="183"/>
      <c r="T351" s="183"/>
      <c r="U351" s="183"/>
      <c r="V351" s="183"/>
      <c r="W351" s="183"/>
      <c r="X351" s="183"/>
    </row>
    <row r="352" spans="2:24" ht="16.8" thickTop="1" thickBot="1">
      <c r="B352" s="248" t="str">
        <f>IF(Árboles!B349="","",Árboles!B349)</f>
        <v/>
      </c>
      <c r="C352" s="240" t="str">
        <f>IF(Árboles!C349="","",Árboles!C349)</f>
        <v/>
      </c>
      <c r="D352" s="249" t="str">
        <f>IF(Árboles!G349="","",Árboles!G349)</f>
        <v/>
      </c>
      <c r="E352" s="242"/>
      <c r="F352" s="242"/>
      <c r="G352" s="242"/>
      <c r="H352" s="242"/>
      <c r="I352" s="242"/>
      <c r="J352" s="243">
        <f>SUM(Biomasa[[#This Row],[B_PM (t)]:[B_Raíz (t)]])</f>
        <v>0</v>
      </c>
      <c r="K352" s="244"/>
      <c r="L352" s="244"/>
      <c r="M352" s="244"/>
      <c r="N352" s="244"/>
      <c r="O352" s="244"/>
      <c r="P352" s="245"/>
      <c r="Q352" s="245"/>
      <c r="R352" s="183"/>
      <c r="S352" s="183"/>
      <c r="T352" s="183"/>
      <c r="U352" s="183"/>
      <c r="V352" s="183"/>
      <c r="W352" s="183"/>
      <c r="X352" s="183"/>
    </row>
    <row r="353" spans="2:24" ht="16.8" thickTop="1" thickBot="1">
      <c r="B353" s="248" t="str">
        <f>IF(Árboles!B350="","",Árboles!B350)</f>
        <v/>
      </c>
      <c r="C353" s="240" t="str">
        <f>IF(Árboles!C350="","",Árboles!C350)</f>
        <v/>
      </c>
      <c r="D353" s="249" t="str">
        <f>IF(Árboles!G350="","",Árboles!G350)</f>
        <v/>
      </c>
      <c r="E353" s="242"/>
      <c r="F353" s="242"/>
      <c r="G353" s="242"/>
      <c r="H353" s="242"/>
      <c r="I353" s="242"/>
      <c r="J353" s="243">
        <f>SUM(Biomasa[[#This Row],[B_PM (t)]:[B_Raíz (t)]])</f>
        <v>0</v>
      </c>
      <c r="K353" s="244"/>
      <c r="L353" s="244"/>
      <c r="M353" s="244"/>
      <c r="N353" s="244"/>
      <c r="O353" s="244"/>
      <c r="P353" s="245"/>
      <c r="Q353" s="245"/>
      <c r="R353" s="183"/>
      <c r="S353" s="183"/>
      <c r="T353" s="183"/>
      <c r="U353" s="183"/>
      <c r="V353" s="183"/>
      <c r="W353" s="183"/>
      <c r="X353" s="183"/>
    </row>
    <row r="354" spans="2:24" ht="16.8" thickTop="1" thickBot="1">
      <c r="B354" s="248" t="str">
        <f>IF(Árboles!B351="","",Árboles!B351)</f>
        <v/>
      </c>
      <c r="C354" s="240" t="str">
        <f>IF(Árboles!C351="","",Árboles!C351)</f>
        <v/>
      </c>
      <c r="D354" s="249" t="str">
        <f>IF(Árboles!G351="","",Árboles!G351)</f>
        <v/>
      </c>
      <c r="E354" s="242"/>
      <c r="F354" s="242"/>
      <c r="G354" s="242"/>
      <c r="H354" s="242"/>
      <c r="I354" s="242"/>
      <c r="J354" s="243">
        <f>SUM(Biomasa[[#This Row],[B_PM (t)]:[B_Raíz (t)]])</f>
        <v>0</v>
      </c>
      <c r="K354" s="244"/>
      <c r="L354" s="244"/>
      <c r="M354" s="244"/>
      <c r="N354" s="244"/>
      <c r="O354" s="244"/>
      <c r="P354" s="245"/>
      <c r="Q354" s="245"/>
      <c r="R354" s="183"/>
      <c r="S354" s="183"/>
      <c r="T354" s="183"/>
      <c r="U354" s="183"/>
      <c r="V354" s="183"/>
      <c r="W354" s="183"/>
      <c r="X354" s="183"/>
    </row>
    <row r="355" spans="2:24" ht="16.8" thickTop="1" thickBot="1">
      <c r="B355" s="248" t="str">
        <f>IF(Árboles!B352="","",Árboles!B352)</f>
        <v/>
      </c>
      <c r="C355" s="240" t="str">
        <f>IF(Árboles!C352="","",Árboles!C352)</f>
        <v/>
      </c>
      <c r="D355" s="249" t="str">
        <f>IF(Árboles!G352="","",Árboles!G352)</f>
        <v/>
      </c>
      <c r="E355" s="242"/>
      <c r="F355" s="242"/>
      <c r="G355" s="242"/>
      <c r="H355" s="242"/>
      <c r="I355" s="242"/>
      <c r="J355" s="243">
        <f>SUM(Biomasa[[#This Row],[B_PM (t)]:[B_Raíz (t)]])</f>
        <v>0</v>
      </c>
      <c r="K355" s="244"/>
      <c r="L355" s="244"/>
      <c r="M355" s="244"/>
      <c r="N355" s="244"/>
      <c r="O355" s="244"/>
      <c r="P355" s="245"/>
      <c r="Q355" s="245"/>
      <c r="R355" s="183"/>
      <c r="S355" s="183"/>
      <c r="T355" s="183"/>
      <c r="U355" s="183"/>
      <c r="V355" s="183"/>
      <c r="W355" s="183"/>
      <c r="X355" s="183"/>
    </row>
    <row r="356" spans="2:24" ht="16.8" thickTop="1" thickBot="1">
      <c r="B356" s="248" t="str">
        <f>IF(Árboles!B353="","",Árboles!B353)</f>
        <v/>
      </c>
      <c r="C356" s="240" t="str">
        <f>IF(Árboles!C353="","",Árboles!C353)</f>
        <v/>
      </c>
      <c r="D356" s="249" t="str">
        <f>IF(Árboles!G353="","",Árboles!G353)</f>
        <v/>
      </c>
      <c r="E356" s="242"/>
      <c r="F356" s="242"/>
      <c r="G356" s="242"/>
      <c r="H356" s="242"/>
      <c r="I356" s="242"/>
      <c r="J356" s="243">
        <f>SUM(Biomasa[[#This Row],[B_PM (t)]:[B_Raíz (t)]])</f>
        <v>0</v>
      </c>
      <c r="K356" s="244"/>
      <c r="L356" s="244"/>
      <c r="M356" s="244"/>
      <c r="N356" s="244"/>
      <c r="O356" s="244"/>
      <c r="P356" s="245"/>
      <c r="Q356" s="245"/>
      <c r="R356" s="183"/>
      <c r="S356" s="183"/>
      <c r="T356" s="183"/>
      <c r="U356" s="183"/>
      <c r="V356" s="183"/>
      <c r="W356" s="183"/>
      <c r="X356" s="183"/>
    </row>
    <row r="357" spans="2:24" ht="16.8" thickTop="1" thickBot="1">
      <c r="B357" s="248" t="str">
        <f>IF(Árboles!B354="","",Árboles!B354)</f>
        <v/>
      </c>
      <c r="C357" s="240" t="str">
        <f>IF(Árboles!C354="","",Árboles!C354)</f>
        <v/>
      </c>
      <c r="D357" s="249" t="str">
        <f>IF(Árboles!G354="","",Árboles!G354)</f>
        <v/>
      </c>
      <c r="E357" s="242"/>
      <c r="F357" s="242"/>
      <c r="G357" s="242"/>
      <c r="H357" s="242"/>
      <c r="I357" s="242"/>
      <c r="J357" s="243">
        <f>SUM(Biomasa[[#This Row],[B_PM (t)]:[B_Raíz (t)]])</f>
        <v>0</v>
      </c>
      <c r="K357" s="244"/>
      <c r="L357" s="244"/>
      <c r="M357" s="244"/>
      <c r="N357" s="244"/>
      <c r="O357" s="244"/>
      <c r="P357" s="245"/>
      <c r="Q357" s="245"/>
      <c r="R357" s="183"/>
      <c r="S357" s="183"/>
      <c r="T357" s="183"/>
      <c r="U357" s="183"/>
      <c r="V357" s="183"/>
      <c r="W357" s="183"/>
      <c r="X357" s="183"/>
    </row>
    <row r="358" spans="2:24" ht="16.8" thickTop="1" thickBot="1">
      <c r="B358" s="248" t="str">
        <f>IF(Árboles!B355="","",Árboles!B355)</f>
        <v/>
      </c>
      <c r="C358" s="240" t="str">
        <f>IF(Árboles!C355="","",Árboles!C355)</f>
        <v/>
      </c>
      <c r="D358" s="249" t="str">
        <f>IF(Árboles!G355="","",Árboles!G355)</f>
        <v/>
      </c>
      <c r="E358" s="242"/>
      <c r="F358" s="242"/>
      <c r="G358" s="242"/>
      <c r="H358" s="242"/>
      <c r="I358" s="242"/>
      <c r="J358" s="243">
        <f>SUM(Biomasa[[#This Row],[B_PM (t)]:[B_Raíz (t)]])</f>
        <v>0</v>
      </c>
      <c r="K358" s="244"/>
      <c r="L358" s="244"/>
      <c r="M358" s="244"/>
      <c r="N358" s="244"/>
      <c r="O358" s="244"/>
      <c r="P358" s="245"/>
      <c r="Q358" s="245"/>
      <c r="R358" s="183"/>
      <c r="S358" s="183"/>
      <c r="T358" s="183"/>
      <c r="U358" s="183"/>
      <c r="V358" s="183"/>
      <c r="W358" s="183"/>
      <c r="X358" s="183"/>
    </row>
    <row r="359" spans="2:24" ht="16.8" thickTop="1" thickBot="1">
      <c r="B359" s="248" t="str">
        <f>IF(Árboles!B356="","",Árboles!B356)</f>
        <v/>
      </c>
      <c r="C359" s="240" t="str">
        <f>IF(Árboles!C356="","",Árboles!C356)</f>
        <v/>
      </c>
      <c r="D359" s="249" t="str">
        <f>IF(Árboles!G356="","",Árboles!G356)</f>
        <v/>
      </c>
      <c r="E359" s="242"/>
      <c r="F359" s="242"/>
      <c r="G359" s="242"/>
      <c r="H359" s="242"/>
      <c r="I359" s="242"/>
      <c r="J359" s="243">
        <f>SUM(Biomasa[[#This Row],[B_PM (t)]:[B_Raíz (t)]])</f>
        <v>0</v>
      </c>
      <c r="K359" s="244"/>
      <c r="L359" s="244"/>
      <c r="M359" s="244"/>
      <c r="N359" s="244"/>
      <c r="O359" s="244"/>
      <c r="P359" s="245"/>
      <c r="Q359" s="245"/>
      <c r="R359" s="183"/>
      <c r="S359" s="183"/>
      <c r="T359" s="183"/>
      <c r="U359" s="183"/>
      <c r="V359" s="183"/>
      <c r="W359" s="183"/>
      <c r="X359" s="183"/>
    </row>
    <row r="360" spans="2:24" ht="16.8" thickTop="1" thickBot="1">
      <c r="B360" s="248" t="str">
        <f>IF(Árboles!B357="","",Árboles!B357)</f>
        <v/>
      </c>
      <c r="C360" s="240" t="str">
        <f>IF(Árboles!C357="","",Árboles!C357)</f>
        <v/>
      </c>
      <c r="D360" s="249" t="str">
        <f>IF(Árboles!G357="","",Árboles!G357)</f>
        <v/>
      </c>
      <c r="E360" s="242"/>
      <c r="F360" s="242"/>
      <c r="G360" s="242"/>
      <c r="H360" s="242"/>
      <c r="I360" s="242"/>
      <c r="J360" s="243">
        <f>SUM(Biomasa[[#This Row],[B_PM (t)]:[B_Raíz (t)]])</f>
        <v>0</v>
      </c>
      <c r="K360" s="244"/>
      <c r="L360" s="244"/>
      <c r="M360" s="244"/>
      <c r="N360" s="244"/>
      <c r="O360" s="244"/>
      <c r="P360" s="245"/>
      <c r="Q360" s="245"/>
      <c r="R360" s="183"/>
      <c r="S360" s="183"/>
      <c r="T360" s="183"/>
      <c r="U360" s="183"/>
      <c r="V360" s="183"/>
      <c r="W360" s="183"/>
      <c r="X360" s="183"/>
    </row>
    <row r="361" spans="2:24" ht="16.8" thickTop="1" thickBot="1">
      <c r="B361" s="248" t="str">
        <f>IF(Árboles!B358="","",Árboles!B358)</f>
        <v/>
      </c>
      <c r="C361" s="240" t="str">
        <f>IF(Árboles!C358="","",Árboles!C358)</f>
        <v/>
      </c>
      <c r="D361" s="249" t="str">
        <f>IF(Árboles!G358="","",Árboles!G358)</f>
        <v/>
      </c>
      <c r="E361" s="242"/>
      <c r="F361" s="242"/>
      <c r="G361" s="242"/>
      <c r="H361" s="242"/>
      <c r="I361" s="242"/>
      <c r="J361" s="243">
        <f>SUM(Biomasa[[#This Row],[B_PM (t)]:[B_Raíz (t)]])</f>
        <v>0</v>
      </c>
      <c r="K361" s="244"/>
      <c r="L361" s="244"/>
      <c r="M361" s="244"/>
      <c r="N361" s="244"/>
      <c r="O361" s="244"/>
      <c r="P361" s="245"/>
      <c r="Q361" s="245"/>
      <c r="R361" s="183"/>
      <c r="S361" s="183"/>
      <c r="T361" s="183"/>
      <c r="U361" s="183"/>
      <c r="V361" s="183"/>
      <c r="W361" s="183"/>
      <c r="X361" s="183"/>
    </row>
    <row r="362" spans="2:24" ht="16.8" thickTop="1" thickBot="1">
      <c r="B362" s="248" t="str">
        <f>IF(Árboles!B359="","",Árboles!B359)</f>
        <v/>
      </c>
      <c r="C362" s="240" t="str">
        <f>IF(Árboles!C359="","",Árboles!C359)</f>
        <v/>
      </c>
      <c r="D362" s="249" t="str">
        <f>IF(Árboles!G359="","",Árboles!G359)</f>
        <v/>
      </c>
      <c r="E362" s="242"/>
      <c r="F362" s="242"/>
      <c r="G362" s="242"/>
      <c r="H362" s="242"/>
      <c r="I362" s="242"/>
      <c r="J362" s="243">
        <f>SUM(Biomasa[[#This Row],[B_PM (t)]:[B_Raíz (t)]])</f>
        <v>0</v>
      </c>
      <c r="K362" s="244"/>
      <c r="L362" s="244"/>
      <c r="M362" s="244"/>
      <c r="N362" s="244"/>
      <c r="O362" s="244"/>
      <c r="P362" s="245"/>
      <c r="Q362" s="245"/>
      <c r="R362" s="183"/>
      <c r="S362" s="183"/>
      <c r="T362" s="183"/>
      <c r="U362" s="183"/>
      <c r="V362" s="183"/>
      <c r="W362" s="183"/>
      <c r="X362" s="183"/>
    </row>
    <row r="363" spans="2:24" ht="16.8" thickTop="1" thickBot="1">
      <c r="B363" s="248" t="str">
        <f>IF(Árboles!B360="","",Árboles!B360)</f>
        <v/>
      </c>
      <c r="C363" s="240" t="str">
        <f>IF(Árboles!C360="","",Árboles!C360)</f>
        <v/>
      </c>
      <c r="D363" s="249" t="str">
        <f>IF(Árboles!G360="","",Árboles!G360)</f>
        <v/>
      </c>
      <c r="E363" s="242"/>
      <c r="F363" s="242"/>
      <c r="G363" s="242"/>
      <c r="H363" s="242"/>
      <c r="I363" s="242"/>
      <c r="J363" s="243">
        <f>SUM(Biomasa[[#This Row],[B_PM (t)]:[B_Raíz (t)]])</f>
        <v>0</v>
      </c>
      <c r="K363" s="244"/>
      <c r="L363" s="244"/>
      <c r="M363" s="244"/>
      <c r="N363" s="244"/>
      <c r="O363" s="244"/>
      <c r="P363" s="245"/>
      <c r="Q363" s="245"/>
      <c r="R363" s="183"/>
      <c r="S363" s="183"/>
      <c r="T363" s="183"/>
      <c r="U363" s="183"/>
      <c r="V363" s="183"/>
      <c r="W363" s="183"/>
      <c r="X363" s="183"/>
    </row>
    <row r="364" spans="2:24" ht="16.8" thickTop="1" thickBot="1">
      <c r="B364" s="248" t="str">
        <f>IF(Árboles!B361="","",Árboles!B361)</f>
        <v/>
      </c>
      <c r="C364" s="240" t="str">
        <f>IF(Árboles!C361="","",Árboles!C361)</f>
        <v/>
      </c>
      <c r="D364" s="249" t="str">
        <f>IF(Árboles!G361="","",Árboles!G361)</f>
        <v/>
      </c>
      <c r="E364" s="242"/>
      <c r="F364" s="242"/>
      <c r="G364" s="242"/>
      <c r="H364" s="242"/>
      <c r="I364" s="242"/>
      <c r="J364" s="243">
        <f>SUM(Biomasa[[#This Row],[B_PM (t)]:[B_Raíz (t)]])</f>
        <v>0</v>
      </c>
      <c r="K364" s="244"/>
      <c r="L364" s="244"/>
      <c r="M364" s="244"/>
      <c r="N364" s="244"/>
      <c r="O364" s="244"/>
      <c r="P364" s="245"/>
      <c r="Q364" s="245"/>
      <c r="R364" s="183"/>
      <c r="S364" s="183"/>
      <c r="T364" s="183"/>
      <c r="U364" s="183"/>
      <c r="V364" s="183"/>
      <c r="W364" s="183"/>
      <c r="X364" s="183"/>
    </row>
    <row r="365" spans="2:24" ht="16.8" thickTop="1" thickBot="1">
      <c r="B365" s="248" t="str">
        <f>IF(Árboles!B362="","",Árboles!B362)</f>
        <v/>
      </c>
      <c r="C365" s="240" t="str">
        <f>IF(Árboles!C362="","",Árboles!C362)</f>
        <v/>
      </c>
      <c r="D365" s="249" t="str">
        <f>IF(Árboles!G362="","",Árboles!G362)</f>
        <v/>
      </c>
      <c r="E365" s="242"/>
      <c r="F365" s="242"/>
      <c r="G365" s="242"/>
      <c r="H365" s="242"/>
      <c r="I365" s="242"/>
      <c r="J365" s="243">
        <f>SUM(Biomasa[[#This Row],[B_PM (t)]:[B_Raíz (t)]])</f>
        <v>0</v>
      </c>
      <c r="K365" s="244"/>
      <c r="L365" s="244"/>
      <c r="M365" s="244"/>
      <c r="N365" s="244"/>
      <c r="O365" s="244"/>
      <c r="P365" s="245"/>
      <c r="Q365" s="245"/>
      <c r="R365" s="183"/>
      <c r="S365" s="183"/>
      <c r="T365" s="183"/>
      <c r="U365" s="183"/>
      <c r="V365" s="183"/>
      <c r="W365" s="183"/>
      <c r="X365" s="183"/>
    </row>
    <row r="366" spans="2:24" ht="16.8" thickTop="1" thickBot="1">
      <c r="B366" s="248" t="str">
        <f>IF(Árboles!B363="","",Árboles!B363)</f>
        <v/>
      </c>
      <c r="C366" s="240" t="str">
        <f>IF(Árboles!C363="","",Árboles!C363)</f>
        <v/>
      </c>
      <c r="D366" s="249" t="str">
        <f>IF(Árboles!G363="","",Árboles!G363)</f>
        <v/>
      </c>
      <c r="E366" s="242"/>
      <c r="F366" s="242"/>
      <c r="G366" s="242"/>
      <c r="H366" s="242"/>
      <c r="I366" s="242"/>
      <c r="J366" s="243">
        <f>SUM(Biomasa[[#This Row],[B_PM (t)]:[B_Raíz (t)]])</f>
        <v>0</v>
      </c>
      <c r="K366" s="244"/>
      <c r="L366" s="244"/>
      <c r="M366" s="244"/>
      <c r="N366" s="244"/>
      <c r="O366" s="244"/>
      <c r="P366" s="245"/>
      <c r="Q366" s="245"/>
      <c r="R366" s="183"/>
      <c r="S366" s="183"/>
      <c r="T366" s="183"/>
      <c r="U366" s="183"/>
      <c r="V366" s="183"/>
      <c r="W366" s="183"/>
      <c r="X366" s="183"/>
    </row>
    <row r="367" spans="2:24" ht="16.8" thickTop="1" thickBot="1">
      <c r="B367" s="248" t="str">
        <f>IF(Árboles!B364="","",Árboles!B364)</f>
        <v/>
      </c>
      <c r="C367" s="240" t="str">
        <f>IF(Árboles!C364="","",Árboles!C364)</f>
        <v/>
      </c>
      <c r="D367" s="249" t="str">
        <f>IF(Árboles!G364="","",Árboles!G364)</f>
        <v/>
      </c>
      <c r="E367" s="242"/>
      <c r="F367" s="242"/>
      <c r="G367" s="242"/>
      <c r="H367" s="242"/>
      <c r="I367" s="242"/>
      <c r="J367" s="243">
        <f>SUM(Biomasa[[#This Row],[B_PM (t)]:[B_Raíz (t)]])</f>
        <v>0</v>
      </c>
      <c r="K367" s="244"/>
      <c r="L367" s="244"/>
      <c r="M367" s="244"/>
      <c r="N367" s="244"/>
      <c r="O367" s="244"/>
      <c r="P367" s="245"/>
      <c r="Q367" s="245"/>
      <c r="R367" s="183"/>
      <c r="S367" s="183"/>
      <c r="T367" s="183"/>
      <c r="U367" s="183"/>
      <c r="V367" s="183"/>
      <c r="W367" s="183"/>
      <c r="X367" s="183"/>
    </row>
    <row r="368" spans="2:24" ht="16.8" thickTop="1" thickBot="1">
      <c r="B368" s="248" t="str">
        <f>IF(Árboles!B365="","",Árboles!B365)</f>
        <v/>
      </c>
      <c r="C368" s="240" t="str">
        <f>IF(Árboles!C365="","",Árboles!C365)</f>
        <v/>
      </c>
      <c r="D368" s="249" t="str">
        <f>IF(Árboles!G365="","",Árboles!G365)</f>
        <v/>
      </c>
      <c r="E368" s="242"/>
      <c r="F368" s="242"/>
      <c r="G368" s="242"/>
      <c r="H368" s="242"/>
      <c r="I368" s="242"/>
      <c r="J368" s="243">
        <f>SUM(Biomasa[[#This Row],[B_PM (t)]:[B_Raíz (t)]])</f>
        <v>0</v>
      </c>
      <c r="K368" s="244"/>
      <c r="L368" s="244"/>
      <c r="M368" s="244"/>
      <c r="N368" s="244"/>
      <c r="O368" s="244"/>
      <c r="P368" s="245"/>
      <c r="Q368" s="245"/>
      <c r="R368" s="183"/>
      <c r="S368" s="183"/>
      <c r="T368" s="183"/>
      <c r="U368" s="183"/>
      <c r="V368" s="183"/>
      <c r="W368" s="183"/>
      <c r="X368" s="183"/>
    </row>
    <row r="369" spans="2:24" ht="16.8" thickTop="1" thickBot="1">
      <c r="B369" s="248" t="str">
        <f>IF(Árboles!B366="","",Árboles!B366)</f>
        <v/>
      </c>
      <c r="C369" s="240" t="str">
        <f>IF(Árboles!C366="","",Árboles!C366)</f>
        <v/>
      </c>
      <c r="D369" s="249" t="str">
        <f>IF(Árboles!G366="","",Árboles!G366)</f>
        <v/>
      </c>
      <c r="E369" s="242"/>
      <c r="F369" s="242"/>
      <c r="G369" s="242"/>
      <c r="H369" s="242"/>
      <c r="I369" s="242"/>
      <c r="J369" s="243">
        <f>SUM(Biomasa[[#This Row],[B_PM (t)]:[B_Raíz (t)]])</f>
        <v>0</v>
      </c>
      <c r="K369" s="244"/>
      <c r="L369" s="244"/>
      <c r="M369" s="244"/>
      <c r="N369" s="244"/>
      <c r="O369" s="244"/>
      <c r="P369" s="245"/>
      <c r="Q369" s="245"/>
      <c r="R369" s="183"/>
      <c r="S369" s="183"/>
      <c r="T369" s="183"/>
      <c r="U369" s="183"/>
      <c r="V369" s="183"/>
      <c r="W369" s="183"/>
      <c r="X369" s="183"/>
    </row>
    <row r="370" spans="2:24" ht="16.8" thickTop="1" thickBot="1">
      <c r="B370" s="248" t="str">
        <f>IF(Árboles!B367="","",Árboles!B367)</f>
        <v/>
      </c>
      <c r="C370" s="240" t="str">
        <f>IF(Árboles!C367="","",Árboles!C367)</f>
        <v/>
      </c>
      <c r="D370" s="249" t="str">
        <f>IF(Árboles!G367="","",Árboles!G367)</f>
        <v/>
      </c>
      <c r="E370" s="242"/>
      <c r="F370" s="242"/>
      <c r="G370" s="242"/>
      <c r="H370" s="242"/>
      <c r="I370" s="242"/>
      <c r="J370" s="243">
        <f>SUM(Biomasa[[#This Row],[B_PM (t)]:[B_Raíz (t)]])</f>
        <v>0</v>
      </c>
      <c r="K370" s="244"/>
      <c r="L370" s="244"/>
      <c r="M370" s="244"/>
      <c r="N370" s="244"/>
      <c r="O370" s="244"/>
      <c r="P370" s="245"/>
      <c r="Q370" s="245"/>
      <c r="R370" s="183"/>
      <c r="S370" s="183"/>
      <c r="T370" s="183"/>
      <c r="U370" s="183"/>
      <c r="V370" s="183"/>
      <c r="W370" s="183"/>
      <c r="X370" s="183"/>
    </row>
    <row r="371" spans="2:24" ht="16.8" thickTop="1" thickBot="1">
      <c r="B371" s="248" t="str">
        <f>IF(Árboles!B368="","",Árboles!B368)</f>
        <v/>
      </c>
      <c r="C371" s="240" t="str">
        <f>IF(Árboles!C368="","",Árboles!C368)</f>
        <v/>
      </c>
      <c r="D371" s="249" t="str">
        <f>IF(Árboles!G368="","",Árboles!G368)</f>
        <v/>
      </c>
      <c r="E371" s="242"/>
      <c r="F371" s="242"/>
      <c r="G371" s="242"/>
      <c r="H371" s="242"/>
      <c r="I371" s="242"/>
      <c r="J371" s="243">
        <f>SUM(Biomasa[[#This Row],[B_PM (t)]:[B_Raíz (t)]])</f>
        <v>0</v>
      </c>
      <c r="K371" s="244"/>
      <c r="L371" s="244"/>
      <c r="M371" s="244"/>
      <c r="N371" s="244"/>
      <c r="O371" s="244"/>
      <c r="P371" s="245"/>
      <c r="Q371" s="245"/>
      <c r="R371" s="183"/>
      <c r="S371" s="183"/>
      <c r="T371" s="183"/>
      <c r="U371" s="183"/>
      <c r="V371" s="183"/>
      <c r="W371" s="183"/>
      <c r="X371" s="183"/>
    </row>
    <row r="372" spans="2:24" ht="16.8" thickTop="1" thickBot="1">
      <c r="B372" s="248" t="str">
        <f>IF(Árboles!B369="","",Árboles!B369)</f>
        <v/>
      </c>
      <c r="C372" s="240" t="str">
        <f>IF(Árboles!C369="","",Árboles!C369)</f>
        <v/>
      </c>
      <c r="D372" s="249" t="str">
        <f>IF(Árboles!G369="","",Árboles!G369)</f>
        <v/>
      </c>
      <c r="E372" s="242"/>
      <c r="F372" s="242"/>
      <c r="G372" s="242"/>
      <c r="H372" s="242"/>
      <c r="I372" s="242"/>
      <c r="J372" s="243">
        <f>SUM(Biomasa[[#This Row],[B_PM (t)]:[B_Raíz (t)]])</f>
        <v>0</v>
      </c>
      <c r="K372" s="244"/>
      <c r="L372" s="244"/>
      <c r="M372" s="244"/>
      <c r="N372" s="244"/>
      <c r="O372" s="244"/>
      <c r="P372" s="245"/>
      <c r="Q372" s="245"/>
      <c r="R372" s="183"/>
      <c r="S372" s="183"/>
      <c r="T372" s="183"/>
      <c r="U372" s="183"/>
      <c r="V372" s="183"/>
      <c r="W372" s="183"/>
      <c r="X372" s="183"/>
    </row>
    <row r="373" spans="2:24" ht="16.8" thickTop="1" thickBot="1">
      <c r="B373" s="248" t="str">
        <f>IF(Árboles!B370="","",Árboles!B370)</f>
        <v/>
      </c>
      <c r="C373" s="240" t="str">
        <f>IF(Árboles!C370="","",Árboles!C370)</f>
        <v/>
      </c>
      <c r="D373" s="249" t="str">
        <f>IF(Árboles!G370="","",Árboles!G370)</f>
        <v/>
      </c>
      <c r="E373" s="242"/>
      <c r="F373" s="242"/>
      <c r="G373" s="242"/>
      <c r="H373" s="242"/>
      <c r="I373" s="242"/>
      <c r="J373" s="243">
        <f>SUM(Biomasa[[#This Row],[B_PM (t)]:[B_Raíz (t)]])</f>
        <v>0</v>
      </c>
      <c r="K373" s="244"/>
      <c r="L373" s="244"/>
      <c r="M373" s="244"/>
      <c r="N373" s="244"/>
      <c r="O373" s="244"/>
      <c r="P373" s="245"/>
      <c r="Q373" s="245"/>
      <c r="R373" s="183"/>
      <c r="S373" s="183"/>
      <c r="T373" s="183"/>
      <c r="U373" s="183"/>
      <c r="V373" s="183"/>
      <c r="W373" s="183"/>
      <c r="X373" s="183"/>
    </row>
    <row r="374" spans="2:24" ht="16.8" thickTop="1" thickBot="1">
      <c r="B374" s="248" t="str">
        <f>IF(Árboles!B371="","",Árboles!B371)</f>
        <v/>
      </c>
      <c r="C374" s="240" t="str">
        <f>IF(Árboles!C371="","",Árboles!C371)</f>
        <v/>
      </c>
      <c r="D374" s="249" t="str">
        <f>IF(Árboles!G371="","",Árboles!G371)</f>
        <v/>
      </c>
      <c r="E374" s="242"/>
      <c r="F374" s="242"/>
      <c r="G374" s="242"/>
      <c r="H374" s="242"/>
      <c r="I374" s="242"/>
      <c r="J374" s="243">
        <f>SUM(Biomasa[[#This Row],[B_PM (t)]:[B_Raíz (t)]])</f>
        <v>0</v>
      </c>
      <c r="K374" s="244"/>
      <c r="L374" s="244"/>
      <c r="M374" s="244"/>
      <c r="N374" s="244"/>
      <c r="O374" s="244"/>
      <c r="P374" s="245"/>
      <c r="Q374" s="245"/>
      <c r="R374" s="183"/>
      <c r="S374" s="183"/>
      <c r="T374" s="183"/>
      <c r="U374" s="183"/>
      <c r="V374" s="183"/>
      <c r="W374" s="183"/>
      <c r="X374" s="183"/>
    </row>
    <row r="375" spans="2:24" ht="16.8" thickTop="1" thickBot="1">
      <c r="B375" s="248" t="str">
        <f>IF(Árboles!B372="","",Árboles!B372)</f>
        <v/>
      </c>
      <c r="C375" s="240" t="str">
        <f>IF(Árboles!C372="","",Árboles!C372)</f>
        <v/>
      </c>
      <c r="D375" s="249" t="str">
        <f>IF(Árboles!G372="","",Árboles!G372)</f>
        <v/>
      </c>
      <c r="E375" s="242"/>
      <c r="F375" s="242"/>
      <c r="G375" s="242"/>
      <c r="H375" s="242"/>
      <c r="I375" s="242"/>
      <c r="J375" s="243">
        <f>SUM(Biomasa[[#This Row],[B_PM (t)]:[B_Raíz (t)]])</f>
        <v>0</v>
      </c>
      <c r="K375" s="244"/>
      <c r="L375" s="244"/>
      <c r="M375" s="244"/>
      <c r="N375" s="244"/>
      <c r="O375" s="244"/>
      <c r="P375" s="245"/>
      <c r="Q375" s="245"/>
      <c r="R375" s="183"/>
      <c r="S375" s="183"/>
      <c r="T375" s="183"/>
      <c r="U375" s="183"/>
      <c r="V375" s="183"/>
      <c r="W375" s="183"/>
      <c r="X375" s="183"/>
    </row>
    <row r="376" spans="2:24" ht="16.8" thickTop="1" thickBot="1">
      <c r="B376" s="248" t="str">
        <f>IF(Árboles!B373="","",Árboles!B373)</f>
        <v/>
      </c>
      <c r="C376" s="240" t="str">
        <f>IF(Árboles!C373="","",Árboles!C373)</f>
        <v/>
      </c>
      <c r="D376" s="249" t="str">
        <f>IF(Árboles!G373="","",Árboles!G373)</f>
        <v/>
      </c>
      <c r="E376" s="242"/>
      <c r="F376" s="242"/>
      <c r="G376" s="242"/>
      <c r="H376" s="242"/>
      <c r="I376" s="242"/>
      <c r="J376" s="243">
        <f>SUM(Biomasa[[#This Row],[B_PM (t)]:[B_Raíz (t)]])</f>
        <v>0</v>
      </c>
      <c r="K376" s="244"/>
      <c r="L376" s="244"/>
      <c r="M376" s="244"/>
      <c r="N376" s="244"/>
      <c r="O376" s="244"/>
      <c r="P376" s="245"/>
      <c r="Q376" s="245"/>
      <c r="R376" s="183"/>
      <c r="S376" s="183"/>
      <c r="T376" s="183"/>
      <c r="U376" s="183"/>
      <c r="V376" s="183"/>
      <c r="W376" s="183"/>
      <c r="X376" s="183"/>
    </row>
    <row r="377" spans="2:24" ht="16.8" thickTop="1" thickBot="1">
      <c r="B377" s="248" t="str">
        <f>IF(Árboles!B374="","",Árboles!B374)</f>
        <v/>
      </c>
      <c r="C377" s="240" t="str">
        <f>IF(Árboles!C374="","",Árboles!C374)</f>
        <v/>
      </c>
      <c r="D377" s="249" t="str">
        <f>IF(Árboles!G374="","",Árboles!G374)</f>
        <v/>
      </c>
      <c r="E377" s="242"/>
      <c r="F377" s="242"/>
      <c r="G377" s="242"/>
      <c r="H377" s="242"/>
      <c r="I377" s="242"/>
      <c r="J377" s="243">
        <f>SUM(Biomasa[[#This Row],[B_PM (t)]:[B_Raíz (t)]])</f>
        <v>0</v>
      </c>
      <c r="K377" s="244"/>
      <c r="L377" s="244"/>
      <c r="M377" s="244"/>
      <c r="N377" s="244"/>
      <c r="O377" s="244"/>
      <c r="P377" s="245"/>
      <c r="Q377" s="245"/>
      <c r="R377" s="183"/>
      <c r="S377" s="183"/>
      <c r="T377" s="183"/>
      <c r="U377" s="183"/>
      <c r="V377" s="183"/>
      <c r="W377" s="183"/>
      <c r="X377" s="183"/>
    </row>
    <row r="378" spans="2:24" ht="16.8" thickTop="1" thickBot="1">
      <c r="B378" s="248" t="str">
        <f>IF(Árboles!B375="","",Árboles!B375)</f>
        <v/>
      </c>
      <c r="C378" s="240" t="str">
        <f>IF(Árboles!C375="","",Árboles!C375)</f>
        <v/>
      </c>
      <c r="D378" s="249" t="str">
        <f>IF(Árboles!G375="","",Árboles!G375)</f>
        <v/>
      </c>
      <c r="E378" s="242"/>
      <c r="F378" s="242"/>
      <c r="G378" s="242"/>
      <c r="H378" s="242"/>
      <c r="I378" s="242"/>
      <c r="J378" s="243">
        <f>SUM(Biomasa[[#This Row],[B_PM (t)]:[B_Raíz (t)]])</f>
        <v>0</v>
      </c>
      <c r="K378" s="244"/>
      <c r="L378" s="244"/>
      <c r="M378" s="244"/>
      <c r="N378" s="244"/>
      <c r="O378" s="244"/>
      <c r="P378" s="245"/>
      <c r="Q378" s="245"/>
      <c r="R378" s="183"/>
      <c r="S378" s="183"/>
      <c r="T378" s="183"/>
      <c r="U378" s="183"/>
      <c r="V378" s="183"/>
      <c r="W378" s="183"/>
      <c r="X378" s="183"/>
    </row>
    <row r="379" spans="2:24" ht="16.8" thickTop="1" thickBot="1">
      <c r="B379" s="248" t="str">
        <f>IF(Árboles!B376="","",Árboles!B376)</f>
        <v/>
      </c>
      <c r="C379" s="240" t="str">
        <f>IF(Árboles!C376="","",Árboles!C376)</f>
        <v/>
      </c>
      <c r="D379" s="249" t="str">
        <f>IF(Árboles!G376="","",Árboles!G376)</f>
        <v/>
      </c>
      <c r="E379" s="242"/>
      <c r="F379" s="242"/>
      <c r="G379" s="242"/>
      <c r="H379" s="242"/>
      <c r="I379" s="242"/>
      <c r="J379" s="243">
        <f>SUM(Biomasa[[#This Row],[B_PM (t)]:[B_Raíz (t)]])</f>
        <v>0</v>
      </c>
      <c r="K379" s="244"/>
      <c r="L379" s="244"/>
      <c r="M379" s="244"/>
      <c r="N379" s="244"/>
      <c r="O379" s="244"/>
      <c r="P379" s="245"/>
      <c r="Q379" s="245"/>
      <c r="R379" s="183"/>
      <c r="S379" s="183"/>
      <c r="T379" s="183"/>
      <c r="U379" s="183"/>
      <c r="V379" s="183"/>
      <c r="W379" s="183"/>
      <c r="X379" s="183"/>
    </row>
    <row r="380" spans="2:24" ht="16.8" thickTop="1" thickBot="1">
      <c r="B380" s="248" t="str">
        <f>IF(Árboles!B377="","",Árboles!B377)</f>
        <v/>
      </c>
      <c r="C380" s="240" t="str">
        <f>IF(Árboles!C377="","",Árboles!C377)</f>
        <v/>
      </c>
      <c r="D380" s="249" t="str">
        <f>IF(Árboles!G377="","",Árboles!G377)</f>
        <v/>
      </c>
      <c r="E380" s="242"/>
      <c r="F380" s="242"/>
      <c r="G380" s="242"/>
      <c r="H380" s="242"/>
      <c r="I380" s="242"/>
      <c r="J380" s="243">
        <f>SUM(Biomasa[[#This Row],[B_PM (t)]:[B_Raíz (t)]])</f>
        <v>0</v>
      </c>
      <c r="K380" s="244"/>
      <c r="L380" s="244"/>
      <c r="M380" s="244"/>
      <c r="N380" s="244"/>
      <c r="O380" s="244"/>
      <c r="P380" s="245"/>
      <c r="Q380" s="245"/>
      <c r="R380" s="183"/>
      <c r="S380" s="183"/>
      <c r="T380" s="183"/>
      <c r="U380" s="183"/>
      <c r="V380" s="183"/>
      <c r="W380" s="183"/>
      <c r="X380" s="183"/>
    </row>
    <row r="381" spans="2:24" ht="16.8" thickTop="1" thickBot="1">
      <c r="B381" s="248" t="str">
        <f>IF(Árboles!B378="","",Árboles!B378)</f>
        <v/>
      </c>
      <c r="C381" s="240" t="str">
        <f>IF(Árboles!C378="","",Árboles!C378)</f>
        <v/>
      </c>
      <c r="D381" s="249" t="str">
        <f>IF(Árboles!G378="","",Árboles!G378)</f>
        <v/>
      </c>
      <c r="E381" s="242"/>
      <c r="F381" s="242"/>
      <c r="G381" s="242"/>
      <c r="H381" s="242"/>
      <c r="I381" s="242"/>
      <c r="J381" s="243">
        <f>SUM(Biomasa[[#This Row],[B_PM (t)]:[B_Raíz (t)]])</f>
        <v>0</v>
      </c>
      <c r="K381" s="244"/>
      <c r="L381" s="244"/>
      <c r="M381" s="244"/>
      <c r="N381" s="244"/>
      <c r="O381" s="244"/>
      <c r="P381" s="245"/>
      <c r="Q381" s="245"/>
      <c r="R381" s="183"/>
      <c r="S381" s="183"/>
      <c r="T381" s="183"/>
      <c r="U381" s="183"/>
      <c r="V381" s="183"/>
      <c r="W381" s="183"/>
      <c r="X381" s="183"/>
    </row>
    <row r="382" spans="2:24" ht="16.8" thickTop="1" thickBot="1">
      <c r="B382" s="248" t="str">
        <f>IF(Árboles!B379="","",Árboles!B379)</f>
        <v/>
      </c>
      <c r="C382" s="240" t="str">
        <f>IF(Árboles!C379="","",Árboles!C379)</f>
        <v/>
      </c>
      <c r="D382" s="249" t="str">
        <f>IF(Árboles!G379="","",Árboles!G379)</f>
        <v/>
      </c>
      <c r="E382" s="242"/>
      <c r="F382" s="242"/>
      <c r="G382" s="242"/>
      <c r="H382" s="242"/>
      <c r="I382" s="242"/>
      <c r="J382" s="243">
        <f>SUM(Biomasa[[#This Row],[B_PM (t)]:[B_Raíz (t)]])</f>
        <v>0</v>
      </c>
      <c r="K382" s="244"/>
      <c r="L382" s="244"/>
      <c r="M382" s="244"/>
      <c r="N382" s="244"/>
      <c r="O382" s="244"/>
      <c r="P382" s="245"/>
      <c r="Q382" s="245"/>
      <c r="R382" s="183"/>
      <c r="S382" s="183"/>
      <c r="T382" s="183"/>
      <c r="U382" s="183"/>
      <c r="V382" s="183"/>
      <c r="W382" s="183"/>
      <c r="X382" s="183"/>
    </row>
    <row r="383" spans="2:24" ht="16.8" thickTop="1" thickBot="1">
      <c r="B383" s="248" t="str">
        <f>IF(Árboles!B380="","",Árboles!B380)</f>
        <v/>
      </c>
      <c r="C383" s="240" t="str">
        <f>IF(Árboles!C380="","",Árboles!C380)</f>
        <v/>
      </c>
      <c r="D383" s="249" t="str">
        <f>IF(Árboles!G380="","",Árboles!G380)</f>
        <v/>
      </c>
      <c r="E383" s="242"/>
      <c r="F383" s="242"/>
      <c r="G383" s="242"/>
      <c r="H383" s="242"/>
      <c r="I383" s="242"/>
      <c r="J383" s="243">
        <f>SUM(Biomasa[[#This Row],[B_PM (t)]:[B_Raíz (t)]])</f>
        <v>0</v>
      </c>
      <c r="K383" s="244"/>
      <c r="L383" s="244"/>
      <c r="M383" s="244"/>
      <c r="N383" s="244"/>
      <c r="O383" s="244"/>
      <c r="P383" s="245"/>
      <c r="Q383" s="245"/>
      <c r="R383" s="183"/>
      <c r="S383" s="183"/>
      <c r="T383" s="183"/>
      <c r="U383" s="183"/>
      <c r="V383" s="183"/>
      <c r="W383" s="183"/>
      <c r="X383" s="183"/>
    </row>
    <row r="384" spans="2:24" ht="16.8" thickTop="1" thickBot="1">
      <c r="B384" s="248" t="str">
        <f>IF(Árboles!B381="","",Árboles!B381)</f>
        <v/>
      </c>
      <c r="C384" s="240" t="str">
        <f>IF(Árboles!C381="","",Árboles!C381)</f>
        <v/>
      </c>
      <c r="D384" s="249" t="str">
        <f>IF(Árboles!G381="","",Árboles!G381)</f>
        <v/>
      </c>
      <c r="E384" s="242"/>
      <c r="F384" s="242"/>
      <c r="G384" s="242"/>
      <c r="H384" s="242"/>
      <c r="I384" s="242"/>
      <c r="J384" s="243">
        <f>SUM(Biomasa[[#This Row],[B_PM (t)]:[B_Raíz (t)]])</f>
        <v>0</v>
      </c>
      <c r="K384" s="244"/>
      <c r="L384" s="244"/>
      <c r="M384" s="244"/>
      <c r="N384" s="244"/>
      <c r="O384" s="244"/>
      <c r="P384" s="245"/>
      <c r="Q384" s="245"/>
      <c r="R384" s="183"/>
      <c r="S384" s="183"/>
      <c r="T384" s="183"/>
      <c r="U384" s="183"/>
      <c r="V384" s="183"/>
      <c r="W384" s="183"/>
      <c r="X384" s="183"/>
    </row>
    <row r="385" spans="2:24" ht="16.8" thickTop="1" thickBot="1">
      <c r="B385" s="248" t="str">
        <f>IF(Árboles!B382="","",Árboles!B382)</f>
        <v/>
      </c>
      <c r="C385" s="240" t="str">
        <f>IF(Árboles!C382="","",Árboles!C382)</f>
        <v/>
      </c>
      <c r="D385" s="249" t="str">
        <f>IF(Árboles!G382="","",Árboles!G382)</f>
        <v/>
      </c>
      <c r="E385" s="242"/>
      <c r="F385" s="242"/>
      <c r="G385" s="242"/>
      <c r="H385" s="242"/>
      <c r="I385" s="242"/>
      <c r="J385" s="243">
        <f>SUM(Biomasa[[#This Row],[B_PM (t)]:[B_Raíz (t)]])</f>
        <v>0</v>
      </c>
      <c r="K385" s="244"/>
      <c r="L385" s="244"/>
      <c r="M385" s="244"/>
      <c r="N385" s="244"/>
      <c r="O385" s="244"/>
      <c r="P385" s="245"/>
      <c r="Q385" s="245"/>
      <c r="R385" s="183"/>
      <c r="S385" s="183"/>
      <c r="T385" s="183"/>
      <c r="U385" s="183"/>
      <c r="V385" s="183"/>
      <c r="W385" s="183"/>
      <c r="X385" s="183"/>
    </row>
    <row r="386" spans="2:24" ht="16.8" thickTop="1" thickBot="1">
      <c r="B386" s="248" t="str">
        <f>IF(Árboles!B383="","",Árboles!B383)</f>
        <v/>
      </c>
      <c r="C386" s="240" t="str">
        <f>IF(Árboles!C383="","",Árboles!C383)</f>
        <v/>
      </c>
      <c r="D386" s="249" t="str">
        <f>IF(Árboles!G383="","",Árboles!G383)</f>
        <v/>
      </c>
      <c r="E386" s="242"/>
      <c r="F386" s="242"/>
      <c r="G386" s="242"/>
      <c r="H386" s="242"/>
      <c r="I386" s="242"/>
      <c r="J386" s="243">
        <f>SUM(Biomasa[[#This Row],[B_PM (t)]:[B_Raíz (t)]])</f>
        <v>0</v>
      </c>
      <c r="K386" s="244"/>
      <c r="L386" s="244"/>
      <c r="M386" s="244"/>
      <c r="N386" s="244"/>
      <c r="O386" s="244"/>
      <c r="P386" s="245"/>
      <c r="Q386" s="245"/>
      <c r="R386" s="183"/>
      <c r="S386" s="183"/>
      <c r="T386" s="183"/>
      <c r="U386" s="183"/>
      <c r="V386" s="183"/>
      <c r="W386" s="183"/>
      <c r="X386" s="183"/>
    </row>
    <row r="387" spans="2:24" ht="16.8" thickTop="1" thickBot="1">
      <c r="B387" s="248" t="str">
        <f>IF(Árboles!B384="","",Árboles!B384)</f>
        <v/>
      </c>
      <c r="C387" s="240" t="str">
        <f>IF(Árboles!C384="","",Árboles!C384)</f>
        <v/>
      </c>
      <c r="D387" s="249" t="str">
        <f>IF(Árboles!G384="","",Árboles!G384)</f>
        <v/>
      </c>
      <c r="E387" s="242"/>
      <c r="F387" s="242"/>
      <c r="G387" s="242"/>
      <c r="H387" s="242"/>
      <c r="I387" s="242"/>
      <c r="J387" s="243">
        <f>SUM(Biomasa[[#This Row],[B_PM (t)]:[B_Raíz (t)]])</f>
        <v>0</v>
      </c>
      <c r="K387" s="244"/>
      <c r="L387" s="244"/>
      <c r="M387" s="244"/>
      <c r="N387" s="244"/>
      <c r="O387" s="244"/>
      <c r="P387" s="245"/>
      <c r="Q387" s="245"/>
      <c r="R387" s="183"/>
      <c r="S387" s="183"/>
      <c r="T387" s="183"/>
      <c r="U387" s="183"/>
      <c r="V387" s="183"/>
      <c r="W387" s="183"/>
      <c r="X387" s="183"/>
    </row>
    <row r="388" spans="2:24" ht="16.8" thickTop="1" thickBot="1">
      <c r="B388" s="248" t="str">
        <f>IF(Árboles!B385="","",Árboles!B385)</f>
        <v/>
      </c>
      <c r="C388" s="240" t="str">
        <f>IF(Árboles!C385="","",Árboles!C385)</f>
        <v/>
      </c>
      <c r="D388" s="249" t="str">
        <f>IF(Árboles!G385="","",Árboles!G385)</f>
        <v/>
      </c>
      <c r="E388" s="242"/>
      <c r="F388" s="242"/>
      <c r="G388" s="242"/>
      <c r="H388" s="242"/>
      <c r="I388" s="242"/>
      <c r="J388" s="243">
        <f>SUM(Biomasa[[#This Row],[B_PM (t)]:[B_Raíz (t)]])</f>
        <v>0</v>
      </c>
      <c r="K388" s="244"/>
      <c r="L388" s="244"/>
      <c r="M388" s="244"/>
      <c r="N388" s="244"/>
      <c r="O388" s="244"/>
      <c r="P388" s="245"/>
      <c r="Q388" s="245"/>
      <c r="R388" s="183"/>
      <c r="S388" s="183"/>
      <c r="T388" s="183"/>
      <c r="U388" s="183"/>
      <c r="V388" s="183"/>
      <c r="W388" s="183"/>
      <c r="X388" s="183"/>
    </row>
    <row r="389" spans="2:24" ht="16.8" thickTop="1" thickBot="1">
      <c r="B389" s="248" t="str">
        <f>IF(Árboles!B386="","",Árboles!B386)</f>
        <v/>
      </c>
      <c r="C389" s="240" t="str">
        <f>IF(Árboles!C386="","",Árboles!C386)</f>
        <v/>
      </c>
      <c r="D389" s="249" t="str">
        <f>IF(Árboles!G386="","",Árboles!G386)</f>
        <v/>
      </c>
      <c r="E389" s="242"/>
      <c r="F389" s="242"/>
      <c r="G389" s="242"/>
      <c r="H389" s="242"/>
      <c r="I389" s="242"/>
      <c r="J389" s="243">
        <f>SUM(Biomasa[[#This Row],[B_PM (t)]:[B_Raíz (t)]])</f>
        <v>0</v>
      </c>
      <c r="K389" s="244"/>
      <c r="L389" s="244"/>
      <c r="M389" s="244"/>
      <c r="N389" s="244"/>
      <c r="O389" s="244"/>
      <c r="P389" s="245"/>
      <c r="Q389" s="245"/>
      <c r="R389" s="183"/>
      <c r="S389" s="183"/>
      <c r="T389" s="183"/>
      <c r="U389" s="183"/>
      <c r="V389" s="183"/>
      <c r="W389" s="183"/>
      <c r="X389" s="183"/>
    </row>
    <row r="390" spans="2:24" ht="16.8" thickTop="1" thickBot="1">
      <c r="B390" s="248" t="str">
        <f>IF(Árboles!B387="","",Árboles!B387)</f>
        <v/>
      </c>
      <c r="C390" s="240" t="str">
        <f>IF(Árboles!C387="","",Árboles!C387)</f>
        <v/>
      </c>
      <c r="D390" s="249" t="str">
        <f>IF(Árboles!G387="","",Árboles!G387)</f>
        <v/>
      </c>
      <c r="E390" s="242"/>
      <c r="F390" s="242"/>
      <c r="G390" s="242"/>
      <c r="H390" s="242"/>
      <c r="I390" s="242"/>
      <c r="J390" s="243">
        <f>SUM(Biomasa[[#This Row],[B_PM (t)]:[B_Raíz (t)]])</f>
        <v>0</v>
      </c>
      <c r="K390" s="244"/>
      <c r="L390" s="244"/>
      <c r="M390" s="244"/>
      <c r="N390" s="244"/>
      <c r="O390" s="244"/>
      <c r="P390" s="245"/>
      <c r="Q390" s="245"/>
      <c r="R390" s="183"/>
      <c r="S390" s="183"/>
      <c r="T390" s="183"/>
      <c r="U390" s="183"/>
      <c r="V390" s="183"/>
      <c r="W390" s="183"/>
      <c r="X390" s="183"/>
    </row>
    <row r="391" spans="2:24" ht="16.8" thickTop="1" thickBot="1">
      <c r="B391" s="248" t="str">
        <f>IF(Árboles!B388="","",Árboles!B388)</f>
        <v/>
      </c>
      <c r="C391" s="240" t="str">
        <f>IF(Árboles!C388="","",Árboles!C388)</f>
        <v/>
      </c>
      <c r="D391" s="249" t="str">
        <f>IF(Árboles!G388="","",Árboles!G388)</f>
        <v/>
      </c>
      <c r="E391" s="242"/>
      <c r="F391" s="242"/>
      <c r="G391" s="242"/>
      <c r="H391" s="242"/>
      <c r="I391" s="242"/>
      <c r="J391" s="243">
        <f>SUM(Biomasa[[#This Row],[B_PM (t)]:[B_Raíz (t)]])</f>
        <v>0</v>
      </c>
      <c r="K391" s="244"/>
      <c r="L391" s="244"/>
      <c r="M391" s="244"/>
      <c r="N391" s="244"/>
      <c r="O391" s="244"/>
      <c r="P391" s="245"/>
      <c r="Q391" s="245"/>
      <c r="R391" s="183"/>
      <c r="S391" s="183"/>
      <c r="T391" s="183"/>
      <c r="U391" s="183"/>
      <c r="V391" s="183"/>
      <c r="W391" s="183"/>
      <c r="X391" s="183"/>
    </row>
    <row r="392" spans="2:24" ht="16.8" thickTop="1" thickBot="1">
      <c r="B392" s="248" t="str">
        <f>IF(Árboles!B389="","",Árboles!B389)</f>
        <v/>
      </c>
      <c r="C392" s="240" t="str">
        <f>IF(Árboles!C389="","",Árboles!C389)</f>
        <v/>
      </c>
      <c r="D392" s="249" t="str">
        <f>IF(Árboles!G389="","",Árboles!G389)</f>
        <v/>
      </c>
      <c r="E392" s="242"/>
      <c r="F392" s="242"/>
      <c r="G392" s="242"/>
      <c r="H392" s="242"/>
      <c r="I392" s="242"/>
      <c r="J392" s="243">
        <f>SUM(Biomasa[[#This Row],[B_PM (t)]:[B_Raíz (t)]])</f>
        <v>0</v>
      </c>
      <c r="K392" s="244"/>
      <c r="L392" s="244"/>
      <c r="M392" s="244"/>
      <c r="N392" s="244"/>
      <c r="O392" s="244"/>
      <c r="P392" s="245"/>
      <c r="Q392" s="245"/>
      <c r="R392" s="183"/>
      <c r="S392" s="183"/>
      <c r="T392" s="183"/>
      <c r="U392" s="183"/>
      <c r="V392" s="183"/>
      <c r="W392" s="183"/>
      <c r="X392" s="183"/>
    </row>
    <row r="393" spans="2:24" ht="16.8" thickTop="1" thickBot="1">
      <c r="B393" s="248" t="str">
        <f>IF(Árboles!B390="","",Árboles!B390)</f>
        <v/>
      </c>
      <c r="C393" s="240" t="str">
        <f>IF(Árboles!C390="","",Árboles!C390)</f>
        <v/>
      </c>
      <c r="D393" s="249" t="str">
        <f>IF(Árboles!G390="","",Árboles!G390)</f>
        <v/>
      </c>
      <c r="E393" s="242"/>
      <c r="F393" s="242"/>
      <c r="G393" s="242"/>
      <c r="H393" s="242"/>
      <c r="I393" s="242"/>
      <c r="J393" s="243">
        <f>SUM(Biomasa[[#This Row],[B_PM (t)]:[B_Raíz (t)]])</f>
        <v>0</v>
      </c>
      <c r="K393" s="244"/>
      <c r="L393" s="244"/>
      <c r="M393" s="244"/>
      <c r="N393" s="244"/>
      <c r="O393" s="244"/>
      <c r="P393" s="245"/>
      <c r="Q393" s="245"/>
      <c r="R393" s="183"/>
      <c r="S393" s="183"/>
      <c r="T393" s="183"/>
      <c r="U393" s="183"/>
      <c r="V393" s="183"/>
      <c r="W393" s="183"/>
      <c r="X393" s="183"/>
    </row>
    <row r="394" spans="2:24" ht="16.8" thickTop="1" thickBot="1">
      <c r="B394" s="248" t="str">
        <f>IF(Árboles!B391="","",Árboles!B391)</f>
        <v/>
      </c>
      <c r="C394" s="240" t="str">
        <f>IF(Árboles!C391="","",Árboles!C391)</f>
        <v/>
      </c>
      <c r="D394" s="249" t="str">
        <f>IF(Árboles!G391="","",Árboles!G391)</f>
        <v/>
      </c>
      <c r="E394" s="242"/>
      <c r="F394" s="242"/>
      <c r="G394" s="242"/>
      <c r="H394" s="242"/>
      <c r="I394" s="242"/>
      <c r="J394" s="243">
        <f>SUM(Biomasa[[#This Row],[B_PM (t)]:[B_Raíz (t)]])</f>
        <v>0</v>
      </c>
      <c r="K394" s="244"/>
      <c r="L394" s="244"/>
      <c r="M394" s="244"/>
      <c r="N394" s="244"/>
      <c r="O394" s="244"/>
      <c r="P394" s="245"/>
      <c r="Q394" s="245"/>
      <c r="R394" s="183"/>
      <c r="S394" s="183"/>
      <c r="T394" s="183"/>
      <c r="U394" s="183"/>
      <c r="V394" s="183"/>
      <c r="W394" s="183"/>
      <c r="X394" s="183"/>
    </row>
    <row r="395" spans="2:24" ht="16.8" thickTop="1" thickBot="1">
      <c r="B395" s="248" t="str">
        <f>IF(Árboles!B392="","",Árboles!B392)</f>
        <v/>
      </c>
      <c r="C395" s="240" t="str">
        <f>IF(Árboles!C392="","",Árboles!C392)</f>
        <v/>
      </c>
      <c r="D395" s="249" t="str">
        <f>IF(Árboles!G392="","",Árboles!G392)</f>
        <v/>
      </c>
      <c r="E395" s="242"/>
      <c r="F395" s="242"/>
      <c r="G395" s="242"/>
      <c r="H395" s="242"/>
      <c r="I395" s="242"/>
      <c r="J395" s="243">
        <f>SUM(Biomasa[[#This Row],[B_PM (t)]:[B_Raíz (t)]])</f>
        <v>0</v>
      </c>
      <c r="K395" s="244"/>
      <c r="L395" s="244"/>
      <c r="M395" s="244"/>
      <c r="N395" s="244"/>
      <c r="O395" s="244"/>
      <c r="P395" s="245"/>
      <c r="Q395" s="245"/>
      <c r="R395" s="183"/>
      <c r="S395" s="183"/>
      <c r="T395" s="183"/>
      <c r="U395" s="183"/>
      <c r="V395" s="183"/>
      <c r="W395" s="183"/>
      <c r="X395" s="183"/>
    </row>
    <row r="396" spans="2:24" ht="16.8" thickTop="1" thickBot="1">
      <c r="B396" s="248" t="str">
        <f>IF(Árboles!B393="","",Árboles!B393)</f>
        <v/>
      </c>
      <c r="C396" s="240" t="str">
        <f>IF(Árboles!C393="","",Árboles!C393)</f>
        <v/>
      </c>
      <c r="D396" s="249" t="str">
        <f>IF(Árboles!G393="","",Árboles!G393)</f>
        <v/>
      </c>
      <c r="E396" s="242"/>
      <c r="F396" s="242"/>
      <c r="G396" s="242"/>
      <c r="H396" s="242"/>
      <c r="I396" s="242"/>
      <c r="J396" s="243">
        <f>SUM(Biomasa[[#This Row],[B_PM (t)]:[B_Raíz (t)]])</f>
        <v>0</v>
      </c>
      <c r="K396" s="244"/>
      <c r="L396" s="244"/>
      <c r="M396" s="244"/>
      <c r="N396" s="244"/>
      <c r="O396" s="244"/>
      <c r="P396" s="245"/>
      <c r="Q396" s="245"/>
      <c r="R396" s="183"/>
      <c r="S396" s="183"/>
      <c r="T396" s="183"/>
      <c r="U396" s="183"/>
      <c r="V396" s="183"/>
      <c r="W396" s="183"/>
      <c r="X396" s="183"/>
    </row>
    <row r="397" spans="2:24" ht="16.8" thickTop="1" thickBot="1">
      <c r="B397" s="248" t="str">
        <f>IF(Árboles!B394="","",Árboles!B394)</f>
        <v/>
      </c>
      <c r="C397" s="240" t="str">
        <f>IF(Árboles!C394="","",Árboles!C394)</f>
        <v/>
      </c>
      <c r="D397" s="249" t="str">
        <f>IF(Árboles!G394="","",Árboles!G394)</f>
        <v/>
      </c>
      <c r="E397" s="242"/>
      <c r="F397" s="242"/>
      <c r="G397" s="242"/>
      <c r="H397" s="242"/>
      <c r="I397" s="242"/>
      <c r="J397" s="243">
        <f>SUM(Biomasa[[#This Row],[B_PM (t)]:[B_Raíz (t)]])</f>
        <v>0</v>
      </c>
      <c r="K397" s="244"/>
      <c r="L397" s="244"/>
      <c r="M397" s="244"/>
      <c r="N397" s="244"/>
      <c r="O397" s="244"/>
      <c r="P397" s="245"/>
      <c r="Q397" s="245"/>
      <c r="R397" s="183"/>
      <c r="S397" s="183"/>
      <c r="T397" s="183"/>
      <c r="U397" s="183"/>
      <c r="V397" s="183"/>
      <c r="W397" s="183"/>
      <c r="X397" s="183"/>
    </row>
    <row r="398" spans="2:24" ht="16.8" thickTop="1" thickBot="1">
      <c r="B398" s="248" t="str">
        <f>IF(Árboles!B395="","",Árboles!B395)</f>
        <v/>
      </c>
      <c r="C398" s="240" t="str">
        <f>IF(Árboles!C395="","",Árboles!C395)</f>
        <v/>
      </c>
      <c r="D398" s="249" t="str">
        <f>IF(Árboles!G395="","",Árboles!G395)</f>
        <v/>
      </c>
      <c r="E398" s="242"/>
      <c r="F398" s="242"/>
      <c r="G398" s="242"/>
      <c r="H398" s="242"/>
      <c r="I398" s="242"/>
      <c r="J398" s="243">
        <f>SUM(Biomasa[[#This Row],[B_PM (t)]:[B_Raíz (t)]])</f>
        <v>0</v>
      </c>
      <c r="K398" s="244"/>
      <c r="L398" s="244"/>
      <c r="M398" s="244"/>
      <c r="N398" s="244"/>
      <c r="O398" s="244"/>
      <c r="P398" s="245"/>
      <c r="Q398" s="245"/>
      <c r="R398" s="183"/>
      <c r="S398" s="183"/>
      <c r="T398" s="183"/>
      <c r="U398" s="183"/>
      <c r="V398" s="183"/>
      <c r="W398" s="183"/>
      <c r="X398" s="183"/>
    </row>
    <row r="399" spans="2:24" ht="16.8" thickTop="1" thickBot="1">
      <c r="B399" s="248" t="str">
        <f>IF(Árboles!B396="","",Árboles!B396)</f>
        <v/>
      </c>
      <c r="C399" s="240" t="str">
        <f>IF(Árboles!C396="","",Árboles!C396)</f>
        <v/>
      </c>
      <c r="D399" s="249" t="str">
        <f>IF(Árboles!G396="","",Árboles!G396)</f>
        <v/>
      </c>
      <c r="E399" s="242"/>
      <c r="F399" s="242"/>
      <c r="G399" s="242"/>
      <c r="H399" s="242"/>
      <c r="I399" s="242"/>
      <c r="J399" s="243">
        <f>SUM(Biomasa[[#This Row],[B_PM (t)]:[B_Raíz (t)]])</f>
        <v>0</v>
      </c>
      <c r="K399" s="244"/>
      <c r="L399" s="244"/>
      <c r="M399" s="244"/>
      <c r="N399" s="244"/>
      <c r="O399" s="244"/>
      <c r="P399" s="245"/>
      <c r="Q399" s="245"/>
      <c r="R399" s="183"/>
      <c r="S399" s="183"/>
      <c r="T399" s="183"/>
      <c r="U399" s="183"/>
      <c r="V399" s="183"/>
      <c r="W399" s="183"/>
      <c r="X399" s="183"/>
    </row>
    <row r="400" spans="2:24" ht="16.8" thickTop="1" thickBot="1">
      <c r="B400" s="248" t="str">
        <f>IF(Árboles!B397="","",Árboles!B397)</f>
        <v/>
      </c>
      <c r="C400" s="240" t="str">
        <f>IF(Árboles!C397="","",Árboles!C397)</f>
        <v/>
      </c>
      <c r="D400" s="249" t="str">
        <f>IF(Árboles!G397="","",Árboles!G397)</f>
        <v/>
      </c>
      <c r="E400" s="242"/>
      <c r="F400" s="242"/>
      <c r="G400" s="242"/>
      <c r="H400" s="242"/>
      <c r="I400" s="242"/>
      <c r="J400" s="243">
        <f>SUM(Biomasa[[#This Row],[B_PM (t)]:[B_Raíz (t)]])</f>
        <v>0</v>
      </c>
      <c r="K400" s="244"/>
      <c r="L400" s="244"/>
      <c r="M400" s="244"/>
      <c r="N400" s="244"/>
      <c r="O400" s="244"/>
      <c r="P400" s="245"/>
      <c r="Q400" s="245"/>
      <c r="R400" s="183"/>
      <c r="S400" s="183"/>
      <c r="T400" s="183"/>
      <c r="U400" s="183"/>
      <c r="V400" s="183"/>
      <c r="W400" s="183"/>
      <c r="X400" s="183"/>
    </row>
    <row r="401" spans="2:24" ht="16.8" thickTop="1" thickBot="1">
      <c r="B401" s="248" t="str">
        <f>IF(Árboles!B398="","",Árboles!B398)</f>
        <v/>
      </c>
      <c r="C401" s="240" t="str">
        <f>IF(Árboles!C398="","",Árboles!C398)</f>
        <v/>
      </c>
      <c r="D401" s="249" t="str">
        <f>IF(Árboles!G398="","",Árboles!G398)</f>
        <v/>
      </c>
      <c r="E401" s="242"/>
      <c r="F401" s="242"/>
      <c r="G401" s="242"/>
      <c r="H401" s="242"/>
      <c r="I401" s="242"/>
      <c r="J401" s="243">
        <f>SUM(Biomasa[[#This Row],[B_PM (t)]:[B_Raíz (t)]])</f>
        <v>0</v>
      </c>
      <c r="K401" s="244"/>
      <c r="L401" s="244"/>
      <c r="M401" s="244"/>
      <c r="N401" s="244"/>
      <c r="O401" s="244"/>
      <c r="P401" s="245"/>
      <c r="Q401" s="245"/>
      <c r="R401" s="183"/>
      <c r="S401" s="183"/>
      <c r="T401" s="183"/>
      <c r="U401" s="183"/>
      <c r="V401" s="183"/>
      <c r="W401" s="183"/>
      <c r="X401" s="183"/>
    </row>
    <row r="402" spans="2:24" ht="16.8" thickTop="1" thickBot="1">
      <c r="B402" s="248" t="str">
        <f>IF(Árboles!B399="","",Árboles!B399)</f>
        <v/>
      </c>
      <c r="C402" s="240" t="str">
        <f>IF(Árboles!C399="","",Árboles!C399)</f>
        <v/>
      </c>
      <c r="D402" s="249" t="str">
        <f>IF(Árboles!G399="","",Árboles!G399)</f>
        <v/>
      </c>
      <c r="E402" s="242"/>
      <c r="F402" s="242"/>
      <c r="G402" s="242"/>
      <c r="H402" s="242"/>
      <c r="I402" s="242"/>
      <c r="J402" s="243">
        <f>SUM(Biomasa[[#This Row],[B_PM (t)]:[B_Raíz (t)]])</f>
        <v>0</v>
      </c>
      <c r="K402" s="244"/>
      <c r="L402" s="244"/>
      <c r="M402" s="244"/>
      <c r="N402" s="244"/>
      <c r="O402" s="244"/>
      <c r="P402" s="245"/>
      <c r="Q402" s="245"/>
      <c r="R402" s="183"/>
      <c r="S402" s="183"/>
      <c r="T402" s="183"/>
      <c r="U402" s="183"/>
      <c r="V402" s="183"/>
      <c r="W402" s="183"/>
      <c r="X402" s="183"/>
    </row>
    <row r="403" spans="2:24" ht="16.8" thickTop="1" thickBot="1">
      <c r="B403" s="248" t="str">
        <f>IF(Árboles!B400="","",Árboles!B400)</f>
        <v/>
      </c>
      <c r="C403" s="240" t="str">
        <f>IF(Árboles!C400="","",Árboles!C400)</f>
        <v/>
      </c>
      <c r="D403" s="249" t="str">
        <f>IF(Árboles!G400="","",Árboles!G400)</f>
        <v/>
      </c>
      <c r="E403" s="242"/>
      <c r="F403" s="242"/>
      <c r="G403" s="242"/>
      <c r="H403" s="242"/>
      <c r="I403" s="242"/>
      <c r="J403" s="243">
        <f>SUM(Biomasa[[#This Row],[B_PM (t)]:[B_Raíz (t)]])</f>
        <v>0</v>
      </c>
      <c r="K403" s="244"/>
      <c r="L403" s="244"/>
      <c r="M403" s="244"/>
      <c r="N403" s="244"/>
      <c r="O403" s="244"/>
      <c r="P403" s="245"/>
      <c r="Q403" s="245"/>
      <c r="R403" s="183"/>
      <c r="S403" s="183"/>
      <c r="T403" s="183"/>
      <c r="U403" s="183"/>
      <c r="V403" s="183"/>
      <c r="W403" s="183"/>
      <c r="X403" s="183"/>
    </row>
    <row r="404" spans="2:24" ht="16.8" thickTop="1" thickBot="1">
      <c r="B404" s="248" t="str">
        <f>IF(Árboles!B401="","",Árboles!B401)</f>
        <v/>
      </c>
      <c r="C404" s="240" t="str">
        <f>IF(Árboles!C401="","",Árboles!C401)</f>
        <v/>
      </c>
      <c r="D404" s="249" t="str">
        <f>IF(Árboles!G401="","",Árboles!G401)</f>
        <v/>
      </c>
      <c r="E404" s="242"/>
      <c r="F404" s="242"/>
      <c r="G404" s="242"/>
      <c r="H404" s="242"/>
      <c r="I404" s="242"/>
      <c r="J404" s="243">
        <f>SUM(Biomasa[[#This Row],[B_PM (t)]:[B_Raíz (t)]])</f>
        <v>0</v>
      </c>
      <c r="K404" s="244"/>
      <c r="L404" s="244"/>
      <c r="M404" s="244"/>
      <c r="N404" s="244"/>
      <c r="O404" s="244"/>
      <c r="P404" s="245"/>
      <c r="Q404" s="245"/>
      <c r="R404" s="183"/>
      <c r="S404" s="183"/>
      <c r="T404" s="183"/>
      <c r="U404" s="183"/>
      <c r="V404" s="183"/>
      <c r="W404" s="183"/>
      <c r="X404" s="183"/>
    </row>
    <row r="405" spans="2:24" ht="16.8" thickTop="1" thickBot="1">
      <c r="B405" s="248" t="str">
        <f>IF(Árboles!B402="","",Árboles!B402)</f>
        <v/>
      </c>
      <c r="C405" s="240" t="str">
        <f>IF(Árboles!C402="","",Árboles!C402)</f>
        <v/>
      </c>
      <c r="D405" s="249" t="str">
        <f>IF(Árboles!G402="","",Árboles!G402)</f>
        <v/>
      </c>
      <c r="E405" s="242"/>
      <c r="F405" s="242"/>
      <c r="G405" s="242"/>
      <c r="H405" s="242"/>
      <c r="I405" s="242"/>
      <c r="J405" s="243">
        <f>SUM(Biomasa[[#This Row],[B_PM (t)]:[B_Raíz (t)]])</f>
        <v>0</v>
      </c>
      <c r="K405" s="244"/>
      <c r="L405" s="244"/>
      <c r="M405" s="244"/>
      <c r="N405" s="244"/>
      <c r="O405" s="244"/>
      <c r="P405" s="245"/>
      <c r="Q405" s="245"/>
      <c r="R405" s="183"/>
      <c r="S405" s="183"/>
      <c r="T405" s="183"/>
      <c r="U405" s="183"/>
      <c r="V405" s="183"/>
      <c r="W405" s="183"/>
      <c r="X405" s="183"/>
    </row>
    <row r="406" spans="2:24" ht="16.8" thickTop="1" thickBot="1">
      <c r="B406" s="248" t="str">
        <f>IF(Árboles!B403="","",Árboles!B403)</f>
        <v/>
      </c>
      <c r="C406" s="240" t="str">
        <f>IF(Árboles!C403="","",Árboles!C403)</f>
        <v/>
      </c>
      <c r="D406" s="249" t="str">
        <f>IF(Árboles!G403="","",Árboles!G403)</f>
        <v/>
      </c>
      <c r="E406" s="242"/>
      <c r="F406" s="242"/>
      <c r="G406" s="242"/>
      <c r="H406" s="242"/>
      <c r="I406" s="242"/>
      <c r="J406" s="243">
        <f>SUM(Biomasa[[#This Row],[B_PM (t)]:[B_Raíz (t)]])</f>
        <v>0</v>
      </c>
      <c r="K406" s="244"/>
      <c r="L406" s="244"/>
      <c r="M406" s="244"/>
      <c r="N406" s="244"/>
      <c r="O406" s="244"/>
      <c r="P406" s="245"/>
      <c r="Q406" s="245"/>
      <c r="R406" s="183"/>
      <c r="S406" s="183"/>
      <c r="T406" s="183"/>
      <c r="U406" s="183"/>
      <c r="V406" s="183"/>
      <c r="W406" s="183"/>
      <c r="X406" s="183"/>
    </row>
    <row r="407" spans="2:24" ht="16.8" thickTop="1" thickBot="1">
      <c r="B407" s="248" t="str">
        <f>IF(Árboles!B404="","",Árboles!B404)</f>
        <v/>
      </c>
      <c r="C407" s="240" t="str">
        <f>IF(Árboles!C404="","",Árboles!C404)</f>
        <v/>
      </c>
      <c r="D407" s="249" t="str">
        <f>IF(Árboles!G404="","",Árboles!G404)</f>
        <v/>
      </c>
      <c r="E407" s="242"/>
      <c r="F407" s="242"/>
      <c r="G407" s="242"/>
      <c r="H407" s="242"/>
      <c r="I407" s="242"/>
      <c r="J407" s="243">
        <f>SUM(Biomasa[[#This Row],[B_PM (t)]:[B_Raíz (t)]])</f>
        <v>0</v>
      </c>
      <c r="K407" s="244"/>
      <c r="L407" s="244"/>
      <c r="M407" s="244"/>
      <c r="N407" s="244"/>
      <c r="O407" s="244"/>
      <c r="P407" s="245"/>
      <c r="Q407" s="245"/>
      <c r="R407" s="183"/>
      <c r="S407" s="183"/>
      <c r="T407" s="183"/>
      <c r="U407" s="183"/>
      <c r="V407" s="183"/>
      <c r="W407" s="183"/>
      <c r="X407" s="183"/>
    </row>
    <row r="408" spans="2:24" ht="16.8" thickTop="1" thickBot="1">
      <c r="B408" s="248" t="str">
        <f>IF(Árboles!B405="","",Árboles!B405)</f>
        <v/>
      </c>
      <c r="C408" s="240" t="str">
        <f>IF(Árboles!C405="","",Árboles!C405)</f>
        <v/>
      </c>
      <c r="D408" s="249" t="str">
        <f>IF(Árboles!G405="","",Árboles!G405)</f>
        <v/>
      </c>
      <c r="E408" s="242"/>
      <c r="F408" s="242"/>
      <c r="G408" s="242"/>
      <c r="H408" s="242"/>
      <c r="I408" s="242"/>
      <c r="J408" s="243">
        <f>SUM(Biomasa[[#This Row],[B_PM (t)]:[B_Raíz (t)]])</f>
        <v>0</v>
      </c>
      <c r="K408" s="244"/>
      <c r="L408" s="244"/>
      <c r="M408" s="244"/>
      <c r="N408" s="244"/>
      <c r="O408" s="244"/>
      <c r="P408" s="245"/>
      <c r="Q408" s="245"/>
      <c r="R408" s="183"/>
      <c r="S408" s="183"/>
      <c r="T408" s="183"/>
      <c r="U408" s="183"/>
      <c r="V408" s="183"/>
      <c r="W408" s="183"/>
      <c r="X408" s="183"/>
    </row>
    <row r="409" spans="2:24" ht="16.8" thickTop="1" thickBot="1">
      <c r="B409" s="248" t="str">
        <f>IF(Árboles!B406="","",Árboles!B406)</f>
        <v/>
      </c>
      <c r="C409" s="240" t="str">
        <f>IF(Árboles!C406="","",Árboles!C406)</f>
        <v/>
      </c>
      <c r="D409" s="249" t="str">
        <f>IF(Árboles!G406="","",Árboles!G406)</f>
        <v/>
      </c>
      <c r="E409" s="242"/>
      <c r="F409" s="242"/>
      <c r="G409" s="242"/>
      <c r="H409" s="242"/>
      <c r="I409" s="242"/>
      <c r="J409" s="243">
        <f>SUM(Biomasa[[#This Row],[B_PM (t)]:[B_Raíz (t)]])</f>
        <v>0</v>
      </c>
      <c r="K409" s="244"/>
      <c r="L409" s="244"/>
      <c r="M409" s="244"/>
      <c r="N409" s="244"/>
      <c r="O409" s="244"/>
      <c r="P409" s="245"/>
      <c r="Q409" s="245"/>
      <c r="R409" s="183"/>
      <c r="S409" s="183"/>
      <c r="T409" s="183"/>
      <c r="U409" s="183"/>
      <c r="V409" s="183"/>
      <c r="W409" s="183"/>
      <c r="X409" s="183"/>
    </row>
    <row r="410" spans="2:24" ht="16.8" thickTop="1" thickBot="1">
      <c r="B410" s="248" t="str">
        <f>IF(Árboles!B407="","",Árboles!B407)</f>
        <v/>
      </c>
      <c r="C410" s="240" t="str">
        <f>IF(Árboles!C407="","",Árboles!C407)</f>
        <v/>
      </c>
      <c r="D410" s="249" t="str">
        <f>IF(Árboles!G407="","",Árboles!G407)</f>
        <v/>
      </c>
      <c r="E410" s="242"/>
      <c r="F410" s="242"/>
      <c r="G410" s="242"/>
      <c r="H410" s="242"/>
      <c r="I410" s="242"/>
      <c r="J410" s="243">
        <f>SUM(Biomasa[[#This Row],[B_PM (t)]:[B_Raíz (t)]])</f>
        <v>0</v>
      </c>
      <c r="K410" s="244"/>
      <c r="L410" s="244"/>
      <c r="M410" s="244"/>
      <c r="N410" s="244"/>
      <c r="O410" s="244"/>
      <c r="P410" s="245"/>
      <c r="Q410" s="245"/>
      <c r="R410" s="183"/>
      <c r="S410" s="183"/>
      <c r="T410" s="183"/>
      <c r="U410" s="183"/>
      <c r="V410" s="183"/>
      <c r="W410" s="183"/>
      <c r="X410" s="183"/>
    </row>
    <row r="411" spans="2:24" ht="16.8" thickTop="1" thickBot="1">
      <c r="B411" s="248" t="str">
        <f>IF(Árboles!B408="","",Árboles!B408)</f>
        <v/>
      </c>
      <c r="C411" s="240" t="str">
        <f>IF(Árboles!C408="","",Árboles!C408)</f>
        <v/>
      </c>
      <c r="D411" s="249" t="str">
        <f>IF(Árboles!G408="","",Árboles!G408)</f>
        <v/>
      </c>
      <c r="E411" s="242"/>
      <c r="F411" s="242"/>
      <c r="G411" s="242"/>
      <c r="H411" s="242"/>
      <c r="I411" s="242"/>
      <c r="J411" s="243">
        <f>SUM(Biomasa[[#This Row],[B_PM (t)]:[B_Raíz (t)]])</f>
        <v>0</v>
      </c>
      <c r="K411" s="244"/>
      <c r="L411" s="244"/>
      <c r="M411" s="244"/>
      <c r="N411" s="244"/>
      <c r="O411" s="244"/>
      <c r="P411" s="245"/>
      <c r="Q411" s="245"/>
      <c r="R411" s="183"/>
      <c r="S411" s="183"/>
      <c r="T411" s="183"/>
      <c r="U411" s="183"/>
      <c r="V411" s="183"/>
      <c r="W411" s="183"/>
      <c r="X411" s="183"/>
    </row>
    <row r="412" spans="2:24" ht="16.8" thickTop="1" thickBot="1">
      <c r="B412" s="248" t="str">
        <f>IF(Árboles!B409="","",Árboles!B409)</f>
        <v/>
      </c>
      <c r="C412" s="240" t="str">
        <f>IF(Árboles!C409="","",Árboles!C409)</f>
        <v/>
      </c>
      <c r="D412" s="249" t="str">
        <f>IF(Árboles!G409="","",Árboles!G409)</f>
        <v/>
      </c>
      <c r="E412" s="242"/>
      <c r="F412" s="242"/>
      <c r="G412" s="242"/>
      <c r="H412" s="242"/>
      <c r="I412" s="242"/>
      <c r="J412" s="243">
        <f>SUM(Biomasa[[#This Row],[B_PM (t)]:[B_Raíz (t)]])</f>
        <v>0</v>
      </c>
      <c r="K412" s="244"/>
      <c r="L412" s="244"/>
      <c r="M412" s="244"/>
      <c r="N412" s="244"/>
      <c r="O412" s="244"/>
      <c r="P412" s="245"/>
      <c r="Q412" s="245"/>
      <c r="R412" s="183"/>
      <c r="S412" s="183"/>
      <c r="T412" s="183"/>
      <c r="U412" s="183"/>
      <c r="V412" s="183"/>
      <c r="W412" s="183"/>
      <c r="X412" s="183"/>
    </row>
    <row r="413" spans="2:24" ht="16.8" thickTop="1" thickBot="1">
      <c r="B413" s="248" t="str">
        <f>IF(Árboles!B410="","",Árboles!B410)</f>
        <v/>
      </c>
      <c r="C413" s="240" t="str">
        <f>IF(Árboles!C410="","",Árboles!C410)</f>
        <v/>
      </c>
      <c r="D413" s="249" t="str">
        <f>IF(Árboles!G410="","",Árboles!G410)</f>
        <v/>
      </c>
      <c r="E413" s="242"/>
      <c r="F413" s="242"/>
      <c r="G413" s="242"/>
      <c r="H413" s="242"/>
      <c r="I413" s="242"/>
      <c r="J413" s="243">
        <f>SUM(Biomasa[[#This Row],[B_PM (t)]:[B_Raíz (t)]])</f>
        <v>0</v>
      </c>
      <c r="K413" s="244"/>
      <c r="L413" s="244"/>
      <c r="M413" s="244"/>
      <c r="N413" s="244"/>
      <c r="O413" s="244"/>
      <c r="P413" s="245"/>
      <c r="Q413" s="245"/>
      <c r="R413" s="183"/>
      <c r="S413" s="183"/>
      <c r="T413" s="183"/>
      <c r="U413" s="183"/>
      <c r="V413" s="183"/>
      <c r="W413" s="183"/>
      <c r="X413" s="183"/>
    </row>
    <row r="414" spans="2:24" ht="16.8" thickTop="1" thickBot="1">
      <c r="B414" s="248" t="str">
        <f>IF(Árboles!B411="","",Árboles!B411)</f>
        <v/>
      </c>
      <c r="C414" s="240" t="str">
        <f>IF(Árboles!C411="","",Árboles!C411)</f>
        <v/>
      </c>
      <c r="D414" s="249" t="str">
        <f>IF(Árboles!G411="","",Árboles!G411)</f>
        <v/>
      </c>
      <c r="E414" s="242"/>
      <c r="F414" s="242"/>
      <c r="G414" s="242"/>
      <c r="H414" s="242"/>
      <c r="I414" s="242"/>
      <c r="J414" s="243">
        <f>SUM(Biomasa[[#This Row],[B_PM (t)]:[B_Raíz (t)]])</f>
        <v>0</v>
      </c>
      <c r="K414" s="244"/>
      <c r="L414" s="244"/>
      <c r="M414" s="244"/>
      <c r="N414" s="244"/>
      <c r="O414" s="244"/>
      <c r="P414" s="245"/>
      <c r="Q414" s="245"/>
      <c r="R414" s="183"/>
      <c r="S414" s="183"/>
      <c r="T414" s="183"/>
      <c r="U414" s="183"/>
      <c r="V414" s="183"/>
      <c r="W414" s="183"/>
      <c r="X414" s="183"/>
    </row>
    <row r="415" spans="2:24" ht="16.8" thickTop="1" thickBot="1">
      <c r="B415" s="248" t="str">
        <f>IF(Árboles!B412="","",Árboles!B412)</f>
        <v/>
      </c>
      <c r="C415" s="240" t="str">
        <f>IF(Árboles!C412="","",Árboles!C412)</f>
        <v/>
      </c>
      <c r="D415" s="249" t="str">
        <f>IF(Árboles!G412="","",Árboles!G412)</f>
        <v/>
      </c>
      <c r="E415" s="242"/>
      <c r="F415" s="242"/>
      <c r="G415" s="242"/>
      <c r="H415" s="242"/>
      <c r="I415" s="242"/>
      <c r="J415" s="243">
        <f>SUM(Biomasa[[#This Row],[B_PM (t)]:[B_Raíz (t)]])</f>
        <v>0</v>
      </c>
      <c r="K415" s="244"/>
      <c r="L415" s="244"/>
      <c r="M415" s="244"/>
      <c r="N415" s="244"/>
      <c r="O415" s="244"/>
      <c r="P415" s="245"/>
      <c r="Q415" s="245"/>
      <c r="R415" s="183"/>
      <c r="S415" s="183"/>
      <c r="T415" s="183"/>
      <c r="U415" s="183"/>
      <c r="V415" s="183"/>
      <c r="W415" s="183"/>
      <c r="X415" s="183"/>
    </row>
    <row r="416" spans="2:24" ht="16.8" thickTop="1" thickBot="1">
      <c r="B416" s="248" t="str">
        <f>IF(Árboles!B413="","",Árboles!B413)</f>
        <v/>
      </c>
      <c r="C416" s="240" t="str">
        <f>IF(Árboles!C413="","",Árboles!C413)</f>
        <v/>
      </c>
      <c r="D416" s="249" t="str">
        <f>IF(Árboles!G413="","",Árboles!G413)</f>
        <v/>
      </c>
      <c r="E416" s="242"/>
      <c r="F416" s="242"/>
      <c r="G416" s="242"/>
      <c r="H416" s="242"/>
      <c r="I416" s="242"/>
      <c r="J416" s="243">
        <f>SUM(Biomasa[[#This Row],[B_PM (t)]:[B_Raíz (t)]])</f>
        <v>0</v>
      </c>
      <c r="K416" s="244"/>
      <c r="L416" s="244"/>
      <c r="M416" s="244"/>
      <c r="N416" s="244"/>
      <c r="O416" s="244"/>
      <c r="P416" s="245"/>
      <c r="Q416" s="245"/>
      <c r="R416" s="183"/>
      <c r="S416" s="183"/>
      <c r="T416" s="183"/>
      <c r="U416" s="183"/>
      <c r="V416" s="183"/>
      <c r="W416" s="183"/>
      <c r="X416" s="183"/>
    </row>
    <row r="417" spans="2:24" ht="16.8" thickTop="1" thickBot="1">
      <c r="B417" s="248" t="str">
        <f>IF(Árboles!B414="","",Árboles!B414)</f>
        <v/>
      </c>
      <c r="C417" s="240" t="str">
        <f>IF(Árboles!C414="","",Árboles!C414)</f>
        <v/>
      </c>
      <c r="D417" s="249" t="str">
        <f>IF(Árboles!G414="","",Árboles!G414)</f>
        <v/>
      </c>
      <c r="E417" s="242"/>
      <c r="F417" s="242"/>
      <c r="G417" s="242"/>
      <c r="H417" s="242"/>
      <c r="I417" s="242"/>
      <c r="J417" s="243">
        <f>SUM(Biomasa[[#This Row],[B_PM (t)]:[B_Raíz (t)]])</f>
        <v>0</v>
      </c>
      <c r="K417" s="244"/>
      <c r="L417" s="244"/>
      <c r="M417" s="244"/>
      <c r="N417" s="244"/>
      <c r="O417" s="244"/>
      <c r="P417" s="245"/>
      <c r="Q417" s="245"/>
      <c r="R417" s="183"/>
      <c r="S417" s="183"/>
      <c r="T417" s="183"/>
      <c r="U417" s="183"/>
      <c r="V417" s="183"/>
      <c r="W417" s="183"/>
      <c r="X417" s="183"/>
    </row>
    <row r="418" spans="2:24" ht="16.8" thickTop="1" thickBot="1">
      <c r="B418" s="248" t="str">
        <f>IF(Árboles!B415="","",Árboles!B415)</f>
        <v/>
      </c>
      <c r="C418" s="240" t="str">
        <f>IF(Árboles!C415="","",Árboles!C415)</f>
        <v/>
      </c>
      <c r="D418" s="249" t="str">
        <f>IF(Árboles!G415="","",Árboles!G415)</f>
        <v/>
      </c>
      <c r="E418" s="242"/>
      <c r="F418" s="242"/>
      <c r="G418" s="242"/>
      <c r="H418" s="242"/>
      <c r="I418" s="242"/>
      <c r="J418" s="243">
        <f>SUM(Biomasa[[#This Row],[B_PM (t)]:[B_Raíz (t)]])</f>
        <v>0</v>
      </c>
      <c r="K418" s="244"/>
      <c r="L418" s="244"/>
      <c r="M418" s="244"/>
      <c r="N418" s="244"/>
      <c r="O418" s="244"/>
      <c r="P418" s="245"/>
      <c r="Q418" s="245"/>
      <c r="R418" s="183"/>
      <c r="S418" s="183"/>
      <c r="T418" s="183"/>
      <c r="U418" s="183"/>
      <c r="V418" s="183"/>
      <c r="W418" s="183"/>
      <c r="X418" s="183"/>
    </row>
    <row r="419" spans="2:24" ht="16.8" thickTop="1" thickBot="1">
      <c r="B419" s="248" t="str">
        <f>IF(Árboles!B416="","",Árboles!B416)</f>
        <v/>
      </c>
      <c r="C419" s="240" t="str">
        <f>IF(Árboles!C416="","",Árboles!C416)</f>
        <v/>
      </c>
      <c r="D419" s="249" t="str">
        <f>IF(Árboles!G416="","",Árboles!G416)</f>
        <v/>
      </c>
      <c r="E419" s="242"/>
      <c r="F419" s="242"/>
      <c r="G419" s="242"/>
      <c r="H419" s="242"/>
      <c r="I419" s="242"/>
      <c r="J419" s="243">
        <f>SUM(Biomasa[[#This Row],[B_PM (t)]:[B_Raíz (t)]])</f>
        <v>0</v>
      </c>
      <c r="K419" s="244"/>
      <c r="L419" s="244"/>
      <c r="M419" s="244"/>
      <c r="N419" s="244"/>
      <c r="O419" s="244"/>
      <c r="P419" s="245"/>
      <c r="Q419" s="245"/>
      <c r="R419" s="183"/>
      <c r="S419" s="183"/>
      <c r="T419" s="183"/>
      <c r="U419" s="183"/>
      <c r="V419" s="183"/>
      <c r="W419" s="183"/>
      <c r="X419" s="183"/>
    </row>
    <row r="420" spans="2:24" ht="16.8" thickTop="1" thickBot="1">
      <c r="B420" s="248" t="str">
        <f>IF(Árboles!B417="","",Árboles!B417)</f>
        <v/>
      </c>
      <c r="C420" s="240" t="str">
        <f>IF(Árboles!C417="","",Árboles!C417)</f>
        <v/>
      </c>
      <c r="D420" s="249" t="str">
        <f>IF(Árboles!G417="","",Árboles!G417)</f>
        <v/>
      </c>
      <c r="E420" s="242"/>
      <c r="F420" s="242"/>
      <c r="G420" s="242"/>
      <c r="H420" s="242"/>
      <c r="I420" s="242"/>
      <c r="J420" s="243">
        <f>SUM(Biomasa[[#This Row],[B_PM (t)]:[B_Raíz (t)]])</f>
        <v>0</v>
      </c>
      <c r="K420" s="244"/>
      <c r="L420" s="244"/>
      <c r="M420" s="244"/>
      <c r="N420" s="244"/>
      <c r="O420" s="244"/>
      <c r="P420" s="245"/>
      <c r="Q420" s="245"/>
      <c r="R420" s="183"/>
      <c r="S420" s="183"/>
      <c r="T420" s="183"/>
      <c r="U420" s="183"/>
      <c r="V420" s="183"/>
      <c r="W420" s="183"/>
      <c r="X420" s="183"/>
    </row>
    <row r="421" spans="2:24" ht="16.8" thickTop="1" thickBot="1">
      <c r="B421" s="248" t="str">
        <f>IF(Árboles!B418="","",Árboles!B418)</f>
        <v/>
      </c>
      <c r="C421" s="240" t="str">
        <f>IF(Árboles!C418="","",Árboles!C418)</f>
        <v/>
      </c>
      <c r="D421" s="249" t="str">
        <f>IF(Árboles!G418="","",Árboles!G418)</f>
        <v/>
      </c>
      <c r="E421" s="242"/>
      <c r="F421" s="242"/>
      <c r="G421" s="242"/>
      <c r="H421" s="242"/>
      <c r="I421" s="242"/>
      <c r="J421" s="243">
        <f>SUM(Biomasa[[#This Row],[B_PM (t)]:[B_Raíz (t)]])</f>
        <v>0</v>
      </c>
      <c r="K421" s="244"/>
      <c r="L421" s="244"/>
      <c r="M421" s="244"/>
      <c r="N421" s="244"/>
      <c r="O421" s="244"/>
      <c r="P421" s="245"/>
      <c r="Q421" s="245"/>
      <c r="R421" s="183"/>
      <c r="S421" s="183"/>
      <c r="T421" s="183"/>
      <c r="U421" s="183"/>
      <c r="V421" s="183"/>
      <c r="W421" s="183"/>
      <c r="X421" s="183"/>
    </row>
    <row r="422" spans="2:24" ht="16.8" thickTop="1" thickBot="1">
      <c r="B422" s="248" t="str">
        <f>IF(Árboles!B419="","",Árboles!B419)</f>
        <v/>
      </c>
      <c r="C422" s="240" t="str">
        <f>IF(Árboles!C419="","",Árboles!C419)</f>
        <v/>
      </c>
      <c r="D422" s="249" t="str">
        <f>IF(Árboles!G419="","",Árboles!G419)</f>
        <v/>
      </c>
      <c r="E422" s="242"/>
      <c r="F422" s="242"/>
      <c r="G422" s="242"/>
      <c r="H422" s="242"/>
      <c r="I422" s="242"/>
      <c r="J422" s="243">
        <f>SUM(Biomasa[[#This Row],[B_PM (t)]:[B_Raíz (t)]])</f>
        <v>0</v>
      </c>
      <c r="K422" s="244"/>
      <c r="L422" s="244"/>
      <c r="M422" s="244"/>
      <c r="N422" s="244"/>
      <c r="O422" s="244"/>
      <c r="P422" s="245"/>
      <c r="Q422" s="245"/>
      <c r="R422" s="183"/>
      <c r="S422" s="183"/>
      <c r="T422" s="183"/>
      <c r="U422" s="183"/>
      <c r="V422" s="183"/>
      <c r="W422" s="183"/>
      <c r="X422" s="183"/>
    </row>
    <row r="423" spans="2:24" ht="16.8" thickTop="1" thickBot="1">
      <c r="B423" s="248" t="str">
        <f>IF(Árboles!B420="","",Árboles!B420)</f>
        <v/>
      </c>
      <c r="C423" s="240" t="str">
        <f>IF(Árboles!C420="","",Árboles!C420)</f>
        <v/>
      </c>
      <c r="D423" s="249" t="str">
        <f>IF(Árboles!G420="","",Árboles!G420)</f>
        <v/>
      </c>
      <c r="E423" s="242"/>
      <c r="F423" s="242"/>
      <c r="G423" s="242"/>
      <c r="H423" s="242"/>
      <c r="I423" s="242"/>
      <c r="J423" s="243">
        <f>SUM(Biomasa[[#This Row],[B_PM (t)]:[B_Raíz (t)]])</f>
        <v>0</v>
      </c>
      <c r="K423" s="244"/>
      <c r="L423" s="244"/>
      <c r="M423" s="244"/>
      <c r="N423" s="244"/>
      <c r="O423" s="244"/>
      <c r="P423" s="245"/>
      <c r="Q423" s="245"/>
      <c r="R423" s="183"/>
      <c r="S423" s="183"/>
      <c r="T423" s="183"/>
      <c r="U423" s="183"/>
      <c r="V423" s="183"/>
      <c r="W423" s="183"/>
      <c r="X423" s="183"/>
    </row>
    <row r="424" spans="2:24" ht="16.8" thickTop="1" thickBot="1">
      <c r="B424" s="248" t="str">
        <f>IF(Árboles!B421="","",Árboles!B421)</f>
        <v/>
      </c>
      <c r="C424" s="240" t="str">
        <f>IF(Árboles!C421="","",Árboles!C421)</f>
        <v/>
      </c>
      <c r="D424" s="249" t="str">
        <f>IF(Árboles!G421="","",Árboles!G421)</f>
        <v/>
      </c>
      <c r="E424" s="242"/>
      <c r="F424" s="242"/>
      <c r="G424" s="242"/>
      <c r="H424" s="242"/>
      <c r="I424" s="242"/>
      <c r="J424" s="243">
        <f>SUM(Biomasa[[#This Row],[B_PM (t)]:[B_Raíz (t)]])</f>
        <v>0</v>
      </c>
      <c r="K424" s="244"/>
      <c r="L424" s="244"/>
      <c r="M424" s="244"/>
      <c r="N424" s="244"/>
      <c r="O424" s="244"/>
      <c r="P424" s="245"/>
      <c r="Q424" s="245"/>
      <c r="R424" s="183"/>
      <c r="S424" s="183"/>
      <c r="T424" s="183"/>
      <c r="U424" s="183"/>
      <c r="V424" s="183"/>
      <c r="W424" s="183"/>
      <c r="X424" s="183"/>
    </row>
    <row r="425" spans="2:24" ht="16.8" thickTop="1" thickBot="1">
      <c r="B425" s="248" t="str">
        <f>IF(Árboles!B422="","",Árboles!B422)</f>
        <v/>
      </c>
      <c r="C425" s="240" t="str">
        <f>IF(Árboles!C422="","",Árboles!C422)</f>
        <v/>
      </c>
      <c r="D425" s="249" t="str">
        <f>IF(Árboles!G422="","",Árboles!G422)</f>
        <v/>
      </c>
      <c r="E425" s="242"/>
      <c r="F425" s="242"/>
      <c r="G425" s="242"/>
      <c r="H425" s="242"/>
      <c r="I425" s="242"/>
      <c r="J425" s="243">
        <f>SUM(Biomasa[[#This Row],[B_PM (t)]:[B_Raíz (t)]])</f>
        <v>0</v>
      </c>
      <c r="K425" s="244"/>
      <c r="L425" s="244"/>
      <c r="M425" s="244"/>
      <c r="N425" s="244"/>
      <c r="O425" s="244"/>
      <c r="P425" s="245"/>
      <c r="Q425" s="245"/>
      <c r="R425" s="183"/>
      <c r="S425" s="183"/>
      <c r="T425" s="183"/>
      <c r="U425" s="183"/>
      <c r="V425" s="183"/>
      <c r="W425" s="183"/>
      <c r="X425" s="183"/>
    </row>
    <row r="426" spans="2:24" ht="16.8" thickTop="1" thickBot="1">
      <c r="B426" s="248" t="str">
        <f>IF(Árboles!B423="","",Árboles!B423)</f>
        <v/>
      </c>
      <c r="C426" s="240" t="str">
        <f>IF(Árboles!C423="","",Árboles!C423)</f>
        <v/>
      </c>
      <c r="D426" s="249" t="str">
        <f>IF(Árboles!G423="","",Árboles!G423)</f>
        <v/>
      </c>
      <c r="E426" s="242"/>
      <c r="F426" s="242"/>
      <c r="G426" s="242"/>
      <c r="H426" s="242"/>
      <c r="I426" s="242"/>
      <c r="J426" s="243">
        <f>SUM(Biomasa[[#This Row],[B_PM (t)]:[B_Raíz (t)]])</f>
        <v>0</v>
      </c>
      <c r="K426" s="244"/>
      <c r="L426" s="244"/>
      <c r="M426" s="244"/>
      <c r="N426" s="244"/>
      <c r="O426" s="244"/>
      <c r="P426" s="245"/>
      <c r="Q426" s="245"/>
      <c r="R426" s="183"/>
      <c r="S426" s="183"/>
      <c r="T426" s="183"/>
      <c r="U426" s="183"/>
      <c r="V426" s="183"/>
      <c r="W426" s="183"/>
      <c r="X426" s="183"/>
    </row>
    <row r="427" spans="2:24" ht="16.8" thickTop="1" thickBot="1">
      <c r="B427" s="248" t="str">
        <f>IF(Árboles!B424="","",Árboles!B424)</f>
        <v/>
      </c>
      <c r="C427" s="240" t="str">
        <f>IF(Árboles!C424="","",Árboles!C424)</f>
        <v/>
      </c>
      <c r="D427" s="249" t="str">
        <f>IF(Árboles!G424="","",Árboles!G424)</f>
        <v/>
      </c>
      <c r="E427" s="242"/>
      <c r="F427" s="242"/>
      <c r="G427" s="242"/>
      <c r="H427" s="242"/>
      <c r="I427" s="242"/>
      <c r="J427" s="243">
        <f>SUM(Biomasa[[#This Row],[B_PM (t)]:[B_Raíz (t)]])</f>
        <v>0</v>
      </c>
      <c r="K427" s="244"/>
      <c r="L427" s="244"/>
      <c r="M427" s="244"/>
      <c r="N427" s="244"/>
      <c r="O427" s="244"/>
      <c r="P427" s="245"/>
      <c r="Q427" s="245"/>
      <c r="R427" s="183"/>
      <c r="S427" s="183"/>
      <c r="T427" s="183"/>
      <c r="U427" s="183"/>
      <c r="V427" s="183"/>
      <c r="W427" s="183"/>
      <c r="X427" s="183"/>
    </row>
    <row r="428" spans="2:24" ht="16.8" thickTop="1" thickBot="1">
      <c r="B428" s="248" t="str">
        <f>IF(Árboles!B425="","",Árboles!B425)</f>
        <v/>
      </c>
      <c r="C428" s="240" t="str">
        <f>IF(Árboles!C425="","",Árboles!C425)</f>
        <v/>
      </c>
      <c r="D428" s="249" t="str">
        <f>IF(Árboles!G425="","",Árboles!G425)</f>
        <v/>
      </c>
      <c r="E428" s="242"/>
      <c r="F428" s="242"/>
      <c r="G428" s="242"/>
      <c r="H428" s="242"/>
      <c r="I428" s="242"/>
      <c r="J428" s="243">
        <f>SUM(Biomasa[[#This Row],[B_PM (t)]:[B_Raíz (t)]])</f>
        <v>0</v>
      </c>
      <c r="K428" s="244"/>
      <c r="L428" s="244"/>
      <c r="M428" s="244"/>
      <c r="N428" s="244"/>
      <c r="O428" s="244"/>
      <c r="P428" s="245"/>
      <c r="Q428" s="245"/>
      <c r="R428" s="183"/>
      <c r="S428" s="183"/>
      <c r="T428" s="183"/>
      <c r="U428" s="183"/>
      <c r="V428" s="183"/>
      <c r="W428" s="183"/>
      <c r="X428" s="183"/>
    </row>
    <row r="429" spans="2:24" ht="16.8" thickTop="1" thickBot="1">
      <c r="B429" s="248" t="str">
        <f>IF(Árboles!B426="","",Árboles!B426)</f>
        <v/>
      </c>
      <c r="C429" s="240" t="str">
        <f>IF(Árboles!C426="","",Árboles!C426)</f>
        <v/>
      </c>
      <c r="D429" s="249" t="str">
        <f>IF(Árboles!G426="","",Árboles!G426)</f>
        <v/>
      </c>
      <c r="E429" s="242"/>
      <c r="F429" s="242"/>
      <c r="G429" s="242"/>
      <c r="H429" s="242"/>
      <c r="I429" s="242"/>
      <c r="J429" s="243">
        <f>SUM(Biomasa[[#This Row],[B_PM (t)]:[B_Raíz (t)]])</f>
        <v>0</v>
      </c>
      <c r="K429" s="244"/>
      <c r="L429" s="244"/>
      <c r="M429" s="244"/>
      <c r="N429" s="244"/>
      <c r="O429" s="244"/>
      <c r="P429" s="245"/>
      <c r="Q429" s="245"/>
      <c r="R429" s="183"/>
      <c r="S429" s="183"/>
      <c r="T429" s="183"/>
      <c r="U429" s="183"/>
      <c r="V429" s="183"/>
      <c r="W429" s="183"/>
      <c r="X429" s="183"/>
    </row>
    <row r="430" spans="2:24" ht="16.8" thickTop="1" thickBot="1">
      <c r="B430" s="248" t="str">
        <f>IF(Árboles!B427="","",Árboles!B427)</f>
        <v/>
      </c>
      <c r="C430" s="240" t="str">
        <f>IF(Árboles!C427="","",Árboles!C427)</f>
        <v/>
      </c>
      <c r="D430" s="249" t="str">
        <f>IF(Árboles!G427="","",Árboles!G427)</f>
        <v/>
      </c>
      <c r="E430" s="242"/>
      <c r="F430" s="242"/>
      <c r="G430" s="242"/>
      <c r="H430" s="242"/>
      <c r="I430" s="242"/>
      <c r="J430" s="243">
        <f>SUM(Biomasa[[#This Row],[B_PM (t)]:[B_Raíz (t)]])</f>
        <v>0</v>
      </c>
      <c r="K430" s="244"/>
      <c r="L430" s="244"/>
      <c r="M430" s="244"/>
      <c r="N430" s="244"/>
      <c r="O430" s="244"/>
      <c r="P430" s="245"/>
      <c r="Q430" s="245"/>
      <c r="R430" s="183"/>
      <c r="S430" s="183"/>
      <c r="T430" s="183"/>
      <c r="U430" s="183"/>
      <c r="V430" s="183"/>
      <c r="W430" s="183"/>
      <c r="X430" s="183"/>
    </row>
    <row r="431" spans="2:24" ht="16.8" thickTop="1" thickBot="1">
      <c r="B431" s="248" t="str">
        <f>IF(Árboles!B428="","",Árboles!B428)</f>
        <v/>
      </c>
      <c r="C431" s="240" t="str">
        <f>IF(Árboles!C428="","",Árboles!C428)</f>
        <v/>
      </c>
      <c r="D431" s="249" t="str">
        <f>IF(Árboles!G428="","",Árboles!G428)</f>
        <v/>
      </c>
      <c r="E431" s="242"/>
      <c r="F431" s="242"/>
      <c r="G431" s="242"/>
      <c r="H431" s="242"/>
      <c r="I431" s="242"/>
      <c r="J431" s="243">
        <f>SUM(Biomasa[[#This Row],[B_PM (t)]:[B_Raíz (t)]])</f>
        <v>0</v>
      </c>
      <c r="K431" s="244"/>
      <c r="L431" s="244"/>
      <c r="M431" s="244"/>
      <c r="N431" s="244"/>
      <c r="O431" s="244"/>
      <c r="P431" s="245"/>
      <c r="Q431" s="245"/>
      <c r="R431" s="183"/>
      <c r="S431" s="183"/>
      <c r="T431" s="183"/>
      <c r="U431" s="183"/>
      <c r="V431" s="183"/>
      <c r="W431" s="183"/>
      <c r="X431" s="183"/>
    </row>
    <row r="432" spans="2:24" ht="16.8" thickTop="1" thickBot="1">
      <c r="B432" s="248" t="str">
        <f>IF(Árboles!B429="","",Árboles!B429)</f>
        <v/>
      </c>
      <c r="C432" s="240" t="str">
        <f>IF(Árboles!C429="","",Árboles!C429)</f>
        <v/>
      </c>
      <c r="D432" s="249" t="str">
        <f>IF(Árboles!G429="","",Árboles!G429)</f>
        <v/>
      </c>
      <c r="E432" s="242"/>
      <c r="F432" s="242"/>
      <c r="G432" s="242"/>
      <c r="H432" s="242"/>
      <c r="I432" s="242"/>
      <c r="J432" s="243">
        <f>SUM(Biomasa[[#This Row],[B_PM (t)]:[B_Raíz (t)]])</f>
        <v>0</v>
      </c>
      <c r="K432" s="244"/>
      <c r="L432" s="244"/>
      <c r="M432" s="244"/>
      <c r="N432" s="244"/>
      <c r="O432" s="244"/>
      <c r="P432" s="245"/>
      <c r="Q432" s="245"/>
      <c r="R432" s="183"/>
      <c r="S432" s="183"/>
      <c r="T432" s="183"/>
      <c r="U432" s="183"/>
      <c r="V432" s="183"/>
      <c r="W432" s="183"/>
      <c r="X432" s="183"/>
    </row>
    <row r="433" spans="2:24" ht="16.8" thickTop="1" thickBot="1">
      <c r="B433" s="248" t="str">
        <f>IF(Árboles!B430="","",Árboles!B430)</f>
        <v/>
      </c>
      <c r="C433" s="240" t="str">
        <f>IF(Árboles!C430="","",Árboles!C430)</f>
        <v/>
      </c>
      <c r="D433" s="249" t="str">
        <f>IF(Árboles!G430="","",Árboles!G430)</f>
        <v/>
      </c>
      <c r="E433" s="242"/>
      <c r="F433" s="242"/>
      <c r="G433" s="242"/>
      <c r="H433" s="242"/>
      <c r="I433" s="242"/>
      <c r="J433" s="243">
        <f>SUM(Biomasa[[#This Row],[B_PM (t)]:[B_Raíz (t)]])</f>
        <v>0</v>
      </c>
      <c r="K433" s="244"/>
      <c r="L433" s="244"/>
      <c r="M433" s="244"/>
      <c r="N433" s="244"/>
      <c r="O433" s="244"/>
      <c r="P433" s="245"/>
      <c r="Q433" s="245"/>
      <c r="R433" s="183"/>
      <c r="S433" s="183"/>
      <c r="T433" s="183"/>
      <c r="U433" s="183"/>
      <c r="V433" s="183"/>
      <c r="W433" s="183"/>
      <c r="X433" s="183"/>
    </row>
    <row r="434" spans="2:24" ht="16.8" thickTop="1" thickBot="1">
      <c r="B434" s="248" t="str">
        <f>IF(Árboles!B431="","",Árboles!B431)</f>
        <v/>
      </c>
      <c r="C434" s="240" t="str">
        <f>IF(Árboles!C431="","",Árboles!C431)</f>
        <v/>
      </c>
      <c r="D434" s="249" t="str">
        <f>IF(Árboles!G431="","",Árboles!G431)</f>
        <v/>
      </c>
      <c r="E434" s="242"/>
      <c r="F434" s="242"/>
      <c r="G434" s="242"/>
      <c r="H434" s="242"/>
      <c r="I434" s="242"/>
      <c r="J434" s="243">
        <f>SUM(Biomasa[[#This Row],[B_PM (t)]:[B_Raíz (t)]])</f>
        <v>0</v>
      </c>
      <c r="K434" s="244"/>
      <c r="L434" s="244"/>
      <c r="M434" s="244"/>
      <c r="N434" s="244"/>
      <c r="O434" s="244"/>
      <c r="P434" s="245"/>
      <c r="Q434" s="245"/>
      <c r="R434" s="183"/>
      <c r="S434" s="183"/>
      <c r="T434" s="183"/>
      <c r="U434" s="183"/>
      <c r="V434" s="183"/>
      <c r="W434" s="183"/>
      <c r="X434" s="183"/>
    </row>
    <row r="435" spans="2:24" ht="16.8" thickTop="1" thickBot="1">
      <c r="B435" s="248" t="str">
        <f>IF(Árboles!B432="","",Árboles!B432)</f>
        <v/>
      </c>
      <c r="C435" s="240" t="str">
        <f>IF(Árboles!C432="","",Árboles!C432)</f>
        <v/>
      </c>
      <c r="D435" s="249" t="str">
        <f>IF(Árboles!G432="","",Árboles!G432)</f>
        <v/>
      </c>
      <c r="E435" s="242"/>
      <c r="F435" s="242"/>
      <c r="G435" s="242"/>
      <c r="H435" s="242"/>
      <c r="I435" s="242"/>
      <c r="J435" s="243">
        <f>SUM(Biomasa[[#This Row],[B_PM (t)]:[B_Raíz (t)]])</f>
        <v>0</v>
      </c>
      <c r="K435" s="244"/>
      <c r="L435" s="244"/>
      <c r="M435" s="244"/>
      <c r="N435" s="244"/>
      <c r="O435" s="244"/>
      <c r="P435" s="245"/>
      <c r="Q435" s="245"/>
      <c r="R435" s="183"/>
      <c r="S435" s="183"/>
      <c r="T435" s="183"/>
      <c r="U435" s="183"/>
      <c r="V435" s="183"/>
      <c r="W435" s="183"/>
      <c r="X435" s="183"/>
    </row>
    <row r="436" spans="2:24" ht="16.8" thickTop="1" thickBot="1">
      <c r="B436" s="248" t="str">
        <f>IF(Árboles!B433="","",Árboles!B433)</f>
        <v/>
      </c>
      <c r="C436" s="240" t="str">
        <f>IF(Árboles!C433="","",Árboles!C433)</f>
        <v/>
      </c>
      <c r="D436" s="249" t="str">
        <f>IF(Árboles!G433="","",Árboles!G433)</f>
        <v/>
      </c>
      <c r="E436" s="242"/>
      <c r="F436" s="242"/>
      <c r="G436" s="242"/>
      <c r="H436" s="242"/>
      <c r="I436" s="242"/>
      <c r="J436" s="243">
        <f>SUM(Biomasa[[#This Row],[B_PM (t)]:[B_Raíz (t)]])</f>
        <v>0</v>
      </c>
      <c r="K436" s="244"/>
      <c r="L436" s="244"/>
      <c r="M436" s="244"/>
      <c r="N436" s="244"/>
      <c r="O436" s="244"/>
      <c r="P436" s="245"/>
      <c r="Q436" s="245"/>
      <c r="R436" s="183"/>
      <c r="S436" s="183"/>
      <c r="T436" s="183"/>
      <c r="U436" s="183"/>
      <c r="V436" s="183"/>
      <c r="W436" s="183"/>
      <c r="X436" s="183"/>
    </row>
    <row r="437" spans="2:24" ht="16.8" thickTop="1" thickBot="1">
      <c r="B437" s="248" t="str">
        <f>IF(Árboles!B434="","",Árboles!B434)</f>
        <v/>
      </c>
      <c r="C437" s="240" t="str">
        <f>IF(Árboles!C434="","",Árboles!C434)</f>
        <v/>
      </c>
      <c r="D437" s="249" t="str">
        <f>IF(Árboles!G434="","",Árboles!G434)</f>
        <v/>
      </c>
      <c r="E437" s="242"/>
      <c r="F437" s="242"/>
      <c r="G437" s="242"/>
      <c r="H437" s="242"/>
      <c r="I437" s="242"/>
      <c r="J437" s="243">
        <f>SUM(Biomasa[[#This Row],[B_PM (t)]:[B_Raíz (t)]])</f>
        <v>0</v>
      </c>
      <c r="K437" s="244"/>
      <c r="L437" s="244"/>
      <c r="M437" s="244"/>
      <c r="N437" s="244"/>
      <c r="O437" s="244"/>
      <c r="P437" s="245"/>
      <c r="Q437" s="245"/>
      <c r="R437" s="183"/>
      <c r="S437" s="183"/>
      <c r="T437" s="183"/>
      <c r="U437" s="183"/>
      <c r="V437" s="183"/>
      <c r="W437" s="183"/>
      <c r="X437" s="183"/>
    </row>
    <row r="438" spans="2:24" ht="16.8" thickTop="1" thickBot="1">
      <c r="B438" s="248" t="str">
        <f>IF(Árboles!B435="","",Árboles!B435)</f>
        <v/>
      </c>
      <c r="C438" s="240" t="str">
        <f>IF(Árboles!C435="","",Árboles!C435)</f>
        <v/>
      </c>
      <c r="D438" s="249" t="str">
        <f>IF(Árboles!G435="","",Árboles!G435)</f>
        <v/>
      </c>
      <c r="E438" s="242"/>
      <c r="F438" s="242"/>
      <c r="G438" s="242"/>
      <c r="H438" s="242"/>
      <c r="I438" s="242"/>
      <c r="J438" s="243">
        <f>SUM(Biomasa[[#This Row],[B_PM (t)]:[B_Raíz (t)]])</f>
        <v>0</v>
      </c>
      <c r="K438" s="244"/>
      <c r="L438" s="244"/>
      <c r="M438" s="244"/>
      <c r="N438" s="244"/>
      <c r="O438" s="244"/>
      <c r="P438" s="245"/>
      <c r="Q438" s="245"/>
      <c r="R438" s="183"/>
      <c r="S438" s="183"/>
      <c r="T438" s="183"/>
      <c r="U438" s="183"/>
      <c r="V438" s="183"/>
      <c r="W438" s="183"/>
      <c r="X438" s="183"/>
    </row>
    <row r="439" spans="2:24" ht="16.8" thickTop="1" thickBot="1">
      <c r="B439" s="248" t="str">
        <f>IF(Árboles!B436="","",Árboles!B436)</f>
        <v/>
      </c>
      <c r="C439" s="240" t="str">
        <f>IF(Árboles!C436="","",Árboles!C436)</f>
        <v/>
      </c>
      <c r="D439" s="249" t="str">
        <f>IF(Árboles!G436="","",Árboles!G436)</f>
        <v/>
      </c>
      <c r="E439" s="242"/>
      <c r="F439" s="242"/>
      <c r="G439" s="242"/>
      <c r="H439" s="242"/>
      <c r="I439" s="242"/>
      <c r="J439" s="243">
        <f>SUM(Biomasa[[#This Row],[B_PM (t)]:[B_Raíz (t)]])</f>
        <v>0</v>
      </c>
      <c r="K439" s="244"/>
      <c r="L439" s="244"/>
      <c r="M439" s="244"/>
      <c r="N439" s="244"/>
      <c r="O439" s="244"/>
      <c r="P439" s="245"/>
      <c r="Q439" s="245"/>
      <c r="R439" s="183"/>
      <c r="S439" s="183"/>
      <c r="T439" s="183"/>
      <c r="U439" s="183"/>
      <c r="V439" s="183"/>
      <c r="W439" s="183"/>
      <c r="X439" s="183"/>
    </row>
    <row r="440" spans="2:24" ht="16.8" thickTop="1" thickBot="1">
      <c r="B440" s="248" t="str">
        <f>IF(Árboles!B437="","",Árboles!B437)</f>
        <v/>
      </c>
      <c r="C440" s="240" t="str">
        <f>IF(Árboles!C437="","",Árboles!C437)</f>
        <v/>
      </c>
      <c r="D440" s="249" t="str">
        <f>IF(Árboles!G437="","",Árboles!G437)</f>
        <v/>
      </c>
      <c r="E440" s="242"/>
      <c r="F440" s="242"/>
      <c r="G440" s="242"/>
      <c r="H440" s="242"/>
      <c r="I440" s="242"/>
      <c r="J440" s="243">
        <f>SUM(Biomasa[[#This Row],[B_PM (t)]:[B_Raíz (t)]])</f>
        <v>0</v>
      </c>
      <c r="K440" s="244"/>
      <c r="L440" s="244"/>
      <c r="M440" s="244"/>
      <c r="N440" s="244"/>
      <c r="O440" s="244"/>
      <c r="P440" s="245"/>
      <c r="Q440" s="245"/>
      <c r="R440" s="183"/>
      <c r="S440" s="183"/>
      <c r="T440" s="183"/>
      <c r="U440" s="183"/>
      <c r="V440" s="183"/>
      <c r="W440" s="183"/>
      <c r="X440" s="183"/>
    </row>
    <row r="441" spans="2:24" ht="16.8" thickTop="1" thickBot="1">
      <c r="B441" s="248" t="str">
        <f>IF(Árboles!B438="","",Árboles!B438)</f>
        <v/>
      </c>
      <c r="C441" s="240" t="str">
        <f>IF(Árboles!C438="","",Árboles!C438)</f>
        <v/>
      </c>
      <c r="D441" s="249" t="str">
        <f>IF(Árboles!G438="","",Árboles!G438)</f>
        <v/>
      </c>
      <c r="E441" s="242"/>
      <c r="F441" s="242"/>
      <c r="G441" s="242"/>
      <c r="H441" s="242"/>
      <c r="I441" s="242"/>
      <c r="J441" s="243">
        <f>SUM(Biomasa[[#This Row],[B_PM (t)]:[B_Raíz (t)]])</f>
        <v>0</v>
      </c>
      <c r="K441" s="244"/>
      <c r="L441" s="244"/>
      <c r="M441" s="244"/>
      <c r="N441" s="244"/>
      <c r="O441" s="244"/>
      <c r="P441" s="245"/>
      <c r="Q441" s="245"/>
      <c r="R441" s="183"/>
      <c r="S441" s="183"/>
      <c r="T441" s="183"/>
      <c r="U441" s="183"/>
      <c r="V441" s="183"/>
      <c r="W441" s="183"/>
      <c r="X441" s="183"/>
    </row>
    <row r="442" spans="2:24" ht="16.8" thickTop="1" thickBot="1">
      <c r="B442" s="248" t="str">
        <f>IF(Árboles!B439="","",Árboles!B439)</f>
        <v/>
      </c>
      <c r="C442" s="240" t="str">
        <f>IF(Árboles!C439="","",Árboles!C439)</f>
        <v/>
      </c>
      <c r="D442" s="249" t="str">
        <f>IF(Árboles!G439="","",Árboles!G439)</f>
        <v/>
      </c>
      <c r="E442" s="242"/>
      <c r="F442" s="242"/>
      <c r="G442" s="242"/>
      <c r="H442" s="242"/>
      <c r="I442" s="242"/>
      <c r="J442" s="243">
        <f>SUM(Biomasa[[#This Row],[B_PM (t)]:[B_Raíz (t)]])</f>
        <v>0</v>
      </c>
      <c r="K442" s="244"/>
      <c r="L442" s="244"/>
      <c r="M442" s="244"/>
      <c r="N442" s="244"/>
      <c r="O442" s="244"/>
      <c r="P442" s="245"/>
      <c r="Q442" s="245"/>
      <c r="R442" s="183"/>
      <c r="S442" s="183"/>
      <c r="T442" s="183"/>
      <c r="U442" s="183"/>
      <c r="V442" s="183"/>
      <c r="W442" s="183"/>
      <c r="X442" s="183"/>
    </row>
    <row r="443" spans="2:24" ht="16.8" thickTop="1" thickBot="1">
      <c r="B443" s="248" t="str">
        <f>IF(Árboles!B440="","",Árboles!B440)</f>
        <v/>
      </c>
      <c r="C443" s="240" t="str">
        <f>IF(Árboles!C440="","",Árboles!C440)</f>
        <v/>
      </c>
      <c r="D443" s="249" t="str">
        <f>IF(Árboles!G440="","",Árboles!G440)</f>
        <v/>
      </c>
      <c r="E443" s="242"/>
      <c r="F443" s="242"/>
      <c r="G443" s="242"/>
      <c r="H443" s="242"/>
      <c r="I443" s="242"/>
      <c r="J443" s="243">
        <f>SUM(Biomasa[[#This Row],[B_PM (t)]:[B_Raíz (t)]])</f>
        <v>0</v>
      </c>
      <c r="K443" s="244"/>
      <c r="L443" s="244"/>
      <c r="M443" s="244"/>
      <c r="N443" s="244"/>
      <c r="O443" s="244"/>
      <c r="P443" s="245"/>
      <c r="Q443" s="245"/>
      <c r="R443" s="183"/>
      <c r="S443" s="183"/>
      <c r="T443" s="183"/>
      <c r="U443" s="183"/>
      <c r="V443" s="183"/>
      <c r="W443" s="183"/>
      <c r="X443" s="183"/>
    </row>
    <row r="444" spans="2:24" ht="16.8" thickTop="1" thickBot="1">
      <c r="B444" s="248" t="str">
        <f>IF(Árboles!B441="","",Árboles!B441)</f>
        <v/>
      </c>
      <c r="C444" s="240" t="str">
        <f>IF(Árboles!C441="","",Árboles!C441)</f>
        <v/>
      </c>
      <c r="D444" s="249" t="str">
        <f>IF(Árboles!G441="","",Árboles!G441)</f>
        <v/>
      </c>
      <c r="E444" s="242"/>
      <c r="F444" s="242"/>
      <c r="G444" s="242"/>
      <c r="H444" s="242"/>
      <c r="I444" s="242"/>
      <c r="J444" s="243">
        <f>SUM(Biomasa[[#This Row],[B_PM (t)]:[B_Raíz (t)]])</f>
        <v>0</v>
      </c>
      <c r="K444" s="244"/>
      <c r="L444" s="244"/>
      <c r="M444" s="244"/>
      <c r="N444" s="244"/>
      <c r="O444" s="244"/>
      <c r="P444" s="245"/>
      <c r="Q444" s="245"/>
      <c r="R444" s="183"/>
      <c r="S444" s="183"/>
      <c r="T444" s="183"/>
      <c r="U444" s="183"/>
      <c r="V444" s="183"/>
      <c r="W444" s="183"/>
      <c r="X444" s="183"/>
    </row>
    <row r="445" spans="2:24" ht="16.8" thickTop="1" thickBot="1">
      <c r="B445" s="248" t="str">
        <f>IF(Árboles!B442="","",Árboles!B442)</f>
        <v/>
      </c>
      <c r="C445" s="240" t="str">
        <f>IF(Árboles!C442="","",Árboles!C442)</f>
        <v/>
      </c>
      <c r="D445" s="249" t="str">
        <f>IF(Árboles!G442="","",Árboles!G442)</f>
        <v/>
      </c>
      <c r="E445" s="242"/>
      <c r="F445" s="242"/>
      <c r="G445" s="242"/>
      <c r="H445" s="242"/>
      <c r="I445" s="242"/>
      <c r="J445" s="243">
        <f>SUM(Biomasa[[#This Row],[B_PM (t)]:[B_Raíz (t)]])</f>
        <v>0</v>
      </c>
      <c r="K445" s="244"/>
      <c r="L445" s="244"/>
      <c r="M445" s="244"/>
      <c r="N445" s="244"/>
      <c r="O445" s="244"/>
      <c r="P445" s="245"/>
      <c r="Q445" s="245"/>
      <c r="R445" s="183"/>
      <c r="S445" s="183"/>
      <c r="T445" s="183"/>
      <c r="U445" s="183"/>
      <c r="V445" s="183"/>
      <c r="W445" s="183"/>
      <c r="X445" s="183"/>
    </row>
    <row r="446" spans="2:24" ht="16.8" thickTop="1" thickBot="1">
      <c r="B446" s="248" t="str">
        <f>IF(Árboles!B443="","",Árboles!B443)</f>
        <v/>
      </c>
      <c r="C446" s="240" t="str">
        <f>IF(Árboles!C443="","",Árboles!C443)</f>
        <v/>
      </c>
      <c r="D446" s="249" t="str">
        <f>IF(Árboles!G443="","",Árboles!G443)</f>
        <v/>
      </c>
      <c r="E446" s="242"/>
      <c r="F446" s="242"/>
      <c r="G446" s="242"/>
      <c r="H446" s="242"/>
      <c r="I446" s="242"/>
      <c r="J446" s="243">
        <f>SUM(Biomasa[[#This Row],[B_PM (t)]:[B_Raíz (t)]])</f>
        <v>0</v>
      </c>
      <c r="K446" s="244"/>
      <c r="L446" s="244"/>
      <c r="M446" s="244"/>
      <c r="N446" s="244"/>
      <c r="O446" s="244"/>
      <c r="P446" s="245"/>
      <c r="Q446" s="245"/>
      <c r="R446" s="183"/>
      <c r="S446" s="183"/>
      <c r="T446" s="183"/>
      <c r="U446" s="183"/>
      <c r="V446" s="183"/>
      <c r="W446" s="183"/>
      <c r="X446" s="183"/>
    </row>
    <row r="447" spans="2:24" ht="16.8" thickTop="1" thickBot="1">
      <c r="B447" s="248" t="str">
        <f>IF(Árboles!B444="","",Árboles!B444)</f>
        <v/>
      </c>
      <c r="C447" s="240" t="str">
        <f>IF(Árboles!C444="","",Árboles!C444)</f>
        <v/>
      </c>
      <c r="D447" s="249" t="str">
        <f>IF(Árboles!G444="","",Árboles!G444)</f>
        <v/>
      </c>
      <c r="E447" s="242"/>
      <c r="F447" s="242"/>
      <c r="G447" s="242"/>
      <c r="H447" s="242"/>
      <c r="I447" s="242"/>
      <c r="J447" s="243">
        <f>SUM(Biomasa[[#This Row],[B_PM (t)]:[B_Raíz (t)]])</f>
        <v>0</v>
      </c>
      <c r="K447" s="244"/>
      <c r="L447" s="244"/>
      <c r="M447" s="244"/>
      <c r="N447" s="244"/>
      <c r="O447" s="244"/>
      <c r="P447" s="245"/>
      <c r="Q447" s="245"/>
      <c r="R447" s="183"/>
      <c r="S447" s="183"/>
      <c r="T447" s="183"/>
      <c r="U447" s="183"/>
      <c r="V447" s="183"/>
      <c r="W447" s="183"/>
      <c r="X447" s="183"/>
    </row>
    <row r="448" spans="2:24" ht="16.8" thickTop="1" thickBot="1">
      <c r="B448" s="248" t="str">
        <f>IF(Árboles!B445="","",Árboles!B445)</f>
        <v/>
      </c>
      <c r="C448" s="240" t="str">
        <f>IF(Árboles!C445="","",Árboles!C445)</f>
        <v/>
      </c>
      <c r="D448" s="249" t="str">
        <f>IF(Árboles!G445="","",Árboles!G445)</f>
        <v/>
      </c>
      <c r="E448" s="242"/>
      <c r="F448" s="242"/>
      <c r="G448" s="242"/>
      <c r="H448" s="242"/>
      <c r="I448" s="242"/>
      <c r="J448" s="243">
        <f>SUM(Biomasa[[#This Row],[B_PM (t)]:[B_Raíz (t)]])</f>
        <v>0</v>
      </c>
      <c r="K448" s="244"/>
      <c r="L448" s="244"/>
      <c r="M448" s="244"/>
      <c r="N448" s="244"/>
      <c r="O448" s="244"/>
      <c r="P448" s="245"/>
      <c r="Q448" s="245"/>
      <c r="R448" s="183"/>
      <c r="S448" s="183"/>
      <c r="T448" s="183"/>
      <c r="U448" s="183"/>
      <c r="V448" s="183"/>
      <c r="W448" s="183"/>
      <c r="X448" s="183"/>
    </row>
    <row r="449" spans="2:24" ht="16.8" thickTop="1" thickBot="1">
      <c r="B449" s="248" t="str">
        <f>IF(Árboles!B446="","",Árboles!B446)</f>
        <v/>
      </c>
      <c r="C449" s="240" t="str">
        <f>IF(Árboles!C446="","",Árboles!C446)</f>
        <v/>
      </c>
      <c r="D449" s="249" t="str">
        <f>IF(Árboles!G446="","",Árboles!G446)</f>
        <v/>
      </c>
      <c r="E449" s="242"/>
      <c r="F449" s="242"/>
      <c r="G449" s="242"/>
      <c r="H449" s="242"/>
      <c r="I449" s="242"/>
      <c r="J449" s="243">
        <f>SUM(Biomasa[[#This Row],[B_PM (t)]:[B_Raíz (t)]])</f>
        <v>0</v>
      </c>
      <c r="K449" s="244"/>
      <c r="L449" s="244"/>
      <c r="M449" s="244"/>
      <c r="N449" s="244"/>
      <c r="O449" s="244"/>
      <c r="P449" s="245"/>
      <c r="Q449" s="245"/>
      <c r="R449" s="183"/>
      <c r="S449" s="183"/>
      <c r="T449" s="183"/>
      <c r="U449" s="183"/>
      <c r="V449" s="183"/>
      <c r="W449" s="183"/>
      <c r="X449" s="183"/>
    </row>
    <row r="450" spans="2:24" ht="16.8" thickTop="1" thickBot="1">
      <c r="B450" s="248" t="str">
        <f>IF(Árboles!B447="","",Árboles!B447)</f>
        <v/>
      </c>
      <c r="C450" s="240" t="str">
        <f>IF(Árboles!C447="","",Árboles!C447)</f>
        <v/>
      </c>
      <c r="D450" s="249" t="str">
        <f>IF(Árboles!G447="","",Árboles!G447)</f>
        <v/>
      </c>
      <c r="E450" s="242"/>
      <c r="F450" s="242"/>
      <c r="G450" s="242"/>
      <c r="H450" s="242"/>
      <c r="I450" s="242"/>
      <c r="J450" s="243">
        <f>SUM(Biomasa[[#This Row],[B_PM (t)]:[B_Raíz (t)]])</f>
        <v>0</v>
      </c>
      <c r="K450" s="244"/>
      <c r="L450" s="244"/>
      <c r="M450" s="244"/>
      <c r="N450" s="244"/>
      <c r="O450" s="244"/>
      <c r="P450" s="245"/>
      <c r="Q450" s="245"/>
      <c r="R450" s="183"/>
      <c r="S450" s="183"/>
      <c r="T450" s="183"/>
      <c r="U450" s="183"/>
      <c r="V450" s="183"/>
      <c r="W450" s="183"/>
      <c r="X450" s="183"/>
    </row>
    <row r="451" spans="2:24" ht="16.8" thickTop="1" thickBot="1">
      <c r="B451" s="248" t="str">
        <f>IF(Árboles!B448="","",Árboles!B448)</f>
        <v/>
      </c>
      <c r="C451" s="240" t="str">
        <f>IF(Árboles!C448="","",Árboles!C448)</f>
        <v/>
      </c>
      <c r="D451" s="249" t="str">
        <f>IF(Árboles!G448="","",Árboles!G448)</f>
        <v/>
      </c>
      <c r="E451" s="242"/>
      <c r="F451" s="242"/>
      <c r="G451" s="242"/>
      <c r="H451" s="242"/>
      <c r="I451" s="242"/>
      <c r="J451" s="243">
        <f>SUM(Biomasa[[#This Row],[B_PM (t)]:[B_Raíz (t)]])</f>
        <v>0</v>
      </c>
      <c r="K451" s="244"/>
      <c r="L451" s="244"/>
      <c r="M451" s="244"/>
      <c r="N451" s="244"/>
      <c r="O451" s="244"/>
      <c r="P451" s="245"/>
      <c r="Q451" s="245"/>
      <c r="R451" s="183"/>
      <c r="S451" s="183"/>
      <c r="T451" s="183"/>
      <c r="U451" s="183"/>
      <c r="V451" s="183"/>
      <c r="W451" s="183"/>
      <c r="X451" s="183"/>
    </row>
    <row r="452" spans="2:24" ht="16.8" thickTop="1" thickBot="1">
      <c r="B452" s="248" t="str">
        <f>IF(Árboles!B449="","",Árboles!B449)</f>
        <v/>
      </c>
      <c r="C452" s="240" t="str">
        <f>IF(Árboles!C449="","",Árboles!C449)</f>
        <v/>
      </c>
      <c r="D452" s="249" t="str">
        <f>IF(Árboles!G449="","",Árboles!G449)</f>
        <v/>
      </c>
      <c r="E452" s="242"/>
      <c r="F452" s="242"/>
      <c r="G452" s="242"/>
      <c r="H452" s="242"/>
      <c r="I452" s="242"/>
      <c r="J452" s="243">
        <f>SUM(Biomasa[[#This Row],[B_PM (t)]:[B_Raíz (t)]])</f>
        <v>0</v>
      </c>
      <c r="K452" s="244"/>
      <c r="L452" s="244"/>
      <c r="M452" s="244"/>
      <c r="N452" s="244"/>
      <c r="O452" s="244"/>
      <c r="P452" s="245"/>
      <c r="Q452" s="245"/>
      <c r="R452" s="183"/>
      <c r="S452" s="183"/>
      <c r="T452" s="183"/>
      <c r="U452" s="183"/>
      <c r="V452" s="183"/>
      <c r="W452" s="183"/>
      <c r="X452" s="183"/>
    </row>
    <row r="453" spans="2:24" ht="16.8" thickTop="1" thickBot="1">
      <c r="B453" s="248" t="str">
        <f>IF(Árboles!B450="","",Árboles!B450)</f>
        <v/>
      </c>
      <c r="C453" s="240" t="str">
        <f>IF(Árboles!C450="","",Árboles!C450)</f>
        <v/>
      </c>
      <c r="D453" s="249" t="str">
        <f>IF(Árboles!G450="","",Árboles!G450)</f>
        <v/>
      </c>
      <c r="E453" s="242"/>
      <c r="F453" s="242"/>
      <c r="G453" s="242"/>
      <c r="H453" s="242"/>
      <c r="I453" s="242"/>
      <c r="J453" s="243">
        <f>SUM(Biomasa[[#This Row],[B_PM (t)]:[B_Raíz (t)]])</f>
        <v>0</v>
      </c>
      <c r="K453" s="244"/>
      <c r="L453" s="244"/>
      <c r="M453" s="244"/>
      <c r="N453" s="244"/>
      <c r="O453" s="244"/>
      <c r="P453" s="245"/>
      <c r="Q453" s="245"/>
      <c r="R453" s="183"/>
      <c r="S453" s="183"/>
      <c r="T453" s="183"/>
      <c r="U453" s="183"/>
      <c r="V453" s="183"/>
      <c r="W453" s="183"/>
      <c r="X453" s="183"/>
    </row>
    <row r="454" spans="2:24" ht="16.8" thickTop="1" thickBot="1">
      <c r="B454" s="248" t="str">
        <f>IF(Árboles!B451="","",Árboles!B451)</f>
        <v/>
      </c>
      <c r="C454" s="240" t="str">
        <f>IF(Árboles!C451="","",Árboles!C451)</f>
        <v/>
      </c>
      <c r="D454" s="249" t="str">
        <f>IF(Árboles!G451="","",Árboles!G451)</f>
        <v/>
      </c>
      <c r="E454" s="242"/>
      <c r="F454" s="242"/>
      <c r="G454" s="242"/>
      <c r="H454" s="242"/>
      <c r="I454" s="242"/>
      <c r="J454" s="243">
        <f>SUM(Biomasa[[#This Row],[B_PM (t)]:[B_Raíz (t)]])</f>
        <v>0</v>
      </c>
      <c r="K454" s="244"/>
      <c r="L454" s="244"/>
      <c r="M454" s="244"/>
      <c r="N454" s="244"/>
      <c r="O454" s="244"/>
      <c r="P454" s="245"/>
      <c r="Q454" s="245"/>
      <c r="R454" s="183"/>
      <c r="S454" s="183"/>
      <c r="T454" s="183"/>
      <c r="U454" s="183"/>
      <c r="V454" s="183"/>
      <c r="W454" s="183"/>
      <c r="X454" s="183"/>
    </row>
    <row r="455" spans="2:24" ht="16.8" thickTop="1" thickBot="1">
      <c r="B455" s="248" t="str">
        <f>IF(Árboles!B452="","",Árboles!B452)</f>
        <v/>
      </c>
      <c r="C455" s="240" t="str">
        <f>IF(Árboles!C452="","",Árboles!C452)</f>
        <v/>
      </c>
      <c r="D455" s="249" t="str">
        <f>IF(Árboles!G452="","",Árboles!G452)</f>
        <v/>
      </c>
      <c r="E455" s="242"/>
      <c r="F455" s="242"/>
      <c r="G455" s="242"/>
      <c r="H455" s="242"/>
      <c r="I455" s="242"/>
      <c r="J455" s="243">
        <f>SUM(Biomasa[[#This Row],[B_PM (t)]:[B_Raíz (t)]])</f>
        <v>0</v>
      </c>
      <c r="K455" s="244"/>
      <c r="L455" s="244"/>
      <c r="M455" s="244"/>
      <c r="N455" s="244"/>
      <c r="O455" s="244"/>
      <c r="P455" s="245"/>
      <c r="Q455" s="245"/>
      <c r="R455" s="183"/>
      <c r="S455" s="183"/>
      <c r="T455" s="183"/>
      <c r="U455" s="183"/>
      <c r="V455" s="183"/>
      <c r="W455" s="183"/>
      <c r="X455" s="183"/>
    </row>
    <row r="456" spans="2:24" ht="16.8" thickTop="1" thickBot="1">
      <c r="B456" s="248" t="str">
        <f>IF(Árboles!B453="","",Árboles!B453)</f>
        <v/>
      </c>
      <c r="C456" s="240" t="str">
        <f>IF(Árboles!C453="","",Árboles!C453)</f>
        <v/>
      </c>
      <c r="D456" s="249" t="str">
        <f>IF(Árboles!G453="","",Árboles!G453)</f>
        <v/>
      </c>
      <c r="E456" s="242"/>
      <c r="F456" s="242"/>
      <c r="G456" s="242"/>
      <c r="H456" s="242"/>
      <c r="I456" s="242"/>
      <c r="J456" s="243">
        <f>SUM(Biomasa[[#This Row],[B_PM (t)]:[B_Raíz (t)]])</f>
        <v>0</v>
      </c>
      <c r="K456" s="244"/>
      <c r="L456" s="244"/>
      <c r="M456" s="244"/>
      <c r="N456" s="244"/>
      <c r="O456" s="244"/>
      <c r="P456" s="245"/>
      <c r="Q456" s="245"/>
      <c r="R456" s="183"/>
      <c r="S456" s="183"/>
      <c r="T456" s="183"/>
      <c r="U456" s="183"/>
      <c r="V456" s="183"/>
      <c r="W456" s="183"/>
      <c r="X456" s="183"/>
    </row>
    <row r="457" spans="2:24" ht="16.8" thickTop="1" thickBot="1">
      <c r="B457" s="248" t="str">
        <f>IF(Árboles!B454="","",Árboles!B454)</f>
        <v/>
      </c>
      <c r="C457" s="240" t="str">
        <f>IF(Árboles!C454="","",Árboles!C454)</f>
        <v/>
      </c>
      <c r="D457" s="249" t="str">
        <f>IF(Árboles!G454="","",Árboles!G454)</f>
        <v/>
      </c>
      <c r="E457" s="242"/>
      <c r="F457" s="242"/>
      <c r="G457" s="242"/>
      <c r="H457" s="242"/>
      <c r="I457" s="242"/>
      <c r="J457" s="243">
        <f>SUM(Biomasa[[#This Row],[B_PM (t)]:[B_Raíz (t)]])</f>
        <v>0</v>
      </c>
      <c r="K457" s="244"/>
      <c r="L457" s="244"/>
      <c r="M457" s="244"/>
      <c r="N457" s="244"/>
      <c r="O457" s="244"/>
      <c r="P457" s="245"/>
      <c r="Q457" s="245"/>
      <c r="R457" s="183"/>
      <c r="S457" s="183"/>
      <c r="T457" s="183"/>
      <c r="U457" s="183"/>
      <c r="V457" s="183"/>
      <c r="W457" s="183"/>
      <c r="X457" s="183"/>
    </row>
    <row r="458" spans="2:24" ht="16.8" thickTop="1" thickBot="1">
      <c r="B458" s="248" t="str">
        <f>IF(Árboles!B455="","",Árboles!B455)</f>
        <v/>
      </c>
      <c r="C458" s="240" t="str">
        <f>IF(Árboles!C455="","",Árboles!C455)</f>
        <v/>
      </c>
      <c r="D458" s="249" t="str">
        <f>IF(Árboles!G455="","",Árboles!G455)</f>
        <v/>
      </c>
      <c r="E458" s="242"/>
      <c r="F458" s="242"/>
      <c r="G458" s="242"/>
      <c r="H458" s="242"/>
      <c r="I458" s="242"/>
      <c r="J458" s="243">
        <f>SUM(Biomasa[[#This Row],[B_PM (t)]:[B_Raíz (t)]])</f>
        <v>0</v>
      </c>
      <c r="K458" s="244"/>
      <c r="L458" s="244"/>
      <c r="M458" s="244"/>
      <c r="N458" s="244"/>
      <c r="O458" s="244"/>
      <c r="P458" s="245"/>
      <c r="Q458" s="245"/>
      <c r="R458" s="183"/>
      <c r="S458" s="183"/>
      <c r="T458" s="183"/>
      <c r="U458" s="183"/>
      <c r="V458" s="183"/>
      <c r="W458" s="183"/>
      <c r="X458" s="183"/>
    </row>
    <row r="459" spans="2:24" ht="16.8" thickTop="1" thickBot="1">
      <c r="B459" s="248" t="str">
        <f>IF(Árboles!B456="","",Árboles!B456)</f>
        <v/>
      </c>
      <c r="C459" s="240" t="str">
        <f>IF(Árboles!C456="","",Árboles!C456)</f>
        <v/>
      </c>
      <c r="D459" s="249" t="str">
        <f>IF(Árboles!G456="","",Árboles!G456)</f>
        <v/>
      </c>
      <c r="E459" s="242"/>
      <c r="F459" s="242"/>
      <c r="G459" s="242"/>
      <c r="H459" s="242"/>
      <c r="I459" s="242"/>
      <c r="J459" s="243">
        <f>SUM(Biomasa[[#This Row],[B_PM (t)]:[B_Raíz (t)]])</f>
        <v>0</v>
      </c>
      <c r="K459" s="244"/>
      <c r="L459" s="244"/>
      <c r="M459" s="244"/>
      <c r="N459" s="244"/>
      <c r="O459" s="244"/>
      <c r="P459" s="245"/>
      <c r="Q459" s="245"/>
      <c r="R459" s="183"/>
      <c r="S459" s="183"/>
      <c r="T459" s="183"/>
      <c r="U459" s="183"/>
      <c r="V459" s="183"/>
      <c r="W459" s="183"/>
      <c r="X459" s="183"/>
    </row>
    <row r="460" spans="2:24" ht="16.8" thickTop="1" thickBot="1">
      <c r="B460" s="248" t="str">
        <f>IF(Árboles!B457="","",Árboles!B457)</f>
        <v/>
      </c>
      <c r="C460" s="240" t="str">
        <f>IF(Árboles!C457="","",Árboles!C457)</f>
        <v/>
      </c>
      <c r="D460" s="249" t="str">
        <f>IF(Árboles!G457="","",Árboles!G457)</f>
        <v/>
      </c>
      <c r="E460" s="242"/>
      <c r="F460" s="242"/>
      <c r="G460" s="242"/>
      <c r="H460" s="242"/>
      <c r="I460" s="242"/>
      <c r="J460" s="243">
        <f>SUM(Biomasa[[#This Row],[B_PM (t)]:[B_Raíz (t)]])</f>
        <v>0</v>
      </c>
      <c r="K460" s="244"/>
      <c r="L460" s="244"/>
      <c r="M460" s="244"/>
      <c r="N460" s="244"/>
      <c r="O460" s="244"/>
      <c r="P460" s="245"/>
      <c r="Q460" s="245"/>
      <c r="R460" s="183"/>
      <c r="S460" s="183"/>
      <c r="T460" s="183"/>
      <c r="U460" s="183"/>
      <c r="V460" s="183"/>
      <c r="W460" s="183"/>
      <c r="X460" s="183"/>
    </row>
    <row r="461" spans="2:24" ht="16.8" thickTop="1" thickBot="1">
      <c r="B461" s="248" t="str">
        <f>IF(Árboles!B458="","",Árboles!B458)</f>
        <v/>
      </c>
      <c r="C461" s="240" t="str">
        <f>IF(Árboles!C458="","",Árboles!C458)</f>
        <v/>
      </c>
      <c r="D461" s="249" t="str">
        <f>IF(Árboles!G458="","",Árboles!G458)</f>
        <v/>
      </c>
      <c r="E461" s="242"/>
      <c r="F461" s="242"/>
      <c r="G461" s="242"/>
      <c r="H461" s="242"/>
      <c r="I461" s="242"/>
      <c r="J461" s="243">
        <f>SUM(Biomasa[[#This Row],[B_PM (t)]:[B_Raíz (t)]])</f>
        <v>0</v>
      </c>
      <c r="K461" s="244"/>
      <c r="L461" s="244"/>
      <c r="M461" s="244"/>
      <c r="N461" s="244"/>
      <c r="O461" s="244"/>
      <c r="P461" s="245"/>
      <c r="Q461" s="245"/>
      <c r="R461" s="183"/>
      <c r="S461" s="183"/>
      <c r="T461" s="183"/>
      <c r="U461" s="183"/>
      <c r="V461" s="183"/>
      <c r="W461" s="183"/>
      <c r="X461" s="183"/>
    </row>
    <row r="462" spans="2:24" ht="16.8" thickTop="1" thickBot="1">
      <c r="B462" s="248" t="str">
        <f>IF(Árboles!B459="","",Árboles!B459)</f>
        <v/>
      </c>
      <c r="C462" s="240" t="str">
        <f>IF(Árboles!C459="","",Árboles!C459)</f>
        <v/>
      </c>
      <c r="D462" s="249" t="str">
        <f>IF(Árboles!G459="","",Árboles!G459)</f>
        <v/>
      </c>
      <c r="E462" s="242"/>
      <c r="F462" s="242"/>
      <c r="G462" s="242"/>
      <c r="H462" s="242"/>
      <c r="I462" s="242"/>
      <c r="J462" s="243">
        <f>SUM(Biomasa[[#This Row],[B_PM (t)]:[B_Raíz (t)]])</f>
        <v>0</v>
      </c>
      <c r="K462" s="244"/>
      <c r="L462" s="244"/>
      <c r="M462" s="244"/>
      <c r="N462" s="244"/>
      <c r="O462" s="244"/>
      <c r="P462" s="245"/>
      <c r="Q462" s="245"/>
      <c r="R462" s="183"/>
      <c r="S462" s="183"/>
      <c r="T462" s="183"/>
      <c r="U462" s="183"/>
      <c r="V462" s="183"/>
      <c r="W462" s="183"/>
      <c r="X462" s="183"/>
    </row>
    <row r="463" spans="2:24" ht="16.8" thickTop="1" thickBot="1">
      <c r="B463" s="248" t="str">
        <f>IF(Árboles!B460="","",Árboles!B460)</f>
        <v/>
      </c>
      <c r="C463" s="240" t="str">
        <f>IF(Árboles!C460="","",Árboles!C460)</f>
        <v/>
      </c>
      <c r="D463" s="249" t="str">
        <f>IF(Árboles!G460="","",Árboles!G460)</f>
        <v/>
      </c>
      <c r="E463" s="242"/>
      <c r="F463" s="242"/>
      <c r="G463" s="242"/>
      <c r="H463" s="242"/>
      <c r="I463" s="242"/>
      <c r="J463" s="243">
        <f>SUM(Biomasa[[#This Row],[B_PM (t)]:[B_Raíz (t)]])</f>
        <v>0</v>
      </c>
      <c r="K463" s="244"/>
      <c r="L463" s="244"/>
      <c r="M463" s="244"/>
      <c r="N463" s="244"/>
      <c r="O463" s="244"/>
      <c r="P463" s="245"/>
      <c r="Q463" s="245"/>
      <c r="R463" s="183"/>
      <c r="S463" s="183"/>
      <c r="T463" s="183"/>
      <c r="U463" s="183"/>
      <c r="V463" s="183"/>
      <c r="W463" s="183"/>
      <c r="X463" s="183"/>
    </row>
    <row r="464" spans="2:24" ht="16.8" thickTop="1" thickBot="1">
      <c r="B464" s="248" t="str">
        <f>IF(Árboles!B461="","",Árboles!B461)</f>
        <v/>
      </c>
      <c r="C464" s="240" t="str">
        <f>IF(Árboles!C461="","",Árboles!C461)</f>
        <v/>
      </c>
      <c r="D464" s="249" t="str">
        <f>IF(Árboles!G461="","",Árboles!G461)</f>
        <v/>
      </c>
      <c r="E464" s="242"/>
      <c r="F464" s="242"/>
      <c r="G464" s="242"/>
      <c r="H464" s="242"/>
      <c r="I464" s="242"/>
      <c r="J464" s="243">
        <f>SUM(Biomasa[[#This Row],[B_PM (t)]:[B_Raíz (t)]])</f>
        <v>0</v>
      </c>
      <c r="K464" s="244"/>
      <c r="L464" s="244"/>
      <c r="M464" s="244"/>
      <c r="N464" s="244"/>
      <c r="O464" s="244"/>
      <c r="P464" s="245"/>
      <c r="Q464" s="245"/>
      <c r="R464" s="183"/>
      <c r="S464" s="183"/>
      <c r="T464" s="183"/>
      <c r="U464" s="183"/>
      <c r="V464" s="183"/>
      <c r="W464" s="183"/>
      <c r="X464" s="183"/>
    </row>
    <row r="465" spans="2:24" ht="16.8" thickTop="1" thickBot="1">
      <c r="B465" s="248" t="str">
        <f>IF(Árboles!B462="","",Árboles!B462)</f>
        <v/>
      </c>
      <c r="C465" s="240" t="str">
        <f>IF(Árboles!C462="","",Árboles!C462)</f>
        <v/>
      </c>
      <c r="D465" s="249" t="str">
        <f>IF(Árboles!G462="","",Árboles!G462)</f>
        <v/>
      </c>
      <c r="E465" s="242"/>
      <c r="F465" s="242"/>
      <c r="G465" s="242"/>
      <c r="H465" s="242"/>
      <c r="I465" s="242"/>
      <c r="J465" s="243">
        <f>SUM(Biomasa[[#This Row],[B_PM (t)]:[B_Raíz (t)]])</f>
        <v>0</v>
      </c>
      <c r="K465" s="244"/>
      <c r="L465" s="244"/>
      <c r="M465" s="244"/>
      <c r="N465" s="244"/>
      <c r="O465" s="244"/>
      <c r="P465" s="245"/>
      <c r="Q465" s="245"/>
      <c r="R465" s="183"/>
      <c r="S465" s="183"/>
      <c r="T465" s="183"/>
      <c r="U465" s="183"/>
      <c r="V465" s="183"/>
      <c r="W465" s="183"/>
      <c r="X465" s="183"/>
    </row>
    <row r="466" spans="2:24" ht="16.8" thickTop="1" thickBot="1">
      <c r="B466" s="248" t="str">
        <f>IF(Árboles!B463="","",Árboles!B463)</f>
        <v/>
      </c>
      <c r="C466" s="240" t="str">
        <f>IF(Árboles!C463="","",Árboles!C463)</f>
        <v/>
      </c>
      <c r="D466" s="249" t="str">
        <f>IF(Árboles!G463="","",Árboles!G463)</f>
        <v/>
      </c>
      <c r="E466" s="242"/>
      <c r="F466" s="242"/>
      <c r="G466" s="242"/>
      <c r="H466" s="242"/>
      <c r="I466" s="242"/>
      <c r="J466" s="243">
        <f>SUM(Biomasa[[#This Row],[B_PM (t)]:[B_Raíz (t)]])</f>
        <v>0</v>
      </c>
      <c r="K466" s="244"/>
      <c r="L466" s="244"/>
      <c r="M466" s="244"/>
      <c r="N466" s="244"/>
      <c r="O466" s="244"/>
      <c r="P466" s="245"/>
      <c r="Q466" s="245"/>
      <c r="R466" s="183"/>
      <c r="S466" s="183"/>
      <c r="T466" s="183"/>
      <c r="U466" s="183"/>
      <c r="V466" s="183"/>
      <c r="W466" s="183"/>
      <c r="X466" s="183"/>
    </row>
    <row r="467" spans="2:24" ht="16.8" thickTop="1" thickBot="1">
      <c r="B467" s="248" t="str">
        <f>IF(Árboles!B464="","",Árboles!B464)</f>
        <v/>
      </c>
      <c r="C467" s="240" t="str">
        <f>IF(Árboles!C464="","",Árboles!C464)</f>
        <v/>
      </c>
      <c r="D467" s="249" t="str">
        <f>IF(Árboles!G464="","",Árboles!G464)</f>
        <v/>
      </c>
      <c r="E467" s="242"/>
      <c r="F467" s="242"/>
      <c r="G467" s="242"/>
      <c r="H467" s="242"/>
      <c r="I467" s="242"/>
      <c r="J467" s="243">
        <f>SUM(Biomasa[[#This Row],[B_PM (t)]:[B_Raíz (t)]])</f>
        <v>0</v>
      </c>
      <c r="K467" s="244"/>
      <c r="L467" s="244"/>
      <c r="M467" s="244"/>
      <c r="N467" s="244"/>
      <c r="O467" s="244"/>
      <c r="P467" s="245"/>
      <c r="Q467" s="245"/>
      <c r="R467" s="183"/>
      <c r="S467" s="183"/>
      <c r="T467" s="183"/>
      <c r="U467" s="183"/>
      <c r="V467" s="183"/>
      <c r="W467" s="183"/>
      <c r="X467" s="183"/>
    </row>
    <row r="468" spans="2:24" ht="16.8" thickTop="1" thickBot="1">
      <c r="B468" s="248" t="str">
        <f>IF(Árboles!B465="","",Árboles!B465)</f>
        <v/>
      </c>
      <c r="C468" s="240" t="str">
        <f>IF(Árboles!C465="","",Árboles!C465)</f>
        <v/>
      </c>
      <c r="D468" s="249" t="str">
        <f>IF(Árboles!G465="","",Árboles!G465)</f>
        <v/>
      </c>
      <c r="E468" s="242"/>
      <c r="F468" s="242"/>
      <c r="G468" s="242"/>
      <c r="H468" s="242"/>
      <c r="I468" s="242"/>
      <c r="J468" s="243">
        <f>SUM(Biomasa[[#This Row],[B_PM (t)]:[B_Raíz (t)]])</f>
        <v>0</v>
      </c>
      <c r="K468" s="244"/>
      <c r="L468" s="244"/>
      <c r="M468" s="244"/>
      <c r="N468" s="244"/>
      <c r="O468" s="244"/>
      <c r="P468" s="245"/>
      <c r="Q468" s="245"/>
      <c r="R468" s="183"/>
      <c r="S468" s="183"/>
      <c r="T468" s="183"/>
      <c r="U468" s="183"/>
      <c r="V468" s="183"/>
      <c r="W468" s="183"/>
      <c r="X468" s="183"/>
    </row>
    <row r="469" spans="2:24" ht="16.8" thickTop="1" thickBot="1">
      <c r="B469" s="248" t="str">
        <f>IF(Árboles!B466="","",Árboles!B466)</f>
        <v/>
      </c>
      <c r="C469" s="240" t="str">
        <f>IF(Árboles!C466="","",Árboles!C466)</f>
        <v/>
      </c>
      <c r="D469" s="249" t="str">
        <f>IF(Árboles!G466="","",Árboles!G466)</f>
        <v/>
      </c>
      <c r="E469" s="242"/>
      <c r="F469" s="242"/>
      <c r="G469" s="242"/>
      <c r="H469" s="242"/>
      <c r="I469" s="242"/>
      <c r="J469" s="243">
        <f>SUM(Biomasa[[#This Row],[B_PM (t)]:[B_Raíz (t)]])</f>
        <v>0</v>
      </c>
      <c r="K469" s="244"/>
      <c r="L469" s="244"/>
      <c r="M469" s="244"/>
      <c r="N469" s="244"/>
      <c r="O469" s="244"/>
      <c r="P469" s="245"/>
      <c r="Q469" s="245"/>
      <c r="R469" s="183"/>
      <c r="S469" s="183"/>
      <c r="T469" s="183"/>
      <c r="U469" s="183"/>
      <c r="V469" s="183"/>
      <c r="W469" s="183"/>
      <c r="X469" s="183"/>
    </row>
    <row r="470" spans="2:24" ht="16.8" thickTop="1" thickBot="1">
      <c r="B470" s="248" t="str">
        <f>IF(Árboles!B467="","",Árboles!B467)</f>
        <v/>
      </c>
      <c r="C470" s="240" t="str">
        <f>IF(Árboles!C467="","",Árboles!C467)</f>
        <v/>
      </c>
      <c r="D470" s="249" t="str">
        <f>IF(Árboles!G467="","",Árboles!G467)</f>
        <v/>
      </c>
      <c r="E470" s="242"/>
      <c r="F470" s="242"/>
      <c r="G470" s="242"/>
      <c r="H470" s="242"/>
      <c r="I470" s="242"/>
      <c r="J470" s="243">
        <f>SUM(Biomasa[[#This Row],[B_PM (t)]:[B_Raíz (t)]])</f>
        <v>0</v>
      </c>
      <c r="K470" s="244"/>
      <c r="L470" s="244"/>
      <c r="M470" s="244"/>
      <c r="N470" s="244"/>
      <c r="O470" s="244"/>
      <c r="P470" s="245"/>
      <c r="Q470" s="245"/>
      <c r="R470" s="183"/>
      <c r="S470" s="183"/>
      <c r="T470" s="183"/>
      <c r="U470" s="183"/>
      <c r="V470" s="183"/>
      <c r="W470" s="183"/>
      <c r="X470" s="183"/>
    </row>
    <row r="471" spans="2:24" ht="16.8" thickTop="1" thickBot="1">
      <c r="B471" s="248" t="str">
        <f>IF(Árboles!B468="","",Árboles!B468)</f>
        <v/>
      </c>
      <c r="C471" s="240" t="str">
        <f>IF(Árboles!C468="","",Árboles!C468)</f>
        <v/>
      </c>
      <c r="D471" s="249" t="str">
        <f>IF(Árboles!G468="","",Árboles!G468)</f>
        <v/>
      </c>
      <c r="E471" s="242"/>
      <c r="F471" s="242"/>
      <c r="G471" s="242"/>
      <c r="H471" s="242"/>
      <c r="I471" s="242"/>
      <c r="J471" s="243">
        <f>SUM(Biomasa[[#This Row],[B_PM (t)]:[B_Raíz (t)]])</f>
        <v>0</v>
      </c>
      <c r="K471" s="244"/>
      <c r="L471" s="244"/>
      <c r="M471" s="244"/>
      <c r="N471" s="244"/>
      <c r="O471" s="244"/>
      <c r="P471" s="245"/>
      <c r="Q471" s="245"/>
      <c r="R471" s="183"/>
      <c r="S471" s="183"/>
      <c r="T471" s="183"/>
      <c r="U471" s="183"/>
      <c r="V471" s="183"/>
      <c r="W471" s="183"/>
      <c r="X471" s="183"/>
    </row>
    <row r="472" spans="2:24" ht="16.8" thickTop="1" thickBot="1">
      <c r="B472" s="248" t="str">
        <f>IF(Árboles!B469="","",Árboles!B469)</f>
        <v/>
      </c>
      <c r="C472" s="240" t="str">
        <f>IF(Árboles!C469="","",Árboles!C469)</f>
        <v/>
      </c>
      <c r="D472" s="249" t="str">
        <f>IF(Árboles!G469="","",Árboles!G469)</f>
        <v/>
      </c>
      <c r="E472" s="242"/>
      <c r="F472" s="242"/>
      <c r="G472" s="242"/>
      <c r="H472" s="242"/>
      <c r="I472" s="242"/>
      <c r="J472" s="243">
        <f>SUM(Biomasa[[#This Row],[B_PM (t)]:[B_Raíz (t)]])</f>
        <v>0</v>
      </c>
      <c r="K472" s="244"/>
      <c r="L472" s="244"/>
      <c r="M472" s="244"/>
      <c r="N472" s="244"/>
      <c r="O472" s="244"/>
      <c r="P472" s="245"/>
      <c r="Q472" s="245"/>
      <c r="R472" s="183"/>
      <c r="S472" s="183"/>
      <c r="T472" s="183"/>
      <c r="U472" s="183"/>
      <c r="V472" s="183"/>
      <c r="W472" s="183"/>
      <c r="X472" s="183"/>
    </row>
    <row r="473" spans="2:24" ht="16.8" thickTop="1" thickBot="1">
      <c r="B473" s="248" t="str">
        <f>IF(Árboles!B470="","",Árboles!B470)</f>
        <v/>
      </c>
      <c r="C473" s="240" t="str">
        <f>IF(Árboles!C470="","",Árboles!C470)</f>
        <v/>
      </c>
      <c r="D473" s="249" t="str">
        <f>IF(Árboles!G470="","",Árboles!G470)</f>
        <v/>
      </c>
      <c r="E473" s="242"/>
      <c r="F473" s="242"/>
      <c r="G473" s="242"/>
      <c r="H473" s="242"/>
      <c r="I473" s="242"/>
      <c r="J473" s="243">
        <f>SUM(Biomasa[[#This Row],[B_PM (t)]:[B_Raíz (t)]])</f>
        <v>0</v>
      </c>
      <c r="K473" s="244"/>
      <c r="L473" s="244"/>
      <c r="M473" s="244"/>
      <c r="N473" s="244"/>
      <c r="O473" s="244"/>
      <c r="P473" s="245"/>
      <c r="Q473" s="245"/>
      <c r="R473" s="183"/>
      <c r="S473" s="183"/>
      <c r="T473" s="183"/>
      <c r="U473" s="183"/>
      <c r="V473" s="183"/>
      <c r="W473" s="183"/>
      <c r="X473" s="183"/>
    </row>
    <row r="474" spans="2:24" ht="16.8" thickTop="1" thickBot="1">
      <c r="B474" s="248" t="str">
        <f>IF(Árboles!B471="","",Árboles!B471)</f>
        <v/>
      </c>
      <c r="C474" s="240" t="str">
        <f>IF(Árboles!C471="","",Árboles!C471)</f>
        <v/>
      </c>
      <c r="D474" s="249" t="str">
        <f>IF(Árboles!G471="","",Árboles!G471)</f>
        <v/>
      </c>
      <c r="E474" s="242"/>
      <c r="F474" s="242"/>
      <c r="G474" s="242"/>
      <c r="H474" s="242"/>
      <c r="I474" s="242"/>
      <c r="J474" s="243">
        <f>SUM(Biomasa[[#This Row],[B_PM (t)]:[B_Raíz (t)]])</f>
        <v>0</v>
      </c>
      <c r="K474" s="244"/>
      <c r="L474" s="244"/>
      <c r="M474" s="244"/>
      <c r="N474" s="244"/>
      <c r="O474" s="244"/>
      <c r="P474" s="245"/>
      <c r="Q474" s="245"/>
      <c r="R474" s="183"/>
      <c r="S474" s="183"/>
      <c r="T474" s="183"/>
      <c r="U474" s="183"/>
      <c r="V474" s="183"/>
      <c r="W474" s="183"/>
      <c r="X474" s="183"/>
    </row>
    <row r="475" spans="2:24" ht="16.8" thickTop="1" thickBot="1">
      <c r="B475" s="248" t="str">
        <f>IF(Árboles!B472="","",Árboles!B472)</f>
        <v/>
      </c>
      <c r="C475" s="240" t="str">
        <f>IF(Árboles!C472="","",Árboles!C472)</f>
        <v/>
      </c>
      <c r="D475" s="249" t="str">
        <f>IF(Árboles!G472="","",Árboles!G472)</f>
        <v/>
      </c>
      <c r="E475" s="242"/>
      <c r="F475" s="242"/>
      <c r="G475" s="242"/>
      <c r="H475" s="242"/>
      <c r="I475" s="242"/>
      <c r="J475" s="243">
        <f>SUM(Biomasa[[#This Row],[B_PM (t)]:[B_Raíz (t)]])</f>
        <v>0</v>
      </c>
      <c r="K475" s="244"/>
      <c r="L475" s="244"/>
      <c r="M475" s="244"/>
      <c r="N475" s="244"/>
      <c r="O475" s="244"/>
      <c r="P475" s="245"/>
      <c r="Q475" s="245"/>
      <c r="R475" s="183"/>
      <c r="S475" s="183"/>
      <c r="T475" s="183"/>
      <c r="U475" s="183"/>
      <c r="V475" s="183"/>
      <c r="W475" s="183"/>
      <c r="X475" s="183"/>
    </row>
    <row r="476" spans="2:24" ht="16.8" thickTop="1" thickBot="1">
      <c r="B476" s="248" t="str">
        <f>IF(Árboles!B473="","",Árboles!B473)</f>
        <v/>
      </c>
      <c r="C476" s="240" t="str">
        <f>IF(Árboles!C473="","",Árboles!C473)</f>
        <v/>
      </c>
      <c r="D476" s="249" t="str">
        <f>IF(Árboles!G473="","",Árboles!G473)</f>
        <v/>
      </c>
      <c r="E476" s="242"/>
      <c r="F476" s="242"/>
      <c r="G476" s="242"/>
      <c r="H476" s="242"/>
      <c r="I476" s="242"/>
      <c r="J476" s="243">
        <f>SUM(Biomasa[[#This Row],[B_PM (t)]:[B_Raíz (t)]])</f>
        <v>0</v>
      </c>
      <c r="K476" s="244"/>
      <c r="L476" s="244"/>
      <c r="M476" s="244"/>
      <c r="N476" s="244"/>
      <c r="O476" s="244"/>
      <c r="P476" s="245"/>
      <c r="Q476" s="245"/>
      <c r="R476" s="183"/>
      <c r="S476" s="183"/>
      <c r="T476" s="183"/>
      <c r="U476" s="183"/>
      <c r="V476" s="183"/>
      <c r="W476" s="183"/>
      <c r="X476" s="183"/>
    </row>
    <row r="477" spans="2:24" ht="16.8" thickTop="1" thickBot="1">
      <c r="B477" s="248" t="str">
        <f>IF(Árboles!B474="","",Árboles!B474)</f>
        <v/>
      </c>
      <c r="C477" s="240" t="str">
        <f>IF(Árboles!C474="","",Árboles!C474)</f>
        <v/>
      </c>
      <c r="D477" s="249" t="str">
        <f>IF(Árboles!G474="","",Árboles!G474)</f>
        <v/>
      </c>
      <c r="E477" s="242"/>
      <c r="F477" s="242"/>
      <c r="G477" s="242"/>
      <c r="H477" s="242"/>
      <c r="I477" s="242"/>
      <c r="J477" s="243">
        <f>SUM(Biomasa[[#This Row],[B_PM (t)]:[B_Raíz (t)]])</f>
        <v>0</v>
      </c>
      <c r="K477" s="244"/>
      <c r="L477" s="244"/>
      <c r="M477" s="244"/>
      <c r="N477" s="244"/>
      <c r="O477" s="244"/>
      <c r="P477" s="245"/>
      <c r="Q477" s="245"/>
      <c r="R477" s="183"/>
      <c r="S477" s="183"/>
      <c r="T477" s="183"/>
      <c r="U477" s="183"/>
      <c r="V477" s="183"/>
      <c r="W477" s="183"/>
      <c r="X477" s="183"/>
    </row>
    <row r="478" spans="2:24" ht="16.8" thickTop="1" thickBot="1">
      <c r="B478" s="248" t="str">
        <f>IF(Árboles!B475="","",Árboles!B475)</f>
        <v/>
      </c>
      <c r="C478" s="240" t="str">
        <f>IF(Árboles!C475="","",Árboles!C475)</f>
        <v/>
      </c>
      <c r="D478" s="249" t="str">
        <f>IF(Árboles!G475="","",Árboles!G475)</f>
        <v/>
      </c>
      <c r="E478" s="242"/>
      <c r="F478" s="242"/>
      <c r="G478" s="242"/>
      <c r="H478" s="242"/>
      <c r="I478" s="242"/>
      <c r="J478" s="243">
        <f>SUM(Biomasa[[#This Row],[B_PM (t)]:[B_Raíz (t)]])</f>
        <v>0</v>
      </c>
      <c r="K478" s="244"/>
      <c r="L478" s="244"/>
      <c r="M478" s="244"/>
      <c r="N478" s="244"/>
      <c r="O478" s="244"/>
      <c r="P478" s="245"/>
      <c r="Q478" s="245"/>
      <c r="R478" s="183"/>
      <c r="S478" s="183"/>
      <c r="T478" s="183"/>
      <c r="U478" s="183"/>
      <c r="V478" s="183"/>
      <c r="W478" s="183"/>
      <c r="X478" s="183"/>
    </row>
    <row r="479" spans="2:24" ht="16.8" thickTop="1" thickBot="1">
      <c r="B479" s="248" t="str">
        <f>IF(Árboles!B476="","",Árboles!B476)</f>
        <v/>
      </c>
      <c r="C479" s="240" t="str">
        <f>IF(Árboles!C476="","",Árboles!C476)</f>
        <v/>
      </c>
      <c r="D479" s="249" t="str">
        <f>IF(Árboles!G476="","",Árboles!G476)</f>
        <v/>
      </c>
      <c r="E479" s="242"/>
      <c r="F479" s="242"/>
      <c r="G479" s="242"/>
      <c r="H479" s="242"/>
      <c r="I479" s="242"/>
      <c r="J479" s="243">
        <f>SUM(Biomasa[[#This Row],[B_PM (t)]:[B_Raíz (t)]])</f>
        <v>0</v>
      </c>
      <c r="K479" s="244"/>
      <c r="L479" s="244"/>
      <c r="M479" s="244"/>
      <c r="N479" s="244"/>
      <c r="O479" s="244"/>
      <c r="P479" s="245"/>
      <c r="Q479" s="245"/>
      <c r="R479" s="183"/>
      <c r="S479" s="183"/>
      <c r="T479" s="183"/>
      <c r="U479" s="183"/>
      <c r="V479" s="183"/>
      <c r="W479" s="183"/>
      <c r="X479" s="183"/>
    </row>
    <row r="480" spans="2:24" ht="16.8" thickTop="1" thickBot="1">
      <c r="B480" s="248" t="str">
        <f>IF(Árboles!B477="","",Árboles!B477)</f>
        <v/>
      </c>
      <c r="C480" s="240" t="str">
        <f>IF(Árboles!C477="","",Árboles!C477)</f>
        <v/>
      </c>
      <c r="D480" s="249" t="str">
        <f>IF(Árboles!G477="","",Árboles!G477)</f>
        <v/>
      </c>
      <c r="E480" s="242"/>
      <c r="F480" s="242"/>
      <c r="G480" s="242"/>
      <c r="H480" s="242"/>
      <c r="I480" s="242"/>
      <c r="J480" s="243">
        <f>SUM(Biomasa[[#This Row],[B_PM (t)]:[B_Raíz (t)]])</f>
        <v>0</v>
      </c>
      <c r="K480" s="244"/>
      <c r="L480" s="244"/>
      <c r="M480" s="244"/>
      <c r="N480" s="244"/>
      <c r="O480" s="244"/>
      <c r="P480" s="245"/>
      <c r="Q480" s="245"/>
      <c r="R480" s="183"/>
      <c r="S480" s="183"/>
      <c r="T480" s="183"/>
      <c r="U480" s="183"/>
      <c r="V480" s="183"/>
      <c r="W480" s="183"/>
      <c r="X480" s="183"/>
    </row>
    <row r="481" spans="2:24" ht="16.8" thickTop="1" thickBot="1">
      <c r="B481" s="248" t="str">
        <f>IF(Árboles!B478="","",Árboles!B478)</f>
        <v/>
      </c>
      <c r="C481" s="240" t="str">
        <f>IF(Árboles!C478="","",Árboles!C478)</f>
        <v/>
      </c>
      <c r="D481" s="249" t="str">
        <f>IF(Árboles!G478="","",Árboles!G478)</f>
        <v/>
      </c>
      <c r="E481" s="242"/>
      <c r="F481" s="242"/>
      <c r="G481" s="242"/>
      <c r="H481" s="242"/>
      <c r="I481" s="242"/>
      <c r="J481" s="243">
        <f>SUM(Biomasa[[#This Row],[B_PM (t)]:[B_Raíz (t)]])</f>
        <v>0</v>
      </c>
      <c r="K481" s="244"/>
      <c r="L481" s="244"/>
      <c r="M481" s="244"/>
      <c r="N481" s="244"/>
      <c r="O481" s="244"/>
      <c r="P481" s="245"/>
      <c r="Q481" s="245"/>
      <c r="R481" s="183"/>
      <c r="S481" s="183"/>
      <c r="T481" s="183"/>
      <c r="U481" s="183"/>
      <c r="V481" s="183"/>
      <c r="W481" s="183"/>
      <c r="X481" s="183"/>
    </row>
    <row r="482" spans="2:24" ht="16.8" thickTop="1" thickBot="1">
      <c r="B482" s="248" t="str">
        <f>IF(Árboles!B479="","",Árboles!B479)</f>
        <v/>
      </c>
      <c r="C482" s="240" t="str">
        <f>IF(Árboles!C479="","",Árboles!C479)</f>
        <v/>
      </c>
      <c r="D482" s="249" t="str">
        <f>IF(Árboles!G479="","",Árboles!G479)</f>
        <v/>
      </c>
      <c r="E482" s="242"/>
      <c r="F482" s="242"/>
      <c r="G482" s="242"/>
      <c r="H482" s="242"/>
      <c r="I482" s="242"/>
      <c r="J482" s="243">
        <f>SUM(Biomasa[[#This Row],[B_PM (t)]:[B_Raíz (t)]])</f>
        <v>0</v>
      </c>
      <c r="K482" s="244"/>
      <c r="L482" s="244"/>
      <c r="M482" s="244"/>
      <c r="N482" s="244"/>
      <c r="O482" s="244"/>
      <c r="P482" s="245"/>
      <c r="Q482" s="245"/>
      <c r="R482" s="183"/>
      <c r="S482" s="183"/>
      <c r="T482" s="183"/>
      <c r="U482" s="183"/>
      <c r="V482" s="183"/>
      <c r="W482" s="183"/>
      <c r="X482" s="183"/>
    </row>
    <row r="483" spans="2:24" ht="16.8" thickTop="1" thickBot="1">
      <c r="B483" s="248" t="str">
        <f>IF(Árboles!B480="","",Árboles!B480)</f>
        <v/>
      </c>
      <c r="C483" s="240" t="str">
        <f>IF(Árboles!C480="","",Árboles!C480)</f>
        <v/>
      </c>
      <c r="D483" s="249" t="str">
        <f>IF(Árboles!G480="","",Árboles!G480)</f>
        <v/>
      </c>
      <c r="E483" s="242"/>
      <c r="F483" s="242"/>
      <c r="G483" s="242"/>
      <c r="H483" s="242"/>
      <c r="I483" s="242"/>
      <c r="J483" s="243">
        <f>SUM(Biomasa[[#This Row],[B_PM (t)]:[B_Raíz (t)]])</f>
        <v>0</v>
      </c>
      <c r="K483" s="244"/>
      <c r="L483" s="244"/>
      <c r="M483" s="244"/>
      <c r="N483" s="244"/>
      <c r="O483" s="244"/>
      <c r="P483" s="245"/>
      <c r="Q483" s="245"/>
      <c r="R483" s="183"/>
      <c r="S483" s="183"/>
      <c r="T483" s="183"/>
      <c r="U483" s="183"/>
      <c r="V483" s="183"/>
      <c r="W483" s="183"/>
      <c r="X483" s="183"/>
    </row>
    <row r="484" spans="2:24" ht="16.8" thickTop="1" thickBot="1">
      <c r="B484" s="248" t="str">
        <f>IF(Árboles!B481="","",Árboles!B481)</f>
        <v/>
      </c>
      <c r="C484" s="240" t="str">
        <f>IF(Árboles!C481="","",Árboles!C481)</f>
        <v/>
      </c>
      <c r="D484" s="249" t="str">
        <f>IF(Árboles!G481="","",Árboles!G481)</f>
        <v/>
      </c>
      <c r="E484" s="242"/>
      <c r="F484" s="242"/>
      <c r="G484" s="242"/>
      <c r="H484" s="242"/>
      <c r="I484" s="242"/>
      <c r="J484" s="243">
        <f>SUM(Biomasa[[#This Row],[B_PM (t)]:[B_Raíz (t)]])</f>
        <v>0</v>
      </c>
      <c r="K484" s="244"/>
      <c r="L484" s="244"/>
      <c r="M484" s="244"/>
      <c r="N484" s="244"/>
      <c r="O484" s="244"/>
      <c r="P484" s="245"/>
      <c r="Q484" s="245"/>
      <c r="R484" s="183"/>
      <c r="S484" s="183"/>
      <c r="T484" s="183"/>
      <c r="U484" s="183"/>
      <c r="V484" s="183"/>
      <c r="W484" s="183"/>
      <c r="X484" s="183"/>
    </row>
    <row r="485" spans="2:24" ht="16.8" thickTop="1" thickBot="1">
      <c r="B485" s="248" t="str">
        <f>IF(Árboles!B482="","",Árboles!B482)</f>
        <v/>
      </c>
      <c r="C485" s="240" t="str">
        <f>IF(Árboles!C482="","",Árboles!C482)</f>
        <v/>
      </c>
      <c r="D485" s="249" t="str">
        <f>IF(Árboles!G482="","",Árboles!G482)</f>
        <v/>
      </c>
      <c r="E485" s="242"/>
      <c r="F485" s="242"/>
      <c r="G485" s="242"/>
      <c r="H485" s="242"/>
      <c r="I485" s="242"/>
      <c r="J485" s="243">
        <f>SUM(Biomasa[[#This Row],[B_PM (t)]:[B_Raíz (t)]])</f>
        <v>0</v>
      </c>
      <c r="K485" s="244"/>
      <c r="L485" s="244"/>
      <c r="M485" s="244"/>
      <c r="N485" s="244"/>
      <c r="O485" s="244"/>
      <c r="P485" s="245"/>
      <c r="Q485" s="245"/>
      <c r="R485" s="183"/>
      <c r="S485" s="183"/>
      <c r="T485" s="183"/>
      <c r="U485" s="183"/>
      <c r="V485" s="183"/>
      <c r="W485" s="183"/>
      <c r="X485" s="183"/>
    </row>
    <row r="486" spans="2:24" ht="16.8" thickTop="1" thickBot="1">
      <c r="B486" s="248" t="str">
        <f>IF(Árboles!B483="","",Árboles!B483)</f>
        <v/>
      </c>
      <c r="C486" s="240" t="str">
        <f>IF(Árboles!C483="","",Árboles!C483)</f>
        <v/>
      </c>
      <c r="D486" s="249" t="str">
        <f>IF(Árboles!G483="","",Árboles!G483)</f>
        <v/>
      </c>
      <c r="E486" s="242"/>
      <c r="F486" s="242"/>
      <c r="G486" s="242"/>
      <c r="H486" s="242"/>
      <c r="I486" s="242"/>
      <c r="J486" s="243">
        <f>SUM(Biomasa[[#This Row],[B_PM (t)]:[B_Raíz (t)]])</f>
        <v>0</v>
      </c>
      <c r="K486" s="244"/>
      <c r="L486" s="244"/>
      <c r="M486" s="244"/>
      <c r="N486" s="244"/>
      <c r="O486" s="244"/>
      <c r="P486" s="245"/>
      <c r="Q486" s="245"/>
      <c r="R486" s="183"/>
      <c r="S486" s="183"/>
      <c r="T486" s="183"/>
      <c r="U486" s="183"/>
      <c r="V486" s="183"/>
      <c r="W486" s="183"/>
      <c r="X486" s="183"/>
    </row>
    <row r="487" spans="2:24" ht="16.8" thickTop="1" thickBot="1">
      <c r="B487" s="248" t="str">
        <f>IF(Árboles!B484="","",Árboles!B484)</f>
        <v/>
      </c>
      <c r="C487" s="240" t="str">
        <f>IF(Árboles!C484="","",Árboles!C484)</f>
        <v/>
      </c>
      <c r="D487" s="249" t="str">
        <f>IF(Árboles!G484="","",Árboles!G484)</f>
        <v/>
      </c>
      <c r="E487" s="242"/>
      <c r="F487" s="242"/>
      <c r="G487" s="242"/>
      <c r="H487" s="242"/>
      <c r="I487" s="242"/>
      <c r="J487" s="243">
        <f>SUM(Biomasa[[#This Row],[B_PM (t)]:[B_Raíz (t)]])</f>
        <v>0</v>
      </c>
      <c r="K487" s="244"/>
      <c r="L487" s="244"/>
      <c r="M487" s="244"/>
      <c r="N487" s="244"/>
      <c r="O487" s="244"/>
      <c r="P487" s="245"/>
      <c r="Q487" s="245"/>
      <c r="R487" s="183"/>
      <c r="S487" s="183"/>
      <c r="T487" s="183"/>
      <c r="U487" s="183"/>
      <c r="V487" s="183"/>
      <c r="W487" s="183"/>
      <c r="X487" s="183"/>
    </row>
    <row r="488" spans="2:24" ht="16.8" thickTop="1" thickBot="1">
      <c r="B488" s="248" t="str">
        <f>IF(Árboles!B485="","",Árboles!B485)</f>
        <v/>
      </c>
      <c r="C488" s="240" t="str">
        <f>IF(Árboles!C485="","",Árboles!C485)</f>
        <v/>
      </c>
      <c r="D488" s="249" t="str">
        <f>IF(Árboles!G485="","",Árboles!G485)</f>
        <v/>
      </c>
      <c r="E488" s="242"/>
      <c r="F488" s="242"/>
      <c r="G488" s="242"/>
      <c r="H488" s="242"/>
      <c r="I488" s="242"/>
      <c r="J488" s="243">
        <f>SUM(Biomasa[[#This Row],[B_PM (t)]:[B_Raíz (t)]])</f>
        <v>0</v>
      </c>
      <c r="K488" s="244"/>
      <c r="L488" s="244"/>
      <c r="M488" s="244"/>
      <c r="N488" s="244"/>
      <c r="O488" s="244"/>
      <c r="P488" s="245"/>
      <c r="Q488" s="245"/>
      <c r="R488" s="183"/>
      <c r="S488" s="183"/>
      <c r="T488" s="183"/>
      <c r="U488" s="183"/>
      <c r="V488" s="183"/>
      <c r="W488" s="183"/>
      <c r="X488" s="183"/>
    </row>
    <row r="489" spans="2:24" ht="16.8" thickTop="1" thickBot="1">
      <c r="B489" s="248" t="str">
        <f>IF(Árboles!B486="","",Árboles!B486)</f>
        <v/>
      </c>
      <c r="C489" s="240" t="str">
        <f>IF(Árboles!C486="","",Árboles!C486)</f>
        <v/>
      </c>
      <c r="D489" s="249" t="str">
        <f>IF(Árboles!G486="","",Árboles!G486)</f>
        <v/>
      </c>
      <c r="E489" s="242"/>
      <c r="F489" s="242"/>
      <c r="G489" s="242"/>
      <c r="H489" s="242"/>
      <c r="I489" s="242"/>
      <c r="J489" s="243">
        <f>SUM(Biomasa[[#This Row],[B_PM (t)]:[B_Raíz (t)]])</f>
        <v>0</v>
      </c>
      <c r="K489" s="244"/>
      <c r="L489" s="244"/>
      <c r="M489" s="244"/>
      <c r="N489" s="244"/>
      <c r="O489" s="244"/>
      <c r="P489" s="245"/>
      <c r="Q489" s="245"/>
      <c r="R489" s="183"/>
      <c r="S489" s="183"/>
      <c r="T489" s="183"/>
      <c r="U489" s="183"/>
      <c r="V489" s="183"/>
      <c r="W489" s="183"/>
      <c r="X489" s="183"/>
    </row>
    <row r="490" spans="2:24" ht="16.8" thickTop="1" thickBot="1">
      <c r="B490" s="248" t="str">
        <f>IF(Árboles!B487="","",Árboles!B487)</f>
        <v/>
      </c>
      <c r="C490" s="240" t="str">
        <f>IF(Árboles!C487="","",Árboles!C487)</f>
        <v/>
      </c>
      <c r="D490" s="249" t="str">
        <f>IF(Árboles!G487="","",Árboles!G487)</f>
        <v/>
      </c>
      <c r="E490" s="242"/>
      <c r="F490" s="242"/>
      <c r="G490" s="242"/>
      <c r="H490" s="242"/>
      <c r="I490" s="242"/>
      <c r="J490" s="243">
        <f>SUM(Biomasa[[#This Row],[B_PM (t)]:[B_Raíz (t)]])</f>
        <v>0</v>
      </c>
      <c r="K490" s="244"/>
      <c r="L490" s="244"/>
      <c r="M490" s="244"/>
      <c r="N490" s="244"/>
      <c r="O490" s="244"/>
      <c r="P490" s="245"/>
      <c r="Q490" s="245"/>
      <c r="R490" s="183"/>
      <c r="S490" s="183"/>
      <c r="T490" s="183"/>
      <c r="U490" s="183"/>
      <c r="V490" s="183"/>
      <c r="W490" s="183"/>
      <c r="X490" s="183"/>
    </row>
    <row r="491" spans="2:24" ht="16.8" thickTop="1" thickBot="1">
      <c r="B491" s="248" t="str">
        <f>IF(Árboles!B488="","",Árboles!B488)</f>
        <v/>
      </c>
      <c r="C491" s="240" t="str">
        <f>IF(Árboles!C488="","",Árboles!C488)</f>
        <v/>
      </c>
      <c r="D491" s="249" t="str">
        <f>IF(Árboles!G488="","",Árboles!G488)</f>
        <v/>
      </c>
      <c r="E491" s="242"/>
      <c r="F491" s="242"/>
      <c r="G491" s="242"/>
      <c r="H491" s="242"/>
      <c r="I491" s="242"/>
      <c r="J491" s="243">
        <f>SUM(Biomasa[[#This Row],[B_PM (t)]:[B_Raíz (t)]])</f>
        <v>0</v>
      </c>
      <c r="K491" s="244"/>
      <c r="L491" s="244"/>
      <c r="M491" s="244"/>
      <c r="N491" s="244"/>
      <c r="O491" s="244"/>
      <c r="P491" s="245"/>
      <c r="Q491" s="245"/>
      <c r="R491" s="183"/>
      <c r="S491" s="183"/>
      <c r="T491" s="183"/>
      <c r="U491" s="183"/>
      <c r="V491" s="183"/>
      <c r="W491" s="183"/>
      <c r="X491" s="183"/>
    </row>
    <row r="492" spans="2:24" ht="16.8" thickTop="1" thickBot="1">
      <c r="B492" s="248" t="str">
        <f>IF(Árboles!B489="","",Árboles!B489)</f>
        <v/>
      </c>
      <c r="C492" s="240" t="str">
        <f>IF(Árboles!C489="","",Árboles!C489)</f>
        <v/>
      </c>
      <c r="D492" s="249" t="str">
        <f>IF(Árboles!G489="","",Árboles!G489)</f>
        <v/>
      </c>
      <c r="E492" s="242"/>
      <c r="F492" s="242"/>
      <c r="G492" s="242"/>
      <c r="H492" s="242"/>
      <c r="I492" s="242"/>
      <c r="J492" s="243">
        <f>SUM(Biomasa[[#This Row],[B_PM (t)]:[B_Raíz (t)]])</f>
        <v>0</v>
      </c>
      <c r="K492" s="244"/>
      <c r="L492" s="244"/>
      <c r="M492" s="244"/>
      <c r="N492" s="244"/>
      <c r="O492" s="244"/>
      <c r="P492" s="245"/>
      <c r="Q492" s="245"/>
      <c r="R492" s="183"/>
      <c r="S492" s="183"/>
      <c r="T492" s="183"/>
      <c r="U492" s="183"/>
      <c r="V492" s="183"/>
      <c r="W492" s="183"/>
      <c r="X492" s="183"/>
    </row>
    <row r="493" spans="2:24" ht="16.8" thickTop="1" thickBot="1">
      <c r="B493" s="248" t="str">
        <f>IF(Árboles!B490="","",Árboles!B490)</f>
        <v/>
      </c>
      <c r="C493" s="240" t="str">
        <f>IF(Árboles!C490="","",Árboles!C490)</f>
        <v/>
      </c>
      <c r="D493" s="249" t="str">
        <f>IF(Árboles!G490="","",Árboles!G490)</f>
        <v/>
      </c>
      <c r="E493" s="242"/>
      <c r="F493" s="242"/>
      <c r="G493" s="242"/>
      <c r="H493" s="242"/>
      <c r="I493" s="242"/>
      <c r="J493" s="243">
        <f>SUM(Biomasa[[#This Row],[B_PM (t)]:[B_Raíz (t)]])</f>
        <v>0</v>
      </c>
      <c r="K493" s="244"/>
      <c r="L493" s="244"/>
      <c r="M493" s="244"/>
      <c r="N493" s="244"/>
      <c r="O493" s="244"/>
      <c r="P493" s="245"/>
      <c r="Q493" s="245"/>
      <c r="R493" s="183"/>
      <c r="S493" s="183"/>
      <c r="T493" s="183"/>
      <c r="U493" s="183"/>
      <c r="V493" s="183"/>
      <c r="W493" s="183"/>
      <c r="X493" s="183"/>
    </row>
    <row r="494" spans="2:24" ht="16.8" thickTop="1" thickBot="1">
      <c r="B494" s="248" t="str">
        <f>IF(Árboles!B491="","",Árboles!B491)</f>
        <v/>
      </c>
      <c r="C494" s="240" t="str">
        <f>IF(Árboles!C491="","",Árboles!C491)</f>
        <v/>
      </c>
      <c r="D494" s="249" t="str">
        <f>IF(Árboles!G491="","",Árboles!G491)</f>
        <v/>
      </c>
      <c r="E494" s="242"/>
      <c r="F494" s="242"/>
      <c r="G494" s="242"/>
      <c r="H494" s="242"/>
      <c r="I494" s="242"/>
      <c r="J494" s="243">
        <f>SUM(Biomasa[[#This Row],[B_PM (t)]:[B_Raíz (t)]])</f>
        <v>0</v>
      </c>
      <c r="K494" s="244"/>
      <c r="L494" s="244"/>
      <c r="M494" s="244"/>
      <c r="N494" s="244"/>
      <c r="O494" s="244"/>
      <c r="P494" s="245"/>
      <c r="Q494" s="245"/>
      <c r="R494" s="183"/>
      <c r="S494" s="183"/>
      <c r="T494" s="183"/>
      <c r="U494" s="183"/>
      <c r="V494" s="183"/>
      <c r="W494" s="183"/>
      <c r="X494" s="183"/>
    </row>
    <row r="495" spans="2:24" ht="16.8" thickTop="1" thickBot="1">
      <c r="B495" s="248" t="str">
        <f>IF(Árboles!B492="","",Árboles!B492)</f>
        <v/>
      </c>
      <c r="C495" s="240" t="str">
        <f>IF(Árboles!C492="","",Árboles!C492)</f>
        <v/>
      </c>
      <c r="D495" s="249" t="str">
        <f>IF(Árboles!G492="","",Árboles!G492)</f>
        <v/>
      </c>
      <c r="E495" s="242"/>
      <c r="F495" s="242"/>
      <c r="G495" s="242"/>
      <c r="H495" s="242"/>
      <c r="I495" s="242"/>
      <c r="J495" s="243">
        <f>SUM(Biomasa[[#This Row],[B_PM (t)]:[B_Raíz (t)]])</f>
        <v>0</v>
      </c>
      <c r="K495" s="244"/>
      <c r="L495" s="244"/>
      <c r="M495" s="244"/>
      <c r="N495" s="244"/>
      <c r="O495" s="244"/>
      <c r="P495" s="245"/>
      <c r="Q495" s="245"/>
      <c r="R495" s="183"/>
      <c r="S495" s="183"/>
      <c r="T495" s="183"/>
      <c r="U495" s="183"/>
      <c r="V495" s="183"/>
      <c r="W495" s="183"/>
      <c r="X495" s="183"/>
    </row>
    <row r="496" spans="2:24" ht="16.8" thickTop="1" thickBot="1">
      <c r="B496" s="248" t="str">
        <f>IF(Árboles!B493="","",Árboles!B493)</f>
        <v/>
      </c>
      <c r="C496" s="240" t="str">
        <f>IF(Árboles!C493="","",Árboles!C493)</f>
        <v/>
      </c>
      <c r="D496" s="249" t="str">
        <f>IF(Árboles!G493="","",Árboles!G493)</f>
        <v/>
      </c>
      <c r="E496" s="242"/>
      <c r="F496" s="242"/>
      <c r="G496" s="242"/>
      <c r="H496" s="242"/>
      <c r="I496" s="242"/>
      <c r="J496" s="243">
        <f>SUM(Biomasa[[#This Row],[B_PM (t)]:[B_Raíz (t)]])</f>
        <v>0</v>
      </c>
      <c r="K496" s="244"/>
      <c r="L496" s="244"/>
      <c r="M496" s="244"/>
      <c r="N496" s="244"/>
      <c r="O496" s="244"/>
      <c r="P496" s="245"/>
      <c r="Q496" s="245"/>
      <c r="R496" s="183"/>
      <c r="S496" s="183"/>
      <c r="T496" s="183"/>
      <c r="U496" s="183"/>
      <c r="V496" s="183"/>
      <c r="W496" s="183"/>
      <c r="X496" s="183"/>
    </row>
    <row r="497" spans="2:24" ht="16.8" thickTop="1" thickBot="1">
      <c r="B497" s="248" t="str">
        <f>IF(Árboles!B494="","",Árboles!B494)</f>
        <v/>
      </c>
      <c r="C497" s="240" t="str">
        <f>IF(Árboles!C494="","",Árboles!C494)</f>
        <v/>
      </c>
      <c r="D497" s="249" t="str">
        <f>IF(Árboles!G494="","",Árboles!G494)</f>
        <v/>
      </c>
      <c r="E497" s="242"/>
      <c r="F497" s="242"/>
      <c r="G497" s="242"/>
      <c r="H497" s="242"/>
      <c r="I497" s="242"/>
      <c r="J497" s="243">
        <f>SUM(Biomasa[[#This Row],[B_PM (t)]:[B_Raíz (t)]])</f>
        <v>0</v>
      </c>
      <c r="K497" s="244"/>
      <c r="L497" s="244"/>
      <c r="M497" s="244"/>
      <c r="N497" s="244"/>
      <c r="O497" s="244"/>
      <c r="P497" s="245"/>
      <c r="Q497" s="245"/>
      <c r="R497" s="183"/>
      <c r="S497" s="183"/>
      <c r="T497" s="183"/>
      <c r="U497" s="183"/>
      <c r="V497" s="183"/>
      <c r="W497" s="183"/>
      <c r="X497" s="183"/>
    </row>
    <row r="498" spans="2:24" ht="16.8" thickTop="1" thickBot="1">
      <c r="B498" s="248" t="str">
        <f>IF(Árboles!B495="","",Árboles!B495)</f>
        <v/>
      </c>
      <c r="C498" s="240" t="str">
        <f>IF(Árboles!C495="","",Árboles!C495)</f>
        <v/>
      </c>
      <c r="D498" s="249" t="str">
        <f>IF(Árboles!G495="","",Árboles!G495)</f>
        <v/>
      </c>
      <c r="E498" s="242"/>
      <c r="F498" s="242"/>
      <c r="G498" s="242"/>
      <c r="H498" s="242"/>
      <c r="I498" s="242"/>
      <c r="J498" s="243">
        <f>SUM(Biomasa[[#This Row],[B_PM (t)]:[B_Raíz (t)]])</f>
        <v>0</v>
      </c>
      <c r="K498" s="244"/>
      <c r="L498" s="244"/>
      <c r="M498" s="244"/>
      <c r="N498" s="244"/>
      <c r="O498" s="244"/>
      <c r="P498" s="245"/>
      <c r="Q498" s="245"/>
      <c r="R498" s="183"/>
      <c r="S498" s="183"/>
      <c r="T498" s="183"/>
      <c r="U498" s="183"/>
      <c r="V498" s="183"/>
      <c r="W498" s="183"/>
      <c r="X498" s="183"/>
    </row>
    <row r="499" spans="2:24" ht="16.8" thickTop="1" thickBot="1">
      <c r="B499" s="248" t="str">
        <f>IF(Árboles!B496="","",Árboles!B496)</f>
        <v/>
      </c>
      <c r="C499" s="240" t="str">
        <f>IF(Árboles!C496="","",Árboles!C496)</f>
        <v/>
      </c>
      <c r="D499" s="249" t="str">
        <f>IF(Árboles!G496="","",Árboles!G496)</f>
        <v/>
      </c>
      <c r="E499" s="242"/>
      <c r="F499" s="242"/>
      <c r="G499" s="242"/>
      <c r="H499" s="242"/>
      <c r="I499" s="242"/>
      <c r="J499" s="243">
        <f>SUM(Biomasa[[#This Row],[B_PM (t)]:[B_Raíz (t)]])</f>
        <v>0</v>
      </c>
      <c r="K499" s="244"/>
      <c r="L499" s="244"/>
      <c r="M499" s="244"/>
      <c r="N499" s="244"/>
      <c r="O499" s="244"/>
      <c r="P499" s="245"/>
      <c r="Q499" s="245"/>
      <c r="R499" s="183"/>
      <c r="S499" s="183"/>
      <c r="T499" s="183"/>
      <c r="U499" s="183"/>
      <c r="V499" s="183"/>
      <c r="W499" s="183"/>
      <c r="X499" s="183"/>
    </row>
    <row r="500" spans="2:24" ht="16.8" thickTop="1" thickBot="1">
      <c r="B500" s="248" t="str">
        <f>IF(Árboles!B497="","",Árboles!B497)</f>
        <v/>
      </c>
      <c r="C500" s="240" t="str">
        <f>IF(Árboles!C497="","",Árboles!C497)</f>
        <v/>
      </c>
      <c r="D500" s="249" t="str">
        <f>IF(Árboles!G497="","",Árboles!G497)</f>
        <v/>
      </c>
      <c r="E500" s="242"/>
      <c r="F500" s="242"/>
      <c r="G500" s="242"/>
      <c r="H500" s="242"/>
      <c r="I500" s="242"/>
      <c r="J500" s="243">
        <f>SUM(Biomasa[[#This Row],[B_PM (t)]:[B_Raíz (t)]])</f>
        <v>0</v>
      </c>
      <c r="K500" s="244"/>
      <c r="L500" s="244"/>
      <c r="M500" s="244"/>
      <c r="N500" s="244"/>
      <c r="O500" s="244"/>
      <c r="P500" s="245"/>
      <c r="Q500" s="245"/>
      <c r="R500" s="183"/>
      <c r="S500" s="183"/>
      <c r="T500" s="183"/>
      <c r="U500" s="183"/>
      <c r="V500" s="183"/>
      <c r="W500" s="183"/>
      <c r="X500" s="183"/>
    </row>
    <row r="501" spans="2:24" ht="16.8" thickTop="1" thickBot="1">
      <c r="B501" s="248" t="str">
        <f>IF(Árboles!B498="","",Árboles!B498)</f>
        <v/>
      </c>
      <c r="C501" s="240" t="str">
        <f>IF(Árboles!C498="","",Árboles!C498)</f>
        <v/>
      </c>
      <c r="D501" s="249" t="str">
        <f>IF(Árboles!G498="","",Árboles!G498)</f>
        <v/>
      </c>
      <c r="E501" s="242"/>
      <c r="F501" s="242"/>
      <c r="G501" s="242"/>
      <c r="H501" s="242"/>
      <c r="I501" s="242"/>
      <c r="J501" s="243">
        <f>SUM(Biomasa[[#This Row],[B_PM (t)]:[B_Raíz (t)]])</f>
        <v>0</v>
      </c>
      <c r="K501" s="244"/>
      <c r="L501" s="244"/>
      <c r="M501" s="244"/>
      <c r="N501" s="244"/>
      <c r="O501" s="244"/>
      <c r="P501" s="245"/>
      <c r="Q501" s="245"/>
      <c r="R501" s="183"/>
      <c r="S501" s="183"/>
      <c r="T501" s="183"/>
      <c r="U501" s="183"/>
      <c r="V501" s="183"/>
      <c r="W501" s="183"/>
      <c r="X501" s="183"/>
    </row>
    <row r="502" spans="2:24" ht="16.8" thickTop="1" thickBot="1">
      <c r="B502" s="248" t="str">
        <f>IF(Árboles!B499="","",Árboles!B499)</f>
        <v/>
      </c>
      <c r="C502" s="240" t="str">
        <f>IF(Árboles!C499="","",Árboles!C499)</f>
        <v/>
      </c>
      <c r="D502" s="249" t="str">
        <f>IF(Árboles!G499="","",Árboles!G499)</f>
        <v/>
      </c>
      <c r="E502" s="242"/>
      <c r="F502" s="242"/>
      <c r="G502" s="242"/>
      <c r="H502" s="242"/>
      <c r="I502" s="242"/>
      <c r="J502" s="243">
        <f>SUM(Biomasa[[#This Row],[B_PM (t)]:[B_Raíz (t)]])</f>
        <v>0</v>
      </c>
      <c r="K502" s="244"/>
      <c r="L502" s="244"/>
      <c r="M502" s="244"/>
      <c r="N502" s="244"/>
      <c r="O502" s="244"/>
      <c r="P502" s="245"/>
      <c r="Q502" s="245"/>
      <c r="R502" s="183"/>
      <c r="S502" s="183"/>
      <c r="T502" s="183"/>
      <c r="U502" s="183"/>
      <c r="V502" s="183"/>
      <c r="W502" s="183"/>
      <c r="X502" s="183"/>
    </row>
    <row r="503" spans="2:24" ht="16.8" thickTop="1" thickBot="1">
      <c r="B503" s="248" t="str">
        <f>IF(Árboles!B500="","",Árboles!B500)</f>
        <v/>
      </c>
      <c r="C503" s="240" t="str">
        <f>IF(Árboles!C500="","",Árboles!C500)</f>
        <v/>
      </c>
      <c r="D503" s="249" t="str">
        <f>IF(Árboles!G500="","",Árboles!G500)</f>
        <v/>
      </c>
      <c r="E503" s="242"/>
      <c r="F503" s="242"/>
      <c r="G503" s="242"/>
      <c r="H503" s="242"/>
      <c r="I503" s="242"/>
      <c r="J503" s="243">
        <f>SUM(Biomasa[[#This Row],[B_PM (t)]:[B_Raíz (t)]])</f>
        <v>0</v>
      </c>
      <c r="K503" s="244"/>
      <c r="L503" s="244"/>
      <c r="M503" s="244"/>
      <c r="N503" s="244"/>
      <c r="O503" s="244"/>
      <c r="P503" s="245"/>
      <c r="Q503" s="245"/>
      <c r="R503" s="183"/>
      <c r="S503" s="183"/>
      <c r="T503" s="183"/>
      <c r="U503" s="183"/>
      <c r="V503" s="183"/>
      <c r="W503" s="183"/>
      <c r="X503" s="183"/>
    </row>
    <row r="504" spans="2:24" ht="16.8" thickTop="1" thickBot="1">
      <c r="B504" s="248" t="str">
        <f>IF(Árboles!B501="","",Árboles!B501)</f>
        <v/>
      </c>
      <c r="C504" s="240" t="str">
        <f>IF(Árboles!C501="","",Árboles!C501)</f>
        <v/>
      </c>
      <c r="D504" s="249" t="str">
        <f>IF(Árboles!G501="","",Árboles!G501)</f>
        <v/>
      </c>
      <c r="E504" s="242"/>
      <c r="F504" s="242"/>
      <c r="G504" s="242"/>
      <c r="H504" s="242"/>
      <c r="I504" s="242"/>
      <c r="J504" s="243">
        <f>SUM(Biomasa[[#This Row],[B_PM (t)]:[B_Raíz (t)]])</f>
        <v>0</v>
      </c>
      <c r="K504" s="244"/>
      <c r="L504" s="244"/>
      <c r="M504" s="244"/>
      <c r="N504" s="244"/>
      <c r="O504" s="244"/>
      <c r="P504" s="245"/>
      <c r="Q504" s="245"/>
      <c r="R504" s="183"/>
      <c r="S504" s="183"/>
      <c r="T504" s="183"/>
      <c r="U504" s="183"/>
      <c r="V504" s="183"/>
      <c r="W504" s="183"/>
      <c r="X504" s="183"/>
    </row>
    <row r="505" spans="2:24" ht="16.8" thickTop="1" thickBot="1">
      <c r="B505" s="248" t="str">
        <f>IF(Árboles!B502="","",Árboles!B502)</f>
        <v/>
      </c>
      <c r="C505" s="240" t="str">
        <f>IF(Árboles!C502="","",Árboles!C502)</f>
        <v/>
      </c>
      <c r="D505" s="249" t="str">
        <f>IF(Árboles!G502="","",Árboles!G502)</f>
        <v/>
      </c>
      <c r="E505" s="242"/>
      <c r="F505" s="242"/>
      <c r="G505" s="242"/>
      <c r="H505" s="242"/>
      <c r="I505" s="242"/>
      <c r="J505" s="243">
        <f>SUM(Biomasa[[#This Row],[B_PM (t)]:[B_Raíz (t)]])</f>
        <v>0</v>
      </c>
      <c r="K505" s="244"/>
      <c r="L505" s="244"/>
      <c r="M505" s="244"/>
      <c r="N505" s="244"/>
      <c r="O505" s="244"/>
      <c r="P505" s="245"/>
      <c r="Q505" s="245"/>
      <c r="R505" s="183"/>
      <c r="S505" s="183"/>
      <c r="T505" s="183"/>
      <c r="U505" s="183"/>
      <c r="V505" s="183"/>
      <c r="W505" s="183"/>
      <c r="X505" s="183"/>
    </row>
    <row r="506" spans="2:24" ht="16.8" thickTop="1" thickBot="1">
      <c r="B506" s="248" t="str">
        <f>IF(Árboles!B503="","",Árboles!B503)</f>
        <v/>
      </c>
      <c r="C506" s="240" t="str">
        <f>IF(Árboles!C503="","",Árboles!C503)</f>
        <v/>
      </c>
      <c r="D506" s="249" t="str">
        <f>IF(Árboles!G503="","",Árboles!G503)</f>
        <v/>
      </c>
      <c r="E506" s="242"/>
      <c r="F506" s="242"/>
      <c r="G506" s="242"/>
      <c r="H506" s="242"/>
      <c r="I506" s="242"/>
      <c r="J506" s="243">
        <f>SUM(Biomasa[[#This Row],[B_PM (t)]:[B_Raíz (t)]])</f>
        <v>0</v>
      </c>
      <c r="K506" s="244"/>
      <c r="L506" s="244"/>
      <c r="M506" s="244"/>
      <c r="N506" s="244"/>
      <c r="O506" s="244"/>
      <c r="P506" s="245"/>
      <c r="Q506" s="245"/>
      <c r="R506" s="183"/>
      <c r="S506" s="183"/>
      <c r="T506" s="183"/>
      <c r="U506" s="183"/>
      <c r="V506" s="183"/>
      <c r="W506" s="183"/>
      <c r="X506" s="183"/>
    </row>
    <row r="507" spans="2:24" ht="16.8" thickTop="1" thickBot="1">
      <c r="B507" s="248" t="str">
        <f>IF(Árboles!B504="","",Árboles!B504)</f>
        <v/>
      </c>
      <c r="C507" s="240" t="str">
        <f>IF(Árboles!C504="","",Árboles!C504)</f>
        <v/>
      </c>
      <c r="D507" s="249" t="str">
        <f>IF(Árboles!G504="","",Árboles!G504)</f>
        <v/>
      </c>
      <c r="E507" s="242"/>
      <c r="F507" s="242"/>
      <c r="G507" s="242"/>
      <c r="H507" s="242"/>
      <c r="I507" s="242"/>
      <c r="J507" s="243">
        <f>SUM(Biomasa[[#This Row],[B_PM (t)]:[B_Raíz (t)]])</f>
        <v>0</v>
      </c>
      <c r="K507" s="244"/>
      <c r="L507" s="244"/>
      <c r="M507" s="244"/>
      <c r="N507" s="244"/>
      <c r="O507" s="244"/>
      <c r="P507" s="245"/>
      <c r="Q507" s="245"/>
      <c r="R507" s="183"/>
      <c r="S507" s="183"/>
      <c r="T507" s="183"/>
      <c r="U507" s="183"/>
      <c r="V507" s="183"/>
      <c r="W507" s="183"/>
      <c r="X507" s="183"/>
    </row>
    <row r="508" spans="2:24" ht="16.8" thickTop="1" thickBot="1">
      <c r="B508" s="248" t="str">
        <f>IF(Árboles!B505="","",Árboles!B505)</f>
        <v/>
      </c>
      <c r="C508" s="240" t="str">
        <f>IF(Árboles!C505="","",Árboles!C505)</f>
        <v/>
      </c>
      <c r="D508" s="249" t="str">
        <f>IF(Árboles!G505="","",Árboles!G505)</f>
        <v/>
      </c>
      <c r="E508" s="242"/>
      <c r="F508" s="242"/>
      <c r="G508" s="242"/>
      <c r="H508" s="242"/>
      <c r="I508" s="242"/>
      <c r="J508" s="243">
        <f>SUM(Biomasa[[#This Row],[B_PM (t)]:[B_Raíz (t)]])</f>
        <v>0</v>
      </c>
      <c r="K508" s="244"/>
      <c r="L508" s="244"/>
      <c r="M508" s="244"/>
      <c r="N508" s="244"/>
      <c r="O508" s="244"/>
      <c r="P508" s="245"/>
      <c r="Q508" s="245"/>
      <c r="R508" s="183"/>
      <c r="S508" s="183"/>
      <c r="T508" s="183"/>
      <c r="U508" s="183"/>
      <c r="V508" s="183"/>
      <c r="W508" s="183"/>
      <c r="X508" s="183"/>
    </row>
    <row r="509" spans="2:24" ht="16.8" thickTop="1" thickBot="1">
      <c r="B509" s="248" t="str">
        <f>IF(Árboles!B506="","",Árboles!B506)</f>
        <v/>
      </c>
      <c r="C509" s="240" t="str">
        <f>IF(Árboles!C506="","",Árboles!C506)</f>
        <v/>
      </c>
      <c r="D509" s="249" t="str">
        <f>IF(Árboles!G506="","",Árboles!G506)</f>
        <v/>
      </c>
      <c r="E509" s="242"/>
      <c r="F509" s="242"/>
      <c r="G509" s="242"/>
      <c r="H509" s="242"/>
      <c r="I509" s="242"/>
      <c r="J509" s="243">
        <f>SUM(Biomasa[[#This Row],[B_PM (t)]:[B_Raíz (t)]])</f>
        <v>0</v>
      </c>
      <c r="K509" s="244"/>
      <c r="L509" s="244"/>
      <c r="M509" s="244"/>
      <c r="N509" s="244"/>
      <c r="O509" s="244"/>
      <c r="P509" s="245"/>
      <c r="Q509" s="245"/>
      <c r="R509" s="183"/>
      <c r="S509" s="183"/>
      <c r="T509" s="183"/>
      <c r="U509" s="183"/>
      <c r="V509" s="183"/>
      <c r="W509" s="183"/>
      <c r="X509" s="183"/>
    </row>
    <row r="510" spans="2:24" ht="16.8" thickTop="1" thickBot="1">
      <c r="B510" s="248" t="str">
        <f>IF(Árboles!B507="","",Árboles!B507)</f>
        <v/>
      </c>
      <c r="C510" s="240" t="str">
        <f>IF(Árboles!C507="","",Árboles!C507)</f>
        <v/>
      </c>
      <c r="D510" s="249" t="str">
        <f>IF(Árboles!G507="","",Árboles!G507)</f>
        <v/>
      </c>
      <c r="E510" s="242"/>
      <c r="F510" s="242"/>
      <c r="G510" s="242"/>
      <c r="H510" s="242"/>
      <c r="I510" s="242"/>
      <c r="J510" s="243">
        <f>SUM(Biomasa[[#This Row],[B_PM (t)]:[B_Raíz (t)]])</f>
        <v>0</v>
      </c>
      <c r="K510" s="244"/>
      <c r="L510" s="244"/>
      <c r="M510" s="244"/>
      <c r="N510" s="244"/>
      <c r="O510" s="244"/>
      <c r="P510" s="245"/>
      <c r="Q510" s="245"/>
      <c r="R510" s="183"/>
      <c r="S510" s="183"/>
      <c r="T510" s="183"/>
      <c r="U510" s="183"/>
      <c r="V510" s="183"/>
      <c r="W510" s="183"/>
      <c r="X510" s="183"/>
    </row>
    <row r="511" spans="2:24" ht="16.8" thickTop="1" thickBot="1">
      <c r="B511" s="248" t="str">
        <f>IF(Árboles!B508="","",Árboles!B508)</f>
        <v/>
      </c>
      <c r="C511" s="240" t="str">
        <f>IF(Árboles!C508="","",Árboles!C508)</f>
        <v/>
      </c>
      <c r="D511" s="249" t="str">
        <f>IF(Árboles!G508="","",Árboles!G508)</f>
        <v/>
      </c>
      <c r="E511" s="242"/>
      <c r="F511" s="242"/>
      <c r="G511" s="242"/>
      <c r="H511" s="242"/>
      <c r="I511" s="242"/>
      <c r="J511" s="243">
        <f>SUM(Biomasa[[#This Row],[B_PM (t)]:[B_Raíz (t)]])</f>
        <v>0</v>
      </c>
      <c r="K511" s="244"/>
      <c r="L511" s="244"/>
      <c r="M511" s="244"/>
      <c r="N511" s="244"/>
      <c r="O511" s="244"/>
      <c r="P511" s="245"/>
      <c r="Q511" s="245"/>
      <c r="R511" s="183"/>
      <c r="S511" s="183"/>
      <c r="T511" s="183"/>
      <c r="U511" s="183"/>
      <c r="V511" s="183"/>
      <c r="W511" s="183"/>
      <c r="X511" s="183"/>
    </row>
    <row r="512" spans="2:24" ht="16.8" thickTop="1" thickBot="1">
      <c r="B512" s="248" t="str">
        <f>IF(Árboles!B509="","",Árboles!B509)</f>
        <v/>
      </c>
      <c r="C512" s="240" t="str">
        <f>IF(Árboles!C509="","",Árboles!C509)</f>
        <v/>
      </c>
      <c r="D512" s="249" t="str">
        <f>IF(Árboles!G509="","",Árboles!G509)</f>
        <v/>
      </c>
      <c r="E512" s="242"/>
      <c r="F512" s="242"/>
      <c r="G512" s="242"/>
      <c r="H512" s="242"/>
      <c r="I512" s="242"/>
      <c r="J512" s="243">
        <f>SUM(Biomasa[[#This Row],[B_PM (t)]:[B_Raíz (t)]])</f>
        <v>0</v>
      </c>
      <c r="K512" s="244"/>
      <c r="L512" s="244"/>
      <c r="M512" s="244"/>
      <c r="N512" s="244"/>
      <c r="O512" s="244"/>
      <c r="P512" s="245"/>
      <c r="Q512" s="245"/>
      <c r="R512" s="183"/>
      <c r="S512" s="183"/>
      <c r="T512" s="183"/>
      <c r="U512" s="183"/>
      <c r="V512" s="183"/>
      <c r="W512" s="183"/>
      <c r="X512" s="183"/>
    </row>
    <row r="513" spans="2:24" ht="16.8" thickTop="1" thickBot="1">
      <c r="B513" s="248" t="str">
        <f>IF(Árboles!B510="","",Árboles!B510)</f>
        <v/>
      </c>
      <c r="C513" s="240" t="str">
        <f>IF(Árboles!C510="","",Árboles!C510)</f>
        <v/>
      </c>
      <c r="D513" s="249" t="str">
        <f>IF(Árboles!G510="","",Árboles!G510)</f>
        <v/>
      </c>
      <c r="E513" s="242"/>
      <c r="F513" s="242"/>
      <c r="G513" s="242"/>
      <c r="H513" s="242"/>
      <c r="I513" s="242"/>
      <c r="J513" s="243">
        <f>SUM(Biomasa[[#This Row],[B_PM (t)]:[B_Raíz (t)]])</f>
        <v>0</v>
      </c>
      <c r="K513" s="244"/>
      <c r="L513" s="244"/>
      <c r="M513" s="244"/>
      <c r="N513" s="244"/>
      <c r="O513" s="244"/>
      <c r="P513" s="245"/>
      <c r="Q513" s="245"/>
      <c r="R513" s="183"/>
      <c r="S513" s="183"/>
      <c r="T513" s="183"/>
      <c r="U513" s="183"/>
      <c r="V513" s="183"/>
      <c r="W513" s="183"/>
      <c r="X513" s="183"/>
    </row>
    <row r="514" spans="2:24" ht="16.8" thickTop="1" thickBot="1">
      <c r="B514" s="248" t="str">
        <f>IF(Árboles!B511="","",Árboles!B511)</f>
        <v/>
      </c>
      <c r="C514" s="240" t="str">
        <f>IF(Árboles!C511="","",Árboles!C511)</f>
        <v/>
      </c>
      <c r="D514" s="249" t="str">
        <f>IF(Árboles!G511="","",Árboles!G511)</f>
        <v/>
      </c>
      <c r="E514" s="242"/>
      <c r="F514" s="242"/>
      <c r="G514" s="242"/>
      <c r="H514" s="242"/>
      <c r="I514" s="242"/>
      <c r="J514" s="243">
        <f>SUM(Biomasa[[#This Row],[B_PM (t)]:[B_Raíz (t)]])</f>
        <v>0</v>
      </c>
      <c r="K514" s="244"/>
      <c r="L514" s="244"/>
      <c r="M514" s="244"/>
      <c r="N514" s="244"/>
      <c r="O514" s="244"/>
      <c r="P514" s="245"/>
      <c r="Q514" s="245"/>
      <c r="R514" s="183"/>
      <c r="S514" s="183"/>
      <c r="T514" s="183"/>
      <c r="U514" s="183"/>
      <c r="V514" s="183"/>
      <c r="W514" s="183"/>
      <c r="X514" s="183"/>
    </row>
    <row r="515" spans="2:24" ht="16.8" thickTop="1" thickBot="1">
      <c r="B515" s="248" t="str">
        <f>IF(Árboles!B512="","",Árboles!B512)</f>
        <v/>
      </c>
      <c r="C515" s="240" t="str">
        <f>IF(Árboles!C512="","",Árboles!C512)</f>
        <v/>
      </c>
      <c r="D515" s="249" t="str">
        <f>IF(Árboles!G512="","",Árboles!G512)</f>
        <v/>
      </c>
      <c r="E515" s="242"/>
      <c r="F515" s="242"/>
      <c r="G515" s="242"/>
      <c r="H515" s="242"/>
      <c r="I515" s="242"/>
      <c r="J515" s="243">
        <f>SUM(Biomasa[[#This Row],[B_PM (t)]:[B_Raíz (t)]])</f>
        <v>0</v>
      </c>
      <c r="K515" s="244"/>
      <c r="L515" s="244"/>
      <c r="M515" s="244"/>
      <c r="N515" s="244"/>
      <c r="O515" s="244"/>
      <c r="P515" s="245"/>
      <c r="Q515" s="245"/>
      <c r="R515" s="183"/>
      <c r="S515" s="183"/>
      <c r="T515" s="183"/>
      <c r="U515" s="183"/>
      <c r="V515" s="183"/>
      <c r="W515" s="183"/>
      <c r="X515" s="183"/>
    </row>
    <row r="516" spans="2:24" ht="16.8" thickTop="1" thickBot="1">
      <c r="B516" s="248" t="str">
        <f>IF(Árboles!B513="","",Árboles!B513)</f>
        <v/>
      </c>
      <c r="C516" s="240" t="str">
        <f>IF(Árboles!C513="","",Árboles!C513)</f>
        <v/>
      </c>
      <c r="D516" s="249" t="str">
        <f>IF(Árboles!G513="","",Árboles!G513)</f>
        <v/>
      </c>
      <c r="E516" s="242"/>
      <c r="F516" s="242"/>
      <c r="G516" s="242"/>
      <c r="H516" s="242"/>
      <c r="I516" s="242"/>
      <c r="J516" s="243">
        <f>SUM(Biomasa[[#This Row],[B_PM (t)]:[B_Raíz (t)]])</f>
        <v>0</v>
      </c>
      <c r="K516" s="244"/>
      <c r="L516" s="244"/>
      <c r="M516" s="244"/>
      <c r="N516" s="244"/>
      <c r="O516" s="244"/>
      <c r="P516" s="245"/>
      <c r="Q516" s="245"/>
      <c r="R516" s="183"/>
      <c r="S516" s="183"/>
      <c r="T516" s="183"/>
      <c r="U516" s="183"/>
      <c r="V516" s="183"/>
      <c r="W516" s="183"/>
      <c r="X516" s="183"/>
    </row>
    <row r="517" spans="2:24" ht="16.8" thickTop="1" thickBot="1">
      <c r="B517" s="248" t="str">
        <f>IF(Árboles!B514="","",Árboles!B514)</f>
        <v/>
      </c>
      <c r="C517" s="240" t="str">
        <f>IF(Árboles!C514="","",Árboles!C514)</f>
        <v/>
      </c>
      <c r="D517" s="249" t="str">
        <f>IF(Árboles!G514="","",Árboles!G514)</f>
        <v/>
      </c>
      <c r="E517" s="242"/>
      <c r="F517" s="242"/>
      <c r="G517" s="242"/>
      <c r="H517" s="242"/>
      <c r="I517" s="242"/>
      <c r="J517" s="243">
        <f>SUM(Biomasa[[#This Row],[B_PM (t)]:[B_Raíz (t)]])</f>
        <v>0</v>
      </c>
      <c r="K517" s="244"/>
      <c r="L517" s="244"/>
      <c r="M517" s="244"/>
      <c r="N517" s="244"/>
      <c r="O517" s="244"/>
      <c r="P517" s="245"/>
      <c r="Q517" s="245"/>
      <c r="R517" s="183"/>
      <c r="S517" s="183"/>
      <c r="T517" s="183"/>
      <c r="U517" s="183"/>
      <c r="V517" s="183"/>
      <c r="W517" s="183"/>
      <c r="X517" s="183"/>
    </row>
    <row r="518" spans="2:24" ht="16.8" thickTop="1" thickBot="1">
      <c r="B518" s="248" t="str">
        <f>IF(Árboles!B515="","",Árboles!B515)</f>
        <v/>
      </c>
      <c r="C518" s="240" t="str">
        <f>IF(Árboles!C515="","",Árboles!C515)</f>
        <v/>
      </c>
      <c r="D518" s="249" t="str">
        <f>IF(Árboles!G515="","",Árboles!G515)</f>
        <v/>
      </c>
      <c r="E518" s="242"/>
      <c r="F518" s="242"/>
      <c r="G518" s="242"/>
      <c r="H518" s="242"/>
      <c r="I518" s="242"/>
      <c r="J518" s="243">
        <f>SUM(Biomasa[[#This Row],[B_PM (t)]:[B_Raíz (t)]])</f>
        <v>0</v>
      </c>
      <c r="K518" s="244"/>
      <c r="L518" s="244"/>
      <c r="M518" s="244"/>
      <c r="N518" s="244"/>
      <c r="O518" s="244"/>
      <c r="P518" s="245"/>
      <c r="Q518" s="245"/>
      <c r="R518" s="183"/>
      <c r="S518" s="183"/>
      <c r="T518" s="183"/>
      <c r="U518" s="183"/>
      <c r="V518" s="183"/>
      <c r="W518" s="183"/>
      <c r="X518" s="183"/>
    </row>
    <row r="519" spans="2:24" ht="16.8" thickTop="1" thickBot="1">
      <c r="B519" s="248" t="str">
        <f>IF(Árboles!B516="","",Árboles!B516)</f>
        <v/>
      </c>
      <c r="C519" s="240" t="str">
        <f>IF(Árboles!C516="","",Árboles!C516)</f>
        <v/>
      </c>
      <c r="D519" s="249" t="str">
        <f>IF(Árboles!G516="","",Árboles!G516)</f>
        <v/>
      </c>
      <c r="E519" s="242"/>
      <c r="F519" s="242"/>
      <c r="G519" s="242"/>
      <c r="H519" s="242"/>
      <c r="I519" s="242"/>
      <c r="J519" s="243">
        <f>SUM(Biomasa[[#This Row],[B_PM (t)]:[B_Raíz (t)]])</f>
        <v>0</v>
      </c>
      <c r="K519" s="244"/>
      <c r="L519" s="244"/>
      <c r="M519" s="244"/>
      <c r="N519" s="244"/>
      <c r="O519" s="244"/>
      <c r="P519" s="245"/>
      <c r="Q519" s="245"/>
      <c r="R519" s="183"/>
      <c r="S519" s="183"/>
      <c r="T519" s="183"/>
      <c r="U519" s="183"/>
      <c r="V519" s="183"/>
      <c r="W519" s="183"/>
      <c r="X519" s="183"/>
    </row>
    <row r="520" spans="2:24" ht="16.8" thickTop="1" thickBot="1">
      <c r="B520" s="248" t="str">
        <f>IF(Árboles!B517="","",Árboles!B517)</f>
        <v/>
      </c>
      <c r="C520" s="240" t="str">
        <f>IF(Árboles!C517="","",Árboles!C517)</f>
        <v/>
      </c>
      <c r="D520" s="249" t="str">
        <f>IF(Árboles!G517="","",Árboles!G517)</f>
        <v/>
      </c>
      <c r="E520" s="242"/>
      <c r="F520" s="242"/>
      <c r="G520" s="242"/>
      <c r="H520" s="242"/>
      <c r="I520" s="242"/>
      <c r="J520" s="243">
        <f>SUM(Biomasa[[#This Row],[B_PM (t)]:[B_Raíz (t)]])</f>
        <v>0</v>
      </c>
      <c r="K520" s="244"/>
      <c r="L520" s="244"/>
      <c r="M520" s="244"/>
      <c r="N520" s="244"/>
      <c r="O520" s="244"/>
      <c r="P520" s="245"/>
      <c r="Q520" s="245"/>
      <c r="R520" s="183"/>
      <c r="S520" s="183"/>
      <c r="T520" s="183"/>
      <c r="U520" s="183"/>
      <c r="V520" s="183"/>
      <c r="W520" s="183"/>
      <c r="X520" s="183"/>
    </row>
    <row r="521" spans="2:24" ht="16.8" thickTop="1" thickBot="1">
      <c r="B521" s="248" t="str">
        <f>IF(Árboles!B518="","",Árboles!B518)</f>
        <v/>
      </c>
      <c r="C521" s="240" t="str">
        <f>IF(Árboles!C518="","",Árboles!C518)</f>
        <v/>
      </c>
      <c r="D521" s="249" t="str">
        <f>IF(Árboles!G518="","",Árboles!G518)</f>
        <v/>
      </c>
      <c r="E521" s="242"/>
      <c r="F521" s="242"/>
      <c r="G521" s="242"/>
      <c r="H521" s="242"/>
      <c r="I521" s="242"/>
      <c r="J521" s="243">
        <f>SUM(Biomasa[[#This Row],[B_PM (t)]:[B_Raíz (t)]])</f>
        <v>0</v>
      </c>
      <c r="K521" s="244"/>
      <c r="L521" s="244"/>
      <c r="M521" s="244"/>
      <c r="N521" s="244"/>
      <c r="O521" s="244"/>
      <c r="P521" s="245"/>
      <c r="Q521" s="245"/>
      <c r="R521" s="183"/>
      <c r="S521" s="183"/>
      <c r="T521" s="183"/>
      <c r="U521" s="183"/>
      <c r="V521" s="183"/>
      <c r="W521" s="183"/>
      <c r="X521" s="183"/>
    </row>
    <row r="522" spans="2:24" ht="16.8" thickTop="1" thickBot="1">
      <c r="B522" s="248" t="str">
        <f>IF(Árboles!B519="","",Árboles!B519)</f>
        <v/>
      </c>
      <c r="C522" s="240" t="str">
        <f>IF(Árboles!C519="","",Árboles!C519)</f>
        <v/>
      </c>
      <c r="D522" s="249" t="str">
        <f>IF(Árboles!G519="","",Árboles!G519)</f>
        <v/>
      </c>
      <c r="E522" s="242"/>
      <c r="F522" s="242"/>
      <c r="G522" s="242"/>
      <c r="H522" s="242"/>
      <c r="I522" s="242"/>
      <c r="J522" s="243">
        <f>SUM(Biomasa[[#This Row],[B_PM (t)]:[B_Raíz (t)]])</f>
        <v>0</v>
      </c>
      <c r="K522" s="244"/>
      <c r="L522" s="244"/>
      <c r="M522" s="244"/>
      <c r="N522" s="244"/>
      <c r="O522" s="244"/>
      <c r="P522" s="245"/>
      <c r="Q522" s="245"/>
      <c r="R522" s="183"/>
      <c r="S522" s="183"/>
      <c r="T522" s="183"/>
      <c r="U522" s="183"/>
      <c r="V522" s="183"/>
      <c r="W522" s="183"/>
      <c r="X522" s="183"/>
    </row>
    <row r="523" spans="2:24" ht="16.8" thickTop="1" thickBot="1">
      <c r="B523" s="248" t="str">
        <f>IF(Árboles!B520="","",Árboles!B520)</f>
        <v/>
      </c>
      <c r="C523" s="240" t="str">
        <f>IF(Árboles!C520="","",Árboles!C520)</f>
        <v/>
      </c>
      <c r="D523" s="249" t="str">
        <f>IF(Árboles!G520="","",Árboles!G520)</f>
        <v/>
      </c>
      <c r="E523" s="242"/>
      <c r="F523" s="242"/>
      <c r="G523" s="242"/>
      <c r="H523" s="242"/>
      <c r="I523" s="242"/>
      <c r="J523" s="243">
        <f>SUM(Biomasa[[#This Row],[B_PM (t)]:[B_Raíz (t)]])</f>
        <v>0</v>
      </c>
      <c r="K523" s="244"/>
      <c r="L523" s="244"/>
      <c r="M523" s="244"/>
      <c r="N523" s="244"/>
      <c r="O523" s="244"/>
      <c r="P523" s="245"/>
      <c r="Q523" s="245"/>
      <c r="R523" s="183"/>
      <c r="S523" s="183"/>
      <c r="T523" s="183"/>
      <c r="U523" s="183"/>
      <c r="V523" s="183"/>
      <c r="W523" s="183"/>
      <c r="X523" s="183"/>
    </row>
    <row r="524" spans="2:24" ht="16.8" thickTop="1" thickBot="1">
      <c r="B524" s="248" t="str">
        <f>IF(Árboles!B521="","",Árboles!B521)</f>
        <v/>
      </c>
      <c r="C524" s="240" t="str">
        <f>IF(Árboles!C521="","",Árboles!C521)</f>
        <v/>
      </c>
      <c r="D524" s="249" t="str">
        <f>IF(Árboles!G521="","",Árboles!G521)</f>
        <v/>
      </c>
      <c r="E524" s="242"/>
      <c r="F524" s="242"/>
      <c r="G524" s="242"/>
      <c r="H524" s="242"/>
      <c r="I524" s="242"/>
      <c r="J524" s="243">
        <f>SUM(Biomasa[[#This Row],[B_PM (t)]:[B_Raíz (t)]])</f>
        <v>0</v>
      </c>
      <c r="K524" s="244"/>
      <c r="L524" s="244"/>
      <c r="M524" s="244"/>
      <c r="N524" s="244"/>
      <c r="O524" s="244"/>
      <c r="P524" s="245"/>
      <c r="Q524" s="245"/>
      <c r="R524" s="183"/>
      <c r="S524" s="183"/>
      <c r="T524" s="183"/>
      <c r="U524" s="183"/>
      <c r="V524" s="183"/>
      <c r="W524" s="183"/>
      <c r="X524" s="183"/>
    </row>
    <row r="525" spans="2:24" ht="16.8" thickTop="1" thickBot="1">
      <c r="B525" s="248" t="str">
        <f>IF(Árboles!B522="","",Árboles!B522)</f>
        <v/>
      </c>
      <c r="C525" s="240" t="str">
        <f>IF(Árboles!C522="","",Árboles!C522)</f>
        <v/>
      </c>
      <c r="D525" s="249" t="str">
        <f>IF(Árboles!G522="","",Árboles!G522)</f>
        <v/>
      </c>
      <c r="E525" s="242"/>
      <c r="F525" s="242"/>
      <c r="G525" s="242"/>
      <c r="H525" s="242"/>
      <c r="I525" s="242"/>
      <c r="J525" s="243">
        <f>SUM(Biomasa[[#This Row],[B_PM (t)]:[B_Raíz (t)]])</f>
        <v>0</v>
      </c>
      <c r="K525" s="244"/>
      <c r="L525" s="244"/>
      <c r="M525" s="244"/>
      <c r="N525" s="244"/>
      <c r="O525" s="244"/>
      <c r="P525" s="245"/>
      <c r="Q525" s="245"/>
      <c r="R525" s="183"/>
      <c r="S525" s="183"/>
      <c r="T525" s="183"/>
      <c r="U525" s="183"/>
      <c r="V525" s="183"/>
      <c r="W525" s="183"/>
      <c r="X525" s="183"/>
    </row>
    <row r="526" spans="2:24" ht="16.8" thickTop="1" thickBot="1">
      <c r="B526" s="248" t="str">
        <f>IF(Árboles!B523="","",Árboles!B523)</f>
        <v/>
      </c>
      <c r="C526" s="240" t="str">
        <f>IF(Árboles!C523="","",Árboles!C523)</f>
        <v/>
      </c>
      <c r="D526" s="249" t="str">
        <f>IF(Árboles!G523="","",Árboles!G523)</f>
        <v/>
      </c>
      <c r="E526" s="242"/>
      <c r="F526" s="242"/>
      <c r="G526" s="242"/>
      <c r="H526" s="242"/>
      <c r="I526" s="242"/>
      <c r="J526" s="243">
        <f>SUM(Biomasa[[#This Row],[B_PM (t)]:[B_Raíz (t)]])</f>
        <v>0</v>
      </c>
      <c r="K526" s="244"/>
      <c r="L526" s="244"/>
      <c r="M526" s="244"/>
      <c r="N526" s="244"/>
      <c r="O526" s="244"/>
      <c r="P526" s="245"/>
      <c r="Q526" s="245"/>
      <c r="R526" s="183"/>
      <c r="S526" s="183"/>
      <c r="T526" s="183"/>
      <c r="U526" s="183"/>
      <c r="V526" s="183"/>
      <c r="W526" s="183"/>
      <c r="X526" s="183"/>
    </row>
    <row r="527" spans="2:24" ht="16.8" thickTop="1" thickBot="1">
      <c r="B527" s="248" t="str">
        <f>IF(Árboles!B524="","",Árboles!B524)</f>
        <v/>
      </c>
      <c r="C527" s="240" t="str">
        <f>IF(Árboles!C524="","",Árboles!C524)</f>
        <v/>
      </c>
      <c r="D527" s="249" t="str">
        <f>IF(Árboles!G524="","",Árboles!G524)</f>
        <v/>
      </c>
      <c r="E527" s="242"/>
      <c r="F527" s="242"/>
      <c r="G527" s="242"/>
      <c r="H527" s="242"/>
      <c r="I527" s="242"/>
      <c r="J527" s="243">
        <f>SUM(Biomasa[[#This Row],[B_PM (t)]:[B_Raíz (t)]])</f>
        <v>0</v>
      </c>
      <c r="K527" s="244"/>
      <c r="L527" s="244"/>
      <c r="M527" s="244"/>
      <c r="N527" s="244"/>
      <c r="O527" s="244"/>
      <c r="P527" s="245"/>
      <c r="Q527" s="245"/>
      <c r="R527" s="183"/>
      <c r="S527" s="183"/>
      <c r="T527" s="183"/>
      <c r="U527" s="183"/>
      <c r="V527" s="183"/>
      <c r="W527" s="183"/>
      <c r="X527" s="183"/>
    </row>
    <row r="528" spans="2:24" ht="16.8" thickTop="1" thickBot="1">
      <c r="B528" s="248" t="str">
        <f>IF(Árboles!B525="","",Árboles!B525)</f>
        <v/>
      </c>
      <c r="C528" s="240" t="str">
        <f>IF(Árboles!C525="","",Árboles!C525)</f>
        <v/>
      </c>
      <c r="D528" s="249" t="str">
        <f>IF(Árboles!G525="","",Árboles!G525)</f>
        <v/>
      </c>
      <c r="E528" s="242"/>
      <c r="F528" s="242"/>
      <c r="G528" s="242"/>
      <c r="H528" s="242"/>
      <c r="I528" s="242"/>
      <c r="J528" s="243">
        <f>SUM(Biomasa[[#This Row],[B_PM (t)]:[B_Raíz (t)]])</f>
        <v>0</v>
      </c>
      <c r="K528" s="244"/>
      <c r="L528" s="244"/>
      <c r="M528" s="244"/>
      <c r="N528" s="244"/>
      <c r="O528" s="244"/>
      <c r="P528" s="245"/>
      <c r="Q528" s="245"/>
      <c r="R528" s="183"/>
      <c r="S528" s="183"/>
      <c r="T528" s="183"/>
      <c r="U528" s="183"/>
      <c r="V528" s="183"/>
      <c r="W528" s="183"/>
      <c r="X528" s="183"/>
    </row>
    <row r="529" spans="2:24" ht="16.8" thickTop="1" thickBot="1">
      <c r="B529" s="248" t="str">
        <f>IF(Árboles!B526="","",Árboles!B526)</f>
        <v/>
      </c>
      <c r="C529" s="240" t="str">
        <f>IF(Árboles!C526="","",Árboles!C526)</f>
        <v/>
      </c>
      <c r="D529" s="249" t="str">
        <f>IF(Árboles!G526="","",Árboles!G526)</f>
        <v/>
      </c>
      <c r="E529" s="242"/>
      <c r="F529" s="242"/>
      <c r="G529" s="242"/>
      <c r="H529" s="242"/>
      <c r="I529" s="242"/>
      <c r="J529" s="243">
        <f>SUM(Biomasa[[#This Row],[B_PM (t)]:[B_Raíz (t)]])</f>
        <v>0</v>
      </c>
      <c r="K529" s="244"/>
      <c r="L529" s="244"/>
      <c r="M529" s="244"/>
      <c r="N529" s="244"/>
      <c r="O529" s="244"/>
      <c r="P529" s="245"/>
      <c r="Q529" s="245"/>
      <c r="R529" s="183"/>
      <c r="S529" s="183"/>
      <c r="T529" s="183"/>
      <c r="U529" s="183"/>
      <c r="V529" s="183"/>
      <c r="W529" s="183"/>
      <c r="X529" s="183"/>
    </row>
    <row r="530" spans="2:24" ht="16.8" thickTop="1" thickBot="1">
      <c r="B530" s="248" t="str">
        <f>IF(Árboles!B527="","",Árboles!B527)</f>
        <v/>
      </c>
      <c r="C530" s="240" t="str">
        <f>IF(Árboles!C527="","",Árboles!C527)</f>
        <v/>
      </c>
      <c r="D530" s="249" t="str">
        <f>IF(Árboles!G527="","",Árboles!G527)</f>
        <v/>
      </c>
      <c r="E530" s="242"/>
      <c r="F530" s="242"/>
      <c r="G530" s="242"/>
      <c r="H530" s="242"/>
      <c r="I530" s="242"/>
      <c r="J530" s="243">
        <f>SUM(Biomasa[[#This Row],[B_PM (t)]:[B_Raíz (t)]])</f>
        <v>0</v>
      </c>
      <c r="K530" s="244"/>
      <c r="L530" s="244"/>
      <c r="M530" s="244"/>
      <c r="N530" s="244"/>
      <c r="O530" s="244"/>
      <c r="P530" s="245"/>
      <c r="Q530" s="245"/>
      <c r="R530" s="183"/>
      <c r="S530" s="183"/>
      <c r="T530" s="183"/>
      <c r="U530" s="183"/>
      <c r="V530" s="183"/>
      <c r="W530" s="183"/>
      <c r="X530" s="183"/>
    </row>
    <row r="531" spans="2:24" ht="16.8" thickTop="1" thickBot="1">
      <c r="B531" s="248" t="str">
        <f>IF(Árboles!B528="","",Árboles!B528)</f>
        <v/>
      </c>
      <c r="C531" s="240" t="str">
        <f>IF(Árboles!C528="","",Árboles!C528)</f>
        <v/>
      </c>
      <c r="D531" s="249" t="str">
        <f>IF(Árboles!G528="","",Árboles!G528)</f>
        <v/>
      </c>
      <c r="E531" s="242"/>
      <c r="F531" s="242"/>
      <c r="G531" s="242"/>
      <c r="H531" s="242"/>
      <c r="I531" s="242"/>
      <c r="J531" s="243">
        <f>SUM(Biomasa[[#This Row],[B_PM (t)]:[B_Raíz (t)]])</f>
        <v>0</v>
      </c>
      <c r="K531" s="244"/>
      <c r="L531" s="244"/>
      <c r="M531" s="244"/>
      <c r="N531" s="244"/>
      <c r="O531" s="244"/>
      <c r="P531" s="245"/>
      <c r="Q531" s="245"/>
      <c r="R531" s="183"/>
      <c r="S531" s="183"/>
      <c r="T531" s="183"/>
      <c r="U531" s="183"/>
      <c r="V531" s="183"/>
      <c r="W531" s="183"/>
      <c r="X531" s="183"/>
    </row>
    <row r="532" spans="2:24" ht="16.8" thickTop="1" thickBot="1">
      <c r="B532" s="248" t="str">
        <f>IF(Árboles!B529="","",Árboles!B529)</f>
        <v/>
      </c>
      <c r="C532" s="240" t="str">
        <f>IF(Árboles!C529="","",Árboles!C529)</f>
        <v/>
      </c>
      <c r="D532" s="249" t="str">
        <f>IF(Árboles!G529="","",Árboles!G529)</f>
        <v/>
      </c>
      <c r="E532" s="242"/>
      <c r="F532" s="242"/>
      <c r="G532" s="242"/>
      <c r="H532" s="242"/>
      <c r="I532" s="242"/>
      <c r="J532" s="243">
        <f>SUM(Biomasa[[#This Row],[B_PM (t)]:[B_Raíz (t)]])</f>
        <v>0</v>
      </c>
      <c r="K532" s="244"/>
      <c r="L532" s="244"/>
      <c r="M532" s="244"/>
      <c r="N532" s="244"/>
      <c r="O532" s="244"/>
      <c r="P532" s="245"/>
      <c r="Q532" s="245"/>
      <c r="R532" s="183"/>
      <c r="S532" s="183"/>
      <c r="T532" s="183"/>
      <c r="U532" s="183"/>
      <c r="V532" s="183"/>
      <c r="W532" s="183"/>
      <c r="X532" s="183"/>
    </row>
    <row r="533" spans="2:24" ht="16.8" thickTop="1" thickBot="1">
      <c r="B533" s="248" t="str">
        <f>IF(Árboles!B530="","",Árboles!B530)</f>
        <v/>
      </c>
      <c r="C533" s="240" t="str">
        <f>IF(Árboles!C530="","",Árboles!C530)</f>
        <v/>
      </c>
      <c r="D533" s="249" t="str">
        <f>IF(Árboles!G530="","",Árboles!G530)</f>
        <v/>
      </c>
      <c r="E533" s="242"/>
      <c r="F533" s="242"/>
      <c r="G533" s="242"/>
      <c r="H533" s="242"/>
      <c r="I533" s="242"/>
      <c r="J533" s="243">
        <f>SUM(Biomasa[[#This Row],[B_PM (t)]:[B_Raíz (t)]])</f>
        <v>0</v>
      </c>
      <c r="K533" s="244"/>
      <c r="L533" s="244"/>
      <c r="M533" s="244"/>
      <c r="N533" s="244"/>
      <c r="O533" s="244"/>
      <c r="P533" s="245"/>
      <c r="Q533" s="245"/>
      <c r="R533" s="183"/>
      <c r="S533" s="183"/>
      <c r="T533" s="183"/>
      <c r="U533" s="183"/>
      <c r="V533" s="183"/>
      <c r="W533" s="183"/>
      <c r="X533" s="183"/>
    </row>
    <row r="534" spans="2:24" ht="16.8" thickTop="1" thickBot="1">
      <c r="B534" s="248" t="str">
        <f>IF(Árboles!B531="","",Árboles!B531)</f>
        <v/>
      </c>
      <c r="C534" s="240" t="str">
        <f>IF(Árboles!C531="","",Árboles!C531)</f>
        <v/>
      </c>
      <c r="D534" s="249" t="str">
        <f>IF(Árboles!G531="","",Árboles!G531)</f>
        <v/>
      </c>
      <c r="E534" s="242"/>
      <c r="F534" s="242"/>
      <c r="G534" s="242"/>
      <c r="H534" s="242"/>
      <c r="I534" s="242"/>
      <c r="J534" s="243">
        <f>SUM(Biomasa[[#This Row],[B_PM (t)]:[B_Raíz (t)]])</f>
        <v>0</v>
      </c>
      <c r="K534" s="244"/>
      <c r="L534" s="244"/>
      <c r="M534" s="244"/>
      <c r="N534" s="244"/>
      <c r="O534" s="244"/>
      <c r="P534" s="245"/>
      <c r="Q534" s="245"/>
      <c r="R534" s="183"/>
      <c r="S534" s="183"/>
      <c r="T534" s="183"/>
      <c r="U534" s="183"/>
      <c r="V534" s="183"/>
      <c r="W534" s="183"/>
      <c r="X534" s="183"/>
    </row>
    <row r="535" spans="2:24" ht="16.8" thickTop="1" thickBot="1">
      <c r="B535" s="248" t="str">
        <f>IF(Árboles!B532="","",Árboles!B532)</f>
        <v/>
      </c>
      <c r="C535" s="240" t="str">
        <f>IF(Árboles!C532="","",Árboles!C532)</f>
        <v/>
      </c>
      <c r="D535" s="249" t="str">
        <f>IF(Árboles!G532="","",Árboles!G532)</f>
        <v/>
      </c>
      <c r="E535" s="242"/>
      <c r="F535" s="242"/>
      <c r="G535" s="242"/>
      <c r="H535" s="242"/>
      <c r="I535" s="242"/>
      <c r="J535" s="243">
        <f>SUM(Biomasa[[#This Row],[B_PM (t)]:[B_Raíz (t)]])</f>
        <v>0</v>
      </c>
      <c r="K535" s="244"/>
      <c r="L535" s="244"/>
      <c r="M535" s="244"/>
      <c r="N535" s="244"/>
      <c r="O535" s="244"/>
      <c r="P535" s="245"/>
      <c r="Q535" s="245"/>
      <c r="R535" s="183"/>
      <c r="S535" s="183"/>
      <c r="T535" s="183"/>
      <c r="U535" s="183"/>
      <c r="V535" s="183"/>
      <c r="W535" s="183"/>
      <c r="X535" s="183"/>
    </row>
    <row r="536" spans="2:24" ht="16.8" thickTop="1" thickBot="1">
      <c r="B536" s="248" t="str">
        <f>IF(Árboles!B533="","",Árboles!B533)</f>
        <v/>
      </c>
      <c r="C536" s="240" t="str">
        <f>IF(Árboles!C533="","",Árboles!C533)</f>
        <v/>
      </c>
      <c r="D536" s="249" t="str">
        <f>IF(Árboles!G533="","",Árboles!G533)</f>
        <v/>
      </c>
      <c r="E536" s="242"/>
      <c r="F536" s="242"/>
      <c r="G536" s="242"/>
      <c r="H536" s="242"/>
      <c r="I536" s="242"/>
      <c r="J536" s="243">
        <f>SUM(Biomasa[[#This Row],[B_PM (t)]:[B_Raíz (t)]])</f>
        <v>0</v>
      </c>
      <c r="K536" s="244"/>
      <c r="L536" s="244"/>
      <c r="M536" s="244"/>
      <c r="N536" s="244"/>
      <c r="O536" s="244"/>
      <c r="P536" s="245"/>
      <c r="Q536" s="245"/>
      <c r="R536" s="183"/>
      <c r="S536" s="183"/>
      <c r="T536" s="183"/>
      <c r="U536" s="183"/>
      <c r="V536" s="183"/>
      <c r="W536" s="183"/>
      <c r="X536" s="183"/>
    </row>
    <row r="537" spans="2:24" ht="16.8" thickTop="1" thickBot="1">
      <c r="B537" s="248" t="str">
        <f>IF(Árboles!B534="","",Árboles!B534)</f>
        <v/>
      </c>
      <c r="C537" s="240" t="str">
        <f>IF(Árboles!C534="","",Árboles!C534)</f>
        <v/>
      </c>
      <c r="D537" s="249" t="str">
        <f>IF(Árboles!G534="","",Árboles!G534)</f>
        <v/>
      </c>
      <c r="E537" s="242"/>
      <c r="F537" s="242"/>
      <c r="G537" s="242"/>
      <c r="H537" s="242"/>
      <c r="I537" s="242"/>
      <c r="J537" s="243">
        <f>SUM(Biomasa[[#This Row],[B_PM (t)]:[B_Raíz (t)]])</f>
        <v>0</v>
      </c>
      <c r="K537" s="244"/>
      <c r="L537" s="244"/>
      <c r="M537" s="244"/>
      <c r="N537" s="244"/>
      <c r="O537" s="244"/>
      <c r="P537" s="245"/>
      <c r="Q537" s="245"/>
      <c r="R537" s="183"/>
      <c r="S537" s="183"/>
      <c r="T537" s="183"/>
      <c r="U537" s="183"/>
      <c r="V537" s="183"/>
      <c r="W537" s="183"/>
      <c r="X537" s="183"/>
    </row>
    <row r="538" spans="2:24" ht="16.8" thickTop="1" thickBot="1">
      <c r="B538" s="248" t="str">
        <f>IF(Árboles!B535="","",Árboles!B535)</f>
        <v/>
      </c>
      <c r="C538" s="240" t="str">
        <f>IF(Árboles!C535="","",Árboles!C535)</f>
        <v/>
      </c>
      <c r="D538" s="249" t="str">
        <f>IF(Árboles!G535="","",Árboles!G535)</f>
        <v/>
      </c>
      <c r="E538" s="242"/>
      <c r="F538" s="242"/>
      <c r="G538" s="242"/>
      <c r="H538" s="242"/>
      <c r="I538" s="242"/>
      <c r="J538" s="243">
        <f>SUM(Biomasa[[#This Row],[B_PM (t)]:[B_Raíz (t)]])</f>
        <v>0</v>
      </c>
      <c r="K538" s="244"/>
      <c r="L538" s="244"/>
      <c r="M538" s="244"/>
      <c r="N538" s="244"/>
      <c r="O538" s="244"/>
      <c r="P538" s="245"/>
      <c r="Q538" s="245"/>
      <c r="R538" s="183"/>
      <c r="S538" s="183"/>
      <c r="T538" s="183"/>
      <c r="U538" s="183"/>
      <c r="V538" s="183"/>
      <c r="W538" s="183"/>
      <c r="X538" s="183"/>
    </row>
    <row r="539" spans="2:24" ht="16.8" thickTop="1" thickBot="1">
      <c r="B539" s="248" t="str">
        <f>IF(Árboles!B536="","",Árboles!B536)</f>
        <v/>
      </c>
      <c r="C539" s="240" t="str">
        <f>IF(Árboles!C536="","",Árboles!C536)</f>
        <v/>
      </c>
      <c r="D539" s="249" t="str">
        <f>IF(Árboles!G536="","",Árboles!G536)</f>
        <v/>
      </c>
      <c r="E539" s="242"/>
      <c r="F539" s="242"/>
      <c r="G539" s="242"/>
      <c r="H539" s="242"/>
      <c r="I539" s="242"/>
      <c r="J539" s="243">
        <f>SUM(Biomasa[[#This Row],[B_PM (t)]:[B_Raíz (t)]])</f>
        <v>0</v>
      </c>
      <c r="K539" s="244"/>
      <c r="L539" s="244"/>
      <c r="M539" s="244"/>
      <c r="N539" s="244"/>
      <c r="O539" s="244"/>
      <c r="P539" s="245"/>
      <c r="Q539" s="245"/>
      <c r="R539" s="183"/>
      <c r="S539" s="183"/>
      <c r="T539" s="183"/>
      <c r="U539" s="183"/>
      <c r="V539" s="183"/>
      <c r="W539" s="183"/>
      <c r="X539" s="183"/>
    </row>
    <row r="540" spans="2:24" ht="16.8" thickTop="1" thickBot="1">
      <c r="B540" s="248" t="str">
        <f>IF(Árboles!B537="","",Árboles!B537)</f>
        <v/>
      </c>
      <c r="C540" s="240" t="str">
        <f>IF(Árboles!C537="","",Árboles!C537)</f>
        <v/>
      </c>
      <c r="D540" s="249" t="str">
        <f>IF(Árboles!G537="","",Árboles!G537)</f>
        <v/>
      </c>
      <c r="E540" s="242"/>
      <c r="F540" s="242"/>
      <c r="G540" s="242"/>
      <c r="H540" s="242"/>
      <c r="I540" s="242"/>
      <c r="J540" s="243">
        <f>SUM(Biomasa[[#This Row],[B_PM (t)]:[B_Raíz (t)]])</f>
        <v>0</v>
      </c>
      <c r="K540" s="244"/>
      <c r="L540" s="244"/>
      <c r="M540" s="244"/>
      <c r="N540" s="244"/>
      <c r="O540" s="244"/>
      <c r="P540" s="245"/>
      <c r="Q540" s="245"/>
      <c r="R540" s="183"/>
      <c r="S540" s="183"/>
      <c r="T540" s="183"/>
      <c r="U540" s="183"/>
      <c r="V540" s="183"/>
      <c r="W540" s="183"/>
      <c r="X540" s="183"/>
    </row>
    <row r="541" spans="2:24" ht="16.8" thickTop="1" thickBot="1">
      <c r="B541" s="248" t="str">
        <f>IF(Árboles!B538="","",Árboles!B538)</f>
        <v/>
      </c>
      <c r="C541" s="240" t="str">
        <f>IF(Árboles!C538="","",Árboles!C538)</f>
        <v/>
      </c>
      <c r="D541" s="249" t="str">
        <f>IF(Árboles!G538="","",Árboles!G538)</f>
        <v/>
      </c>
      <c r="E541" s="242"/>
      <c r="F541" s="242"/>
      <c r="G541" s="242"/>
      <c r="H541" s="242"/>
      <c r="I541" s="242"/>
      <c r="J541" s="243">
        <f>SUM(Biomasa[[#This Row],[B_PM (t)]:[B_Raíz (t)]])</f>
        <v>0</v>
      </c>
      <c r="K541" s="244"/>
      <c r="L541" s="244"/>
      <c r="M541" s="244"/>
      <c r="N541" s="244"/>
      <c r="O541" s="244"/>
      <c r="P541" s="245"/>
      <c r="Q541" s="245"/>
      <c r="R541" s="183"/>
      <c r="S541" s="183"/>
      <c r="T541" s="183"/>
      <c r="U541" s="183"/>
      <c r="V541" s="183"/>
      <c r="W541" s="183"/>
      <c r="X541" s="183"/>
    </row>
    <row r="542" spans="2:24" ht="16.8" thickTop="1" thickBot="1">
      <c r="B542" s="248" t="str">
        <f>IF(Árboles!B539="","",Árboles!B539)</f>
        <v/>
      </c>
      <c r="C542" s="240" t="str">
        <f>IF(Árboles!C539="","",Árboles!C539)</f>
        <v/>
      </c>
      <c r="D542" s="249" t="str">
        <f>IF(Árboles!G539="","",Árboles!G539)</f>
        <v/>
      </c>
      <c r="E542" s="242"/>
      <c r="F542" s="242"/>
      <c r="G542" s="242"/>
      <c r="H542" s="242"/>
      <c r="I542" s="242"/>
      <c r="J542" s="243">
        <f>SUM(Biomasa[[#This Row],[B_PM (t)]:[B_Raíz (t)]])</f>
        <v>0</v>
      </c>
      <c r="K542" s="244"/>
      <c r="L542" s="244"/>
      <c r="M542" s="244"/>
      <c r="N542" s="244"/>
      <c r="O542" s="244"/>
      <c r="P542" s="245"/>
      <c r="Q542" s="245"/>
      <c r="R542" s="183"/>
      <c r="S542" s="183"/>
      <c r="T542" s="183"/>
      <c r="U542" s="183"/>
      <c r="V542" s="183"/>
      <c r="W542" s="183"/>
      <c r="X542" s="183"/>
    </row>
    <row r="543" spans="2:24" ht="16.8" thickTop="1" thickBot="1">
      <c r="B543" s="248" t="str">
        <f>IF(Árboles!B540="","",Árboles!B540)</f>
        <v/>
      </c>
      <c r="C543" s="240" t="str">
        <f>IF(Árboles!C540="","",Árboles!C540)</f>
        <v/>
      </c>
      <c r="D543" s="249" t="str">
        <f>IF(Árboles!G540="","",Árboles!G540)</f>
        <v/>
      </c>
      <c r="E543" s="242"/>
      <c r="F543" s="242"/>
      <c r="G543" s="242"/>
      <c r="H543" s="242"/>
      <c r="I543" s="242"/>
      <c r="J543" s="243">
        <f>SUM(Biomasa[[#This Row],[B_PM (t)]:[B_Raíz (t)]])</f>
        <v>0</v>
      </c>
      <c r="K543" s="244"/>
      <c r="L543" s="244"/>
      <c r="M543" s="244"/>
      <c r="N543" s="244"/>
      <c r="O543" s="244"/>
      <c r="P543" s="245"/>
      <c r="Q543" s="245"/>
      <c r="R543" s="183"/>
      <c r="S543" s="183"/>
      <c r="T543" s="183"/>
      <c r="U543" s="183"/>
      <c r="V543" s="183"/>
      <c r="W543" s="183"/>
      <c r="X543" s="183"/>
    </row>
    <row r="544" spans="2:24" ht="16.8" thickTop="1" thickBot="1">
      <c r="B544" s="248" t="str">
        <f>IF(Árboles!B541="","",Árboles!B541)</f>
        <v/>
      </c>
      <c r="C544" s="240" t="str">
        <f>IF(Árboles!C541="","",Árboles!C541)</f>
        <v/>
      </c>
      <c r="D544" s="249" t="str">
        <f>IF(Árboles!G541="","",Árboles!G541)</f>
        <v/>
      </c>
      <c r="E544" s="242"/>
      <c r="F544" s="242"/>
      <c r="G544" s="242"/>
      <c r="H544" s="242"/>
      <c r="I544" s="242"/>
      <c r="J544" s="243">
        <f>SUM(Biomasa[[#This Row],[B_PM (t)]:[B_Raíz (t)]])</f>
        <v>0</v>
      </c>
      <c r="K544" s="244"/>
      <c r="L544" s="244"/>
      <c r="M544" s="244"/>
      <c r="N544" s="244"/>
      <c r="O544" s="244"/>
      <c r="P544" s="245"/>
      <c r="Q544" s="245"/>
      <c r="R544" s="183"/>
      <c r="S544" s="183"/>
      <c r="T544" s="183"/>
      <c r="U544" s="183"/>
      <c r="V544" s="183"/>
      <c r="W544" s="183"/>
      <c r="X544" s="183"/>
    </row>
    <row r="545" spans="2:24" ht="16.8" thickTop="1" thickBot="1">
      <c r="B545" s="248" t="str">
        <f>IF(Árboles!B542="","",Árboles!B542)</f>
        <v/>
      </c>
      <c r="C545" s="240" t="str">
        <f>IF(Árboles!C542="","",Árboles!C542)</f>
        <v/>
      </c>
      <c r="D545" s="249" t="str">
        <f>IF(Árboles!G542="","",Árboles!G542)</f>
        <v/>
      </c>
      <c r="E545" s="242"/>
      <c r="F545" s="242"/>
      <c r="G545" s="242"/>
      <c r="H545" s="242"/>
      <c r="I545" s="242"/>
      <c r="J545" s="243">
        <f>SUM(Biomasa[[#This Row],[B_PM (t)]:[B_Raíz (t)]])</f>
        <v>0</v>
      </c>
      <c r="K545" s="244"/>
      <c r="L545" s="244"/>
      <c r="M545" s="244"/>
      <c r="N545" s="244"/>
      <c r="O545" s="244"/>
      <c r="P545" s="245"/>
      <c r="Q545" s="245"/>
      <c r="R545" s="183"/>
      <c r="S545" s="183"/>
      <c r="T545" s="183"/>
      <c r="U545" s="183"/>
      <c r="V545" s="183"/>
      <c r="W545" s="183"/>
      <c r="X545" s="183"/>
    </row>
    <row r="546" spans="2:24" ht="16.8" thickTop="1" thickBot="1">
      <c r="B546" s="248" t="str">
        <f>IF(Árboles!B543="","",Árboles!B543)</f>
        <v/>
      </c>
      <c r="C546" s="240" t="str">
        <f>IF(Árboles!C543="","",Árboles!C543)</f>
        <v/>
      </c>
      <c r="D546" s="249" t="str">
        <f>IF(Árboles!G543="","",Árboles!G543)</f>
        <v/>
      </c>
      <c r="E546" s="242"/>
      <c r="F546" s="242"/>
      <c r="G546" s="242"/>
      <c r="H546" s="242"/>
      <c r="I546" s="242"/>
      <c r="J546" s="243">
        <f>SUM(Biomasa[[#This Row],[B_PM (t)]:[B_Raíz (t)]])</f>
        <v>0</v>
      </c>
      <c r="K546" s="244"/>
      <c r="L546" s="244"/>
      <c r="M546" s="244"/>
      <c r="N546" s="244"/>
      <c r="O546" s="244"/>
      <c r="P546" s="245"/>
      <c r="Q546" s="245"/>
      <c r="R546" s="183"/>
      <c r="S546" s="183"/>
      <c r="T546" s="183"/>
      <c r="U546" s="183"/>
      <c r="V546" s="183"/>
      <c r="W546" s="183"/>
      <c r="X546" s="183"/>
    </row>
    <row r="547" spans="2:24" ht="16.8" thickTop="1" thickBot="1">
      <c r="B547" s="248" t="str">
        <f>IF(Árboles!B544="","",Árboles!B544)</f>
        <v/>
      </c>
      <c r="C547" s="240" t="str">
        <f>IF(Árboles!C544="","",Árboles!C544)</f>
        <v/>
      </c>
      <c r="D547" s="249" t="str">
        <f>IF(Árboles!G544="","",Árboles!G544)</f>
        <v/>
      </c>
      <c r="E547" s="242"/>
      <c r="F547" s="242"/>
      <c r="G547" s="242"/>
      <c r="H547" s="242"/>
      <c r="I547" s="242"/>
      <c r="J547" s="243">
        <f>SUM(Biomasa[[#This Row],[B_PM (t)]:[B_Raíz (t)]])</f>
        <v>0</v>
      </c>
      <c r="K547" s="244"/>
      <c r="L547" s="244"/>
      <c r="M547" s="244"/>
      <c r="N547" s="244"/>
      <c r="O547" s="244"/>
      <c r="P547" s="245"/>
      <c r="Q547" s="245"/>
      <c r="R547" s="183"/>
      <c r="S547" s="183"/>
      <c r="T547" s="183"/>
      <c r="U547" s="183"/>
      <c r="V547" s="183"/>
      <c r="W547" s="183"/>
      <c r="X547" s="183"/>
    </row>
    <row r="548" spans="2:24" ht="16.8" thickTop="1" thickBot="1">
      <c r="B548" s="248" t="str">
        <f>IF(Árboles!B545="","",Árboles!B545)</f>
        <v/>
      </c>
      <c r="C548" s="240" t="str">
        <f>IF(Árboles!C545="","",Árboles!C545)</f>
        <v/>
      </c>
      <c r="D548" s="249" t="str">
        <f>IF(Árboles!G545="","",Árboles!G545)</f>
        <v/>
      </c>
      <c r="E548" s="242"/>
      <c r="F548" s="242"/>
      <c r="G548" s="242"/>
      <c r="H548" s="242"/>
      <c r="I548" s="242"/>
      <c r="J548" s="243">
        <f>SUM(Biomasa[[#This Row],[B_PM (t)]:[B_Raíz (t)]])</f>
        <v>0</v>
      </c>
      <c r="K548" s="244"/>
      <c r="L548" s="244"/>
      <c r="M548" s="244"/>
      <c r="N548" s="244"/>
      <c r="O548" s="244"/>
      <c r="P548" s="245"/>
      <c r="Q548" s="245"/>
      <c r="R548" s="183"/>
      <c r="S548" s="183"/>
      <c r="T548" s="183"/>
      <c r="U548" s="183"/>
      <c r="V548" s="183"/>
      <c r="W548" s="183"/>
      <c r="X548" s="183"/>
    </row>
    <row r="549" spans="2:24" ht="16.8" thickTop="1" thickBot="1">
      <c r="B549" s="248" t="str">
        <f>IF(Árboles!B546="","",Árboles!B546)</f>
        <v/>
      </c>
      <c r="C549" s="240" t="str">
        <f>IF(Árboles!C546="","",Árboles!C546)</f>
        <v/>
      </c>
      <c r="D549" s="249" t="str">
        <f>IF(Árboles!G546="","",Árboles!G546)</f>
        <v/>
      </c>
      <c r="E549" s="242"/>
      <c r="F549" s="242"/>
      <c r="G549" s="242"/>
      <c r="H549" s="242"/>
      <c r="I549" s="242"/>
      <c r="J549" s="243">
        <f>SUM(Biomasa[[#This Row],[B_PM (t)]:[B_Raíz (t)]])</f>
        <v>0</v>
      </c>
      <c r="K549" s="244"/>
      <c r="L549" s="244"/>
      <c r="M549" s="244"/>
      <c r="N549" s="244"/>
      <c r="O549" s="244"/>
      <c r="P549" s="245"/>
      <c r="Q549" s="245"/>
      <c r="R549" s="183"/>
      <c r="S549" s="183"/>
      <c r="T549" s="183"/>
      <c r="U549" s="183"/>
      <c r="V549" s="183"/>
      <c r="W549" s="183"/>
      <c r="X549" s="183"/>
    </row>
    <row r="550" spans="2:24" ht="16.8" thickTop="1" thickBot="1">
      <c r="B550" s="248" t="str">
        <f>IF(Árboles!B547="","",Árboles!B547)</f>
        <v/>
      </c>
      <c r="C550" s="240" t="str">
        <f>IF(Árboles!C547="","",Árboles!C547)</f>
        <v/>
      </c>
      <c r="D550" s="249" t="str">
        <f>IF(Árboles!G547="","",Árboles!G547)</f>
        <v/>
      </c>
      <c r="E550" s="242"/>
      <c r="F550" s="242"/>
      <c r="G550" s="242"/>
      <c r="H550" s="242"/>
      <c r="I550" s="242"/>
      <c r="J550" s="243">
        <f>SUM(Biomasa[[#This Row],[B_PM (t)]:[B_Raíz (t)]])</f>
        <v>0</v>
      </c>
      <c r="K550" s="244"/>
      <c r="L550" s="244"/>
      <c r="M550" s="244"/>
      <c r="N550" s="244"/>
      <c r="O550" s="244"/>
      <c r="P550" s="245"/>
      <c r="Q550" s="245"/>
      <c r="R550" s="183"/>
      <c r="S550" s="183"/>
      <c r="T550" s="183"/>
      <c r="U550" s="183"/>
      <c r="V550" s="183"/>
      <c r="W550" s="183"/>
      <c r="X550" s="183"/>
    </row>
    <row r="551" spans="2:24" ht="16.8" thickTop="1" thickBot="1">
      <c r="B551" s="248" t="str">
        <f>IF(Árboles!B548="","",Árboles!B548)</f>
        <v/>
      </c>
      <c r="C551" s="240" t="str">
        <f>IF(Árboles!C548="","",Árboles!C548)</f>
        <v/>
      </c>
      <c r="D551" s="249" t="str">
        <f>IF(Árboles!G548="","",Árboles!G548)</f>
        <v/>
      </c>
      <c r="E551" s="242"/>
      <c r="F551" s="242"/>
      <c r="G551" s="242"/>
      <c r="H551" s="242"/>
      <c r="I551" s="242"/>
      <c r="J551" s="243">
        <f>SUM(Biomasa[[#This Row],[B_PM (t)]:[B_Raíz (t)]])</f>
        <v>0</v>
      </c>
      <c r="K551" s="244"/>
      <c r="L551" s="244"/>
      <c r="M551" s="244"/>
      <c r="N551" s="244"/>
      <c r="O551" s="244"/>
      <c r="P551" s="245"/>
      <c r="Q551" s="245"/>
      <c r="R551" s="183"/>
      <c r="S551" s="183"/>
      <c r="T551" s="183"/>
      <c r="U551" s="183"/>
      <c r="V551" s="183"/>
      <c r="W551" s="183"/>
      <c r="X551" s="183"/>
    </row>
    <row r="552" spans="2:24" ht="16.8" thickTop="1" thickBot="1">
      <c r="B552" s="248" t="str">
        <f>IF(Árboles!B549="","",Árboles!B549)</f>
        <v/>
      </c>
      <c r="C552" s="240" t="str">
        <f>IF(Árboles!C549="","",Árboles!C549)</f>
        <v/>
      </c>
      <c r="D552" s="249" t="str">
        <f>IF(Árboles!G549="","",Árboles!G549)</f>
        <v/>
      </c>
      <c r="E552" s="242"/>
      <c r="F552" s="242"/>
      <c r="G552" s="242"/>
      <c r="H552" s="242"/>
      <c r="I552" s="242"/>
      <c r="J552" s="243">
        <f>SUM(Biomasa[[#This Row],[B_PM (t)]:[B_Raíz (t)]])</f>
        <v>0</v>
      </c>
      <c r="K552" s="244"/>
      <c r="L552" s="244"/>
      <c r="M552" s="244"/>
      <c r="N552" s="244"/>
      <c r="O552" s="244"/>
      <c r="P552" s="245"/>
      <c r="Q552" s="245"/>
      <c r="R552" s="183"/>
      <c r="S552" s="183"/>
      <c r="T552" s="183"/>
      <c r="U552" s="183"/>
      <c r="V552" s="183"/>
      <c r="W552" s="183"/>
      <c r="X552" s="183"/>
    </row>
    <row r="553" spans="2:24" ht="16.8" thickTop="1" thickBot="1">
      <c r="B553" s="248" t="str">
        <f>IF(Árboles!B550="","",Árboles!B550)</f>
        <v/>
      </c>
      <c r="C553" s="240" t="str">
        <f>IF(Árboles!C550="","",Árboles!C550)</f>
        <v/>
      </c>
      <c r="D553" s="249" t="str">
        <f>IF(Árboles!G550="","",Árboles!G550)</f>
        <v/>
      </c>
      <c r="E553" s="242"/>
      <c r="F553" s="242"/>
      <c r="G553" s="242"/>
      <c r="H553" s="242"/>
      <c r="I553" s="242"/>
      <c r="J553" s="243">
        <f>SUM(Biomasa[[#This Row],[B_PM (t)]:[B_Raíz (t)]])</f>
        <v>0</v>
      </c>
      <c r="K553" s="244"/>
      <c r="L553" s="244"/>
      <c r="M553" s="244"/>
      <c r="N553" s="244"/>
      <c r="O553" s="244"/>
      <c r="P553" s="245"/>
      <c r="Q553" s="245"/>
      <c r="R553" s="183"/>
      <c r="S553" s="183"/>
      <c r="T553" s="183"/>
      <c r="U553" s="183"/>
      <c r="V553" s="183"/>
      <c r="W553" s="183"/>
      <c r="X553" s="183"/>
    </row>
    <row r="554" spans="2:24" ht="16.8" thickTop="1" thickBot="1">
      <c r="B554" s="248" t="str">
        <f>IF(Árboles!B551="","",Árboles!B551)</f>
        <v/>
      </c>
      <c r="C554" s="240" t="str">
        <f>IF(Árboles!C551="","",Árboles!C551)</f>
        <v/>
      </c>
      <c r="D554" s="249" t="str">
        <f>IF(Árboles!G551="","",Árboles!G551)</f>
        <v/>
      </c>
      <c r="E554" s="242"/>
      <c r="F554" s="242"/>
      <c r="G554" s="242"/>
      <c r="H554" s="242"/>
      <c r="I554" s="242"/>
      <c r="J554" s="243">
        <f>SUM(Biomasa[[#This Row],[B_PM (t)]:[B_Raíz (t)]])</f>
        <v>0</v>
      </c>
      <c r="K554" s="244"/>
      <c r="L554" s="244"/>
      <c r="M554" s="244"/>
      <c r="N554" s="244"/>
      <c r="O554" s="244"/>
      <c r="P554" s="245"/>
      <c r="Q554" s="245"/>
      <c r="R554" s="183"/>
      <c r="S554" s="183"/>
      <c r="T554" s="183"/>
      <c r="U554" s="183"/>
      <c r="V554" s="183"/>
      <c r="W554" s="183"/>
      <c r="X554" s="183"/>
    </row>
    <row r="555" spans="2:24" ht="16.8" thickTop="1" thickBot="1">
      <c r="B555" s="248" t="str">
        <f>IF(Árboles!B552="","",Árboles!B552)</f>
        <v/>
      </c>
      <c r="C555" s="240" t="str">
        <f>IF(Árboles!C552="","",Árboles!C552)</f>
        <v/>
      </c>
      <c r="D555" s="249" t="str">
        <f>IF(Árboles!G552="","",Árboles!G552)</f>
        <v/>
      </c>
      <c r="E555" s="242"/>
      <c r="F555" s="242"/>
      <c r="G555" s="242"/>
      <c r="H555" s="242"/>
      <c r="I555" s="242"/>
      <c r="J555" s="243">
        <f>SUM(Biomasa[[#This Row],[B_PM (t)]:[B_Raíz (t)]])</f>
        <v>0</v>
      </c>
      <c r="K555" s="244"/>
      <c r="L555" s="244"/>
      <c r="M555" s="244"/>
      <c r="N555" s="244"/>
      <c r="O555" s="244"/>
      <c r="P555" s="245"/>
      <c r="Q555" s="245"/>
      <c r="R555" s="183"/>
      <c r="S555" s="183"/>
      <c r="T555" s="183"/>
      <c r="U555" s="183"/>
      <c r="V555" s="183"/>
      <c r="W555" s="183"/>
      <c r="X555" s="183"/>
    </row>
    <row r="556" spans="2:24" ht="16.8" thickTop="1" thickBot="1">
      <c r="B556" s="248" t="str">
        <f>IF(Árboles!B553="","",Árboles!B553)</f>
        <v/>
      </c>
      <c r="C556" s="240" t="str">
        <f>IF(Árboles!C553="","",Árboles!C553)</f>
        <v/>
      </c>
      <c r="D556" s="249" t="str">
        <f>IF(Árboles!G553="","",Árboles!G553)</f>
        <v/>
      </c>
      <c r="E556" s="242"/>
      <c r="F556" s="242"/>
      <c r="G556" s="242"/>
      <c r="H556" s="242"/>
      <c r="I556" s="242"/>
      <c r="J556" s="243">
        <f>SUM(Biomasa[[#This Row],[B_PM (t)]:[B_Raíz (t)]])</f>
        <v>0</v>
      </c>
      <c r="K556" s="244"/>
      <c r="L556" s="244"/>
      <c r="M556" s="244"/>
      <c r="N556" s="244"/>
      <c r="O556" s="244"/>
      <c r="P556" s="245"/>
      <c r="Q556" s="245"/>
      <c r="R556" s="183"/>
      <c r="S556" s="183"/>
      <c r="T556" s="183"/>
      <c r="U556" s="183"/>
      <c r="V556" s="183"/>
      <c r="W556" s="183"/>
      <c r="X556" s="183"/>
    </row>
    <row r="557" spans="2:24" ht="16.8" thickTop="1" thickBot="1">
      <c r="B557" s="248" t="str">
        <f>IF(Árboles!B554="","",Árboles!B554)</f>
        <v/>
      </c>
      <c r="C557" s="240" t="str">
        <f>IF(Árboles!C554="","",Árboles!C554)</f>
        <v/>
      </c>
      <c r="D557" s="249" t="str">
        <f>IF(Árboles!G554="","",Árboles!G554)</f>
        <v/>
      </c>
      <c r="E557" s="242"/>
      <c r="F557" s="242"/>
      <c r="G557" s="242"/>
      <c r="H557" s="242"/>
      <c r="I557" s="242"/>
      <c r="J557" s="243">
        <f>SUM(Biomasa[[#This Row],[B_PM (t)]:[B_Raíz (t)]])</f>
        <v>0</v>
      </c>
      <c r="K557" s="244"/>
      <c r="L557" s="244"/>
      <c r="M557" s="244"/>
      <c r="N557" s="244"/>
      <c r="O557" s="244"/>
      <c r="P557" s="245"/>
      <c r="Q557" s="245"/>
      <c r="R557" s="183"/>
      <c r="S557" s="183"/>
      <c r="T557" s="183"/>
      <c r="U557" s="183"/>
      <c r="V557" s="183"/>
      <c r="W557" s="183"/>
      <c r="X557" s="183"/>
    </row>
    <row r="558" spans="2:24" ht="16.8" thickTop="1" thickBot="1">
      <c r="B558" s="248" t="str">
        <f>IF(Árboles!B555="","",Árboles!B555)</f>
        <v/>
      </c>
      <c r="C558" s="240" t="str">
        <f>IF(Árboles!C555="","",Árboles!C555)</f>
        <v/>
      </c>
      <c r="D558" s="249" t="str">
        <f>IF(Árboles!G555="","",Árboles!G555)</f>
        <v/>
      </c>
      <c r="E558" s="242"/>
      <c r="F558" s="242"/>
      <c r="G558" s="242"/>
      <c r="H558" s="242"/>
      <c r="I558" s="242"/>
      <c r="J558" s="243">
        <f>SUM(Biomasa[[#This Row],[B_PM (t)]:[B_Raíz (t)]])</f>
        <v>0</v>
      </c>
      <c r="K558" s="244"/>
      <c r="L558" s="244"/>
      <c r="M558" s="244"/>
      <c r="N558" s="244"/>
      <c r="O558" s="244"/>
      <c r="P558" s="245"/>
      <c r="Q558" s="245"/>
      <c r="R558" s="183"/>
      <c r="S558" s="183"/>
      <c r="T558" s="183"/>
      <c r="U558" s="183"/>
      <c r="V558" s="183"/>
      <c r="W558" s="183"/>
      <c r="X558" s="183"/>
    </row>
    <row r="559" spans="2:24" ht="16.8" thickTop="1" thickBot="1">
      <c r="B559" s="248" t="str">
        <f>IF(Árboles!B556="","",Árboles!B556)</f>
        <v/>
      </c>
      <c r="C559" s="240" t="str">
        <f>IF(Árboles!C556="","",Árboles!C556)</f>
        <v/>
      </c>
      <c r="D559" s="249" t="str">
        <f>IF(Árboles!G556="","",Árboles!G556)</f>
        <v/>
      </c>
      <c r="E559" s="242"/>
      <c r="F559" s="242"/>
      <c r="G559" s="242"/>
      <c r="H559" s="242"/>
      <c r="I559" s="242"/>
      <c r="J559" s="243">
        <f>SUM(Biomasa[[#This Row],[B_PM (t)]:[B_Raíz (t)]])</f>
        <v>0</v>
      </c>
      <c r="K559" s="244"/>
      <c r="L559" s="244"/>
      <c r="M559" s="244"/>
      <c r="N559" s="244"/>
      <c r="O559" s="244"/>
      <c r="P559" s="245"/>
      <c r="Q559" s="245"/>
      <c r="R559" s="183"/>
      <c r="S559" s="183"/>
      <c r="T559" s="183"/>
      <c r="U559" s="183"/>
      <c r="V559" s="183"/>
      <c r="W559" s="183"/>
      <c r="X559" s="183"/>
    </row>
    <row r="560" spans="2:24" ht="16.8" thickTop="1" thickBot="1">
      <c r="B560" s="248" t="str">
        <f>IF(Árboles!B557="","",Árboles!B557)</f>
        <v/>
      </c>
      <c r="C560" s="240" t="str">
        <f>IF(Árboles!C557="","",Árboles!C557)</f>
        <v/>
      </c>
      <c r="D560" s="249" t="str">
        <f>IF(Árboles!G557="","",Árboles!G557)</f>
        <v/>
      </c>
      <c r="E560" s="242"/>
      <c r="F560" s="242"/>
      <c r="G560" s="242"/>
      <c r="H560" s="242"/>
      <c r="I560" s="242"/>
      <c r="J560" s="243">
        <f>SUM(Biomasa[[#This Row],[B_PM (t)]:[B_Raíz (t)]])</f>
        <v>0</v>
      </c>
      <c r="K560" s="244"/>
      <c r="L560" s="244"/>
      <c r="M560" s="244"/>
      <c r="N560" s="244"/>
      <c r="O560" s="244"/>
      <c r="P560" s="245"/>
      <c r="Q560" s="245"/>
      <c r="R560" s="183"/>
      <c r="S560" s="183"/>
      <c r="T560" s="183"/>
      <c r="U560" s="183"/>
      <c r="V560" s="183"/>
      <c r="W560" s="183"/>
      <c r="X560" s="183"/>
    </row>
    <row r="561" spans="2:24" ht="16.8" thickTop="1" thickBot="1">
      <c r="B561" s="248" t="str">
        <f>IF(Árboles!B558="","",Árboles!B558)</f>
        <v/>
      </c>
      <c r="C561" s="240" t="str">
        <f>IF(Árboles!C558="","",Árboles!C558)</f>
        <v/>
      </c>
      <c r="D561" s="249" t="str">
        <f>IF(Árboles!G558="","",Árboles!G558)</f>
        <v/>
      </c>
      <c r="E561" s="242"/>
      <c r="F561" s="242"/>
      <c r="G561" s="242"/>
      <c r="H561" s="242"/>
      <c r="I561" s="242"/>
      <c r="J561" s="243">
        <f>SUM(Biomasa[[#This Row],[B_PM (t)]:[B_Raíz (t)]])</f>
        <v>0</v>
      </c>
      <c r="K561" s="244"/>
      <c r="L561" s="244"/>
      <c r="M561" s="244"/>
      <c r="N561" s="244"/>
      <c r="O561" s="244"/>
      <c r="P561" s="245"/>
      <c r="Q561" s="245"/>
      <c r="R561" s="183"/>
      <c r="S561" s="183"/>
      <c r="T561" s="183"/>
      <c r="U561" s="183"/>
      <c r="V561" s="183"/>
      <c r="W561" s="183"/>
      <c r="X561" s="183"/>
    </row>
    <row r="562" spans="2:24" ht="16.8" thickTop="1" thickBot="1">
      <c r="B562" s="248" t="str">
        <f>IF(Árboles!B559="","",Árboles!B559)</f>
        <v/>
      </c>
      <c r="C562" s="240" t="str">
        <f>IF(Árboles!C559="","",Árboles!C559)</f>
        <v/>
      </c>
      <c r="D562" s="249" t="str">
        <f>IF(Árboles!G559="","",Árboles!G559)</f>
        <v/>
      </c>
      <c r="E562" s="242"/>
      <c r="F562" s="242"/>
      <c r="G562" s="242"/>
      <c r="H562" s="242"/>
      <c r="I562" s="242"/>
      <c r="J562" s="243">
        <f>SUM(Biomasa[[#This Row],[B_PM (t)]:[B_Raíz (t)]])</f>
        <v>0</v>
      </c>
      <c r="K562" s="244"/>
      <c r="L562" s="244"/>
      <c r="M562" s="244"/>
      <c r="N562" s="244"/>
      <c r="O562" s="244"/>
      <c r="P562" s="245"/>
      <c r="Q562" s="245"/>
      <c r="R562" s="183"/>
      <c r="S562" s="183"/>
      <c r="T562" s="183"/>
      <c r="U562" s="183"/>
      <c r="V562" s="183"/>
      <c r="W562" s="183"/>
      <c r="X562" s="183"/>
    </row>
    <row r="563" spans="2:24" ht="16.8" thickTop="1" thickBot="1">
      <c r="B563" s="248" t="str">
        <f>IF(Árboles!B560="","",Árboles!B560)</f>
        <v/>
      </c>
      <c r="C563" s="240" t="str">
        <f>IF(Árboles!C560="","",Árboles!C560)</f>
        <v/>
      </c>
      <c r="D563" s="249" t="str">
        <f>IF(Árboles!G560="","",Árboles!G560)</f>
        <v/>
      </c>
      <c r="E563" s="242"/>
      <c r="F563" s="242"/>
      <c r="G563" s="242"/>
      <c r="H563" s="242"/>
      <c r="I563" s="242"/>
      <c r="J563" s="243">
        <f>SUM(Biomasa[[#This Row],[B_PM (t)]:[B_Raíz (t)]])</f>
        <v>0</v>
      </c>
      <c r="K563" s="244"/>
      <c r="L563" s="244"/>
      <c r="M563" s="244"/>
      <c r="N563" s="244"/>
      <c r="O563" s="244"/>
      <c r="P563" s="245"/>
      <c r="Q563" s="245"/>
      <c r="R563" s="183"/>
      <c r="S563" s="183"/>
      <c r="T563" s="183"/>
      <c r="U563" s="183"/>
      <c r="V563" s="183"/>
      <c r="W563" s="183"/>
      <c r="X563" s="183"/>
    </row>
    <row r="564" spans="2:24" ht="16.8" thickTop="1" thickBot="1">
      <c r="B564" s="248" t="str">
        <f>IF(Árboles!B561="","",Árboles!B561)</f>
        <v/>
      </c>
      <c r="C564" s="240" t="str">
        <f>IF(Árboles!C561="","",Árboles!C561)</f>
        <v/>
      </c>
      <c r="D564" s="249" t="str">
        <f>IF(Árboles!G561="","",Árboles!G561)</f>
        <v/>
      </c>
      <c r="E564" s="242"/>
      <c r="F564" s="242"/>
      <c r="G564" s="242"/>
      <c r="H564" s="242"/>
      <c r="I564" s="242"/>
      <c r="J564" s="243">
        <f>SUM(Biomasa[[#This Row],[B_PM (t)]:[B_Raíz (t)]])</f>
        <v>0</v>
      </c>
      <c r="K564" s="244"/>
      <c r="L564" s="244"/>
      <c r="M564" s="244"/>
      <c r="N564" s="244"/>
      <c r="O564" s="244"/>
      <c r="P564" s="245"/>
      <c r="Q564" s="245"/>
      <c r="R564" s="183"/>
      <c r="S564" s="183"/>
      <c r="T564" s="183"/>
      <c r="U564" s="183"/>
      <c r="V564" s="183"/>
      <c r="W564" s="183"/>
      <c r="X564" s="183"/>
    </row>
    <row r="565" spans="2:24" ht="16.8" thickTop="1" thickBot="1">
      <c r="B565" s="248" t="str">
        <f>IF(Árboles!B562="","",Árboles!B562)</f>
        <v/>
      </c>
      <c r="C565" s="240" t="str">
        <f>IF(Árboles!C562="","",Árboles!C562)</f>
        <v/>
      </c>
      <c r="D565" s="249" t="str">
        <f>IF(Árboles!G562="","",Árboles!G562)</f>
        <v/>
      </c>
      <c r="E565" s="242"/>
      <c r="F565" s="242"/>
      <c r="G565" s="242"/>
      <c r="H565" s="242"/>
      <c r="I565" s="242"/>
      <c r="J565" s="243">
        <f>SUM(Biomasa[[#This Row],[B_PM (t)]:[B_Raíz (t)]])</f>
        <v>0</v>
      </c>
      <c r="K565" s="244"/>
      <c r="L565" s="244"/>
      <c r="M565" s="244"/>
      <c r="N565" s="244"/>
      <c r="O565" s="244"/>
      <c r="P565" s="245"/>
      <c r="Q565" s="245"/>
      <c r="R565" s="183"/>
      <c r="S565" s="183"/>
      <c r="T565" s="183"/>
      <c r="U565" s="183"/>
      <c r="V565" s="183"/>
      <c r="W565" s="183"/>
      <c r="X565" s="183"/>
    </row>
    <row r="566" spans="2:24" ht="16.8" thickTop="1" thickBot="1">
      <c r="B566" s="248" t="str">
        <f>IF(Árboles!B563="","",Árboles!B563)</f>
        <v/>
      </c>
      <c r="C566" s="240" t="str">
        <f>IF(Árboles!C563="","",Árboles!C563)</f>
        <v/>
      </c>
      <c r="D566" s="249" t="str">
        <f>IF(Árboles!G563="","",Árboles!G563)</f>
        <v/>
      </c>
      <c r="E566" s="242"/>
      <c r="F566" s="242"/>
      <c r="G566" s="242"/>
      <c r="H566" s="242"/>
      <c r="I566" s="242"/>
      <c r="J566" s="243">
        <f>SUM(Biomasa[[#This Row],[B_PM (t)]:[B_Raíz (t)]])</f>
        <v>0</v>
      </c>
      <c r="K566" s="244"/>
      <c r="L566" s="244"/>
      <c r="M566" s="244"/>
      <c r="N566" s="244"/>
      <c r="O566" s="244"/>
      <c r="P566" s="245"/>
      <c r="Q566" s="245"/>
      <c r="R566" s="183"/>
      <c r="S566" s="183"/>
      <c r="T566" s="183"/>
      <c r="U566" s="183"/>
      <c r="V566" s="183"/>
      <c r="W566" s="183"/>
      <c r="X566" s="183"/>
    </row>
    <row r="567" spans="2:24" ht="16.8" thickTop="1" thickBot="1">
      <c r="B567" s="248" t="str">
        <f>IF(Árboles!B564="","",Árboles!B564)</f>
        <v/>
      </c>
      <c r="C567" s="240" t="str">
        <f>IF(Árboles!C564="","",Árboles!C564)</f>
        <v/>
      </c>
      <c r="D567" s="249" t="str">
        <f>IF(Árboles!G564="","",Árboles!G564)</f>
        <v/>
      </c>
      <c r="E567" s="242"/>
      <c r="F567" s="242"/>
      <c r="G567" s="242"/>
      <c r="H567" s="242"/>
      <c r="I567" s="242"/>
      <c r="J567" s="243">
        <f>SUM(Biomasa[[#This Row],[B_PM (t)]:[B_Raíz (t)]])</f>
        <v>0</v>
      </c>
      <c r="K567" s="244"/>
      <c r="L567" s="244"/>
      <c r="M567" s="244"/>
      <c r="N567" s="244"/>
      <c r="O567" s="244"/>
      <c r="P567" s="245"/>
      <c r="Q567" s="245"/>
      <c r="R567" s="183"/>
      <c r="S567" s="183"/>
      <c r="T567" s="183"/>
      <c r="U567" s="183"/>
      <c r="V567" s="183"/>
      <c r="W567" s="183"/>
      <c r="X567" s="183"/>
    </row>
    <row r="568" spans="2:24" ht="16.8" thickTop="1" thickBot="1">
      <c r="B568" s="248" t="str">
        <f>IF(Árboles!B565="","",Árboles!B565)</f>
        <v/>
      </c>
      <c r="C568" s="240" t="str">
        <f>IF(Árboles!C565="","",Árboles!C565)</f>
        <v/>
      </c>
      <c r="D568" s="249" t="str">
        <f>IF(Árboles!G565="","",Árboles!G565)</f>
        <v/>
      </c>
      <c r="E568" s="242"/>
      <c r="F568" s="242"/>
      <c r="G568" s="242"/>
      <c r="H568" s="242"/>
      <c r="I568" s="242"/>
      <c r="J568" s="243">
        <f>SUM(Biomasa[[#This Row],[B_PM (t)]:[B_Raíz (t)]])</f>
        <v>0</v>
      </c>
      <c r="K568" s="244"/>
      <c r="L568" s="244"/>
      <c r="M568" s="244"/>
      <c r="N568" s="244"/>
      <c r="O568" s="244"/>
      <c r="P568" s="245"/>
      <c r="Q568" s="245"/>
      <c r="R568" s="183"/>
      <c r="S568" s="183"/>
      <c r="T568" s="183"/>
      <c r="U568" s="183"/>
      <c r="V568" s="183"/>
      <c r="W568" s="183"/>
      <c r="X568" s="183"/>
    </row>
    <row r="569" spans="2:24" ht="16.8" thickTop="1" thickBot="1">
      <c r="B569" s="248" t="str">
        <f>IF(Árboles!B566="","",Árboles!B566)</f>
        <v/>
      </c>
      <c r="C569" s="240" t="str">
        <f>IF(Árboles!C566="","",Árboles!C566)</f>
        <v/>
      </c>
      <c r="D569" s="249" t="str">
        <f>IF(Árboles!G566="","",Árboles!G566)</f>
        <v/>
      </c>
      <c r="E569" s="242"/>
      <c r="F569" s="242"/>
      <c r="G569" s="242"/>
      <c r="H569" s="242"/>
      <c r="I569" s="242"/>
      <c r="J569" s="243">
        <f>SUM(Biomasa[[#This Row],[B_PM (t)]:[B_Raíz (t)]])</f>
        <v>0</v>
      </c>
      <c r="K569" s="244"/>
      <c r="L569" s="244"/>
      <c r="M569" s="244"/>
      <c r="N569" s="244"/>
      <c r="O569" s="244"/>
      <c r="P569" s="245"/>
      <c r="Q569" s="245"/>
      <c r="R569" s="183"/>
      <c r="S569" s="183"/>
      <c r="T569" s="183"/>
      <c r="U569" s="183"/>
      <c r="V569" s="183"/>
      <c r="W569" s="183"/>
      <c r="X569" s="183"/>
    </row>
    <row r="570" spans="2:24" ht="16.8" thickTop="1" thickBot="1">
      <c r="B570" s="248" t="str">
        <f>IF(Árboles!B567="","",Árboles!B567)</f>
        <v/>
      </c>
      <c r="C570" s="240" t="str">
        <f>IF(Árboles!C567="","",Árboles!C567)</f>
        <v/>
      </c>
      <c r="D570" s="249" t="str">
        <f>IF(Árboles!G567="","",Árboles!G567)</f>
        <v/>
      </c>
      <c r="E570" s="242"/>
      <c r="F570" s="242"/>
      <c r="G570" s="242"/>
      <c r="H570" s="242"/>
      <c r="I570" s="242"/>
      <c r="J570" s="243">
        <f>SUM(Biomasa[[#This Row],[B_PM (t)]:[B_Raíz (t)]])</f>
        <v>0</v>
      </c>
      <c r="K570" s="244"/>
      <c r="L570" s="244"/>
      <c r="M570" s="244"/>
      <c r="N570" s="244"/>
      <c r="O570" s="244"/>
      <c r="P570" s="245"/>
      <c r="Q570" s="245"/>
      <c r="R570" s="183"/>
      <c r="S570" s="183"/>
      <c r="T570" s="183"/>
      <c r="U570" s="183"/>
      <c r="V570" s="183"/>
      <c r="W570" s="183"/>
      <c r="X570" s="183"/>
    </row>
    <row r="571" spans="2:24" ht="16.8" thickTop="1" thickBot="1">
      <c r="B571" s="248" t="str">
        <f>IF(Árboles!B568="","",Árboles!B568)</f>
        <v/>
      </c>
      <c r="C571" s="240" t="str">
        <f>IF(Árboles!C568="","",Árboles!C568)</f>
        <v/>
      </c>
      <c r="D571" s="249" t="str">
        <f>IF(Árboles!G568="","",Árboles!G568)</f>
        <v/>
      </c>
      <c r="E571" s="242"/>
      <c r="F571" s="242"/>
      <c r="G571" s="242"/>
      <c r="H571" s="242"/>
      <c r="I571" s="242"/>
      <c r="J571" s="243">
        <f>SUM(Biomasa[[#This Row],[B_PM (t)]:[B_Raíz (t)]])</f>
        <v>0</v>
      </c>
      <c r="K571" s="244"/>
      <c r="L571" s="244"/>
      <c r="M571" s="244"/>
      <c r="N571" s="244"/>
      <c r="O571" s="244"/>
      <c r="P571" s="245"/>
      <c r="Q571" s="245"/>
      <c r="R571" s="183"/>
      <c r="S571" s="183"/>
      <c r="T571" s="183"/>
      <c r="U571" s="183"/>
      <c r="V571" s="183"/>
      <c r="W571" s="183"/>
      <c r="X571" s="183"/>
    </row>
    <row r="572" spans="2:24" ht="16.8" thickTop="1" thickBot="1">
      <c r="B572" s="248" t="str">
        <f>IF(Árboles!B569="","",Árboles!B569)</f>
        <v/>
      </c>
      <c r="C572" s="240" t="str">
        <f>IF(Árboles!C569="","",Árboles!C569)</f>
        <v/>
      </c>
      <c r="D572" s="249" t="str">
        <f>IF(Árboles!G569="","",Árboles!G569)</f>
        <v/>
      </c>
      <c r="E572" s="242"/>
      <c r="F572" s="242"/>
      <c r="G572" s="242"/>
      <c r="H572" s="242"/>
      <c r="I572" s="242"/>
      <c r="J572" s="243">
        <f>SUM(Biomasa[[#This Row],[B_PM (t)]:[B_Raíz (t)]])</f>
        <v>0</v>
      </c>
      <c r="K572" s="244"/>
      <c r="L572" s="244"/>
      <c r="M572" s="244"/>
      <c r="N572" s="244"/>
      <c r="O572" s="244"/>
      <c r="P572" s="245"/>
      <c r="Q572" s="245"/>
      <c r="R572" s="183"/>
      <c r="S572" s="183"/>
      <c r="T572" s="183"/>
      <c r="U572" s="183"/>
      <c r="V572" s="183"/>
      <c r="W572" s="183"/>
      <c r="X572" s="183"/>
    </row>
    <row r="573" spans="2:24" ht="16.8" thickTop="1" thickBot="1">
      <c r="B573" s="248" t="str">
        <f>IF(Árboles!B570="","",Árboles!B570)</f>
        <v/>
      </c>
      <c r="C573" s="240" t="str">
        <f>IF(Árboles!C570="","",Árboles!C570)</f>
        <v/>
      </c>
      <c r="D573" s="249" t="str">
        <f>IF(Árboles!G570="","",Árboles!G570)</f>
        <v/>
      </c>
      <c r="E573" s="242"/>
      <c r="F573" s="242"/>
      <c r="G573" s="242"/>
      <c r="H573" s="242"/>
      <c r="I573" s="242"/>
      <c r="J573" s="243">
        <f>SUM(Biomasa[[#This Row],[B_PM (t)]:[B_Raíz (t)]])</f>
        <v>0</v>
      </c>
      <c r="K573" s="244"/>
      <c r="L573" s="244"/>
      <c r="M573" s="244"/>
      <c r="N573" s="244"/>
      <c r="O573" s="244"/>
      <c r="P573" s="245"/>
      <c r="Q573" s="245"/>
      <c r="R573" s="183"/>
      <c r="S573" s="183"/>
      <c r="T573" s="183"/>
      <c r="U573" s="183"/>
      <c r="V573" s="183"/>
      <c r="W573" s="183"/>
      <c r="X573" s="183"/>
    </row>
    <row r="574" spans="2:24" ht="16.8" thickTop="1" thickBot="1">
      <c r="B574" s="248" t="str">
        <f>IF(Árboles!B571="","",Árboles!B571)</f>
        <v/>
      </c>
      <c r="C574" s="240" t="str">
        <f>IF(Árboles!C571="","",Árboles!C571)</f>
        <v/>
      </c>
      <c r="D574" s="249" t="str">
        <f>IF(Árboles!G571="","",Árboles!G571)</f>
        <v/>
      </c>
      <c r="E574" s="242"/>
      <c r="F574" s="242"/>
      <c r="G574" s="242"/>
      <c r="H574" s="242"/>
      <c r="I574" s="242"/>
      <c r="J574" s="243">
        <f>SUM(Biomasa[[#This Row],[B_PM (t)]:[B_Raíz (t)]])</f>
        <v>0</v>
      </c>
      <c r="K574" s="244"/>
      <c r="L574" s="244"/>
      <c r="M574" s="244"/>
      <c r="N574" s="244"/>
      <c r="O574" s="244"/>
      <c r="P574" s="245"/>
      <c r="Q574" s="245"/>
      <c r="R574" s="183"/>
      <c r="S574" s="183"/>
      <c r="T574" s="183"/>
      <c r="U574" s="183"/>
      <c r="V574" s="183"/>
      <c r="W574" s="183"/>
      <c r="X574" s="183"/>
    </row>
    <row r="575" spans="2:24" ht="16.8" thickTop="1" thickBot="1">
      <c r="B575" s="248" t="str">
        <f>IF(Árboles!B572="","",Árboles!B572)</f>
        <v/>
      </c>
      <c r="C575" s="240" t="str">
        <f>IF(Árboles!C572="","",Árboles!C572)</f>
        <v/>
      </c>
      <c r="D575" s="249" t="str">
        <f>IF(Árboles!G572="","",Árboles!G572)</f>
        <v/>
      </c>
      <c r="E575" s="242"/>
      <c r="F575" s="242"/>
      <c r="G575" s="242"/>
      <c r="H575" s="242"/>
      <c r="I575" s="242"/>
      <c r="J575" s="243">
        <f>SUM(Biomasa[[#This Row],[B_PM (t)]:[B_Raíz (t)]])</f>
        <v>0</v>
      </c>
      <c r="K575" s="244"/>
      <c r="L575" s="244"/>
      <c r="M575" s="244"/>
      <c r="N575" s="244"/>
      <c r="O575" s="244"/>
      <c r="P575" s="245"/>
      <c r="Q575" s="245"/>
      <c r="R575" s="183"/>
      <c r="S575" s="183"/>
      <c r="T575" s="183"/>
      <c r="U575" s="183"/>
      <c r="V575" s="183"/>
      <c r="W575" s="183"/>
      <c r="X575" s="183"/>
    </row>
    <row r="576" spans="2:24" ht="16.8" thickTop="1" thickBot="1">
      <c r="B576" s="248" t="str">
        <f>IF(Árboles!B573="","",Árboles!B573)</f>
        <v/>
      </c>
      <c r="C576" s="240" t="str">
        <f>IF(Árboles!C573="","",Árboles!C573)</f>
        <v/>
      </c>
      <c r="D576" s="249" t="str">
        <f>IF(Árboles!G573="","",Árboles!G573)</f>
        <v/>
      </c>
      <c r="E576" s="242"/>
      <c r="F576" s="242"/>
      <c r="G576" s="242"/>
      <c r="H576" s="242"/>
      <c r="I576" s="242"/>
      <c r="J576" s="243">
        <f>SUM(Biomasa[[#This Row],[B_PM (t)]:[B_Raíz (t)]])</f>
        <v>0</v>
      </c>
      <c r="K576" s="244"/>
      <c r="L576" s="244"/>
      <c r="M576" s="244"/>
      <c r="N576" s="244"/>
      <c r="O576" s="244"/>
      <c r="P576" s="245"/>
      <c r="Q576" s="245"/>
      <c r="R576" s="183"/>
      <c r="S576" s="183"/>
      <c r="T576" s="183"/>
      <c r="U576" s="183"/>
      <c r="V576" s="183"/>
      <c r="W576" s="183"/>
      <c r="X576" s="183"/>
    </row>
    <row r="577" spans="2:24" ht="16.8" thickTop="1" thickBot="1">
      <c r="B577" s="248" t="str">
        <f>IF(Árboles!B574="","",Árboles!B574)</f>
        <v/>
      </c>
      <c r="C577" s="240" t="str">
        <f>IF(Árboles!C574="","",Árboles!C574)</f>
        <v/>
      </c>
      <c r="D577" s="249" t="str">
        <f>IF(Árboles!G574="","",Árboles!G574)</f>
        <v/>
      </c>
      <c r="E577" s="242"/>
      <c r="F577" s="242"/>
      <c r="G577" s="242"/>
      <c r="H577" s="242"/>
      <c r="I577" s="242"/>
      <c r="J577" s="243">
        <f>SUM(Biomasa[[#This Row],[B_PM (t)]:[B_Raíz (t)]])</f>
        <v>0</v>
      </c>
      <c r="K577" s="244"/>
      <c r="L577" s="244"/>
      <c r="M577" s="244"/>
      <c r="N577" s="244"/>
      <c r="O577" s="244"/>
      <c r="P577" s="245"/>
      <c r="Q577" s="245"/>
      <c r="R577" s="183"/>
      <c r="S577" s="183"/>
      <c r="T577" s="183"/>
      <c r="U577" s="183"/>
      <c r="V577" s="183"/>
      <c r="W577" s="183"/>
      <c r="X577" s="183"/>
    </row>
    <row r="578" spans="2:24" ht="16.8" thickTop="1" thickBot="1">
      <c r="B578" s="248" t="str">
        <f>IF(Árboles!B575="","",Árboles!B575)</f>
        <v/>
      </c>
      <c r="C578" s="240" t="str">
        <f>IF(Árboles!C575="","",Árboles!C575)</f>
        <v/>
      </c>
      <c r="D578" s="249" t="str">
        <f>IF(Árboles!G575="","",Árboles!G575)</f>
        <v/>
      </c>
      <c r="E578" s="242"/>
      <c r="F578" s="242"/>
      <c r="G578" s="242"/>
      <c r="H578" s="242"/>
      <c r="I578" s="242"/>
      <c r="J578" s="243">
        <f>SUM(Biomasa[[#This Row],[B_PM (t)]:[B_Raíz (t)]])</f>
        <v>0</v>
      </c>
      <c r="K578" s="244"/>
      <c r="L578" s="244"/>
      <c r="M578" s="244"/>
      <c r="N578" s="244"/>
      <c r="O578" s="244"/>
      <c r="P578" s="245"/>
      <c r="Q578" s="245"/>
      <c r="R578" s="183"/>
      <c r="S578" s="183"/>
      <c r="T578" s="183"/>
      <c r="U578" s="183"/>
      <c r="V578" s="183"/>
      <c r="W578" s="183"/>
      <c r="X578" s="183"/>
    </row>
    <row r="579" spans="2:24" ht="16.8" thickTop="1" thickBot="1">
      <c r="B579" s="248" t="str">
        <f>IF(Árboles!B576="","",Árboles!B576)</f>
        <v/>
      </c>
      <c r="C579" s="240" t="str">
        <f>IF(Árboles!C576="","",Árboles!C576)</f>
        <v/>
      </c>
      <c r="D579" s="249" t="str">
        <f>IF(Árboles!G576="","",Árboles!G576)</f>
        <v/>
      </c>
      <c r="E579" s="242"/>
      <c r="F579" s="242"/>
      <c r="G579" s="242"/>
      <c r="H579" s="242"/>
      <c r="I579" s="242"/>
      <c r="J579" s="243">
        <f>SUM(Biomasa[[#This Row],[B_PM (t)]:[B_Raíz (t)]])</f>
        <v>0</v>
      </c>
      <c r="K579" s="244"/>
      <c r="L579" s="244"/>
      <c r="M579" s="244"/>
      <c r="N579" s="244"/>
      <c r="O579" s="244"/>
      <c r="P579" s="245"/>
      <c r="Q579" s="245"/>
      <c r="R579" s="183"/>
      <c r="S579" s="183"/>
      <c r="T579" s="183"/>
      <c r="U579" s="183"/>
      <c r="V579" s="183"/>
      <c r="W579" s="183"/>
      <c r="X579" s="183"/>
    </row>
    <row r="580" spans="2:24" ht="16.8" thickTop="1" thickBot="1">
      <c r="B580" s="248" t="str">
        <f>IF(Árboles!B577="","",Árboles!B577)</f>
        <v/>
      </c>
      <c r="C580" s="240" t="str">
        <f>IF(Árboles!C577="","",Árboles!C577)</f>
        <v/>
      </c>
      <c r="D580" s="249" t="str">
        <f>IF(Árboles!G577="","",Árboles!G577)</f>
        <v/>
      </c>
      <c r="E580" s="242"/>
      <c r="F580" s="242"/>
      <c r="G580" s="242"/>
      <c r="H580" s="242"/>
      <c r="I580" s="242"/>
      <c r="J580" s="243">
        <f>SUM(Biomasa[[#This Row],[B_PM (t)]:[B_Raíz (t)]])</f>
        <v>0</v>
      </c>
      <c r="K580" s="244"/>
      <c r="L580" s="244"/>
      <c r="M580" s="244"/>
      <c r="N580" s="244"/>
      <c r="O580" s="244"/>
      <c r="P580" s="245"/>
      <c r="Q580" s="245"/>
      <c r="R580" s="183"/>
      <c r="S580" s="183"/>
      <c r="T580" s="183"/>
      <c r="U580" s="183"/>
      <c r="V580" s="183"/>
      <c r="W580" s="183"/>
      <c r="X580" s="183"/>
    </row>
    <row r="581" spans="2:24" ht="16.8" thickTop="1" thickBot="1">
      <c r="B581" s="248" t="str">
        <f>IF(Árboles!B578="","",Árboles!B578)</f>
        <v/>
      </c>
      <c r="C581" s="240" t="str">
        <f>IF(Árboles!C578="","",Árboles!C578)</f>
        <v/>
      </c>
      <c r="D581" s="249" t="str">
        <f>IF(Árboles!G578="","",Árboles!G578)</f>
        <v/>
      </c>
      <c r="E581" s="242"/>
      <c r="F581" s="242"/>
      <c r="G581" s="242"/>
      <c r="H581" s="242"/>
      <c r="I581" s="242"/>
      <c r="J581" s="243">
        <f>SUM(Biomasa[[#This Row],[B_PM (t)]:[B_Raíz (t)]])</f>
        <v>0</v>
      </c>
      <c r="K581" s="244"/>
      <c r="L581" s="244"/>
      <c r="M581" s="244"/>
      <c r="N581" s="244"/>
      <c r="O581" s="244"/>
      <c r="P581" s="245"/>
      <c r="Q581" s="245"/>
      <c r="R581" s="183"/>
      <c r="S581" s="183"/>
      <c r="T581" s="183"/>
      <c r="U581" s="183"/>
      <c r="V581" s="183"/>
      <c r="W581" s="183"/>
      <c r="X581" s="183"/>
    </row>
    <row r="582" spans="2:24" ht="16.8" thickTop="1" thickBot="1">
      <c r="B582" s="248" t="str">
        <f>IF(Árboles!B579="","",Árboles!B579)</f>
        <v/>
      </c>
      <c r="C582" s="240" t="str">
        <f>IF(Árboles!C579="","",Árboles!C579)</f>
        <v/>
      </c>
      <c r="D582" s="249" t="str">
        <f>IF(Árboles!G579="","",Árboles!G579)</f>
        <v/>
      </c>
      <c r="E582" s="242"/>
      <c r="F582" s="242"/>
      <c r="G582" s="242"/>
      <c r="H582" s="242"/>
      <c r="I582" s="242"/>
      <c r="J582" s="243">
        <f>SUM(Biomasa[[#This Row],[B_PM (t)]:[B_Raíz (t)]])</f>
        <v>0</v>
      </c>
      <c r="K582" s="244"/>
      <c r="L582" s="244"/>
      <c r="M582" s="244"/>
      <c r="N582" s="244"/>
      <c r="O582" s="244"/>
      <c r="P582" s="245"/>
      <c r="Q582" s="245"/>
      <c r="R582" s="183"/>
      <c r="S582" s="183"/>
      <c r="T582" s="183"/>
      <c r="U582" s="183"/>
      <c r="V582" s="183"/>
      <c r="W582" s="183"/>
      <c r="X582" s="183"/>
    </row>
    <row r="583" spans="2:24" ht="16.8" thickTop="1" thickBot="1">
      <c r="B583" s="248" t="str">
        <f>IF(Árboles!B580="","",Árboles!B580)</f>
        <v/>
      </c>
      <c r="C583" s="240" t="str">
        <f>IF(Árboles!C580="","",Árboles!C580)</f>
        <v/>
      </c>
      <c r="D583" s="249" t="str">
        <f>IF(Árboles!G580="","",Árboles!G580)</f>
        <v/>
      </c>
      <c r="E583" s="242"/>
      <c r="F583" s="242"/>
      <c r="G583" s="242"/>
      <c r="H583" s="242"/>
      <c r="I583" s="242"/>
      <c r="J583" s="243">
        <f>SUM(Biomasa[[#This Row],[B_PM (t)]:[B_Raíz (t)]])</f>
        <v>0</v>
      </c>
      <c r="K583" s="244"/>
      <c r="L583" s="244"/>
      <c r="M583" s="244"/>
      <c r="N583" s="244"/>
      <c r="O583" s="244"/>
      <c r="P583" s="245"/>
      <c r="Q583" s="245"/>
      <c r="R583" s="183"/>
      <c r="S583" s="183"/>
      <c r="T583" s="183"/>
      <c r="U583" s="183"/>
      <c r="V583" s="183"/>
      <c r="W583" s="183"/>
      <c r="X583" s="183"/>
    </row>
    <row r="584" spans="2:24" ht="16.8" thickTop="1" thickBot="1">
      <c r="B584" s="248" t="str">
        <f>IF(Árboles!B581="","",Árboles!B581)</f>
        <v/>
      </c>
      <c r="C584" s="240" t="str">
        <f>IF(Árboles!C581="","",Árboles!C581)</f>
        <v/>
      </c>
      <c r="D584" s="249" t="str">
        <f>IF(Árboles!G581="","",Árboles!G581)</f>
        <v/>
      </c>
      <c r="E584" s="242"/>
      <c r="F584" s="242"/>
      <c r="G584" s="242"/>
      <c r="H584" s="242"/>
      <c r="I584" s="242"/>
      <c r="J584" s="243">
        <f>SUM(Biomasa[[#This Row],[B_PM (t)]:[B_Raíz (t)]])</f>
        <v>0</v>
      </c>
      <c r="K584" s="244"/>
      <c r="L584" s="244"/>
      <c r="M584" s="244"/>
      <c r="N584" s="244"/>
      <c r="O584" s="244"/>
      <c r="P584" s="245"/>
      <c r="Q584" s="245"/>
      <c r="R584" s="183"/>
      <c r="S584" s="183"/>
      <c r="T584" s="183"/>
      <c r="U584" s="183"/>
      <c r="V584" s="183"/>
      <c r="W584" s="183"/>
      <c r="X584" s="183"/>
    </row>
    <row r="585" spans="2:24" ht="16.8" thickTop="1" thickBot="1">
      <c r="B585" s="248" t="str">
        <f>IF(Árboles!B582="","",Árboles!B582)</f>
        <v/>
      </c>
      <c r="C585" s="240" t="str">
        <f>IF(Árboles!C582="","",Árboles!C582)</f>
        <v/>
      </c>
      <c r="D585" s="249" t="str">
        <f>IF(Árboles!G582="","",Árboles!G582)</f>
        <v/>
      </c>
      <c r="E585" s="242"/>
      <c r="F585" s="242"/>
      <c r="G585" s="242"/>
      <c r="H585" s="242"/>
      <c r="I585" s="242"/>
      <c r="J585" s="243">
        <f>SUM(Biomasa[[#This Row],[B_PM (t)]:[B_Raíz (t)]])</f>
        <v>0</v>
      </c>
      <c r="K585" s="244"/>
      <c r="L585" s="244"/>
      <c r="M585" s="244"/>
      <c r="N585" s="244"/>
      <c r="O585" s="244"/>
      <c r="P585" s="245"/>
      <c r="Q585" s="245"/>
      <c r="R585" s="183"/>
      <c r="S585" s="183"/>
      <c r="T585" s="183"/>
      <c r="U585" s="183"/>
      <c r="V585" s="183"/>
      <c r="W585" s="183"/>
      <c r="X585" s="183"/>
    </row>
    <row r="586" spans="2:24" ht="16.8" thickTop="1" thickBot="1">
      <c r="B586" s="248" t="str">
        <f>IF(Árboles!B583="","",Árboles!B583)</f>
        <v/>
      </c>
      <c r="C586" s="240" t="str">
        <f>IF(Árboles!C583="","",Árboles!C583)</f>
        <v/>
      </c>
      <c r="D586" s="249" t="str">
        <f>IF(Árboles!G583="","",Árboles!G583)</f>
        <v/>
      </c>
      <c r="E586" s="242"/>
      <c r="F586" s="242"/>
      <c r="G586" s="242"/>
      <c r="H586" s="242"/>
      <c r="I586" s="242"/>
      <c r="J586" s="243">
        <f>SUM(Biomasa[[#This Row],[B_PM (t)]:[B_Raíz (t)]])</f>
        <v>0</v>
      </c>
      <c r="K586" s="244"/>
      <c r="L586" s="244"/>
      <c r="M586" s="244"/>
      <c r="N586" s="244"/>
      <c r="O586" s="244"/>
      <c r="P586" s="245"/>
      <c r="Q586" s="245"/>
      <c r="R586" s="183"/>
      <c r="S586" s="183"/>
      <c r="T586" s="183"/>
      <c r="U586" s="183"/>
      <c r="V586" s="183"/>
      <c r="W586" s="183"/>
      <c r="X586" s="183"/>
    </row>
    <row r="587" spans="2:24" ht="16.8" thickTop="1" thickBot="1">
      <c r="B587" s="248" t="str">
        <f>IF(Árboles!B584="","",Árboles!B584)</f>
        <v/>
      </c>
      <c r="C587" s="240" t="str">
        <f>IF(Árboles!C584="","",Árboles!C584)</f>
        <v/>
      </c>
      <c r="D587" s="249" t="str">
        <f>IF(Árboles!G584="","",Árboles!G584)</f>
        <v/>
      </c>
      <c r="E587" s="242"/>
      <c r="F587" s="242"/>
      <c r="G587" s="242"/>
      <c r="H587" s="242"/>
      <c r="I587" s="242"/>
      <c r="J587" s="243">
        <f>SUM(Biomasa[[#This Row],[B_PM (t)]:[B_Raíz (t)]])</f>
        <v>0</v>
      </c>
      <c r="K587" s="244"/>
      <c r="L587" s="244"/>
      <c r="M587" s="244"/>
      <c r="N587" s="244"/>
      <c r="O587" s="244"/>
      <c r="P587" s="245"/>
      <c r="Q587" s="245"/>
      <c r="R587" s="183"/>
      <c r="S587" s="183"/>
      <c r="T587" s="183"/>
      <c r="U587" s="183"/>
      <c r="V587" s="183"/>
      <c r="W587" s="183"/>
      <c r="X587" s="183"/>
    </row>
    <row r="588" spans="2:24" ht="16.8" thickTop="1" thickBot="1">
      <c r="B588" s="248" t="str">
        <f>IF(Árboles!B585="","",Árboles!B585)</f>
        <v/>
      </c>
      <c r="C588" s="240" t="str">
        <f>IF(Árboles!C585="","",Árboles!C585)</f>
        <v/>
      </c>
      <c r="D588" s="249" t="str">
        <f>IF(Árboles!G585="","",Árboles!G585)</f>
        <v/>
      </c>
      <c r="E588" s="242"/>
      <c r="F588" s="242"/>
      <c r="G588" s="242"/>
      <c r="H588" s="242"/>
      <c r="I588" s="242"/>
      <c r="J588" s="243">
        <f>SUM(Biomasa[[#This Row],[B_PM (t)]:[B_Raíz (t)]])</f>
        <v>0</v>
      </c>
      <c r="K588" s="244"/>
      <c r="L588" s="244"/>
      <c r="M588" s="244"/>
      <c r="N588" s="244"/>
      <c r="O588" s="244"/>
      <c r="P588" s="245"/>
      <c r="Q588" s="245"/>
      <c r="R588" s="183"/>
      <c r="S588" s="183"/>
      <c r="T588" s="183"/>
      <c r="U588" s="183"/>
      <c r="V588" s="183"/>
      <c r="W588" s="183"/>
      <c r="X588" s="183"/>
    </row>
    <row r="589" spans="2:24" ht="16.8" thickTop="1" thickBot="1">
      <c r="B589" s="248" t="str">
        <f>IF(Árboles!B586="","",Árboles!B586)</f>
        <v/>
      </c>
      <c r="C589" s="240" t="str">
        <f>IF(Árboles!C586="","",Árboles!C586)</f>
        <v/>
      </c>
      <c r="D589" s="249" t="str">
        <f>IF(Árboles!G586="","",Árboles!G586)</f>
        <v/>
      </c>
      <c r="E589" s="242"/>
      <c r="F589" s="242"/>
      <c r="G589" s="242"/>
      <c r="H589" s="242"/>
      <c r="I589" s="242"/>
      <c r="J589" s="243">
        <f>SUM(Biomasa[[#This Row],[B_PM (t)]:[B_Raíz (t)]])</f>
        <v>0</v>
      </c>
      <c r="K589" s="244"/>
      <c r="L589" s="244"/>
      <c r="M589" s="244"/>
      <c r="N589" s="244"/>
      <c r="O589" s="244"/>
      <c r="P589" s="245"/>
      <c r="Q589" s="245"/>
      <c r="R589" s="183"/>
      <c r="S589" s="183"/>
      <c r="T589" s="183"/>
      <c r="U589" s="183"/>
      <c r="V589" s="183"/>
      <c r="W589" s="183"/>
      <c r="X589" s="183"/>
    </row>
    <row r="590" spans="2:24" ht="16.8" thickTop="1" thickBot="1">
      <c r="B590" s="248" t="str">
        <f>IF(Árboles!B587="","",Árboles!B587)</f>
        <v/>
      </c>
      <c r="C590" s="240" t="str">
        <f>IF(Árboles!C587="","",Árboles!C587)</f>
        <v/>
      </c>
      <c r="D590" s="249" t="str">
        <f>IF(Árboles!G587="","",Árboles!G587)</f>
        <v/>
      </c>
      <c r="E590" s="242"/>
      <c r="F590" s="242"/>
      <c r="G590" s="242"/>
      <c r="H590" s="242"/>
      <c r="I590" s="242"/>
      <c r="J590" s="243">
        <f>SUM(Biomasa[[#This Row],[B_PM (t)]:[B_Raíz (t)]])</f>
        <v>0</v>
      </c>
      <c r="K590" s="244"/>
      <c r="L590" s="244"/>
      <c r="M590" s="244"/>
      <c r="N590" s="244"/>
      <c r="O590" s="244"/>
      <c r="P590" s="245"/>
      <c r="Q590" s="245"/>
      <c r="R590" s="183"/>
      <c r="S590" s="183"/>
      <c r="T590" s="183"/>
      <c r="U590" s="183"/>
      <c r="V590" s="183"/>
      <c r="W590" s="183"/>
      <c r="X590" s="183"/>
    </row>
    <row r="591" spans="2:24" ht="16.8" thickTop="1" thickBot="1">
      <c r="B591" s="248" t="str">
        <f>IF(Árboles!B588="","",Árboles!B588)</f>
        <v/>
      </c>
      <c r="C591" s="240" t="str">
        <f>IF(Árboles!C588="","",Árboles!C588)</f>
        <v/>
      </c>
      <c r="D591" s="249" t="str">
        <f>IF(Árboles!G588="","",Árboles!G588)</f>
        <v/>
      </c>
      <c r="E591" s="242"/>
      <c r="F591" s="242"/>
      <c r="G591" s="242"/>
      <c r="H591" s="242"/>
      <c r="I591" s="242"/>
      <c r="J591" s="243">
        <f>SUM(Biomasa[[#This Row],[B_PM (t)]:[B_Raíz (t)]])</f>
        <v>0</v>
      </c>
      <c r="K591" s="244"/>
      <c r="L591" s="244"/>
      <c r="M591" s="244"/>
      <c r="N591" s="244"/>
      <c r="O591" s="244"/>
      <c r="P591" s="245"/>
      <c r="Q591" s="245"/>
      <c r="R591" s="183"/>
      <c r="S591" s="183"/>
      <c r="T591" s="183"/>
      <c r="U591" s="183"/>
      <c r="V591" s="183"/>
      <c r="W591" s="183"/>
      <c r="X591" s="183"/>
    </row>
    <row r="592" spans="2:24" ht="16.8" thickTop="1" thickBot="1">
      <c r="B592" s="248" t="str">
        <f>IF(Árboles!B589="","",Árboles!B589)</f>
        <v/>
      </c>
      <c r="C592" s="240" t="str">
        <f>IF(Árboles!C589="","",Árboles!C589)</f>
        <v/>
      </c>
      <c r="D592" s="249" t="str">
        <f>IF(Árboles!G589="","",Árboles!G589)</f>
        <v/>
      </c>
      <c r="E592" s="242"/>
      <c r="F592" s="242"/>
      <c r="G592" s="242"/>
      <c r="H592" s="242"/>
      <c r="I592" s="242"/>
      <c r="J592" s="243">
        <f>SUM(Biomasa[[#This Row],[B_PM (t)]:[B_Raíz (t)]])</f>
        <v>0</v>
      </c>
      <c r="K592" s="244"/>
      <c r="L592" s="244"/>
      <c r="M592" s="244"/>
      <c r="N592" s="244"/>
      <c r="O592" s="244"/>
      <c r="P592" s="245"/>
      <c r="Q592" s="245"/>
      <c r="R592" s="183"/>
      <c r="S592" s="183"/>
      <c r="T592" s="183"/>
      <c r="U592" s="183"/>
      <c r="V592" s="183"/>
      <c r="W592" s="183"/>
      <c r="X592" s="183"/>
    </row>
    <row r="593" spans="2:24" ht="16.8" thickTop="1" thickBot="1">
      <c r="B593" s="248" t="str">
        <f>IF(Árboles!B590="","",Árboles!B590)</f>
        <v/>
      </c>
      <c r="C593" s="240" t="str">
        <f>IF(Árboles!C590="","",Árboles!C590)</f>
        <v/>
      </c>
      <c r="D593" s="249" t="str">
        <f>IF(Árboles!G590="","",Árboles!G590)</f>
        <v/>
      </c>
      <c r="E593" s="242"/>
      <c r="F593" s="242"/>
      <c r="G593" s="242"/>
      <c r="H593" s="242"/>
      <c r="I593" s="242"/>
      <c r="J593" s="243">
        <f>SUM(Biomasa[[#This Row],[B_PM (t)]:[B_Raíz (t)]])</f>
        <v>0</v>
      </c>
      <c r="K593" s="244"/>
      <c r="L593" s="244"/>
      <c r="M593" s="244"/>
      <c r="N593" s="244"/>
      <c r="O593" s="244"/>
      <c r="P593" s="245"/>
      <c r="Q593" s="245"/>
      <c r="R593" s="183"/>
      <c r="S593" s="183"/>
      <c r="T593" s="183"/>
      <c r="U593" s="183"/>
      <c r="V593" s="183"/>
      <c r="W593" s="183"/>
      <c r="X593" s="183"/>
    </row>
    <row r="594" spans="2:24" ht="16.8" thickTop="1" thickBot="1">
      <c r="B594" s="248" t="str">
        <f>IF(Árboles!B591="","",Árboles!B591)</f>
        <v/>
      </c>
      <c r="C594" s="240" t="str">
        <f>IF(Árboles!C591="","",Árboles!C591)</f>
        <v/>
      </c>
      <c r="D594" s="249" t="str">
        <f>IF(Árboles!G591="","",Árboles!G591)</f>
        <v/>
      </c>
      <c r="E594" s="242"/>
      <c r="F594" s="242"/>
      <c r="G594" s="242"/>
      <c r="H594" s="242"/>
      <c r="I594" s="242"/>
      <c r="J594" s="243">
        <f>SUM(Biomasa[[#This Row],[B_PM (t)]:[B_Raíz (t)]])</f>
        <v>0</v>
      </c>
      <c r="K594" s="244"/>
      <c r="L594" s="244"/>
      <c r="M594" s="244"/>
      <c r="N594" s="244"/>
      <c r="O594" s="244"/>
      <c r="P594" s="245"/>
      <c r="Q594" s="245"/>
      <c r="R594" s="183"/>
      <c r="S594" s="183"/>
      <c r="T594" s="183"/>
      <c r="U594" s="183"/>
      <c r="V594" s="183"/>
      <c r="W594" s="183"/>
      <c r="X594" s="183"/>
    </row>
    <row r="595" spans="2:24" ht="16.8" thickTop="1" thickBot="1">
      <c r="B595" s="248" t="str">
        <f>IF(Árboles!B592="","",Árboles!B592)</f>
        <v/>
      </c>
      <c r="C595" s="240" t="str">
        <f>IF(Árboles!C592="","",Árboles!C592)</f>
        <v/>
      </c>
      <c r="D595" s="249" t="str">
        <f>IF(Árboles!G592="","",Árboles!G592)</f>
        <v/>
      </c>
      <c r="E595" s="242"/>
      <c r="F595" s="242"/>
      <c r="G595" s="242"/>
      <c r="H595" s="242"/>
      <c r="I595" s="242"/>
      <c r="J595" s="243">
        <f>SUM(Biomasa[[#This Row],[B_PM (t)]:[B_Raíz (t)]])</f>
        <v>0</v>
      </c>
      <c r="K595" s="244"/>
      <c r="L595" s="244"/>
      <c r="M595" s="244"/>
      <c r="N595" s="244"/>
      <c r="O595" s="244"/>
      <c r="P595" s="245"/>
      <c r="Q595" s="245"/>
      <c r="R595" s="183"/>
      <c r="S595" s="183"/>
      <c r="T595" s="183"/>
      <c r="U595" s="183"/>
      <c r="V595" s="183"/>
      <c r="W595" s="183"/>
      <c r="X595" s="183"/>
    </row>
    <row r="596" spans="2:24" ht="16.8" thickTop="1" thickBot="1">
      <c r="B596" s="248" t="str">
        <f>IF(Árboles!B593="","",Árboles!B593)</f>
        <v/>
      </c>
      <c r="C596" s="240" t="str">
        <f>IF(Árboles!C593="","",Árboles!C593)</f>
        <v/>
      </c>
      <c r="D596" s="249" t="str">
        <f>IF(Árboles!G593="","",Árboles!G593)</f>
        <v/>
      </c>
      <c r="E596" s="242"/>
      <c r="F596" s="242"/>
      <c r="G596" s="242"/>
      <c r="H596" s="242"/>
      <c r="I596" s="242"/>
      <c r="J596" s="243">
        <f>SUM(Biomasa[[#This Row],[B_PM (t)]:[B_Raíz (t)]])</f>
        <v>0</v>
      </c>
      <c r="K596" s="244"/>
      <c r="L596" s="244"/>
      <c r="M596" s="244"/>
      <c r="N596" s="244"/>
      <c r="O596" s="244"/>
      <c r="P596" s="245"/>
      <c r="Q596" s="245"/>
      <c r="R596" s="183"/>
      <c r="S596" s="183"/>
      <c r="T596" s="183"/>
      <c r="U596" s="183"/>
      <c r="V596" s="183"/>
      <c r="W596" s="183"/>
      <c r="X596" s="183"/>
    </row>
    <row r="597" spans="2:24" ht="16.8" thickTop="1" thickBot="1">
      <c r="B597" s="248" t="str">
        <f>IF(Árboles!B594="","",Árboles!B594)</f>
        <v/>
      </c>
      <c r="C597" s="240" t="str">
        <f>IF(Árboles!C594="","",Árboles!C594)</f>
        <v/>
      </c>
      <c r="D597" s="249" t="str">
        <f>IF(Árboles!G594="","",Árboles!G594)</f>
        <v/>
      </c>
      <c r="E597" s="242"/>
      <c r="F597" s="242"/>
      <c r="G597" s="242"/>
      <c r="H597" s="242"/>
      <c r="I597" s="242"/>
      <c r="J597" s="243">
        <f>SUM(Biomasa[[#This Row],[B_PM (t)]:[B_Raíz (t)]])</f>
        <v>0</v>
      </c>
      <c r="K597" s="244"/>
      <c r="L597" s="244"/>
      <c r="M597" s="244"/>
      <c r="N597" s="244"/>
      <c r="O597" s="244"/>
      <c r="P597" s="245"/>
      <c r="Q597" s="245"/>
      <c r="R597" s="183"/>
      <c r="S597" s="183"/>
      <c r="T597" s="183"/>
      <c r="U597" s="183"/>
      <c r="V597" s="183"/>
      <c r="W597" s="183"/>
      <c r="X597" s="183"/>
    </row>
    <row r="598" spans="2:24" ht="16.8" thickTop="1" thickBot="1">
      <c r="B598" s="248" t="str">
        <f>IF(Árboles!B595="","",Árboles!B595)</f>
        <v/>
      </c>
      <c r="C598" s="240" t="str">
        <f>IF(Árboles!C595="","",Árboles!C595)</f>
        <v/>
      </c>
      <c r="D598" s="249" t="str">
        <f>IF(Árboles!G595="","",Árboles!G595)</f>
        <v/>
      </c>
      <c r="E598" s="242"/>
      <c r="F598" s="242"/>
      <c r="G598" s="242"/>
      <c r="H598" s="242"/>
      <c r="I598" s="242"/>
      <c r="J598" s="243">
        <f>SUM(Biomasa[[#This Row],[B_PM (t)]:[B_Raíz (t)]])</f>
        <v>0</v>
      </c>
      <c r="K598" s="244"/>
      <c r="L598" s="244"/>
      <c r="M598" s="244"/>
      <c r="N598" s="244"/>
      <c r="O598" s="244"/>
      <c r="P598" s="245"/>
      <c r="Q598" s="245"/>
      <c r="R598" s="183"/>
      <c r="S598" s="183"/>
      <c r="T598" s="183"/>
      <c r="U598" s="183"/>
      <c r="V598" s="183"/>
      <c r="W598" s="183"/>
      <c r="X598" s="183"/>
    </row>
    <row r="599" spans="2:24" ht="16.8" thickTop="1" thickBot="1">
      <c r="B599" s="248" t="str">
        <f>IF(Árboles!B596="","",Árboles!B596)</f>
        <v/>
      </c>
      <c r="C599" s="240" t="str">
        <f>IF(Árboles!C596="","",Árboles!C596)</f>
        <v/>
      </c>
      <c r="D599" s="249" t="str">
        <f>IF(Árboles!G596="","",Árboles!G596)</f>
        <v/>
      </c>
      <c r="E599" s="242"/>
      <c r="F599" s="242"/>
      <c r="G599" s="242"/>
      <c r="H599" s="242"/>
      <c r="I599" s="242"/>
      <c r="J599" s="243">
        <f>SUM(Biomasa[[#This Row],[B_PM (t)]:[B_Raíz (t)]])</f>
        <v>0</v>
      </c>
      <c r="K599" s="244"/>
      <c r="L599" s="244"/>
      <c r="M599" s="244"/>
      <c r="N599" s="244"/>
      <c r="O599" s="244"/>
      <c r="P599" s="245"/>
      <c r="Q599" s="245"/>
      <c r="R599" s="183"/>
      <c r="S599" s="183"/>
      <c r="T599" s="183"/>
      <c r="U599" s="183"/>
      <c r="V599" s="183"/>
      <c r="W599" s="183"/>
      <c r="X599" s="183"/>
    </row>
    <row r="600" spans="2:24" ht="16.8" thickTop="1" thickBot="1">
      <c r="B600" s="248" t="str">
        <f>IF(Árboles!B597="","",Árboles!B597)</f>
        <v/>
      </c>
      <c r="C600" s="240" t="str">
        <f>IF(Árboles!C597="","",Árboles!C597)</f>
        <v/>
      </c>
      <c r="D600" s="249" t="str">
        <f>IF(Árboles!G597="","",Árboles!G597)</f>
        <v/>
      </c>
      <c r="E600" s="242"/>
      <c r="F600" s="242"/>
      <c r="G600" s="242"/>
      <c r="H600" s="242"/>
      <c r="I600" s="242"/>
      <c r="J600" s="243">
        <f>SUM(Biomasa[[#This Row],[B_PM (t)]:[B_Raíz (t)]])</f>
        <v>0</v>
      </c>
      <c r="K600" s="244"/>
      <c r="L600" s="244"/>
      <c r="M600" s="244"/>
      <c r="N600" s="244"/>
      <c r="O600" s="244"/>
      <c r="P600" s="245"/>
      <c r="Q600" s="245"/>
      <c r="R600" s="183"/>
      <c r="S600" s="183"/>
      <c r="T600" s="183"/>
      <c r="U600" s="183"/>
      <c r="V600" s="183"/>
      <c r="W600" s="183"/>
      <c r="X600" s="183"/>
    </row>
    <row r="601" spans="2:24" ht="16.8" thickTop="1" thickBot="1">
      <c r="B601" s="248" t="str">
        <f>IF(Árboles!B598="","",Árboles!B598)</f>
        <v/>
      </c>
      <c r="C601" s="240" t="str">
        <f>IF(Árboles!C598="","",Árboles!C598)</f>
        <v/>
      </c>
      <c r="D601" s="249" t="str">
        <f>IF(Árboles!G598="","",Árboles!G598)</f>
        <v/>
      </c>
      <c r="E601" s="242"/>
      <c r="F601" s="242"/>
      <c r="G601" s="242"/>
      <c r="H601" s="242"/>
      <c r="I601" s="242"/>
      <c r="J601" s="243">
        <f>SUM(Biomasa[[#This Row],[B_PM (t)]:[B_Raíz (t)]])</f>
        <v>0</v>
      </c>
      <c r="K601" s="244"/>
      <c r="L601" s="244"/>
      <c r="M601" s="244"/>
      <c r="N601" s="244"/>
      <c r="O601" s="244"/>
      <c r="P601" s="245"/>
      <c r="Q601" s="245"/>
      <c r="R601" s="183"/>
      <c r="S601" s="183"/>
      <c r="T601" s="183"/>
      <c r="U601" s="183"/>
      <c r="V601" s="183"/>
      <c r="W601" s="183"/>
      <c r="X601" s="183"/>
    </row>
    <row r="602" spans="2:24" ht="16.8" thickTop="1" thickBot="1">
      <c r="B602" s="248" t="str">
        <f>IF(Árboles!B599="","",Árboles!B599)</f>
        <v/>
      </c>
      <c r="C602" s="240" t="str">
        <f>IF(Árboles!C599="","",Árboles!C599)</f>
        <v/>
      </c>
      <c r="D602" s="249" t="str">
        <f>IF(Árboles!G599="","",Árboles!G599)</f>
        <v/>
      </c>
      <c r="E602" s="242"/>
      <c r="F602" s="242"/>
      <c r="G602" s="242"/>
      <c r="H602" s="242"/>
      <c r="I602" s="242"/>
      <c r="J602" s="243">
        <f>SUM(Biomasa[[#This Row],[B_PM (t)]:[B_Raíz (t)]])</f>
        <v>0</v>
      </c>
      <c r="K602" s="244"/>
      <c r="L602" s="244"/>
      <c r="M602" s="244"/>
      <c r="N602" s="244"/>
      <c r="O602" s="244"/>
      <c r="P602" s="245"/>
      <c r="Q602" s="245"/>
      <c r="R602" s="183"/>
      <c r="S602" s="183"/>
      <c r="T602" s="183"/>
      <c r="U602" s="183"/>
      <c r="V602" s="183"/>
      <c r="W602" s="183"/>
      <c r="X602" s="183"/>
    </row>
    <row r="603" spans="2:24" ht="16.8" thickTop="1" thickBot="1">
      <c r="B603" s="248" t="str">
        <f>IF(Árboles!B600="","",Árboles!B600)</f>
        <v/>
      </c>
      <c r="C603" s="240" t="str">
        <f>IF(Árboles!C600="","",Árboles!C600)</f>
        <v/>
      </c>
      <c r="D603" s="249" t="str">
        <f>IF(Árboles!G600="","",Árboles!G600)</f>
        <v/>
      </c>
      <c r="E603" s="242"/>
      <c r="F603" s="242"/>
      <c r="G603" s="242"/>
      <c r="H603" s="242"/>
      <c r="I603" s="242"/>
      <c r="J603" s="243">
        <f>SUM(Biomasa[[#This Row],[B_PM (t)]:[B_Raíz (t)]])</f>
        <v>0</v>
      </c>
      <c r="K603" s="244"/>
      <c r="L603" s="244"/>
      <c r="M603" s="244"/>
      <c r="N603" s="244"/>
      <c r="O603" s="244"/>
      <c r="P603" s="245"/>
      <c r="Q603" s="245"/>
      <c r="R603" s="183"/>
      <c r="S603" s="183"/>
      <c r="T603" s="183"/>
      <c r="U603" s="183"/>
      <c r="V603" s="183"/>
      <c r="W603" s="183"/>
      <c r="X603" s="183"/>
    </row>
    <row r="604" spans="2:24" ht="16.8" thickTop="1" thickBot="1">
      <c r="B604" s="248" t="str">
        <f>IF(Árboles!B601="","",Árboles!B601)</f>
        <v/>
      </c>
      <c r="C604" s="240" t="str">
        <f>IF(Árboles!C601="","",Árboles!C601)</f>
        <v/>
      </c>
      <c r="D604" s="249" t="str">
        <f>IF(Árboles!G601="","",Árboles!G601)</f>
        <v/>
      </c>
      <c r="E604" s="242"/>
      <c r="F604" s="242"/>
      <c r="G604" s="242"/>
      <c r="H604" s="242"/>
      <c r="I604" s="242"/>
      <c r="J604" s="243">
        <f>SUM(Biomasa[[#This Row],[B_PM (t)]:[B_Raíz (t)]])</f>
        <v>0</v>
      </c>
      <c r="K604" s="244"/>
      <c r="L604" s="244"/>
      <c r="M604" s="244"/>
      <c r="N604" s="244"/>
      <c r="O604" s="244"/>
      <c r="P604" s="245"/>
      <c r="Q604" s="245"/>
      <c r="R604" s="183"/>
      <c r="S604" s="183"/>
      <c r="T604" s="183"/>
      <c r="U604" s="183"/>
      <c r="V604" s="183"/>
      <c r="W604" s="183"/>
      <c r="X604" s="183"/>
    </row>
    <row r="605" spans="2:24" ht="16.8" thickTop="1" thickBot="1">
      <c r="B605" s="248" t="str">
        <f>IF(Árboles!B602="","",Árboles!B602)</f>
        <v/>
      </c>
      <c r="C605" s="240" t="str">
        <f>IF(Árboles!C602="","",Árboles!C602)</f>
        <v/>
      </c>
      <c r="D605" s="249" t="str">
        <f>IF(Árboles!G602="","",Árboles!G602)</f>
        <v/>
      </c>
      <c r="E605" s="242"/>
      <c r="F605" s="242"/>
      <c r="G605" s="242"/>
      <c r="H605" s="242"/>
      <c r="I605" s="242"/>
      <c r="J605" s="243">
        <f>SUM(Biomasa[[#This Row],[B_PM (t)]:[B_Raíz (t)]])</f>
        <v>0</v>
      </c>
      <c r="K605" s="244"/>
      <c r="L605" s="244"/>
      <c r="M605" s="244"/>
      <c r="N605" s="244"/>
      <c r="O605" s="244"/>
      <c r="P605" s="245"/>
      <c r="Q605" s="245"/>
      <c r="R605" s="183"/>
      <c r="S605" s="183"/>
      <c r="T605" s="183"/>
      <c r="U605" s="183"/>
      <c r="V605" s="183"/>
      <c r="W605" s="183"/>
      <c r="X605" s="183"/>
    </row>
    <row r="606" spans="2:24" ht="16.8" thickTop="1" thickBot="1">
      <c r="B606" s="248" t="str">
        <f>IF(Árboles!B603="","",Árboles!B603)</f>
        <v/>
      </c>
      <c r="C606" s="240" t="str">
        <f>IF(Árboles!C603="","",Árboles!C603)</f>
        <v/>
      </c>
      <c r="D606" s="249" t="str">
        <f>IF(Árboles!G603="","",Árboles!G603)</f>
        <v/>
      </c>
      <c r="E606" s="242"/>
      <c r="F606" s="242"/>
      <c r="G606" s="242"/>
      <c r="H606" s="242"/>
      <c r="I606" s="242"/>
      <c r="J606" s="243">
        <f>SUM(Biomasa[[#This Row],[B_PM (t)]:[B_Raíz (t)]])</f>
        <v>0</v>
      </c>
      <c r="K606" s="244"/>
      <c r="L606" s="244"/>
      <c r="M606" s="244"/>
      <c r="N606" s="244"/>
      <c r="O606" s="244"/>
      <c r="P606" s="245"/>
      <c r="Q606" s="245"/>
      <c r="R606" s="183"/>
      <c r="S606" s="183"/>
      <c r="T606" s="183"/>
      <c r="U606" s="183"/>
      <c r="V606" s="183"/>
      <c r="W606" s="183"/>
      <c r="X606" s="183"/>
    </row>
    <row r="607" spans="2:24" ht="16.8" thickTop="1" thickBot="1">
      <c r="B607" s="248" t="str">
        <f>IF(Árboles!B604="","",Árboles!B604)</f>
        <v/>
      </c>
      <c r="C607" s="240" t="str">
        <f>IF(Árboles!C604="","",Árboles!C604)</f>
        <v/>
      </c>
      <c r="D607" s="249" t="str">
        <f>IF(Árboles!G604="","",Árboles!G604)</f>
        <v/>
      </c>
      <c r="E607" s="242"/>
      <c r="F607" s="242"/>
      <c r="G607" s="242"/>
      <c r="H607" s="242"/>
      <c r="I607" s="242"/>
      <c r="J607" s="243">
        <f>SUM(Biomasa[[#This Row],[B_PM (t)]:[B_Raíz (t)]])</f>
        <v>0</v>
      </c>
      <c r="K607" s="244"/>
      <c r="L607" s="244"/>
      <c r="M607" s="244"/>
      <c r="N607" s="244"/>
      <c r="O607" s="244"/>
      <c r="P607" s="245"/>
      <c r="Q607" s="245"/>
      <c r="R607" s="183"/>
      <c r="S607" s="183"/>
      <c r="T607" s="183"/>
      <c r="U607" s="183"/>
      <c r="V607" s="183"/>
      <c r="W607" s="183"/>
      <c r="X607" s="183"/>
    </row>
    <row r="608" spans="2:24" ht="16.8" thickTop="1" thickBot="1">
      <c r="B608" s="248" t="str">
        <f>IF(Árboles!B605="","",Árboles!B605)</f>
        <v/>
      </c>
      <c r="C608" s="240" t="str">
        <f>IF(Árboles!C605="","",Árboles!C605)</f>
        <v/>
      </c>
      <c r="D608" s="249" t="str">
        <f>IF(Árboles!G605="","",Árboles!G605)</f>
        <v/>
      </c>
      <c r="E608" s="242"/>
      <c r="F608" s="242"/>
      <c r="G608" s="242"/>
      <c r="H608" s="242"/>
      <c r="I608" s="242"/>
      <c r="J608" s="243">
        <f>SUM(Biomasa[[#This Row],[B_PM (t)]:[B_Raíz (t)]])</f>
        <v>0</v>
      </c>
      <c r="K608" s="244"/>
      <c r="L608" s="244"/>
      <c r="M608" s="244"/>
      <c r="N608" s="244"/>
      <c r="O608" s="244"/>
      <c r="P608" s="245"/>
      <c r="Q608" s="245"/>
      <c r="R608" s="183"/>
      <c r="S608" s="183"/>
      <c r="T608" s="183"/>
      <c r="U608" s="183"/>
      <c r="V608" s="183"/>
      <c r="W608" s="183"/>
      <c r="X608" s="183"/>
    </row>
    <row r="609" spans="2:24" ht="16.8" thickTop="1" thickBot="1">
      <c r="B609" s="248" t="str">
        <f>IF(Árboles!B606="","",Árboles!B606)</f>
        <v/>
      </c>
      <c r="C609" s="240" t="str">
        <f>IF(Árboles!C606="","",Árboles!C606)</f>
        <v/>
      </c>
      <c r="D609" s="249" t="str">
        <f>IF(Árboles!G606="","",Árboles!G606)</f>
        <v/>
      </c>
      <c r="E609" s="242"/>
      <c r="F609" s="242"/>
      <c r="G609" s="242"/>
      <c r="H609" s="242"/>
      <c r="I609" s="242"/>
      <c r="J609" s="243">
        <f>SUM(Biomasa[[#This Row],[B_PM (t)]:[B_Raíz (t)]])</f>
        <v>0</v>
      </c>
      <c r="K609" s="244"/>
      <c r="L609" s="244"/>
      <c r="M609" s="244"/>
      <c r="N609" s="244"/>
      <c r="O609" s="244"/>
      <c r="P609" s="245"/>
      <c r="Q609" s="245"/>
      <c r="R609" s="183"/>
      <c r="S609" s="183"/>
      <c r="T609" s="183"/>
      <c r="U609" s="183"/>
      <c r="V609" s="183"/>
      <c r="W609" s="183"/>
      <c r="X609" s="183"/>
    </row>
    <row r="610" spans="2:24" ht="16.8" thickTop="1" thickBot="1">
      <c r="B610" s="248" t="str">
        <f>IF(Árboles!B607="","",Árboles!B607)</f>
        <v/>
      </c>
      <c r="C610" s="240" t="str">
        <f>IF(Árboles!C607="","",Árboles!C607)</f>
        <v/>
      </c>
      <c r="D610" s="249" t="str">
        <f>IF(Árboles!G607="","",Árboles!G607)</f>
        <v/>
      </c>
      <c r="E610" s="242"/>
      <c r="F610" s="242"/>
      <c r="G610" s="242"/>
      <c r="H610" s="242"/>
      <c r="I610" s="242"/>
      <c r="J610" s="243">
        <f>SUM(Biomasa[[#This Row],[B_PM (t)]:[B_Raíz (t)]])</f>
        <v>0</v>
      </c>
      <c r="K610" s="244"/>
      <c r="L610" s="244"/>
      <c r="M610" s="244"/>
      <c r="N610" s="244"/>
      <c r="O610" s="244"/>
      <c r="P610" s="245"/>
      <c r="Q610" s="245"/>
      <c r="R610" s="183"/>
      <c r="S610" s="183"/>
      <c r="T610" s="183"/>
      <c r="U610" s="183"/>
      <c r="V610" s="183"/>
      <c r="W610" s="183"/>
      <c r="X610" s="183"/>
    </row>
    <row r="611" spans="2:24" ht="16.8" thickTop="1" thickBot="1">
      <c r="B611" s="248" t="str">
        <f>IF(Árboles!B608="","",Árboles!B608)</f>
        <v/>
      </c>
      <c r="C611" s="240" t="str">
        <f>IF(Árboles!C608="","",Árboles!C608)</f>
        <v/>
      </c>
      <c r="D611" s="249" t="str">
        <f>IF(Árboles!G608="","",Árboles!G608)</f>
        <v/>
      </c>
      <c r="E611" s="242"/>
      <c r="F611" s="242"/>
      <c r="G611" s="242"/>
      <c r="H611" s="242"/>
      <c r="I611" s="242"/>
      <c r="J611" s="243">
        <f>SUM(Biomasa[[#This Row],[B_PM (t)]:[B_Raíz (t)]])</f>
        <v>0</v>
      </c>
      <c r="K611" s="244"/>
      <c r="L611" s="244"/>
      <c r="M611" s="244"/>
      <c r="N611" s="244"/>
      <c r="O611" s="244"/>
      <c r="P611" s="245"/>
      <c r="Q611" s="245"/>
      <c r="R611" s="183"/>
      <c r="S611" s="183"/>
      <c r="T611" s="183"/>
      <c r="U611" s="183"/>
      <c r="V611" s="183"/>
      <c r="W611" s="183"/>
      <c r="X611" s="183"/>
    </row>
    <row r="612" spans="2:24" ht="16.8" thickTop="1" thickBot="1">
      <c r="B612" s="248" t="str">
        <f>IF(Árboles!B609="","",Árboles!B609)</f>
        <v/>
      </c>
      <c r="C612" s="240" t="str">
        <f>IF(Árboles!C609="","",Árboles!C609)</f>
        <v/>
      </c>
      <c r="D612" s="249" t="str">
        <f>IF(Árboles!G609="","",Árboles!G609)</f>
        <v/>
      </c>
      <c r="E612" s="242"/>
      <c r="F612" s="242"/>
      <c r="G612" s="242"/>
      <c r="H612" s="242"/>
      <c r="I612" s="242"/>
      <c r="J612" s="243">
        <f>SUM(Biomasa[[#This Row],[B_PM (t)]:[B_Raíz (t)]])</f>
        <v>0</v>
      </c>
      <c r="K612" s="244"/>
      <c r="L612" s="244"/>
      <c r="M612" s="244"/>
      <c r="N612" s="244"/>
      <c r="O612" s="244"/>
      <c r="P612" s="245"/>
      <c r="Q612" s="245"/>
      <c r="R612" s="183"/>
      <c r="S612" s="183"/>
      <c r="T612" s="183"/>
      <c r="U612" s="183"/>
      <c r="V612" s="183"/>
      <c r="W612" s="183"/>
      <c r="X612" s="183"/>
    </row>
    <row r="613" spans="2:24" ht="16.8" thickTop="1" thickBot="1">
      <c r="B613" s="248" t="str">
        <f>IF(Árboles!B610="","",Árboles!B610)</f>
        <v/>
      </c>
      <c r="C613" s="240" t="str">
        <f>IF(Árboles!C610="","",Árboles!C610)</f>
        <v/>
      </c>
      <c r="D613" s="249" t="str">
        <f>IF(Árboles!G610="","",Árboles!G610)</f>
        <v/>
      </c>
      <c r="E613" s="242"/>
      <c r="F613" s="242"/>
      <c r="G613" s="242"/>
      <c r="H613" s="242"/>
      <c r="I613" s="242"/>
      <c r="J613" s="243">
        <f>SUM(Biomasa[[#This Row],[B_PM (t)]:[B_Raíz (t)]])</f>
        <v>0</v>
      </c>
      <c r="K613" s="244"/>
      <c r="L613" s="244"/>
      <c r="M613" s="244"/>
      <c r="N613" s="244"/>
      <c r="O613" s="244"/>
      <c r="P613" s="245"/>
      <c r="Q613" s="245"/>
      <c r="R613" s="183"/>
      <c r="S613" s="183"/>
      <c r="T613" s="183"/>
      <c r="U613" s="183"/>
      <c r="V613" s="183"/>
      <c r="W613" s="183"/>
      <c r="X613" s="183"/>
    </row>
    <row r="614" spans="2:24" ht="16.8" thickTop="1" thickBot="1">
      <c r="B614" s="248" t="str">
        <f>IF(Árboles!B611="","",Árboles!B611)</f>
        <v/>
      </c>
      <c r="C614" s="240" t="str">
        <f>IF(Árboles!C611="","",Árboles!C611)</f>
        <v/>
      </c>
      <c r="D614" s="249" t="str">
        <f>IF(Árboles!G611="","",Árboles!G611)</f>
        <v/>
      </c>
      <c r="E614" s="242"/>
      <c r="F614" s="242"/>
      <c r="G614" s="242"/>
      <c r="H614" s="242"/>
      <c r="I614" s="242"/>
      <c r="J614" s="243">
        <f>SUM(Biomasa[[#This Row],[B_PM (t)]:[B_Raíz (t)]])</f>
        <v>0</v>
      </c>
      <c r="K614" s="244"/>
      <c r="L614" s="244"/>
      <c r="M614" s="244"/>
      <c r="N614" s="244"/>
      <c r="O614" s="244"/>
      <c r="P614" s="245"/>
      <c r="Q614" s="245"/>
      <c r="R614" s="183"/>
      <c r="S614" s="183"/>
      <c r="T614" s="183"/>
      <c r="U614" s="183"/>
      <c r="V614" s="183"/>
      <c r="W614" s="183"/>
      <c r="X614" s="183"/>
    </row>
    <row r="615" spans="2:24" ht="16.8" thickTop="1" thickBot="1">
      <c r="B615" s="248" t="str">
        <f>IF(Árboles!B612="","",Árboles!B612)</f>
        <v/>
      </c>
      <c r="C615" s="240" t="str">
        <f>IF(Árboles!C612="","",Árboles!C612)</f>
        <v/>
      </c>
      <c r="D615" s="249" t="str">
        <f>IF(Árboles!G612="","",Árboles!G612)</f>
        <v/>
      </c>
      <c r="E615" s="242"/>
      <c r="F615" s="242"/>
      <c r="G615" s="242"/>
      <c r="H615" s="242"/>
      <c r="I615" s="242"/>
      <c r="J615" s="243">
        <f>SUM(Biomasa[[#This Row],[B_PM (t)]:[B_Raíz (t)]])</f>
        <v>0</v>
      </c>
      <c r="K615" s="244"/>
      <c r="L615" s="244"/>
      <c r="M615" s="244"/>
      <c r="N615" s="244"/>
      <c r="O615" s="244"/>
      <c r="P615" s="245"/>
      <c r="Q615" s="245"/>
      <c r="R615" s="183"/>
      <c r="S615" s="183"/>
      <c r="T615" s="183"/>
      <c r="U615" s="183"/>
      <c r="V615" s="183"/>
      <c r="W615" s="183"/>
      <c r="X615" s="183"/>
    </row>
    <row r="616" spans="2:24" ht="16.8" thickTop="1" thickBot="1">
      <c r="B616" s="248" t="str">
        <f>IF(Árboles!B613="","",Árboles!B613)</f>
        <v/>
      </c>
      <c r="C616" s="240" t="str">
        <f>IF(Árboles!C613="","",Árboles!C613)</f>
        <v/>
      </c>
      <c r="D616" s="249" t="str">
        <f>IF(Árboles!G613="","",Árboles!G613)</f>
        <v/>
      </c>
      <c r="E616" s="242"/>
      <c r="F616" s="242"/>
      <c r="G616" s="242"/>
      <c r="H616" s="242"/>
      <c r="I616" s="242"/>
      <c r="J616" s="243">
        <f>SUM(Biomasa[[#This Row],[B_PM (t)]:[B_Raíz (t)]])</f>
        <v>0</v>
      </c>
      <c r="K616" s="244"/>
      <c r="L616" s="244"/>
      <c r="M616" s="244"/>
      <c r="N616" s="244"/>
      <c r="O616" s="244"/>
      <c r="P616" s="245"/>
      <c r="Q616" s="245"/>
      <c r="R616" s="183"/>
      <c r="S616" s="183"/>
      <c r="T616" s="183"/>
      <c r="U616" s="183"/>
      <c r="V616" s="183"/>
      <c r="W616" s="183"/>
      <c r="X616" s="183"/>
    </row>
    <row r="617" spans="2:24" ht="16.8" thickTop="1" thickBot="1">
      <c r="B617" s="248" t="str">
        <f>IF(Árboles!B614="","",Árboles!B614)</f>
        <v/>
      </c>
      <c r="C617" s="240" t="str">
        <f>IF(Árboles!C614="","",Árboles!C614)</f>
        <v/>
      </c>
      <c r="D617" s="249" t="str">
        <f>IF(Árboles!G614="","",Árboles!G614)</f>
        <v/>
      </c>
      <c r="E617" s="242"/>
      <c r="F617" s="242"/>
      <c r="G617" s="242"/>
      <c r="H617" s="242"/>
      <c r="I617" s="242"/>
      <c r="J617" s="243">
        <f>SUM(Biomasa[[#This Row],[B_PM (t)]:[B_Raíz (t)]])</f>
        <v>0</v>
      </c>
      <c r="K617" s="244"/>
      <c r="L617" s="244"/>
      <c r="M617" s="244"/>
      <c r="N617" s="244"/>
      <c r="O617" s="244"/>
      <c r="P617" s="245"/>
      <c r="Q617" s="245"/>
      <c r="R617" s="183"/>
      <c r="S617" s="183"/>
      <c r="T617" s="183"/>
      <c r="U617" s="183"/>
      <c r="V617" s="183"/>
      <c r="W617" s="183"/>
      <c r="X617" s="183"/>
    </row>
    <row r="618" spans="2:24" ht="16.8" thickTop="1" thickBot="1">
      <c r="B618" s="248" t="str">
        <f>IF(Árboles!B615="","",Árboles!B615)</f>
        <v/>
      </c>
      <c r="C618" s="240" t="str">
        <f>IF(Árboles!C615="","",Árboles!C615)</f>
        <v/>
      </c>
      <c r="D618" s="249" t="str">
        <f>IF(Árboles!G615="","",Árboles!G615)</f>
        <v/>
      </c>
      <c r="E618" s="242"/>
      <c r="F618" s="242"/>
      <c r="G618" s="242"/>
      <c r="H618" s="242"/>
      <c r="I618" s="242"/>
      <c r="J618" s="243">
        <f>SUM(Biomasa[[#This Row],[B_PM (t)]:[B_Raíz (t)]])</f>
        <v>0</v>
      </c>
      <c r="K618" s="244"/>
      <c r="L618" s="244"/>
      <c r="M618" s="244"/>
      <c r="N618" s="244"/>
      <c r="O618" s="244"/>
      <c r="P618" s="245"/>
      <c r="Q618" s="245"/>
      <c r="R618" s="183"/>
      <c r="S618" s="183"/>
      <c r="T618" s="183"/>
      <c r="U618" s="183"/>
      <c r="V618" s="183"/>
      <c r="W618" s="183"/>
      <c r="X618" s="183"/>
    </row>
    <row r="619" spans="2:24" ht="16.8" thickTop="1" thickBot="1">
      <c r="B619" s="248" t="str">
        <f>IF(Árboles!B616="","",Árboles!B616)</f>
        <v/>
      </c>
      <c r="C619" s="240" t="str">
        <f>IF(Árboles!C616="","",Árboles!C616)</f>
        <v/>
      </c>
      <c r="D619" s="249" t="str">
        <f>IF(Árboles!G616="","",Árboles!G616)</f>
        <v/>
      </c>
      <c r="E619" s="242"/>
      <c r="F619" s="242"/>
      <c r="G619" s="242"/>
      <c r="H619" s="242"/>
      <c r="I619" s="242"/>
      <c r="J619" s="243">
        <f>SUM(Biomasa[[#This Row],[B_PM (t)]:[B_Raíz (t)]])</f>
        <v>0</v>
      </c>
      <c r="K619" s="244"/>
      <c r="L619" s="244"/>
      <c r="M619" s="244"/>
      <c r="N619" s="244"/>
      <c r="O619" s="244"/>
      <c r="P619" s="245"/>
      <c r="Q619" s="245"/>
      <c r="R619" s="183"/>
      <c r="S619" s="183"/>
      <c r="T619" s="183"/>
      <c r="U619" s="183"/>
      <c r="V619" s="183"/>
      <c r="W619" s="183"/>
      <c r="X619" s="183"/>
    </row>
    <row r="620" spans="2:24" ht="16.8" thickTop="1" thickBot="1">
      <c r="B620" s="248" t="str">
        <f>IF(Árboles!B617="","",Árboles!B617)</f>
        <v/>
      </c>
      <c r="C620" s="240" t="str">
        <f>IF(Árboles!C617="","",Árboles!C617)</f>
        <v/>
      </c>
      <c r="D620" s="249" t="str">
        <f>IF(Árboles!G617="","",Árboles!G617)</f>
        <v/>
      </c>
      <c r="E620" s="242"/>
      <c r="F620" s="242"/>
      <c r="G620" s="242"/>
      <c r="H620" s="242"/>
      <c r="I620" s="242"/>
      <c r="J620" s="243">
        <f>SUM(Biomasa[[#This Row],[B_PM (t)]:[B_Raíz (t)]])</f>
        <v>0</v>
      </c>
      <c r="K620" s="244"/>
      <c r="L620" s="244"/>
      <c r="M620" s="244"/>
      <c r="N620" s="244"/>
      <c r="O620" s="244"/>
      <c r="P620" s="245"/>
      <c r="Q620" s="245"/>
      <c r="R620" s="183"/>
      <c r="S620" s="183"/>
      <c r="T620" s="183"/>
      <c r="U620" s="183"/>
      <c r="V620" s="183"/>
      <c r="W620" s="183"/>
      <c r="X620" s="183"/>
    </row>
    <row r="621" spans="2:24" ht="16.8" thickTop="1" thickBot="1">
      <c r="B621" s="248" t="str">
        <f>IF(Árboles!B618="","",Árboles!B618)</f>
        <v/>
      </c>
      <c r="C621" s="240" t="str">
        <f>IF(Árboles!C618="","",Árboles!C618)</f>
        <v/>
      </c>
      <c r="D621" s="249" t="str">
        <f>IF(Árboles!G618="","",Árboles!G618)</f>
        <v/>
      </c>
      <c r="E621" s="242"/>
      <c r="F621" s="242"/>
      <c r="G621" s="242"/>
      <c r="H621" s="242"/>
      <c r="I621" s="242"/>
      <c r="J621" s="243">
        <f>SUM(Biomasa[[#This Row],[B_PM (t)]:[B_Raíz (t)]])</f>
        <v>0</v>
      </c>
      <c r="K621" s="244"/>
      <c r="L621" s="244"/>
      <c r="M621" s="244"/>
      <c r="N621" s="244"/>
      <c r="O621" s="244"/>
      <c r="P621" s="245"/>
      <c r="Q621" s="245"/>
      <c r="R621" s="183"/>
      <c r="S621" s="183"/>
      <c r="T621" s="183"/>
      <c r="U621" s="183"/>
      <c r="V621" s="183"/>
      <c r="W621" s="183"/>
      <c r="X621" s="183"/>
    </row>
    <row r="622" spans="2:24" ht="16.8" thickTop="1" thickBot="1">
      <c r="B622" s="248" t="str">
        <f>IF(Árboles!B619="","",Árboles!B619)</f>
        <v/>
      </c>
      <c r="C622" s="240" t="str">
        <f>IF(Árboles!C619="","",Árboles!C619)</f>
        <v/>
      </c>
      <c r="D622" s="249" t="str">
        <f>IF(Árboles!G619="","",Árboles!G619)</f>
        <v/>
      </c>
      <c r="E622" s="242"/>
      <c r="F622" s="242"/>
      <c r="G622" s="242"/>
      <c r="H622" s="242"/>
      <c r="I622" s="242"/>
      <c r="J622" s="243">
        <f>SUM(Biomasa[[#This Row],[B_PM (t)]:[B_Raíz (t)]])</f>
        <v>0</v>
      </c>
      <c r="K622" s="244"/>
      <c r="L622" s="244"/>
      <c r="M622" s="244"/>
      <c r="N622" s="244"/>
      <c r="O622" s="244"/>
      <c r="P622" s="245"/>
      <c r="Q622" s="245"/>
      <c r="R622" s="183"/>
      <c r="S622" s="183"/>
      <c r="T622" s="183"/>
      <c r="U622" s="183"/>
      <c r="V622" s="183"/>
      <c r="W622" s="183"/>
      <c r="X622" s="183"/>
    </row>
    <row r="623" spans="2:24" ht="16.8" thickTop="1" thickBot="1">
      <c r="B623" s="248" t="str">
        <f>IF(Árboles!B620="","",Árboles!B620)</f>
        <v/>
      </c>
      <c r="C623" s="240" t="str">
        <f>IF(Árboles!C620="","",Árboles!C620)</f>
        <v/>
      </c>
      <c r="D623" s="249" t="str">
        <f>IF(Árboles!G620="","",Árboles!G620)</f>
        <v/>
      </c>
      <c r="E623" s="242"/>
      <c r="F623" s="242"/>
      <c r="G623" s="242"/>
      <c r="H623" s="242"/>
      <c r="I623" s="242"/>
      <c r="J623" s="243">
        <f>SUM(Biomasa[[#This Row],[B_PM (t)]:[B_Raíz (t)]])</f>
        <v>0</v>
      </c>
      <c r="K623" s="244"/>
      <c r="L623" s="244"/>
      <c r="M623" s="244"/>
      <c r="N623" s="244"/>
      <c r="O623" s="244"/>
      <c r="P623" s="245"/>
      <c r="Q623" s="245"/>
      <c r="R623" s="183"/>
      <c r="S623" s="183"/>
      <c r="T623" s="183"/>
      <c r="U623" s="183"/>
      <c r="V623" s="183"/>
      <c r="W623" s="183"/>
      <c r="X623" s="183"/>
    </row>
    <row r="624" spans="2:24" ht="16.8" thickTop="1" thickBot="1">
      <c r="B624" s="248" t="str">
        <f>IF(Árboles!B621="","",Árboles!B621)</f>
        <v/>
      </c>
      <c r="C624" s="240" t="str">
        <f>IF(Árboles!C621="","",Árboles!C621)</f>
        <v/>
      </c>
      <c r="D624" s="249" t="str">
        <f>IF(Árboles!G621="","",Árboles!G621)</f>
        <v/>
      </c>
      <c r="E624" s="242"/>
      <c r="F624" s="242"/>
      <c r="G624" s="242"/>
      <c r="H624" s="242"/>
      <c r="I624" s="242"/>
      <c r="J624" s="243">
        <f>SUM(Biomasa[[#This Row],[B_PM (t)]:[B_Raíz (t)]])</f>
        <v>0</v>
      </c>
      <c r="K624" s="244"/>
      <c r="L624" s="244"/>
      <c r="M624" s="244"/>
      <c r="N624" s="244"/>
      <c r="O624" s="244"/>
      <c r="P624" s="245"/>
      <c r="Q624" s="245"/>
      <c r="R624" s="183"/>
      <c r="S624" s="183"/>
      <c r="T624" s="183"/>
      <c r="U624" s="183"/>
      <c r="V624" s="183"/>
      <c r="W624" s="183"/>
      <c r="X624" s="183"/>
    </row>
    <row r="625" spans="2:24" ht="16.8" thickTop="1" thickBot="1">
      <c r="B625" s="248" t="str">
        <f>IF(Árboles!B622="","",Árboles!B622)</f>
        <v/>
      </c>
      <c r="C625" s="240" t="str">
        <f>IF(Árboles!C622="","",Árboles!C622)</f>
        <v/>
      </c>
      <c r="D625" s="249" t="str">
        <f>IF(Árboles!G622="","",Árboles!G622)</f>
        <v/>
      </c>
      <c r="E625" s="242"/>
      <c r="F625" s="242"/>
      <c r="G625" s="242"/>
      <c r="H625" s="242"/>
      <c r="I625" s="242"/>
      <c r="J625" s="243">
        <f>SUM(Biomasa[[#This Row],[B_PM (t)]:[B_Raíz (t)]])</f>
        <v>0</v>
      </c>
      <c r="K625" s="244"/>
      <c r="L625" s="244"/>
      <c r="M625" s="244"/>
      <c r="N625" s="244"/>
      <c r="O625" s="244"/>
      <c r="P625" s="245"/>
      <c r="Q625" s="245"/>
      <c r="R625" s="183"/>
      <c r="S625" s="183"/>
      <c r="T625" s="183"/>
      <c r="U625" s="183"/>
      <c r="V625" s="183"/>
      <c r="W625" s="183"/>
      <c r="X625" s="183"/>
    </row>
    <row r="626" spans="2:24" ht="16.8" thickTop="1" thickBot="1">
      <c r="B626" s="248" t="str">
        <f>IF(Árboles!B623="","",Árboles!B623)</f>
        <v/>
      </c>
      <c r="C626" s="240" t="str">
        <f>IF(Árboles!C623="","",Árboles!C623)</f>
        <v/>
      </c>
      <c r="D626" s="249" t="str">
        <f>IF(Árboles!G623="","",Árboles!G623)</f>
        <v/>
      </c>
      <c r="E626" s="242"/>
      <c r="F626" s="242"/>
      <c r="G626" s="242"/>
      <c r="H626" s="242"/>
      <c r="I626" s="242"/>
      <c r="J626" s="243">
        <f>SUM(Biomasa[[#This Row],[B_PM (t)]:[B_Raíz (t)]])</f>
        <v>0</v>
      </c>
      <c r="K626" s="244"/>
      <c r="L626" s="244"/>
      <c r="M626" s="244"/>
      <c r="N626" s="244"/>
      <c r="O626" s="244"/>
      <c r="P626" s="245"/>
      <c r="Q626" s="245"/>
      <c r="R626" s="183"/>
      <c r="S626" s="183"/>
      <c r="T626" s="183"/>
      <c r="U626" s="183"/>
      <c r="V626" s="183"/>
      <c r="W626" s="183"/>
      <c r="X626" s="183"/>
    </row>
    <row r="627" spans="2:24" ht="16.8" thickTop="1" thickBot="1">
      <c r="B627" s="248" t="str">
        <f>IF(Árboles!B624="","",Árboles!B624)</f>
        <v/>
      </c>
      <c r="C627" s="240" t="str">
        <f>IF(Árboles!C624="","",Árboles!C624)</f>
        <v/>
      </c>
      <c r="D627" s="249" t="str">
        <f>IF(Árboles!G624="","",Árboles!G624)</f>
        <v/>
      </c>
      <c r="E627" s="242"/>
      <c r="F627" s="242"/>
      <c r="G627" s="242"/>
      <c r="H627" s="242"/>
      <c r="I627" s="242"/>
      <c r="J627" s="243">
        <f>SUM(Biomasa[[#This Row],[B_PM (t)]:[B_Raíz (t)]])</f>
        <v>0</v>
      </c>
      <c r="K627" s="244"/>
      <c r="L627" s="244"/>
      <c r="M627" s="244"/>
      <c r="N627" s="244"/>
      <c r="O627" s="244"/>
      <c r="P627" s="245"/>
      <c r="Q627" s="245"/>
      <c r="R627" s="183"/>
      <c r="S627" s="183"/>
      <c r="T627" s="183"/>
      <c r="U627" s="183"/>
      <c r="V627" s="183"/>
      <c r="W627" s="183"/>
      <c r="X627" s="183"/>
    </row>
    <row r="628" spans="2:24" ht="16.8" thickTop="1" thickBot="1">
      <c r="B628" s="248" t="str">
        <f>IF(Árboles!B625="","",Árboles!B625)</f>
        <v/>
      </c>
      <c r="C628" s="240" t="str">
        <f>IF(Árboles!C625="","",Árboles!C625)</f>
        <v/>
      </c>
      <c r="D628" s="249" t="str">
        <f>IF(Árboles!G625="","",Árboles!G625)</f>
        <v/>
      </c>
      <c r="E628" s="242"/>
      <c r="F628" s="242"/>
      <c r="G628" s="242"/>
      <c r="H628" s="242"/>
      <c r="I628" s="242"/>
      <c r="J628" s="243">
        <f>SUM(Biomasa[[#This Row],[B_PM (t)]:[B_Raíz (t)]])</f>
        <v>0</v>
      </c>
      <c r="K628" s="244"/>
      <c r="L628" s="244"/>
      <c r="M628" s="244"/>
      <c r="N628" s="244"/>
      <c r="O628" s="244"/>
      <c r="P628" s="245"/>
      <c r="Q628" s="245"/>
      <c r="R628" s="183"/>
      <c r="S628" s="183"/>
      <c r="T628" s="183"/>
      <c r="U628" s="183"/>
      <c r="V628" s="183"/>
      <c r="W628" s="183"/>
      <c r="X628" s="183"/>
    </row>
    <row r="629" spans="2:24" ht="16.8" thickTop="1" thickBot="1">
      <c r="B629" s="248" t="str">
        <f>IF(Árboles!B626="","",Árboles!B626)</f>
        <v/>
      </c>
      <c r="C629" s="240" t="str">
        <f>IF(Árboles!C626="","",Árboles!C626)</f>
        <v/>
      </c>
      <c r="D629" s="249" t="str">
        <f>IF(Árboles!G626="","",Árboles!G626)</f>
        <v/>
      </c>
      <c r="E629" s="242"/>
      <c r="F629" s="242"/>
      <c r="G629" s="242"/>
      <c r="H629" s="242"/>
      <c r="I629" s="242"/>
      <c r="J629" s="243">
        <f>SUM(Biomasa[[#This Row],[B_PM (t)]:[B_Raíz (t)]])</f>
        <v>0</v>
      </c>
      <c r="K629" s="244"/>
      <c r="L629" s="244"/>
      <c r="M629" s="244"/>
      <c r="N629" s="244"/>
      <c r="O629" s="244"/>
      <c r="P629" s="245"/>
      <c r="Q629" s="245"/>
      <c r="R629" s="183"/>
      <c r="S629" s="183"/>
      <c r="T629" s="183"/>
      <c r="U629" s="183"/>
      <c r="V629" s="183"/>
      <c r="W629" s="183"/>
      <c r="X629" s="183"/>
    </row>
    <row r="630" spans="2:24" ht="16.8" thickTop="1" thickBot="1">
      <c r="B630" s="248" t="str">
        <f>IF(Árboles!B627="","",Árboles!B627)</f>
        <v/>
      </c>
      <c r="C630" s="240" t="str">
        <f>IF(Árboles!C627="","",Árboles!C627)</f>
        <v/>
      </c>
      <c r="D630" s="249" t="str">
        <f>IF(Árboles!G627="","",Árboles!G627)</f>
        <v/>
      </c>
      <c r="E630" s="242"/>
      <c r="F630" s="242"/>
      <c r="G630" s="242"/>
      <c r="H630" s="242"/>
      <c r="I630" s="242"/>
      <c r="J630" s="243">
        <f>SUM(Biomasa[[#This Row],[B_PM (t)]:[B_Raíz (t)]])</f>
        <v>0</v>
      </c>
      <c r="K630" s="244"/>
      <c r="L630" s="244"/>
      <c r="M630" s="244"/>
      <c r="N630" s="244"/>
      <c r="O630" s="244"/>
      <c r="P630" s="245"/>
      <c r="Q630" s="245"/>
      <c r="R630" s="183"/>
      <c r="S630" s="183"/>
      <c r="T630" s="183"/>
      <c r="U630" s="183"/>
      <c r="V630" s="183"/>
      <c r="W630" s="183"/>
      <c r="X630" s="183"/>
    </row>
    <row r="631" spans="2:24" ht="16.8" thickTop="1" thickBot="1">
      <c r="B631" s="248" t="str">
        <f>IF(Árboles!B628="","",Árboles!B628)</f>
        <v/>
      </c>
      <c r="C631" s="240" t="str">
        <f>IF(Árboles!C628="","",Árboles!C628)</f>
        <v/>
      </c>
      <c r="D631" s="249" t="str">
        <f>IF(Árboles!G628="","",Árboles!G628)</f>
        <v/>
      </c>
      <c r="E631" s="242"/>
      <c r="F631" s="242"/>
      <c r="G631" s="242"/>
      <c r="H631" s="242"/>
      <c r="I631" s="242"/>
      <c r="J631" s="243">
        <f>SUM(Biomasa[[#This Row],[B_PM (t)]:[B_Raíz (t)]])</f>
        <v>0</v>
      </c>
      <c r="K631" s="244"/>
      <c r="L631" s="244"/>
      <c r="M631" s="244"/>
      <c r="N631" s="244"/>
      <c r="O631" s="244"/>
      <c r="P631" s="245"/>
      <c r="Q631" s="245"/>
      <c r="R631" s="183"/>
      <c r="S631" s="183"/>
      <c r="T631" s="183"/>
      <c r="U631" s="183"/>
      <c r="V631" s="183"/>
      <c r="W631" s="183"/>
      <c r="X631" s="183"/>
    </row>
    <row r="632" spans="2:24" ht="16.8" thickTop="1" thickBot="1">
      <c r="B632" s="248" t="str">
        <f>IF(Árboles!B629="","",Árboles!B629)</f>
        <v/>
      </c>
      <c r="C632" s="240" t="str">
        <f>IF(Árboles!C629="","",Árboles!C629)</f>
        <v/>
      </c>
      <c r="D632" s="249" t="str">
        <f>IF(Árboles!G629="","",Árboles!G629)</f>
        <v/>
      </c>
      <c r="E632" s="242"/>
      <c r="F632" s="242"/>
      <c r="G632" s="242"/>
      <c r="H632" s="242"/>
      <c r="I632" s="242"/>
      <c r="J632" s="243">
        <f>SUM(Biomasa[[#This Row],[B_PM (t)]:[B_Raíz (t)]])</f>
        <v>0</v>
      </c>
      <c r="K632" s="244"/>
      <c r="L632" s="244"/>
      <c r="M632" s="244"/>
      <c r="N632" s="244"/>
      <c r="O632" s="244"/>
      <c r="P632" s="245"/>
      <c r="Q632" s="245"/>
      <c r="R632" s="183"/>
      <c r="S632" s="183"/>
      <c r="T632" s="183"/>
      <c r="U632" s="183"/>
      <c r="V632" s="183"/>
      <c r="W632" s="183"/>
      <c r="X632" s="183"/>
    </row>
    <row r="633" spans="2:24" ht="16.8" thickTop="1" thickBot="1">
      <c r="B633" s="248" t="str">
        <f>IF(Árboles!B630="","",Árboles!B630)</f>
        <v/>
      </c>
      <c r="C633" s="240" t="str">
        <f>IF(Árboles!C630="","",Árboles!C630)</f>
        <v/>
      </c>
      <c r="D633" s="249" t="str">
        <f>IF(Árboles!G630="","",Árboles!G630)</f>
        <v/>
      </c>
      <c r="E633" s="242"/>
      <c r="F633" s="242"/>
      <c r="G633" s="242"/>
      <c r="H633" s="242"/>
      <c r="I633" s="242"/>
      <c r="J633" s="243">
        <f>SUM(Biomasa[[#This Row],[B_PM (t)]:[B_Raíz (t)]])</f>
        <v>0</v>
      </c>
      <c r="K633" s="244"/>
      <c r="L633" s="244"/>
      <c r="M633" s="244"/>
      <c r="N633" s="244"/>
      <c r="O633" s="244"/>
      <c r="P633" s="245"/>
      <c r="Q633" s="245"/>
      <c r="R633" s="183"/>
      <c r="S633" s="183"/>
      <c r="T633" s="183"/>
      <c r="U633" s="183"/>
      <c r="V633" s="183"/>
      <c r="W633" s="183"/>
      <c r="X633" s="183"/>
    </row>
    <row r="634" spans="2:24" ht="16.8" thickTop="1" thickBot="1">
      <c r="B634" s="248" t="str">
        <f>IF(Árboles!B631="","",Árboles!B631)</f>
        <v/>
      </c>
      <c r="C634" s="240" t="str">
        <f>IF(Árboles!C631="","",Árboles!C631)</f>
        <v/>
      </c>
      <c r="D634" s="249" t="str">
        <f>IF(Árboles!G631="","",Árboles!G631)</f>
        <v/>
      </c>
      <c r="E634" s="242"/>
      <c r="F634" s="242"/>
      <c r="G634" s="242"/>
      <c r="H634" s="242"/>
      <c r="I634" s="242"/>
      <c r="J634" s="243">
        <f>SUM(Biomasa[[#This Row],[B_PM (t)]:[B_Raíz (t)]])</f>
        <v>0</v>
      </c>
      <c r="K634" s="244"/>
      <c r="L634" s="244"/>
      <c r="M634" s="244"/>
      <c r="N634" s="244"/>
      <c r="O634" s="244"/>
      <c r="P634" s="245"/>
      <c r="Q634" s="245"/>
      <c r="R634" s="183"/>
      <c r="S634" s="183"/>
      <c r="T634" s="183"/>
      <c r="U634" s="183"/>
      <c r="V634" s="183"/>
      <c r="W634" s="183"/>
      <c r="X634" s="183"/>
    </row>
    <row r="635" spans="2:24" ht="16.8" thickTop="1" thickBot="1">
      <c r="B635" s="248" t="str">
        <f>IF(Árboles!B632="","",Árboles!B632)</f>
        <v/>
      </c>
      <c r="C635" s="240" t="str">
        <f>IF(Árboles!C632="","",Árboles!C632)</f>
        <v/>
      </c>
      <c r="D635" s="249" t="str">
        <f>IF(Árboles!G632="","",Árboles!G632)</f>
        <v/>
      </c>
      <c r="E635" s="242"/>
      <c r="F635" s="242"/>
      <c r="G635" s="242"/>
      <c r="H635" s="242"/>
      <c r="I635" s="242"/>
      <c r="J635" s="243">
        <f>SUM(Biomasa[[#This Row],[B_PM (t)]:[B_Raíz (t)]])</f>
        <v>0</v>
      </c>
      <c r="K635" s="244"/>
      <c r="L635" s="244"/>
      <c r="M635" s="244"/>
      <c r="N635" s="244"/>
      <c r="O635" s="244"/>
      <c r="P635" s="245"/>
      <c r="Q635" s="245"/>
      <c r="R635" s="183"/>
      <c r="S635" s="183"/>
      <c r="T635" s="183"/>
      <c r="U635" s="183"/>
      <c r="V635" s="183"/>
      <c r="W635" s="183"/>
      <c r="X635" s="183"/>
    </row>
    <row r="636" spans="2:24" ht="16.8" thickTop="1" thickBot="1">
      <c r="B636" s="248" t="str">
        <f>IF(Árboles!B633="","",Árboles!B633)</f>
        <v/>
      </c>
      <c r="C636" s="240" t="str">
        <f>IF(Árboles!C633="","",Árboles!C633)</f>
        <v/>
      </c>
      <c r="D636" s="249" t="str">
        <f>IF(Árboles!G633="","",Árboles!G633)</f>
        <v/>
      </c>
      <c r="E636" s="242"/>
      <c r="F636" s="242"/>
      <c r="G636" s="242"/>
      <c r="H636" s="242"/>
      <c r="I636" s="242"/>
      <c r="J636" s="243">
        <f>SUM(Biomasa[[#This Row],[B_PM (t)]:[B_Raíz (t)]])</f>
        <v>0</v>
      </c>
      <c r="K636" s="244"/>
      <c r="L636" s="244"/>
      <c r="M636" s="244"/>
      <c r="N636" s="244"/>
      <c r="O636" s="244"/>
      <c r="P636" s="245"/>
      <c r="Q636" s="245"/>
      <c r="R636" s="183"/>
      <c r="S636" s="183"/>
      <c r="T636" s="183"/>
      <c r="U636" s="183"/>
      <c r="V636" s="183"/>
      <c r="W636" s="183"/>
      <c r="X636" s="183"/>
    </row>
    <row r="637" spans="2:24" ht="16.8" thickTop="1" thickBot="1">
      <c r="B637" s="248" t="str">
        <f>IF(Árboles!B634="","",Árboles!B634)</f>
        <v/>
      </c>
      <c r="C637" s="240" t="str">
        <f>IF(Árboles!C634="","",Árboles!C634)</f>
        <v/>
      </c>
      <c r="D637" s="249" t="str">
        <f>IF(Árboles!G634="","",Árboles!G634)</f>
        <v/>
      </c>
      <c r="E637" s="242"/>
      <c r="F637" s="242"/>
      <c r="G637" s="242"/>
      <c r="H637" s="242"/>
      <c r="I637" s="242"/>
      <c r="J637" s="243">
        <f>SUM(Biomasa[[#This Row],[B_PM (t)]:[B_Raíz (t)]])</f>
        <v>0</v>
      </c>
      <c r="K637" s="244"/>
      <c r="L637" s="244"/>
      <c r="M637" s="244"/>
      <c r="N637" s="244"/>
      <c r="O637" s="244"/>
      <c r="P637" s="245"/>
      <c r="Q637" s="245"/>
      <c r="R637" s="183"/>
      <c r="S637" s="183"/>
      <c r="T637" s="183"/>
      <c r="U637" s="183"/>
      <c r="V637" s="183"/>
      <c r="W637" s="183"/>
      <c r="X637" s="183"/>
    </row>
    <row r="638" spans="2:24" ht="16.8" thickTop="1" thickBot="1">
      <c r="B638" s="248" t="str">
        <f>IF(Árboles!B635="","",Árboles!B635)</f>
        <v/>
      </c>
      <c r="C638" s="240" t="str">
        <f>IF(Árboles!C635="","",Árboles!C635)</f>
        <v/>
      </c>
      <c r="D638" s="249" t="str">
        <f>IF(Árboles!G635="","",Árboles!G635)</f>
        <v/>
      </c>
      <c r="E638" s="242"/>
      <c r="F638" s="242"/>
      <c r="G638" s="242"/>
      <c r="H638" s="242"/>
      <c r="I638" s="242"/>
      <c r="J638" s="243">
        <f>SUM(Biomasa[[#This Row],[B_PM (t)]:[B_Raíz (t)]])</f>
        <v>0</v>
      </c>
      <c r="K638" s="244"/>
      <c r="L638" s="244"/>
      <c r="M638" s="244"/>
      <c r="N638" s="244"/>
      <c r="O638" s="244"/>
      <c r="P638" s="245"/>
      <c r="Q638" s="245"/>
      <c r="R638" s="183"/>
      <c r="S638" s="183"/>
      <c r="T638" s="183"/>
      <c r="U638" s="183"/>
      <c r="V638" s="183"/>
      <c r="W638" s="183"/>
      <c r="X638" s="183"/>
    </row>
    <row r="639" spans="2:24" ht="16.8" thickTop="1" thickBot="1">
      <c r="B639" s="248" t="str">
        <f>IF(Árboles!B636="","",Árboles!B636)</f>
        <v/>
      </c>
      <c r="C639" s="240" t="str">
        <f>IF(Árboles!C636="","",Árboles!C636)</f>
        <v/>
      </c>
      <c r="D639" s="249" t="str">
        <f>IF(Árboles!G636="","",Árboles!G636)</f>
        <v/>
      </c>
      <c r="E639" s="242"/>
      <c r="F639" s="242"/>
      <c r="G639" s="242"/>
      <c r="H639" s="242"/>
      <c r="I639" s="242"/>
      <c r="J639" s="243">
        <f>SUM(Biomasa[[#This Row],[B_PM (t)]:[B_Raíz (t)]])</f>
        <v>0</v>
      </c>
      <c r="K639" s="244"/>
      <c r="L639" s="244"/>
      <c r="M639" s="244"/>
      <c r="N639" s="244"/>
      <c r="O639" s="244"/>
      <c r="P639" s="245"/>
      <c r="Q639" s="245"/>
      <c r="R639" s="183"/>
      <c r="S639" s="183"/>
      <c r="T639" s="183"/>
      <c r="U639" s="183"/>
      <c r="V639" s="183"/>
      <c r="W639" s="183"/>
      <c r="X639" s="183"/>
    </row>
    <row r="640" spans="2:24" ht="16.8" thickTop="1" thickBot="1">
      <c r="B640" s="248" t="str">
        <f>IF(Árboles!B637="","",Árboles!B637)</f>
        <v/>
      </c>
      <c r="C640" s="240" t="str">
        <f>IF(Árboles!C637="","",Árboles!C637)</f>
        <v/>
      </c>
      <c r="D640" s="249" t="str">
        <f>IF(Árboles!G637="","",Árboles!G637)</f>
        <v/>
      </c>
      <c r="E640" s="242"/>
      <c r="F640" s="242"/>
      <c r="G640" s="242"/>
      <c r="H640" s="242"/>
      <c r="I640" s="242"/>
      <c r="J640" s="243">
        <f>SUM(Biomasa[[#This Row],[B_PM (t)]:[B_Raíz (t)]])</f>
        <v>0</v>
      </c>
      <c r="K640" s="244"/>
      <c r="L640" s="244"/>
      <c r="M640" s="244"/>
      <c r="N640" s="244"/>
      <c r="O640" s="244"/>
      <c r="P640" s="245"/>
      <c r="Q640" s="245"/>
      <c r="R640" s="183"/>
      <c r="S640" s="183"/>
      <c r="T640" s="183"/>
      <c r="U640" s="183"/>
      <c r="V640" s="183"/>
      <c r="W640" s="183"/>
      <c r="X640" s="183"/>
    </row>
    <row r="641" spans="2:24" ht="16.8" thickTop="1" thickBot="1">
      <c r="B641" s="248" t="str">
        <f>IF(Árboles!B638="","",Árboles!B638)</f>
        <v/>
      </c>
      <c r="C641" s="240" t="str">
        <f>IF(Árboles!C638="","",Árboles!C638)</f>
        <v/>
      </c>
      <c r="D641" s="249" t="str">
        <f>IF(Árboles!G638="","",Árboles!G638)</f>
        <v/>
      </c>
      <c r="E641" s="242"/>
      <c r="F641" s="242"/>
      <c r="G641" s="242"/>
      <c r="H641" s="242"/>
      <c r="I641" s="242"/>
      <c r="J641" s="243">
        <f>SUM(Biomasa[[#This Row],[B_PM (t)]:[B_Raíz (t)]])</f>
        <v>0</v>
      </c>
      <c r="K641" s="244"/>
      <c r="L641" s="244"/>
      <c r="M641" s="244"/>
      <c r="N641" s="244"/>
      <c r="O641" s="244"/>
      <c r="P641" s="245"/>
      <c r="Q641" s="245"/>
      <c r="R641" s="183"/>
      <c r="S641" s="183"/>
      <c r="T641" s="183"/>
      <c r="U641" s="183"/>
      <c r="V641" s="183"/>
      <c r="W641" s="183"/>
      <c r="X641" s="183"/>
    </row>
    <row r="642" spans="2:24" ht="16.8" thickTop="1" thickBot="1">
      <c r="B642" s="248" t="str">
        <f>IF(Árboles!B639="","",Árboles!B639)</f>
        <v/>
      </c>
      <c r="C642" s="240" t="str">
        <f>IF(Árboles!C639="","",Árboles!C639)</f>
        <v/>
      </c>
      <c r="D642" s="249" t="str">
        <f>IF(Árboles!G639="","",Árboles!G639)</f>
        <v/>
      </c>
      <c r="E642" s="242"/>
      <c r="F642" s="242"/>
      <c r="G642" s="242"/>
      <c r="H642" s="242"/>
      <c r="I642" s="242"/>
      <c r="J642" s="243">
        <f>SUM(Biomasa[[#This Row],[B_PM (t)]:[B_Raíz (t)]])</f>
        <v>0</v>
      </c>
      <c r="K642" s="244"/>
      <c r="L642" s="244"/>
      <c r="M642" s="244"/>
      <c r="N642" s="244"/>
      <c r="O642" s="244"/>
      <c r="P642" s="245"/>
      <c r="Q642" s="245"/>
      <c r="R642" s="183"/>
      <c r="S642" s="183"/>
      <c r="T642" s="183"/>
      <c r="U642" s="183"/>
      <c r="V642" s="183"/>
      <c r="W642" s="183"/>
      <c r="X642" s="183"/>
    </row>
    <row r="643" spans="2:24" ht="16.8" thickTop="1" thickBot="1">
      <c r="B643" s="248" t="str">
        <f>IF(Árboles!B640="","",Árboles!B640)</f>
        <v/>
      </c>
      <c r="C643" s="240" t="str">
        <f>IF(Árboles!C640="","",Árboles!C640)</f>
        <v/>
      </c>
      <c r="D643" s="249" t="str">
        <f>IF(Árboles!G640="","",Árboles!G640)</f>
        <v/>
      </c>
      <c r="E643" s="242"/>
      <c r="F643" s="242"/>
      <c r="G643" s="242"/>
      <c r="H643" s="242"/>
      <c r="I643" s="242"/>
      <c r="J643" s="243">
        <f>SUM(Biomasa[[#This Row],[B_PM (t)]:[B_Raíz (t)]])</f>
        <v>0</v>
      </c>
      <c r="K643" s="244"/>
      <c r="L643" s="244"/>
      <c r="M643" s="244"/>
      <c r="N643" s="244"/>
      <c r="O643" s="244"/>
      <c r="P643" s="245"/>
      <c r="Q643" s="245"/>
      <c r="R643" s="183"/>
      <c r="S643" s="183"/>
      <c r="T643" s="183"/>
      <c r="U643" s="183"/>
      <c r="V643" s="183"/>
      <c r="W643" s="183"/>
      <c r="X643" s="183"/>
    </row>
    <row r="644" spans="2:24" ht="16.8" thickTop="1" thickBot="1">
      <c r="B644" s="248" t="str">
        <f>IF(Árboles!B641="","",Árboles!B641)</f>
        <v/>
      </c>
      <c r="C644" s="240" t="str">
        <f>IF(Árboles!C641="","",Árboles!C641)</f>
        <v/>
      </c>
      <c r="D644" s="249" t="str">
        <f>IF(Árboles!G641="","",Árboles!G641)</f>
        <v/>
      </c>
      <c r="E644" s="242"/>
      <c r="F644" s="242"/>
      <c r="G644" s="242"/>
      <c r="H644" s="242"/>
      <c r="I644" s="242"/>
      <c r="J644" s="243">
        <f>SUM(Biomasa[[#This Row],[B_PM (t)]:[B_Raíz (t)]])</f>
        <v>0</v>
      </c>
      <c r="K644" s="244"/>
      <c r="L644" s="244"/>
      <c r="M644" s="244"/>
      <c r="N644" s="244"/>
      <c r="O644" s="244"/>
      <c r="P644" s="245"/>
      <c r="Q644" s="245"/>
      <c r="R644" s="183"/>
      <c r="S644" s="183"/>
      <c r="T644" s="183"/>
      <c r="U644" s="183"/>
      <c r="V644" s="183"/>
      <c r="W644" s="183"/>
      <c r="X644" s="183"/>
    </row>
    <row r="645" spans="2:24" ht="16.8" thickTop="1" thickBot="1">
      <c r="B645" s="248" t="str">
        <f>IF(Árboles!B642="","",Árboles!B642)</f>
        <v/>
      </c>
      <c r="C645" s="240" t="str">
        <f>IF(Árboles!C642="","",Árboles!C642)</f>
        <v/>
      </c>
      <c r="D645" s="249" t="str">
        <f>IF(Árboles!G642="","",Árboles!G642)</f>
        <v/>
      </c>
      <c r="E645" s="242"/>
      <c r="F645" s="242"/>
      <c r="G645" s="242"/>
      <c r="H645" s="242"/>
      <c r="I645" s="242"/>
      <c r="J645" s="243">
        <f>SUM(Biomasa[[#This Row],[B_PM (t)]:[B_Raíz (t)]])</f>
        <v>0</v>
      </c>
      <c r="K645" s="244"/>
      <c r="L645" s="244"/>
      <c r="M645" s="244"/>
      <c r="N645" s="244"/>
      <c r="O645" s="244"/>
      <c r="P645" s="245"/>
      <c r="Q645" s="245"/>
      <c r="R645" s="183"/>
      <c r="S645" s="183"/>
      <c r="T645" s="183"/>
      <c r="U645" s="183"/>
      <c r="V645" s="183"/>
      <c r="W645" s="183"/>
      <c r="X645" s="183"/>
    </row>
    <row r="646" spans="2:24" ht="16.8" thickTop="1" thickBot="1">
      <c r="B646" s="248" t="str">
        <f>IF(Árboles!B643="","",Árboles!B643)</f>
        <v/>
      </c>
      <c r="C646" s="240" t="str">
        <f>IF(Árboles!C643="","",Árboles!C643)</f>
        <v/>
      </c>
      <c r="D646" s="249" t="str">
        <f>IF(Árboles!G643="","",Árboles!G643)</f>
        <v/>
      </c>
      <c r="E646" s="242"/>
      <c r="F646" s="242"/>
      <c r="G646" s="242"/>
      <c r="H646" s="242"/>
      <c r="I646" s="242"/>
      <c r="J646" s="243">
        <f>SUM(Biomasa[[#This Row],[B_PM (t)]:[B_Raíz (t)]])</f>
        <v>0</v>
      </c>
      <c r="K646" s="244"/>
      <c r="L646" s="244"/>
      <c r="M646" s="244"/>
      <c r="N646" s="244"/>
      <c r="O646" s="244"/>
      <c r="P646" s="245"/>
      <c r="Q646" s="245"/>
      <c r="R646" s="183"/>
      <c r="S646" s="183"/>
      <c r="T646" s="183"/>
      <c r="U646" s="183"/>
      <c r="V646" s="183"/>
      <c r="W646" s="183"/>
      <c r="X646" s="183"/>
    </row>
    <row r="647" spans="2:24" ht="16.8" thickTop="1" thickBot="1">
      <c r="B647" s="248" t="str">
        <f>IF(Árboles!B644="","",Árboles!B644)</f>
        <v/>
      </c>
      <c r="C647" s="240" t="str">
        <f>IF(Árboles!C644="","",Árboles!C644)</f>
        <v/>
      </c>
      <c r="D647" s="249" t="str">
        <f>IF(Árboles!G644="","",Árboles!G644)</f>
        <v/>
      </c>
      <c r="E647" s="242"/>
      <c r="F647" s="242"/>
      <c r="G647" s="242"/>
      <c r="H647" s="242"/>
      <c r="I647" s="242"/>
      <c r="J647" s="243">
        <f>SUM(Biomasa[[#This Row],[B_PM (t)]:[B_Raíz (t)]])</f>
        <v>0</v>
      </c>
      <c r="K647" s="244"/>
      <c r="L647" s="244"/>
      <c r="M647" s="244"/>
      <c r="N647" s="244"/>
      <c r="O647" s="244"/>
      <c r="P647" s="245"/>
      <c r="Q647" s="245"/>
      <c r="R647" s="183"/>
      <c r="S647" s="183"/>
      <c r="T647" s="183"/>
      <c r="U647" s="183"/>
      <c r="V647" s="183"/>
      <c r="W647" s="183"/>
      <c r="X647" s="183"/>
    </row>
    <row r="648" spans="2:24" ht="16.8" thickTop="1" thickBot="1">
      <c r="B648" s="248" t="str">
        <f>IF(Árboles!B645="","",Árboles!B645)</f>
        <v/>
      </c>
      <c r="C648" s="240" t="str">
        <f>IF(Árboles!C645="","",Árboles!C645)</f>
        <v/>
      </c>
      <c r="D648" s="249" t="str">
        <f>IF(Árboles!G645="","",Árboles!G645)</f>
        <v/>
      </c>
      <c r="E648" s="242"/>
      <c r="F648" s="242"/>
      <c r="G648" s="242"/>
      <c r="H648" s="242"/>
      <c r="I648" s="242"/>
      <c r="J648" s="243">
        <f>SUM(Biomasa[[#This Row],[B_PM (t)]:[B_Raíz (t)]])</f>
        <v>0</v>
      </c>
      <c r="K648" s="244"/>
      <c r="L648" s="244"/>
      <c r="M648" s="244"/>
      <c r="N648" s="244"/>
      <c r="O648" s="244"/>
      <c r="P648" s="245"/>
      <c r="Q648" s="245"/>
      <c r="R648" s="183"/>
      <c r="S648" s="183"/>
      <c r="T648" s="183"/>
      <c r="U648" s="183"/>
      <c r="V648" s="183"/>
      <c r="W648" s="183"/>
      <c r="X648" s="183"/>
    </row>
    <row r="649" spans="2:24" ht="16.8" thickTop="1" thickBot="1">
      <c r="B649" s="248" t="str">
        <f>IF(Árboles!B646="","",Árboles!B646)</f>
        <v/>
      </c>
      <c r="C649" s="240" t="str">
        <f>IF(Árboles!C646="","",Árboles!C646)</f>
        <v/>
      </c>
      <c r="D649" s="249" t="str">
        <f>IF(Árboles!G646="","",Árboles!G646)</f>
        <v/>
      </c>
      <c r="E649" s="242"/>
      <c r="F649" s="242"/>
      <c r="G649" s="242"/>
      <c r="H649" s="242"/>
      <c r="I649" s="242"/>
      <c r="J649" s="243">
        <f>SUM(Biomasa[[#This Row],[B_PM (t)]:[B_Raíz (t)]])</f>
        <v>0</v>
      </c>
      <c r="K649" s="244"/>
      <c r="L649" s="244"/>
      <c r="M649" s="244"/>
      <c r="N649" s="244"/>
      <c r="O649" s="244"/>
      <c r="P649" s="245"/>
      <c r="Q649" s="245"/>
      <c r="R649" s="183"/>
      <c r="S649" s="183"/>
      <c r="T649" s="183"/>
      <c r="U649" s="183"/>
      <c r="V649" s="183"/>
      <c r="W649" s="183"/>
      <c r="X649" s="183"/>
    </row>
    <row r="650" spans="2:24" ht="16.8" thickTop="1" thickBot="1">
      <c r="B650" s="248" t="str">
        <f>IF(Árboles!B647="","",Árboles!B647)</f>
        <v/>
      </c>
      <c r="C650" s="240" t="str">
        <f>IF(Árboles!C647="","",Árboles!C647)</f>
        <v/>
      </c>
      <c r="D650" s="249" t="str">
        <f>IF(Árboles!G647="","",Árboles!G647)</f>
        <v/>
      </c>
      <c r="E650" s="242"/>
      <c r="F650" s="242"/>
      <c r="G650" s="242"/>
      <c r="H650" s="242"/>
      <c r="I650" s="242"/>
      <c r="J650" s="243">
        <f>SUM(Biomasa[[#This Row],[B_PM (t)]:[B_Raíz (t)]])</f>
        <v>0</v>
      </c>
      <c r="K650" s="244"/>
      <c r="L650" s="244"/>
      <c r="M650" s="244"/>
      <c r="N650" s="244"/>
      <c r="O650" s="244"/>
      <c r="P650" s="245"/>
      <c r="Q650" s="245"/>
      <c r="R650" s="183"/>
      <c r="S650" s="183"/>
      <c r="T650" s="183"/>
      <c r="U650" s="183"/>
      <c r="V650" s="183"/>
      <c r="W650" s="183"/>
      <c r="X650" s="183"/>
    </row>
    <row r="651" spans="2:24" ht="16.8" thickTop="1" thickBot="1">
      <c r="B651" s="248" t="str">
        <f>IF(Árboles!B648="","",Árboles!B648)</f>
        <v/>
      </c>
      <c r="C651" s="240" t="str">
        <f>IF(Árboles!C648="","",Árboles!C648)</f>
        <v/>
      </c>
      <c r="D651" s="249" t="str">
        <f>IF(Árboles!G648="","",Árboles!G648)</f>
        <v/>
      </c>
      <c r="E651" s="242"/>
      <c r="F651" s="242"/>
      <c r="G651" s="242"/>
      <c r="H651" s="242"/>
      <c r="I651" s="242"/>
      <c r="J651" s="243">
        <f>SUM(Biomasa[[#This Row],[B_PM (t)]:[B_Raíz (t)]])</f>
        <v>0</v>
      </c>
      <c r="K651" s="244"/>
      <c r="L651" s="244"/>
      <c r="M651" s="244"/>
      <c r="N651" s="244"/>
      <c r="O651" s="244"/>
      <c r="P651" s="245"/>
      <c r="Q651" s="245"/>
      <c r="R651" s="183"/>
      <c r="S651" s="183"/>
      <c r="T651" s="183"/>
      <c r="U651" s="183"/>
      <c r="V651" s="183"/>
      <c r="W651" s="183"/>
      <c r="X651" s="183"/>
    </row>
    <row r="652" spans="2:24" ht="16.8" thickTop="1" thickBot="1">
      <c r="B652" s="248" t="str">
        <f>IF(Árboles!B649="","",Árboles!B649)</f>
        <v/>
      </c>
      <c r="C652" s="240" t="str">
        <f>IF(Árboles!C649="","",Árboles!C649)</f>
        <v/>
      </c>
      <c r="D652" s="249" t="str">
        <f>IF(Árboles!G649="","",Árboles!G649)</f>
        <v/>
      </c>
      <c r="E652" s="242"/>
      <c r="F652" s="242"/>
      <c r="G652" s="242"/>
      <c r="H652" s="242"/>
      <c r="I652" s="242"/>
      <c r="J652" s="243">
        <f>SUM(Biomasa[[#This Row],[B_PM (t)]:[B_Raíz (t)]])</f>
        <v>0</v>
      </c>
      <c r="K652" s="244"/>
      <c r="L652" s="244"/>
      <c r="M652" s="244"/>
      <c r="N652" s="244"/>
      <c r="O652" s="244"/>
      <c r="P652" s="245"/>
      <c r="Q652" s="245"/>
      <c r="R652" s="183"/>
      <c r="S652" s="183"/>
      <c r="T652" s="183"/>
      <c r="U652" s="183"/>
      <c r="V652" s="183"/>
      <c r="W652" s="183"/>
      <c r="X652" s="183"/>
    </row>
    <row r="653" spans="2:24" ht="16.8" thickTop="1" thickBot="1">
      <c r="B653" s="248" t="str">
        <f>IF(Árboles!B650="","",Árboles!B650)</f>
        <v/>
      </c>
      <c r="C653" s="240" t="str">
        <f>IF(Árboles!C650="","",Árboles!C650)</f>
        <v/>
      </c>
      <c r="D653" s="249" t="str">
        <f>IF(Árboles!G650="","",Árboles!G650)</f>
        <v/>
      </c>
      <c r="E653" s="242"/>
      <c r="F653" s="242"/>
      <c r="G653" s="242"/>
      <c r="H653" s="242"/>
      <c r="I653" s="242"/>
      <c r="J653" s="243">
        <f>SUM(Biomasa[[#This Row],[B_PM (t)]:[B_Raíz (t)]])</f>
        <v>0</v>
      </c>
      <c r="K653" s="244"/>
      <c r="L653" s="244"/>
      <c r="M653" s="244"/>
      <c r="N653" s="244"/>
      <c r="O653" s="244"/>
      <c r="P653" s="245"/>
      <c r="Q653" s="245"/>
      <c r="R653" s="183"/>
      <c r="S653" s="183"/>
      <c r="T653" s="183"/>
      <c r="U653" s="183"/>
      <c r="V653" s="183"/>
      <c r="W653" s="183"/>
      <c r="X653" s="183"/>
    </row>
    <row r="654" spans="2:24" ht="16.8" thickTop="1" thickBot="1">
      <c r="B654" s="248" t="str">
        <f>IF(Árboles!B651="","",Árboles!B651)</f>
        <v/>
      </c>
      <c r="C654" s="240" t="str">
        <f>IF(Árboles!C651="","",Árboles!C651)</f>
        <v/>
      </c>
      <c r="D654" s="249" t="str">
        <f>IF(Árboles!G651="","",Árboles!G651)</f>
        <v/>
      </c>
      <c r="E654" s="242"/>
      <c r="F654" s="242"/>
      <c r="G654" s="242"/>
      <c r="H654" s="242"/>
      <c r="I654" s="242"/>
      <c r="J654" s="243">
        <f>SUM(Biomasa[[#This Row],[B_PM (t)]:[B_Raíz (t)]])</f>
        <v>0</v>
      </c>
      <c r="K654" s="244"/>
      <c r="L654" s="244"/>
      <c r="M654" s="244"/>
      <c r="N654" s="244"/>
      <c r="O654" s="244"/>
      <c r="P654" s="245"/>
      <c r="Q654" s="245"/>
      <c r="R654" s="183"/>
      <c r="S654" s="183"/>
      <c r="T654" s="183"/>
      <c r="U654" s="183"/>
      <c r="V654" s="183"/>
      <c r="W654" s="183"/>
      <c r="X654" s="183"/>
    </row>
    <row r="655" spans="2:24" ht="16.8" thickTop="1" thickBot="1">
      <c r="B655" s="248" t="str">
        <f>IF(Árboles!B652="","",Árboles!B652)</f>
        <v/>
      </c>
      <c r="C655" s="240" t="str">
        <f>IF(Árboles!C652="","",Árboles!C652)</f>
        <v/>
      </c>
      <c r="D655" s="249" t="str">
        <f>IF(Árboles!G652="","",Árboles!G652)</f>
        <v/>
      </c>
      <c r="E655" s="242"/>
      <c r="F655" s="242"/>
      <c r="G655" s="242"/>
      <c r="H655" s="242"/>
      <c r="I655" s="242"/>
      <c r="J655" s="243">
        <f>SUM(Biomasa[[#This Row],[B_PM (t)]:[B_Raíz (t)]])</f>
        <v>0</v>
      </c>
      <c r="K655" s="244"/>
      <c r="L655" s="244"/>
      <c r="M655" s="244"/>
      <c r="N655" s="244"/>
      <c r="O655" s="244"/>
      <c r="P655" s="245"/>
      <c r="Q655" s="245"/>
      <c r="R655" s="183"/>
      <c r="S655" s="183"/>
      <c r="T655" s="183"/>
      <c r="U655" s="183"/>
      <c r="V655" s="183"/>
      <c r="W655" s="183"/>
      <c r="X655" s="183"/>
    </row>
    <row r="656" spans="2:24" ht="16.8" thickTop="1" thickBot="1">
      <c r="B656" s="248" t="str">
        <f>IF(Árboles!B653="","",Árboles!B653)</f>
        <v/>
      </c>
      <c r="C656" s="240" t="str">
        <f>IF(Árboles!C653="","",Árboles!C653)</f>
        <v/>
      </c>
      <c r="D656" s="249" t="str">
        <f>IF(Árboles!G653="","",Árboles!G653)</f>
        <v/>
      </c>
      <c r="E656" s="242"/>
      <c r="F656" s="242"/>
      <c r="G656" s="242"/>
      <c r="H656" s="242"/>
      <c r="I656" s="242"/>
      <c r="J656" s="243">
        <f>SUM(Biomasa[[#This Row],[B_PM (t)]:[B_Raíz (t)]])</f>
        <v>0</v>
      </c>
      <c r="K656" s="244"/>
      <c r="L656" s="244"/>
      <c r="M656" s="244"/>
      <c r="N656" s="244"/>
      <c r="O656" s="244"/>
      <c r="P656" s="245"/>
      <c r="Q656" s="245"/>
      <c r="R656" s="183"/>
      <c r="S656" s="183"/>
      <c r="T656" s="183"/>
      <c r="U656" s="183"/>
      <c r="V656" s="183"/>
      <c r="W656" s="183"/>
      <c r="X656" s="183"/>
    </row>
    <row r="657" spans="2:24" ht="16.8" thickTop="1" thickBot="1">
      <c r="B657" s="248" t="str">
        <f>IF(Árboles!B654="","",Árboles!B654)</f>
        <v/>
      </c>
      <c r="C657" s="240" t="str">
        <f>IF(Árboles!C654="","",Árboles!C654)</f>
        <v/>
      </c>
      <c r="D657" s="249" t="str">
        <f>IF(Árboles!G654="","",Árboles!G654)</f>
        <v/>
      </c>
      <c r="E657" s="242"/>
      <c r="F657" s="242"/>
      <c r="G657" s="242"/>
      <c r="H657" s="242"/>
      <c r="I657" s="242"/>
      <c r="J657" s="243">
        <f>SUM(Biomasa[[#This Row],[B_PM (t)]:[B_Raíz (t)]])</f>
        <v>0</v>
      </c>
      <c r="K657" s="244"/>
      <c r="L657" s="244"/>
      <c r="M657" s="244"/>
      <c r="N657" s="244"/>
      <c r="O657" s="244"/>
      <c r="P657" s="245"/>
      <c r="Q657" s="245"/>
      <c r="R657" s="183"/>
      <c r="S657" s="183"/>
      <c r="T657" s="183"/>
      <c r="U657" s="183"/>
      <c r="V657" s="183"/>
      <c r="W657" s="183"/>
      <c r="X657" s="183"/>
    </row>
    <row r="658" spans="2:24" ht="16.8" thickTop="1" thickBot="1">
      <c r="B658" s="248" t="str">
        <f>IF(Árboles!B655="","",Árboles!B655)</f>
        <v/>
      </c>
      <c r="C658" s="240" t="str">
        <f>IF(Árboles!C655="","",Árboles!C655)</f>
        <v/>
      </c>
      <c r="D658" s="249" t="str">
        <f>IF(Árboles!G655="","",Árboles!G655)</f>
        <v/>
      </c>
      <c r="E658" s="242"/>
      <c r="F658" s="242"/>
      <c r="G658" s="242"/>
      <c r="H658" s="242"/>
      <c r="I658" s="242"/>
      <c r="J658" s="243">
        <f>SUM(Biomasa[[#This Row],[B_PM (t)]:[B_Raíz (t)]])</f>
        <v>0</v>
      </c>
      <c r="K658" s="244"/>
      <c r="L658" s="244"/>
      <c r="M658" s="244"/>
      <c r="N658" s="244"/>
      <c r="O658" s="244"/>
      <c r="P658" s="245"/>
      <c r="Q658" s="245"/>
      <c r="R658" s="183"/>
      <c r="S658" s="183"/>
      <c r="T658" s="183"/>
      <c r="U658" s="183"/>
      <c r="V658" s="183"/>
      <c r="W658" s="183"/>
      <c r="X658" s="183"/>
    </row>
    <row r="659" spans="2:24" ht="16.8" thickTop="1" thickBot="1">
      <c r="B659" s="248" t="str">
        <f>IF(Árboles!B656="","",Árboles!B656)</f>
        <v/>
      </c>
      <c r="C659" s="240" t="str">
        <f>IF(Árboles!C656="","",Árboles!C656)</f>
        <v/>
      </c>
      <c r="D659" s="249" t="str">
        <f>IF(Árboles!G656="","",Árboles!G656)</f>
        <v/>
      </c>
      <c r="E659" s="242"/>
      <c r="F659" s="242"/>
      <c r="G659" s="242"/>
      <c r="H659" s="242"/>
      <c r="I659" s="242"/>
      <c r="J659" s="243">
        <f>SUM(Biomasa[[#This Row],[B_PM (t)]:[B_Raíz (t)]])</f>
        <v>0</v>
      </c>
      <c r="K659" s="244"/>
      <c r="L659" s="244"/>
      <c r="M659" s="244"/>
      <c r="N659" s="244"/>
      <c r="O659" s="244"/>
      <c r="P659" s="245"/>
      <c r="Q659" s="245"/>
      <c r="R659" s="183"/>
      <c r="S659" s="183"/>
      <c r="T659" s="183"/>
      <c r="U659" s="183"/>
      <c r="V659" s="183"/>
      <c r="W659" s="183"/>
      <c r="X659" s="183"/>
    </row>
    <row r="660" spans="2:24" ht="16.8" thickTop="1" thickBot="1">
      <c r="B660" s="248" t="str">
        <f>IF(Árboles!B657="","",Árboles!B657)</f>
        <v/>
      </c>
      <c r="C660" s="240" t="str">
        <f>IF(Árboles!C657="","",Árboles!C657)</f>
        <v/>
      </c>
      <c r="D660" s="249" t="str">
        <f>IF(Árboles!G657="","",Árboles!G657)</f>
        <v/>
      </c>
      <c r="E660" s="242"/>
      <c r="F660" s="242"/>
      <c r="G660" s="242"/>
      <c r="H660" s="242"/>
      <c r="I660" s="242"/>
      <c r="J660" s="243">
        <f>SUM(Biomasa[[#This Row],[B_PM (t)]:[B_Raíz (t)]])</f>
        <v>0</v>
      </c>
      <c r="K660" s="244"/>
      <c r="L660" s="244"/>
      <c r="M660" s="244"/>
      <c r="N660" s="244"/>
      <c r="O660" s="244"/>
      <c r="P660" s="245"/>
      <c r="Q660" s="245"/>
      <c r="R660" s="183"/>
      <c r="S660" s="183"/>
      <c r="T660" s="183"/>
      <c r="U660" s="183"/>
      <c r="V660" s="183"/>
      <c r="W660" s="183"/>
      <c r="X660" s="183"/>
    </row>
    <row r="661" spans="2:24" ht="16.8" thickTop="1" thickBot="1">
      <c r="B661" s="248" t="str">
        <f>IF(Árboles!B658="","",Árboles!B658)</f>
        <v/>
      </c>
      <c r="C661" s="240" t="str">
        <f>IF(Árboles!C658="","",Árboles!C658)</f>
        <v/>
      </c>
      <c r="D661" s="249" t="str">
        <f>IF(Árboles!G658="","",Árboles!G658)</f>
        <v/>
      </c>
      <c r="E661" s="242"/>
      <c r="F661" s="242"/>
      <c r="G661" s="242"/>
      <c r="H661" s="242"/>
      <c r="I661" s="242"/>
      <c r="J661" s="243">
        <f>SUM(Biomasa[[#This Row],[B_PM (t)]:[B_Raíz (t)]])</f>
        <v>0</v>
      </c>
      <c r="K661" s="244"/>
      <c r="L661" s="244"/>
      <c r="M661" s="244"/>
      <c r="N661" s="244"/>
      <c r="O661" s="244"/>
      <c r="P661" s="245"/>
      <c r="Q661" s="245"/>
      <c r="R661" s="183"/>
      <c r="S661" s="183"/>
      <c r="T661" s="183"/>
      <c r="U661" s="183"/>
      <c r="V661" s="183"/>
      <c r="W661" s="183"/>
      <c r="X661" s="183"/>
    </row>
    <row r="662" spans="2:24" ht="16.8" thickTop="1" thickBot="1">
      <c r="B662" s="248" t="str">
        <f>IF(Árboles!B659="","",Árboles!B659)</f>
        <v/>
      </c>
      <c r="C662" s="240" t="str">
        <f>IF(Árboles!C659="","",Árboles!C659)</f>
        <v/>
      </c>
      <c r="D662" s="249" t="str">
        <f>IF(Árboles!G659="","",Árboles!G659)</f>
        <v/>
      </c>
      <c r="E662" s="242"/>
      <c r="F662" s="242"/>
      <c r="G662" s="242"/>
      <c r="H662" s="242"/>
      <c r="I662" s="242"/>
      <c r="J662" s="243">
        <f>SUM(Biomasa[[#This Row],[B_PM (t)]:[B_Raíz (t)]])</f>
        <v>0</v>
      </c>
      <c r="K662" s="244"/>
      <c r="L662" s="244"/>
      <c r="M662" s="244"/>
      <c r="N662" s="244"/>
      <c r="O662" s="244"/>
      <c r="P662" s="245"/>
      <c r="Q662" s="245"/>
      <c r="R662" s="183"/>
      <c r="S662" s="183"/>
      <c r="T662" s="183"/>
      <c r="U662" s="183"/>
      <c r="V662" s="183"/>
      <c r="W662" s="183"/>
      <c r="X662" s="183"/>
    </row>
    <row r="663" spans="2:24" ht="16.8" thickTop="1" thickBot="1">
      <c r="B663" s="248" t="str">
        <f>IF(Árboles!B660="","",Árboles!B660)</f>
        <v/>
      </c>
      <c r="C663" s="240" t="str">
        <f>IF(Árboles!C660="","",Árboles!C660)</f>
        <v/>
      </c>
      <c r="D663" s="249" t="str">
        <f>IF(Árboles!G660="","",Árboles!G660)</f>
        <v/>
      </c>
      <c r="E663" s="242"/>
      <c r="F663" s="242"/>
      <c r="G663" s="242"/>
      <c r="H663" s="242"/>
      <c r="I663" s="242"/>
      <c r="J663" s="243">
        <f>SUM(Biomasa[[#This Row],[B_PM (t)]:[B_Raíz (t)]])</f>
        <v>0</v>
      </c>
      <c r="K663" s="244"/>
      <c r="L663" s="244"/>
      <c r="M663" s="244"/>
      <c r="N663" s="244"/>
      <c r="O663" s="244"/>
      <c r="P663" s="245"/>
      <c r="Q663" s="245"/>
      <c r="R663" s="183"/>
      <c r="S663" s="183"/>
      <c r="T663" s="183"/>
      <c r="U663" s="183"/>
      <c r="V663" s="183"/>
      <c r="W663" s="183"/>
      <c r="X663" s="183"/>
    </row>
    <row r="664" spans="2:24" ht="16.8" thickTop="1" thickBot="1">
      <c r="B664" s="248" t="str">
        <f>IF(Árboles!B661="","",Árboles!B661)</f>
        <v/>
      </c>
      <c r="C664" s="240" t="str">
        <f>IF(Árboles!C661="","",Árboles!C661)</f>
        <v/>
      </c>
      <c r="D664" s="249" t="str">
        <f>IF(Árboles!G661="","",Árboles!G661)</f>
        <v/>
      </c>
      <c r="E664" s="242"/>
      <c r="F664" s="242"/>
      <c r="G664" s="242"/>
      <c r="H664" s="242"/>
      <c r="I664" s="242"/>
      <c r="J664" s="243">
        <f>SUM(Biomasa[[#This Row],[B_PM (t)]:[B_Raíz (t)]])</f>
        <v>0</v>
      </c>
      <c r="K664" s="244"/>
      <c r="L664" s="244"/>
      <c r="M664" s="244"/>
      <c r="N664" s="244"/>
      <c r="O664" s="244"/>
      <c r="P664" s="245"/>
      <c r="Q664" s="245"/>
      <c r="R664" s="183"/>
      <c r="S664" s="183"/>
      <c r="T664" s="183"/>
      <c r="U664" s="183"/>
      <c r="V664" s="183"/>
      <c r="W664" s="183"/>
      <c r="X664" s="183"/>
    </row>
    <row r="665" spans="2:24" ht="16.8" thickTop="1" thickBot="1">
      <c r="B665" s="248" t="str">
        <f>IF(Árboles!B662="","",Árboles!B662)</f>
        <v/>
      </c>
      <c r="C665" s="240" t="str">
        <f>IF(Árboles!C662="","",Árboles!C662)</f>
        <v/>
      </c>
      <c r="D665" s="249" t="str">
        <f>IF(Árboles!G662="","",Árboles!G662)</f>
        <v/>
      </c>
      <c r="E665" s="242"/>
      <c r="F665" s="242"/>
      <c r="G665" s="242"/>
      <c r="H665" s="242"/>
      <c r="I665" s="242"/>
      <c r="J665" s="243">
        <f>SUM(Biomasa[[#This Row],[B_PM (t)]:[B_Raíz (t)]])</f>
        <v>0</v>
      </c>
      <c r="K665" s="244"/>
      <c r="L665" s="244"/>
      <c r="M665" s="244"/>
      <c r="N665" s="244"/>
      <c r="O665" s="244"/>
      <c r="P665" s="245"/>
      <c r="Q665" s="245"/>
      <c r="R665" s="183"/>
      <c r="S665" s="183"/>
      <c r="T665" s="183"/>
      <c r="U665" s="183"/>
      <c r="V665" s="183"/>
      <c r="W665" s="183"/>
      <c r="X665" s="183"/>
    </row>
    <row r="666" spans="2:24" ht="16.8" thickTop="1" thickBot="1">
      <c r="B666" s="248" t="str">
        <f>IF(Árboles!B663="","",Árboles!B663)</f>
        <v/>
      </c>
      <c r="C666" s="240" t="str">
        <f>IF(Árboles!C663="","",Árboles!C663)</f>
        <v/>
      </c>
      <c r="D666" s="249" t="str">
        <f>IF(Árboles!G663="","",Árboles!G663)</f>
        <v/>
      </c>
      <c r="E666" s="242"/>
      <c r="F666" s="242"/>
      <c r="G666" s="242"/>
      <c r="H666" s="242"/>
      <c r="I666" s="242"/>
      <c r="J666" s="243">
        <f>SUM(Biomasa[[#This Row],[B_PM (t)]:[B_Raíz (t)]])</f>
        <v>0</v>
      </c>
      <c r="K666" s="244"/>
      <c r="L666" s="244"/>
      <c r="M666" s="244"/>
      <c r="N666" s="244"/>
      <c r="O666" s="244"/>
      <c r="P666" s="245"/>
      <c r="Q666" s="245"/>
      <c r="R666" s="183"/>
      <c r="S666" s="183"/>
      <c r="T666" s="183"/>
      <c r="U666" s="183"/>
      <c r="V666" s="183"/>
      <c r="W666" s="183"/>
      <c r="X666" s="183"/>
    </row>
    <row r="667" spans="2:24" ht="16.8" thickTop="1" thickBot="1">
      <c r="B667" s="248" t="str">
        <f>IF(Árboles!B664="","",Árboles!B664)</f>
        <v/>
      </c>
      <c r="C667" s="240" t="str">
        <f>IF(Árboles!C664="","",Árboles!C664)</f>
        <v/>
      </c>
      <c r="D667" s="249" t="str">
        <f>IF(Árboles!G664="","",Árboles!G664)</f>
        <v/>
      </c>
      <c r="E667" s="242"/>
      <c r="F667" s="242"/>
      <c r="G667" s="242"/>
      <c r="H667" s="242"/>
      <c r="I667" s="242"/>
      <c r="J667" s="243">
        <f>SUM(Biomasa[[#This Row],[B_PM (t)]:[B_Raíz (t)]])</f>
        <v>0</v>
      </c>
      <c r="K667" s="244"/>
      <c r="L667" s="244"/>
      <c r="M667" s="244"/>
      <c r="N667" s="244"/>
      <c r="O667" s="244"/>
      <c r="P667" s="245"/>
      <c r="Q667" s="245"/>
      <c r="R667" s="183"/>
      <c r="S667" s="183"/>
      <c r="T667" s="183"/>
      <c r="U667" s="183"/>
      <c r="V667" s="183"/>
      <c r="W667" s="183"/>
      <c r="X667" s="183"/>
    </row>
    <row r="668" spans="2:24" ht="16.8" thickTop="1" thickBot="1">
      <c r="B668" s="248" t="str">
        <f>IF(Árboles!B665="","",Árboles!B665)</f>
        <v/>
      </c>
      <c r="C668" s="240" t="str">
        <f>IF(Árboles!C665="","",Árboles!C665)</f>
        <v/>
      </c>
      <c r="D668" s="249" t="str">
        <f>IF(Árboles!G665="","",Árboles!G665)</f>
        <v/>
      </c>
      <c r="E668" s="242"/>
      <c r="F668" s="242"/>
      <c r="G668" s="242"/>
      <c r="H668" s="242"/>
      <c r="I668" s="242"/>
      <c r="J668" s="243">
        <f>SUM(Biomasa[[#This Row],[B_PM (t)]:[B_Raíz (t)]])</f>
        <v>0</v>
      </c>
      <c r="K668" s="244"/>
      <c r="L668" s="244"/>
      <c r="M668" s="244"/>
      <c r="N668" s="244"/>
      <c r="O668" s="244"/>
      <c r="P668" s="245"/>
      <c r="Q668" s="245"/>
      <c r="R668" s="183"/>
      <c r="S668" s="183"/>
      <c r="T668" s="183"/>
      <c r="U668" s="183"/>
      <c r="V668" s="183"/>
      <c r="W668" s="183"/>
      <c r="X668" s="183"/>
    </row>
    <row r="669" spans="2:24" ht="16.8" thickTop="1" thickBot="1">
      <c r="B669" s="248" t="str">
        <f>IF(Árboles!B666="","",Árboles!B666)</f>
        <v/>
      </c>
      <c r="C669" s="240" t="str">
        <f>IF(Árboles!C666="","",Árboles!C666)</f>
        <v/>
      </c>
      <c r="D669" s="249" t="str">
        <f>IF(Árboles!G666="","",Árboles!G666)</f>
        <v/>
      </c>
      <c r="E669" s="242"/>
      <c r="F669" s="242"/>
      <c r="G669" s="242"/>
      <c r="H669" s="242"/>
      <c r="I669" s="242"/>
      <c r="J669" s="243">
        <f>SUM(Biomasa[[#This Row],[B_PM (t)]:[B_Raíz (t)]])</f>
        <v>0</v>
      </c>
      <c r="K669" s="244"/>
      <c r="L669" s="244"/>
      <c r="M669" s="244"/>
      <c r="N669" s="244"/>
      <c r="O669" s="244"/>
      <c r="P669" s="245"/>
      <c r="Q669" s="245"/>
      <c r="R669" s="183"/>
      <c r="S669" s="183"/>
      <c r="T669" s="183"/>
      <c r="U669" s="183"/>
      <c r="V669" s="183"/>
      <c r="W669" s="183"/>
      <c r="X669" s="183"/>
    </row>
    <row r="670" spans="2:24" ht="16.8" thickTop="1" thickBot="1">
      <c r="B670" s="248" t="str">
        <f>IF(Árboles!B667="","",Árboles!B667)</f>
        <v/>
      </c>
      <c r="C670" s="240" t="str">
        <f>IF(Árboles!C667="","",Árboles!C667)</f>
        <v/>
      </c>
      <c r="D670" s="249" t="str">
        <f>IF(Árboles!G667="","",Árboles!G667)</f>
        <v/>
      </c>
      <c r="E670" s="242"/>
      <c r="F670" s="242"/>
      <c r="G670" s="242"/>
      <c r="H670" s="242"/>
      <c r="I670" s="242"/>
      <c r="J670" s="243">
        <f>SUM(Biomasa[[#This Row],[B_PM (t)]:[B_Raíz (t)]])</f>
        <v>0</v>
      </c>
      <c r="K670" s="244"/>
      <c r="L670" s="244"/>
      <c r="M670" s="244"/>
      <c r="N670" s="244"/>
      <c r="O670" s="244"/>
      <c r="P670" s="245"/>
      <c r="Q670" s="245"/>
      <c r="R670" s="183"/>
      <c r="S670" s="183"/>
      <c r="T670" s="183"/>
      <c r="U670" s="183"/>
      <c r="V670" s="183"/>
      <c r="W670" s="183"/>
      <c r="X670" s="183"/>
    </row>
    <row r="671" spans="2:24" ht="16.8" thickTop="1" thickBot="1">
      <c r="B671" s="248" t="str">
        <f>IF(Árboles!B668="","",Árboles!B668)</f>
        <v/>
      </c>
      <c r="C671" s="240" t="str">
        <f>IF(Árboles!C668="","",Árboles!C668)</f>
        <v/>
      </c>
      <c r="D671" s="249" t="str">
        <f>IF(Árboles!G668="","",Árboles!G668)</f>
        <v/>
      </c>
      <c r="E671" s="242"/>
      <c r="F671" s="242"/>
      <c r="G671" s="242"/>
      <c r="H671" s="242"/>
      <c r="I671" s="242"/>
      <c r="J671" s="243">
        <f>SUM(Biomasa[[#This Row],[B_PM (t)]:[B_Raíz (t)]])</f>
        <v>0</v>
      </c>
      <c r="K671" s="244"/>
      <c r="L671" s="244"/>
      <c r="M671" s="244"/>
      <c r="N671" s="244"/>
      <c r="O671" s="244"/>
      <c r="P671" s="245"/>
      <c r="Q671" s="245"/>
      <c r="R671" s="183"/>
      <c r="S671" s="183"/>
      <c r="T671" s="183"/>
      <c r="U671" s="183"/>
      <c r="V671" s="183"/>
      <c r="W671" s="183"/>
      <c r="X671" s="183"/>
    </row>
    <row r="672" spans="2:24" ht="16.8" thickTop="1" thickBot="1">
      <c r="B672" s="248" t="str">
        <f>IF(Árboles!B669="","",Árboles!B669)</f>
        <v/>
      </c>
      <c r="C672" s="240" t="str">
        <f>IF(Árboles!C669="","",Árboles!C669)</f>
        <v/>
      </c>
      <c r="D672" s="249" t="str">
        <f>IF(Árboles!G669="","",Árboles!G669)</f>
        <v/>
      </c>
      <c r="E672" s="242"/>
      <c r="F672" s="242"/>
      <c r="G672" s="242"/>
      <c r="H672" s="242"/>
      <c r="I672" s="242"/>
      <c r="J672" s="243">
        <f>SUM(Biomasa[[#This Row],[B_PM (t)]:[B_Raíz (t)]])</f>
        <v>0</v>
      </c>
      <c r="K672" s="244"/>
      <c r="L672" s="244"/>
      <c r="M672" s="244"/>
      <c r="N672" s="244"/>
      <c r="O672" s="244"/>
      <c r="P672" s="245"/>
      <c r="Q672" s="245"/>
      <c r="R672" s="183"/>
      <c r="S672" s="183"/>
      <c r="T672" s="183"/>
      <c r="U672" s="183"/>
      <c r="V672" s="183"/>
      <c r="W672" s="183"/>
      <c r="X672" s="183"/>
    </row>
    <row r="673" spans="2:24" ht="16.8" thickTop="1" thickBot="1">
      <c r="B673" s="248" t="str">
        <f>IF(Árboles!B670="","",Árboles!B670)</f>
        <v/>
      </c>
      <c r="C673" s="240" t="str">
        <f>IF(Árboles!C670="","",Árboles!C670)</f>
        <v/>
      </c>
      <c r="D673" s="249" t="str">
        <f>IF(Árboles!G670="","",Árboles!G670)</f>
        <v/>
      </c>
      <c r="E673" s="242"/>
      <c r="F673" s="242"/>
      <c r="G673" s="242"/>
      <c r="H673" s="242"/>
      <c r="I673" s="242"/>
      <c r="J673" s="243">
        <f>SUM(Biomasa[[#This Row],[B_PM (t)]:[B_Raíz (t)]])</f>
        <v>0</v>
      </c>
      <c r="K673" s="244"/>
      <c r="L673" s="244"/>
      <c r="M673" s="244"/>
      <c r="N673" s="244"/>
      <c r="O673" s="244"/>
      <c r="P673" s="245"/>
      <c r="Q673" s="245"/>
      <c r="R673" s="183"/>
      <c r="S673" s="183"/>
      <c r="T673" s="183"/>
      <c r="U673" s="183"/>
      <c r="V673" s="183"/>
      <c r="W673" s="183"/>
      <c r="X673" s="183"/>
    </row>
    <row r="674" spans="2:24" ht="16.8" thickTop="1" thickBot="1">
      <c r="B674" s="248" t="str">
        <f>IF(Árboles!B671="","",Árboles!B671)</f>
        <v/>
      </c>
      <c r="C674" s="240" t="str">
        <f>IF(Árboles!C671="","",Árboles!C671)</f>
        <v/>
      </c>
      <c r="D674" s="249" t="str">
        <f>IF(Árboles!G671="","",Árboles!G671)</f>
        <v/>
      </c>
      <c r="E674" s="242"/>
      <c r="F674" s="242"/>
      <c r="G674" s="242"/>
      <c r="H674" s="242"/>
      <c r="I674" s="242"/>
      <c r="J674" s="243">
        <f>SUM(Biomasa[[#This Row],[B_PM (t)]:[B_Raíz (t)]])</f>
        <v>0</v>
      </c>
      <c r="K674" s="244"/>
      <c r="L674" s="244"/>
      <c r="M674" s="244"/>
      <c r="N674" s="244"/>
      <c r="O674" s="244"/>
      <c r="P674" s="245"/>
      <c r="Q674" s="245"/>
      <c r="R674" s="183"/>
      <c r="S674" s="183"/>
      <c r="T674" s="183"/>
      <c r="U674" s="183"/>
      <c r="V674" s="183"/>
      <c r="W674" s="183"/>
      <c r="X674" s="183"/>
    </row>
    <row r="675" spans="2:24" ht="16.8" thickTop="1" thickBot="1">
      <c r="B675" s="248" t="str">
        <f>IF(Árboles!B672="","",Árboles!B672)</f>
        <v/>
      </c>
      <c r="C675" s="240" t="str">
        <f>IF(Árboles!C672="","",Árboles!C672)</f>
        <v/>
      </c>
      <c r="D675" s="249" t="str">
        <f>IF(Árboles!G672="","",Árboles!G672)</f>
        <v/>
      </c>
      <c r="E675" s="242"/>
      <c r="F675" s="242"/>
      <c r="G675" s="242"/>
      <c r="H675" s="242"/>
      <c r="I675" s="242"/>
      <c r="J675" s="243">
        <f>SUM(Biomasa[[#This Row],[B_PM (t)]:[B_Raíz (t)]])</f>
        <v>0</v>
      </c>
      <c r="K675" s="244"/>
      <c r="L675" s="244"/>
      <c r="M675" s="244"/>
      <c r="N675" s="244"/>
      <c r="O675" s="244"/>
      <c r="P675" s="245"/>
      <c r="Q675" s="245"/>
      <c r="R675" s="183"/>
      <c r="S675" s="183"/>
      <c r="T675" s="183"/>
      <c r="U675" s="183"/>
      <c r="V675" s="183"/>
      <c r="W675" s="183"/>
      <c r="X675" s="183"/>
    </row>
    <row r="676" spans="2:24" ht="16.8" thickTop="1" thickBot="1">
      <c r="B676" s="248" t="str">
        <f>IF(Árboles!B673="","",Árboles!B673)</f>
        <v/>
      </c>
      <c r="C676" s="240" t="str">
        <f>IF(Árboles!C673="","",Árboles!C673)</f>
        <v/>
      </c>
      <c r="D676" s="249" t="str">
        <f>IF(Árboles!G673="","",Árboles!G673)</f>
        <v/>
      </c>
      <c r="E676" s="242"/>
      <c r="F676" s="242"/>
      <c r="G676" s="242"/>
      <c r="H676" s="242"/>
      <c r="I676" s="242"/>
      <c r="J676" s="243">
        <f>SUM(Biomasa[[#This Row],[B_PM (t)]:[B_Raíz (t)]])</f>
        <v>0</v>
      </c>
      <c r="K676" s="244"/>
      <c r="L676" s="244"/>
      <c r="M676" s="244"/>
      <c r="N676" s="244"/>
      <c r="O676" s="244"/>
      <c r="P676" s="245"/>
      <c r="Q676" s="245"/>
      <c r="R676" s="183"/>
      <c r="S676" s="183"/>
      <c r="T676" s="183"/>
      <c r="U676" s="183"/>
      <c r="V676" s="183"/>
      <c r="W676" s="183"/>
      <c r="X676" s="183"/>
    </row>
    <row r="677" spans="2:24" ht="16.8" thickTop="1" thickBot="1">
      <c r="B677" s="248" t="str">
        <f>IF(Árboles!B674="","",Árboles!B674)</f>
        <v/>
      </c>
      <c r="C677" s="240" t="str">
        <f>IF(Árboles!C674="","",Árboles!C674)</f>
        <v/>
      </c>
      <c r="D677" s="249" t="str">
        <f>IF(Árboles!G674="","",Árboles!G674)</f>
        <v/>
      </c>
      <c r="E677" s="242"/>
      <c r="F677" s="242"/>
      <c r="G677" s="242"/>
      <c r="H677" s="242"/>
      <c r="I677" s="242"/>
      <c r="J677" s="243">
        <f>SUM(Biomasa[[#This Row],[B_PM (t)]:[B_Raíz (t)]])</f>
        <v>0</v>
      </c>
      <c r="K677" s="244"/>
      <c r="L677" s="244"/>
      <c r="M677" s="244"/>
      <c r="N677" s="244"/>
      <c r="O677" s="244"/>
      <c r="P677" s="245"/>
      <c r="Q677" s="245"/>
      <c r="R677" s="183"/>
      <c r="S677" s="183"/>
      <c r="T677" s="183"/>
      <c r="U677" s="183"/>
      <c r="V677" s="183"/>
      <c r="W677" s="183"/>
      <c r="X677" s="183"/>
    </row>
    <row r="678" spans="2:24" ht="16.8" thickTop="1" thickBot="1">
      <c r="B678" s="248" t="str">
        <f>IF(Árboles!B675="","",Árboles!B675)</f>
        <v/>
      </c>
      <c r="C678" s="240" t="str">
        <f>IF(Árboles!C675="","",Árboles!C675)</f>
        <v/>
      </c>
      <c r="D678" s="249" t="str">
        <f>IF(Árboles!G675="","",Árboles!G675)</f>
        <v/>
      </c>
      <c r="E678" s="242"/>
      <c r="F678" s="242"/>
      <c r="G678" s="242"/>
      <c r="H678" s="242"/>
      <c r="I678" s="242"/>
      <c r="J678" s="243">
        <f>SUM(Biomasa[[#This Row],[B_PM (t)]:[B_Raíz (t)]])</f>
        <v>0</v>
      </c>
      <c r="K678" s="244"/>
      <c r="L678" s="244"/>
      <c r="M678" s="244"/>
      <c r="N678" s="244"/>
      <c r="O678" s="244"/>
      <c r="P678" s="245"/>
      <c r="Q678" s="245"/>
      <c r="R678" s="183"/>
      <c r="S678" s="183"/>
      <c r="T678" s="183"/>
      <c r="U678" s="183"/>
      <c r="V678" s="183"/>
      <c r="W678" s="183"/>
      <c r="X678" s="183"/>
    </row>
    <row r="679" spans="2:24" ht="16.8" thickTop="1" thickBot="1">
      <c r="B679" s="248" t="str">
        <f>IF(Árboles!B676="","",Árboles!B676)</f>
        <v/>
      </c>
      <c r="C679" s="240" t="str">
        <f>IF(Árboles!C676="","",Árboles!C676)</f>
        <v/>
      </c>
      <c r="D679" s="249" t="str">
        <f>IF(Árboles!G676="","",Árboles!G676)</f>
        <v/>
      </c>
      <c r="E679" s="242"/>
      <c r="F679" s="242"/>
      <c r="G679" s="242"/>
      <c r="H679" s="242"/>
      <c r="I679" s="242"/>
      <c r="J679" s="243">
        <f>SUM(Biomasa[[#This Row],[B_PM (t)]:[B_Raíz (t)]])</f>
        <v>0</v>
      </c>
      <c r="K679" s="244"/>
      <c r="L679" s="244"/>
      <c r="M679" s="244"/>
      <c r="N679" s="244"/>
      <c r="O679" s="244"/>
      <c r="P679" s="245"/>
      <c r="Q679" s="245"/>
      <c r="R679" s="183"/>
      <c r="S679" s="183"/>
      <c r="T679" s="183"/>
      <c r="U679" s="183"/>
      <c r="V679" s="183"/>
      <c r="W679" s="183"/>
      <c r="X679" s="183"/>
    </row>
    <row r="680" spans="2:24" ht="16.8" thickTop="1" thickBot="1">
      <c r="B680" s="248" t="str">
        <f>IF(Árboles!B677="","",Árboles!B677)</f>
        <v/>
      </c>
      <c r="C680" s="240" t="str">
        <f>IF(Árboles!C677="","",Árboles!C677)</f>
        <v/>
      </c>
      <c r="D680" s="249" t="str">
        <f>IF(Árboles!G677="","",Árboles!G677)</f>
        <v/>
      </c>
      <c r="E680" s="242"/>
      <c r="F680" s="242"/>
      <c r="G680" s="242"/>
      <c r="H680" s="242"/>
      <c r="I680" s="242"/>
      <c r="J680" s="243">
        <f>SUM(Biomasa[[#This Row],[B_PM (t)]:[B_Raíz (t)]])</f>
        <v>0</v>
      </c>
      <c r="K680" s="244"/>
      <c r="L680" s="244"/>
      <c r="M680" s="244"/>
      <c r="N680" s="244"/>
      <c r="O680" s="244"/>
      <c r="P680" s="245"/>
      <c r="Q680" s="245"/>
      <c r="R680" s="183"/>
      <c r="S680" s="183"/>
      <c r="T680" s="183"/>
      <c r="U680" s="183"/>
      <c r="V680" s="183"/>
      <c r="W680" s="183"/>
      <c r="X680" s="183"/>
    </row>
    <row r="681" spans="2:24" ht="16.8" thickTop="1" thickBot="1">
      <c r="B681" s="248" t="str">
        <f>IF(Árboles!B678="","",Árboles!B678)</f>
        <v/>
      </c>
      <c r="C681" s="240" t="str">
        <f>IF(Árboles!C678="","",Árboles!C678)</f>
        <v/>
      </c>
      <c r="D681" s="249" t="str">
        <f>IF(Árboles!G678="","",Árboles!G678)</f>
        <v/>
      </c>
      <c r="E681" s="242"/>
      <c r="F681" s="242"/>
      <c r="G681" s="242"/>
      <c r="H681" s="242"/>
      <c r="I681" s="242"/>
      <c r="J681" s="243">
        <f>SUM(Biomasa[[#This Row],[B_PM (t)]:[B_Raíz (t)]])</f>
        <v>0</v>
      </c>
      <c r="K681" s="244"/>
      <c r="L681" s="244"/>
      <c r="M681" s="244"/>
      <c r="N681" s="244"/>
      <c r="O681" s="244"/>
      <c r="P681" s="245"/>
      <c r="Q681" s="245"/>
      <c r="R681" s="183"/>
      <c r="S681" s="183"/>
      <c r="T681" s="183"/>
      <c r="U681" s="183"/>
      <c r="V681" s="183"/>
      <c r="W681" s="183"/>
      <c r="X681" s="183"/>
    </row>
    <row r="682" spans="2:24" ht="16.8" thickTop="1" thickBot="1">
      <c r="B682" s="248" t="str">
        <f>IF(Árboles!B679="","",Árboles!B679)</f>
        <v/>
      </c>
      <c r="C682" s="240" t="str">
        <f>IF(Árboles!C679="","",Árboles!C679)</f>
        <v/>
      </c>
      <c r="D682" s="249" t="str">
        <f>IF(Árboles!G679="","",Árboles!G679)</f>
        <v/>
      </c>
      <c r="E682" s="242"/>
      <c r="F682" s="242"/>
      <c r="G682" s="242"/>
      <c r="H682" s="242"/>
      <c r="I682" s="242"/>
      <c r="J682" s="243">
        <f>SUM(Biomasa[[#This Row],[B_PM (t)]:[B_Raíz (t)]])</f>
        <v>0</v>
      </c>
      <c r="K682" s="244"/>
      <c r="L682" s="244"/>
      <c r="M682" s="244"/>
      <c r="N682" s="244"/>
      <c r="O682" s="244"/>
      <c r="P682" s="245"/>
      <c r="Q682" s="245"/>
      <c r="R682" s="183"/>
      <c r="S682" s="183"/>
      <c r="T682" s="183"/>
      <c r="U682" s="183"/>
      <c r="V682" s="183"/>
      <c r="W682" s="183"/>
      <c r="X682" s="183"/>
    </row>
    <row r="683" spans="2:24" ht="16.8" thickTop="1" thickBot="1">
      <c r="B683" s="248" t="str">
        <f>IF(Árboles!B680="","",Árboles!B680)</f>
        <v/>
      </c>
      <c r="C683" s="240" t="str">
        <f>IF(Árboles!C680="","",Árboles!C680)</f>
        <v/>
      </c>
      <c r="D683" s="249" t="str">
        <f>IF(Árboles!G680="","",Árboles!G680)</f>
        <v/>
      </c>
      <c r="E683" s="242"/>
      <c r="F683" s="242"/>
      <c r="G683" s="242"/>
      <c r="H683" s="242"/>
      <c r="I683" s="242"/>
      <c r="J683" s="243">
        <f>SUM(Biomasa[[#This Row],[B_PM (t)]:[B_Raíz (t)]])</f>
        <v>0</v>
      </c>
      <c r="K683" s="244"/>
      <c r="L683" s="244"/>
      <c r="M683" s="244"/>
      <c r="N683" s="244"/>
      <c r="O683" s="244"/>
      <c r="P683" s="245"/>
      <c r="Q683" s="245"/>
      <c r="R683" s="183"/>
      <c r="S683" s="183"/>
      <c r="T683" s="183"/>
      <c r="U683" s="183"/>
      <c r="V683" s="183"/>
      <c r="W683" s="183"/>
      <c r="X683" s="183"/>
    </row>
    <row r="684" spans="2:24" ht="16.8" thickTop="1" thickBot="1">
      <c r="B684" s="248" t="str">
        <f>IF(Árboles!B681="","",Árboles!B681)</f>
        <v/>
      </c>
      <c r="C684" s="240" t="str">
        <f>IF(Árboles!C681="","",Árboles!C681)</f>
        <v/>
      </c>
      <c r="D684" s="249" t="str">
        <f>IF(Árboles!G681="","",Árboles!G681)</f>
        <v/>
      </c>
      <c r="E684" s="242"/>
      <c r="F684" s="242"/>
      <c r="G684" s="242"/>
      <c r="H684" s="242"/>
      <c r="I684" s="242"/>
      <c r="J684" s="243">
        <f>SUM(Biomasa[[#This Row],[B_PM (t)]:[B_Raíz (t)]])</f>
        <v>0</v>
      </c>
      <c r="K684" s="244"/>
      <c r="L684" s="244"/>
      <c r="M684" s="244"/>
      <c r="N684" s="244"/>
      <c r="O684" s="244"/>
      <c r="P684" s="245"/>
      <c r="Q684" s="245"/>
      <c r="R684" s="183"/>
      <c r="S684" s="183"/>
      <c r="T684" s="183"/>
      <c r="U684" s="183"/>
      <c r="V684" s="183"/>
      <c r="W684" s="183"/>
      <c r="X684" s="183"/>
    </row>
    <row r="685" spans="2:24" ht="16.8" thickTop="1" thickBot="1">
      <c r="B685" s="248" t="str">
        <f>IF(Árboles!B682="","",Árboles!B682)</f>
        <v/>
      </c>
      <c r="C685" s="240" t="str">
        <f>IF(Árboles!C682="","",Árboles!C682)</f>
        <v/>
      </c>
      <c r="D685" s="249" t="str">
        <f>IF(Árboles!G682="","",Árboles!G682)</f>
        <v/>
      </c>
      <c r="E685" s="242"/>
      <c r="F685" s="242"/>
      <c r="G685" s="242"/>
      <c r="H685" s="242"/>
      <c r="I685" s="242"/>
      <c r="J685" s="243">
        <f>SUM(Biomasa[[#This Row],[B_PM (t)]:[B_Raíz (t)]])</f>
        <v>0</v>
      </c>
      <c r="K685" s="244"/>
      <c r="L685" s="244"/>
      <c r="M685" s="244"/>
      <c r="N685" s="244"/>
      <c r="O685" s="244"/>
      <c r="P685" s="245"/>
      <c r="Q685" s="245"/>
      <c r="R685" s="183"/>
      <c r="S685" s="183"/>
      <c r="T685" s="183"/>
      <c r="U685" s="183"/>
      <c r="V685" s="183"/>
      <c r="W685" s="183"/>
      <c r="X685" s="183"/>
    </row>
    <row r="686" spans="2:24" ht="16.8" thickTop="1" thickBot="1">
      <c r="B686" s="248" t="str">
        <f>IF(Árboles!B683="","",Árboles!B683)</f>
        <v/>
      </c>
      <c r="C686" s="240" t="str">
        <f>IF(Árboles!C683="","",Árboles!C683)</f>
        <v/>
      </c>
      <c r="D686" s="249" t="str">
        <f>IF(Árboles!G683="","",Árboles!G683)</f>
        <v/>
      </c>
      <c r="E686" s="242"/>
      <c r="F686" s="242"/>
      <c r="G686" s="242"/>
      <c r="H686" s="242"/>
      <c r="I686" s="242"/>
      <c r="J686" s="243">
        <f>SUM(Biomasa[[#This Row],[B_PM (t)]:[B_Raíz (t)]])</f>
        <v>0</v>
      </c>
      <c r="K686" s="244"/>
      <c r="L686" s="244"/>
      <c r="M686" s="244"/>
      <c r="N686" s="244"/>
      <c r="O686" s="244"/>
      <c r="P686" s="245"/>
      <c r="Q686" s="245"/>
      <c r="R686" s="183"/>
      <c r="S686" s="183"/>
      <c r="T686" s="183"/>
      <c r="U686" s="183"/>
      <c r="V686" s="183"/>
      <c r="W686" s="183"/>
      <c r="X686" s="183"/>
    </row>
    <row r="687" spans="2:24" ht="16.8" thickTop="1" thickBot="1">
      <c r="B687" s="248" t="str">
        <f>IF(Árboles!B684="","",Árboles!B684)</f>
        <v/>
      </c>
      <c r="C687" s="240" t="str">
        <f>IF(Árboles!C684="","",Árboles!C684)</f>
        <v/>
      </c>
      <c r="D687" s="249" t="str">
        <f>IF(Árboles!G684="","",Árboles!G684)</f>
        <v/>
      </c>
      <c r="E687" s="242"/>
      <c r="F687" s="242"/>
      <c r="G687" s="242"/>
      <c r="H687" s="242"/>
      <c r="I687" s="242"/>
      <c r="J687" s="243">
        <f>SUM(Biomasa[[#This Row],[B_PM (t)]:[B_Raíz (t)]])</f>
        <v>0</v>
      </c>
      <c r="K687" s="244"/>
      <c r="L687" s="244"/>
      <c r="M687" s="244"/>
      <c r="N687" s="244"/>
      <c r="O687" s="244"/>
      <c r="P687" s="245"/>
      <c r="Q687" s="245"/>
      <c r="R687" s="183"/>
      <c r="S687" s="183"/>
      <c r="T687" s="183"/>
      <c r="U687" s="183"/>
      <c r="V687" s="183"/>
      <c r="W687" s="183"/>
      <c r="X687" s="183"/>
    </row>
    <row r="688" spans="2:24" ht="16.8" thickTop="1" thickBot="1">
      <c r="B688" s="248" t="str">
        <f>IF(Árboles!B685="","",Árboles!B685)</f>
        <v/>
      </c>
      <c r="C688" s="240" t="str">
        <f>IF(Árboles!C685="","",Árboles!C685)</f>
        <v/>
      </c>
      <c r="D688" s="249" t="str">
        <f>IF(Árboles!G685="","",Árboles!G685)</f>
        <v/>
      </c>
      <c r="E688" s="242"/>
      <c r="F688" s="242"/>
      <c r="G688" s="242"/>
      <c r="H688" s="242"/>
      <c r="I688" s="242"/>
      <c r="J688" s="243">
        <f>SUM(Biomasa[[#This Row],[B_PM (t)]:[B_Raíz (t)]])</f>
        <v>0</v>
      </c>
      <c r="K688" s="244"/>
      <c r="L688" s="244"/>
      <c r="M688" s="244"/>
      <c r="N688" s="244"/>
      <c r="O688" s="244"/>
      <c r="P688" s="245"/>
      <c r="Q688" s="245"/>
      <c r="R688" s="183"/>
      <c r="S688" s="183"/>
      <c r="T688" s="183"/>
      <c r="U688" s="183"/>
      <c r="V688" s="183"/>
      <c r="W688" s="183"/>
      <c r="X688" s="183"/>
    </row>
    <row r="689" spans="2:24" ht="16.8" thickTop="1" thickBot="1">
      <c r="B689" s="248" t="str">
        <f>IF(Árboles!B686="","",Árboles!B686)</f>
        <v/>
      </c>
      <c r="C689" s="240" t="str">
        <f>IF(Árboles!C686="","",Árboles!C686)</f>
        <v/>
      </c>
      <c r="D689" s="249" t="str">
        <f>IF(Árboles!G686="","",Árboles!G686)</f>
        <v/>
      </c>
      <c r="E689" s="242"/>
      <c r="F689" s="242"/>
      <c r="G689" s="242"/>
      <c r="H689" s="242"/>
      <c r="I689" s="242"/>
      <c r="J689" s="243">
        <f>SUM(Biomasa[[#This Row],[B_PM (t)]:[B_Raíz (t)]])</f>
        <v>0</v>
      </c>
      <c r="K689" s="244"/>
      <c r="L689" s="244"/>
      <c r="M689" s="244"/>
      <c r="N689" s="244"/>
      <c r="O689" s="244"/>
      <c r="P689" s="245"/>
      <c r="Q689" s="245"/>
      <c r="R689" s="183"/>
      <c r="S689" s="183"/>
      <c r="T689" s="183"/>
      <c r="U689" s="183"/>
      <c r="V689" s="183"/>
      <c r="W689" s="183"/>
      <c r="X689" s="183"/>
    </row>
    <row r="690" spans="2:24" ht="16.8" thickTop="1" thickBot="1">
      <c r="B690" s="248" t="str">
        <f>IF(Árboles!B687="","",Árboles!B687)</f>
        <v/>
      </c>
      <c r="C690" s="240" t="str">
        <f>IF(Árboles!C687="","",Árboles!C687)</f>
        <v/>
      </c>
      <c r="D690" s="249" t="str">
        <f>IF(Árboles!G687="","",Árboles!G687)</f>
        <v/>
      </c>
      <c r="E690" s="242"/>
      <c r="F690" s="242"/>
      <c r="G690" s="242"/>
      <c r="H690" s="242"/>
      <c r="I690" s="242"/>
      <c r="J690" s="243">
        <f>SUM(Biomasa[[#This Row],[B_PM (t)]:[B_Raíz (t)]])</f>
        <v>0</v>
      </c>
      <c r="K690" s="244"/>
      <c r="L690" s="244"/>
      <c r="M690" s="244"/>
      <c r="N690" s="244"/>
      <c r="O690" s="244"/>
      <c r="P690" s="245"/>
      <c r="Q690" s="245"/>
      <c r="R690" s="183"/>
      <c r="S690" s="183"/>
      <c r="T690" s="183"/>
      <c r="U690" s="183"/>
      <c r="V690" s="183"/>
      <c r="W690" s="183"/>
      <c r="X690" s="183"/>
    </row>
    <row r="691" spans="2:24" ht="16.8" thickTop="1" thickBot="1">
      <c r="B691" s="248" t="str">
        <f>IF(Árboles!B688="","",Árboles!B688)</f>
        <v/>
      </c>
      <c r="C691" s="240" t="str">
        <f>IF(Árboles!C688="","",Árboles!C688)</f>
        <v/>
      </c>
      <c r="D691" s="249" t="str">
        <f>IF(Árboles!G688="","",Árboles!G688)</f>
        <v/>
      </c>
      <c r="E691" s="242"/>
      <c r="F691" s="242"/>
      <c r="G691" s="242"/>
      <c r="H691" s="242"/>
      <c r="I691" s="242"/>
      <c r="J691" s="243">
        <f>SUM(Biomasa[[#This Row],[B_PM (t)]:[B_Raíz (t)]])</f>
        <v>0</v>
      </c>
      <c r="K691" s="244"/>
      <c r="L691" s="244"/>
      <c r="M691" s="244"/>
      <c r="N691" s="244"/>
      <c r="O691" s="244"/>
      <c r="P691" s="245"/>
      <c r="Q691" s="245"/>
      <c r="R691" s="183"/>
      <c r="S691" s="183"/>
      <c r="T691" s="183"/>
      <c r="U691" s="183"/>
      <c r="V691" s="183"/>
      <c r="W691" s="183"/>
      <c r="X691" s="183"/>
    </row>
    <row r="692" spans="2:24" ht="16.8" thickTop="1" thickBot="1">
      <c r="B692" s="248" t="str">
        <f>IF(Árboles!B689="","",Árboles!B689)</f>
        <v/>
      </c>
      <c r="C692" s="240" t="str">
        <f>IF(Árboles!C689="","",Árboles!C689)</f>
        <v/>
      </c>
      <c r="D692" s="249" t="str">
        <f>IF(Árboles!G689="","",Árboles!G689)</f>
        <v/>
      </c>
      <c r="E692" s="242"/>
      <c r="F692" s="242"/>
      <c r="G692" s="242"/>
      <c r="H692" s="242"/>
      <c r="I692" s="242"/>
      <c r="J692" s="243">
        <f>SUM(Biomasa[[#This Row],[B_PM (t)]:[B_Raíz (t)]])</f>
        <v>0</v>
      </c>
      <c r="K692" s="244"/>
      <c r="L692" s="244"/>
      <c r="M692" s="244"/>
      <c r="N692" s="244"/>
      <c r="O692" s="244"/>
      <c r="P692" s="245"/>
      <c r="Q692" s="245"/>
      <c r="R692" s="183"/>
      <c r="S692" s="183"/>
      <c r="T692" s="183"/>
      <c r="U692" s="183"/>
      <c r="V692" s="183"/>
      <c r="W692" s="183"/>
      <c r="X692" s="183"/>
    </row>
    <row r="693" spans="2:24" ht="16.8" thickTop="1" thickBot="1">
      <c r="B693" s="248" t="str">
        <f>IF(Árboles!B690="","",Árboles!B690)</f>
        <v/>
      </c>
      <c r="C693" s="240" t="str">
        <f>IF(Árboles!C690="","",Árboles!C690)</f>
        <v/>
      </c>
      <c r="D693" s="249" t="str">
        <f>IF(Árboles!G690="","",Árboles!G690)</f>
        <v/>
      </c>
      <c r="E693" s="242"/>
      <c r="F693" s="242"/>
      <c r="G693" s="242"/>
      <c r="H693" s="242"/>
      <c r="I693" s="242"/>
      <c r="J693" s="243">
        <f>SUM(Biomasa[[#This Row],[B_PM (t)]:[B_Raíz (t)]])</f>
        <v>0</v>
      </c>
      <c r="K693" s="244"/>
      <c r="L693" s="244"/>
      <c r="M693" s="244"/>
      <c r="N693" s="244"/>
      <c r="O693" s="244"/>
      <c r="P693" s="245"/>
      <c r="Q693" s="245"/>
      <c r="R693" s="183"/>
      <c r="S693" s="183"/>
      <c r="T693" s="183"/>
      <c r="U693" s="183"/>
      <c r="V693" s="183"/>
      <c r="W693" s="183"/>
      <c r="X693" s="183"/>
    </row>
    <row r="694" spans="2:24" ht="16.8" thickTop="1" thickBot="1">
      <c r="B694" s="248" t="str">
        <f>IF(Árboles!B691="","",Árboles!B691)</f>
        <v/>
      </c>
      <c r="C694" s="240" t="str">
        <f>IF(Árboles!C691="","",Árboles!C691)</f>
        <v/>
      </c>
      <c r="D694" s="249" t="str">
        <f>IF(Árboles!G691="","",Árboles!G691)</f>
        <v/>
      </c>
      <c r="E694" s="242"/>
      <c r="F694" s="242"/>
      <c r="G694" s="242"/>
      <c r="H694" s="242"/>
      <c r="I694" s="242"/>
      <c r="J694" s="243">
        <f>SUM(Biomasa[[#This Row],[B_PM (t)]:[B_Raíz (t)]])</f>
        <v>0</v>
      </c>
      <c r="K694" s="244"/>
      <c r="L694" s="244"/>
      <c r="M694" s="244"/>
      <c r="N694" s="244"/>
      <c r="O694" s="244"/>
      <c r="P694" s="245"/>
      <c r="Q694" s="245"/>
      <c r="R694" s="183"/>
      <c r="S694" s="183"/>
      <c r="T694" s="183"/>
      <c r="U694" s="183"/>
      <c r="V694" s="183"/>
      <c r="W694" s="183"/>
      <c r="X694" s="183"/>
    </row>
    <row r="695" spans="2:24" ht="16.8" thickTop="1" thickBot="1">
      <c r="B695" s="248" t="str">
        <f>IF(Árboles!B692="","",Árboles!B692)</f>
        <v/>
      </c>
      <c r="C695" s="240" t="str">
        <f>IF(Árboles!C692="","",Árboles!C692)</f>
        <v/>
      </c>
      <c r="D695" s="249" t="str">
        <f>IF(Árboles!G692="","",Árboles!G692)</f>
        <v/>
      </c>
      <c r="E695" s="242"/>
      <c r="F695" s="242"/>
      <c r="G695" s="242"/>
      <c r="H695" s="242"/>
      <c r="I695" s="242"/>
      <c r="J695" s="243">
        <f>SUM(Biomasa[[#This Row],[B_PM (t)]:[B_Raíz (t)]])</f>
        <v>0</v>
      </c>
      <c r="K695" s="244"/>
      <c r="L695" s="244"/>
      <c r="M695" s="244"/>
      <c r="N695" s="244"/>
      <c r="O695" s="244"/>
      <c r="P695" s="245"/>
      <c r="Q695" s="245"/>
      <c r="R695" s="183"/>
      <c r="S695" s="183"/>
      <c r="T695" s="183"/>
      <c r="U695" s="183"/>
      <c r="V695" s="183"/>
      <c r="W695" s="183"/>
      <c r="X695" s="183"/>
    </row>
    <row r="696" spans="2:24" ht="16.8" thickTop="1" thickBot="1">
      <c r="B696" s="248" t="str">
        <f>IF(Árboles!B693="","",Árboles!B693)</f>
        <v/>
      </c>
      <c r="C696" s="240" t="str">
        <f>IF(Árboles!C693="","",Árboles!C693)</f>
        <v/>
      </c>
      <c r="D696" s="249" t="str">
        <f>IF(Árboles!G693="","",Árboles!G693)</f>
        <v/>
      </c>
      <c r="E696" s="242"/>
      <c r="F696" s="242"/>
      <c r="G696" s="242"/>
      <c r="H696" s="242"/>
      <c r="I696" s="242"/>
      <c r="J696" s="243">
        <f>SUM(Biomasa[[#This Row],[B_PM (t)]:[B_Raíz (t)]])</f>
        <v>0</v>
      </c>
      <c r="K696" s="244"/>
      <c r="L696" s="244"/>
      <c r="M696" s="244"/>
      <c r="N696" s="244"/>
      <c r="O696" s="244"/>
      <c r="P696" s="245"/>
      <c r="Q696" s="245"/>
      <c r="R696" s="183"/>
      <c r="S696" s="183"/>
      <c r="T696" s="183"/>
      <c r="U696" s="183"/>
      <c r="V696" s="183"/>
      <c r="W696" s="183"/>
      <c r="X696" s="183"/>
    </row>
    <row r="697" spans="2:24" ht="16.8" thickTop="1" thickBot="1">
      <c r="B697" s="248" t="str">
        <f>IF(Árboles!B694="","",Árboles!B694)</f>
        <v/>
      </c>
      <c r="C697" s="240" t="str">
        <f>IF(Árboles!C694="","",Árboles!C694)</f>
        <v/>
      </c>
      <c r="D697" s="249" t="str">
        <f>IF(Árboles!G694="","",Árboles!G694)</f>
        <v/>
      </c>
      <c r="E697" s="242"/>
      <c r="F697" s="242"/>
      <c r="G697" s="242"/>
      <c r="H697" s="242"/>
      <c r="I697" s="242"/>
      <c r="J697" s="243">
        <f>SUM(Biomasa[[#This Row],[B_PM (t)]:[B_Raíz (t)]])</f>
        <v>0</v>
      </c>
      <c r="K697" s="244"/>
      <c r="L697" s="244"/>
      <c r="M697" s="244"/>
      <c r="N697" s="244"/>
      <c r="O697" s="244"/>
      <c r="P697" s="245"/>
      <c r="Q697" s="245"/>
      <c r="R697" s="183"/>
      <c r="S697" s="183"/>
      <c r="T697" s="183"/>
      <c r="U697" s="183"/>
      <c r="V697" s="183"/>
      <c r="W697" s="183"/>
      <c r="X697" s="183"/>
    </row>
    <row r="698" spans="2:24" ht="16.8" thickTop="1" thickBot="1">
      <c r="B698" s="248" t="str">
        <f>IF(Árboles!B695="","",Árboles!B695)</f>
        <v/>
      </c>
      <c r="C698" s="240" t="str">
        <f>IF(Árboles!C695="","",Árboles!C695)</f>
        <v/>
      </c>
      <c r="D698" s="249" t="str">
        <f>IF(Árboles!G695="","",Árboles!G695)</f>
        <v/>
      </c>
      <c r="E698" s="242"/>
      <c r="F698" s="242"/>
      <c r="G698" s="242"/>
      <c r="H698" s="242"/>
      <c r="I698" s="242"/>
      <c r="J698" s="243">
        <f>SUM(Biomasa[[#This Row],[B_PM (t)]:[B_Raíz (t)]])</f>
        <v>0</v>
      </c>
      <c r="K698" s="244"/>
      <c r="L698" s="244"/>
      <c r="M698" s="244"/>
      <c r="N698" s="244"/>
      <c r="O698" s="244"/>
      <c r="P698" s="245"/>
      <c r="Q698" s="245"/>
      <c r="R698" s="183"/>
      <c r="S698" s="183"/>
      <c r="T698" s="183"/>
      <c r="U698" s="183"/>
      <c r="V698" s="183"/>
      <c r="W698" s="183"/>
      <c r="X698" s="183"/>
    </row>
    <row r="699" spans="2:24" ht="16.8" thickTop="1" thickBot="1">
      <c r="B699" s="248" t="str">
        <f>IF(Árboles!B696="","",Árboles!B696)</f>
        <v/>
      </c>
      <c r="C699" s="240" t="str">
        <f>IF(Árboles!C696="","",Árboles!C696)</f>
        <v/>
      </c>
      <c r="D699" s="249" t="str">
        <f>IF(Árboles!G696="","",Árboles!G696)</f>
        <v/>
      </c>
      <c r="E699" s="242"/>
      <c r="F699" s="242"/>
      <c r="G699" s="242"/>
      <c r="H699" s="242"/>
      <c r="I699" s="242"/>
      <c r="J699" s="243">
        <f>SUM(Biomasa[[#This Row],[B_PM (t)]:[B_Raíz (t)]])</f>
        <v>0</v>
      </c>
      <c r="K699" s="244"/>
      <c r="L699" s="244"/>
      <c r="M699" s="244"/>
      <c r="N699" s="244"/>
      <c r="O699" s="244"/>
      <c r="P699" s="245"/>
      <c r="Q699" s="245"/>
      <c r="R699" s="183"/>
      <c r="S699" s="183"/>
      <c r="T699" s="183"/>
      <c r="U699" s="183"/>
      <c r="V699" s="183"/>
      <c r="W699" s="183"/>
      <c r="X699" s="183"/>
    </row>
    <row r="700" spans="2:24" ht="16.8" thickTop="1" thickBot="1">
      <c r="B700" s="248" t="str">
        <f>IF(Árboles!B697="","",Árboles!B697)</f>
        <v/>
      </c>
      <c r="C700" s="240" t="str">
        <f>IF(Árboles!C697="","",Árboles!C697)</f>
        <v/>
      </c>
      <c r="D700" s="249" t="str">
        <f>IF(Árboles!G697="","",Árboles!G697)</f>
        <v/>
      </c>
      <c r="E700" s="242"/>
      <c r="F700" s="242"/>
      <c r="G700" s="242"/>
      <c r="H700" s="242"/>
      <c r="I700" s="242"/>
      <c r="J700" s="243">
        <f>SUM(Biomasa[[#This Row],[B_PM (t)]:[B_Raíz (t)]])</f>
        <v>0</v>
      </c>
      <c r="K700" s="244"/>
      <c r="L700" s="244"/>
      <c r="M700" s="244"/>
      <c r="N700" s="244"/>
      <c r="O700" s="244"/>
      <c r="P700" s="245"/>
      <c r="Q700" s="245"/>
      <c r="R700" s="183"/>
      <c r="S700" s="183"/>
      <c r="T700" s="183"/>
      <c r="U700" s="183"/>
      <c r="V700" s="183"/>
      <c r="W700" s="183"/>
      <c r="X700" s="183"/>
    </row>
    <row r="701" spans="2:24" ht="16.8" thickTop="1" thickBot="1">
      <c r="B701" s="248" t="str">
        <f>IF(Árboles!B698="","",Árboles!B698)</f>
        <v/>
      </c>
      <c r="C701" s="240" t="str">
        <f>IF(Árboles!C698="","",Árboles!C698)</f>
        <v/>
      </c>
      <c r="D701" s="249" t="str">
        <f>IF(Árboles!G698="","",Árboles!G698)</f>
        <v/>
      </c>
      <c r="E701" s="242"/>
      <c r="F701" s="242"/>
      <c r="G701" s="242"/>
      <c r="H701" s="242"/>
      <c r="I701" s="242"/>
      <c r="J701" s="243">
        <f>SUM(Biomasa[[#This Row],[B_PM (t)]:[B_Raíz (t)]])</f>
        <v>0</v>
      </c>
      <c r="K701" s="244"/>
      <c r="L701" s="244"/>
      <c r="M701" s="244"/>
      <c r="N701" s="244"/>
      <c r="O701" s="244"/>
      <c r="P701" s="245"/>
      <c r="Q701" s="245"/>
      <c r="R701" s="183"/>
      <c r="S701" s="183"/>
      <c r="T701" s="183"/>
      <c r="U701" s="183"/>
      <c r="V701" s="183"/>
      <c r="W701" s="183"/>
      <c r="X701" s="183"/>
    </row>
    <row r="702" spans="2:24" ht="16.8" thickTop="1" thickBot="1">
      <c r="B702" s="248" t="str">
        <f>IF(Árboles!B699="","",Árboles!B699)</f>
        <v/>
      </c>
      <c r="C702" s="240" t="str">
        <f>IF(Árboles!C699="","",Árboles!C699)</f>
        <v/>
      </c>
      <c r="D702" s="249" t="str">
        <f>IF(Árboles!G699="","",Árboles!G699)</f>
        <v/>
      </c>
      <c r="E702" s="242"/>
      <c r="F702" s="242"/>
      <c r="G702" s="242"/>
      <c r="H702" s="242"/>
      <c r="I702" s="242"/>
      <c r="J702" s="243">
        <f>SUM(Biomasa[[#This Row],[B_PM (t)]:[B_Raíz (t)]])</f>
        <v>0</v>
      </c>
      <c r="K702" s="244"/>
      <c r="L702" s="244"/>
      <c r="M702" s="244"/>
      <c r="N702" s="244"/>
      <c r="O702" s="244"/>
      <c r="P702" s="245"/>
      <c r="Q702" s="245"/>
      <c r="R702" s="183"/>
      <c r="S702" s="183"/>
      <c r="T702" s="183"/>
      <c r="U702" s="183"/>
      <c r="V702" s="183"/>
      <c r="W702" s="183"/>
      <c r="X702" s="183"/>
    </row>
    <row r="703" spans="2:24" ht="16.8" thickTop="1" thickBot="1">
      <c r="B703" s="248" t="str">
        <f>IF(Árboles!B700="","",Árboles!B700)</f>
        <v/>
      </c>
      <c r="C703" s="240" t="str">
        <f>IF(Árboles!C700="","",Árboles!C700)</f>
        <v/>
      </c>
      <c r="D703" s="249" t="str">
        <f>IF(Árboles!G700="","",Árboles!G700)</f>
        <v/>
      </c>
      <c r="E703" s="242"/>
      <c r="F703" s="242"/>
      <c r="G703" s="242"/>
      <c r="H703" s="242"/>
      <c r="I703" s="242"/>
      <c r="J703" s="243">
        <f>SUM(Biomasa[[#This Row],[B_PM (t)]:[B_Raíz (t)]])</f>
        <v>0</v>
      </c>
      <c r="K703" s="244"/>
      <c r="L703" s="244"/>
      <c r="M703" s="244"/>
      <c r="N703" s="244"/>
      <c r="O703" s="244"/>
      <c r="P703" s="245"/>
      <c r="Q703" s="245"/>
      <c r="R703" s="183"/>
      <c r="S703" s="183"/>
      <c r="T703" s="183"/>
      <c r="U703" s="183"/>
      <c r="V703" s="183"/>
      <c r="W703" s="183"/>
      <c r="X703" s="183"/>
    </row>
    <row r="704" spans="2:24" ht="16.8" thickTop="1" thickBot="1">
      <c r="B704" s="248" t="str">
        <f>IF(Árboles!B701="","",Árboles!B701)</f>
        <v/>
      </c>
      <c r="C704" s="240" t="str">
        <f>IF(Árboles!C701="","",Árboles!C701)</f>
        <v/>
      </c>
      <c r="D704" s="249" t="str">
        <f>IF(Árboles!G701="","",Árboles!G701)</f>
        <v/>
      </c>
      <c r="E704" s="242"/>
      <c r="F704" s="242"/>
      <c r="G704" s="242"/>
      <c r="H704" s="242"/>
      <c r="I704" s="242"/>
      <c r="J704" s="243">
        <f>SUM(Biomasa[[#This Row],[B_PM (t)]:[B_Raíz (t)]])</f>
        <v>0</v>
      </c>
      <c r="K704" s="244"/>
      <c r="L704" s="244"/>
      <c r="M704" s="244"/>
      <c r="N704" s="244"/>
      <c r="O704" s="244"/>
      <c r="P704" s="245"/>
      <c r="Q704" s="245"/>
      <c r="R704" s="183"/>
      <c r="S704" s="183"/>
      <c r="T704" s="183"/>
      <c r="U704" s="183"/>
      <c r="V704" s="183"/>
      <c r="W704" s="183"/>
      <c r="X704" s="183"/>
    </row>
    <row r="705" spans="2:24" ht="16.8" thickTop="1" thickBot="1">
      <c r="B705" s="248" t="str">
        <f>IF(Árboles!B702="","",Árboles!B702)</f>
        <v/>
      </c>
      <c r="C705" s="240" t="str">
        <f>IF(Árboles!C702="","",Árboles!C702)</f>
        <v/>
      </c>
      <c r="D705" s="249" t="str">
        <f>IF(Árboles!G702="","",Árboles!G702)</f>
        <v/>
      </c>
      <c r="E705" s="242"/>
      <c r="F705" s="242"/>
      <c r="G705" s="242"/>
      <c r="H705" s="242"/>
      <c r="I705" s="242"/>
      <c r="J705" s="243">
        <f>SUM(Biomasa[[#This Row],[B_PM (t)]:[B_Raíz (t)]])</f>
        <v>0</v>
      </c>
      <c r="K705" s="244"/>
      <c r="L705" s="244"/>
      <c r="M705" s="244"/>
      <c r="N705" s="244"/>
      <c r="O705" s="244"/>
      <c r="P705" s="245"/>
      <c r="Q705" s="245"/>
      <c r="R705" s="183"/>
      <c r="S705" s="183"/>
      <c r="T705" s="183"/>
      <c r="U705" s="183"/>
      <c r="V705" s="183"/>
      <c r="W705" s="183"/>
      <c r="X705" s="183"/>
    </row>
    <row r="706" spans="2:24" ht="16.8" thickTop="1" thickBot="1">
      <c r="B706" s="248" t="str">
        <f>IF(Árboles!B703="","",Árboles!B703)</f>
        <v/>
      </c>
      <c r="C706" s="240" t="str">
        <f>IF(Árboles!C703="","",Árboles!C703)</f>
        <v/>
      </c>
      <c r="D706" s="249" t="str">
        <f>IF(Árboles!G703="","",Árboles!G703)</f>
        <v/>
      </c>
      <c r="E706" s="242"/>
      <c r="F706" s="242"/>
      <c r="G706" s="242"/>
      <c r="H706" s="242"/>
      <c r="I706" s="242"/>
      <c r="J706" s="243">
        <f>SUM(Biomasa[[#This Row],[B_PM (t)]:[B_Raíz (t)]])</f>
        <v>0</v>
      </c>
      <c r="K706" s="244"/>
      <c r="L706" s="244"/>
      <c r="M706" s="244"/>
      <c r="N706" s="244"/>
      <c r="O706" s="244"/>
      <c r="P706" s="245"/>
      <c r="Q706" s="245"/>
      <c r="R706" s="183"/>
      <c r="S706" s="183"/>
      <c r="T706" s="183"/>
      <c r="U706" s="183"/>
      <c r="V706" s="183"/>
      <c r="W706" s="183"/>
      <c r="X706" s="183"/>
    </row>
    <row r="707" spans="2:24" ht="16.8" thickTop="1" thickBot="1">
      <c r="B707" s="248" t="str">
        <f>IF(Árboles!B704="","",Árboles!B704)</f>
        <v/>
      </c>
      <c r="C707" s="240" t="str">
        <f>IF(Árboles!C704="","",Árboles!C704)</f>
        <v/>
      </c>
      <c r="D707" s="249" t="str">
        <f>IF(Árboles!G704="","",Árboles!G704)</f>
        <v/>
      </c>
      <c r="E707" s="242"/>
      <c r="F707" s="242"/>
      <c r="G707" s="242"/>
      <c r="H707" s="242"/>
      <c r="I707" s="242"/>
      <c r="J707" s="243">
        <f>SUM(Biomasa[[#This Row],[B_PM (t)]:[B_Raíz (t)]])</f>
        <v>0</v>
      </c>
      <c r="K707" s="244"/>
      <c r="L707" s="244"/>
      <c r="M707" s="244"/>
      <c r="N707" s="244"/>
      <c r="O707" s="244"/>
      <c r="P707" s="245"/>
      <c r="Q707" s="245"/>
      <c r="R707" s="183"/>
      <c r="S707" s="183"/>
      <c r="T707" s="183"/>
      <c r="U707" s="183"/>
      <c r="V707" s="183"/>
      <c r="W707" s="183"/>
      <c r="X707" s="183"/>
    </row>
    <row r="708" spans="2:24" ht="16.8" thickTop="1" thickBot="1">
      <c r="B708" s="248" t="str">
        <f>IF(Árboles!B705="","",Árboles!B705)</f>
        <v/>
      </c>
      <c r="C708" s="240" t="str">
        <f>IF(Árboles!C705="","",Árboles!C705)</f>
        <v/>
      </c>
      <c r="D708" s="249" t="str">
        <f>IF(Árboles!G705="","",Árboles!G705)</f>
        <v/>
      </c>
      <c r="E708" s="242"/>
      <c r="F708" s="242"/>
      <c r="G708" s="242"/>
      <c r="H708" s="242"/>
      <c r="I708" s="242"/>
      <c r="J708" s="243">
        <f>SUM(Biomasa[[#This Row],[B_PM (t)]:[B_Raíz (t)]])</f>
        <v>0</v>
      </c>
      <c r="K708" s="244"/>
      <c r="L708" s="244"/>
      <c r="M708" s="244"/>
      <c r="N708" s="244"/>
      <c r="O708" s="244"/>
      <c r="P708" s="245"/>
      <c r="Q708" s="245"/>
      <c r="R708" s="183"/>
      <c r="S708" s="183"/>
      <c r="T708" s="183"/>
      <c r="U708" s="183"/>
      <c r="V708" s="183"/>
      <c r="W708" s="183"/>
      <c r="X708" s="183"/>
    </row>
    <row r="709" spans="2:24" ht="16.8" thickTop="1" thickBot="1">
      <c r="B709" s="248" t="str">
        <f>IF(Árboles!B706="","",Árboles!B706)</f>
        <v/>
      </c>
      <c r="C709" s="240" t="str">
        <f>IF(Árboles!C706="","",Árboles!C706)</f>
        <v/>
      </c>
      <c r="D709" s="249" t="str">
        <f>IF(Árboles!G706="","",Árboles!G706)</f>
        <v/>
      </c>
      <c r="E709" s="242"/>
      <c r="F709" s="242"/>
      <c r="G709" s="242"/>
      <c r="H709" s="242"/>
      <c r="I709" s="242"/>
      <c r="J709" s="243">
        <f>SUM(Biomasa[[#This Row],[B_PM (t)]:[B_Raíz (t)]])</f>
        <v>0</v>
      </c>
      <c r="K709" s="244"/>
      <c r="L709" s="244"/>
      <c r="M709" s="244"/>
      <c r="N709" s="244"/>
      <c r="O709" s="244"/>
      <c r="P709" s="245"/>
      <c r="Q709" s="245"/>
      <c r="R709" s="183"/>
      <c r="S709" s="183"/>
      <c r="T709" s="183"/>
      <c r="U709" s="183"/>
      <c r="V709" s="183"/>
      <c r="W709" s="183"/>
      <c r="X709" s="183"/>
    </row>
    <row r="710" spans="2:24" ht="16.8" thickTop="1" thickBot="1">
      <c r="B710" s="248" t="str">
        <f>IF(Árboles!B707="","",Árboles!B707)</f>
        <v/>
      </c>
      <c r="C710" s="240" t="str">
        <f>IF(Árboles!C707="","",Árboles!C707)</f>
        <v/>
      </c>
      <c r="D710" s="249" t="str">
        <f>IF(Árboles!G707="","",Árboles!G707)</f>
        <v/>
      </c>
      <c r="E710" s="242"/>
      <c r="F710" s="242"/>
      <c r="G710" s="242"/>
      <c r="H710" s="242"/>
      <c r="I710" s="242"/>
      <c r="J710" s="243">
        <f>SUM(Biomasa[[#This Row],[B_PM (t)]:[B_Raíz (t)]])</f>
        <v>0</v>
      </c>
      <c r="K710" s="244"/>
      <c r="L710" s="244"/>
      <c r="M710" s="244"/>
      <c r="N710" s="244"/>
      <c r="O710" s="244"/>
      <c r="P710" s="245"/>
      <c r="Q710" s="245"/>
      <c r="R710" s="183"/>
      <c r="S710" s="183"/>
      <c r="T710" s="183"/>
      <c r="U710" s="183"/>
      <c r="V710" s="183"/>
      <c r="W710" s="183"/>
      <c r="X710" s="183"/>
    </row>
    <row r="711" spans="2:24" ht="16.8" thickTop="1" thickBot="1">
      <c r="B711" s="248" t="str">
        <f>IF(Árboles!B708="","",Árboles!B708)</f>
        <v/>
      </c>
      <c r="C711" s="240" t="str">
        <f>IF(Árboles!C708="","",Árboles!C708)</f>
        <v/>
      </c>
      <c r="D711" s="249" t="str">
        <f>IF(Árboles!G708="","",Árboles!G708)</f>
        <v/>
      </c>
      <c r="E711" s="242"/>
      <c r="F711" s="242"/>
      <c r="G711" s="242"/>
      <c r="H711" s="242"/>
      <c r="I711" s="242"/>
      <c r="J711" s="243">
        <f>SUM(Biomasa[[#This Row],[B_PM (t)]:[B_Raíz (t)]])</f>
        <v>0</v>
      </c>
      <c r="K711" s="244"/>
      <c r="L711" s="244"/>
      <c r="M711" s="244"/>
      <c r="N711" s="244"/>
      <c r="O711" s="244"/>
      <c r="P711" s="245"/>
      <c r="Q711" s="245"/>
      <c r="R711" s="183"/>
      <c r="S711" s="183"/>
      <c r="T711" s="183"/>
      <c r="U711" s="183"/>
      <c r="V711" s="183"/>
      <c r="W711" s="183"/>
      <c r="X711" s="183"/>
    </row>
    <row r="712" spans="2:24" ht="16.8" thickTop="1" thickBot="1">
      <c r="B712" s="248" t="str">
        <f>IF(Árboles!B709="","",Árboles!B709)</f>
        <v/>
      </c>
      <c r="C712" s="240" t="str">
        <f>IF(Árboles!C709="","",Árboles!C709)</f>
        <v/>
      </c>
      <c r="D712" s="249" t="str">
        <f>IF(Árboles!G709="","",Árboles!G709)</f>
        <v/>
      </c>
      <c r="E712" s="242"/>
      <c r="F712" s="242"/>
      <c r="G712" s="242"/>
      <c r="H712" s="242"/>
      <c r="I712" s="242"/>
      <c r="J712" s="243">
        <f>SUM(Biomasa[[#This Row],[B_PM (t)]:[B_Raíz (t)]])</f>
        <v>0</v>
      </c>
      <c r="K712" s="244"/>
      <c r="L712" s="244"/>
      <c r="M712" s="244"/>
      <c r="N712" s="244"/>
      <c r="O712" s="244"/>
      <c r="P712" s="245"/>
      <c r="Q712" s="245"/>
      <c r="R712" s="183"/>
      <c r="S712" s="183"/>
      <c r="T712" s="183"/>
      <c r="U712" s="183"/>
      <c r="V712" s="183"/>
      <c r="W712" s="183"/>
      <c r="X712" s="183"/>
    </row>
    <row r="713" spans="2:24" ht="16.8" thickTop="1" thickBot="1">
      <c r="B713" s="248" t="str">
        <f>IF(Árboles!B710="","",Árboles!B710)</f>
        <v/>
      </c>
      <c r="C713" s="240" t="str">
        <f>IF(Árboles!C710="","",Árboles!C710)</f>
        <v/>
      </c>
      <c r="D713" s="249" t="str">
        <f>IF(Árboles!G710="","",Árboles!G710)</f>
        <v/>
      </c>
      <c r="E713" s="242"/>
      <c r="F713" s="242"/>
      <c r="G713" s="242"/>
      <c r="H713" s="242"/>
      <c r="I713" s="242"/>
      <c r="J713" s="243">
        <f>SUM(Biomasa[[#This Row],[B_PM (t)]:[B_Raíz (t)]])</f>
        <v>0</v>
      </c>
      <c r="K713" s="244"/>
      <c r="L713" s="244"/>
      <c r="M713" s="244"/>
      <c r="N713" s="244"/>
      <c r="O713" s="244"/>
      <c r="P713" s="245"/>
      <c r="Q713" s="245"/>
      <c r="R713" s="183"/>
      <c r="S713" s="183"/>
      <c r="T713" s="183"/>
      <c r="U713" s="183"/>
      <c r="V713" s="183"/>
      <c r="W713" s="183"/>
      <c r="X713" s="183"/>
    </row>
    <row r="714" spans="2:24" ht="16.8" thickTop="1" thickBot="1">
      <c r="B714" s="248" t="str">
        <f>IF(Árboles!B711="","",Árboles!B711)</f>
        <v/>
      </c>
      <c r="C714" s="240" t="str">
        <f>IF(Árboles!C711="","",Árboles!C711)</f>
        <v/>
      </c>
      <c r="D714" s="249" t="str">
        <f>IF(Árboles!G711="","",Árboles!G711)</f>
        <v/>
      </c>
      <c r="E714" s="242"/>
      <c r="F714" s="242"/>
      <c r="G714" s="242"/>
      <c r="H714" s="242"/>
      <c r="I714" s="242"/>
      <c r="J714" s="243">
        <f>SUM(Biomasa[[#This Row],[B_PM (t)]:[B_Raíz (t)]])</f>
        <v>0</v>
      </c>
      <c r="K714" s="244"/>
      <c r="L714" s="244"/>
      <c r="M714" s="244"/>
      <c r="N714" s="244"/>
      <c r="O714" s="244"/>
      <c r="P714" s="245"/>
      <c r="Q714" s="245"/>
      <c r="R714" s="183"/>
      <c r="S714" s="183"/>
      <c r="T714" s="183"/>
      <c r="U714" s="183"/>
      <c r="V714" s="183"/>
      <c r="W714" s="183"/>
      <c r="X714" s="183"/>
    </row>
    <row r="715" spans="2:24" ht="16.8" thickTop="1" thickBot="1">
      <c r="B715" s="248" t="str">
        <f>IF(Árboles!B712="","",Árboles!B712)</f>
        <v/>
      </c>
      <c r="C715" s="240" t="str">
        <f>IF(Árboles!C712="","",Árboles!C712)</f>
        <v/>
      </c>
      <c r="D715" s="249" t="str">
        <f>IF(Árboles!G712="","",Árboles!G712)</f>
        <v/>
      </c>
      <c r="E715" s="242"/>
      <c r="F715" s="242"/>
      <c r="G715" s="242"/>
      <c r="H715" s="242"/>
      <c r="I715" s="242"/>
      <c r="J715" s="243">
        <f>SUM(Biomasa[[#This Row],[B_PM (t)]:[B_Raíz (t)]])</f>
        <v>0</v>
      </c>
      <c r="K715" s="244"/>
      <c r="L715" s="244"/>
      <c r="M715" s="244"/>
      <c r="N715" s="244"/>
      <c r="O715" s="244"/>
      <c r="P715" s="245"/>
      <c r="Q715" s="245"/>
      <c r="R715" s="183"/>
      <c r="S715" s="183"/>
      <c r="T715" s="183"/>
      <c r="U715" s="183"/>
      <c r="V715" s="183"/>
      <c r="W715" s="183"/>
      <c r="X715" s="183"/>
    </row>
    <row r="716" spans="2:24" ht="16.8" thickTop="1" thickBot="1">
      <c r="B716" s="248" t="str">
        <f>IF(Árboles!B713="","",Árboles!B713)</f>
        <v/>
      </c>
      <c r="C716" s="240" t="str">
        <f>IF(Árboles!C713="","",Árboles!C713)</f>
        <v/>
      </c>
      <c r="D716" s="249" t="str">
        <f>IF(Árboles!G713="","",Árboles!G713)</f>
        <v/>
      </c>
      <c r="E716" s="242"/>
      <c r="F716" s="242"/>
      <c r="G716" s="242"/>
      <c r="H716" s="242"/>
      <c r="I716" s="242"/>
      <c r="J716" s="243">
        <f>SUM(Biomasa[[#This Row],[B_PM (t)]:[B_Raíz (t)]])</f>
        <v>0</v>
      </c>
      <c r="K716" s="244"/>
      <c r="L716" s="244"/>
      <c r="M716" s="244"/>
      <c r="N716" s="244"/>
      <c r="O716" s="244"/>
      <c r="P716" s="245"/>
      <c r="Q716" s="245"/>
      <c r="R716" s="183"/>
      <c r="S716" s="183"/>
      <c r="T716" s="183"/>
      <c r="U716" s="183"/>
      <c r="V716" s="183"/>
      <c r="W716" s="183"/>
      <c r="X716" s="183"/>
    </row>
    <row r="717" spans="2:24" ht="16.8" thickTop="1" thickBot="1">
      <c r="B717" s="248" t="str">
        <f>IF(Árboles!B714="","",Árboles!B714)</f>
        <v/>
      </c>
      <c r="C717" s="240" t="str">
        <f>IF(Árboles!C714="","",Árboles!C714)</f>
        <v/>
      </c>
      <c r="D717" s="249" t="str">
        <f>IF(Árboles!G714="","",Árboles!G714)</f>
        <v/>
      </c>
      <c r="E717" s="242"/>
      <c r="F717" s="242"/>
      <c r="G717" s="242"/>
      <c r="H717" s="242"/>
      <c r="I717" s="242"/>
      <c r="J717" s="243">
        <f>SUM(Biomasa[[#This Row],[B_PM (t)]:[B_Raíz (t)]])</f>
        <v>0</v>
      </c>
      <c r="K717" s="244"/>
      <c r="L717" s="244"/>
      <c r="M717" s="244"/>
      <c r="N717" s="244"/>
      <c r="O717" s="244"/>
      <c r="P717" s="245"/>
      <c r="Q717" s="245"/>
      <c r="R717" s="183"/>
      <c r="S717" s="183"/>
      <c r="T717" s="183"/>
      <c r="U717" s="183"/>
      <c r="V717" s="183"/>
      <c r="W717" s="183"/>
      <c r="X717" s="183"/>
    </row>
    <row r="718" spans="2:24" ht="16.8" thickTop="1" thickBot="1">
      <c r="B718" s="248" t="str">
        <f>IF(Árboles!B715="","",Árboles!B715)</f>
        <v/>
      </c>
      <c r="C718" s="240" t="str">
        <f>IF(Árboles!C715="","",Árboles!C715)</f>
        <v/>
      </c>
      <c r="D718" s="249" t="str">
        <f>IF(Árboles!G715="","",Árboles!G715)</f>
        <v/>
      </c>
      <c r="E718" s="242"/>
      <c r="F718" s="242"/>
      <c r="G718" s="242"/>
      <c r="H718" s="242"/>
      <c r="I718" s="242"/>
      <c r="J718" s="243">
        <f>SUM(Biomasa[[#This Row],[B_PM (t)]:[B_Raíz (t)]])</f>
        <v>0</v>
      </c>
      <c r="K718" s="244"/>
      <c r="L718" s="244"/>
      <c r="M718" s="244"/>
      <c r="N718" s="244"/>
      <c r="O718" s="244"/>
      <c r="P718" s="245"/>
      <c r="Q718" s="245"/>
      <c r="R718" s="183"/>
      <c r="S718" s="183"/>
      <c r="T718" s="183"/>
      <c r="U718" s="183"/>
      <c r="V718" s="183"/>
      <c r="W718" s="183"/>
      <c r="X718" s="183"/>
    </row>
    <row r="719" spans="2:24" ht="16.8" thickTop="1" thickBot="1">
      <c r="B719" s="248" t="str">
        <f>IF(Árboles!B716="","",Árboles!B716)</f>
        <v/>
      </c>
      <c r="C719" s="240" t="str">
        <f>IF(Árboles!C716="","",Árboles!C716)</f>
        <v/>
      </c>
      <c r="D719" s="249" t="str">
        <f>IF(Árboles!G716="","",Árboles!G716)</f>
        <v/>
      </c>
      <c r="E719" s="242"/>
      <c r="F719" s="242"/>
      <c r="G719" s="242"/>
      <c r="H719" s="242"/>
      <c r="I719" s="242"/>
      <c r="J719" s="243">
        <f>SUM(Biomasa[[#This Row],[B_PM (t)]:[B_Raíz (t)]])</f>
        <v>0</v>
      </c>
      <c r="K719" s="244"/>
      <c r="L719" s="244"/>
      <c r="M719" s="244"/>
      <c r="N719" s="244"/>
      <c r="O719" s="244"/>
      <c r="P719" s="245"/>
      <c r="Q719" s="245"/>
      <c r="R719" s="183"/>
      <c r="S719" s="183"/>
      <c r="T719" s="183"/>
      <c r="U719" s="183"/>
      <c r="V719" s="183"/>
      <c r="W719" s="183"/>
      <c r="X719" s="183"/>
    </row>
    <row r="720" spans="2:24" ht="16.8" thickTop="1" thickBot="1">
      <c r="B720" s="248" t="str">
        <f>IF(Árboles!B717="","",Árboles!B717)</f>
        <v/>
      </c>
      <c r="C720" s="240" t="str">
        <f>IF(Árboles!C717="","",Árboles!C717)</f>
        <v/>
      </c>
      <c r="D720" s="249" t="str">
        <f>IF(Árboles!G717="","",Árboles!G717)</f>
        <v/>
      </c>
      <c r="E720" s="242"/>
      <c r="F720" s="242"/>
      <c r="G720" s="242"/>
      <c r="H720" s="242"/>
      <c r="I720" s="242"/>
      <c r="J720" s="243">
        <f>SUM(Biomasa[[#This Row],[B_PM (t)]:[B_Raíz (t)]])</f>
        <v>0</v>
      </c>
      <c r="K720" s="244"/>
      <c r="L720" s="244"/>
      <c r="M720" s="244"/>
      <c r="N720" s="244"/>
      <c r="O720" s="244"/>
      <c r="P720" s="245"/>
      <c r="Q720" s="245"/>
      <c r="R720" s="183"/>
      <c r="S720" s="183"/>
      <c r="T720" s="183"/>
      <c r="U720" s="183"/>
      <c r="V720" s="183"/>
      <c r="W720" s="183"/>
      <c r="X720" s="183"/>
    </row>
    <row r="721" spans="2:24" ht="16.8" thickTop="1" thickBot="1">
      <c r="B721" s="248" t="str">
        <f>IF(Árboles!B718="","",Árboles!B718)</f>
        <v/>
      </c>
      <c r="C721" s="240" t="str">
        <f>IF(Árboles!C718="","",Árboles!C718)</f>
        <v/>
      </c>
      <c r="D721" s="249" t="str">
        <f>IF(Árboles!G718="","",Árboles!G718)</f>
        <v/>
      </c>
      <c r="E721" s="242"/>
      <c r="F721" s="242"/>
      <c r="G721" s="242"/>
      <c r="H721" s="242"/>
      <c r="I721" s="242"/>
      <c r="J721" s="243">
        <f>SUM(Biomasa[[#This Row],[B_PM (t)]:[B_Raíz (t)]])</f>
        <v>0</v>
      </c>
      <c r="K721" s="244"/>
      <c r="L721" s="244"/>
      <c r="M721" s="244"/>
      <c r="N721" s="244"/>
      <c r="O721" s="244"/>
      <c r="P721" s="245"/>
      <c r="Q721" s="245"/>
      <c r="R721" s="183"/>
      <c r="S721" s="183"/>
      <c r="T721" s="183"/>
      <c r="U721" s="183"/>
      <c r="V721" s="183"/>
      <c r="W721" s="183"/>
      <c r="X721" s="183"/>
    </row>
    <row r="722" spans="2:24" ht="16.8" thickTop="1" thickBot="1">
      <c r="B722" s="248" t="str">
        <f>IF(Árboles!B719="","",Árboles!B719)</f>
        <v/>
      </c>
      <c r="C722" s="240" t="str">
        <f>IF(Árboles!C719="","",Árboles!C719)</f>
        <v/>
      </c>
      <c r="D722" s="249" t="str">
        <f>IF(Árboles!G719="","",Árboles!G719)</f>
        <v/>
      </c>
      <c r="E722" s="242"/>
      <c r="F722" s="242"/>
      <c r="G722" s="242"/>
      <c r="H722" s="242"/>
      <c r="I722" s="242"/>
      <c r="J722" s="243">
        <f>SUM(Biomasa[[#This Row],[B_PM (t)]:[B_Raíz (t)]])</f>
        <v>0</v>
      </c>
      <c r="K722" s="244"/>
      <c r="L722" s="244"/>
      <c r="M722" s="244"/>
      <c r="N722" s="244"/>
      <c r="O722" s="244"/>
      <c r="P722" s="245"/>
      <c r="Q722" s="245"/>
      <c r="R722" s="183"/>
      <c r="S722" s="183"/>
      <c r="T722" s="183"/>
      <c r="U722" s="183"/>
      <c r="V722" s="183"/>
      <c r="W722" s="183"/>
      <c r="X722" s="183"/>
    </row>
    <row r="723" spans="2:24" ht="16.8" thickTop="1" thickBot="1">
      <c r="B723" s="248" t="str">
        <f>IF(Árboles!B720="","",Árboles!B720)</f>
        <v/>
      </c>
      <c r="C723" s="240" t="str">
        <f>IF(Árboles!C720="","",Árboles!C720)</f>
        <v/>
      </c>
      <c r="D723" s="249" t="str">
        <f>IF(Árboles!G720="","",Árboles!G720)</f>
        <v/>
      </c>
      <c r="E723" s="242"/>
      <c r="F723" s="242"/>
      <c r="G723" s="242"/>
      <c r="H723" s="242"/>
      <c r="I723" s="242"/>
      <c r="J723" s="243">
        <f>SUM(Biomasa[[#This Row],[B_PM (t)]:[B_Raíz (t)]])</f>
        <v>0</v>
      </c>
      <c r="K723" s="244"/>
      <c r="L723" s="244"/>
      <c r="M723" s="244"/>
      <c r="N723" s="244"/>
      <c r="O723" s="244"/>
      <c r="P723" s="245"/>
      <c r="Q723" s="245"/>
      <c r="R723" s="183"/>
      <c r="S723" s="183"/>
      <c r="T723" s="183"/>
      <c r="U723" s="183"/>
      <c r="V723" s="183"/>
      <c r="W723" s="183"/>
      <c r="X723" s="183"/>
    </row>
    <row r="724" spans="2:24" ht="16.8" thickTop="1" thickBot="1">
      <c r="B724" s="248" t="str">
        <f>IF(Árboles!B721="","",Árboles!B721)</f>
        <v/>
      </c>
      <c r="C724" s="240" t="str">
        <f>IF(Árboles!C721="","",Árboles!C721)</f>
        <v/>
      </c>
      <c r="D724" s="249" t="str">
        <f>IF(Árboles!G721="","",Árboles!G721)</f>
        <v/>
      </c>
      <c r="E724" s="242"/>
      <c r="F724" s="242"/>
      <c r="G724" s="242"/>
      <c r="H724" s="242"/>
      <c r="I724" s="242"/>
      <c r="J724" s="243">
        <f>SUM(Biomasa[[#This Row],[B_PM (t)]:[B_Raíz (t)]])</f>
        <v>0</v>
      </c>
      <c r="K724" s="244"/>
      <c r="L724" s="244"/>
      <c r="M724" s="244"/>
      <c r="N724" s="244"/>
      <c r="O724" s="244"/>
      <c r="P724" s="245"/>
      <c r="Q724" s="245"/>
      <c r="R724" s="183"/>
      <c r="S724" s="183"/>
      <c r="T724" s="183"/>
      <c r="U724" s="183"/>
      <c r="V724" s="183"/>
      <c r="W724" s="183"/>
      <c r="X724" s="183"/>
    </row>
    <row r="725" spans="2:24" ht="16.8" thickTop="1" thickBot="1">
      <c r="B725" s="248" t="str">
        <f>IF(Árboles!B722="","",Árboles!B722)</f>
        <v/>
      </c>
      <c r="C725" s="240" t="str">
        <f>IF(Árboles!C722="","",Árboles!C722)</f>
        <v/>
      </c>
      <c r="D725" s="249" t="str">
        <f>IF(Árboles!G722="","",Árboles!G722)</f>
        <v/>
      </c>
      <c r="E725" s="242"/>
      <c r="F725" s="242"/>
      <c r="G725" s="242"/>
      <c r="H725" s="242"/>
      <c r="I725" s="242"/>
      <c r="J725" s="243">
        <f>SUM(Biomasa[[#This Row],[B_PM (t)]:[B_Raíz (t)]])</f>
        <v>0</v>
      </c>
      <c r="K725" s="244"/>
      <c r="L725" s="244"/>
      <c r="M725" s="244"/>
      <c r="N725" s="244"/>
      <c r="O725" s="244"/>
      <c r="P725" s="245"/>
      <c r="Q725" s="245"/>
      <c r="R725" s="183"/>
      <c r="S725" s="183"/>
      <c r="T725" s="183"/>
      <c r="U725" s="183"/>
      <c r="V725" s="183"/>
      <c r="W725" s="183"/>
      <c r="X725" s="183"/>
    </row>
    <row r="726" spans="2:24" ht="16.8" thickTop="1" thickBot="1">
      <c r="B726" s="248" t="str">
        <f>IF(Árboles!B723="","",Árboles!B723)</f>
        <v/>
      </c>
      <c r="C726" s="240" t="str">
        <f>IF(Árboles!C723="","",Árboles!C723)</f>
        <v/>
      </c>
      <c r="D726" s="249" t="str">
        <f>IF(Árboles!G723="","",Árboles!G723)</f>
        <v/>
      </c>
      <c r="E726" s="242"/>
      <c r="F726" s="242"/>
      <c r="G726" s="242"/>
      <c r="H726" s="242"/>
      <c r="I726" s="242"/>
      <c r="J726" s="243">
        <f>SUM(Biomasa[[#This Row],[B_PM (t)]:[B_Raíz (t)]])</f>
        <v>0</v>
      </c>
      <c r="K726" s="244"/>
      <c r="L726" s="244"/>
      <c r="M726" s="244"/>
      <c r="N726" s="244"/>
      <c r="O726" s="244"/>
      <c r="P726" s="245"/>
      <c r="Q726" s="245"/>
      <c r="R726" s="183"/>
      <c r="S726" s="183"/>
      <c r="T726" s="183"/>
      <c r="U726" s="183"/>
      <c r="V726" s="183"/>
      <c r="W726" s="183"/>
      <c r="X726" s="183"/>
    </row>
    <row r="727" spans="2:24" ht="16.8" thickTop="1" thickBot="1">
      <c r="B727" s="248" t="str">
        <f>IF(Árboles!B724="","",Árboles!B724)</f>
        <v/>
      </c>
      <c r="C727" s="240" t="str">
        <f>IF(Árboles!C724="","",Árboles!C724)</f>
        <v/>
      </c>
      <c r="D727" s="249" t="str">
        <f>IF(Árboles!G724="","",Árboles!G724)</f>
        <v/>
      </c>
      <c r="E727" s="242"/>
      <c r="F727" s="242"/>
      <c r="G727" s="242"/>
      <c r="H727" s="242"/>
      <c r="I727" s="242"/>
      <c r="J727" s="243">
        <f>SUM(Biomasa[[#This Row],[B_PM (t)]:[B_Raíz (t)]])</f>
        <v>0</v>
      </c>
      <c r="K727" s="244"/>
      <c r="L727" s="244"/>
      <c r="M727" s="244"/>
      <c r="N727" s="244"/>
      <c r="O727" s="244"/>
      <c r="P727" s="245"/>
      <c r="Q727" s="245"/>
      <c r="R727" s="183"/>
      <c r="S727" s="183"/>
      <c r="T727" s="183"/>
      <c r="U727" s="183"/>
      <c r="V727" s="183"/>
      <c r="W727" s="183"/>
      <c r="X727" s="183"/>
    </row>
    <row r="728" spans="2:24" ht="16.8" thickTop="1" thickBot="1">
      <c r="B728" s="248" t="str">
        <f>IF(Árboles!B725="","",Árboles!B725)</f>
        <v/>
      </c>
      <c r="C728" s="240" t="str">
        <f>IF(Árboles!C725="","",Árboles!C725)</f>
        <v/>
      </c>
      <c r="D728" s="249" t="str">
        <f>IF(Árboles!G725="","",Árboles!G725)</f>
        <v/>
      </c>
      <c r="E728" s="242"/>
      <c r="F728" s="242"/>
      <c r="G728" s="242"/>
      <c r="H728" s="242"/>
      <c r="I728" s="242"/>
      <c r="J728" s="243">
        <f>SUM(Biomasa[[#This Row],[B_PM (t)]:[B_Raíz (t)]])</f>
        <v>0</v>
      </c>
      <c r="K728" s="244"/>
      <c r="L728" s="244"/>
      <c r="M728" s="244"/>
      <c r="N728" s="244"/>
      <c r="O728" s="244"/>
      <c r="P728" s="245"/>
      <c r="Q728" s="245"/>
      <c r="R728" s="183"/>
      <c r="S728" s="183"/>
      <c r="T728" s="183"/>
      <c r="U728" s="183"/>
      <c r="V728" s="183"/>
      <c r="W728" s="183"/>
      <c r="X728" s="183"/>
    </row>
    <row r="729" spans="2:24" ht="16.8" thickTop="1" thickBot="1">
      <c r="B729" s="248" t="str">
        <f>IF(Árboles!B726="","",Árboles!B726)</f>
        <v/>
      </c>
      <c r="C729" s="240" t="str">
        <f>IF(Árboles!C726="","",Árboles!C726)</f>
        <v/>
      </c>
      <c r="D729" s="249" t="str">
        <f>IF(Árboles!G726="","",Árboles!G726)</f>
        <v/>
      </c>
      <c r="E729" s="242"/>
      <c r="F729" s="242"/>
      <c r="G729" s="242"/>
      <c r="H729" s="242"/>
      <c r="I729" s="242"/>
      <c r="J729" s="243">
        <f>SUM(Biomasa[[#This Row],[B_PM (t)]:[B_Raíz (t)]])</f>
        <v>0</v>
      </c>
      <c r="K729" s="244"/>
      <c r="L729" s="244"/>
      <c r="M729" s="244"/>
      <c r="N729" s="244"/>
      <c r="O729" s="244"/>
      <c r="P729" s="245"/>
      <c r="Q729" s="245"/>
      <c r="R729" s="183"/>
      <c r="S729" s="183"/>
      <c r="T729" s="183"/>
      <c r="U729" s="183"/>
      <c r="V729" s="183"/>
      <c r="W729" s="183"/>
      <c r="X729" s="183"/>
    </row>
    <row r="730" spans="2:24" ht="16.8" thickTop="1" thickBot="1">
      <c r="B730" s="248" t="str">
        <f>IF(Árboles!B727="","",Árboles!B727)</f>
        <v/>
      </c>
      <c r="C730" s="240" t="str">
        <f>IF(Árboles!C727="","",Árboles!C727)</f>
        <v/>
      </c>
      <c r="D730" s="249" t="str">
        <f>IF(Árboles!G727="","",Árboles!G727)</f>
        <v/>
      </c>
      <c r="E730" s="242"/>
      <c r="F730" s="242"/>
      <c r="G730" s="242"/>
      <c r="H730" s="242"/>
      <c r="I730" s="242"/>
      <c r="J730" s="243">
        <f>SUM(Biomasa[[#This Row],[B_PM (t)]:[B_Raíz (t)]])</f>
        <v>0</v>
      </c>
      <c r="K730" s="244"/>
      <c r="L730" s="244"/>
      <c r="M730" s="244"/>
      <c r="N730" s="244"/>
      <c r="O730" s="244"/>
      <c r="P730" s="245"/>
      <c r="Q730" s="245"/>
      <c r="R730" s="183"/>
      <c r="S730" s="183"/>
      <c r="T730" s="183"/>
      <c r="U730" s="183"/>
      <c r="V730" s="183"/>
      <c r="W730" s="183"/>
      <c r="X730" s="183"/>
    </row>
    <row r="731" spans="2:24" ht="16.8" thickTop="1" thickBot="1">
      <c r="B731" s="248" t="str">
        <f>IF(Árboles!B728="","",Árboles!B728)</f>
        <v/>
      </c>
      <c r="C731" s="240" t="str">
        <f>IF(Árboles!C728="","",Árboles!C728)</f>
        <v/>
      </c>
      <c r="D731" s="249" t="str">
        <f>IF(Árboles!G728="","",Árboles!G728)</f>
        <v/>
      </c>
      <c r="E731" s="242"/>
      <c r="F731" s="242"/>
      <c r="G731" s="242"/>
      <c r="H731" s="242"/>
      <c r="I731" s="242"/>
      <c r="J731" s="243">
        <f>SUM(Biomasa[[#This Row],[B_PM (t)]:[B_Raíz (t)]])</f>
        <v>0</v>
      </c>
      <c r="K731" s="244"/>
      <c r="L731" s="244"/>
      <c r="M731" s="244"/>
      <c r="N731" s="244"/>
      <c r="O731" s="244"/>
      <c r="P731" s="245"/>
      <c r="Q731" s="245"/>
      <c r="R731" s="183"/>
      <c r="S731" s="183"/>
      <c r="T731" s="183"/>
      <c r="U731" s="183"/>
      <c r="V731" s="183"/>
      <c r="W731" s="183"/>
      <c r="X731" s="183"/>
    </row>
    <row r="732" spans="2:24" ht="16.8" thickTop="1" thickBot="1">
      <c r="B732" s="248" t="str">
        <f>IF(Árboles!B729="","",Árboles!B729)</f>
        <v/>
      </c>
      <c r="C732" s="240" t="str">
        <f>IF(Árboles!C729="","",Árboles!C729)</f>
        <v/>
      </c>
      <c r="D732" s="249" t="str">
        <f>IF(Árboles!G729="","",Árboles!G729)</f>
        <v/>
      </c>
      <c r="E732" s="242"/>
      <c r="F732" s="242"/>
      <c r="G732" s="242"/>
      <c r="H732" s="242"/>
      <c r="I732" s="242"/>
      <c r="J732" s="243">
        <f>SUM(Biomasa[[#This Row],[B_PM (t)]:[B_Raíz (t)]])</f>
        <v>0</v>
      </c>
      <c r="K732" s="244"/>
      <c r="L732" s="244"/>
      <c r="M732" s="244"/>
      <c r="N732" s="244"/>
      <c r="O732" s="244"/>
      <c r="P732" s="245"/>
      <c r="Q732" s="245"/>
      <c r="R732" s="183"/>
      <c r="S732" s="183"/>
      <c r="T732" s="183"/>
      <c r="U732" s="183"/>
      <c r="V732" s="183"/>
      <c r="W732" s="183"/>
      <c r="X732" s="183"/>
    </row>
    <row r="733" spans="2:24" ht="16.8" thickTop="1" thickBot="1">
      <c r="B733" s="248" t="str">
        <f>IF(Árboles!B730="","",Árboles!B730)</f>
        <v/>
      </c>
      <c r="C733" s="240" t="str">
        <f>IF(Árboles!C730="","",Árboles!C730)</f>
        <v/>
      </c>
      <c r="D733" s="249" t="str">
        <f>IF(Árboles!G730="","",Árboles!G730)</f>
        <v/>
      </c>
      <c r="E733" s="242"/>
      <c r="F733" s="242"/>
      <c r="G733" s="242"/>
      <c r="H733" s="242"/>
      <c r="I733" s="242"/>
      <c r="J733" s="243">
        <f>SUM(Biomasa[[#This Row],[B_PM (t)]:[B_Raíz (t)]])</f>
        <v>0</v>
      </c>
      <c r="K733" s="244"/>
      <c r="L733" s="244"/>
      <c r="M733" s="244"/>
      <c r="N733" s="244"/>
      <c r="O733" s="244"/>
      <c r="P733" s="245"/>
      <c r="Q733" s="245"/>
      <c r="R733" s="183"/>
      <c r="S733" s="183"/>
      <c r="T733" s="183"/>
      <c r="U733" s="183"/>
      <c r="V733" s="183"/>
      <c r="W733" s="183"/>
      <c r="X733" s="183"/>
    </row>
    <row r="734" spans="2:24" ht="16.8" thickTop="1" thickBot="1">
      <c r="B734" s="248" t="str">
        <f>IF(Árboles!B731="","",Árboles!B731)</f>
        <v/>
      </c>
      <c r="C734" s="240" t="str">
        <f>IF(Árboles!C731="","",Árboles!C731)</f>
        <v/>
      </c>
      <c r="D734" s="249" t="str">
        <f>IF(Árboles!G731="","",Árboles!G731)</f>
        <v/>
      </c>
      <c r="E734" s="242"/>
      <c r="F734" s="242"/>
      <c r="G734" s="242"/>
      <c r="H734" s="242"/>
      <c r="I734" s="242"/>
      <c r="J734" s="243">
        <f>SUM(Biomasa[[#This Row],[B_PM (t)]:[B_Raíz (t)]])</f>
        <v>0</v>
      </c>
      <c r="K734" s="244"/>
      <c r="L734" s="244"/>
      <c r="M734" s="244"/>
      <c r="N734" s="244"/>
      <c r="O734" s="244"/>
      <c r="P734" s="245"/>
      <c r="Q734" s="245"/>
      <c r="R734" s="183"/>
      <c r="S734" s="183"/>
      <c r="T734" s="183"/>
      <c r="U734" s="183"/>
      <c r="V734" s="183"/>
      <c r="W734" s="183"/>
      <c r="X734" s="183"/>
    </row>
    <row r="735" spans="2:24" ht="16.8" thickTop="1" thickBot="1">
      <c r="B735" s="248" t="str">
        <f>IF(Árboles!B732="","",Árboles!B732)</f>
        <v/>
      </c>
      <c r="C735" s="240" t="str">
        <f>IF(Árboles!C732="","",Árboles!C732)</f>
        <v/>
      </c>
      <c r="D735" s="249" t="str">
        <f>IF(Árboles!G732="","",Árboles!G732)</f>
        <v/>
      </c>
      <c r="E735" s="242"/>
      <c r="F735" s="242"/>
      <c r="G735" s="242"/>
      <c r="H735" s="242"/>
      <c r="I735" s="242"/>
      <c r="J735" s="243">
        <f>SUM(Biomasa[[#This Row],[B_PM (t)]:[B_Raíz (t)]])</f>
        <v>0</v>
      </c>
      <c r="K735" s="244"/>
      <c r="L735" s="244"/>
      <c r="M735" s="244"/>
      <c r="N735" s="244"/>
      <c r="O735" s="244"/>
      <c r="P735" s="245"/>
      <c r="Q735" s="245"/>
      <c r="R735" s="183"/>
      <c r="S735" s="183"/>
      <c r="T735" s="183"/>
      <c r="U735" s="183"/>
      <c r="V735" s="183"/>
      <c r="W735" s="183"/>
      <c r="X735" s="183"/>
    </row>
    <row r="736" spans="2:24" ht="16.8" thickTop="1" thickBot="1">
      <c r="B736" s="248" t="str">
        <f>IF(Árboles!B733="","",Árboles!B733)</f>
        <v/>
      </c>
      <c r="C736" s="240" t="str">
        <f>IF(Árboles!C733="","",Árboles!C733)</f>
        <v/>
      </c>
      <c r="D736" s="249" t="str">
        <f>IF(Árboles!G733="","",Árboles!G733)</f>
        <v/>
      </c>
      <c r="E736" s="242"/>
      <c r="F736" s="242"/>
      <c r="G736" s="242"/>
      <c r="H736" s="242"/>
      <c r="I736" s="242"/>
      <c r="J736" s="243">
        <f>SUM(Biomasa[[#This Row],[B_PM (t)]:[B_Raíz (t)]])</f>
        <v>0</v>
      </c>
      <c r="K736" s="244"/>
      <c r="L736" s="244"/>
      <c r="M736" s="244"/>
      <c r="N736" s="244"/>
      <c r="O736" s="244"/>
      <c r="P736" s="245"/>
      <c r="Q736" s="245"/>
      <c r="R736" s="183"/>
      <c r="S736" s="183"/>
      <c r="T736" s="183"/>
      <c r="U736" s="183"/>
      <c r="V736" s="183"/>
      <c r="W736" s="183"/>
      <c r="X736" s="183"/>
    </row>
    <row r="737" spans="2:24" ht="16.8" thickTop="1" thickBot="1">
      <c r="B737" s="248" t="str">
        <f>IF(Árboles!B734="","",Árboles!B734)</f>
        <v/>
      </c>
      <c r="C737" s="240" t="str">
        <f>IF(Árboles!C734="","",Árboles!C734)</f>
        <v/>
      </c>
      <c r="D737" s="249" t="str">
        <f>IF(Árboles!G734="","",Árboles!G734)</f>
        <v/>
      </c>
      <c r="E737" s="242"/>
      <c r="F737" s="242"/>
      <c r="G737" s="242"/>
      <c r="H737" s="242"/>
      <c r="I737" s="242"/>
      <c r="J737" s="243">
        <f>SUM(Biomasa[[#This Row],[B_PM (t)]:[B_Raíz (t)]])</f>
        <v>0</v>
      </c>
      <c r="K737" s="244"/>
      <c r="L737" s="244"/>
      <c r="M737" s="244"/>
      <c r="N737" s="244"/>
      <c r="O737" s="244"/>
      <c r="P737" s="245"/>
      <c r="Q737" s="245"/>
      <c r="R737" s="183"/>
      <c r="S737" s="183"/>
      <c r="T737" s="183"/>
      <c r="U737" s="183"/>
      <c r="V737" s="183"/>
      <c r="W737" s="183"/>
      <c r="X737" s="183"/>
    </row>
    <row r="738" spans="2:24" ht="16.8" thickTop="1" thickBot="1">
      <c r="B738" s="248" t="str">
        <f>IF(Árboles!B735="","",Árboles!B735)</f>
        <v/>
      </c>
      <c r="C738" s="240" t="str">
        <f>IF(Árboles!C735="","",Árboles!C735)</f>
        <v/>
      </c>
      <c r="D738" s="249" t="str">
        <f>IF(Árboles!G735="","",Árboles!G735)</f>
        <v/>
      </c>
      <c r="E738" s="242"/>
      <c r="F738" s="242"/>
      <c r="G738" s="242"/>
      <c r="H738" s="242"/>
      <c r="I738" s="242"/>
      <c r="J738" s="243">
        <f>SUM(Biomasa[[#This Row],[B_PM (t)]:[B_Raíz (t)]])</f>
        <v>0</v>
      </c>
      <c r="K738" s="244"/>
      <c r="L738" s="244"/>
      <c r="M738" s="244"/>
      <c r="N738" s="244"/>
      <c r="O738" s="244"/>
      <c r="P738" s="245"/>
      <c r="Q738" s="245"/>
      <c r="R738" s="183"/>
      <c r="S738" s="183"/>
      <c r="T738" s="183"/>
      <c r="U738" s="183"/>
      <c r="V738" s="183"/>
      <c r="W738" s="183"/>
      <c r="X738" s="183"/>
    </row>
    <row r="739" spans="2:24" ht="16.8" thickTop="1" thickBot="1">
      <c r="B739" s="248" t="str">
        <f>IF(Árboles!B736="","",Árboles!B736)</f>
        <v/>
      </c>
      <c r="C739" s="240" t="str">
        <f>IF(Árboles!C736="","",Árboles!C736)</f>
        <v/>
      </c>
      <c r="D739" s="249" t="str">
        <f>IF(Árboles!G736="","",Árboles!G736)</f>
        <v/>
      </c>
      <c r="E739" s="242"/>
      <c r="F739" s="242"/>
      <c r="G739" s="242"/>
      <c r="H739" s="242"/>
      <c r="I739" s="242"/>
      <c r="J739" s="243">
        <f>SUM(Biomasa[[#This Row],[B_PM (t)]:[B_Raíz (t)]])</f>
        <v>0</v>
      </c>
      <c r="K739" s="244"/>
      <c r="L739" s="244"/>
      <c r="M739" s="244"/>
      <c r="N739" s="244"/>
      <c r="O739" s="244"/>
      <c r="P739" s="245"/>
      <c r="Q739" s="245"/>
      <c r="R739" s="183"/>
      <c r="S739" s="183"/>
      <c r="T739" s="183"/>
      <c r="U739" s="183"/>
      <c r="V739" s="183"/>
      <c r="W739" s="183"/>
      <c r="X739" s="183"/>
    </row>
    <row r="740" spans="2:24" ht="16.8" thickTop="1" thickBot="1">
      <c r="B740" s="248" t="str">
        <f>IF(Árboles!B737="","",Árboles!B737)</f>
        <v/>
      </c>
      <c r="C740" s="240" t="str">
        <f>IF(Árboles!C737="","",Árboles!C737)</f>
        <v/>
      </c>
      <c r="D740" s="249" t="str">
        <f>IF(Árboles!G737="","",Árboles!G737)</f>
        <v/>
      </c>
      <c r="E740" s="242"/>
      <c r="F740" s="242"/>
      <c r="G740" s="242"/>
      <c r="H740" s="242"/>
      <c r="I740" s="242"/>
      <c r="J740" s="243">
        <f>SUM(Biomasa[[#This Row],[B_PM (t)]:[B_Raíz (t)]])</f>
        <v>0</v>
      </c>
      <c r="K740" s="244"/>
      <c r="L740" s="244"/>
      <c r="M740" s="244"/>
      <c r="N740" s="244"/>
      <c r="O740" s="244"/>
      <c r="P740" s="245"/>
      <c r="Q740" s="245"/>
      <c r="R740" s="183"/>
      <c r="S740" s="183"/>
      <c r="T740" s="183"/>
      <c r="U740" s="183"/>
      <c r="V740" s="183"/>
      <c r="W740" s="183"/>
      <c r="X740" s="183"/>
    </row>
    <row r="741" spans="2:24" ht="16.8" thickTop="1" thickBot="1">
      <c r="B741" s="248" t="str">
        <f>IF(Árboles!B738="","",Árboles!B738)</f>
        <v/>
      </c>
      <c r="C741" s="240" t="str">
        <f>IF(Árboles!C738="","",Árboles!C738)</f>
        <v/>
      </c>
      <c r="D741" s="249" t="str">
        <f>IF(Árboles!G738="","",Árboles!G738)</f>
        <v/>
      </c>
      <c r="E741" s="242"/>
      <c r="F741" s="242"/>
      <c r="G741" s="242"/>
      <c r="H741" s="242"/>
      <c r="I741" s="242"/>
      <c r="J741" s="243">
        <f>SUM(Biomasa[[#This Row],[B_PM (t)]:[B_Raíz (t)]])</f>
        <v>0</v>
      </c>
      <c r="K741" s="244"/>
      <c r="L741" s="244"/>
      <c r="M741" s="244"/>
      <c r="N741" s="244"/>
      <c r="O741" s="244"/>
      <c r="P741" s="245"/>
      <c r="Q741" s="245"/>
      <c r="R741" s="183"/>
      <c r="S741" s="183"/>
      <c r="T741" s="183"/>
      <c r="U741" s="183"/>
      <c r="V741" s="183"/>
      <c r="W741" s="183"/>
      <c r="X741" s="183"/>
    </row>
    <row r="742" spans="2:24" ht="16.8" thickTop="1" thickBot="1">
      <c r="B742" s="248" t="str">
        <f>IF(Árboles!B739="","",Árboles!B739)</f>
        <v/>
      </c>
      <c r="C742" s="240" t="str">
        <f>IF(Árboles!C739="","",Árboles!C739)</f>
        <v/>
      </c>
      <c r="D742" s="249" t="str">
        <f>IF(Árboles!G739="","",Árboles!G739)</f>
        <v/>
      </c>
      <c r="E742" s="242"/>
      <c r="F742" s="242"/>
      <c r="G742" s="242"/>
      <c r="H742" s="242"/>
      <c r="I742" s="242"/>
      <c r="J742" s="243">
        <f>SUM(Biomasa[[#This Row],[B_PM (t)]:[B_Raíz (t)]])</f>
        <v>0</v>
      </c>
      <c r="K742" s="244"/>
      <c r="L742" s="244"/>
      <c r="M742" s="244"/>
      <c r="N742" s="244"/>
      <c r="O742" s="244"/>
      <c r="P742" s="245"/>
      <c r="Q742" s="245"/>
      <c r="R742" s="183"/>
      <c r="S742" s="183"/>
      <c r="T742" s="183"/>
      <c r="U742" s="183"/>
      <c r="V742" s="183"/>
      <c r="W742" s="183"/>
      <c r="X742" s="183"/>
    </row>
    <row r="743" spans="2:24" ht="16.8" thickTop="1" thickBot="1">
      <c r="B743" s="248" t="str">
        <f>IF(Árboles!B740="","",Árboles!B740)</f>
        <v/>
      </c>
      <c r="C743" s="240" t="str">
        <f>IF(Árboles!C740="","",Árboles!C740)</f>
        <v/>
      </c>
      <c r="D743" s="249" t="str">
        <f>IF(Árboles!G740="","",Árboles!G740)</f>
        <v/>
      </c>
      <c r="E743" s="242"/>
      <c r="F743" s="242"/>
      <c r="G743" s="242"/>
      <c r="H743" s="242"/>
      <c r="I743" s="242"/>
      <c r="J743" s="243">
        <f>SUM(Biomasa[[#This Row],[B_PM (t)]:[B_Raíz (t)]])</f>
        <v>0</v>
      </c>
      <c r="K743" s="244"/>
      <c r="L743" s="244"/>
      <c r="M743" s="244"/>
      <c r="N743" s="244"/>
      <c r="O743" s="244"/>
      <c r="P743" s="245"/>
      <c r="Q743" s="245"/>
      <c r="R743" s="183"/>
      <c r="S743" s="183"/>
      <c r="T743" s="183"/>
      <c r="U743" s="183"/>
      <c r="V743" s="183"/>
      <c r="W743" s="183"/>
      <c r="X743" s="183"/>
    </row>
    <row r="744" spans="2:24" ht="16.8" thickTop="1" thickBot="1">
      <c r="B744" s="248" t="str">
        <f>IF(Árboles!B741="","",Árboles!B741)</f>
        <v/>
      </c>
      <c r="C744" s="240" t="str">
        <f>IF(Árboles!C741="","",Árboles!C741)</f>
        <v/>
      </c>
      <c r="D744" s="249" t="str">
        <f>IF(Árboles!G741="","",Árboles!G741)</f>
        <v/>
      </c>
      <c r="E744" s="242"/>
      <c r="F744" s="242"/>
      <c r="G744" s="242"/>
      <c r="H744" s="242"/>
      <c r="I744" s="242"/>
      <c r="J744" s="243">
        <f>SUM(Biomasa[[#This Row],[B_PM (t)]:[B_Raíz (t)]])</f>
        <v>0</v>
      </c>
      <c r="K744" s="244"/>
      <c r="L744" s="244"/>
      <c r="M744" s="244"/>
      <c r="N744" s="244"/>
      <c r="O744" s="244"/>
      <c r="P744" s="245"/>
      <c r="Q744" s="245"/>
      <c r="R744" s="183"/>
      <c r="S744" s="183"/>
      <c r="T744" s="183"/>
      <c r="U744" s="183"/>
      <c r="V744" s="183"/>
      <c r="W744" s="183"/>
      <c r="X744" s="183"/>
    </row>
    <row r="745" spans="2:24" ht="16.8" thickTop="1" thickBot="1">
      <c r="B745" s="248" t="str">
        <f>IF(Árboles!B742="","",Árboles!B742)</f>
        <v/>
      </c>
      <c r="C745" s="240" t="str">
        <f>IF(Árboles!C742="","",Árboles!C742)</f>
        <v/>
      </c>
      <c r="D745" s="249" t="str">
        <f>IF(Árboles!G742="","",Árboles!G742)</f>
        <v/>
      </c>
      <c r="E745" s="242"/>
      <c r="F745" s="242"/>
      <c r="G745" s="242"/>
      <c r="H745" s="242"/>
      <c r="I745" s="242"/>
      <c r="J745" s="243">
        <f>SUM(Biomasa[[#This Row],[B_PM (t)]:[B_Raíz (t)]])</f>
        <v>0</v>
      </c>
      <c r="K745" s="244"/>
      <c r="L745" s="244"/>
      <c r="M745" s="244"/>
      <c r="N745" s="244"/>
      <c r="O745" s="244"/>
      <c r="P745" s="245"/>
      <c r="Q745" s="245"/>
      <c r="R745" s="183"/>
      <c r="S745" s="183"/>
      <c r="T745" s="183"/>
      <c r="U745" s="183"/>
      <c r="V745" s="183"/>
      <c r="W745" s="183"/>
      <c r="X745" s="183"/>
    </row>
    <row r="746" spans="2:24" ht="16.8" thickTop="1" thickBot="1">
      <c r="B746" s="248" t="str">
        <f>IF(Árboles!B743="","",Árboles!B743)</f>
        <v/>
      </c>
      <c r="C746" s="240" t="str">
        <f>IF(Árboles!C743="","",Árboles!C743)</f>
        <v/>
      </c>
      <c r="D746" s="249" t="str">
        <f>IF(Árboles!G743="","",Árboles!G743)</f>
        <v/>
      </c>
      <c r="E746" s="242"/>
      <c r="F746" s="242"/>
      <c r="G746" s="242"/>
      <c r="H746" s="242"/>
      <c r="I746" s="242"/>
      <c r="J746" s="243">
        <f>SUM(Biomasa[[#This Row],[B_PM (t)]:[B_Raíz (t)]])</f>
        <v>0</v>
      </c>
      <c r="K746" s="244"/>
      <c r="L746" s="244"/>
      <c r="M746" s="244"/>
      <c r="N746" s="244"/>
      <c r="O746" s="244"/>
      <c r="P746" s="245"/>
      <c r="Q746" s="245"/>
      <c r="R746" s="183"/>
      <c r="S746" s="183"/>
      <c r="T746" s="183"/>
      <c r="U746" s="183"/>
      <c r="V746" s="183"/>
      <c r="W746" s="183"/>
      <c r="X746" s="183"/>
    </row>
    <row r="747" spans="2:24" ht="16.8" thickTop="1" thickBot="1">
      <c r="B747" s="248" t="str">
        <f>IF(Árboles!B744="","",Árboles!B744)</f>
        <v/>
      </c>
      <c r="C747" s="240" t="str">
        <f>IF(Árboles!C744="","",Árboles!C744)</f>
        <v/>
      </c>
      <c r="D747" s="249" t="str">
        <f>IF(Árboles!G744="","",Árboles!G744)</f>
        <v/>
      </c>
      <c r="E747" s="242"/>
      <c r="F747" s="242"/>
      <c r="G747" s="242"/>
      <c r="H747" s="242"/>
      <c r="I747" s="242"/>
      <c r="J747" s="243">
        <f>SUM(Biomasa[[#This Row],[B_PM (t)]:[B_Raíz (t)]])</f>
        <v>0</v>
      </c>
      <c r="K747" s="244"/>
      <c r="L747" s="244"/>
      <c r="M747" s="244"/>
      <c r="N747" s="244"/>
      <c r="O747" s="244"/>
      <c r="P747" s="245"/>
      <c r="Q747" s="245"/>
      <c r="R747" s="183"/>
      <c r="S747" s="183"/>
      <c r="T747" s="183"/>
      <c r="U747" s="183"/>
      <c r="V747" s="183"/>
      <c r="W747" s="183"/>
      <c r="X747" s="183"/>
    </row>
    <row r="748" spans="2:24" ht="16.8" thickTop="1" thickBot="1">
      <c r="B748" s="248" t="str">
        <f>IF(Árboles!B745="","",Árboles!B745)</f>
        <v/>
      </c>
      <c r="C748" s="240" t="str">
        <f>IF(Árboles!C745="","",Árboles!C745)</f>
        <v/>
      </c>
      <c r="D748" s="249" t="str">
        <f>IF(Árboles!G745="","",Árboles!G745)</f>
        <v/>
      </c>
      <c r="E748" s="242"/>
      <c r="F748" s="242"/>
      <c r="G748" s="242"/>
      <c r="H748" s="242"/>
      <c r="I748" s="242"/>
      <c r="J748" s="243">
        <f>SUM(Biomasa[[#This Row],[B_PM (t)]:[B_Raíz (t)]])</f>
        <v>0</v>
      </c>
      <c r="K748" s="244"/>
      <c r="L748" s="244"/>
      <c r="M748" s="244"/>
      <c r="N748" s="244"/>
      <c r="O748" s="244"/>
      <c r="P748" s="245"/>
      <c r="Q748" s="245"/>
      <c r="R748" s="183"/>
      <c r="S748" s="183"/>
      <c r="T748" s="183"/>
      <c r="U748" s="183"/>
      <c r="V748" s="183"/>
      <c r="W748" s="183"/>
      <c r="X748" s="183"/>
    </row>
    <row r="749" spans="2:24" ht="16.8" thickTop="1" thickBot="1">
      <c r="B749" s="248" t="str">
        <f>IF(Árboles!B746="","",Árboles!B746)</f>
        <v/>
      </c>
      <c r="C749" s="240" t="str">
        <f>IF(Árboles!C746="","",Árboles!C746)</f>
        <v/>
      </c>
      <c r="D749" s="249" t="str">
        <f>IF(Árboles!G746="","",Árboles!G746)</f>
        <v/>
      </c>
      <c r="E749" s="242"/>
      <c r="F749" s="242"/>
      <c r="G749" s="242"/>
      <c r="H749" s="242"/>
      <c r="I749" s="242"/>
      <c r="J749" s="243">
        <f>SUM(Biomasa[[#This Row],[B_PM (t)]:[B_Raíz (t)]])</f>
        <v>0</v>
      </c>
      <c r="K749" s="244"/>
      <c r="L749" s="244"/>
      <c r="M749" s="244"/>
      <c r="N749" s="244"/>
      <c r="O749" s="244"/>
      <c r="P749" s="245"/>
      <c r="Q749" s="245"/>
      <c r="R749" s="183"/>
      <c r="S749" s="183"/>
      <c r="T749" s="183"/>
      <c r="U749" s="183"/>
      <c r="V749" s="183"/>
      <c r="W749" s="183"/>
      <c r="X749" s="183"/>
    </row>
    <row r="750" spans="2:24" ht="16.8" thickTop="1" thickBot="1">
      <c r="B750" s="248" t="str">
        <f>IF(Árboles!B747="","",Árboles!B747)</f>
        <v/>
      </c>
      <c r="C750" s="240" t="str">
        <f>IF(Árboles!C747="","",Árboles!C747)</f>
        <v/>
      </c>
      <c r="D750" s="249" t="str">
        <f>IF(Árboles!G747="","",Árboles!G747)</f>
        <v/>
      </c>
      <c r="E750" s="242"/>
      <c r="F750" s="242"/>
      <c r="G750" s="242"/>
      <c r="H750" s="242"/>
      <c r="I750" s="242"/>
      <c r="J750" s="243">
        <f>SUM(Biomasa[[#This Row],[B_PM (t)]:[B_Raíz (t)]])</f>
        <v>0</v>
      </c>
      <c r="K750" s="244"/>
      <c r="L750" s="244"/>
      <c r="M750" s="244"/>
      <c r="N750" s="244"/>
      <c r="O750" s="244"/>
      <c r="P750" s="245"/>
      <c r="Q750" s="245"/>
      <c r="R750" s="183"/>
      <c r="S750" s="183"/>
      <c r="T750" s="183"/>
      <c r="U750" s="183"/>
      <c r="V750" s="183"/>
      <c r="W750" s="183"/>
      <c r="X750" s="183"/>
    </row>
    <row r="751" spans="2:24" ht="16.8" thickTop="1" thickBot="1">
      <c r="B751" s="248" t="str">
        <f>IF(Árboles!B748="","",Árboles!B748)</f>
        <v/>
      </c>
      <c r="C751" s="240" t="str">
        <f>IF(Árboles!C748="","",Árboles!C748)</f>
        <v/>
      </c>
      <c r="D751" s="249" t="str">
        <f>IF(Árboles!G748="","",Árboles!G748)</f>
        <v/>
      </c>
      <c r="E751" s="242"/>
      <c r="F751" s="242"/>
      <c r="G751" s="242"/>
      <c r="H751" s="242"/>
      <c r="I751" s="242"/>
      <c r="J751" s="243">
        <f>SUM(Biomasa[[#This Row],[B_PM (t)]:[B_Raíz (t)]])</f>
        <v>0</v>
      </c>
      <c r="K751" s="244"/>
      <c r="L751" s="244"/>
      <c r="M751" s="244"/>
      <c r="N751" s="244"/>
      <c r="O751" s="244"/>
      <c r="P751" s="245"/>
      <c r="Q751" s="245"/>
      <c r="R751" s="183"/>
      <c r="S751" s="183"/>
      <c r="T751" s="183"/>
      <c r="U751" s="183"/>
      <c r="V751" s="183"/>
      <c r="W751" s="183"/>
      <c r="X751" s="183"/>
    </row>
    <row r="752" spans="2:24" ht="16.8" thickTop="1" thickBot="1">
      <c r="B752" s="248" t="str">
        <f>IF(Árboles!B749="","",Árboles!B749)</f>
        <v/>
      </c>
      <c r="C752" s="240" t="str">
        <f>IF(Árboles!C749="","",Árboles!C749)</f>
        <v/>
      </c>
      <c r="D752" s="249" t="str">
        <f>IF(Árboles!G749="","",Árboles!G749)</f>
        <v/>
      </c>
      <c r="E752" s="242"/>
      <c r="F752" s="242"/>
      <c r="G752" s="242"/>
      <c r="H752" s="242"/>
      <c r="I752" s="242"/>
      <c r="J752" s="243">
        <f>SUM(Biomasa[[#This Row],[B_PM (t)]:[B_Raíz (t)]])</f>
        <v>0</v>
      </c>
      <c r="K752" s="244"/>
      <c r="L752" s="244"/>
      <c r="M752" s="244"/>
      <c r="N752" s="244"/>
      <c r="O752" s="244"/>
      <c r="P752" s="245"/>
      <c r="Q752" s="245"/>
      <c r="R752" s="183"/>
      <c r="S752" s="183"/>
      <c r="T752" s="183"/>
      <c r="U752" s="183"/>
      <c r="V752" s="183"/>
      <c r="W752" s="183"/>
      <c r="X752" s="183"/>
    </row>
    <row r="753" spans="2:24" ht="16.8" thickTop="1" thickBot="1">
      <c r="B753" s="248" t="str">
        <f>IF(Árboles!B750="","",Árboles!B750)</f>
        <v/>
      </c>
      <c r="C753" s="240" t="str">
        <f>IF(Árboles!C750="","",Árboles!C750)</f>
        <v/>
      </c>
      <c r="D753" s="249" t="str">
        <f>IF(Árboles!G750="","",Árboles!G750)</f>
        <v/>
      </c>
      <c r="E753" s="242"/>
      <c r="F753" s="242"/>
      <c r="G753" s="242"/>
      <c r="H753" s="242"/>
      <c r="I753" s="242"/>
      <c r="J753" s="243">
        <f>SUM(Biomasa[[#This Row],[B_PM (t)]:[B_Raíz (t)]])</f>
        <v>0</v>
      </c>
      <c r="K753" s="244"/>
      <c r="L753" s="244"/>
      <c r="M753" s="244"/>
      <c r="N753" s="244"/>
      <c r="O753" s="244"/>
      <c r="P753" s="245"/>
      <c r="Q753" s="245"/>
      <c r="R753" s="183"/>
      <c r="S753" s="183"/>
      <c r="T753" s="183"/>
      <c r="U753" s="183"/>
      <c r="V753" s="183"/>
      <c r="W753" s="183"/>
      <c r="X753" s="183"/>
    </row>
    <row r="754" spans="2:24" ht="16.8" thickTop="1" thickBot="1">
      <c r="B754" s="248" t="str">
        <f>IF(Árboles!B751="","",Árboles!B751)</f>
        <v/>
      </c>
      <c r="C754" s="240" t="str">
        <f>IF(Árboles!C751="","",Árboles!C751)</f>
        <v/>
      </c>
      <c r="D754" s="249" t="str">
        <f>IF(Árboles!G751="","",Árboles!G751)</f>
        <v/>
      </c>
      <c r="E754" s="242"/>
      <c r="F754" s="242"/>
      <c r="G754" s="242"/>
      <c r="H754" s="242"/>
      <c r="I754" s="242"/>
      <c r="J754" s="243">
        <f>SUM(Biomasa[[#This Row],[B_PM (t)]:[B_Raíz (t)]])</f>
        <v>0</v>
      </c>
      <c r="K754" s="244"/>
      <c r="L754" s="244"/>
      <c r="M754" s="244"/>
      <c r="N754" s="244"/>
      <c r="O754" s="244"/>
      <c r="P754" s="245"/>
      <c r="Q754" s="245"/>
      <c r="R754" s="183"/>
      <c r="S754" s="183"/>
      <c r="T754" s="183"/>
      <c r="U754" s="183"/>
      <c r="V754" s="183"/>
      <c r="W754" s="183"/>
      <c r="X754" s="183"/>
    </row>
    <row r="755" spans="2:24" ht="16.8" thickTop="1" thickBot="1">
      <c r="B755" s="248" t="str">
        <f>IF(Árboles!B752="","",Árboles!B752)</f>
        <v/>
      </c>
      <c r="C755" s="240" t="str">
        <f>IF(Árboles!C752="","",Árboles!C752)</f>
        <v/>
      </c>
      <c r="D755" s="249" t="str">
        <f>IF(Árboles!G752="","",Árboles!G752)</f>
        <v/>
      </c>
      <c r="E755" s="242"/>
      <c r="F755" s="242"/>
      <c r="G755" s="242"/>
      <c r="H755" s="242"/>
      <c r="I755" s="242"/>
      <c r="J755" s="243">
        <f>SUM(Biomasa[[#This Row],[B_PM (t)]:[B_Raíz (t)]])</f>
        <v>0</v>
      </c>
      <c r="K755" s="244"/>
      <c r="L755" s="244"/>
      <c r="M755" s="244"/>
      <c r="N755" s="244"/>
      <c r="O755" s="244"/>
      <c r="P755" s="245"/>
      <c r="Q755" s="245"/>
      <c r="R755" s="183"/>
      <c r="S755" s="183"/>
      <c r="T755" s="183"/>
      <c r="U755" s="183"/>
      <c r="V755" s="183"/>
      <c r="W755" s="183"/>
      <c r="X755" s="183"/>
    </row>
    <row r="756" spans="2:24" ht="16.8" thickTop="1" thickBot="1">
      <c r="B756" s="248" t="str">
        <f>IF(Árboles!B753="","",Árboles!B753)</f>
        <v/>
      </c>
      <c r="C756" s="240" t="str">
        <f>IF(Árboles!C753="","",Árboles!C753)</f>
        <v/>
      </c>
      <c r="D756" s="249" t="str">
        <f>IF(Árboles!G753="","",Árboles!G753)</f>
        <v/>
      </c>
      <c r="E756" s="242"/>
      <c r="F756" s="242"/>
      <c r="G756" s="242"/>
      <c r="H756" s="242"/>
      <c r="I756" s="242"/>
      <c r="J756" s="243">
        <f>SUM(Biomasa[[#This Row],[B_PM (t)]:[B_Raíz (t)]])</f>
        <v>0</v>
      </c>
      <c r="K756" s="244"/>
      <c r="L756" s="244"/>
      <c r="M756" s="244"/>
      <c r="N756" s="244"/>
      <c r="O756" s="244"/>
      <c r="P756" s="245"/>
      <c r="Q756" s="245"/>
      <c r="R756" s="183"/>
      <c r="S756" s="183"/>
      <c r="T756" s="183"/>
      <c r="U756" s="183"/>
      <c r="V756" s="183"/>
      <c r="W756" s="183"/>
      <c r="X756" s="183"/>
    </row>
    <row r="757" spans="2:24" ht="16.8" thickTop="1" thickBot="1">
      <c r="B757" s="248" t="str">
        <f>IF(Árboles!B754="","",Árboles!B754)</f>
        <v/>
      </c>
      <c r="C757" s="240" t="str">
        <f>IF(Árboles!C754="","",Árboles!C754)</f>
        <v/>
      </c>
      <c r="D757" s="249" t="str">
        <f>IF(Árboles!G754="","",Árboles!G754)</f>
        <v/>
      </c>
      <c r="E757" s="242"/>
      <c r="F757" s="242"/>
      <c r="G757" s="242"/>
      <c r="H757" s="242"/>
      <c r="I757" s="242"/>
      <c r="J757" s="243">
        <f>SUM(Biomasa[[#This Row],[B_PM (t)]:[B_Raíz (t)]])</f>
        <v>0</v>
      </c>
      <c r="K757" s="244"/>
      <c r="L757" s="244"/>
      <c r="M757" s="244"/>
      <c r="N757" s="244"/>
      <c r="O757" s="244"/>
      <c r="P757" s="245"/>
      <c r="Q757" s="245"/>
      <c r="R757" s="183"/>
      <c r="S757" s="183"/>
      <c r="T757" s="183"/>
      <c r="U757" s="183"/>
      <c r="V757" s="183"/>
      <c r="W757" s="183"/>
      <c r="X757" s="183"/>
    </row>
    <row r="758" spans="2:24" ht="16.8" thickTop="1" thickBot="1">
      <c r="B758" s="248" t="str">
        <f>IF(Árboles!B755="","",Árboles!B755)</f>
        <v/>
      </c>
      <c r="C758" s="240" t="str">
        <f>IF(Árboles!C755="","",Árboles!C755)</f>
        <v/>
      </c>
      <c r="D758" s="249" t="str">
        <f>IF(Árboles!G755="","",Árboles!G755)</f>
        <v/>
      </c>
      <c r="E758" s="242"/>
      <c r="F758" s="242"/>
      <c r="G758" s="242"/>
      <c r="H758" s="242"/>
      <c r="I758" s="242"/>
      <c r="J758" s="243">
        <f>SUM(Biomasa[[#This Row],[B_PM (t)]:[B_Raíz (t)]])</f>
        <v>0</v>
      </c>
      <c r="K758" s="244"/>
      <c r="L758" s="244"/>
      <c r="M758" s="244"/>
      <c r="N758" s="244"/>
      <c r="O758" s="244"/>
      <c r="P758" s="245"/>
      <c r="Q758" s="245"/>
      <c r="R758" s="183"/>
      <c r="S758" s="183"/>
      <c r="T758" s="183"/>
      <c r="U758" s="183"/>
      <c r="V758" s="183"/>
      <c r="W758" s="183"/>
      <c r="X758" s="183"/>
    </row>
    <row r="759" spans="2:24" ht="16.8" thickTop="1" thickBot="1">
      <c r="B759" s="248" t="str">
        <f>IF(Árboles!B756="","",Árboles!B756)</f>
        <v/>
      </c>
      <c r="C759" s="240" t="str">
        <f>IF(Árboles!C756="","",Árboles!C756)</f>
        <v/>
      </c>
      <c r="D759" s="249" t="str">
        <f>IF(Árboles!G756="","",Árboles!G756)</f>
        <v/>
      </c>
      <c r="E759" s="242"/>
      <c r="F759" s="242"/>
      <c r="G759" s="242"/>
      <c r="H759" s="242"/>
      <c r="I759" s="242"/>
      <c r="J759" s="243">
        <f>SUM(Biomasa[[#This Row],[B_PM (t)]:[B_Raíz (t)]])</f>
        <v>0</v>
      </c>
      <c r="K759" s="244"/>
      <c r="L759" s="244"/>
      <c r="M759" s="244"/>
      <c r="N759" s="244"/>
      <c r="O759" s="244"/>
      <c r="P759" s="245"/>
      <c r="Q759" s="245"/>
      <c r="R759" s="183"/>
      <c r="S759" s="183"/>
      <c r="T759" s="183"/>
      <c r="U759" s="183"/>
      <c r="V759" s="183"/>
      <c r="W759" s="183"/>
      <c r="X759" s="183"/>
    </row>
    <row r="760" spans="2:24" ht="16.8" thickTop="1" thickBot="1">
      <c r="B760" s="248" t="str">
        <f>IF(Árboles!B757="","",Árboles!B757)</f>
        <v/>
      </c>
      <c r="C760" s="240" t="str">
        <f>IF(Árboles!C757="","",Árboles!C757)</f>
        <v/>
      </c>
      <c r="D760" s="249" t="str">
        <f>IF(Árboles!G757="","",Árboles!G757)</f>
        <v/>
      </c>
      <c r="E760" s="242"/>
      <c r="F760" s="242"/>
      <c r="G760" s="242"/>
      <c r="H760" s="242"/>
      <c r="I760" s="242"/>
      <c r="J760" s="243">
        <f>SUM(Biomasa[[#This Row],[B_PM (t)]:[B_Raíz (t)]])</f>
        <v>0</v>
      </c>
      <c r="K760" s="244"/>
      <c r="L760" s="244"/>
      <c r="M760" s="244"/>
      <c r="N760" s="244"/>
      <c r="O760" s="244"/>
      <c r="P760" s="245"/>
      <c r="Q760" s="245"/>
      <c r="R760" s="183"/>
      <c r="S760" s="183"/>
      <c r="T760" s="183"/>
      <c r="U760" s="183"/>
      <c r="V760" s="183"/>
      <c r="W760" s="183"/>
      <c r="X760" s="183"/>
    </row>
    <row r="761" spans="2:24" ht="16.8" thickTop="1" thickBot="1">
      <c r="B761" s="248" t="str">
        <f>IF(Árboles!B758="","",Árboles!B758)</f>
        <v/>
      </c>
      <c r="C761" s="240" t="str">
        <f>IF(Árboles!C758="","",Árboles!C758)</f>
        <v/>
      </c>
      <c r="D761" s="249" t="str">
        <f>IF(Árboles!G758="","",Árboles!G758)</f>
        <v/>
      </c>
      <c r="E761" s="242"/>
      <c r="F761" s="242"/>
      <c r="G761" s="242"/>
      <c r="H761" s="242"/>
      <c r="I761" s="242"/>
      <c r="J761" s="243">
        <f>SUM(Biomasa[[#This Row],[B_PM (t)]:[B_Raíz (t)]])</f>
        <v>0</v>
      </c>
      <c r="K761" s="244"/>
      <c r="L761" s="244"/>
      <c r="M761" s="244"/>
      <c r="N761" s="244"/>
      <c r="O761" s="244"/>
      <c r="P761" s="245"/>
      <c r="Q761" s="245"/>
      <c r="R761" s="183"/>
      <c r="S761" s="183"/>
      <c r="T761" s="183"/>
      <c r="U761" s="183"/>
      <c r="V761" s="183"/>
      <c r="W761" s="183"/>
      <c r="X761" s="183"/>
    </row>
    <row r="762" spans="2:24" ht="16.8" thickTop="1" thickBot="1">
      <c r="B762" s="248" t="str">
        <f>IF(Árboles!B759="","",Árboles!B759)</f>
        <v/>
      </c>
      <c r="C762" s="240" t="str">
        <f>IF(Árboles!C759="","",Árboles!C759)</f>
        <v/>
      </c>
      <c r="D762" s="249" t="str">
        <f>IF(Árboles!G759="","",Árboles!G759)</f>
        <v/>
      </c>
      <c r="E762" s="242"/>
      <c r="F762" s="242"/>
      <c r="G762" s="242"/>
      <c r="H762" s="242"/>
      <c r="I762" s="242"/>
      <c r="J762" s="243">
        <f>SUM(Biomasa[[#This Row],[B_PM (t)]:[B_Raíz (t)]])</f>
        <v>0</v>
      </c>
      <c r="K762" s="244"/>
      <c r="L762" s="244"/>
      <c r="M762" s="244"/>
      <c r="N762" s="244"/>
      <c r="O762" s="244"/>
      <c r="P762" s="245"/>
      <c r="Q762" s="245"/>
      <c r="R762" s="183"/>
      <c r="S762" s="183"/>
      <c r="T762" s="183"/>
      <c r="U762" s="183"/>
      <c r="V762" s="183"/>
      <c r="W762" s="183"/>
      <c r="X762" s="183"/>
    </row>
    <row r="763" spans="2:24" ht="16.8" thickTop="1" thickBot="1">
      <c r="B763" s="248" t="str">
        <f>IF(Árboles!B760="","",Árboles!B760)</f>
        <v/>
      </c>
      <c r="C763" s="240" t="str">
        <f>IF(Árboles!C760="","",Árboles!C760)</f>
        <v/>
      </c>
      <c r="D763" s="249" t="str">
        <f>IF(Árboles!G760="","",Árboles!G760)</f>
        <v/>
      </c>
      <c r="E763" s="242"/>
      <c r="F763" s="242"/>
      <c r="G763" s="242"/>
      <c r="H763" s="242"/>
      <c r="I763" s="242"/>
      <c r="J763" s="243">
        <f>SUM(Biomasa[[#This Row],[B_PM (t)]:[B_Raíz (t)]])</f>
        <v>0</v>
      </c>
      <c r="K763" s="244"/>
      <c r="L763" s="244"/>
      <c r="M763" s="244"/>
      <c r="N763" s="244"/>
      <c r="O763" s="244"/>
      <c r="P763" s="245"/>
      <c r="Q763" s="245"/>
      <c r="R763" s="183"/>
      <c r="S763" s="183"/>
      <c r="T763" s="183"/>
      <c r="U763" s="183"/>
      <c r="V763" s="183"/>
      <c r="W763" s="183"/>
      <c r="X763" s="183"/>
    </row>
    <row r="764" spans="2:24" ht="16.8" thickTop="1" thickBot="1">
      <c r="B764" s="248" t="str">
        <f>IF(Árboles!B761="","",Árboles!B761)</f>
        <v/>
      </c>
      <c r="C764" s="240" t="str">
        <f>IF(Árboles!C761="","",Árboles!C761)</f>
        <v/>
      </c>
      <c r="D764" s="249" t="str">
        <f>IF(Árboles!G761="","",Árboles!G761)</f>
        <v/>
      </c>
      <c r="E764" s="242"/>
      <c r="F764" s="242"/>
      <c r="G764" s="242"/>
      <c r="H764" s="242"/>
      <c r="I764" s="242"/>
      <c r="J764" s="243">
        <f>SUM(Biomasa[[#This Row],[B_PM (t)]:[B_Raíz (t)]])</f>
        <v>0</v>
      </c>
      <c r="K764" s="244"/>
      <c r="L764" s="244"/>
      <c r="M764" s="244"/>
      <c r="N764" s="244"/>
      <c r="O764" s="244"/>
      <c r="P764" s="245"/>
      <c r="Q764" s="245"/>
      <c r="R764" s="183"/>
      <c r="S764" s="183"/>
      <c r="T764" s="183"/>
      <c r="U764" s="183"/>
      <c r="V764" s="183"/>
      <c r="W764" s="183"/>
      <c r="X764" s="183"/>
    </row>
    <row r="765" spans="2:24" ht="16.8" thickTop="1" thickBot="1">
      <c r="B765" s="248" t="str">
        <f>IF(Árboles!B762="","",Árboles!B762)</f>
        <v/>
      </c>
      <c r="C765" s="240" t="str">
        <f>IF(Árboles!C762="","",Árboles!C762)</f>
        <v/>
      </c>
      <c r="D765" s="249" t="str">
        <f>IF(Árboles!G762="","",Árboles!G762)</f>
        <v/>
      </c>
      <c r="E765" s="242"/>
      <c r="F765" s="242"/>
      <c r="G765" s="242"/>
      <c r="H765" s="242"/>
      <c r="I765" s="242"/>
      <c r="J765" s="243">
        <f>SUM(Biomasa[[#This Row],[B_PM (t)]:[B_Raíz (t)]])</f>
        <v>0</v>
      </c>
      <c r="K765" s="244"/>
      <c r="L765" s="244"/>
      <c r="M765" s="244"/>
      <c r="N765" s="244"/>
      <c r="O765" s="244"/>
      <c r="P765" s="245"/>
      <c r="Q765" s="245"/>
      <c r="R765" s="183"/>
      <c r="S765" s="183"/>
      <c r="T765" s="183"/>
      <c r="U765" s="183"/>
      <c r="V765" s="183"/>
      <c r="W765" s="183"/>
      <c r="X765" s="183"/>
    </row>
    <row r="766" spans="2:24" ht="16.8" thickTop="1" thickBot="1">
      <c r="B766" s="248" t="str">
        <f>IF(Árboles!B763="","",Árboles!B763)</f>
        <v/>
      </c>
      <c r="C766" s="240" t="str">
        <f>IF(Árboles!C763="","",Árboles!C763)</f>
        <v/>
      </c>
      <c r="D766" s="249" t="str">
        <f>IF(Árboles!G763="","",Árboles!G763)</f>
        <v/>
      </c>
      <c r="E766" s="242"/>
      <c r="F766" s="242"/>
      <c r="G766" s="242"/>
      <c r="H766" s="242"/>
      <c r="I766" s="242"/>
      <c r="J766" s="243">
        <f>SUM(Biomasa[[#This Row],[B_PM (t)]:[B_Raíz (t)]])</f>
        <v>0</v>
      </c>
      <c r="K766" s="244"/>
      <c r="L766" s="244"/>
      <c r="M766" s="244"/>
      <c r="N766" s="244"/>
      <c r="O766" s="244"/>
      <c r="P766" s="245"/>
      <c r="Q766" s="245"/>
      <c r="R766" s="183"/>
      <c r="S766" s="183"/>
      <c r="T766" s="183"/>
      <c r="U766" s="183"/>
      <c r="V766" s="183"/>
      <c r="W766" s="183"/>
      <c r="X766" s="183"/>
    </row>
    <row r="767" spans="2:24" ht="16.8" thickTop="1" thickBot="1">
      <c r="B767" s="248" t="str">
        <f>IF(Árboles!B764="","",Árboles!B764)</f>
        <v/>
      </c>
      <c r="C767" s="240" t="str">
        <f>IF(Árboles!C764="","",Árboles!C764)</f>
        <v/>
      </c>
      <c r="D767" s="249" t="str">
        <f>IF(Árboles!G764="","",Árboles!G764)</f>
        <v/>
      </c>
      <c r="E767" s="242"/>
      <c r="F767" s="242"/>
      <c r="G767" s="242"/>
      <c r="H767" s="242"/>
      <c r="I767" s="242"/>
      <c r="J767" s="243">
        <f>SUM(Biomasa[[#This Row],[B_PM (t)]:[B_Raíz (t)]])</f>
        <v>0</v>
      </c>
      <c r="K767" s="244"/>
      <c r="L767" s="244"/>
      <c r="M767" s="244"/>
      <c r="N767" s="244"/>
      <c r="O767" s="244"/>
      <c r="P767" s="245"/>
      <c r="Q767" s="245"/>
      <c r="R767" s="183"/>
      <c r="S767" s="183"/>
      <c r="T767" s="183"/>
      <c r="U767" s="183"/>
      <c r="V767" s="183"/>
      <c r="W767" s="183"/>
      <c r="X767" s="183"/>
    </row>
    <row r="768" spans="2:24" ht="16.8" thickTop="1" thickBot="1">
      <c r="B768" s="248" t="str">
        <f>IF(Árboles!B765="","",Árboles!B765)</f>
        <v/>
      </c>
      <c r="C768" s="240" t="str">
        <f>IF(Árboles!C765="","",Árboles!C765)</f>
        <v/>
      </c>
      <c r="D768" s="249" t="str">
        <f>IF(Árboles!G765="","",Árboles!G765)</f>
        <v/>
      </c>
      <c r="E768" s="242"/>
      <c r="F768" s="242"/>
      <c r="G768" s="242"/>
      <c r="H768" s="242"/>
      <c r="I768" s="242"/>
      <c r="J768" s="243">
        <f>SUM(Biomasa[[#This Row],[B_PM (t)]:[B_Raíz (t)]])</f>
        <v>0</v>
      </c>
      <c r="K768" s="244"/>
      <c r="L768" s="244"/>
      <c r="M768" s="244"/>
      <c r="N768" s="244"/>
      <c r="O768" s="244"/>
      <c r="P768" s="245"/>
      <c r="Q768" s="245"/>
      <c r="R768" s="183"/>
      <c r="S768" s="183"/>
      <c r="T768" s="183"/>
      <c r="U768" s="183"/>
      <c r="V768" s="183"/>
      <c r="W768" s="183"/>
      <c r="X768" s="183"/>
    </row>
    <row r="769" spans="2:24" ht="16.8" thickTop="1" thickBot="1">
      <c r="B769" s="248" t="str">
        <f>IF(Árboles!B766="","",Árboles!B766)</f>
        <v/>
      </c>
      <c r="C769" s="240" t="str">
        <f>IF(Árboles!C766="","",Árboles!C766)</f>
        <v/>
      </c>
      <c r="D769" s="249" t="str">
        <f>IF(Árboles!G766="","",Árboles!G766)</f>
        <v/>
      </c>
      <c r="E769" s="242"/>
      <c r="F769" s="242"/>
      <c r="G769" s="242"/>
      <c r="H769" s="242"/>
      <c r="I769" s="242"/>
      <c r="J769" s="243">
        <f>SUM(Biomasa[[#This Row],[B_PM (t)]:[B_Raíz (t)]])</f>
        <v>0</v>
      </c>
      <c r="K769" s="244"/>
      <c r="L769" s="244"/>
      <c r="M769" s="244"/>
      <c r="N769" s="244"/>
      <c r="O769" s="244"/>
      <c r="P769" s="245"/>
      <c r="Q769" s="245"/>
      <c r="R769" s="183"/>
      <c r="S769" s="183"/>
      <c r="T769" s="183"/>
      <c r="U769" s="183"/>
      <c r="V769" s="183"/>
      <c r="W769" s="183"/>
      <c r="X769" s="183"/>
    </row>
    <row r="770" spans="2:24" ht="16.8" thickTop="1" thickBot="1">
      <c r="B770" s="248" t="str">
        <f>IF(Árboles!B767="","",Árboles!B767)</f>
        <v/>
      </c>
      <c r="C770" s="240" t="str">
        <f>IF(Árboles!C767="","",Árboles!C767)</f>
        <v/>
      </c>
      <c r="D770" s="249" t="str">
        <f>IF(Árboles!G767="","",Árboles!G767)</f>
        <v/>
      </c>
      <c r="E770" s="242"/>
      <c r="F770" s="242"/>
      <c r="G770" s="242"/>
      <c r="H770" s="242"/>
      <c r="I770" s="242"/>
      <c r="J770" s="243">
        <f>SUM(Biomasa[[#This Row],[B_PM (t)]:[B_Raíz (t)]])</f>
        <v>0</v>
      </c>
      <c r="K770" s="244"/>
      <c r="L770" s="244"/>
      <c r="M770" s="244"/>
      <c r="N770" s="244"/>
      <c r="O770" s="244"/>
      <c r="P770" s="245"/>
      <c r="Q770" s="245"/>
      <c r="R770" s="183"/>
      <c r="S770" s="183"/>
      <c r="T770" s="183"/>
      <c r="U770" s="183"/>
      <c r="V770" s="183"/>
      <c r="W770" s="183"/>
      <c r="X770" s="183"/>
    </row>
    <row r="771" spans="2:24" ht="16.8" thickTop="1" thickBot="1">
      <c r="B771" s="248" t="str">
        <f>IF(Árboles!B768="","",Árboles!B768)</f>
        <v/>
      </c>
      <c r="C771" s="240" t="str">
        <f>IF(Árboles!C768="","",Árboles!C768)</f>
        <v/>
      </c>
      <c r="D771" s="249" t="str">
        <f>IF(Árboles!G768="","",Árboles!G768)</f>
        <v/>
      </c>
      <c r="E771" s="242"/>
      <c r="F771" s="242"/>
      <c r="G771" s="242"/>
      <c r="H771" s="242"/>
      <c r="I771" s="242"/>
      <c r="J771" s="243">
        <f>SUM(Biomasa[[#This Row],[B_PM (t)]:[B_Raíz (t)]])</f>
        <v>0</v>
      </c>
      <c r="K771" s="244"/>
      <c r="L771" s="244"/>
      <c r="M771" s="244"/>
      <c r="N771" s="244"/>
      <c r="O771" s="244"/>
      <c r="P771" s="245"/>
      <c r="Q771" s="245"/>
      <c r="R771" s="183"/>
      <c r="S771" s="183"/>
      <c r="T771" s="183"/>
      <c r="U771" s="183"/>
      <c r="V771" s="183"/>
      <c r="W771" s="183"/>
      <c r="X771" s="183"/>
    </row>
    <row r="772" spans="2:24" ht="16.8" thickTop="1" thickBot="1">
      <c r="B772" s="248" t="str">
        <f>IF(Árboles!B769="","",Árboles!B769)</f>
        <v/>
      </c>
      <c r="C772" s="240" t="str">
        <f>IF(Árboles!C769="","",Árboles!C769)</f>
        <v/>
      </c>
      <c r="D772" s="249" t="str">
        <f>IF(Árboles!G769="","",Árboles!G769)</f>
        <v/>
      </c>
      <c r="E772" s="242"/>
      <c r="F772" s="242"/>
      <c r="G772" s="242"/>
      <c r="H772" s="242"/>
      <c r="I772" s="242"/>
      <c r="J772" s="243">
        <f>SUM(Biomasa[[#This Row],[B_PM (t)]:[B_Raíz (t)]])</f>
        <v>0</v>
      </c>
      <c r="K772" s="244"/>
      <c r="L772" s="244"/>
      <c r="M772" s="244"/>
      <c r="N772" s="244"/>
      <c r="O772" s="244"/>
      <c r="P772" s="245"/>
      <c r="Q772" s="245"/>
      <c r="R772" s="183"/>
      <c r="S772" s="183"/>
      <c r="T772" s="183"/>
      <c r="U772" s="183"/>
      <c r="V772" s="183"/>
      <c r="W772" s="183"/>
      <c r="X772" s="183"/>
    </row>
    <row r="773" spans="2:24" ht="16.8" thickTop="1" thickBot="1">
      <c r="B773" s="248" t="str">
        <f>IF(Árboles!B770="","",Árboles!B770)</f>
        <v/>
      </c>
      <c r="C773" s="240" t="str">
        <f>IF(Árboles!C770="","",Árboles!C770)</f>
        <v/>
      </c>
      <c r="D773" s="249" t="str">
        <f>IF(Árboles!G770="","",Árboles!G770)</f>
        <v/>
      </c>
      <c r="E773" s="242"/>
      <c r="F773" s="242"/>
      <c r="G773" s="242"/>
      <c r="H773" s="242"/>
      <c r="I773" s="242"/>
      <c r="J773" s="243">
        <f>SUM(Biomasa[[#This Row],[B_PM (t)]:[B_Raíz (t)]])</f>
        <v>0</v>
      </c>
      <c r="K773" s="244"/>
      <c r="L773" s="244"/>
      <c r="M773" s="244"/>
      <c r="N773" s="244"/>
      <c r="O773" s="244"/>
      <c r="P773" s="245"/>
      <c r="Q773" s="245"/>
      <c r="R773" s="183"/>
      <c r="S773" s="183"/>
      <c r="T773" s="183"/>
      <c r="U773" s="183"/>
      <c r="V773" s="183"/>
      <c r="W773" s="183"/>
      <c r="X773" s="183"/>
    </row>
    <row r="774" spans="2:24" ht="16.8" thickTop="1" thickBot="1">
      <c r="B774" s="248" t="str">
        <f>IF(Árboles!B771="","",Árboles!B771)</f>
        <v/>
      </c>
      <c r="C774" s="240" t="str">
        <f>IF(Árboles!C771="","",Árboles!C771)</f>
        <v/>
      </c>
      <c r="D774" s="249" t="str">
        <f>IF(Árboles!G771="","",Árboles!G771)</f>
        <v/>
      </c>
      <c r="E774" s="242"/>
      <c r="F774" s="242"/>
      <c r="G774" s="242"/>
      <c r="H774" s="242"/>
      <c r="I774" s="242"/>
      <c r="J774" s="243">
        <f>SUM(Biomasa[[#This Row],[B_PM (t)]:[B_Raíz (t)]])</f>
        <v>0</v>
      </c>
      <c r="K774" s="244"/>
      <c r="L774" s="244"/>
      <c r="M774" s="244"/>
      <c r="N774" s="244"/>
      <c r="O774" s="244"/>
      <c r="P774" s="245"/>
      <c r="Q774" s="245"/>
      <c r="R774" s="183"/>
      <c r="S774" s="183"/>
      <c r="T774" s="183"/>
      <c r="U774" s="183"/>
      <c r="V774" s="183"/>
      <c r="W774" s="183"/>
      <c r="X774" s="183"/>
    </row>
    <row r="775" spans="2:24" ht="16.8" thickTop="1" thickBot="1">
      <c r="B775" s="248" t="str">
        <f>IF(Árboles!B772="","",Árboles!B772)</f>
        <v/>
      </c>
      <c r="C775" s="240" t="str">
        <f>IF(Árboles!C772="","",Árboles!C772)</f>
        <v/>
      </c>
      <c r="D775" s="249" t="str">
        <f>IF(Árboles!G772="","",Árboles!G772)</f>
        <v/>
      </c>
      <c r="E775" s="242"/>
      <c r="F775" s="242"/>
      <c r="G775" s="242"/>
      <c r="H775" s="242"/>
      <c r="I775" s="242"/>
      <c r="J775" s="243">
        <f>SUM(Biomasa[[#This Row],[B_PM (t)]:[B_Raíz (t)]])</f>
        <v>0</v>
      </c>
      <c r="K775" s="244"/>
      <c r="L775" s="244"/>
      <c r="M775" s="244"/>
      <c r="N775" s="244"/>
      <c r="O775" s="244"/>
      <c r="P775" s="245"/>
      <c r="Q775" s="245"/>
      <c r="R775" s="183"/>
      <c r="S775" s="183"/>
      <c r="T775" s="183"/>
      <c r="U775" s="183"/>
      <c r="V775" s="183"/>
      <c r="W775" s="183"/>
      <c r="X775" s="183"/>
    </row>
    <row r="776" spans="2:24" ht="16.8" thickTop="1" thickBot="1">
      <c r="B776" s="248" t="str">
        <f>IF(Árboles!B773="","",Árboles!B773)</f>
        <v/>
      </c>
      <c r="C776" s="240" t="str">
        <f>IF(Árboles!C773="","",Árboles!C773)</f>
        <v/>
      </c>
      <c r="D776" s="249" t="str">
        <f>IF(Árboles!G773="","",Árboles!G773)</f>
        <v/>
      </c>
      <c r="E776" s="242"/>
      <c r="F776" s="242"/>
      <c r="G776" s="242"/>
      <c r="H776" s="242"/>
      <c r="I776" s="242"/>
      <c r="J776" s="243">
        <f>SUM(Biomasa[[#This Row],[B_PM (t)]:[B_Raíz (t)]])</f>
        <v>0</v>
      </c>
      <c r="K776" s="244"/>
      <c r="L776" s="244"/>
      <c r="M776" s="244"/>
      <c r="N776" s="244"/>
      <c r="O776" s="244"/>
      <c r="P776" s="245"/>
      <c r="Q776" s="245"/>
      <c r="R776" s="183"/>
      <c r="S776" s="183"/>
      <c r="T776" s="183"/>
      <c r="U776" s="183"/>
      <c r="V776" s="183"/>
      <c r="W776" s="183"/>
      <c r="X776" s="183"/>
    </row>
    <row r="777" spans="2:24" ht="16.8" thickTop="1" thickBot="1">
      <c r="B777" s="248" t="str">
        <f>IF(Árboles!B774="","",Árboles!B774)</f>
        <v/>
      </c>
      <c r="C777" s="240" t="str">
        <f>IF(Árboles!C774="","",Árboles!C774)</f>
        <v/>
      </c>
      <c r="D777" s="249" t="str">
        <f>IF(Árboles!G774="","",Árboles!G774)</f>
        <v/>
      </c>
      <c r="E777" s="242"/>
      <c r="F777" s="242"/>
      <c r="G777" s="242"/>
      <c r="H777" s="242"/>
      <c r="I777" s="242"/>
      <c r="J777" s="243">
        <f>SUM(Biomasa[[#This Row],[B_PM (t)]:[B_Raíz (t)]])</f>
        <v>0</v>
      </c>
      <c r="K777" s="244"/>
      <c r="L777" s="244"/>
      <c r="M777" s="244"/>
      <c r="N777" s="244"/>
      <c r="O777" s="244"/>
      <c r="P777" s="245"/>
      <c r="Q777" s="245"/>
      <c r="R777" s="183"/>
      <c r="S777" s="183"/>
      <c r="T777" s="183"/>
      <c r="U777" s="183"/>
      <c r="V777" s="183"/>
      <c r="W777" s="183"/>
      <c r="X777" s="183"/>
    </row>
    <row r="778" spans="2:24" ht="16.8" thickTop="1" thickBot="1">
      <c r="B778" s="248" t="str">
        <f>IF(Árboles!B775="","",Árboles!B775)</f>
        <v/>
      </c>
      <c r="C778" s="240" t="str">
        <f>IF(Árboles!C775="","",Árboles!C775)</f>
        <v/>
      </c>
      <c r="D778" s="249" t="str">
        <f>IF(Árboles!G775="","",Árboles!G775)</f>
        <v/>
      </c>
      <c r="E778" s="242"/>
      <c r="F778" s="242"/>
      <c r="G778" s="242"/>
      <c r="H778" s="242"/>
      <c r="I778" s="242"/>
      <c r="J778" s="243">
        <f>SUM(Biomasa[[#This Row],[B_PM (t)]:[B_Raíz (t)]])</f>
        <v>0</v>
      </c>
      <c r="K778" s="244"/>
      <c r="L778" s="244"/>
      <c r="M778" s="244"/>
      <c r="N778" s="244"/>
      <c r="O778" s="244"/>
      <c r="P778" s="245"/>
      <c r="Q778" s="245"/>
      <c r="R778" s="183"/>
      <c r="S778" s="183"/>
      <c r="T778" s="183"/>
      <c r="U778" s="183"/>
      <c r="V778" s="183"/>
      <c r="W778" s="183"/>
      <c r="X778" s="183"/>
    </row>
    <row r="779" spans="2:24" ht="16.8" thickTop="1" thickBot="1">
      <c r="B779" s="248" t="str">
        <f>IF(Árboles!B776="","",Árboles!B776)</f>
        <v/>
      </c>
      <c r="C779" s="240" t="str">
        <f>IF(Árboles!C776="","",Árboles!C776)</f>
        <v/>
      </c>
      <c r="D779" s="249" t="str">
        <f>IF(Árboles!G776="","",Árboles!G776)</f>
        <v/>
      </c>
      <c r="E779" s="242"/>
      <c r="F779" s="242"/>
      <c r="G779" s="242"/>
      <c r="H779" s="242"/>
      <c r="I779" s="242"/>
      <c r="J779" s="243">
        <f>SUM(Biomasa[[#This Row],[B_PM (t)]:[B_Raíz (t)]])</f>
        <v>0</v>
      </c>
      <c r="K779" s="244"/>
      <c r="L779" s="244"/>
      <c r="M779" s="244"/>
      <c r="N779" s="244"/>
      <c r="O779" s="244"/>
      <c r="P779" s="245"/>
      <c r="Q779" s="245"/>
      <c r="R779" s="183"/>
      <c r="S779" s="183"/>
      <c r="T779" s="183"/>
      <c r="U779" s="183"/>
      <c r="V779" s="183"/>
      <c r="W779" s="183"/>
      <c r="X779" s="183"/>
    </row>
    <row r="780" spans="2:24" ht="16.8" thickTop="1" thickBot="1">
      <c r="B780" s="248" t="str">
        <f>IF(Árboles!B777="","",Árboles!B777)</f>
        <v/>
      </c>
      <c r="C780" s="240" t="str">
        <f>IF(Árboles!C777="","",Árboles!C777)</f>
        <v/>
      </c>
      <c r="D780" s="249" t="str">
        <f>IF(Árboles!G777="","",Árboles!G777)</f>
        <v/>
      </c>
      <c r="E780" s="242"/>
      <c r="F780" s="242"/>
      <c r="G780" s="242"/>
      <c r="H780" s="242"/>
      <c r="I780" s="242"/>
      <c r="J780" s="243">
        <f>SUM(Biomasa[[#This Row],[B_PM (t)]:[B_Raíz (t)]])</f>
        <v>0</v>
      </c>
      <c r="K780" s="244"/>
      <c r="L780" s="244"/>
      <c r="M780" s="244"/>
      <c r="N780" s="244"/>
      <c r="O780" s="244"/>
      <c r="P780" s="245"/>
      <c r="Q780" s="245"/>
      <c r="R780" s="183"/>
      <c r="S780" s="183"/>
      <c r="T780" s="183"/>
      <c r="U780" s="183"/>
      <c r="V780" s="183"/>
      <c r="W780" s="183"/>
      <c r="X780" s="183"/>
    </row>
    <row r="781" spans="2:24" ht="16.8" thickTop="1" thickBot="1">
      <c r="B781" s="248" t="str">
        <f>IF(Árboles!B778="","",Árboles!B778)</f>
        <v/>
      </c>
      <c r="C781" s="240" t="str">
        <f>IF(Árboles!C778="","",Árboles!C778)</f>
        <v/>
      </c>
      <c r="D781" s="249" t="str">
        <f>IF(Árboles!G778="","",Árboles!G778)</f>
        <v/>
      </c>
      <c r="E781" s="242"/>
      <c r="F781" s="242"/>
      <c r="G781" s="242"/>
      <c r="H781" s="242"/>
      <c r="I781" s="242"/>
      <c r="J781" s="243">
        <f>SUM(Biomasa[[#This Row],[B_PM (t)]:[B_Raíz (t)]])</f>
        <v>0</v>
      </c>
      <c r="K781" s="244"/>
      <c r="L781" s="244"/>
      <c r="M781" s="244"/>
      <c r="N781" s="244"/>
      <c r="O781" s="244"/>
      <c r="P781" s="245"/>
      <c r="Q781" s="245"/>
      <c r="R781" s="183"/>
      <c r="S781" s="183"/>
      <c r="T781" s="183"/>
      <c r="U781" s="183"/>
      <c r="V781" s="183"/>
      <c r="W781" s="183"/>
      <c r="X781" s="183"/>
    </row>
    <row r="782" spans="2:24" ht="16.8" thickTop="1" thickBot="1">
      <c r="B782" s="248" t="str">
        <f>IF(Árboles!B779="","",Árboles!B779)</f>
        <v/>
      </c>
      <c r="C782" s="240" t="str">
        <f>IF(Árboles!C779="","",Árboles!C779)</f>
        <v/>
      </c>
      <c r="D782" s="249" t="str">
        <f>IF(Árboles!G779="","",Árboles!G779)</f>
        <v/>
      </c>
      <c r="E782" s="242"/>
      <c r="F782" s="242"/>
      <c r="G782" s="242"/>
      <c r="H782" s="242"/>
      <c r="I782" s="242"/>
      <c r="J782" s="243">
        <f>SUM(Biomasa[[#This Row],[B_PM (t)]:[B_Raíz (t)]])</f>
        <v>0</v>
      </c>
      <c r="K782" s="244"/>
      <c r="L782" s="244"/>
      <c r="M782" s="244"/>
      <c r="N782" s="244"/>
      <c r="O782" s="244"/>
      <c r="P782" s="245"/>
      <c r="Q782" s="245"/>
      <c r="R782" s="183"/>
      <c r="S782" s="183"/>
      <c r="T782" s="183"/>
      <c r="U782" s="183"/>
      <c r="V782" s="183"/>
      <c r="W782" s="183"/>
      <c r="X782" s="183"/>
    </row>
    <row r="783" spans="2:24" ht="16.8" thickTop="1" thickBot="1">
      <c r="B783" s="248" t="str">
        <f>IF(Árboles!B780="","",Árboles!B780)</f>
        <v/>
      </c>
      <c r="C783" s="240" t="str">
        <f>IF(Árboles!C780="","",Árboles!C780)</f>
        <v/>
      </c>
      <c r="D783" s="249" t="str">
        <f>IF(Árboles!G780="","",Árboles!G780)</f>
        <v/>
      </c>
      <c r="E783" s="242"/>
      <c r="F783" s="242"/>
      <c r="G783" s="242"/>
      <c r="H783" s="242"/>
      <c r="I783" s="242"/>
      <c r="J783" s="243">
        <f>SUM(Biomasa[[#This Row],[B_PM (t)]:[B_Raíz (t)]])</f>
        <v>0</v>
      </c>
      <c r="K783" s="244"/>
      <c r="L783" s="244"/>
      <c r="M783" s="244"/>
      <c r="N783" s="244"/>
      <c r="O783" s="244"/>
      <c r="P783" s="245"/>
      <c r="Q783" s="245"/>
      <c r="R783" s="183"/>
      <c r="S783" s="183"/>
      <c r="T783" s="183"/>
      <c r="U783" s="183"/>
      <c r="V783" s="183"/>
      <c r="W783" s="183"/>
      <c r="X783" s="183"/>
    </row>
    <row r="784" spans="2:24" ht="16.8" thickTop="1" thickBot="1">
      <c r="B784" s="248" t="str">
        <f>IF(Árboles!B781="","",Árboles!B781)</f>
        <v/>
      </c>
      <c r="C784" s="240" t="str">
        <f>IF(Árboles!C781="","",Árboles!C781)</f>
        <v/>
      </c>
      <c r="D784" s="249" t="str">
        <f>IF(Árboles!G781="","",Árboles!G781)</f>
        <v/>
      </c>
      <c r="E784" s="242"/>
      <c r="F784" s="242"/>
      <c r="G784" s="242"/>
      <c r="H784" s="242"/>
      <c r="I784" s="242"/>
      <c r="J784" s="243">
        <f>SUM(Biomasa[[#This Row],[B_PM (t)]:[B_Raíz (t)]])</f>
        <v>0</v>
      </c>
      <c r="K784" s="244"/>
      <c r="L784" s="244"/>
      <c r="M784" s="244"/>
      <c r="N784" s="244"/>
      <c r="O784" s="244"/>
      <c r="P784" s="245"/>
      <c r="Q784" s="245"/>
      <c r="R784" s="183"/>
      <c r="S784" s="183"/>
      <c r="T784" s="183"/>
      <c r="U784" s="183"/>
      <c r="V784" s="183"/>
      <c r="W784" s="183"/>
      <c r="X784" s="183"/>
    </row>
    <row r="785" spans="2:24" ht="16.8" thickTop="1" thickBot="1">
      <c r="B785" s="248" t="str">
        <f>IF(Árboles!B782="","",Árboles!B782)</f>
        <v/>
      </c>
      <c r="C785" s="240" t="str">
        <f>IF(Árboles!C782="","",Árboles!C782)</f>
        <v/>
      </c>
      <c r="D785" s="249" t="str">
        <f>IF(Árboles!G782="","",Árboles!G782)</f>
        <v/>
      </c>
      <c r="E785" s="242"/>
      <c r="F785" s="242"/>
      <c r="G785" s="242"/>
      <c r="H785" s="242"/>
      <c r="I785" s="242"/>
      <c r="J785" s="243">
        <f>SUM(Biomasa[[#This Row],[B_PM (t)]:[B_Raíz (t)]])</f>
        <v>0</v>
      </c>
      <c r="K785" s="244"/>
      <c r="L785" s="244"/>
      <c r="M785" s="244"/>
      <c r="N785" s="244"/>
      <c r="O785" s="244"/>
      <c r="P785" s="245"/>
      <c r="Q785" s="245"/>
      <c r="R785" s="183"/>
      <c r="S785" s="183"/>
      <c r="T785" s="183"/>
      <c r="U785" s="183"/>
      <c r="V785" s="183"/>
      <c r="W785" s="183"/>
      <c r="X785" s="183"/>
    </row>
    <row r="786" spans="2:24" ht="16.8" thickTop="1" thickBot="1">
      <c r="B786" s="248" t="str">
        <f>IF(Árboles!B783="","",Árboles!B783)</f>
        <v/>
      </c>
      <c r="C786" s="240" t="str">
        <f>IF(Árboles!C783="","",Árboles!C783)</f>
        <v/>
      </c>
      <c r="D786" s="249" t="str">
        <f>IF(Árboles!G783="","",Árboles!G783)</f>
        <v/>
      </c>
      <c r="E786" s="242"/>
      <c r="F786" s="242"/>
      <c r="G786" s="242"/>
      <c r="H786" s="242"/>
      <c r="I786" s="242"/>
      <c r="J786" s="243">
        <f>SUM(Biomasa[[#This Row],[B_PM (t)]:[B_Raíz (t)]])</f>
        <v>0</v>
      </c>
      <c r="K786" s="244"/>
      <c r="L786" s="244"/>
      <c r="M786" s="244"/>
      <c r="N786" s="244"/>
      <c r="O786" s="244"/>
      <c r="P786" s="245"/>
      <c r="Q786" s="245"/>
      <c r="R786" s="183"/>
      <c r="S786" s="183"/>
      <c r="T786" s="183"/>
      <c r="U786" s="183"/>
      <c r="V786" s="183"/>
      <c r="W786" s="183"/>
      <c r="X786" s="183"/>
    </row>
    <row r="787" spans="2:24" ht="16.8" thickTop="1" thickBot="1">
      <c r="B787" s="248" t="str">
        <f>IF(Árboles!B784="","",Árboles!B784)</f>
        <v/>
      </c>
      <c r="C787" s="240" t="str">
        <f>IF(Árboles!C784="","",Árboles!C784)</f>
        <v/>
      </c>
      <c r="D787" s="249" t="str">
        <f>IF(Árboles!G784="","",Árboles!G784)</f>
        <v/>
      </c>
      <c r="E787" s="242"/>
      <c r="F787" s="242"/>
      <c r="G787" s="242"/>
      <c r="H787" s="242"/>
      <c r="I787" s="242"/>
      <c r="J787" s="243">
        <f>SUM(Biomasa[[#This Row],[B_PM (t)]:[B_Raíz (t)]])</f>
        <v>0</v>
      </c>
      <c r="K787" s="244"/>
      <c r="L787" s="244"/>
      <c r="M787" s="244"/>
      <c r="N787" s="244"/>
      <c r="O787" s="244"/>
      <c r="P787" s="245"/>
      <c r="Q787" s="245"/>
      <c r="R787" s="183"/>
      <c r="S787" s="183"/>
      <c r="T787" s="183"/>
      <c r="U787" s="183"/>
      <c r="V787" s="183"/>
      <c r="W787" s="183"/>
      <c r="X787" s="183"/>
    </row>
    <row r="788" spans="2:24" ht="16.8" thickTop="1" thickBot="1">
      <c r="B788" s="248" t="str">
        <f>IF(Árboles!B785="","",Árboles!B785)</f>
        <v/>
      </c>
      <c r="C788" s="240" t="str">
        <f>IF(Árboles!C785="","",Árboles!C785)</f>
        <v/>
      </c>
      <c r="D788" s="249" t="str">
        <f>IF(Árboles!G785="","",Árboles!G785)</f>
        <v/>
      </c>
      <c r="E788" s="242"/>
      <c r="F788" s="242"/>
      <c r="G788" s="242"/>
      <c r="H788" s="242"/>
      <c r="I788" s="242"/>
      <c r="J788" s="243">
        <f>SUM(Biomasa[[#This Row],[B_PM (t)]:[B_Raíz (t)]])</f>
        <v>0</v>
      </c>
      <c r="K788" s="244"/>
      <c r="L788" s="244"/>
      <c r="M788" s="244"/>
      <c r="N788" s="244"/>
      <c r="O788" s="244"/>
      <c r="P788" s="245"/>
      <c r="Q788" s="245"/>
      <c r="R788" s="183"/>
      <c r="S788" s="183"/>
      <c r="T788" s="183"/>
      <c r="U788" s="183"/>
      <c r="V788" s="183"/>
      <c r="W788" s="183"/>
      <c r="X788" s="183"/>
    </row>
    <row r="789" spans="2:24" ht="16.8" thickTop="1" thickBot="1">
      <c r="B789" s="248" t="str">
        <f>IF(Árboles!B786="","",Árboles!B786)</f>
        <v/>
      </c>
      <c r="C789" s="240" t="str">
        <f>IF(Árboles!C786="","",Árboles!C786)</f>
        <v/>
      </c>
      <c r="D789" s="249" t="str">
        <f>IF(Árboles!G786="","",Árboles!G786)</f>
        <v/>
      </c>
      <c r="E789" s="242"/>
      <c r="F789" s="242"/>
      <c r="G789" s="242"/>
      <c r="H789" s="242"/>
      <c r="I789" s="242"/>
      <c r="J789" s="243">
        <f>SUM(Biomasa[[#This Row],[B_PM (t)]:[B_Raíz (t)]])</f>
        <v>0</v>
      </c>
      <c r="K789" s="244"/>
      <c r="L789" s="244"/>
      <c r="M789" s="244"/>
      <c r="N789" s="244"/>
      <c r="O789" s="244"/>
      <c r="P789" s="245"/>
      <c r="Q789" s="245"/>
      <c r="R789" s="183"/>
      <c r="S789" s="183"/>
      <c r="T789" s="183"/>
      <c r="U789" s="183"/>
      <c r="V789" s="183"/>
      <c r="W789" s="183"/>
      <c r="X789" s="183"/>
    </row>
    <row r="790" spans="2:24" ht="16.8" thickTop="1" thickBot="1">
      <c r="B790" s="248" t="str">
        <f>IF(Árboles!B787="","",Árboles!B787)</f>
        <v/>
      </c>
      <c r="C790" s="240" t="str">
        <f>IF(Árboles!C787="","",Árboles!C787)</f>
        <v/>
      </c>
      <c r="D790" s="249" t="str">
        <f>IF(Árboles!G787="","",Árboles!G787)</f>
        <v/>
      </c>
      <c r="E790" s="242"/>
      <c r="F790" s="242"/>
      <c r="G790" s="242"/>
      <c r="H790" s="242"/>
      <c r="I790" s="242"/>
      <c r="J790" s="243">
        <f>SUM(Biomasa[[#This Row],[B_PM (t)]:[B_Raíz (t)]])</f>
        <v>0</v>
      </c>
      <c r="K790" s="244"/>
      <c r="L790" s="244"/>
      <c r="M790" s="244"/>
      <c r="N790" s="244"/>
      <c r="O790" s="244"/>
      <c r="P790" s="245"/>
      <c r="Q790" s="245"/>
      <c r="R790" s="183"/>
      <c r="S790" s="183"/>
      <c r="T790" s="183"/>
      <c r="U790" s="183"/>
      <c r="V790" s="183"/>
      <c r="W790" s="183"/>
      <c r="X790" s="183"/>
    </row>
    <row r="791" spans="2:24" ht="16.8" thickTop="1" thickBot="1">
      <c r="B791" s="248" t="str">
        <f>IF(Árboles!B788="","",Árboles!B788)</f>
        <v/>
      </c>
      <c r="C791" s="240" t="str">
        <f>IF(Árboles!C788="","",Árboles!C788)</f>
        <v/>
      </c>
      <c r="D791" s="249" t="str">
        <f>IF(Árboles!G788="","",Árboles!G788)</f>
        <v/>
      </c>
      <c r="E791" s="242"/>
      <c r="F791" s="242"/>
      <c r="G791" s="242"/>
      <c r="H791" s="242"/>
      <c r="I791" s="242"/>
      <c r="J791" s="243">
        <f>SUM(Biomasa[[#This Row],[B_PM (t)]:[B_Raíz (t)]])</f>
        <v>0</v>
      </c>
      <c r="K791" s="244"/>
      <c r="L791" s="244"/>
      <c r="M791" s="244"/>
      <c r="N791" s="244"/>
      <c r="O791" s="244"/>
      <c r="P791" s="245"/>
      <c r="Q791" s="245"/>
      <c r="R791" s="183"/>
      <c r="S791" s="183"/>
      <c r="T791" s="183"/>
      <c r="U791" s="183"/>
      <c r="V791" s="183"/>
      <c r="W791" s="183"/>
      <c r="X791" s="183"/>
    </row>
    <row r="792" spans="2:24" ht="16.8" thickTop="1" thickBot="1">
      <c r="B792" s="248" t="str">
        <f>IF(Árboles!B789="","",Árboles!B789)</f>
        <v/>
      </c>
      <c r="C792" s="240" t="str">
        <f>IF(Árboles!C789="","",Árboles!C789)</f>
        <v/>
      </c>
      <c r="D792" s="249" t="str">
        <f>IF(Árboles!G789="","",Árboles!G789)</f>
        <v/>
      </c>
      <c r="E792" s="242"/>
      <c r="F792" s="242"/>
      <c r="G792" s="242"/>
      <c r="H792" s="242"/>
      <c r="I792" s="242"/>
      <c r="J792" s="243">
        <f>SUM(Biomasa[[#This Row],[B_PM (t)]:[B_Raíz (t)]])</f>
        <v>0</v>
      </c>
      <c r="K792" s="244"/>
      <c r="L792" s="244"/>
      <c r="M792" s="244"/>
      <c r="N792" s="244"/>
      <c r="O792" s="244"/>
      <c r="P792" s="245"/>
      <c r="Q792" s="245"/>
      <c r="R792" s="183"/>
      <c r="S792" s="183"/>
      <c r="T792" s="183"/>
      <c r="U792" s="183"/>
      <c r="V792" s="183"/>
      <c r="W792" s="183"/>
      <c r="X792" s="183"/>
    </row>
    <row r="793" spans="2:24" ht="16.8" thickTop="1" thickBot="1">
      <c r="B793" s="248" t="str">
        <f>IF(Árboles!B790="","",Árboles!B790)</f>
        <v/>
      </c>
      <c r="C793" s="240" t="str">
        <f>IF(Árboles!C790="","",Árboles!C790)</f>
        <v/>
      </c>
      <c r="D793" s="249" t="str">
        <f>IF(Árboles!G790="","",Árboles!G790)</f>
        <v/>
      </c>
      <c r="E793" s="242"/>
      <c r="F793" s="242"/>
      <c r="G793" s="242"/>
      <c r="H793" s="242"/>
      <c r="I793" s="242"/>
      <c r="J793" s="243">
        <f>SUM(Biomasa[[#This Row],[B_PM (t)]:[B_Raíz (t)]])</f>
        <v>0</v>
      </c>
      <c r="K793" s="244"/>
      <c r="L793" s="244"/>
      <c r="M793" s="244"/>
      <c r="N793" s="244"/>
      <c r="O793" s="244"/>
      <c r="P793" s="245"/>
      <c r="Q793" s="245"/>
      <c r="R793" s="183"/>
      <c r="S793" s="183"/>
      <c r="T793" s="183"/>
      <c r="U793" s="183"/>
      <c r="V793" s="183"/>
      <c r="W793" s="183"/>
      <c r="X793" s="183"/>
    </row>
    <row r="794" spans="2:24" ht="16.8" thickTop="1" thickBot="1">
      <c r="B794" s="248" t="str">
        <f>IF(Árboles!B791="","",Árboles!B791)</f>
        <v/>
      </c>
      <c r="C794" s="240" t="str">
        <f>IF(Árboles!C791="","",Árboles!C791)</f>
        <v/>
      </c>
      <c r="D794" s="249" t="str">
        <f>IF(Árboles!G791="","",Árboles!G791)</f>
        <v/>
      </c>
      <c r="E794" s="242"/>
      <c r="F794" s="242"/>
      <c r="G794" s="242"/>
      <c r="H794" s="242"/>
      <c r="I794" s="242"/>
      <c r="J794" s="243">
        <f>SUM(Biomasa[[#This Row],[B_PM (t)]:[B_Raíz (t)]])</f>
        <v>0</v>
      </c>
      <c r="K794" s="244"/>
      <c r="L794" s="244"/>
      <c r="M794" s="244"/>
      <c r="N794" s="244"/>
      <c r="O794" s="244"/>
      <c r="P794" s="245"/>
      <c r="Q794" s="245"/>
      <c r="R794" s="183"/>
      <c r="S794" s="183"/>
      <c r="T794" s="183"/>
      <c r="U794" s="183"/>
      <c r="V794" s="183"/>
      <c r="W794" s="183"/>
      <c r="X794" s="183"/>
    </row>
    <row r="795" spans="2:24" ht="16.8" thickTop="1" thickBot="1">
      <c r="B795" s="248" t="str">
        <f>IF(Árboles!B792="","",Árboles!B792)</f>
        <v/>
      </c>
      <c r="C795" s="240" t="str">
        <f>IF(Árboles!C792="","",Árboles!C792)</f>
        <v/>
      </c>
      <c r="D795" s="249" t="str">
        <f>IF(Árboles!G792="","",Árboles!G792)</f>
        <v/>
      </c>
      <c r="E795" s="242"/>
      <c r="F795" s="242"/>
      <c r="G795" s="242"/>
      <c r="H795" s="242"/>
      <c r="I795" s="242"/>
      <c r="J795" s="243">
        <f>SUM(Biomasa[[#This Row],[B_PM (t)]:[B_Raíz (t)]])</f>
        <v>0</v>
      </c>
      <c r="K795" s="244"/>
      <c r="L795" s="244"/>
      <c r="M795" s="244"/>
      <c r="N795" s="244"/>
      <c r="O795" s="244"/>
      <c r="P795" s="245"/>
      <c r="Q795" s="245"/>
      <c r="R795" s="183"/>
      <c r="S795" s="183"/>
      <c r="T795" s="183"/>
      <c r="U795" s="183"/>
      <c r="V795" s="183"/>
      <c r="W795" s="183"/>
      <c r="X795" s="183"/>
    </row>
    <row r="796" spans="2:24" ht="16.8" thickTop="1" thickBot="1">
      <c r="B796" s="248" t="str">
        <f>IF(Árboles!B793="","",Árboles!B793)</f>
        <v/>
      </c>
      <c r="C796" s="240" t="str">
        <f>IF(Árboles!C793="","",Árboles!C793)</f>
        <v/>
      </c>
      <c r="D796" s="249" t="str">
        <f>IF(Árboles!G793="","",Árboles!G793)</f>
        <v/>
      </c>
      <c r="E796" s="242"/>
      <c r="F796" s="242"/>
      <c r="G796" s="242"/>
      <c r="H796" s="242"/>
      <c r="I796" s="242"/>
      <c r="J796" s="243">
        <f>SUM(Biomasa[[#This Row],[B_PM (t)]:[B_Raíz (t)]])</f>
        <v>0</v>
      </c>
      <c r="K796" s="244"/>
      <c r="L796" s="244"/>
      <c r="M796" s="244"/>
      <c r="N796" s="244"/>
      <c r="O796" s="244"/>
      <c r="P796" s="245"/>
      <c r="Q796" s="245"/>
      <c r="R796" s="183"/>
      <c r="S796" s="183"/>
      <c r="T796" s="183"/>
      <c r="U796" s="183"/>
      <c r="V796" s="183"/>
      <c r="W796" s="183"/>
      <c r="X796" s="183"/>
    </row>
    <row r="797" spans="2:24" ht="16.8" thickTop="1" thickBot="1">
      <c r="B797" s="248" t="str">
        <f>IF(Árboles!B794="","",Árboles!B794)</f>
        <v/>
      </c>
      <c r="C797" s="240" t="str">
        <f>IF(Árboles!C794="","",Árboles!C794)</f>
        <v/>
      </c>
      <c r="D797" s="249" t="str">
        <f>IF(Árboles!G794="","",Árboles!G794)</f>
        <v/>
      </c>
      <c r="E797" s="242"/>
      <c r="F797" s="242"/>
      <c r="G797" s="242"/>
      <c r="H797" s="242"/>
      <c r="I797" s="242"/>
      <c r="J797" s="243">
        <f>SUM(Biomasa[[#This Row],[B_PM (t)]:[B_Raíz (t)]])</f>
        <v>0</v>
      </c>
      <c r="K797" s="244"/>
      <c r="L797" s="244"/>
      <c r="M797" s="244"/>
      <c r="N797" s="244"/>
      <c r="O797" s="244"/>
      <c r="P797" s="245"/>
      <c r="Q797" s="245"/>
      <c r="R797" s="183"/>
      <c r="S797" s="183"/>
      <c r="T797" s="183"/>
      <c r="U797" s="183"/>
      <c r="V797" s="183"/>
      <c r="W797" s="183"/>
      <c r="X797" s="183"/>
    </row>
    <row r="798" spans="2:24" ht="16.8" thickTop="1" thickBot="1">
      <c r="B798" s="248" t="str">
        <f>IF(Árboles!B795="","",Árboles!B795)</f>
        <v/>
      </c>
      <c r="C798" s="240" t="str">
        <f>IF(Árboles!C795="","",Árboles!C795)</f>
        <v/>
      </c>
      <c r="D798" s="249" t="str">
        <f>IF(Árboles!G795="","",Árboles!G795)</f>
        <v/>
      </c>
      <c r="E798" s="242"/>
      <c r="F798" s="242"/>
      <c r="G798" s="242"/>
      <c r="H798" s="242"/>
      <c r="I798" s="242"/>
      <c r="J798" s="243">
        <f>SUM(Biomasa[[#This Row],[B_PM (t)]:[B_Raíz (t)]])</f>
        <v>0</v>
      </c>
      <c r="K798" s="244"/>
      <c r="L798" s="244"/>
      <c r="M798" s="244"/>
      <c r="N798" s="244"/>
      <c r="O798" s="244"/>
      <c r="P798" s="245"/>
      <c r="Q798" s="245"/>
      <c r="R798" s="183"/>
      <c r="S798" s="183"/>
      <c r="T798" s="183"/>
      <c r="U798" s="183"/>
      <c r="V798" s="183"/>
      <c r="W798" s="183"/>
      <c r="X798" s="183"/>
    </row>
    <row r="799" spans="2:24" ht="16.8" thickTop="1" thickBot="1">
      <c r="B799" s="248" t="str">
        <f>IF(Árboles!B796="","",Árboles!B796)</f>
        <v/>
      </c>
      <c r="C799" s="240" t="str">
        <f>IF(Árboles!C796="","",Árboles!C796)</f>
        <v/>
      </c>
      <c r="D799" s="249" t="str">
        <f>IF(Árboles!G796="","",Árboles!G796)</f>
        <v/>
      </c>
      <c r="E799" s="242"/>
      <c r="F799" s="242"/>
      <c r="G799" s="242"/>
      <c r="H799" s="242"/>
      <c r="I799" s="242"/>
      <c r="J799" s="243">
        <f>SUM(Biomasa[[#This Row],[B_PM (t)]:[B_Raíz (t)]])</f>
        <v>0</v>
      </c>
      <c r="K799" s="244"/>
      <c r="L799" s="244"/>
      <c r="M799" s="244"/>
      <c r="N799" s="244"/>
      <c r="O799" s="244"/>
      <c r="P799" s="245"/>
      <c r="Q799" s="245"/>
      <c r="R799" s="183"/>
      <c r="S799" s="183"/>
      <c r="T799" s="183"/>
      <c r="U799" s="183"/>
      <c r="V799" s="183"/>
      <c r="W799" s="183"/>
      <c r="X799" s="183"/>
    </row>
    <row r="800" spans="2:24" ht="16.8" thickTop="1" thickBot="1">
      <c r="B800" s="248" t="str">
        <f>IF(Árboles!B797="","",Árboles!B797)</f>
        <v/>
      </c>
      <c r="C800" s="240" t="str">
        <f>IF(Árboles!C797="","",Árboles!C797)</f>
        <v/>
      </c>
      <c r="D800" s="249" t="str">
        <f>IF(Árboles!G797="","",Árboles!G797)</f>
        <v/>
      </c>
      <c r="E800" s="242"/>
      <c r="F800" s="242"/>
      <c r="G800" s="242"/>
      <c r="H800" s="242"/>
      <c r="I800" s="242"/>
      <c r="J800" s="243">
        <f>SUM(Biomasa[[#This Row],[B_PM (t)]:[B_Raíz (t)]])</f>
        <v>0</v>
      </c>
      <c r="K800" s="244"/>
      <c r="L800" s="244"/>
      <c r="M800" s="244"/>
      <c r="N800" s="244"/>
      <c r="O800" s="244"/>
      <c r="P800" s="245"/>
      <c r="Q800" s="245"/>
      <c r="R800" s="183"/>
      <c r="S800" s="183"/>
      <c r="T800" s="183"/>
      <c r="U800" s="183"/>
      <c r="V800" s="183"/>
      <c r="W800" s="183"/>
      <c r="X800" s="183"/>
    </row>
    <row r="801" spans="2:24" ht="16.8" thickTop="1" thickBot="1">
      <c r="B801" s="248" t="str">
        <f>IF(Árboles!B798="","",Árboles!B798)</f>
        <v/>
      </c>
      <c r="C801" s="240" t="str">
        <f>IF(Árboles!C798="","",Árboles!C798)</f>
        <v/>
      </c>
      <c r="D801" s="249" t="str">
        <f>IF(Árboles!G798="","",Árboles!G798)</f>
        <v/>
      </c>
      <c r="E801" s="242"/>
      <c r="F801" s="242"/>
      <c r="G801" s="242"/>
      <c r="H801" s="242"/>
      <c r="I801" s="242"/>
      <c r="J801" s="243">
        <f>SUM(Biomasa[[#This Row],[B_PM (t)]:[B_Raíz (t)]])</f>
        <v>0</v>
      </c>
      <c r="K801" s="244"/>
      <c r="L801" s="244"/>
      <c r="M801" s="244"/>
      <c r="N801" s="244"/>
      <c r="O801" s="244"/>
      <c r="P801" s="245"/>
      <c r="Q801" s="245"/>
      <c r="R801" s="183"/>
      <c r="S801" s="183"/>
      <c r="T801" s="183"/>
      <c r="U801" s="183"/>
      <c r="V801" s="183"/>
      <c r="W801" s="183"/>
      <c r="X801" s="183"/>
    </row>
    <row r="802" spans="2:24" ht="16.8" thickTop="1" thickBot="1">
      <c r="B802" s="248" t="str">
        <f>IF(Árboles!B799="","",Árboles!B799)</f>
        <v/>
      </c>
      <c r="C802" s="240" t="str">
        <f>IF(Árboles!C799="","",Árboles!C799)</f>
        <v/>
      </c>
      <c r="D802" s="249" t="str">
        <f>IF(Árboles!G799="","",Árboles!G799)</f>
        <v/>
      </c>
      <c r="E802" s="242"/>
      <c r="F802" s="242"/>
      <c r="G802" s="242"/>
      <c r="H802" s="242"/>
      <c r="I802" s="242"/>
      <c r="J802" s="243">
        <f>SUM(Biomasa[[#This Row],[B_PM (t)]:[B_Raíz (t)]])</f>
        <v>0</v>
      </c>
      <c r="K802" s="244"/>
      <c r="L802" s="244"/>
      <c r="M802" s="244"/>
      <c r="N802" s="244"/>
      <c r="O802" s="244"/>
      <c r="P802" s="245"/>
      <c r="Q802" s="245"/>
      <c r="R802" s="183"/>
      <c r="S802" s="183"/>
      <c r="T802" s="183"/>
      <c r="U802" s="183"/>
      <c r="V802" s="183"/>
      <c r="W802" s="183"/>
      <c r="X802" s="183"/>
    </row>
    <row r="803" spans="2:24" ht="16.8" thickTop="1" thickBot="1">
      <c r="B803" s="248" t="str">
        <f>IF(Árboles!B800="","",Árboles!B800)</f>
        <v/>
      </c>
      <c r="C803" s="240" t="str">
        <f>IF(Árboles!C800="","",Árboles!C800)</f>
        <v/>
      </c>
      <c r="D803" s="249" t="str">
        <f>IF(Árboles!G800="","",Árboles!G800)</f>
        <v/>
      </c>
      <c r="E803" s="242"/>
      <c r="F803" s="242"/>
      <c r="G803" s="242"/>
      <c r="H803" s="242"/>
      <c r="I803" s="242"/>
      <c r="J803" s="243">
        <f>SUM(Biomasa[[#This Row],[B_PM (t)]:[B_Raíz (t)]])</f>
        <v>0</v>
      </c>
      <c r="K803" s="244"/>
      <c r="L803" s="244"/>
      <c r="M803" s="244"/>
      <c r="N803" s="244"/>
      <c r="O803" s="244"/>
      <c r="P803" s="245"/>
      <c r="Q803" s="245"/>
      <c r="R803" s="183"/>
      <c r="S803" s="183"/>
      <c r="T803" s="183"/>
      <c r="U803" s="183"/>
      <c r="V803" s="183"/>
      <c r="W803" s="183"/>
      <c r="X803" s="183"/>
    </row>
    <row r="804" spans="2:24" ht="16.8" thickTop="1" thickBot="1">
      <c r="B804" s="248" t="str">
        <f>IF(Árboles!B801="","",Árboles!B801)</f>
        <v/>
      </c>
      <c r="C804" s="240" t="str">
        <f>IF(Árboles!C801="","",Árboles!C801)</f>
        <v/>
      </c>
      <c r="D804" s="249" t="str">
        <f>IF(Árboles!G801="","",Árboles!G801)</f>
        <v/>
      </c>
      <c r="E804" s="242"/>
      <c r="F804" s="242"/>
      <c r="G804" s="242"/>
      <c r="H804" s="242"/>
      <c r="I804" s="242"/>
      <c r="J804" s="243">
        <f>SUM(Biomasa[[#This Row],[B_PM (t)]:[B_Raíz (t)]])</f>
        <v>0</v>
      </c>
      <c r="K804" s="244"/>
      <c r="L804" s="244"/>
      <c r="M804" s="244"/>
      <c r="N804" s="244"/>
      <c r="O804" s="244"/>
      <c r="P804" s="245"/>
      <c r="Q804" s="245"/>
      <c r="R804" s="183"/>
      <c r="S804" s="183"/>
      <c r="T804" s="183"/>
      <c r="U804" s="183"/>
      <c r="V804" s="183"/>
      <c r="W804" s="183"/>
      <c r="X804" s="183"/>
    </row>
    <row r="805" spans="2:24" ht="16.8" thickTop="1" thickBot="1">
      <c r="B805" s="248" t="str">
        <f>IF(Árboles!B802="","",Árboles!B802)</f>
        <v/>
      </c>
      <c r="C805" s="240" t="str">
        <f>IF(Árboles!C802="","",Árboles!C802)</f>
        <v/>
      </c>
      <c r="D805" s="249" t="str">
        <f>IF(Árboles!G802="","",Árboles!G802)</f>
        <v/>
      </c>
      <c r="E805" s="242"/>
      <c r="F805" s="242"/>
      <c r="G805" s="242"/>
      <c r="H805" s="242"/>
      <c r="I805" s="242"/>
      <c r="J805" s="243">
        <f>SUM(Biomasa[[#This Row],[B_PM (t)]:[B_Raíz (t)]])</f>
        <v>0</v>
      </c>
      <c r="K805" s="244"/>
      <c r="L805" s="244"/>
      <c r="M805" s="244"/>
      <c r="N805" s="244"/>
      <c r="O805" s="244"/>
      <c r="P805" s="245"/>
      <c r="Q805" s="245"/>
      <c r="R805" s="183"/>
      <c r="S805" s="183"/>
      <c r="T805" s="183"/>
      <c r="U805" s="183"/>
      <c r="V805" s="183"/>
      <c r="W805" s="183"/>
      <c r="X805" s="183"/>
    </row>
    <row r="806" spans="2:24" ht="16.8" thickTop="1" thickBot="1">
      <c r="B806" s="248" t="str">
        <f>IF(Árboles!B803="","",Árboles!B803)</f>
        <v/>
      </c>
      <c r="C806" s="240" t="str">
        <f>IF(Árboles!C803="","",Árboles!C803)</f>
        <v/>
      </c>
      <c r="D806" s="249" t="str">
        <f>IF(Árboles!G803="","",Árboles!G803)</f>
        <v/>
      </c>
      <c r="E806" s="242"/>
      <c r="F806" s="242"/>
      <c r="G806" s="242"/>
      <c r="H806" s="242"/>
      <c r="I806" s="242"/>
      <c r="J806" s="243">
        <f>SUM(Biomasa[[#This Row],[B_PM (t)]:[B_Raíz (t)]])</f>
        <v>0</v>
      </c>
      <c r="K806" s="244"/>
      <c r="L806" s="244"/>
      <c r="M806" s="244"/>
      <c r="N806" s="244"/>
      <c r="O806" s="244"/>
      <c r="P806" s="245"/>
      <c r="Q806" s="245"/>
      <c r="R806" s="183"/>
      <c r="S806" s="183"/>
      <c r="T806" s="183"/>
      <c r="U806" s="183"/>
      <c r="V806" s="183"/>
      <c r="W806" s="183"/>
      <c r="X806" s="183"/>
    </row>
    <row r="807" spans="2:24" ht="16.8" thickTop="1" thickBot="1">
      <c r="B807" s="248" t="str">
        <f>IF(Árboles!B804="","",Árboles!B804)</f>
        <v/>
      </c>
      <c r="C807" s="240" t="str">
        <f>IF(Árboles!C804="","",Árboles!C804)</f>
        <v/>
      </c>
      <c r="D807" s="249" t="str">
        <f>IF(Árboles!G804="","",Árboles!G804)</f>
        <v/>
      </c>
      <c r="E807" s="242"/>
      <c r="F807" s="242"/>
      <c r="G807" s="242"/>
      <c r="H807" s="242"/>
      <c r="I807" s="242"/>
      <c r="J807" s="243">
        <f>SUM(Biomasa[[#This Row],[B_PM (t)]:[B_Raíz (t)]])</f>
        <v>0</v>
      </c>
      <c r="K807" s="244"/>
      <c r="L807" s="244"/>
      <c r="M807" s="244"/>
      <c r="N807" s="244"/>
      <c r="O807" s="244"/>
      <c r="P807" s="245"/>
      <c r="Q807" s="245"/>
      <c r="R807" s="183"/>
      <c r="S807" s="183"/>
      <c r="T807" s="183"/>
      <c r="U807" s="183"/>
      <c r="V807" s="183"/>
      <c r="W807" s="183"/>
      <c r="X807" s="183"/>
    </row>
    <row r="808" spans="2:24" ht="16.8" thickTop="1" thickBot="1">
      <c r="B808" s="248" t="str">
        <f>IF(Árboles!B805="","",Árboles!B805)</f>
        <v/>
      </c>
      <c r="C808" s="240" t="str">
        <f>IF(Árboles!C805="","",Árboles!C805)</f>
        <v/>
      </c>
      <c r="D808" s="249" t="str">
        <f>IF(Árboles!G805="","",Árboles!G805)</f>
        <v/>
      </c>
      <c r="E808" s="242"/>
      <c r="F808" s="242"/>
      <c r="G808" s="242"/>
      <c r="H808" s="242"/>
      <c r="I808" s="242"/>
      <c r="J808" s="243">
        <f>SUM(Biomasa[[#This Row],[B_PM (t)]:[B_Raíz (t)]])</f>
        <v>0</v>
      </c>
      <c r="K808" s="244"/>
      <c r="L808" s="244"/>
      <c r="M808" s="244"/>
      <c r="N808" s="244"/>
      <c r="O808" s="244"/>
      <c r="P808" s="245"/>
      <c r="Q808" s="245"/>
      <c r="R808" s="183"/>
      <c r="S808" s="183"/>
      <c r="T808" s="183"/>
      <c r="U808" s="183"/>
      <c r="V808" s="183"/>
      <c r="W808" s="183"/>
      <c r="X808" s="183"/>
    </row>
    <row r="809" spans="2:24" ht="16.8" thickTop="1" thickBot="1">
      <c r="B809" s="248" t="str">
        <f>IF(Árboles!B806="","",Árboles!B806)</f>
        <v/>
      </c>
      <c r="C809" s="240" t="str">
        <f>IF(Árboles!C806="","",Árboles!C806)</f>
        <v/>
      </c>
      <c r="D809" s="249" t="str">
        <f>IF(Árboles!G806="","",Árboles!G806)</f>
        <v/>
      </c>
      <c r="E809" s="242"/>
      <c r="F809" s="242"/>
      <c r="G809" s="242"/>
      <c r="H809" s="242"/>
      <c r="I809" s="242"/>
      <c r="J809" s="243">
        <f>SUM(Biomasa[[#This Row],[B_PM (t)]:[B_Raíz (t)]])</f>
        <v>0</v>
      </c>
      <c r="K809" s="244"/>
      <c r="L809" s="244"/>
      <c r="M809" s="244"/>
      <c r="N809" s="244"/>
      <c r="O809" s="244"/>
      <c r="P809" s="245"/>
      <c r="Q809" s="245"/>
      <c r="R809" s="183"/>
      <c r="S809" s="183"/>
      <c r="T809" s="183"/>
      <c r="U809" s="183"/>
      <c r="V809" s="183"/>
      <c r="W809" s="183"/>
      <c r="X809" s="183"/>
    </row>
    <row r="810" spans="2:24" ht="16.8" thickTop="1" thickBot="1">
      <c r="B810" s="248" t="str">
        <f>IF(Árboles!B807="","",Árboles!B807)</f>
        <v/>
      </c>
      <c r="C810" s="240" t="str">
        <f>IF(Árboles!C807="","",Árboles!C807)</f>
        <v/>
      </c>
      <c r="D810" s="249" t="str">
        <f>IF(Árboles!G807="","",Árboles!G807)</f>
        <v/>
      </c>
      <c r="E810" s="242"/>
      <c r="F810" s="242"/>
      <c r="G810" s="242"/>
      <c r="H810" s="242"/>
      <c r="I810" s="242"/>
      <c r="J810" s="243">
        <f>SUM(Biomasa[[#This Row],[B_PM (t)]:[B_Raíz (t)]])</f>
        <v>0</v>
      </c>
      <c r="K810" s="244"/>
      <c r="L810" s="244"/>
      <c r="M810" s="244"/>
      <c r="N810" s="244"/>
      <c r="O810" s="244"/>
      <c r="P810" s="245"/>
      <c r="Q810" s="245"/>
      <c r="R810" s="183"/>
      <c r="S810" s="183"/>
      <c r="T810" s="183"/>
      <c r="U810" s="183"/>
      <c r="V810" s="183"/>
      <c r="W810" s="183"/>
      <c r="X810" s="183"/>
    </row>
    <row r="811" spans="2:24" ht="16.8" thickTop="1" thickBot="1">
      <c r="B811" s="248" t="str">
        <f>IF(Árboles!B808="","",Árboles!B808)</f>
        <v/>
      </c>
      <c r="C811" s="240" t="str">
        <f>IF(Árboles!C808="","",Árboles!C808)</f>
        <v/>
      </c>
      <c r="D811" s="249" t="str">
        <f>IF(Árboles!G808="","",Árboles!G808)</f>
        <v/>
      </c>
      <c r="E811" s="242"/>
      <c r="F811" s="242"/>
      <c r="G811" s="242"/>
      <c r="H811" s="242"/>
      <c r="I811" s="242"/>
      <c r="J811" s="243">
        <f>SUM(Biomasa[[#This Row],[B_PM (t)]:[B_Raíz (t)]])</f>
        <v>0</v>
      </c>
      <c r="K811" s="244"/>
      <c r="L811" s="244"/>
      <c r="M811" s="244"/>
      <c r="N811" s="244"/>
      <c r="O811" s="244"/>
      <c r="P811" s="245"/>
      <c r="Q811" s="245"/>
      <c r="R811" s="183"/>
      <c r="S811" s="183"/>
      <c r="T811" s="183"/>
      <c r="U811" s="183"/>
      <c r="V811" s="183"/>
      <c r="W811" s="183"/>
      <c r="X811" s="183"/>
    </row>
    <row r="812" spans="2:24" ht="16.8" thickTop="1" thickBot="1">
      <c r="B812" s="248" t="str">
        <f>IF(Árboles!B809="","",Árboles!B809)</f>
        <v/>
      </c>
      <c r="C812" s="240" t="str">
        <f>IF(Árboles!C809="","",Árboles!C809)</f>
        <v/>
      </c>
      <c r="D812" s="249" t="str">
        <f>IF(Árboles!G809="","",Árboles!G809)</f>
        <v/>
      </c>
      <c r="E812" s="242"/>
      <c r="F812" s="242"/>
      <c r="G812" s="242"/>
      <c r="H812" s="242"/>
      <c r="I812" s="242"/>
      <c r="J812" s="243">
        <f>SUM(Biomasa[[#This Row],[B_PM (t)]:[B_Raíz (t)]])</f>
        <v>0</v>
      </c>
      <c r="K812" s="244"/>
      <c r="L812" s="244"/>
      <c r="M812" s="244"/>
      <c r="N812" s="244"/>
      <c r="O812" s="244"/>
      <c r="P812" s="245"/>
      <c r="Q812" s="245"/>
      <c r="R812" s="183"/>
      <c r="S812" s="183"/>
      <c r="T812" s="183"/>
      <c r="U812" s="183"/>
      <c r="V812" s="183"/>
      <c r="W812" s="183"/>
      <c r="X812" s="183"/>
    </row>
    <row r="813" spans="2:24" ht="16.8" thickTop="1" thickBot="1">
      <c r="B813" s="248" t="str">
        <f>IF(Árboles!B810="","",Árboles!B810)</f>
        <v/>
      </c>
      <c r="C813" s="240" t="str">
        <f>IF(Árboles!C810="","",Árboles!C810)</f>
        <v/>
      </c>
      <c r="D813" s="249" t="str">
        <f>IF(Árboles!G810="","",Árboles!G810)</f>
        <v/>
      </c>
      <c r="E813" s="242"/>
      <c r="F813" s="242"/>
      <c r="G813" s="242"/>
      <c r="H813" s="242"/>
      <c r="I813" s="242"/>
      <c r="J813" s="243">
        <f>SUM(Biomasa[[#This Row],[B_PM (t)]:[B_Raíz (t)]])</f>
        <v>0</v>
      </c>
      <c r="K813" s="244"/>
      <c r="L813" s="244"/>
      <c r="M813" s="244"/>
      <c r="N813" s="244"/>
      <c r="O813" s="244"/>
      <c r="P813" s="245"/>
      <c r="Q813" s="245"/>
      <c r="R813" s="183"/>
      <c r="S813" s="183"/>
      <c r="T813" s="183"/>
      <c r="U813" s="183"/>
      <c r="V813" s="183"/>
      <c r="W813" s="183"/>
      <c r="X813" s="183"/>
    </row>
    <row r="814" spans="2:24" ht="16.8" thickTop="1" thickBot="1">
      <c r="B814" s="248" t="str">
        <f>IF(Árboles!B811="","",Árboles!B811)</f>
        <v/>
      </c>
      <c r="C814" s="240" t="str">
        <f>IF(Árboles!C811="","",Árboles!C811)</f>
        <v/>
      </c>
      <c r="D814" s="249" t="str">
        <f>IF(Árboles!G811="","",Árboles!G811)</f>
        <v/>
      </c>
      <c r="E814" s="242"/>
      <c r="F814" s="242"/>
      <c r="G814" s="242"/>
      <c r="H814" s="242"/>
      <c r="I814" s="242"/>
      <c r="J814" s="243">
        <f>SUM(Biomasa[[#This Row],[B_PM (t)]:[B_Raíz (t)]])</f>
        <v>0</v>
      </c>
      <c r="K814" s="244"/>
      <c r="L814" s="244"/>
      <c r="M814" s="244"/>
      <c r="N814" s="244"/>
      <c r="O814" s="244"/>
      <c r="P814" s="245"/>
      <c r="Q814" s="245"/>
      <c r="R814" s="183"/>
      <c r="S814" s="183"/>
      <c r="T814" s="183"/>
      <c r="U814" s="183"/>
      <c r="V814" s="183"/>
      <c r="W814" s="183"/>
      <c r="X814" s="183"/>
    </row>
    <row r="815" spans="2:24" ht="16.8" thickTop="1" thickBot="1">
      <c r="B815" s="248" t="str">
        <f>IF(Árboles!B812="","",Árboles!B812)</f>
        <v/>
      </c>
      <c r="C815" s="240" t="str">
        <f>IF(Árboles!C812="","",Árboles!C812)</f>
        <v/>
      </c>
      <c r="D815" s="249" t="str">
        <f>IF(Árboles!G812="","",Árboles!G812)</f>
        <v/>
      </c>
      <c r="E815" s="242"/>
      <c r="F815" s="242"/>
      <c r="G815" s="242"/>
      <c r="H815" s="242"/>
      <c r="I815" s="242"/>
      <c r="J815" s="243">
        <f>SUM(Biomasa[[#This Row],[B_PM (t)]:[B_Raíz (t)]])</f>
        <v>0</v>
      </c>
      <c r="K815" s="244"/>
      <c r="L815" s="244"/>
      <c r="M815" s="244"/>
      <c r="N815" s="244"/>
      <c r="O815" s="244"/>
      <c r="P815" s="245"/>
      <c r="Q815" s="245"/>
      <c r="R815" s="183"/>
      <c r="S815" s="183"/>
      <c r="T815" s="183"/>
      <c r="U815" s="183"/>
      <c r="V815" s="183"/>
      <c r="W815" s="183"/>
      <c r="X815" s="183"/>
    </row>
    <row r="816" spans="2:24" ht="16.8" thickTop="1" thickBot="1">
      <c r="B816" s="248" t="str">
        <f>IF(Árboles!B813="","",Árboles!B813)</f>
        <v/>
      </c>
      <c r="C816" s="240" t="str">
        <f>IF(Árboles!C813="","",Árboles!C813)</f>
        <v/>
      </c>
      <c r="D816" s="249" t="str">
        <f>IF(Árboles!G813="","",Árboles!G813)</f>
        <v/>
      </c>
      <c r="E816" s="242"/>
      <c r="F816" s="242"/>
      <c r="G816" s="242"/>
      <c r="H816" s="242"/>
      <c r="I816" s="242"/>
      <c r="J816" s="243">
        <f>SUM(Biomasa[[#This Row],[B_PM (t)]:[B_Raíz (t)]])</f>
        <v>0</v>
      </c>
      <c r="K816" s="244"/>
      <c r="L816" s="244"/>
      <c r="M816" s="244"/>
      <c r="N816" s="244"/>
      <c r="O816" s="244"/>
      <c r="P816" s="245"/>
      <c r="Q816" s="245"/>
      <c r="R816" s="183"/>
      <c r="S816" s="183"/>
      <c r="T816" s="183"/>
      <c r="U816" s="183"/>
      <c r="V816" s="183"/>
      <c r="W816" s="183"/>
      <c r="X816" s="183"/>
    </row>
    <row r="817" spans="2:24" ht="16.8" thickTop="1" thickBot="1">
      <c r="B817" s="248" t="str">
        <f>IF(Árboles!B814="","",Árboles!B814)</f>
        <v/>
      </c>
      <c r="C817" s="240" t="str">
        <f>IF(Árboles!C814="","",Árboles!C814)</f>
        <v/>
      </c>
      <c r="D817" s="249" t="str">
        <f>IF(Árboles!G814="","",Árboles!G814)</f>
        <v/>
      </c>
      <c r="E817" s="242"/>
      <c r="F817" s="242"/>
      <c r="G817" s="242"/>
      <c r="H817" s="242"/>
      <c r="I817" s="242"/>
      <c r="J817" s="243">
        <f>SUM(Biomasa[[#This Row],[B_PM (t)]:[B_Raíz (t)]])</f>
        <v>0</v>
      </c>
      <c r="K817" s="244"/>
      <c r="L817" s="244"/>
      <c r="M817" s="244"/>
      <c r="N817" s="244"/>
      <c r="O817" s="244"/>
      <c r="P817" s="245"/>
      <c r="Q817" s="245"/>
      <c r="R817" s="183"/>
      <c r="S817" s="183"/>
      <c r="T817" s="183"/>
      <c r="U817" s="183"/>
      <c r="V817" s="183"/>
      <c r="W817" s="183"/>
      <c r="X817" s="183"/>
    </row>
    <row r="818" spans="2:24" ht="16.8" thickTop="1" thickBot="1">
      <c r="B818" s="248" t="str">
        <f>IF(Árboles!B815="","",Árboles!B815)</f>
        <v/>
      </c>
      <c r="C818" s="240" t="str">
        <f>IF(Árboles!C815="","",Árboles!C815)</f>
        <v/>
      </c>
      <c r="D818" s="249" t="str">
        <f>IF(Árboles!G815="","",Árboles!G815)</f>
        <v/>
      </c>
      <c r="E818" s="242"/>
      <c r="F818" s="242"/>
      <c r="G818" s="242"/>
      <c r="H818" s="242"/>
      <c r="I818" s="242"/>
      <c r="J818" s="243">
        <f>SUM(Biomasa[[#This Row],[B_PM (t)]:[B_Raíz (t)]])</f>
        <v>0</v>
      </c>
      <c r="K818" s="244"/>
      <c r="L818" s="244"/>
      <c r="M818" s="244"/>
      <c r="N818" s="244"/>
      <c r="O818" s="244"/>
      <c r="P818" s="245"/>
      <c r="Q818" s="245"/>
      <c r="R818" s="183"/>
      <c r="S818" s="183"/>
      <c r="T818" s="183"/>
      <c r="U818" s="183"/>
      <c r="V818" s="183"/>
      <c r="W818" s="183"/>
      <c r="X818" s="183"/>
    </row>
    <row r="819" spans="2:24" ht="16.8" thickTop="1" thickBot="1">
      <c r="B819" s="248" t="str">
        <f>IF(Árboles!B816="","",Árboles!B816)</f>
        <v/>
      </c>
      <c r="C819" s="240" t="str">
        <f>IF(Árboles!C816="","",Árboles!C816)</f>
        <v/>
      </c>
      <c r="D819" s="249" t="str">
        <f>IF(Árboles!G816="","",Árboles!G816)</f>
        <v/>
      </c>
      <c r="E819" s="242"/>
      <c r="F819" s="242"/>
      <c r="G819" s="242"/>
      <c r="H819" s="242"/>
      <c r="I819" s="242"/>
      <c r="J819" s="243">
        <f>SUM(Biomasa[[#This Row],[B_PM (t)]:[B_Raíz (t)]])</f>
        <v>0</v>
      </c>
      <c r="K819" s="244"/>
      <c r="L819" s="244"/>
      <c r="M819" s="244"/>
      <c r="N819" s="244"/>
      <c r="O819" s="244"/>
      <c r="P819" s="245"/>
      <c r="Q819" s="245"/>
      <c r="R819" s="183"/>
      <c r="S819" s="183"/>
      <c r="T819" s="183"/>
      <c r="U819" s="183"/>
      <c r="V819" s="183"/>
      <c r="W819" s="183"/>
      <c r="X819" s="183"/>
    </row>
    <row r="820" spans="2:24" ht="16.8" thickTop="1" thickBot="1">
      <c r="B820" s="248" t="str">
        <f>IF(Árboles!B817="","",Árboles!B817)</f>
        <v/>
      </c>
      <c r="C820" s="240" t="str">
        <f>IF(Árboles!C817="","",Árboles!C817)</f>
        <v/>
      </c>
      <c r="D820" s="249" t="str">
        <f>IF(Árboles!G817="","",Árboles!G817)</f>
        <v/>
      </c>
      <c r="E820" s="242"/>
      <c r="F820" s="242"/>
      <c r="G820" s="242"/>
      <c r="H820" s="242"/>
      <c r="I820" s="242"/>
      <c r="J820" s="243">
        <f>SUM(Biomasa[[#This Row],[B_PM (t)]:[B_Raíz (t)]])</f>
        <v>0</v>
      </c>
      <c r="K820" s="244"/>
      <c r="L820" s="244"/>
      <c r="M820" s="244"/>
      <c r="N820" s="244"/>
      <c r="O820" s="244"/>
      <c r="P820" s="245"/>
      <c r="Q820" s="245"/>
      <c r="R820" s="183"/>
      <c r="S820" s="183"/>
      <c r="T820" s="183"/>
      <c r="U820" s="183"/>
      <c r="V820" s="183"/>
      <c r="W820" s="183"/>
      <c r="X820" s="183"/>
    </row>
    <row r="821" spans="2:24" ht="16.8" thickTop="1" thickBot="1">
      <c r="B821" s="248" t="str">
        <f>IF(Árboles!B818="","",Árboles!B818)</f>
        <v/>
      </c>
      <c r="C821" s="240" t="str">
        <f>IF(Árboles!C818="","",Árboles!C818)</f>
        <v/>
      </c>
      <c r="D821" s="249" t="str">
        <f>IF(Árboles!G818="","",Árboles!G818)</f>
        <v/>
      </c>
      <c r="E821" s="242"/>
      <c r="F821" s="242"/>
      <c r="G821" s="242"/>
      <c r="H821" s="242"/>
      <c r="I821" s="242"/>
      <c r="J821" s="243">
        <f>SUM(Biomasa[[#This Row],[B_PM (t)]:[B_Raíz (t)]])</f>
        <v>0</v>
      </c>
      <c r="K821" s="244"/>
      <c r="L821" s="244"/>
      <c r="M821" s="244"/>
      <c r="N821" s="244"/>
      <c r="O821" s="244"/>
      <c r="P821" s="245"/>
      <c r="Q821" s="245"/>
      <c r="R821" s="183"/>
      <c r="S821" s="183"/>
      <c r="T821" s="183"/>
      <c r="U821" s="183"/>
      <c r="V821" s="183"/>
      <c r="W821" s="183"/>
      <c r="X821" s="183"/>
    </row>
    <row r="822" spans="2:24" ht="16.8" thickTop="1" thickBot="1">
      <c r="B822" s="248" t="str">
        <f>IF(Árboles!B819="","",Árboles!B819)</f>
        <v/>
      </c>
      <c r="C822" s="240" t="str">
        <f>IF(Árboles!C819="","",Árboles!C819)</f>
        <v/>
      </c>
      <c r="D822" s="249" t="str">
        <f>IF(Árboles!G819="","",Árboles!G819)</f>
        <v/>
      </c>
      <c r="E822" s="242"/>
      <c r="F822" s="242"/>
      <c r="G822" s="242"/>
      <c r="H822" s="242"/>
      <c r="I822" s="242"/>
      <c r="J822" s="243">
        <f>SUM(Biomasa[[#This Row],[B_PM (t)]:[B_Raíz (t)]])</f>
        <v>0</v>
      </c>
      <c r="K822" s="244"/>
      <c r="L822" s="244"/>
      <c r="M822" s="244"/>
      <c r="N822" s="244"/>
      <c r="O822" s="244"/>
      <c r="P822" s="245"/>
      <c r="Q822" s="245"/>
      <c r="R822" s="183"/>
      <c r="S822" s="183"/>
      <c r="T822" s="183"/>
      <c r="U822" s="183"/>
      <c r="V822" s="183"/>
      <c r="W822" s="183"/>
      <c r="X822" s="183"/>
    </row>
    <row r="823" spans="2:24" ht="16.8" thickTop="1" thickBot="1">
      <c r="B823" s="248" t="str">
        <f>IF(Árboles!B820="","",Árboles!B820)</f>
        <v/>
      </c>
      <c r="C823" s="240" t="str">
        <f>IF(Árboles!C820="","",Árboles!C820)</f>
        <v/>
      </c>
      <c r="D823" s="249" t="str">
        <f>IF(Árboles!G820="","",Árboles!G820)</f>
        <v/>
      </c>
      <c r="E823" s="242"/>
      <c r="F823" s="242"/>
      <c r="G823" s="242"/>
      <c r="H823" s="242"/>
      <c r="I823" s="242"/>
      <c r="J823" s="243">
        <f>SUM(Biomasa[[#This Row],[B_PM (t)]:[B_Raíz (t)]])</f>
        <v>0</v>
      </c>
      <c r="K823" s="244"/>
      <c r="L823" s="244"/>
      <c r="M823" s="244"/>
      <c r="N823" s="244"/>
      <c r="O823" s="244"/>
      <c r="P823" s="245"/>
      <c r="Q823" s="245"/>
      <c r="R823" s="183"/>
      <c r="S823" s="183"/>
      <c r="T823" s="183"/>
      <c r="U823" s="183"/>
      <c r="V823" s="183"/>
      <c r="W823" s="183"/>
      <c r="X823" s="183"/>
    </row>
    <row r="824" spans="2:24" ht="16.8" thickTop="1" thickBot="1">
      <c r="B824" s="248" t="str">
        <f>IF(Árboles!B821="","",Árboles!B821)</f>
        <v/>
      </c>
      <c r="C824" s="240" t="str">
        <f>IF(Árboles!C821="","",Árboles!C821)</f>
        <v/>
      </c>
      <c r="D824" s="249" t="str">
        <f>IF(Árboles!G821="","",Árboles!G821)</f>
        <v/>
      </c>
      <c r="E824" s="242"/>
      <c r="F824" s="242"/>
      <c r="G824" s="242"/>
      <c r="H824" s="242"/>
      <c r="I824" s="242"/>
      <c r="J824" s="243">
        <f>SUM(Biomasa[[#This Row],[B_PM (t)]:[B_Raíz (t)]])</f>
        <v>0</v>
      </c>
      <c r="K824" s="244"/>
      <c r="L824" s="244"/>
      <c r="M824" s="244"/>
      <c r="N824" s="244"/>
      <c r="O824" s="244"/>
      <c r="P824" s="245"/>
      <c r="Q824" s="245"/>
      <c r="R824" s="183"/>
      <c r="S824" s="183"/>
      <c r="T824" s="183"/>
      <c r="U824" s="183"/>
      <c r="V824" s="183"/>
      <c r="W824" s="183"/>
      <c r="X824" s="183"/>
    </row>
    <row r="825" spans="2:24" ht="16.8" thickTop="1" thickBot="1">
      <c r="B825" s="248" t="str">
        <f>IF(Árboles!B822="","",Árboles!B822)</f>
        <v/>
      </c>
      <c r="C825" s="240" t="str">
        <f>IF(Árboles!C822="","",Árboles!C822)</f>
        <v/>
      </c>
      <c r="D825" s="249" t="str">
        <f>IF(Árboles!G822="","",Árboles!G822)</f>
        <v/>
      </c>
      <c r="E825" s="242"/>
      <c r="F825" s="242"/>
      <c r="G825" s="242"/>
      <c r="H825" s="242"/>
      <c r="I825" s="242"/>
      <c r="J825" s="243">
        <f>SUM(Biomasa[[#This Row],[B_PM (t)]:[B_Raíz (t)]])</f>
        <v>0</v>
      </c>
      <c r="K825" s="244"/>
      <c r="L825" s="244"/>
      <c r="M825" s="244"/>
      <c r="N825" s="244"/>
      <c r="O825" s="244"/>
      <c r="P825" s="245"/>
      <c r="Q825" s="245"/>
      <c r="R825" s="183"/>
      <c r="S825" s="183"/>
      <c r="T825" s="183"/>
      <c r="U825" s="183"/>
      <c r="V825" s="183"/>
      <c r="W825" s="183"/>
      <c r="X825" s="183"/>
    </row>
    <row r="826" spans="2:24" ht="16.8" thickTop="1" thickBot="1">
      <c r="B826" s="248" t="str">
        <f>IF(Árboles!B823="","",Árboles!B823)</f>
        <v/>
      </c>
      <c r="C826" s="240" t="str">
        <f>IF(Árboles!C823="","",Árboles!C823)</f>
        <v/>
      </c>
      <c r="D826" s="249" t="str">
        <f>IF(Árboles!G823="","",Árboles!G823)</f>
        <v/>
      </c>
      <c r="E826" s="242"/>
      <c r="F826" s="242"/>
      <c r="G826" s="242"/>
      <c r="H826" s="242"/>
      <c r="I826" s="242"/>
      <c r="J826" s="243">
        <f>SUM(Biomasa[[#This Row],[B_PM (t)]:[B_Raíz (t)]])</f>
        <v>0</v>
      </c>
      <c r="K826" s="244"/>
      <c r="L826" s="244"/>
      <c r="M826" s="244"/>
      <c r="N826" s="244"/>
      <c r="O826" s="244"/>
      <c r="P826" s="245"/>
      <c r="Q826" s="245"/>
      <c r="R826" s="183"/>
      <c r="S826" s="183"/>
      <c r="T826" s="183"/>
      <c r="U826" s="183"/>
      <c r="V826" s="183"/>
      <c r="W826" s="183"/>
      <c r="X826" s="183"/>
    </row>
    <row r="827" spans="2:24" ht="16.8" thickTop="1" thickBot="1">
      <c r="B827" s="248" t="str">
        <f>IF(Árboles!B824="","",Árboles!B824)</f>
        <v/>
      </c>
      <c r="C827" s="240" t="str">
        <f>IF(Árboles!C824="","",Árboles!C824)</f>
        <v/>
      </c>
      <c r="D827" s="249" t="str">
        <f>IF(Árboles!G824="","",Árboles!G824)</f>
        <v/>
      </c>
      <c r="E827" s="242"/>
      <c r="F827" s="242"/>
      <c r="G827" s="242"/>
      <c r="H827" s="242"/>
      <c r="I827" s="242"/>
      <c r="J827" s="243">
        <f>SUM(Biomasa[[#This Row],[B_PM (t)]:[B_Raíz (t)]])</f>
        <v>0</v>
      </c>
      <c r="K827" s="244"/>
      <c r="L827" s="244"/>
      <c r="M827" s="244"/>
      <c r="N827" s="244"/>
      <c r="O827" s="244"/>
      <c r="P827" s="245"/>
      <c r="Q827" s="245"/>
      <c r="R827" s="183"/>
      <c r="S827" s="183"/>
      <c r="T827" s="183"/>
      <c r="U827" s="183"/>
      <c r="V827" s="183"/>
      <c r="W827" s="183"/>
      <c r="X827" s="183"/>
    </row>
    <row r="828" spans="2:24" ht="16.8" thickTop="1" thickBot="1">
      <c r="B828" s="248" t="str">
        <f>IF(Árboles!B825="","",Árboles!B825)</f>
        <v/>
      </c>
      <c r="C828" s="240" t="str">
        <f>IF(Árboles!C825="","",Árboles!C825)</f>
        <v/>
      </c>
      <c r="D828" s="249" t="str">
        <f>IF(Árboles!G825="","",Árboles!G825)</f>
        <v/>
      </c>
      <c r="E828" s="242"/>
      <c r="F828" s="242"/>
      <c r="G828" s="242"/>
      <c r="H828" s="242"/>
      <c r="I828" s="242"/>
      <c r="J828" s="243">
        <f>SUM(Biomasa[[#This Row],[B_PM (t)]:[B_Raíz (t)]])</f>
        <v>0</v>
      </c>
      <c r="K828" s="244"/>
      <c r="L828" s="244"/>
      <c r="M828" s="244"/>
      <c r="N828" s="244"/>
      <c r="O828" s="244"/>
      <c r="P828" s="245"/>
      <c r="Q828" s="245"/>
      <c r="R828" s="183"/>
      <c r="S828" s="183"/>
      <c r="T828" s="183"/>
      <c r="U828" s="183"/>
      <c r="V828" s="183"/>
      <c r="W828" s="183"/>
      <c r="X828" s="183"/>
    </row>
    <row r="829" spans="2:24" ht="16.8" thickTop="1" thickBot="1">
      <c r="B829" s="248" t="str">
        <f>IF(Árboles!B826="","",Árboles!B826)</f>
        <v/>
      </c>
      <c r="C829" s="240" t="str">
        <f>IF(Árboles!C826="","",Árboles!C826)</f>
        <v/>
      </c>
      <c r="D829" s="249" t="str">
        <f>IF(Árboles!G826="","",Árboles!G826)</f>
        <v/>
      </c>
      <c r="E829" s="242"/>
      <c r="F829" s="242"/>
      <c r="G829" s="242"/>
      <c r="H829" s="242"/>
      <c r="I829" s="242"/>
      <c r="J829" s="243">
        <f>SUM(Biomasa[[#This Row],[B_PM (t)]:[B_Raíz (t)]])</f>
        <v>0</v>
      </c>
      <c r="K829" s="244"/>
      <c r="L829" s="244"/>
      <c r="M829" s="244"/>
      <c r="N829" s="244"/>
      <c r="O829" s="244"/>
      <c r="P829" s="245"/>
      <c r="Q829" s="245"/>
      <c r="R829" s="183"/>
      <c r="S829" s="183"/>
      <c r="T829" s="183"/>
      <c r="U829" s="183"/>
      <c r="V829" s="183"/>
      <c r="W829" s="183"/>
      <c r="X829" s="183"/>
    </row>
    <row r="830" spans="2:24" ht="16.8" thickTop="1" thickBot="1">
      <c r="B830" s="248" t="str">
        <f>IF(Árboles!B827="","",Árboles!B827)</f>
        <v/>
      </c>
      <c r="C830" s="240" t="str">
        <f>IF(Árboles!C827="","",Árboles!C827)</f>
        <v/>
      </c>
      <c r="D830" s="249" t="str">
        <f>IF(Árboles!G827="","",Árboles!G827)</f>
        <v/>
      </c>
      <c r="E830" s="242"/>
      <c r="F830" s="242"/>
      <c r="G830" s="242"/>
      <c r="H830" s="242"/>
      <c r="I830" s="242"/>
      <c r="J830" s="243">
        <f>SUM(Biomasa[[#This Row],[B_PM (t)]:[B_Raíz (t)]])</f>
        <v>0</v>
      </c>
      <c r="K830" s="244"/>
      <c r="L830" s="244"/>
      <c r="M830" s="244"/>
      <c r="N830" s="244"/>
      <c r="O830" s="244"/>
      <c r="P830" s="245"/>
      <c r="Q830" s="245"/>
      <c r="R830" s="183"/>
      <c r="S830" s="183"/>
      <c r="T830" s="183"/>
      <c r="U830" s="183"/>
      <c r="V830" s="183"/>
      <c r="W830" s="183"/>
      <c r="X830" s="183"/>
    </row>
    <row r="831" spans="2:24" ht="16.8" thickTop="1" thickBot="1">
      <c r="B831" s="248" t="str">
        <f>IF(Árboles!B828="","",Árboles!B828)</f>
        <v/>
      </c>
      <c r="C831" s="240" t="str">
        <f>IF(Árboles!C828="","",Árboles!C828)</f>
        <v/>
      </c>
      <c r="D831" s="249" t="str">
        <f>IF(Árboles!G828="","",Árboles!G828)</f>
        <v/>
      </c>
      <c r="E831" s="242"/>
      <c r="F831" s="242"/>
      <c r="G831" s="242"/>
      <c r="H831" s="242"/>
      <c r="I831" s="242"/>
      <c r="J831" s="243">
        <f>SUM(Biomasa[[#This Row],[B_PM (t)]:[B_Raíz (t)]])</f>
        <v>0</v>
      </c>
      <c r="K831" s="244"/>
      <c r="L831" s="244"/>
      <c r="M831" s="244"/>
      <c r="N831" s="244"/>
      <c r="O831" s="244"/>
      <c r="P831" s="245"/>
      <c r="Q831" s="245"/>
      <c r="R831" s="183"/>
      <c r="S831" s="183"/>
      <c r="T831" s="183"/>
      <c r="U831" s="183"/>
      <c r="V831" s="183"/>
      <c r="W831" s="183"/>
      <c r="X831" s="183"/>
    </row>
    <row r="832" spans="2:24" ht="16.8" thickTop="1" thickBot="1">
      <c r="B832" s="248" t="str">
        <f>IF(Árboles!B829="","",Árboles!B829)</f>
        <v/>
      </c>
      <c r="C832" s="240" t="str">
        <f>IF(Árboles!C829="","",Árboles!C829)</f>
        <v/>
      </c>
      <c r="D832" s="249" t="str">
        <f>IF(Árboles!G829="","",Árboles!G829)</f>
        <v/>
      </c>
      <c r="E832" s="242"/>
      <c r="F832" s="242"/>
      <c r="G832" s="242"/>
      <c r="H832" s="242"/>
      <c r="I832" s="242"/>
      <c r="J832" s="243">
        <f>SUM(Biomasa[[#This Row],[B_PM (t)]:[B_Raíz (t)]])</f>
        <v>0</v>
      </c>
      <c r="K832" s="244"/>
      <c r="L832" s="244"/>
      <c r="M832" s="244"/>
      <c r="N832" s="244"/>
      <c r="O832" s="244"/>
      <c r="P832" s="245"/>
      <c r="Q832" s="245"/>
      <c r="R832" s="183"/>
      <c r="S832" s="183"/>
      <c r="T832" s="183"/>
      <c r="U832" s="183"/>
      <c r="V832" s="183"/>
      <c r="W832" s="183"/>
      <c r="X832" s="183"/>
    </row>
    <row r="833" spans="2:24" ht="16.8" thickTop="1" thickBot="1">
      <c r="B833" s="248" t="str">
        <f>IF(Árboles!B830="","",Árboles!B830)</f>
        <v/>
      </c>
      <c r="C833" s="240" t="str">
        <f>IF(Árboles!C830="","",Árboles!C830)</f>
        <v/>
      </c>
      <c r="D833" s="249" t="str">
        <f>IF(Árboles!G830="","",Árboles!G830)</f>
        <v/>
      </c>
      <c r="E833" s="242"/>
      <c r="F833" s="242"/>
      <c r="G833" s="242"/>
      <c r="H833" s="242"/>
      <c r="I833" s="242"/>
      <c r="J833" s="243">
        <f>SUM(Biomasa[[#This Row],[B_PM (t)]:[B_Raíz (t)]])</f>
        <v>0</v>
      </c>
      <c r="K833" s="244"/>
      <c r="L833" s="244"/>
      <c r="M833" s="244"/>
      <c r="N833" s="244"/>
      <c r="O833" s="244"/>
      <c r="P833" s="245"/>
      <c r="Q833" s="245"/>
      <c r="R833" s="183"/>
      <c r="S833" s="183"/>
      <c r="T833" s="183"/>
      <c r="U833" s="183"/>
      <c r="V833" s="183"/>
      <c r="W833" s="183"/>
      <c r="X833" s="183"/>
    </row>
    <row r="834" spans="2:24" ht="16.8" thickTop="1" thickBot="1">
      <c r="B834" s="248" t="str">
        <f>IF(Árboles!B831="","",Árboles!B831)</f>
        <v/>
      </c>
      <c r="C834" s="240" t="str">
        <f>IF(Árboles!C831="","",Árboles!C831)</f>
        <v/>
      </c>
      <c r="D834" s="249" t="str">
        <f>IF(Árboles!G831="","",Árboles!G831)</f>
        <v/>
      </c>
      <c r="E834" s="242"/>
      <c r="F834" s="242"/>
      <c r="G834" s="242"/>
      <c r="H834" s="242"/>
      <c r="I834" s="242"/>
      <c r="J834" s="243">
        <f>SUM(Biomasa[[#This Row],[B_PM (t)]:[B_Raíz (t)]])</f>
        <v>0</v>
      </c>
      <c r="K834" s="244"/>
      <c r="L834" s="244"/>
      <c r="M834" s="244"/>
      <c r="N834" s="244"/>
      <c r="O834" s="244"/>
      <c r="P834" s="245"/>
      <c r="Q834" s="245"/>
      <c r="R834" s="183"/>
      <c r="S834" s="183"/>
      <c r="T834" s="183"/>
      <c r="U834" s="183"/>
      <c r="V834" s="183"/>
      <c r="W834" s="183"/>
      <c r="X834" s="183"/>
    </row>
    <row r="835" spans="2:24" ht="16.8" thickTop="1" thickBot="1">
      <c r="B835" s="248" t="str">
        <f>IF(Árboles!B832="","",Árboles!B832)</f>
        <v/>
      </c>
      <c r="C835" s="240" t="str">
        <f>IF(Árboles!C832="","",Árboles!C832)</f>
        <v/>
      </c>
      <c r="D835" s="249" t="str">
        <f>IF(Árboles!G832="","",Árboles!G832)</f>
        <v/>
      </c>
      <c r="E835" s="242"/>
      <c r="F835" s="242"/>
      <c r="G835" s="242"/>
      <c r="H835" s="242"/>
      <c r="I835" s="242"/>
      <c r="J835" s="243">
        <f>SUM(Biomasa[[#This Row],[B_PM (t)]:[B_Raíz (t)]])</f>
        <v>0</v>
      </c>
      <c r="K835" s="244"/>
      <c r="L835" s="244"/>
      <c r="M835" s="244"/>
      <c r="N835" s="244"/>
      <c r="O835" s="244"/>
      <c r="P835" s="245"/>
      <c r="Q835" s="245"/>
      <c r="R835" s="183"/>
      <c r="S835" s="183"/>
      <c r="T835" s="183"/>
      <c r="U835" s="183"/>
      <c r="V835" s="183"/>
      <c r="W835" s="183"/>
      <c r="X835" s="183"/>
    </row>
    <row r="836" spans="2:24" ht="16.8" thickTop="1" thickBot="1">
      <c r="B836" s="248" t="str">
        <f>IF(Árboles!B833="","",Árboles!B833)</f>
        <v/>
      </c>
      <c r="C836" s="240" t="str">
        <f>IF(Árboles!C833="","",Árboles!C833)</f>
        <v/>
      </c>
      <c r="D836" s="249" t="str">
        <f>IF(Árboles!G833="","",Árboles!G833)</f>
        <v/>
      </c>
      <c r="E836" s="242"/>
      <c r="F836" s="242"/>
      <c r="G836" s="242"/>
      <c r="H836" s="242"/>
      <c r="I836" s="242"/>
      <c r="J836" s="243">
        <f>SUM(Biomasa[[#This Row],[B_PM (t)]:[B_Raíz (t)]])</f>
        <v>0</v>
      </c>
      <c r="K836" s="244"/>
      <c r="L836" s="244"/>
      <c r="M836" s="244"/>
      <c r="N836" s="244"/>
      <c r="O836" s="244"/>
      <c r="P836" s="245"/>
      <c r="Q836" s="245"/>
      <c r="R836" s="183"/>
      <c r="S836" s="183"/>
      <c r="T836" s="183"/>
      <c r="U836" s="183"/>
      <c r="V836" s="183"/>
      <c r="W836" s="183"/>
      <c r="X836" s="183"/>
    </row>
    <row r="837" spans="2:24" ht="16.8" thickTop="1" thickBot="1">
      <c r="B837" s="248" t="str">
        <f>IF(Árboles!B834="","",Árboles!B834)</f>
        <v/>
      </c>
      <c r="C837" s="240" t="str">
        <f>IF(Árboles!C834="","",Árboles!C834)</f>
        <v/>
      </c>
      <c r="D837" s="249" t="str">
        <f>IF(Árboles!G834="","",Árboles!G834)</f>
        <v/>
      </c>
      <c r="E837" s="242"/>
      <c r="F837" s="242"/>
      <c r="G837" s="242"/>
      <c r="H837" s="242"/>
      <c r="I837" s="242"/>
      <c r="J837" s="243">
        <f>SUM(Biomasa[[#This Row],[B_PM (t)]:[B_Raíz (t)]])</f>
        <v>0</v>
      </c>
      <c r="K837" s="244"/>
      <c r="L837" s="244"/>
      <c r="M837" s="244"/>
      <c r="N837" s="244"/>
      <c r="O837" s="244"/>
      <c r="P837" s="245"/>
      <c r="Q837" s="245"/>
      <c r="R837" s="183"/>
      <c r="S837" s="183"/>
      <c r="T837" s="183"/>
      <c r="U837" s="183"/>
      <c r="V837" s="183"/>
      <c r="W837" s="183"/>
      <c r="X837" s="183"/>
    </row>
    <row r="838" spans="2:24" ht="16.8" thickTop="1" thickBot="1">
      <c r="B838" s="248" t="str">
        <f>IF(Árboles!B835="","",Árboles!B835)</f>
        <v/>
      </c>
      <c r="C838" s="240" t="str">
        <f>IF(Árboles!C835="","",Árboles!C835)</f>
        <v/>
      </c>
      <c r="D838" s="249" t="str">
        <f>IF(Árboles!G835="","",Árboles!G835)</f>
        <v/>
      </c>
      <c r="E838" s="242"/>
      <c r="F838" s="242"/>
      <c r="G838" s="242"/>
      <c r="H838" s="242"/>
      <c r="I838" s="242"/>
      <c r="J838" s="243">
        <f>SUM(Biomasa[[#This Row],[B_PM (t)]:[B_Raíz (t)]])</f>
        <v>0</v>
      </c>
      <c r="K838" s="244"/>
      <c r="L838" s="244"/>
      <c r="M838" s="244"/>
      <c r="N838" s="244"/>
      <c r="O838" s="244"/>
      <c r="P838" s="245"/>
      <c r="Q838" s="245"/>
      <c r="R838" s="183"/>
      <c r="S838" s="183"/>
      <c r="T838" s="183"/>
      <c r="U838" s="183"/>
      <c r="V838" s="183"/>
      <c r="W838" s="183"/>
      <c r="X838" s="183"/>
    </row>
    <row r="839" spans="2:24" ht="16.8" thickTop="1" thickBot="1">
      <c r="B839" s="248" t="str">
        <f>IF(Árboles!B836="","",Árboles!B836)</f>
        <v/>
      </c>
      <c r="C839" s="240" t="str">
        <f>IF(Árboles!C836="","",Árboles!C836)</f>
        <v/>
      </c>
      <c r="D839" s="249" t="str">
        <f>IF(Árboles!G836="","",Árboles!G836)</f>
        <v/>
      </c>
      <c r="E839" s="242"/>
      <c r="F839" s="242"/>
      <c r="G839" s="242"/>
      <c r="H839" s="242"/>
      <c r="I839" s="242"/>
      <c r="J839" s="243">
        <f>SUM(Biomasa[[#This Row],[B_PM (t)]:[B_Raíz (t)]])</f>
        <v>0</v>
      </c>
      <c r="K839" s="244"/>
      <c r="L839" s="244"/>
      <c r="M839" s="244"/>
      <c r="N839" s="244"/>
      <c r="O839" s="244"/>
      <c r="P839" s="245"/>
      <c r="Q839" s="245"/>
      <c r="R839" s="183"/>
      <c r="S839" s="183"/>
      <c r="T839" s="183"/>
      <c r="U839" s="183"/>
      <c r="V839" s="183"/>
      <c r="W839" s="183"/>
      <c r="X839" s="183"/>
    </row>
    <row r="840" spans="2:24" ht="16.8" thickTop="1" thickBot="1">
      <c r="B840" s="248" t="str">
        <f>IF(Árboles!B837="","",Árboles!B837)</f>
        <v/>
      </c>
      <c r="C840" s="240" t="str">
        <f>IF(Árboles!C837="","",Árboles!C837)</f>
        <v/>
      </c>
      <c r="D840" s="249" t="str">
        <f>IF(Árboles!G837="","",Árboles!G837)</f>
        <v/>
      </c>
      <c r="E840" s="242"/>
      <c r="F840" s="242"/>
      <c r="G840" s="242"/>
      <c r="H840" s="242"/>
      <c r="I840" s="242"/>
      <c r="J840" s="243">
        <f>SUM(Biomasa[[#This Row],[B_PM (t)]:[B_Raíz (t)]])</f>
        <v>0</v>
      </c>
      <c r="K840" s="244"/>
      <c r="L840" s="244"/>
      <c r="M840" s="244"/>
      <c r="N840" s="244"/>
      <c r="O840" s="244"/>
      <c r="P840" s="245"/>
      <c r="Q840" s="245"/>
      <c r="R840" s="183"/>
      <c r="S840" s="183"/>
      <c r="T840" s="183"/>
      <c r="U840" s="183"/>
      <c r="V840" s="183"/>
      <c r="W840" s="183"/>
      <c r="X840" s="183"/>
    </row>
    <row r="841" spans="2:24" ht="16.8" thickTop="1" thickBot="1">
      <c r="B841" s="248" t="str">
        <f>IF(Árboles!B838="","",Árboles!B838)</f>
        <v/>
      </c>
      <c r="C841" s="240" t="str">
        <f>IF(Árboles!C838="","",Árboles!C838)</f>
        <v/>
      </c>
      <c r="D841" s="249" t="str">
        <f>IF(Árboles!G838="","",Árboles!G838)</f>
        <v/>
      </c>
      <c r="E841" s="242"/>
      <c r="F841" s="242"/>
      <c r="G841" s="242"/>
      <c r="H841" s="242"/>
      <c r="I841" s="242"/>
      <c r="J841" s="243">
        <f>SUM(Biomasa[[#This Row],[B_PM (t)]:[B_Raíz (t)]])</f>
        <v>0</v>
      </c>
      <c r="K841" s="244"/>
      <c r="L841" s="244"/>
      <c r="M841" s="244"/>
      <c r="N841" s="244"/>
      <c r="O841" s="244"/>
      <c r="P841" s="245"/>
      <c r="Q841" s="245"/>
      <c r="R841" s="183"/>
      <c r="S841" s="183"/>
      <c r="T841" s="183"/>
      <c r="U841" s="183"/>
      <c r="V841" s="183"/>
      <c r="W841" s="183"/>
      <c r="X841" s="183"/>
    </row>
    <row r="842" spans="2:24" ht="16.8" thickTop="1" thickBot="1">
      <c r="B842" s="248" t="str">
        <f>IF(Árboles!B839="","",Árboles!B839)</f>
        <v/>
      </c>
      <c r="C842" s="240" t="str">
        <f>IF(Árboles!C839="","",Árboles!C839)</f>
        <v/>
      </c>
      <c r="D842" s="249" t="str">
        <f>IF(Árboles!G839="","",Árboles!G839)</f>
        <v/>
      </c>
      <c r="E842" s="242"/>
      <c r="F842" s="242"/>
      <c r="G842" s="242"/>
      <c r="H842" s="242"/>
      <c r="I842" s="242"/>
      <c r="J842" s="243">
        <f>SUM(Biomasa[[#This Row],[B_PM (t)]:[B_Raíz (t)]])</f>
        <v>0</v>
      </c>
      <c r="K842" s="244"/>
      <c r="L842" s="244"/>
      <c r="M842" s="244"/>
      <c r="N842" s="244"/>
      <c r="O842" s="244"/>
      <c r="P842" s="245"/>
      <c r="Q842" s="245"/>
      <c r="R842" s="183"/>
      <c r="S842" s="183"/>
      <c r="T842" s="183"/>
      <c r="U842" s="183"/>
      <c r="V842" s="183"/>
      <c r="W842" s="183"/>
      <c r="X842" s="183"/>
    </row>
    <row r="843" spans="2:24" ht="16.8" thickTop="1" thickBot="1">
      <c r="B843" s="248" t="str">
        <f>IF(Árboles!B840="","",Árboles!B840)</f>
        <v/>
      </c>
      <c r="C843" s="240" t="str">
        <f>IF(Árboles!C840="","",Árboles!C840)</f>
        <v/>
      </c>
      <c r="D843" s="249" t="str">
        <f>IF(Árboles!G840="","",Árboles!G840)</f>
        <v/>
      </c>
      <c r="E843" s="242"/>
      <c r="F843" s="242"/>
      <c r="G843" s="242"/>
      <c r="H843" s="242"/>
      <c r="I843" s="242"/>
      <c r="J843" s="243">
        <f>SUM(Biomasa[[#This Row],[B_PM (t)]:[B_Raíz (t)]])</f>
        <v>0</v>
      </c>
      <c r="K843" s="244"/>
      <c r="L843" s="244"/>
      <c r="M843" s="244"/>
      <c r="N843" s="244"/>
      <c r="O843" s="244"/>
      <c r="P843" s="245"/>
      <c r="Q843" s="245"/>
      <c r="R843" s="183"/>
      <c r="S843" s="183"/>
      <c r="T843" s="183"/>
      <c r="U843" s="183"/>
      <c r="V843" s="183"/>
      <c r="W843" s="183"/>
      <c r="X843" s="183"/>
    </row>
    <row r="844" spans="2:24" ht="16.8" thickTop="1" thickBot="1">
      <c r="B844" s="248" t="str">
        <f>IF(Árboles!B841="","",Árboles!B841)</f>
        <v/>
      </c>
      <c r="C844" s="240" t="str">
        <f>IF(Árboles!C841="","",Árboles!C841)</f>
        <v/>
      </c>
      <c r="D844" s="249" t="str">
        <f>IF(Árboles!G841="","",Árboles!G841)</f>
        <v/>
      </c>
      <c r="E844" s="242"/>
      <c r="F844" s="242"/>
      <c r="G844" s="242"/>
      <c r="H844" s="242"/>
      <c r="I844" s="242"/>
      <c r="J844" s="243">
        <f>SUM(Biomasa[[#This Row],[B_PM (t)]:[B_Raíz (t)]])</f>
        <v>0</v>
      </c>
      <c r="K844" s="244"/>
      <c r="L844" s="244"/>
      <c r="M844" s="244"/>
      <c r="N844" s="244"/>
      <c r="O844" s="244"/>
      <c r="P844" s="245"/>
      <c r="Q844" s="245"/>
      <c r="R844" s="183"/>
      <c r="S844" s="183"/>
      <c r="T844" s="183"/>
      <c r="U844" s="183"/>
      <c r="V844" s="183"/>
      <c r="W844" s="183"/>
      <c r="X844" s="183"/>
    </row>
    <row r="845" spans="2:24" ht="16.8" thickTop="1" thickBot="1">
      <c r="B845" s="248" t="str">
        <f>IF(Árboles!B842="","",Árboles!B842)</f>
        <v/>
      </c>
      <c r="C845" s="240" t="str">
        <f>IF(Árboles!C842="","",Árboles!C842)</f>
        <v/>
      </c>
      <c r="D845" s="249" t="str">
        <f>IF(Árboles!G842="","",Árboles!G842)</f>
        <v/>
      </c>
      <c r="E845" s="242"/>
      <c r="F845" s="242"/>
      <c r="G845" s="242"/>
      <c r="H845" s="242"/>
      <c r="I845" s="242"/>
      <c r="J845" s="243">
        <f>SUM(Biomasa[[#This Row],[B_PM (t)]:[B_Raíz (t)]])</f>
        <v>0</v>
      </c>
      <c r="K845" s="244"/>
      <c r="L845" s="244"/>
      <c r="M845" s="244"/>
      <c r="N845" s="244"/>
      <c r="O845" s="244"/>
      <c r="P845" s="245"/>
      <c r="Q845" s="245"/>
      <c r="R845" s="183"/>
      <c r="S845" s="183"/>
      <c r="T845" s="183"/>
      <c r="U845" s="183"/>
      <c r="V845" s="183"/>
      <c r="W845" s="183"/>
      <c r="X845" s="183"/>
    </row>
    <row r="846" spans="2:24" ht="16.8" thickTop="1" thickBot="1">
      <c r="B846" s="248" t="str">
        <f>IF(Árboles!B843="","",Árboles!B843)</f>
        <v/>
      </c>
      <c r="C846" s="240" t="str">
        <f>IF(Árboles!C843="","",Árboles!C843)</f>
        <v/>
      </c>
      <c r="D846" s="249" t="str">
        <f>IF(Árboles!G843="","",Árboles!G843)</f>
        <v/>
      </c>
      <c r="E846" s="242"/>
      <c r="F846" s="242"/>
      <c r="G846" s="242"/>
      <c r="H846" s="242"/>
      <c r="I846" s="242"/>
      <c r="J846" s="243">
        <f>SUM(Biomasa[[#This Row],[B_PM (t)]:[B_Raíz (t)]])</f>
        <v>0</v>
      </c>
      <c r="K846" s="244"/>
      <c r="L846" s="244"/>
      <c r="M846" s="244"/>
      <c r="N846" s="244"/>
      <c r="O846" s="244"/>
      <c r="P846" s="245"/>
      <c r="Q846" s="245"/>
      <c r="R846" s="183"/>
      <c r="S846" s="183"/>
      <c r="T846" s="183"/>
      <c r="U846" s="183"/>
      <c r="V846" s="183"/>
      <c r="W846" s="183"/>
      <c r="X846" s="183"/>
    </row>
    <row r="847" spans="2:24" ht="16.8" thickTop="1" thickBot="1">
      <c r="B847" s="248" t="str">
        <f>IF(Árboles!B844="","",Árboles!B844)</f>
        <v/>
      </c>
      <c r="C847" s="240" t="str">
        <f>IF(Árboles!C844="","",Árboles!C844)</f>
        <v/>
      </c>
      <c r="D847" s="249" t="str">
        <f>IF(Árboles!G844="","",Árboles!G844)</f>
        <v/>
      </c>
      <c r="E847" s="242"/>
      <c r="F847" s="242"/>
      <c r="G847" s="242"/>
      <c r="H847" s="242"/>
      <c r="I847" s="242"/>
      <c r="J847" s="243">
        <f>SUM(Biomasa[[#This Row],[B_PM (t)]:[B_Raíz (t)]])</f>
        <v>0</v>
      </c>
      <c r="K847" s="244"/>
      <c r="L847" s="244"/>
      <c r="M847" s="244"/>
      <c r="N847" s="244"/>
      <c r="O847" s="244"/>
      <c r="P847" s="245"/>
      <c r="Q847" s="245"/>
      <c r="R847" s="183"/>
      <c r="S847" s="183"/>
      <c r="T847" s="183"/>
      <c r="U847" s="183"/>
      <c r="V847" s="183"/>
      <c r="W847" s="183"/>
      <c r="X847" s="183"/>
    </row>
    <row r="848" spans="2:24" ht="16.8" thickTop="1" thickBot="1">
      <c r="B848" s="248" t="str">
        <f>IF(Árboles!B845="","",Árboles!B845)</f>
        <v/>
      </c>
      <c r="C848" s="240" t="str">
        <f>IF(Árboles!C845="","",Árboles!C845)</f>
        <v/>
      </c>
      <c r="D848" s="249" t="str">
        <f>IF(Árboles!G845="","",Árboles!G845)</f>
        <v/>
      </c>
      <c r="E848" s="242"/>
      <c r="F848" s="242"/>
      <c r="G848" s="242"/>
      <c r="H848" s="242"/>
      <c r="I848" s="242"/>
      <c r="J848" s="243">
        <f>SUM(Biomasa[[#This Row],[B_PM (t)]:[B_Raíz (t)]])</f>
        <v>0</v>
      </c>
      <c r="K848" s="244"/>
      <c r="L848" s="244"/>
      <c r="M848" s="244"/>
      <c r="N848" s="244"/>
      <c r="O848" s="244"/>
      <c r="P848" s="245"/>
      <c r="Q848" s="245"/>
      <c r="R848" s="183"/>
      <c r="S848" s="183"/>
      <c r="T848" s="183"/>
      <c r="U848" s="183"/>
      <c r="V848" s="183"/>
      <c r="W848" s="183"/>
      <c r="X848" s="183"/>
    </row>
    <row r="849" spans="2:24" ht="16.8" thickTop="1" thickBot="1">
      <c r="B849" s="248" t="str">
        <f>IF(Árboles!B846="","",Árboles!B846)</f>
        <v/>
      </c>
      <c r="C849" s="240" t="str">
        <f>IF(Árboles!C846="","",Árboles!C846)</f>
        <v/>
      </c>
      <c r="D849" s="249" t="str">
        <f>IF(Árboles!G846="","",Árboles!G846)</f>
        <v/>
      </c>
      <c r="E849" s="242"/>
      <c r="F849" s="242"/>
      <c r="G849" s="242"/>
      <c r="H849" s="242"/>
      <c r="I849" s="242"/>
      <c r="J849" s="243">
        <f>SUM(Biomasa[[#This Row],[B_PM (t)]:[B_Raíz (t)]])</f>
        <v>0</v>
      </c>
      <c r="K849" s="244"/>
      <c r="L849" s="244"/>
      <c r="M849" s="244"/>
      <c r="N849" s="244"/>
      <c r="O849" s="244"/>
      <c r="P849" s="245"/>
      <c r="Q849" s="245"/>
      <c r="R849" s="183"/>
      <c r="S849" s="183"/>
      <c r="T849" s="183"/>
      <c r="U849" s="183"/>
      <c r="V849" s="183"/>
      <c r="W849" s="183"/>
      <c r="X849" s="183"/>
    </row>
    <row r="850" spans="2:24" ht="16.8" thickTop="1" thickBot="1">
      <c r="B850" s="248" t="str">
        <f>IF(Árboles!B847="","",Árboles!B847)</f>
        <v/>
      </c>
      <c r="C850" s="240" t="str">
        <f>IF(Árboles!C847="","",Árboles!C847)</f>
        <v/>
      </c>
      <c r="D850" s="249" t="str">
        <f>IF(Árboles!G847="","",Árboles!G847)</f>
        <v/>
      </c>
      <c r="E850" s="242"/>
      <c r="F850" s="242"/>
      <c r="G850" s="242"/>
      <c r="H850" s="242"/>
      <c r="I850" s="242"/>
      <c r="J850" s="243">
        <f>SUM(Biomasa[[#This Row],[B_PM (t)]:[B_Raíz (t)]])</f>
        <v>0</v>
      </c>
      <c r="K850" s="244"/>
      <c r="L850" s="244"/>
      <c r="M850" s="244"/>
      <c r="N850" s="244"/>
      <c r="O850" s="244"/>
      <c r="P850" s="245"/>
      <c r="Q850" s="245"/>
      <c r="R850" s="183"/>
      <c r="S850" s="183"/>
      <c r="T850" s="183"/>
      <c r="U850" s="183"/>
      <c r="V850" s="183"/>
      <c r="W850" s="183"/>
      <c r="X850" s="183"/>
    </row>
    <row r="851" spans="2:24" ht="16.8" thickTop="1" thickBot="1">
      <c r="B851" s="248" t="str">
        <f>IF(Árboles!B848="","",Árboles!B848)</f>
        <v/>
      </c>
      <c r="C851" s="240" t="str">
        <f>IF(Árboles!C848="","",Árboles!C848)</f>
        <v/>
      </c>
      <c r="D851" s="249" t="str">
        <f>IF(Árboles!G848="","",Árboles!G848)</f>
        <v/>
      </c>
      <c r="E851" s="242"/>
      <c r="F851" s="242"/>
      <c r="G851" s="242"/>
      <c r="H851" s="242"/>
      <c r="I851" s="242"/>
      <c r="J851" s="243">
        <f>SUM(Biomasa[[#This Row],[B_PM (t)]:[B_Raíz (t)]])</f>
        <v>0</v>
      </c>
      <c r="K851" s="244"/>
      <c r="L851" s="244"/>
      <c r="M851" s="244"/>
      <c r="N851" s="244"/>
      <c r="O851" s="244"/>
      <c r="P851" s="245"/>
      <c r="Q851" s="245"/>
      <c r="R851" s="183"/>
      <c r="S851" s="183"/>
      <c r="T851" s="183"/>
      <c r="U851" s="183"/>
      <c r="V851" s="183"/>
      <c r="W851" s="183"/>
      <c r="X851" s="183"/>
    </row>
    <row r="852" spans="2:24" ht="16.8" thickTop="1" thickBot="1">
      <c r="B852" s="248" t="str">
        <f>IF(Árboles!B849="","",Árboles!B849)</f>
        <v/>
      </c>
      <c r="C852" s="240" t="str">
        <f>IF(Árboles!C849="","",Árboles!C849)</f>
        <v/>
      </c>
      <c r="D852" s="249" t="str">
        <f>IF(Árboles!G849="","",Árboles!G849)</f>
        <v/>
      </c>
      <c r="E852" s="242"/>
      <c r="F852" s="242"/>
      <c r="G852" s="242"/>
      <c r="H852" s="242"/>
      <c r="I852" s="242"/>
      <c r="J852" s="243">
        <f>SUM(Biomasa[[#This Row],[B_PM (t)]:[B_Raíz (t)]])</f>
        <v>0</v>
      </c>
      <c r="K852" s="244"/>
      <c r="L852" s="244"/>
      <c r="M852" s="244"/>
      <c r="N852" s="244"/>
      <c r="O852" s="244"/>
      <c r="P852" s="245"/>
      <c r="Q852" s="245"/>
      <c r="R852" s="183"/>
      <c r="S852" s="183"/>
      <c r="T852" s="183"/>
      <c r="U852" s="183"/>
      <c r="V852" s="183"/>
      <c r="W852" s="183"/>
      <c r="X852" s="183"/>
    </row>
    <row r="853" spans="2:24" ht="16.8" thickTop="1" thickBot="1">
      <c r="B853" s="248" t="str">
        <f>IF(Árboles!B850="","",Árboles!B850)</f>
        <v/>
      </c>
      <c r="C853" s="240" t="str">
        <f>IF(Árboles!C850="","",Árboles!C850)</f>
        <v/>
      </c>
      <c r="D853" s="249" t="str">
        <f>IF(Árboles!G850="","",Árboles!G850)</f>
        <v/>
      </c>
      <c r="E853" s="242"/>
      <c r="F853" s="242"/>
      <c r="G853" s="242"/>
      <c r="H853" s="242"/>
      <c r="I853" s="242"/>
      <c r="J853" s="243">
        <f>SUM(Biomasa[[#This Row],[B_PM (t)]:[B_Raíz (t)]])</f>
        <v>0</v>
      </c>
      <c r="K853" s="244"/>
      <c r="L853" s="244"/>
      <c r="M853" s="244"/>
      <c r="N853" s="244"/>
      <c r="O853" s="244"/>
      <c r="P853" s="245"/>
      <c r="Q853" s="245"/>
      <c r="R853" s="183"/>
      <c r="S853" s="183"/>
      <c r="T853" s="183"/>
      <c r="U853" s="183"/>
      <c r="V853" s="183"/>
      <c r="W853" s="183"/>
      <c r="X853" s="183"/>
    </row>
    <row r="854" spans="2:24" ht="16.8" thickTop="1" thickBot="1">
      <c r="B854" s="248" t="str">
        <f>IF(Árboles!B851="","",Árboles!B851)</f>
        <v/>
      </c>
      <c r="C854" s="240" t="str">
        <f>IF(Árboles!C851="","",Árboles!C851)</f>
        <v/>
      </c>
      <c r="D854" s="249" t="str">
        <f>IF(Árboles!G851="","",Árboles!G851)</f>
        <v/>
      </c>
      <c r="E854" s="242"/>
      <c r="F854" s="242"/>
      <c r="G854" s="242"/>
      <c r="H854" s="242"/>
      <c r="I854" s="242"/>
      <c r="J854" s="243">
        <f>SUM(Biomasa[[#This Row],[B_PM (t)]:[B_Raíz (t)]])</f>
        <v>0</v>
      </c>
      <c r="K854" s="244"/>
      <c r="L854" s="244"/>
      <c r="M854" s="244"/>
      <c r="N854" s="244"/>
      <c r="O854" s="244"/>
      <c r="P854" s="245"/>
      <c r="Q854" s="245"/>
      <c r="R854" s="183"/>
      <c r="S854" s="183"/>
      <c r="T854" s="183"/>
      <c r="U854" s="183"/>
      <c r="V854" s="183"/>
      <c r="W854" s="183"/>
      <c r="X854" s="183"/>
    </row>
    <row r="855" spans="2:24" ht="16.8" thickTop="1" thickBot="1">
      <c r="B855" s="248" t="str">
        <f>IF(Árboles!B852="","",Árboles!B852)</f>
        <v/>
      </c>
      <c r="C855" s="240" t="str">
        <f>IF(Árboles!C852="","",Árboles!C852)</f>
        <v/>
      </c>
      <c r="D855" s="249" t="str">
        <f>IF(Árboles!G852="","",Árboles!G852)</f>
        <v/>
      </c>
      <c r="E855" s="242"/>
      <c r="F855" s="242"/>
      <c r="G855" s="242"/>
      <c r="H855" s="242"/>
      <c r="I855" s="242"/>
      <c r="J855" s="243">
        <f>SUM(Biomasa[[#This Row],[B_PM (t)]:[B_Raíz (t)]])</f>
        <v>0</v>
      </c>
      <c r="K855" s="244"/>
      <c r="L855" s="244"/>
      <c r="M855" s="244"/>
      <c r="N855" s="244"/>
      <c r="O855" s="244"/>
      <c r="P855" s="245"/>
      <c r="Q855" s="245"/>
      <c r="R855" s="183"/>
      <c r="S855" s="183"/>
      <c r="T855" s="183"/>
      <c r="U855" s="183"/>
      <c r="V855" s="183"/>
      <c r="W855" s="183"/>
      <c r="X855" s="183"/>
    </row>
    <row r="856" spans="2:24" ht="16.8" thickTop="1" thickBot="1">
      <c r="B856" s="248" t="str">
        <f>IF(Árboles!B853="","",Árboles!B853)</f>
        <v/>
      </c>
      <c r="C856" s="240" t="str">
        <f>IF(Árboles!C853="","",Árboles!C853)</f>
        <v/>
      </c>
      <c r="D856" s="249" t="str">
        <f>IF(Árboles!G853="","",Árboles!G853)</f>
        <v/>
      </c>
      <c r="E856" s="242"/>
      <c r="F856" s="242"/>
      <c r="G856" s="242"/>
      <c r="H856" s="242"/>
      <c r="I856" s="242"/>
      <c r="J856" s="243">
        <f>SUM(Biomasa[[#This Row],[B_PM (t)]:[B_Raíz (t)]])</f>
        <v>0</v>
      </c>
      <c r="K856" s="244"/>
      <c r="L856" s="244"/>
      <c r="M856" s="244"/>
      <c r="N856" s="244"/>
      <c r="O856" s="244"/>
      <c r="P856" s="245"/>
      <c r="Q856" s="245"/>
      <c r="R856" s="183"/>
      <c r="S856" s="183"/>
      <c r="T856" s="183"/>
      <c r="U856" s="183"/>
      <c r="V856" s="183"/>
      <c r="W856" s="183"/>
      <c r="X856" s="183"/>
    </row>
    <row r="857" spans="2:24" ht="16.8" thickTop="1" thickBot="1">
      <c r="B857" s="248" t="str">
        <f>IF(Árboles!B854="","",Árboles!B854)</f>
        <v/>
      </c>
      <c r="C857" s="240" t="str">
        <f>IF(Árboles!C854="","",Árboles!C854)</f>
        <v/>
      </c>
      <c r="D857" s="249" t="str">
        <f>IF(Árboles!G854="","",Árboles!G854)</f>
        <v/>
      </c>
      <c r="E857" s="242"/>
      <c r="F857" s="242"/>
      <c r="G857" s="242"/>
      <c r="H857" s="242"/>
      <c r="I857" s="242"/>
      <c r="J857" s="243">
        <f>SUM(Biomasa[[#This Row],[B_PM (t)]:[B_Raíz (t)]])</f>
        <v>0</v>
      </c>
      <c r="K857" s="244"/>
      <c r="L857" s="244"/>
      <c r="M857" s="244"/>
      <c r="N857" s="244"/>
      <c r="O857" s="244"/>
      <c r="P857" s="245"/>
      <c r="Q857" s="245"/>
      <c r="R857" s="183"/>
      <c r="S857" s="183"/>
      <c r="T857" s="183"/>
      <c r="U857" s="183"/>
      <c r="V857" s="183"/>
      <c r="W857" s="183"/>
      <c r="X857" s="183"/>
    </row>
    <row r="858" spans="2:24" ht="16.8" thickTop="1" thickBot="1">
      <c r="B858" s="248" t="str">
        <f>IF(Árboles!B855="","",Árboles!B855)</f>
        <v/>
      </c>
      <c r="C858" s="240" t="str">
        <f>IF(Árboles!C855="","",Árboles!C855)</f>
        <v/>
      </c>
      <c r="D858" s="249" t="str">
        <f>IF(Árboles!G855="","",Árboles!G855)</f>
        <v/>
      </c>
      <c r="E858" s="242"/>
      <c r="F858" s="242"/>
      <c r="G858" s="242"/>
      <c r="H858" s="242"/>
      <c r="I858" s="242"/>
      <c r="J858" s="243">
        <f>SUM(Biomasa[[#This Row],[B_PM (t)]:[B_Raíz (t)]])</f>
        <v>0</v>
      </c>
      <c r="K858" s="244"/>
      <c r="L858" s="244"/>
      <c r="M858" s="244"/>
      <c r="N858" s="244"/>
      <c r="O858" s="244"/>
      <c r="P858" s="245"/>
      <c r="Q858" s="245"/>
      <c r="R858" s="183"/>
      <c r="S858" s="183"/>
      <c r="T858" s="183"/>
      <c r="U858" s="183"/>
      <c r="V858" s="183"/>
      <c r="W858" s="183"/>
      <c r="X858" s="183"/>
    </row>
    <row r="859" spans="2:24" ht="16.8" thickTop="1" thickBot="1">
      <c r="B859" s="248" t="str">
        <f>IF(Árboles!B856="","",Árboles!B856)</f>
        <v/>
      </c>
      <c r="C859" s="240" t="str">
        <f>IF(Árboles!C856="","",Árboles!C856)</f>
        <v/>
      </c>
      <c r="D859" s="249" t="str">
        <f>IF(Árboles!G856="","",Árboles!G856)</f>
        <v/>
      </c>
      <c r="E859" s="242"/>
      <c r="F859" s="242"/>
      <c r="G859" s="242"/>
      <c r="H859" s="242"/>
      <c r="I859" s="242"/>
      <c r="J859" s="243">
        <f>SUM(Biomasa[[#This Row],[B_PM (t)]:[B_Raíz (t)]])</f>
        <v>0</v>
      </c>
      <c r="K859" s="244"/>
      <c r="L859" s="244"/>
      <c r="M859" s="244"/>
      <c r="N859" s="244"/>
      <c r="O859" s="244"/>
      <c r="P859" s="245"/>
      <c r="Q859" s="245"/>
      <c r="R859" s="183"/>
      <c r="S859" s="183"/>
      <c r="T859" s="183"/>
      <c r="U859" s="183"/>
      <c r="V859" s="183"/>
      <c r="W859" s="183"/>
      <c r="X859" s="183"/>
    </row>
    <row r="860" spans="2:24" ht="16.8" thickTop="1" thickBot="1">
      <c r="B860" s="248" t="str">
        <f>IF(Árboles!B857="","",Árboles!B857)</f>
        <v/>
      </c>
      <c r="C860" s="240" t="str">
        <f>IF(Árboles!C857="","",Árboles!C857)</f>
        <v/>
      </c>
      <c r="D860" s="249" t="str">
        <f>IF(Árboles!G857="","",Árboles!G857)</f>
        <v/>
      </c>
      <c r="E860" s="242"/>
      <c r="F860" s="242"/>
      <c r="G860" s="242"/>
      <c r="H860" s="242"/>
      <c r="I860" s="242"/>
      <c r="J860" s="243">
        <f>SUM(Biomasa[[#This Row],[B_PM (t)]:[B_Raíz (t)]])</f>
        <v>0</v>
      </c>
      <c r="K860" s="244"/>
      <c r="L860" s="244"/>
      <c r="M860" s="244"/>
      <c r="N860" s="244"/>
      <c r="O860" s="244"/>
      <c r="P860" s="245"/>
      <c r="Q860" s="245"/>
      <c r="R860" s="183"/>
      <c r="S860" s="183"/>
      <c r="T860" s="183"/>
      <c r="U860" s="183"/>
      <c r="V860" s="183"/>
      <c r="W860" s="183"/>
      <c r="X860" s="183"/>
    </row>
    <row r="861" spans="2:24" ht="16.8" thickTop="1" thickBot="1">
      <c r="B861" s="248" t="str">
        <f>IF(Árboles!B858="","",Árboles!B858)</f>
        <v/>
      </c>
      <c r="C861" s="240" t="str">
        <f>IF(Árboles!C858="","",Árboles!C858)</f>
        <v/>
      </c>
      <c r="D861" s="249" t="str">
        <f>IF(Árboles!G858="","",Árboles!G858)</f>
        <v/>
      </c>
      <c r="E861" s="242"/>
      <c r="F861" s="242"/>
      <c r="G861" s="242"/>
      <c r="H861" s="242"/>
      <c r="I861" s="242"/>
      <c r="J861" s="243">
        <f>SUM(Biomasa[[#This Row],[B_PM (t)]:[B_Raíz (t)]])</f>
        <v>0</v>
      </c>
      <c r="K861" s="244"/>
      <c r="L861" s="244"/>
      <c r="M861" s="244"/>
      <c r="N861" s="244"/>
      <c r="O861" s="244"/>
      <c r="P861" s="245"/>
      <c r="Q861" s="245"/>
      <c r="R861" s="183"/>
      <c r="S861" s="183"/>
      <c r="T861" s="183"/>
      <c r="U861" s="183"/>
      <c r="V861" s="183"/>
      <c r="W861" s="183"/>
      <c r="X861" s="183"/>
    </row>
    <row r="862" spans="2:24" ht="16.8" thickTop="1" thickBot="1">
      <c r="B862" s="248" t="str">
        <f>IF(Árboles!B859="","",Árboles!B859)</f>
        <v/>
      </c>
      <c r="C862" s="240" t="str">
        <f>IF(Árboles!C859="","",Árboles!C859)</f>
        <v/>
      </c>
      <c r="D862" s="249" t="str">
        <f>IF(Árboles!G859="","",Árboles!G859)</f>
        <v/>
      </c>
      <c r="E862" s="242"/>
      <c r="F862" s="242"/>
      <c r="G862" s="242"/>
      <c r="H862" s="242"/>
      <c r="I862" s="242"/>
      <c r="J862" s="243">
        <f>SUM(Biomasa[[#This Row],[B_PM (t)]:[B_Raíz (t)]])</f>
        <v>0</v>
      </c>
      <c r="K862" s="244"/>
      <c r="L862" s="244"/>
      <c r="M862" s="244"/>
      <c r="N862" s="244"/>
      <c r="O862" s="244"/>
      <c r="P862" s="245"/>
      <c r="Q862" s="245"/>
      <c r="R862" s="183"/>
      <c r="S862" s="183"/>
      <c r="T862" s="183"/>
      <c r="U862" s="183"/>
      <c r="V862" s="183"/>
      <c r="W862" s="183"/>
      <c r="X862" s="183"/>
    </row>
    <row r="863" spans="2:24" ht="16.8" thickTop="1" thickBot="1">
      <c r="B863" s="248" t="str">
        <f>IF(Árboles!B860="","",Árboles!B860)</f>
        <v/>
      </c>
      <c r="C863" s="240" t="str">
        <f>IF(Árboles!C860="","",Árboles!C860)</f>
        <v/>
      </c>
      <c r="D863" s="249" t="str">
        <f>IF(Árboles!G860="","",Árboles!G860)</f>
        <v/>
      </c>
      <c r="E863" s="242"/>
      <c r="F863" s="242"/>
      <c r="G863" s="242"/>
      <c r="H863" s="242"/>
      <c r="I863" s="242"/>
      <c r="J863" s="243">
        <f>SUM(Biomasa[[#This Row],[B_PM (t)]:[B_Raíz (t)]])</f>
        <v>0</v>
      </c>
      <c r="K863" s="244"/>
      <c r="L863" s="244"/>
      <c r="M863" s="244"/>
      <c r="N863" s="244"/>
      <c r="O863" s="244"/>
      <c r="P863" s="245"/>
      <c r="Q863" s="245"/>
      <c r="R863" s="183"/>
      <c r="S863" s="183"/>
      <c r="T863" s="183"/>
      <c r="U863" s="183"/>
      <c r="V863" s="183"/>
      <c r="W863" s="183"/>
      <c r="X863" s="183"/>
    </row>
    <row r="864" spans="2:24" ht="16.8" thickTop="1" thickBot="1">
      <c r="B864" s="248" t="str">
        <f>IF(Árboles!B861="","",Árboles!B861)</f>
        <v/>
      </c>
      <c r="C864" s="240" t="str">
        <f>IF(Árboles!C861="","",Árboles!C861)</f>
        <v/>
      </c>
      <c r="D864" s="249" t="str">
        <f>IF(Árboles!G861="","",Árboles!G861)</f>
        <v/>
      </c>
      <c r="E864" s="242"/>
      <c r="F864" s="242"/>
      <c r="G864" s="242"/>
      <c r="H864" s="242"/>
      <c r="I864" s="242"/>
      <c r="J864" s="243">
        <f>SUM(Biomasa[[#This Row],[B_PM (t)]:[B_Raíz (t)]])</f>
        <v>0</v>
      </c>
      <c r="K864" s="244"/>
      <c r="L864" s="244"/>
      <c r="M864" s="244"/>
      <c r="N864" s="244"/>
      <c r="O864" s="244"/>
      <c r="P864" s="245"/>
      <c r="Q864" s="245"/>
      <c r="R864" s="183"/>
      <c r="S864" s="183"/>
      <c r="T864" s="183"/>
      <c r="U864" s="183"/>
      <c r="V864" s="183"/>
      <c r="W864" s="183"/>
      <c r="X864" s="183"/>
    </row>
    <row r="865" spans="2:24" ht="16.8" thickTop="1" thickBot="1">
      <c r="B865" s="248" t="str">
        <f>IF(Árboles!B862="","",Árboles!B862)</f>
        <v/>
      </c>
      <c r="C865" s="240" t="str">
        <f>IF(Árboles!C862="","",Árboles!C862)</f>
        <v/>
      </c>
      <c r="D865" s="249" t="str">
        <f>IF(Árboles!G862="","",Árboles!G862)</f>
        <v/>
      </c>
      <c r="E865" s="242"/>
      <c r="F865" s="242"/>
      <c r="G865" s="242"/>
      <c r="H865" s="242"/>
      <c r="I865" s="242"/>
      <c r="J865" s="243">
        <f>SUM(Biomasa[[#This Row],[B_PM (t)]:[B_Raíz (t)]])</f>
        <v>0</v>
      </c>
      <c r="K865" s="244"/>
      <c r="L865" s="244"/>
      <c r="M865" s="244"/>
      <c r="N865" s="244"/>
      <c r="O865" s="244"/>
      <c r="P865" s="245"/>
      <c r="Q865" s="245"/>
      <c r="R865" s="183"/>
      <c r="S865" s="183"/>
      <c r="T865" s="183"/>
      <c r="U865" s="183"/>
      <c r="V865" s="183"/>
      <c r="W865" s="183"/>
      <c r="X865" s="183"/>
    </row>
    <row r="866" spans="2:24" ht="16.8" thickTop="1" thickBot="1">
      <c r="B866" s="248" t="str">
        <f>IF(Árboles!B863="","",Árboles!B863)</f>
        <v/>
      </c>
      <c r="C866" s="240" t="str">
        <f>IF(Árboles!C863="","",Árboles!C863)</f>
        <v/>
      </c>
      <c r="D866" s="249" t="str">
        <f>IF(Árboles!G863="","",Árboles!G863)</f>
        <v/>
      </c>
      <c r="E866" s="242"/>
      <c r="F866" s="242"/>
      <c r="G866" s="242"/>
      <c r="H866" s="242"/>
      <c r="I866" s="242"/>
      <c r="J866" s="243">
        <f>SUM(Biomasa[[#This Row],[B_PM (t)]:[B_Raíz (t)]])</f>
        <v>0</v>
      </c>
      <c r="K866" s="244"/>
      <c r="L866" s="244"/>
      <c r="M866" s="244"/>
      <c r="N866" s="244"/>
      <c r="O866" s="244"/>
      <c r="P866" s="245"/>
      <c r="Q866" s="245"/>
      <c r="R866" s="183"/>
      <c r="S866" s="183"/>
      <c r="T866" s="183"/>
      <c r="U866" s="183"/>
      <c r="V866" s="183"/>
      <c r="W866" s="183"/>
      <c r="X866" s="183"/>
    </row>
    <row r="867" spans="2:24" ht="16.8" thickTop="1" thickBot="1">
      <c r="B867" s="248" t="str">
        <f>IF(Árboles!B864="","",Árboles!B864)</f>
        <v/>
      </c>
      <c r="C867" s="240" t="str">
        <f>IF(Árboles!C864="","",Árboles!C864)</f>
        <v/>
      </c>
      <c r="D867" s="249" t="str">
        <f>IF(Árboles!G864="","",Árboles!G864)</f>
        <v/>
      </c>
      <c r="E867" s="242"/>
      <c r="F867" s="242"/>
      <c r="G867" s="242"/>
      <c r="H867" s="242"/>
      <c r="I867" s="242"/>
      <c r="J867" s="243">
        <f>SUM(Biomasa[[#This Row],[B_PM (t)]:[B_Raíz (t)]])</f>
        <v>0</v>
      </c>
      <c r="K867" s="244"/>
      <c r="L867" s="244"/>
      <c r="M867" s="244"/>
      <c r="N867" s="244"/>
      <c r="O867" s="244"/>
      <c r="P867" s="245"/>
      <c r="Q867" s="245"/>
      <c r="R867" s="183"/>
      <c r="S867" s="183"/>
      <c r="T867" s="183"/>
      <c r="U867" s="183"/>
      <c r="V867" s="183"/>
      <c r="W867" s="183"/>
      <c r="X867" s="183"/>
    </row>
    <row r="868" spans="2:24" ht="16.8" thickTop="1" thickBot="1">
      <c r="B868" s="248" t="str">
        <f>IF(Árboles!B865="","",Árboles!B865)</f>
        <v/>
      </c>
      <c r="C868" s="240" t="str">
        <f>IF(Árboles!C865="","",Árboles!C865)</f>
        <v/>
      </c>
      <c r="D868" s="249" t="str">
        <f>IF(Árboles!G865="","",Árboles!G865)</f>
        <v/>
      </c>
      <c r="E868" s="242"/>
      <c r="F868" s="242"/>
      <c r="G868" s="242"/>
      <c r="H868" s="242"/>
      <c r="I868" s="242"/>
      <c r="J868" s="243">
        <f>SUM(Biomasa[[#This Row],[B_PM (t)]:[B_Raíz (t)]])</f>
        <v>0</v>
      </c>
      <c r="K868" s="244"/>
      <c r="L868" s="244"/>
      <c r="M868" s="244"/>
      <c r="N868" s="244"/>
      <c r="O868" s="244"/>
      <c r="P868" s="245"/>
      <c r="Q868" s="245"/>
      <c r="R868" s="183"/>
      <c r="S868" s="183"/>
      <c r="T868" s="183"/>
      <c r="U868" s="183"/>
      <c r="V868" s="183"/>
      <c r="W868" s="183"/>
      <c r="X868" s="183"/>
    </row>
    <row r="869" spans="2:24" ht="16.8" thickTop="1" thickBot="1">
      <c r="B869" s="248" t="str">
        <f>IF(Árboles!B866="","",Árboles!B866)</f>
        <v/>
      </c>
      <c r="C869" s="240" t="str">
        <f>IF(Árboles!C866="","",Árboles!C866)</f>
        <v/>
      </c>
      <c r="D869" s="249" t="str">
        <f>IF(Árboles!G866="","",Árboles!G866)</f>
        <v/>
      </c>
      <c r="E869" s="242"/>
      <c r="F869" s="242"/>
      <c r="G869" s="242"/>
      <c r="H869" s="242"/>
      <c r="I869" s="242"/>
      <c r="J869" s="243">
        <f>SUM(Biomasa[[#This Row],[B_PM (t)]:[B_Raíz (t)]])</f>
        <v>0</v>
      </c>
      <c r="K869" s="244"/>
      <c r="L869" s="244"/>
      <c r="M869" s="244"/>
      <c r="N869" s="244"/>
      <c r="O869" s="244"/>
      <c r="P869" s="245"/>
      <c r="Q869" s="245"/>
      <c r="R869" s="183"/>
      <c r="S869" s="183"/>
      <c r="T869" s="183"/>
      <c r="U869" s="183"/>
      <c r="V869" s="183"/>
      <c r="W869" s="183"/>
      <c r="X869" s="183"/>
    </row>
    <row r="870" spans="2:24" ht="16.8" thickTop="1" thickBot="1">
      <c r="B870" s="248" t="str">
        <f>IF(Árboles!B867="","",Árboles!B867)</f>
        <v/>
      </c>
      <c r="C870" s="240" t="str">
        <f>IF(Árboles!C867="","",Árboles!C867)</f>
        <v/>
      </c>
      <c r="D870" s="249" t="str">
        <f>IF(Árboles!G867="","",Árboles!G867)</f>
        <v/>
      </c>
      <c r="E870" s="242"/>
      <c r="F870" s="242"/>
      <c r="G870" s="242"/>
      <c r="H870" s="242"/>
      <c r="I870" s="242"/>
      <c r="J870" s="243">
        <f>SUM(Biomasa[[#This Row],[B_PM (t)]:[B_Raíz (t)]])</f>
        <v>0</v>
      </c>
      <c r="K870" s="244"/>
      <c r="L870" s="244"/>
      <c r="M870" s="244"/>
      <c r="N870" s="244"/>
      <c r="O870" s="244"/>
      <c r="P870" s="245"/>
      <c r="Q870" s="245"/>
      <c r="R870" s="183"/>
      <c r="S870" s="183"/>
      <c r="T870" s="183"/>
      <c r="U870" s="183"/>
      <c r="V870" s="183"/>
      <c r="W870" s="183"/>
      <c r="X870" s="183"/>
    </row>
    <row r="871" spans="2:24" ht="16.8" thickTop="1" thickBot="1">
      <c r="B871" s="248" t="str">
        <f>IF(Árboles!B868="","",Árboles!B868)</f>
        <v/>
      </c>
      <c r="C871" s="240" t="str">
        <f>IF(Árboles!C868="","",Árboles!C868)</f>
        <v/>
      </c>
      <c r="D871" s="249" t="str">
        <f>IF(Árboles!G868="","",Árboles!G868)</f>
        <v/>
      </c>
      <c r="E871" s="242"/>
      <c r="F871" s="242"/>
      <c r="G871" s="242"/>
      <c r="H871" s="242"/>
      <c r="I871" s="242"/>
      <c r="J871" s="243">
        <f>SUM(Biomasa[[#This Row],[B_PM (t)]:[B_Raíz (t)]])</f>
        <v>0</v>
      </c>
      <c r="K871" s="244"/>
      <c r="L871" s="244"/>
      <c r="M871" s="244"/>
      <c r="N871" s="244"/>
      <c r="O871" s="244"/>
      <c r="P871" s="245"/>
      <c r="Q871" s="245"/>
      <c r="R871" s="183"/>
      <c r="S871" s="183"/>
      <c r="T871" s="183"/>
      <c r="U871" s="183"/>
      <c r="V871" s="183"/>
      <c r="W871" s="183"/>
      <c r="X871" s="183"/>
    </row>
    <row r="872" spans="2:24" ht="16.8" thickTop="1" thickBot="1">
      <c r="B872" s="248" t="str">
        <f>IF(Árboles!B869="","",Árboles!B869)</f>
        <v/>
      </c>
      <c r="C872" s="240" t="str">
        <f>IF(Árboles!C869="","",Árboles!C869)</f>
        <v/>
      </c>
      <c r="D872" s="249" t="str">
        <f>IF(Árboles!G869="","",Árboles!G869)</f>
        <v/>
      </c>
      <c r="E872" s="242"/>
      <c r="F872" s="242"/>
      <c r="G872" s="242"/>
      <c r="H872" s="242"/>
      <c r="I872" s="242"/>
      <c r="J872" s="243">
        <f>SUM(Biomasa[[#This Row],[B_PM (t)]:[B_Raíz (t)]])</f>
        <v>0</v>
      </c>
      <c r="K872" s="244"/>
      <c r="L872" s="244"/>
      <c r="M872" s="244"/>
      <c r="N872" s="244"/>
      <c r="O872" s="244"/>
      <c r="P872" s="245"/>
      <c r="Q872" s="245"/>
      <c r="R872" s="183"/>
      <c r="S872" s="183"/>
      <c r="T872" s="183"/>
      <c r="U872" s="183"/>
      <c r="V872" s="183"/>
      <c r="W872" s="183"/>
      <c r="X872" s="183"/>
    </row>
    <row r="873" spans="2:24" ht="16.8" thickTop="1" thickBot="1">
      <c r="B873" s="248" t="str">
        <f>IF(Árboles!B870="","",Árboles!B870)</f>
        <v/>
      </c>
      <c r="C873" s="240" t="str">
        <f>IF(Árboles!C870="","",Árboles!C870)</f>
        <v/>
      </c>
      <c r="D873" s="249" t="str">
        <f>IF(Árboles!G870="","",Árboles!G870)</f>
        <v/>
      </c>
      <c r="E873" s="242"/>
      <c r="F873" s="242"/>
      <c r="G873" s="242"/>
      <c r="H873" s="242"/>
      <c r="I873" s="242"/>
      <c r="J873" s="243">
        <f>SUM(Biomasa[[#This Row],[B_PM (t)]:[B_Raíz (t)]])</f>
        <v>0</v>
      </c>
      <c r="K873" s="244"/>
      <c r="L873" s="244"/>
      <c r="M873" s="244"/>
      <c r="N873" s="244"/>
      <c r="O873" s="244"/>
      <c r="P873" s="245"/>
      <c r="Q873" s="245"/>
      <c r="R873" s="183"/>
      <c r="S873" s="183"/>
      <c r="T873" s="183"/>
      <c r="U873" s="183"/>
      <c r="V873" s="183"/>
      <c r="W873" s="183"/>
      <c r="X873" s="183"/>
    </row>
    <row r="874" spans="2:24" ht="16.8" thickTop="1" thickBot="1">
      <c r="B874" s="248" t="str">
        <f>IF(Árboles!B871="","",Árboles!B871)</f>
        <v/>
      </c>
      <c r="C874" s="240" t="str">
        <f>IF(Árboles!C871="","",Árboles!C871)</f>
        <v/>
      </c>
      <c r="D874" s="249" t="str">
        <f>IF(Árboles!G871="","",Árboles!G871)</f>
        <v/>
      </c>
      <c r="E874" s="242"/>
      <c r="F874" s="242"/>
      <c r="G874" s="242"/>
      <c r="H874" s="242"/>
      <c r="I874" s="242"/>
      <c r="J874" s="243">
        <f>SUM(Biomasa[[#This Row],[B_PM (t)]:[B_Raíz (t)]])</f>
        <v>0</v>
      </c>
      <c r="K874" s="244"/>
      <c r="L874" s="244"/>
      <c r="M874" s="244"/>
      <c r="N874" s="244"/>
      <c r="O874" s="244"/>
      <c r="P874" s="245"/>
      <c r="Q874" s="245"/>
      <c r="R874" s="183"/>
      <c r="S874" s="183"/>
      <c r="T874" s="183"/>
      <c r="U874" s="183"/>
      <c r="V874" s="183"/>
      <c r="W874" s="183"/>
      <c r="X874" s="183"/>
    </row>
    <row r="875" spans="2:24" ht="16.8" thickTop="1" thickBot="1">
      <c r="B875" s="248" t="str">
        <f>IF(Árboles!B872="","",Árboles!B872)</f>
        <v/>
      </c>
      <c r="C875" s="240" t="str">
        <f>IF(Árboles!C872="","",Árboles!C872)</f>
        <v/>
      </c>
      <c r="D875" s="249" t="str">
        <f>IF(Árboles!G872="","",Árboles!G872)</f>
        <v/>
      </c>
      <c r="E875" s="242"/>
      <c r="F875" s="242"/>
      <c r="G875" s="242"/>
      <c r="H875" s="242"/>
      <c r="I875" s="242"/>
      <c r="J875" s="243">
        <f>SUM(Biomasa[[#This Row],[B_PM (t)]:[B_Raíz (t)]])</f>
        <v>0</v>
      </c>
      <c r="K875" s="244"/>
      <c r="L875" s="244"/>
      <c r="M875" s="244"/>
      <c r="N875" s="244"/>
      <c r="O875" s="244"/>
      <c r="P875" s="245"/>
      <c r="Q875" s="245"/>
      <c r="R875" s="183"/>
      <c r="S875" s="183"/>
      <c r="T875" s="183"/>
      <c r="U875" s="183"/>
      <c r="V875" s="183"/>
      <c r="W875" s="183"/>
      <c r="X875" s="183"/>
    </row>
    <row r="876" spans="2:24" ht="16.8" thickTop="1" thickBot="1">
      <c r="B876" s="248" t="str">
        <f>IF(Árboles!B873="","",Árboles!B873)</f>
        <v/>
      </c>
      <c r="C876" s="240" t="str">
        <f>IF(Árboles!C873="","",Árboles!C873)</f>
        <v/>
      </c>
      <c r="D876" s="249" t="str">
        <f>IF(Árboles!G873="","",Árboles!G873)</f>
        <v/>
      </c>
      <c r="E876" s="242"/>
      <c r="F876" s="242"/>
      <c r="G876" s="242"/>
      <c r="H876" s="242"/>
      <c r="I876" s="242"/>
      <c r="J876" s="243">
        <f>SUM(Biomasa[[#This Row],[B_PM (t)]:[B_Raíz (t)]])</f>
        <v>0</v>
      </c>
      <c r="K876" s="244"/>
      <c r="L876" s="244"/>
      <c r="M876" s="244"/>
      <c r="N876" s="244"/>
      <c r="O876" s="244"/>
      <c r="P876" s="245"/>
      <c r="Q876" s="245"/>
      <c r="R876" s="183"/>
      <c r="S876" s="183"/>
      <c r="T876" s="183"/>
      <c r="U876" s="183"/>
      <c r="V876" s="183"/>
      <c r="W876" s="183"/>
      <c r="X876" s="183"/>
    </row>
    <row r="877" spans="2:24" ht="16.8" thickTop="1" thickBot="1">
      <c r="B877" s="248" t="str">
        <f>IF(Árboles!B874="","",Árboles!B874)</f>
        <v/>
      </c>
      <c r="C877" s="240" t="str">
        <f>IF(Árboles!C874="","",Árboles!C874)</f>
        <v/>
      </c>
      <c r="D877" s="249" t="str">
        <f>IF(Árboles!G874="","",Árboles!G874)</f>
        <v/>
      </c>
      <c r="E877" s="242"/>
      <c r="F877" s="242"/>
      <c r="G877" s="242"/>
      <c r="H877" s="242"/>
      <c r="I877" s="242"/>
      <c r="J877" s="243">
        <f>SUM(Biomasa[[#This Row],[B_PM (t)]:[B_Raíz (t)]])</f>
        <v>0</v>
      </c>
      <c r="K877" s="244"/>
      <c r="L877" s="244"/>
      <c r="M877" s="244"/>
      <c r="N877" s="244"/>
      <c r="O877" s="244"/>
      <c r="P877" s="245"/>
      <c r="Q877" s="245"/>
      <c r="R877" s="183"/>
      <c r="S877" s="183"/>
      <c r="T877" s="183"/>
      <c r="U877" s="183"/>
      <c r="V877" s="183"/>
      <c r="W877" s="183"/>
      <c r="X877" s="183"/>
    </row>
    <row r="878" spans="2:24" ht="16.8" thickTop="1" thickBot="1">
      <c r="B878" s="248" t="str">
        <f>IF(Árboles!B875="","",Árboles!B875)</f>
        <v/>
      </c>
      <c r="C878" s="240" t="str">
        <f>IF(Árboles!C875="","",Árboles!C875)</f>
        <v/>
      </c>
      <c r="D878" s="249" t="str">
        <f>IF(Árboles!G875="","",Árboles!G875)</f>
        <v/>
      </c>
      <c r="E878" s="242"/>
      <c r="F878" s="242"/>
      <c r="G878" s="242"/>
      <c r="H878" s="242"/>
      <c r="I878" s="242"/>
      <c r="J878" s="243">
        <f>SUM(Biomasa[[#This Row],[B_PM (t)]:[B_Raíz (t)]])</f>
        <v>0</v>
      </c>
      <c r="K878" s="244"/>
      <c r="L878" s="244"/>
      <c r="M878" s="244"/>
      <c r="N878" s="244"/>
      <c r="O878" s="244"/>
      <c r="P878" s="245"/>
      <c r="Q878" s="245"/>
      <c r="R878" s="183"/>
      <c r="S878" s="183"/>
      <c r="T878" s="183"/>
      <c r="U878" s="183"/>
      <c r="V878" s="183"/>
      <c r="W878" s="183"/>
      <c r="X878" s="183"/>
    </row>
    <row r="879" spans="2:24" ht="16.8" thickTop="1" thickBot="1">
      <c r="B879" s="248" t="str">
        <f>IF(Árboles!B876="","",Árboles!B876)</f>
        <v/>
      </c>
      <c r="C879" s="240" t="str">
        <f>IF(Árboles!C876="","",Árboles!C876)</f>
        <v/>
      </c>
      <c r="D879" s="249" t="str">
        <f>IF(Árboles!G876="","",Árboles!G876)</f>
        <v/>
      </c>
      <c r="E879" s="242"/>
      <c r="F879" s="242"/>
      <c r="G879" s="242"/>
      <c r="H879" s="242"/>
      <c r="I879" s="242"/>
      <c r="J879" s="243">
        <f>SUM(Biomasa[[#This Row],[B_PM (t)]:[B_Raíz (t)]])</f>
        <v>0</v>
      </c>
      <c r="K879" s="244"/>
      <c r="L879" s="244"/>
      <c r="M879" s="244"/>
      <c r="N879" s="244"/>
      <c r="O879" s="244"/>
      <c r="P879" s="245"/>
      <c r="Q879" s="245"/>
      <c r="R879" s="183"/>
      <c r="S879" s="183"/>
      <c r="T879" s="183"/>
      <c r="U879" s="183"/>
      <c r="V879" s="183"/>
      <c r="W879" s="183"/>
      <c r="X879" s="183"/>
    </row>
    <row r="880" spans="2:24" ht="16.8" thickTop="1" thickBot="1">
      <c r="B880" s="248" t="str">
        <f>IF(Árboles!B877="","",Árboles!B877)</f>
        <v/>
      </c>
      <c r="C880" s="240" t="str">
        <f>IF(Árboles!C877="","",Árboles!C877)</f>
        <v/>
      </c>
      <c r="D880" s="249" t="str">
        <f>IF(Árboles!G877="","",Árboles!G877)</f>
        <v/>
      </c>
      <c r="E880" s="242"/>
      <c r="F880" s="242"/>
      <c r="G880" s="242"/>
      <c r="H880" s="242"/>
      <c r="I880" s="242"/>
      <c r="J880" s="243">
        <f>SUM(Biomasa[[#This Row],[B_PM (t)]:[B_Raíz (t)]])</f>
        <v>0</v>
      </c>
      <c r="K880" s="244"/>
      <c r="L880" s="244"/>
      <c r="M880" s="244"/>
      <c r="N880" s="244"/>
      <c r="O880" s="244"/>
      <c r="P880" s="245"/>
      <c r="Q880" s="245"/>
      <c r="R880" s="183"/>
      <c r="S880" s="183"/>
      <c r="T880" s="183"/>
      <c r="U880" s="183"/>
      <c r="V880" s="183"/>
      <c r="W880" s="183"/>
      <c r="X880" s="183"/>
    </row>
    <row r="881" spans="2:24" ht="16.8" thickTop="1" thickBot="1">
      <c r="B881" s="248" t="str">
        <f>IF(Árboles!B878="","",Árboles!B878)</f>
        <v/>
      </c>
      <c r="C881" s="240" t="str">
        <f>IF(Árboles!C878="","",Árboles!C878)</f>
        <v/>
      </c>
      <c r="D881" s="249" t="str">
        <f>IF(Árboles!G878="","",Árboles!G878)</f>
        <v/>
      </c>
      <c r="E881" s="242"/>
      <c r="F881" s="242"/>
      <c r="G881" s="242"/>
      <c r="H881" s="242"/>
      <c r="I881" s="242"/>
      <c r="J881" s="243">
        <f>SUM(Biomasa[[#This Row],[B_PM (t)]:[B_Raíz (t)]])</f>
        <v>0</v>
      </c>
      <c r="K881" s="244"/>
      <c r="L881" s="244"/>
      <c r="M881" s="244"/>
      <c r="N881" s="244"/>
      <c r="O881" s="244"/>
      <c r="P881" s="245"/>
      <c r="Q881" s="245"/>
      <c r="R881" s="183"/>
      <c r="S881" s="183"/>
      <c r="T881" s="183"/>
      <c r="U881" s="183"/>
      <c r="V881" s="183"/>
      <c r="W881" s="183"/>
      <c r="X881" s="183"/>
    </row>
    <row r="882" spans="2:24" ht="16.8" thickTop="1" thickBot="1">
      <c r="B882" s="248" t="str">
        <f>IF(Árboles!B879="","",Árboles!B879)</f>
        <v/>
      </c>
      <c r="C882" s="240" t="str">
        <f>IF(Árboles!C879="","",Árboles!C879)</f>
        <v/>
      </c>
      <c r="D882" s="249" t="str">
        <f>IF(Árboles!G879="","",Árboles!G879)</f>
        <v/>
      </c>
      <c r="E882" s="242"/>
      <c r="F882" s="242"/>
      <c r="G882" s="242"/>
      <c r="H882" s="242"/>
      <c r="I882" s="242"/>
      <c r="J882" s="243">
        <f>SUM(Biomasa[[#This Row],[B_PM (t)]:[B_Raíz (t)]])</f>
        <v>0</v>
      </c>
      <c r="K882" s="244"/>
      <c r="L882" s="244"/>
      <c r="M882" s="244"/>
      <c r="N882" s="244"/>
      <c r="O882" s="244"/>
      <c r="P882" s="245"/>
      <c r="Q882" s="245"/>
      <c r="R882" s="183"/>
      <c r="S882" s="183"/>
      <c r="T882" s="183"/>
      <c r="U882" s="183"/>
      <c r="V882" s="183"/>
      <c r="W882" s="183"/>
      <c r="X882" s="183"/>
    </row>
    <row r="883" spans="2:24" ht="16.8" thickTop="1" thickBot="1">
      <c r="B883" s="248" t="str">
        <f>IF(Árboles!B880="","",Árboles!B880)</f>
        <v/>
      </c>
      <c r="C883" s="240" t="str">
        <f>IF(Árboles!C880="","",Árboles!C880)</f>
        <v/>
      </c>
      <c r="D883" s="249" t="str">
        <f>IF(Árboles!G880="","",Árboles!G880)</f>
        <v/>
      </c>
      <c r="E883" s="242"/>
      <c r="F883" s="242"/>
      <c r="G883" s="242"/>
      <c r="H883" s="242"/>
      <c r="I883" s="242"/>
      <c r="J883" s="243">
        <f>SUM(Biomasa[[#This Row],[B_PM (t)]:[B_Raíz (t)]])</f>
        <v>0</v>
      </c>
      <c r="K883" s="244"/>
      <c r="L883" s="244"/>
      <c r="M883" s="244"/>
      <c r="N883" s="244"/>
      <c r="O883" s="244"/>
      <c r="P883" s="245"/>
      <c r="Q883" s="245"/>
      <c r="R883" s="183"/>
      <c r="S883" s="183"/>
      <c r="T883" s="183"/>
      <c r="U883" s="183"/>
      <c r="V883" s="183"/>
      <c r="W883" s="183"/>
      <c r="X883" s="183"/>
    </row>
    <row r="884" spans="2:24" ht="16.8" thickTop="1" thickBot="1">
      <c r="B884" s="248" t="str">
        <f>IF(Árboles!B881="","",Árboles!B881)</f>
        <v/>
      </c>
      <c r="C884" s="240" t="str">
        <f>IF(Árboles!C881="","",Árboles!C881)</f>
        <v/>
      </c>
      <c r="D884" s="249" t="str">
        <f>IF(Árboles!G881="","",Árboles!G881)</f>
        <v/>
      </c>
      <c r="E884" s="242"/>
      <c r="F884" s="242"/>
      <c r="G884" s="242"/>
      <c r="H884" s="242"/>
      <c r="I884" s="242"/>
      <c r="J884" s="243">
        <f>SUM(Biomasa[[#This Row],[B_PM (t)]:[B_Raíz (t)]])</f>
        <v>0</v>
      </c>
      <c r="K884" s="244"/>
      <c r="L884" s="244"/>
      <c r="M884" s="244"/>
      <c r="N884" s="244"/>
      <c r="O884" s="244"/>
      <c r="P884" s="245"/>
      <c r="Q884" s="245"/>
      <c r="R884" s="183"/>
      <c r="S884" s="183"/>
      <c r="T884" s="183"/>
      <c r="U884" s="183"/>
      <c r="V884" s="183"/>
      <c r="W884" s="183"/>
      <c r="X884" s="183"/>
    </row>
    <row r="885" spans="2:24" ht="16.8" thickTop="1" thickBot="1">
      <c r="B885" s="248" t="str">
        <f>IF(Árboles!B882="","",Árboles!B882)</f>
        <v/>
      </c>
      <c r="C885" s="240" t="str">
        <f>IF(Árboles!C882="","",Árboles!C882)</f>
        <v/>
      </c>
      <c r="D885" s="249" t="str">
        <f>IF(Árboles!G882="","",Árboles!G882)</f>
        <v/>
      </c>
      <c r="E885" s="242"/>
      <c r="F885" s="242"/>
      <c r="G885" s="242"/>
      <c r="H885" s="242"/>
      <c r="I885" s="242"/>
      <c r="J885" s="243">
        <f>SUM(Biomasa[[#This Row],[B_PM (t)]:[B_Raíz (t)]])</f>
        <v>0</v>
      </c>
      <c r="K885" s="244"/>
      <c r="L885" s="244"/>
      <c r="M885" s="244"/>
      <c r="N885" s="244"/>
      <c r="O885" s="244"/>
      <c r="P885" s="245"/>
      <c r="Q885" s="245"/>
      <c r="R885" s="183"/>
      <c r="S885" s="183"/>
      <c r="T885" s="183"/>
      <c r="U885" s="183"/>
      <c r="V885" s="183"/>
      <c r="W885" s="183"/>
      <c r="X885" s="183"/>
    </row>
    <row r="886" spans="2:24" ht="16.8" thickTop="1" thickBot="1">
      <c r="B886" s="248" t="str">
        <f>IF(Árboles!B883="","",Árboles!B883)</f>
        <v/>
      </c>
      <c r="C886" s="240" t="str">
        <f>IF(Árboles!C883="","",Árboles!C883)</f>
        <v/>
      </c>
      <c r="D886" s="249" t="str">
        <f>IF(Árboles!G883="","",Árboles!G883)</f>
        <v/>
      </c>
      <c r="E886" s="242"/>
      <c r="F886" s="242"/>
      <c r="G886" s="242"/>
      <c r="H886" s="242"/>
      <c r="I886" s="242"/>
      <c r="J886" s="243">
        <f>SUM(Biomasa[[#This Row],[B_PM (t)]:[B_Raíz (t)]])</f>
        <v>0</v>
      </c>
      <c r="K886" s="244"/>
      <c r="L886" s="244"/>
      <c r="M886" s="244"/>
      <c r="N886" s="244"/>
      <c r="O886" s="244"/>
      <c r="P886" s="245"/>
      <c r="Q886" s="245"/>
      <c r="R886" s="183"/>
      <c r="S886" s="183"/>
      <c r="T886" s="183"/>
      <c r="U886" s="183"/>
      <c r="V886" s="183"/>
      <c r="W886" s="183"/>
      <c r="X886" s="183"/>
    </row>
    <row r="887" spans="2:24" ht="16.8" thickTop="1" thickBot="1">
      <c r="B887" s="248" t="str">
        <f>IF(Árboles!B884="","",Árboles!B884)</f>
        <v/>
      </c>
      <c r="C887" s="240" t="str">
        <f>IF(Árboles!C884="","",Árboles!C884)</f>
        <v/>
      </c>
      <c r="D887" s="249" t="str">
        <f>IF(Árboles!G884="","",Árboles!G884)</f>
        <v/>
      </c>
      <c r="E887" s="242"/>
      <c r="F887" s="242"/>
      <c r="G887" s="242"/>
      <c r="H887" s="242"/>
      <c r="I887" s="242"/>
      <c r="J887" s="243">
        <f>SUM(Biomasa[[#This Row],[B_PM (t)]:[B_Raíz (t)]])</f>
        <v>0</v>
      </c>
      <c r="K887" s="244"/>
      <c r="L887" s="244"/>
      <c r="M887" s="244"/>
      <c r="N887" s="244"/>
      <c r="O887" s="244"/>
      <c r="P887" s="245"/>
      <c r="Q887" s="245"/>
      <c r="R887" s="183"/>
      <c r="S887" s="183"/>
      <c r="T887" s="183"/>
      <c r="U887" s="183"/>
      <c r="V887" s="183"/>
      <c r="W887" s="183"/>
      <c r="X887" s="183"/>
    </row>
    <row r="888" spans="2:24" ht="16.8" thickTop="1" thickBot="1">
      <c r="B888" s="248" t="str">
        <f>IF(Árboles!B885="","",Árboles!B885)</f>
        <v/>
      </c>
      <c r="C888" s="240" t="str">
        <f>IF(Árboles!C885="","",Árboles!C885)</f>
        <v/>
      </c>
      <c r="D888" s="249" t="str">
        <f>IF(Árboles!G885="","",Árboles!G885)</f>
        <v/>
      </c>
      <c r="E888" s="242"/>
      <c r="F888" s="242"/>
      <c r="G888" s="242"/>
      <c r="H888" s="242"/>
      <c r="I888" s="242"/>
      <c r="J888" s="243">
        <f>SUM(Biomasa[[#This Row],[B_PM (t)]:[B_Raíz (t)]])</f>
        <v>0</v>
      </c>
      <c r="K888" s="244"/>
      <c r="L888" s="244"/>
      <c r="M888" s="244"/>
      <c r="N888" s="244"/>
      <c r="O888" s="244"/>
      <c r="P888" s="245"/>
      <c r="Q888" s="245"/>
      <c r="R888" s="183"/>
      <c r="S888" s="183"/>
      <c r="T888" s="183"/>
      <c r="U888" s="183"/>
      <c r="V888" s="183"/>
      <c r="W888" s="183"/>
      <c r="X888" s="183"/>
    </row>
    <row r="889" spans="2:24" ht="16.8" thickTop="1" thickBot="1">
      <c r="B889" s="248" t="str">
        <f>IF(Árboles!B886="","",Árboles!B886)</f>
        <v/>
      </c>
      <c r="C889" s="240" t="str">
        <f>IF(Árboles!C886="","",Árboles!C886)</f>
        <v/>
      </c>
      <c r="D889" s="249" t="str">
        <f>IF(Árboles!G886="","",Árboles!G886)</f>
        <v/>
      </c>
      <c r="E889" s="242"/>
      <c r="F889" s="242"/>
      <c r="G889" s="242"/>
      <c r="H889" s="242"/>
      <c r="I889" s="242"/>
      <c r="J889" s="243">
        <f>SUM(Biomasa[[#This Row],[B_PM (t)]:[B_Raíz (t)]])</f>
        <v>0</v>
      </c>
      <c r="K889" s="244"/>
      <c r="L889" s="244"/>
      <c r="M889" s="244"/>
      <c r="N889" s="244"/>
      <c r="O889" s="244"/>
      <c r="P889" s="245"/>
      <c r="Q889" s="245"/>
      <c r="R889" s="183"/>
      <c r="S889" s="183"/>
      <c r="T889" s="183"/>
      <c r="U889" s="183"/>
      <c r="V889" s="183"/>
      <c r="W889" s="183"/>
      <c r="X889" s="183"/>
    </row>
    <row r="890" spans="2:24" ht="16.8" thickTop="1" thickBot="1">
      <c r="B890" s="248" t="str">
        <f>IF(Árboles!B887="","",Árboles!B887)</f>
        <v/>
      </c>
      <c r="C890" s="240" t="str">
        <f>IF(Árboles!C887="","",Árboles!C887)</f>
        <v/>
      </c>
      <c r="D890" s="249" t="str">
        <f>IF(Árboles!G887="","",Árboles!G887)</f>
        <v/>
      </c>
      <c r="E890" s="242"/>
      <c r="F890" s="242"/>
      <c r="G890" s="242"/>
      <c r="H890" s="242"/>
      <c r="I890" s="242"/>
      <c r="J890" s="243">
        <f>SUM(Biomasa[[#This Row],[B_PM (t)]:[B_Raíz (t)]])</f>
        <v>0</v>
      </c>
      <c r="K890" s="244"/>
      <c r="L890" s="244"/>
      <c r="M890" s="244"/>
      <c r="N890" s="244"/>
      <c r="O890" s="244"/>
      <c r="P890" s="245"/>
      <c r="Q890" s="245"/>
      <c r="R890" s="183"/>
      <c r="S890" s="183"/>
      <c r="T890" s="183"/>
      <c r="U890" s="183"/>
      <c r="V890" s="183"/>
      <c r="W890" s="183"/>
      <c r="X890" s="183"/>
    </row>
    <row r="891" spans="2:24" ht="16.8" thickTop="1" thickBot="1">
      <c r="B891" s="248" t="str">
        <f>IF(Árboles!B888="","",Árboles!B888)</f>
        <v/>
      </c>
      <c r="C891" s="240" t="str">
        <f>IF(Árboles!C888="","",Árboles!C888)</f>
        <v/>
      </c>
      <c r="D891" s="249" t="str">
        <f>IF(Árboles!G888="","",Árboles!G888)</f>
        <v/>
      </c>
      <c r="E891" s="242"/>
      <c r="F891" s="242"/>
      <c r="G891" s="242"/>
      <c r="H891" s="242"/>
      <c r="I891" s="242"/>
      <c r="J891" s="243">
        <f>SUM(Biomasa[[#This Row],[B_PM (t)]:[B_Raíz (t)]])</f>
        <v>0</v>
      </c>
      <c r="K891" s="244"/>
      <c r="L891" s="244"/>
      <c r="M891" s="244"/>
      <c r="N891" s="244"/>
      <c r="O891" s="244"/>
      <c r="P891" s="245"/>
      <c r="Q891" s="245"/>
      <c r="R891" s="183"/>
      <c r="S891" s="183"/>
      <c r="T891" s="183"/>
      <c r="U891" s="183"/>
      <c r="V891" s="183"/>
      <c r="W891" s="183"/>
      <c r="X891" s="183"/>
    </row>
    <row r="892" spans="2:24" ht="16.8" thickTop="1" thickBot="1">
      <c r="B892" s="248" t="str">
        <f>IF(Árboles!B889="","",Árboles!B889)</f>
        <v/>
      </c>
      <c r="C892" s="240" t="str">
        <f>IF(Árboles!C889="","",Árboles!C889)</f>
        <v/>
      </c>
      <c r="D892" s="249" t="str">
        <f>IF(Árboles!G889="","",Árboles!G889)</f>
        <v/>
      </c>
      <c r="E892" s="242"/>
      <c r="F892" s="242"/>
      <c r="G892" s="242"/>
      <c r="H892" s="242"/>
      <c r="I892" s="242"/>
      <c r="J892" s="243">
        <f>SUM(Biomasa[[#This Row],[B_PM (t)]:[B_Raíz (t)]])</f>
        <v>0</v>
      </c>
      <c r="K892" s="244"/>
      <c r="L892" s="244"/>
      <c r="M892" s="244"/>
      <c r="N892" s="244"/>
      <c r="O892" s="244"/>
      <c r="P892" s="245"/>
      <c r="Q892" s="245"/>
      <c r="R892" s="183"/>
      <c r="S892" s="183"/>
      <c r="T892" s="183"/>
      <c r="U892" s="183"/>
      <c r="V892" s="183"/>
      <c r="W892" s="183"/>
      <c r="X892" s="183"/>
    </row>
    <row r="893" spans="2:24" ht="16.8" thickTop="1" thickBot="1">
      <c r="B893" s="248" t="str">
        <f>IF(Árboles!B890="","",Árboles!B890)</f>
        <v/>
      </c>
      <c r="C893" s="240" t="str">
        <f>IF(Árboles!C890="","",Árboles!C890)</f>
        <v/>
      </c>
      <c r="D893" s="249" t="str">
        <f>IF(Árboles!G890="","",Árboles!G890)</f>
        <v/>
      </c>
      <c r="E893" s="242"/>
      <c r="F893" s="242"/>
      <c r="G893" s="242"/>
      <c r="H893" s="242"/>
      <c r="I893" s="242"/>
      <c r="J893" s="243">
        <f>SUM(Biomasa[[#This Row],[B_PM (t)]:[B_Raíz (t)]])</f>
        <v>0</v>
      </c>
      <c r="K893" s="244"/>
      <c r="L893" s="244"/>
      <c r="M893" s="244"/>
      <c r="N893" s="244"/>
      <c r="O893" s="244"/>
      <c r="P893" s="245"/>
      <c r="Q893" s="245"/>
      <c r="R893" s="183"/>
      <c r="S893" s="183"/>
      <c r="T893" s="183"/>
      <c r="U893" s="183"/>
      <c r="V893" s="183"/>
      <c r="W893" s="183"/>
      <c r="X893" s="183"/>
    </row>
    <row r="894" spans="2:24" ht="16.8" thickTop="1" thickBot="1">
      <c r="B894" s="248" t="str">
        <f>IF(Árboles!B891="","",Árboles!B891)</f>
        <v/>
      </c>
      <c r="C894" s="240" t="str">
        <f>IF(Árboles!C891="","",Árboles!C891)</f>
        <v/>
      </c>
      <c r="D894" s="249" t="str">
        <f>IF(Árboles!G891="","",Árboles!G891)</f>
        <v/>
      </c>
      <c r="E894" s="242"/>
      <c r="F894" s="242"/>
      <c r="G894" s="242"/>
      <c r="H894" s="242"/>
      <c r="I894" s="242"/>
      <c r="J894" s="243">
        <f>SUM(Biomasa[[#This Row],[B_PM (t)]:[B_Raíz (t)]])</f>
        <v>0</v>
      </c>
      <c r="K894" s="244"/>
      <c r="L894" s="244"/>
      <c r="M894" s="244"/>
      <c r="N894" s="244"/>
      <c r="O894" s="244"/>
      <c r="P894" s="245"/>
      <c r="Q894" s="245"/>
      <c r="R894" s="183"/>
      <c r="S894" s="183"/>
      <c r="T894" s="183"/>
      <c r="U894" s="183"/>
      <c r="V894" s="183"/>
      <c r="W894" s="183"/>
      <c r="X894" s="183"/>
    </row>
    <row r="895" spans="2:24" ht="16.8" thickTop="1" thickBot="1">
      <c r="B895" s="248" t="str">
        <f>IF(Árboles!B892="","",Árboles!B892)</f>
        <v/>
      </c>
      <c r="C895" s="240" t="str">
        <f>IF(Árboles!C892="","",Árboles!C892)</f>
        <v/>
      </c>
      <c r="D895" s="249" t="str">
        <f>IF(Árboles!G892="","",Árboles!G892)</f>
        <v/>
      </c>
      <c r="E895" s="242"/>
      <c r="F895" s="242"/>
      <c r="G895" s="242"/>
      <c r="H895" s="242"/>
      <c r="I895" s="242"/>
      <c r="J895" s="243">
        <f>SUM(Biomasa[[#This Row],[B_PM (t)]:[B_Raíz (t)]])</f>
        <v>0</v>
      </c>
      <c r="K895" s="244"/>
      <c r="L895" s="244"/>
      <c r="M895" s="244"/>
      <c r="N895" s="244"/>
      <c r="O895" s="244"/>
      <c r="P895" s="245"/>
      <c r="Q895" s="245"/>
      <c r="R895" s="183"/>
      <c r="S895" s="183"/>
      <c r="T895" s="183"/>
      <c r="U895" s="183"/>
      <c r="V895" s="183"/>
      <c r="W895" s="183"/>
      <c r="X895" s="183"/>
    </row>
    <row r="896" spans="2:24" ht="16.8" thickTop="1" thickBot="1">
      <c r="B896" s="248" t="str">
        <f>IF(Árboles!B893="","",Árboles!B893)</f>
        <v/>
      </c>
      <c r="C896" s="240" t="str">
        <f>IF(Árboles!C893="","",Árboles!C893)</f>
        <v/>
      </c>
      <c r="D896" s="249" t="str">
        <f>IF(Árboles!G893="","",Árboles!G893)</f>
        <v/>
      </c>
      <c r="E896" s="242"/>
      <c r="F896" s="242"/>
      <c r="G896" s="242"/>
      <c r="H896" s="242"/>
      <c r="I896" s="242"/>
      <c r="J896" s="243">
        <f>SUM(Biomasa[[#This Row],[B_PM (t)]:[B_Raíz (t)]])</f>
        <v>0</v>
      </c>
      <c r="K896" s="244"/>
      <c r="L896" s="244"/>
      <c r="M896" s="244"/>
      <c r="N896" s="244"/>
      <c r="O896" s="244"/>
      <c r="P896" s="245"/>
      <c r="Q896" s="245"/>
      <c r="R896" s="183"/>
      <c r="S896" s="183"/>
      <c r="T896" s="183"/>
      <c r="U896" s="183"/>
      <c r="V896" s="183"/>
      <c r="W896" s="183"/>
      <c r="X896" s="183"/>
    </row>
    <row r="897" spans="2:24" ht="16.8" thickTop="1" thickBot="1">
      <c r="B897" s="248" t="str">
        <f>IF(Árboles!B894="","",Árboles!B894)</f>
        <v/>
      </c>
      <c r="C897" s="240" t="str">
        <f>IF(Árboles!C894="","",Árboles!C894)</f>
        <v/>
      </c>
      <c r="D897" s="249" t="str">
        <f>IF(Árboles!G894="","",Árboles!G894)</f>
        <v/>
      </c>
      <c r="E897" s="242"/>
      <c r="F897" s="242"/>
      <c r="G897" s="242"/>
      <c r="H897" s="242"/>
      <c r="I897" s="242"/>
      <c r="J897" s="243">
        <f>SUM(Biomasa[[#This Row],[B_PM (t)]:[B_Raíz (t)]])</f>
        <v>0</v>
      </c>
      <c r="K897" s="244"/>
      <c r="L897" s="244"/>
      <c r="M897" s="244"/>
      <c r="N897" s="244"/>
      <c r="O897" s="244"/>
      <c r="P897" s="245"/>
      <c r="Q897" s="245"/>
      <c r="R897" s="183"/>
      <c r="S897" s="183"/>
      <c r="T897" s="183"/>
      <c r="U897" s="183"/>
      <c r="V897" s="183"/>
      <c r="W897" s="183"/>
      <c r="X897" s="183"/>
    </row>
    <row r="898" spans="2:24" ht="16.8" thickTop="1" thickBot="1">
      <c r="B898" s="248" t="str">
        <f>IF(Árboles!B895="","",Árboles!B895)</f>
        <v/>
      </c>
      <c r="C898" s="240" t="str">
        <f>IF(Árboles!C895="","",Árboles!C895)</f>
        <v/>
      </c>
      <c r="D898" s="249" t="str">
        <f>IF(Árboles!G895="","",Árboles!G895)</f>
        <v/>
      </c>
      <c r="E898" s="242"/>
      <c r="F898" s="242"/>
      <c r="G898" s="242"/>
      <c r="H898" s="242"/>
      <c r="I898" s="242"/>
      <c r="J898" s="243">
        <f>SUM(Biomasa[[#This Row],[B_PM (t)]:[B_Raíz (t)]])</f>
        <v>0</v>
      </c>
      <c r="K898" s="244"/>
      <c r="L898" s="244"/>
      <c r="M898" s="244"/>
      <c r="N898" s="244"/>
      <c r="O898" s="244"/>
      <c r="P898" s="245"/>
      <c r="Q898" s="245"/>
      <c r="R898" s="183"/>
      <c r="S898" s="183"/>
      <c r="T898" s="183"/>
      <c r="U898" s="183"/>
      <c r="V898" s="183"/>
      <c r="W898" s="183"/>
      <c r="X898" s="183"/>
    </row>
    <row r="899" spans="2:24" ht="16.8" thickTop="1" thickBot="1">
      <c r="B899" s="248" t="str">
        <f>IF(Árboles!B896="","",Árboles!B896)</f>
        <v/>
      </c>
      <c r="C899" s="240" t="str">
        <f>IF(Árboles!C896="","",Árboles!C896)</f>
        <v/>
      </c>
      <c r="D899" s="249" t="str">
        <f>IF(Árboles!G896="","",Árboles!G896)</f>
        <v/>
      </c>
      <c r="E899" s="242"/>
      <c r="F899" s="242"/>
      <c r="G899" s="242"/>
      <c r="H899" s="242"/>
      <c r="I899" s="242"/>
      <c r="J899" s="243">
        <f>SUM(Biomasa[[#This Row],[B_PM (t)]:[B_Raíz (t)]])</f>
        <v>0</v>
      </c>
      <c r="K899" s="244"/>
      <c r="L899" s="244"/>
      <c r="M899" s="244"/>
      <c r="N899" s="244"/>
      <c r="O899" s="244"/>
      <c r="P899" s="245"/>
      <c r="Q899" s="245"/>
      <c r="R899" s="183"/>
      <c r="S899" s="183"/>
      <c r="T899" s="183"/>
      <c r="U899" s="183"/>
      <c r="V899" s="183"/>
      <c r="W899" s="183"/>
      <c r="X899" s="183"/>
    </row>
    <row r="900" spans="2:24" ht="16.8" thickTop="1" thickBot="1">
      <c r="B900" s="248" t="str">
        <f>IF(Árboles!B897="","",Árboles!B897)</f>
        <v/>
      </c>
      <c r="C900" s="240" t="str">
        <f>IF(Árboles!C897="","",Árboles!C897)</f>
        <v/>
      </c>
      <c r="D900" s="249" t="str">
        <f>IF(Árboles!G897="","",Árboles!G897)</f>
        <v/>
      </c>
      <c r="E900" s="242"/>
      <c r="F900" s="242"/>
      <c r="G900" s="242"/>
      <c r="H900" s="242"/>
      <c r="I900" s="242"/>
      <c r="J900" s="243">
        <f>SUM(Biomasa[[#This Row],[B_PM (t)]:[B_Raíz (t)]])</f>
        <v>0</v>
      </c>
      <c r="K900" s="244"/>
      <c r="L900" s="244"/>
      <c r="M900" s="244"/>
      <c r="N900" s="244"/>
      <c r="O900" s="244"/>
      <c r="P900" s="245"/>
      <c r="Q900" s="245"/>
      <c r="R900" s="183"/>
      <c r="S900" s="183"/>
      <c r="T900" s="183"/>
      <c r="U900" s="183"/>
      <c r="V900" s="183"/>
      <c r="W900" s="183"/>
      <c r="X900" s="183"/>
    </row>
    <row r="901" spans="2:24" ht="16.8" thickTop="1" thickBot="1">
      <c r="B901" s="248" t="str">
        <f>IF(Árboles!B898="","",Árboles!B898)</f>
        <v/>
      </c>
      <c r="C901" s="240" t="str">
        <f>IF(Árboles!C898="","",Árboles!C898)</f>
        <v/>
      </c>
      <c r="D901" s="249" t="str">
        <f>IF(Árboles!G898="","",Árboles!G898)</f>
        <v/>
      </c>
      <c r="E901" s="242"/>
      <c r="F901" s="242"/>
      <c r="G901" s="242"/>
      <c r="H901" s="242"/>
      <c r="I901" s="242"/>
      <c r="J901" s="243">
        <f>SUM(Biomasa[[#This Row],[B_PM (t)]:[B_Raíz (t)]])</f>
        <v>0</v>
      </c>
      <c r="K901" s="244"/>
      <c r="L901" s="244"/>
      <c r="M901" s="244"/>
      <c r="N901" s="244"/>
      <c r="O901" s="244"/>
      <c r="P901" s="245"/>
      <c r="Q901" s="245"/>
      <c r="R901" s="183"/>
      <c r="S901" s="183"/>
      <c r="T901" s="183"/>
      <c r="U901" s="183"/>
      <c r="V901" s="183"/>
      <c r="W901" s="183"/>
      <c r="X901" s="183"/>
    </row>
    <row r="902" spans="2:24" ht="16.8" thickTop="1" thickBot="1">
      <c r="B902" s="248" t="str">
        <f>IF(Árboles!B899="","",Árboles!B899)</f>
        <v/>
      </c>
      <c r="C902" s="240" t="str">
        <f>IF(Árboles!C899="","",Árboles!C899)</f>
        <v/>
      </c>
      <c r="D902" s="249" t="str">
        <f>IF(Árboles!G899="","",Árboles!G899)</f>
        <v/>
      </c>
      <c r="E902" s="242"/>
      <c r="F902" s="242"/>
      <c r="G902" s="242"/>
      <c r="H902" s="242"/>
      <c r="I902" s="242"/>
      <c r="J902" s="243">
        <f>SUM(Biomasa[[#This Row],[B_PM (t)]:[B_Raíz (t)]])</f>
        <v>0</v>
      </c>
      <c r="K902" s="244"/>
      <c r="L902" s="244"/>
      <c r="M902" s="244"/>
      <c r="N902" s="244"/>
      <c r="O902" s="244"/>
      <c r="P902" s="245"/>
      <c r="Q902" s="245"/>
      <c r="R902" s="183"/>
      <c r="S902" s="183"/>
      <c r="T902" s="183"/>
      <c r="U902" s="183"/>
      <c r="V902" s="183"/>
      <c r="W902" s="183"/>
      <c r="X902" s="183"/>
    </row>
    <row r="903" spans="2:24" ht="16.8" thickTop="1" thickBot="1">
      <c r="B903" s="248" t="str">
        <f>IF(Árboles!B900="","",Árboles!B900)</f>
        <v/>
      </c>
      <c r="C903" s="240" t="str">
        <f>IF(Árboles!C900="","",Árboles!C900)</f>
        <v/>
      </c>
      <c r="D903" s="249" t="str">
        <f>IF(Árboles!G900="","",Árboles!G900)</f>
        <v/>
      </c>
      <c r="E903" s="242"/>
      <c r="F903" s="242"/>
      <c r="G903" s="242"/>
      <c r="H903" s="242"/>
      <c r="I903" s="242"/>
      <c r="J903" s="243">
        <f>SUM(Biomasa[[#This Row],[B_PM (t)]:[B_Raíz (t)]])</f>
        <v>0</v>
      </c>
      <c r="K903" s="244"/>
      <c r="L903" s="244"/>
      <c r="M903" s="244"/>
      <c r="N903" s="244"/>
      <c r="O903" s="244"/>
      <c r="P903" s="245"/>
      <c r="Q903" s="245"/>
      <c r="R903" s="183"/>
      <c r="S903" s="183"/>
      <c r="T903" s="183"/>
      <c r="U903" s="183"/>
      <c r="V903" s="183"/>
      <c r="W903" s="183"/>
      <c r="X903" s="183"/>
    </row>
    <row r="904" spans="2:24" ht="16.8" thickTop="1" thickBot="1">
      <c r="B904" s="248" t="str">
        <f>IF(Árboles!B901="","",Árboles!B901)</f>
        <v/>
      </c>
      <c r="C904" s="240" t="str">
        <f>IF(Árboles!C901="","",Árboles!C901)</f>
        <v/>
      </c>
      <c r="D904" s="249" t="str">
        <f>IF(Árboles!G901="","",Árboles!G901)</f>
        <v/>
      </c>
      <c r="E904" s="242"/>
      <c r="F904" s="242"/>
      <c r="G904" s="242"/>
      <c r="H904" s="242"/>
      <c r="I904" s="242"/>
      <c r="J904" s="243">
        <f>SUM(Biomasa[[#This Row],[B_PM (t)]:[B_Raíz (t)]])</f>
        <v>0</v>
      </c>
      <c r="K904" s="244"/>
      <c r="L904" s="244"/>
      <c r="M904" s="244"/>
      <c r="N904" s="244"/>
      <c r="O904" s="244"/>
      <c r="P904" s="245"/>
      <c r="Q904" s="245"/>
      <c r="R904" s="183"/>
      <c r="S904" s="183"/>
      <c r="T904" s="183"/>
      <c r="U904" s="183"/>
      <c r="V904" s="183"/>
      <c r="W904" s="183"/>
      <c r="X904" s="183"/>
    </row>
    <row r="905" spans="2:24" ht="16.8" thickTop="1" thickBot="1">
      <c r="B905" s="248" t="str">
        <f>IF(Árboles!B902="","",Árboles!B902)</f>
        <v/>
      </c>
      <c r="C905" s="240" t="str">
        <f>IF(Árboles!C902="","",Árboles!C902)</f>
        <v/>
      </c>
      <c r="D905" s="249" t="str">
        <f>IF(Árboles!G902="","",Árboles!G902)</f>
        <v/>
      </c>
      <c r="E905" s="242"/>
      <c r="F905" s="242"/>
      <c r="G905" s="242"/>
      <c r="H905" s="242"/>
      <c r="I905" s="242"/>
      <c r="J905" s="243">
        <f>SUM(Biomasa[[#This Row],[B_PM (t)]:[B_Raíz (t)]])</f>
        <v>0</v>
      </c>
      <c r="K905" s="244"/>
      <c r="L905" s="244"/>
      <c r="M905" s="244"/>
      <c r="N905" s="244"/>
      <c r="O905" s="244"/>
      <c r="P905" s="245"/>
      <c r="Q905" s="245"/>
      <c r="R905" s="183"/>
      <c r="S905" s="183"/>
      <c r="T905" s="183"/>
      <c r="U905" s="183"/>
      <c r="V905" s="183"/>
      <c r="W905" s="183"/>
      <c r="X905" s="183"/>
    </row>
    <row r="906" spans="2:24" ht="16.8" thickTop="1" thickBot="1">
      <c r="B906" s="248" t="str">
        <f>IF(Árboles!B903="","",Árboles!B903)</f>
        <v/>
      </c>
      <c r="C906" s="240" t="str">
        <f>IF(Árboles!C903="","",Árboles!C903)</f>
        <v/>
      </c>
      <c r="D906" s="249" t="str">
        <f>IF(Árboles!G903="","",Árboles!G903)</f>
        <v/>
      </c>
      <c r="E906" s="242"/>
      <c r="F906" s="242"/>
      <c r="G906" s="242"/>
      <c r="H906" s="242"/>
      <c r="I906" s="242"/>
      <c r="J906" s="243">
        <f>SUM(Biomasa[[#This Row],[B_PM (t)]:[B_Raíz (t)]])</f>
        <v>0</v>
      </c>
      <c r="K906" s="244"/>
      <c r="L906" s="244"/>
      <c r="M906" s="244"/>
      <c r="N906" s="244"/>
      <c r="O906" s="244"/>
      <c r="P906" s="245"/>
      <c r="Q906" s="245"/>
      <c r="R906" s="183"/>
      <c r="S906" s="183"/>
      <c r="T906" s="183"/>
      <c r="U906" s="183"/>
      <c r="V906" s="183"/>
      <c r="W906" s="183"/>
      <c r="X906" s="183"/>
    </row>
    <row r="907" spans="2:24" ht="16.8" thickTop="1" thickBot="1">
      <c r="B907" s="248" t="str">
        <f>IF(Árboles!B904="","",Árboles!B904)</f>
        <v/>
      </c>
      <c r="C907" s="240" t="str">
        <f>IF(Árboles!C904="","",Árboles!C904)</f>
        <v/>
      </c>
      <c r="D907" s="249" t="str">
        <f>IF(Árboles!G904="","",Árboles!G904)</f>
        <v/>
      </c>
      <c r="E907" s="242"/>
      <c r="F907" s="242"/>
      <c r="G907" s="242"/>
      <c r="H907" s="242"/>
      <c r="I907" s="242"/>
      <c r="J907" s="243">
        <f>SUM(Biomasa[[#This Row],[B_PM (t)]:[B_Raíz (t)]])</f>
        <v>0</v>
      </c>
      <c r="K907" s="244"/>
      <c r="L907" s="244"/>
      <c r="M907" s="244"/>
      <c r="N907" s="244"/>
      <c r="O907" s="244"/>
      <c r="P907" s="245"/>
      <c r="Q907" s="245"/>
      <c r="R907" s="183"/>
      <c r="S907" s="183"/>
      <c r="T907" s="183"/>
      <c r="U907" s="183"/>
      <c r="V907" s="183"/>
      <c r="W907" s="183"/>
      <c r="X907" s="183"/>
    </row>
    <row r="908" spans="2:24" ht="16.8" thickTop="1" thickBot="1">
      <c r="B908" s="248" t="str">
        <f>IF(Árboles!B905="","",Árboles!B905)</f>
        <v/>
      </c>
      <c r="C908" s="240" t="str">
        <f>IF(Árboles!C905="","",Árboles!C905)</f>
        <v/>
      </c>
      <c r="D908" s="249" t="str">
        <f>IF(Árboles!G905="","",Árboles!G905)</f>
        <v/>
      </c>
      <c r="E908" s="242"/>
      <c r="F908" s="242"/>
      <c r="G908" s="242"/>
      <c r="H908" s="242"/>
      <c r="I908" s="242"/>
      <c r="J908" s="243">
        <f>SUM(Biomasa[[#This Row],[B_PM (t)]:[B_Raíz (t)]])</f>
        <v>0</v>
      </c>
      <c r="K908" s="244"/>
      <c r="L908" s="244"/>
      <c r="M908" s="244"/>
      <c r="N908" s="244"/>
      <c r="O908" s="244"/>
      <c r="P908" s="245"/>
      <c r="Q908" s="245"/>
      <c r="R908" s="183"/>
      <c r="S908" s="183"/>
      <c r="T908" s="183"/>
      <c r="U908" s="183"/>
      <c r="V908" s="183"/>
      <c r="W908" s="183"/>
      <c r="X908" s="183"/>
    </row>
    <row r="909" spans="2:24" ht="16.8" thickTop="1" thickBot="1">
      <c r="B909" s="248" t="str">
        <f>IF(Árboles!B906="","",Árboles!B906)</f>
        <v/>
      </c>
      <c r="C909" s="240" t="str">
        <f>IF(Árboles!C906="","",Árboles!C906)</f>
        <v/>
      </c>
      <c r="D909" s="249" t="str">
        <f>IF(Árboles!G906="","",Árboles!G906)</f>
        <v/>
      </c>
      <c r="E909" s="242"/>
      <c r="F909" s="242"/>
      <c r="G909" s="242"/>
      <c r="H909" s="242"/>
      <c r="I909" s="242"/>
      <c r="J909" s="243">
        <f>SUM(Biomasa[[#This Row],[B_PM (t)]:[B_Raíz (t)]])</f>
        <v>0</v>
      </c>
      <c r="K909" s="244"/>
      <c r="L909" s="244"/>
      <c r="M909" s="244"/>
      <c r="N909" s="244"/>
      <c r="O909" s="244"/>
      <c r="P909" s="245"/>
      <c r="Q909" s="245"/>
      <c r="R909" s="183"/>
      <c r="S909" s="183"/>
      <c r="T909" s="183"/>
      <c r="U909" s="183"/>
      <c r="V909" s="183"/>
      <c r="W909" s="183"/>
      <c r="X909" s="183"/>
    </row>
    <row r="910" spans="2:24" ht="16.8" thickTop="1" thickBot="1">
      <c r="B910" s="248" t="str">
        <f>IF(Árboles!B907="","",Árboles!B907)</f>
        <v/>
      </c>
      <c r="C910" s="240" t="str">
        <f>IF(Árboles!C907="","",Árboles!C907)</f>
        <v/>
      </c>
      <c r="D910" s="249" t="str">
        <f>IF(Árboles!G907="","",Árboles!G907)</f>
        <v/>
      </c>
      <c r="E910" s="242"/>
      <c r="F910" s="242"/>
      <c r="G910" s="242"/>
      <c r="H910" s="242"/>
      <c r="I910" s="242"/>
      <c r="J910" s="243">
        <f>SUM(Biomasa[[#This Row],[B_PM (t)]:[B_Raíz (t)]])</f>
        <v>0</v>
      </c>
      <c r="K910" s="244"/>
      <c r="L910" s="244"/>
      <c r="M910" s="244"/>
      <c r="N910" s="244"/>
      <c r="O910" s="244"/>
      <c r="P910" s="245"/>
      <c r="Q910" s="245"/>
      <c r="R910" s="183"/>
      <c r="S910" s="183"/>
      <c r="T910" s="183"/>
      <c r="U910" s="183"/>
      <c r="V910" s="183"/>
      <c r="W910" s="183"/>
      <c r="X910" s="183"/>
    </row>
    <row r="911" spans="2:24" ht="16.8" thickTop="1" thickBot="1">
      <c r="B911" s="248" t="str">
        <f>IF(Árboles!B908="","",Árboles!B908)</f>
        <v/>
      </c>
      <c r="C911" s="240" t="str">
        <f>IF(Árboles!C908="","",Árboles!C908)</f>
        <v/>
      </c>
      <c r="D911" s="249" t="str">
        <f>IF(Árboles!G908="","",Árboles!G908)</f>
        <v/>
      </c>
      <c r="E911" s="242"/>
      <c r="F911" s="242"/>
      <c r="G911" s="242"/>
      <c r="H911" s="242"/>
      <c r="I911" s="242"/>
      <c r="J911" s="243">
        <f>SUM(Biomasa[[#This Row],[B_PM (t)]:[B_Raíz (t)]])</f>
        <v>0</v>
      </c>
      <c r="K911" s="244"/>
      <c r="L911" s="244"/>
      <c r="M911" s="244"/>
      <c r="N911" s="244"/>
      <c r="O911" s="244"/>
      <c r="P911" s="245"/>
      <c r="Q911" s="245"/>
      <c r="R911" s="183"/>
      <c r="S911" s="183"/>
      <c r="T911" s="183"/>
      <c r="U911" s="183"/>
      <c r="V911" s="183"/>
      <c r="W911" s="183"/>
      <c r="X911" s="183"/>
    </row>
    <row r="912" spans="2:24" ht="16.8" thickTop="1" thickBot="1">
      <c r="B912" s="248" t="str">
        <f>IF(Árboles!B909="","",Árboles!B909)</f>
        <v/>
      </c>
      <c r="C912" s="240" t="str">
        <f>IF(Árboles!C909="","",Árboles!C909)</f>
        <v/>
      </c>
      <c r="D912" s="249" t="str">
        <f>IF(Árboles!G909="","",Árboles!G909)</f>
        <v/>
      </c>
      <c r="E912" s="242"/>
      <c r="F912" s="242"/>
      <c r="G912" s="242"/>
      <c r="H912" s="242"/>
      <c r="I912" s="242"/>
      <c r="J912" s="243">
        <f>SUM(Biomasa[[#This Row],[B_PM (t)]:[B_Raíz (t)]])</f>
        <v>0</v>
      </c>
      <c r="K912" s="244"/>
      <c r="L912" s="244"/>
      <c r="M912" s="244"/>
      <c r="N912" s="244"/>
      <c r="O912" s="244"/>
      <c r="P912" s="245"/>
      <c r="Q912" s="245"/>
      <c r="R912" s="183"/>
      <c r="S912" s="183"/>
      <c r="T912" s="183"/>
      <c r="U912" s="183"/>
      <c r="V912" s="183"/>
      <c r="W912" s="183"/>
      <c r="X912" s="183"/>
    </row>
    <row r="913" spans="2:24" ht="16.8" thickTop="1" thickBot="1">
      <c r="B913" s="248" t="str">
        <f>IF(Árboles!B910="","",Árboles!B910)</f>
        <v/>
      </c>
      <c r="C913" s="240" t="str">
        <f>IF(Árboles!C910="","",Árboles!C910)</f>
        <v/>
      </c>
      <c r="D913" s="249" t="str">
        <f>IF(Árboles!G910="","",Árboles!G910)</f>
        <v/>
      </c>
      <c r="E913" s="242"/>
      <c r="F913" s="242"/>
      <c r="G913" s="242"/>
      <c r="H913" s="242"/>
      <c r="I913" s="242"/>
      <c r="J913" s="243">
        <f>SUM(Biomasa[[#This Row],[B_PM (t)]:[B_Raíz (t)]])</f>
        <v>0</v>
      </c>
      <c r="K913" s="244"/>
      <c r="L913" s="244"/>
      <c r="M913" s="244"/>
      <c r="N913" s="244"/>
      <c r="O913" s="244"/>
      <c r="P913" s="245"/>
      <c r="Q913" s="245"/>
      <c r="R913" s="183"/>
      <c r="S913" s="183"/>
      <c r="T913" s="183"/>
      <c r="U913" s="183"/>
      <c r="V913" s="183"/>
      <c r="W913" s="183"/>
      <c r="X913" s="183"/>
    </row>
    <row r="914" spans="2:24" ht="16.8" thickTop="1" thickBot="1">
      <c r="B914" s="248" t="str">
        <f>IF(Árboles!B911="","",Árboles!B911)</f>
        <v/>
      </c>
      <c r="C914" s="240" t="str">
        <f>IF(Árboles!C911="","",Árboles!C911)</f>
        <v/>
      </c>
      <c r="D914" s="249" t="str">
        <f>IF(Árboles!G911="","",Árboles!G911)</f>
        <v/>
      </c>
      <c r="E914" s="242"/>
      <c r="F914" s="242"/>
      <c r="G914" s="242"/>
      <c r="H914" s="242"/>
      <c r="I914" s="242"/>
      <c r="J914" s="243">
        <f>SUM(Biomasa[[#This Row],[B_PM (t)]:[B_Raíz (t)]])</f>
        <v>0</v>
      </c>
      <c r="K914" s="244"/>
      <c r="L914" s="244"/>
      <c r="M914" s="244"/>
      <c r="N914" s="244"/>
      <c r="O914" s="244"/>
      <c r="P914" s="245"/>
      <c r="Q914" s="245"/>
      <c r="R914" s="183"/>
      <c r="S914" s="183"/>
      <c r="T914" s="183"/>
      <c r="U914" s="183"/>
      <c r="V914" s="183"/>
      <c r="W914" s="183"/>
      <c r="X914" s="183"/>
    </row>
    <row r="915" spans="2:24" ht="16.8" thickTop="1" thickBot="1">
      <c r="B915" s="248" t="str">
        <f>IF(Árboles!B912="","",Árboles!B912)</f>
        <v/>
      </c>
      <c r="C915" s="240" t="str">
        <f>IF(Árboles!C912="","",Árboles!C912)</f>
        <v/>
      </c>
      <c r="D915" s="249" t="str">
        <f>IF(Árboles!G912="","",Árboles!G912)</f>
        <v/>
      </c>
      <c r="E915" s="242"/>
      <c r="F915" s="242"/>
      <c r="G915" s="242"/>
      <c r="H915" s="242"/>
      <c r="I915" s="242"/>
      <c r="J915" s="243">
        <f>SUM(Biomasa[[#This Row],[B_PM (t)]:[B_Raíz (t)]])</f>
        <v>0</v>
      </c>
      <c r="K915" s="244"/>
      <c r="L915" s="244"/>
      <c r="M915" s="244"/>
      <c r="N915" s="244"/>
      <c r="O915" s="244"/>
      <c r="P915" s="245"/>
      <c r="Q915" s="245"/>
      <c r="R915" s="183"/>
      <c r="S915" s="183"/>
      <c r="T915" s="183"/>
      <c r="U915" s="183"/>
      <c r="V915" s="183"/>
      <c r="W915" s="183"/>
      <c r="X915" s="183"/>
    </row>
    <row r="916" spans="2:24" ht="16.8" thickTop="1" thickBot="1">
      <c r="B916" s="248" t="str">
        <f>IF(Árboles!B913="","",Árboles!B913)</f>
        <v/>
      </c>
      <c r="C916" s="240" t="str">
        <f>IF(Árboles!C913="","",Árboles!C913)</f>
        <v/>
      </c>
      <c r="D916" s="249" t="str">
        <f>IF(Árboles!G913="","",Árboles!G913)</f>
        <v/>
      </c>
      <c r="E916" s="242"/>
      <c r="F916" s="242"/>
      <c r="G916" s="242"/>
      <c r="H916" s="242"/>
      <c r="I916" s="242"/>
      <c r="J916" s="243">
        <f>SUM(Biomasa[[#This Row],[B_PM (t)]:[B_Raíz (t)]])</f>
        <v>0</v>
      </c>
      <c r="K916" s="244"/>
      <c r="L916" s="244"/>
      <c r="M916" s="244"/>
      <c r="N916" s="244"/>
      <c r="O916" s="244"/>
      <c r="P916" s="245"/>
      <c r="Q916" s="245"/>
      <c r="R916" s="183"/>
      <c r="S916" s="183"/>
      <c r="T916" s="183"/>
      <c r="U916" s="183"/>
      <c r="V916" s="183"/>
      <c r="W916" s="183"/>
      <c r="X916" s="183"/>
    </row>
    <row r="917" spans="2:24" ht="16.8" thickTop="1" thickBot="1">
      <c r="B917" s="248" t="str">
        <f>IF(Árboles!B914="","",Árboles!B914)</f>
        <v/>
      </c>
      <c r="C917" s="240" t="str">
        <f>IF(Árboles!C914="","",Árboles!C914)</f>
        <v/>
      </c>
      <c r="D917" s="249" t="str">
        <f>IF(Árboles!G914="","",Árboles!G914)</f>
        <v/>
      </c>
      <c r="E917" s="242"/>
      <c r="F917" s="242"/>
      <c r="G917" s="242"/>
      <c r="H917" s="242"/>
      <c r="I917" s="242"/>
      <c r="J917" s="243">
        <f>SUM(Biomasa[[#This Row],[B_PM (t)]:[B_Raíz (t)]])</f>
        <v>0</v>
      </c>
      <c r="K917" s="244"/>
      <c r="L917" s="244"/>
      <c r="M917" s="244"/>
      <c r="N917" s="244"/>
      <c r="O917" s="244"/>
      <c r="P917" s="245"/>
      <c r="Q917" s="245"/>
      <c r="R917" s="183"/>
      <c r="S917" s="183"/>
      <c r="T917" s="183"/>
      <c r="U917" s="183"/>
      <c r="V917" s="183"/>
      <c r="W917" s="183"/>
      <c r="X917" s="183"/>
    </row>
    <row r="918" spans="2:24" ht="16.8" thickTop="1" thickBot="1">
      <c r="B918" s="248" t="str">
        <f>IF(Árboles!B915="","",Árboles!B915)</f>
        <v/>
      </c>
      <c r="C918" s="240" t="str">
        <f>IF(Árboles!C915="","",Árboles!C915)</f>
        <v/>
      </c>
      <c r="D918" s="249" t="str">
        <f>IF(Árboles!G915="","",Árboles!G915)</f>
        <v/>
      </c>
      <c r="E918" s="242"/>
      <c r="F918" s="242"/>
      <c r="G918" s="242"/>
      <c r="H918" s="242"/>
      <c r="I918" s="242"/>
      <c r="J918" s="243">
        <f>SUM(Biomasa[[#This Row],[B_PM (t)]:[B_Raíz (t)]])</f>
        <v>0</v>
      </c>
      <c r="K918" s="244"/>
      <c r="L918" s="244"/>
      <c r="M918" s="244"/>
      <c r="N918" s="244"/>
      <c r="O918" s="244"/>
      <c r="P918" s="245"/>
      <c r="Q918" s="245"/>
      <c r="R918" s="183"/>
      <c r="S918" s="183"/>
      <c r="T918" s="183"/>
      <c r="U918" s="183"/>
      <c r="V918" s="183"/>
      <c r="W918" s="183"/>
      <c r="X918" s="183"/>
    </row>
    <row r="919" spans="2:24" ht="16.8" thickTop="1" thickBot="1">
      <c r="B919" s="248" t="str">
        <f>IF(Árboles!B916="","",Árboles!B916)</f>
        <v/>
      </c>
      <c r="C919" s="240" t="str">
        <f>IF(Árboles!C916="","",Árboles!C916)</f>
        <v/>
      </c>
      <c r="D919" s="249" t="str">
        <f>IF(Árboles!G916="","",Árboles!G916)</f>
        <v/>
      </c>
      <c r="E919" s="242"/>
      <c r="F919" s="242"/>
      <c r="G919" s="242"/>
      <c r="H919" s="242"/>
      <c r="I919" s="242"/>
      <c r="J919" s="243">
        <f>SUM(Biomasa[[#This Row],[B_PM (t)]:[B_Raíz (t)]])</f>
        <v>0</v>
      </c>
      <c r="K919" s="244"/>
      <c r="L919" s="244"/>
      <c r="M919" s="244"/>
      <c r="N919" s="244"/>
      <c r="O919" s="244"/>
      <c r="P919" s="245"/>
      <c r="Q919" s="245"/>
      <c r="R919" s="183"/>
      <c r="S919" s="183"/>
      <c r="T919" s="183"/>
      <c r="U919" s="183"/>
      <c r="V919" s="183"/>
      <c r="W919" s="183"/>
      <c r="X919" s="183"/>
    </row>
    <row r="920" spans="2:24" ht="16.8" thickTop="1" thickBot="1">
      <c r="B920" s="248" t="str">
        <f>IF(Árboles!B917="","",Árboles!B917)</f>
        <v/>
      </c>
      <c r="C920" s="240" t="str">
        <f>IF(Árboles!C917="","",Árboles!C917)</f>
        <v/>
      </c>
      <c r="D920" s="249" t="str">
        <f>IF(Árboles!G917="","",Árboles!G917)</f>
        <v/>
      </c>
      <c r="E920" s="242"/>
      <c r="F920" s="242"/>
      <c r="G920" s="242"/>
      <c r="H920" s="242"/>
      <c r="I920" s="242"/>
      <c r="J920" s="243">
        <f>SUM(Biomasa[[#This Row],[B_PM (t)]:[B_Raíz (t)]])</f>
        <v>0</v>
      </c>
      <c r="K920" s="244"/>
      <c r="L920" s="244"/>
      <c r="M920" s="244"/>
      <c r="N920" s="244"/>
      <c r="O920" s="244"/>
      <c r="P920" s="245"/>
      <c r="Q920" s="245"/>
      <c r="R920" s="183"/>
      <c r="S920" s="183"/>
      <c r="T920" s="183"/>
      <c r="U920" s="183"/>
      <c r="V920" s="183"/>
      <c r="W920" s="183"/>
      <c r="X920" s="183"/>
    </row>
    <row r="921" spans="2:24" ht="16.8" thickTop="1" thickBot="1">
      <c r="B921" s="248" t="str">
        <f>IF(Árboles!B918="","",Árboles!B918)</f>
        <v/>
      </c>
      <c r="C921" s="240" t="str">
        <f>IF(Árboles!C918="","",Árboles!C918)</f>
        <v/>
      </c>
      <c r="D921" s="249" t="str">
        <f>IF(Árboles!G918="","",Árboles!G918)</f>
        <v/>
      </c>
      <c r="E921" s="242"/>
      <c r="F921" s="242"/>
      <c r="G921" s="242"/>
      <c r="H921" s="242"/>
      <c r="I921" s="242"/>
      <c r="J921" s="243">
        <f>SUM(Biomasa[[#This Row],[B_PM (t)]:[B_Raíz (t)]])</f>
        <v>0</v>
      </c>
      <c r="K921" s="244"/>
      <c r="L921" s="244"/>
      <c r="M921" s="244"/>
      <c r="N921" s="244"/>
      <c r="O921" s="244"/>
      <c r="P921" s="245"/>
      <c r="Q921" s="245"/>
      <c r="R921" s="183"/>
      <c r="S921" s="183"/>
      <c r="T921" s="183"/>
      <c r="U921" s="183"/>
      <c r="V921" s="183"/>
      <c r="W921" s="183"/>
      <c r="X921" s="183"/>
    </row>
    <row r="922" spans="2:24" ht="16.8" thickTop="1" thickBot="1">
      <c r="B922" s="248" t="str">
        <f>IF(Árboles!B919="","",Árboles!B919)</f>
        <v/>
      </c>
      <c r="C922" s="240" t="str">
        <f>IF(Árboles!C919="","",Árboles!C919)</f>
        <v/>
      </c>
      <c r="D922" s="249" t="str">
        <f>IF(Árboles!G919="","",Árboles!G919)</f>
        <v/>
      </c>
      <c r="E922" s="242"/>
      <c r="F922" s="242"/>
      <c r="G922" s="242"/>
      <c r="H922" s="242"/>
      <c r="I922" s="242"/>
      <c r="J922" s="243">
        <f>SUM(Biomasa[[#This Row],[B_PM (t)]:[B_Raíz (t)]])</f>
        <v>0</v>
      </c>
      <c r="K922" s="244"/>
      <c r="L922" s="244"/>
      <c r="M922" s="244"/>
      <c r="N922" s="244"/>
      <c r="O922" s="244"/>
      <c r="P922" s="245"/>
      <c r="Q922" s="245"/>
      <c r="R922" s="183"/>
      <c r="S922" s="183"/>
      <c r="T922" s="183"/>
      <c r="U922" s="183"/>
      <c r="V922" s="183"/>
      <c r="W922" s="183"/>
      <c r="X922" s="183"/>
    </row>
    <row r="923" spans="2:24" ht="16.8" thickTop="1" thickBot="1">
      <c r="B923" s="248" t="str">
        <f>IF(Árboles!B920="","",Árboles!B920)</f>
        <v/>
      </c>
      <c r="C923" s="240" t="str">
        <f>IF(Árboles!C920="","",Árboles!C920)</f>
        <v/>
      </c>
      <c r="D923" s="249" t="str">
        <f>IF(Árboles!G920="","",Árboles!G920)</f>
        <v/>
      </c>
      <c r="E923" s="242"/>
      <c r="F923" s="242"/>
      <c r="G923" s="242"/>
      <c r="H923" s="242"/>
      <c r="I923" s="242"/>
      <c r="J923" s="243">
        <f>SUM(Biomasa[[#This Row],[B_PM (t)]:[B_Raíz (t)]])</f>
        <v>0</v>
      </c>
      <c r="K923" s="244"/>
      <c r="L923" s="244"/>
      <c r="M923" s="244"/>
      <c r="N923" s="244"/>
      <c r="O923" s="244"/>
      <c r="P923" s="245"/>
      <c r="Q923" s="245"/>
      <c r="R923" s="183"/>
      <c r="S923" s="183"/>
      <c r="T923" s="183"/>
      <c r="U923" s="183"/>
      <c r="V923" s="183"/>
      <c r="W923" s="183"/>
      <c r="X923" s="183"/>
    </row>
    <row r="924" spans="2:24" ht="16.8" thickTop="1" thickBot="1">
      <c r="B924" s="248" t="str">
        <f>IF(Árboles!B921="","",Árboles!B921)</f>
        <v/>
      </c>
      <c r="C924" s="240" t="str">
        <f>IF(Árboles!C921="","",Árboles!C921)</f>
        <v/>
      </c>
      <c r="D924" s="249" t="str">
        <f>IF(Árboles!G921="","",Árboles!G921)</f>
        <v/>
      </c>
      <c r="E924" s="242"/>
      <c r="F924" s="242"/>
      <c r="G924" s="242"/>
      <c r="H924" s="242"/>
      <c r="I924" s="242"/>
      <c r="J924" s="243">
        <f>SUM(Biomasa[[#This Row],[B_PM (t)]:[B_Raíz (t)]])</f>
        <v>0</v>
      </c>
      <c r="K924" s="244"/>
      <c r="L924" s="244"/>
      <c r="M924" s="244"/>
      <c r="N924" s="244"/>
      <c r="O924" s="244"/>
      <c r="P924" s="245"/>
      <c r="Q924" s="245"/>
      <c r="R924" s="183"/>
      <c r="S924" s="183"/>
      <c r="T924" s="183"/>
      <c r="U924" s="183"/>
      <c r="V924" s="183"/>
      <c r="W924" s="183"/>
      <c r="X924" s="183"/>
    </row>
    <row r="925" spans="2:24" ht="16.8" thickTop="1" thickBot="1">
      <c r="B925" s="248" t="str">
        <f>IF(Árboles!B922="","",Árboles!B922)</f>
        <v/>
      </c>
      <c r="C925" s="240" t="str">
        <f>IF(Árboles!C922="","",Árboles!C922)</f>
        <v/>
      </c>
      <c r="D925" s="249" t="str">
        <f>IF(Árboles!G922="","",Árboles!G922)</f>
        <v/>
      </c>
      <c r="E925" s="242"/>
      <c r="F925" s="242"/>
      <c r="G925" s="242"/>
      <c r="H925" s="242"/>
      <c r="I925" s="242"/>
      <c r="J925" s="243">
        <f>SUM(Biomasa[[#This Row],[B_PM (t)]:[B_Raíz (t)]])</f>
        <v>0</v>
      </c>
      <c r="K925" s="244"/>
      <c r="L925" s="244"/>
      <c r="M925" s="244"/>
      <c r="N925" s="244"/>
      <c r="O925" s="244"/>
      <c r="P925" s="245"/>
      <c r="Q925" s="245"/>
      <c r="R925" s="183"/>
      <c r="S925" s="183"/>
      <c r="T925" s="183"/>
      <c r="U925" s="183"/>
      <c r="V925" s="183"/>
      <c r="W925" s="183"/>
      <c r="X925" s="183"/>
    </row>
    <row r="926" spans="2:24" ht="16.8" thickTop="1" thickBot="1">
      <c r="B926" s="248" t="str">
        <f>IF(Árboles!B923="","",Árboles!B923)</f>
        <v/>
      </c>
      <c r="C926" s="240" t="str">
        <f>IF(Árboles!C923="","",Árboles!C923)</f>
        <v/>
      </c>
      <c r="D926" s="249" t="str">
        <f>IF(Árboles!G923="","",Árboles!G923)</f>
        <v/>
      </c>
      <c r="E926" s="242"/>
      <c r="F926" s="242"/>
      <c r="G926" s="242"/>
      <c r="H926" s="242"/>
      <c r="I926" s="242"/>
      <c r="J926" s="243">
        <f>SUM(Biomasa[[#This Row],[B_PM (t)]:[B_Raíz (t)]])</f>
        <v>0</v>
      </c>
      <c r="K926" s="244"/>
      <c r="L926" s="244"/>
      <c r="M926" s="244"/>
      <c r="N926" s="244"/>
      <c r="O926" s="244"/>
      <c r="P926" s="245"/>
      <c r="Q926" s="245"/>
      <c r="R926" s="183"/>
      <c r="S926" s="183"/>
      <c r="T926" s="183"/>
      <c r="U926" s="183"/>
      <c r="V926" s="183"/>
      <c r="W926" s="183"/>
      <c r="X926" s="183"/>
    </row>
    <row r="927" spans="2:24" ht="16.8" thickTop="1" thickBot="1">
      <c r="B927" s="248" t="str">
        <f>IF(Árboles!B924="","",Árboles!B924)</f>
        <v/>
      </c>
      <c r="C927" s="240" t="str">
        <f>IF(Árboles!C924="","",Árboles!C924)</f>
        <v/>
      </c>
      <c r="D927" s="249" t="str">
        <f>IF(Árboles!G924="","",Árboles!G924)</f>
        <v/>
      </c>
      <c r="E927" s="242"/>
      <c r="F927" s="242"/>
      <c r="G927" s="242"/>
      <c r="H927" s="242"/>
      <c r="I927" s="242"/>
      <c r="J927" s="243">
        <f>SUM(Biomasa[[#This Row],[B_PM (t)]:[B_Raíz (t)]])</f>
        <v>0</v>
      </c>
      <c r="K927" s="244"/>
      <c r="L927" s="244"/>
      <c r="M927" s="244"/>
      <c r="N927" s="244"/>
      <c r="O927" s="244"/>
      <c r="P927" s="245"/>
      <c r="Q927" s="245"/>
      <c r="R927" s="183"/>
      <c r="S927" s="183"/>
      <c r="T927" s="183"/>
      <c r="U927" s="183"/>
      <c r="V927" s="183"/>
      <c r="W927" s="183"/>
      <c r="X927" s="183"/>
    </row>
    <row r="928" spans="2:24" ht="16.8" thickTop="1" thickBot="1">
      <c r="B928" s="248" t="str">
        <f>IF(Árboles!B925="","",Árboles!B925)</f>
        <v/>
      </c>
      <c r="C928" s="240" t="str">
        <f>IF(Árboles!C925="","",Árboles!C925)</f>
        <v/>
      </c>
      <c r="D928" s="249" t="str">
        <f>IF(Árboles!G925="","",Árboles!G925)</f>
        <v/>
      </c>
      <c r="E928" s="242"/>
      <c r="F928" s="242"/>
      <c r="G928" s="242"/>
      <c r="H928" s="242"/>
      <c r="I928" s="242"/>
      <c r="J928" s="243">
        <f>SUM(Biomasa[[#This Row],[B_PM (t)]:[B_Raíz (t)]])</f>
        <v>0</v>
      </c>
      <c r="K928" s="244"/>
      <c r="L928" s="244"/>
      <c r="M928" s="244"/>
      <c r="N928" s="244"/>
      <c r="O928" s="244"/>
      <c r="P928" s="245"/>
      <c r="Q928" s="245"/>
      <c r="R928" s="183"/>
      <c r="S928" s="183"/>
      <c r="T928" s="183"/>
      <c r="U928" s="183"/>
      <c r="V928" s="183"/>
      <c r="W928" s="183"/>
      <c r="X928" s="183"/>
    </row>
    <row r="929" spans="2:24" ht="16.8" thickTop="1" thickBot="1">
      <c r="B929" s="248" t="str">
        <f>IF(Árboles!B926="","",Árboles!B926)</f>
        <v/>
      </c>
      <c r="C929" s="240" t="str">
        <f>IF(Árboles!C926="","",Árboles!C926)</f>
        <v/>
      </c>
      <c r="D929" s="249" t="str">
        <f>IF(Árboles!G926="","",Árboles!G926)</f>
        <v/>
      </c>
      <c r="E929" s="242"/>
      <c r="F929" s="242"/>
      <c r="G929" s="242"/>
      <c r="H929" s="242"/>
      <c r="I929" s="242"/>
      <c r="J929" s="243">
        <f>SUM(Biomasa[[#This Row],[B_PM (t)]:[B_Raíz (t)]])</f>
        <v>0</v>
      </c>
      <c r="K929" s="244"/>
      <c r="L929" s="244"/>
      <c r="M929" s="244"/>
      <c r="N929" s="244"/>
      <c r="O929" s="244"/>
      <c r="P929" s="245"/>
      <c r="Q929" s="245"/>
      <c r="R929" s="183"/>
      <c r="S929" s="183"/>
      <c r="T929" s="183"/>
      <c r="U929" s="183"/>
      <c r="V929" s="183"/>
      <c r="W929" s="183"/>
      <c r="X929" s="183"/>
    </row>
    <row r="930" spans="2:24" ht="16.8" thickTop="1" thickBot="1">
      <c r="B930" s="248" t="str">
        <f>IF(Árboles!B927="","",Árboles!B927)</f>
        <v/>
      </c>
      <c r="C930" s="240" t="str">
        <f>IF(Árboles!C927="","",Árboles!C927)</f>
        <v/>
      </c>
      <c r="D930" s="249" t="str">
        <f>IF(Árboles!G927="","",Árboles!G927)</f>
        <v/>
      </c>
      <c r="E930" s="242"/>
      <c r="F930" s="242"/>
      <c r="G930" s="242"/>
      <c r="H930" s="242"/>
      <c r="I930" s="242"/>
      <c r="J930" s="243">
        <f>SUM(Biomasa[[#This Row],[B_PM (t)]:[B_Raíz (t)]])</f>
        <v>0</v>
      </c>
      <c r="K930" s="244"/>
      <c r="L930" s="244"/>
      <c r="M930" s="244"/>
      <c r="N930" s="244"/>
      <c r="O930" s="244"/>
      <c r="P930" s="245"/>
      <c r="Q930" s="245"/>
      <c r="R930" s="183"/>
      <c r="S930" s="183"/>
      <c r="T930" s="183"/>
      <c r="U930" s="183"/>
      <c r="V930" s="183"/>
      <c r="W930" s="183"/>
      <c r="X930" s="183"/>
    </row>
    <row r="931" spans="2:24" ht="16.8" thickTop="1" thickBot="1">
      <c r="B931" s="248" t="str">
        <f>IF(Árboles!B928="","",Árboles!B928)</f>
        <v/>
      </c>
      <c r="C931" s="240" t="str">
        <f>IF(Árboles!C928="","",Árboles!C928)</f>
        <v/>
      </c>
      <c r="D931" s="249" t="str">
        <f>IF(Árboles!G928="","",Árboles!G928)</f>
        <v/>
      </c>
      <c r="E931" s="242"/>
      <c r="F931" s="242"/>
      <c r="G931" s="242"/>
      <c r="H931" s="242"/>
      <c r="I931" s="242"/>
      <c r="J931" s="243">
        <f>SUM(Biomasa[[#This Row],[B_PM (t)]:[B_Raíz (t)]])</f>
        <v>0</v>
      </c>
      <c r="K931" s="244"/>
      <c r="L931" s="244"/>
      <c r="M931" s="244"/>
      <c r="N931" s="244"/>
      <c r="O931" s="244"/>
      <c r="P931" s="245"/>
      <c r="Q931" s="245"/>
      <c r="R931" s="183"/>
      <c r="S931" s="183"/>
      <c r="T931" s="183"/>
      <c r="U931" s="183"/>
      <c r="V931" s="183"/>
      <c r="W931" s="183"/>
      <c r="X931" s="183"/>
    </row>
    <row r="932" spans="2:24" ht="16.8" thickTop="1" thickBot="1">
      <c r="B932" s="248" t="str">
        <f>IF(Árboles!B929="","",Árboles!B929)</f>
        <v/>
      </c>
      <c r="C932" s="240" t="str">
        <f>IF(Árboles!C929="","",Árboles!C929)</f>
        <v/>
      </c>
      <c r="D932" s="249" t="str">
        <f>IF(Árboles!G929="","",Árboles!G929)</f>
        <v/>
      </c>
      <c r="E932" s="242"/>
      <c r="F932" s="242"/>
      <c r="G932" s="242"/>
      <c r="H932" s="242"/>
      <c r="I932" s="242"/>
      <c r="J932" s="243">
        <f>SUM(Biomasa[[#This Row],[B_PM (t)]:[B_Raíz (t)]])</f>
        <v>0</v>
      </c>
      <c r="K932" s="244"/>
      <c r="L932" s="244"/>
      <c r="M932" s="244"/>
      <c r="N932" s="244"/>
      <c r="O932" s="244"/>
      <c r="P932" s="245"/>
      <c r="Q932" s="245"/>
      <c r="R932" s="183"/>
      <c r="S932" s="183"/>
      <c r="T932" s="183"/>
      <c r="U932" s="183"/>
      <c r="V932" s="183"/>
      <c r="W932" s="183"/>
      <c r="X932" s="183"/>
    </row>
    <row r="933" spans="2:24" ht="16.8" thickTop="1" thickBot="1">
      <c r="B933" s="248" t="str">
        <f>IF(Árboles!B930="","",Árboles!B930)</f>
        <v/>
      </c>
      <c r="C933" s="240" t="str">
        <f>IF(Árboles!C930="","",Árboles!C930)</f>
        <v/>
      </c>
      <c r="D933" s="249" t="str">
        <f>IF(Árboles!G930="","",Árboles!G930)</f>
        <v/>
      </c>
      <c r="E933" s="242"/>
      <c r="F933" s="242"/>
      <c r="G933" s="242"/>
      <c r="H933" s="242"/>
      <c r="I933" s="242"/>
      <c r="J933" s="243">
        <f>SUM(Biomasa[[#This Row],[B_PM (t)]:[B_Raíz (t)]])</f>
        <v>0</v>
      </c>
      <c r="K933" s="244"/>
      <c r="L933" s="244"/>
      <c r="M933" s="244"/>
      <c r="N933" s="244"/>
      <c r="O933" s="244"/>
      <c r="P933" s="245"/>
      <c r="Q933" s="245"/>
      <c r="R933" s="183"/>
      <c r="S933" s="183"/>
      <c r="T933" s="183"/>
      <c r="U933" s="183"/>
      <c r="V933" s="183"/>
      <c r="W933" s="183"/>
      <c r="X933" s="183"/>
    </row>
    <row r="934" spans="2:24" ht="16.8" thickTop="1" thickBot="1">
      <c r="B934" s="248" t="str">
        <f>IF(Árboles!B931="","",Árboles!B931)</f>
        <v/>
      </c>
      <c r="C934" s="240" t="str">
        <f>IF(Árboles!C931="","",Árboles!C931)</f>
        <v/>
      </c>
      <c r="D934" s="249" t="str">
        <f>IF(Árboles!G931="","",Árboles!G931)</f>
        <v/>
      </c>
      <c r="E934" s="242"/>
      <c r="F934" s="242"/>
      <c r="G934" s="242"/>
      <c r="H934" s="242"/>
      <c r="I934" s="242"/>
      <c r="J934" s="243">
        <f>SUM(Biomasa[[#This Row],[B_PM (t)]:[B_Raíz (t)]])</f>
        <v>0</v>
      </c>
      <c r="K934" s="244"/>
      <c r="L934" s="244"/>
      <c r="M934" s="244"/>
      <c r="N934" s="244"/>
      <c r="O934" s="244"/>
      <c r="P934" s="245"/>
      <c r="Q934" s="245"/>
      <c r="R934" s="183"/>
      <c r="S934" s="183"/>
      <c r="T934" s="183"/>
      <c r="U934" s="183"/>
      <c r="V934" s="183"/>
      <c r="W934" s="183"/>
      <c r="X934" s="183"/>
    </row>
    <row r="935" spans="2:24" ht="16.8" thickTop="1" thickBot="1">
      <c r="B935" s="248" t="str">
        <f>IF(Árboles!B932="","",Árboles!B932)</f>
        <v/>
      </c>
      <c r="C935" s="240" t="str">
        <f>IF(Árboles!C932="","",Árboles!C932)</f>
        <v/>
      </c>
      <c r="D935" s="249" t="str">
        <f>IF(Árboles!G932="","",Árboles!G932)</f>
        <v/>
      </c>
      <c r="E935" s="242"/>
      <c r="F935" s="242"/>
      <c r="G935" s="242"/>
      <c r="H935" s="242"/>
      <c r="I935" s="242"/>
      <c r="J935" s="243">
        <f>SUM(Biomasa[[#This Row],[B_PM (t)]:[B_Raíz (t)]])</f>
        <v>0</v>
      </c>
      <c r="K935" s="244"/>
      <c r="L935" s="244"/>
      <c r="M935" s="244"/>
      <c r="N935" s="244"/>
      <c r="O935" s="244"/>
      <c r="P935" s="245"/>
      <c r="Q935" s="245"/>
      <c r="R935" s="183"/>
      <c r="S935" s="183"/>
      <c r="T935" s="183"/>
      <c r="U935" s="183"/>
      <c r="V935" s="183"/>
      <c r="W935" s="183"/>
      <c r="X935" s="183"/>
    </row>
    <row r="936" spans="2:24" ht="16.8" thickTop="1" thickBot="1">
      <c r="B936" s="248" t="str">
        <f>IF(Árboles!B933="","",Árboles!B933)</f>
        <v/>
      </c>
      <c r="C936" s="240" t="str">
        <f>IF(Árboles!C933="","",Árboles!C933)</f>
        <v/>
      </c>
      <c r="D936" s="249" t="str">
        <f>IF(Árboles!G933="","",Árboles!G933)</f>
        <v/>
      </c>
      <c r="E936" s="242"/>
      <c r="F936" s="242"/>
      <c r="G936" s="242"/>
      <c r="H936" s="242"/>
      <c r="I936" s="242"/>
      <c r="J936" s="243">
        <f>SUM(Biomasa[[#This Row],[B_PM (t)]:[B_Raíz (t)]])</f>
        <v>0</v>
      </c>
      <c r="K936" s="244"/>
      <c r="L936" s="244"/>
      <c r="M936" s="244"/>
      <c r="N936" s="244"/>
      <c r="O936" s="244"/>
      <c r="P936" s="245"/>
      <c r="Q936" s="245"/>
      <c r="R936" s="183"/>
      <c r="S936" s="183"/>
      <c r="T936" s="183"/>
      <c r="U936" s="183"/>
      <c r="V936" s="183"/>
      <c r="W936" s="183"/>
      <c r="X936" s="183"/>
    </row>
    <row r="937" spans="2:24" ht="16.8" thickTop="1" thickBot="1">
      <c r="B937" s="248" t="str">
        <f>IF(Árboles!B934="","",Árboles!B934)</f>
        <v/>
      </c>
      <c r="C937" s="240" t="str">
        <f>IF(Árboles!C934="","",Árboles!C934)</f>
        <v/>
      </c>
      <c r="D937" s="249" t="str">
        <f>IF(Árboles!G934="","",Árboles!G934)</f>
        <v/>
      </c>
      <c r="E937" s="242"/>
      <c r="F937" s="242"/>
      <c r="G937" s="242"/>
      <c r="H937" s="242"/>
      <c r="I937" s="242"/>
      <c r="J937" s="243">
        <f>SUM(Biomasa[[#This Row],[B_PM (t)]:[B_Raíz (t)]])</f>
        <v>0</v>
      </c>
      <c r="K937" s="244"/>
      <c r="L937" s="244"/>
      <c r="M937" s="244"/>
      <c r="N937" s="244"/>
      <c r="O937" s="244"/>
      <c r="P937" s="245"/>
      <c r="Q937" s="245"/>
      <c r="R937" s="183"/>
      <c r="S937" s="183"/>
      <c r="T937" s="183"/>
      <c r="U937" s="183"/>
      <c r="V937" s="183"/>
      <c r="W937" s="183"/>
      <c r="X937" s="183"/>
    </row>
    <row r="938" spans="2:24" ht="16.8" thickTop="1" thickBot="1">
      <c r="B938" s="248" t="str">
        <f>IF(Árboles!B935="","",Árboles!B935)</f>
        <v/>
      </c>
      <c r="C938" s="240" t="str">
        <f>IF(Árboles!C935="","",Árboles!C935)</f>
        <v/>
      </c>
      <c r="D938" s="249" t="str">
        <f>IF(Árboles!G935="","",Árboles!G935)</f>
        <v/>
      </c>
      <c r="E938" s="242"/>
      <c r="F938" s="242"/>
      <c r="G938" s="242"/>
      <c r="H938" s="242"/>
      <c r="I938" s="242"/>
      <c r="J938" s="243">
        <f>SUM(Biomasa[[#This Row],[B_PM (t)]:[B_Raíz (t)]])</f>
        <v>0</v>
      </c>
      <c r="K938" s="244"/>
      <c r="L938" s="244"/>
      <c r="M938" s="244"/>
      <c r="N938" s="244"/>
      <c r="O938" s="244"/>
      <c r="P938" s="245"/>
      <c r="Q938" s="245"/>
      <c r="R938" s="183"/>
      <c r="S938" s="183"/>
      <c r="T938" s="183"/>
      <c r="U938" s="183"/>
      <c r="V938" s="183"/>
      <c r="W938" s="183"/>
      <c r="X938" s="183"/>
    </row>
    <row r="939" spans="2:24" ht="16.8" thickTop="1" thickBot="1">
      <c r="B939" s="248" t="str">
        <f>IF(Árboles!B936="","",Árboles!B936)</f>
        <v/>
      </c>
      <c r="C939" s="240" t="str">
        <f>IF(Árboles!C936="","",Árboles!C936)</f>
        <v/>
      </c>
      <c r="D939" s="249" t="str">
        <f>IF(Árboles!G936="","",Árboles!G936)</f>
        <v/>
      </c>
      <c r="E939" s="242"/>
      <c r="F939" s="242"/>
      <c r="G939" s="242"/>
      <c r="H939" s="242"/>
      <c r="I939" s="242"/>
      <c r="J939" s="243">
        <f>SUM(Biomasa[[#This Row],[B_PM (t)]:[B_Raíz (t)]])</f>
        <v>0</v>
      </c>
      <c r="K939" s="244"/>
      <c r="L939" s="244"/>
      <c r="M939" s="244"/>
      <c r="N939" s="244"/>
      <c r="O939" s="244"/>
      <c r="P939" s="245"/>
      <c r="Q939" s="245"/>
      <c r="R939" s="183"/>
      <c r="S939" s="183"/>
      <c r="T939" s="183"/>
      <c r="U939" s="183"/>
      <c r="V939" s="183"/>
      <c r="W939" s="183"/>
      <c r="X939" s="183"/>
    </row>
    <row r="940" spans="2:24" ht="16.8" thickTop="1" thickBot="1">
      <c r="B940" s="248" t="str">
        <f>IF(Árboles!B937="","",Árboles!B937)</f>
        <v/>
      </c>
      <c r="C940" s="240" t="str">
        <f>IF(Árboles!C937="","",Árboles!C937)</f>
        <v/>
      </c>
      <c r="D940" s="249" t="str">
        <f>IF(Árboles!G937="","",Árboles!G937)</f>
        <v/>
      </c>
      <c r="E940" s="242"/>
      <c r="F940" s="242"/>
      <c r="G940" s="242"/>
      <c r="H940" s="242"/>
      <c r="I940" s="242"/>
      <c r="J940" s="243">
        <f>SUM(Biomasa[[#This Row],[B_PM (t)]:[B_Raíz (t)]])</f>
        <v>0</v>
      </c>
      <c r="K940" s="244"/>
      <c r="L940" s="244"/>
      <c r="M940" s="244"/>
      <c r="N940" s="244"/>
      <c r="O940" s="244"/>
      <c r="P940" s="245"/>
      <c r="Q940" s="245"/>
      <c r="R940" s="183"/>
      <c r="S940" s="183"/>
      <c r="T940" s="183"/>
      <c r="U940" s="183"/>
      <c r="V940" s="183"/>
      <c r="W940" s="183"/>
      <c r="X940" s="183"/>
    </row>
    <row r="941" spans="2:24" ht="16.8" thickTop="1" thickBot="1">
      <c r="B941" s="248" t="str">
        <f>IF(Árboles!B938="","",Árboles!B938)</f>
        <v/>
      </c>
      <c r="C941" s="240" t="str">
        <f>IF(Árboles!C938="","",Árboles!C938)</f>
        <v/>
      </c>
      <c r="D941" s="249" t="str">
        <f>IF(Árboles!G938="","",Árboles!G938)</f>
        <v/>
      </c>
      <c r="E941" s="242"/>
      <c r="F941" s="242"/>
      <c r="G941" s="242"/>
      <c r="H941" s="242"/>
      <c r="I941" s="242"/>
      <c r="J941" s="243">
        <f>SUM(Biomasa[[#This Row],[B_PM (t)]:[B_Raíz (t)]])</f>
        <v>0</v>
      </c>
      <c r="K941" s="244"/>
      <c r="L941" s="244"/>
      <c r="M941" s="244"/>
      <c r="N941" s="244"/>
      <c r="O941" s="244"/>
      <c r="P941" s="245"/>
      <c r="Q941" s="245"/>
      <c r="R941" s="183"/>
      <c r="S941" s="183"/>
      <c r="T941" s="183"/>
      <c r="U941" s="183"/>
      <c r="V941" s="183"/>
      <c r="W941" s="183"/>
      <c r="X941" s="183"/>
    </row>
    <row r="942" spans="2:24" ht="16.8" thickTop="1" thickBot="1">
      <c r="B942" s="248" t="str">
        <f>IF(Árboles!B939="","",Árboles!B939)</f>
        <v/>
      </c>
      <c r="C942" s="240" t="str">
        <f>IF(Árboles!C939="","",Árboles!C939)</f>
        <v/>
      </c>
      <c r="D942" s="249" t="str">
        <f>IF(Árboles!G939="","",Árboles!G939)</f>
        <v/>
      </c>
      <c r="E942" s="242"/>
      <c r="F942" s="242"/>
      <c r="G942" s="242"/>
      <c r="H942" s="242"/>
      <c r="I942" s="242"/>
      <c r="J942" s="243">
        <f>SUM(Biomasa[[#This Row],[B_PM (t)]:[B_Raíz (t)]])</f>
        <v>0</v>
      </c>
      <c r="K942" s="244"/>
      <c r="L942" s="244"/>
      <c r="M942" s="244"/>
      <c r="N942" s="244"/>
      <c r="O942" s="244"/>
      <c r="P942" s="245"/>
      <c r="Q942" s="245"/>
      <c r="R942" s="183"/>
      <c r="S942" s="183"/>
      <c r="T942" s="183"/>
      <c r="U942" s="183"/>
      <c r="V942" s="183"/>
      <c r="W942" s="183"/>
      <c r="X942" s="183"/>
    </row>
    <row r="943" spans="2:24" ht="16.8" thickTop="1" thickBot="1">
      <c r="B943" s="248" t="str">
        <f>IF(Árboles!B940="","",Árboles!B940)</f>
        <v/>
      </c>
      <c r="C943" s="240" t="str">
        <f>IF(Árboles!C940="","",Árboles!C940)</f>
        <v/>
      </c>
      <c r="D943" s="249" t="str">
        <f>IF(Árboles!G940="","",Árboles!G940)</f>
        <v/>
      </c>
      <c r="E943" s="242"/>
      <c r="F943" s="242"/>
      <c r="G943" s="242"/>
      <c r="H943" s="242"/>
      <c r="I943" s="242"/>
      <c r="J943" s="243">
        <f>SUM(Biomasa[[#This Row],[B_PM (t)]:[B_Raíz (t)]])</f>
        <v>0</v>
      </c>
      <c r="K943" s="244"/>
      <c r="L943" s="244"/>
      <c r="M943" s="244"/>
      <c r="N943" s="244"/>
      <c r="O943" s="244"/>
      <c r="P943" s="245"/>
      <c r="Q943" s="245"/>
      <c r="R943" s="183"/>
      <c r="S943" s="183"/>
      <c r="T943" s="183"/>
      <c r="U943" s="183"/>
      <c r="V943" s="183"/>
      <c r="W943" s="183"/>
      <c r="X943" s="183"/>
    </row>
    <row r="944" spans="2:24" ht="16.8" thickTop="1" thickBot="1">
      <c r="B944" s="248" t="str">
        <f>IF(Árboles!B941="","",Árboles!B941)</f>
        <v/>
      </c>
      <c r="C944" s="240" t="str">
        <f>IF(Árboles!C941="","",Árboles!C941)</f>
        <v/>
      </c>
      <c r="D944" s="249" t="str">
        <f>IF(Árboles!G941="","",Árboles!G941)</f>
        <v/>
      </c>
      <c r="E944" s="242"/>
      <c r="F944" s="242"/>
      <c r="G944" s="242"/>
      <c r="H944" s="242"/>
      <c r="I944" s="242"/>
      <c r="J944" s="243">
        <f>SUM(Biomasa[[#This Row],[B_PM (t)]:[B_Raíz (t)]])</f>
        <v>0</v>
      </c>
      <c r="K944" s="244"/>
      <c r="L944" s="244"/>
      <c r="M944" s="244"/>
      <c r="N944" s="244"/>
      <c r="O944" s="244"/>
      <c r="P944" s="245"/>
      <c r="Q944" s="245"/>
      <c r="R944" s="183"/>
      <c r="S944" s="183"/>
      <c r="T944" s="183"/>
      <c r="U944" s="183"/>
      <c r="V944" s="183"/>
      <c r="W944" s="183"/>
      <c r="X944" s="183"/>
    </row>
    <row r="945" spans="2:24" ht="16.8" thickTop="1" thickBot="1">
      <c r="B945" s="248" t="str">
        <f>IF(Árboles!B942="","",Árboles!B942)</f>
        <v/>
      </c>
      <c r="C945" s="240" t="str">
        <f>IF(Árboles!C942="","",Árboles!C942)</f>
        <v/>
      </c>
      <c r="D945" s="249" t="str">
        <f>IF(Árboles!G942="","",Árboles!G942)</f>
        <v/>
      </c>
      <c r="E945" s="242"/>
      <c r="F945" s="242"/>
      <c r="G945" s="242"/>
      <c r="H945" s="242"/>
      <c r="I945" s="242"/>
      <c r="J945" s="243">
        <f>SUM(Biomasa[[#This Row],[B_PM (t)]:[B_Raíz (t)]])</f>
        <v>0</v>
      </c>
      <c r="K945" s="244"/>
      <c r="L945" s="244"/>
      <c r="M945" s="244"/>
      <c r="N945" s="244"/>
      <c r="O945" s="244"/>
      <c r="P945" s="245"/>
      <c r="Q945" s="245"/>
      <c r="R945" s="183"/>
      <c r="S945" s="183"/>
      <c r="T945" s="183"/>
      <c r="U945" s="183"/>
      <c r="V945" s="183"/>
      <c r="W945" s="183"/>
      <c r="X945" s="183"/>
    </row>
    <row r="946" spans="2:24" ht="16.8" thickTop="1" thickBot="1">
      <c r="B946" s="248" t="str">
        <f>IF(Árboles!B943="","",Árboles!B943)</f>
        <v/>
      </c>
      <c r="C946" s="240" t="str">
        <f>IF(Árboles!C943="","",Árboles!C943)</f>
        <v/>
      </c>
      <c r="D946" s="249" t="str">
        <f>IF(Árboles!G943="","",Árboles!G943)</f>
        <v/>
      </c>
      <c r="E946" s="242"/>
      <c r="F946" s="242"/>
      <c r="G946" s="242"/>
      <c r="H946" s="242"/>
      <c r="I946" s="242"/>
      <c r="J946" s="243">
        <f>SUM(Biomasa[[#This Row],[B_PM (t)]:[B_Raíz (t)]])</f>
        <v>0</v>
      </c>
      <c r="K946" s="244"/>
      <c r="L946" s="244"/>
      <c r="M946" s="244"/>
      <c r="N946" s="244"/>
      <c r="O946" s="244"/>
      <c r="P946" s="245"/>
      <c r="Q946" s="245"/>
      <c r="R946" s="183"/>
      <c r="S946" s="183"/>
      <c r="T946" s="183"/>
      <c r="U946" s="183"/>
      <c r="V946" s="183"/>
      <c r="W946" s="183"/>
      <c r="X946" s="183"/>
    </row>
    <row r="947" spans="2:24" ht="16.8" thickTop="1" thickBot="1">
      <c r="B947" s="248" t="str">
        <f>IF(Árboles!B944="","",Árboles!B944)</f>
        <v/>
      </c>
      <c r="C947" s="240" t="str">
        <f>IF(Árboles!C944="","",Árboles!C944)</f>
        <v/>
      </c>
      <c r="D947" s="249" t="str">
        <f>IF(Árboles!G944="","",Árboles!G944)</f>
        <v/>
      </c>
      <c r="E947" s="242"/>
      <c r="F947" s="242"/>
      <c r="G947" s="242"/>
      <c r="H947" s="242"/>
      <c r="I947" s="242"/>
      <c r="J947" s="243">
        <f>SUM(Biomasa[[#This Row],[B_PM (t)]:[B_Raíz (t)]])</f>
        <v>0</v>
      </c>
      <c r="K947" s="244"/>
      <c r="L947" s="244"/>
      <c r="M947" s="244"/>
      <c r="N947" s="244"/>
      <c r="O947" s="244"/>
      <c r="P947" s="245"/>
      <c r="Q947" s="245"/>
      <c r="R947" s="183"/>
      <c r="S947" s="183"/>
      <c r="T947" s="183"/>
      <c r="U947" s="183"/>
      <c r="V947" s="183"/>
      <c r="W947" s="183"/>
      <c r="X947" s="183"/>
    </row>
    <row r="948" spans="2:24" ht="16.8" thickTop="1" thickBot="1">
      <c r="B948" s="248" t="str">
        <f>IF(Árboles!B945="","",Árboles!B945)</f>
        <v/>
      </c>
      <c r="C948" s="240" t="str">
        <f>IF(Árboles!C945="","",Árboles!C945)</f>
        <v/>
      </c>
      <c r="D948" s="249" t="str">
        <f>IF(Árboles!G945="","",Árboles!G945)</f>
        <v/>
      </c>
      <c r="E948" s="242"/>
      <c r="F948" s="242"/>
      <c r="G948" s="242"/>
      <c r="H948" s="242"/>
      <c r="I948" s="242"/>
      <c r="J948" s="243">
        <f>SUM(Biomasa[[#This Row],[B_PM (t)]:[B_Raíz (t)]])</f>
        <v>0</v>
      </c>
      <c r="K948" s="244"/>
      <c r="L948" s="244"/>
      <c r="M948" s="244"/>
      <c r="N948" s="244"/>
      <c r="O948" s="244"/>
      <c r="P948" s="245"/>
      <c r="Q948" s="245"/>
      <c r="R948" s="183"/>
      <c r="S948" s="183"/>
      <c r="T948" s="183"/>
      <c r="U948" s="183"/>
      <c r="V948" s="183"/>
      <c r="W948" s="183"/>
      <c r="X948" s="183"/>
    </row>
    <row r="949" spans="2:24" ht="16.8" thickTop="1" thickBot="1">
      <c r="B949" s="248" t="str">
        <f>IF(Árboles!B946="","",Árboles!B946)</f>
        <v/>
      </c>
      <c r="C949" s="240" t="str">
        <f>IF(Árboles!C946="","",Árboles!C946)</f>
        <v/>
      </c>
      <c r="D949" s="249" t="str">
        <f>IF(Árboles!G946="","",Árboles!G946)</f>
        <v/>
      </c>
      <c r="E949" s="242"/>
      <c r="F949" s="242"/>
      <c r="G949" s="242"/>
      <c r="H949" s="242"/>
      <c r="I949" s="242"/>
      <c r="J949" s="243">
        <f>SUM(Biomasa[[#This Row],[B_PM (t)]:[B_Raíz (t)]])</f>
        <v>0</v>
      </c>
      <c r="K949" s="244"/>
      <c r="L949" s="244"/>
      <c r="M949" s="244"/>
      <c r="N949" s="244"/>
      <c r="O949" s="244"/>
      <c r="P949" s="245"/>
      <c r="Q949" s="245"/>
      <c r="R949" s="183"/>
      <c r="S949" s="183"/>
      <c r="T949" s="183"/>
      <c r="U949" s="183"/>
      <c r="V949" s="183"/>
      <c r="W949" s="183"/>
      <c r="X949" s="183"/>
    </row>
    <row r="950" spans="2:24" ht="16.8" thickTop="1" thickBot="1">
      <c r="B950" s="248" t="str">
        <f>IF(Árboles!B947="","",Árboles!B947)</f>
        <v/>
      </c>
      <c r="C950" s="240" t="str">
        <f>IF(Árboles!C947="","",Árboles!C947)</f>
        <v/>
      </c>
      <c r="D950" s="249" t="str">
        <f>IF(Árboles!G947="","",Árboles!G947)</f>
        <v/>
      </c>
      <c r="E950" s="242"/>
      <c r="F950" s="242"/>
      <c r="G950" s="242"/>
      <c r="H950" s="242"/>
      <c r="I950" s="242"/>
      <c r="J950" s="243">
        <f>SUM(Biomasa[[#This Row],[B_PM (t)]:[B_Raíz (t)]])</f>
        <v>0</v>
      </c>
      <c r="K950" s="244"/>
      <c r="L950" s="244"/>
      <c r="M950" s="244"/>
      <c r="N950" s="244"/>
      <c r="O950" s="244"/>
      <c r="P950" s="245"/>
      <c r="Q950" s="245"/>
      <c r="R950" s="183"/>
      <c r="S950" s="183"/>
      <c r="T950" s="183"/>
      <c r="U950" s="183"/>
      <c r="V950" s="183"/>
      <c r="W950" s="183"/>
      <c r="X950" s="183"/>
    </row>
    <row r="951" spans="2:24" ht="16.8" thickTop="1" thickBot="1">
      <c r="B951" s="248" t="str">
        <f>IF(Árboles!B948="","",Árboles!B948)</f>
        <v/>
      </c>
      <c r="C951" s="240" t="str">
        <f>IF(Árboles!C948="","",Árboles!C948)</f>
        <v/>
      </c>
      <c r="D951" s="249" t="str">
        <f>IF(Árboles!G948="","",Árboles!G948)</f>
        <v/>
      </c>
      <c r="E951" s="242"/>
      <c r="F951" s="242"/>
      <c r="G951" s="242"/>
      <c r="H951" s="242"/>
      <c r="I951" s="242"/>
      <c r="J951" s="243">
        <f>SUM(Biomasa[[#This Row],[B_PM (t)]:[B_Raíz (t)]])</f>
        <v>0</v>
      </c>
      <c r="K951" s="244"/>
      <c r="L951" s="244"/>
      <c r="M951" s="244"/>
      <c r="N951" s="244"/>
      <c r="O951" s="244"/>
      <c r="P951" s="245"/>
      <c r="Q951" s="245"/>
      <c r="R951" s="183"/>
      <c r="S951" s="183"/>
      <c r="T951" s="183"/>
      <c r="U951" s="183"/>
      <c r="V951" s="183"/>
      <c r="W951" s="183"/>
      <c r="X951" s="183"/>
    </row>
    <row r="952" spans="2:24" ht="16.8" thickTop="1" thickBot="1">
      <c r="B952" s="248" t="str">
        <f>IF(Árboles!B949="","",Árboles!B949)</f>
        <v/>
      </c>
      <c r="C952" s="240" t="str">
        <f>IF(Árboles!C949="","",Árboles!C949)</f>
        <v/>
      </c>
      <c r="D952" s="249" t="str">
        <f>IF(Árboles!G949="","",Árboles!G949)</f>
        <v/>
      </c>
      <c r="E952" s="242"/>
      <c r="F952" s="242"/>
      <c r="G952" s="242"/>
      <c r="H952" s="242"/>
      <c r="I952" s="242"/>
      <c r="J952" s="243">
        <f>SUM(Biomasa[[#This Row],[B_PM (t)]:[B_Raíz (t)]])</f>
        <v>0</v>
      </c>
      <c r="K952" s="244"/>
      <c r="L952" s="244"/>
      <c r="M952" s="244"/>
      <c r="N952" s="244"/>
      <c r="O952" s="244"/>
      <c r="P952" s="245"/>
      <c r="Q952" s="245"/>
      <c r="R952" s="183"/>
      <c r="S952" s="183"/>
      <c r="T952" s="183"/>
      <c r="U952" s="183"/>
      <c r="V952" s="183"/>
      <c r="W952" s="183"/>
      <c r="X952" s="183"/>
    </row>
    <row r="953" spans="2:24" ht="16.8" thickTop="1" thickBot="1">
      <c r="B953" s="248" t="str">
        <f>IF(Árboles!B950="","",Árboles!B950)</f>
        <v/>
      </c>
      <c r="C953" s="240" t="str">
        <f>IF(Árboles!C950="","",Árboles!C950)</f>
        <v/>
      </c>
      <c r="D953" s="249" t="str">
        <f>IF(Árboles!G950="","",Árboles!G950)</f>
        <v/>
      </c>
      <c r="E953" s="242"/>
      <c r="F953" s="242"/>
      <c r="G953" s="242"/>
      <c r="H953" s="242"/>
      <c r="I953" s="242"/>
      <c r="J953" s="243">
        <f>SUM(Biomasa[[#This Row],[B_PM (t)]:[B_Raíz (t)]])</f>
        <v>0</v>
      </c>
      <c r="K953" s="244"/>
      <c r="L953" s="244"/>
      <c r="M953" s="244"/>
      <c r="N953" s="244"/>
      <c r="O953" s="244"/>
      <c r="P953" s="245"/>
      <c r="Q953" s="245"/>
      <c r="R953" s="183"/>
      <c r="S953" s="183"/>
      <c r="T953" s="183"/>
      <c r="U953" s="183"/>
      <c r="V953" s="183"/>
      <c r="W953" s="183"/>
      <c r="X953" s="183"/>
    </row>
    <row r="954" spans="2:24" ht="16.8" thickTop="1" thickBot="1">
      <c r="B954" s="248" t="str">
        <f>IF(Árboles!B951="","",Árboles!B951)</f>
        <v/>
      </c>
      <c r="C954" s="240" t="str">
        <f>IF(Árboles!C951="","",Árboles!C951)</f>
        <v/>
      </c>
      <c r="D954" s="249" t="str">
        <f>IF(Árboles!G951="","",Árboles!G951)</f>
        <v/>
      </c>
      <c r="E954" s="242"/>
      <c r="F954" s="242"/>
      <c r="G954" s="242"/>
      <c r="H954" s="242"/>
      <c r="I954" s="242"/>
      <c r="J954" s="243">
        <f>SUM(Biomasa[[#This Row],[B_PM (t)]:[B_Raíz (t)]])</f>
        <v>0</v>
      </c>
      <c r="K954" s="244"/>
      <c r="L954" s="244"/>
      <c r="M954" s="244"/>
      <c r="N954" s="244"/>
      <c r="O954" s="244"/>
      <c r="P954" s="245"/>
      <c r="Q954" s="245"/>
      <c r="R954" s="183"/>
      <c r="S954" s="183"/>
      <c r="T954" s="183"/>
      <c r="U954" s="183"/>
      <c r="V954" s="183"/>
      <c r="W954" s="183"/>
      <c r="X954" s="183"/>
    </row>
    <row r="955" spans="2:24" ht="16.8" thickTop="1" thickBot="1">
      <c r="B955" s="248" t="str">
        <f>IF(Árboles!B952="","",Árboles!B952)</f>
        <v/>
      </c>
      <c r="C955" s="240" t="str">
        <f>IF(Árboles!C952="","",Árboles!C952)</f>
        <v/>
      </c>
      <c r="D955" s="249" t="str">
        <f>IF(Árboles!G952="","",Árboles!G952)</f>
        <v/>
      </c>
      <c r="E955" s="242"/>
      <c r="F955" s="242"/>
      <c r="G955" s="242"/>
      <c r="H955" s="242"/>
      <c r="I955" s="242"/>
      <c r="J955" s="243">
        <f>SUM(Biomasa[[#This Row],[B_PM (t)]:[B_Raíz (t)]])</f>
        <v>0</v>
      </c>
      <c r="K955" s="244"/>
      <c r="L955" s="244"/>
      <c r="M955" s="244"/>
      <c r="N955" s="244"/>
      <c r="O955" s="244"/>
      <c r="P955" s="245"/>
      <c r="Q955" s="245"/>
      <c r="R955" s="183"/>
      <c r="S955" s="183"/>
      <c r="T955" s="183"/>
      <c r="U955" s="183"/>
      <c r="V955" s="183"/>
      <c r="W955" s="183"/>
      <c r="X955" s="183"/>
    </row>
    <row r="956" spans="2:24" ht="16.8" thickTop="1" thickBot="1">
      <c r="B956" s="248" t="str">
        <f>IF(Árboles!B953="","",Árboles!B953)</f>
        <v/>
      </c>
      <c r="C956" s="240" t="str">
        <f>IF(Árboles!C953="","",Árboles!C953)</f>
        <v/>
      </c>
      <c r="D956" s="249" t="str">
        <f>IF(Árboles!G953="","",Árboles!G953)</f>
        <v/>
      </c>
      <c r="E956" s="242"/>
      <c r="F956" s="242"/>
      <c r="G956" s="242"/>
      <c r="H956" s="242"/>
      <c r="I956" s="242"/>
      <c r="J956" s="243">
        <f>SUM(Biomasa[[#This Row],[B_PM (t)]:[B_Raíz (t)]])</f>
        <v>0</v>
      </c>
      <c r="K956" s="244"/>
      <c r="L956" s="244"/>
      <c r="M956" s="244"/>
      <c r="N956" s="244"/>
      <c r="O956" s="244"/>
      <c r="P956" s="245"/>
      <c r="Q956" s="245"/>
      <c r="R956" s="183"/>
      <c r="S956" s="183"/>
      <c r="T956" s="183"/>
      <c r="U956" s="183"/>
      <c r="V956" s="183"/>
      <c r="W956" s="183"/>
      <c r="X956" s="183"/>
    </row>
    <row r="957" spans="2:24" ht="16.8" thickTop="1" thickBot="1">
      <c r="B957" s="248" t="str">
        <f>IF(Árboles!B954="","",Árboles!B954)</f>
        <v/>
      </c>
      <c r="C957" s="240" t="str">
        <f>IF(Árboles!C954="","",Árboles!C954)</f>
        <v/>
      </c>
      <c r="D957" s="249" t="str">
        <f>IF(Árboles!G954="","",Árboles!G954)</f>
        <v/>
      </c>
      <c r="E957" s="242"/>
      <c r="F957" s="242"/>
      <c r="G957" s="242"/>
      <c r="H957" s="242"/>
      <c r="I957" s="242"/>
      <c r="J957" s="243">
        <f>SUM(Biomasa[[#This Row],[B_PM (t)]:[B_Raíz (t)]])</f>
        <v>0</v>
      </c>
      <c r="K957" s="244"/>
      <c r="L957" s="244"/>
      <c r="M957" s="244"/>
      <c r="N957" s="244"/>
      <c r="O957" s="244"/>
      <c r="P957" s="245"/>
      <c r="Q957" s="245"/>
      <c r="R957" s="183"/>
      <c r="S957" s="183"/>
      <c r="T957" s="183"/>
      <c r="U957" s="183"/>
      <c r="V957" s="183"/>
      <c r="W957" s="183"/>
      <c r="X957" s="183"/>
    </row>
    <row r="958" spans="2:24" ht="16.8" thickTop="1" thickBot="1">
      <c r="B958" s="248" t="str">
        <f>IF(Árboles!B955="","",Árboles!B955)</f>
        <v/>
      </c>
      <c r="C958" s="240" t="str">
        <f>IF(Árboles!C955="","",Árboles!C955)</f>
        <v/>
      </c>
      <c r="D958" s="249" t="str">
        <f>IF(Árboles!G955="","",Árboles!G955)</f>
        <v/>
      </c>
      <c r="E958" s="242"/>
      <c r="F958" s="242"/>
      <c r="G958" s="242"/>
      <c r="H958" s="242"/>
      <c r="I958" s="242"/>
      <c r="J958" s="243">
        <f>SUM(Biomasa[[#This Row],[B_PM (t)]:[B_Raíz (t)]])</f>
        <v>0</v>
      </c>
      <c r="K958" s="244"/>
      <c r="L958" s="244"/>
      <c r="M958" s="244"/>
      <c r="N958" s="244"/>
      <c r="O958" s="244"/>
      <c r="P958" s="245"/>
      <c r="Q958" s="245"/>
      <c r="R958" s="183"/>
      <c r="S958" s="183"/>
      <c r="T958" s="183"/>
      <c r="U958" s="183"/>
      <c r="V958" s="183"/>
      <c r="W958" s="183"/>
      <c r="X958" s="183"/>
    </row>
    <row r="959" spans="2:24" ht="16.8" thickTop="1" thickBot="1">
      <c r="B959" s="248" t="str">
        <f>IF(Árboles!B956="","",Árboles!B956)</f>
        <v/>
      </c>
      <c r="C959" s="240" t="str">
        <f>IF(Árboles!C956="","",Árboles!C956)</f>
        <v/>
      </c>
      <c r="D959" s="249" t="str">
        <f>IF(Árboles!G956="","",Árboles!G956)</f>
        <v/>
      </c>
      <c r="E959" s="242"/>
      <c r="F959" s="242"/>
      <c r="G959" s="242"/>
      <c r="H959" s="242"/>
      <c r="I959" s="242"/>
      <c r="J959" s="243">
        <f>SUM(Biomasa[[#This Row],[B_PM (t)]:[B_Raíz (t)]])</f>
        <v>0</v>
      </c>
      <c r="K959" s="244"/>
      <c r="L959" s="244"/>
      <c r="M959" s="244"/>
      <c r="N959" s="244"/>
      <c r="O959" s="244"/>
      <c r="P959" s="245"/>
      <c r="Q959" s="245"/>
      <c r="R959" s="183"/>
      <c r="S959" s="183"/>
      <c r="T959" s="183"/>
      <c r="U959" s="183"/>
      <c r="V959" s="183"/>
      <c r="W959" s="183"/>
      <c r="X959" s="183"/>
    </row>
    <row r="960" spans="2:24" ht="16.8" thickTop="1" thickBot="1">
      <c r="B960" s="248" t="str">
        <f>IF(Árboles!B957="","",Árboles!B957)</f>
        <v/>
      </c>
      <c r="C960" s="240" t="str">
        <f>IF(Árboles!C957="","",Árboles!C957)</f>
        <v/>
      </c>
      <c r="D960" s="249" t="str">
        <f>IF(Árboles!G957="","",Árboles!G957)</f>
        <v/>
      </c>
      <c r="E960" s="242"/>
      <c r="F960" s="242"/>
      <c r="G960" s="242"/>
      <c r="H960" s="242"/>
      <c r="I960" s="242"/>
      <c r="J960" s="243">
        <f>SUM(Biomasa[[#This Row],[B_PM (t)]:[B_Raíz (t)]])</f>
        <v>0</v>
      </c>
      <c r="K960" s="244"/>
      <c r="L960" s="244"/>
      <c r="M960" s="244"/>
      <c r="N960" s="244"/>
      <c r="O960" s="244"/>
      <c r="P960" s="245"/>
      <c r="Q960" s="245"/>
      <c r="R960" s="183"/>
      <c r="S960" s="183"/>
      <c r="T960" s="183"/>
      <c r="U960" s="183"/>
      <c r="V960" s="183"/>
      <c r="W960" s="183"/>
      <c r="X960" s="183"/>
    </row>
    <row r="961" spans="2:24" ht="16.8" thickTop="1" thickBot="1">
      <c r="B961" s="248" t="str">
        <f>IF(Árboles!B958="","",Árboles!B958)</f>
        <v/>
      </c>
      <c r="C961" s="240" t="str">
        <f>IF(Árboles!C958="","",Árboles!C958)</f>
        <v/>
      </c>
      <c r="D961" s="249" t="str">
        <f>IF(Árboles!G958="","",Árboles!G958)</f>
        <v/>
      </c>
      <c r="E961" s="242"/>
      <c r="F961" s="242"/>
      <c r="G961" s="242"/>
      <c r="H961" s="242"/>
      <c r="I961" s="242"/>
      <c r="J961" s="243">
        <f>SUM(Biomasa[[#This Row],[B_PM (t)]:[B_Raíz (t)]])</f>
        <v>0</v>
      </c>
      <c r="K961" s="244"/>
      <c r="L961" s="244"/>
      <c r="M961" s="244"/>
      <c r="N961" s="244"/>
      <c r="O961" s="244"/>
      <c r="P961" s="245"/>
      <c r="Q961" s="245"/>
      <c r="R961" s="183"/>
      <c r="S961" s="183"/>
      <c r="T961" s="183"/>
      <c r="U961" s="183"/>
      <c r="V961" s="183"/>
      <c r="W961" s="183"/>
      <c r="X961" s="183"/>
    </row>
    <row r="962" spans="2:24" ht="16.8" thickTop="1" thickBot="1">
      <c r="B962" s="248" t="str">
        <f>IF(Árboles!B959="","",Árboles!B959)</f>
        <v/>
      </c>
      <c r="C962" s="240" t="str">
        <f>IF(Árboles!C959="","",Árboles!C959)</f>
        <v/>
      </c>
      <c r="D962" s="249" t="str">
        <f>IF(Árboles!G959="","",Árboles!G959)</f>
        <v/>
      </c>
      <c r="E962" s="242"/>
      <c r="F962" s="242"/>
      <c r="G962" s="242"/>
      <c r="H962" s="242"/>
      <c r="I962" s="242"/>
      <c r="J962" s="243">
        <f>SUM(Biomasa[[#This Row],[B_PM (t)]:[B_Raíz (t)]])</f>
        <v>0</v>
      </c>
      <c r="K962" s="244"/>
      <c r="L962" s="244"/>
      <c r="M962" s="244"/>
      <c r="N962" s="244"/>
      <c r="O962" s="244"/>
      <c r="P962" s="245"/>
      <c r="Q962" s="245"/>
      <c r="R962" s="183"/>
      <c r="S962" s="183"/>
      <c r="T962" s="183"/>
      <c r="U962" s="183"/>
      <c r="V962" s="183"/>
      <c r="W962" s="183"/>
      <c r="X962" s="183"/>
    </row>
    <row r="963" spans="2:24" ht="16.8" thickTop="1" thickBot="1">
      <c r="B963" s="248" t="str">
        <f>IF(Árboles!B960="","",Árboles!B960)</f>
        <v/>
      </c>
      <c r="C963" s="240" t="str">
        <f>IF(Árboles!C960="","",Árboles!C960)</f>
        <v/>
      </c>
      <c r="D963" s="249" t="str">
        <f>IF(Árboles!G960="","",Árboles!G960)</f>
        <v/>
      </c>
      <c r="E963" s="242"/>
      <c r="F963" s="242"/>
      <c r="G963" s="242"/>
      <c r="H963" s="242"/>
      <c r="I963" s="242"/>
      <c r="J963" s="243">
        <f>SUM(Biomasa[[#This Row],[B_PM (t)]:[B_Raíz (t)]])</f>
        <v>0</v>
      </c>
      <c r="K963" s="244"/>
      <c r="L963" s="244"/>
      <c r="M963" s="244"/>
      <c r="N963" s="244"/>
      <c r="O963" s="244"/>
      <c r="P963" s="245"/>
      <c r="Q963" s="245"/>
      <c r="R963" s="183"/>
      <c r="S963" s="183"/>
      <c r="T963" s="183"/>
      <c r="U963" s="183"/>
      <c r="V963" s="183"/>
      <c r="W963" s="183"/>
      <c r="X963" s="183"/>
    </row>
    <row r="964" spans="2:24" ht="16.8" thickTop="1" thickBot="1">
      <c r="B964" s="248" t="str">
        <f>IF(Árboles!B961="","",Árboles!B961)</f>
        <v/>
      </c>
      <c r="C964" s="240" t="str">
        <f>IF(Árboles!C961="","",Árboles!C961)</f>
        <v/>
      </c>
      <c r="D964" s="249" t="str">
        <f>IF(Árboles!G961="","",Árboles!G961)</f>
        <v/>
      </c>
      <c r="E964" s="242"/>
      <c r="F964" s="242"/>
      <c r="G964" s="242"/>
      <c r="H964" s="242"/>
      <c r="I964" s="242"/>
      <c r="J964" s="243">
        <f>SUM(Biomasa[[#This Row],[B_PM (t)]:[B_Raíz (t)]])</f>
        <v>0</v>
      </c>
      <c r="K964" s="244"/>
      <c r="L964" s="244"/>
      <c r="M964" s="244"/>
      <c r="N964" s="244"/>
      <c r="O964" s="244"/>
      <c r="P964" s="245"/>
      <c r="Q964" s="245"/>
      <c r="R964" s="183"/>
      <c r="S964" s="183"/>
      <c r="T964" s="183"/>
      <c r="U964" s="183"/>
      <c r="V964" s="183"/>
      <c r="W964" s="183"/>
      <c r="X964" s="183"/>
    </row>
    <row r="965" spans="2:24" ht="16.8" thickTop="1" thickBot="1">
      <c r="B965" s="248" t="str">
        <f>IF(Árboles!B962="","",Árboles!B962)</f>
        <v/>
      </c>
      <c r="C965" s="240" t="str">
        <f>IF(Árboles!C962="","",Árboles!C962)</f>
        <v/>
      </c>
      <c r="D965" s="249" t="str">
        <f>IF(Árboles!G962="","",Árboles!G962)</f>
        <v/>
      </c>
      <c r="E965" s="242"/>
      <c r="F965" s="242"/>
      <c r="G965" s="242"/>
      <c r="H965" s="242"/>
      <c r="I965" s="242"/>
      <c r="J965" s="243">
        <f>SUM(Biomasa[[#This Row],[B_PM (t)]:[B_Raíz (t)]])</f>
        <v>0</v>
      </c>
      <c r="K965" s="244"/>
      <c r="L965" s="244"/>
      <c r="M965" s="244"/>
      <c r="N965" s="244"/>
      <c r="O965" s="244"/>
      <c r="P965" s="245"/>
      <c r="Q965" s="245"/>
      <c r="R965" s="183"/>
      <c r="S965" s="183"/>
      <c r="T965" s="183"/>
      <c r="U965" s="183"/>
      <c r="V965" s="183"/>
      <c r="W965" s="183"/>
      <c r="X965" s="183"/>
    </row>
    <row r="966" spans="2:24" ht="16.8" thickTop="1" thickBot="1">
      <c r="B966" s="248" t="str">
        <f>IF(Árboles!B963="","",Árboles!B963)</f>
        <v/>
      </c>
      <c r="C966" s="240" t="str">
        <f>IF(Árboles!C963="","",Árboles!C963)</f>
        <v/>
      </c>
      <c r="D966" s="249" t="str">
        <f>IF(Árboles!G963="","",Árboles!G963)</f>
        <v/>
      </c>
      <c r="E966" s="242"/>
      <c r="F966" s="242"/>
      <c r="G966" s="242"/>
      <c r="H966" s="242"/>
      <c r="I966" s="242"/>
      <c r="J966" s="243">
        <f>SUM(Biomasa[[#This Row],[B_PM (t)]:[B_Raíz (t)]])</f>
        <v>0</v>
      </c>
      <c r="K966" s="244"/>
      <c r="L966" s="244"/>
      <c r="M966" s="244"/>
      <c r="N966" s="244"/>
      <c r="O966" s="244"/>
      <c r="P966" s="245"/>
      <c r="Q966" s="245"/>
      <c r="R966" s="183"/>
      <c r="S966" s="183"/>
      <c r="T966" s="183"/>
      <c r="U966" s="183"/>
      <c r="V966" s="183"/>
      <c r="W966" s="183"/>
      <c r="X966" s="183"/>
    </row>
    <row r="967" spans="2:24" ht="16.8" thickTop="1" thickBot="1">
      <c r="B967" s="248" t="str">
        <f>IF(Árboles!B964="","",Árboles!B964)</f>
        <v/>
      </c>
      <c r="C967" s="240" t="str">
        <f>IF(Árboles!C964="","",Árboles!C964)</f>
        <v/>
      </c>
      <c r="D967" s="249" t="str">
        <f>IF(Árboles!G964="","",Árboles!G964)</f>
        <v/>
      </c>
      <c r="E967" s="242"/>
      <c r="F967" s="242"/>
      <c r="G967" s="242"/>
      <c r="H967" s="242"/>
      <c r="I967" s="242"/>
      <c r="J967" s="243">
        <f>SUM(Biomasa[[#This Row],[B_PM (t)]:[B_Raíz (t)]])</f>
        <v>0</v>
      </c>
      <c r="K967" s="244"/>
      <c r="L967" s="244"/>
      <c r="M967" s="244"/>
      <c r="N967" s="244"/>
      <c r="O967" s="244"/>
      <c r="P967" s="245"/>
      <c r="Q967" s="245"/>
      <c r="R967" s="183"/>
      <c r="S967" s="183"/>
      <c r="T967" s="183"/>
      <c r="U967" s="183"/>
      <c r="V967" s="183"/>
      <c r="W967" s="183"/>
      <c r="X967" s="183"/>
    </row>
    <row r="968" spans="2:24" ht="16.8" thickTop="1" thickBot="1">
      <c r="B968" s="248" t="str">
        <f>IF(Árboles!B965="","",Árboles!B965)</f>
        <v/>
      </c>
      <c r="C968" s="240" t="str">
        <f>IF(Árboles!C965="","",Árboles!C965)</f>
        <v/>
      </c>
      <c r="D968" s="249" t="str">
        <f>IF(Árboles!G965="","",Árboles!G965)</f>
        <v/>
      </c>
      <c r="E968" s="242"/>
      <c r="F968" s="242"/>
      <c r="G968" s="242"/>
      <c r="H968" s="242"/>
      <c r="I968" s="242"/>
      <c r="J968" s="243">
        <f>SUM(Biomasa[[#This Row],[B_PM (t)]:[B_Raíz (t)]])</f>
        <v>0</v>
      </c>
      <c r="K968" s="244"/>
      <c r="L968" s="244"/>
      <c r="M968" s="244"/>
      <c r="N968" s="244"/>
      <c r="O968" s="244"/>
      <c r="P968" s="245"/>
      <c r="Q968" s="245"/>
      <c r="R968" s="183"/>
      <c r="S968" s="183"/>
      <c r="T968" s="183"/>
      <c r="U968" s="183"/>
      <c r="V968" s="183"/>
      <c r="W968" s="183"/>
      <c r="X968" s="183"/>
    </row>
    <row r="969" spans="2:24" ht="16.8" thickTop="1" thickBot="1">
      <c r="B969" s="248" t="str">
        <f>IF(Árboles!B966="","",Árboles!B966)</f>
        <v/>
      </c>
      <c r="C969" s="240" t="str">
        <f>IF(Árboles!C966="","",Árboles!C966)</f>
        <v/>
      </c>
      <c r="D969" s="249" t="str">
        <f>IF(Árboles!G966="","",Árboles!G966)</f>
        <v/>
      </c>
      <c r="E969" s="242"/>
      <c r="F969" s="242"/>
      <c r="G969" s="242"/>
      <c r="H969" s="242"/>
      <c r="I969" s="242"/>
      <c r="J969" s="243">
        <f>SUM(Biomasa[[#This Row],[B_PM (t)]:[B_Raíz (t)]])</f>
        <v>0</v>
      </c>
      <c r="K969" s="244"/>
      <c r="L969" s="244"/>
      <c r="M969" s="244"/>
      <c r="N969" s="244"/>
      <c r="O969" s="244"/>
      <c r="P969" s="245"/>
      <c r="Q969" s="245"/>
      <c r="R969" s="183"/>
      <c r="S969" s="183"/>
      <c r="T969" s="183"/>
      <c r="U969" s="183"/>
      <c r="V969" s="183"/>
      <c r="W969" s="183"/>
      <c r="X969" s="183"/>
    </row>
    <row r="970" spans="2:24" ht="16.8" thickTop="1" thickBot="1">
      <c r="B970" s="248" t="str">
        <f>IF(Árboles!B967="","",Árboles!B967)</f>
        <v/>
      </c>
      <c r="C970" s="240" t="str">
        <f>IF(Árboles!C967="","",Árboles!C967)</f>
        <v/>
      </c>
      <c r="D970" s="249" t="str">
        <f>IF(Árboles!G967="","",Árboles!G967)</f>
        <v/>
      </c>
      <c r="E970" s="242"/>
      <c r="F970" s="242"/>
      <c r="G970" s="242"/>
      <c r="H970" s="242"/>
      <c r="I970" s="242"/>
      <c r="J970" s="243">
        <f>SUM(Biomasa[[#This Row],[B_PM (t)]:[B_Raíz (t)]])</f>
        <v>0</v>
      </c>
      <c r="K970" s="244"/>
      <c r="L970" s="244"/>
      <c r="M970" s="244"/>
      <c r="N970" s="244"/>
      <c r="O970" s="244"/>
      <c r="P970" s="245"/>
      <c r="Q970" s="245"/>
      <c r="R970" s="183"/>
      <c r="S970" s="183"/>
      <c r="T970" s="183"/>
      <c r="U970" s="183"/>
      <c r="V970" s="183"/>
      <c r="W970" s="183"/>
      <c r="X970" s="183"/>
    </row>
    <row r="971" spans="2:24" ht="16.8" thickTop="1" thickBot="1">
      <c r="B971" s="248" t="str">
        <f>IF(Árboles!B968="","",Árboles!B968)</f>
        <v/>
      </c>
      <c r="C971" s="240" t="str">
        <f>IF(Árboles!C968="","",Árboles!C968)</f>
        <v/>
      </c>
      <c r="D971" s="249" t="str">
        <f>IF(Árboles!G968="","",Árboles!G968)</f>
        <v/>
      </c>
      <c r="E971" s="242"/>
      <c r="F971" s="242"/>
      <c r="G971" s="242"/>
      <c r="H971" s="242"/>
      <c r="I971" s="242"/>
      <c r="J971" s="243">
        <f>SUM(Biomasa[[#This Row],[B_PM (t)]:[B_Raíz (t)]])</f>
        <v>0</v>
      </c>
      <c r="K971" s="244"/>
      <c r="L971" s="244"/>
      <c r="M971" s="244"/>
      <c r="N971" s="244"/>
      <c r="O971" s="244"/>
      <c r="P971" s="245"/>
      <c r="Q971" s="245"/>
      <c r="R971" s="183"/>
      <c r="S971" s="183"/>
      <c r="T971" s="183"/>
      <c r="U971" s="183"/>
      <c r="V971" s="183"/>
      <c r="W971" s="183"/>
      <c r="X971" s="183"/>
    </row>
    <row r="972" spans="2:24" ht="16.8" thickTop="1" thickBot="1">
      <c r="B972" s="248" t="str">
        <f>IF(Árboles!B969="","",Árboles!B969)</f>
        <v/>
      </c>
      <c r="C972" s="240" t="str">
        <f>IF(Árboles!C969="","",Árboles!C969)</f>
        <v/>
      </c>
      <c r="D972" s="249" t="str">
        <f>IF(Árboles!G969="","",Árboles!G969)</f>
        <v/>
      </c>
      <c r="E972" s="242"/>
      <c r="F972" s="242"/>
      <c r="G972" s="242"/>
      <c r="H972" s="242"/>
      <c r="I972" s="242"/>
      <c r="J972" s="243">
        <f>SUM(Biomasa[[#This Row],[B_PM (t)]:[B_Raíz (t)]])</f>
        <v>0</v>
      </c>
      <c r="K972" s="244"/>
      <c r="L972" s="244"/>
      <c r="M972" s="244"/>
      <c r="N972" s="244"/>
      <c r="O972" s="244"/>
      <c r="P972" s="245"/>
      <c r="Q972" s="245"/>
      <c r="R972" s="183"/>
      <c r="S972" s="183"/>
      <c r="T972" s="183"/>
      <c r="U972" s="183"/>
      <c r="V972" s="183"/>
      <c r="W972" s="183"/>
      <c r="X972" s="183"/>
    </row>
    <row r="973" spans="2:24" ht="16.8" thickTop="1" thickBot="1">
      <c r="B973" s="248" t="str">
        <f>IF(Árboles!B970="","",Árboles!B970)</f>
        <v/>
      </c>
      <c r="C973" s="240" t="str">
        <f>IF(Árboles!C970="","",Árboles!C970)</f>
        <v/>
      </c>
      <c r="D973" s="249" t="str">
        <f>IF(Árboles!G970="","",Árboles!G970)</f>
        <v/>
      </c>
      <c r="E973" s="242"/>
      <c r="F973" s="242"/>
      <c r="G973" s="242"/>
      <c r="H973" s="242"/>
      <c r="I973" s="242"/>
      <c r="J973" s="243">
        <f>SUM(Biomasa[[#This Row],[B_PM (t)]:[B_Raíz (t)]])</f>
        <v>0</v>
      </c>
      <c r="K973" s="244"/>
      <c r="L973" s="244"/>
      <c r="M973" s="244"/>
      <c r="N973" s="244"/>
      <c r="O973" s="244"/>
      <c r="P973" s="245"/>
      <c r="Q973" s="245"/>
      <c r="R973" s="183"/>
      <c r="S973" s="183"/>
      <c r="T973" s="183"/>
      <c r="U973" s="183"/>
      <c r="V973" s="183"/>
      <c r="W973" s="183"/>
      <c r="X973" s="183"/>
    </row>
    <row r="974" spans="2:24" ht="16.8" thickTop="1" thickBot="1">
      <c r="B974" s="248" t="str">
        <f>IF(Árboles!B971="","",Árboles!B971)</f>
        <v/>
      </c>
      <c r="C974" s="240" t="str">
        <f>IF(Árboles!C971="","",Árboles!C971)</f>
        <v/>
      </c>
      <c r="D974" s="249" t="str">
        <f>IF(Árboles!G971="","",Árboles!G971)</f>
        <v/>
      </c>
      <c r="E974" s="242"/>
      <c r="F974" s="242"/>
      <c r="G974" s="242"/>
      <c r="H974" s="242"/>
      <c r="I974" s="242"/>
      <c r="J974" s="243">
        <f>SUM(Biomasa[[#This Row],[B_PM (t)]:[B_Raíz (t)]])</f>
        <v>0</v>
      </c>
      <c r="K974" s="244"/>
      <c r="L974" s="244"/>
      <c r="M974" s="244"/>
      <c r="N974" s="244"/>
      <c r="O974" s="244"/>
      <c r="P974" s="245"/>
      <c r="Q974" s="245"/>
      <c r="R974" s="183"/>
      <c r="S974" s="183"/>
      <c r="T974" s="183"/>
      <c r="U974" s="183"/>
      <c r="V974" s="183"/>
      <c r="W974" s="183"/>
      <c r="X974" s="183"/>
    </row>
    <row r="975" spans="2:24" ht="16.8" thickTop="1" thickBot="1">
      <c r="B975" s="248" t="str">
        <f>IF(Árboles!B972="","",Árboles!B972)</f>
        <v/>
      </c>
      <c r="C975" s="240" t="str">
        <f>IF(Árboles!C972="","",Árboles!C972)</f>
        <v/>
      </c>
      <c r="D975" s="249" t="str">
        <f>IF(Árboles!G972="","",Árboles!G972)</f>
        <v/>
      </c>
      <c r="E975" s="242"/>
      <c r="F975" s="242"/>
      <c r="G975" s="242"/>
      <c r="H975" s="242"/>
      <c r="I975" s="242"/>
      <c r="J975" s="243">
        <f>SUM(Biomasa[[#This Row],[B_PM (t)]:[B_Raíz (t)]])</f>
        <v>0</v>
      </c>
      <c r="K975" s="244"/>
      <c r="L975" s="244"/>
      <c r="M975" s="244"/>
      <c r="N975" s="244"/>
      <c r="O975" s="244"/>
      <c r="P975" s="245"/>
      <c r="Q975" s="245"/>
      <c r="R975" s="183"/>
      <c r="S975" s="183"/>
      <c r="T975" s="183"/>
      <c r="U975" s="183"/>
      <c r="V975" s="183"/>
      <c r="W975" s="183"/>
      <c r="X975" s="183"/>
    </row>
    <row r="976" spans="2:24" ht="16.8" thickTop="1" thickBot="1">
      <c r="B976" s="248" t="str">
        <f>IF(Árboles!B973="","",Árboles!B973)</f>
        <v/>
      </c>
      <c r="C976" s="240" t="str">
        <f>IF(Árboles!C973="","",Árboles!C973)</f>
        <v/>
      </c>
      <c r="D976" s="249" t="str">
        <f>IF(Árboles!G973="","",Árboles!G973)</f>
        <v/>
      </c>
      <c r="E976" s="242"/>
      <c r="F976" s="242"/>
      <c r="G976" s="242"/>
      <c r="H976" s="242"/>
      <c r="I976" s="242"/>
      <c r="J976" s="243">
        <f>SUM(Biomasa[[#This Row],[B_PM (t)]:[B_Raíz (t)]])</f>
        <v>0</v>
      </c>
      <c r="K976" s="244"/>
      <c r="L976" s="244"/>
      <c r="M976" s="244"/>
      <c r="N976" s="244"/>
      <c r="O976" s="244"/>
      <c r="P976" s="245"/>
      <c r="Q976" s="245"/>
      <c r="R976" s="183"/>
      <c r="S976" s="183"/>
      <c r="T976" s="183"/>
      <c r="U976" s="183"/>
      <c r="V976" s="183"/>
      <c r="W976" s="183"/>
      <c r="X976" s="183"/>
    </row>
    <row r="977" spans="2:24" ht="16.8" thickTop="1" thickBot="1">
      <c r="B977" s="248" t="str">
        <f>IF(Árboles!B974="","",Árboles!B974)</f>
        <v/>
      </c>
      <c r="C977" s="240" t="str">
        <f>IF(Árboles!C974="","",Árboles!C974)</f>
        <v/>
      </c>
      <c r="D977" s="249" t="str">
        <f>IF(Árboles!G974="","",Árboles!G974)</f>
        <v/>
      </c>
      <c r="E977" s="242"/>
      <c r="F977" s="242"/>
      <c r="G977" s="242"/>
      <c r="H977" s="242"/>
      <c r="I977" s="242"/>
      <c r="J977" s="243">
        <f>SUM(Biomasa[[#This Row],[B_PM (t)]:[B_Raíz (t)]])</f>
        <v>0</v>
      </c>
      <c r="K977" s="244"/>
      <c r="L977" s="244"/>
      <c r="M977" s="244"/>
      <c r="N977" s="244"/>
      <c r="O977" s="244"/>
      <c r="P977" s="245"/>
      <c r="Q977" s="245"/>
      <c r="R977" s="183"/>
      <c r="S977" s="183"/>
      <c r="T977" s="183"/>
      <c r="U977" s="183"/>
      <c r="V977" s="183"/>
      <c r="W977" s="183"/>
      <c r="X977" s="183"/>
    </row>
    <row r="978" spans="2:24" ht="16.8" thickTop="1" thickBot="1">
      <c r="B978" s="248" t="str">
        <f>IF(Árboles!B975="","",Árboles!B975)</f>
        <v/>
      </c>
      <c r="C978" s="240" t="str">
        <f>IF(Árboles!C975="","",Árboles!C975)</f>
        <v/>
      </c>
      <c r="D978" s="249" t="str">
        <f>IF(Árboles!G975="","",Árboles!G975)</f>
        <v/>
      </c>
      <c r="E978" s="242"/>
      <c r="F978" s="242"/>
      <c r="G978" s="242"/>
      <c r="H978" s="242"/>
      <c r="I978" s="242"/>
      <c r="J978" s="243">
        <f>SUM(Biomasa[[#This Row],[B_PM (t)]:[B_Raíz (t)]])</f>
        <v>0</v>
      </c>
      <c r="K978" s="244"/>
      <c r="L978" s="244"/>
      <c r="M978" s="244"/>
      <c r="N978" s="244"/>
      <c r="O978" s="244"/>
      <c r="P978" s="245"/>
      <c r="Q978" s="245"/>
      <c r="R978" s="183"/>
      <c r="S978" s="183"/>
      <c r="T978" s="183"/>
      <c r="U978" s="183"/>
      <c r="V978" s="183"/>
      <c r="W978" s="183"/>
      <c r="X978" s="183"/>
    </row>
    <row r="979" spans="2:24" ht="16.8" thickTop="1" thickBot="1">
      <c r="B979" s="248" t="str">
        <f>IF(Árboles!B976="","",Árboles!B976)</f>
        <v/>
      </c>
      <c r="C979" s="240" t="str">
        <f>IF(Árboles!C976="","",Árboles!C976)</f>
        <v/>
      </c>
      <c r="D979" s="249" t="str">
        <f>IF(Árboles!G976="","",Árboles!G976)</f>
        <v/>
      </c>
      <c r="E979" s="242"/>
      <c r="F979" s="242"/>
      <c r="G979" s="242"/>
      <c r="H979" s="242"/>
      <c r="I979" s="242"/>
      <c r="J979" s="243">
        <f>SUM(Biomasa[[#This Row],[B_PM (t)]:[B_Raíz (t)]])</f>
        <v>0</v>
      </c>
      <c r="K979" s="244"/>
      <c r="L979" s="244"/>
      <c r="M979" s="244"/>
      <c r="N979" s="244"/>
      <c r="O979" s="244"/>
      <c r="P979" s="245"/>
      <c r="Q979" s="245"/>
      <c r="R979" s="183"/>
      <c r="S979" s="183"/>
      <c r="T979" s="183"/>
      <c r="U979" s="183"/>
      <c r="V979" s="183"/>
      <c r="W979" s="183"/>
      <c r="X979" s="183"/>
    </row>
    <row r="980" spans="2:24" ht="16.8" thickTop="1" thickBot="1">
      <c r="B980" s="248" t="str">
        <f>IF(Árboles!B977="","",Árboles!B977)</f>
        <v/>
      </c>
      <c r="C980" s="240" t="str">
        <f>IF(Árboles!C977="","",Árboles!C977)</f>
        <v/>
      </c>
      <c r="D980" s="249" t="str">
        <f>IF(Árboles!G977="","",Árboles!G977)</f>
        <v/>
      </c>
      <c r="E980" s="242"/>
      <c r="F980" s="242"/>
      <c r="G980" s="242"/>
      <c r="H980" s="242"/>
      <c r="I980" s="242"/>
      <c r="J980" s="243">
        <f>SUM(Biomasa[[#This Row],[B_PM (t)]:[B_Raíz (t)]])</f>
        <v>0</v>
      </c>
      <c r="K980" s="244"/>
      <c r="L980" s="244"/>
      <c r="M980" s="244"/>
      <c r="N980" s="244"/>
      <c r="O980" s="244"/>
      <c r="P980" s="245"/>
      <c r="Q980" s="245"/>
      <c r="R980" s="183"/>
      <c r="S980" s="183"/>
      <c r="T980" s="183"/>
      <c r="U980" s="183"/>
      <c r="V980" s="183"/>
      <c r="W980" s="183"/>
      <c r="X980" s="183"/>
    </row>
    <row r="981" spans="2:24" ht="16.8" thickTop="1" thickBot="1">
      <c r="B981" s="248" t="str">
        <f>IF(Árboles!B978="","",Árboles!B978)</f>
        <v/>
      </c>
      <c r="C981" s="240" t="str">
        <f>IF(Árboles!C978="","",Árboles!C978)</f>
        <v/>
      </c>
      <c r="D981" s="249" t="str">
        <f>IF(Árboles!G978="","",Árboles!G978)</f>
        <v/>
      </c>
      <c r="E981" s="242"/>
      <c r="F981" s="242"/>
      <c r="G981" s="242"/>
      <c r="H981" s="242"/>
      <c r="I981" s="242"/>
      <c r="J981" s="243">
        <f>SUM(Biomasa[[#This Row],[B_PM (t)]:[B_Raíz (t)]])</f>
        <v>0</v>
      </c>
      <c r="K981" s="244"/>
      <c r="L981" s="244"/>
      <c r="M981" s="244"/>
      <c r="N981" s="244"/>
      <c r="O981" s="244"/>
      <c r="P981" s="245"/>
      <c r="Q981" s="245"/>
      <c r="R981" s="183"/>
      <c r="S981" s="183"/>
      <c r="T981" s="183"/>
      <c r="U981" s="183"/>
      <c r="V981" s="183"/>
      <c r="W981" s="183"/>
      <c r="X981" s="183"/>
    </row>
    <row r="982" spans="2:24" ht="16.8" thickTop="1" thickBot="1">
      <c r="B982" s="248" t="str">
        <f>IF(Árboles!B979="","",Árboles!B979)</f>
        <v/>
      </c>
      <c r="C982" s="240" t="str">
        <f>IF(Árboles!C979="","",Árboles!C979)</f>
        <v/>
      </c>
      <c r="D982" s="249" t="str">
        <f>IF(Árboles!G979="","",Árboles!G979)</f>
        <v/>
      </c>
      <c r="E982" s="242"/>
      <c r="F982" s="242"/>
      <c r="G982" s="242"/>
      <c r="H982" s="242"/>
      <c r="I982" s="242"/>
      <c r="J982" s="243">
        <f>SUM(Biomasa[[#This Row],[B_PM (t)]:[B_Raíz (t)]])</f>
        <v>0</v>
      </c>
      <c r="K982" s="244"/>
      <c r="L982" s="244"/>
      <c r="M982" s="244"/>
      <c r="N982" s="244"/>
      <c r="O982" s="244"/>
      <c r="P982" s="245"/>
      <c r="Q982" s="245"/>
      <c r="R982" s="183"/>
      <c r="S982" s="183"/>
      <c r="T982" s="183"/>
      <c r="U982" s="183"/>
      <c r="V982" s="183"/>
      <c r="W982" s="183"/>
      <c r="X982" s="183"/>
    </row>
    <row r="983" spans="2:24" ht="16.8" thickTop="1" thickBot="1">
      <c r="B983" s="248" t="str">
        <f>IF(Árboles!B980="","",Árboles!B980)</f>
        <v/>
      </c>
      <c r="C983" s="240" t="str">
        <f>IF(Árboles!C980="","",Árboles!C980)</f>
        <v/>
      </c>
      <c r="D983" s="249" t="str">
        <f>IF(Árboles!G980="","",Árboles!G980)</f>
        <v/>
      </c>
      <c r="E983" s="242"/>
      <c r="F983" s="242"/>
      <c r="G983" s="242"/>
      <c r="H983" s="242"/>
      <c r="I983" s="242"/>
      <c r="J983" s="243">
        <f>SUM(Biomasa[[#This Row],[B_PM (t)]:[B_Raíz (t)]])</f>
        <v>0</v>
      </c>
      <c r="K983" s="244"/>
      <c r="L983" s="244"/>
      <c r="M983" s="244"/>
      <c r="N983" s="244"/>
      <c r="O983" s="244"/>
      <c r="P983" s="245"/>
      <c r="Q983" s="245"/>
      <c r="R983" s="183"/>
      <c r="S983" s="183"/>
      <c r="T983" s="183"/>
      <c r="U983" s="183"/>
      <c r="V983" s="183"/>
      <c r="W983" s="183"/>
      <c r="X983" s="183"/>
    </row>
    <row r="984" spans="2:24" ht="16.8" thickTop="1" thickBot="1">
      <c r="B984" s="248" t="str">
        <f>IF(Árboles!B981="","",Árboles!B981)</f>
        <v/>
      </c>
      <c r="C984" s="240" t="str">
        <f>IF(Árboles!C981="","",Árboles!C981)</f>
        <v/>
      </c>
      <c r="D984" s="249" t="str">
        <f>IF(Árboles!G981="","",Árboles!G981)</f>
        <v/>
      </c>
      <c r="E984" s="242"/>
      <c r="F984" s="242"/>
      <c r="G984" s="242"/>
      <c r="H984" s="242"/>
      <c r="I984" s="242"/>
      <c r="J984" s="243">
        <f>SUM(Biomasa[[#This Row],[B_PM (t)]:[B_Raíz (t)]])</f>
        <v>0</v>
      </c>
      <c r="K984" s="244"/>
      <c r="L984" s="244"/>
      <c r="M984" s="244"/>
      <c r="N984" s="244"/>
      <c r="O984" s="244"/>
      <c r="P984" s="245"/>
      <c r="Q984" s="245"/>
      <c r="R984" s="183"/>
      <c r="S984" s="183"/>
      <c r="T984" s="183"/>
      <c r="U984" s="183"/>
      <c r="V984" s="183"/>
      <c r="W984" s="183"/>
      <c r="X984" s="183"/>
    </row>
    <row r="985" spans="2:24" ht="16.8" thickTop="1" thickBot="1">
      <c r="B985" s="248" t="str">
        <f>IF(Árboles!B982="","",Árboles!B982)</f>
        <v/>
      </c>
      <c r="C985" s="240" t="str">
        <f>IF(Árboles!C982="","",Árboles!C982)</f>
        <v/>
      </c>
      <c r="D985" s="249" t="str">
        <f>IF(Árboles!G982="","",Árboles!G982)</f>
        <v/>
      </c>
      <c r="E985" s="242"/>
      <c r="F985" s="242"/>
      <c r="G985" s="242"/>
      <c r="H985" s="242"/>
      <c r="I985" s="242"/>
      <c r="J985" s="243">
        <f>SUM(Biomasa[[#This Row],[B_PM (t)]:[B_Raíz (t)]])</f>
        <v>0</v>
      </c>
      <c r="K985" s="244"/>
      <c r="L985" s="244"/>
      <c r="M985" s="244"/>
      <c r="N985" s="244"/>
      <c r="O985" s="244"/>
      <c r="P985" s="245"/>
      <c r="Q985" s="245"/>
      <c r="R985" s="183"/>
      <c r="S985" s="183"/>
      <c r="T985" s="183"/>
      <c r="U985" s="183"/>
      <c r="V985" s="183"/>
      <c r="W985" s="183"/>
      <c r="X985" s="183"/>
    </row>
    <row r="986" spans="2:24" ht="16.8" thickTop="1" thickBot="1">
      <c r="B986" s="248" t="str">
        <f>IF(Árboles!B983="","",Árboles!B983)</f>
        <v/>
      </c>
      <c r="C986" s="240" t="str">
        <f>IF(Árboles!C983="","",Árboles!C983)</f>
        <v/>
      </c>
      <c r="D986" s="249" t="str">
        <f>IF(Árboles!G983="","",Árboles!G983)</f>
        <v/>
      </c>
      <c r="E986" s="242"/>
      <c r="F986" s="242"/>
      <c r="G986" s="242"/>
      <c r="H986" s="242"/>
      <c r="I986" s="242"/>
      <c r="J986" s="243">
        <f>SUM(Biomasa[[#This Row],[B_PM (t)]:[B_Raíz (t)]])</f>
        <v>0</v>
      </c>
      <c r="K986" s="244"/>
      <c r="L986" s="244"/>
      <c r="M986" s="244"/>
      <c r="N986" s="244"/>
      <c r="O986" s="244"/>
      <c r="P986" s="245"/>
      <c r="Q986" s="245"/>
      <c r="R986" s="183"/>
      <c r="S986" s="183"/>
      <c r="T986" s="183"/>
      <c r="U986" s="183"/>
      <c r="V986" s="183"/>
      <c r="W986" s="183"/>
      <c r="X986" s="183"/>
    </row>
    <row r="987" spans="2:24" ht="16.8" thickTop="1" thickBot="1">
      <c r="B987" s="248" t="str">
        <f>IF(Árboles!B984="","",Árboles!B984)</f>
        <v/>
      </c>
      <c r="C987" s="240" t="str">
        <f>IF(Árboles!C984="","",Árboles!C984)</f>
        <v/>
      </c>
      <c r="D987" s="249" t="str">
        <f>IF(Árboles!G984="","",Árboles!G984)</f>
        <v/>
      </c>
      <c r="E987" s="242"/>
      <c r="F987" s="242"/>
      <c r="G987" s="242"/>
      <c r="H987" s="242"/>
      <c r="I987" s="242"/>
      <c r="J987" s="243">
        <f>SUM(Biomasa[[#This Row],[B_PM (t)]:[B_Raíz (t)]])</f>
        <v>0</v>
      </c>
      <c r="K987" s="244"/>
      <c r="L987" s="244"/>
      <c r="M987" s="244"/>
      <c r="N987" s="244"/>
      <c r="O987" s="244"/>
      <c r="P987" s="245"/>
      <c r="Q987" s="245"/>
      <c r="R987" s="183"/>
      <c r="S987" s="183"/>
      <c r="T987" s="183"/>
      <c r="U987" s="183"/>
      <c r="V987" s="183"/>
      <c r="W987" s="183"/>
      <c r="X987" s="183"/>
    </row>
    <row r="988" spans="2:24" ht="16.8" thickTop="1" thickBot="1">
      <c r="B988" s="248" t="str">
        <f>IF(Árboles!B985="","",Árboles!B985)</f>
        <v/>
      </c>
      <c r="C988" s="240" t="str">
        <f>IF(Árboles!C985="","",Árboles!C985)</f>
        <v/>
      </c>
      <c r="D988" s="249" t="str">
        <f>IF(Árboles!G985="","",Árboles!G985)</f>
        <v/>
      </c>
      <c r="E988" s="242"/>
      <c r="F988" s="242"/>
      <c r="G988" s="242"/>
      <c r="H988" s="242"/>
      <c r="I988" s="242"/>
      <c r="J988" s="243">
        <f>SUM(Biomasa[[#This Row],[B_PM (t)]:[B_Raíz (t)]])</f>
        <v>0</v>
      </c>
      <c r="K988" s="244"/>
      <c r="L988" s="244"/>
      <c r="M988" s="244"/>
      <c r="N988" s="244"/>
      <c r="O988" s="244"/>
      <c r="P988" s="245"/>
      <c r="Q988" s="245"/>
      <c r="R988" s="183"/>
      <c r="S988" s="183"/>
      <c r="T988" s="183"/>
      <c r="U988" s="183"/>
      <c r="V988" s="183"/>
      <c r="W988" s="183"/>
      <c r="X988" s="183"/>
    </row>
    <row r="989" spans="2:24" ht="16.8" thickTop="1" thickBot="1">
      <c r="B989" s="248" t="str">
        <f>IF(Árboles!B986="","",Árboles!B986)</f>
        <v/>
      </c>
      <c r="C989" s="240" t="str">
        <f>IF(Árboles!C986="","",Árboles!C986)</f>
        <v/>
      </c>
      <c r="D989" s="249" t="str">
        <f>IF(Árboles!G986="","",Árboles!G986)</f>
        <v/>
      </c>
      <c r="E989" s="242"/>
      <c r="F989" s="242"/>
      <c r="G989" s="242"/>
      <c r="H989" s="242"/>
      <c r="I989" s="242"/>
      <c r="J989" s="243">
        <f>SUM(Biomasa[[#This Row],[B_PM (t)]:[B_Raíz (t)]])</f>
        <v>0</v>
      </c>
      <c r="K989" s="244"/>
      <c r="L989" s="244"/>
      <c r="M989" s="244"/>
      <c r="N989" s="244"/>
      <c r="O989" s="244"/>
      <c r="P989" s="245"/>
      <c r="Q989" s="245"/>
      <c r="R989" s="183"/>
      <c r="S989" s="183"/>
      <c r="T989" s="183"/>
      <c r="U989" s="183"/>
      <c r="V989" s="183"/>
      <c r="W989" s="183"/>
      <c r="X989" s="183"/>
    </row>
    <row r="990" spans="2:24" ht="16.8" thickTop="1" thickBot="1">
      <c r="B990" s="248" t="str">
        <f>IF(Árboles!B987="","",Árboles!B987)</f>
        <v/>
      </c>
      <c r="C990" s="240" t="str">
        <f>IF(Árboles!C987="","",Árboles!C987)</f>
        <v/>
      </c>
      <c r="D990" s="249" t="str">
        <f>IF(Árboles!G987="","",Árboles!G987)</f>
        <v/>
      </c>
      <c r="E990" s="242"/>
      <c r="F990" s="242"/>
      <c r="G990" s="242"/>
      <c r="H990" s="242"/>
      <c r="I990" s="242"/>
      <c r="J990" s="243">
        <f>SUM(Biomasa[[#This Row],[B_PM (t)]:[B_Raíz (t)]])</f>
        <v>0</v>
      </c>
      <c r="K990" s="244"/>
      <c r="L990" s="244"/>
      <c r="M990" s="244"/>
      <c r="N990" s="244"/>
      <c r="O990" s="244"/>
      <c r="P990" s="245"/>
      <c r="Q990" s="245"/>
      <c r="R990" s="183"/>
      <c r="S990" s="183"/>
      <c r="T990" s="183"/>
      <c r="U990" s="183"/>
      <c r="V990" s="183"/>
      <c r="W990" s="183"/>
      <c r="X990" s="183"/>
    </row>
    <row r="991" spans="2:24" ht="16.8" thickTop="1" thickBot="1">
      <c r="B991" s="248" t="str">
        <f>IF(Árboles!B988="","",Árboles!B988)</f>
        <v/>
      </c>
      <c r="C991" s="240" t="str">
        <f>IF(Árboles!C988="","",Árboles!C988)</f>
        <v/>
      </c>
      <c r="D991" s="249" t="str">
        <f>IF(Árboles!G988="","",Árboles!G988)</f>
        <v/>
      </c>
      <c r="E991" s="242"/>
      <c r="F991" s="242"/>
      <c r="G991" s="242"/>
      <c r="H991" s="242"/>
      <c r="I991" s="242"/>
      <c r="J991" s="243">
        <f>SUM(Biomasa[[#This Row],[B_PM (t)]:[B_Raíz (t)]])</f>
        <v>0</v>
      </c>
      <c r="K991" s="244"/>
      <c r="L991" s="244"/>
      <c r="M991" s="244"/>
      <c r="N991" s="244"/>
      <c r="O991" s="244"/>
      <c r="P991" s="245"/>
      <c r="Q991" s="245"/>
      <c r="R991" s="183"/>
      <c r="S991" s="183"/>
      <c r="T991" s="183"/>
      <c r="U991" s="183"/>
      <c r="V991" s="183"/>
      <c r="W991" s="183"/>
      <c r="X991" s="183"/>
    </row>
    <row r="992" spans="2:24" ht="16.8" thickTop="1" thickBot="1">
      <c r="B992" s="248" t="str">
        <f>IF(Árboles!B989="","",Árboles!B989)</f>
        <v/>
      </c>
      <c r="C992" s="240" t="str">
        <f>IF(Árboles!C989="","",Árboles!C989)</f>
        <v/>
      </c>
      <c r="D992" s="249" t="str">
        <f>IF(Árboles!G989="","",Árboles!G989)</f>
        <v/>
      </c>
      <c r="E992" s="242"/>
      <c r="F992" s="242"/>
      <c r="G992" s="242"/>
      <c r="H992" s="242"/>
      <c r="I992" s="242"/>
      <c r="J992" s="243">
        <f>SUM(Biomasa[[#This Row],[B_PM (t)]:[B_Raíz (t)]])</f>
        <v>0</v>
      </c>
      <c r="K992" s="244"/>
      <c r="L992" s="244"/>
      <c r="M992" s="244"/>
      <c r="N992" s="244"/>
      <c r="O992" s="244"/>
      <c r="P992" s="245"/>
      <c r="Q992" s="245"/>
      <c r="R992" s="183"/>
      <c r="S992" s="183"/>
      <c r="T992" s="183"/>
      <c r="U992" s="183"/>
      <c r="V992" s="183"/>
      <c r="W992" s="183"/>
      <c r="X992" s="183"/>
    </row>
    <row r="993" spans="2:24" ht="16.8" thickTop="1" thickBot="1">
      <c r="B993" s="248" t="str">
        <f>IF(Árboles!B990="","",Árboles!B990)</f>
        <v/>
      </c>
      <c r="C993" s="240" t="str">
        <f>IF(Árboles!C990="","",Árboles!C990)</f>
        <v/>
      </c>
      <c r="D993" s="249" t="str">
        <f>IF(Árboles!G990="","",Árboles!G990)</f>
        <v/>
      </c>
      <c r="E993" s="242"/>
      <c r="F993" s="242"/>
      <c r="G993" s="242"/>
      <c r="H993" s="242"/>
      <c r="I993" s="242"/>
      <c r="J993" s="243">
        <f>SUM(Biomasa[[#This Row],[B_PM (t)]:[B_Raíz (t)]])</f>
        <v>0</v>
      </c>
      <c r="K993" s="244"/>
      <c r="L993" s="244"/>
      <c r="M993" s="244"/>
      <c r="N993" s="244"/>
      <c r="O993" s="244"/>
      <c r="P993" s="245"/>
      <c r="Q993" s="245"/>
      <c r="R993" s="183"/>
      <c r="S993" s="183"/>
      <c r="T993" s="183"/>
      <c r="U993" s="183"/>
      <c r="V993" s="183"/>
      <c r="W993" s="183"/>
      <c r="X993" s="183"/>
    </row>
    <row r="994" spans="2:24" ht="16.8" thickTop="1" thickBot="1">
      <c r="B994" s="248" t="str">
        <f>IF(Árboles!B991="","",Árboles!B991)</f>
        <v/>
      </c>
      <c r="C994" s="240" t="str">
        <f>IF(Árboles!C991="","",Árboles!C991)</f>
        <v/>
      </c>
      <c r="D994" s="249" t="str">
        <f>IF(Árboles!G991="","",Árboles!G991)</f>
        <v/>
      </c>
      <c r="E994" s="242"/>
      <c r="F994" s="242"/>
      <c r="G994" s="242"/>
      <c r="H994" s="242"/>
      <c r="I994" s="242"/>
      <c r="J994" s="243">
        <f>SUM(Biomasa[[#This Row],[B_PM (t)]:[B_Raíz (t)]])</f>
        <v>0</v>
      </c>
      <c r="K994" s="244"/>
      <c r="L994" s="244"/>
      <c r="M994" s="244"/>
      <c r="N994" s="244"/>
      <c r="O994" s="244"/>
      <c r="P994" s="245"/>
      <c r="Q994" s="245"/>
      <c r="R994" s="183"/>
      <c r="S994" s="183"/>
      <c r="T994" s="183"/>
      <c r="U994" s="183"/>
      <c r="V994" s="183"/>
      <c r="W994" s="183"/>
      <c r="X994" s="183"/>
    </row>
    <row r="995" spans="2:24" ht="16.8" thickTop="1" thickBot="1">
      <c r="B995" s="248" t="str">
        <f>IF(Árboles!B992="","",Árboles!B992)</f>
        <v/>
      </c>
      <c r="C995" s="240" t="str">
        <f>IF(Árboles!C992="","",Árboles!C992)</f>
        <v/>
      </c>
      <c r="D995" s="249" t="str">
        <f>IF(Árboles!G992="","",Árboles!G992)</f>
        <v/>
      </c>
      <c r="E995" s="242"/>
      <c r="F995" s="242"/>
      <c r="G995" s="242"/>
      <c r="H995" s="242"/>
      <c r="I995" s="242"/>
      <c r="J995" s="243">
        <f>SUM(Biomasa[[#This Row],[B_PM (t)]:[B_Raíz (t)]])</f>
        <v>0</v>
      </c>
      <c r="K995" s="244"/>
      <c r="L995" s="244"/>
      <c r="M995" s="244"/>
      <c r="N995" s="244"/>
      <c r="O995" s="244"/>
      <c r="P995" s="245"/>
      <c r="Q995" s="245"/>
      <c r="R995" s="183"/>
      <c r="S995" s="183"/>
      <c r="T995" s="183"/>
      <c r="U995" s="183"/>
      <c r="V995" s="183"/>
      <c r="W995" s="183"/>
      <c r="X995" s="183"/>
    </row>
    <row r="996" spans="2:24" ht="16.8" thickTop="1" thickBot="1">
      <c r="B996" s="248" t="str">
        <f>IF(Árboles!B993="","",Árboles!B993)</f>
        <v/>
      </c>
      <c r="C996" s="240" t="str">
        <f>IF(Árboles!C993="","",Árboles!C993)</f>
        <v/>
      </c>
      <c r="D996" s="249" t="str">
        <f>IF(Árboles!G993="","",Árboles!G993)</f>
        <v/>
      </c>
      <c r="E996" s="242"/>
      <c r="F996" s="242"/>
      <c r="G996" s="242"/>
      <c r="H996" s="242"/>
      <c r="I996" s="242"/>
      <c r="J996" s="243">
        <f>SUM(Biomasa[[#This Row],[B_PM (t)]:[B_Raíz (t)]])</f>
        <v>0</v>
      </c>
      <c r="K996" s="244"/>
      <c r="L996" s="244"/>
      <c r="M996" s="244"/>
      <c r="N996" s="244"/>
      <c r="O996" s="244"/>
      <c r="P996" s="245"/>
      <c r="Q996" s="245"/>
      <c r="R996" s="183"/>
      <c r="S996" s="183"/>
      <c r="T996" s="183"/>
      <c r="U996" s="183"/>
      <c r="V996" s="183"/>
      <c r="W996" s="183"/>
      <c r="X996" s="183"/>
    </row>
    <row r="997" spans="2:24" ht="16.8" thickTop="1" thickBot="1">
      <c r="B997" s="248" t="str">
        <f>IF(Árboles!B994="","",Árboles!B994)</f>
        <v/>
      </c>
      <c r="C997" s="240" t="str">
        <f>IF(Árboles!C994="","",Árboles!C994)</f>
        <v/>
      </c>
      <c r="D997" s="249" t="str">
        <f>IF(Árboles!G994="","",Árboles!G994)</f>
        <v/>
      </c>
      <c r="E997" s="242"/>
      <c r="F997" s="242"/>
      <c r="G997" s="242"/>
      <c r="H997" s="242"/>
      <c r="I997" s="242"/>
      <c r="J997" s="243">
        <f>SUM(Biomasa[[#This Row],[B_PM (t)]:[B_Raíz (t)]])</f>
        <v>0</v>
      </c>
      <c r="K997" s="244"/>
      <c r="L997" s="244"/>
      <c r="M997" s="244"/>
      <c r="N997" s="244"/>
      <c r="O997" s="244"/>
      <c r="P997" s="245"/>
      <c r="Q997" s="245"/>
      <c r="R997" s="183"/>
      <c r="S997" s="183"/>
      <c r="T997" s="183"/>
      <c r="U997" s="183"/>
      <c r="V997" s="183"/>
      <c r="W997" s="183"/>
      <c r="X997" s="183"/>
    </row>
    <row r="998" spans="2:24" ht="16.8" thickTop="1" thickBot="1">
      <c r="B998" s="248" t="str">
        <f>IF(Árboles!B995="","",Árboles!B995)</f>
        <v/>
      </c>
      <c r="C998" s="240" t="str">
        <f>IF(Árboles!C995="","",Árboles!C995)</f>
        <v/>
      </c>
      <c r="D998" s="249" t="str">
        <f>IF(Árboles!G995="","",Árboles!G995)</f>
        <v/>
      </c>
      <c r="E998" s="242"/>
      <c r="F998" s="242"/>
      <c r="G998" s="242"/>
      <c r="H998" s="242"/>
      <c r="I998" s="242"/>
      <c r="J998" s="243">
        <f>SUM(Biomasa[[#This Row],[B_PM (t)]:[B_Raíz (t)]])</f>
        <v>0</v>
      </c>
      <c r="K998" s="244"/>
      <c r="L998" s="244"/>
      <c r="M998" s="244"/>
      <c r="N998" s="244"/>
      <c r="O998" s="244"/>
      <c r="P998" s="245"/>
      <c r="Q998" s="245"/>
      <c r="R998" s="183"/>
      <c r="S998" s="183"/>
      <c r="T998" s="183"/>
      <c r="U998" s="183"/>
      <c r="V998" s="183"/>
      <c r="W998" s="183"/>
      <c r="X998" s="183"/>
    </row>
    <row r="999" spans="2:24" ht="16.8" thickTop="1" thickBot="1">
      <c r="B999" s="248" t="str">
        <f>IF(Árboles!B996="","",Árboles!B996)</f>
        <v/>
      </c>
      <c r="C999" s="240" t="str">
        <f>IF(Árboles!C996="","",Árboles!C996)</f>
        <v/>
      </c>
      <c r="D999" s="249" t="str">
        <f>IF(Árboles!G996="","",Árboles!G996)</f>
        <v/>
      </c>
      <c r="E999" s="242"/>
      <c r="F999" s="242"/>
      <c r="G999" s="242"/>
      <c r="H999" s="242"/>
      <c r="I999" s="242"/>
      <c r="J999" s="243">
        <f>SUM(Biomasa[[#This Row],[B_PM (t)]:[B_Raíz (t)]])</f>
        <v>0</v>
      </c>
      <c r="K999" s="244"/>
      <c r="L999" s="244"/>
      <c r="M999" s="244"/>
      <c r="N999" s="244"/>
      <c r="O999" s="244"/>
      <c r="P999" s="245"/>
      <c r="Q999" s="245"/>
      <c r="R999" s="183"/>
      <c r="S999" s="183"/>
      <c r="T999" s="183"/>
      <c r="U999" s="183"/>
      <c r="V999" s="183"/>
      <c r="W999" s="183"/>
      <c r="X999" s="183"/>
    </row>
    <row r="1000" spans="2:24" ht="16.8" thickTop="1" thickBot="1">
      <c r="B1000" s="248" t="str">
        <f>IF(Árboles!B997="","",Árboles!B997)</f>
        <v/>
      </c>
      <c r="C1000" s="240" t="str">
        <f>IF(Árboles!C997="","",Árboles!C997)</f>
        <v/>
      </c>
      <c r="D1000" s="249" t="str">
        <f>IF(Árboles!G997="","",Árboles!G997)</f>
        <v/>
      </c>
      <c r="E1000" s="242"/>
      <c r="F1000" s="242"/>
      <c r="G1000" s="242"/>
      <c r="H1000" s="242"/>
      <c r="I1000" s="242"/>
      <c r="J1000" s="243">
        <f>SUM(Biomasa[[#This Row],[B_PM (t)]:[B_Raíz (t)]])</f>
        <v>0</v>
      </c>
      <c r="K1000" s="244"/>
      <c r="L1000" s="244"/>
      <c r="M1000" s="244"/>
      <c r="N1000" s="244"/>
      <c r="O1000" s="244"/>
      <c r="P1000" s="245"/>
      <c r="Q1000" s="245"/>
      <c r="R1000" s="183"/>
      <c r="S1000" s="183"/>
      <c r="T1000" s="183"/>
      <c r="U1000" s="183"/>
      <c r="V1000" s="183"/>
      <c r="W1000" s="183"/>
      <c r="X1000" s="183"/>
    </row>
    <row r="1001" spans="2:24" ht="16.8" thickTop="1" thickBot="1">
      <c r="B1001" s="248" t="str">
        <f>IF(Árboles!B998="","",Árboles!B998)</f>
        <v/>
      </c>
      <c r="C1001" s="240" t="str">
        <f>IF(Árboles!C998="","",Árboles!C998)</f>
        <v/>
      </c>
      <c r="D1001" s="249" t="str">
        <f>IF(Árboles!G998="","",Árboles!G998)</f>
        <v/>
      </c>
      <c r="E1001" s="242"/>
      <c r="F1001" s="242"/>
      <c r="G1001" s="242"/>
      <c r="H1001" s="242"/>
      <c r="I1001" s="242"/>
      <c r="J1001" s="243">
        <f>SUM(Biomasa[[#This Row],[B_PM (t)]:[B_Raíz (t)]])</f>
        <v>0</v>
      </c>
      <c r="K1001" s="244"/>
      <c r="L1001" s="244"/>
      <c r="M1001" s="244"/>
      <c r="N1001" s="244"/>
      <c r="O1001" s="244"/>
      <c r="P1001" s="245"/>
      <c r="Q1001" s="245"/>
      <c r="R1001" s="183"/>
      <c r="S1001" s="183"/>
      <c r="T1001" s="183"/>
      <c r="U1001" s="183"/>
      <c r="V1001" s="183"/>
      <c r="W1001" s="183"/>
      <c r="X1001" s="183"/>
    </row>
    <row r="1002" spans="2:24" ht="16.8" thickTop="1" thickBot="1">
      <c r="B1002" s="248" t="str">
        <f>IF(Árboles!B999="","",Árboles!B999)</f>
        <v/>
      </c>
      <c r="C1002" s="240" t="str">
        <f>IF(Árboles!C999="","",Árboles!C999)</f>
        <v/>
      </c>
      <c r="D1002" s="249" t="str">
        <f>IF(Árboles!G999="","",Árboles!G999)</f>
        <v/>
      </c>
      <c r="E1002" s="242"/>
      <c r="F1002" s="242"/>
      <c r="G1002" s="242"/>
      <c r="H1002" s="242"/>
      <c r="I1002" s="242"/>
      <c r="J1002" s="243">
        <f>SUM(Biomasa[[#This Row],[B_PM (t)]:[B_Raíz (t)]])</f>
        <v>0</v>
      </c>
      <c r="K1002" s="244"/>
      <c r="L1002" s="244"/>
      <c r="M1002" s="244"/>
      <c r="N1002" s="244"/>
      <c r="O1002" s="244"/>
      <c r="P1002" s="245"/>
      <c r="Q1002" s="245"/>
      <c r="R1002" s="183"/>
      <c r="S1002" s="183"/>
      <c r="T1002" s="183"/>
      <c r="U1002" s="183"/>
      <c r="V1002" s="183"/>
      <c r="W1002" s="183"/>
      <c r="X1002" s="183"/>
    </row>
    <row r="1003" spans="2:24" ht="16.8" thickTop="1" thickBot="1">
      <c r="B1003" s="248" t="str">
        <f>IF(Árboles!B1000="","",Árboles!B1000)</f>
        <v/>
      </c>
      <c r="C1003" s="240" t="str">
        <f>IF(Árboles!C1000="","",Árboles!C1000)</f>
        <v/>
      </c>
      <c r="D1003" s="249" t="str">
        <f>IF(Árboles!G1000="","",Árboles!G1000)</f>
        <v/>
      </c>
      <c r="E1003" s="242"/>
      <c r="F1003" s="242"/>
      <c r="G1003" s="242"/>
      <c r="H1003" s="242"/>
      <c r="I1003" s="242"/>
      <c r="J1003" s="243">
        <f>SUM(Biomasa[[#This Row],[B_PM (t)]:[B_Raíz (t)]])</f>
        <v>0</v>
      </c>
      <c r="K1003" s="244"/>
      <c r="L1003" s="244"/>
      <c r="M1003" s="244"/>
      <c r="N1003" s="244"/>
      <c r="O1003" s="244"/>
      <c r="P1003" s="245"/>
      <c r="Q1003" s="245"/>
      <c r="R1003" s="183"/>
      <c r="S1003" s="183"/>
      <c r="T1003" s="183"/>
      <c r="U1003" s="183"/>
      <c r="V1003" s="183"/>
      <c r="W1003" s="183"/>
      <c r="X1003" s="183"/>
    </row>
    <row r="1004" spans="2:24" ht="16.8" thickTop="1" thickBot="1">
      <c r="B1004" s="248" t="str">
        <f>IF(Árboles!B1001="","",Árboles!B1001)</f>
        <v/>
      </c>
      <c r="C1004" s="240" t="str">
        <f>IF(Árboles!C1001="","",Árboles!C1001)</f>
        <v/>
      </c>
      <c r="D1004" s="249" t="str">
        <f>IF(Árboles!G1001="","",Árboles!G1001)</f>
        <v/>
      </c>
      <c r="E1004" s="242"/>
      <c r="F1004" s="242"/>
      <c r="G1004" s="242"/>
      <c r="H1004" s="242"/>
      <c r="I1004" s="242"/>
      <c r="J1004" s="243">
        <f>SUM(Biomasa[[#This Row],[B_PM (t)]:[B_Raíz (t)]])</f>
        <v>0</v>
      </c>
      <c r="K1004" s="244"/>
      <c r="L1004" s="244"/>
      <c r="M1004" s="244"/>
      <c r="N1004" s="244"/>
      <c r="O1004" s="244"/>
      <c r="P1004" s="245"/>
      <c r="Q1004" s="245"/>
      <c r="R1004" s="183"/>
      <c r="S1004" s="183"/>
      <c r="T1004" s="183"/>
      <c r="U1004" s="183"/>
      <c r="V1004" s="183"/>
      <c r="W1004" s="183"/>
      <c r="X1004" s="183"/>
    </row>
    <row r="1005" spans="2:24" ht="16.8" thickTop="1" thickBot="1">
      <c r="B1005" s="248" t="str">
        <f>IF(Árboles!B1002="","",Árboles!B1002)</f>
        <v/>
      </c>
      <c r="C1005" s="240" t="str">
        <f>IF(Árboles!C1002="","",Árboles!C1002)</f>
        <v/>
      </c>
      <c r="D1005" s="249" t="str">
        <f>IF(Árboles!G1002="","",Árboles!G1002)</f>
        <v/>
      </c>
      <c r="E1005" s="242"/>
      <c r="F1005" s="242"/>
      <c r="G1005" s="242"/>
      <c r="H1005" s="242"/>
      <c r="I1005" s="242"/>
      <c r="J1005" s="243">
        <f>SUM(Biomasa[[#This Row],[B_PM (t)]:[B_Raíz (t)]])</f>
        <v>0</v>
      </c>
      <c r="K1005" s="244"/>
      <c r="L1005" s="244"/>
      <c r="M1005" s="244"/>
      <c r="N1005" s="244"/>
      <c r="O1005" s="244"/>
      <c r="P1005" s="245"/>
      <c r="Q1005" s="245"/>
      <c r="R1005" s="183"/>
      <c r="S1005" s="183"/>
      <c r="T1005" s="183"/>
      <c r="U1005" s="183"/>
      <c r="V1005" s="183"/>
      <c r="W1005" s="183"/>
      <c r="X1005" s="183"/>
    </row>
    <row r="1006" spans="2:24" ht="16.8" thickTop="1" thickBot="1">
      <c r="B1006" s="248" t="str">
        <f>IF(Árboles!B1003="","",Árboles!B1003)</f>
        <v/>
      </c>
      <c r="C1006" s="240" t="str">
        <f>IF(Árboles!C1003="","",Árboles!C1003)</f>
        <v/>
      </c>
      <c r="D1006" s="249" t="str">
        <f>IF(Árboles!G1003="","",Árboles!G1003)</f>
        <v/>
      </c>
      <c r="E1006" s="242"/>
      <c r="F1006" s="242"/>
      <c r="G1006" s="242"/>
      <c r="H1006" s="242"/>
      <c r="I1006" s="242"/>
      <c r="J1006" s="243">
        <f>SUM(Biomasa[[#This Row],[B_PM (t)]:[B_Raíz (t)]])</f>
        <v>0</v>
      </c>
      <c r="K1006" s="244"/>
      <c r="L1006" s="244"/>
      <c r="M1006" s="244"/>
      <c r="N1006" s="244"/>
      <c r="O1006" s="244"/>
      <c r="P1006" s="245"/>
      <c r="Q1006" s="245"/>
      <c r="R1006" s="183"/>
      <c r="S1006" s="183"/>
      <c r="T1006" s="183"/>
      <c r="U1006" s="183"/>
      <c r="V1006" s="183"/>
      <c r="W1006" s="183"/>
      <c r="X1006" s="183"/>
    </row>
    <row r="1007" spans="2:24" ht="16.8" thickTop="1" thickBot="1">
      <c r="B1007" s="248" t="str">
        <f>IF(Árboles!B1004="","",Árboles!B1004)</f>
        <v/>
      </c>
      <c r="C1007" s="240" t="str">
        <f>IF(Árboles!C1004="","",Árboles!C1004)</f>
        <v/>
      </c>
      <c r="D1007" s="249" t="str">
        <f>IF(Árboles!G1004="","",Árboles!G1004)</f>
        <v/>
      </c>
      <c r="E1007" s="242"/>
      <c r="F1007" s="242"/>
      <c r="G1007" s="242"/>
      <c r="H1007" s="242"/>
      <c r="I1007" s="242"/>
      <c r="J1007" s="243">
        <f>SUM(Biomasa[[#This Row],[B_PM (t)]:[B_Raíz (t)]])</f>
        <v>0</v>
      </c>
      <c r="K1007" s="244"/>
      <c r="L1007" s="244"/>
      <c r="M1007" s="244"/>
      <c r="N1007" s="244"/>
      <c r="O1007" s="244"/>
      <c r="P1007" s="245"/>
      <c r="Q1007" s="245"/>
      <c r="R1007" s="183"/>
      <c r="S1007" s="183"/>
      <c r="T1007" s="183"/>
      <c r="U1007" s="183"/>
      <c r="V1007" s="183"/>
      <c r="W1007" s="183"/>
      <c r="X1007" s="183"/>
    </row>
    <row r="1008" spans="2:24" ht="16.8" thickTop="1" thickBot="1">
      <c r="B1008" s="248" t="str">
        <f>IF(Árboles!B1005="","",Árboles!B1005)</f>
        <v/>
      </c>
      <c r="C1008" s="240" t="str">
        <f>IF(Árboles!C1005="","",Árboles!C1005)</f>
        <v/>
      </c>
      <c r="D1008" s="249" t="str">
        <f>IF(Árboles!G1005="","",Árboles!G1005)</f>
        <v/>
      </c>
      <c r="E1008" s="242"/>
      <c r="F1008" s="242"/>
      <c r="G1008" s="242"/>
      <c r="H1008" s="242"/>
      <c r="I1008" s="242"/>
      <c r="J1008" s="243">
        <f>SUM(Biomasa[[#This Row],[B_PM (t)]:[B_Raíz (t)]])</f>
        <v>0</v>
      </c>
      <c r="K1008" s="244"/>
      <c r="L1008" s="244"/>
      <c r="M1008" s="244"/>
      <c r="N1008" s="244"/>
      <c r="O1008" s="244"/>
      <c r="P1008" s="245"/>
      <c r="Q1008" s="245"/>
      <c r="R1008" s="183"/>
      <c r="S1008" s="183"/>
      <c r="T1008" s="183"/>
      <c r="U1008" s="183"/>
      <c r="V1008" s="183"/>
      <c r="W1008" s="183"/>
      <c r="X1008" s="183"/>
    </row>
    <row r="1009" spans="2:24" ht="16.8" thickTop="1" thickBot="1">
      <c r="B1009" s="248" t="str">
        <f>IF(Árboles!B1006="","",Árboles!B1006)</f>
        <v/>
      </c>
      <c r="C1009" s="240" t="str">
        <f>IF(Árboles!C1006="","",Árboles!C1006)</f>
        <v/>
      </c>
      <c r="D1009" s="249" t="str">
        <f>IF(Árboles!G1006="","",Árboles!G1006)</f>
        <v/>
      </c>
      <c r="E1009" s="242"/>
      <c r="F1009" s="242"/>
      <c r="G1009" s="242"/>
      <c r="H1009" s="242"/>
      <c r="I1009" s="242"/>
      <c r="J1009" s="243">
        <f>SUM(Biomasa[[#This Row],[B_PM (t)]:[B_Raíz (t)]])</f>
        <v>0</v>
      </c>
      <c r="K1009" s="244"/>
      <c r="L1009" s="244"/>
      <c r="M1009" s="244"/>
      <c r="N1009" s="244"/>
      <c r="O1009" s="244"/>
      <c r="P1009" s="245"/>
      <c r="Q1009" s="245"/>
      <c r="R1009" s="183"/>
      <c r="S1009" s="183"/>
      <c r="T1009" s="183"/>
      <c r="U1009" s="183"/>
      <c r="V1009" s="183"/>
      <c r="W1009" s="183"/>
      <c r="X1009" s="183"/>
    </row>
    <row r="1010" spans="2:24" ht="16.8" thickTop="1" thickBot="1">
      <c r="B1010" s="248" t="str">
        <f>IF(Árboles!B1007="","",Árboles!B1007)</f>
        <v/>
      </c>
      <c r="C1010" s="240" t="str">
        <f>IF(Árboles!C1007="","",Árboles!C1007)</f>
        <v/>
      </c>
      <c r="D1010" s="249" t="str">
        <f>IF(Árboles!G1007="","",Árboles!G1007)</f>
        <v/>
      </c>
      <c r="E1010" s="242"/>
      <c r="F1010" s="242"/>
      <c r="G1010" s="242"/>
      <c r="H1010" s="242"/>
      <c r="I1010" s="242"/>
      <c r="J1010" s="243">
        <f>SUM(Biomasa[[#This Row],[B_PM (t)]:[B_Raíz (t)]])</f>
        <v>0</v>
      </c>
      <c r="K1010" s="244"/>
      <c r="L1010" s="244"/>
      <c r="M1010" s="244"/>
      <c r="N1010" s="244"/>
      <c r="O1010" s="244"/>
      <c r="P1010" s="245"/>
      <c r="Q1010" s="245"/>
      <c r="R1010" s="183"/>
      <c r="S1010" s="183"/>
      <c r="T1010" s="183"/>
      <c r="U1010" s="183"/>
      <c r="V1010" s="183"/>
      <c r="W1010" s="183"/>
      <c r="X1010" s="183"/>
    </row>
    <row r="1011" spans="2:24" ht="16.8" thickTop="1" thickBot="1">
      <c r="B1011" s="248" t="str">
        <f>IF(Árboles!B1008="","",Árboles!B1008)</f>
        <v/>
      </c>
      <c r="C1011" s="240" t="str">
        <f>IF(Árboles!C1008="","",Árboles!C1008)</f>
        <v/>
      </c>
      <c r="D1011" s="249" t="str">
        <f>IF(Árboles!G1008="","",Árboles!G1008)</f>
        <v/>
      </c>
      <c r="E1011" s="242"/>
      <c r="F1011" s="242"/>
      <c r="G1011" s="242"/>
      <c r="H1011" s="242"/>
      <c r="I1011" s="242"/>
      <c r="J1011" s="243">
        <f>SUM(Biomasa[[#This Row],[B_PM (t)]:[B_Raíz (t)]])</f>
        <v>0</v>
      </c>
      <c r="K1011" s="244"/>
      <c r="L1011" s="244"/>
      <c r="M1011" s="244"/>
      <c r="N1011" s="244"/>
      <c r="O1011" s="244"/>
      <c r="P1011" s="245"/>
      <c r="Q1011" s="245"/>
      <c r="R1011" s="183"/>
      <c r="S1011" s="183"/>
      <c r="T1011" s="183"/>
      <c r="U1011" s="183"/>
      <c r="V1011" s="183"/>
      <c r="W1011" s="183"/>
      <c r="X1011" s="183"/>
    </row>
    <row r="1012" spans="2:24" ht="16.8" thickTop="1" thickBot="1">
      <c r="B1012" s="248" t="str">
        <f>IF(Árboles!B1009="","",Árboles!B1009)</f>
        <v/>
      </c>
      <c r="C1012" s="240" t="str">
        <f>IF(Árboles!C1009="","",Árboles!C1009)</f>
        <v/>
      </c>
      <c r="D1012" s="249" t="str">
        <f>IF(Árboles!G1009="","",Árboles!G1009)</f>
        <v/>
      </c>
      <c r="E1012" s="242"/>
      <c r="F1012" s="242"/>
      <c r="G1012" s="242"/>
      <c r="H1012" s="242"/>
      <c r="I1012" s="242"/>
      <c r="J1012" s="243">
        <f>SUM(Biomasa[[#This Row],[B_PM (t)]:[B_Raíz (t)]])</f>
        <v>0</v>
      </c>
      <c r="K1012" s="244"/>
      <c r="L1012" s="244"/>
      <c r="M1012" s="244"/>
      <c r="N1012" s="244"/>
      <c r="O1012" s="244"/>
      <c r="P1012" s="245"/>
      <c r="Q1012" s="245"/>
      <c r="R1012" s="183"/>
      <c r="S1012" s="183"/>
      <c r="T1012" s="183"/>
      <c r="U1012" s="183"/>
      <c r="V1012" s="183"/>
      <c r="W1012" s="183"/>
      <c r="X1012" s="183"/>
    </row>
    <row r="1013" spans="2:24" ht="16.8" thickTop="1" thickBot="1">
      <c r="B1013" s="248" t="str">
        <f>IF(Árboles!B1010="","",Árboles!B1010)</f>
        <v/>
      </c>
      <c r="C1013" s="240" t="str">
        <f>IF(Árboles!C1010="","",Árboles!C1010)</f>
        <v/>
      </c>
      <c r="D1013" s="249" t="str">
        <f>IF(Árboles!G1010="","",Árboles!G1010)</f>
        <v/>
      </c>
      <c r="E1013" s="242"/>
      <c r="F1013" s="242"/>
      <c r="G1013" s="242"/>
      <c r="H1013" s="242"/>
      <c r="I1013" s="242"/>
      <c r="J1013" s="243">
        <f>SUM(Biomasa[[#This Row],[B_PM (t)]:[B_Raíz (t)]])</f>
        <v>0</v>
      </c>
      <c r="K1013" s="244"/>
      <c r="L1013" s="244"/>
      <c r="M1013" s="244"/>
      <c r="N1013" s="244"/>
      <c r="O1013" s="244"/>
      <c r="P1013" s="245"/>
      <c r="Q1013" s="245"/>
      <c r="R1013" s="183"/>
      <c r="S1013" s="183"/>
      <c r="T1013" s="183"/>
      <c r="U1013" s="183"/>
      <c r="V1013" s="183"/>
      <c r="W1013" s="183"/>
      <c r="X1013" s="183"/>
    </row>
    <row r="1014" spans="2:24" ht="16.8" thickTop="1" thickBot="1">
      <c r="B1014" s="248" t="str">
        <f>IF(Árboles!B1011="","",Árboles!B1011)</f>
        <v/>
      </c>
      <c r="C1014" s="240" t="str">
        <f>IF(Árboles!C1011="","",Árboles!C1011)</f>
        <v/>
      </c>
      <c r="D1014" s="249" t="str">
        <f>IF(Árboles!G1011="","",Árboles!G1011)</f>
        <v/>
      </c>
      <c r="E1014" s="242"/>
      <c r="F1014" s="242"/>
      <c r="G1014" s="242"/>
      <c r="H1014" s="242"/>
      <c r="I1014" s="242"/>
      <c r="J1014" s="243">
        <f>SUM(Biomasa[[#This Row],[B_PM (t)]:[B_Raíz (t)]])</f>
        <v>0</v>
      </c>
      <c r="K1014" s="244"/>
      <c r="L1014" s="244"/>
      <c r="M1014" s="244"/>
      <c r="N1014" s="244"/>
      <c r="O1014" s="244"/>
      <c r="P1014" s="245"/>
      <c r="Q1014" s="245"/>
      <c r="R1014" s="183"/>
      <c r="S1014" s="183"/>
      <c r="T1014" s="183"/>
      <c r="U1014" s="183"/>
      <c r="V1014" s="183"/>
      <c r="W1014" s="183"/>
      <c r="X1014" s="183"/>
    </row>
    <row r="1015" spans="2:24" ht="16.8" thickTop="1" thickBot="1">
      <c r="B1015" s="248" t="str">
        <f>IF(Árboles!B1012="","",Árboles!B1012)</f>
        <v/>
      </c>
      <c r="C1015" s="240" t="str">
        <f>IF(Árboles!C1012="","",Árboles!C1012)</f>
        <v/>
      </c>
      <c r="D1015" s="249" t="str">
        <f>IF(Árboles!G1012="","",Árboles!G1012)</f>
        <v/>
      </c>
      <c r="E1015" s="242"/>
      <c r="F1015" s="242"/>
      <c r="G1015" s="242"/>
      <c r="H1015" s="242"/>
      <c r="I1015" s="242"/>
      <c r="J1015" s="243">
        <f>SUM(Biomasa[[#This Row],[B_PM (t)]:[B_Raíz (t)]])</f>
        <v>0</v>
      </c>
      <c r="K1015" s="244"/>
      <c r="L1015" s="244"/>
      <c r="M1015" s="244"/>
      <c r="N1015" s="244"/>
      <c r="O1015" s="244"/>
      <c r="P1015" s="245"/>
      <c r="Q1015" s="245"/>
      <c r="R1015" s="183"/>
      <c r="S1015" s="183"/>
      <c r="T1015" s="183"/>
      <c r="U1015" s="183"/>
      <c r="V1015" s="183"/>
      <c r="W1015" s="183"/>
      <c r="X1015" s="183"/>
    </row>
    <row r="1016" spans="2:24" ht="16.8" thickTop="1" thickBot="1">
      <c r="B1016" s="248" t="str">
        <f>IF(Árboles!B1013="","",Árboles!B1013)</f>
        <v/>
      </c>
      <c r="C1016" s="240" t="str">
        <f>IF(Árboles!C1013="","",Árboles!C1013)</f>
        <v/>
      </c>
      <c r="D1016" s="249" t="str">
        <f>IF(Árboles!G1013="","",Árboles!G1013)</f>
        <v/>
      </c>
      <c r="E1016" s="242"/>
      <c r="F1016" s="242"/>
      <c r="G1016" s="242"/>
      <c r="H1016" s="242"/>
      <c r="I1016" s="242"/>
      <c r="J1016" s="243">
        <f>SUM(Biomasa[[#This Row],[B_PM (t)]:[B_Raíz (t)]])</f>
        <v>0</v>
      </c>
      <c r="K1016" s="244"/>
      <c r="L1016" s="244"/>
      <c r="M1016" s="244"/>
      <c r="N1016" s="244"/>
      <c r="O1016" s="244"/>
      <c r="P1016" s="245"/>
      <c r="Q1016" s="245"/>
      <c r="R1016" s="183"/>
      <c r="S1016" s="183"/>
      <c r="T1016" s="183"/>
      <c r="U1016" s="183"/>
      <c r="V1016" s="183"/>
      <c r="W1016" s="183"/>
      <c r="X1016" s="183"/>
    </row>
    <row r="1017" spans="2:24" ht="16.8" thickTop="1" thickBot="1">
      <c r="B1017" s="248" t="str">
        <f>IF(Árboles!B1014="","",Árboles!B1014)</f>
        <v/>
      </c>
      <c r="C1017" s="240" t="str">
        <f>IF(Árboles!C1014="","",Árboles!C1014)</f>
        <v/>
      </c>
      <c r="D1017" s="249" t="str">
        <f>IF(Árboles!G1014="","",Árboles!G1014)</f>
        <v/>
      </c>
      <c r="E1017" s="242"/>
      <c r="F1017" s="242"/>
      <c r="G1017" s="242"/>
      <c r="H1017" s="242"/>
      <c r="I1017" s="242"/>
      <c r="J1017" s="243">
        <f>SUM(Biomasa[[#This Row],[B_PM (t)]:[B_Raíz (t)]])</f>
        <v>0</v>
      </c>
      <c r="K1017" s="244"/>
      <c r="L1017" s="244"/>
      <c r="M1017" s="244"/>
      <c r="N1017" s="244"/>
      <c r="O1017" s="244"/>
      <c r="P1017" s="245"/>
      <c r="Q1017" s="245"/>
      <c r="R1017" s="183"/>
      <c r="S1017" s="183"/>
      <c r="T1017" s="183"/>
      <c r="U1017" s="183"/>
      <c r="V1017" s="183"/>
      <c r="W1017" s="183"/>
      <c r="X1017" s="183"/>
    </row>
    <row r="1018" spans="2:24" ht="16.8" thickTop="1" thickBot="1">
      <c r="B1018" s="248" t="str">
        <f>IF(Árboles!B1015="","",Árboles!B1015)</f>
        <v/>
      </c>
      <c r="C1018" s="240" t="str">
        <f>IF(Árboles!C1015="","",Árboles!C1015)</f>
        <v/>
      </c>
      <c r="D1018" s="249" t="str">
        <f>IF(Árboles!G1015="","",Árboles!G1015)</f>
        <v/>
      </c>
      <c r="E1018" s="242"/>
      <c r="F1018" s="242"/>
      <c r="G1018" s="242"/>
      <c r="H1018" s="242"/>
      <c r="I1018" s="242"/>
      <c r="J1018" s="243">
        <f>SUM(Biomasa[[#This Row],[B_PM (t)]:[B_Raíz (t)]])</f>
        <v>0</v>
      </c>
      <c r="K1018" s="244"/>
      <c r="L1018" s="244"/>
      <c r="M1018" s="244"/>
      <c r="N1018" s="244"/>
      <c r="O1018" s="244"/>
      <c r="P1018" s="245"/>
      <c r="Q1018" s="245"/>
      <c r="R1018" s="183"/>
      <c r="S1018" s="183"/>
      <c r="T1018" s="183"/>
      <c r="U1018" s="183"/>
      <c r="V1018" s="183"/>
      <c r="W1018" s="183"/>
      <c r="X1018" s="183"/>
    </row>
    <row r="1019" spans="2:24" ht="16.8" thickTop="1" thickBot="1">
      <c r="B1019" s="248" t="str">
        <f>IF(Árboles!B1016="","",Árboles!B1016)</f>
        <v/>
      </c>
      <c r="C1019" s="240" t="str">
        <f>IF(Árboles!C1016="","",Árboles!C1016)</f>
        <v/>
      </c>
      <c r="D1019" s="249" t="str">
        <f>IF(Árboles!G1016="","",Árboles!G1016)</f>
        <v/>
      </c>
      <c r="E1019" s="242"/>
      <c r="F1019" s="242"/>
      <c r="G1019" s="242"/>
      <c r="H1019" s="242"/>
      <c r="I1019" s="242"/>
      <c r="J1019" s="243">
        <f>SUM(Biomasa[[#This Row],[B_PM (t)]:[B_Raíz (t)]])</f>
        <v>0</v>
      </c>
      <c r="K1019" s="244"/>
      <c r="L1019" s="244"/>
      <c r="M1019" s="244"/>
      <c r="N1019" s="244"/>
      <c r="O1019" s="244"/>
      <c r="P1019" s="245"/>
      <c r="Q1019" s="245"/>
      <c r="R1019" s="183"/>
      <c r="S1019" s="183"/>
      <c r="T1019" s="183"/>
      <c r="U1019" s="183"/>
      <c r="V1019" s="183"/>
      <c r="W1019" s="183"/>
      <c r="X1019" s="183"/>
    </row>
    <row r="1020" spans="2:24" ht="16.8" thickTop="1" thickBot="1">
      <c r="B1020" s="248" t="str">
        <f>IF(Árboles!B1017="","",Árboles!B1017)</f>
        <v/>
      </c>
      <c r="C1020" s="240" t="str">
        <f>IF(Árboles!C1017="","",Árboles!C1017)</f>
        <v/>
      </c>
      <c r="D1020" s="249" t="str">
        <f>IF(Árboles!G1017="","",Árboles!G1017)</f>
        <v/>
      </c>
      <c r="E1020" s="242"/>
      <c r="F1020" s="242"/>
      <c r="G1020" s="242"/>
      <c r="H1020" s="242"/>
      <c r="I1020" s="242"/>
      <c r="J1020" s="243">
        <f>SUM(Biomasa[[#This Row],[B_PM (t)]:[B_Raíz (t)]])</f>
        <v>0</v>
      </c>
      <c r="K1020" s="244"/>
      <c r="L1020" s="244"/>
      <c r="M1020" s="244"/>
      <c r="N1020" s="244"/>
      <c r="O1020" s="244"/>
      <c r="P1020" s="245"/>
      <c r="Q1020" s="245"/>
      <c r="R1020" s="183"/>
      <c r="S1020" s="183"/>
      <c r="T1020" s="183"/>
      <c r="U1020" s="183"/>
      <c r="V1020" s="183"/>
      <c r="W1020" s="183"/>
      <c r="X1020" s="183"/>
    </row>
    <row r="1021" spans="2:24" ht="16.8" thickTop="1" thickBot="1">
      <c r="B1021" s="248" t="str">
        <f>IF(Árboles!B1018="","",Árboles!B1018)</f>
        <v/>
      </c>
      <c r="C1021" s="240" t="str">
        <f>IF(Árboles!C1018="","",Árboles!C1018)</f>
        <v/>
      </c>
      <c r="D1021" s="249" t="str">
        <f>IF(Árboles!G1018="","",Árboles!G1018)</f>
        <v/>
      </c>
      <c r="E1021" s="242"/>
      <c r="F1021" s="242"/>
      <c r="G1021" s="242"/>
      <c r="H1021" s="242"/>
      <c r="I1021" s="242"/>
      <c r="J1021" s="243">
        <f>SUM(Biomasa[[#This Row],[B_PM (t)]:[B_Raíz (t)]])</f>
        <v>0</v>
      </c>
      <c r="K1021" s="244"/>
      <c r="L1021" s="244"/>
      <c r="M1021" s="244"/>
      <c r="N1021" s="244"/>
      <c r="O1021" s="244"/>
      <c r="P1021" s="245"/>
      <c r="Q1021" s="245"/>
      <c r="R1021" s="183"/>
      <c r="S1021" s="183"/>
      <c r="T1021" s="183"/>
      <c r="U1021" s="183"/>
      <c r="V1021" s="183"/>
      <c r="W1021" s="183"/>
      <c r="X1021" s="183"/>
    </row>
    <row r="1022" spans="2:24" ht="16.8" thickTop="1" thickBot="1">
      <c r="B1022" s="248" t="str">
        <f>IF(Árboles!B1019="","",Árboles!B1019)</f>
        <v/>
      </c>
      <c r="C1022" s="240" t="str">
        <f>IF(Árboles!C1019="","",Árboles!C1019)</f>
        <v/>
      </c>
      <c r="D1022" s="249" t="str">
        <f>IF(Árboles!G1019="","",Árboles!G1019)</f>
        <v/>
      </c>
      <c r="E1022" s="242"/>
      <c r="F1022" s="242"/>
      <c r="G1022" s="242"/>
      <c r="H1022" s="242"/>
      <c r="I1022" s="242"/>
      <c r="J1022" s="243">
        <f>SUM(Biomasa[[#This Row],[B_PM (t)]:[B_Raíz (t)]])</f>
        <v>0</v>
      </c>
      <c r="K1022" s="244"/>
      <c r="L1022" s="244"/>
      <c r="M1022" s="244"/>
      <c r="N1022" s="244"/>
      <c r="O1022" s="244"/>
      <c r="P1022" s="245"/>
      <c r="Q1022" s="245"/>
      <c r="R1022" s="183"/>
      <c r="S1022" s="183"/>
      <c r="T1022" s="183"/>
      <c r="U1022" s="183"/>
      <c r="V1022" s="183"/>
      <c r="W1022" s="183"/>
      <c r="X1022" s="183"/>
    </row>
    <row r="1023" spans="2:24" ht="16.8" thickTop="1" thickBot="1">
      <c r="B1023" s="248" t="str">
        <f>IF(Árboles!B1020="","",Árboles!B1020)</f>
        <v/>
      </c>
      <c r="C1023" s="240" t="str">
        <f>IF(Árboles!C1020="","",Árboles!C1020)</f>
        <v/>
      </c>
      <c r="D1023" s="249" t="str">
        <f>IF(Árboles!G1020="","",Árboles!G1020)</f>
        <v/>
      </c>
      <c r="E1023" s="242"/>
      <c r="F1023" s="242"/>
      <c r="G1023" s="242"/>
      <c r="H1023" s="242"/>
      <c r="I1023" s="242"/>
      <c r="J1023" s="243">
        <f>SUM(Biomasa[[#This Row],[B_PM (t)]:[B_Raíz (t)]])</f>
        <v>0</v>
      </c>
      <c r="K1023" s="244"/>
      <c r="L1023" s="244"/>
      <c r="M1023" s="244"/>
      <c r="N1023" s="244"/>
      <c r="O1023" s="244"/>
      <c r="P1023" s="245"/>
      <c r="Q1023" s="245"/>
      <c r="R1023" s="183"/>
      <c r="S1023" s="183"/>
      <c r="T1023" s="183"/>
      <c r="U1023" s="183"/>
      <c r="V1023" s="183"/>
      <c r="W1023" s="183"/>
      <c r="X1023" s="183"/>
    </row>
    <row r="1024" spans="2:24" ht="16.8" thickTop="1" thickBot="1">
      <c r="B1024" s="248" t="str">
        <f>IF(Árboles!B1021="","",Árboles!B1021)</f>
        <v/>
      </c>
      <c r="C1024" s="240" t="str">
        <f>IF(Árboles!C1021="","",Árboles!C1021)</f>
        <v/>
      </c>
      <c r="D1024" s="249" t="str">
        <f>IF(Árboles!G1021="","",Árboles!G1021)</f>
        <v/>
      </c>
      <c r="E1024" s="242"/>
      <c r="F1024" s="242"/>
      <c r="G1024" s="242"/>
      <c r="H1024" s="242"/>
      <c r="I1024" s="242"/>
      <c r="J1024" s="243">
        <f>SUM(Biomasa[[#This Row],[B_PM (t)]:[B_Raíz (t)]])</f>
        <v>0</v>
      </c>
      <c r="K1024" s="244"/>
      <c r="L1024" s="244"/>
      <c r="M1024" s="244"/>
      <c r="N1024" s="244"/>
      <c r="O1024" s="244"/>
      <c r="P1024" s="245"/>
      <c r="Q1024" s="245"/>
      <c r="R1024" s="183"/>
      <c r="S1024" s="183"/>
      <c r="T1024" s="183"/>
      <c r="U1024" s="183"/>
      <c r="V1024" s="183"/>
      <c r="W1024" s="183"/>
      <c r="X1024" s="183"/>
    </row>
    <row r="1025" spans="2:24" ht="16.8" thickTop="1" thickBot="1">
      <c r="B1025" s="248" t="str">
        <f>IF(Árboles!B1022="","",Árboles!B1022)</f>
        <v/>
      </c>
      <c r="C1025" s="240" t="str">
        <f>IF(Árboles!C1022="","",Árboles!C1022)</f>
        <v/>
      </c>
      <c r="D1025" s="249" t="str">
        <f>IF(Árboles!G1022="","",Árboles!G1022)</f>
        <v/>
      </c>
      <c r="E1025" s="242"/>
      <c r="F1025" s="242"/>
      <c r="G1025" s="242"/>
      <c r="H1025" s="242"/>
      <c r="I1025" s="242"/>
      <c r="J1025" s="243">
        <f>SUM(Biomasa[[#This Row],[B_PM (t)]:[B_Raíz (t)]])</f>
        <v>0</v>
      </c>
      <c r="K1025" s="244"/>
      <c r="L1025" s="244"/>
      <c r="M1025" s="244"/>
      <c r="N1025" s="244"/>
      <c r="O1025" s="244"/>
      <c r="P1025" s="245"/>
      <c r="Q1025" s="245"/>
      <c r="R1025" s="183"/>
      <c r="S1025" s="183"/>
      <c r="T1025" s="183"/>
      <c r="U1025" s="183"/>
      <c r="V1025" s="183"/>
      <c r="W1025" s="183"/>
      <c r="X1025" s="183"/>
    </row>
    <row r="1026" spans="2:24" ht="16.8" thickTop="1" thickBot="1">
      <c r="B1026" s="248" t="str">
        <f>IF(Árboles!B1023="","",Árboles!B1023)</f>
        <v/>
      </c>
      <c r="C1026" s="240" t="str">
        <f>IF(Árboles!C1023="","",Árboles!C1023)</f>
        <v/>
      </c>
      <c r="D1026" s="249" t="str">
        <f>IF(Árboles!G1023="","",Árboles!G1023)</f>
        <v/>
      </c>
      <c r="E1026" s="242"/>
      <c r="F1026" s="242"/>
      <c r="G1026" s="242"/>
      <c r="H1026" s="242"/>
      <c r="I1026" s="242"/>
      <c r="J1026" s="243">
        <f>SUM(Biomasa[[#This Row],[B_PM (t)]:[B_Raíz (t)]])</f>
        <v>0</v>
      </c>
      <c r="K1026" s="244"/>
      <c r="L1026" s="244"/>
      <c r="M1026" s="244"/>
      <c r="N1026" s="244"/>
      <c r="O1026" s="244"/>
      <c r="P1026" s="245"/>
      <c r="Q1026" s="245"/>
      <c r="R1026" s="183"/>
      <c r="S1026" s="183"/>
      <c r="T1026" s="183"/>
      <c r="U1026" s="183"/>
      <c r="V1026" s="183"/>
      <c r="W1026" s="183"/>
      <c r="X1026" s="183"/>
    </row>
    <row r="1027" spans="2:24" ht="16.8" thickTop="1" thickBot="1">
      <c r="B1027" s="248" t="str">
        <f>IF(Árboles!B1024="","",Árboles!B1024)</f>
        <v/>
      </c>
      <c r="C1027" s="240" t="str">
        <f>IF(Árboles!C1024="","",Árboles!C1024)</f>
        <v/>
      </c>
      <c r="D1027" s="249" t="str">
        <f>IF(Árboles!G1024="","",Árboles!G1024)</f>
        <v/>
      </c>
      <c r="E1027" s="242"/>
      <c r="F1027" s="242"/>
      <c r="G1027" s="242"/>
      <c r="H1027" s="242"/>
      <c r="I1027" s="242"/>
      <c r="J1027" s="243">
        <f>SUM(Biomasa[[#This Row],[B_PM (t)]:[B_Raíz (t)]])</f>
        <v>0</v>
      </c>
      <c r="K1027" s="244"/>
      <c r="L1027" s="244"/>
      <c r="M1027" s="244"/>
      <c r="N1027" s="244"/>
      <c r="O1027" s="244"/>
      <c r="P1027" s="245"/>
      <c r="Q1027" s="245"/>
      <c r="R1027" s="183"/>
      <c r="S1027" s="183"/>
      <c r="T1027" s="183"/>
      <c r="U1027" s="183"/>
      <c r="V1027" s="183"/>
      <c r="W1027" s="183"/>
      <c r="X1027" s="183"/>
    </row>
    <row r="1028" spans="2:24" ht="16.8" thickTop="1" thickBot="1">
      <c r="B1028" s="248" t="str">
        <f>IF(Árboles!B1025="","",Árboles!B1025)</f>
        <v/>
      </c>
      <c r="C1028" s="240" t="str">
        <f>IF(Árboles!C1025="","",Árboles!C1025)</f>
        <v/>
      </c>
      <c r="D1028" s="249" t="str">
        <f>IF(Árboles!G1025="","",Árboles!G1025)</f>
        <v/>
      </c>
      <c r="E1028" s="242"/>
      <c r="F1028" s="242"/>
      <c r="G1028" s="242"/>
      <c r="H1028" s="242"/>
      <c r="I1028" s="242"/>
      <c r="J1028" s="243">
        <f>SUM(Biomasa[[#This Row],[B_PM (t)]:[B_Raíz (t)]])</f>
        <v>0</v>
      </c>
      <c r="K1028" s="244"/>
      <c r="L1028" s="244"/>
      <c r="M1028" s="244"/>
      <c r="N1028" s="244"/>
      <c r="O1028" s="244"/>
      <c r="P1028" s="245"/>
      <c r="Q1028" s="245"/>
      <c r="R1028" s="183"/>
      <c r="S1028" s="183"/>
      <c r="T1028" s="183"/>
      <c r="U1028" s="183"/>
      <c r="V1028" s="183"/>
      <c r="W1028" s="183"/>
      <c r="X1028" s="183"/>
    </row>
    <row r="1029" spans="2:24" ht="16.8" thickTop="1" thickBot="1">
      <c r="B1029" s="248" t="str">
        <f>IF(Árboles!B1026="","",Árboles!B1026)</f>
        <v/>
      </c>
      <c r="C1029" s="240" t="str">
        <f>IF(Árboles!C1026="","",Árboles!C1026)</f>
        <v/>
      </c>
      <c r="D1029" s="249" t="str">
        <f>IF(Árboles!G1026="","",Árboles!G1026)</f>
        <v/>
      </c>
      <c r="E1029" s="242"/>
      <c r="F1029" s="242"/>
      <c r="G1029" s="242"/>
      <c r="H1029" s="242"/>
      <c r="I1029" s="242"/>
      <c r="J1029" s="243">
        <f>SUM(Biomasa[[#This Row],[B_PM (t)]:[B_Raíz (t)]])</f>
        <v>0</v>
      </c>
      <c r="K1029" s="244"/>
      <c r="L1029" s="244"/>
      <c r="M1029" s="244"/>
      <c r="N1029" s="244"/>
      <c r="O1029" s="244"/>
      <c r="P1029" s="245"/>
      <c r="Q1029" s="245"/>
      <c r="R1029" s="183"/>
      <c r="S1029" s="183"/>
      <c r="T1029" s="183"/>
      <c r="U1029" s="183"/>
      <c r="V1029" s="183"/>
      <c r="W1029" s="183"/>
      <c r="X1029" s="183"/>
    </row>
    <row r="1030" spans="2:24" ht="16.8" thickTop="1" thickBot="1">
      <c r="B1030" s="248" t="str">
        <f>IF(Árboles!B1027="","",Árboles!B1027)</f>
        <v/>
      </c>
      <c r="C1030" s="240" t="str">
        <f>IF(Árboles!C1027="","",Árboles!C1027)</f>
        <v/>
      </c>
      <c r="D1030" s="249" t="str">
        <f>IF(Árboles!G1027="","",Árboles!G1027)</f>
        <v/>
      </c>
      <c r="E1030" s="242"/>
      <c r="F1030" s="242"/>
      <c r="G1030" s="242"/>
      <c r="H1030" s="242"/>
      <c r="I1030" s="242"/>
      <c r="J1030" s="243">
        <f>SUM(Biomasa[[#This Row],[B_PM (t)]:[B_Raíz (t)]])</f>
        <v>0</v>
      </c>
      <c r="K1030" s="244"/>
      <c r="L1030" s="244"/>
      <c r="M1030" s="244"/>
      <c r="N1030" s="244"/>
      <c r="O1030" s="244"/>
      <c r="P1030" s="245"/>
      <c r="Q1030" s="245"/>
      <c r="R1030" s="183"/>
      <c r="S1030" s="183"/>
      <c r="T1030" s="183"/>
      <c r="U1030" s="183"/>
      <c r="V1030" s="183"/>
      <c r="W1030" s="183"/>
      <c r="X1030" s="183"/>
    </row>
    <row r="1031" spans="2:24" ht="16.8" thickTop="1" thickBot="1">
      <c r="B1031" s="248" t="str">
        <f>IF(Árboles!B1028="","",Árboles!B1028)</f>
        <v/>
      </c>
      <c r="C1031" s="240" t="str">
        <f>IF(Árboles!C1028="","",Árboles!C1028)</f>
        <v/>
      </c>
      <c r="D1031" s="249" t="str">
        <f>IF(Árboles!G1028="","",Árboles!G1028)</f>
        <v/>
      </c>
      <c r="E1031" s="242"/>
      <c r="F1031" s="242"/>
      <c r="G1031" s="242"/>
      <c r="H1031" s="242"/>
      <c r="I1031" s="242"/>
      <c r="J1031" s="243">
        <f>SUM(Biomasa[[#This Row],[B_PM (t)]:[B_Raíz (t)]])</f>
        <v>0</v>
      </c>
      <c r="K1031" s="244"/>
      <c r="L1031" s="244"/>
      <c r="M1031" s="244"/>
      <c r="N1031" s="244"/>
      <c r="O1031" s="244"/>
      <c r="P1031" s="245"/>
      <c r="Q1031" s="245"/>
      <c r="R1031" s="183"/>
      <c r="S1031" s="183"/>
      <c r="T1031" s="183"/>
      <c r="U1031" s="183"/>
      <c r="V1031" s="183"/>
      <c r="W1031" s="183"/>
      <c r="X1031" s="183"/>
    </row>
    <row r="1032" spans="2:24" ht="16.8" thickTop="1" thickBot="1">
      <c r="B1032" s="248" t="str">
        <f>IF(Árboles!B1029="","",Árboles!B1029)</f>
        <v/>
      </c>
      <c r="C1032" s="240" t="str">
        <f>IF(Árboles!C1029="","",Árboles!C1029)</f>
        <v/>
      </c>
      <c r="D1032" s="249" t="str">
        <f>IF(Árboles!G1029="","",Árboles!G1029)</f>
        <v/>
      </c>
      <c r="E1032" s="242"/>
      <c r="F1032" s="242"/>
      <c r="G1032" s="242"/>
      <c r="H1032" s="242"/>
      <c r="I1032" s="242"/>
      <c r="J1032" s="243">
        <f>SUM(Biomasa[[#This Row],[B_PM (t)]:[B_Raíz (t)]])</f>
        <v>0</v>
      </c>
      <c r="K1032" s="244"/>
      <c r="L1032" s="244"/>
      <c r="M1032" s="244"/>
      <c r="N1032" s="244"/>
      <c r="O1032" s="244"/>
      <c r="P1032" s="245"/>
      <c r="Q1032" s="245"/>
      <c r="R1032" s="183"/>
      <c r="S1032" s="183"/>
      <c r="T1032" s="183"/>
      <c r="U1032" s="183"/>
      <c r="V1032" s="183"/>
      <c r="W1032" s="183"/>
      <c r="X1032" s="183"/>
    </row>
    <row r="1033" spans="2:24" ht="16.8" thickTop="1" thickBot="1">
      <c r="B1033" s="248" t="str">
        <f>IF(Árboles!B1030="","",Árboles!B1030)</f>
        <v/>
      </c>
      <c r="C1033" s="240" t="str">
        <f>IF(Árboles!C1030="","",Árboles!C1030)</f>
        <v/>
      </c>
      <c r="D1033" s="249" t="str">
        <f>IF(Árboles!G1030="","",Árboles!G1030)</f>
        <v/>
      </c>
      <c r="E1033" s="242"/>
      <c r="F1033" s="242"/>
      <c r="G1033" s="242"/>
      <c r="H1033" s="242"/>
      <c r="I1033" s="242"/>
      <c r="J1033" s="243">
        <f>SUM(Biomasa[[#This Row],[B_PM (t)]:[B_Raíz (t)]])</f>
        <v>0</v>
      </c>
      <c r="K1033" s="244"/>
      <c r="L1033" s="244"/>
      <c r="M1033" s="244"/>
      <c r="N1033" s="244"/>
      <c r="O1033" s="244"/>
      <c r="P1033" s="245"/>
      <c r="Q1033" s="245"/>
      <c r="R1033" s="183"/>
      <c r="S1033" s="183"/>
      <c r="T1033" s="183"/>
      <c r="U1033" s="183"/>
      <c r="V1033" s="183"/>
      <c r="W1033" s="183"/>
      <c r="X1033" s="183"/>
    </row>
    <row r="1034" spans="2:24" ht="16.8" thickTop="1" thickBot="1">
      <c r="B1034" s="248" t="str">
        <f>IF(Árboles!B1031="","",Árboles!B1031)</f>
        <v/>
      </c>
      <c r="C1034" s="240" t="str">
        <f>IF(Árboles!C1031="","",Árboles!C1031)</f>
        <v/>
      </c>
      <c r="D1034" s="249" t="str">
        <f>IF(Árboles!G1031="","",Árboles!G1031)</f>
        <v/>
      </c>
      <c r="E1034" s="242"/>
      <c r="F1034" s="242"/>
      <c r="G1034" s="242"/>
      <c r="H1034" s="242"/>
      <c r="I1034" s="242"/>
      <c r="J1034" s="243">
        <f>SUM(Biomasa[[#This Row],[B_PM (t)]:[B_Raíz (t)]])</f>
        <v>0</v>
      </c>
      <c r="K1034" s="244"/>
      <c r="L1034" s="244"/>
      <c r="M1034" s="244"/>
      <c r="N1034" s="244"/>
      <c r="O1034" s="244"/>
      <c r="P1034" s="245"/>
      <c r="Q1034" s="245"/>
      <c r="R1034" s="183"/>
      <c r="S1034" s="183"/>
      <c r="T1034" s="183"/>
      <c r="U1034" s="183"/>
      <c r="V1034" s="183"/>
      <c r="W1034" s="183"/>
      <c r="X1034" s="183"/>
    </row>
    <row r="1035" spans="2:24" ht="16.8" thickTop="1" thickBot="1">
      <c r="B1035" s="248" t="str">
        <f>IF(Árboles!B1032="","",Árboles!B1032)</f>
        <v/>
      </c>
      <c r="C1035" s="240" t="str">
        <f>IF(Árboles!C1032="","",Árboles!C1032)</f>
        <v/>
      </c>
      <c r="D1035" s="249" t="str">
        <f>IF(Árboles!G1032="","",Árboles!G1032)</f>
        <v/>
      </c>
      <c r="E1035" s="242"/>
      <c r="F1035" s="242"/>
      <c r="G1035" s="242"/>
      <c r="H1035" s="242"/>
      <c r="I1035" s="242"/>
      <c r="J1035" s="243">
        <f>SUM(Biomasa[[#This Row],[B_PM (t)]:[B_Raíz (t)]])</f>
        <v>0</v>
      </c>
      <c r="K1035" s="244"/>
      <c r="L1035" s="244"/>
      <c r="M1035" s="244"/>
      <c r="N1035" s="244"/>
      <c r="O1035" s="244"/>
      <c r="P1035" s="245"/>
      <c r="Q1035" s="245"/>
      <c r="R1035" s="183"/>
      <c r="S1035" s="183"/>
      <c r="T1035" s="183"/>
      <c r="U1035" s="183"/>
      <c r="V1035" s="183"/>
      <c r="W1035" s="183"/>
      <c r="X1035" s="183"/>
    </row>
    <row r="1036" spans="2:24" ht="16.8" thickTop="1" thickBot="1">
      <c r="B1036" s="248" t="str">
        <f>IF(Árboles!B1033="","",Árboles!B1033)</f>
        <v/>
      </c>
      <c r="C1036" s="240" t="str">
        <f>IF(Árboles!C1033="","",Árboles!C1033)</f>
        <v/>
      </c>
      <c r="D1036" s="249" t="str">
        <f>IF(Árboles!G1033="","",Árboles!G1033)</f>
        <v/>
      </c>
      <c r="E1036" s="242"/>
      <c r="F1036" s="242"/>
      <c r="G1036" s="242"/>
      <c r="H1036" s="242"/>
      <c r="I1036" s="242"/>
      <c r="J1036" s="243">
        <f>SUM(Biomasa[[#This Row],[B_PM (t)]:[B_Raíz (t)]])</f>
        <v>0</v>
      </c>
      <c r="K1036" s="244"/>
      <c r="L1036" s="244"/>
      <c r="M1036" s="244"/>
      <c r="N1036" s="244"/>
      <c r="O1036" s="244"/>
      <c r="P1036" s="245"/>
      <c r="Q1036" s="245"/>
      <c r="R1036" s="183"/>
      <c r="S1036" s="183"/>
      <c r="T1036" s="183"/>
      <c r="U1036" s="183"/>
      <c r="V1036" s="183"/>
      <c r="W1036" s="183"/>
      <c r="X1036" s="183"/>
    </row>
    <row r="1037" spans="2:24" ht="16.8" thickTop="1" thickBot="1">
      <c r="B1037" s="248" t="str">
        <f>IF(Árboles!B1034="","",Árboles!B1034)</f>
        <v/>
      </c>
      <c r="C1037" s="240" t="str">
        <f>IF(Árboles!C1034="","",Árboles!C1034)</f>
        <v/>
      </c>
      <c r="D1037" s="249" t="str">
        <f>IF(Árboles!G1034="","",Árboles!G1034)</f>
        <v/>
      </c>
      <c r="E1037" s="242"/>
      <c r="F1037" s="242"/>
      <c r="G1037" s="242"/>
      <c r="H1037" s="242"/>
      <c r="I1037" s="242"/>
      <c r="J1037" s="243">
        <f>SUM(Biomasa[[#This Row],[B_PM (t)]:[B_Raíz (t)]])</f>
        <v>0</v>
      </c>
      <c r="K1037" s="244"/>
      <c r="L1037" s="244"/>
      <c r="M1037" s="244"/>
      <c r="N1037" s="244"/>
      <c r="O1037" s="244"/>
      <c r="P1037" s="245"/>
      <c r="Q1037" s="245"/>
      <c r="R1037" s="183"/>
      <c r="S1037" s="183"/>
      <c r="T1037" s="183"/>
      <c r="U1037" s="183"/>
      <c r="V1037" s="183"/>
      <c r="W1037" s="183"/>
      <c r="X1037" s="183"/>
    </row>
    <row r="1038" spans="2:24" ht="16.8" thickTop="1" thickBot="1">
      <c r="B1038" s="248" t="str">
        <f>IF(Árboles!B1035="","",Árboles!B1035)</f>
        <v/>
      </c>
      <c r="C1038" s="240" t="str">
        <f>IF(Árboles!C1035="","",Árboles!C1035)</f>
        <v/>
      </c>
      <c r="D1038" s="249" t="str">
        <f>IF(Árboles!G1035="","",Árboles!G1035)</f>
        <v/>
      </c>
      <c r="E1038" s="242"/>
      <c r="F1038" s="242"/>
      <c r="G1038" s="242"/>
      <c r="H1038" s="242"/>
      <c r="I1038" s="242"/>
      <c r="J1038" s="243">
        <f>SUM(Biomasa[[#This Row],[B_PM (t)]:[B_Raíz (t)]])</f>
        <v>0</v>
      </c>
      <c r="K1038" s="244"/>
      <c r="L1038" s="244"/>
      <c r="M1038" s="244"/>
      <c r="N1038" s="244"/>
      <c r="O1038" s="244"/>
      <c r="P1038" s="245"/>
      <c r="Q1038" s="245"/>
      <c r="R1038" s="183"/>
      <c r="S1038" s="183"/>
      <c r="T1038" s="183"/>
      <c r="U1038" s="183"/>
      <c r="V1038" s="183"/>
      <c r="W1038" s="183"/>
      <c r="X1038" s="183"/>
    </row>
    <row r="1039" spans="2:24" ht="16.8" thickTop="1" thickBot="1">
      <c r="B1039" s="248" t="str">
        <f>IF(Árboles!B1036="","",Árboles!B1036)</f>
        <v/>
      </c>
      <c r="C1039" s="240" t="str">
        <f>IF(Árboles!C1036="","",Árboles!C1036)</f>
        <v/>
      </c>
      <c r="D1039" s="249" t="str">
        <f>IF(Árboles!G1036="","",Árboles!G1036)</f>
        <v/>
      </c>
      <c r="E1039" s="242"/>
      <c r="F1039" s="242"/>
      <c r="G1039" s="242"/>
      <c r="H1039" s="242"/>
      <c r="I1039" s="242"/>
      <c r="J1039" s="243">
        <f>SUM(Biomasa[[#This Row],[B_PM (t)]:[B_Raíz (t)]])</f>
        <v>0</v>
      </c>
      <c r="K1039" s="244"/>
      <c r="L1039" s="244"/>
      <c r="M1039" s="244"/>
      <c r="N1039" s="244"/>
      <c r="O1039" s="244"/>
      <c r="P1039" s="245"/>
      <c r="Q1039" s="245"/>
      <c r="R1039" s="183"/>
      <c r="S1039" s="183"/>
      <c r="T1039" s="183"/>
      <c r="U1039" s="183"/>
      <c r="V1039" s="183"/>
      <c r="W1039" s="183"/>
      <c r="X1039" s="183"/>
    </row>
    <row r="1040" spans="2:24" ht="16.8" thickTop="1" thickBot="1">
      <c r="B1040" s="248" t="str">
        <f>IF(Árboles!B1037="","",Árboles!B1037)</f>
        <v/>
      </c>
      <c r="C1040" s="240" t="str">
        <f>IF(Árboles!C1037="","",Árboles!C1037)</f>
        <v/>
      </c>
      <c r="D1040" s="249" t="str">
        <f>IF(Árboles!G1037="","",Árboles!G1037)</f>
        <v/>
      </c>
      <c r="E1040" s="242"/>
      <c r="F1040" s="242"/>
      <c r="G1040" s="242"/>
      <c r="H1040" s="242"/>
      <c r="I1040" s="242"/>
      <c r="J1040" s="243">
        <f>SUM(Biomasa[[#This Row],[B_PM (t)]:[B_Raíz (t)]])</f>
        <v>0</v>
      </c>
      <c r="K1040" s="244"/>
      <c r="L1040" s="244"/>
      <c r="M1040" s="244"/>
      <c r="N1040" s="244"/>
      <c r="O1040" s="244"/>
      <c r="P1040" s="245"/>
      <c r="Q1040" s="245"/>
      <c r="R1040" s="183"/>
      <c r="S1040" s="183"/>
      <c r="T1040" s="183"/>
      <c r="U1040" s="183"/>
      <c r="V1040" s="183"/>
      <c r="W1040" s="183"/>
      <c r="X1040" s="183"/>
    </row>
    <row r="1041" spans="2:24" ht="16.8" thickTop="1" thickBot="1">
      <c r="B1041" s="248" t="str">
        <f>IF(Árboles!B1038="","",Árboles!B1038)</f>
        <v/>
      </c>
      <c r="C1041" s="240" t="str">
        <f>IF(Árboles!C1038="","",Árboles!C1038)</f>
        <v/>
      </c>
      <c r="D1041" s="249" t="str">
        <f>IF(Árboles!G1038="","",Árboles!G1038)</f>
        <v/>
      </c>
      <c r="E1041" s="242"/>
      <c r="F1041" s="242"/>
      <c r="G1041" s="242"/>
      <c r="H1041" s="242"/>
      <c r="I1041" s="242"/>
      <c r="J1041" s="243">
        <f>SUM(Biomasa[[#This Row],[B_PM (t)]:[B_Raíz (t)]])</f>
        <v>0</v>
      </c>
      <c r="K1041" s="244"/>
      <c r="L1041" s="244"/>
      <c r="M1041" s="244"/>
      <c r="N1041" s="244"/>
      <c r="O1041" s="244"/>
      <c r="P1041" s="245"/>
      <c r="Q1041" s="245"/>
      <c r="R1041" s="183"/>
      <c r="S1041" s="183"/>
      <c r="T1041" s="183"/>
      <c r="U1041" s="183"/>
      <c r="V1041" s="183"/>
      <c r="W1041" s="183"/>
      <c r="X1041" s="183"/>
    </row>
    <row r="1042" spans="2:24" ht="16.8" thickTop="1" thickBot="1">
      <c r="B1042" s="248" t="str">
        <f>IF(Árboles!B1039="","",Árboles!B1039)</f>
        <v/>
      </c>
      <c r="C1042" s="240" t="str">
        <f>IF(Árboles!C1039="","",Árboles!C1039)</f>
        <v/>
      </c>
      <c r="D1042" s="249" t="str">
        <f>IF(Árboles!G1039="","",Árboles!G1039)</f>
        <v/>
      </c>
      <c r="E1042" s="242"/>
      <c r="F1042" s="242"/>
      <c r="G1042" s="242"/>
      <c r="H1042" s="242"/>
      <c r="I1042" s="242"/>
      <c r="J1042" s="243">
        <f>SUM(Biomasa[[#This Row],[B_PM (t)]:[B_Raíz (t)]])</f>
        <v>0</v>
      </c>
      <c r="K1042" s="244"/>
      <c r="L1042" s="244"/>
      <c r="M1042" s="244"/>
      <c r="N1042" s="244"/>
      <c r="O1042" s="244"/>
      <c r="P1042" s="245"/>
      <c r="Q1042" s="245"/>
      <c r="R1042" s="183"/>
      <c r="S1042" s="183"/>
      <c r="T1042" s="183"/>
      <c r="U1042" s="183"/>
      <c r="V1042" s="183"/>
      <c r="W1042" s="183"/>
      <c r="X1042" s="183"/>
    </row>
    <row r="1043" spans="2:24" ht="16.8" thickTop="1" thickBot="1">
      <c r="B1043" s="248" t="str">
        <f>IF(Árboles!B1040="","",Árboles!B1040)</f>
        <v/>
      </c>
      <c r="C1043" s="240" t="str">
        <f>IF(Árboles!C1040="","",Árboles!C1040)</f>
        <v/>
      </c>
      <c r="D1043" s="249" t="str">
        <f>IF(Árboles!G1040="","",Árboles!G1040)</f>
        <v/>
      </c>
      <c r="E1043" s="242"/>
      <c r="F1043" s="242"/>
      <c r="G1043" s="242"/>
      <c r="H1043" s="242"/>
      <c r="I1043" s="242"/>
      <c r="J1043" s="243">
        <f>SUM(Biomasa[[#This Row],[B_PM (t)]:[B_Raíz (t)]])</f>
        <v>0</v>
      </c>
      <c r="K1043" s="244"/>
      <c r="L1043" s="244"/>
      <c r="M1043" s="244"/>
      <c r="N1043" s="244"/>
      <c r="O1043" s="244"/>
      <c r="P1043" s="245"/>
      <c r="Q1043" s="245"/>
      <c r="R1043" s="183"/>
      <c r="S1043" s="183"/>
      <c r="T1043" s="183"/>
      <c r="U1043" s="183"/>
      <c r="V1043" s="183"/>
      <c r="W1043" s="183"/>
      <c r="X1043" s="183"/>
    </row>
    <row r="1044" spans="2:24" ht="16.8" thickTop="1" thickBot="1">
      <c r="B1044" s="248" t="str">
        <f>IF(Árboles!B1041="","",Árboles!B1041)</f>
        <v/>
      </c>
      <c r="C1044" s="240" t="str">
        <f>IF(Árboles!C1041="","",Árboles!C1041)</f>
        <v/>
      </c>
      <c r="D1044" s="249" t="str">
        <f>IF(Árboles!G1041="","",Árboles!G1041)</f>
        <v/>
      </c>
      <c r="E1044" s="242"/>
      <c r="F1044" s="242"/>
      <c r="G1044" s="242"/>
      <c r="H1044" s="242"/>
      <c r="I1044" s="242"/>
      <c r="J1044" s="243">
        <f>SUM(Biomasa[[#This Row],[B_PM (t)]:[B_Raíz (t)]])</f>
        <v>0</v>
      </c>
      <c r="K1044" s="244"/>
      <c r="L1044" s="244"/>
      <c r="M1044" s="244"/>
      <c r="N1044" s="244"/>
      <c r="O1044" s="244"/>
      <c r="P1044" s="245"/>
      <c r="Q1044" s="245"/>
      <c r="R1044" s="183"/>
      <c r="S1044" s="183"/>
      <c r="T1044" s="183"/>
      <c r="U1044" s="183"/>
      <c r="V1044" s="183"/>
      <c r="W1044" s="183"/>
      <c r="X1044" s="183"/>
    </row>
    <row r="1045" spans="2:24" ht="16.8" thickTop="1" thickBot="1">
      <c r="B1045" s="248" t="str">
        <f>IF(Árboles!B1042="","",Árboles!B1042)</f>
        <v/>
      </c>
      <c r="C1045" s="240" t="str">
        <f>IF(Árboles!C1042="","",Árboles!C1042)</f>
        <v/>
      </c>
      <c r="D1045" s="249" t="str">
        <f>IF(Árboles!G1042="","",Árboles!G1042)</f>
        <v/>
      </c>
      <c r="E1045" s="242"/>
      <c r="F1045" s="242"/>
      <c r="G1045" s="242"/>
      <c r="H1045" s="242"/>
      <c r="I1045" s="242"/>
      <c r="J1045" s="243">
        <f>SUM(Biomasa[[#This Row],[B_PM (t)]:[B_Raíz (t)]])</f>
        <v>0</v>
      </c>
      <c r="K1045" s="244"/>
      <c r="L1045" s="244"/>
      <c r="M1045" s="244"/>
      <c r="N1045" s="244"/>
      <c r="O1045" s="244"/>
      <c r="P1045" s="245"/>
      <c r="Q1045" s="245"/>
      <c r="R1045" s="183"/>
      <c r="S1045" s="183"/>
      <c r="T1045" s="183"/>
      <c r="U1045" s="183"/>
      <c r="V1045" s="183"/>
      <c r="W1045" s="183"/>
      <c r="X1045" s="183"/>
    </row>
    <row r="1046" spans="2:24" ht="16.8" thickTop="1" thickBot="1">
      <c r="B1046" s="248" t="str">
        <f>IF(Árboles!B1043="","",Árboles!B1043)</f>
        <v/>
      </c>
      <c r="C1046" s="240" t="str">
        <f>IF(Árboles!C1043="","",Árboles!C1043)</f>
        <v/>
      </c>
      <c r="D1046" s="249" t="str">
        <f>IF(Árboles!G1043="","",Árboles!G1043)</f>
        <v/>
      </c>
      <c r="E1046" s="242"/>
      <c r="F1046" s="242"/>
      <c r="G1046" s="242"/>
      <c r="H1046" s="242"/>
      <c r="I1046" s="242"/>
      <c r="J1046" s="243">
        <f>SUM(Biomasa[[#This Row],[B_PM (t)]:[B_Raíz (t)]])</f>
        <v>0</v>
      </c>
      <c r="K1046" s="244"/>
      <c r="L1046" s="244"/>
      <c r="M1046" s="244"/>
      <c r="N1046" s="244"/>
      <c r="O1046" s="244"/>
      <c r="P1046" s="245"/>
      <c r="Q1046" s="245"/>
      <c r="R1046" s="183"/>
      <c r="S1046" s="183"/>
      <c r="T1046" s="183"/>
      <c r="U1046" s="183"/>
      <c r="V1046" s="183"/>
      <c r="W1046" s="183"/>
      <c r="X1046" s="183"/>
    </row>
    <row r="1047" spans="2:24" ht="16.8" thickTop="1" thickBot="1">
      <c r="B1047" s="248" t="str">
        <f>IF(Árboles!B1044="","",Árboles!B1044)</f>
        <v/>
      </c>
      <c r="C1047" s="240" t="str">
        <f>IF(Árboles!C1044="","",Árboles!C1044)</f>
        <v/>
      </c>
      <c r="D1047" s="249" t="str">
        <f>IF(Árboles!G1044="","",Árboles!G1044)</f>
        <v/>
      </c>
      <c r="E1047" s="242"/>
      <c r="F1047" s="242"/>
      <c r="G1047" s="242"/>
      <c r="H1047" s="242"/>
      <c r="I1047" s="242"/>
      <c r="J1047" s="243">
        <f>SUM(Biomasa[[#This Row],[B_PM (t)]:[B_Raíz (t)]])</f>
        <v>0</v>
      </c>
      <c r="K1047" s="244"/>
      <c r="L1047" s="244"/>
      <c r="M1047" s="244"/>
      <c r="N1047" s="244"/>
      <c r="O1047" s="244"/>
      <c r="P1047" s="245"/>
      <c r="Q1047" s="245"/>
      <c r="R1047" s="183"/>
      <c r="S1047" s="183"/>
      <c r="T1047" s="183"/>
      <c r="U1047" s="183"/>
      <c r="V1047" s="183"/>
      <c r="W1047" s="183"/>
      <c r="X1047" s="183"/>
    </row>
    <row r="1048" spans="2:24" ht="16.8" thickTop="1" thickBot="1">
      <c r="B1048" s="248" t="str">
        <f>IF(Árboles!B1045="","",Árboles!B1045)</f>
        <v/>
      </c>
      <c r="C1048" s="240" t="str">
        <f>IF(Árboles!C1045="","",Árboles!C1045)</f>
        <v/>
      </c>
      <c r="D1048" s="249" t="str">
        <f>IF(Árboles!G1045="","",Árboles!G1045)</f>
        <v/>
      </c>
      <c r="E1048" s="242"/>
      <c r="F1048" s="242"/>
      <c r="G1048" s="242"/>
      <c r="H1048" s="242"/>
      <c r="I1048" s="242"/>
      <c r="J1048" s="243">
        <f>SUM(Biomasa[[#This Row],[B_PM (t)]:[B_Raíz (t)]])</f>
        <v>0</v>
      </c>
      <c r="K1048" s="244"/>
      <c r="L1048" s="244"/>
      <c r="M1048" s="244"/>
      <c r="N1048" s="244"/>
      <c r="O1048" s="244"/>
      <c r="P1048" s="245"/>
      <c r="Q1048" s="245"/>
      <c r="R1048" s="183"/>
      <c r="S1048" s="183"/>
      <c r="T1048" s="183"/>
      <c r="U1048" s="183"/>
      <c r="V1048" s="183"/>
      <c r="W1048" s="183"/>
      <c r="X1048" s="183"/>
    </row>
    <row r="1049" spans="2:24" ht="16.8" thickTop="1" thickBot="1">
      <c r="B1049" s="248" t="str">
        <f>IF(Árboles!B1046="","",Árboles!B1046)</f>
        <v/>
      </c>
      <c r="C1049" s="240" t="str">
        <f>IF(Árboles!C1046="","",Árboles!C1046)</f>
        <v/>
      </c>
      <c r="D1049" s="249" t="str">
        <f>IF(Árboles!G1046="","",Árboles!G1046)</f>
        <v/>
      </c>
      <c r="E1049" s="242"/>
      <c r="F1049" s="242"/>
      <c r="G1049" s="242"/>
      <c r="H1049" s="242"/>
      <c r="I1049" s="242"/>
      <c r="J1049" s="243">
        <f>SUM(Biomasa[[#This Row],[B_PM (t)]:[B_Raíz (t)]])</f>
        <v>0</v>
      </c>
      <c r="K1049" s="244"/>
      <c r="L1049" s="244"/>
      <c r="M1049" s="244"/>
      <c r="N1049" s="244"/>
      <c r="O1049" s="244"/>
      <c r="P1049" s="245"/>
      <c r="Q1049" s="245"/>
      <c r="R1049" s="183"/>
      <c r="S1049" s="183"/>
      <c r="T1049" s="183"/>
      <c r="U1049" s="183"/>
      <c r="V1049" s="183"/>
      <c r="W1049" s="183"/>
      <c r="X1049" s="183"/>
    </row>
    <row r="1050" spans="2:24" ht="16.8" thickTop="1" thickBot="1">
      <c r="B1050" s="248" t="str">
        <f>IF(Árboles!B1047="","",Árboles!B1047)</f>
        <v/>
      </c>
      <c r="C1050" s="240" t="str">
        <f>IF(Árboles!C1047="","",Árboles!C1047)</f>
        <v/>
      </c>
      <c r="D1050" s="249" t="str">
        <f>IF(Árboles!G1047="","",Árboles!G1047)</f>
        <v/>
      </c>
      <c r="E1050" s="242"/>
      <c r="F1050" s="242"/>
      <c r="G1050" s="242"/>
      <c r="H1050" s="242"/>
      <c r="I1050" s="242"/>
      <c r="J1050" s="243">
        <f>SUM(Biomasa[[#This Row],[B_PM (t)]:[B_Raíz (t)]])</f>
        <v>0</v>
      </c>
      <c r="K1050" s="244"/>
      <c r="L1050" s="244"/>
      <c r="M1050" s="244"/>
      <c r="N1050" s="244"/>
      <c r="O1050" s="244"/>
      <c r="P1050" s="245"/>
      <c r="Q1050" s="245"/>
      <c r="R1050" s="183"/>
      <c r="S1050" s="183"/>
      <c r="T1050" s="183"/>
      <c r="U1050" s="183"/>
      <c r="V1050" s="183"/>
      <c r="W1050" s="183"/>
      <c r="X1050" s="183"/>
    </row>
    <row r="1051" spans="2:24" ht="16.8" thickTop="1" thickBot="1">
      <c r="B1051" s="248" t="str">
        <f>IF(Árboles!B1048="","",Árboles!B1048)</f>
        <v/>
      </c>
      <c r="C1051" s="240" t="str">
        <f>IF(Árboles!C1048="","",Árboles!C1048)</f>
        <v/>
      </c>
      <c r="D1051" s="249" t="str">
        <f>IF(Árboles!G1048="","",Árboles!G1048)</f>
        <v/>
      </c>
      <c r="E1051" s="242"/>
      <c r="F1051" s="242"/>
      <c r="G1051" s="242"/>
      <c r="H1051" s="242"/>
      <c r="I1051" s="242"/>
      <c r="J1051" s="243">
        <f>SUM(Biomasa[[#This Row],[B_PM (t)]:[B_Raíz (t)]])</f>
        <v>0</v>
      </c>
      <c r="K1051" s="244"/>
      <c r="L1051" s="244"/>
      <c r="M1051" s="244"/>
      <c r="N1051" s="244"/>
      <c r="O1051" s="244"/>
      <c r="P1051" s="245"/>
      <c r="Q1051" s="245"/>
      <c r="R1051" s="183"/>
      <c r="S1051" s="183"/>
      <c r="T1051" s="183"/>
      <c r="U1051" s="183"/>
      <c r="V1051" s="183"/>
      <c r="W1051" s="183"/>
      <c r="X1051" s="183"/>
    </row>
    <row r="1052" spans="2:24" ht="16.8" thickTop="1" thickBot="1">
      <c r="B1052" s="248" t="str">
        <f>IF(Árboles!B1049="","",Árboles!B1049)</f>
        <v/>
      </c>
      <c r="C1052" s="240" t="str">
        <f>IF(Árboles!C1049="","",Árboles!C1049)</f>
        <v/>
      </c>
      <c r="D1052" s="249" t="str">
        <f>IF(Árboles!G1049="","",Árboles!G1049)</f>
        <v/>
      </c>
      <c r="E1052" s="242"/>
      <c r="F1052" s="242"/>
      <c r="G1052" s="242"/>
      <c r="H1052" s="242"/>
      <c r="I1052" s="242"/>
      <c r="J1052" s="243">
        <f>SUM(Biomasa[[#This Row],[B_PM (t)]:[B_Raíz (t)]])</f>
        <v>0</v>
      </c>
      <c r="K1052" s="244"/>
      <c r="L1052" s="244"/>
      <c r="M1052" s="244"/>
      <c r="N1052" s="244"/>
      <c r="O1052" s="244"/>
      <c r="P1052" s="245"/>
      <c r="Q1052" s="245"/>
      <c r="R1052" s="183"/>
      <c r="S1052" s="183"/>
      <c r="T1052" s="183"/>
      <c r="U1052" s="183"/>
      <c r="V1052" s="183"/>
      <c r="W1052" s="183"/>
      <c r="X1052" s="183"/>
    </row>
    <row r="1053" spans="2:24" ht="16.8" thickTop="1" thickBot="1">
      <c r="B1053" s="248" t="str">
        <f>IF(Árboles!B1050="","",Árboles!B1050)</f>
        <v/>
      </c>
      <c r="C1053" s="240" t="str">
        <f>IF(Árboles!C1050="","",Árboles!C1050)</f>
        <v/>
      </c>
      <c r="D1053" s="249" t="str">
        <f>IF(Árboles!G1050="","",Árboles!G1050)</f>
        <v/>
      </c>
      <c r="E1053" s="242"/>
      <c r="F1053" s="242"/>
      <c r="G1053" s="242"/>
      <c r="H1053" s="242"/>
      <c r="I1053" s="242"/>
      <c r="J1053" s="243">
        <f>SUM(Biomasa[[#This Row],[B_PM (t)]:[B_Raíz (t)]])</f>
        <v>0</v>
      </c>
      <c r="K1053" s="244"/>
      <c r="L1053" s="244"/>
      <c r="M1053" s="244"/>
      <c r="N1053" s="244"/>
      <c r="O1053" s="244"/>
      <c r="P1053" s="245"/>
      <c r="Q1053" s="245"/>
      <c r="R1053" s="183"/>
      <c r="S1053" s="183"/>
      <c r="T1053" s="183"/>
      <c r="U1053" s="183"/>
      <c r="V1053" s="183"/>
      <c r="W1053" s="183"/>
      <c r="X1053" s="183"/>
    </row>
    <row r="1054" spans="2:24" ht="16.8" thickTop="1" thickBot="1">
      <c r="B1054" s="248" t="str">
        <f>IF(Árboles!B1051="","",Árboles!B1051)</f>
        <v/>
      </c>
      <c r="C1054" s="240" t="str">
        <f>IF(Árboles!C1051="","",Árboles!C1051)</f>
        <v/>
      </c>
      <c r="D1054" s="249" t="str">
        <f>IF(Árboles!G1051="","",Árboles!G1051)</f>
        <v/>
      </c>
      <c r="E1054" s="242"/>
      <c r="F1054" s="242"/>
      <c r="G1054" s="242"/>
      <c r="H1054" s="242"/>
      <c r="I1054" s="242"/>
      <c r="J1054" s="243">
        <f>SUM(Biomasa[[#This Row],[B_PM (t)]:[B_Raíz (t)]])</f>
        <v>0</v>
      </c>
      <c r="K1054" s="244"/>
      <c r="L1054" s="244"/>
      <c r="M1054" s="244"/>
      <c r="N1054" s="244"/>
      <c r="O1054" s="244"/>
      <c r="P1054" s="245"/>
      <c r="Q1054" s="245"/>
      <c r="R1054" s="183"/>
      <c r="S1054" s="183"/>
      <c r="T1054" s="183"/>
      <c r="U1054" s="183"/>
      <c r="V1054" s="183"/>
      <c r="W1054" s="183"/>
      <c r="X1054" s="183"/>
    </row>
    <row r="1055" spans="2:24" ht="16.8" thickTop="1" thickBot="1">
      <c r="B1055" s="248" t="str">
        <f>IF(Árboles!B1052="","",Árboles!B1052)</f>
        <v/>
      </c>
      <c r="C1055" s="240" t="str">
        <f>IF(Árboles!C1052="","",Árboles!C1052)</f>
        <v/>
      </c>
      <c r="D1055" s="249" t="str">
        <f>IF(Árboles!G1052="","",Árboles!G1052)</f>
        <v/>
      </c>
      <c r="E1055" s="242"/>
      <c r="F1055" s="242"/>
      <c r="G1055" s="242"/>
      <c r="H1055" s="242"/>
      <c r="I1055" s="242"/>
      <c r="J1055" s="243">
        <f>SUM(Biomasa[[#This Row],[B_PM (t)]:[B_Raíz (t)]])</f>
        <v>0</v>
      </c>
      <c r="K1055" s="244"/>
      <c r="L1055" s="244"/>
      <c r="M1055" s="244"/>
      <c r="N1055" s="244"/>
      <c r="O1055" s="244"/>
      <c r="P1055" s="245"/>
      <c r="Q1055" s="245"/>
      <c r="R1055" s="183"/>
      <c r="S1055" s="183"/>
      <c r="T1055" s="183"/>
      <c r="U1055" s="183"/>
      <c r="V1055" s="183"/>
      <c r="W1055" s="183"/>
      <c r="X1055" s="183"/>
    </row>
    <row r="1056" spans="2:24" ht="16.8" thickTop="1" thickBot="1">
      <c r="B1056" s="248" t="str">
        <f>IF(Árboles!B1053="","",Árboles!B1053)</f>
        <v/>
      </c>
      <c r="C1056" s="240" t="str">
        <f>IF(Árboles!C1053="","",Árboles!C1053)</f>
        <v/>
      </c>
      <c r="D1056" s="249" t="str">
        <f>IF(Árboles!G1053="","",Árboles!G1053)</f>
        <v/>
      </c>
      <c r="E1056" s="242"/>
      <c r="F1056" s="242"/>
      <c r="G1056" s="242"/>
      <c r="H1056" s="242"/>
      <c r="I1056" s="242"/>
      <c r="J1056" s="243">
        <f>SUM(Biomasa[[#This Row],[B_PM (t)]:[B_Raíz (t)]])</f>
        <v>0</v>
      </c>
      <c r="K1056" s="244"/>
      <c r="L1056" s="244"/>
      <c r="M1056" s="244"/>
      <c r="N1056" s="244"/>
      <c r="O1056" s="244"/>
      <c r="P1056" s="245"/>
      <c r="Q1056" s="245"/>
      <c r="R1056" s="183"/>
      <c r="S1056" s="183"/>
      <c r="T1056" s="183"/>
      <c r="U1056" s="183"/>
      <c r="V1056" s="183"/>
      <c r="W1056" s="183"/>
      <c r="X1056" s="183"/>
    </row>
    <row r="1057" spans="2:24" ht="16.8" thickTop="1" thickBot="1">
      <c r="B1057" s="248" t="str">
        <f>IF(Árboles!B1054="","",Árboles!B1054)</f>
        <v/>
      </c>
      <c r="C1057" s="240" t="str">
        <f>IF(Árboles!C1054="","",Árboles!C1054)</f>
        <v/>
      </c>
      <c r="D1057" s="249" t="str">
        <f>IF(Árboles!G1054="","",Árboles!G1054)</f>
        <v/>
      </c>
      <c r="E1057" s="242"/>
      <c r="F1057" s="242"/>
      <c r="G1057" s="242"/>
      <c r="H1057" s="242"/>
      <c r="I1057" s="242"/>
      <c r="J1057" s="243">
        <f>SUM(Biomasa[[#This Row],[B_PM (t)]:[B_Raíz (t)]])</f>
        <v>0</v>
      </c>
      <c r="K1057" s="244"/>
      <c r="L1057" s="244"/>
      <c r="M1057" s="244"/>
      <c r="N1057" s="244"/>
      <c r="O1057" s="244"/>
      <c r="P1057" s="245"/>
      <c r="Q1057" s="245"/>
      <c r="R1057" s="183"/>
      <c r="S1057" s="183"/>
      <c r="T1057" s="183"/>
      <c r="U1057" s="183"/>
      <c r="V1057" s="183"/>
      <c r="W1057" s="183"/>
      <c r="X1057" s="183"/>
    </row>
    <row r="1058" spans="2:24" ht="16.8" thickTop="1" thickBot="1">
      <c r="B1058" s="248" t="str">
        <f>IF(Árboles!B1055="","",Árboles!B1055)</f>
        <v/>
      </c>
      <c r="C1058" s="240" t="str">
        <f>IF(Árboles!C1055="","",Árboles!C1055)</f>
        <v/>
      </c>
      <c r="D1058" s="249" t="str">
        <f>IF(Árboles!G1055="","",Árboles!G1055)</f>
        <v/>
      </c>
      <c r="E1058" s="242"/>
      <c r="F1058" s="242"/>
      <c r="G1058" s="242"/>
      <c r="H1058" s="242"/>
      <c r="I1058" s="242"/>
      <c r="J1058" s="243">
        <f>SUM(Biomasa[[#This Row],[B_PM (t)]:[B_Raíz (t)]])</f>
        <v>0</v>
      </c>
      <c r="K1058" s="244"/>
      <c r="L1058" s="244"/>
      <c r="M1058" s="244"/>
      <c r="N1058" s="244"/>
      <c r="O1058" s="244"/>
      <c r="P1058" s="245"/>
      <c r="Q1058" s="245"/>
      <c r="R1058" s="183"/>
      <c r="S1058" s="183"/>
      <c r="T1058" s="183"/>
      <c r="U1058" s="183"/>
      <c r="V1058" s="183"/>
      <c r="W1058" s="183"/>
      <c r="X1058" s="183"/>
    </row>
    <row r="1059" spans="2:24" ht="16.8" thickTop="1" thickBot="1">
      <c r="B1059" s="248" t="str">
        <f>IF(Árboles!B1056="","",Árboles!B1056)</f>
        <v/>
      </c>
      <c r="C1059" s="240" t="str">
        <f>IF(Árboles!C1056="","",Árboles!C1056)</f>
        <v/>
      </c>
      <c r="D1059" s="249" t="str">
        <f>IF(Árboles!G1056="","",Árboles!G1056)</f>
        <v/>
      </c>
      <c r="E1059" s="242"/>
      <c r="F1059" s="242"/>
      <c r="G1059" s="242"/>
      <c r="H1059" s="242"/>
      <c r="I1059" s="242"/>
      <c r="J1059" s="243">
        <f>SUM(Biomasa[[#This Row],[B_PM (t)]:[B_Raíz (t)]])</f>
        <v>0</v>
      </c>
      <c r="K1059" s="244"/>
      <c r="L1059" s="244"/>
      <c r="M1059" s="244"/>
      <c r="N1059" s="244"/>
      <c r="O1059" s="244"/>
      <c r="P1059" s="245"/>
      <c r="Q1059" s="245"/>
      <c r="R1059" s="183"/>
      <c r="S1059" s="183"/>
      <c r="T1059" s="183"/>
      <c r="U1059" s="183"/>
      <c r="V1059" s="183"/>
      <c r="W1059" s="183"/>
      <c r="X1059" s="183"/>
    </row>
    <row r="1060" spans="2:24" ht="16.8" thickTop="1" thickBot="1">
      <c r="B1060" s="248" t="str">
        <f>IF(Árboles!B1057="","",Árboles!B1057)</f>
        <v/>
      </c>
      <c r="C1060" s="240" t="str">
        <f>IF(Árboles!C1057="","",Árboles!C1057)</f>
        <v/>
      </c>
      <c r="D1060" s="249" t="str">
        <f>IF(Árboles!G1057="","",Árboles!G1057)</f>
        <v/>
      </c>
      <c r="E1060" s="242"/>
      <c r="F1060" s="242"/>
      <c r="G1060" s="242"/>
      <c r="H1060" s="242"/>
      <c r="I1060" s="242"/>
      <c r="J1060" s="243">
        <f>SUM(Biomasa[[#This Row],[B_PM (t)]:[B_Raíz (t)]])</f>
        <v>0</v>
      </c>
      <c r="K1060" s="244"/>
      <c r="L1060" s="244"/>
      <c r="M1060" s="244"/>
      <c r="N1060" s="244"/>
      <c r="O1060" s="244"/>
      <c r="P1060" s="245"/>
      <c r="Q1060" s="245"/>
      <c r="R1060" s="183"/>
      <c r="S1060" s="183"/>
      <c r="T1060" s="183"/>
      <c r="U1060" s="183"/>
      <c r="V1060" s="183"/>
      <c r="W1060" s="183"/>
      <c r="X1060" s="183"/>
    </row>
    <row r="1061" spans="2:24" ht="16.8" thickTop="1" thickBot="1">
      <c r="B1061" s="248" t="str">
        <f>IF(Árboles!B1058="","",Árboles!B1058)</f>
        <v/>
      </c>
      <c r="C1061" s="240" t="str">
        <f>IF(Árboles!C1058="","",Árboles!C1058)</f>
        <v/>
      </c>
      <c r="D1061" s="249" t="str">
        <f>IF(Árboles!G1058="","",Árboles!G1058)</f>
        <v/>
      </c>
      <c r="E1061" s="242"/>
      <c r="F1061" s="242"/>
      <c r="G1061" s="242"/>
      <c r="H1061" s="242"/>
      <c r="I1061" s="242"/>
      <c r="J1061" s="243">
        <f>SUM(Biomasa[[#This Row],[B_PM (t)]:[B_Raíz (t)]])</f>
        <v>0</v>
      </c>
      <c r="K1061" s="244"/>
      <c r="L1061" s="244"/>
      <c r="M1061" s="244"/>
      <c r="N1061" s="244"/>
      <c r="O1061" s="244"/>
      <c r="P1061" s="245"/>
      <c r="Q1061" s="245"/>
      <c r="R1061" s="183"/>
      <c r="S1061" s="183"/>
      <c r="T1061" s="183"/>
      <c r="U1061" s="183"/>
      <c r="V1061" s="183"/>
      <c r="W1061" s="183"/>
      <c r="X1061" s="183"/>
    </row>
    <row r="1062" spans="2:24" ht="16.8" thickTop="1" thickBot="1">
      <c r="B1062" s="248" t="str">
        <f>IF(Árboles!B1059="","",Árboles!B1059)</f>
        <v/>
      </c>
      <c r="C1062" s="240" t="str">
        <f>IF(Árboles!C1059="","",Árboles!C1059)</f>
        <v/>
      </c>
      <c r="D1062" s="249" t="str">
        <f>IF(Árboles!G1059="","",Árboles!G1059)</f>
        <v/>
      </c>
      <c r="E1062" s="242"/>
      <c r="F1062" s="242"/>
      <c r="G1062" s="242"/>
      <c r="H1062" s="242"/>
      <c r="I1062" s="242"/>
      <c r="J1062" s="243">
        <f>SUM(Biomasa[[#This Row],[B_PM (t)]:[B_Raíz (t)]])</f>
        <v>0</v>
      </c>
      <c r="K1062" s="244"/>
      <c r="L1062" s="244"/>
      <c r="M1062" s="244"/>
      <c r="N1062" s="244"/>
      <c r="O1062" s="244"/>
      <c r="P1062" s="245"/>
      <c r="Q1062" s="245"/>
      <c r="R1062" s="183"/>
      <c r="S1062" s="183"/>
      <c r="T1062" s="183"/>
      <c r="U1062" s="183"/>
      <c r="V1062" s="183"/>
      <c r="W1062" s="183"/>
      <c r="X1062" s="183"/>
    </row>
    <row r="1063" spans="2:24" ht="16.8" thickTop="1" thickBot="1">
      <c r="B1063" s="248" t="str">
        <f>IF(Árboles!B1060="","",Árboles!B1060)</f>
        <v/>
      </c>
      <c r="C1063" s="240" t="str">
        <f>IF(Árboles!C1060="","",Árboles!C1060)</f>
        <v/>
      </c>
      <c r="D1063" s="249" t="str">
        <f>IF(Árboles!G1060="","",Árboles!G1060)</f>
        <v/>
      </c>
      <c r="E1063" s="242"/>
      <c r="F1063" s="242"/>
      <c r="G1063" s="242"/>
      <c r="H1063" s="242"/>
      <c r="I1063" s="242"/>
      <c r="J1063" s="243">
        <f>SUM(Biomasa[[#This Row],[B_PM (t)]:[B_Raíz (t)]])</f>
        <v>0</v>
      </c>
      <c r="K1063" s="244"/>
      <c r="L1063" s="244"/>
      <c r="M1063" s="244"/>
      <c r="N1063" s="244"/>
      <c r="O1063" s="244"/>
      <c r="P1063" s="245"/>
      <c r="Q1063" s="245"/>
      <c r="R1063" s="183"/>
      <c r="S1063" s="183"/>
      <c r="T1063" s="183"/>
      <c r="U1063" s="183"/>
      <c r="V1063" s="183"/>
      <c r="W1063" s="183"/>
      <c r="X1063" s="183"/>
    </row>
    <row r="1064" spans="2:24" ht="16.8" thickTop="1" thickBot="1">
      <c r="B1064" s="248" t="str">
        <f>IF(Árboles!B1061="","",Árboles!B1061)</f>
        <v/>
      </c>
      <c r="C1064" s="240" t="str">
        <f>IF(Árboles!C1061="","",Árboles!C1061)</f>
        <v/>
      </c>
      <c r="D1064" s="249" t="str">
        <f>IF(Árboles!G1061="","",Árboles!G1061)</f>
        <v/>
      </c>
      <c r="E1064" s="242"/>
      <c r="F1064" s="242"/>
      <c r="G1064" s="242"/>
      <c r="H1064" s="242"/>
      <c r="I1064" s="242"/>
      <c r="J1064" s="243">
        <f>SUM(Biomasa[[#This Row],[B_PM (t)]:[B_Raíz (t)]])</f>
        <v>0</v>
      </c>
      <c r="K1064" s="244"/>
      <c r="L1064" s="244"/>
      <c r="M1064" s="244"/>
      <c r="N1064" s="244"/>
      <c r="O1064" s="244"/>
      <c r="P1064" s="245"/>
      <c r="Q1064" s="245"/>
      <c r="R1064" s="183"/>
      <c r="S1064" s="183"/>
      <c r="T1064" s="183"/>
      <c r="U1064" s="183"/>
      <c r="V1064" s="183"/>
      <c r="W1064" s="183"/>
      <c r="X1064" s="183"/>
    </row>
    <row r="1065" spans="2:24" ht="16.8" thickTop="1" thickBot="1">
      <c r="B1065" s="248" t="str">
        <f>IF(Árboles!B1062="","",Árboles!B1062)</f>
        <v/>
      </c>
      <c r="C1065" s="240" t="str">
        <f>IF(Árboles!C1062="","",Árboles!C1062)</f>
        <v/>
      </c>
      <c r="D1065" s="249" t="str">
        <f>IF(Árboles!G1062="","",Árboles!G1062)</f>
        <v/>
      </c>
      <c r="E1065" s="242"/>
      <c r="F1065" s="242"/>
      <c r="G1065" s="242"/>
      <c r="H1065" s="242"/>
      <c r="I1065" s="242"/>
      <c r="J1065" s="243">
        <f>SUM(Biomasa[[#This Row],[B_PM (t)]:[B_Raíz (t)]])</f>
        <v>0</v>
      </c>
      <c r="K1065" s="244"/>
      <c r="L1065" s="244"/>
      <c r="M1065" s="244"/>
      <c r="N1065" s="244"/>
      <c r="O1065" s="244"/>
      <c r="P1065" s="245"/>
      <c r="Q1065" s="245"/>
      <c r="R1065" s="183"/>
      <c r="S1065" s="183"/>
      <c r="T1065" s="183"/>
      <c r="U1065" s="183"/>
      <c r="V1065" s="183"/>
      <c r="W1065" s="183"/>
      <c r="X1065" s="183"/>
    </row>
    <row r="1066" spans="2:24" ht="16.8" thickTop="1" thickBot="1">
      <c r="B1066" s="248" t="str">
        <f>IF(Árboles!B1063="","",Árboles!B1063)</f>
        <v/>
      </c>
      <c r="C1066" s="240" t="str">
        <f>IF(Árboles!C1063="","",Árboles!C1063)</f>
        <v/>
      </c>
      <c r="D1066" s="249" t="str">
        <f>IF(Árboles!G1063="","",Árboles!G1063)</f>
        <v/>
      </c>
      <c r="E1066" s="242"/>
      <c r="F1066" s="242"/>
      <c r="G1066" s="242"/>
      <c r="H1066" s="242"/>
      <c r="I1066" s="242"/>
      <c r="J1066" s="243">
        <f>SUM(Biomasa[[#This Row],[B_PM (t)]:[B_Raíz (t)]])</f>
        <v>0</v>
      </c>
      <c r="K1066" s="244"/>
      <c r="L1066" s="244"/>
      <c r="M1066" s="244"/>
      <c r="N1066" s="244"/>
      <c r="O1066" s="244"/>
      <c r="P1066" s="245"/>
      <c r="Q1066" s="245"/>
      <c r="R1066" s="183"/>
      <c r="S1066" s="183"/>
      <c r="T1066" s="183"/>
      <c r="U1066" s="183"/>
      <c r="V1066" s="183"/>
      <c r="W1066" s="183"/>
      <c r="X1066" s="183"/>
    </row>
    <row r="1067" spans="2:24" ht="16.8" thickTop="1" thickBot="1">
      <c r="B1067" s="248" t="str">
        <f>IF(Árboles!B1064="","",Árboles!B1064)</f>
        <v/>
      </c>
      <c r="C1067" s="240" t="str">
        <f>IF(Árboles!C1064="","",Árboles!C1064)</f>
        <v/>
      </c>
      <c r="D1067" s="249" t="str">
        <f>IF(Árboles!G1064="","",Árboles!G1064)</f>
        <v/>
      </c>
      <c r="E1067" s="242"/>
      <c r="F1067" s="242"/>
      <c r="G1067" s="242"/>
      <c r="H1067" s="242"/>
      <c r="I1067" s="242"/>
      <c r="J1067" s="243">
        <f>SUM(Biomasa[[#This Row],[B_PM (t)]:[B_Raíz (t)]])</f>
        <v>0</v>
      </c>
      <c r="K1067" s="244"/>
      <c r="L1067" s="244"/>
      <c r="M1067" s="244"/>
      <c r="N1067" s="244"/>
      <c r="O1067" s="244"/>
      <c r="P1067" s="245"/>
      <c r="Q1067" s="245"/>
      <c r="R1067" s="183"/>
      <c r="S1067" s="183"/>
      <c r="T1067" s="183"/>
      <c r="U1067" s="183"/>
      <c r="V1067" s="183"/>
      <c r="W1067" s="183"/>
      <c r="X1067" s="183"/>
    </row>
    <row r="1068" spans="2:24" ht="16.8" thickTop="1" thickBot="1">
      <c r="B1068" s="248" t="str">
        <f>IF(Árboles!B1065="","",Árboles!B1065)</f>
        <v/>
      </c>
      <c r="C1068" s="240" t="str">
        <f>IF(Árboles!C1065="","",Árboles!C1065)</f>
        <v/>
      </c>
      <c r="D1068" s="249" t="str">
        <f>IF(Árboles!G1065="","",Árboles!G1065)</f>
        <v/>
      </c>
      <c r="E1068" s="242"/>
      <c r="F1068" s="242"/>
      <c r="G1068" s="242"/>
      <c r="H1068" s="242"/>
      <c r="I1068" s="242"/>
      <c r="J1068" s="243">
        <f>SUM(Biomasa[[#This Row],[B_PM (t)]:[B_Raíz (t)]])</f>
        <v>0</v>
      </c>
      <c r="K1068" s="244"/>
      <c r="L1068" s="244"/>
      <c r="M1068" s="244"/>
      <c r="N1068" s="244"/>
      <c r="O1068" s="244"/>
      <c r="P1068" s="245"/>
      <c r="Q1068" s="245"/>
      <c r="R1068" s="183"/>
      <c r="S1068" s="183"/>
      <c r="T1068" s="183"/>
      <c r="U1068" s="183"/>
      <c r="V1068" s="183"/>
      <c r="W1068" s="183"/>
      <c r="X1068" s="183"/>
    </row>
    <row r="1069" spans="2:24" ht="16.8" thickTop="1" thickBot="1">
      <c r="B1069" s="248" t="str">
        <f>IF(Árboles!B1066="","",Árboles!B1066)</f>
        <v/>
      </c>
      <c r="C1069" s="240" t="str">
        <f>IF(Árboles!C1066="","",Árboles!C1066)</f>
        <v/>
      </c>
      <c r="D1069" s="249" t="str">
        <f>IF(Árboles!G1066="","",Árboles!G1066)</f>
        <v/>
      </c>
      <c r="E1069" s="242"/>
      <c r="F1069" s="242"/>
      <c r="G1069" s="242"/>
      <c r="H1069" s="242"/>
      <c r="I1069" s="242"/>
      <c r="J1069" s="243">
        <f>SUM(Biomasa[[#This Row],[B_PM (t)]:[B_Raíz (t)]])</f>
        <v>0</v>
      </c>
      <c r="K1069" s="244"/>
      <c r="L1069" s="244"/>
      <c r="M1069" s="244"/>
      <c r="N1069" s="244"/>
      <c r="O1069" s="244"/>
      <c r="P1069" s="245"/>
      <c r="Q1069" s="245"/>
      <c r="R1069" s="183"/>
      <c r="S1069" s="183"/>
      <c r="T1069" s="183"/>
      <c r="U1069" s="183"/>
      <c r="V1069" s="183"/>
      <c r="W1069" s="183"/>
      <c r="X1069" s="183"/>
    </row>
    <row r="1070" spans="2:24" ht="16.8" thickTop="1" thickBot="1">
      <c r="B1070" s="248" t="str">
        <f>IF(Árboles!B1067="","",Árboles!B1067)</f>
        <v/>
      </c>
      <c r="C1070" s="240" t="str">
        <f>IF(Árboles!C1067="","",Árboles!C1067)</f>
        <v/>
      </c>
      <c r="D1070" s="249" t="str">
        <f>IF(Árboles!G1067="","",Árboles!G1067)</f>
        <v/>
      </c>
      <c r="E1070" s="242"/>
      <c r="F1070" s="242"/>
      <c r="G1070" s="242"/>
      <c r="H1070" s="242"/>
      <c r="I1070" s="242"/>
      <c r="J1070" s="243">
        <f>SUM(Biomasa[[#This Row],[B_PM (t)]:[B_Raíz (t)]])</f>
        <v>0</v>
      </c>
      <c r="K1070" s="244"/>
      <c r="L1070" s="244"/>
      <c r="M1070" s="244"/>
      <c r="N1070" s="244"/>
      <c r="O1070" s="244"/>
      <c r="P1070" s="245"/>
      <c r="Q1070" s="245"/>
      <c r="R1070" s="183"/>
      <c r="S1070" s="183"/>
      <c r="T1070" s="183"/>
      <c r="U1070" s="183"/>
      <c r="V1070" s="183"/>
      <c r="W1070" s="183"/>
      <c r="X1070" s="183"/>
    </row>
    <row r="1071" spans="2:24" ht="16.8" thickTop="1" thickBot="1">
      <c r="B1071" s="248" t="str">
        <f>IF(Árboles!B1068="","",Árboles!B1068)</f>
        <v/>
      </c>
      <c r="C1071" s="240" t="str">
        <f>IF(Árboles!C1068="","",Árboles!C1068)</f>
        <v/>
      </c>
      <c r="D1071" s="249" t="str">
        <f>IF(Árboles!G1068="","",Árboles!G1068)</f>
        <v/>
      </c>
      <c r="E1071" s="242"/>
      <c r="F1071" s="242"/>
      <c r="G1071" s="242"/>
      <c r="H1071" s="242"/>
      <c r="I1071" s="242"/>
      <c r="J1071" s="243">
        <f>SUM(Biomasa[[#This Row],[B_PM (t)]:[B_Raíz (t)]])</f>
        <v>0</v>
      </c>
      <c r="K1071" s="244"/>
      <c r="L1071" s="244"/>
      <c r="M1071" s="244"/>
      <c r="N1071" s="244"/>
      <c r="O1071" s="244"/>
      <c r="P1071" s="245"/>
      <c r="Q1071" s="245"/>
      <c r="R1071" s="183"/>
      <c r="S1071" s="183"/>
      <c r="T1071" s="183"/>
      <c r="U1071" s="183"/>
      <c r="V1071" s="183"/>
      <c r="W1071" s="183"/>
      <c r="X1071" s="183"/>
    </row>
    <row r="1072" spans="2:24" ht="16.8" thickTop="1" thickBot="1">
      <c r="B1072" s="248" t="str">
        <f>IF(Árboles!B1069="","",Árboles!B1069)</f>
        <v/>
      </c>
      <c r="C1072" s="240" t="str">
        <f>IF(Árboles!C1069="","",Árboles!C1069)</f>
        <v/>
      </c>
      <c r="D1072" s="249" t="str">
        <f>IF(Árboles!G1069="","",Árboles!G1069)</f>
        <v/>
      </c>
      <c r="E1072" s="242"/>
      <c r="F1072" s="242"/>
      <c r="G1072" s="242"/>
      <c r="H1072" s="242"/>
      <c r="I1072" s="242"/>
      <c r="J1072" s="243">
        <f>SUM(Biomasa[[#This Row],[B_PM (t)]:[B_Raíz (t)]])</f>
        <v>0</v>
      </c>
      <c r="K1072" s="244"/>
      <c r="L1072" s="244"/>
      <c r="M1072" s="244"/>
      <c r="N1072" s="244"/>
      <c r="O1072" s="244"/>
      <c r="P1072" s="245"/>
      <c r="Q1072" s="245"/>
      <c r="R1072" s="183"/>
      <c r="S1072" s="183"/>
      <c r="T1072" s="183"/>
      <c r="U1072" s="183"/>
      <c r="V1072" s="183"/>
      <c r="W1072" s="183"/>
      <c r="X1072" s="183"/>
    </row>
    <row r="1073" spans="2:24" ht="16.8" thickTop="1" thickBot="1">
      <c r="B1073" s="248" t="str">
        <f>IF(Árboles!B1070="","",Árboles!B1070)</f>
        <v/>
      </c>
      <c r="C1073" s="240" t="str">
        <f>IF(Árboles!C1070="","",Árboles!C1070)</f>
        <v/>
      </c>
      <c r="D1073" s="249" t="str">
        <f>IF(Árboles!G1070="","",Árboles!G1070)</f>
        <v/>
      </c>
      <c r="E1073" s="242"/>
      <c r="F1073" s="242"/>
      <c r="G1073" s="242"/>
      <c r="H1073" s="242"/>
      <c r="I1073" s="242"/>
      <c r="J1073" s="243">
        <f>SUM(Biomasa[[#This Row],[B_PM (t)]:[B_Raíz (t)]])</f>
        <v>0</v>
      </c>
      <c r="K1073" s="244"/>
      <c r="L1073" s="244"/>
      <c r="M1073" s="244"/>
      <c r="N1073" s="244"/>
      <c r="O1073" s="244"/>
      <c r="P1073" s="245"/>
      <c r="Q1073" s="245"/>
      <c r="R1073" s="183"/>
      <c r="S1073" s="183"/>
      <c r="T1073" s="183"/>
      <c r="U1073" s="183"/>
      <c r="V1073" s="183"/>
      <c r="W1073" s="183"/>
      <c r="X1073" s="183"/>
    </row>
    <row r="1074" spans="2:24" ht="16.8" thickTop="1" thickBot="1">
      <c r="B1074" s="248" t="str">
        <f>IF(Árboles!B1071="","",Árboles!B1071)</f>
        <v/>
      </c>
      <c r="C1074" s="240" t="str">
        <f>IF(Árboles!C1071="","",Árboles!C1071)</f>
        <v/>
      </c>
      <c r="D1074" s="249" t="str">
        <f>IF(Árboles!G1071="","",Árboles!G1071)</f>
        <v/>
      </c>
      <c r="E1074" s="242"/>
      <c r="F1074" s="242"/>
      <c r="G1074" s="242"/>
      <c r="H1074" s="242"/>
      <c r="I1074" s="242"/>
      <c r="J1074" s="243">
        <f>SUM(Biomasa[[#This Row],[B_PM (t)]:[B_Raíz (t)]])</f>
        <v>0</v>
      </c>
      <c r="K1074" s="244"/>
      <c r="L1074" s="244"/>
      <c r="M1074" s="244"/>
      <c r="N1074" s="244"/>
      <c r="O1074" s="244"/>
      <c r="P1074" s="245"/>
      <c r="Q1074" s="245"/>
      <c r="R1074" s="183"/>
      <c r="S1074" s="183"/>
      <c r="T1074" s="183"/>
      <c r="U1074" s="183"/>
      <c r="V1074" s="183"/>
      <c r="W1074" s="183"/>
      <c r="X1074" s="183"/>
    </row>
    <row r="1075" spans="2:24" ht="16.8" thickTop="1" thickBot="1">
      <c r="B1075" s="248" t="str">
        <f>IF(Árboles!B1072="","",Árboles!B1072)</f>
        <v/>
      </c>
      <c r="C1075" s="240" t="str">
        <f>IF(Árboles!C1072="","",Árboles!C1072)</f>
        <v/>
      </c>
      <c r="D1075" s="249" t="str">
        <f>IF(Árboles!G1072="","",Árboles!G1072)</f>
        <v/>
      </c>
      <c r="E1075" s="242"/>
      <c r="F1075" s="242"/>
      <c r="G1075" s="242"/>
      <c r="H1075" s="242"/>
      <c r="I1075" s="242"/>
      <c r="J1075" s="243">
        <f>SUM(Biomasa[[#This Row],[B_PM (t)]:[B_Raíz (t)]])</f>
        <v>0</v>
      </c>
      <c r="K1075" s="244"/>
      <c r="L1075" s="244"/>
      <c r="M1075" s="244"/>
      <c r="N1075" s="244"/>
      <c r="O1075" s="244"/>
      <c r="P1075" s="245"/>
      <c r="Q1075" s="245"/>
      <c r="R1075" s="183"/>
      <c r="S1075" s="183"/>
      <c r="T1075" s="183"/>
      <c r="U1075" s="183"/>
      <c r="V1075" s="183"/>
      <c r="W1075" s="183"/>
      <c r="X1075" s="183"/>
    </row>
    <row r="1076" spans="2:24" ht="16.8" thickTop="1" thickBot="1">
      <c r="B1076" s="248" t="str">
        <f>IF(Árboles!B1073="","",Árboles!B1073)</f>
        <v/>
      </c>
      <c r="C1076" s="240" t="str">
        <f>IF(Árboles!C1073="","",Árboles!C1073)</f>
        <v/>
      </c>
      <c r="D1076" s="249" t="str">
        <f>IF(Árboles!G1073="","",Árboles!G1073)</f>
        <v/>
      </c>
      <c r="E1076" s="242"/>
      <c r="F1076" s="242"/>
      <c r="G1076" s="242"/>
      <c r="H1076" s="242"/>
      <c r="I1076" s="242"/>
      <c r="J1076" s="243">
        <f>SUM(Biomasa[[#This Row],[B_PM (t)]:[B_Raíz (t)]])</f>
        <v>0</v>
      </c>
      <c r="K1076" s="244"/>
      <c r="L1076" s="244"/>
      <c r="M1076" s="244"/>
      <c r="N1076" s="244"/>
      <c r="O1076" s="244"/>
      <c r="P1076" s="245"/>
      <c r="Q1076" s="245"/>
      <c r="R1076" s="183"/>
      <c r="S1076" s="183"/>
      <c r="T1076" s="183"/>
      <c r="U1076" s="183"/>
      <c r="V1076" s="183"/>
      <c r="W1076" s="183"/>
      <c r="X1076" s="183"/>
    </row>
    <row r="1077" spans="2:24" ht="16.8" thickTop="1" thickBot="1">
      <c r="B1077" s="248" t="str">
        <f>IF(Árboles!B1074="","",Árboles!B1074)</f>
        <v/>
      </c>
      <c r="C1077" s="240" t="str">
        <f>IF(Árboles!C1074="","",Árboles!C1074)</f>
        <v/>
      </c>
      <c r="D1077" s="249" t="str">
        <f>IF(Árboles!G1074="","",Árboles!G1074)</f>
        <v/>
      </c>
      <c r="E1077" s="242"/>
      <c r="F1077" s="242"/>
      <c r="G1077" s="242"/>
      <c r="H1077" s="242"/>
      <c r="I1077" s="242"/>
      <c r="J1077" s="243">
        <f>SUM(Biomasa[[#This Row],[B_PM (t)]:[B_Raíz (t)]])</f>
        <v>0</v>
      </c>
      <c r="K1077" s="244"/>
      <c r="L1077" s="244"/>
      <c r="M1077" s="244"/>
      <c r="N1077" s="244"/>
      <c r="O1077" s="244"/>
      <c r="P1077" s="245"/>
      <c r="Q1077" s="245"/>
      <c r="R1077" s="183"/>
      <c r="S1077" s="183"/>
      <c r="T1077" s="183"/>
      <c r="U1077" s="183"/>
      <c r="V1077" s="183"/>
      <c r="W1077" s="183"/>
      <c r="X1077" s="183"/>
    </row>
    <row r="1078" spans="2:24" ht="16.8" thickTop="1" thickBot="1">
      <c r="B1078" s="248" t="str">
        <f>IF(Árboles!B1075="","",Árboles!B1075)</f>
        <v/>
      </c>
      <c r="C1078" s="240" t="str">
        <f>IF(Árboles!C1075="","",Árboles!C1075)</f>
        <v/>
      </c>
      <c r="D1078" s="249" t="str">
        <f>IF(Árboles!G1075="","",Árboles!G1075)</f>
        <v/>
      </c>
      <c r="E1078" s="242"/>
      <c r="F1078" s="242"/>
      <c r="G1078" s="242"/>
      <c r="H1078" s="242"/>
      <c r="I1078" s="242"/>
      <c r="J1078" s="243">
        <f>SUM(Biomasa[[#This Row],[B_PM (t)]:[B_Raíz (t)]])</f>
        <v>0</v>
      </c>
      <c r="K1078" s="244"/>
      <c r="L1078" s="244"/>
      <c r="M1078" s="244"/>
      <c r="N1078" s="244"/>
      <c r="O1078" s="244"/>
      <c r="P1078" s="245"/>
      <c r="Q1078" s="245"/>
      <c r="R1078" s="183"/>
      <c r="S1078" s="183"/>
      <c r="T1078" s="183"/>
      <c r="U1078" s="183"/>
      <c r="V1078" s="183"/>
      <c r="W1078" s="183"/>
      <c r="X1078" s="183"/>
    </row>
    <row r="1079" spans="2:24" ht="16.8" thickTop="1" thickBot="1">
      <c r="B1079" s="248" t="str">
        <f>IF(Árboles!B1076="","",Árboles!B1076)</f>
        <v/>
      </c>
      <c r="C1079" s="240" t="str">
        <f>IF(Árboles!C1076="","",Árboles!C1076)</f>
        <v/>
      </c>
      <c r="D1079" s="249" t="str">
        <f>IF(Árboles!G1076="","",Árboles!G1076)</f>
        <v/>
      </c>
      <c r="E1079" s="242"/>
      <c r="F1079" s="242"/>
      <c r="G1079" s="242"/>
      <c r="H1079" s="242"/>
      <c r="I1079" s="242"/>
      <c r="J1079" s="243">
        <f>SUM(Biomasa[[#This Row],[B_PM (t)]:[B_Raíz (t)]])</f>
        <v>0</v>
      </c>
      <c r="K1079" s="244"/>
      <c r="L1079" s="244"/>
      <c r="M1079" s="244"/>
      <c r="N1079" s="244"/>
      <c r="O1079" s="244"/>
      <c r="P1079" s="245"/>
      <c r="Q1079" s="245"/>
      <c r="R1079" s="183"/>
      <c r="S1079" s="183"/>
      <c r="T1079" s="183"/>
      <c r="U1079" s="183"/>
      <c r="V1079" s="183"/>
      <c r="W1079" s="183"/>
      <c r="X1079" s="183"/>
    </row>
    <row r="1080" spans="2:24" ht="16.8" thickTop="1" thickBot="1">
      <c r="B1080" s="248" t="str">
        <f>IF(Árboles!B1077="","",Árboles!B1077)</f>
        <v/>
      </c>
      <c r="C1080" s="240" t="str">
        <f>IF(Árboles!C1077="","",Árboles!C1077)</f>
        <v/>
      </c>
      <c r="D1080" s="249" t="str">
        <f>IF(Árboles!G1077="","",Árboles!G1077)</f>
        <v/>
      </c>
      <c r="E1080" s="242"/>
      <c r="F1080" s="242"/>
      <c r="G1080" s="242"/>
      <c r="H1080" s="242"/>
      <c r="I1080" s="242"/>
      <c r="J1080" s="243">
        <f>SUM(Biomasa[[#This Row],[B_PM (t)]:[B_Raíz (t)]])</f>
        <v>0</v>
      </c>
      <c r="K1080" s="244"/>
      <c r="L1080" s="244"/>
      <c r="M1080" s="244"/>
      <c r="N1080" s="244"/>
      <c r="O1080" s="244"/>
      <c r="P1080" s="245"/>
      <c r="Q1080" s="245"/>
      <c r="R1080" s="183"/>
      <c r="S1080" s="183"/>
      <c r="T1080" s="183"/>
      <c r="U1080" s="183"/>
      <c r="V1080" s="183"/>
      <c r="W1080" s="183"/>
      <c r="X1080" s="183"/>
    </row>
    <row r="1081" spans="2:24" ht="16.8" thickTop="1" thickBot="1">
      <c r="B1081" s="248" t="str">
        <f>IF(Árboles!B1078="","",Árboles!B1078)</f>
        <v/>
      </c>
      <c r="C1081" s="240" t="str">
        <f>IF(Árboles!C1078="","",Árboles!C1078)</f>
        <v/>
      </c>
      <c r="D1081" s="249" t="str">
        <f>IF(Árboles!G1078="","",Árboles!G1078)</f>
        <v/>
      </c>
      <c r="E1081" s="242"/>
      <c r="F1081" s="242"/>
      <c r="G1081" s="242"/>
      <c r="H1081" s="242"/>
      <c r="I1081" s="242"/>
      <c r="J1081" s="243">
        <f>SUM(Biomasa[[#This Row],[B_PM (t)]:[B_Raíz (t)]])</f>
        <v>0</v>
      </c>
      <c r="K1081" s="244"/>
      <c r="L1081" s="244"/>
      <c r="M1081" s="244"/>
      <c r="N1081" s="244"/>
      <c r="O1081" s="244"/>
      <c r="P1081" s="245"/>
      <c r="Q1081" s="245"/>
      <c r="R1081" s="183"/>
      <c r="S1081" s="183"/>
      <c r="T1081" s="183"/>
      <c r="U1081" s="183"/>
      <c r="V1081" s="183"/>
      <c r="W1081" s="183"/>
      <c r="X1081" s="183"/>
    </row>
    <row r="1082" spans="2:24" ht="16.8" thickTop="1" thickBot="1">
      <c r="B1082" s="248" t="str">
        <f>IF(Árboles!B1079="","",Árboles!B1079)</f>
        <v/>
      </c>
      <c r="C1082" s="240" t="str">
        <f>IF(Árboles!C1079="","",Árboles!C1079)</f>
        <v/>
      </c>
      <c r="D1082" s="249" t="str">
        <f>IF(Árboles!G1079="","",Árboles!G1079)</f>
        <v/>
      </c>
      <c r="E1082" s="242"/>
      <c r="F1082" s="242"/>
      <c r="G1082" s="242"/>
      <c r="H1082" s="242"/>
      <c r="I1082" s="242"/>
      <c r="J1082" s="243">
        <f>SUM(Biomasa[[#This Row],[B_PM (t)]:[B_Raíz (t)]])</f>
        <v>0</v>
      </c>
      <c r="K1082" s="244"/>
      <c r="L1082" s="244"/>
      <c r="M1082" s="244"/>
      <c r="N1082" s="244"/>
      <c r="O1082" s="244"/>
      <c r="P1082" s="245"/>
      <c r="Q1082" s="245"/>
      <c r="R1082" s="183"/>
      <c r="S1082" s="183"/>
      <c r="T1082" s="183"/>
      <c r="U1082" s="183"/>
      <c r="V1082" s="183"/>
      <c r="W1082" s="183"/>
      <c r="X1082" s="183"/>
    </row>
    <row r="1083" spans="2:24" ht="16.8" thickTop="1" thickBot="1">
      <c r="B1083" s="248" t="str">
        <f>IF(Árboles!B1080="","",Árboles!B1080)</f>
        <v/>
      </c>
      <c r="C1083" s="240" t="str">
        <f>IF(Árboles!C1080="","",Árboles!C1080)</f>
        <v/>
      </c>
      <c r="D1083" s="249" t="str">
        <f>IF(Árboles!G1080="","",Árboles!G1080)</f>
        <v/>
      </c>
      <c r="E1083" s="242"/>
      <c r="F1083" s="242"/>
      <c r="G1083" s="242"/>
      <c r="H1083" s="242"/>
      <c r="I1083" s="242"/>
      <c r="J1083" s="243">
        <f>SUM(Biomasa[[#This Row],[B_PM (t)]:[B_Raíz (t)]])</f>
        <v>0</v>
      </c>
      <c r="K1083" s="244"/>
      <c r="L1083" s="244"/>
      <c r="M1083" s="244"/>
      <c r="N1083" s="244"/>
      <c r="O1083" s="244"/>
      <c r="P1083" s="245"/>
      <c r="Q1083" s="245"/>
      <c r="R1083" s="183"/>
      <c r="S1083" s="183"/>
      <c r="T1083" s="183"/>
      <c r="U1083" s="183"/>
      <c r="V1083" s="183"/>
      <c r="W1083" s="183"/>
      <c r="X1083" s="183"/>
    </row>
    <row r="1084" spans="2:24" ht="16.8" thickTop="1" thickBot="1">
      <c r="B1084" s="248" t="str">
        <f>IF(Árboles!B1081="","",Árboles!B1081)</f>
        <v/>
      </c>
      <c r="C1084" s="240" t="str">
        <f>IF(Árboles!C1081="","",Árboles!C1081)</f>
        <v/>
      </c>
      <c r="D1084" s="249" t="str">
        <f>IF(Árboles!G1081="","",Árboles!G1081)</f>
        <v/>
      </c>
      <c r="E1084" s="242"/>
      <c r="F1084" s="242"/>
      <c r="G1084" s="242"/>
      <c r="H1084" s="242"/>
      <c r="I1084" s="242"/>
      <c r="J1084" s="243">
        <f>SUM(Biomasa[[#This Row],[B_PM (t)]:[B_Raíz (t)]])</f>
        <v>0</v>
      </c>
      <c r="K1084" s="244"/>
      <c r="L1084" s="244"/>
      <c r="M1084" s="244"/>
      <c r="N1084" s="244"/>
      <c r="O1084" s="244"/>
      <c r="P1084" s="245"/>
      <c r="Q1084" s="245"/>
      <c r="R1084" s="183"/>
      <c r="S1084" s="183"/>
      <c r="T1084" s="183"/>
      <c r="U1084" s="183"/>
      <c r="V1084" s="183"/>
      <c r="W1084" s="183"/>
      <c r="X1084" s="183"/>
    </row>
    <row r="1085" spans="2:24" ht="16.8" thickTop="1" thickBot="1">
      <c r="B1085" s="248" t="str">
        <f>IF(Árboles!B1082="","",Árboles!B1082)</f>
        <v/>
      </c>
      <c r="C1085" s="240" t="str">
        <f>IF(Árboles!C1082="","",Árboles!C1082)</f>
        <v/>
      </c>
      <c r="D1085" s="249" t="str">
        <f>IF(Árboles!G1082="","",Árboles!G1082)</f>
        <v/>
      </c>
      <c r="E1085" s="242"/>
      <c r="F1085" s="242"/>
      <c r="G1085" s="242"/>
      <c r="H1085" s="242"/>
      <c r="I1085" s="242"/>
      <c r="J1085" s="243">
        <f>SUM(Biomasa[[#This Row],[B_PM (t)]:[B_Raíz (t)]])</f>
        <v>0</v>
      </c>
      <c r="K1085" s="244"/>
      <c r="L1085" s="244"/>
      <c r="M1085" s="244"/>
      <c r="N1085" s="244"/>
      <c r="O1085" s="244"/>
      <c r="P1085" s="245"/>
      <c r="Q1085" s="245"/>
      <c r="R1085" s="183"/>
      <c r="S1085" s="183"/>
      <c r="T1085" s="183"/>
      <c r="U1085" s="183"/>
      <c r="V1085" s="183"/>
      <c r="W1085" s="183"/>
      <c r="X1085" s="183"/>
    </row>
    <row r="1086" spans="2:24" ht="16.8" thickTop="1" thickBot="1">
      <c r="B1086" s="248" t="str">
        <f>IF(Árboles!B1083="","",Árboles!B1083)</f>
        <v/>
      </c>
      <c r="C1086" s="240" t="str">
        <f>IF(Árboles!C1083="","",Árboles!C1083)</f>
        <v/>
      </c>
      <c r="D1086" s="249" t="str">
        <f>IF(Árboles!G1083="","",Árboles!G1083)</f>
        <v/>
      </c>
      <c r="E1086" s="242"/>
      <c r="F1086" s="242"/>
      <c r="G1086" s="242"/>
      <c r="H1086" s="242"/>
      <c r="I1086" s="242"/>
      <c r="J1086" s="243">
        <f>SUM(Biomasa[[#This Row],[B_PM (t)]:[B_Raíz (t)]])</f>
        <v>0</v>
      </c>
      <c r="K1086" s="244"/>
      <c r="L1086" s="244"/>
      <c r="M1086" s="244"/>
      <c r="N1086" s="244"/>
      <c r="O1086" s="244"/>
      <c r="P1086" s="245"/>
      <c r="Q1086" s="245"/>
      <c r="R1086" s="183"/>
      <c r="S1086" s="183"/>
      <c r="T1086" s="183"/>
      <c r="U1086" s="183"/>
      <c r="V1086" s="183"/>
      <c r="W1086" s="183"/>
      <c r="X1086" s="183"/>
    </row>
    <row r="1087" spans="2:24" ht="16.8" thickTop="1" thickBot="1">
      <c r="B1087" s="248" t="str">
        <f>IF(Árboles!B1084="","",Árboles!B1084)</f>
        <v/>
      </c>
      <c r="C1087" s="240" t="str">
        <f>IF(Árboles!C1084="","",Árboles!C1084)</f>
        <v/>
      </c>
      <c r="D1087" s="249" t="str">
        <f>IF(Árboles!G1084="","",Árboles!G1084)</f>
        <v/>
      </c>
      <c r="E1087" s="242"/>
      <c r="F1087" s="242"/>
      <c r="G1087" s="242"/>
      <c r="H1087" s="242"/>
      <c r="I1087" s="242"/>
      <c r="J1087" s="243">
        <f>SUM(Biomasa[[#This Row],[B_PM (t)]:[B_Raíz (t)]])</f>
        <v>0</v>
      </c>
      <c r="K1087" s="244"/>
      <c r="L1087" s="244"/>
      <c r="M1087" s="244"/>
      <c r="N1087" s="244"/>
      <c r="O1087" s="244"/>
      <c r="P1087" s="245"/>
      <c r="Q1087" s="245"/>
      <c r="R1087" s="183"/>
      <c r="S1087" s="183"/>
      <c r="T1087" s="183"/>
      <c r="U1087" s="183"/>
      <c r="V1087" s="183"/>
      <c r="W1087" s="183"/>
      <c r="X1087" s="183"/>
    </row>
    <row r="1088" spans="2:24" ht="16.8" thickTop="1" thickBot="1">
      <c r="B1088" s="248" t="str">
        <f>IF(Árboles!B1085="","",Árboles!B1085)</f>
        <v/>
      </c>
      <c r="C1088" s="240" t="str">
        <f>IF(Árboles!C1085="","",Árboles!C1085)</f>
        <v/>
      </c>
      <c r="D1088" s="249" t="str">
        <f>IF(Árboles!G1085="","",Árboles!G1085)</f>
        <v/>
      </c>
      <c r="E1088" s="242"/>
      <c r="F1088" s="242"/>
      <c r="G1088" s="242"/>
      <c r="H1088" s="242"/>
      <c r="I1088" s="242"/>
      <c r="J1088" s="243">
        <f>SUM(Biomasa[[#This Row],[B_PM (t)]:[B_Raíz (t)]])</f>
        <v>0</v>
      </c>
      <c r="K1088" s="244"/>
      <c r="L1088" s="244"/>
      <c r="M1088" s="244"/>
      <c r="N1088" s="244"/>
      <c r="O1088" s="244"/>
      <c r="P1088" s="245"/>
      <c r="Q1088" s="245"/>
      <c r="R1088" s="183"/>
      <c r="S1088" s="183"/>
      <c r="T1088" s="183"/>
      <c r="U1088" s="183"/>
      <c r="V1088" s="183"/>
      <c r="W1088" s="183"/>
      <c r="X1088" s="183"/>
    </row>
    <row r="1089" spans="2:24" ht="16.8" thickTop="1" thickBot="1">
      <c r="B1089" s="248" t="str">
        <f>IF(Árboles!B1086="","",Árboles!B1086)</f>
        <v/>
      </c>
      <c r="C1089" s="240" t="str">
        <f>IF(Árboles!C1086="","",Árboles!C1086)</f>
        <v/>
      </c>
      <c r="D1089" s="249" t="str">
        <f>IF(Árboles!G1086="","",Árboles!G1086)</f>
        <v/>
      </c>
      <c r="E1089" s="242"/>
      <c r="F1089" s="242"/>
      <c r="G1089" s="242"/>
      <c r="H1089" s="242"/>
      <c r="I1089" s="242"/>
      <c r="J1089" s="243">
        <f>SUM(Biomasa[[#This Row],[B_PM (t)]:[B_Raíz (t)]])</f>
        <v>0</v>
      </c>
      <c r="K1089" s="244"/>
      <c r="L1089" s="244"/>
      <c r="M1089" s="244"/>
      <c r="N1089" s="244"/>
      <c r="O1089" s="244"/>
      <c r="P1089" s="245"/>
      <c r="Q1089" s="245"/>
      <c r="R1089" s="183"/>
      <c r="S1089" s="183"/>
      <c r="T1089" s="183"/>
      <c r="U1089" s="183"/>
      <c r="V1089" s="183"/>
      <c r="W1089" s="183"/>
      <c r="X1089" s="183"/>
    </row>
    <row r="1090" spans="2:24" ht="16.8" thickTop="1" thickBot="1">
      <c r="B1090" s="248" t="str">
        <f>IF(Árboles!B1087="","",Árboles!B1087)</f>
        <v/>
      </c>
      <c r="C1090" s="240" t="str">
        <f>IF(Árboles!C1087="","",Árboles!C1087)</f>
        <v/>
      </c>
      <c r="D1090" s="249" t="str">
        <f>IF(Árboles!G1087="","",Árboles!G1087)</f>
        <v/>
      </c>
      <c r="E1090" s="242"/>
      <c r="F1090" s="242"/>
      <c r="G1090" s="242"/>
      <c r="H1090" s="242"/>
      <c r="I1090" s="242"/>
      <c r="J1090" s="243">
        <f>SUM(Biomasa[[#This Row],[B_PM (t)]:[B_Raíz (t)]])</f>
        <v>0</v>
      </c>
      <c r="K1090" s="244"/>
      <c r="L1090" s="244"/>
      <c r="M1090" s="244"/>
      <c r="N1090" s="244"/>
      <c r="O1090" s="244"/>
      <c r="P1090" s="245"/>
      <c r="Q1090" s="245"/>
      <c r="R1090" s="183"/>
      <c r="S1090" s="183"/>
      <c r="T1090" s="183"/>
      <c r="U1090" s="183"/>
      <c r="V1090" s="183"/>
      <c r="W1090" s="183"/>
      <c r="X1090" s="183"/>
    </row>
    <row r="1091" spans="2:24" ht="16.8" thickTop="1" thickBot="1">
      <c r="B1091" s="248" t="str">
        <f>IF(Árboles!B1088="","",Árboles!B1088)</f>
        <v/>
      </c>
      <c r="C1091" s="240" t="str">
        <f>IF(Árboles!C1088="","",Árboles!C1088)</f>
        <v/>
      </c>
      <c r="D1091" s="249" t="str">
        <f>IF(Árboles!G1088="","",Árboles!G1088)</f>
        <v/>
      </c>
      <c r="E1091" s="242"/>
      <c r="F1091" s="242"/>
      <c r="G1091" s="242"/>
      <c r="H1091" s="242"/>
      <c r="I1091" s="242"/>
      <c r="J1091" s="243">
        <f>SUM(Biomasa[[#This Row],[B_PM (t)]:[B_Raíz (t)]])</f>
        <v>0</v>
      </c>
      <c r="K1091" s="244"/>
      <c r="L1091" s="244"/>
      <c r="M1091" s="244"/>
      <c r="N1091" s="244"/>
      <c r="O1091" s="244"/>
      <c r="P1091" s="245"/>
      <c r="Q1091" s="245"/>
      <c r="R1091" s="183"/>
      <c r="S1091" s="183"/>
      <c r="T1091" s="183"/>
      <c r="U1091" s="183"/>
      <c r="V1091" s="183"/>
      <c r="W1091" s="183"/>
      <c r="X1091" s="183"/>
    </row>
    <row r="1092" spans="2:24" ht="16.8" thickTop="1" thickBot="1">
      <c r="B1092" s="248" t="str">
        <f>IF(Árboles!B1089="","",Árboles!B1089)</f>
        <v/>
      </c>
      <c r="C1092" s="240" t="str">
        <f>IF(Árboles!C1089="","",Árboles!C1089)</f>
        <v/>
      </c>
      <c r="D1092" s="249" t="str">
        <f>IF(Árboles!G1089="","",Árboles!G1089)</f>
        <v/>
      </c>
      <c r="E1092" s="242"/>
      <c r="F1092" s="242"/>
      <c r="G1092" s="242"/>
      <c r="H1092" s="242"/>
      <c r="I1092" s="242"/>
      <c r="J1092" s="243">
        <f>SUM(Biomasa[[#This Row],[B_PM (t)]:[B_Raíz (t)]])</f>
        <v>0</v>
      </c>
      <c r="K1092" s="244"/>
      <c r="L1092" s="244"/>
      <c r="M1092" s="244"/>
      <c r="N1092" s="244"/>
      <c r="O1092" s="244"/>
      <c r="P1092" s="245"/>
      <c r="Q1092" s="245"/>
      <c r="R1092" s="183"/>
      <c r="S1092" s="183"/>
      <c r="T1092" s="183"/>
      <c r="U1092" s="183"/>
      <c r="V1092" s="183"/>
      <c r="W1092" s="183"/>
      <c r="X1092" s="183"/>
    </row>
    <row r="1093" spans="2:24" ht="16.8" thickTop="1" thickBot="1">
      <c r="B1093" s="248" t="str">
        <f>IF(Árboles!B1090="","",Árboles!B1090)</f>
        <v/>
      </c>
      <c r="C1093" s="240" t="str">
        <f>IF(Árboles!C1090="","",Árboles!C1090)</f>
        <v/>
      </c>
      <c r="D1093" s="249" t="str">
        <f>IF(Árboles!G1090="","",Árboles!G1090)</f>
        <v/>
      </c>
      <c r="E1093" s="242"/>
      <c r="F1093" s="242"/>
      <c r="G1093" s="242"/>
      <c r="H1093" s="242"/>
      <c r="I1093" s="242"/>
      <c r="J1093" s="243">
        <f>SUM(Biomasa[[#This Row],[B_PM (t)]:[B_Raíz (t)]])</f>
        <v>0</v>
      </c>
      <c r="K1093" s="244"/>
      <c r="L1093" s="244"/>
      <c r="M1093" s="244"/>
      <c r="N1093" s="244"/>
      <c r="O1093" s="244"/>
      <c r="P1093" s="245"/>
      <c r="Q1093" s="245"/>
      <c r="R1093" s="183"/>
      <c r="S1093" s="183"/>
      <c r="T1093" s="183"/>
      <c r="U1093" s="183"/>
      <c r="V1093" s="183"/>
      <c r="W1093" s="183"/>
      <c r="X1093" s="183"/>
    </row>
    <row r="1094" spans="2:24" ht="16.8" thickTop="1" thickBot="1">
      <c r="B1094" s="248" t="str">
        <f>IF(Árboles!B1091="","",Árboles!B1091)</f>
        <v/>
      </c>
      <c r="C1094" s="240" t="str">
        <f>IF(Árboles!C1091="","",Árboles!C1091)</f>
        <v/>
      </c>
      <c r="D1094" s="249" t="str">
        <f>IF(Árboles!G1091="","",Árboles!G1091)</f>
        <v/>
      </c>
      <c r="E1094" s="242"/>
      <c r="F1094" s="242"/>
      <c r="G1094" s="242"/>
      <c r="H1094" s="242"/>
      <c r="I1094" s="242"/>
      <c r="J1094" s="243">
        <f>SUM(Biomasa[[#This Row],[B_PM (t)]:[B_Raíz (t)]])</f>
        <v>0</v>
      </c>
      <c r="K1094" s="244"/>
      <c r="L1094" s="244"/>
      <c r="M1094" s="244"/>
      <c r="N1094" s="244"/>
      <c r="O1094" s="244"/>
      <c r="P1094" s="245"/>
      <c r="Q1094" s="245"/>
      <c r="R1094" s="183"/>
      <c r="S1094" s="183"/>
      <c r="T1094" s="183"/>
      <c r="U1094" s="183"/>
      <c r="V1094" s="183"/>
      <c r="W1094" s="183"/>
      <c r="X1094" s="183"/>
    </row>
    <row r="1095" spans="2:24" ht="16.8" thickTop="1" thickBot="1">
      <c r="B1095" s="248" t="str">
        <f>IF(Árboles!B1092="","",Árboles!B1092)</f>
        <v/>
      </c>
      <c r="C1095" s="240" t="str">
        <f>IF(Árboles!C1092="","",Árboles!C1092)</f>
        <v/>
      </c>
      <c r="D1095" s="249" t="str">
        <f>IF(Árboles!G1092="","",Árboles!G1092)</f>
        <v/>
      </c>
      <c r="E1095" s="242"/>
      <c r="F1095" s="242"/>
      <c r="G1095" s="242"/>
      <c r="H1095" s="242"/>
      <c r="I1095" s="242"/>
      <c r="J1095" s="243">
        <f>SUM(Biomasa[[#This Row],[B_PM (t)]:[B_Raíz (t)]])</f>
        <v>0</v>
      </c>
      <c r="K1095" s="244"/>
      <c r="L1095" s="244"/>
      <c r="M1095" s="244"/>
      <c r="N1095" s="244"/>
      <c r="O1095" s="244"/>
      <c r="P1095" s="245"/>
      <c r="Q1095" s="245"/>
      <c r="R1095" s="183"/>
      <c r="S1095" s="183"/>
      <c r="T1095" s="183"/>
      <c r="U1095" s="183"/>
      <c r="V1095" s="183"/>
      <c r="W1095" s="183"/>
      <c r="X1095" s="183"/>
    </row>
    <row r="1096" spans="2:24" ht="16.8" thickTop="1" thickBot="1">
      <c r="B1096" s="248" t="str">
        <f>IF(Árboles!B1093="","",Árboles!B1093)</f>
        <v/>
      </c>
      <c r="C1096" s="240" t="str">
        <f>IF(Árboles!C1093="","",Árboles!C1093)</f>
        <v/>
      </c>
      <c r="D1096" s="249" t="str">
        <f>IF(Árboles!G1093="","",Árboles!G1093)</f>
        <v/>
      </c>
      <c r="E1096" s="242"/>
      <c r="F1096" s="242"/>
      <c r="G1096" s="242"/>
      <c r="H1096" s="242"/>
      <c r="I1096" s="242"/>
      <c r="J1096" s="243">
        <f>SUM(Biomasa[[#This Row],[B_PM (t)]:[B_Raíz (t)]])</f>
        <v>0</v>
      </c>
      <c r="K1096" s="244"/>
      <c r="L1096" s="244"/>
      <c r="M1096" s="244"/>
      <c r="N1096" s="244"/>
      <c r="O1096" s="244"/>
      <c r="P1096" s="245"/>
      <c r="Q1096" s="245"/>
      <c r="R1096" s="183"/>
      <c r="S1096" s="183"/>
      <c r="T1096" s="183"/>
      <c r="U1096" s="183"/>
      <c r="V1096" s="183"/>
      <c r="W1096" s="183"/>
      <c r="X1096" s="183"/>
    </row>
    <row r="1097" spans="2:24" ht="16.8" thickTop="1" thickBot="1">
      <c r="B1097" s="248" t="str">
        <f>IF(Árboles!B1094="","",Árboles!B1094)</f>
        <v/>
      </c>
      <c r="C1097" s="240" t="str">
        <f>IF(Árboles!C1094="","",Árboles!C1094)</f>
        <v/>
      </c>
      <c r="D1097" s="249" t="str">
        <f>IF(Árboles!G1094="","",Árboles!G1094)</f>
        <v/>
      </c>
      <c r="E1097" s="242"/>
      <c r="F1097" s="242"/>
      <c r="G1097" s="242"/>
      <c r="H1097" s="242"/>
      <c r="I1097" s="242"/>
      <c r="J1097" s="243">
        <f>SUM(Biomasa[[#This Row],[B_PM (t)]:[B_Raíz (t)]])</f>
        <v>0</v>
      </c>
      <c r="K1097" s="244"/>
      <c r="L1097" s="244"/>
      <c r="M1097" s="244"/>
      <c r="N1097" s="244"/>
      <c r="O1097" s="244"/>
      <c r="P1097" s="245"/>
      <c r="Q1097" s="245"/>
      <c r="R1097" s="183"/>
      <c r="S1097" s="183"/>
      <c r="T1097" s="183"/>
      <c r="U1097" s="183"/>
      <c r="V1097" s="183"/>
      <c r="W1097" s="183"/>
      <c r="X1097" s="183"/>
    </row>
    <row r="1098" spans="2:24" ht="16.8" thickTop="1" thickBot="1">
      <c r="B1098" s="248" t="str">
        <f>IF(Árboles!B1095="","",Árboles!B1095)</f>
        <v/>
      </c>
      <c r="C1098" s="240" t="str">
        <f>IF(Árboles!C1095="","",Árboles!C1095)</f>
        <v/>
      </c>
      <c r="D1098" s="249" t="str">
        <f>IF(Árboles!G1095="","",Árboles!G1095)</f>
        <v/>
      </c>
      <c r="E1098" s="242"/>
      <c r="F1098" s="242"/>
      <c r="G1098" s="242"/>
      <c r="H1098" s="242"/>
      <c r="I1098" s="242"/>
      <c r="J1098" s="243">
        <f>SUM(Biomasa[[#This Row],[B_PM (t)]:[B_Raíz (t)]])</f>
        <v>0</v>
      </c>
      <c r="K1098" s="244"/>
      <c r="L1098" s="244"/>
      <c r="M1098" s="244"/>
      <c r="N1098" s="244"/>
      <c r="O1098" s="244"/>
      <c r="P1098" s="245"/>
      <c r="Q1098" s="245"/>
      <c r="R1098" s="183"/>
      <c r="S1098" s="183"/>
      <c r="T1098" s="183"/>
      <c r="U1098" s="183"/>
      <c r="V1098" s="183"/>
      <c r="W1098" s="183"/>
      <c r="X1098" s="183"/>
    </row>
    <row r="1099" spans="2:24" ht="16.8" thickTop="1" thickBot="1">
      <c r="B1099" s="248" t="str">
        <f>IF(Árboles!B1096="","",Árboles!B1096)</f>
        <v/>
      </c>
      <c r="C1099" s="240" t="str">
        <f>IF(Árboles!C1096="","",Árboles!C1096)</f>
        <v/>
      </c>
      <c r="D1099" s="249" t="str">
        <f>IF(Árboles!G1096="","",Árboles!G1096)</f>
        <v/>
      </c>
      <c r="E1099" s="242"/>
      <c r="F1099" s="242"/>
      <c r="G1099" s="242"/>
      <c r="H1099" s="242"/>
      <c r="I1099" s="242"/>
      <c r="J1099" s="243">
        <f>SUM(Biomasa[[#This Row],[B_PM (t)]:[B_Raíz (t)]])</f>
        <v>0</v>
      </c>
      <c r="K1099" s="244"/>
      <c r="L1099" s="244"/>
      <c r="M1099" s="244"/>
      <c r="N1099" s="244"/>
      <c r="O1099" s="244"/>
      <c r="P1099" s="245"/>
      <c r="Q1099" s="245"/>
      <c r="R1099" s="183"/>
      <c r="S1099" s="183"/>
      <c r="T1099" s="183"/>
      <c r="U1099" s="183"/>
      <c r="V1099" s="183"/>
      <c r="W1099" s="183"/>
      <c r="X1099" s="183"/>
    </row>
    <row r="1100" spans="2:24" ht="16.8" thickTop="1" thickBot="1">
      <c r="B1100" s="248" t="str">
        <f>IF(Árboles!B1097="","",Árboles!B1097)</f>
        <v/>
      </c>
      <c r="C1100" s="240" t="str">
        <f>IF(Árboles!C1097="","",Árboles!C1097)</f>
        <v/>
      </c>
      <c r="D1100" s="249" t="str">
        <f>IF(Árboles!G1097="","",Árboles!G1097)</f>
        <v/>
      </c>
      <c r="E1100" s="242"/>
      <c r="F1100" s="242"/>
      <c r="G1100" s="242"/>
      <c r="H1100" s="242"/>
      <c r="I1100" s="242"/>
      <c r="J1100" s="243">
        <f>SUM(Biomasa[[#This Row],[B_PM (t)]:[B_Raíz (t)]])</f>
        <v>0</v>
      </c>
      <c r="K1100" s="244"/>
      <c r="L1100" s="244"/>
      <c r="M1100" s="244"/>
      <c r="N1100" s="244"/>
      <c r="O1100" s="244"/>
      <c r="P1100" s="245"/>
      <c r="Q1100" s="245"/>
      <c r="R1100" s="183"/>
      <c r="S1100" s="183"/>
      <c r="T1100" s="183"/>
      <c r="U1100" s="183"/>
      <c r="V1100" s="183"/>
      <c r="W1100" s="183"/>
      <c r="X1100" s="183"/>
    </row>
    <row r="1101" spans="2:24" ht="16.8" thickTop="1" thickBot="1">
      <c r="B1101" s="248" t="str">
        <f>IF(Árboles!B1098="","",Árboles!B1098)</f>
        <v/>
      </c>
      <c r="C1101" s="240" t="str">
        <f>IF(Árboles!C1098="","",Árboles!C1098)</f>
        <v/>
      </c>
      <c r="D1101" s="249" t="str">
        <f>IF(Árboles!G1098="","",Árboles!G1098)</f>
        <v/>
      </c>
      <c r="E1101" s="242"/>
      <c r="F1101" s="242"/>
      <c r="G1101" s="242"/>
      <c r="H1101" s="242"/>
      <c r="I1101" s="242"/>
      <c r="J1101" s="243">
        <f>SUM(Biomasa[[#This Row],[B_PM (t)]:[B_Raíz (t)]])</f>
        <v>0</v>
      </c>
      <c r="K1101" s="244"/>
      <c r="L1101" s="244"/>
      <c r="M1101" s="244"/>
      <c r="N1101" s="244"/>
      <c r="O1101" s="244"/>
      <c r="P1101" s="245"/>
      <c r="Q1101" s="245"/>
      <c r="R1101" s="183"/>
      <c r="S1101" s="183"/>
      <c r="T1101" s="183"/>
      <c r="U1101" s="183"/>
      <c r="V1101" s="183"/>
      <c r="W1101" s="183"/>
      <c r="X1101" s="183"/>
    </row>
    <row r="1102" spans="2:24" ht="16.8" thickTop="1" thickBot="1">
      <c r="B1102" s="248" t="str">
        <f>IF(Árboles!B1099="","",Árboles!B1099)</f>
        <v/>
      </c>
      <c r="C1102" s="240" t="str">
        <f>IF(Árboles!C1099="","",Árboles!C1099)</f>
        <v/>
      </c>
      <c r="D1102" s="249" t="str">
        <f>IF(Árboles!G1099="","",Árboles!G1099)</f>
        <v/>
      </c>
      <c r="E1102" s="242"/>
      <c r="F1102" s="242"/>
      <c r="G1102" s="242"/>
      <c r="H1102" s="242"/>
      <c r="I1102" s="242"/>
      <c r="J1102" s="243">
        <f>SUM(Biomasa[[#This Row],[B_PM (t)]:[B_Raíz (t)]])</f>
        <v>0</v>
      </c>
      <c r="K1102" s="244"/>
      <c r="L1102" s="244"/>
      <c r="M1102" s="244"/>
      <c r="N1102" s="244"/>
      <c r="O1102" s="244"/>
      <c r="P1102" s="245"/>
      <c r="Q1102" s="245"/>
      <c r="R1102" s="183"/>
      <c r="S1102" s="183"/>
      <c r="T1102" s="183"/>
      <c r="U1102" s="183"/>
      <c r="V1102" s="183"/>
      <c r="W1102" s="183"/>
      <c r="X1102" s="183"/>
    </row>
    <row r="1103" spans="2:24" ht="16.8" thickTop="1" thickBot="1">
      <c r="B1103" s="248" t="str">
        <f>IF(Árboles!B1100="","",Árboles!B1100)</f>
        <v/>
      </c>
      <c r="C1103" s="240" t="str">
        <f>IF(Árboles!C1100="","",Árboles!C1100)</f>
        <v/>
      </c>
      <c r="D1103" s="249" t="str">
        <f>IF(Árboles!G1100="","",Árboles!G1100)</f>
        <v/>
      </c>
      <c r="E1103" s="242"/>
      <c r="F1103" s="242"/>
      <c r="G1103" s="242"/>
      <c r="H1103" s="242"/>
      <c r="I1103" s="242"/>
      <c r="J1103" s="243">
        <f>SUM(Biomasa[[#This Row],[B_PM (t)]:[B_Raíz (t)]])</f>
        <v>0</v>
      </c>
      <c r="K1103" s="244"/>
      <c r="L1103" s="244"/>
      <c r="M1103" s="244"/>
      <c r="N1103" s="244"/>
      <c r="O1103" s="244"/>
      <c r="P1103" s="245"/>
      <c r="Q1103" s="245"/>
      <c r="R1103" s="183"/>
      <c r="S1103" s="183"/>
      <c r="T1103" s="183"/>
      <c r="U1103" s="183"/>
      <c r="V1103" s="183"/>
      <c r="W1103" s="183"/>
      <c r="X1103" s="183"/>
    </row>
    <row r="1104" spans="2:24" ht="16.8" thickTop="1" thickBot="1">
      <c r="B1104" s="248" t="str">
        <f>IF(Árboles!B1101="","",Árboles!B1101)</f>
        <v/>
      </c>
      <c r="C1104" s="240" t="str">
        <f>IF(Árboles!C1101="","",Árboles!C1101)</f>
        <v/>
      </c>
      <c r="D1104" s="249" t="str">
        <f>IF(Árboles!G1101="","",Árboles!G1101)</f>
        <v/>
      </c>
      <c r="E1104" s="242"/>
      <c r="F1104" s="242"/>
      <c r="G1104" s="242"/>
      <c r="H1104" s="242"/>
      <c r="I1104" s="242"/>
      <c r="J1104" s="243">
        <f>SUM(Biomasa[[#This Row],[B_PM (t)]:[B_Raíz (t)]])</f>
        <v>0</v>
      </c>
      <c r="K1104" s="244"/>
      <c r="L1104" s="244"/>
      <c r="M1104" s="244"/>
      <c r="N1104" s="244"/>
      <c r="O1104" s="244"/>
      <c r="P1104" s="245"/>
      <c r="Q1104" s="245"/>
      <c r="R1104" s="183"/>
      <c r="S1104" s="183"/>
      <c r="T1104" s="183"/>
      <c r="U1104" s="183"/>
      <c r="V1104" s="183"/>
      <c r="W1104" s="183"/>
      <c r="X1104" s="183"/>
    </row>
    <row r="1105" spans="2:24" ht="16.8" thickTop="1" thickBot="1">
      <c r="B1105" s="248" t="str">
        <f>IF(Árboles!B1102="","",Árboles!B1102)</f>
        <v/>
      </c>
      <c r="C1105" s="240" t="str">
        <f>IF(Árboles!C1102="","",Árboles!C1102)</f>
        <v/>
      </c>
      <c r="D1105" s="249" t="str">
        <f>IF(Árboles!G1102="","",Árboles!G1102)</f>
        <v/>
      </c>
      <c r="E1105" s="242"/>
      <c r="F1105" s="242"/>
      <c r="G1105" s="242"/>
      <c r="H1105" s="242"/>
      <c r="I1105" s="242"/>
      <c r="J1105" s="243">
        <f>SUM(Biomasa[[#This Row],[B_PM (t)]:[B_Raíz (t)]])</f>
        <v>0</v>
      </c>
      <c r="K1105" s="244"/>
      <c r="L1105" s="244"/>
      <c r="M1105" s="244"/>
      <c r="N1105" s="244"/>
      <c r="O1105" s="244"/>
      <c r="P1105" s="245"/>
      <c r="Q1105" s="245"/>
      <c r="R1105" s="183"/>
      <c r="S1105" s="183"/>
      <c r="T1105" s="183"/>
      <c r="U1105" s="183"/>
      <c r="V1105" s="183"/>
      <c r="W1105" s="183"/>
      <c r="X1105" s="183"/>
    </row>
    <row r="1106" spans="2:24" ht="16.8" thickTop="1" thickBot="1">
      <c r="B1106" s="248" t="str">
        <f>IF(Árboles!B1103="","",Árboles!B1103)</f>
        <v/>
      </c>
      <c r="C1106" s="240" t="str">
        <f>IF(Árboles!C1103="","",Árboles!C1103)</f>
        <v/>
      </c>
      <c r="D1106" s="249" t="str">
        <f>IF(Árboles!G1103="","",Árboles!G1103)</f>
        <v/>
      </c>
      <c r="E1106" s="242"/>
      <c r="F1106" s="242"/>
      <c r="G1106" s="242"/>
      <c r="H1106" s="242"/>
      <c r="I1106" s="242"/>
      <c r="J1106" s="243">
        <f>SUM(Biomasa[[#This Row],[B_PM (t)]:[B_Raíz (t)]])</f>
        <v>0</v>
      </c>
      <c r="K1106" s="244"/>
      <c r="L1106" s="244"/>
      <c r="M1106" s="244"/>
      <c r="N1106" s="244"/>
      <c r="O1106" s="244"/>
      <c r="P1106" s="245"/>
      <c r="Q1106" s="245"/>
      <c r="R1106" s="183"/>
      <c r="S1106" s="183"/>
      <c r="T1106" s="183"/>
      <c r="U1106" s="183"/>
      <c r="V1106" s="183"/>
      <c r="W1106" s="183"/>
      <c r="X1106" s="183"/>
    </row>
    <row r="1107" spans="2:24" ht="16.8" thickTop="1" thickBot="1">
      <c r="B1107" s="248" t="str">
        <f>IF(Árboles!B1104="","",Árboles!B1104)</f>
        <v/>
      </c>
      <c r="C1107" s="240" t="str">
        <f>IF(Árboles!C1104="","",Árboles!C1104)</f>
        <v/>
      </c>
      <c r="D1107" s="249" t="str">
        <f>IF(Árboles!G1104="","",Árboles!G1104)</f>
        <v/>
      </c>
      <c r="E1107" s="242"/>
      <c r="F1107" s="242"/>
      <c r="G1107" s="242"/>
      <c r="H1107" s="242"/>
      <c r="I1107" s="242"/>
      <c r="J1107" s="243">
        <f>SUM(Biomasa[[#This Row],[B_PM (t)]:[B_Raíz (t)]])</f>
        <v>0</v>
      </c>
      <c r="K1107" s="244"/>
      <c r="L1107" s="244"/>
      <c r="M1107" s="244"/>
      <c r="N1107" s="244"/>
      <c r="O1107" s="244"/>
      <c r="P1107" s="245"/>
      <c r="Q1107" s="245"/>
      <c r="R1107" s="183"/>
      <c r="S1107" s="183"/>
      <c r="T1107" s="183"/>
      <c r="U1107" s="183"/>
      <c r="V1107" s="183"/>
      <c r="W1107" s="183"/>
      <c r="X1107" s="183"/>
    </row>
    <row r="1108" spans="2:24" ht="16.8" thickTop="1" thickBot="1">
      <c r="B1108" s="248" t="str">
        <f>IF(Árboles!B1105="","",Árboles!B1105)</f>
        <v/>
      </c>
      <c r="C1108" s="240" t="str">
        <f>IF(Árboles!C1105="","",Árboles!C1105)</f>
        <v/>
      </c>
      <c r="D1108" s="249" t="str">
        <f>IF(Árboles!G1105="","",Árboles!G1105)</f>
        <v/>
      </c>
      <c r="E1108" s="242"/>
      <c r="F1108" s="242"/>
      <c r="G1108" s="242"/>
      <c r="H1108" s="242"/>
      <c r="I1108" s="242"/>
      <c r="J1108" s="243">
        <f>SUM(Biomasa[[#This Row],[B_PM (t)]:[B_Raíz (t)]])</f>
        <v>0</v>
      </c>
      <c r="K1108" s="244"/>
      <c r="L1108" s="244"/>
      <c r="M1108" s="244"/>
      <c r="N1108" s="244"/>
      <c r="O1108" s="244"/>
      <c r="P1108" s="245"/>
      <c r="Q1108" s="245"/>
      <c r="R1108" s="183"/>
      <c r="S1108" s="183"/>
      <c r="T1108" s="183"/>
      <c r="U1108" s="183"/>
      <c r="V1108" s="183"/>
      <c r="W1108" s="183"/>
      <c r="X1108" s="183"/>
    </row>
    <row r="1109" spans="2:24" ht="16.8" thickTop="1" thickBot="1">
      <c r="B1109" s="248" t="str">
        <f>IF(Árboles!B1106="","",Árboles!B1106)</f>
        <v/>
      </c>
      <c r="C1109" s="240" t="str">
        <f>IF(Árboles!C1106="","",Árboles!C1106)</f>
        <v/>
      </c>
      <c r="D1109" s="249" t="str">
        <f>IF(Árboles!G1106="","",Árboles!G1106)</f>
        <v/>
      </c>
      <c r="E1109" s="242"/>
      <c r="F1109" s="242"/>
      <c r="G1109" s="242"/>
      <c r="H1109" s="242"/>
      <c r="I1109" s="242"/>
      <c r="J1109" s="243">
        <f>SUM(Biomasa[[#This Row],[B_PM (t)]:[B_Raíz (t)]])</f>
        <v>0</v>
      </c>
      <c r="K1109" s="244"/>
      <c r="L1109" s="244"/>
      <c r="M1109" s="244"/>
      <c r="N1109" s="244"/>
      <c r="O1109" s="244"/>
      <c r="P1109" s="245"/>
      <c r="Q1109" s="245"/>
      <c r="R1109" s="183"/>
      <c r="S1109" s="183"/>
      <c r="T1109" s="183"/>
      <c r="U1109" s="183"/>
      <c r="V1109" s="183"/>
      <c r="W1109" s="183"/>
      <c r="X1109" s="183"/>
    </row>
    <row r="1110" spans="2:24" ht="16.8" thickTop="1" thickBot="1">
      <c r="B1110" s="248" t="str">
        <f>IF(Árboles!B1107="","",Árboles!B1107)</f>
        <v/>
      </c>
      <c r="C1110" s="240" t="str">
        <f>IF(Árboles!C1107="","",Árboles!C1107)</f>
        <v/>
      </c>
      <c r="D1110" s="249" t="str">
        <f>IF(Árboles!G1107="","",Árboles!G1107)</f>
        <v/>
      </c>
      <c r="E1110" s="242"/>
      <c r="F1110" s="242"/>
      <c r="G1110" s="242"/>
      <c r="H1110" s="242"/>
      <c r="I1110" s="242"/>
      <c r="J1110" s="243">
        <f>SUM(Biomasa[[#This Row],[B_PM (t)]:[B_Raíz (t)]])</f>
        <v>0</v>
      </c>
      <c r="K1110" s="244"/>
      <c r="L1110" s="244"/>
      <c r="M1110" s="244"/>
      <c r="N1110" s="244"/>
      <c r="O1110" s="244"/>
      <c r="P1110" s="245"/>
      <c r="Q1110" s="245"/>
      <c r="R1110" s="183"/>
      <c r="S1110" s="183"/>
      <c r="T1110" s="183"/>
      <c r="U1110" s="183"/>
      <c r="V1110" s="183"/>
      <c r="W1110" s="183"/>
      <c r="X1110" s="183"/>
    </row>
    <row r="1111" spans="2:24" ht="16.8" thickTop="1" thickBot="1">
      <c r="B1111" s="248" t="str">
        <f>IF(Árboles!B1108="","",Árboles!B1108)</f>
        <v/>
      </c>
      <c r="C1111" s="240" t="str">
        <f>IF(Árboles!C1108="","",Árboles!C1108)</f>
        <v/>
      </c>
      <c r="D1111" s="249" t="str">
        <f>IF(Árboles!G1108="","",Árboles!G1108)</f>
        <v/>
      </c>
      <c r="E1111" s="242"/>
      <c r="F1111" s="242"/>
      <c r="G1111" s="242"/>
      <c r="H1111" s="242"/>
      <c r="I1111" s="242"/>
      <c r="J1111" s="243">
        <f>SUM(Biomasa[[#This Row],[B_PM (t)]:[B_Raíz (t)]])</f>
        <v>0</v>
      </c>
      <c r="K1111" s="244"/>
      <c r="L1111" s="244"/>
      <c r="M1111" s="244"/>
      <c r="N1111" s="244"/>
      <c r="O1111" s="244"/>
      <c r="P1111" s="245"/>
      <c r="Q1111" s="245"/>
      <c r="R1111" s="183"/>
      <c r="S1111" s="183"/>
      <c r="T1111" s="183"/>
      <c r="U1111" s="183"/>
      <c r="V1111" s="183"/>
      <c r="W1111" s="183"/>
      <c r="X1111" s="183"/>
    </row>
    <row r="1112" spans="2:24" ht="16.8" thickTop="1" thickBot="1">
      <c r="B1112" s="248" t="str">
        <f>IF(Árboles!B1109="","",Árboles!B1109)</f>
        <v/>
      </c>
      <c r="C1112" s="240" t="str">
        <f>IF(Árboles!C1109="","",Árboles!C1109)</f>
        <v/>
      </c>
      <c r="D1112" s="249" t="str">
        <f>IF(Árboles!G1109="","",Árboles!G1109)</f>
        <v/>
      </c>
      <c r="E1112" s="242"/>
      <c r="F1112" s="242"/>
      <c r="G1112" s="242"/>
      <c r="H1112" s="242"/>
      <c r="I1112" s="242"/>
      <c r="J1112" s="243">
        <f>SUM(Biomasa[[#This Row],[B_PM (t)]:[B_Raíz (t)]])</f>
        <v>0</v>
      </c>
      <c r="K1112" s="244"/>
      <c r="L1112" s="244"/>
      <c r="M1112" s="244"/>
      <c r="N1112" s="244"/>
      <c r="O1112" s="244"/>
      <c r="P1112" s="245"/>
      <c r="Q1112" s="245"/>
      <c r="R1112" s="183"/>
      <c r="S1112" s="183"/>
      <c r="T1112" s="183"/>
      <c r="U1112" s="183"/>
      <c r="V1112" s="183"/>
      <c r="W1112" s="183"/>
      <c r="X1112" s="183"/>
    </row>
    <row r="1113" spans="2:24" ht="16.8" thickTop="1" thickBot="1">
      <c r="B1113" s="248" t="str">
        <f>IF(Árboles!B1110="","",Árboles!B1110)</f>
        <v/>
      </c>
      <c r="C1113" s="240" t="str">
        <f>IF(Árboles!C1110="","",Árboles!C1110)</f>
        <v/>
      </c>
      <c r="D1113" s="249" t="str">
        <f>IF(Árboles!G1110="","",Árboles!G1110)</f>
        <v/>
      </c>
      <c r="E1113" s="242"/>
      <c r="F1113" s="242"/>
      <c r="G1113" s="242"/>
      <c r="H1113" s="242"/>
      <c r="I1113" s="242"/>
      <c r="J1113" s="243">
        <f>SUM(Biomasa[[#This Row],[B_PM (t)]:[B_Raíz (t)]])</f>
        <v>0</v>
      </c>
      <c r="K1113" s="244"/>
      <c r="L1113" s="244"/>
      <c r="M1113" s="244"/>
      <c r="N1113" s="244"/>
      <c r="O1113" s="244"/>
      <c r="P1113" s="245"/>
      <c r="Q1113" s="245"/>
      <c r="R1113" s="183"/>
      <c r="S1113" s="183"/>
      <c r="T1113" s="183"/>
      <c r="U1113" s="183"/>
      <c r="V1113" s="183"/>
      <c r="W1113" s="183"/>
      <c r="X1113" s="183"/>
    </row>
    <row r="1114" spans="2:24" ht="16.8" thickTop="1" thickBot="1">
      <c r="B1114" s="248" t="str">
        <f>IF(Árboles!B1111="","",Árboles!B1111)</f>
        <v/>
      </c>
      <c r="C1114" s="240" t="str">
        <f>IF(Árboles!C1111="","",Árboles!C1111)</f>
        <v/>
      </c>
      <c r="D1114" s="249" t="str">
        <f>IF(Árboles!G1111="","",Árboles!G1111)</f>
        <v/>
      </c>
      <c r="E1114" s="242"/>
      <c r="F1114" s="242"/>
      <c r="G1114" s="242"/>
      <c r="H1114" s="242"/>
      <c r="I1114" s="242"/>
      <c r="J1114" s="243">
        <f>SUM(Biomasa[[#This Row],[B_PM (t)]:[B_Raíz (t)]])</f>
        <v>0</v>
      </c>
      <c r="K1114" s="244"/>
      <c r="L1114" s="244"/>
      <c r="M1114" s="244"/>
      <c r="N1114" s="244"/>
      <c r="O1114" s="244"/>
      <c r="P1114" s="245"/>
      <c r="Q1114" s="245"/>
      <c r="R1114" s="183"/>
      <c r="S1114" s="183"/>
      <c r="T1114" s="183"/>
      <c r="U1114" s="183"/>
      <c r="V1114" s="183"/>
      <c r="W1114" s="183"/>
      <c r="X1114" s="183"/>
    </row>
    <row r="1115" spans="2:24" ht="16.8" thickTop="1" thickBot="1">
      <c r="B1115" s="248" t="str">
        <f>IF(Árboles!B1112="","",Árboles!B1112)</f>
        <v/>
      </c>
      <c r="C1115" s="240" t="str">
        <f>IF(Árboles!C1112="","",Árboles!C1112)</f>
        <v/>
      </c>
      <c r="D1115" s="249" t="str">
        <f>IF(Árboles!G1112="","",Árboles!G1112)</f>
        <v/>
      </c>
      <c r="E1115" s="242"/>
      <c r="F1115" s="242"/>
      <c r="G1115" s="242"/>
      <c r="H1115" s="242"/>
      <c r="I1115" s="242"/>
      <c r="J1115" s="243">
        <f>SUM(Biomasa[[#This Row],[B_PM (t)]:[B_Raíz (t)]])</f>
        <v>0</v>
      </c>
      <c r="K1115" s="244"/>
      <c r="L1115" s="244"/>
      <c r="M1115" s="244"/>
      <c r="N1115" s="244"/>
      <c r="O1115" s="244"/>
      <c r="P1115" s="245"/>
      <c r="Q1115" s="245"/>
      <c r="R1115" s="183"/>
      <c r="S1115" s="183"/>
      <c r="T1115" s="183"/>
      <c r="U1115" s="183"/>
      <c r="V1115" s="183"/>
      <c r="W1115" s="183"/>
      <c r="X1115" s="183"/>
    </row>
    <row r="1116" spans="2:24" ht="16.8" thickTop="1" thickBot="1">
      <c r="B1116" s="248" t="str">
        <f>IF(Árboles!B1113="","",Árboles!B1113)</f>
        <v/>
      </c>
      <c r="C1116" s="240" t="str">
        <f>IF(Árboles!C1113="","",Árboles!C1113)</f>
        <v/>
      </c>
      <c r="D1116" s="249" t="str">
        <f>IF(Árboles!G1113="","",Árboles!G1113)</f>
        <v/>
      </c>
      <c r="E1116" s="242"/>
      <c r="F1116" s="242"/>
      <c r="G1116" s="242"/>
      <c r="H1116" s="242"/>
      <c r="I1116" s="242"/>
      <c r="J1116" s="243">
        <f>SUM(Biomasa[[#This Row],[B_PM (t)]:[B_Raíz (t)]])</f>
        <v>0</v>
      </c>
      <c r="K1116" s="244"/>
      <c r="L1116" s="244"/>
      <c r="M1116" s="244"/>
      <c r="N1116" s="244"/>
      <c r="O1116" s="244"/>
      <c r="P1116" s="245"/>
      <c r="Q1116" s="245"/>
      <c r="R1116" s="183"/>
      <c r="S1116" s="183"/>
      <c r="T1116" s="183"/>
      <c r="U1116" s="183"/>
      <c r="V1116" s="183"/>
      <c r="W1116" s="183"/>
      <c r="X1116" s="183"/>
    </row>
    <row r="1117" spans="2:24" ht="16.8" thickTop="1" thickBot="1">
      <c r="B1117" s="248" t="str">
        <f>IF(Árboles!B1114="","",Árboles!B1114)</f>
        <v/>
      </c>
      <c r="C1117" s="240" t="str">
        <f>IF(Árboles!C1114="","",Árboles!C1114)</f>
        <v/>
      </c>
      <c r="D1117" s="249" t="str">
        <f>IF(Árboles!G1114="","",Árboles!G1114)</f>
        <v/>
      </c>
      <c r="E1117" s="242"/>
      <c r="F1117" s="242"/>
      <c r="G1117" s="242"/>
      <c r="H1117" s="242"/>
      <c r="I1117" s="242"/>
      <c r="J1117" s="243">
        <f>SUM(Biomasa[[#This Row],[B_PM (t)]:[B_Raíz (t)]])</f>
        <v>0</v>
      </c>
      <c r="K1117" s="244"/>
      <c r="L1117" s="244"/>
      <c r="M1117" s="244"/>
      <c r="N1117" s="244"/>
      <c r="O1117" s="244"/>
      <c r="P1117" s="245"/>
      <c r="Q1117" s="245"/>
      <c r="R1117" s="183"/>
      <c r="S1117" s="183"/>
      <c r="T1117" s="183"/>
      <c r="U1117" s="183"/>
      <c r="V1117" s="183"/>
      <c r="W1117" s="183"/>
      <c r="X1117" s="183"/>
    </row>
    <row r="1118" spans="2:24" ht="16.8" thickTop="1" thickBot="1">
      <c r="B1118" s="248" t="str">
        <f>IF(Árboles!B1115="","",Árboles!B1115)</f>
        <v/>
      </c>
      <c r="C1118" s="240" t="str">
        <f>IF(Árboles!C1115="","",Árboles!C1115)</f>
        <v/>
      </c>
      <c r="D1118" s="249" t="str">
        <f>IF(Árboles!G1115="","",Árboles!G1115)</f>
        <v/>
      </c>
      <c r="E1118" s="242"/>
      <c r="F1118" s="242"/>
      <c r="G1118" s="242"/>
      <c r="H1118" s="242"/>
      <c r="I1118" s="242"/>
      <c r="J1118" s="243">
        <f>SUM(Biomasa[[#This Row],[B_PM (t)]:[B_Raíz (t)]])</f>
        <v>0</v>
      </c>
      <c r="K1118" s="244"/>
      <c r="L1118" s="244"/>
      <c r="M1118" s="244"/>
      <c r="N1118" s="244"/>
      <c r="O1118" s="244"/>
      <c r="P1118" s="245"/>
      <c r="Q1118" s="245"/>
      <c r="R1118" s="183"/>
      <c r="S1118" s="183"/>
      <c r="T1118" s="183"/>
      <c r="U1118" s="183"/>
      <c r="V1118" s="183"/>
      <c r="W1118" s="183"/>
      <c r="X1118" s="183"/>
    </row>
    <row r="1119" spans="2:24" ht="16.8" thickTop="1" thickBot="1">
      <c r="B1119" s="248" t="str">
        <f>IF(Árboles!B1116="","",Árboles!B1116)</f>
        <v/>
      </c>
      <c r="C1119" s="240" t="str">
        <f>IF(Árboles!C1116="","",Árboles!C1116)</f>
        <v/>
      </c>
      <c r="D1119" s="249" t="str">
        <f>IF(Árboles!G1116="","",Árboles!G1116)</f>
        <v/>
      </c>
      <c r="E1119" s="242"/>
      <c r="F1119" s="242"/>
      <c r="G1119" s="242"/>
      <c r="H1119" s="242"/>
      <c r="I1119" s="242"/>
      <c r="J1119" s="243">
        <f>SUM(Biomasa[[#This Row],[B_PM (t)]:[B_Raíz (t)]])</f>
        <v>0</v>
      </c>
      <c r="K1119" s="244"/>
      <c r="L1119" s="244"/>
      <c r="M1119" s="244"/>
      <c r="N1119" s="244"/>
      <c r="O1119" s="244"/>
      <c r="P1119" s="245"/>
      <c r="Q1119" s="245"/>
      <c r="R1119" s="183"/>
      <c r="S1119" s="183"/>
      <c r="T1119" s="183"/>
      <c r="U1119" s="183"/>
      <c r="V1119" s="183"/>
      <c r="W1119" s="183"/>
      <c r="X1119" s="183"/>
    </row>
    <row r="1120" spans="2:24" ht="16.8" thickTop="1" thickBot="1">
      <c r="B1120" s="248" t="str">
        <f>IF(Árboles!B1117="","",Árboles!B1117)</f>
        <v/>
      </c>
      <c r="C1120" s="240" t="str">
        <f>IF(Árboles!C1117="","",Árboles!C1117)</f>
        <v/>
      </c>
      <c r="D1120" s="249" t="str">
        <f>IF(Árboles!G1117="","",Árboles!G1117)</f>
        <v/>
      </c>
      <c r="E1120" s="242"/>
      <c r="F1120" s="242"/>
      <c r="G1120" s="242"/>
      <c r="H1120" s="242"/>
      <c r="I1120" s="242"/>
      <c r="J1120" s="243">
        <f>SUM(Biomasa[[#This Row],[B_PM (t)]:[B_Raíz (t)]])</f>
        <v>0</v>
      </c>
      <c r="K1120" s="244"/>
      <c r="L1120" s="244"/>
      <c r="M1120" s="244"/>
      <c r="N1120" s="244"/>
      <c r="O1120" s="244"/>
      <c r="P1120" s="245"/>
      <c r="Q1120" s="245"/>
      <c r="R1120" s="183"/>
      <c r="S1120" s="183"/>
      <c r="T1120" s="183"/>
      <c r="U1120" s="183"/>
      <c r="V1120" s="183"/>
      <c r="W1120" s="183"/>
      <c r="X1120" s="183"/>
    </row>
    <row r="1121" spans="2:24" ht="16.8" thickTop="1" thickBot="1">
      <c r="B1121" s="248" t="str">
        <f>IF(Árboles!B1118="","",Árboles!B1118)</f>
        <v/>
      </c>
      <c r="C1121" s="240" t="str">
        <f>IF(Árboles!C1118="","",Árboles!C1118)</f>
        <v/>
      </c>
      <c r="D1121" s="249" t="str">
        <f>IF(Árboles!G1118="","",Árboles!G1118)</f>
        <v/>
      </c>
      <c r="E1121" s="242"/>
      <c r="F1121" s="242"/>
      <c r="G1121" s="242"/>
      <c r="H1121" s="242"/>
      <c r="I1121" s="242"/>
      <c r="J1121" s="243">
        <f>SUM(Biomasa[[#This Row],[B_PM (t)]:[B_Raíz (t)]])</f>
        <v>0</v>
      </c>
      <c r="K1121" s="244"/>
      <c r="L1121" s="244"/>
      <c r="M1121" s="244"/>
      <c r="N1121" s="244"/>
      <c r="O1121" s="244"/>
      <c r="P1121" s="245"/>
      <c r="Q1121" s="245"/>
      <c r="R1121" s="183"/>
      <c r="S1121" s="183"/>
      <c r="T1121" s="183"/>
      <c r="U1121" s="183"/>
      <c r="V1121" s="183"/>
      <c r="W1121" s="183"/>
      <c r="X1121" s="183"/>
    </row>
    <row r="1122" spans="2:24" ht="16.8" thickTop="1" thickBot="1">
      <c r="B1122" s="248" t="str">
        <f>IF(Árboles!B1119="","",Árboles!B1119)</f>
        <v/>
      </c>
      <c r="C1122" s="240" t="str">
        <f>IF(Árboles!C1119="","",Árboles!C1119)</f>
        <v/>
      </c>
      <c r="D1122" s="249" t="str">
        <f>IF(Árboles!G1119="","",Árboles!G1119)</f>
        <v/>
      </c>
      <c r="E1122" s="242"/>
      <c r="F1122" s="242"/>
      <c r="G1122" s="242"/>
      <c r="H1122" s="242"/>
      <c r="I1122" s="242"/>
      <c r="J1122" s="243">
        <f>SUM(Biomasa[[#This Row],[B_PM (t)]:[B_Raíz (t)]])</f>
        <v>0</v>
      </c>
      <c r="K1122" s="244"/>
      <c r="L1122" s="244"/>
      <c r="M1122" s="244"/>
      <c r="N1122" s="244"/>
      <c r="O1122" s="244"/>
      <c r="P1122" s="245"/>
      <c r="Q1122" s="245"/>
      <c r="R1122" s="183"/>
      <c r="S1122" s="183"/>
      <c r="T1122" s="183"/>
      <c r="U1122" s="183"/>
      <c r="V1122" s="183"/>
      <c r="W1122" s="183"/>
      <c r="X1122" s="183"/>
    </row>
    <row r="1123" spans="2:24" ht="16.8" thickTop="1" thickBot="1">
      <c r="B1123" s="248" t="str">
        <f>IF(Árboles!B1120="","",Árboles!B1120)</f>
        <v/>
      </c>
      <c r="C1123" s="240" t="str">
        <f>IF(Árboles!C1120="","",Árboles!C1120)</f>
        <v/>
      </c>
      <c r="D1123" s="249" t="str">
        <f>IF(Árboles!G1120="","",Árboles!G1120)</f>
        <v/>
      </c>
      <c r="E1123" s="242"/>
      <c r="F1123" s="242"/>
      <c r="G1123" s="242"/>
      <c r="H1123" s="242"/>
      <c r="I1123" s="242"/>
      <c r="J1123" s="243">
        <f>SUM(Biomasa[[#This Row],[B_PM (t)]:[B_Raíz (t)]])</f>
        <v>0</v>
      </c>
      <c r="K1123" s="244"/>
      <c r="L1123" s="244"/>
      <c r="M1123" s="244"/>
      <c r="N1123" s="244"/>
      <c r="O1123" s="244"/>
      <c r="P1123" s="245"/>
      <c r="Q1123" s="245"/>
      <c r="R1123" s="183"/>
      <c r="S1123" s="183"/>
      <c r="T1123" s="183"/>
      <c r="U1123" s="183"/>
      <c r="V1123" s="183"/>
      <c r="W1123" s="183"/>
      <c r="X1123" s="183"/>
    </row>
    <row r="1124" spans="2:24" ht="16.8" thickTop="1" thickBot="1">
      <c r="B1124" s="248" t="str">
        <f>IF(Árboles!B1121="","",Árboles!B1121)</f>
        <v/>
      </c>
      <c r="C1124" s="240" t="str">
        <f>IF(Árboles!C1121="","",Árboles!C1121)</f>
        <v/>
      </c>
      <c r="D1124" s="249" t="str">
        <f>IF(Árboles!G1121="","",Árboles!G1121)</f>
        <v/>
      </c>
      <c r="E1124" s="242"/>
      <c r="F1124" s="242"/>
      <c r="G1124" s="242"/>
      <c r="H1124" s="242"/>
      <c r="I1124" s="242"/>
      <c r="J1124" s="243">
        <f>SUM(Biomasa[[#This Row],[B_PM (t)]:[B_Raíz (t)]])</f>
        <v>0</v>
      </c>
      <c r="K1124" s="244"/>
      <c r="L1124" s="244"/>
      <c r="M1124" s="244"/>
      <c r="N1124" s="244"/>
      <c r="O1124" s="244"/>
      <c r="P1124" s="245"/>
      <c r="Q1124" s="245"/>
      <c r="R1124" s="183"/>
      <c r="S1124" s="183"/>
      <c r="T1124" s="183"/>
      <c r="U1124" s="183"/>
      <c r="V1124" s="183"/>
      <c r="W1124" s="183"/>
      <c r="X1124" s="183"/>
    </row>
    <row r="1125" spans="2:24" ht="16.8" thickTop="1" thickBot="1">
      <c r="B1125" s="248" t="str">
        <f>IF(Árboles!B1122="","",Árboles!B1122)</f>
        <v/>
      </c>
      <c r="C1125" s="240" t="str">
        <f>IF(Árboles!C1122="","",Árboles!C1122)</f>
        <v/>
      </c>
      <c r="D1125" s="249" t="str">
        <f>IF(Árboles!G1122="","",Árboles!G1122)</f>
        <v/>
      </c>
      <c r="E1125" s="242"/>
      <c r="F1125" s="242"/>
      <c r="G1125" s="242"/>
      <c r="H1125" s="242"/>
      <c r="I1125" s="242"/>
      <c r="J1125" s="243">
        <f>SUM(Biomasa[[#This Row],[B_PM (t)]:[B_Raíz (t)]])</f>
        <v>0</v>
      </c>
      <c r="K1125" s="244"/>
      <c r="L1125" s="244"/>
      <c r="M1125" s="244"/>
      <c r="N1125" s="244"/>
      <c r="O1125" s="244"/>
      <c r="P1125" s="245"/>
      <c r="Q1125" s="245"/>
      <c r="R1125" s="183"/>
      <c r="S1125" s="183"/>
      <c r="T1125" s="183"/>
      <c r="U1125" s="183"/>
      <c r="V1125" s="183"/>
      <c r="W1125" s="183"/>
      <c r="X1125" s="183"/>
    </row>
    <row r="1126" spans="2:24" ht="16.8" thickTop="1" thickBot="1">
      <c r="B1126" s="248" t="str">
        <f>IF(Árboles!B1123="","",Árboles!B1123)</f>
        <v/>
      </c>
      <c r="C1126" s="240" t="str">
        <f>IF(Árboles!C1123="","",Árboles!C1123)</f>
        <v/>
      </c>
      <c r="D1126" s="249" t="str">
        <f>IF(Árboles!G1123="","",Árboles!G1123)</f>
        <v/>
      </c>
      <c r="E1126" s="242"/>
      <c r="F1126" s="242"/>
      <c r="G1126" s="242"/>
      <c r="H1126" s="242"/>
      <c r="I1126" s="242"/>
      <c r="J1126" s="243">
        <f>SUM(Biomasa[[#This Row],[B_PM (t)]:[B_Raíz (t)]])</f>
        <v>0</v>
      </c>
      <c r="K1126" s="244"/>
      <c r="L1126" s="244"/>
      <c r="M1126" s="244"/>
      <c r="N1126" s="244"/>
      <c r="O1126" s="244"/>
      <c r="P1126" s="245"/>
      <c r="Q1126" s="245"/>
      <c r="R1126" s="183"/>
      <c r="S1126" s="183"/>
      <c r="T1126" s="183"/>
      <c r="U1126" s="183"/>
      <c r="V1126" s="183"/>
      <c r="W1126" s="183"/>
      <c r="X1126" s="183"/>
    </row>
    <row r="1127" spans="2:24" ht="16.8" thickTop="1" thickBot="1">
      <c r="B1127" s="248" t="str">
        <f>IF(Árboles!B1124="","",Árboles!B1124)</f>
        <v/>
      </c>
      <c r="C1127" s="240" t="str">
        <f>IF(Árboles!C1124="","",Árboles!C1124)</f>
        <v/>
      </c>
      <c r="D1127" s="249" t="str">
        <f>IF(Árboles!G1124="","",Árboles!G1124)</f>
        <v/>
      </c>
      <c r="E1127" s="242"/>
      <c r="F1127" s="242"/>
      <c r="G1127" s="242"/>
      <c r="H1127" s="242"/>
      <c r="I1127" s="242"/>
      <c r="J1127" s="243">
        <f>SUM(Biomasa[[#This Row],[B_PM (t)]:[B_Raíz (t)]])</f>
        <v>0</v>
      </c>
      <c r="K1127" s="244"/>
      <c r="L1127" s="244"/>
      <c r="M1127" s="244"/>
      <c r="N1127" s="244"/>
      <c r="O1127" s="244"/>
      <c r="P1127" s="245"/>
      <c r="Q1127" s="245"/>
      <c r="R1127" s="183"/>
      <c r="S1127" s="183"/>
      <c r="T1127" s="183"/>
      <c r="U1127" s="183"/>
      <c r="V1127" s="183"/>
      <c r="W1127" s="183"/>
      <c r="X1127" s="183"/>
    </row>
    <row r="1128" spans="2:24" ht="16.8" thickTop="1" thickBot="1">
      <c r="B1128" s="248" t="str">
        <f>IF(Árboles!B1125="","",Árboles!B1125)</f>
        <v/>
      </c>
      <c r="C1128" s="240" t="str">
        <f>IF(Árboles!C1125="","",Árboles!C1125)</f>
        <v/>
      </c>
      <c r="D1128" s="249" t="str">
        <f>IF(Árboles!G1125="","",Árboles!G1125)</f>
        <v/>
      </c>
      <c r="E1128" s="242"/>
      <c r="F1128" s="242"/>
      <c r="G1128" s="242"/>
      <c r="H1128" s="242"/>
      <c r="I1128" s="242"/>
      <c r="J1128" s="243">
        <f>SUM(Biomasa[[#This Row],[B_PM (t)]:[B_Raíz (t)]])</f>
        <v>0</v>
      </c>
      <c r="K1128" s="244"/>
      <c r="L1128" s="244"/>
      <c r="M1128" s="244"/>
      <c r="N1128" s="244"/>
      <c r="O1128" s="244"/>
      <c r="P1128" s="245"/>
      <c r="Q1128" s="245"/>
      <c r="R1128" s="183"/>
      <c r="S1128" s="183"/>
      <c r="T1128" s="183"/>
      <c r="U1128" s="183"/>
      <c r="V1128" s="183"/>
      <c r="W1128" s="183"/>
      <c r="X1128" s="183"/>
    </row>
    <row r="1129" spans="2:24" ht="16.8" thickTop="1" thickBot="1">
      <c r="B1129" s="248" t="str">
        <f>IF(Árboles!B1126="","",Árboles!B1126)</f>
        <v/>
      </c>
      <c r="C1129" s="240" t="str">
        <f>IF(Árboles!C1126="","",Árboles!C1126)</f>
        <v/>
      </c>
      <c r="D1129" s="249" t="str">
        <f>IF(Árboles!G1126="","",Árboles!G1126)</f>
        <v/>
      </c>
      <c r="E1129" s="242"/>
      <c r="F1129" s="242"/>
      <c r="G1129" s="242"/>
      <c r="H1129" s="242"/>
      <c r="I1129" s="242"/>
      <c r="J1129" s="243">
        <f>SUM(Biomasa[[#This Row],[B_PM (t)]:[B_Raíz (t)]])</f>
        <v>0</v>
      </c>
      <c r="K1129" s="244"/>
      <c r="L1129" s="244"/>
      <c r="M1129" s="244"/>
      <c r="N1129" s="244"/>
      <c r="O1129" s="244"/>
      <c r="P1129" s="245"/>
      <c r="Q1129" s="245"/>
      <c r="R1129" s="183"/>
      <c r="S1129" s="183"/>
      <c r="T1129" s="183"/>
      <c r="U1129" s="183"/>
      <c r="V1129" s="183"/>
      <c r="W1129" s="183"/>
      <c r="X1129" s="183"/>
    </row>
    <row r="1130" spans="2:24" ht="16.8" thickTop="1" thickBot="1">
      <c r="B1130" s="248" t="str">
        <f>IF(Árboles!B1127="","",Árboles!B1127)</f>
        <v/>
      </c>
      <c r="C1130" s="240" t="str">
        <f>IF(Árboles!C1127="","",Árboles!C1127)</f>
        <v/>
      </c>
      <c r="D1130" s="249" t="str">
        <f>IF(Árboles!G1127="","",Árboles!G1127)</f>
        <v/>
      </c>
      <c r="E1130" s="242"/>
      <c r="F1130" s="242"/>
      <c r="G1130" s="242"/>
      <c r="H1130" s="242"/>
      <c r="I1130" s="242"/>
      <c r="J1130" s="243">
        <f>SUM(Biomasa[[#This Row],[B_PM (t)]:[B_Raíz (t)]])</f>
        <v>0</v>
      </c>
      <c r="K1130" s="244"/>
      <c r="L1130" s="244"/>
      <c r="M1130" s="244"/>
      <c r="N1130" s="244"/>
      <c r="O1130" s="244"/>
      <c r="P1130" s="245"/>
      <c r="Q1130" s="245"/>
      <c r="R1130" s="183"/>
      <c r="S1130" s="183"/>
      <c r="T1130" s="183"/>
      <c r="U1130" s="183"/>
      <c r="V1130" s="183"/>
      <c r="W1130" s="183"/>
      <c r="X1130" s="183"/>
    </row>
    <row r="1131" spans="2:24" ht="16.8" thickTop="1" thickBot="1">
      <c r="B1131" s="248" t="str">
        <f>IF(Árboles!B1128="","",Árboles!B1128)</f>
        <v/>
      </c>
      <c r="C1131" s="240" t="str">
        <f>IF(Árboles!C1128="","",Árboles!C1128)</f>
        <v/>
      </c>
      <c r="D1131" s="249" t="str">
        <f>IF(Árboles!G1128="","",Árboles!G1128)</f>
        <v/>
      </c>
      <c r="E1131" s="242"/>
      <c r="F1131" s="242"/>
      <c r="G1131" s="242"/>
      <c r="H1131" s="242"/>
      <c r="I1131" s="242"/>
      <c r="J1131" s="243">
        <f>SUM(Biomasa[[#This Row],[B_PM (t)]:[B_Raíz (t)]])</f>
        <v>0</v>
      </c>
      <c r="K1131" s="244"/>
      <c r="L1131" s="244"/>
      <c r="M1131" s="244"/>
      <c r="N1131" s="244"/>
      <c r="O1131" s="244"/>
      <c r="P1131" s="245"/>
      <c r="Q1131" s="245"/>
      <c r="R1131" s="183"/>
      <c r="S1131" s="183"/>
      <c r="T1131" s="183"/>
      <c r="U1131" s="183"/>
      <c r="V1131" s="183"/>
      <c r="W1131" s="183"/>
      <c r="X1131" s="183"/>
    </row>
    <row r="1132" spans="2:24" ht="16.8" thickTop="1" thickBot="1">
      <c r="B1132" s="248" t="str">
        <f>IF(Árboles!B1129="","",Árboles!B1129)</f>
        <v/>
      </c>
      <c r="C1132" s="240" t="str">
        <f>IF(Árboles!C1129="","",Árboles!C1129)</f>
        <v/>
      </c>
      <c r="D1132" s="249" t="str">
        <f>IF(Árboles!G1129="","",Árboles!G1129)</f>
        <v/>
      </c>
      <c r="E1132" s="242"/>
      <c r="F1132" s="242"/>
      <c r="G1132" s="242"/>
      <c r="H1132" s="242"/>
      <c r="I1132" s="242"/>
      <c r="J1132" s="243">
        <f>SUM(Biomasa[[#This Row],[B_PM (t)]:[B_Raíz (t)]])</f>
        <v>0</v>
      </c>
      <c r="K1132" s="244"/>
      <c r="L1132" s="244"/>
      <c r="M1132" s="244"/>
      <c r="N1132" s="244"/>
      <c r="O1132" s="244"/>
      <c r="P1132" s="245"/>
      <c r="Q1132" s="245"/>
      <c r="R1132" s="183"/>
      <c r="S1132" s="183"/>
      <c r="T1132" s="183"/>
      <c r="U1132" s="183"/>
      <c r="V1132" s="183"/>
      <c r="W1132" s="183"/>
      <c r="X1132" s="183"/>
    </row>
    <row r="1133" spans="2:24" ht="16.8" thickTop="1" thickBot="1">
      <c r="B1133" s="248" t="str">
        <f>IF(Árboles!B1130="","",Árboles!B1130)</f>
        <v/>
      </c>
      <c r="C1133" s="240" t="str">
        <f>IF(Árboles!C1130="","",Árboles!C1130)</f>
        <v/>
      </c>
      <c r="D1133" s="249" t="str">
        <f>IF(Árboles!G1130="","",Árboles!G1130)</f>
        <v/>
      </c>
      <c r="E1133" s="242"/>
      <c r="F1133" s="242"/>
      <c r="G1133" s="242"/>
      <c r="H1133" s="242"/>
      <c r="I1133" s="242"/>
      <c r="J1133" s="243">
        <f>SUM(Biomasa[[#This Row],[B_PM (t)]:[B_Raíz (t)]])</f>
        <v>0</v>
      </c>
      <c r="K1133" s="244"/>
      <c r="L1133" s="244"/>
      <c r="M1133" s="244"/>
      <c r="N1133" s="244"/>
      <c r="O1133" s="244"/>
      <c r="P1133" s="245"/>
      <c r="Q1133" s="245"/>
      <c r="R1133" s="183"/>
      <c r="S1133" s="183"/>
      <c r="T1133" s="183"/>
      <c r="U1133" s="183"/>
      <c r="V1133" s="183"/>
      <c r="W1133" s="183"/>
      <c r="X1133" s="183"/>
    </row>
    <row r="1134" spans="2:24" ht="16.8" thickTop="1" thickBot="1">
      <c r="B1134" s="248" t="str">
        <f>IF(Árboles!B1131="","",Árboles!B1131)</f>
        <v/>
      </c>
      <c r="C1134" s="240" t="str">
        <f>IF(Árboles!C1131="","",Árboles!C1131)</f>
        <v/>
      </c>
      <c r="D1134" s="249" t="str">
        <f>IF(Árboles!G1131="","",Árboles!G1131)</f>
        <v/>
      </c>
      <c r="E1134" s="242"/>
      <c r="F1134" s="242"/>
      <c r="G1134" s="242"/>
      <c r="H1134" s="242"/>
      <c r="I1134" s="242"/>
      <c r="J1134" s="243">
        <f>SUM(Biomasa[[#This Row],[B_PM (t)]:[B_Raíz (t)]])</f>
        <v>0</v>
      </c>
      <c r="K1134" s="244"/>
      <c r="L1134" s="244"/>
      <c r="M1134" s="244"/>
      <c r="N1134" s="244"/>
      <c r="O1134" s="244"/>
      <c r="P1134" s="245"/>
      <c r="Q1134" s="245"/>
      <c r="R1134" s="183"/>
      <c r="S1134" s="183"/>
      <c r="T1134" s="183"/>
      <c r="U1134" s="183"/>
      <c r="V1134" s="183"/>
      <c r="W1134" s="183"/>
      <c r="X1134" s="183"/>
    </row>
    <row r="1135" spans="2:24" ht="16.8" thickTop="1" thickBot="1">
      <c r="B1135" s="248" t="str">
        <f>IF(Árboles!B1132="","",Árboles!B1132)</f>
        <v/>
      </c>
      <c r="C1135" s="240" t="str">
        <f>IF(Árboles!C1132="","",Árboles!C1132)</f>
        <v/>
      </c>
      <c r="D1135" s="249" t="str">
        <f>IF(Árboles!G1132="","",Árboles!G1132)</f>
        <v/>
      </c>
      <c r="E1135" s="242"/>
      <c r="F1135" s="242"/>
      <c r="G1135" s="242"/>
      <c r="H1135" s="242"/>
      <c r="I1135" s="242"/>
      <c r="J1135" s="243">
        <f>SUM(Biomasa[[#This Row],[B_PM (t)]:[B_Raíz (t)]])</f>
        <v>0</v>
      </c>
      <c r="K1135" s="244"/>
      <c r="L1135" s="244"/>
      <c r="M1135" s="244"/>
      <c r="N1135" s="244"/>
      <c r="O1135" s="244"/>
      <c r="P1135" s="245"/>
      <c r="Q1135" s="245"/>
      <c r="R1135" s="183"/>
      <c r="S1135" s="183"/>
      <c r="T1135" s="183"/>
      <c r="U1135" s="183"/>
      <c r="V1135" s="183"/>
      <c r="W1135" s="183"/>
      <c r="X1135" s="183"/>
    </row>
    <row r="1136" spans="2:24" ht="16.8" thickTop="1" thickBot="1">
      <c r="B1136" s="248" t="str">
        <f>IF(Árboles!B1133="","",Árboles!B1133)</f>
        <v/>
      </c>
      <c r="C1136" s="240" t="str">
        <f>IF(Árboles!C1133="","",Árboles!C1133)</f>
        <v/>
      </c>
      <c r="D1136" s="249" t="str">
        <f>IF(Árboles!G1133="","",Árboles!G1133)</f>
        <v/>
      </c>
      <c r="E1136" s="242"/>
      <c r="F1136" s="242"/>
      <c r="G1136" s="242"/>
      <c r="H1136" s="242"/>
      <c r="I1136" s="242"/>
      <c r="J1136" s="243">
        <f>SUM(Biomasa[[#This Row],[B_PM (t)]:[B_Raíz (t)]])</f>
        <v>0</v>
      </c>
      <c r="K1136" s="244"/>
      <c r="L1136" s="244"/>
      <c r="M1136" s="244"/>
      <c r="N1136" s="244"/>
      <c r="O1136" s="244"/>
      <c r="P1136" s="245"/>
      <c r="Q1136" s="245"/>
      <c r="R1136" s="183"/>
      <c r="S1136" s="183"/>
      <c r="T1136" s="183"/>
      <c r="U1136" s="183"/>
      <c r="V1136" s="183"/>
      <c r="W1136" s="183"/>
      <c r="X1136" s="183"/>
    </row>
    <row r="1137" spans="2:24" ht="16.8" thickTop="1" thickBot="1">
      <c r="B1137" s="248" t="str">
        <f>IF(Árboles!B1134="","",Árboles!B1134)</f>
        <v/>
      </c>
      <c r="C1137" s="240" t="str">
        <f>IF(Árboles!C1134="","",Árboles!C1134)</f>
        <v/>
      </c>
      <c r="D1137" s="249" t="str">
        <f>IF(Árboles!G1134="","",Árboles!G1134)</f>
        <v/>
      </c>
      <c r="E1137" s="242"/>
      <c r="F1137" s="242"/>
      <c r="G1137" s="242"/>
      <c r="H1137" s="242"/>
      <c r="I1137" s="242"/>
      <c r="J1137" s="243">
        <f>SUM(Biomasa[[#This Row],[B_PM (t)]:[B_Raíz (t)]])</f>
        <v>0</v>
      </c>
      <c r="K1137" s="244"/>
      <c r="L1137" s="244"/>
      <c r="M1137" s="244"/>
      <c r="N1137" s="244"/>
      <c r="O1137" s="244"/>
      <c r="P1137" s="245"/>
      <c r="Q1137" s="245"/>
      <c r="R1137" s="183"/>
      <c r="S1137" s="183"/>
      <c r="T1137" s="183"/>
      <c r="U1137" s="183"/>
      <c r="V1137" s="183"/>
      <c r="W1137" s="183"/>
      <c r="X1137" s="183"/>
    </row>
    <row r="1138" spans="2:24" ht="16.8" thickTop="1" thickBot="1">
      <c r="B1138" s="248" t="str">
        <f>IF(Árboles!B1135="","",Árboles!B1135)</f>
        <v/>
      </c>
      <c r="C1138" s="240" t="str">
        <f>IF(Árboles!C1135="","",Árboles!C1135)</f>
        <v/>
      </c>
      <c r="D1138" s="249" t="str">
        <f>IF(Árboles!G1135="","",Árboles!G1135)</f>
        <v/>
      </c>
      <c r="E1138" s="242"/>
      <c r="F1138" s="242"/>
      <c r="G1138" s="242"/>
      <c r="H1138" s="242"/>
      <c r="I1138" s="242"/>
      <c r="J1138" s="243">
        <f>SUM(Biomasa[[#This Row],[B_PM (t)]:[B_Raíz (t)]])</f>
        <v>0</v>
      </c>
      <c r="K1138" s="244"/>
      <c r="L1138" s="244"/>
      <c r="M1138" s="244"/>
      <c r="N1138" s="244"/>
      <c r="O1138" s="244"/>
      <c r="P1138" s="245"/>
      <c r="Q1138" s="245"/>
      <c r="R1138" s="183"/>
      <c r="S1138" s="183"/>
      <c r="T1138" s="183"/>
      <c r="U1138" s="183"/>
      <c r="V1138" s="183"/>
      <c r="W1138" s="183"/>
      <c r="X1138" s="183"/>
    </row>
    <row r="1139" spans="2:24" ht="16.8" thickTop="1" thickBot="1">
      <c r="B1139" s="248" t="str">
        <f>IF(Árboles!B1136="","",Árboles!B1136)</f>
        <v/>
      </c>
      <c r="C1139" s="240" t="str">
        <f>IF(Árboles!C1136="","",Árboles!C1136)</f>
        <v/>
      </c>
      <c r="D1139" s="249" t="str">
        <f>IF(Árboles!G1136="","",Árboles!G1136)</f>
        <v/>
      </c>
      <c r="E1139" s="242"/>
      <c r="F1139" s="242"/>
      <c r="G1139" s="242"/>
      <c r="H1139" s="242"/>
      <c r="I1139" s="242"/>
      <c r="J1139" s="243">
        <f>SUM(Biomasa[[#This Row],[B_PM (t)]:[B_Raíz (t)]])</f>
        <v>0</v>
      </c>
      <c r="K1139" s="244"/>
      <c r="L1139" s="244"/>
      <c r="M1139" s="244"/>
      <c r="N1139" s="244"/>
      <c r="O1139" s="244"/>
      <c r="P1139" s="245"/>
      <c r="Q1139" s="245"/>
      <c r="R1139" s="183"/>
      <c r="S1139" s="183"/>
      <c r="T1139" s="183"/>
      <c r="U1139" s="183"/>
      <c r="V1139" s="183"/>
      <c r="W1139" s="183"/>
      <c r="X1139" s="183"/>
    </row>
    <row r="1140" spans="2:24" ht="16.8" thickTop="1" thickBot="1">
      <c r="B1140" s="248" t="str">
        <f>IF(Árboles!B1137="","",Árboles!B1137)</f>
        <v/>
      </c>
      <c r="C1140" s="240" t="str">
        <f>IF(Árboles!C1137="","",Árboles!C1137)</f>
        <v/>
      </c>
      <c r="D1140" s="249" t="str">
        <f>IF(Árboles!G1137="","",Árboles!G1137)</f>
        <v/>
      </c>
      <c r="E1140" s="242"/>
      <c r="F1140" s="242"/>
      <c r="G1140" s="242"/>
      <c r="H1140" s="242"/>
      <c r="I1140" s="242"/>
      <c r="J1140" s="243">
        <f>SUM(Biomasa[[#This Row],[B_PM (t)]:[B_Raíz (t)]])</f>
        <v>0</v>
      </c>
      <c r="K1140" s="244"/>
      <c r="L1140" s="244"/>
      <c r="M1140" s="244"/>
      <c r="N1140" s="244"/>
      <c r="O1140" s="244"/>
      <c r="P1140" s="245"/>
      <c r="Q1140" s="245"/>
      <c r="R1140" s="183"/>
      <c r="S1140" s="183"/>
      <c r="T1140" s="183"/>
      <c r="U1140" s="183"/>
      <c r="V1140" s="183"/>
      <c r="W1140" s="183"/>
      <c r="X1140" s="183"/>
    </row>
    <row r="1141" spans="2:24" ht="16.8" thickTop="1" thickBot="1">
      <c r="B1141" s="248" t="str">
        <f>IF(Árboles!B1138="","",Árboles!B1138)</f>
        <v/>
      </c>
      <c r="C1141" s="240" t="str">
        <f>IF(Árboles!C1138="","",Árboles!C1138)</f>
        <v/>
      </c>
      <c r="D1141" s="249" t="str">
        <f>IF(Árboles!G1138="","",Árboles!G1138)</f>
        <v/>
      </c>
      <c r="E1141" s="242"/>
      <c r="F1141" s="242"/>
      <c r="G1141" s="242"/>
      <c r="H1141" s="242"/>
      <c r="I1141" s="242"/>
      <c r="J1141" s="243">
        <f>SUM(Biomasa[[#This Row],[B_PM (t)]:[B_Raíz (t)]])</f>
        <v>0</v>
      </c>
      <c r="K1141" s="244"/>
      <c r="L1141" s="244"/>
      <c r="M1141" s="244"/>
      <c r="N1141" s="244"/>
      <c r="O1141" s="244"/>
      <c r="P1141" s="245"/>
      <c r="Q1141" s="245"/>
      <c r="R1141" s="183"/>
      <c r="S1141" s="183"/>
      <c r="T1141" s="183"/>
      <c r="U1141" s="183"/>
      <c r="V1141" s="183"/>
      <c r="W1141" s="183"/>
      <c r="X1141" s="183"/>
    </row>
    <row r="1142" spans="2:24" ht="16.8" thickTop="1" thickBot="1">
      <c r="B1142" s="248" t="str">
        <f>IF(Árboles!B1139="","",Árboles!B1139)</f>
        <v/>
      </c>
      <c r="C1142" s="240" t="str">
        <f>IF(Árboles!C1139="","",Árboles!C1139)</f>
        <v/>
      </c>
      <c r="D1142" s="249" t="str">
        <f>IF(Árboles!G1139="","",Árboles!G1139)</f>
        <v/>
      </c>
      <c r="E1142" s="242"/>
      <c r="F1142" s="242"/>
      <c r="G1142" s="242"/>
      <c r="H1142" s="242"/>
      <c r="I1142" s="242"/>
      <c r="J1142" s="243">
        <f>SUM(Biomasa[[#This Row],[B_PM (t)]:[B_Raíz (t)]])</f>
        <v>0</v>
      </c>
      <c r="K1142" s="244"/>
      <c r="L1142" s="244"/>
      <c r="M1142" s="244"/>
      <c r="N1142" s="244"/>
      <c r="O1142" s="244"/>
      <c r="P1142" s="245"/>
      <c r="Q1142" s="245"/>
      <c r="R1142" s="183"/>
      <c r="S1142" s="183"/>
      <c r="T1142" s="183"/>
      <c r="U1142" s="183"/>
      <c r="V1142" s="183"/>
      <c r="W1142" s="183"/>
      <c r="X1142" s="183"/>
    </row>
    <row r="1143" spans="2:24" ht="16.8" thickTop="1" thickBot="1">
      <c r="B1143" s="248" t="str">
        <f>IF(Árboles!B1140="","",Árboles!B1140)</f>
        <v/>
      </c>
      <c r="C1143" s="240" t="str">
        <f>IF(Árboles!C1140="","",Árboles!C1140)</f>
        <v/>
      </c>
      <c r="D1143" s="249" t="str">
        <f>IF(Árboles!G1140="","",Árboles!G1140)</f>
        <v/>
      </c>
      <c r="E1143" s="242"/>
      <c r="F1143" s="242"/>
      <c r="G1143" s="242"/>
      <c r="H1143" s="242"/>
      <c r="I1143" s="242"/>
      <c r="J1143" s="243">
        <f>SUM(Biomasa[[#This Row],[B_PM (t)]:[B_Raíz (t)]])</f>
        <v>0</v>
      </c>
      <c r="K1143" s="244"/>
      <c r="L1143" s="244"/>
      <c r="M1143" s="244"/>
      <c r="N1143" s="244"/>
      <c r="O1143" s="244"/>
      <c r="P1143" s="245"/>
      <c r="Q1143" s="245"/>
      <c r="R1143" s="183"/>
      <c r="S1143" s="183"/>
      <c r="T1143" s="183"/>
      <c r="U1143" s="183"/>
      <c r="V1143" s="183"/>
      <c r="W1143" s="183"/>
      <c r="X1143" s="183"/>
    </row>
    <row r="1144" spans="2:24" ht="16.8" thickTop="1" thickBot="1">
      <c r="B1144" s="248" t="str">
        <f>IF(Árboles!B1141="","",Árboles!B1141)</f>
        <v/>
      </c>
      <c r="C1144" s="240" t="str">
        <f>IF(Árboles!C1141="","",Árboles!C1141)</f>
        <v/>
      </c>
      <c r="D1144" s="249" t="str">
        <f>IF(Árboles!G1141="","",Árboles!G1141)</f>
        <v/>
      </c>
      <c r="E1144" s="242"/>
      <c r="F1144" s="242"/>
      <c r="G1144" s="242"/>
      <c r="H1144" s="242"/>
      <c r="I1144" s="242"/>
      <c r="J1144" s="243">
        <f>SUM(Biomasa[[#This Row],[B_PM (t)]:[B_Raíz (t)]])</f>
        <v>0</v>
      </c>
      <c r="K1144" s="244"/>
      <c r="L1144" s="244"/>
      <c r="M1144" s="244"/>
      <c r="N1144" s="244"/>
      <c r="O1144" s="244"/>
      <c r="P1144" s="245"/>
      <c r="Q1144" s="245"/>
      <c r="R1144" s="183"/>
      <c r="S1144" s="183"/>
      <c r="T1144" s="183"/>
      <c r="U1144" s="183"/>
      <c r="V1144" s="183"/>
      <c r="W1144" s="183"/>
      <c r="X1144" s="183"/>
    </row>
    <row r="1145" spans="2:24" ht="16.8" thickTop="1" thickBot="1">
      <c r="B1145" s="248" t="str">
        <f>IF(Árboles!B1142="","",Árboles!B1142)</f>
        <v/>
      </c>
      <c r="C1145" s="240" t="str">
        <f>IF(Árboles!C1142="","",Árboles!C1142)</f>
        <v/>
      </c>
      <c r="D1145" s="249" t="str">
        <f>IF(Árboles!G1142="","",Árboles!G1142)</f>
        <v/>
      </c>
      <c r="E1145" s="242"/>
      <c r="F1145" s="242"/>
      <c r="G1145" s="242"/>
      <c r="H1145" s="242"/>
      <c r="I1145" s="242"/>
      <c r="J1145" s="243">
        <f>SUM(Biomasa[[#This Row],[B_PM (t)]:[B_Raíz (t)]])</f>
        <v>0</v>
      </c>
      <c r="K1145" s="244"/>
      <c r="L1145" s="244"/>
      <c r="M1145" s="244"/>
      <c r="N1145" s="244"/>
      <c r="O1145" s="244"/>
      <c r="P1145" s="245"/>
      <c r="Q1145" s="245"/>
      <c r="R1145" s="183"/>
      <c r="S1145" s="183"/>
      <c r="T1145" s="183"/>
      <c r="U1145" s="183"/>
      <c r="V1145" s="183"/>
      <c r="W1145" s="183"/>
      <c r="X1145" s="183"/>
    </row>
    <row r="1146" spans="2:24" ht="16.8" thickTop="1" thickBot="1">
      <c r="B1146" s="248" t="str">
        <f>IF(Árboles!B1143="","",Árboles!B1143)</f>
        <v/>
      </c>
      <c r="C1146" s="240" t="str">
        <f>IF(Árboles!C1143="","",Árboles!C1143)</f>
        <v/>
      </c>
      <c r="D1146" s="249" t="str">
        <f>IF(Árboles!G1143="","",Árboles!G1143)</f>
        <v/>
      </c>
      <c r="E1146" s="242"/>
      <c r="F1146" s="242"/>
      <c r="G1146" s="242"/>
      <c r="H1146" s="242"/>
      <c r="I1146" s="242"/>
      <c r="J1146" s="243">
        <f>SUM(Biomasa[[#This Row],[B_PM (t)]:[B_Raíz (t)]])</f>
        <v>0</v>
      </c>
      <c r="K1146" s="244"/>
      <c r="L1146" s="244"/>
      <c r="M1146" s="244"/>
      <c r="N1146" s="244"/>
      <c r="O1146" s="244"/>
      <c r="P1146" s="245"/>
      <c r="Q1146" s="245"/>
      <c r="R1146" s="183"/>
      <c r="S1146" s="183"/>
      <c r="T1146" s="183"/>
      <c r="U1146" s="183"/>
      <c r="V1146" s="183"/>
      <c r="W1146" s="183"/>
      <c r="X1146" s="183"/>
    </row>
    <row r="1147" spans="2:24" ht="16.8" thickTop="1" thickBot="1">
      <c r="B1147" s="248" t="str">
        <f>IF(Árboles!B1144="","",Árboles!B1144)</f>
        <v/>
      </c>
      <c r="C1147" s="240" t="str">
        <f>IF(Árboles!C1144="","",Árboles!C1144)</f>
        <v/>
      </c>
      <c r="D1147" s="249" t="str">
        <f>IF(Árboles!G1144="","",Árboles!G1144)</f>
        <v/>
      </c>
      <c r="E1147" s="242"/>
      <c r="F1147" s="242"/>
      <c r="G1147" s="242"/>
      <c r="H1147" s="242"/>
      <c r="I1147" s="242"/>
      <c r="J1147" s="243">
        <f>SUM(Biomasa[[#This Row],[B_PM (t)]:[B_Raíz (t)]])</f>
        <v>0</v>
      </c>
      <c r="K1147" s="244"/>
      <c r="L1147" s="244"/>
      <c r="M1147" s="244"/>
      <c r="N1147" s="244"/>
      <c r="O1147" s="244"/>
      <c r="P1147" s="245"/>
      <c r="Q1147" s="245"/>
      <c r="R1147" s="183"/>
      <c r="S1147" s="183"/>
      <c r="T1147" s="183"/>
      <c r="U1147" s="183"/>
      <c r="V1147" s="183"/>
      <c r="W1147" s="183"/>
      <c r="X1147" s="183"/>
    </row>
    <row r="1148" spans="2:24" ht="16.8" thickTop="1" thickBot="1">
      <c r="B1148" s="248" t="str">
        <f>IF(Árboles!B1145="","",Árboles!B1145)</f>
        <v/>
      </c>
      <c r="C1148" s="240" t="str">
        <f>IF(Árboles!C1145="","",Árboles!C1145)</f>
        <v/>
      </c>
      <c r="D1148" s="249" t="str">
        <f>IF(Árboles!G1145="","",Árboles!G1145)</f>
        <v/>
      </c>
      <c r="E1148" s="242"/>
      <c r="F1148" s="242"/>
      <c r="G1148" s="242"/>
      <c r="H1148" s="242"/>
      <c r="I1148" s="242"/>
      <c r="J1148" s="243">
        <f>SUM(Biomasa[[#This Row],[B_PM (t)]:[B_Raíz (t)]])</f>
        <v>0</v>
      </c>
      <c r="K1148" s="244"/>
      <c r="L1148" s="244"/>
      <c r="M1148" s="244"/>
      <c r="N1148" s="244"/>
      <c r="O1148" s="244"/>
      <c r="P1148" s="245"/>
      <c r="Q1148" s="245"/>
      <c r="R1148" s="183"/>
      <c r="S1148" s="183"/>
      <c r="T1148" s="183"/>
      <c r="U1148" s="183"/>
      <c r="V1148" s="183"/>
      <c r="W1148" s="183"/>
      <c r="X1148" s="183"/>
    </row>
    <row r="1149" spans="2:24" ht="16.8" thickTop="1" thickBot="1">
      <c r="B1149" s="248" t="str">
        <f>IF(Árboles!B1146="","",Árboles!B1146)</f>
        <v/>
      </c>
      <c r="C1149" s="240" t="str">
        <f>IF(Árboles!C1146="","",Árboles!C1146)</f>
        <v/>
      </c>
      <c r="D1149" s="249" t="str">
        <f>IF(Árboles!G1146="","",Árboles!G1146)</f>
        <v/>
      </c>
      <c r="E1149" s="242"/>
      <c r="F1149" s="242"/>
      <c r="G1149" s="242"/>
      <c r="H1149" s="242"/>
      <c r="I1149" s="242"/>
      <c r="J1149" s="243">
        <f>SUM(Biomasa[[#This Row],[B_PM (t)]:[B_Raíz (t)]])</f>
        <v>0</v>
      </c>
      <c r="K1149" s="244"/>
      <c r="L1149" s="244"/>
      <c r="M1149" s="244"/>
      <c r="N1149" s="244"/>
      <c r="O1149" s="244"/>
      <c r="P1149" s="245"/>
      <c r="Q1149" s="245"/>
      <c r="R1149" s="183"/>
      <c r="S1149" s="183"/>
      <c r="T1149" s="183"/>
      <c r="U1149" s="183"/>
      <c r="V1149" s="183"/>
      <c r="W1149" s="183"/>
      <c r="X1149" s="183"/>
    </row>
    <row r="1150" spans="2:24" ht="16.8" thickTop="1" thickBot="1">
      <c r="B1150" s="248" t="str">
        <f>IF(Árboles!B1147="","",Árboles!B1147)</f>
        <v/>
      </c>
      <c r="C1150" s="240" t="str">
        <f>IF(Árboles!C1147="","",Árboles!C1147)</f>
        <v/>
      </c>
      <c r="D1150" s="249" t="str">
        <f>IF(Árboles!G1147="","",Árboles!G1147)</f>
        <v/>
      </c>
      <c r="E1150" s="242"/>
      <c r="F1150" s="242"/>
      <c r="G1150" s="242"/>
      <c r="H1150" s="242"/>
      <c r="I1150" s="242"/>
      <c r="J1150" s="243">
        <f>SUM(Biomasa[[#This Row],[B_PM (t)]:[B_Raíz (t)]])</f>
        <v>0</v>
      </c>
      <c r="K1150" s="244"/>
      <c r="L1150" s="244"/>
      <c r="M1150" s="244"/>
      <c r="N1150" s="244"/>
      <c r="O1150" s="244"/>
      <c r="P1150" s="245"/>
      <c r="Q1150" s="245"/>
      <c r="R1150" s="183"/>
      <c r="S1150" s="183"/>
      <c r="T1150" s="183"/>
      <c r="U1150" s="183"/>
      <c r="V1150" s="183"/>
      <c r="W1150" s="183"/>
      <c r="X1150" s="183"/>
    </row>
    <row r="1151" spans="2:24" ht="16.8" thickTop="1" thickBot="1">
      <c r="B1151" s="248" t="str">
        <f>IF(Árboles!B1148="","",Árboles!B1148)</f>
        <v/>
      </c>
      <c r="C1151" s="240" t="str">
        <f>IF(Árboles!C1148="","",Árboles!C1148)</f>
        <v/>
      </c>
      <c r="D1151" s="249" t="str">
        <f>IF(Árboles!G1148="","",Árboles!G1148)</f>
        <v/>
      </c>
      <c r="E1151" s="242"/>
      <c r="F1151" s="242"/>
      <c r="G1151" s="242"/>
      <c r="H1151" s="242"/>
      <c r="I1151" s="242"/>
      <c r="J1151" s="243">
        <f>SUM(Biomasa[[#This Row],[B_PM (t)]:[B_Raíz (t)]])</f>
        <v>0</v>
      </c>
      <c r="K1151" s="244"/>
      <c r="L1151" s="244"/>
      <c r="M1151" s="244"/>
      <c r="N1151" s="244"/>
      <c r="O1151" s="244"/>
      <c r="P1151" s="245"/>
      <c r="Q1151" s="245"/>
      <c r="R1151" s="183"/>
      <c r="S1151" s="183"/>
      <c r="T1151" s="183"/>
      <c r="U1151" s="183"/>
      <c r="V1151" s="183"/>
      <c r="W1151" s="183"/>
      <c r="X1151" s="183"/>
    </row>
    <row r="1152" spans="2:24" ht="16.8" thickTop="1" thickBot="1">
      <c r="B1152" s="248" t="str">
        <f>IF(Árboles!B1149="","",Árboles!B1149)</f>
        <v/>
      </c>
      <c r="C1152" s="240" t="str">
        <f>IF(Árboles!C1149="","",Árboles!C1149)</f>
        <v/>
      </c>
      <c r="D1152" s="249" t="str">
        <f>IF(Árboles!G1149="","",Árboles!G1149)</f>
        <v/>
      </c>
      <c r="E1152" s="242"/>
      <c r="F1152" s="242"/>
      <c r="G1152" s="242"/>
      <c r="H1152" s="242"/>
      <c r="I1152" s="242"/>
      <c r="J1152" s="243">
        <f>SUM(Biomasa[[#This Row],[B_PM (t)]:[B_Raíz (t)]])</f>
        <v>0</v>
      </c>
      <c r="K1152" s="244"/>
      <c r="L1152" s="244"/>
      <c r="M1152" s="244"/>
      <c r="N1152" s="244"/>
      <c r="O1152" s="244"/>
      <c r="P1152" s="245"/>
      <c r="Q1152" s="245"/>
      <c r="R1152" s="183"/>
      <c r="S1152" s="183"/>
      <c r="T1152" s="183"/>
      <c r="U1152" s="183"/>
      <c r="V1152" s="183"/>
      <c r="W1152" s="183"/>
      <c r="X1152" s="183"/>
    </row>
    <row r="1153" spans="2:24" ht="16.8" thickTop="1" thickBot="1">
      <c r="B1153" s="248" t="str">
        <f>IF(Árboles!B1150="","",Árboles!B1150)</f>
        <v/>
      </c>
      <c r="C1153" s="240" t="str">
        <f>IF(Árboles!C1150="","",Árboles!C1150)</f>
        <v/>
      </c>
      <c r="D1153" s="249" t="str">
        <f>IF(Árboles!G1150="","",Árboles!G1150)</f>
        <v/>
      </c>
      <c r="E1153" s="242"/>
      <c r="F1153" s="242"/>
      <c r="G1153" s="242"/>
      <c r="H1153" s="242"/>
      <c r="I1153" s="242"/>
      <c r="J1153" s="243">
        <f>SUM(Biomasa[[#This Row],[B_PM (t)]:[B_Raíz (t)]])</f>
        <v>0</v>
      </c>
      <c r="K1153" s="244"/>
      <c r="L1153" s="244"/>
      <c r="M1153" s="244"/>
      <c r="N1153" s="244"/>
      <c r="O1153" s="244"/>
      <c r="P1153" s="245"/>
      <c r="Q1153" s="245"/>
      <c r="R1153" s="183"/>
      <c r="S1153" s="183"/>
      <c r="T1153" s="183"/>
      <c r="U1153" s="183"/>
      <c r="V1153" s="183"/>
      <c r="W1153" s="183"/>
      <c r="X1153" s="183"/>
    </row>
    <row r="1154" spans="2:24" ht="16.8" thickTop="1" thickBot="1">
      <c r="B1154" s="248" t="str">
        <f>IF(Árboles!B1151="","",Árboles!B1151)</f>
        <v/>
      </c>
      <c r="C1154" s="240" t="str">
        <f>IF(Árboles!C1151="","",Árboles!C1151)</f>
        <v/>
      </c>
      <c r="D1154" s="249" t="str">
        <f>IF(Árboles!G1151="","",Árboles!G1151)</f>
        <v/>
      </c>
      <c r="E1154" s="242"/>
      <c r="F1154" s="242"/>
      <c r="G1154" s="242"/>
      <c r="H1154" s="242"/>
      <c r="I1154" s="242"/>
      <c r="J1154" s="243">
        <f>SUM(Biomasa[[#This Row],[B_PM (t)]:[B_Raíz (t)]])</f>
        <v>0</v>
      </c>
      <c r="K1154" s="244"/>
      <c r="L1154" s="244"/>
      <c r="M1154" s="244"/>
      <c r="N1154" s="244"/>
      <c r="O1154" s="244"/>
      <c r="P1154" s="245"/>
      <c r="Q1154" s="245"/>
      <c r="R1154" s="183"/>
      <c r="S1154" s="183"/>
      <c r="T1154" s="183"/>
      <c r="U1154" s="183"/>
      <c r="V1154" s="183"/>
      <c r="W1154" s="183"/>
      <c r="X1154" s="183"/>
    </row>
    <row r="1155" spans="2:24" ht="16.8" thickTop="1" thickBot="1">
      <c r="B1155" s="248" t="str">
        <f>IF(Árboles!B1152="","",Árboles!B1152)</f>
        <v/>
      </c>
      <c r="C1155" s="240" t="str">
        <f>IF(Árboles!C1152="","",Árboles!C1152)</f>
        <v/>
      </c>
      <c r="D1155" s="249" t="str">
        <f>IF(Árboles!G1152="","",Árboles!G1152)</f>
        <v/>
      </c>
      <c r="E1155" s="242"/>
      <c r="F1155" s="242"/>
      <c r="G1155" s="242"/>
      <c r="H1155" s="242"/>
      <c r="I1155" s="242"/>
      <c r="J1155" s="243">
        <f>SUM(Biomasa[[#This Row],[B_PM (t)]:[B_Raíz (t)]])</f>
        <v>0</v>
      </c>
      <c r="K1155" s="244"/>
      <c r="L1155" s="244"/>
      <c r="M1155" s="244"/>
      <c r="N1155" s="244"/>
      <c r="O1155" s="244"/>
      <c r="P1155" s="245"/>
      <c r="Q1155" s="245"/>
      <c r="R1155" s="183"/>
      <c r="S1155" s="183"/>
      <c r="T1155" s="183"/>
      <c r="U1155" s="183"/>
      <c r="V1155" s="183"/>
      <c r="W1155" s="183"/>
      <c r="X1155" s="183"/>
    </row>
    <row r="1156" spans="2:24" ht="16.8" thickTop="1" thickBot="1">
      <c r="B1156" s="248" t="str">
        <f>IF(Árboles!B1153="","",Árboles!B1153)</f>
        <v/>
      </c>
      <c r="C1156" s="240" t="str">
        <f>IF(Árboles!C1153="","",Árboles!C1153)</f>
        <v/>
      </c>
      <c r="D1156" s="249" t="str">
        <f>IF(Árboles!G1153="","",Árboles!G1153)</f>
        <v/>
      </c>
      <c r="E1156" s="242"/>
      <c r="F1156" s="242"/>
      <c r="G1156" s="242"/>
      <c r="H1156" s="242"/>
      <c r="I1156" s="242"/>
      <c r="J1156" s="243">
        <f>SUM(Biomasa[[#This Row],[B_PM (t)]:[B_Raíz (t)]])</f>
        <v>0</v>
      </c>
      <c r="K1156" s="244"/>
      <c r="L1156" s="244"/>
      <c r="M1156" s="244"/>
      <c r="N1156" s="244"/>
      <c r="O1156" s="244"/>
      <c r="P1156" s="245"/>
      <c r="Q1156" s="245"/>
      <c r="R1156" s="183"/>
      <c r="S1156" s="183"/>
      <c r="T1156" s="183"/>
      <c r="U1156" s="183"/>
      <c r="V1156" s="183"/>
      <c r="W1156" s="183"/>
      <c r="X1156" s="183"/>
    </row>
    <row r="1157" spans="2:24" ht="16.8" thickTop="1" thickBot="1">
      <c r="B1157" s="248" t="str">
        <f>IF(Árboles!B1154="","",Árboles!B1154)</f>
        <v/>
      </c>
      <c r="C1157" s="240" t="str">
        <f>IF(Árboles!C1154="","",Árboles!C1154)</f>
        <v/>
      </c>
      <c r="D1157" s="249" t="str">
        <f>IF(Árboles!G1154="","",Árboles!G1154)</f>
        <v/>
      </c>
      <c r="E1157" s="242"/>
      <c r="F1157" s="242"/>
      <c r="G1157" s="242"/>
      <c r="H1157" s="242"/>
      <c r="I1157" s="242"/>
      <c r="J1157" s="243">
        <f>SUM(Biomasa[[#This Row],[B_PM (t)]:[B_Raíz (t)]])</f>
        <v>0</v>
      </c>
      <c r="K1157" s="244"/>
      <c r="L1157" s="244"/>
      <c r="M1157" s="244"/>
      <c r="N1157" s="244"/>
      <c r="O1157" s="244"/>
      <c r="P1157" s="245"/>
      <c r="Q1157" s="245"/>
      <c r="R1157" s="183"/>
      <c r="S1157" s="183"/>
      <c r="T1157" s="183"/>
      <c r="U1157" s="183"/>
      <c r="V1157" s="183"/>
      <c r="W1157" s="183"/>
      <c r="X1157" s="183"/>
    </row>
    <row r="1158" spans="2:24" ht="16.8" thickTop="1" thickBot="1">
      <c r="B1158" s="248" t="str">
        <f>IF(Árboles!B1155="","",Árboles!B1155)</f>
        <v/>
      </c>
      <c r="C1158" s="240" t="str">
        <f>IF(Árboles!C1155="","",Árboles!C1155)</f>
        <v/>
      </c>
      <c r="D1158" s="249" t="str">
        <f>IF(Árboles!G1155="","",Árboles!G1155)</f>
        <v/>
      </c>
      <c r="E1158" s="242"/>
      <c r="F1158" s="242"/>
      <c r="G1158" s="242"/>
      <c r="H1158" s="242"/>
      <c r="I1158" s="242"/>
      <c r="J1158" s="243">
        <f>SUM(Biomasa[[#This Row],[B_PM (t)]:[B_Raíz (t)]])</f>
        <v>0</v>
      </c>
      <c r="K1158" s="244"/>
      <c r="L1158" s="244"/>
      <c r="M1158" s="244"/>
      <c r="N1158" s="244"/>
      <c r="O1158" s="244"/>
      <c r="P1158" s="245"/>
      <c r="Q1158" s="245"/>
      <c r="R1158" s="183"/>
      <c r="S1158" s="183"/>
      <c r="T1158" s="183"/>
      <c r="U1158" s="183"/>
      <c r="V1158" s="183"/>
      <c r="W1158" s="183"/>
      <c r="X1158" s="183"/>
    </row>
    <row r="1159" spans="2:24" ht="16.8" thickTop="1" thickBot="1">
      <c r="B1159" s="248" t="str">
        <f>IF(Árboles!B1156="","",Árboles!B1156)</f>
        <v/>
      </c>
      <c r="C1159" s="240" t="str">
        <f>IF(Árboles!C1156="","",Árboles!C1156)</f>
        <v/>
      </c>
      <c r="D1159" s="249" t="str">
        <f>IF(Árboles!G1156="","",Árboles!G1156)</f>
        <v/>
      </c>
      <c r="E1159" s="242"/>
      <c r="F1159" s="242"/>
      <c r="G1159" s="242"/>
      <c r="H1159" s="242"/>
      <c r="I1159" s="242"/>
      <c r="J1159" s="243">
        <f>SUM(Biomasa[[#This Row],[B_PM (t)]:[B_Raíz (t)]])</f>
        <v>0</v>
      </c>
      <c r="K1159" s="244"/>
      <c r="L1159" s="244"/>
      <c r="M1159" s="244"/>
      <c r="N1159" s="244"/>
      <c r="O1159" s="244"/>
      <c r="P1159" s="245"/>
      <c r="Q1159" s="245"/>
      <c r="R1159" s="183"/>
      <c r="S1159" s="183"/>
      <c r="T1159" s="183"/>
      <c r="U1159" s="183"/>
      <c r="V1159" s="183"/>
      <c r="W1159" s="183"/>
      <c r="X1159" s="183"/>
    </row>
    <row r="1160" spans="2:24" ht="16.8" thickTop="1" thickBot="1">
      <c r="B1160" s="248" t="str">
        <f>IF(Árboles!B1157="","",Árboles!B1157)</f>
        <v/>
      </c>
      <c r="C1160" s="240" t="str">
        <f>IF(Árboles!C1157="","",Árboles!C1157)</f>
        <v/>
      </c>
      <c r="D1160" s="249" t="str">
        <f>IF(Árboles!G1157="","",Árboles!G1157)</f>
        <v/>
      </c>
      <c r="E1160" s="242"/>
      <c r="F1160" s="242"/>
      <c r="G1160" s="242"/>
      <c r="H1160" s="242"/>
      <c r="I1160" s="242"/>
      <c r="J1160" s="243">
        <f>SUM(Biomasa[[#This Row],[B_PM (t)]:[B_Raíz (t)]])</f>
        <v>0</v>
      </c>
      <c r="K1160" s="244"/>
      <c r="L1160" s="244"/>
      <c r="M1160" s="244"/>
      <c r="N1160" s="244"/>
      <c r="O1160" s="244"/>
      <c r="P1160" s="245"/>
      <c r="Q1160" s="245"/>
      <c r="R1160" s="183"/>
      <c r="S1160" s="183"/>
      <c r="T1160" s="183"/>
      <c r="U1160" s="183"/>
      <c r="V1160" s="183"/>
      <c r="W1160" s="183"/>
      <c r="X1160" s="183"/>
    </row>
    <row r="1161" spans="2:24" ht="16.8" thickTop="1" thickBot="1">
      <c r="B1161" s="248" t="str">
        <f>IF(Árboles!B1158="","",Árboles!B1158)</f>
        <v/>
      </c>
      <c r="C1161" s="240" t="str">
        <f>IF(Árboles!C1158="","",Árboles!C1158)</f>
        <v/>
      </c>
      <c r="D1161" s="249" t="str">
        <f>IF(Árboles!G1158="","",Árboles!G1158)</f>
        <v/>
      </c>
      <c r="E1161" s="242"/>
      <c r="F1161" s="242"/>
      <c r="G1161" s="242"/>
      <c r="H1161" s="242"/>
      <c r="I1161" s="242"/>
      <c r="J1161" s="243">
        <f>SUM(Biomasa[[#This Row],[B_PM (t)]:[B_Raíz (t)]])</f>
        <v>0</v>
      </c>
      <c r="K1161" s="244"/>
      <c r="L1161" s="244"/>
      <c r="M1161" s="244"/>
      <c r="N1161" s="244"/>
      <c r="O1161" s="244"/>
      <c r="P1161" s="245"/>
      <c r="Q1161" s="245"/>
      <c r="R1161" s="183"/>
      <c r="S1161" s="183"/>
      <c r="T1161" s="183"/>
      <c r="U1161" s="183"/>
      <c r="V1161" s="183"/>
      <c r="W1161" s="183"/>
      <c r="X1161" s="183"/>
    </row>
    <row r="1162" spans="2:24" ht="16.8" thickTop="1" thickBot="1">
      <c r="B1162" s="248" t="str">
        <f>IF(Árboles!B1159="","",Árboles!B1159)</f>
        <v/>
      </c>
      <c r="C1162" s="240" t="str">
        <f>IF(Árboles!C1159="","",Árboles!C1159)</f>
        <v/>
      </c>
      <c r="D1162" s="249" t="str">
        <f>IF(Árboles!G1159="","",Árboles!G1159)</f>
        <v/>
      </c>
      <c r="E1162" s="242"/>
      <c r="F1162" s="242"/>
      <c r="G1162" s="242"/>
      <c r="H1162" s="242"/>
      <c r="I1162" s="242"/>
      <c r="J1162" s="243">
        <f>SUM(Biomasa[[#This Row],[B_PM (t)]:[B_Raíz (t)]])</f>
        <v>0</v>
      </c>
      <c r="K1162" s="244"/>
      <c r="L1162" s="244"/>
      <c r="M1162" s="244"/>
      <c r="N1162" s="244"/>
      <c r="O1162" s="244"/>
      <c r="P1162" s="245"/>
      <c r="Q1162" s="245"/>
      <c r="R1162" s="183"/>
      <c r="S1162" s="183"/>
      <c r="T1162" s="183"/>
      <c r="U1162" s="183"/>
      <c r="V1162" s="183"/>
      <c r="W1162" s="183"/>
      <c r="X1162" s="183"/>
    </row>
    <row r="1163" spans="2:24" ht="16.8" thickTop="1" thickBot="1">
      <c r="B1163" s="248" t="str">
        <f>IF(Árboles!B1160="","",Árboles!B1160)</f>
        <v/>
      </c>
      <c r="C1163" s="240" t="str">
        <f>IF(Árboles!C1160="","",Árboles!C1160)</f>
        <v/>
      </c>
      <c r="D1163" s="249" t="str">
        <f>IF(Árboles!G1160="","",Árboles!G1160)</f>
        <v/>
      </c>
      <c r="E1163" s="242"/>
      <c r="F1163" s="242"/>
      <c r="G1163" s="242"/>
      <c r="H1163" s="242"/>
      <c r="I1163" s="242"/>
      <c r="J1163" s="243">
        <f>SUM(Biomasa[[#This Row],[B_PM (t)]:[B_Raíz (t)]])</f>
        <v>0</v>
      </c>
      <c r="K1163" s="244"/>
      <c r="L1163" s="244"/>
      <c r="M1163" s="244"/>
      <c r="N1163" s="244"/>
      <c r="O1163" s="244"/>
      <c r="P1163" s="245"/>
      <c r="Q1163" s="245"/>
      <c r="R1163" s="183"/>
      <c r="S1163" s="183"/>
      <c r="T1163" s="183"/>
      <c r="U1163" s="183"/>
      <c r="V1163" s="183"/>
      <c r="W1163" s="183"/>
      <c r="X1163" s="183"/>
    </row>
    <row r="1164" spans="2:24" ht="16.8" thickTop="1" thickBot="1">
      <c r="B1164" s="248" t="str">
        <f>IF(Árboles!B1161="","",Árboles!B1161)</f>
        <v/>
      </c>
      <c r="C1164" s="240" t="str">
        <f>IF(Árboles!C1161="","",Árboles!C1161)</f>
        <v/>
      </c>
      <c r="D1164" s="249" t="str">
        <f>IF(Árboles!G1161="","",Árboles!G1161)</f>
        <v/>
      </c>
      <c r="E1164" s="242"/>
      <c r="F1164" s="242"/>
      <c r="G1164" s="242"/>
      <c r="H1164" s="242"/>
      <c r="I1164" s="242"/>
      <c r="J1164" s="243">
        <f>SUM(Biomasa[[#This Row],[B_PM (t)]:[B_Raíz (t)]])</f>
        <v>0</v>
      </c>
      <c r="K1164" s="244"/>
      <c r="L1164" s="244"/>
      <c r="M1164" s="244"/>
      <c r="N1164" s="244"/>
      <c r="O1164" s="244"/>
      <c r="P1164" s="245"/>
      <c r="Q1164" s="245"/>
      <c r="R1164" s="183"/>
      <c r="S1164" s="183"/>
      <c r="T1164" s="183"/>
      <c r="U1164" s="183"/>
      <c r="V1164" s="183"/>
      <c r="W1164" s="183"/>
      <c r="X1164" s="183"/>
    </row>
    <row r="1165" spans="2:24" ht="16.8" thickTop="1" thickBot="1">
      <c r="B1165" s="248" t="str">
        <f>IF(Árboles!B1162="","",Árboles!B1162)</f>
        <v/>
      </c>
      <c r="C1165" s="240" t="str">
        <f>IF(Árboles!C1162="","",Árboles!C1162)</f>
        <v/>
      </c>
      <c r="D1165" s="249" t="str">
        <f>IF(Árboles!G1162="","",Árboles!G1162)</f>
        <v/>
      </c>
      <c r="E1165" s="242"/>
      <c r="F1165" s="242"/>
      <c r="G1165" s="242"/>
      <c r="H1165" s="242"/>
      <c r="I1165" s="242"/>
      <c r="J1165" s="243">
        <f>SUM(Biomasa[[#This Row],[B_PM (t)]:[B_Raíz (t)]])</f>
        <v>0</v>
      </c>
      <c r="K1165" s="244"/>
      <c r="L1165" s="244"/>
      <c r="M1165" s="244"/>
      <c r="N1165" s="244"/>
      <c r="O1165" s="244"/>
      <c r="P1165" s="245"/>
      <c r="Q1165" s="245"/>
      <c r="R1165" s="183"/>
      <c r="S1165" s="183"/>
      <c r="T1165" s="183"/>
      <c r="U1165" s="183"/>
      <c r="V1165" s="183"/>
      <c r="W1165" s="183"/>
      <c r="X1165" s="183"/>
    </row>
    <row r="1166" spans="2:24" ht="16.8" thickTop="1" thickBot="1">
      <c r="B1166" s="248" t="str">
        <f>IF(Árboles!B1163="","",Árboles!B1163)</f>
        <v/>
      </c>
      <c r="C1166" s="240" t="str">
        <f>IF(Árboles!C1163="","",Árboles!C1163)</f>
        <v/>
      </c>
      <c r="D1166" s="249" t="str">
        <f>IF(Árboles!G1163="","",Árboles!G1163)</f>
        <v/>
      </c>
      <c r="E1166" s="242"/>
      <c r="F1166" s="242"/>
      <c r="G1166" s="242"/>
      <c r="H1166" s="242"/>
      <c r="I1166" s="242"/>
      <c r="J1166" s="243">
        <f>SUM(Biomasa[[#This Row],[B_PM (t)]:[B_Raíz (t)]])</f>
        <v>0</v>
      </c>
      <c r="K1166" s="244"/>
      <c r="L1166" s="244"/>
      <c r="M1166" s="244"/>
      <c r="N1166" s="244"/>
      <c r="O1166" s="244"/>
      <c r="P1166" s="245"/>
      <c r="Q1166" s="245"/>
      <c r="R1166" s="183"/>
      <c r="S1166" s="183"/>
      <c r="T1166" s="183"/>
      <c r="U1166" s="183"/>
      <c r="V1166" s="183"/>
      <c r="W1166" s="183"/>
      <c r="X1166" s="183"/>
    </row>
    <row r="1167" spans="2:24" ht="16.8" thickTop="1" thickBot="1">
      <c r="B1167" s="248" t="str">
        <f>IF(Árboles!B1164="","",Árboles!B1164)</f>
        <v/>
      </c>
      <c r="C1167" s="240" t="str">
        <f>IF(Árboles!C1164="","",Árboles!C1164)</f>
        <v/>
      </c>
      <c r="D1167" s="249" t="str">
        <f>IF(Árboles!G1164="","",Árboles!G1164)</f>
        <v/>
      </c>
      <c r="E1167" s="242"/>
      <c r="F1167" s="242"/>
      <c r="G1167" s="242"/>
      <c r="H1167" s="242"/>
      <c r="I1167" s="242"/>
      <c r="J1167" s="243">
        <f>SUM(Biomasa[[#This Row],[B_PM (t)]:[B_Raíz (t)]])</f>
        <v>0</v>
      </c>
      <c r="K1167" s="244"/>
      <c r="L1167" s="244"/>
      <c r="M1167" s="244"/>
      <c r="N1167" s="244"/>
      <c r="O1167" s="244"/>
      <c r="P1167" s="245"/>
      <c r="Q1167" s="245"/>
      <c r="R1167" s="183"/>
      <c r="S1167" s="183"/>
      <c r="T1167" s="183"/>
      <c r="U1167" s="183"/>
      <c r="V1167" s="183"/>
      <c r="W1167" s="183"/>
      <c r="X1167" s="183"/>
    </row>
    <row r="1168" spans="2:24" ht="16.8" thickTop="1" thickBot="1">
      <c r="B1168" s="248" t="str">
        <f>IF(Árboles!B1165="","",Árboles!B1165)</f>
        <v/>
      </c>
      <c r="C1168" s="240" t="str">
        <f>IF(Árboles!C1165="","",Árboles!C1165)</f>
        <v/>
      </c>
      <c r="D1168" s="249" t="str">
        <f>IF(Árboles!G1165="","",Árboles!G1165)</f>
        <v/>
      </c>
      <c r="E1168" s="242"/>
      <c r="F1168" s="242"/>
      <c r="G1168" s="242"/>
      <c r="H1168" s="242"/>
      <c r="I1168" s="242"/>
      <c r="J1168" s="243">
        <f>SUM(Biomasa[[#This Row],[B_PM (t)]:[B_Raíz (t)]])</f>
        <v>0</v>
      </c>
      <c r="K1168" s="244"/>
      <c r="L1168" s="244"/>
      <c r="M1168" s="244"/>
      <c r="N1168" s="244"/>
      <c r="O1168" s="244"/>
      <c r="P1168" s="245"/>
      <c r="Q1168" s="245"/>
      <c r="R1168" s="183"/>
      <c r="S1168" s="183"/>
      <c r="T1168" s="183"/>
      <c r="U1168" s="183"/>
      <c r="V1168" s="183"/>
      <c r="W1168" s="183"/>
      <c r="X1168" s="183"/>
    </row>
    <row r="1169" spans="2:24" ht="16.8" thickTop="1" thickBot="1">
      <c r="B1169" s="248" t="str">
        <f>IF(Árboles!B1166="","",Árboles!B1166)</f>
        <v/>
      </c>
      <c r="C1169" s="240" t="str">
        <f>IF(Árboles!C1166="","",Árboles!C1166)</f>
        <v/>
      </c>
      <c r="D1169" s="249" t="str">
        <f>IF(Árboles!G1166="","",Árboles!G1166)</f>
        <v/>
      </c>
      <c r="E1169" s="242"/>
      <c r="F1169" s="242"/>
      <c r="G1169" s="242"/>
      <c r="H1169" s="242"/>
      <c r="I1169" s="242"/>
      <c r="J1169" s="243">
        <f>SUM(Biomasa[[#This Row],[B_PM (t)]:[B_Raíz (t)]])</f>
        <v>0</v>
      </c>
      <c r="K1169" s="244"/>
      <c r="L1169" s="244"/>
      <c r="M1169" s="244"/>
      <c r="N1169" s="244"/>
      <c r="O1169" s="244"/>
      <c r="P1169" s="245"/>
      <c r="Q1169" s="245"/>
      <c r="R1169" s="183"/>
      <c r="S1169" s="183"/>
      <c r="T1169" s="183"/>
      <c r="U1169" s="183"/>
      <c r="V1169" s="183"/>
      <c r="W1169" s="183"/>
      <c r="X1169" s="183"/>
    </row>
    <row r="1170" spans="2:24" ht="16.8" thickTop="1" thickBot="1">
      <c r="B1170" s="248" t="str">
        <f>IF(Árboles!B1167="","",Árboles!B1167)</f>
        <v/>
      </c>
      <c r="C1170" s="240" t="str">
        <f>IF(Árboles!C1167="","",Árboles!C1167)</f>
        <v/>
      </c>
      <c r="D1170" s="249" t="str">
        <f>IF(Árboles!G1167="","",Árboles!G1167)</f>
        <v/>
      </c>
      <c r="E1170" s="242"/>
      <c r="F1170" s="242"/>
      <c r="G1170" s="242"/>
      <c r="H1170" s="242"/>
      <c r="I1170" s="242"/>
      <c r="J1170" s="243">
        <f>SUM(Biomasa[[#This Row],[B_PM (t)]:[B_Raíz (t)]])</f>
        <v>0</v>
      </c>
      <c r="K1170" s="244"/>
      <c r="L1170" s="244"/>
      <c r="M1170" s="244"/>
      <c r="N1170" s="244"/>
      <c r="O1170" s="244"/>
      <c r="P1170" s="245"/>
      <c r="Q1170" s="245"/>
      <c r="R1170" s="183"/>
      <c r="S1170" s="183"/>
      <c r="T1170" s="183"/>
      <c r="U1170" s="183"/>
      <c r="V1170" s="183"/>
      <c r="W1170" s="183"/>
      <c r="X1170" s="183"/>
    </row>
    <row r="1171" spans="2:24" ht="16.8" thickTop="1" thickBot="1">
      <c r="B1171" s="248" t="str">
        <f>IF(Árboles!B1168="","",Árboles!B1168)</f>
        <v/>
      </c>
      <c r="C1171" s="240" t="str">
        <f>IF(Árboles!C1168="","",Árboles!C1168)</f>
        <v/>
      </c>
      <c r="D1171" s="249" t="str">
        <f>IF(Árboles!G1168="","",Árboles!G1168)</f>
        <v/>
      </c>
      <c r="E1171" s="242"/>
      <c r="F1171" s="242"/>
      <c r="G1171" s="242"/>
      <c r="H1171" s="242"/>
      <c r="I1171" s="242"/>
      <c r="J1171" s="243">
        <f>SUM(Biomasa[[#This Row],[B_PM (t)]:[B_Raíz (t)]])</f>
        <v>0</v>
      </c>
      <c r="K1171" s="244"/>
      <c r="L1171" s="244"/>
      <c r="M1171" s="244"/>
      <c r="N1171" s="244"/>
      <c r="O1171" s="244"/>
      <c r="P1171" s="245"/>
      <c r="Q1171" s="245"/>
      <c r="R1171" s="183"/>
      <c r="S1171" s="183"/>
      <c r="T1171" s="183"/>
      <c r="U1171" s="183"/>
      <c r="V1171" s="183"/>
      <c r="W1171" s="183"/>
      <c r="X1171" s="183"/>
    </row>
    <row r="1172" spans="2:24" ht="16.8" thickTop="1" thickBot="1">
      <c r="B1172" s="248" t="str">
        <f>IF(Árboles!B1169="","",Árboles!B1169)</f>
        <v/>
      </c>
      <c r="C1172" s="240" t="str">
        <f>IF(Árboles!C1169="","",Árboles!C1169)</f>
        <v/>
      </c>
      <c r="D1172" s="249" t="str">
        <f>IF(Árboles!G1169="","",Árboles!G1169)</f>
        <v/>
      </c>
      <c r="E1172" s="242"/>
      <c r="F1172" s="242"/>
      <c r="G1172" s="242"/>
      <c r="H1172" s="242"/>
      <c r="I1172" s="242"/>
      <c r="J1172" s="243">
        <f>SUM(Biomasa[[#This Row],[B_PM (t)]:[B_Raíz (t)]])</f>
        <v>0</v>
      </c>
      <c r="K1172" s="244"/>
      <c r="L1172" s="244"/>
      <c r="M1172" s="244"/>
      <c r="N1172" s="244"/>
      <c r="O1172" s="244"/>
      <c r="P1172" s="245"/>
      <c r="Q1172" s="245"/>
      <c r="R1172" s="183"/>
      <c r="S1172" s="183"/>
      <c r="T1172" s="183"/>
      <c r="U1172" s="183"/>
      <c r="V1172" s="183"/>
      <c r="W1172" s="183"/>
      <c r="X1172" s="183"/>
    </row>
    <row r="1173" spans="2:24" ht="16.8" thickTop="1" thickBot="1">
      <c r="B1173" s="248" t="str">
        <f>IF(Árboles!B1170="","",Árboles!B1170)</f>
        <v/>
      </c>
      <c r="C1173" s="240" t="str">
        <f>IF(Árboles!C1170="","",Árboles!C1170)</f>
        <v/>
      </c>
      <c r="D1173" s="249" t="str">
        <f>IF(Árboles!G1170="","",Árboles!G1170)</f>
        <v/>
      </c>
      <c r="E1173" s="242"/>
      <c r="F1173" s="242"/>
      <c r="G1173" s="242"/>
      <c r="H1173" s="242"/>
      <c r="I1173" s="242"/>
      <c r="J1173" s="243">
        <f>SUM(Biomasa[[#This Row],[B_PM (t)]:[B_Raíz (t)]])</f>
        <v>0</v>
      </c>
      <c r="K1173" s="244"/>
      <c r="L1173" s="244"/>
      <c r="M1173" s="244"/>
      <c r="N1173" s="244"/>
      <c r="O1173" s="244"/>
      <c r="P1173" s="245"/>
      <c r="Q1173" s="245"/>
      <c r="R1173" s="183"/>
      <c r="S1173" s="183"/>
      <c r="T1173" s="183"/>
      <c r="U1173" s="183"/>
      <c r="V1173" s="183"/>
      <c r="W1173" s="183"/>
      <c r="X1173" s="183"/>
    </row>
    <row r="1174" spans="2:24" ht="16.8" thickTop="1" thickBot="1">
      <c r="B1174" s="248" t="str">
        <f>IF(Árboles!B1171="","",Árboles!B1171)</f>
        <v/>
      </c>
      <c r="C1174" s="240" t="str">
        <f>IF(Árboles!C1171="","",Árboles!C1171)</f>
        <v/>
      </c>
      <c r="D1174" s="249" t="str">
        <f>IF(Árboles!G1171="","",Árboles!G1171)</f>
        <v/>
      </c>
      <c r="E1174" s="242"/>
      <c r="F1174" s="242"/>
      <c r="G1174" s="242"/>
      <c r="H1174" s="242"/>
      <c r="I1174" s="242"/>
      <c r="J1174" s="243">
        <f>SUM(Biomasa[[#This Row],[B_PM (t)]:[B_Raíz (t)]])</f>
        <v>0</v>
      </c>
      <c r="K1174" s="244"/>
      <c r="L1174" s="244"/>
      <c r="M1174" s="244"/>
      <c r="N1174" s="244"/>
      <c r="O1174" s="244"/>
      <c r="P1174" s="245"/>
      <c r="Q1174" s="245"/>
      <c r="R1174" s="183"/>
      <c r="S1174" s="183"/>
      <c r="T1174" s="183"/>
      <c r="U1174" s="183"/>
      <c r="V1174" s="183"/>
      <c r="W1174" s="183"/>
      <c r="X1174" s="183"/>
    </row>
    <row r="1175" spans="2:24" ht="16.8" thickTop="1" thickBot="1">
      <c r="B1175" s="248" t="str">
        <f>IF(Árboles!B1172="","",Árboles!B1172)</f>
        <v/>
      </c>
      <c r="C1175" s="240" t="str">
        <f>IF(Árboles!C1172="","",Árboles!C1172)</f>
        <v/>
      </c>
      <c r="D1175" s="249" t="str">
        <f>IF(Árboles!G1172="","",Árboles!G1172)</f>
        <v/>
      </c>
      <c r="E1175" s="242"/>
      <c r="F1175" s="242"/>
      <c r="G1175" s="242"/>
      <c r="H1175" s="242"/>
      <c r="I1175" s="242"/>
      <c r="J1175" s="243">
        <f>SUM(Biomasa[[#This Row],[B_PM (t)]:[B_Raíz (t)]])</f>
        <v>0</v>
      </c>
      <c r="K1175" s="244"/>
      <c r="L1175" s="244"/>
      <c r="M1175" s="244"/>
      <c r="N1175" s="244"/>
      <c r="O1175" s="244"/>
      <c r="P1175" s="245"/>
      <c r="Q1175" s="245"/>
      <c r="R1175" s="183"/>
      <c r="S1175" s="183"/>
      <c r="T1175" s="183"/>
      <c r="U1175" s="183"/>
      <c r="V1175" s="183"/>
      <c r="W1175" s="183"/>
      <c r="X1175" s="183"/>
    </row>
    <row r="1176" spans="2:24" ht="16.8" thickTop="1" thickBot="1">
      <c r="B1176" s="248" t="str">
        <f>IF(Árboles!B1173="","",Árboles!B1173)</f>
        <v/>
      </c>
      <c r="C1176" s="240" t="str">
        <f>IF(Árboles!C1173="","",Árboles!C1173)</f>
        <v/>
      </c>
      <c r="D1176" s="249" t="str">
        <f>IF(Árboles!G1173="","",Árboles!G1173)</f>
        <v/>
      </c>
      <c r="E1176" s="242"/>
      <c r="F1176" s="242"/>
      <c r="G1176" s="242"/>
      <c r="H1176" s="242"/>
      <c r="I1176" s="242"/>
      <c r="J1176" s="243">
        <f>SUM(Biomasa[[#This Row],[B_PM (t)]:[B_Raíz (t)]])</f>
        <v>0</v>
      </c>
      <c r="K1176" s="244"/>
      <c r="L1176" s="244"/>
      <c r="M1176" s="244"/>
      <c r="N1176" s="244"/>
      <c r="O1176" s="244"/>
      <c r="P1176" s="245"/>
      <c r="Q1176" s="245"/>
      <c r="R1176" s="183"/>
      <c r="S1176" s="183"/>
      <c r="T1176" s="183"/>
      <c r="U1176" s="183"/>
      <c r="V1176" s="183"/>
      <c r="W1176" s="183"/>
      <c r="X1176" s="183"/>
    </row>
    <row r="1177" spans="2:24" ht="16.8" thickTop="1" thickBot="1">
      <c r="B1177" s="248" t="str">
        <f>IF(Árboles!B1174="","",Árboles!B1174)</f>
        <v/>
      </c>
      <c r="C1177" s="240" t="str">
        <f>IF(Árboles!C1174="","",Árboles!C1174)</f>
        <v/>
      </c>
      <c r="D1177" s="249" t="str">
        <f>IF(Árboles!G1174="","",Árboles!G1174)</f>
        <v/>
      </c>
      <c r="E1177" s="242"/>
      <c r="F1177" s="242"/>
      <c r="G1177" s="242"/>
      <c r="H1177" s="242"/>
      <c r="I1177" s="242"/>
      <c r="J1177" s="243">
        <f>SUM(Biomasa[[#This Row],[B_PM (t)]:[B_Raíz (t)]])</f>
        <v>0</v>
      </c>
      <c r="K1177" s="244"/>
      <c r="L1177" s="244"/>
      <c r="M1177" s="244"/>
      <c r="N1177" s="244"/>
      <c r="O1177" s="244"/>
      <c r="P1177" s="245"/>
      <c r="Q1177" s="245"/>
      <c r="R1177" s="183"/>
      <c r="S1177" s="183"/>
      <c r="T1177" s="183"/>
      <c r="U1177" s="183"/>
      <c r="V1177" s="183"/>
      <c r="W1177" s="183"/>
      <c r="X1177" s="183"/>
    </row>
    <row r="1178" spans="2:24" ht="16.8" thickTop="1" thickBot="1">
      <c r="B1178" s="248" t="str">
        <f>IF(Árboles!B1175="","",Árboles!B1175)</f>
        <v/>
      </c>
      <c r="C1178" s="240" t="str">
        <f>IF(Árboles!C1175="","",Árboles!C1175)</f>
        <v/>
      </c>
      <c r="D1178" s="249" t="str">
        <f>IF(Árboles!G1175="","",Árboles!G1175)</f>
        <v/>
      </c>
      <c r="E1178" s="242"/>
      <c r="F1178" s="242"/>
      <c r="G1178" s="242"/>
      <c r="H1178" s="242"/>
      <c r="I1178" s="242"/>
      <c r="J1178" s="243">
        <f>SUM(Biomasa[[#This Row],[B_PM (t)]:[B_Raíz (t)]])</f>
        <v>0</v>
      </c>
      <c r="K1178" s="244"/>
      <c r="L1178" s="244"/>
      <c r="M1178" s="244"/>
      <c r="N1178" s="244"/>
      <c r="O1178" s="244"/>
      <c r="P1178" s="245"/>
      <c r="Q1178" s="245"/>
      <c r="R1178" s="183"/>
      <c r="S1178" s="183"/>
      <c r="T1178" s="183"/>
      <c r="U1178" s="183"/>
      <c r="V1178" s="183"/>
      <c r="W1178" s="183"/>
      <c r="X1178" s="183"/>
    </row>
    <row r="1179" spans="2:24" ht="16.8" thickTop="1" thickBot="1">
      <c r="B1179" s="248" t="str">
        <f>IF(Árboles!B1176="","",Árboles!B1176)</f>
        <v/>
      </c>
      <c r="C1179" s="240" t="str">
        <f>IF(Árboles!C1176="","",Árboles!C1176)</f>
        <v/>
      </c>
      <c r="D1179" s="249" t="str">
        <f>IF(Árboles!G1176="","",Árboles!G1176)</f>
        <v/>
      </c>
      <c r="E1179" s="242"/>
      <c r="F1179" s="242"/>
      <c r="G1179" s="242"/>
      <c r="H1179" s="242"/>
      <c r="I1179" s="242"/>
      <c r="J1179" s="243">
        <f>SUM(Biomasa[[#This Row],[B_PM (t)]:[B_Raíz (t)]])</f>
        <v>0</v>
      </c>
      <c r="K1179" s="244"/>
      <c r="L1179" s="244"/>
      <c r="M1179" s="244"/>
      <c r="N1179" s="244"/>
      <c r="O1179" s="244"/>
      <c r="P1179" s="245"/>
      <c r="Q1179" s="245"/>
      <c r="R1179" s="183"/>
      <c r="S1179" s="183"/>
      <c r="T1179" s="183"/>
      <c r="U1179" s="183"/>
      <c r="V1179" s="183"/>
      <c r="W1179" s="183"/>
      <c r="X1179" s="183"/>
    </row>
    <row r="1180" spans="2:24" ht="16.8" thickTop="1" thickBot="1">
      <c r="B1180" s="248" t="str">
        <f>IF(Árboles!B1177="","",Árboles!B1177)</f>
        <v/>
      </c>
      <c r="C1180" s="240" t="str">
        <f>IF(Árboles!C1177="","",Árboles!C1177)</f>
        <v/>
      </c>
      <c r="D1180" s="249" t="str">
        <f>IF(Árboles!G1177="","",Árboles!G1177)</f>
        <v/>
      </c>
      <c r="E1180" s="242"/>
      <c r="F1180" s="242"/>
      <c r="G1180" s="242"/>
      <c r="H1180" s="242"/>
      <c r="I1180" s="242"/>
      <c r="J1180" s="243">
        <f>SUM(Biomasa[[#This Row],[B_PM (t)]:[B_Raíz (t)]])</f>
        <v>0</v>
      </c>
      <c r="K1180" s="244"/>
      <c r="L1180" s="244"/>
      <c r="M1180" s="244"/>
      <c r="N1180" s="244"/>
      <c r="O1180" s="244"/>
      <c r="P1180" s="245"/>
      <c r="Q1180" s="245"/>
      <c r="R1180" s="183"/>
      <c r="S1180" s="183"/>
      <c r="T1180" s="183"/>
      <c r="U1180" s="183"/>
      <c r="V1180" s="183"/>
      <c r="W1180" s="183"/>
      <c r="X1180" s="183"/>
    </row>
    <row r="1181" spans="2:24" ht="16.8" thickTop="1" thickBot="1">
      <c r="B1181" s="248" t="str">
        <f>IF(Árboles!B1178="","",Árboles!B1178)</f>
        <v/>
      </c>
      <c r="C1181" s="240" t="str">
        <f>IF(Árboles!C1178="","",Árboles!C1178)</f>
        <v/>
      </c>
      <c r="D1181" s="249" t="str">
        <f>IF(Árboles!G1178="","",Árboles!G1178)</f>
        <v/>
      </c>
      <c r="E1181" s="242"/>
      <c r="F1181" s="242"/>
      <c r="G1181" s="242"/>
      <c r="H1181" s="242"/>
      <c r="I1181" s="242"/>
      <c r="J1181" s="243">
        <f>SUM(Biomasa[[#This Row],[B_PM (t)]:[B_Raíz (t)]])</f>
        <v>0</v>
      </c>
      <c r="K1181" s="244"/>
      <c r="L1181" s="244"/>
      <c r="M1181" s="244"/>
      <c r="N1181" s="244"/>
      <c r="O1181" s="244"/>
      <c r="P1181" s="245"/>
      <c r="Q1181" s="245"/>
      <c r="R1181" s="183"/>
      <c r="S1181" s="183"/>
      <c r="T1181" s="183"/>
      <c r="U1181" s="183"/>
      <c r="V1181" s="183"/>
      <c r="W1181" s="183"/>
      <c r="X1181" s="183"/>
    </row>
    <row r="1182" spans="2:24" ht="16.8" thickTop="1" thickBot="1">
      <c r="B1182" s="248" t="str">
        <f>IF(Árboles!B1179="","",Árboles!B1179)</f>
        <v/>
      </c>
      <c r="C1182" s="240" t="str">
        <f>IF(Árboles!C1179="","",Árboles!C1179)</f>
        <v/>
      </c>
      <c r="D1182" s="249" t="str">
        <f>IF(Árboles!G1179="","",Árboles!G1179)</f>
        <v/>
      </c>
      <c r="E1182" s="242"/>
      <c r="F1182" s="242"/>
      <c r="G1182" s="242"/>
      <c r="H1182" s="242"/>
      <c r="I1182" s="242"/>
      <c r="J1182" s="243">
        <f>SUM(Biomasa[[#This Row],[B_PM (t)]:[B_Raíz (t)]])</f>
        <v>0</v>
      </c>
      <c r="K1182" s="244"/>
      <c r="L1182" s="244"/>
      <c r="M1182" s="244"/>
      <c r="N1182" s="244"/>
      <c r="O1182" s="244"/>
      <c r="P1182" s="245"/>
      <c r="Q1182" s="245"/>
      <c r="R1182" s="183"/>
      <c r="S1182" s="183"/>
      <c r="T1182" s="183"/>
      <c r="U1182" s="183"/>
      <c r="V1182" s="183"/>
      <c r="W1182" s="183"/>
      <c r="X1182" s="183"/>
    </row>
    <row r="1183" spans="2:24" ht="16.8" thickTop="1" thickBot="1">
      <c r="B1183" s="248" t="str">
        <f>IF(Árboles!B1180="","",Árboles!B1180)</f>
        <v/>
      </c>
      <c r="C1183" s="240" t="str">
        <f>IF(Árboles!C1180="","",Árboles!C1180)</f>
        <v/>
      </c>
      <c r="D1183" s="249" t="str">
        <f>IF(Árboles!G1180="","",Árboles!G1180)</f>
        <v/>
      </c>
      <c r="E1183" s="242"/>
      <c r="F1183" s="242"/>
      <c r="G1183" s="242"/>
      <c r="H1183" s="242"/>
      <c r="I1183" s="242"/>
      <c r="J1183" s="243">
        <f>SUM(Biomasa[[#This Row],[B_PM (t)]:[B_Raíz (t)]])</f>
        <v>0</v>
      </c>
      <c r="K1183" s="244"/>
      <c r="L1183" s="244"/>
      <c r="M1183" s="244"/>
      <c r="N1183" s="244"/>
      <c r="O1183" s="244"/>
      <c r="P1183" s="245"/>
      <c r="Q1183" s="245"/>
      <c r="R1183" s="183"/>
      <c r="S1183" s="183"/>
      <c r="T1183" s="183"/>
      <c r="U1183" s="183"/>
      <c r="V1183" s="183"/>
      <c r="W1183" s="183"/>
      <c r="X1183" s="183"/>
    </row>
    <row r="1184" spans="2:24" ht="16.8" thickTop="1" thickBot="1">
      <c r="B1184" s="248" t="str">
        <f>IF(Árboles!B1181="","",Árboles!B1181)</f>
        <v/>
      </c>
      <c r="C1184" s="240" t="str">
        <f>IF(Árboles!C1181="","",Árboles!C1181)</f>
        <v/>
      </c>
      <c r="D1184" s="249" t="str">
        <f>IF(Árboles!G1181="","",Árboles!G1181)</f>
        <v/>
      </c>
      <c r="E1184" s="242"/>
      <c r="F1184" s="242"/>
      <c r="G1184" s="242"/>
      <c r="H1184" s="242"/>
      <c r="I1184" s="242"/>
      <c r="J1184" s="243">
        <f>SUM(Biomasa[[#This Row],[B_PM (t)]:[B_Raíz (t)]])</f>
        <v>0</v>
      </c>
      <c r="K1184" s="244"/>
      <c r="L1184" s="244"/>
      <c r="M1184" s="244"/>
      <c r="N1184" s="244"/>
      <c r="O1184" s="244"/>
      <c r="P1184" s="245"/>
      <c r="Q1184" s="245"/>
      <c r="R1184" s="183"/>
      <c r="S1184" s="183"/>
      <c r="T1184" s="183"/>
      <c r="U1184" s="183"/>
      <c r="V1184" s="183"/>
      <c r="W1184" s="183"/>
      <c r="X1184" s="183"/>
    </row>
    <row r="1185" spans="2:24" ht="16.8" thickTop="1" thickBot="1">
      <c r="B1185" s="254" t="str">
        <f>IF(Árboles!B1182="","",Árboles!B1182)</f>
        <v/>
      </c>
      <c r="C1185" s="240" t="str">
        <f>IF(Árboles!C1182="","",Árboles!C1182)</f>
        <v/>
      </c>
      <c r="D1185" s="255" t="str">
        <f>IF(Árboles!G1182="","",Árboles!G1182)</f>
        <v/>
      </c>
      <c r="E1185" s="242"/>
      <c r="F1185" s="242"/>
      <c r="G1185" s="242"/>
      <c r="H1185" s="242"/>
      <c r="I1185" s="242"/>
      <c r="J1185" s="243">
        <f>SUM(Biomasa[[#This Row],[B_PM (t)]:[B_Raíz (t)]])</f>
        <v>0</v>
      </c>
      <c r="K1185" s="244"/>
      <c r="L1185" s="244"/>
      <c r="M1185" s="244"/>
      <c r="N1185" s="244"/>
      <c r="O1185" s="244"/>
      <c r="P1185" s="245"/>
      <c r="Q1185" s="245"/>
      <c r="R1185" s="183"/>
      <c r="S1185" s="183"/>
      <c r="T1185" s="183"/>
      <c r="U1185" s="183"/>
      <c r="V1185" s="183"/>
      <c r="W1185" s="183"/>
      <c r="X1185" s="183"/>
    </row>
    <row r="1186" spans="2:24" ht="16.8" thickTop="1" thickBot="1">
      <c r="B1186" s="254" t="str">
        <f>IF(Árboles!B1183="","",Árboles!B1183)</f>
        <v/>
      </c>
      <c r="C1186" s="240" t="str">
        <f>IF(Árboles!C1183="","",Árboles!C1183)</f>
        <v/>
      </c>
      <c r="D1186" s="255" t="str">
        <f>IF(Árboles!G1183="","",Árboles!G1183)</f>
        <v/>
      </c>
      <c r="E1186" s="242"/>
      <c r="F1186" s="242"/>
      <c r="G1186" s="242"/>
      <c r="H1186" s="242"/>
      <c r="I1186" s="242"/>
      <c r="J1186" s="243">
        <f>SUM(Biomasa[[#This Row],[B_PM (t)]:[B_Raíz (t)]])</f>
        <v>0</v>
      </c>
    </row>
    <row r="1187" spans="2:24" ht="16.8" thickTop="1" thickBot="1">
      <c r="B1187" s="254" t="str">
        <f>IF(Árboles!B1184="","",Árboles!B1184)</f>
        <v/>
      </c>
      <c r="C1187" s="240" t="str">
        <f>IF(Árboles!C1184="","",Árboles!C1184)</f>
        <v/>
      </c>
      <c r="D1187" s="255" t="str">
        <f>IF(Árboles!G1184="","",Árboles!G1184)</f>
        <v/>
      </c>
      <c r="E1187" s="242"/>
      <c r="F1187" s="242"/>
      <c r="G1187" s="242"/>
      <c r="H1187" s="242"/>
      <c r="I1187" s="242"/>
      <c r="J1187" s="243">
        <f>SUM(Biomasa[[#This Row],[B_PM (t)]:[B_Raíz (t)]])</f>
        <v>0</v>
      </c>
    </row>
    <row r="1188" spans="2:24" ht="16.8" thickTop="1" thickBot="1">
      <c r="B1188" s="254" t="str">
        <f>IF(Árboles!B1185="","",Árboles!B1185)</f>
        <v/>
      </c>
      <c r="C1188" s="240" t="str">
        <f>IF(Árboles!C1185="","",Árboles!C1185)</f>
        <v/>
      </c>
      <c r="D1188" s="255" t="str">
        <f>IF(Árboles!G1185="","",Árboles!G1185)</f>
        <v/>
      </c>
      <c r="E1188" s="242"/>
      <c r="F1188" s="242"/>
      <c r="G1188" s="242"/>
      <c r="H1188" s="242"/>
      <c r="I1188" s="242"/>
      <c r="J1188" s="243">
        <f>SUM(Biomasa[[#This Row],[B_PM (t)]:[B_Raíz (t)]])</f>
        <v>0</v>
      </c>
    </row>
    <row r="1189" spans="2:24" ht="16.8" thickTop="1" thickBot="1">
      <c r="B1189" s="254" t="str">
        <f>IF(Árboles!B1186="","",Árboles!B1186)</f>
        <v/>
      </c>
      <c r="C1189" s="240" t="str">
        <f>IF(Árboles!C1186="","",Árboles!C1186)</f>
        <v/>
      </c>
      <c r="D1189" s="255" t="str">
        <f>IF(Árboles!G1186="","",Árboles!G1186)</f>
        <v/>
      </c>
      <c r="E1189" s="242"/>
      <c r="F1189" s="242"/>
      <c r="G1189" s="242"/>
      <c r="H1189" s="242"/>
      <c r="I1189" s="242"/>
      <c r="J1189" s="243">
        <f>SUM(Biomasa[[#This Row],[B_PM (t)]:[B_Raíz (t)]])</f>
        <v>0</v>
      </c>
    </row>
    <row r="1190" spans="2:24" ht="16.8" thickTop="1" thickBot="1">
      <c r="B1190" s="254" t="str">
        <f>IF(Árboles!B1187="","",Árboles!B1187)</f>
        <v/>
      </c>
      <c r="C1190" s="240" t="str">
        <f>IF(Árboles!C1187="","",Árboles!C1187)</f>
        <v/>
      </c>
      <c r="D1190" s="255" t="str">
        <f>IF(Árboles!G1187="","",Árboles!G1187)</f>
        <v/>
      </c>
      <c r="E1190" s="242"/>
      <c r="F1190" s="242"/>
      <c r="G1190" s="242"/>
      <c r="H1190" s="242"/>
      <c r="I1190" s="242"/>
      <c r="J1190" s="243">
        <f>SUM(Biomasa[[#This Row],[B_PM (t)]:[B_Raíz (t)]])</f>
        <v>0</v>
      </c>
    </row>
    <row r="1191" spans="2:24" ht="16.8" thickTop="1" thickBot="1">
      <c r="B1191" s="254" t="str">
        <f>IF(Árboles!B1188="","",Árboles!B1188)</f>
        <v/>
      </c>
      <c r="C1191" s="240" t="str">
        <f>IF(Árboles!C1188="","",Árboles!C1188)</f>
        <v/>
      </c>
      <c r="D1191" s="255" t="str">
        <f>IF(Árboles!G1188="","",Árboles!G1188)</f>
        <v/>
      </c>
      <c r="E1191" s="242"/>
      <c r="F1191" s="242"/>
      <c r="G1191" s="242"/>
      <c r="H1191" s="242"/>
      <c r="I1191" s="242"/>
      <c r="J1191" s="243">
        <f>SUM(Biomasa[[#This Row],[B_PM (t)]:[B_Raíz (t)]])</f>
        <v>0</v>
      </c>
    </row>
    <row r="1192" spans="2:24" ht="16.8" thickTop="1" thickBot="1">
      <c r="B1192" s="254" t="str">
        <f>IF(Árboles!B1189="","",Árboles!B1189)</f>
        <v/>
      </c>
      <c r="C1192" s="240" t="str">
        <f>IF(Árboles!C1189="","",Árboles!C1189)</f>
        <v/>
      </c>
      <c r="D1192" s="255" t="str">
        <f>IF(Árboles!G1189="","",Árboles!G1189)</f>
        <v/>
      </c>
      <c r="E1192" s="242"/>
      <c r="F1192" s="242"/>
      <c r="G1192" s="242"/>
      <c r="H1192" s="242"/>
      <c r="I1192" s="242"/>
      <c r="J1192" s="243">
        <f>SUM(Biomasa[[#This Row],[B_PM (t)]:[B_Raíz (t)]])</f>
        <v>0</v>
      </c>
    </row>
    <row r="1193" spans="2:24" ht="16.8" thickTop="1" thickBot="1">
      <c r="B1193" s="254" t="str">
        <f>IF(Árboles!B1190="","",Árboles!B1190)</f>
        <v/>
      </c>
      <c r="C1193" s="240" t="str">
        <f>IF(Árboles!C1190="","",Árboles!C1190)</f>
        <v/>
      </c>
      <c r="D1193" s="255" t="str">
        <f>IF(Árboles!G1190="","",Árboles!G1190)</f>
        <v/>
      </c>
      <c r="E1193" s="242"/>
      <c r="F1193" s="242"/>
      <c r="G1193" s="242"/>
      <c r="H1193" s="242"/>
      <c r="I1193" s="242"/>
      <c r="J1193" s="243">
        <f>SUM(Biomasa[[#This Row],[B_PM (t)]:[B_Raíz (t)]])</f>
        <v>0</v>
      </c>
    </row>
    <row r="1194" spans="2:24" ht="16.8" thickTop="1" thickBot="1">
      <c r="B1194" s="254" t="str">
        <f>IF(Árboles!B1191="","",Árboles!B1191)</f>
        <v/>
      </c>
      <c r="C1194" s="240" t="str">
        <f>IF(Árboles!C1191="","",Árboles!C1191)</f>
        <v/>
      </c>
      <c r="D1194" s="255" t="str">
        <f>IF(Árboles!G1191="","",Árboles!G1191)</f>
        <v/>
      </c>
      <c r="E1194" s="242"/>
      <c r="F1194" s="242"/>
      <c r="G1194" s="242"/>
      <c r="H1194" s="242"/>
      <c r="I1194" s="242"/>
      <c r="J1194" s="243">
        <f>SUM(Biomasa[[#This Row],[B_PM (t)]:[B_Raíz (t)]])</f>
        <v>0</v>
      </c>
    </row>
    <row r="1195" spans="2:24" ht="16.8" thickTop="1" thickBot="1">
      <c r="B1195" s="254" t="str">
        <f>IF(Árboles!B1192="","",Árboles!B1192)</f>
        <v/>
      </c>
      <c r="C1195" s="240" t="str">
        <f>IF(Árboles!C1192="","",Árboles!C1192)</f>
        <v/>
      </c>
      <c r="D1195" s="255" t="str">
        <f>IF(Árboles!G1192="","",Árboles!G1192)</f>
        <v/>
      </c>
      <c r="E1195" s="242"/>
      <c r="F1195" s="242"/>
      <c r="G1195" s="242"/>
      <c r="H1195" s="242"/>
      <c r="I1195" s="242"/>
      <c r="J1195" s="243">
        <f>SUM(Biomasa[[#This Row],[B_PM (t)]:[B_Raíz (t)]])</f>
        <v>0</v>
      </c>
    </row>
    <row r="1196" spans="2:24" ht="16.8" thickTop="1" thickBot="1">
      <c r="B1196" s="254" t="str">
        <f>IF(Árboles!B1193="","",Árboles!B1193)</f>
        <v/>
      </c>
      <c r="C1196" s="240" t="str">
        <f>IF(Árboles!C1193="","",Árboles!C1193)</f>
        <v/>
      </c>
      <c r="D1196" s="255" t="str">
        <f>IF(Árboles!G1193="","",Árboles!G1193)</f>
        <v/>
      </c>
      <c r="E1196" s="242"/>
      <c r="F1196" s="242"/>
      <c r="G1196" s="242"/>
      <c r="H1196" s="242"/>
      <c r="I1196" s="242"/>
      <c r="J1196" s="243">
        <f>SUM(Biomasa[[#This Row],[B_PM (t)]:[B_Raíz (t)]])</f>
        <v>0</v>
      </c>
    </row>
    <row r="1197" spans="2:24" ht="16.8" thickTop="1" thickBot="1">
      <c r="B1197" s="254" t="str">
        <f>IF(Árboles!B1194="","",Árboles!B1194)</f>
        <v/>
      </c>
      <c r="C1197" s="240" t="str">
        <f>IF(Árboles!C1194="","",Árboles!C1194)</f>
        <v/>
      </c>
      <c r="D1197" s="255" t="str">
        <f>IF(Árboles!G1194="","",Árboles!G1194)</f>
        <v/>
      </c>
      <c r="E1197" s="242"/>
      <c r="F1197" s="242"/>
      <c r="G1197" s="242"/>
      <c r="H1197" s="242"/>
      <c r="I1197" s="242"/>
      <c r="J1197" s="243">
        <f>SUM(Biomasa[[#This Row],[B_PM (t)]:[B_Raíz (t)]])</f>
        <v>0</v>
      </c>
    </row>
    <row r="1198" spans="2:24" ht="16.8" thickTop="1" thickBot="1">
      <c r="B1198" s="254" t="str">
        <f>IF(Árboles!B1195="","",Árboles!B1195)</f>
        <v/>
      </c>
      <c r="C1198" s="240" t="str">
        <f>IF(Árboles!C1195="","",Árboles!C1195)</f>
        <v/>
      </c>
      <c r="D1198" s="255" t="str">
        <f>IF(Árboles!G1195="","",Árboles!G1195)</f>
        <v/>
      </c>
      <c r="E1198" s="242"/>
      <c r="F1198" s="242"/>
      <c r="G1198" s="242"/>
      <c r="H1198" s="242"/>
      <c r="I1198" s="242"/>
      <c r="J1198" s="243">
        <f>SUM(Biomasa[[#This Row],[B_PM (t)]:[B_Raíz (t)]])</f>
        <v>0</v>
      </c>
    </row>
    <row r="1199" spans="2:24" ht="16.8" thickTop="1" thickBot="1">
      <c r="B1199" s="254" t="str">
        <f>IF(Árboles!B1196="","",Árboles!B1196)</f>
        <v/>
      </c>
      <c r="C1199" s="240" t="str">
        <f>IF(Árboles!C1196="","",Árboles!C1196)</f>
        <v/>
      </c>
      <c r="D1199" s="255" t="str">
        <f>IF(Árboles!G1196="","",Árboles!G1196)</f>
        <v/>
      </c>
      <c r="E1199" s="242"/>
      <c r="F1199" s="242"/>
      <c r="G1199" s="242"/>
      <c r="H1199" s="242"/>
      <c r="I1199" s="242"/>
      <c r="J1199" s="243">
        <f>SUM(Biomasa[[#This Row],[B_PM (t)]:[B_Raíz (t)]])</f>
        <v>0</v>
      </c>
    </row>
    <row r="1200" spans="2:24" ht="16.8" thickTop="1" thickBot="1">
      <c r="B1200" s="254" t="str">
        <f>IF(Árboles!B1197="","",Árboles!B1197)</f>
        <v/>
      </c>
      <c r="C1200" s="240" t="str">
        <f>IF(Árboles!C1197="","",Árboles!C1197)</f>
        <v/>
      </c>
      <c r="D1200" s="255" t="str">
        <f>IF(Árboles!G1197="","",Árboles!G1197)</f>
        <v/>
      </c>
      <c r="E1200" s="242"/>
      <c r="F1200" s="242"/>
      <c r="G1200" s="242"/>
      <c r="H1200" s="242"/>
      <c r="I1200" s="242"/>
      <c r="J1200" s="243">
        <f>SUM(Biomasa[[#This Row],[B_PM (t)]:[B_Raíz (t)]])</f>
        <v>0</v>
      </c>
    </row>
    <row r="1201" spans="2:10" ht="16.8" thickTop="1" thickBot="1">
      <c r="B1201" s="254" t="str">
        <f>IF(Árboles!B1198="","",Árboles!B1198)</f>
        <v/>
      </c>
      <c r="C1201" s="240" t="str">
        <f>IF(Árboles!C1198="","",Árboles!C1198)</f>
        <v/>
      </c>
      <c r="D1201" s="255" t="str">
        <f>IF(Árboles!G1198="","",Árboles!G1198)</f>
        <v/>
      </c>
      <c r="E1201" s="242"/>
      <c r="F1201" s="242"/>
      <c r="G1201" s="242"/>
      <c r="H1201" s="242"/>
      <c r="I1201" s="242"/>
      <c r="J1201" s="243">
        <f>SUM(Biomasa[[#This Row],[B_PM (t)]:[B_Raíz (t)]])</f>
        <v>0</v>
      </c>
    </row>
    <row r="1202" spans="2:10" ht="16.8" thickTop="1" thickBot="1">
      <c r="B1202" s="254" t="str">
        <f>IF(Árboles!B1199="","",Árboles!B1199)</f>
        <v/>
      </c>
      <c r="C1202" s="240" t="str">
        <f>IF(Árboles!C1199="","",Árboles!C1199)</f>
        <v/>
      </c>
      <c r="D1202" s="255" t="str">
        <f>IF(Árboles!G1199="","",Árboles!G1199)</f>
        <v/>
      </c>
      <c r="E1202" s="242"/>
      <c r="F1202" s="242"/>
      <c r="G1202" s="242"/>
      <c r="H1202" s="242"/>
      <c r="I1202" s="242"/>
      <c r="J1202" s="243">
        <f>SUM(Biomasa[[#This Row],[B_PM (t)]:[B_Raíz (t)]])</f>
        <v>0</v>
      </c>
    </row>
    <row r="1203" spans="2:10" ht="16.8" thickTop="1" thickBot="1">
      <c r="B1203" s="254" t="str">
        <f>IF(Árboles!B1200="","",Árboles!B1200)</f>
        <v/>
      </c>
      <c r="C1203" s="240" t="str">
        <f>IF(Árboles!C1200="","",Árboles!C1200)</f>
        <v/>
      </c>
      <c r="D1203" s="255" t="str">
        <f>IF(Árboles!G1200="","",Árboles!G1200)</f>
        <v/>
      </c>
      <c r="E1203" s="242"/>
      <c r="F1203" s="242"/>
      <c r="G1203" s="242"/>
      <c r="H1203" s="242"/>
      <c r="I1203" s="242"/>
      <c r="J1203" s="243">
        <f>SUM(Biomasa[[#This Row],[B_PM (t)]:[B_Raíz (t)]])</f>
        <v>0</v>
      </c>
    </row>
    <row r="1204" spans="2:10" ht="16.8" thickTop="1" thickBot="1">
      <c r="B1204" s="254" t="str">
        <f>IF(Árboles!B1201="","",Árboles!B1201)</f>
        <v/>
      </c>
      <c r="C1204" s="240" t="str">
        <f>IF(Árboles!C1201="","",Árboles!C1201)</f>
        <v/>
      </c>
      <c r="D1204" s="255" t="str">
        <f>IF(Árboles!G1201="","",Árboles!G1201)</f>
        <v/>
      </c>
      <c r="E1204" s="242"/>
      <c r="F1204" s="242"/>
      <c r="G1204" s="242"/>
      <c r="H1204" s="242"/>
      <c r="I1204" s="242"/>
      <c r="J1204" s="243">
        <f>SUM(Biomasa[[#This Row],[B_PM (t)]:[B_Raíz (t)]])</f>
        <v>0</v>
      </c>
    </row>
    <row r="1205" spans="2:10" ht="16.8" thickTop="1" thickBot="1">
      <c r="B1205" s="254" t="str">
        <f>IF(Árboles!B1202="","",Árboles!B1202)</f>
        <v/>
      </c>
      <c r="C1205" s="240" t="str">
        <f>IF(Árboles!C1202="","",Árboles!C1202)</f>
        <v/>
      </c>
      <c r="D1205" s="255" t="str">
        <f>IF(Árboles!G1202="","",Árboles!G1202)</f>
        <v/>
      </c>
      <c r="E1205" s="242"/>
      <c r="F1205" s="242"/>
      <c r="G1205" s="242"/>
      <c r="H1205" s="242"/>
      <c r="I1205" s="242"/>
      <c r="J1205" s="243">
        <f>SUM(Biomasa[[#This Row],[B_PM (t)]:[B_Raíz (t)]])</f>
        <v>0</v>
      </c>
    </row>
    <row r="1206" spans="2:10" ht="16.8" thickTop="1" thickBot="1">
      <c r="B1206" s="254" t="str">
        <f>IF(Árboles!B1203="","",Árboles!B1203)</f>
        <v/>
      </c>
      <c r="C1206" s="240" t="str">
        <f>IF(Árboles!C1203="","",Árboles!C1203)</f>
        <v/>
      </c>
      <c r="D1206" s="255" t="str">
        <f>IF(Árboles!G1203="","",Árboles!G1203)</f>
        <v/>
      </c>
      <c r="E1206" s="242"/>
      <c r="F1206" s="242"/>
      <c r="G1206" s="242"/>
      <c r="H1206" s="242"/>
      <c r="I1206" s="242"/>
      <c r="J1206" s="243">
        <f>SUM(Biomasa[[#This Row],[B_PM (t)]:[B_Raíz (t)]])</f>
        <v>0</v>
      </c>
    </row>
    <row r="1207" spans="2:10" ht="16.8" thickTop="1" thickBot="1">
      <c r="B1207" s="254" t="str">
        <f>IF(Árboles!B1204="","",Árboles!B1204)</f>
        <v/>
      </c>
      <c r="C1207" s="240" t="str">
        <f>IF(Árboles!C1204="","",Árboles!C1204)</f>
        <v/>
      </c>
      <c r="D1207" s="255" t="str">
        <f>IF(Árboles!G1204="","",Árboles!G1204)</f>
        <v/>
      </c>
      <c r="E1207" s="242"/>
      <c r="F1207" s="242"/>
      <c r="G1207" s="242"/>
      <c r="H1207" s="242"/>
      <c r="I1207" s="242"/>
      <c r="J1207" s="243">
        <f>SUM(Biomasa[[#This Row],[B_PM (t)]:[B_Raíz (t)]])</f>
        <v>0</v>
      </c>
    </row>
    <row r="1208" spans="2:10" ht="16.8" thickTop="1" thickBot="1">
      <c r="B1208" s="254" t="str">
        <f>IF(Árboles!B1205="","",Árboles!B1205)</f>
        <v/>
      </c>
      <c r="C1208" s="240" t="str">
        <f>IF(Árboles!C1205="","",Árboles!C1205)</f>
        <v/>
      </c>
      <c r="D1208" s="255" t="str">
        <f>IF(Árboles!G1205="","",Árboles!G1205)</f>
        <v/>
      </c>
      <c r="E1208" s="242"/>
      <c r="F1208" s="242"/>
      <c r="G1208" s="242"/>
      <c r="H1208" s="242"/>
      <c r="I1208" s="242"/>
      <c r="J1208" s="243">
        <f>SUM(Biomasa[[#This Row],[B_PM (t)]:[B_Raíz (t)]])</f>
        <v>0</v>
      </c>
    </row>
    <row r="1209" spans="2:10" ht="16.8" thickTop="1" thickBot="1">
      <c r="B1209" s="254" t="str">
        <f>IF(Árboles!B1206="","",Árboles!B1206)</f>
        <v/>
      </c>
      <c r="C1209" s="240" t="str">
        <f>IF(Árboles!C1206="","",Árboles!C1206)</f>
        <v/>
      </c>
      <c r="D1209" s="255" t="str">
        <f>IF(Árboles!G1206="","",Árboles!G1206)</f>
        <v/>
      </c>
      <c r="E1209" s="242"/>
      <c r="F1209" s="242"/>
      <c r="G1209" s="242"/>
      <c r="H1209" s="242"/>
      <c r="I1209" s="242"/>
      <c r="J1209" s="243">
        <f>SUM(Biomasa[[#This Row],[B_PM (t)]:[B_Raíz (t)]])</f>
        <v>0</v>
      </c>
    </row>
    <row r="1210" spans="2:10" ht="16.8" thickTop="1" thickBot="1">
      <c r="B1210" s="254" t="str">
        <f>IF(Árboles!B1207="","",Árboles!B1207)</f>
        <v/>
      </c>
      <c r="C1210" s="240" t="str">
        <f>IF(Árboles!C1207="","",Árboles!C1207)</f>
        <v/>
      </c>
      <c r="D1210" s="255" t="str">
        <f>IF(Árboles!G1207="","",Árboles!G1207)</f>
        <v/>
      </c>
      <c r="E1210" s="242"/>
      <c r="F1210" s="242"/>
      <c r="G1210" s="242"/>
      <c r="H1210" s="242"/>
      <c r="I1210" s="242"/>
      <c r="J1210" s="243">
        <f>SUM(Biomasa[[#This Row],[B_PM (t)]:[B_Raíz (t)]])</f>
        <v>0</v>
      </c>
    </row>
    <row r="1211" spans="2:10" ht="16.8" thickTop="1" thickBot="1">
      <c r="B1211" s="254" t="str">
        <f>IF(Árboles!B1208="","",Árboles!B1208)</f>
        <v/>
      </c>
      <c r="C1211" s="240" t="str">
        <f>IF(Árboles!C1208="","",Árboles!C1208)</f>
        <v/>
      </c>
      <c r="D1211" s="255" t="str">
        <f>IF(Árboles!G1208="","",Árboles!G1208)</f>
        <v/>
      </c>
      <c r="E1211" s="242"/>
      <c r="F1211" s="242"/>
      <c r="G1211" s="242"/>
      <c r="H1211" s="242"/>
      <c r="I1211" s="242"/>
      <c r="J1211" s="243">
        <f>SUM(Biomasa[[#This Row],[B_PM (t)]:[B_Raíz (t)]])</f>
        <v>0</v>
      </c>
    </row>
    <row r="1212" spans="2:10" ht="16.8" thickTop="1" thickBot="1">
      <c r="B1212" s="254" t="str">
        <f>IF(Árboles!B1209="","",Árboles!B1209)</f>
        <v/>
      </c>
      <c r="C1212" s="240" t="str">
        <f>IF(Árboles!C1209="","",Árboles!C1209)</f>
        <v/>
      </c>
      <c r="D1212" s="255" t="str">
        <f>IF(Árboles!G1209="","",Árboles!G1209)</f>
        <v/>
      </c>
      <c r="E1212" s="242"/>
      <c r="F1212" s="242"/>
      <c r="G1212" s="242"/>
      <c r="H1212" s="242"/>
      <c r="I1212" s="242"/>
      <c r="J1212" s="243">
        <f>SUM(Biomasa[[#This Row],[B_PM (t)]:[B_Raíz (t)]])</f>
        <v>0</v>
      </c>
    </row>
    <row r="1213" spans="2:10" ht="16.8" thickTop="1" thickBot="1">
      <c r="B1213" s="254" t="str">
        <f>IF(Árboles!B1210="","",Árboles!B1210)</f>
        <v/>
      </c>
      <c r="C1213" s="240" t="str">
        <f>IF(Árboles!C1210="","",Árboles!C1210)</f>
        <v/>
      </c>
      <c r="D1213" s="255" t="str">
        <f>IF(Árboles!G1210="","",Árboles!G1210)</f>
        <v/>
      </c>
      <c r="E1213" s="242"/>
      <c r="F1213" s="242"/>
      <c r="G1213" s="242"/>
      <c r="H1213" s="242"/>
      <c r="I1213" s="242"/>
      <c r="J1213" s="243">
        <f>SUM(Biomasa[[#This Row],[B_PM (t)]:[B_Raíz (t)]])</f>
        <v>0</v>
      </c>
    </row>
    <row r="1214" spans="2:10" ht="16.8" thickTop="1" thickBot="1">
      <c r="B1214" s="254" t="str">
        <f>IF(Árboles!B1211="","",Árboles!B1211)</f>
        <v/>
      </c>
      <c r="C1214" s="240" t="str">
        <f>IF(Árboles!C1211="","",Árboles!C1211)</f>
        <v/>
      </c>
      <c r="D1214" s="255" t="str">
        <f>IF(Árboles!G1211="","",Árboles!G1211)</f>
        <v/>
      </c>
      <c r="E1214" s="242"/>
      <c r="F1214" s="242"/>
      <c r="G1214" s="242"/>
      <c r="H1214" s="242"/>
      <c r="I1214" s="242"/>
      <c r="J1214" s="243">
        <f>SUM(Biomasa[[#This Row],[B_PM (t)]:[B_Raíz (t)]])</f>
        <v>0</v>
      </c>
    </row>
    <row r="1215" spans="2:10" ht="16.8" thickTop="1" thickBot="1">
      <c r="B1215" s="254" t="str">
        <f>IF(Árboles!B1212="","",Árboles!B1212)</f>
        <v/>
      </c>
      <c r="C1215" s="240" t="str">
        <f>IF(Árboles!C1212="","",Árboles!C1212)</f>
        <v/>
      </c>
      <c r="D1215" s="255" t="str">
        <f>IF(Árboles!G1212="","",Árboles!G1212)</f>
        <v/>
      </c>
      <c r="E1215" s="242"/>
      <c r="F1215" s="242"/>
      <c r="G1215" s="242"/>
      <c r="H1215" s="242"/>
      <c r="I1215" s="242"/>
      <c r="J1215" s="243">
        <f>SUM(Biomasa[[#This Row],[B_PM (t)]:[B_Raíz (t)]])</f>
        <v>0</v>
      </c>
    </row>
    <row r="1216" spans="2:10" ht="16.8" thickTop="1" thickBot="1">
      <c r="B1216" s="254" t="str">
        <f>IF(Árboles!B1213="","",Árboles!B1213)</f>
        <v/>
      </c>
      <c r="C1216" s="240" t="str">
        <f>IF(Árboles!C1213="","",Árboles!C1213)</f>
        <v/>
      </c>
      <c r="D1216" s="255" t="str">
        <f>IF(Árboles!G1213="","",Árboles!G1213)</f>
        <v/>
      </c>
      <c r="E1216" s="242"/>
      <c r="F1216" s="242"/>
      <c r="G1216" s="242"/>
      <c r="H1216" s="242"/>
      <c r="I1216" s="242"/>
      <c r="J1216" s="243">
        <f>SUM(Biomasa[[#This Row],[B_PM (t)]:[B_Raíz (t)]])</f>
        <v>0</v>
      </c>
    </row>
    <row r="1217" spans="2:10" ht="16.8" thickTop="1" thickBot="1">
      <c r="B1217" s="254" t="str">
        <f>IF(Árboles!B1214="","",Árboles!B1214)</f>
        <v/>
      </c>
      <c r="C1217" s="240" t="str">
        <f>IF(Árboles!C1214="","",Árboles!C1214)</f>
        <v/>
      </c>
      <c r="D1217" s="255" t="str">
        <f>IF(Árboles!G1214="","",Árboles!G1214)</f>
        <v/>
      </c>
      <c r="E1217" s="242"/>
      <c r="F1217" s="242"/>
      <c r="G1217" s="242"/>
      <c r="H1217" s="242"/>
      <c r="I1217" s="242"/>
      <c r="J1217" s="243">
        <f>SUM(Biomasa[[#This Row],[B_PM (t)]:[B_Raíz (t)]])</f>
        <v>0</v>
      </c>
    </row>
    <row r="1218" spans="2:10" ht="16.8" thickTop="1" thickBot="1">
      <c r="B1218" s="254" t="str">
        <f>IF(Árboles!B1215="","",Árboles!B1215)</f>
        <v/>
      </c>
      <c r="C1218" s="240" t="str">
        <f>IF(Árboles!C1215="","",Árboles!C1215)</f>
        <v/>
      </c>
      <c r="D1218" s="255" t="str">
        <f>IF(Árboles!G1215="","",Árboles!G1215)</f>
        <v/>
      </c>
      <c r="E1218" s="242"/>
      <c r="F1218" s="242"/>
      <c r="G1218" s="242"/>
      <c r="H1218" s="242"/>
      <c r="I1218" s="242"/>
      <c r="J1218" s="243">
        <f>SUM(Biomasa[[#This Row],[B_PM (t)]:[B_Raíz (t)]])</f>
        <v>0</v>
      </c>
    </row>
    <row r="1219" spans="2:10" ht="16.8" thickTop="1" thickBot="1">
      <c r="B1219" s="254" t="str">
        <f>IF(Árboles!B1216="","",Árboles!B1216)</f>
        <v/>
      </c>
      <c r="C1219" s="240" t="str">
        <f>IF(Árboles!C1216="","",Árboles!C1216)</f>
        <v/>
      </c>
      <c r="D1219" s="255" t="str">
        <f>IF(Árboles!G1216="","",Árboles!G1216)</f>
        <v/>
      </c>
      <c r="E1219" s="242"/>
      <c r="F1219" s="242"/>
      <c r="G1219" s="242"/>
      <c r="H1219" s="242"/>
      <c r="I1219" s="242"/>
      <c r="J1219" s="243">
        <f>SUM(Biomasa[[#This Row],[B_PM (t)]:[B_Raíz (t)]])</f>
        <v>0</v>
      </c>
    </row>
    <row r="1220" spans="2:10" ht="16.8" thickTop="1" thickBot="1">
      <c r="B1220" s="254" t="str">
        <f>IF(Árboles!B1217="","",Árboles!B1217)</f>
        <v/>
      </c>
      <c r="C1220" s="240" t="str">
        <f>IF(Árboles!C1217="","",Árboles!C1217)</f>
        <v/>
      </c>
      <c r="D1220" s="255" t="str">
        <f>IF(Árboles!G1217="","",Árboles!G1217)</f>
        <v/>
      </c>
      <c r="E1220" s="242"/>
      <c r="F1220" s="242"/>
      <c r="G1220" s="242"/>
      <c r="H1220" s="242"/>
      <c r="I1220" s="242"/>
      <c r="J1220" s="243">
        <f>SUM(Biomasa[[#This Row],[B_PM (t)]:[B_Raíz (t)]])</f>
        <v>0</v>
      </c>
    </row>
    <row r="1221" spans="2:10" ht="16.8" thickTop="1" thickBot="1">
      <c r="B1221" s="254" t="str">
        <f>IF(Árboles!B1218="","",Árboles!B1218)</f>
        <v/>
      </c>
      <c r="C1221" s="240" t="str">
        <f>IF(Árboles!C1218="","",Árboles!C1218)</f>
        <v/>
      </c>
      <c r="D1221" s="255" t="str">
        <f>IF(Árboles!G1218="","",Árboles!G1218)</f>
        <v/>
      </c>
      <c r="E1221" s="242"/>
      <c r="F1221" s="242"/>
      <c r="G1221" s="242"/>
      <c r="H1221" s="242"/>
      <c r="I1221" s="242"/>
      <c r="J1221" s="243">
        <f>SUM(Biomasa[[#This Row],[B_PM (t)]:[B_Raíz (t)]])</f>
        <v>0</v>
      </c>
    </row>
    <row r="1222" spans="2:10" ht="16.8" thickTop="1" thickBot="1">
      <c r="B1222" s="254" t="str">
        <f>IF(Árboles!B1219="","",Árboles!B1219)</f>
        <v/>
      </c>
      <c r="C1222" s="240" t="str">
        <f>IF(Árboles!C1219="","",Árboles!C1219)</f>
        <v/>
      </c>
      <c r="D1222" s="255" t="str">
        <f>IF(Árboles!G1219="","",Árboles!G1219)</f>
        <v/>
      </c>
      <c r="E1222" s="242"/>
      <c r="F1222" s="242"/>
      <c r="G1222" s="242"/>
      <c r="H1222" s="242"/>
      <c r="I1222" s="242"/>
      <c r="J1222" s="243">
        <f>SUM(Biomasa[[#This Row],[B_PM (t)]:[B_Raíz (t)]])</f>
        <v>0</v>
      </c>
    </row>
    <row r="1223" spans="2:10" ht="16.8" thickTop="1" thickBot="1">
      <c r="B1223" s="254" t="str">
        <f>IF(Árboles!B1220="","",Árboles!B1220)</f>
        <v/>
      </c>
      <c r="C1223" s="240" t="str">
        <f>IF(Árboles!C1220="","",Árboles!C1220)</f>
        <v/>
      </c>
      <c r="D1223" s="255" t="str">
        <f>IF(Árboles!G1220="","",Árboles!G1220)</f>
        <v/>
      </c>
      <c r="E1223" s="242"/>
      <c r="F1223" s="242"/>
      <c r="G1223" s="242"/>
      <c r="H1223" s="242"/>
      <c r="I1223" s="242"/>
      <c r="J1223" s="243">
        <f>SUM(Biomasa[[#This Row],[B_PM (t)]:[B_Raíz (t)]])</f>
        <v>0</v>
      </c>
    </row>
    <row r="1224" spans="2:10" ht="16.8" thickTop="1" thickBot="1">
      <c r="B1224" s="254" t="str">
        <f>IF(Árboles!B1221="","",Árboles!B1221)</f>
        <v/>
      </c>
      <c r="C1224" s="240" t="str">
        <f>IF(Árboles!C1221="","",Árboles!C1221)</f>
        <v/>
      </c>
      <c r="D1224" s="255" t="str">
        <f>IF(Árboles!G1221="","",Árboles!G1221)</f>
        <v/>
      </c>
      <c r="E1224" s="242"/>
      <c r="F1224" s="242"/>
      <c r="G1224" s="242"/>
      <c r="H1224" s="242"/>
      <c r="I1224" s="242"/>
      <c r="J1224" s="243">
        <f>SUM(Biomasa[[#This Row],[B_PM (t)]:[B_Raíz (t)]])</f>
        <v>0</v>
      </c>
    </row>
    <row r="1225" spans="2:10" ht="16.8" thickTop="1" thickBot="1">
      <c r="B1225" s="254" t="str">
        <f>IF(Árboles!B1222="","",Árboles!B1222)</f>
        <v/>
      </c>
      <c r="C1225" s="240" t="str">
        <f>IF(Árboles!C1222="","",Árboles!C1222)</f>
        <v/>
      </c>
      <c r="D1225" s="255" t="str">
        <f>IF(Árboles!G1222="","",Árboles!G1222)</f>
        <v/>
      </c>
      <c r="E1225" s="242"/>
      <c r="F1225" s="242"/>
      <c r="G1225" s="242"/>
      <c r="H1225" s="242"/>
      <c r="I1225" s="242"/>
      <c r="J1225" s="243">
        <f>SUM(Biomasa[[#This Row],[B_PM (t)]:[B_Raíz (t)]])</f>
        <v>0</v>
      </c>
    </row>
    <row r="1226" spans="2:10" ht="16.8" thickTop="1" thickBot="1">
      <c r="B1226" s="254" t="str">
        <f>IF(Árboles!B1223="","",Árboles!B1223)</f>
        <v/>
      </c>
      <c r="C1226" s="240" t="str">
        <f>IF(Árboles!C1223="","",Árboles!C1223)</f>
        <v/>
      </c>
      <c r="D1226" s="255" t="str">
        <f>IF(Árboles!G1223="","",Árboles!G1223)</f>
        <v/>
      </c>
      <c r="E1226" s="242"/>
      <c r="F1226" s="242"/>
      <c r="G1226" s="242"/>
      <c r="H1226" s="242"/>
      <c r="I1226" s="242"/>
      <c r="J1226" s="243">
        <f>SUM(Biomasa[[#This Row],[B_PM (t)]:[B_Raíz (t)]])</f>
        <v>0</v>
      </c>
    </row>
    <row r="1227" spans="2:10" ht="16.8" thickTop="1" thickBot="1">
      <c r="B1227" s="254" t="str">
        <f>IF(Árboles!B1224="","",Árboles!B1224)</f>
        <v/>
      </c>
      <c r="C1227" s="240" t="str">
        <f>IF(Árboles!C1224="","",Árboles!C1224)</f>
        <v/>
      </c>
      <c r="D1227" s="255" t="str">
        <f>IF(Árboles!G1224="","",Árboles!G1224)</f>
        <v/>
      </c>
      <c r="E1227" s="242"/>
      <c r="F1227" s="242"/>
      <c r="G1227" s="242"/>
      <c r="H1227" s="242"/>
      <c r="I1227" s="242"/>
      <c r="J1227" s="243">
        <f>SUM(Biomasa[[#This Row],[B_PM (t)]:[B_Raíz (t)]])</f>
        <v>0</v>
      </c>
    </row>
    <row r="1228" spans="2:10" ht="16.8" thickTop="1" thickBot="1">
      <c r="B1228" s="254" t="str">
        <f>IF(Árboles!B1225="","",Árboles!B1225)</f>
        <v/>
      </c>
      <c r="C1228" s="240" t="str">
        <f>IF(Árboles!C1225="","",Árboles!C1225)</f>
        <v/>
      </c>
      <c r="D1228" s="255" t="str">
        <f>IF(Árboles!G1225="","",Árboles!G1225)</f>
        <v/>
      </c>
      <c r="E1228" s="242"/>
      <c r="F1228" s="242"/>
      <c r="G1228" s="242"/>
      <c r="H1228" s="242"/>
      <c r="I1228" s="242"/>
      <c r="J1228" s="243">
        <f>SUM(Biomasa[[#This Row],[B_PM (t)]:[B_Raíz (t)]])</f>
        <v>0</v>
      </c>
    </row>
    <row r="1229" spans="2:10" ht="16.8" thickTop="1" thickBot="1">
      <c r="B1229" s="254" t="str">
        <f>IF(Árboles!B1226="","",Árboles!B1226)</f>
        <v/>
      </c>
      <c r="C1229" s="240" t="str">
        <f>IF(Árboles!C1226="","",Árboles!C1226)</f>
        <v/>
      </c>
      <c r="D1229" s="255" t="str">
        <f>IF(Árboles!G1226="","",Árboles!G1226)</f>
        <v/>
      </c>
      <c r="E1229" s="242"/>
      <c r="F1229" s="242"/>
      <c r="G1229" s="242"/>
      <c r="H1229" s="242"/>
      <c r="I1229" s="242"/>
      <c r="J1229" s="243">
        <f>SUM(Biomasa[[#This Row],[B_PM (t)]:[B_Raíz (t)]])</f>
        <v>0</v>
      </c>
    </row>
    <row r="1230" spans="2:10" ht="16.8" thickTop="1" thickBot="1">
      <c r="B1230" s="254" t="str">
        <f>IF(Árboles!B1227="","",Árboles!B1227)</f>
        <v/>
      </c>
      <c r="C1230" s="240" t="str">
        <f>IF(Árboles!C1227="","",Árboles!C1227)</f>
        <v/>
      </c>
      <c r="D1230" s="255" t="str">
        <f>IF(Árboles!G1227="","",Árboles!G1227)</f>
        <v/>
      </c>
      <c r="E1230" s="242"/>
      <c r="F1230" s="242"/>
      <c r="G1230" s="242"/>
      <c r="H1230" s="242"/>
      <c r="I1230" s="242"/>
      <c r="J1230" s="243">
        <f>SUM(Biomasa[[#This Row],[B_PM (t)]:[B_Raíz (t)]])</f>
        <v>0</v>
      </c>
    </row>
    <row r="1231" spans="2:10" ht="16.8" thickTop="1" thickBot="1">
      <c r="B1231" s="254" t="str">
        <f>IF(Árboles!B1228="","",Árboles!B1228)</f>
        <v/>
      </c>
      <c r="C1231" s="240" t="str">
        <f>IF(Árboles!C1228="","",Árboles!C1228)</f>
        <v/>
      </c>
      <c r="D1231" s="255" t="str">
        <f>IF(Árboles!G1228="","",Árboles!G1228)</f>
        <v/>
      </c>
      <c r="E1231" s="242"/>
      <c r="F1231" s="242"/>
      <c r="G1231" s="242"/>
      <c r="H1231" s="242"/>
      <c r="I1231" s="242"/>
      <c r="J1231" s="243">
        <f>SUM(Biomasa[[#This Row],[B_PM (t)]:[B_Raíz (t)]])</f>
        <v>0</v>
      </c>
    </row>
    <row r="1232" spans="2:10" ht="16.8" thickTop="1" thickBot="1">
      <c r="B1232" s="254" t="str">
        <f>IF(Árboles!B1229="","",Árboles!B1229)</f>
        <v/>
      </c>
      <c r="C1232" s="240" t="str">
        <f>IF(Árboles!C1229="","",Árboles!C1229)</f>
        <v/>
      </c>
      <c r="D1232" s="255" t="str">
        <f>IF(Árboles!G1229="","",Árboles!G1229)</f>
        <v/>
      </c>
      <c r="E1232" s="242"/>
      <c r="F1232" s="242"/>
      <c r="G1232" s="242"/>
      <c r="H1232" s="242"/>
      <c r="I1232" s="242"/>
      <c r="J1232" s="243">
        <f>SUM(Biomasa[[#This Row],[B_PM (t)]:[B_Raíz (t)]])</f>
        <v>0</v>
      </c>
    </row>
    <row r="1233" spans="2:10" ht="16.8" thickTop="1" thickBot="1">
      <c r="B1233" s="254" t="str">
        <f>IF(Árboles!B1230="","",Árboles!B1230)</f>
        <v/>
      </c>
      <c r="C1233" s="240" t="str">
        <f>IF(Árboles!C1230="","",Árboles!C1230)</f>
        <v/>
      </c>
      <c r="D1233" s="255" t="str">
        <f>IF(Árboles!G1230="","",Árboles!G1230)</f>
        <v/>
      </c>
      <c r="E1233" s="242"/>
      <c r="F1233" s="242"/>
      <c r="G1233" s="242"/>
      <c r="H1233" s="242"/>
      <c r="I1233" s="242"/>
      <c r="J1233" s="243">
        <f>SUM(Biomasa[[#This Row],[B_PM (t)]:[B_Raíz (t)]])</f>
        <v>0</v>
      </c>
    </row>
    <row r="1234" spans="2:10" ht="16.8" thickTop="1" thickBot="1">
      <c r="B1234" s="254" t="str">
        <f>IF(Árboles!B1231="","",Árboles!B1231)</f>
        <v/>
      </c>
      <c r="C1234" s="240" t="str">
        <f>IF(Árboles!C1231="","",Árboles!C1231)</f>
        <v/>
      </c>
      <c r="D1234" s="255" t="str">
        <f>IF(Árboles!G1231="","",Árboles!G1231)</f>
        <v/>
      </c>
      <c r="E1234" s="242"/>
      <c r="F1234" s="242"/>
      <c r="G1234" s="242"/>
      <c r="H1234" s="242"/>
      <c r="I1234" s="242"/>
      <c r="J1234" s="243">
        <f>SUM(Biomasa[[#This Row],[B_PM (t)]:[B_Raíz (t)]])</f>
        <v>0</v>
      </c>
    </row>
    <row r="1235" spans="2:10" ht="16.8" thickTop="1" thickBot="1">
      <c r="B1235" s="254" t="str">
        <f>IF(Árboles!B1232="","",Árboles!B1232)</f>
        <v/>
      </c>
      <c r="C1235" s="240" t="str">
        <f>IF(Árboles!C1232="","",Árboles!C1232)</f>
        <v/>
      </c>
      <c r="D1235" s="255" t="str">
        <f>IF(Árboles!G1232="","",Árboles!G1232)</f>
        <v/>
      </c>
      <c r="E1235" s="242"/>
      <c r="F1235" s="242"/>
      <c r="G1235" s="242"/>
      <c r="H1235" s="242"/>
      <c r="I1235" s="242"/>
      <c r="J1235" s="243">
        <f>SUM(Biomasa[[#This Row],[B_PM (t)]:[B_Raíz (t)]])</f>
        <v>0</v>
      </c>
    </row>
    <row r="1236" spans="2:10" ht="16.8" thickTop="1" thickBot="1">
      <c r="B1236" s="254" t="str">
        <f>IF(Árboles!B1233="","",Árboles!B1233)</f>
        <v/>
      </c>
      <c r="C1236" s="240" t="str">
        <f>IF(Árboles!C1233="","",Árboles!C1233)</f>
        <v/>
      </c>
      <c r="D1236" s="255" t="str">
        <f>IF(Árboles!G1233="","",Árboles!G1233)</f>
        <v/>
      </c>
      <c r="E1236" s="242"/>
      <c r="F1236" s="242"/>
      <c r="G1236" s="242"/>
      <c r="H1236" s="242"/>
      <c r="I1236" s="242"/>
      <c r="J1236" s="243">
        <f>SUM(Biomasa[[#This Row],[B_PM (t)]:[B_Raíz (t)]])</f>
        <v>0</v>
      </c>
    </row>
    <row r="1237" spans="2:10" ht="16.8" thickTop="1" thickBot="1">
      <c r="B1237" s="254" t="str">
        <f>IF(Árboles!B1234="","",Árboles!B1234)</f>
        <v/>
      </c>
      <c r="C1237" s="240" t="str">
        <f>IF(Árboles!C1234="","",Árboles!C1234)</f>
        <v/>
      </c>
      <c r="D1237" s="255" t="str">
        <f>IF(Árboles!G1234="","",Árboles!G1234)</f>
        <v/>
      </c>
      <c r="E1237" s="242"/>
      <c r="F1237" s="242"/>
      <c r="G1237" s="242"/>
      <c r="H1237" s="242"/>
      <c r="I1237" s="242"/>
      <c r="J1237" s="243">
        <f>SUM(Biomasa[[#This Row],[B_PM (t)]:[B_Raíz (t)]])</f>
        <v>0</v>
      </c>
    </row>
    <row r="1238" spans="2:10" ht="16.8" thickTop="1" thickBot="1">
      <c r="B1238" s="254" t="str">
        <f>IF(Árboles!B1235="","",Árboles!B1235)</f>
        <v/>
      </c>
      <c r="C1238" s="240" t="str">
        <f>IF(Árboles!C1235="","",Árboles!C1235)</f>
        <v/>
      </c>
      <c r="D1238" s="255" t="str">
        <f>IF(Árboles!G1235="","",Árboles!G1235)</f>
        <v/>
      </c>
      <c r="E1238" s="242"/>
      <c r="F1238" s="242"/>
      <c r="G1238" s="242"/>
      <c r="H1238" s="242"/>
      <c r="I1238" s="242"/>
      <c r="J1238" s="243">
        <f>SUM(Biomasa[[#This Row],[B_PM (t)]:[B_Raíz (t)]])</f>
        <v>0</v>
      </c>
    </row>
    <row r="1239" spans="2:10" ht="16.8" thickTop="1" thickBot="1">
      <c r="B1239" s="254" t="str">
        <f>IF(Árboles!B1236="","",Árboles!B1236)</f>
        <v/>
      </c>
      <c r="C1239" s="240" t="str">
        <f>IF(Árboles!C1236="","",Árboles!C1236)</f>
        <v/>
      </c>
      <c r="D1239" s="255" t="str">
        <f>IF(Árboles!G1236="","",Árboles!G1236)</f>
        <v/>
      </c>
      <c r="E1239" s="242"/>
      <c r="F1239" s="242"/>
      <c r="G1239" s="242"/>
      <c r="H1239" s="242"/>
      <c r="I1239" s="242"/>
      <c r="J1239" s="243">
        <f>SUM(Biomasa[[#This Row],[B_PM (t)]:[B_Raíz (t)]])</f>
        <v>0</v>
      </c>
    </row>
    <row r="1240" spans="2:10" ht="16.8" thickTop="1" thickBot="1">
      <c r="B1240" s="254" t="str">
        <f>IF(Árboles!B1237="","",Árboles!B1237)</f>
        <v/>
      </c>
      <c r="C1240" s="240" t="str">
        <f>IF(Árboles!C1237="","",Árboles!C1237)</f>
        <v/>
      </c>
      <c r="D1240" s="255" t="str">
        <f>IF(Árboles!G1237="","",Árboles!G1237)</f>
        <v/>
      </c>
      <c r="E1240" s="242"/>
      <c r="F1240" s="242"/>
      <c r="G1240" s="242"/>
      <c r="H1240" s="242"/>
      <c r="I1240" s="242"/>
      <c r="J1240" s="243">
        <f>SUM(Biomasa[[#This Row],[B_PM (t)]:[B_Raíz (t)]])</f>
        <v>0</v>
      </c>
    </row>
    <row r="1241" spans="2:10" ht="16.8" thickTop="1" thickBot="1">
      <c r="B1241" s="254" t="str">
        <f>IF(Árboles!B1238="","",Árboles!B1238)</f>
        <v/>
      </c>
      <c r="C1241" s="240" t="str">
        <f>IF(Árboles!C1238="","",Árboles!C1238)</f>
        <v/>
      </c>
      <c r="D1241" s="255" t="str">
        <f>IF(Árboles!G1238="","",Árboles!G1238)</f>
        <v/>
      </c>
      <c r="E1241" s="242"/>
      <c r="F1241" s="242"/>
      <c r="G1241" s="242"/>
      <c r="H1241" s="242"/>
      <c r="I1241" s="242"/>
      <c r="J1241" s="243">
        <f>SUM(Biomasa[[#This Row],[B_PM (t)]:[B_Raíz (t)]])</f>
        <v>0</v>
      </c>
    </row>
    <row r="1242" spans="2:10" ht="16.8" thickTop="1" thickBot="1">
      <c r="B1242" s="254" t="str">
        <f>IF(Árboles!B1239="","",Árboles!B1239)</f>
        <v/>
      </c>
      <c r="C1242" s="240" t="str">
        <f>IF(Árboles!C1239="","",Árboles!C1239)</f>
        <v/>
      </c>
      <c r="D1242" s="255" t="str">
        <f>IF(Árboles!G1239="","",Árboles!G1239)</f>
        <v/>
      </c>
      <c r="E1242" s="242"/>
      <c r="F1242" s="242"/>
      <c r="G1242" s="242"/>
      <c r="H1242" s="242"/>
      <c r="I1242" s="242"/>
      <c r="J1242" s="243">
        <f>SUM(Biomasa[[#This Row],[B_PM (t)]:[B_Raíz (t)]])</f>
        <v>0</v>
      </c>
    </row>
    <row r="1243" spans="2:10" ht="16.8" thickTop="1" thickBot="1">
      <c r="B1243" s="254" t="str">
        <f>IF(Árboles!B1240="","",Árboles!B1240)</f>
        <v/>
      </c>
      <c r="C1243" s="240" t="str">
        <f>IF(Árboles!C1240="","",Árboles!C1240)</f>
        <v/>
      </c>
      <c r="D1243" s="255" t="str">
        <f>IF(Árboles!G1240="","",Árboles!G1240)</f>
        <v/>
      </c>
      <c r="E1243" s="242"/>
      <c r="F1243" s="242"/>
      <c r="G1243" s="242"/>
      <c r="H1243" s="242"/>
      <c r="I1243" s="242"/>
      <c r="J1243" s="243">
        <f>SUM(Biomasa[[#This Row],[B_PM (t)]:[B_Raíz (t)]])</f>
        <v>0</v>
      </c>
    </row>
    <row r="1244" spans="2:10" ht="16.8" thickTop="1" thickBot="1">
      <c r="B1244" s="254" t="str">
        <f>IF(Árboles!B1241="","",Árboles!B1241)</f>
        <v/>
      </c>
      <c r="C1244" s="240" t="str">
        <f>IF(Árboles!C1241="","",Árboles!C1241)</f>
        <v/>
      </c>
      <c r="D1244" s="255" t="str">
        <f>IF(Árboles!G1241="","",Árboles!G1241)</f>
        <v/>
      </c>
      <c r="E1244" s="242"/>
      <c r="F1244" s="242"/>
      <c r="G1244" s="242"/>
      <c r="H1244" s="242"/>
      <c r="I1244" s="242"/>
      <c r="J1244" s="243">
        <f>SUM(Biomasa[[#This Row],[B_PM (t)]:[B_Raíz (t)]])</f>
        <v>0</v>
      </c>
    </row>
    <row r="1245" spans="2:10" ht="16.8" thickTop="1" thickBot="1">
      <c r="B1245" s="254" t="str">
        <f>IF(Árboles!B1242="","",Árboles!B1242)</f>
        <v/>
      </c>
      <c r="C1245" s="240" t="str">
        <f>IF(Árboles!C1242="","",Árboles!C1242)</f>
        <v/>
      </c>
      <c r="D1245" s="255" t="str">
        <f>IF(Árboles!G1242="","",Árboles!G1242)</f>
        <v/>
      </c>
      <c r="E1245" s="242"/>
      <c r="F1245" s="242"/>
      <c r="G1245" s="242"/>
      <c r="H1245" s="242"/>
      <c r="I1245" s="242"/>
      <c r="J1245" s="243">
        <f>SUM(Biomasa[[#This Row],[B_PM (t)]:[B_Raíz (t)]])</f>
        <v>0</v>
      </c>
    </row>
    <row r="1246" spans="2:10" ht="16.8" thickTop="1" thickBot="1">
      <c r="B1246" s="254" t="str">
        <f>IF(Árboles!B1243="","",Árboles!B1243)</f>
        <v/>
      </c>
      <c r="C1246" s="240" t="str">
        <f>IF(Árboles!C1243="","",Árboles!C1243)</f>
        <v/>
      </c>
      <c r="D1246" s="255" t="str">
        <f>IF(Árboles!G1243="","",Árboles!G1243)</f>
        <v/>
      </c>
      <c r="E1246" s="242"/>
      <c r="F1246" s="242"/>
      <c r="G1246" s="242"/>
      <c r="H1246" s="242"/>
      <c r="I1246" s="242"/>
      <c r="J1246" s="243">
        <f>SUM(Biomasa[[#This Row],[B_PM (t)]:[B_Raíz (t)]])</f>
        <v>0</v>
      </c>
    </row>
    <row r="1247" spans="2:10" ht="16.8" thickTop="1" thickBot="1">
      <c r="B1247" s="254" t="str">
        <f>IF(Árboles!B1244="","",Árboles!B1244)</f>
        <v/>
      </c>
      <c r="C1247" s="240" t="str">
        <f>IF(Árboles!C1244="","",Árboles!C1244)</f>
        <v/>
      </c>
      <c r="D1247" s="255" t="str">
        <f>IF(Árboles!G1244="","",Árboles!G1244)</f>
        <v/>
      </c>
      <c r="E1247" s="242"/>
      <c r="F1247" s="242"/>
      <c r="G1247" s="242"/>
      <c r="H1247" s="242"/>
      <c r="I1247" s="242"/>
      <c r="J1247" s="243">
        <f>SUM(Biomasa[[#This Row],[B_PM (t)]:[B_Raíz (t)]])</f>
        <v>0</v>
      </c>
    </row>
    <row r="1248" spans="2:10" ht="16.8" thickTop="1" thickBot="1">
      <c r="B1248" s="254" t="str">
        <f>IF(Árboles!B1245="","",Árboles!B1245)</f>
        <v/>
      </c>
      <c r="C1248" s="240" t="str">
        <f>IF(Árboles!C1245="","",Árboles!C1245)</f>
        <v/>
      </c>
      <c r="D1248" s="255" t="str">
        <f>IF(Árboles!G1245="","",Árboles!G1245)</f>
        <v/>
      </c>
      <c r="E1248" s="242"/>
      <c r="F1248" s="242"/>
      <c r="G1248" s="242"/>
      <c r="H1248" s="242"/>
      <c r="I1248" s="242"/>
      <c r="J1248" s="243">
        <f>SUM(Biomasa[[#This Row],[B_PM (t)]:[B_Raíz (t)]])</f>
        <v>0</v>
      </c>
    </row>
    <row r="1249" spans="2:10" ht="16.8" thickTop="1" thickBot="1">
      <c r="B1249" s="254" t="str">
        <f>IF(Árboles!B1246="","",Árboles!B1246)</f>
        <v/>
      </c>
      <c r="C1249" s="240" t="str">
        <f>IF(Árboles!C1246="","",Árboles!C1246)</f>
        <v/>
      </c>
      <c r="D1249" s="255" t="str">
        <f>IF(Árboles!G1246="","",Árboles!G1246)</f>
        <v/>
      </c>
      <c r="E1249" s="242"/>
      <c r="F1249" s="242"/>
      <c r="G1249" s="242"/>
      <c r="H1249" s="242"/>
      <c r="I1249" s="242"/>
      <c r="J1249" s="243">
        <f>SUM(Biomasa[[#This Row],[B_PM (t)]:[B_Raíz (t)]])</f>
        <v>0</v>
      </c>
    </row>
    <row r="1250" spans="2:10" ht="16.8" thickTop="1" thickBot="1">
      <c r="B1250" s="254" t="str">
        <f>IF(Árboles!B1247="","",Árboles!B1247)</f>
        <v/>
      </c>
      <c r="C1250" s="240" t="str">
        <f>IF(Árboles!C1247="","",Árboles!C1247)</f>
        <v/>
      </c>
      <c r="D1250" s="255" t="str">
        <f>IF(Árboles!G1247="","",Árboles!G1247)</f>
        <v/>
      </c>
      <c r="E1250" s="242"/>
      <c r="F1250" s="242"/>
      <c r="G1250" s="242"/>
      <c r="H1250" s="242"/>
      <c r="I1250" s="242"/>
      <c r="J1250" s="243">
        <f>SUM(Biomasa[[#This Row],[B_PM (t)]:[B_Raíz (t)]])</f>
        <v>0</v>
      </c>
    </row>
    <row r="1251" spans="2:10" ht="16.8" thickTop="1" thickBot="1">
      <c r="B1251" s="254" t="str">
        <f>IF(Árboles!B1248="","",Árboles!B1248)</f>
        <v/>
      </c>
      <c r="C1251" s="240" t="str">
        <f>IF(Árboles!C1248="","",Árboles!C1248)</f>
        <v/>
      </c>
      <c r="D1251" s="255" t="str">
        <f>IF(Árboles!G1248="","",Árboles!G1248)</f>
        <v/>
      </c>
      <c r="E1251" s="242"/>
      <c r="F1251" s="242"/>
      <c r="G1251" s="242"/>
      <c r="H1251" s="242"/>
      <c r="I1251" s="242"/>
      <c r="J1251" s="243">
        <f>SUM(Biomasa[[#This Row],[B_PM (t)]:[B_Raíz (t)]])</f>
        <v>0</v>
      </c>
    </row>
    <row r="1252" spans="2:10" ht="16.8" thickTop="1" thickBot="1">
      <c r="B1252" s="254" t="str">
        <f>IF(Árboles!B1249="","",Árboles!B1249)</f>
        <v/>
      </c>
      <c r="C1252" s="240" t="str">
        <f>IF(Árboles!C1249="","",Árboles!C1249)</f>
        <v/>
      </c>
      <c r="D1252" s="255" t="str">
        <f>IF(Árboles!G1249="","",Árboles!G1249)</f>
        <v/>
      </c>
      <c r="E1252" s="242"/>
      <c r="F1252" s="242"/>
      <c r="G1252" s="242"/>
      <c r="H1252" s="242"/>
      <c r="I1252" s="242"/>
      <c r="J1252" s="243">
        <f>SUM(Biomasa[[#This Row],[B_PM (t)]:[B_Raíz (t)]])</f>
        <v>0</v>
      </c>
    </row>
    <row r="1253" spans="2:10" ht="16.8" thickTop="1" thickBot="1">
      <c r="B1253" s="254" t="str">
        <f>IF(Árboles!B1250="","",Árboles!B1250)</f>
        <v/>
      </c>
      <c r="C1253" s="240" t="str">
        <f>IF(Árboles!C1250="","",Árboles!C1250)</f>
        <v/>
      </c>
      <c r="D1253" s="255" t="str">
        <f>IF(Árboles!G1250="","",Árboles!G1250)</f>
        <v/>
      </c>
      <c r="E1253" s="242"/>
      <c r="F1253" s="242"/>
      <c r="G1253" s="242"/>
      <c r="H1253" s="242"/>
      <c r="I1253" s="242"/>
      <c r="J1253" s="243">
        <f>SUM(Biomasa[[#This Row],[B_PM (t)]:[B_Raíz (t)]])</f>
        <v>0</v>
      </c>
    </row>
    <row r="1254" spans="2:10" ht="16.8" thickTop="1" thickBot="1">
      <c r="B1254" s="254" t="str">
        <f>IF(Árboles!B1251="","",Árboles!B1251)</f>
        <v/>
      </c>
      <c r="C1254" s="240" t="str">
        <f>IF(Árboles!C1251="","",Árboles!C1251)</f>
        <v/>
      </c>
      <c r="D1254" s="255" t="str">
        <f>IF(Árboles!G1251="","",Árboles!G1251)</f>
        <v/>
      </c>
      <c r="E1254" s="242"/>
      <c r="F1254" s="242"/>
      <c r="G1254" s="242"/>
      <c r="H1254" s="242"/>
      <c r="I1254" s="242"/>
      <c r="J1254" s="243">
        <f>SUM(Biomasa[[#This Row],[B_PM (t)]:[B_Raíz (t)]])</f>
        <v>0</v>
      </c>
    </row>
    <row r="1255" spans="2:10" ht="16.8" thickTop="1" thickBot="1">
      <c r="B1255" s="254" t="str">
        <f>IF(Árboles!B1252="","",Árboles!B1252)</f>
        <v/>
      </c>
      <c r="C1255" s="240" t="str">
        <f>IF(Árboles!C1252="","",Árboles!C1252)</f>
        <v/>
      </c>
      <c r="D1255" s="255" t="str">
        <f>IF(Árboles!G1252="","",Árboles!G1252)</f>
        <v/>
      </c>
      <c r="E1255" s="242"/>
      <c r="F1255" s="242"/>
      <c r="G1255" s="242"/>
      <c r="H1255" s="242"/>
      <c r="I1255" s="242"/>
      <c r="J1255" s="243">
        <f>SUM(Biomasa[[#This Row],[B_PM (t)]:[B_Raíz (t)]])</f>
        <v>0</v>
      </c>
    </row>
    <row r="1256" spans="2:10" ht="16.8" thickTop="1" thickBot="1">
      <c r="B1256" s="254" t="str">
        <f>IF(Árboles!B1253="","",Árboles!B1253)</f>
        <v/>
      </c>
      <c r="C1256" s="240" t="str">
        <f>IF(Árboles!C1253="","",Árboles!C1253)</f>
        <v/>
      </c>
      <c r="D1256" s="255" t="str">
        <f>IF(Árboles!G1253="","",Árboles!G1253)</f>
        <v/>
      </c>
      <c r="E1256" s="242"/>
      <c r="F1256" s="242"/>
      <c r="G1256" s="242"/>
      <c r="H1256" s="242"/>
      <c r="I1256" s="242"/>
      <c r="J1256" s="243">
        <f>SUM(Biomasa[[#This Row],[B_PM (t)]:[B_Raíz (t)]])</f>
        <v>0</v>
      </c>
    </row>
    <row r="1257" spans="2:10" ht="16.8" thickTop="1" thickBot="1">
      <c r="B1257" s="254" t="str">
        <f>IF(Árboles!B1254="","",Árboles!B1254)</f>
        <v/>
      </c>
      <c r="C1257" s="240" t="str">
        <f>IF(Árboles!C1254="","",Árboles!C1254)</f>
        <v/>
      </c>
      <c r="D1257" s="255" t="str">
        <f>IF(Árboles!G1254="","",Árboles!G1254)</f>
        <v/>
      </c>
      <c r="E1257" s="242"/>
      <c r="F1257" s="242"/>
      <c r="G1257" s="242"/>
      <c r="H1257" s="242"/>
      <c r="I1257" s="242"/>
      <c r="J1257" s="243">
        <f>SUM(Biomasa[[#This Row],[B_PM (t)]:[B_Raíz (t)]])</f>
        <v>0</v>
      </c>
    </row>
    <row r="1258" spans="2:10" ht="16.8" thickTop="1" thickBot="1">
      <c r="B1258" s="254" t="str">
        <f>IF(Árboles!B1255="","",Árboles!B1255)</f>
        <v/>
      </c>
      <c r="C1258" s="240" t="str">
        <f>IF(Árboles!C1255="","",Árboles!C1255)</f>
        <v/>
      </c>
      <c r="D1258" s="255" t="str">
        <f>IF(Árboles!G1255="","",Árboles!G1255)</f>
        <v/>
      </c>
      <c r="E1258" s="242"/>
      <c r="F1258" s="242"/>
      <c r="G1258" s="242"/>
      <c r="H1258" s="242"/>
      <c r="I1258" s="242"/>
      <c r="J1258" s="243">
        <f>SUM(Biomasa[[#This Row],[B_PM (t)]:[B_Raíz (t)]])</f>
        <v>0</v>
      </c>
    </row>
    <row r="1259" spans="2:10" ht="16.8" thickTop="1" thickBot="1">
      <c r="B1259" s="254" t="str">
        <f>IF(Árboles!B1256="","",Árboles!B1256)</f>
        <v/>
      </c>
      <c r="C1259" s="240" t="str">
        <f>IF(Árboles!C1256="","",Árboles!C1256)</f>
        <v/>
      </c>
      <c r="D1259" s="255" t="str">
        <f>IF(Árboles!G1256="","",Árboles!G1256)</f>
        <v/>
      </c>
      <c r="E1259" s="242"/>
      <c r="F1259" s="242"/>
      <c r="G1259" s="242"/>
      <c r="H1259" s="242"/>
      <c r="I1259" s="242"/>
      <c r="J1259" s="243">
        <f>SUM(Biomasa[[#This Row],[B_PM (t)]:[B_Raíz (t)]])</f>
        <v>0</v>
      </c>
    </row>
    <row r="1260" spans="2:10" ht="16.8" thickTop="1" thickBot="1">
      <c r="B1260" s="254" t="str">
        <f>IF(Árboles!B1257="","",Árboles!B1257)</f>
        <v/>
      </c>
      <c r="C1260" s="240" t="str">
        <f>IF(Árboles!C1257="","",Árboles!C1257)</f>
        <v/>
      </c>
      <c r="D1260" s="255" t="str">
        <f>IF(Árboles!G1257="","",Árboles!G1257)</f>
        <v/>
      </c>
      <c r="E1260" s="242"/>
      <c r="F1260" s="242"/>
      <c r="G1260" s="242"/>
      <c r="H1260" s="242"/>
      <c r="I1260" s="242"/>
      <c r="J1260" s="243">
        <f>SUM(Biomasa[[#This Row],[B_PM (t)]:[B_Raíz (t)]])</f>
        <v>0</v>
      </c>
    </row>
    <row r="1261" spans="2:10" ht="16.8" thickTop="1" thickBot="1">
      <c r="B1261" s="254" t="str">
        <f>IF(Árboles!B1258="","",Árboles!B1258)</f>
        <v/>
      </c>
      <c r="C1261" s="240" t="str">
        <f>IF(Árboles!C1258="","",Árboles!C1258)</f>
        <v/>
      </c>
      <c r="D1261" s="255" t="str">
        <f>IF(Árboles!G1258="","",Árboles!G1258)</f>
        <v/>
      </c>
      <c r="E1261" s="242"/>
      <c r="F1261" s="242"/>
      <c r="G1261" s="242"/>
      <c r="H1261" s="242"/>
      <c r="I1261" s="242"/>
      <c r="J1261" s="243">
        <f>SUM(Biomasa[[#This Row],[B_PM (t)]:[B_Raíz (t)]])</f>
        <v>0</v>
      </c>
    </row>
    <row r="1262" spans="2:10" ht="16.8" thickTop="1" thickBot="1">
      <c r="B1262" s="254" t="str">
        <f>IF(Árboles!B1259="","",Árboles!B1259)</f>
        <v/>
      </c>
      <c r="C1262" s="240" t="str">
        <f>IF(Árboles!C1259="","",Árboles!C1259)</f>
        <v/>
      </c>
      <c r="D1262" s="255" t="str">
        <f>IF(Árboles!G1259="","",Árboles!G1259)</f>
        <v/>
      </c>
      <c r="E1262" s="242"/>
      <c r="F1262" s="242"/>
      <c r="G1262" s="242"/>
      <c r="H1262" s="242"/>
      <c r="I1262" s="242"/>
      <c r="J1262" s="243">
        <f>SUM(Biomasa[[#This Row],[B_PM (t)]:[B_Raíz (t)]])</f>
        <v>0</v>
      </c>
    </row>
    <row r="1263" spans="2:10" ht="16.8" thickTop="1" thickBot="1">
      <c r="B1263" s="254" t="str">
        <f>IF(Árboles!B1260="","",Árboles!B1260)</f>
        <v/>
      </c>
      <c r="C1263" s="240" t="str">
        <f>IF(Árboles!C1260="","",Árboles!C1260)</f>
        <v/>
      </c>
      <c r="D1263" s="255" t="str">
        <f>IF(Árboles!G1260="","",Árboles!G1260)</f>
        <v/>
      </c>
      <c r="E1263" s="242"/>
      <c r="F1263" s="242"/>
      <c r="G1263" s="242"/>
      <c r="H1263" s="242"/>
      <c r="I1263" s="242"/>
      <c r="J1263" s="243">
        <f>SUM(Biomasa[[#This Row],[B_PM (t)]:[B_Raíz (t)]])</f>
        <v>0</v>
      </c>
    </row>
    <row r="1264" spans="2:10" ht="16.8" thickTop="1" thickBot="1">
      <c r="B1264" s="254" t="str">
        <f>IF(Árboles!B1261="","",Árboles!B1261)</f>
        <v/>
      </c>
      <c r="C1264" s="240" t="str">
        <f>IF(Árboles!C1261="","",Árboles!C1261)</f>
        <v/>
      </c>
      <c r="D1264" s="255" t="str">
        <f>IF(Árboles!G1261="","",Árboles!G1261)</f>
        <v/>
      </c>
      <c r="E1264" s="242"/>
      <c r="F1264" s="242"/>
      <c r="G1264" s="242"/>
      <c r="H1264" s="242"/>
      <c r="I1264" s="242"/>
      <c r="J1264" s="243">
        <f>SUM(Biomasa[[#This Row],[B_PM (t)]:[B_Raíz (t)]])</f>
        <v>0</v>
      </c>
    </row>
    <row r="1265" spans="2:10" ht="16.8" thickTop="1" thickBot="1">
      <c r="B1265" s="254" t="str">
        <f>IF(Árboles!B1262="","",Árboles!B1262)</f>
        <v/>
      </c>
      <c r="C1265" s="240" t="str">
        <f>IF(Árboles!C1262="","",Árboles!C1262)</f>
        <v/>
      </c>
      <c r="D1265" s="255" t="str">
        <f>IF(Árboles!G1262="","",Árboles!G1262)</f>
        <v/>
      </c>
      <c r="E1265" s="242"/>
      <c r="F1265" s="242"/>
      <c r="G1265" s="242"/>
      <c r="H1265" s="242"/>
      <c r="I1265" s="242"/>
      <c r="J1265" s="243">
        <f>SUM(Biomasa[[#This Row],[B_PM (t)]:[B_Raíz (t)]])</f>
        <v>0</v>
      </c>
    </row>
    <row r="1266" spans="2:10" ht="16.8" thickTop="1" thickBot="1">
      <c r="B1266" s="254" t="str">
        <f>IF(Árboles!B1263="","",Árboles!B1263)</f>
        <v/>
      </c>
      <c r="C1266" s="240" t="str">
        <f>IF(Árboles!C1263="","",Árboles!C1263)</f>
        <v/>
      </c>
      <c r="D1266" s="255" t="str">
        <f>IF(Árboles!G1263="","",Árboles!G1263)</f>
        <v/>
      </c>
      <c r="E1266" s="242"/>
      <c r="F1266" s="242"/>
      <c r="G1266" s="242"/>
      <c r="H1266" s="242"/>
      <c r="I1266" s="242"/>
      <c r="J1266" s="243">
        <f>SUM(Biomasa[[#This Row],[B_PM (t)]:[B_Raíz (t)]])</f>
        <v>0</v>
      </c>
    </row>
    <row r="1267" spans="2:10" ht="16.8" thickTop="1" thickBot="1">
      <c r="B1267" s="254" t="str">
        <f>IF(Árboles!B1264="","",Árboles!B1264)</f>
        <v/>
      </c>
      <c r="C1267" s="240" t="str">
        <f>IF(Árboles!C1264="","",Árboles!C1264)</f>
        <v/>
      </c>
      <c r="D1267" s="255" t="str">
        <f>IF(Árboles!G1264="","",Árboles!G1264)</f>
        <v/>
      </c>
      <c r="E1267" s="242"/>
      <c r="F1267" s="242"/>
      <c r="G1267" s="242"/>
      <c r="H1267" s="242"/>
      <c r="I1267" s="242"/>
      <c r="J1267" s="243">
        <f>SUM(Biomasa[[#This Row],[B_PM (t)]:[B_Raíz (t)]])</f>
        <v>0</v>
      </c>
    </row>
    <row r="1268" spans="2:10" ht="16.8" thickTop="1" thickBot="1">
      <c r="B1268" s="254" t="str">
        <f>IF(Árboles!B1265="","",Árboles!B1265)</f>
        <v/>
      </c>
      <c r="C1268" s="240" t="str">
        <f>IF(Árboles!C1265="","",Árboles!C1265)</f>
        <v/>
      </c>
      <c r="D1268" s="255" t="str">
        <f>IF(Árboles!G1265="","",Árboles!G1265)</f>
        <v/>
      </c>
      <c r="E1268" s="242"/>
      <c r="F1268" s="242"/>
      <c r="G1268" s="242"/>
      <c r="H1268" s="242"/>
      <c r="I1268" s="242"/>
      <c r="J1268" s="243">
        <f>SUM(Biomasa[[#This Row],[B_PM (t)]:[B_Raíz (t)]])</f>
        <v>0</v>
      </c>
    </row>
    <row r="1269" spans="2:10" ht="16.8" thickTop="1" thickBot="1">
      <c r="B1269" s="254" t="str">
        <f>IF(Árboles!B1266="","",Árboles!B1266)</f>
        <v/>
      </c>
      <c r="C1269" s="240" t="str">
        <f>IF(Árboles!C1266="","",Árboles!C1266)</f>
        <v/>
      </c>
      <c r="D1269" s="255" t="str">
        <f>IF(Árboles!G1266="","",Árboles!G1266)</f>
        <v/>
      </c>
      <c r="E1269" s="242"/>
      <c r="F1269" s="242"/>
      <c r="G1269" s="242"/>
      <c r="H1269" s="242"/>
      <c r="I1269" s="242"/>
      <c r="J1269" s="243">
        <f>SUM(Biomasa[[#This Row],[B_PM (t)]:[B_Raíz (t)]])</f>
        <v>0</v>
      </c>
    </row>
    <row r="1270" spans="2:10" ht="16.8" thickTop="1" thickBot="1">
      <c r="B1270" s="254" t="str">
        <f>IF(Árboles!B1267="","",Árboles!B1267)</f>
        <v/>
      </c>
      <c r="C1270" s="240" t="str">
        <f>IF(Árboles!C1267="","",Árboles!C1267)</f>
        <v/>
      </c>
      <c r="D1270" s="255" t="str">
        <f>IF(Árboles!G1267="","",Árboles!G1267)</f>
        <v/>
      </c>
      <c r="E1270" s="242"/>
      <c r="F1270" s="242"/>
      <c r="G1270" s="242"/>
      <c r="H1270" s="242"/>
      <c r="I1270" s="242"/>
      <c r="J1270" s="243">
        <f>SUM(Biomasa[[#This Row],[B_PM (t)]:[B_Raíz (t)]])</f>
        <v>0</v>
      </c>
    </row>
    <row r="1271" spans="2:10" ht="16.8" thickTop="1" thickBot="1">
      <c r="B1271" s="254" t="str">
        <f>IF(Árboles!B1268="","",Árboles!B1268)</f>
        <v/>
      </c>
      <c r="C1271" s="240" t="str">
        <f>IF(Árboles!C1268="","",Árboles!C1268)</f>
        <v/>
      </c>
      <c r="D1271" s="255" t="str">
        <f>IF(Árboles!G1268="","",Árboles!G1268)</f>
        <v/>
      </c>
      <c r="E1271" s="242"/>
      <c r="F1271" s="242"/>
      <c r="G1271" s="242"/>
      <c r="H1271" s="242"/>
      <c r="I1271" s="242"/>
      <c r="J1271" s="243">
        <f>SUM(Biomasa[[#This Row],[B_PM (t)]:[B_Raíz (t)]])</f>
        <v>0</v>
      </c>
    </row>
    <row r="1272" spans="2:10" ht="16.8" thickTop="1" thickBot="1">
      <c r="B1272" s="254" t="str">
        <f>IF(Árboles!B1269="","",Árboles!B1269)</f>
        <v/>
      </c>
      <c r="C1272" s="240" t="str">
        <f>IF(Árboles!C1269="","",Árboles!C1269)</f>
        <v/>
      </c>
      <c r="D1272" s="255" t="str">
        <f>IF(Árboles!G1269="","",Árboles!G1269)</f>
        <v/>
      </c>
      <c r="E1272" s="242"/>
      <c r="F1272" s="242"/>
      <c r="G1272" s="242"/>
      <c r="H1272" s="242"/>
      <c r="I1272" s="242"/>
      <c r="J1272" s="243">
        <f>SUM(Biomasa[[#This Row],[B_PM (t)]:[B_Raíz (t)]])</f>
        <v>0</v>
      </c>
    </row>
    <row r="1273" spans="2:10" ht="16.8" thickTop="1" thickBot="1">
      <c r="B1273" s="254" t="str">
        <f>IF(Árboles!B1270="","",Árboles!B1270)</f>
        <v/>
      </c>
      <c r="C1273" s="240" t="str">
        <f>IF(Árboles!C1270="","",Árboles!C1270)</f>
        <v/>
      </c>
      <c r="D1273" s="255" t="str">
        <f>IF(Árboles!G1270="","",Árboles!G1270)</f>
        <v/>
      </c>
      <c r="E1273" s="242"/>
      <c r="F1273" s="242"/>
      <c r="G1273" s="242"/>
      <c r="H1273" s="242"/>
      <c r="I1273" s="242"/>
      <c r="J1273" s="243">
        <f>SUM(Biomasa[[#This Row],[B_PM (t)]:[B_Raíz (t)]])</f>
        <v>0</v>
      </c>
    </row>
    <row r="1274" spans="2:10" ht="16.8" thickTop="1" thickBot="1">
      <c r="B1274" s="254" t="str">
        <f>IF(Árboles!B1271="","",Árboles!B1271)</f>
        <v/>
      </c>
      <c r="C1274" s="240" t="str">
        <f>IF(Árboles!C1271="","",Árboles!C1271)</f>
        <v/>
      </c>
      <c r="D1274" s="255" t="str">
        <f>IF(Árboles!G1271="","",Árboles!G1271)</f>
        <v/>
      </c>
      <c r="E1274" s="242"/>
      <c r="F1274" s="242"/>
      <c r="G1274" s="242"/>
      <c r="H1274" s="242"/>
      <c r="I1274" s="242"/>
      <c r="J1274" s="243">
        <f>SUM(Biomasa[[#This Row],[B_PM (t)]:[B_Raíz (t)]])</f>
        <v>0</v>
      </c>
    </row>
    <row r="1275" spans="2:10" ht="16.8" thickTop="1" thickBot="1">
      <c r="B1275" s="254" t="str">
        <f>IF(Árboles!B1272="","",Árboles!B1272)</f>
        <v/>
      </c>
      <c r="C1275" s="240" t="str">
        <f>IF(Árboles!C1272="","",Árboles!C1272)</f>
        <v/>
      </c>
      <c r="D1275" s="255" t="str">
        <f>IF(Árboles!G1272="","",Árboles!G1272)</f>
        <v/>
      </c>
      <c r="E1275" s="242"/>
      <c r="F1275" s="242"/>
      <c r="G1275" s="242"/>
      <c r="H1275" s="242"/>
      <c r="I1275" s="242"/>
      <c r="J1275" s="243">
        <f>SUM(Biomasa[[#This Row],[B_PM (t)]:[B_Raíz (t)]])</f>
        <v>0</v>
      </c>
    </row>
    <row r="1276" spans="2:10" ht="16.8" thickTop="1" thickBot="1">
      <c r="B1276" s="254" t="str">
        <f>IF(Árboles!B1273="","",Árboles!B1273)</f>
        <v/>
      </c>
      <c r="C1276" s="240" t="str">
        <f>IF(Árboles!C1273="","",Árboles!C1273)</f>
        <v/>
      </c>
      <c r="D1276" s="255" t="str">
        <f>IF(Árboles!G1273="","",Árboles!G1273)</f>
        <v/>
      </c>
      <c r="E1276" s="242"/>
      <c r="F1276" s="242"/>
      <c r="G1276" s="242"/>
      <c r="H1276" s="242"/>
      <c r="I1276" s="242"/>
      <c r="J1276" s="243">
        <f>SUM(Biomasa[[#This Row],[B_PM (t)]:[B_Raíz (t)]])</f>
        <v>0</v>
      </c>
    </row>
    <row r="1277" spans="2:10" ht="16.8" thickTop="1" thickBot="1">
      <c r="B1277" s="254" t="str">
        <f>IF(Árboles!B1274="","",Árboles!B1274)</f>
        <v/>
      </c>
      <c r="C1277" s="240" t="str">
        <f>IF(Árboles!C1274="","",Árboles!C1274)</f>
        <v/>
      </c>
      <c r="D1277" s="255" t="str">
        <f>IF(Árboles!G1274="","",Árboles!G1274)</f>
        <v/>
      </c>
      <c r="E1277" s="242"/>
      <c r="F1277" s="242"/>
      <c r="G1277" s="242"/>
      <c r="H1277" s="242"/>
      <c r="I1277" s="242"/>
      <c r="J1277" s="243">
        <f>SUM(Biomasa[[#This Row],[B_PM (t)]:[B_Raíz (t)]])</f>
        <v>0</v>
      </c>
    </row>
    <row r="1278" spans="2:10" ht="16.8" thickTop="1" thickBot="1">
      <c r="B1278" s="254" t="str">
        <f>IF(Árboles!B1275="","",Árboles!B1275)</f>
        <v/>
      </c>
      <c r="C1278" s="240" t="str">
        <f>IF(Árboles!C1275="","",Árboles!C1275)</f>
        <v/>
      </c>
      <c r="D1278" s="255" t="str">
        <f>IF(Árboles!G1275="","",Árboles!G1275)</f>
        <v/>
      </c>
      <c r="E1278" s="242"/>
      <c r="F1278" s="242"/>
      <c r="G1278" s="242"/>
      <c r="H1278" s="242"/>
      <c r="I1278" s="242"/>
      <c r="J1278" s="243">
        <f>SUM(Biomasa[[#This Row],[B_PM (t)]:[B_Raíz (t)]])</f>
        <v>0</v>
      </c>
    </row>
    <row r="1279" spans="2:10" ht="16.8" thickTop="1" thickBot="1">
      <c r="B1279" s="254" t="str">
        <f>IF(Árboles!B1276="","",Árboles!B1276)</f>
        <v/>
      </c>
      <c r="C1279" s="240" t="str">
        <f>IF(Árboles!C1276="","",Árboles!C1276)</f>
        <v/>
      </c>
      <c r="D1279" s="255" t="str">
        <f>IF(Árboles!G1276="","",Árboles!G1276)</f>
        <v/>
      </c>
      <c r="E1279" s="242"/>
      <c r="F1279" s="242"/>
      <c r="G1279" s="242"/>
      <c r="H1279" s="242"/>
      <c r="I1279" s="242"/>
      <c r="J1279" s="243">
        <f>SUM(Biomasa[[#This Row],[B_PM (t)]:[B_Raíz (t)]])</f>
        <v>0</v>
      </c>
    </row>
    <row r="1280" spans="2:10" ht="16.8" thickTop="1" thickBot="1">
      <c r="B1280" s="254" t="str">
        <f>IF(Árboles!B1277="","",Árboles!B1277)</f>
        <v/>
      </c>
      <c r="C1280" s="240" t="str">
        <f>IF(Árboles!C1277="","",Árboles!C1277)</f>
        <v/>
      </c>
      <c r="D1280" s="255" t="str">
        <f>IF(Árboles!G1277="","",Árboles!G1277)</f>
        <v/>
      </c>
      <c r="E1280" s="242"/>
      <c r="F1280" s="242"/>
      <c r="G1280" s="242"/>
      <c r="H1280" s="242"/>
      <c r="I1280" s="242"/>
      <c r="J1280" s="243">
        <f>SUM(Biomasa[[#This Row],[B_PM (t)]:[B_Raíz (t)]])</f>
        <v>0</v>
      </c>
    </row>
    <row r="1281" spans="2:10" ht="16.8" thickTop="1" thickBot="1">
      <c r="B1281" s="254" t="str">
        <f>IF(Árboles!B1278="","",Árboles!B1278)</f>
        <v/>
      </c>
      <c r="C1281" s="240" t="str">
        <f>IF(Árboles!C1278="","",Árboles!C1278)</f>
        <v/>
      </c>
      <c r="D1281" s="255" t="str">
        <f>IF(Árboles!G1278="","",Árboles!G1278)</f>
        <v/>
      </c>
      <c r="E1281" s="242"/>
      <c r="F1281" s="242"/>
      <c r="G1281" s="242"/>
      <c r="H1281" s="242"/>
      <c r="I1281" s="242"/>
      <c r="J1281" s="243">
        <f>SUM(Biomasa[[#This Row],[B_PM (t)]:[B_Raíz (t)]])</f>
        <v>0</v>
      </c>
    </row>
    <row r="1282" spans="2:10" ht="16.8" thickTop="1" thickBot="1">
      <c r="B1282" s="254" t="str">
        <f>IF(Árboles!B1279="","",Árboles!B1279)</f>
        <v/>
      </c>
      <c r="C1282" s="240" t="str">
        <f>IF(Árboles!C1279="","",Árboles!C1279)</f>
        <v/>
      </c>
      <c r="D1282" s="255" t="str">
        <f>IF(Árboles!G1279="","",Árboles!G1279)</f>
        <v/>
      </c>
      <c r="E1282" s="242"/>
      <c r="F1282" s="242"/>
      <c r="G1282" s="242"/>
      <c r="H1282" s="242"/>
      <c r="I1282" s="242"/>
      <c r="J1282" s="243">
        <f>SUM(Biomasa[[#This Row],[B_PM (t)]:[B_Raíz (t)]])</f>
        <v>0</v>
      </c>
    </row>
    <row r="1283" spans="2:10" ht="16.8" thickTop="1" thickBot="1">
      <c r="B1283" s="254" t="str">
        <f>IF(Árboles!B1280="","",Árboles!B1280)</f>
        <v/>
      </c>
      <c r="C1283" s="240" t="str">
        <f>IF(Árboles!C1280="","",Árboles!C1280)</f>
        <v/>
      </c>
      <c r="D1283" s="255" t="str">
        <f>IF(Árboles!G1280="","",Árboles!G1280)</f>
        <v/>
      </c>
      <c r="E1283" s="242"/>
      <c r="F1283" s="242"/>
      <c r="G1283" s="242"/>
      <c r="H1283" s="242"/>
      <c r="I1283" s="242"/>
      <c r="J1283" s="243">
        <f>SUM(Biomasa[[#This Row],[B_PM (t)]:[B_Raíz (t)]])</f>
        <v>0</v>
      </c>
    </row>
    <row r="1284" spans="2:10" ht="16.8" thickTop="1" thickBot="1">
      <c r="B1284" s="254" t="str">
        <f>IF(Árboles!B1281="","",Árboles!B1281)</f>
        <v/>
      </c>
      <c r="C1284" s="240" t="str">
        <f>IF(Árboles!C1281="","",Árboles!C1281)</f>
        <v/>
      </c>
      <c r="D1284" s="255" t="str">
        <f>IF(Árboles!G1281="","",Árboles!G1281)</f>
        <v/>
      </c>
      <c r="E1284" s="242"/>
      <c r="F1284" s="242"/>
      <c r="G1284" s="242"/>
      <c r="H1284" s="242"/>
      <c r="I1284" s="242"/>
      <c r="J1284" s="243">
        <f>SUM(Biomasa[[#This Row],[B_PM (t)]:[B_Raíz (t)]])</f>
        <v>0</v>
      </c>
    </row>
    <row r="1285" spans="2:10" ht="16.8" thickTop="1" thickBot="1">
      <c r="B1285" s="254" t="str">
        <f>IF(Árboles!B1282="","",Árboles!B1282)</f>
        <v/>
      </c>
      <c r="C1285" s="240" t="str">
        <f>IF(Árboles!C1282="","",Árboles!C1282)</f>
        <v/>
      </c>
      <c r="D1285" s="255" t="str">
        <f>IF(Árboles!G1282="","",Árboles!G1282)</f>
        <v/>
      </c>
      <c r="E1285" s="242"/>
      <c r="F1285" s="242"/>
      <c r="G1285" s="242"/>
      <c r="H1285" s="242"/>
      <c r="I1285" s="242"/>
      <c r="J1285" s="243">
        <f>SUM(Biomasa[[#This Row],[B_PM (t)]:[B_Raíz (t)]])</f>
        <v>0</v>
      </c>
    </row>
    <row r="1286" spans="2:10" ht="16.8" thickTop="1" thickBot="1">
      <c r="B1286" s="254" t="str">
        <f>IF(Árboles!B1283="","",Árboles!B1283)</f>
        <v/>
      </c>
      <c r="C1286" s="240" t="str">
        <f>IF(Árboles!C1283="","",Árboles!C1283)</f>
        <v/>
      </c>
      <c r="D1286" s="255" t="str">
        <f>IF(Árboles!G1283="","",Árboles!G1283)</f>
        <v/>
      </c>
      <c r="E1286" s="242"/>
      <c r="F1286" s="242"/>
      <c r="G1286" s="242"/>
      <c r="H1286" s="242"/>
      <c r="I1286" s="242"/>
      <c r="J1286" s="243">
        <f>SUM(Biomasa[[#This Row],[B_PM (t)]:[B_Raíz (t)]])</f>
        <v>0</v>
      </c>
    </row>
    <row r="1287" spans="2:10" ht="16.8" thickTop="1" thickBot="1">
      <c r="B1287" s="254" t="str">
        <f>IF(Árboles!B1284="","",Árboles!B1284)</f>
        <v/>
      </c>
      <c r="C1287" s="240" t="str">
        <f>IF(Árboles!C1284="","",Árboles!C1284)</f>
        <v/>
      </c>
      <c r="D1287" s="255" t="str">
        <f>IF(Árboles!G1284="","",Árboles!G1284)</f>
        <v/>
      </c>
      <c r="E1287" s="242"/>
      <c r="F1287" s="242"/>
      <c r="G1287" s="242"/>
      <c r="H1287" s="242"/>
      <c r="I1287" s="242"/>
      <c r="J1287" s="243">
        <f>SUM(Biomasa[[#This Row],[B_PM (t)]:[B_Raíz (t)]])</f>
        <v>0</v>
      </c>
    </row>
    <row r="1288" spans="2:10" ht="16.8" thickTop="1" thickBot="1">
      <c r="B1288" s="254" t="str">
        <f>IF(Árboles!B1285="","",Árboles!B1285)</f>
        <v/>
      </c>
      <c r="C1288" s="240" t="str">
        <f>IF(Árboles!C1285="","",Árboles!C1285)</f>
        <v/>
      </c>
      <c r="D1288" s="255" t="str">
        <f>IF(Árboles!G1285="","",Árboles!G1285)</f>
        <v/>
      </c>
      <c r="E1288" s="242"/>
      <c r="F1288" s="242"/>
      <c r="G1288" s="242"/>
      <c r="H1288" s="242"/>
      <c r="I1288" s="242"/>
      <c r="J1288" s="243">
        <f>SUM(Biomasa[[#This Row],[B_PM (t)]:[B_Raíz (t)]])</f>
        <v>0</v>
      </c>
    </row>
    <row r="1289" spans="2:10" ht="16.8" thickTop="1" thickBot="1">
      <c r="B1289" s="254" t="str">
        <f>IF(Árboles!B1286="","",Árboles!B1286)</f>
        <v/>
      </c>
      <c r="C1289" s="240" t="str">
        <f>IF(Árboles!C1286="","",Árboles!C1286)</f>
        <v/>
      </c>
      <c r="D1289" s="255" t="str">
        <f>IF(Árboles!G1286="","",Árboles!G1286)</f>
        <v/>
      </c>
      <c r="E1289" s="242"/>
      <c r="F1289" s="242"/>
      <c r="G1289" s="242"/>
      <c r="H1289" s="242"/>
      <c r="I1289" s="242"/>
      <c r="J1289" s="243">
        <f>SUM(Biomasa[[#This Row],[B_PM (t)]:[B_Raíz (t)]])</f>
        <v>0</v>
      </c>
    </row>
    <row r="1290" spans="2:10" ht="16.8" thickTop="1" thickBot="1">
      <c r="B1290" s="254" t="str">
        <f>IF(Árboles!B1287="","",Árboles!B1287)</f>
        <v/>
      </c>
      <c r="C1290" s="240" t="str">
        <f>IF(Árboles!C1287="","",Árboles!C1287)</f>
        <v/>
      </c>
      <c r="D1290" s="255" t="str">
        <f>IF(Árboles!G1287="","",Árboles!G1287)</f>
        <v/>
      </c>
      <c r="E1290" s="242"/>
      <c r="F1290" s="242"/>
      <c r="G1290" s="242"/>
      <c r="H1290" s="242"/>
      <c r="I1290" s="242"/>
      <c r="J1290" s="243">
        <f>SUM(Biomasa[[#This Row],[B_PM (t)]:[B_Raíz (t)]])</f>
        <v>0</v>
      </c>
    </row>
    <row r="1291" spans="2:10" ht="16.8" thickTop="1" thickBot="1">
      <c r="B1291" s="254" t="str">
        <f>IF(Árboles!B1288="","",Árboles!B1288)</f>
        <v/>
      </c>
      <c r="C1291" s="240" t="str">
        <f>IF(Árboles!C1288="","",Árboles!C1288)</f>
        <v/>
      </c>
      <c r="D1291" s="255" t="str">
        <f>IF(Árboles!G1288="","",Árboles!G1288)</f>
        <v/>
      </c>
      <c r="E1291" s="242"/>
      <c r="F1291" s="242"/>
      <c r="G1291" s="242"/>
      <c r="H1291" s="242"/>
      <c r="I1291" s="242"/>
      <c r="J1291" s="243">
        <f>SUM(Biomasa[[#This Row],[B_PM (t)]:[B_Raíz (t)]])</f>
        <v>0</v>
      </c>
    </row>
    <row r="1292" spans="2:10" ht="16.8" thickTop="1" thickBot="1">
      <c r="B1292" s="254" t="str">
        <f>IF(Árboles!B1289="","",Árboles!B1289)</f>
        <v/>
      </c>
      <c r="C1292" s="240" t="str">
        <f>IF(Árboles!C1289="","",Árboles!C1289)</f>
        <v/>
      </c>
      <c r="D1292" s="255" t="str">
        <f>IF(Árboles!G1289="","",Árboles!G1289)</f>
        <v/>
      </c>
      <c r="E1292" s="242"/>
      <c r="F1292" s="242"/>
      <c r="G1292" s="242"/>
      <c r="H1292" s="242"/>
      <c r="I1292" s="242"/>
      <c r="J1292" s="243">
        <f>SUM(Biomasa[[#This Row],[B_PM (t)]:[B_Raíz (t)]])</f>
        <v>0</v>
      </c>
    </row>
    <row r="1293" spans="2:10" ht="16.8" thickTop="1" thickBot="1">
      <c r="B1293" s="254" t="str">
        <f>IF(Árboles!B1290="","",Árboles!B1290)</f>
        <v/>
      </c>
      <c r="C1293" s="240" t="str">
        <f>IF(Árboles!C1290="","",Árboles!C1290)</f>
        <v/>
      </c>
      <c r="D1293" s="255" t="str">
        <f>IF(Árboles!G1290="","",Árboles!G1290)</f>
        <v/>
      </c>
      <c r="E1293" s="242"/>
      <c r="F1293" s="242"/>
      <c r="G1293" s="242"/>
      <c r="H1293" s="242"/>
      <c r="I1293" s="242"/>
      <c r="J1293" s="243">
        <f>SUM(Biomasa[[#This Row],[B_PM (t)]:[B_Raíz (t)]])</f>
        <v>0</v>
      </c>
    </row>
    <row r="1294" spans="2:10" ht="16.8" thickTop="1" thickBot="1">
      <c r="B1294" s="254" t="str">
        <f>IF(Árboles!B1291="","",Árboles!B1291)</f>
        <v/>
      </c>
      <c r="C1294" s="240" t="str">
        <f>IF(Árboles!C1291="","",Árboles!C1291)</f>
        <v/>
      </c>
      <c r="D1294" s="255" t="str">
        <f>IF(Árboles!G1291="","",Árboles!G1291)</f>
        <v/>
      </c>
      <c r="E1294" s="242"/>
      <c r="F1294" s="242"/>
      <c r="G1294" s="242"/>
      <c r="H1294" s="242"/>
      <c r="I1294" s="242"/>
      <c r="J1294" s="243">
        <f>SUM(Biomasa[[#This Row],[B_PM (t)]:[B_Raíz (t)]])</f>
        <v>0</v>
      </c>
    </row>
    <row r="1295" spans="2:10" ht="16.8" thickTop="1" thickBot="1">
      <c r="B1295" s="254" t="str">
        <f>IF(Árboles!B1292="","",Árboles!B1292)</f>
        <v/>
      </c>
      <c r="C1295" s="240" t="str">
        <f>IF(Árboles!C1292="","",Árboles!C1292)</f>
        <v/>
      </c>
      <c r="D1295" s="255" t="str">
        <f>IF(Árboles!G1292="","",Árboles!G1292)</f>
        <v/>
      </c>
      <c r="E1295" s="242"/>
      <c r="F1295" s="242"/>
      <c r="G1295" s="242"/>
      <c r="H1295" s="242"/>
      <c r="I1295" s="242"/>
      <c r="J1295" s="243">
        <f>SUM(Biomasa[[#This Row],[B_PM (t)]:[B_Raíz (t)]])</f>
        <v>0</v>
      </c>
    </row>
    <row r="1296" spans="2:10" ht="16.8" thickTop="1" thickBot="1">
      <c r="B1296" s="254" t="str">
        <f>IF(Árboles!B1293="","",Árboles!B1293)</f>
        <v/>
      </c>
      <c r="C1296" s="240" t="str">
        <f>IF(Árboles!C1293="","",Árboles!C1293)</f>
        <v/>
      </c>
      <c r="D1296" s="255" t="str">
        <f>IF(Árboles!G1293="","",Árboles!G1293)</f>
        <v/>
      </c>
      <c r="E1296" s="242"/>
      <c r="F1296" s="242"/>
      <c r="G1296" s="242"/>
      <c r="H1296" s="242"/>
      <c r="I1296" s="242"/>
      <c r="J1296" s="243">
        <f>SUM(Biomasa[[#This Row],[B_PM (t)]:[B_Raíz (t)]])</f>
        <v>0</v>
      </c>
    </row>
    <row r="1297" spans="2:10" ht="16.8" thickTop="1" thickBot="1">
      <c r="B1297" s="254" t="str">
        <f>IF(Árboles!B1294="","",Árboles!B1294)</f>
        <v/>
      </c>
      <c r="C1297" s="240" t="str">
        <f>IF(Árboles!C1294="","",Árboles!C1294)</f>
        <v/>
      </c>
      <c r="D1297" s="255" t="str">
        <f>IF(Árboles!G1294="","",Árboles!G1294)</f>
        <v/>
      </c>
      <c r="E1297" s="242"/>
      <c r="F1297" s="242"/>
      <c r="G1297" s="242"/>
      <c r="H1297" s="242"/>
      <c r="I1297" s="242"/>
      <c r="J1297" s="243">
        <f>SUM(Biomasa[[#This Row],[B_PM (t)]:[B_Raíz (t)]])</f>
        <v>0</v>
      </c>
    </row>
    <row r="1298" spans="2:10" ht="16.8" thickTop="1" thickBot="1">
      <c r="B1298" s="254" t="str">
        <f>IF(Árboles!B1295="","",Árboles!B1295)</f>
        <v/>
      </c>
      <c r="C1298" s="240" t="str">
        <f>IF(Árboles!C1295="","",Árboles!C1295)</f>
        <v/>
      </c>
      <c r="D1298" s="255" t="str">
        <f>IF(Árboles!G1295="","",Árboles!G1295)</f>
        <v/>
      </c>
      <c r="E1298" s="242"/>
      <c r="F1298" s="242"/>
      <c r="G1298" s="242"/>
      <c r="H1298" s="242"/>
      <c r="I1298" s="242"/>
      <c r="J1298" s="243">
        <f>SUM(Biomasa[[#This Row],[B_PM (t)]:[B_Raíz (t)]])</f>
        <v>0</v>
      </c>
    </row>
    <row r="1299" spans="2:10" ht="16.8" thickTop="1" thickBot="1">
      <c r="B1299" s="254" t="str">
        <f>IF(Árboles!B1296="","",Árboles!B1296)</f>
        <v/>
      </c>
      <c r="C1299" s="240" t="str">
        <f>IF(Árboles!C1296="","",Árboles!C1296)</f>
        <v/>
      </c>
      <c r="D1299" s="255" t="str">
        <f>IF(Árboles!G1296="","",Árboles!G1296)</f>
        <v/>
      </c>
      <c r="E1299" s="242"/>
      <c r="F1299" s="242"/>
      <c r="G1299" s="242"/>
      <c r="H1299" s="242"/>
      <c r="I1299" s="242"/>
      <c r="J1299" s="243">
        <f>SUM(Biomasa[[#This Row],[B_PM (t)]:[B_Raíz (t)]])</f>
        <v>0</v>
      </c>
    </row>
    <row r="1300" spans="2:10" ht="16.8" thickTop="1" thickBot="1">
      <c r="B1300" s="254" t="str">
        <f>IF(Árboles!B1297="","",Árboles!B1297)</f>
        <v/>
      </c>
      <c r="C1300" s="240" t="str">
        <f>IF(Árboles!C1297="","",Árboles!C1297)</f>
        <v/>
      </c>
      <c r="D1300" s="255" t="str">
        <f>IF(Árboles!G1297="","",Árboles!G1297)</f>
        <v/>
      </c>
      <c r="E1300" s="242"/>
      <c r="F1300" s="242"/>
      <c r="G1300" s="242"/>
      <c r="H1300" s="242"/>
      <c r="I1300" s="242"/>
      <c r="J1300" s="243">
        <f>SUM(Biomasa[[#This Row],[B_PM (t)]:[B_Raíz (t)]])</f>
        <v>0</v>
      </c>
    </row>
    <row r="1301" spans="2:10" ht="16.8" thickTop="1" thickBot="1">
      <c r="B1301" s="254" t="str">
        <f>IF(Árboles!B1298="","",Árboles!B1298)</f>
        <v/>
      </c>
      <c r="C1301" s="240" t="str">
        <f>IF(Árboles!C1298="","",Árboles!C1298)</f>
        <v/>
      </c>
      <c r="D1301" s="255" t="str">
        <f>IF(Árboles!G1298="","",Árboles!G1298)</f>
        <v/>
      </c>
      <c r="E1301" s="242"/>
      <c r="F1301" s="242"/>
      <c r="G1301" s="242"/>
      <c r="H1301" s="242"/>
      <c r="I1301" s="242"/>
      <c r="J1301" s="243">
        <f>SUM(Biomasa[[#This Row],[B_PM (t)]:[B_Raíz (t)]])</f>
        <v>0</v>
      </c>
    </row>
    <row r="1302" spans="2:10" ht="16.8" thickTop="1" thickBot="1">
      <c r="B1302" s="254" t="str">
        <f>IF(Árboles!B1299="","",Árboles!B1299)</f>
        <v/>
      </c>
      <c r="C1302" s="240" t="str">
        <f>IF(Árboles!C1299="","",Árboles!C1299)</f>
        <v/>
      </c>
      <c r="D1302" s="255" t="str">
        <f>IF(Árboles!G1299="","",Árboles!G1299)</f>
        <v/>
      </c>
      <c r="E1302" s="242"/>
      <c r="F1302" s="242"/>
      <c r="G1302" s="242"/>
      <c r="H1302" s="242"/>
      <c r="I1302" s="242"/>
      <c r="J1302" s="243">
        <f>SUM(Biomasa[[#This Row],[B_PM (t)]:[B_Raíz (t)]])</f>
        <v>0</v>
      </c>
    </row>
    <row r="1303" spans="2:10" ht="16.8" thickTop="1" thickBot="1">
      <c r="B1303" s="254" t="str">
        <f>IF(Árboles!B1300="","",Árboles!B1300)</f>
        <v/>
      </c>
      <c r="C1303" s="240" t="str">
        <f>IF(Árboles!C1300="","",Árboles!C1300)</f>
        <v/>
      </c>
      <c r="D1303" s="255" t="str">
        <f>IF(Árboles!G1300="","",Árboles!G1300)</f>
        <v/>
      </c>
      <c r="E1303" s="242"/>
      <c r="F1303" s="242"/>
      <c r="G1303" s="242"/>
      <c r="H1303" s="242"/>
      <c r="I1303" s="242"/>
      <c r="J1303" s="243">
        <f>SUM(Biomasa[[#This Row],[B_PM (t)]:[B_Raíz (t)]])</f>
        <v>0</v>
      </c>
    </row>
    <row r="1304" spans="2:10" ht="16.8" thickTop="1" thickBot="1">
      <c r="B1304" s="254" t="str">
        <f>IF(Árboles!B1301="","",Árboles!B1301)</f>
        <v/>
      </c>
      <c r="C1304" s="240" t="str">
        <f>IF(Árboles!C1301="","",Árboles!C1301)</f>
        <v/>
      </c>
      <c r="D1304" s="255" t="str">
        <f>IF(Árboles!G1301="","",Árboles!G1301)</f>
        <v/>
      </c>
      <c r="E1304" s="242"/>
      <c r="F1304" s="242"/>
      <c r="G1304" s="242"/>
      <c r="H1304" s="242"/>
      <c r="I1304" s="242"/>
      <c r="J1304" s="243">
        <f>SUM(Biomasa[[#This Row],[B_PM (t)]:[B_Raíz (t)]])</f>
        <v>0</v>
      </c>
    </row>
    <row r="1305" spans="2:10" ht="16.8" thickTop="1" thickBot="1">
      <c r="B1305" s="254" t="str">
        <f>IF(Árboles!B1302="","",Árboles!B1302)</f>
        <v/>
      </c>
      <c r="C1305" s="240" t="str">
        <f>IF(Árboles!C1302="","",Árboles!C1302)</f>
        <v/>
      </c>
      <c r="D1305" s="255" t="str">
        <f>IF(Árboles!G1302="","",Árboles!G1302)</f>
        <v/>
      </c>
      <c r="E1305" s="242"/>
      <c r="F1305" s="242"/>
      <c r="G1305" s="242"/>
      <c r="H1305" s="242"/>
      <c r="I1305" s="242"/>
      <c r="J1305" s="243">
        <f>SUM(Biomasa[[#This Row],[B_PM (t)]:[B_Raíz (t)]])</f>
        <v>0</v>
      </c>
    </row>
    <row r="1306" spans="2:10" ht="16.8" thickTop="1" thickBot="1">
      <c r="B1306" s="254" t="str">
        <f>IF(Árboles!B1303="","",Árboles!B1303)</f>
        <v/>
      </c>
      <c r="C1306" s="240" t="str">
        <f>IF(Árboles!C1303="","",Árboles!C1303)</f>
        <v/>
      </c>
      <c r="D1306" s="255" t="str">
        <f>IF(Árboles!G1303="","",Árboles!G1303)</f>
        <v/>
      </c>
      <c r="E1306" s="242"/>
      <c r="F1306" s="242"/>
      <c r="G1306" s="242"/>
      <c r="H1306" s="242"/>
      <c r="I1306" s="242"/>
      <c r="J1306" s="243">
        <f>SUM(Biomasa[[#This Row],[B_PM (t)]:[B_Raíz (t)]])</f>
        <v>0</v>
      </c>
    </row>
    <row r="1307" spans="2:10" ht="16.8" thickTop="1" thickBot="1">
      <c r="B1307" s="254" t="str">
        <f>IF(Árboles!B1304="","",Árboles!B1304)</f>
        <v/>
      </c>
      <c r="C1307" s="240" t="str">
        <f>IF(Árboles!C1304="","",Árboles!C1304)</f>
        <v/>
      </c>
      <c r="D1307" s="255" t="str">
        <f>IF(Árboles!G1304="","",Árboles!G1304)</f>
        <v/>
      </c>
      <c r="E1307" s="242"/>
      <c r="F1307" s="242"/>
      <c r="G1307" s="242"/>
      <c r="H1307" s="242"/>
      <c r="I1307" s="242"/>
      <c r="J1307" s="243">
        <f>SUM(Biomasa[[#This Row],[B_PM (t)]:[B_Raíz (t)]])</f>
        <v>0</v>
      </c>
    </row>
    <row r="1308" spans="2:10" ht="16.8" thickTop="1" thickBot="1">
      <c r="B1308" s="254" t="str">
        <f>IF(Árboles!B1305="","",Árboles!B1305)</f>
        <v/>
      </c>
      <c r="C1308" s="240" t="str">
        <f>IF(Árboles!C1305="","",Árboles!C1305)</f>
        <v/>
      </c>
      <c r="D1308" s="255" t="str">
        <f>IF(Árboles!G1305="","",Árboles!G1305)</f>
        <v/>
      </c>
      <c r="E1308" s="242"/>
      <c r="F1308" s="242"/>
      <c r="G1308" s="242"/>
      <c r="H1308" s="242"/>
      <c r="I1308" s="242"/>
      <c r="J1308" s="243">
        <f>SUM(Biomasa[[#This Row],[B_PM (t)]:[B_Raíz (t)]])</f>
        <v>0</v>
      </c>
    </row>
    <row r="1309" spans="2:10" ht="16.8" thickTop="1" thickBot="1">
      <c r="B1309" s="254" t="str">
        <f>IF(Árboles!B1306="","",Árboles!B1306)</f>
        <v/>
      </c>
      <c r="C1309" s="240" t="str">
        <f>IF(Árboles!C1306="","",Árboles!C1306)</f>
        <v/>
      </c>
      <c r="D1309" s="255" t="str">
        <f>IF(Árboles!G1306="","",Árboles!G1306)</f>
        <v/>
      </c>
      <c r="E1309" s="242"/>
      <c r="F1309" s="242"/>
      <c r="G1309" s="242"/>
      <c r="H1309" s="242"/>
      <c r="I1309" s="242"/>
      <c r="J1309" s="243">
        <f>SUM(Biomasa[[#This Row],[B_PM (t)]:[B_Raíz (t)]])</f>
        <v>0</v>
      </c>
    </row>
    <row r="1310" spans="2:10" ht="16.8" thickTop="1" thickBot="1">
      <c r="B1310" s="254" t="str">
        <f>IF(Árboles!B1307="","",Árboles!B1307)</f>
        <v/>
      </c>
      <c r="C1310" s="240" t="str">
        <f>IF(Árboles!C1307="","",Árboles!C1307)</f>
        <v/>
      </c>
      <c r="D1310" s="255" t="str">
        <f>IF(Árboles!G1307="","",Árboles!G1307)</f>
        <v/>
      </c>
      <c r="E1310" s="242"/>
      <c r="F1310" s="242"/>
      <c r="G1310" s="242"/>
      <c r="H1310" s="242"/>
      <c r="I1310" s="242"/>
      <c r="J1310" s="243">
        <f>SUM(Biomasa[[#This Row],[B_PM (t)]:[B_Raíz (t)]])</f>
        <v>0</v>
      </c>
    </row>
    <row r="1311" spans="2:10" ht="16.8" thickTop="1" thickBot="1">
      <c r="B1311" s="254" t="str">
        <f>IF(Árboles!B1308="","",Árboles!B1308)</f>
        <v/>
      </c>
      <c r="C1311" s="240" t="str">
        <f>IF(Árboles!C1308="","",Árboles!C1308)</f>
        <v/>
      </c>
      <c r="D1311" s="255" t="str">
        <f>IF(Árboles!G1308="","",Árboles!G1308)</f>
        <v/>
      </c>
      <c r="E1311" s="242"/>
      <c r="F1311" s="242"/>
      <c r="G1311" s="242"/>
      <c r="H1311" s="242"/>
      <c r="I1311" s="242"/>
      <c r="J1311" s="243">
        <f>SUM(Biomasa[[#This Row],[B_PM (t)]:[B_Raíz (t)]])</f>
        <v>0</v>
      </c>
    </row>
    <row r="1312" spans="2:10" ht="16.8" thickTop="1" thickBot="1">
      <c r="B1312" s="254" t="str">
        <f>IF(Árboles!B1309="","",Árboles!B1309)</f>
        <v/>
      </c>
      <c r="C1312" s="240" t="str">
        <f>IF(Árboles!C1309="","",Árboles!C1309)</f>
        <v/>
      </c>
      <c r="D1312" s="255" t="str">
        <f>IF(Árboles!G1309="","",Árboles!G1309)</f>
        <v/>
      </c>
      <c r="E1312" s="242"/>
      <c r="F1312" s="242"/>
      <c r="G1312" s="242"/>
      <c r="H1312" s="242"/>
      <c r="I1312" s="242"/>
      <c r="J1312" s="243">
        <f>SUM(Biomasa[[#This Row],[B_PM (t)]:[B_Raíz (t)]])</f>
        <v>0</v>
      </c>
    </row>
    <row r="1313" spans="2:10" ht="16.8" thickTop="1" thickBot="1">
      <c r="B1313" s="254" t="str">
        <f>IF(Árboles!B1310="","",Árboles!B1310)</f>
        <v/>
      </c>
      <c r="C1313" s="240" t="str">
        <f>IF(Árboles!C1310="","",Árboles!C1310)</f>
        <v/>
      </c>
      <c r="D1313" s="255" t="str">
        <f>IF(Árboles!G1310="","",Árboles!G1310)</f>
        <v/>
      </c>
      <c r="E1313" s="242"/>
      <c r="F1313" s="242"/>
      <c r="G1313" s="242"/>
      <c r="H1313" s="242"/>
      <c r="I1313" s="242"/>
      <c r="J1313" s="243">
        <f>SUM(Biomasa[[#This Row],[B_PM (t)]:[B_Raíz (t)]])</f>
        <v>0</v>
      </c>
    </row>
    <row r="1314" spans="2:10" ht="16.8" thickTop="1" thickBot="1">
      <c r="B1314" s="254" t="str">
        <f>IF(Árboles!B1311="","",Árboles!B1311)</f>
        <v/>
      </c>
      <c r="C1314" s="240" t="str">
        <f>IF(Árboles!C1311="","",Árboles!C1311)</f>
        <v/>
      </c>
      <c r="D1314" s="255" t="str">
        <f>IF(Árboles!G1311="","",Árboles!G1311)</f>
        <v/>
      </c>
      <c r="E1314" s="242"/>
      <c r="F1314" s="242"/>
      <c r="G1314" s="242"/>
      <c r="H1314" s="242"/>
      <c r="I1314" s="242"/>
      <c r="J1314" s="243">
        <f>SUM(Biomasa[[#This Row],[B_PM (t)]:[B_Raíz (t)]])</f>
        <v>0</v>
      </c>
    </row>
    <row r="1315" spans="2:10" ht="16.8" thickTop="1" thickBot="1">
      <c r="B1315" s="254" t="str">
        <f>IF(Árboles!B1312="","",Árboles!B1312)</f>
        <v/>
      </c>
      <c r="C1315" s="240" t="str">
        <f>IF(Árboles!C1312="","",Árboles!C1312)</f>
        <v/>
      </c>
      <c r="D1315" s="255" t="str">
        <f>IF(Árboles!G1312="","",Árboles!G1312)</f>
        <v/>
      </c>
      <c r="E1315" s="242"/>
      <c r="F1315" s="242"/>
      <c r="G1315" s="242"/>
      <c r="H1315" s="242"/>
      <c r="I1315" s="242"/>
      <c r="J1315" s="243">
        <f>SUM(Biomasa[[#This Row],[B_PM (t)]:[B_Raíz (t)]])</f>
        <v>0</v>
      </c>
    </row>
    <row r="1316" spans="2:10" ht="16.8" thickTop="1" thickBot="1">
      <c r="B1316" s="254" t="str">
        <f>IF(Árboles!B1313="","",Árboles!B1313)</f>
        <v/>
      </c>
      <c r="C1316" s="240" t="str">
        <f>IF(Árboles!C1313="","",Árboles!C1313)</f>
        <v/>
      </c>
      <c r="D1316" s="255" t="str">
        <f>IF(Árboles!G1313="","",Árboles!G1313)</f>
        <v/>
      </c>
      <c r="E1316" s="242"/>
      <c r="F1316" s="242"/>
      <c r="G1316" s="242"/>
      <c r="H1316" s="242"/>
      <c r="I1316" s="242"/>
      <c r="J1316" s="243">
        <f>SUM(Biomasa[[#This Row],[B_PM (t)]:[B_Raíz (t)]])</f>
        <v>0</v>
      </c>
    </row>
    <row r="1317" spans="2:10" ht="16.8" thickTop="1" thickBot="1">
      <c r="B1317" s="254" t="str">
        <f>IF(Árboles!B1314="","",Árboles!B1314)</f>
        <v/>
      </c>
      <c r="C1317" s="240" t="str">
        <f>IF(Árboles!C1314="","",Árboles!C1314)</f>
        <v/>
      </c>
      <c r="D1317" s="255" t="str">
        <f>IF(Árboles!G1314="","",Árboles!G1314)</f>
        <v/>
      </c>
      <c r="E1317" s="242"/>
      <c r="F1317" s="242"/>
      <c r="G1317" s="242"/>
      <c r="H1317" s="242"/>
      <c r="I1317" s="242"/>
      <c r="J1317" s="243">
        <f>SUM(Biomasa[[#This Row],[B_PM (t)]:[B_Raíz (t)]])</f>
        <v>0</v>
      </c>
    </row>
    <row r="1318" spans="2:10" ht="16.8" thickTop="1" thickBot="1">
      <c r="B1318" s="254" t="str">
        <f>IF(Árboles!B1315="","",Árboles!B1315)</f>
        <v/>
      </c>
      <c r="C1318" s="240" t="str">
        <f>IF(Árboles!C1315="","",Árboles!C1315)</f>
        <v/>
      </c>
      <c r="D1318" s="255" t="str">
        <f>IF(Árboles!G1315="","",Árboles!G1315)</f>
        <v/>
      </c>
      <c r="E1318" s="242"/>
      <c r="F1318" s="242"/>
      <c r="G1318" s="242"/>
      <c r="H1318" s="242"/>
      <c r="I1318" s="242"/>
      <c r="J1318" s="243">
        <f>SUM(Biomasa[[#This Row],[B_PM (t)]:[B_Raíz (t)]])</f>
        <v>0</v>
      </c>
    </row>
    <row r="1319" spans="2:10" ht="16.8" thickTop="1" thickBot="1">
      <c r="B1319" s="254" t="str">
        <f>IF(Árboles!B1316="","",Árboles!B1316)</f>
        <v/>
      </c>
      <c r="C1319" s="240" t="str">
        <f>IF(Árboles!C1316="","",Árboles!C1316)</f>
        <v/>
      </c>
      <c r="D1319" s="255" t="str">
        <f>IF(Árboles!G1316="","",Árboles!G1316)</f>
        <v/>
      </c>
      <c r="E1319" s="242"/>
      <c r="F1319" s="242"/>
      <c r="G1319" s="242"/>
      <c r="H1319" s="242"/>
      <c r="I1319" s="242"/>
      <c r="J1319" s="243">
        <f>SUM(Biomasa[[#This Row],[B_PM (t)]:[B_Raíz (t)]])</f>
        <v>0</v>
      </c>
    </row>
    <row r="1320" spans="2:10" ht="16.8" thickTop="1" thickBot="1">
      <c r="B1320" s="254" t="str">
        <f>IF(Árboles!B1317="","",Árboles!B1317)</f>
        <v/>
      </c>
      <c r="C1320" s="240" t="str">
        <f>IF(Árboles!C1317="","",Árboles!C1317)</f>
        <v/>
      </c>
      <c r="D1320" s="255" t="str">
        <f>IF(Árboles!G1317="","",Árboles!G1317)</f>
        <v/>
      </c>
      <c r="E1320" s="242"/>
      <c r="F1320" s="242"/>
      <c r="G1320" s="242"/>
      <c r="H1320" s="242"/>
      <c r="I1320" s="242"/>
      <c r="J1320" s="243">
        <f>SUM(Biomasa[[#This Row],[B_PM (t)]:[B_Raíz (t)]])</f>
        <v>0</v>
      </c>
    </row>
    <row r="1321" spans="2:10" ht="16.8" thickTop="1" thickBot="1">
      <c r="B1321" s="254" t="str">
        <f>IF(Árboles!B1318="","",Árboles!B1318)</f>
        <v/>
      </c>
      <c r="C1321" s="240" t="str">
        <f>IF(Árboles!C1318="","",Árboles!C1318)</f>
        <v/>
      </c>
      <c r="D1321" s="255" t="str">
        <f>IF(Árboles!G1318="","",Árboles!G1318)</f>
        <v/>
      </c>
      <c r="E1321" s="242"/>
      <c r="F1321" s="242"/>
      <c r="G1321" s="242"/>
      <c r="H1321" s="242"/>
      <c r="I1321" s="242"/>
      <c r="J1321" s="243">
        <f>SUM(Biomasa[[#This Row],[B_PM (t)]:[B_Raíz (t)]])</f>
        <v>0</v>
      </c>
    </row>
    <row r="1322" spans="2:10" ht="16.8" thickTop="1" thickBot="1">
      <c r="B1322" s="254" t="str">
        <f>IF(Árboles!B1319="","",Árboles!B1319)</f>
        <v/>
      </c>
      <c r="C1322" s="240" t="str">
        <f>IF(Árboles!C1319="","",Árboles!C1319)</f>
        <v/>
      </c>
      <c r="D1322" s="255" t="str">
        <f>IF(Árboles!G1319="","",Árboles!G1319)</f>
        <v/>
      </c>
      <c r="E1322" s="242"/>
      <c r="F1322" s="242"/>
      <c r="G1322" s="242"/>
      <c r="H1322" s="242"/>
      <c r="I1322" s="242"/>
      <c r="J1322" s="243">
        <f>SUM(Biomasa[[#This Row],[B_PM (t)]:[B_Raíz (t)]])</f>
        <v>0</v>
      </c>
    </row>
    <row r="1323" spans="2:10" ht="16.8" thickTop="1" thickBot="1">
      <c r="B1323" s="254" t="str">
        <f>IF(Árboles!B1320="","",Árboles!B1320)</f>
        <v/>
      </c>
      <c r="C1323" s="240" t="str">
        <f>IF(Árboles!C1320="","",Árboles!C1320)</f>
        <v/>
      </c>
      <c r="D1323" s="255" t="str">
        <f>IF(Árboles!G1320="","",Árboles!G1320)</f>
        <v/>
      </c>
      <c r="E1323" s="242"/>
      <c r="F1323" s="242"/>
      <c r="G1323" s="242"/>
      <c r="H1323" s="242"/>
      <c r="I1323" s="242"/>
      <c r="J1323" s="243">
        <f>SUM(Biomasa[[#This Row],[B_PM (t)]:[B_Raíz (t)]])</f>
        <v>0</v>
      </c>
    </row>
    <row r="1324" spans="2:10" ht="16.8" thickTop="1" thickBot="1">
      <c r="B1324" s="254" t="str">
        <f>IF(Árboles!B1321="","",Árboles!B1321)</f>
        <v/>
      </c>
      <c r="C1324" s="240" t="str">
        <f>IF(Árboles!C1321="","",Árboles!C1321)</f>
        <v/>
      </c>
      <c r="D1324" s="255" t="str">
        <f>IF(Árboles!G1321="","",Árboles!G1321)</f>
        <v/>
      </c>
      <c r="E1324" s="242"/>
      <c r="F1324" s="242"/>
      <c r="G1324" s="242"/>
      <c r="H1324" s="242"/>
      <c r="I1324" s="242"/>
      <c r="J1324" s="243">
        <f>SUM(Biomasa[[#This Row],[B_PM (t)]:[B_Raíz (t)]])</f>
        <v>0</v>
      </c>
    </row>
    <row r="1325" spans="2:10" ht="16.8" thickTop="1" thickBot="1">
      <c r="B1325" s="254" t="str">
        <f>IF(Árboles!B1322="","",Árboles!B1322)</f>
        <v/>
      </c>
      <c r="C1325" s="240" t="str">
        <f>IF(Árboles!C1322="","",Árboles!C1322)</f>
        <v/>
      </c>
      <c r="D1325" s="255" t="str">
        <f>IF(Árboles!G1322="","",Árboles!G1322)</f>
        <v/>
      </c>
      <c r="E1325" s="242"/>
      <c r="F1325" s="242"/>
      <c r="G1325" s="242"/>
      <c r="H1325" s="242"/>
      <c r="I1325" s="242"/>
      <c r="J1325" s="243">
        <f>SUM(Biomasa[[#This Row],[B_PM (t)]:[B_Raíz (t)]])</f>
        <v>0</v>
      </c>
    </row>
    <row r="1326" spans="2:10" ht="16.8" thickTop="1" thickBot="1">
      <c r="B1326" s="254" t="str">
        <f>IF(Árboles!B1323="","",Árboles!B1323)</f>
        <v/>
      </c>
      <c r="C1326" s="240" t="str">
        <f>IF(Árboles!C1323="","",Árboles!C1323)</f>
        <v/>
      </c>
      <c r="D1326" s="255" t="str">
        <f>IF(Árboles!G1323="","",Árboles!G1323)</f>
        <v/>
      </c>
      <c r="E1326" s="242"/>
      <c r="F1326" s="242"/>
      <c r="G1326" s="242"/>
      <c r="H1326" s="242"/>
      <c r="I1326" s="242"/>
      <c r="J1326" s="243">
        <f>SUM(Biomasa[[#This Row],[B_PM (t)]:[B_Raíz (t)]])</f>
        <v>0</v>
      </c>
    </row>
    <row r="1327" spans="2:10" ht="16.8" thickTop="1" thickBot="1">
      <c r="B1327" s="254" t="str">
        <f>IF(Árboles!B1324="","",Árboles!B1324)</f>
        <v/>
      </c>
      <c r="C1327" s="240" t="str">
        <f>IF(Árboles!C1324="","",Árboles!C1324)</f>
        <v/>
      </c>
      <c r="D1327" s="255" t="str">
        <f>IF(Árboles!G1324="","",Árboles!G1324)</f>
        <v/>
      </c>
      <c r="E1327" s="242"/>
      <c r="F1327" s="242"/>
      <c r="G1327" s="242"/>
      <c r="H1327" s="242"/>
      <c r="I1327" s="242"/>
      <c r="J1327" s="243">
        <f>SUM(Biomasa[[#This Row],[B_PM (t)]:[B_Raíz (t)]])</f>
        <v>0</v>
      </c>
    </row>
    <row r="1328" spans="2:10" ht="16.8" thickTop="1" thickBot="1">
      <c r="B1328" s="254" t="str">
        <f>IF(Árboles!B1325="","",Árboles!B1325)</f>
        <v/>
      </c>
      <c r="C1328" s="240" t="str">
        <f>IF(Árboles!C1325="","",Árboles!C1325)</f>
        <v/>
      </c>
      <c r="D1328" s="255" t="str">
        <f>IF(Árboles!G1325="","",Árboles!G1325)</f>
        <v/>
      </c>
      <c r="E1328" s="242"/>
      <c r="F1328" s="242"/>
      <c r="G1328" s="242"/>
      <c r="H1328" s="242"/>
      <c r="I1328" s="242"/>
      <c r="J1328" s="243">
        <f>SUM(Biomasa[[#This Row],[B_PM (t)]:[B_Raíz (t)]])</f>
        <v>0</v>
      </c>
    </row>
    <row r="1329" spans="2:10" ht="16.8" thickTop="1" thickBot="1">
      <c r="B1329" s="254" t="str">
        <f>IF(Árboles!B1326="","",Árboles!B1326)</f>
        <v/>
      </c>
      <c r="C1329" s="240" t="str">
        <f>IF(Árboles!C1326="","",Árboles!C1326)</f>
        <v/>
      </c>
      <c r="D1329" s="255" t="str">
        <f>IF(Árboles!G1326="","",Árboles!G1326)</f>
        <v/>
      </c>
      <c r="E1329" s="242"/>
      <c r="F1329" s="242"/>
      <c r="G1329" s="242"/>
      <c r="H1329" s="242"/>
      <c r="I1329" s="242"/>
      <c r="J1329" s="243">
        <f>SUM(Biomasa[[#This Row],[B_PM (t)]:[B_Raíz (t)]])</f>
        <v>0</v>
      </c>
    </row>
    <row r="1330" spans="2:10" ht="16.8" thickTop="1" thickBot="1">
      <c r="B1330" s="254" t="str">
        <f>IF(Árboles!B1327="","",Árboles!B1327)</f>
        <v/>
      </c>
      <c r="C1330" s="240" t="str">
        <f>IF(Árboles!C1327="","",Árboles!C1327)</f>
        <v/>
      </c>
      <c r="D1330" s="255" t="str">
        <f>IF(Árboles!G1327="","",Árboles!G1327)</f>
        <v/>
      </c>
      <c r="E1330" s="242"/>
      <c r="F1330" s="242"/>
      <c r="G1330" s="242"/>
      <c r="H1330" s="242"/>
      <c r="I1330" s="242"/>
      <c r="J1330" s="243">
        <f>SUM(Biomasa[[#This Row],[B_PM (t)]:[B_Raíz (t)]])</f>
        <v>0</v>
      </c>
    </row>
    <row r="1331" spans="2:10" ht="16.8" thickTop="1" thickBot="1">
      <c r="B1331" s="254" t="str">
        <f>IF(Árboles!B1328="","",Árboles!B1328)</f>
        <v/>
      </c>
      <c r="C1331" s="240" t="str">
        <f>IF(Árboles!C1328="","",Árboles!C1328)</f>
        <v/>
      </c>
      <c r="D1331" s="255" t="str">
        <f>IF(Árboles!G1328="","",Árboles!G1328)</f>
        <v/>
      </c>
      <c r="E1331" s="242"/>
      <c r="F1331" s="242"/>
      <c r="G1331" s="242"/>
      <c r="H1331" s="242"/>
      <c r="I1331" s="242"/>
      <c r="J1331" s="243">
        <f>SUM(Biomasa[[#This Row],[B_PM (t)]:[B_Raíz (t)]])</f>
        <v>0</v>
      </c>
    </row>
    <row r="1332" spans="2:10" ht="16.8" thickTop="1" thickBot="1">
      <c r="B1332" s="254" t="str">
        <f>IF(Árboles!B1329="","",Árboles!B1329)</f>
        <v/>
      </c>
      <c r="C1332" s="240" t="str">
        <f>IF(Árboles!C1329="","",Árboles!C1329)</f>
        <v/>
      </c>
      <c r="D1332" s="255" t="str">
        <f>IF(Árboles!G1329="","",Árboles!G1329)</f>
        <v/>
      </c>
      <c r="E1332" s="242"/>
      <c r="F1332" s="242"/>
      <c r="G1332" s="242"/>
      <c r="H1332" s="242"/>
      <c r="I1332" s="242"/>
      <c r="J1332" s="243">
        <f>SUM(Biomasa[[#This Row],[B_PM (t)]:[B_Raíz (t)]])</f>
        <v>0</v>
      </c>
    </row>
    <row r="1333" spans="2:10" ht="16.8" thickTop="1" thickBot="1">
      <c r="B1333" s="254" t="str">
        <f>IF(Árboles!B1330="","",Árboles!B1330)</f>
        <v/>
      </c>
      <c r="C1333" s="240" t="str">
        <f>IF(Árboles!C1330="","",Árboles!C1330)</f>
        <v/>
      </c>
      <c r="D1333" s="255" t="str">
        <f>IF(Árboles!G1330="","",Árboles!G1330)</f>
        <v/>
      </c>
      <c r="E1333" s="242"/>
      <c r="F1333" s="242"/>
      <c r="G1333" s="242"/>
      <c r="H1333" s="242"/>
      <c r="I1333" s="242"/>
      <c r="J1333" s="243">
        <f>SUM(Biomasa[[#This Row],[B_PM (t)]:[B_Raíz (t)]])</f>
        <v>0</v>
      </c>
    </row>
    <row r="1334" spans="2:10" ht="16.8" thickTop="1" thickBot="1">
      <c r="B1334" s="254" t="str">
        <f>IF(Árboles!B1331="","",Árboles!B1331)</f>
        <v/>
      </c>
      <c r="C1334" s="240" t="str">
        <f>IF(Árboles!C1331="","",Árboles!C1331)</f>
        <v/>
      </c>
      <c r="D1334" s="255" t="str">
        <f>IF(Árboles!G1331="","",Árboles!G1331)</f>
        <v/>
      </c>
      <c r="E1334" s="242"/>
      <c r="F1334" s="242"/>
      <c r="G1334" s="242"/>
      <c r="H1334" s="242"/>
      <c r="I1334" s="242"/>
      <c r="J1334" s="243">
        <f>SUM(Biomasa[[#This Row],[B_PM (t)]:[B_Raíz (t)]])</f>
        <v>0</v>
      </c>
    </row>
    <row r="1335" spans="2:10" ht="16.8" thickTop="1" thickBot="1">
      <c r="B1335" s="254" t="str">
        <f>IF(Árboles!B1332="","",Árboles!B1332)</f>
        <v/>
      </c>
      <c r="C1335" s="240" t="str">
        <f>IF(Árboles!C1332="","",Árboles!C1332)</f>
        <v/>
      </c>
      <c r="D1335" s="255" t="str">
        <f>IF(Árboles!G1332="","",Árboles!G1332)</f>
        <v/>
      </c>
      <c r="E1335" s="242"/>
      <c r="F1335" s="242"/>
      <c r="G1335" s="242"/>
      <c r="H1335" s="242"/>
      <c r="I1335" s="242"/>
      <c r="J1335" s="243">
        <f>SUM(Biomasa[[#This Row],[B_PM (t)]:[B_Raíz (t)]])</f>
        <v>0</v>
      </c>
    </row>
    <row r="1336" spans="2:10" ht="16.8" thickTop="1" thickBot="1">
      <c r="B1336" s="254" t="str">
        <f>IF(Árboles!B1333="","",Árboles!B1333)</f>
        <v/>
      </c>
      <c r="C1336" s="240" t="str">
        <f>IF(Árboles!C1333="","",Árboles!C1333)</f>
        <v/>
      </c>
      <c r="D1336" s="255" t="str">
        <f>IF(Árboles!G1333="","",Árboles!G1333)</f>
        <v/>
      </c>
      <c r="E1336" s="242"/>
      <c r="F1336" s="242"/>
      <c r="G1336" s="242"/>
      <c r="H1336" s="242"/>
      <c r="I1336" s="242"/>
      <c r="J1336" s="243">
        <f>SUM(Biomasa[[#This Row],[B_PM (t)]:[B_Raíz (t)]])</f>
        <v>0</v>
      </c>
    </row>
    <row r="1337" spans="2:10" ht="16.8" thickTop="1" thickBot="1">
      <c r="B1337" s="254" t="str">
        <f>IF(Árboles!B1334="","",Árboles!B1334)</f>
        <v/>
      </c>
      <c r="C1337" s="240" t="str">
        <f>IF(Árboles!C1334="","",Árboles!C1334)</f>
        <v/>
      </c>
      <c r="D1337" s="255" t="str">
        <f>IF(Árboles!G1334="","",Árboles!G1334)</f>
        <v/>
      </c>
      <c r="E1337" s="242"/>
      <c r="F1337" s="242"/>
      <c r="G1337" s="242"/>
      <c r="H1337" s="242"/>
      <c r="I1337" s="242"/>
      <c r="J1337" s="243">
        <f>SUM(Biomasa[[#This Row],[B_PM (t)]:[B_Raíz (t)]])</f>
        <v>0</v>
      </c>
    </row>
    <row r="1338" spans="2:10" ht="16.8" thickTop="1" thickBot="1">
      <c r="B1338" s="254" t="str">
        <f>IF(Árboles!B1335="","",Árboles!B1335)</f>
        <v/>
      </c>
      <c r="C1338" s="240" t="str">
        <f>IF(Árboles!C1335="","",Árboles!C1335)</f>
        <v/>
      </c>
      <c r="D1338" s="255" t="str">
        <f>IF(Árboles!G1335="","",Árboles!G1335)</f>
        <v/>
      </c>
      <c r="E1338" s="242"/>
      <c r="F1338" s="242"/>
      <c r="G1338" s="242"/>
      <c r="H1338" s="242"/>
      <c r="I1338" s="242"/>
      <c r="J1338" s="243">
        <f>SUM(Biomasa[[#This Row],[B_PM (t)]:[B_Raíz (t)]])</f>
        <v>0</v>
      </c>
    </row>
    <row r="1339" spans="2:10" ht="16.8" thickTop="1" thickBot="1">
      <c r="B1339" s="254" t="str">
        <f>IF(Árboles!B1336="","",Árboles!B1336)</f>
        <v/>
      </c>
      <c r="C1339" s="240" t="str">
        <f>IF(Árboles!C1336="","",Árboles!C1336)</f>
        <v/>
      </c>
      <c r="D1339" s="255" t="str">
        <f>IF(Árboles!G1336="","",Árboles!G1336)</f>
        <v/>
      </c>
      <c r="E1339" s="242"/>
      <c r="F1339" s="242"/>
      <c r="G1339" s="242"/>
      <c r="H1339" s="242"/>
      <c r="I1339" s="242"/>
      <c r="J1339" s="243">
        <f>SUM(Biomasa[[#This Row],[B_PM (t)]:[B_Raíz (t)]])</f>
        <v>0</v>
      </c>
    </row>
    <row r="1340" spans="2:10" ht="16.8" thickTop="1" thickBot="1">
      <c r="B1340" s="254" t="str">
        <f>IF(Árboles!B1337="","",Árboles!B1337)</f>
        <v/>
      </c>
      <c r="C1340" s="240" t="str">
        <f>IF(Árboles!C1337="","",Árboles!C1337)</f>
        <v/>
      </c>
      <c r="D1340" s="255" t="str">
        <f>IF(Árboles!G1337="","",Árboles!G1337)</f>
        <v/>
      </c>
      <c r="E1340" s="242"/>
      <c r="F1340" s="242"/>
      <c r="G1340" s="242"/>
      <c r="H1340" s="242"/>
      <c r="I1340" s="242"/>
      <c r="J1340" s="243">
        <f>SUM(Biomasa[[#This Row],[B_PM (t)]:[B_Raíz (t)]])</f>
        <v>0</v>
      </c>
    </row>
    <row r="1341" spans="2:10" ht="16.8" thickTop="1" thickBot="1">
      <c r="B1341" s="254" t="str">
        <f>IF(Árboles!B1338="","",Árboles!B1338)</f>
        <v/>
      </c>
      <c r="C1341" s="240" t="str">
        <f>IF(Árboles!C1338="","",Árboles!C1338)</f>
        <v/>
      </c>
      <c r="D1341" s="255" t="str">
        <f>IF(Árboles!G1338="","",Árboles!G1338)</f>
        <v/>
      </c>
      <c r="E1341" s="242"/>
      <c r="F1341" s="242"/>
      <c r="G1341" s="242"/>
      <c r="H1341" s="242"/>
      <c r="I1341" s="242"/>
      <c r="J1341" s="243">
        <f>SUM(Biomasa[[#This Row],[B_PM (t)]:[B_Raíz (t)]])</f>
        <v>0</v>
      </c>
    </row>
    <row r="1342" spans="2:10" ht="16.8" thickTop="1" thickBot="1">
      <c r="B1342" s="254" t="str">
        <f>IF(Árboles!B1339="","",Árboles!B1339)</f>
        <v/>
      </c>
      <c r="C1342" s="240" t="str">
        <f>IF(Árboles!C1339="","",Árboles!C1339)</f>
        <v/>
      </c>
      <c r="D1342" s="255" t="str">
        <f>IF(Árboles!G1339="","",Árboles!G1339)</f>
        <v/>
      </c>
      <c r="E1342" s="242"/>
      <c r="F1342" s="242"/>
      <c r="G1342" s="242"/>
      <c r="H1342" s="242"/>
      <c r="I1342" s="242"/>
      <c r="J1342" s="243">
        <f>SUM(Biomasa[[#This Row],[B_PM (t)]:[B_Raíz (t)]])</f>
        <v>0</v>
      </c>
    </row>
    <row r="1343" spans="2:10" ht="16.8" thickTop="1" thickBot="1">
      <c r="B1343" s="254" t="str">
        <f>IF(Árboles!B1340="","",Árboles!B1340)</f>
        <v/>
      </c>
      <c r="C1343" s="240" t="str">
        <f>IF(Árboles!C1340="","",Árboles!C1340)</f>
        <v/>
      </c>
      <c r="D1343" s="255" t="str">
        <f>IF(Árboles!G1340="","",Árboles!G1340)</f>
        <v/>
      </c>
      <c r="E1343" s="242"/>
      <c r="F1343" s="242"/>
      <c r="G1343" s="242"/>
      <c r="H1343" s="242"/>
      <c r="I1343" s="242"/>
      <c r="J1343" s="243">
        <f>SUM(Biomasa[[#This Row],[B_PM (t)]:[B_Raíz (t)]])</f>
        <v>0</v>
      </c>
    </row>
    <row r="1344" spans="2:10" ht="16.8" thickTop="1" thickBot="1">
      <c r="B1344" s="254" t="str">
        <f>IF(Árboles!B1341="","",Árboles!B1341)</f>
        <v/>
      </c>
      <c r="C1344" s="240" t="str">
        <f>IF(Árboles!C1341="","",Árboles!C1341)</f>
        <v/>
      </c>
      <c r="D1344" s="255" t="str">
        <f>IF(Árboles!G1341="","",Árboles!G1341)</f>
        <v/>
      </c>
      <c r="E1344" s="242"/>
      <c r="F1344" s="242"/>
      <c r="G1344" s="242"/>
      <c r="H1344" s="242"/>
      <c r="I1344" s="242"/>
      <c r="J1344" s="243">
        <f>SUM(Biomasa[[#This Row],[B_PM (t)]:[B_Raíz (t)]])</f>
        <v>0</v>
      </c>
    </row>
    <row r="1345" spans="2:10" ht="16.8" thickTop="1" thickBot="1">
      <c r="B1345" s="254" t="str">
        <f>IF(Árboles!B1342="","",Árboles!B1342)</f>
        <v/>
      </c>
      <c r="C1345" s="240" t="str">
        <f>IF(Árboles!C1342="","",Árboles!C1342)</f>
        <v/>
      </c>
      <c r="D1345" s="255" t="str">
        <f>IF(Árboles!G1342="","",Árboles!G1342)</f>
        <v/>
      </c>
      <c r="E1345" s="242"/>
      <c r="F1345" s="242"/>
      <c r="G1345" s="242"/>
      <c r="H1345" s="242"/>
      <c r="I1345" s="242"/>
      <c r="J1345" s="243">
        <f>SUM(Biomasa[[#This Row],[B_PM (t)]:[B_Raíz (t)]])</f>
        <v>0</v>
      </c>
    </row>
    <row r="1346" spans="2:10" ht="16.8" thickTop="1" thickBot="1">
      <c r="B1346" s="254" t="str">
        <f>IF(Árboles!B1343="","",Árboles!B1343)</f>
        <v/>
      </c>
      <c r="C1346" s="240" t="str">
        <f>IF(Árboles!C1343="","",Árboles!C1343)</f>
        <v/>
      </c>
      <c r="D1346" s="255" t="str">
        <f>IF(Árboles!G1343="","",Árboles!G1343)</f>
        <v/>
      </c>
      <c r="E1346" s="242"/>
      <c r="F1346" s="242"/>
      <c r="G1346" s="242"/>
      <c r="H1346" s="242"/>
      <c r="I1346" s="242"/>
      <c r="J1346" s="243">
        <f>SUM(Biomasa[[#This Row],[B_PM (t)]:[B_Raíz (t)]])</f>
        <v>0</v>
      </c>
    </row>
    <row r="1347" spans="2:10" ht="16.8" thickTop="1" thickBot="1">
      <c r="B1347" s="254" t="str">
        <f>IF(Árboles!B1344="","",Árboles!B1344)</f>
        <v/>
      </c>
      <c r="C1347" s="240" t="str">
        <f>IF(Árboles!C1344="","",Árboles!C1344)</f>
        <v/>
      </c>
      <c r="D1347" s="255" t="str">
        <f>IF(Árboles!G1344="","",Árboles!G1344)</f>
        <v/>
      </c>
      <c r="E1347" s="242"/>
      <c r="F1347" s="242"/>
      <c r="G1347" s="242"/>
      <c r="H1347" s="242"/>
      <c r="I1347" s="242"/>
      <c r="J1347" s="243">
        <f>SUM(Biomasa[[#This Row],[B_PM (t)]:[B_Raíz (t)]])</f>
        <v>0</v>
      </c>
    </row>
    <row r="1348" spans="2:10" ht="16.8" thickTop="1" thickBot="1">
      <c r="B1348" s="254" t="str">
        <f>IF(Árboles!B1345="","",Árboles!B1345)</f>
        <v/>
      </c>
      <c r="C1348" s="240" t="str">
        <f>IF(Árboles!C1345="","",Árboles!C1345)</f>
        <v/>
      </c>
      <c r="D1348" s="255" t="str">
        <f>IF(Árboles!G1345="","",Árboles!G1345)</f>
        <v/>
      </c>
      <c r="E1348" s="242"/>
      <c r="F1348" s="242"/>
      <c r="G1348" s="242"/>
      <c r="H1348" s="242"/>
      <c r="I1348" s="242"/>
      <c r="J1348" s="243">
        <f>SUM(Biomasa[[#This Row],[B_PM (t)]:[B_Raíz (t)]])</f>
        <v>0</v>
      </c>
    </row>
    <row r="1349" spans="2:10" ht="16.8" thickTop="1" thickBot="1">
      <c r="B1349" s="254" t="str">
        <f>IF(Árboles!B1346="","",Árboles!B1346)</f>
        <v/>
      </c>
      <c r="C1349" s="240" t="str">
        <f>IF(Árboles!C1346="","",Árboles!C1346)</f>
        <v/>
      </c>
      <c r="D1349" s="255" t="str">
        <f>IF(Árboles!G1346="","",Árboles!G1346)</f>
        <v/>
      </c>
      <c r="E1349" s="242"/>
      <c r="F1349" s="242"/>
      <c r="G1349" s="242"/>
      <c r="H1349" s="242"/>
      <c r="I1349" s="242"/>
      <c r="J1349" s="243">
        <f>SUM(Biomasa[[#This Row],[B_PM (t)]:[B_Raíz (t)]])</f>
        <v>0</v>
      </c>
    </row>
    <row r="1350" spans="2:10" ht="16.8" thickTop="1" thickBot="1">
      <c r="B1350" s="254" t="str">
        <f>IF(Árboles!B1347="","",Árboles!B1347)</f>
        <v/>
      </c>
      <c r="C1350" s="240" t="str">
        <f>IF(Árboles!C1347="","",Árboles!C1347)</f>
        <v/>
      </c>
      <c r="D1350" s="255" t="str">
        <f>IF(Árboles!G1347="","",Árboles!G1347)</f>
        <v/>
      </c>
      <c r="E1350" s="242"/>
      <c r="F1350" s="242"/>
      <c r="G1350" s="242"/>
      <c r="H1350" s="242"/>
      <c r="I1350" s="242"/>
      <c r="J1350" s="243">
        <f>SUM(Biomasa[[#This Row],[B_PM (t)]:[B_Raíz (t)]])</f>
        <v>0</v>
      </c>
    </row>
    <row r="1351" spans="2:10" ht="16.8" thickTop="1" thickBot="1">
      <c r="B1351" s="254" t="str">
        <f>IF(Árboles!B1348="","",Árboles!B1348)</f>
        <v/>
      </c>
      <c r="C1351" s="240" t="str">
        <f>IF(Árboles!C1348="","",Árboles!C1348)</f>
        <v/>
      </c>
      <c r="D1351" s="255" t="str">
        <f>IF(Árboles!G1348="","",Árboles!G1348)</f>
        <v/>
      </c>
      <c r="E1351" s="242"/>
      <c r="F1351" s="242"/>
      <c r="G1351" s="242"/>
      <c r="H1351" s="242"/>
      <c r="I1351" s="242"/>
      <c r="J1351" s="243">
        <f>SUM(Biomasa[[#This Row],[B_PM (t)]:[B_Raíz (t)]])</f>
        <v>0</v>
      </c>
    </row>
    <row r="1352" spans="2:10" ht="16.8" thickTop="1" thickBot="1">
      <c r="B1352" s="254" t="str">
        <f>IF(Árboles!B1349="","",Árboles!B1349)</f>
        <v/>
      </c>
      <c r="C1352" s="240" t="str">
        <f>IF(Árboles!C1349="","",Árboles!C1349)</f>
        <v/>
      </c>
      <c r="D1352" s="255" t="str">
        <f>IF(Árboles!G1349="","",Árboles!G1349)</f>
        <v/>
      </c>
      <c r="E1352" s="242"/>
      <c r="F1352" s="242"/>
      <c r="G1352" s="242"/>
      <c r="H1352" s="242"/>
      <c r="I1352" s="242"/>
      <c r="J1352" s="243">
        <f>SUM(Biomasa[[#This Row],[B_PM (t)]:[B_Raíz (t)]])</f>
        <v>0</v>
      </c>
    </row>
    <row r="1353" spans="2:10" ht="16.8" thickTop="1" thickBot="1">
      <c r="B1353" s="254" t="str">
        <f>IF(Árboles!B1350="","",Árboles!B1350)</f>
        <v/>
      </c>
      <c r="C1353" s="240" t="str">
        <f>IF(Árboles!C1350="","",Árboles!C1350)</f>
        <v/>
      </c>
      <c r="D1353" s="255" t="str">
        <f>IF(Árboles!G1350="","",Árboles!G1350)</f>
        <v/>
      </c>
      <c r="E1353" s="242"/>
      <c r="F1353" s="242"/>
      <c r="G1353" s="242"/>
      <c r="H1353" s="242"/>
      <c r="I1353" s="242"/>
      <c r="J1353" s="243">
        <f>SUM(Biomasa[[#This Row],[B_PM (t)]:[B_Raíz (t)]])</f>
        <v>0</v>
      </c>
    </row>
    <row r="1354" spans="2:10" ht="16.8" thickTop="1" thickBot="1">
      <c r="B1354" s="254" t="str">
        <f>IF(Árboles!B1351="","",Árboles!B1351)</f>
        <v/>
      </c>
      <c r="C1354" s="240" t="str">
        <f>IF(Árboles!C1351="","",Árboles!C1351)</f>
        <v/>
      </c>
      <c r="D1354" s="255" t="str">
        <f>IF(Árboles!G1351="","",Árboles!G1351)</f>
        <v/>
      </c>
      <c r="E1354" s="242"/>
      <c r="F1354" s="242"/>
      <c r="G1354" s="242"/>
      <c r="H1354" s="242"/>
      <c r="I1354" s="242"/>
      <c r="J1354" s="243">
        <f>SUM(Biomasa[[#This Row],[B_PM (t)]:[B_Raíz (t)]])</f>
        <v>0</v>
      </c>
    </row>
    <row r="1355" spans="2:10" ht="16.8" thickTop="1" thickBot="1">
      <c r="B1355" s="254" t="str">
        <f>IF(Árboles!B1352="","",Árboles!B1352)</f>
        <v/>
      </c>
      <c r="C1355" s="240" t="str">
        <f>IF(Árboles!C1352="","",Árboles!C1352)</f>
        <v/>
      </c>
      <c r="D1355" s="255" t="str">
        <f>IF(Árboles!G1352="","",Árboles!G1352)</f>
        <v/>
      </c>
      <c r="E1355" s="242"/>
      <c r="F1355" s="242"/>
      <c r="G1355" s="242"/>
      <c r="H1355" s="242"/>
      <c r="I1355" s="242"/>
      <c r="J1355" s="243">
        <f>SUM(Biomasa[[#This Row],[B_PM (t)]:[B_Raíz (t)]])</f>
        <v>0</v>
      </c>
    </row>
    <row r="1356" spans="2:10" ht="16.8" thickTop="1" thickBot="1">
      <c r="B1356" s="254" t="str">
        <f>IF(Árboles!B1353="","",Árboles!B1353)</f>
        <v/>
      </c>
      <c r="C1356" s="240" t="str">
        <f>IF(Árboles!C1353="","",Árboles!C1353)</f>
        <v/>
      </c>
      <c r="D1356" s="255" t="str">
        <f>IF(Árboles!G1353="","",Árboles!G1353)</f>
        <v/>
      </c>
      <c r="E1356" s="242"/>
      <c r="F1356" s="242"/>
      <c r="G1356" s="242"/>
      <c r="H1356" s="242"/>
      <c r="I1356" s="242"/>
      <c r="J1356" s="243">
        <f>SUM(Biomasa[[#This Row],[B_PM (t)]:[B_Raíz (t)]])</f>
        <v>0</v>
      </c>
    </row>
    <row r="1357" spans="2:10" ht="16.8" thickTop="1" thickBot="1">
      <c r="B1357" s="254" t="str">
        <f>IF(Árboles!B1354="","",Árboles!B1354)</f>
        <v/>
      </c>
      <c r="C1357" s="240" t="str">
        <f>IF(Árboles!C1354="","",Árboles!C1354)</f>
        <v/>
      </c>
      <c r="D1357" s="255" t="str">
        <f>IF(Árboles!G1354="","",Árboles!G1354)</f>
        <v/>
      </c>
      <c r="E1357" s="242"/>
      <c r="F1357" s="242"/>
      <c r="G1357" s="242"/>
      <c r="H1357" s="242"/>
      <c r="I1357" s="242"/>
      <c r="J1357" s="243">
        <f>SUM(Biomasa[[#This Row],[B_PM (t)]:[B_Raíz (t)]])</f>
        <v>0</v>
      </c>
    </row>
    <row r="1358" spans="2:10" ht="16.8" thickTop="1" thickBot="1">
      <c r="B1358" s="254" t="str">
        <f>IF(Árboles!B1355="","",Árboles!B1355)</f>
        <v/>
      </c>
      <c r="C1358" s="240" t="str">
        <f>IF(Árboles!C1355="","",Árboles!C1355)</f>
        <v/>
      </c>
      <c r="D1358" s="255" t="str">
        <f>IF(Árboles!G1355="","",Árboles!G1355)</f>
        <v/>
      </c>
      <c r="E1358" s="242"/>
      <c r="F1358" s="242"/>
      <c r="G1358" s="242"/>
      <c r="H1358" s="242"/>
      <c r="I1358" s="242"/>
      <c r="J1358" s="243">
        <f>SUM(Biomasa[[#This Row],[B_PM (t)]:[B_Raíz (t)]])</f>
        <v>0</v>
      </c>
    </row>
    <row r="1359" spans="2:10" ht="16.8" thickTop="1" thickBot="1">
      <c r="B1359" s="254" t="str">
        <f>IF(Árboles!B1356="","",Árboles!B1356)</f>
        <v/>
      </c>
      <c r="C1359" s="240" t="str">
        <f>IF(Árboles!C1356="","",Árboles!C1356)</f>
        <v/>
      </c>
      <c r="D1359" s="255" t="str">
        <f>IF(Árboles!G1356="","",Árboles!G1356)</f>
        <v/>
      </c>
      <c r="E1359" s="242"/>
      <c r="F1359" s="242"/>
      <c r="G1359" s="242"/>
      <c r="H1359" s="242"/>
      <c r="I1359" s="242"/>
      <c r="J1359" s="243">
        <f>SUM(Biomasa[[#This Row],[B_PM (t)]:[B_Raíz (t)]])</f>
        <v>0</v>
      </c>
    </row>
    <row r="1360" spans="2:10" ht="16.8" thickTop="1" thickBot="1">
      <c r="B1360" s="254" t="str">
        <f>IF(Árboles!B1357="","",Árboles!B1357)</f>
        <v/>
      </c>
      <c r="C1360" s="240" t="str">
        <f>IF(Árboles!C1357="","",Árboles!C1357)</f>
        <v/>
      </c>
      <c r="D1360" s="255" t="str">
        <f>IF(Árboles!G1357="","",Árboles!G1357)</f>
        <v/>
      </c>
      <c r="E1360" s="242"/>
      <c r="F1360" s="242"/>
      <c r="G1360" s="242"/>
      <c r="H1360" s="242"/>
      <c r="I1360" s="242"/>
      <c r="J1360" s="243">
        <f>SUM(Biomasa[[#This Row],[B_PM (t)]:[B_Raíz (t)]])</f>
        <v>0</v>
      </c>
    </row>
    <row r="1361" spans="2:10" ht="16.8" thickTop="1" thickBot="1">
      <c r="B1361" s="254" t="str">
        <f>IF(Árboles!B1358="","",Árboles!B1358)</f>
        <v/>
      </c>
      <c r="C1361" s="240" t="str">
        <f>IF(Árboles!C1358="","",Árboles!C1358)</f>
        <v/>
      </c>
      <c r="D1361" s="255" t="str">
        <f>IF(Árboles!G1358="","",Árboles!G1358)</f>
        <v/>
      </c>
      <c r="E1361" s="242"/>
      <c r="F1361" s="242"/>
      <c r="G1361" s="242"/>
      <c r="H1361" s="242"/>
      <c r="I1361" s="242"/>
      <c r="J1361" s="243">
        <f>SUM(Biomasa[[#This Row],[B_PM (t)]:[B_Raíz (t)]])</f>
        <v>0</v>
      </c>
    </row>
    <row r="1362" spans="2:10" ht="16.8" thickTop="1" thickBot="1">
      <c r="B1362" s="254" t="str">
        <f>IF(Árboles!B1359="","",Árboles!B1359)</f>
        <v/>
      </c>
      <c r="C1362" s="240" t="str">
        <f>IF(Árboles!C1359="","",Árboles!C1359)</f>
        <v/>
      </c>
      <c r="D1362" s="255" t="str">
        <f>IF(Árboles!G1359="","",Árboles!G1359)</f>
        <v/>
      </c>
      <c r="E1362" s="242"/>
      <c r="F1362" s="242"/>
      <c r="G1362" s="242"/>
      <c r="H1362" s="242"/>
      <c r="I1362" s="242"/>
      <c r="J1362" s="243">
        <f>SUM(Biomasa[[#This Row],[B_PM (t)]:[B_Raíz (t)]])</f>
        <v>0</v>
      </c>
    </row>
    <row r="1363" spans="2:10" ht="16.8" thickTop="1" thickBot="1">
      <c r="B1363" s="254" t="str">
        <f>IF(Árboles!B1360="","",Árboles!B1360)</f>
        <v/>
      </c>
      <c r="C1363" s="240" t="str">
        <f>IF(Árboles!C1360="","",Árboles!C1360)</f>
        <v/>
      </c>
      <c r="D1363" s="255" t="str">
        <f>IF(Árboles!G1360="","",Árboles!G1360)</f>
        <v/>
      </c>
      <c r="E1363" s="242"/>
      <c r="F1363" s="242"/>
      <c r="G1363" s="242"/>
      <c r="H1363" s="242"/>
      <c r="I1363" s="242"/>
      <c r="J1363" s="243">
        <f>SUM(Biomasa[[#This Row],[B_PM (t)]:[B_Raíz (t)]])</f>
        <v>0</v>
      </c>
    </row>
    <row r="1364" spans="2:10" ht="16.8" thickTop="1" thickBot="1">
      <c r="B1364" s="254" t="str">
        <f>IF(Árboles!B1361="","",Árboles!B1361)</f>
        <v/>
      </c>
      <c r="C1364" s="240" t="str">
        <f>IF(Árboles!C1361="","",Árboles!C1361)</f>
        <v/>
      </c>
      <c r="D1364" s="255" t="str">
        <f>IF(Árboles!G1361="","",Árboles!G1361)</f>
        <v/>
      </c>
      <c r="E1364" s="242"/>
      <c r="F1364" s="242"/>
      <c r="G1364" s="242"/>
      <c r="H1364" s="242"/>
      <c r="I1364" s="242"/>
      <c r="J1364" s="243">
        <f>SUM(Biomasa[[#This Row],[B_PM (t)]:[B_Raíz (t)]])</f>
        <v>0</v>
      </c>
    </row>
    <row r="1365" spans="2:10" ht="16.8" thickTop="1" thickBot="1">
      <c r="B1365" s="254" t="str">
        <f>IF(Árboles!B1362="","",Árboles!B1362)</f>
        <v/>
      </c>
      <c r="C1365" s="240" t="str">
        <f>IF(Árboles!C1362="","",Árboles!C1362)</f>
        <v/>
      </c>
      <c r="D1365" s="255" t="str">
        <f>IF(Árboles!G1362="","",Árboles!G1362)</f>
        <v/>
      </c>
      <c r="E1365" s="242"/>
      <c r="F1365" s="242"/>
      <c r="G1365" s="242"/>
      <c r="H1365" s="242"/>
      <c r="I1365" s="242"/>
      <c r="J1365" s="243">
        <f>SUM(Biomasa[[#This Row],[B_PM (t)]:[B_Raíz (t)]])</f>
        <v>0</v>
      </c>
    </row>
    <row r="1366" spans="2:10" ht="16.8" thickTop="1" thickBot="1">
      <c r="B1366" s="254" t="str">
        <f>IF(Árboles!B1363="","",Árboles!B1363)</f>
        <v/>
      </c>
      <c r="C1366" s="240" t="str">
        <f>IF(Árboles!C1363="","",Árboles!C1363)</f>
        <v/>
      </c>
      <c r="D1366" s="255" t="str">
        <f>IF(Árboles!G1363="","",Árboles!G1363)</f>
        <v/>
      </c>
      <c r="E1366" s="242"/>
      <c r="F1366" s="242"/>
      <c r="G1366" s="242"/>
      <c r="H1366" s="242"/>
      <c r="I1366" s="242"/>
      <c r="J1366" s="243">
        <f>SUM(Biomasa[[#This Row],[B_PM (t)]:[B_Raíz (t)]])</f>
        <v>0</v>
      </c>
    </row>
    <row r="1367" spans="2:10" ht="16.8" thickTop="1" thickBot="1">
      <c r="B1367" s="254" t="str">
        <f>IF(Árboles!B1364="","",Árboles!B1364)</f>
        <v/>
      </c>
      <c r="C1367" s="240" t="str">
        <f>IF(Árboles!C1364="","",Árboles!C1364)</f>
        <v/>
      </c>
      <c r="D1367" s="255" t="str">
        <f>IF(Árboles!G1364="","",Árboles!G1364)</f>
        <v/>
      </c>
      <c r="E1367" s="242"/>
      <c r="F1367" s="242"/>
      <c r="G1367" s="242"/>
      <c r="H1367" s="242"/>
      <c r="I1367" s="242"/>
      <c r="J1367" s="243">
        <f>SUM(Biomasa[[#This Row],[B_PM (t)]:[B_Raíz (t)]])</f>
        <v>0</v>
      </c>
    </row>
    <row r="1368" spans="2:10" ht="16.8" thickTop="1" thickBot="1">
      <c r="B1368" s="254" t="str">
        <f>IF(Árboles!B1365="","",Árboles!B1365)</f>
        <v/>
      </c>
      <c r="C1368" s="240" t="str">
        <f>IF(Árboles!C1365="","",Árboles!C1365)</f>
        <v/>
      </c>
      <c r="D1368" s="255" t="str">
        <f>IF(Árboles!G1365="","",Árboles!G1365)</f>
        <v/>
      </c>
      <c r="E1368" s="242"/>
      <c r="F1368" s="242"/>
      <c r="G1368" s="242"/>
      <c r="H1368" s="242"/>
      <c r="I1368" s="242"/>
      <c r="J1368" s="243">
        <f>SUM(Biomasa[[#This Row],[B_PM (t)]:[B_Raíz (t)]])</f>
        <v>0</v>
      </c>
    </row>
    <row r="1369" spans="2:10" ht="16.8" thickTop="1" thickBot="1">
      <c r="B1369" s="254" t="str">
        <f>IF(Árboles!B1366="","",Árboles!B1366)</f>
        <v/>
      </c>
      <c r="C1369" s="240" t="str">
        <f>IF(Árboles!C1366="","",Árboles!C1366)</f>
        <v/>
      </c>
      <c r="D1369" s="255" t="str">
        <f>IF(Árboles!G1366="","",Árboles!G1366)</f>
        <v/>
      </c>
      <c r="E1369" s="242"/>
      <c r="F1369" s="242"/>
      <c r="G1369" s="242"/>
      <c r="H1369" s="242"/>
      <c r="I1369" s="242"/>
      <c r="J1369" s="243">
        <f>SUM(Biomasa[[#This Row],[B_PM (t)]:[B_Raíz (t)]])</f>
        <v>0</v>
      </c>
    </row>
    <row r="1370" spans="2:10" ht="16.8" thickTop="1" thickBot="1">
      <c r="B1370" s="254" t="str">
        <f>IF(Árboles!B1367="","",Árboles!B1367)</f>
        <v/>
      </c>
      <c r="C1370" s="240" t="str">
        <f>IF(Árboles!C1367="","",Árboles!C1367)</f>
        <v/>
      </c>
      <c r="D1370" s="255" t="str">
        <f>IF(Árboles!G1367="","",Árboles!G1367)</f>
        <v/>
      </c>
      <c r="E1370" s="242"/>
      <c r="F1370" s="242"/>
      <c r="G1370" s="242"/>
      <c r="H1370" s="242"/>
      <c r="I1370" s="242"/>
      <c r="J1370" s="243">
        <f>SUM(Biomasa[[#This Row],[B_PM (t)]:[B_Raíz (t)]])</f>
        <v>0</v>
      </c>
    </row>
    <row r="1371" spans="2:10" ht="16.8" thickTop="1" thickBot="1">
      <c r="B1371" s="254" t="str">
        <f>IF(Árboles!B1368="","",Árboles!B1368)</f>
        <v/>
      </c>
      <c r="C1371" s="240" t="str">
        <f>IF(Árboles!C1368="","",Árboles!C1368)</f>
        <v/>
      </c>
      <c r="D1371" s="255" t="str">
        <f>IF(Árboles!G1368="","",Árboles!G1368)</f>
        <v/>
      </c>
      <c r="E1371" s="242"/>
      <c r="F1371" s="242"/>
      <c r="G1371" s="242"/>
      <c r="H1371" s="242"/>
      <c r="I1371" s="242"/>
      <c r="J1371" s="243">
        <f>SUM(Biomasa[[#This Row],[B_PM (t)]:[B_Raíz (t)]])</f>
        <v>0</v>
      </c>
    </row>
    <row r="1372" spans="2:10" ht="16.8" thickTop="1" thickBot="1">
      <c r="B1372" s="254" t="str">
        <f>IF(Árboles!B1369="","",Árboles!B1369)</f>
        <v/>
      </c>
      <c r="C1372" s="240" t="str">
        <f>IF(Árboles!C1369="","",Árboles!C1369)</f>
        <v/>
      </c>
      <c r="D1372" s="255" t="str">
        <f>IF(Árboles!G1369="","",Árboles!G1369)</f>
        <v/>
      </c>
      <c r="E1372" s="242"/>
      <c r="F1372" s="242"/>
      <c r="G1372" s="242"/>
      <c r="H1372" s="242"/>
      <c r="I1372" s="242"/>
      <c r="J1372" s="243">
        <f>SUM(Biomasa[[#This Row],[B_PM (t)]:[B_Raíz (t)]])</f>
        <v>0</v>
      </c>
    </row>
    <row r="1373" spans="2:10" ht="16.8" thickTop="1" thickBot="1">
      <c r="B1373" s="254" t="str">
        <f>IF(Árboles!B1370="","",Árboles!B1370)</f>
        <v/>
      </c>
      <c r="C1373" s="240" t="str">
        <f>IF(Árboles!C1370="","",Árboles!C1370)</f>
        <v/>
      </c>
      <c r="D1373" s="255" t="str">
        <f>IF(Árboles!G1370="","",Árboles!G1370)</f>
        <v/>
      </c>
      <c r="E1373" s="242"/>
      <c r="F1373" s="242"/>
      <c r="G1373" s="242"/>
      <c r="H1373" s="242"/>
      <c r="I1373" s="242"/>
      <c r="J1373" s="243">
        <f>SUM(Biomasa[[#This Row],[B_PM (t)]:[B_Raíz (t)]])</f>
        <v>0</v>
      </c>
    </row>
    <row r="1374" spans="2:10" ht="16.8" thickTop="1" thickBot="1">
      <c r="B1374" s="254" t="str">
        <f>IF(Árboles!B1371="","",Árboles!B1371)</f>
        <v/>
      </c>
      <c r="C1374" s="240" t="str">
        <f>IF(Árboles!C1371="","",Árboles!C1371)</f>
        <v/>
      </c>
      <c r="D1374" s="255" t="str">
        <f>IF(Árboles!G1371="","",Árboles!G1371)</f>
        <v/>
      </c>
      <c r="E1374" s="242"/>
      <c r="F1374" s="242"/>
      <c r="G1374" s="242"/>
      <c r="H1374" s="242"/>
      <c r="I1374" s="242"/>
      <c r="J1374" s="243">
        <f>SUM(Biomasa[[#This Row],[B_PM (t)]:[B_Raíz (t)]])</f>
        <v>0</v>
      </c>
    </row>
    <row r="1375" spans="2:10" ht="16.8" thickTop="1" thickBot="1">
      <c r="B1375" s="254" t="str">
        <f>IF(Árboles!B1372="","",Árboles!B1372)</f>
        <v/>
      </c>
      <c r="C1375" s="240" t="str">
        <f>IF(Árboles!C1372="","",Árboles!C1372)</f>
        <v/>
      </c>
      <c r="D1375" s="255" t="str">
        <f>IF(Árboles!G1372="","",Árboles!G1372)</f>
        <v/>
      </c>
      <c r="E1375" s="242"/>
      <c r="F1375" s="242"/>
      <c r="G1375" s="242"/>
      <c r="H1375" s="242"/>
      <c r="I1375" s="242"/>
      <c r="J1375" s="243">
        <f>SUM(Biomasa[[#This Row],[B_PM (t)]:[B_Raíz (t)]])</f>
        <v>0</v>
      </c>
    </row>
    <row r="1376" spans="2:10" ht="16.8" thickTop="1" thickBot="1">
      <c r="B1376" s="254" t="str">
        <f>IF(Árboles!B1373="","",Árboles!B1373)</f>
        <v/>
      </c>
      <c r="C1376" s="240" t="str">
        <f>IF(Árboles!C1373="","",Árboles!C1373)</f>
        <v/>
      </c>
      <c r="D1376" s="255" t="str">
        <f>IF(Árboles!G1373="","",Árboles!G1373)</f>
        <v/>
      </c>
      <c r="E1376" s="242"/>
      <c r="F1376" s="242"/>
      <c r="G1376" s="242"/>
      <c r="H1376" s="242"/>
      <c r="I1376" s="242"/>
      <c r="J1376" s="243">
        <f>SUM(Biomasa[[#This Row],[B_PM (t)]:[B_Raíz (t)]])</f>
        <v>0</v>
      </c>
    </row>
    <row r="1377" spans="2:10" ht="16.8" thickTop="1" thickBot="1">
      <c r="B1377" s="254" t="str">
        <f>IF(Árboles!B1374="","",Árboles!B1374)</f>
        <v/>
      </c>
      <c r="C1377" s="240" t="str">
        <f>IF(Árboles!C1374="","",Árboles!C1374)</f>
        <v/>
      </c>
      <c r="D1377" s="255" t="str">
        <f>IF(Árboles!G1374="","",Árboles!G1374)</f>
        <v/>
      </c>
      <c r="E1377" s="242"/>
      <c r="F1377" s="242"/>
      <c r="G1377" s="242"/>
      <c r="H1377" s="242"/>
      <c r="I1377" s="242"/>
      <c r="J1377" s="243">
        <f>SUM(Biomasa[[#This Row],[B_PM (t)]:[B_Raíz (t)]])</f>
        <v>0</v>
      </c>
    </row>
    <row r="1378" spans="2:10" ht="16.8" thickTop="1" thickBot="1">
      <c r="B1378" s="254" t="str">
        <f>IF(Árboles!B1375="","",Árboles!B1375)</f>
        <v/>
      </c>
      <c r="C1378" s="240" t="str">
        <f>IF(Árboles!C1375="","",Árboles!C1375)</f>
        <v/>
      </c>
      <c r="D1378" s="255" t="str">
        <f>IF(Árboles!G1375="","",Árboles!G1375)</f>
        <v/>
      </c>
      <c r="E1378" s="242"/>
      <c r="F1378" s="242"/>
      <c r="G1378" s="242"/>
      <c r="H1378" s="242"/>
      <c r="I1378" s="242"/>
      <c r="J1378" s="243">
        <f>SUM(Biomasa[[#This Row],[B_PM (t)]:[B_Raíz (t)]])</f>
        <v>0</v>
      </c>
    </row>
    <row r="1379" spans="2:10" ht="16.8" thickTop="1" thickBot="1">
      <c r="B1379" s="254" t="str">
        <f>IF(Árboles!B1376="","",Árboles!B1376)</f>
        <v/>
      </c>
      <c r="C1379" s="240" t="str">
        <f>IF(Árboles!C1376="","",Árboles!C1376)</f>
        <v/>
      </c>
      <c r="D1379" s="255" t="str">
        <f>IF(Árboles!G1376="","",Árboles!G1376)</f>
        <v/>
      </c>
      <c r="E1379" s="242"/>
      <c r="F1379" s="242"/>
      <c r="G1379" s="242"/>
      <c r="H1379" s="242"/>
      <c r="I1379" s="242"/>
      <c r="J1379" s="243">
        <f>SUM(Biomasa[[#This Row],[B_PM (t)]:[B_Raíz (t)]])</f>
        <v>0</v>
      </c>
    </row>
    <row r="1380" spans="2:10" ht="16.8" thickTop="1" thickBot="1">
      <c r="B1380" s="254" t="str">
        <f>IF(Árboles!B1377="","",Árboles!B1377)</f>
        <v/>
      </c>
      <c r="C1380" s="240" t="str">
        <f>IF(Árboles!C1377="","",Árboles!C1377)</f>
        <v/>
      </c>
      <c r="D1380" s="255" t="str">
        <f>IF(Árboles!G1377="","",Árboles!G1377)</f>
        <v/>
      </c>
      <c r="E1380" s="242"/>
      <c r="F1380" s="242"/>
      <c r="G1380" s="242"/>
      <c r="H1380" s="242"/>
      <c r="I1380" s="242"/>
      <c r="J1380" s="243">
        <f>SUM(Biomasa[[#This Row],[B_PM (t)]:[B_Raíz (t)]])</f>
        <v>0</v>
      </c>
    </row>
    <row r="1381" spans="2:10" ht="16.8" thickTop="1" thickBot="1">
      <c r="B1381" s="254" t="str">
        <f>IF(Árboles!B1378="","",Árboles!B1378)</f>
        <v/>
      </c>
      <c r="C1381" s="240" t="str">
        <f>IF(Árboles!C1378="","",Árboles!C1378)</f>
        <v/>
      </c>
      <c r="D1381" s="255" t="str">
        <f>IF(Árboles!G1378="","",Árboles!G1378)</f>
        <v/>
      </c>
      <c r="E1381" s="242"/>
      <c r="F1381" s="242"/>
      <c r="G1381" s="242"/>
      <c r="H1381" s="242"/>
      <c r="I1381" s="242"/>
      <c r="J1381" s="243">
        <f>SUM(Biomasa[[#This Row],[B_PM (t)]:[B_Raíz (t)]])</f>
        <v>0</v>
      </c>
    </row>
    <row r="1382" spans="2:10" ht="16.8" thickTop="1" thickBot="1">
      <c r="B1382" s="254" t="str">
        <f>IF(Árboles!B1379="","",Árboles!B1379)</f>
        <v/>
      </c>
      <c r="C1382" s="240" t="str">
        <f>IF(Árboles!C1379="","",Árboles!C1379)</f>
        <v/>
      </c>
      <c r="D1382" s="255" t="str">
        <f>IF(Árboles!G1379="","",Árboles!G1379)</f>
        <v/>
      </c>
      <c r="E1382" s="242"/>
      <c r="F1382" s="242"/>
      <c r="G1382" s="242"/>
      <c r="H1382" s="242"/>
      <c r="I1382" s="242"/>
      <c r="J1382" s="243">
        <f>SUM(Biomasa[[#This Row],[B_PM (t)]:[B_Raíz (t)]])</f>
        <v>0</v>
      </c>
    </row>
    <row r="1383" spans="2:10" ht="16.8" thickTop="1" thickBot="1">
      <c r="B1383" s="254" t="str">
        <f>IF(Árboles!B1380="","",Árboles!B1380)</f>
        <v/>
      </c>
      <c r="C1383" s="240" t="str">
        <f>IF(Árboles!C1380="","",Árboles!C1380)</f>
        <v/>
      </c>
      <c r="D1383" s="255" t="str">
        <f>IF(Árboles!G1380="","",Árboles!G1380)</f>
        <v/>
      </c>
      <c r="E1383" s="242"/>
      <c r="F1383" s="242"/>
      <c r="G1383" s="242"/>
      <c r="H1383" s="242"/>
      <c r="I1383" s="242"/>
      <c r="J1383" s="243">
        <f>SUM(Biomasa[[#This Row],[B_PM (t)]:[B_Raíz (t)]])</f>
        <v>0</v>
      </c>
    </row>
    <row r="1384" spans="2:10" ht="16.8" thickTop="1" thickBot="1">
      <c r="B1384" s="254" t="str">
        <f>IF(Árboles!B1381="","",Árboles!B1381)</f>
        <v/>
      </c>
      <c r="C1384" s="240" t="str">
        <f>IF(Árboles!C1381="","",Árboles!C1381)</f>
        <v/>
      </c>
      <c r="D1384" s="255" t="str">
        <f>IF(Árboles!G1381="","",Árboles!G1381)</f>
        <v/>
      </c>
      <c r="E1384" s="242"/>
      <c r="F1384" s="242"/>
      <c r="G1384" s="242"/>
      <c r="H1384" s="242"/>
      <c r="I1384" s="242"/>
      <c r="J1384" s="243">
        <f>SUM(Biomasa[[#This Row],[B_PM (t)]:[B_Raíz (t)]])</f>
        <v>0</v>
      </c>
    </row>
    <row r="1385" spans="2:10" ht="16.8" thickTop="1" thickBot="1">
      <c r="B1385" s="254" t="str">
        <f>IF(Árboles!B1382="","",Árboles!B1382)</f>
        <v/>
      </c>
      <c r="C1385" s="240" t="str">
        <f>IF(Árboles!C1382="","",Árboles!C1382)</f>
        <v/>
      </c>
      <c r="D1385" s="255" t="str">
        <f>IF(Árboles!G1382="","",Árboles!G1382)</f>
        <v/>
      </c>
      <c r="E1385" s="242"/>
      <c r="F1385" s="242"/>
      <c r="G1385" s="242"/>
      <c r="H1385" s="242"/>
      <c r="I1385" s="242"/>
      <c r="J1385" s="243">
        <f>SUM(Biomasa[[#This Row],[B_PM (t)]:[B_Raíz (t)]])</f>
        <v>0</v>
      </c>
    </row>
    <row r="1386" spans="2:10" ht="16.8" thickTop="1" thickBot="1">
      <c r="B1386" s="254" t="str">
        <f>IF(Árboles!B1383="","",Árboles!B1383)</f>
        <v/>
      </c>
      <c r="C1386" s="240" t="str">
        <f>IF(Árboles!C1383="","",Árboles!C1383)</f>
        <v/>
      </c>
      <c r="D1386" s="255" t="str">
        <f>IF(Árboles!G1383="","",Árboles!G1383)</f>
        <v/>
      </c>
      <c r="E1386" s="242"/>
      <c r="F1386" s="242"/>
      <c r="G1386" s="242"/>
      <c r="H1386" s="242"/>
      <c r="I1386" s="242"/>
      <c r="J1386" s="243">
        <f>SUM(Biomasa[[#This Row],[B_PM (t)]:[B_Raíz (t)]])</f>
        <v>0</v>
      </c>
    </row>
    <row r="1387" spans="2:10" ht="16.8" thickTop="1" thickBot="1">
      <c r="B1387" s="254" t="str">
        <f>IF(Árboles!B1384="","",Árboles!B1384)</f>
        <v/>
      </c>
      <c r="C1387" s="240" t="str">
        <f>IF(Árboles!C1384="","",Árboles!C1384)</f>
        <v/>
      </c>
      <c r="D1387" s="255" t="str">
        <f>IF(Árboles!G1384="","",Árboles!G1384)</f>
        <v/>
      </c>
      <c r="E1387" s="242"/>
      <c r="F1387" s="242"/>
      <c r="G1387" s="242"/>
      <c r="H1387" s="242"/>
      <c r="I1387" s="242"/>
      <c r="J1387" s="243">
        <f>SUM(Biomasa[[#This Row],[B_PM (t)]:[B_Raíz (t)]])</f>
        <v>0</v>
      </c>
    </row>
    <row r="1388" spans="2:10" ht="16.8" thickTop="1" thickBot="1">
      <c r="B1388" s="254" t="str">
        <f>IF(Árboles!B1385="","",Árboles!B1385)</f>
        <v/>
      </c>
      <c r="C1388" s="240" t="str">
        <f>IF(Árboles!C1385="","",Árboles!C1385)</f>
        <v/>
      </c>
      <c r="D1388" s="255" t="str">
        <f>IF(Árboles!G1385="","",Árboles!G1385)</f>
        <v/>
      </c>
      <c r="E1388" s="242"/>
      <c r="F1388" s="242"/>
      <c r="G1388" s="242"/>
      <c r="H1388" s="242"/>
      <c r="I1388" s="242"/>
      <c r="J1388" s="243">
        <f>SUM(Biomasa[[#This Row],[B_PM (t)]:[B_Raíz (t)]])</f>
        <v>0</v>
      </c>
    </row>
    <row r="1389" spans="2:10" ht="16.8" thickTop="1" thickBot="1">
      <c r="B1389" s="254" t="str">
        <f>IF(Árboles!B1386="","",Árboles!B1386)</f>
        <v/>
      </c>
      <c r="C1389" s="240" t="str">
        <f>IF(Árboles!C1386="","",Árboles!C1386)</f>
        <v/>
      </c>
      <c r="D1389" s="255" t="str">
        <f>IF(Árboles!G1386="","",Árboles!G1386)</f>
        <v/>
      </c>
      <c r="E1389" s="242"/>
      <c r="F1389" s="242"/>
      <c r="G1389" s="242"/>
      <c r="H1389" s="242"/>
      <c r="I1389" s="242"/>
      <c r="J1389" s="243">
        <f>SUM(Biomasa[[#This Row],[B_PM (t)]:[B_Raíz (t)]])</f>
        <v>0</v>
      </c>
    </row>
    <row r="1390" spans="2:10" ht="16.8" thickTop="1" thickBot="1">
      <c r="B1390" s="254" t="str">
        <f>IF(Árboles!B1387="","",Árboles!B1387)</f>
        <v/>
      </c>
      <c r="C1390" s="240" t="str">
        <f>IF(Árboles!C1387="","",Árboles!C1387)</f>
        <v/>
      </c>
      <c r="D1390" s="255" t="str">
        <f>IF(Árboles!G1387="","",Árboles!G1387)</f>
        <v/>
      </c>
      <c r="E1390" s="242"/>
      <c r="F1390" s="242"/>
      <c r="G1390" s="242"/>
      <c r="H1390" s="242"/>
      <c r="I1390" s="242"/>
      <c r="J1390" s="243">
        <f>SUM(Biomasa[[#This Row],[B_PM (t)]:[B_Raíz (t)]])</f>
        <v>0</v>
      </c>
    </row>
    <row r="1391" spans="2:10" ht="16.8" thickTop="1" thickBot="1">
      <c r="B1391" s="254" t="str">
        <f>IF(Árboles!B1388="","",Árboles!B1388)</f>
        <v/>
      </c>
      <c r="C1391" s="240" t="str">
        <f>IF(Árboles!C1388="","",Árboles!C1388)</f>
        <v/>
      </c>
      <c r="D1391" s="255" t="str">
        <f>IF(Árboles!G1388="","",Árboles!G1388)</f>
        <v/>
      </c>
      <c r="E1391" s="242"/>
      <c r="F1391" s="242"/>
      <c r="G1391" s="242"/>
      <c r="H1391" s="242"/>
      <c r="I1391" s="242"/>
      <c r="J1391" s="243">
        <f>SUM(Biomasa[[#This Row],[B_PM (t)]:[B_Raíz (t)]])</f>
        <v>0</v>
      </c>
    </row>
    <row r="1392" spans="2:10" ht="16.8" thickTop="1" thickBot="1">
      <c r="B1392" s="254" t="str">
        <f>IF(Árboles!B1389="","",Árboles!B1389)</f>
        <v/>
      </c>
      <c r="C1392" s="240" t="str">
        <f>IF(Árboles!C1389="","",Árboles!C1389)</f>
        <v/>
      </c>
      <c r="D1392" s="255" t="str">
        <f>IF(Árboles!G1389="","",Árboles!G1389)</f>
        <v/>
      </c>
      <c r="E1392" s="242"/>
      <c r="F1392" s="242"/>
      <c r="G1392" s="242"/>
      <c r="H1392" s="242"/>
      <c r="I1392" s="242"/>
      <c r="J1392" s="243">
        <f>SUM(Biomasa[[#This Row],[B_PM (t)]:[B_Raíz (t)]])</f>
        <v>0</v>
      </c>
    </row>
    <row r="1393" spans="2:10" ht="16.8" thickTop="1" thickBot="1">
      <c r="B1393" s="254" t="str">
        <f>IF(Árboles!B1390="","",Árboles!B1390)</f>
        <v/>
      </c>
      <c r="C1393" s="240" t="str">
        <f>IF(Árboles!C1390="","",Árboles!C1390)</f>
        <v/>
      </c>
      <c r="D1393" s="255" t="str">
        <f>IF(Árboles!G1390="","",Árboles!G1390)</f>
        <v/>
      </c>
      <c r="E1393" s="242"/>
      <c r="F1393" s="242"/>
      <c r="G1393" s="242"/>
      <c r="H1393" s="242"/>
      <c r="I1393" s="242"/>
      <c r="J1393" s="243">
        <f>SUM(Biomasa[[#This Row],[B_PM (t)]:[B_Raíz (t)]])</f>
        <v>0</v>
      </c>
    </row>
    <row r="1394" spans="2:10" ht="16.8" thickTop="1" thickBot="1">
      <c r="B1394" s="254" t="str">
        <f>IF(Árboles!B1391="","",Árboles!B1391)</f>
        <v/>
      </c>
      <c r="C1394" s="240" t="str">
        <f>IF(Árboles!C1391="","",Árboles!C1391)</f>
        <v/>
      </c>
      <c r="D1394" s="255" t="str">
        <f>IF(Árboles!G1391="","",Árboles!G1391)</f>
        <v/>
      </c>
      <c r="E1394" s="242"/>
      <c r="F1394" s="242"/>
      <c r="G1394" s="242"/>
      <c r="H1394" s="242"/>
      <c r="I1394" s="242"/>
      <c r="J1394" s="243">
        <f>SUM(Biomasa[[#This Row],[B_PM (t)]:[B_Raíz (t)]])</f>
        <v>0</v>
      </c>
    </row>
    <row r="1395" spans="2:10" ht="16.8" thickTop="1" thickBot="1">
      <c r="B1395" s="254" t="str">
        <f>IF(Árboles!B1392="","",Árboles!B1392)</f>
        <v/>
      </c>
      <c r="C1395" s="240" t="str">
        <f>IF(Árboles!C1392="","",Árboles!C1392)</f>
        <v/>
      </c>
      <c r="D1395" s="255" t="str">
        <f>IF(Árboles!G1392="","",Árboles!G1392)</f>
        <v/>
      </c>
      <c r="E1395" s="242"/>
      <c r="F1395" s="242"/>
      <c r="G1395" s="242"/>
      <c r="H1395" s="242"/>
      <c r="I1395" s="242"/>
      <c r="J1395" s="243">
        <f>SUM(Biomasa[[#This Row],[B_PM (t)]:[B_Raíz (t)]])</f>
        <v>0</v>
      </c>
    </row>
    <row r="1396" spans="2:10" ht="16.8" thickTop="1" thickBot="1">
      <c r="B1396" s="254" t="str">
        <f>IF(Árboles!B1393="","",Árboles!B1393)</f>
        <v/>
      </c>
      <c r="C1396" s="240" t="str">
        <f>IF(Árboles!C1393="","",Árboles!C1393)</f>
        <v/>
      </c>
      <c r="D1396" s="255" t="str">
        <f>IF(Árboles!G1393="","",Árboles!G1393)</f>
        <v/>
      </c>
      <c r="E1396" s="242"/>
      <c r="F1396" s="242"/>
      <c r="G1396" s="242"/>
      <c r="H1396" s="242"/>
      <c r="I1396" s="242"/>
      <c r="J1396" s="243">
        <f>SUM(Biomasa[[#This Row],[B_PM (t)]:[B_Raíz (t)]])</f>
        <v>0</v>
      </c>
    </row>
    <row r="1397" spans="2:10" ht="16.8" thickTop="1" thickBot="1">
      <c r="B1397" s="254" t="str">
        <f>IF(Árboles!B1394="","",Árboles!B1394)</f>
        <v/>
      </c>
      <c r="C1397" s="240" t="str">
        <f>IF(Árboles!C1394="","",Árboles!C1394)</f>
        <v/>
      </c>
      <c r="D1397" s="255" t="str">
        <f>IF(Árboles!G1394="","",Árboles!G1394)</f>
        <v/>
      </c>
      <c r="E1397" s="242"/>
      <c r="F1397" s="242"/>
      <c r="G1397" s="242"/>
      <c r="H1397" s="242"/>
      <c r="I1397" s="242"/>
      <c r="J1397" s="243">
        <f>SUM(Biomasa[[#This Row],[B_PM (t)]:[B_Raíz (t)]])</f>
        <v>0</v>
      </c>
    </row>
    <row r="1398" spans="2:10" ht="16.8" thickTop="1" thickBot="1">
      <c r="B1398" s="254" t="str">
        <f>IF(Árboles!B1395="","",Árboles!B1395)</f>
        <v/>
      </c>
      <c r="C1398" s="240" t="str">
        <f>IF(Árboles!C1395="","",Árboles!C1395)</f>
        <v/>
      </c>
      <c r="D1398" s="255" t="str">
        <f>IF(Árboles!G1395="","",Árboles!G1395)</f>
        <v/>
      </c>
      <c r="E1398" s="242"/>
      <c r="F1398" s="242"/>
      <c r="G1398" s="242"/>
      <c r="H1398" s="242"/>
      <c r="I1398" s="242"/>
      <c r="J1398" s="243">
        <f>SUM(Biomasa[[#This Row],[B_PM (t)]:[B_Raíz (t)]])</f>
        <v>0</v>
      </c>
    </row>
    <row r="1399" spans="2:10" ht="16.8" thickTop="1" thickBot="1">
      <c r="B1399" s="254" t="str">
        <f>IF(Árboles!B1396="","",Árboles!B1396)</f>
        <v/>
      </c>
      <c r="C1399" s="240" t="str">
        <f>IF(Árboles!C1396="","",Árboles!C1396)</f>
        <v/>
      </c>
      <c r="D1399" s="255" t="str">
        <f>IF(Árboles!G1396="","",Árboles!G1396)</f>
        <v/>
      </c>
      <c r="E1399" s="242"/>
      <c r="F1399" s="242"/>
      <c r="G1399" s="242"/>
      <c r="H1399" s="242"/>
      <c r="I1399" s="242"/>
      <c r="J1399" s="243">
        <f>SUM(Biomasa[[#This Row],[B_PM (t)]:[B_Raíz (t)]])</f>
        <v>0</v>
      </c>
    </row>
    <row r="1400" spans="2:10" ht="16.8" thickTop="1" thickBot="1">
      <c r="B1400" s="254" t="str">
        <f>IF(Árboles!B1397="","",Árboles!B1397)</f>
        <v/>
      </c>
      <c r="C1400" s="240" t="str">
        <f>IF(Árboles!C1397="","",Árboles!C1397)</f>
        <v/>
      </c>
      <c r="D1400" s="255" t="str">
        <f>IF(Árboles!G1397="","",Árboles!G1397)</f>
        <v/>
      </c>
      <c r="E1400" s="242"/>
      <c r="F1400" s="242"/>
      <c r="G1400" s="242"/>
      <c r="H1400" s="242"/>
      <c r="I1400" s="242"/>
      <c r="J1400" s="243">
        <f>SUM(Biomasa[[#This Row],[B_PM (t)]:[B_Raíz (t)]])</f>
        <v>0</v>
      </c>
    </row>
    <row r="1401" spans="2:10" ht="16.8" thickTop="1" thickBot="1">
      <c r="B1401" s="254" t="str">
        <f>IF(Árboles!B1398="","",Árboles!B1398)</f>
        <v/>
      </c>
      <c r="C1401" s="240" t="str">
        <f>IF(Árboles!C1398="","",Árboles!C1398)</f>
        <v/>
      </c>
      <c r="D1401" s="255" t="str">
        <f>IF(Árboles!G1398="","",Árboles!G1398)</f>
        <v/>
      </c>
      <c r="E1401" s="242"/>
      <c r="F1401" s="242"/>
      <c r="G1401" s="242"/>
      <c r="H1401" s="242"/>
      <c r="I1401" s="242"/>
      <c r="J1401" s="243">
        <f>SUM(Biomasa[[#This Row],[B_PM (t)]:[B_Raíz (t)]])</f>
        <v>0</v>
      </c>
    </row>
    <row r="1402" spans="2:10" ht="16.8" thickTop="1" thickBot="1">
      <c r="B1402" s="254" t="str">
        <f>IF(Árboles!B1399="","",Árboles!B1399)</f>
        <v/>
      </c>
      <c r="C1402" s="240" t="str">
        <f>IF(Árboles!C1399="","",Árboles!C1399)</f>
        <v/>
      </c>
      <c r="D1402" s="255" t="str">
        <f>IF(Árboles!G1399="","",Árboles!G1399)</f>
        <v/>
      </c>
      <c r="E1402" s="242"/>
      <c r="F1402" s="242"/>
      <c r="G1402" s="242"/>
      <c r="H1402" s="242"/>
      <c r="I1402" s="242"/>
      <c r="J1402" s="243">
        <f>SUM(Biomasa[[#This Row],[B_PM (t)]:[B_Raíz (t)]])</f>
        <v>0</v>
      </c>
    </row>
    <row r="1403" spans="2:10" ht="16.8" thickTop="1" thickBot="1">
      <c r="B1403" s="254" t="str">
        <f>IF(Árboles!B1400="","",Árboles!B1400)</f>
        <v/>
      </c>
      <c r="C1403" s="240" t="str">
        <f>IF(Árboles!C1400="","",Árboles!C1400)</f>
        <v/>
      </c>
      <c r="D1403" s="255" t="str">
        <f>IF(Árboles!G1400="","",Árboles!G1400)</f>
        <v/>
      </c>
      <c r="E1403" s="242"/>
      <c r="F1403" s="242"/>
      <c r="G1403" s="242"/>
      <c r="H1403" s="242"/>
      <c r="I1403" s="242"/>
      <c r="J1403" s="243">
        <f>SUM(Biomasa[[#This Row],[B_PM (t)]:[B_Raíz (t)]])</f>
        <v>0</v>
      </c>
    </row>
    <row r="1404" spans="2:10" ht="16.8" thickTop="1" thickBot="1">
      <c r="B1404" s="254" t="str">
        <f>IF(Árboles!B1401="","",Árboles!B1401)</f>
        <v/>
      </c>
      <c r="C1404" s="240" t="str">
        <f>IF(Árboles!C1401="","",Árboles!C1401)</f>
        <v/>
      </c>
      <c r="D1404" s="255" t="str">
        <f>IF(Árboles!G1401="","",Árboles!G1401)</f>
        <v/>
      </c>
      <c r="E1404" s="242"/>
      <c r="F1404" s="242"/>
      <c r="G1404" s="242"/>
      <c r="H1404" s="242"/>
      <c r="I1404" s="242"/>
      <c r="J1404" s="243">
        <f>SUM(Biomasa[[#This Row],[B_PM (t)]:[B_Raíz (t)]])</f>
        <v>0</v>
      </c>
    </row>
    <row r="1405" spans="2:10" ht="16.8" thickTop="1" thickBot="1">
      <c r="B1405" s="254" t="str">
        <f>IF(Árboles!B1402="","",Árboles!B1402)</f>
        <v/>
      </c>
      <c r="C1405" s="240" t="str">
        <f>IF(Árboles!C1402="","",Árboles!C1402)</f>
        <v/>
      </c>
      <c r="D1405" s="255" t="str">
        <f>IF(Árboles!G1402="","",Árboles!G1402)</f>
        <v/>
      </c>
      <c r="E1405" s="242"/>
      <c r="F1405" s="242"/>
      <c r="G1405" s="242"/>
      <c r="H1405" s="242"/>
      <c r="I1405" s="242"/>
      <c r="J1405" s="243">
        <f>SUM(Biomasa[[#This Row],[B_PM (t)]:[B_Raíz (t)]])</f>
        <v>0</v>
      </c>
    </row>
    <row r="1406" spans="2:10" ht="16.8" thickTop="1" thickBot="1">
      <c r="B1406" s="254" t="str">
        <f>IF(Árboles!B1403="","",Árboles!B1403)</f>
        <v/>
      </c>
      <c r="C1406" s="240" t="str">
        <f>IF(Árboles!C1403="","",Árboles!C1403)</f>
        <v/>
      </c>
      <c r="D1406" s="255" t="str">
        <f>IF(Árboles!G1403="","",Árboles!G1403)</f>
        <v/>
      </c>
      <c r="E1406" s="242"/>
      <c r="F1406" s="242"/>
      <c r="G1406" s="242"/>
      <c r="H1406" s="242"/>
      <c r="I1406" s="242"/>
      <c r="J1406" s="243">
        <f>SUM(Biomasa[[#This Row],[B_PM (t)]:[B_Raíz (t)]])</f>
        <v>0</v>
      </c>
    </row>
    <row r="1407" spans="2:10" ht="16.8" thickTop="1" thickBot="1">
      <c r="B1407" s="254" t="str">
        <f>IF(Árboles!B1404="","",Árboles!B1404)</f>
        <v/>
      </c>
      <c r="C1407" s="240" t="str">
        <f>IF(Árboles!C1404="","",Árboles!C1404)</f>
        <v/>
      </c>
      <c r="D1407" s="255" t="str">
        <f>IF(Árboles!G1404="","",Árboles!G1404)</f>
        <v/>
      </c>
      <c r="E1407" s="242"/>
      <c r="F1407" s="242"/>
      <c r="G1407" s="242"/>
      <c r="H1407" s="242"/>
      <c r="I1407" s="242"/>
      <c r="J1407" s="243">
        <f>SUM(Biomasa[[#This Row],[B_PM (t)]:[B_Raíz (t)]])</f>
        <v>0</v>
      </c>
    </row>
    <row r="1408" spans="2:10" ht="16.8" thickTop="1" thickBot="1">
      <c r="B1408" s="254" t="str">
        <f>IF(Árboles!B1405="","",Árboles!B1405)</f>
        <v/>
      </c>
      <c r="C1408" s="240" t="str">
        <f>IF(Árboles!C1405="","",Árboles!C1405)</f>
        <v/>
      </c>
      <c r="D1408" s="255" t="str">
        <f>IF(Árboles!G1405="","",Árboles!G1405)</f>
        <v/>
      </c>
      <c r="E1408" s="242"/>
      <c r="F1408" s="242"/>
      <c r="G1408" s="242"/>
      <c r="H1408" s="242"/>
      <c r="I1408" s="242"/>
      <c r="J1408" s="243">
        <f>SUM(Biomasa[[#This Row],[B_PM (t)]:[B_Raíz (t)]])</f>
        <v>0</v>
      </c>
    </row>
    <row r="1409" spans="2:10" ht="16.8" thickTop="1" thickBot="1">
      <c r="B1409" s="254" t="str">
        <f>IF(Árboles!B1406="","",Árboles!B1406)</f>
        <v/>
      </c>
      <c r="C1409" s="240" t="str">
        <f>IF(Árboles!C1406="","",Árboles!C1406)</f>
        <v/>
      </c>
      <c r="D1409" s="255" t="str">
        <f>IF(Árboles!G1406="","",Árboles!G1406)</f>
        <v/>
      </c>
      <c r="E1409" s="242"/>
      <c r="F1409" s="242"/>
      <c r="G1409" s="242"/>
      <c r="H1409" s="242"/>
      <c r="I1409" s="242"/>
      <c r="J1409" s="243">
        <f>SUM(Biomasa[[#This Row],[B_PM (t)]:[B_Raíz (t)]])</f>
        <v>0</v>
      </c>
    </row>
    <row r="1410" spans="2:10" ht="16.8" thickTop="1" thickBot="1">
      <c r="B1410" s="254" t="str">
        <f>IF(Árboles!B1407="","",Árboles!B1407)</f>
        <v/>
      </c>
      <c r="C1410" s="240" t="str">
        <f>IF(Árboles!C1407="","",Árboles!C1407)</f>
        <v/>
      </c>
      <c r="D1410" s="255" t="str">
        <f>IF(Árboles!G1407="","",Árboles!G1407)</f>
        <v/>
      </c>
      <c r="E1410" s="242"/>
      <c r="F1410" s="242"/>
      <c r="G1410" s="242"/>
      <c r="H1410" s="242"/>
      <c r="I1410" s="242"/>
      <c r="J1410" s="243">
        <f>SUM(Biomasa[[#This Row],[B_PM (t)]:[B_Raíz (t)]])</f>
        <v>0</v>
      </c>
    </row>
    <row r="1411" spans="2:10" ht="16.8" thickTop="1" thickBot="1">
      <c r="B1411" s="254" t="str">
        <f>IF(Árboles!B1408="","",Árboles!B1408)</f>
        <v/>
      </c>
      <c r="C1411" s="240" t="str">
        <f>IF(Árboles!C1408="","",Árboles!C1408)</f>
        <v/>
      </c>
      <c r="D1411" s="255" t="str">
        <f>IF(Árboles!G1408="","",Árboles!G1408)</f>
        <v/>
      </c>
      <c r="E1411" s="242"/>
      <c r="F1411" s="242"/>
      <c r="G1411" s="242"/>
      <c r="H1411" s="242"/>
      <c r="I1411" s="242"/>
      <c r="J1411" s="243">
        <f>SUM(Biomasa[[#This Row],[B_PM (t)]:[B_Raíz (t)]])</f>
        <v>0</v>
      </c>
    </row>
    <row r="1412" spans="2:10" ht="16.8" thickTop="1" thickBot="1">
      <c r="B1412" s="254" t="str">
        <f>IF(Árboles!B1409="","",Árboles!B1409)</f>
        <v/>
      </c>
      <c r="C1412" s="240" t="str">
        <f>IF(Árboles!C1409="","",Árboles!C1409)</f>
        <v/>
      </c>
      <c r="D1412" s="255" t="str">
        <f>IF(Árboles!G1409="","",Árboles!G1409)</f>
        <v/>
      </c>
      <c r="E1412" s="242"/>
      <c r="F1412" s="242"/>
      <c r="G1412" s="242"/>
      <c r="H1412" s="242"/>
      <c r="I1412" s="242"/>
      <c r="J1412" s="243">
        <f>SUM(Biomasa[[#This Row],[B_PM (t)]:[B_Raíz (t)]])</f>
        <v>0</v>
      </c>
    </row>
    <row r="1413" spans="2:10" ht="16.8" thickTop="1" thickBot="1">
      <c r="B1413" s="254" t="str">
        <f>IF(Árboles!B1410="","",Árboles!B1410)</f>
        <v/>
      </c>
      <c r="C1413" s="240" t="str">
        <f>IF(Árboles!C1410="","",Árboles!C1410)</f>
        <v/>
      </c>
      <c r="D1413" s="255" t="str">
        <f>IF(Árboles!G1410="","",Árboles!G1410)</f>
        <v/>
      </c>
      <c r="E1413" s="242"/>
      <c r="F1413" s="242"/>
      <c r="G1413" s="242"/>
      <c r="H1413" s="242"/>
      <c r="I1413" s="242"/>
      <c r="J1413" s="243">
        <f>SUM(Biomasa[[#This Row],[B_PM (t)]:[B_Raíz (t)]])</f>
        <v>0</v>
      </c>
    </row>
    <row r="1414" spans="2:10" ht="16.8" thickTop="1" thickBot="1">
      <c r="B1414" s="254" t="str">
        <f>IF(Árboles!B1411="","",Árboles!B1411)</f>
        <v/>
      </c>
      <c r="C1414" s="240" t="str">
        <f>IF(Árboles!C1411="","",Árboles!C1411)</f>
        <v/>
      </c>
      <c r="D1414" s="255" t="str">
        <f>IF(Árboles!G1411="","",Árboles!G1411)</f>
        <v/>
      </c>
      <c r="E1414" s="242"/>
      <c r="F1414" s="242"/>
      <c r="G1414" s="242"/>
      <c r="H1414" s="242"/>
      <c r="I1414" s="242"/>
      <c r="J1414" s="243">
        <f>SUM(Biomasa[[#This Row],[B_PM (t)]:[B_Raíz (t)]])</f>
        <v>0</v>
      </c>
    </row>
    <row r="1415" spans="2:10" ht="16.8" thickTop="1" thickBot="1">
      <c r="B1415" s="254" t="str">
        <f>IF(Árboles!B1412="","",Árboles!B1412)</f>
        <v/>
      </c>
      <c r="C1415" s="240" t="str">
        <f>IF(Árboles!C1412="","",Árboles!C1412)</f>
        <v/>
      </c>
      <c r="D1415" s="255" t="str">
        <f>IF(Árboles!G1412="","",Árboles!G1412)</f>
        <v/>
      </c>
      <c r="E1415" s="242"/>
      <c r="F1415" s="242"/>
      <c r="G1415" s="242"/>
      <c r="H1415" s="242"/>
      <c r="I1415" s="242"/>
      <c r="J1415" s="243">
        <f>SUM(Biomasa[[#This Row],[B_PM (t)]:[B_Raíz (t)]])</f>
        <v>0</v>
      </c>
    </row>
    <row r="1416" spans="2:10" ht="16.8" thickTop="1" thickBot="1">
      <c r="B1416" s="254" t="str">
        <f>IF(Árboles!B1413="","",Árboles!B1413)</f>
        <v/>
      </c>
      <c r="C1416" s="240" t="str">
        <f>IF(Árboles!C1413="","",Árboles!C1413)</f>
        <v/>
      </c>
      <c r="D1416" s="255" t="str">
        <f>IF(Árboles!G1413="","",Árboles!G1413)</f>
        <v/>
      </c>
      <c r="E1416" s="242"/>
      <c r="F1416" s="242"/>
      <c r="G1416" s="242"/>
      <c r="H1416" s="242"/>
      <c r="I1416" s="242"/>
      <c r="J1416" s="243">
        <f>SUM(Biomasa[[#This Row],[B_PM (t)]:[B_Raíz (t)]])</f>
        <v>0</v>
      </c>
    </row>
    <row r="1417" spans="2:10" ht="16.8" thickTop="1" thickBot="1">
      <c r="B1417" s="254" t="str">
        <f>IF(Árboles!B1414="","",Árboles!B1414)</f>
        <v/>
      </c>
      <c r="C1417" s="240" t="str">
        <f>IF(Árboles!C1414="","",Árboles!C1414)</f>
        <v/>
      </c>
      <c r="D1417" s="255" t="str">
        <f>IF(Árboles!G1414="","",Árboles!G1414)</f>
        <v/>
      </c>
      <c r="E1417" s="242"/>
      <c r="F1417" s="242"/>
      <c r="G1417" s="242"/>
      <c r="H1417" s="242"/>
      <c r="I1417" s="242"/>
      <c r="J1417" s="243">
        <f>SUM(Biomasa[[#This Row],[B_PM (t)]:[B_Raíz (t)]])</f>
        <v>0</v>
      </c>
    </row>
    <row r="1418" spans="2:10" ht="16.8" thickTop="1" thickBot="1">
      <c r="B1418" s="254" t="str">
        <f>IF(Árboles!B1415="","",Árboles!B1415)</f>
        <v/>
      </c>
      <c r="C1418" s="240" t="str">
        <f>IF(Árboles!C1415="","",Árboles!C1415)</f>
        <v/>
      </c>
      <c r="D1418" s="255" t="str">
        <f>IF(Árboles!G1415="","",Árboles!G1415)</f>
        <v/>
      </c>
      <c r="E1418" s="242"/>
      <c r="F1418" s="242"/>
      <c r="G1418" s="242"/>
      <c r="H1418" s="242"/>
      <c r="I1418" s="242"/>
      <c r="J1418" s="243">
        <f>SUM(Biomasa[[#This Row],[B_PM (t)]:[B_Raíz (t)]])</f>
        <v>0</v>
      </c>
    </row>
    <row r="1419" spans="2:10" ht="16.8" thickTop="1" thickBot="1">
      <c r="B1419" s="254" t="str">
        <f>IF(Árboles!B1416="","",Árboles!B1416)</f>
        <v/>
      </c>
      <c r="C1419" s="240" t="str">
        <f>IF(Árboles!C1416="","",Árboles!C1416)</f>
        <v/>
      </c>
      <c r="D1419" s="255" t="str">
        <f>IF(Árboles!G1416="","",Árboles!G1416)</f>
        <v/>
      </c>
      <c r="E1419" s="242"/>
      <c r="F1419" s="242"/>
      <c r="G1419" s="242"/>
      <c r="H1419" s="242"/>
      <c r="I1419" s="242"/>
      <c r="J1419" s="243">
        <f>SUM(Biomasa[[#This Row],[B_PM (t)]:[B_Raíz (t)]])</f>
        <v>0</v>
      </c>
    </row>
    <row r="1420" spans="2:10" ht="16.8" thickTop="1" thickBot="1">
      <c r="B1420" s="254" t="str">
        <f>IF(Árboles!B1417="","",Árboles!B1417)</f>
        <v/>
      </c>
      <c r="C1420" s="240" t="str">
        <f>IF(Árboles!C1417="","",Árboles!C1417)</f>
        <v/>
      </c>
      <c r="D1420" s="255" t="str">
        <f>IF(Árboles!G1417="","",Árboles!G1417)</f>
        <v/>
      </c>
      <c r="E1420" s="242"/>
      <c r="F1420" s="242"/>
      <c r="G1420" s="242"/>
      <c r="H1420" s="242"/>
      <c r="I1420" s="242"/>
      <c r="J1420" s="243">
        <f>SUM(Biomasa[[#This Row],[B_PM (t)]:[B_Raíz (t)]])</f>
        <v>0</v>
      </c>
    </row>
    <row r="1421" spans="2:10" ht="16.8" thickTop="1" thickBot="1">
      <c r="B1421" s="254" t="str">
        <f>IF(Árboles!B1418="","",Árboles!B1418)</f>
        <v/>
      </c>
      <c r="C1421" s="240" t="str">
        <f>IF(Árboles!C1418="","",Árboles!C1418)</f>
        <v/>
      </c>
      <c r="D1421" s="255" t="str">
        <f>IF(Árboles!G1418="","",Árboles!G1418)</f>
        <v/>
      </c>
      <c r="E1421" s="242"/>
      <c r="F1421" s="242"/>
      <c r="G1421" s="242"/>
      <c r="H1421" s="242"/>
      <c r="I1421" s="242"/>
      <c r="J1421" s="243">
        <f>SUM(Biomasa[[#This Row],[B_PM (t)]:[B_Raíz (t)]])</f>
        <v>0</v>
      </c>
    </row>
    <row r="1422" spans="2:10" ht="16.8" thickTop="1" thickBot="1">
      <c r="B1422" s="254" t="str">
        <f>IF(Árboles!B1419="","",Árboles!B1419)</f>
        <v/>
      </c>
      <c r="C1422" s="240" t="str">
        <f>IF(Árboles!C1419="","",Árboles!C1419)</f>
        <v/>
      </c>
      <c r="D1422" s="255" t="str">
        <f>IF(Árboles!G1419="","",Árboles!G1419)</f>
        <v/>
      </c>
      <c r="E1422" s="242"/>
      <c r="F1422" s="242"/>
      <c r="G1422" s="242"/>
      <c r="H1422" s="242"/>
      <c r="I1422" s="242"/>
      <c r="J1422" s="243">
        <f>SUM(Biomasa[[#This Row],[B_PM (t)]:[B_Raíz (t)]])</f>
        <v>0</v>
      </c>
    </row>
    <row r="1423" spans="2:10" ht="16.8" thickTop="1" thickBot="1">
      <c r="B1423" s="254" t="str">
        <f>IF(Árboles!B1420="","",Árboles!B1420)</f>
        <v/>
      </c>
      <c r="C1423" s="240" t="str">
        <f>IF(Árboles!C1420="","",Árboles!C1420)</f>
        <v/>
      </c>
      <c r="D1423" s="255" t="str">
        <f>IF(Árboles!G1420="","",Árboles!G1420)</f>
        <v/>
      </c>
      <c r="E1423" s="242"/>
      <c r="F1423" s="242"/>
      <c r="G1423" s="242"/>
      <c r="H1423" s="242"/>
      <c r="I1423" s="242"/>
      <c r="J1423" s="243">
        <f>SUM(Biomasa[[#This Row],[B_PM (t)]:[B_Raíz (t)]])</f>
        <v>0</v>
      </c>
    </row>
    <row r="1424" spans="2:10" ht="16.8" thickTop="1" thickBot="1">
      <c r="B1424" s="254" t="str">
        <f>IF(Árboles!B1421="","",Árboles!B1421)</f>
        <v/>
      </c>
      <c r="C1424" s="240" t="str">
        <f>IF(Árboles!C1421="","",Árboles!C1421)</f>
        <v/>
      </c>
      <c r="D1424" s="255" t="str">
        <f>IF(Árboles!G1421="","",Árboles!G1421)</f>
        <v/>
      </c>
      <c r="E1424" s="242"/>
      <c r="F1424" s="242"/>
      <c r="G1424" s="242"/>
      <c r="H1424" s="242"/>
      <c r="I1424" s="242"/>
      <c r="J1424" s="243">
        <f>SUM(Biomasa[[#This Row],[B_PM (t)]:[B_Raíz (t)]])</f>
        <v>0</v>
      </c>
    </row>
    <row r="1425" spans="2:10" ht="16.8" thickTop="1" thickBot="1">
      <c r="B1425" s="254" t="str">
        <f>IF(Árboles!B1422="","",Árboles!B1422)</f>
        <v/>
      </c>
      <c r="C1425" s="240" t="str">
        <f>IF(Árboles!C1422="","",Árboles!C1422)</f>
        <v/>
      </c>
      <c r="D1425" s="255" t="str">
        <f>IF(Árboles!G1422="","",Árboles!G1422)</f>
        <v/>
      </c>
      <c r="E1425" s="242"/>
      <c r="F1425" s="242"/>
      <c r="G1425" s="242"/>
      <c r="H1425" s="242"/>
      <c r="I1425" s="242"/>
      <c r="J1425" s="243">
        <f>SUM(Biomasa[[#This Row],[B_PM (t)]:[B_Raíz (t)]])</f>
        <v>0</v>
      </c>
    </row>
    <row r="1426" spans="2:10" ht="16.8" thickTop="1" thickBot="1">
      <c r="B1426" s="254" t="str">
        <f>IF(Árboles!B1423="","",Árboles!B1423)</f>
        <v/>
      </c>
      <c r="C1426" s="240" t="str">
        <f>IF(Árboles!C1423="","",Árboles!C1423)</f>
        <v/>
      </c>
      <c r="D1426" s="255" t="str">
        <f>IF(Árboles!G1423="","",Árboles!G1423)</f>
        <v/>
      </c>
      <c r="E1426" s="242"/>
      <c r="F1426" s="242"/>
      <c r="G1426" s="242"/>
      <c r="H1426" s="242"/>
      <c r="I1426" s="242"/>
      <c r="J1426" s="243">
        <f>SUM(Biomasa[[#This Row],[B_PM (t)]:[B_Raíz (t)]])</f>
        <v>0</v>
      </c>
    </row>
    <row r="1427" spans="2:10" ht="16.8" thickTop="1" thickBot="1">
      <c r="B1427" s="254" t="str">
        <f>IF(Árboles!B1424="","",Árboles!B1424)</f>
        <v/>
      </c>
      <c r="C1427" s="240" t="str">
        <f>IF(Árboles!C1424="","",Árboles!C1424)</f>
        <v/>
      </c>
      <c r="D1427" s="255" t="str">
        <f>IF(Árboles!G1424="","",Árboles!G1424)</f>
        <v/>
      </c>
      <c r="E1427" s="242"/>
      <c r="F1427" s="242"/>
      <c r="G1427" s="242"/>
      <c r="H1427" s="242"/>
      <c r="I1427" s="242"/>
      <c r="J1427" s="243">
        <f>SUM(Biomasa[[#This Row],[B_PM (t)]:[B_Raíz (t)]])</f>
        <v>0</v>
      </c>
    </row>
    <row r="1428" spans="2:10" ht="16.8" thickTop="1" thickBot="1">
      <c r="B1428" s="254" t="str">
        <f>IF(Árboles!B1425="","",Árboles!B1425)</f>
        <v/>
      </c>
      <c r="C1428" s="240" t="str">
        <f>IF(Árboles!C1425="","",Árboles!C1425)</f>
        <v/>
      </c>
      <c r="D1428" s="255" t="str">
        <f>IF(Árboles!G1425="","",Árboles!G1425)</f>
        <v/>
      </c>
      <c r="E1428" s="242"/>
      <c r="F1428" s="242"/>
      <c r="G1428" s="242"/>
      <c r="H1428" s="242"/>
      <c r="I1428" s="242"/>
      <c r="J1428" s="243">
        <f>SUM(Biomasa[[#This Row],[B_PM (t)]:[B_Raíz (t)]])</f>
        <v>0</v>
      </c>
    </row>
    <row r="1429" spans="2:10" ht="16.8" thickTop="1" thickBot="1">
      <c r="B1429" s="254" t="str">
        <f>IF(Árboles!B1426="","",Árboles!B1426)</f>
        <v/>
      </c>
      <c r="C1429" s="240" t="str">
        <f>IF(Árboles!C1426="","",Árboles!C1426)</f>
        <v/>
      </c>
      <c r="D1429" s="255" t="str">
        <f>IF(Árboles!G1426="","",Árboles!G1426)</f>
        <v/>
      </c>
      <c r="E1429" s="242"/>
      <c r="F1429" s="242"/>
      <c r="G1429" s="242"/>
      <c r="H1429" s="242"/>
      <c r="I1429" s="242"/>
      <c r="J1429" s="243">
        <f>SUM(Biomasa[[#This Row],[B_PM (t)]:[B_Raíz (t)]])</f>
        <v>0</v>
      </c>
    </row>
    <row r="1430" spans="2:10" ht="16.8" thickTop="1" thickBot="1">
      <c r="B1430" s="254" t="str">
        <f>IF(Árboles!B1427="","",Árboles!B1427)</f>
        <v/>
      </c>
      <c r="C1430" s="240" t="str">
        <f>IF(Árboles!C1427="","",Árboles!C1427)</f>
        <v/>
      </c>
      <c r="D1430" s="255" t="str">
        <f>IF(Árboles!G1427="","",Árboles!G1427)</f>
        <v/>
      </c>
      <c r="E1430" s="242"/>
      <c r="F1430" s="242"/>
      <c r="G1430" s="242"/>
      <c r="H1430" s="242"/>
      <c r="I1430" s="242"/>
      <c r="J1430" s="243">
        <f>SUM(Biomasa[[#This Row],[B_PM (t)]:[B_Raíz (t)]])</f>
        <v>0</v>
      </c>
    </row>
    <row r="1431" spans="2:10" ht="16.8" thickTop="1" thickBot="1">
      <c r="B1431" s="254" t="str">
        <f>IF(Árboles!B1428="","",Árboles!B1428)</f>
        <v/>
      </c>
      <c r="C1431" s="240" t="str">
        <f>IF(Árboles!C1428="","",Árboles!C1428)</f>
        <v/>
      </c>
      <c r="D1431" s="255" t="str">
        <f>IF(Árboles!G1428="","",Árboles!G1428)</f>
        <v/>
      </c>
      <c r="E1431" s="242"/>
      <c r="F1431" s="242"/>
      <c r="G1431" s="242"/>
      <c r="H1431" s="242"/>
      <c r="I1431" s="242"/>
      <c r="J1431" s="243">
        <f>SUM(Biomasa[[#This Row],[B_PM (t)]:[B_Raíz (t)]])</f>
        <v>0</v>
      </c>
    </row>
    <row r="1432" spans="2:10" ht="16.8" thickTop="1" thickBot="1">
      <c r="B1432" s="254" t="str">
        <f>IF(Árboles!B1429="","",Árboles!B1429)</f>
        <v/>
      </c>
      <c r="C1432" s="240" t="str">
        <f>IF(Árboles!C1429="","",Árboles!C1429)</f>
        <v/>
      </c>
      <c r="D1432" s="255" t="str">
        <f>IF(Árboles!G1429="","",Árboles!G1429)</f>
        <v/>
      </c>
      <c r="E1432" s="242"/>
      <c r="F1432" s="242"/>
      <c r="G1432" s="242"/>
      <c r="H1432" s="242"/>
      <c r="I1432" s="242"/>
      <c r="J1432" s="243">
        <f>SUM(Biomasa[[#This Row],[B_PM (t)]:[B_Raíz (t)]])</f>
        <v>0</v>
      </c>
    </row>
    <row r="1433" spans="2:10" ht="16.8" thickTop="1" thickBot="1">
      <c r="B1433" s="254" t="str">
        <f>IF(Árboles!B1430="","",Árboles!B1430)</f>
        <v/>
      </c>
      <c r="C1433" s="240" t="str">
        <f>IF(Árboles!C1430="","",Árboles!C1430)</f>
        <v/>
      </c>
      <c r="D1433" s="255" t="str">
        <f>IF(Árboles!G1430="","",Árboles!G1430)</f>
        <v/>
      </c>
      <c r="E1433" s="242"/>
      <c r="F1433" s="242"/>
      <c r="G1433" s="242"/>
      <c r="H1433" s="242"/>
      <c r="I1433" s="242"/>
      <c r="J1433" s="243">
        <f>SUM(Biomasa[[#This Row],[B_PM (t)]:[B_Raíz (t)]])</f>
        <v>0</v>
      </c>
    </row>
    <row r="1434" spans="2:10" ht="16.8" thickTop="1" thickBot="1">
      <c r="B1434" s="254" t="str">
        <f>IF(Árboles!B1431="","",Árboles!B1431)</f>
        <v/>
      </c>
      <c r="C1434" s="240" t="str">
        <f>IF(Árboles!C1431="","",Árboles!C1431)</f>
        <v/>
      </c>
      <c r="D1434" s="255" t="str">
        <f>IF(Árboles!G1431="","",Árboles!G1431)</f>
        <v/>
      </c>
      <c r="E1434" s="242"/>
      <c r="F1434" s="242"/>
      <c r="G1434" s="242"/>
      <c r="H1434" s="242"/>
      <c r="I1434" s="242"/>
      <c r="J1434" s="243">
        <f>SUM(Biomasa[[#This Row],[B_PM (t)]:[B_Raíz (t)]])</f>
        <v>0</v>
      </c>
    </row>
    <row r="1435" spans="2:10" ht="16.8" thickTop="1" thickBot="1">
      <c r="B1435" s="254" t="str">
        <f>IF(Árboles!B1432="","",Árboles!B1432)</f>
        <v/>
      </c>
      <c r="C1435" s="240" t="str">
        <f>IF(Árboles!C1432="","",Árboles!C1432)</f>
        <v/>
      </c>
      <c r="D1435" s="255" t="str">
        <f>IF(Árboles!G1432="","",Árboles!G1432)</f>
        <v/>
      </c>
      <c r="E1435" s="242"/>
      <c r="F1435" s="242"/>
      <c r="G1435" s="242"/>
      <c r="H1435" s="242"/>
      <c r="I1435" s="242"/>
      <c r="J1435" s="243">
        <f>SUM(Biomasa[[#This Row],[B_PM (t)]:[B_Raíz (t)]])</f>
        <v>0</v>
      </c>
    </row>
    <row r="1436" spans="2:10" ht="16.8" thickTop="1" thickBot="1">
      <c r="B1436" s="254" t="str">
        <f>IF(Árboles!B1433="","",Árboles!B1433)</f>
        <v/>
      </c>
      <c r="C1436" s="240" t="str">
        <f>IF(Árboles!C1433="","",Árboles!C1433)</f>
        <v/>
      </c>
      <c r="D1436" s="255" t="str">
        <f>IF(Árboles!G1433="","",Árboles!G1433)</f>
        <v/>
      </c>
      <c r="E1436" s="242"/>
      <c r="F1436" s="242"/>
      <c r="G1436" s="242"/>
      <c r="H1436" s="242"/>
      <c r="I1436" s="242"/>
      <c r="J1436" s="243">
        <f>SUM(Biomasa[[#This Row],[B_PM (t)]:[B_Raíz (t)]])</f>
        <v>0</v>
      </c>
    </row>
    <row r="1437" spans="2:10" ht="16.8" thickTop="1" thickBot="1">
      <c r="B1437" s="254" t="str">
        <f>IF(Árboles!B1434="","",Árboles!B1434)</f>
        <v/>
      </c>
      <c r="C1437" s="240" t="str">
        <f>IF(Árboles!C1434="","",Árboles!C1434)</f>
        <v/>
      </c>
      <c r="D1437" s="255" t="str">
        <f>IF(Árboles!G1434="","",Árboles!G1434)</f>
        <v/>
      </c>
      <c r="E1437" s="242"/>
      <c r="F1437" s="242"/>
      <c r="G1437" s="242"/>
      <c r="H1437" s="242"/>
      <c r="I1437" s="242"/>
      <c r="J1437" s="243">
        <f>SUM(Biomasa[[#This Row],[B_PM (t)]:[B_Raíz (t)]])</f>
        <v>0</v>
      </c>
    </row>
    <row r="1438" spans="2:10" ht="16.8" thickTop="1" thickBot="1">
      <c r="B1438" s="254" t="str">
        <f>IF(Árboles!B1435="","",Árboles!B1435)</f>
        <v/>
      </c>
      <c r="C1438" s="240" t="str">
        <f>IF(Árboles!C1435="","",Árboles!C1435)</f>
        <v/>
      </c>
      <c r="D1438" s="255" t="str">
        <f>IF(Árboles!G1435="","",Árboles!G1435)</f>
        <v/>
      </c>
      <c r="E1438" s="242"/>
      <c r="F1438" s="242"/>
      <c r="G1438" s="242"/>
      <c r="H1438" s="242"/>
      <c r="I1438" s="242"/>
      <c r="J1438" s="243">
        <f>SUM(Biomasa[[#This Row],[B_PM (t)]:[B_Raíz (t)]])</f>
        <v>0</v>
      </c>
    </row>
    <row r="1439" spans="2:10" ht="16.8" thickTop="1" thickBot="1">
      <c r="B1439" s="254" t="str">
        <f>IF(Árboles!B1436="","",Árboles!B1436)</f>
        <v/>
      </c>
      <c r="C1439" s="240" t="str">
        <f>IF(Árboles!C1436="","",Árboles!C1436)</f>
        <v/>
      </c>
      <c r="D1439" s="255" t="str">
        <f>IF(Árboles!G1436="","",Árboles!G1436)</f>
        <v/>
      </c>
      <c r="E1439" s="242"/>
      <c r="F1439" s="242"/>
      <c r="G1439" s="242"/>
      <c r="H1439" s="242"/>
      <c r="I1439" s="242"/>
      <c r="J1439" s="243">
        <f>SUM(Biomasa[[#This Row],[B_PM (t)]:[B_Raíz (t)]])</f>
        <v>0</v>
      </c>
    </row>
    <row r="1440" spans="2:10" ht="16.8" thickTop="1" thickBot="1">
      <c r="B1440" s="254" t="str">
        <f>IF(Árboles!B1437="","",Árboles!B1437)</f>
        <v/>
      </c>
      <c r="C1440" s="240" t="str">
        <f>IF(Árboles!C1437="","",Árboles!C1437)</f>
        <v/>
      </c>
      <c r="D1440" s="255" t="str">
        <f>IF(Árboles!G1437="","",Árboles!G1437)</f>
        <v/>
      </c>
      <c r="E1440" s="242"/>
      <c r="F1440" s="242"/>
      <c r="G1440" s="242"/>
      <c r="H1440" s="242"/>
      <c r="I1440" s="242"/>
      <c r="J1440" s="243">
        <f>SUM(Biomasa[[#This Row],[B_PM (t)]:[B_Raíz (t)]])</f>
        <v>0</v>
      </c>
    </row>
    <row r="1441" spans="2:10" ht="16.8" thickTop="1" thickBot="1">
      <c r="B1441" s="254" t="str">
        <f>IF(Árboles!B1438="","",Árboles!B1438)</f>
        <v/>
      </c>
      <c r="C1441" s="240" t="str">
        <f>IF(Árboles!C1438="","",Árboles!C1438)</f>
        <v/>
      </c>
      <c r="D1441" s="255" t="str">
        <f>IF(Árboles!G1438="","",Árboles!G1438)</f>
        <v/>
      </c>
      <c r="E1441" s="242"/>
      <c r="F1441" s="242"/>
      <c r="G1441" s="242"/>
      <c r="H1441" s="242"/>
      <c r="I1441" s="242"/>
      <c r="J1441" s="243">
        <f>SUM(Biomasa[[#This Row],[B_PM (t)]:[B_Raíz (t)]])</f>
        <v>0</v>
      </c>
    </row>
    <row r="1442" spans="2:10" ht="16.8" thickTop="1" thickBot="1">
      <c r="B1442" s="254" t="str">
        <f>IF(Árboles!B1439="","",Árboles!B1439)</f>
        <v/>
      </c>
      <c r="C1442" s="240" t="str">
        <f>IF(Árboles!C1439="","",Árboles!C1439)</f>
        <v/>
      </c>
      <c r="D1442" s="255" t="str">
        <f>IF(Árboles!G1439="","",Árboles!G1439)</f>
        <v/>
      </c>
      <c r="E1442" s="242"/>
      <c r="F1442" s="242"/>
      <c r="G1442" s="242"/>
      <c r="H1442" s="242"/>
      <c r="I1442" s="242"/>
      <c r="J1442" s="243">
        <f>SUM(Biomasa[[#This Row],[B_PM (t)]:[B_Raíz (t)]])</f>
        <v>0</v>
      </c>
    </row>
    <row r="1443" spans="2:10" ht="16.8" thickTop="1" thickBot="1">
      <c r="B1443" s="254" t="str">
        <f>IF(Árboles!B1440="","",Árboles!B1440)</f>
        <v/>
      </c>
      <c r="C1443" s="240" t="str">
        <f>IF(Árboles!C1440="","",Árboles!C1440)</f>
        <v/>
      </c>
      <c r="D1443" s="255" t="str">
        <f>IF(Árboles!G1440="","",Árboles!G1440)</f>
        <v/>
      </c>
      <c r="E1443" s="242"/>
      <c r="F1443" s="242"/>
      <c r="G1443" s="242"/>
      <c r="H1443" s="242"/>
      <c r="I1443" s="242"/>
      <c r="J1443" s="243">
        <f>SUM(Biomasa[[#This Row],[B_PM (t)]:[B_Raíz (t)]])</f>
        <v>0</v>
      </c>
    </row>
    <row r="1444" spans="2:10" ht="16.8" thickTop="1" thickBot="1">
      <c r="B1444" s="254" t="str">
        <f>IF(Árboles!B1441="","",Árboles!B1441)</f>
        <v/>
      </c>
      <c r="C1444" s="240" t="str">
        <f>IF(Árboles!C1441="","",Árboles!C1441)</f>
        <v/>
      </c>
      <c r="D1444" s="255" t="str">
        <f>IF(Árboles!G1441="","",Árboles!G1441)</f>
        <v/>
      </c>
      <c r="E1444" s="242"/>
      <c r="F1444" s="242"/>
      <c r="G1444" s="242"/>
      <c r="H1444" s="242"/>
      <c r="I1444" s="242"/>
      <c r="J1444" s="243">
        <f>SUM(Biomasa[[#This Row],[B_PM (t)]:[B_Raíz (t)]])</f>
        <v>0</v>
      </c>
    </row>
    <row r="1445" spans="2:10" ht="16.8" thickTop="1" thickBot="1">
      <c r="B1445" s="254" t="str">
        <f>IF(Árboles!B1442="","",Árboles!B1442)</f>
        <v/>
      </c>
      <c r="C1445" s="240" t="str">
        <f>IF(Árboles!C1442="","",Árboles!C1442)</f>
        <v/>
      </c>
      <c r="D1445" s="255" t="str">
        <f>IF(Árboles!G1442="","",Árboles!G1442)</f>
        <v/>
      </c>
      <c r="E1445" s="242"/>
      <c r="F1445" s="242"/>
      <c r="G1445" s="242"/>
      <c r="H1445" s="242"/>
      <c r="I1445" s="242"/>
      <c r="J1445" s="243">
        <f>SUM(Biomasa[[#This Row],[B_PM (t)]:[B_Raíz (t)]])</f>
        <v>0</v>
      </c>
    </row>
    <row r="1446" spans="2:10" ht="16.8" thickTop="1" thickBot="1">
      <c r="B1446" s="254" t="str">
        <f>IF(Árboles!B1443="","",Árboles!B1443)</f>
        <v/>
      </c>
      <c r="C1446" s="240" t="str">
        <f>IF(Árboles!C1443="","",Árboles!C1443)</f>
        <v/>
      </c>
      <c r="D1446" s="255" t="str">
        <f>IF(Árboles!G1443="","",Árboles!G1443)</f>
        <v/>
      </c>
      <c r="E1446" s="242"/>
      <c r="F1446" s="242"/>
      <c r="G1446" s="242"/>
      <c r="H1446" s="242"/>
      <c r="I1446" s="242"/>
      <c r="J1446" s="243">
        <f>SUM(Biomasa[[#This Row],[B_PM (t)]:[B_Raíz (t)]])</f>
        <v>0</v>
      </c>
    </row>
    <row r="1447" spans="2:10" ht="16.8" thickTop="1" thickBot="1">
      <c r="B1447" s="254" t="str">
        <f>IF(Árboles!B1444="","",Árboles!B1444)</f>
        <v/>
      </c>
      <c r="C1447" s="240" t="str">
        <f>IF(Árboles!C1444="","",Árboles!C1444)</f>
        <v/>
      </c>
      <c r="D1447" s="255" t="str">
        <f>IF(Árboles!G1444="","",Árboles!G1444)</f>
        <v/>
      </c>
      <c r="E1447" s="242"/>
      <c r="F1447" s="242"/>
      <c r="G1447" s="242"/>
      <c r="H1447" s="242"/>
      <c r="I1447" s="242"/>
      <c r="J1447" s="243">
        <f>SUM(Biomasa[[#This Row],[B_PM (t)]:[B_Raíz (t)]])</f>
        <v>0</v>
      </c>
    </row>
    <row r="1448" spans="2:10" ht="16.8" thickTop="1" thickBot="1">
      <c r="B1448" s="254" t="str">
        <f>IF(Árboles!B1445="","",Árboles!B1445)</f>
        <v/>
      </c>
      <c r="C1448" s="240" t="str">
        <f>IF(Árboles!C1445="","",Árboles!C1445)</f>
        <v/>
      </c>
      <c r="D1448" s="255" t="str">
        <f>IF(Árboles!G1445="","",Árboles!G1445)</f>
        <v/>
      </c>
      <c r="E1448" s="242"/>
      <c r="F1448" s="242"/>
      <c r="G1448" s="242"/>
      <c r="H1448" s="242"/>
      <c r="I1448" s="242"/>
      <c r="J1448" s="243">
        <f>SUM(Biomasa[[#This Row],[B_PM (t)]:[B_Raíz (t)]])</f>
        <v>0</v>
      </c>
    </row>
    <row r="1449" spans="2:10" ht="16.8" thickTop="1" thickBot="1">
      <c r="B1449" s="254" t="str">
        <f>IF(Árboles!B1446="","",Árboles!B1446)</f>
        <v/>
      </c>
      <c r="C1449" s="240" t="str">
        <f>IF(Árboles!C1446="","",Árboles!C1446)</f>
        <v/>
      </c>
      <c r="D1449" s="255" t="str">
        <f>IF(Árboles!G1446="","",Árboles!G1446)</f>
        <v/>
      </c>
      <c r="E1449" s="242"/>
      <c r="F1449" s="242"/>
      <c r="G1449" s="242"/>
      <c r="H1449" s="242"/>
      <c r="I1449" s="242"/>
      <c r="J1449" s="243">
        <f>SUM(Biomasa[[#This Row],[B_PM (t)]:[B_Raíz (t)]])</f>
        <v>0</v>
      </c>
    </row>
    <row r="1450" spans="2:10" ht="16.8" thickTop="1" thickBot="1">
      <c r="B1450" s="254" t="str">
        <f>IF(Árboles!B1447="","",Árboles!B1447)</f>
        <v/>
      </c>
      <c r="C1450" s="240" t="str">
        <f>IF(Árboles!C1447="","",Árboles!C1447)</f>
        <v/>
      </c>
      <c r="D1450" s="255" t="str">
        <f>IF(Árboles!G1447="","",Árboles!G1447)</f>
        <v/>
      </c>
      <c r="E1450" s="242"/>
      <c r="F1450" s="242"/>
      <c r="G1450" s="242"/>
      <c r="H1450" s="242"/>
      <c r="I1450" s="242"/>
      <c r="J1450" s="243">
        <f>SUM(Biomasa[[#This Row],[B_PM (t)]:[B_Raíz (t)]])</f>
        <v>0</v>
      </c>
    </row>
    <row r="1451" spans="2:10" ht="16.8" thickTop="1" thickBot="1">
      <c r="B1451" s="254" t="str">
        <f>IF(Árboles!B1448="","",Árboles!B1448)</f>
        <v/>
      </c>
      <c r="C1451" s="240" t="str">
        <f>IF(Árboles!C1448="","",Árboles!C1448)</f>
        <v/>
      </c>
      <c r="D1451" s="255" t="str">
        <f>IF(Árboles!G1448="","",Árboles!G1448)</f>
        <v/>
      </c>
      <c r="E1451" s="242"/>
      <c r="F1451" s="242"/>
      <c r="G1451" s="242"/>
      <c r="H1451" s="242"/>
      <c r="I1451" s="242"/>
      <c r="J1451" s="243">
        <f>SUM(Biomasa[[#This Row],[B_PM (t)]:[B_Raíz (t)]])</f>
        <v>0</v>
      </c>
    </row>
    <row r="1452" spans="2:10" ht="16.8" thickTop="1" thickBot="1">
      <c r="B1452" s="254" t="str">
        <f>IF(Árboles!B1449="","",Árboles!B1449)</f>
        <v/>
      </c>
      <c r="C1452" s="240" t="str">
        <f>IF(Árboles!C1449="","",Árboles!C1449)</f>
        <v/>
      </c>
      <c r="D1452" s="255" t="str">
        <f>IF(Árboles!G1449="","",Árboles!G1449)</f>
        <v/>
      </c>
      <c r="E1452" s="242"/>
      <c r="F1452" s="242"/>
      <c r="G1452" s="242"/>
      <c r="H1452" s="242"/>
      <c r="I1452" s="242"/>
      <c r="J1452" s="243">
        <f>SUM(Biomasa[[#This Row],[B_PM (t)]:[B_Raíz (t)]])</f>
        <v>0</v>
      </c>
    </row>
    <row r="1453" spans="2:10" ht="16.8" thickTop="1" thickBot="1">
      <c r="B1453" s="254" t="str">
        <f>IF(Árboles!B1450="","",Árboles!B1450)</f>
        <v/>
      </c>
      <c r="C1453" s="240" t="str">
        <f>IF(Árboles!C1450="","",Árboles!C1450)</f>
        <v/>
      </c>
      <c r="D1453" s="255" t="str">
        <f>IF(Árboles!G1450="","",Árboles!G1450)</f>
        <v/>
      </c>
      <c r="E1453" s="242"/>
      <c r="F1453" s="242"/>
      <c r="G1453" s="242"/>
      <c r="H1453" s="242"/>
      <c r="I1453" s="242"/>
      <c r="J1453" s="243">
        <f>SUM(Biomasa[[#This Row],[B_PM (t)]:[B_Raíz (t)]])</f>
        <v>0</v>
      </c>
    </row>
    <row r="1454" spans="2:10" ht="16.8" thickTop="1" thickBot="1">
      <c r="B1454" s="254" t="str">
        <f>IF(Árboles!B1451="","",Árboles!B1451)</f>
        <v/>
      </c>
      <c r="C1454" s="240" t="str">
        <f>IF(Árboles!C1451="","",Árboles!C1451)</f>
        <v/>
      </c>
      <c r="D1454" s="255" t="str">
        <f>IF(Árboles!G1451="","",Árboles!G1451)</f>
        <v/>
      </c>
      <c r="E1454" s="242"/>
      <c r="F1454" s="242"/>
      <c r="G1454" s="242"/>
      <c r="H1454" s="242"/>
      <c r="I1454" s="242"/>
      <c r="J1454" s="243">
        <f>SUM(Biomasa[[#This Row],[B_PM (t)]:[B_Raíz (t)]])</f>
        <v>0</v>
      </c>
    </row>
    <row r="1455" spans="2:10" ht="16.8" thickTop="1" thickBot="1">
      <c r="B1455" s="254" t="str">
        <f>IF(Árboles!B1452="","",Árboles!B1452)</f>
        <v/>
      </c>
      <c r="C1455" s="240" t="str">
        <f>IF(Árboles!C1452="","",Árboles!C1452)</f>
        <v/>
      </c>
      <c r="D1455" s="255" t="str">
        <f>IF(Árboles!G1452="","",Árboles!G1452)</f>
        <v/>
      </c>
      <c r="E1455" s="242"/>
      <c r="F1455" s="242"/>
      <c r="G1455" s="242"/>
      <c r="H1455" s="242"/>
      <c r="I1455" s="242"/>
      <c r="J1455" s="243">
        <f>SUM(Biomasa[[#This Row],[B_PM (t)]:[B_Raíz (t)]])</f>
        <v>0</v>
      </c>
    </row>
    <row r="1456" spans="2:10" ht="16.8" thickTop="1" thickBot="1">
      <c r="B1456" s="254" t="str">
        <f>IF(Árboles!B1453="","",Árboles!B1453)</f>
        <v/>
      </c>
      <c r="C1456" s="240" t="str">
        <f>IF(Árboles!C1453="","",Árboles!C1453)</f>
        <v/>
      </c>
      <c r="D1456" s="255" t="str">
        <f>IF(Árboles!G1453="","",Árboles!G1453)</f>
        <v/>
      </c>
      <c r="E1456" s="242"/>
      <c r="F1456" s="242"/>
      <c r="G1456" s="242"/>
      <c r="H1456" s="242"/>
      <c r="I1456" s="242"/>
      <c r="J1456" s="243">
        <f>SUM(Biomasa[[#This Row],[B_PM (t)]:[B_Raíz (t)]])</f>
        <v>0</v>
      </c>
    </row>
    <row r="1457" spans="2:10" ht="16.8" thickTop="1" thickBot="1">
      <c r="B1457" s="254" t="str">
        <f>IF(Árboles!B1454="","",Árboles!B1454)</f>
        <v/>
      </c>
      <c r="C1457" s="240" t="str">
        <f>IF(Árboles!C1454="","",Árboles!C1454)</f>
        <v/>
      </c>
      <c r="D1457" s="255" t="str">
        <f>IF(Árboles!G1454="","",Árboles!G1454)</f>
        <v/>
      </c>
      <c r="E1457" s="242"/>
      <c r="F1457" s="242"/>
      <c r="G1457" s="242"/>
      <c r="H1457" s="242"/>
      <c r="I1457" s="242"/>
      <c r="J1457" s="243">
        <f>SUM(Biomasa[[#This Row],[B_PM (t)]:[B_Raíz (t)]])</f>
        <v>0</v>
      </c>
    </row>
    <row r="1458" spans="2:10" ht="16.8" thickTop="1" thickBot="1">
      <c r="B1458" s="254" t="str">
        <f>IF(Árboles!B1455="","",Árboles!B1455)</f>
        <v/>
      </c>
      <c r="C1458" s="240" t="str">
        <f>IF(Árboles!C1455="","",Árboles!C1455)</f>
        <v/>
      </c>
      <c r="D1458" s="255" t="str">
        <f>IF(Árboles!G1455="","",Árboles!G1455)</f>
        <v/>
      </c>
      <c r="E1458" s="242"/>
      <c r="F1458" s="242"/>
      <c r="G1458" s="242"/>
      <c r="H1458" s="242"/>
      <c r="I1458" s="242"/>
      <c r="J1458" s="243">
        <f>SUM(Biomasa[[#This Row],[B_PM (t)]:[B_Raíz (t)]])</f>
        <v>0</v>
      </c>
    </row>
    <row r="1459" spans="2:10" ht="16.8" thickTop="1" thickBot="1">
      <c r="B1459" s="254" t="str">
        <f>IF(Árboles!B1456="","",Árboles!B1456)</f>
        <v/>
      </c>
      <c r="C1459" s="240" t="str">
        <f>IF(Árboles!C1456="","",Árboles!C1456)</f>
        <v/>
      </c>
      <c r="D1459" s="255" t="str">
        <f>IF(Árboles!G1456="","",Árboles!G1456)</f>
        <v/>
      </c>
      <c r="E1459" s="242"/>
      <c r="F1459" s="242"/>
      <c r="G1459" s="242"/>
      <c r="H1459" s="242"/>
      <c r="I1459" s="242"/>
      <c r="J1459" s="243">
        <f>SUM(Biomasa[[#This Row],[B_PM (t)]:[B_Raíz (t)]])</f>
        <v>0</v>
      </c>
    </row>
    <row r="1460" spans="2:10" ht="16.8" thickTop="1" thickBot="1">
      <c r="B1460" s="254" t="str">
        <f>IF(Árboles!B1457="","",Árboles!B1457)</f>
        <v/>
      </c>
      <c r="C1460" s="240" t="str">
        <f>IF(Árboles!C1457="","",Árboles!C1457)</f>
        <v/>
      </c>
      <c r="D1460" s="255" t="str">
        <f>IF(Árboles!G1457="","",Árboles!G1457)</f>
        <v/>
      </c>
      <c r="E1460" s="242"/>
      <c r="F1460" s="242"/>
      <c r="G1460" s="242"/>
      <c r="H1460" s="242"/>
      <c r="I1460" s="242"/>
      <c r="J1460" s="243">
        <f>SUM(Biomasa[[#This Row],[B_PM (t)]:[B_Raíz (t)]])</f>
        <v>0</v>
      </c>
    </row>
    <row r="1461" spans="2:10" ht="16.8" thickTop="1" thickBot="1">
      <c r="B1461" s="254" t="str">
        <f>IF(Árboles!B1458="","",Árboles!B1458)</f>
        <v/>
      </c>
      <c r="C1461" s="240" t="str">
        <f>IF(Árboles!C1458="","",Árboles!C1458)</f>
        <v/>
      </c>
      <c r="D1461" s="255" t="str">
        <f>IF(Árboles!G1458="","",Árboles!G1458)</f>
        <v/>
      </c>
      <c r="E1461" s="242"/>
      <c r="F1461" s="242"/>
      <c r="G1461" s="242"/>
      <c r="H1461" s="242"/>
      <c r="I1461" s="242"/>
      <c r="J1461" s="243">
        <f>SUM(Biomasa[[#This Row],[B_PM (t)]:[B_Raíz (t)]])</f>
        <v>0</v>
      </c>
    </row>
    <row r="1462" spans="2:10" ht="16.8" thickTop="1" thickBot="1">
      <c r="B1462" s="254" t="str">
        <f>IF(Árboles!B1459="","",Árboles!B1459)</f>
        <v/>
      </c>
      <c r="C1462" s="240" t="str">
        <f>IF(Árboles!C1459="","",Árboles!C1459)</f>
        <v/>
      </c>
      <c r="D1462" s="255" t="str">
        <f>IF(Árboles!G1459="","",Árboles!G1459)</f>
        <v/>
      </c>
      <c r="E1462" s="242"/>
      <c r="F1462" s="242"/>
      <c r="G1462" s="242"/>
      <c r="H1462" s="242"/>
      <c r="I1462" s="242"/>
      <c r="J1462" s="243">
        <f>SUM(Biomasa[[#This Row],[B_PM (t)]:[B_Raíz (t)]])</f>
        <v>0</v>
      </c>
    </row>
    <row r="1463" spans="2:10" ht="16.8" thickTop="1" thickBot="1">
      <c r="B1463" s="254" t="str">
        <f>IF(Árboles!B1460="","",Árboles!B1460)</f>
        <v/>
      </c>
      <c r="C1463" s="240" t="str">
        <f>IF(Árboles!C1460="","",Árboles!C1460)</f>
        <v/>
      </c>
      <c r="D1463" s="255" t="str">
        <f>IF(Árboles!G1460="","",Árboles!G1460)</f>
        <v/>
      </c>
      <c r="E1463" s="242"/>
      <c r="F1463" s="242"/>
      <c r="G1463" s="242"/>
      <c r="H1463" s="242"/>
      <c r="I1463" s="242"/>
      <c r="J1463" s="243">
        <f>SUM(Biomasa[[#This Row],[B_PM (t)]:[B_Raíz (t)]])</f>
        <v>0</v>
      </c>
    </row>
    <row r="1464" spans="2:10" ht="16.8" thickTop="1" thickBot="1">
      <c r="B1464" s="254" t="str">
        <f>IF(Árboles!B1461="","",Árboles!B1461)</f>
        <v/>
      </c>
      <c r="C1464" s="240" t="str">
        <f>IF(Árboles!C1461="","",Árboles!C1461)</f>
        <v/>
      </c>
      <c r="D1464" s="255" t="str">
        <f>IF(Árboles!G1461="","",Árboles!G1461)</f>
        <v/>
      </c>
      <c r="E1464" s="242"/>
      <c r="F1464" s="242"/>
      <c r="G1464" s="242"/>
      <c r="H1464" s="242"/>
      <c r="I1464" s="242"/>
      <c r="J1464" s="243">
        <f>SUM(Biomasa[[#This Row],[B_PM (t)]:[B_Raíz (t)]])</f>
        <v>0</v>
      </c>
    </row>
    <row r="1465" spans="2:10" ht="16.8" thickTop="1" thickBot="1">
      <c r="B1465" s="254" t="str">
        <f>IF(Árboles!B1462="","",Árboles!B1462)</f>
        <v/>
      </c>
      <c r="C1465" s="240" t="str">
        <f>IF(Árboles!C1462="","",Árboles!C1462)</f>
        <v/>
      </c>
      <c r="D1465" s="255" t="str">
        <f>IF(Árboles!G1462="","",Árboles!G1462)</f>
        <v/>
      </c>
      <c r="E1465" s="242"/>
      <c r="F1465" s="242"/>
      <c r="G1465" s="242"/>
      <c r="H1465" s="242"/>
      <c r="I1465" s="242"/>
      <c r="J1465" s="243">
        <f>SUM(Biomasa[[#This Row],[B_PM (t)]:[B_Raíz (t)]])</f>
        <v>0</v>
      </c>
    </row>
    <row r="1466" spans="2:10" ht="16.8" thickTop="1" thickBot="1">
      <c r="B1466" s="254" t="str">
        <f>IF(Árboles!B1463="","",Árboles!B1463)</f>
        <v/>
      </c>
      <c r="C1466" s="240" t="str">
        <f>IF(Árboles!C1463="","",Árboles!C1463)</f>
        <v/>
      </c>
      <c r="D1466" s="255" t="str">
        <f>IF(Árboles!G1463="","",Árboles!G1463)</f>
        <v/>
      </c>
      <c r="E1466" s="242"/>
      <c r="F1466" s="242"/>
      <c r="G1466" s="242"/>
      <c r="H1466" s="242"/>
      <c r="I1466" s="242"/>
      <c r="J1466" s="243">
        <f>SUM(Biomasa[[#This Row],[B_PM (t)]:[B_Raíz (t)]])</f>
        <v>0</v>
      </c>
    </row>
    <row r="1467" spans="2:10" ht="16.8" thickTop="1" thickBot="1">
      <c r="B1467" s="254" t="str">
        <f>IF(Árboles!B1464="","",Árboles!B1464)</f>
        <v/>
      </c>
      <c r="C1467" s="240" t="str">
        <f>IF(Árboles!C1464="","",Árboles!C1464)</f>
        <v/>
      </c>
      <c r="D1467" s="255" t="str">
        <f>IF(Árboles!G1464="","",Árboles!G1464)</f>
        <v/>
      </c>
      <c r="E1467" s="242"/>
      <c r="F1467" s="242"/>
      <c r="G1467" s="242"/>
      <c r="H1467" s="242"/>
      <c r="I1467" s="242"/>
      <c r="J1467" s="243">
        <f>SUM(Biomasa[[#This Row],[B_PM (t)]:[B_Raíz (t)]])</f>
        <v>0</v>
      </c>
    </row>
    <row r="1468" spans="2:10" ht="16.8" thickTop="1" thickBot="1">
      <c r="B1468" s="254" t="str">
        <f>IF(Árboles!B1465="","",Árboles!B1465)</f>
        <v/>
      </c>
      <c r="C1468" s="240" t="str">
        <f>IF(Árboles!C1465="","",Árboles!C1465)</f>
        <v/>
      </c>
      <c r="D1468" s="255" t="str">
        <f>IF(Árboles!G1465="","",Árboles!G1465)</f>
        <v/>
      </c>
      <c r="E1468" s="242"/>
      <c r="F1468" s="242"/>
      <c r="G1468" s="242"/>
      <c r="H1468" s="242"/>
      <c r="I1468" s="242"/>
      <c r="J1468" s="243">
        <f>SUM(Biomasa[[#This Row],[B_PM (t)]:[B_Raíz (t)]])</f>
        <v>0</v>
      </c>
    </row>
    <row r="1469" spans="2:10" ht="16.8" thickTop="1" thickBot="1">
      <c r="B1469" s="254" t="str">
        <f>IF(Árboles!B1466="","",Árboles!B1466)</f>
        <v/>
      </c>
      <c r="C1469" s="240" t="str">
        <f>IF(Árboles!C1466="","",Árboles!C1466)</f>
        <v/>
      </c>
      <c r="D1469" s="255" t="str">
        <f>IF(Árboles!G1466="","",Árboles!G1466)</f>
        <v/>
      </c>
      <c r="E1469" s="242"/>
      <c r="F1469" s="242"/>
      <c r="G1469" s="242"/>
      <c r="H1469" s="242"/>
      <c r="I1469" s="242"/>
      <c r="J1469" s="243">
        <f>SUM(Biomasa[[#This Row],[B_PM (t)]:[B_Raíz (t)]])</f>
        <v>0</v>
      </c>
    </row>
    <row r="1470" spans="2:10" ht="16.8" thickTop="1" thickBot="1">
      <c r="B1470" s="254" t="str">
        <f>IF(Árboles!B1467="","",Árboles!B1467)</f>
        <v/>
      </c>
      <c r="C1470" s="240" t="str">
        <f>IF(Árboles!C1467="","",Árboles!C1467)</f>
        <v/>
      </c>
      <c r="D1470" s="255" t="str">
        <f>IF(Árboles!G1467="","",Árboles!G1467)</f>
        <v/>
      </c>
      <c r="E1470" s="242"/>
      <c r="F1470" s="242"/>
      <c r="G1470" s="242"/>
      <c r="H1470" s="242"/>
      <c r="I1470" s="242"/>
      <c r="J1470" s="243">
        <f>SUM(Biomasa[[#This Row],[B_PM (t)]:[B_Raíz (t)]])</f>
        <v>0</v>
      </c>
    </row>
    <row r="1471" spans="2:10" ht="16.8" thickTop="1" thickBot="1">
      <c r="B1471" s="254" t="str">
        <f>IF(Árboles!B1468="","",Árboles!B1468)</f>
        <v/>
      </c>
      <c r="C1471" s="240" t="str">
        <f>IF(Árboles!C1468="","",Árboles!C1468)</f>
        <v/>
      </c>
      <c r="D1471" s="255" t="str">
        <f>IF(Árboles!G1468="","",Árboles!G1468)</f>
        <v/>
      </c>
      <c r="E1471" s="242"/>
      <c r="F1471" s="242"/>
      <c r="G1471" s="242"/>
      <c r="H1471" s="242"/>
      <c r="I1471" s="242"/>
      <c r="J1471" s="243">
        <f>SUM(Biomasa[[#This Row],[B_PM (t)]:[B_Raíz (t)]])</f>
        <v>0</v>
      </c>
    </row>
    <row r="1472" spans="2:10" ht="16.8" thickTop="1" thickBot="1">
      <c r="B1472" s="254" t="str">
        <f>IF(Árboles!B1469="","",Árboles!B1469)</f>
        <v/>
      </c>
      <c r="C1472" s="240" t="str">
        <f>IF(Árboles!C1469="","",Árboles!C1469)</f>
        <v/>
      </c>
      <c r="D1472" s="255" t="str">
        <f>IF(Árboles!G1469="","",Árboles!G1469)</f>
        <v/>
      </c>
      <c r="E1472" s="242"/>
      <c r="F1472" s="242"/>
      <c r="G1472" s="242"/>
      <c r="H1472" s="242"/>
      <c r="I1472" s="242"/>
      <c r="J1472" s="243">
        <f>SUM(Biomasa[[#This Row],[B_PM (t)]:[B_Raíz (t)]])</f>
        <v>0</v>
      </c>
    </row>
    <row r="1473" spans="2:10" ht="16.8" thickTop="1" thickBot="1">
      <c r="B1473" s="254" t="str">
        <f>IF(Árboles!B1470="","",Árboles!B1470)</f>
        <v/>
      </c>
      <c r="C1473" s="240" t="str">
        <f>IF(Árboles!C1470="","",Árboles!C1470)</f>
        <v/>
      </c>
      <c r="D1473" s="255" t="str">
        <f>IF(Árboles!G1470="","",Árboles!G1470)</f>
        <v/>
      </c>
      <c r="E1473" s="242"/>
      <c r="F1473" s="242"/>
      <c r="G1473" s="242"/>
      <c r="H1473" s="242"/>
      <c r="I1473" s="242"/>
      <c r="J1473" s="243">
        <f>SUM(Biomasa[[#This Row],[B_PM (t)]:[B_Raíz (t)]])</f>
        <v>0</v>
      </c>
    </row>
    <row r="1474" spans="2:10" ht="16.8" thickTop="1" thickBot="1">
      <c r="B1474" s="254" t="str">
        <f>IF(Árboles!B1471="","",Árboles!B1471)</f>
        <v/>
      </c>
      <c r="C1474" s="240" t="str">
        <f>IF(Árboles!C1471="","",Árboles!C1471)</f>
        <v/>
      </c>
      <c r="D1474" s="255" t="str">
        <f>IF(Árboles!G1471="","",Árboles!G1471)</f>
        <v/>
      </c>
      <c r="E1474" s="242"/>
      <c r="F1474" s="242"/>
      <c r="G1474" s="242"/>
      <c r="H1474" s="242"/>
      <c r="I1474" s="242"/>
      <c r="J1474" s="243">
        <f>SUM(Biomasa[[#This Row],[B_PM (t)]:[B_Raíz (t)]])</f>
        <v>0</v>
      </c>
    </row>
    <row r="1475" spans="2:10" ht="16.8" thickTop="1" thickBot="1">
      <c r="B1475" s="254" t="str">
        <f>IF(Árboles!B1472="","",Árboles!B1472)</f>
        <v/>
      </c>
      <c r="C1475" s="240" t="str">
        <f>IF(Árboles!C1472="","",Árboles!C1472)</f>
        <v/>
      </c>
      <c r="D1475" s="255" t="str">
        <f>IF(Árboles!G1472="","",Árboles!G1472)</f>
        <v/>
      </c>
      <c r="E1475" s="242"/>
      <c r="F1475" s="242"/>
      <c r="G1475" s="242"/>
      <c r="H1475" s="242"/>
      <c r="I1475" s="242"/>
      <c r="J1475" s="243">
        <f>SUM(Biomasa[[#This Row],[B_PM (t)]:[B_Raíz (t)]])</f>
        <v>0</v>
      </c>
    </row>
    <row r="1476" spans="2:10" ht="16.8" thickTop="1" thickBot="1">
      <c r="B1476" s="254" t="str">
        <f>IF(Árboles!B1473="","",Árboles!B1473)</f>
        <v/>
      </c>
      <c r="C1476" s="240" t="str">
        <f>IF(Árboles!C1473="","",Árboles!C1473)</f>
        <v/>
      </c>
      <c r="D1476" s="255" t="str">
        <f>IF(Árboles!G1473="","",Árboles!G1473)</f>
        <v/>
      </c>
      <c r="E1476" s="242"/>
      <c r="F1476" s="242"/>
      <c r="G1476" s="242"/>
      <c r="H1476" s="242"/>
      <c r="I1476" s="242"/>
      <c r="J1476" s="243">
        <f>SUM(Biomasa[[#This Row],[B_PM (t)]:[B_Raíz (t)]])</f>
        <v>0</v>
      </c>
    </row>
    <row r="1477" spans="2:10" ht="16.8" thickTop="1" thickBot="1">
      <c r="B1477" s="254" t="str">
        <f>IF(Árboles!B1474="","",Árboles!B1474)</f>
        <v/>
      </c>
      <c r="C1477" s="240" t="str">
        <f>IF(Árboles!C1474="","",Árboles!C1474)</f>
        <v/>
      </c>
      <c r="D1477" s="255" t="str">
        <f>IF(Árboles!G1474="","",Árboles!G1474)</f>
        <v/>
      </c>
      <c r="E1477" s="242"/>
      <c r="F1477" s="242"/>
      <c r="G1477" s="242"/>
      <c r="H1477" s="242"/>
      <c r="I1477" s="242"/>
      <c r="J1477" s="243">
        <f>SUM(Biomasa[[#This Row],[B_PM (t)]:[B_Raíz (t)]])</f>
        <v>0</v>
      </c>
    </row>
    <row r="1478" spans="2:10" ht="16.8" thickTop="1" thickBot="1">
      <c r="B1478" s="254" t="str">
        <f>IF(Árboles!B1475="","",Árboles!B1475)</f>
        <v/>
      </c>
      <c r="C1478" s="240" t="str">
        <f>IF(Árboles!C1475="","",Árboles!C1475)</f>
        <v/>
      </c>
      <c r="D1478" s="255" t="str">
        <f>IF(Árboles!G1475="","",Árboles!G1475)</f>
        <v/>
      </c>
      <c r="E1478" s="242"/>
      <c r="F1478" s="242"/>
      <c r="G1478" s="242"/>
      <c r="H1478" s="242"/>
      <c r="I1478" s="242"/>
      <c r="J1478" s="243">
        <f>SUM(Biomasa[[#This Row],[B_PM (t)]:[B_Raíz (t)]])</f>
        <v>0</v>
      </c>
    </row>
    <row r="1479" spans="2:10" ht="16.8" thickTop="1" thickBot="1">
      <c r="B1479" s="254" t="str">
        <f>IF(Árboles!B1476="","",Árboles!B1476)</f>
        <v/>
      </c>
      <c r="C1479" s="240" t="str">
        <f>IF(Árboles!C1476="","",Árboles!C1476)</f>
        <v/>
      </c>
      <c r="D1479" s="255" t="str">
        <f>IF(Árboles!G1476="","",Árboles!G1476)</f>
        <v/>
      </c>
      <c r="E1479" s="242"/>
      <c r="F1479" s="242"/>
      <c r="G1479" s="242"/>
      <c r="H1479" s="242"/>
      <c r="I1479" s="242"/>
      <c r="J1479" s="243">
        <f>SUM(Biomasa[[#This Row],[B_PM (t)]:[B_Raíz (t)]])</f>
        <v>0</v>
      </c>
    </row>
    <row r="1480" spans="2:10" ht="16.8" thickTop="1" thickBot="1">
      <c r="B1480" s="254" t="str">
        <f>IF(Árboles!B1477="","",Árboles!B1477)</f>
        <v/>
      </c>
      <c r="C1480" s="240" t="str">
        <f>IF(Árboles!C1477="","",Árboles!C1477)</f>
        <v/>
      </c>
      <c r="D1480" s="255" t="str">
        <f>IF(Árboles!G1477="","",Árboles!G1477)</f>
        <v/>
      </c>
      <c r="E1480" s="242"/>
      <c r="F1480" s="242"/>
      <c r="G1480" s="242"/>
      <c r="H1480" s="242"/>
      <c r="I1480" s="242"/>
      <c r="J1480" s="243">
        <f>SUM(Biomasa[[#This Row],[B_PM (t)]:[B_Raíz (t)]])</f>
        <v>0</v>
      </c>
    </row>
    <row r="1481" spans="2:10" ht="16.8" thickTop="1" thickBot="1">
      <c r="B1481" s="254" t="str">
        <f>IF(Árboles!B1478="","",Árboles!B1478)</f>
        <v/>
      </c>
      <c r="C1481" s="240" t="str">
        <f>IF(Árboles!C1478="","",Árboles!C1478)</f>
        <v/>
      </c>
      <c r="D1481" s="255" t="str">
        <f>IF(Árboles!G1478="","",Árboles!G1478)</f>
        <v/>
      </c>
      <c r="E1481" s="242"/>
      <c r="F1481" s="242"/>
      <c r="G1481" s="242"/>
      <c r="H1481" s="242"/>
      <c r="I1481" s="242"/>
      <c r="J1481" s="243">
        <f>SUM(Biomasa[[#This Row],[B_PM (t)]:[B_Raíz (t)]])</f>
        <v>0</v>
      </c>
    </row>
    <row r="1482" spans="2:10" ht="16.8" thickTop="1" thickBot="1">
      <c r="B1482" s="254" t="str">
        <f>IF(Árboles!B1479="","",Árboles!B1479)</f>
        <v/>
      </c>
      <c r="C1482" s="240" t="str">
        <f>IF(Árboles!C1479="","",Árboles!C1479)</f>
        <v/>
      </c>
      <c r="D1482" s="255" t="str">
        <f>IF(Árboles!G1479="","",Árboles!G1479)</f>
        <v/>
      </c>
      <c r="E1482" s="242"/>
      <c r="F1482" s="242"/>
      <c r="G1482" s="242"/>
      <c r="H1482" s="242"/>
      <c r="I1482" s="242"/>
      <c r="J1482" s="243">
        <f>SUM(Biomasa[[#This Row],[B_PM (t)]:[B_Raíz (t)]])</f>
        <v>0</v>
      </c>
    </row>
    <row r="1483" spans="2:10" ht="16.8" thickTop="1" thickBot="1">
      <c r="B1483" s="254" t="str">
        <f>IF(Árboles!B1480="","",Árboles!B1480)</f>
        <v/>
      </c>
      <c r="C1483" s="240" t="str">
        <f>IF(Árboles!C1480="","",Árboles!C1480)</f>
        <v/>
      </c>
      <c r="D1483" s="255" t="str">
        <f>IF(Árboles!G1480="","",Árboles!G1480)</f>
        <v/>
      </c>
      <c r="E1483" s="242"/>
      <c r="F1483" s="242"/>
      <c r="G1483" s="242"/>
      <c r="H1483" s="242"/>
      <c r="I1483" s="242"/>
      <c r="J1483" s="243">
        <f>SUM(Biomasa[[#This Row],[B_PM (t)]:[B_Raíz (t)]])</f>
        <v>0</v>
      </c>
    </row>
    <row r="1484" spans="2:10" ht="16.8" thickTop="1" thickBot="1">
      <c r="B1484" s="254" t="str">
        <f>IF(Árboles!B1481="","",Árboles!B1481)</f>
        <v/>
      </c>
      <c r="C1484" s="240" t="str">
        <f>IF(Árboles!C1481="","",Árboles!C1481)</f>
        <v/>
      </c>
      <c r="D1484" s="255" t="str">
        <f>IF(Árboles!G1481="","",Árboles!G1481)</f>
        <v/>
      </c>
      <c r="E1484" s="242"/>
      <c r="F1484" s="242"/>
      <c r="G1484" s="242"/>
      <c r="H1484" s="242"/>
      <c r="I1484" s="242"/>
      <c r="J1484" s="243">
        <f>SUM(Biomasa[[#This Row],[B_PM (t)]:[B_Raíz (t)]])</f>
        <v>0</v>
      </c>
    </row>
    <row r="1485" spans="2:10" ht="16.8" thickTop="1" thickBot="1">
      <c r="B1485" s="254" t="str">
        <f>IF(Árboles!B1482="","",Árboles!B1482)</f>
        <v/>
      </c>
      <c r="C1485" s="240" t="str">
        <f>IF(Árboles!C1482="","",Árboles!C1482)</f>
        <v/>
      </c>
      <c r="D1485" s="255" t="str">
        <f>IF(Árboles!G1482="","",Árboles!G1482)</f>
        <v/>
      </c>
      <c r="E1485" s="242"/>
      <c r="F1485" s="242"/>
      <c r="G1485" s="242"/>
      <c r="H1485" s="242"/>
      <c r="I1485" s="242"/>
      <c r="J1485" s="243">
        <f>SUM(Biomasa[[#This Row],[B_PM (t)]:[B_Raíz (t)]])</f>
        <v>0</v>
      </c>
    </row>
    <row r="1486" spans="2:10" ht="16.8" thickTop="1" thickBot="1">
      <c r="B1486" s="254" t="str">
        <f>IF(Árboles!B1483="","",Árboles!B1483)</f>
        <v/>
      </c>
      <c r="C1486" s="240" t="str">
        <f>IF(Árboles!C1483="","",Árboles!C1483)</f>
        <v/>
      </c>
      <c r="D1486" s="255" t="str">
        <f>IF(Árboles!G1483="","",Árboles!G1483)</f>
        <v/>
      </c>
      <c r="E1486" s="242"/>
      <c r="F1486" s="242"/>
      <c r="G1486" s="242"/>
      <c r="H1486" s="242"/>
      <c r="I1486" s="242"/>
      <c r="J1486" s="243">
        <f>SUM(Biomasa[[#This Row],[B_PM (t)]:[B_Raíz (t)]])</f>
        <v>0</v>
      </c>
    </row>
    <row r="1487" spans="2:10" ht="16.8" thickTop="1" thickBot="1">
      <c r="B1487" s="254" t="str">
        <f>IF(Árboles!B1484="","",Árboles!B1484)</f>
        <v/>
      </c>
      <c r="C1487" s="240" t="str">
        <f>IF(Árboles!C1484="","",Árboles!C1484)</f>
        <v/>
      </c>
      <c r="D1487" s="255" t="str">
        <f>IF(Árboles!G1484="","",Árboles!G1484)</f>
        <v/>
      </c>
      <c r="E1487" s="242"/>
      <c r="F1487" s="242"/>
      <c r="G1487" s="242"/>
      <c r="H1487" s="242"/>
      <c r="I1487" s="242"/>
      <c r="J1487" s="243">
        <f>SUM(Biomasa[[#This Row],[B_PM (t)]:[B_Raíz (t)]])</f>
        <v>0</v>
      </c>
    </row>
    <row r="1488" spans="2:10" ht="16.8" thickTop="1" thickBot="1">
      <c r="B1488" s="254" t="str">
        <f>IF(Árboles!B1485="","",Árboles!B1485)</f>
        <v/>
      </c>
      <c r="C1488" s="240" t="str">
        <f>IF(Árboles!C1485="","",Árboles!C1485)</f>
        <v/>
      </c>
      <c r="D1488" s="255" t="str">
        <f>IF(Árboles!G1485="","",Árboles!G1485)</f>
        <v/>
      </c>
      <c r="E1488" s="242"/>
      <c r="F1488" s="242"/>
      <c r="G1488" s="242"/>
      <c r="H1488" s="242"/>
      <c r="I1488" s="242"/>
      <c r="J1488" s="243">
        <f>SUM(Biomasa[[#This Row],[B_PM (t)]:[B_Raíz (t)]])</f>
        <v>0</v>
      </c>
    </row>
    <row r="1489" spans="2:10" ht="16.8" thickTop="1" thickBot="1">
      <c r="B1489" s="254" t="str">
        <f>IF(Árboles!B1486="","",Árboles!B1486)</f>
        <v/>
      </c>
      <c r="C1489" s="240" t="str">
        <f>IF(Árboles!C1486="","",Árboles!C1486)</f>
        <v/>
      </c>
      <c r="D1489" s="255" t="str">
        <f>IF(Árboles!G1486="","",Árboles!G1486)</f>
        <v/>
      </c>
      <c r="E1489" s="242"/>
      <c r="F1489" s="242"/>
      <c r="G1489" s="242"/>
      <c r="H1489" s="242"/>
      <c r="I1489" s="242"/>
      <c r="J1489" s="243">
        <f>SUM(Biomasa[[#This Row],[B_PM (t)]:[B_Raíz (t)]])</f>
        <v>0</v>
      </c>
    </row>
    <row r="1490" spans="2:10" ht="16.8" thickTop="1" thickBot="1">
      <c r="B1490" s="254" t="str">
        <f>IF(Árboles!B1487="","",Árboles!B1487)</f>
        <v/>
      </c>
      <c r="C1490" s="240" t="str">
        <f>IF(Árboles!C1487="","",Árboles!C1487)</f>
        <v/>
      </c>
      <c r="D1490" s="255" t="str">
        <f>IF(Árboles!G1487="","",Árboles!G1487)</f>
        <v/>
      </c>
      <c r="E1490" s="242"/>
      <c r="F1490" s="242"/>
      <c r="G1490" s="242"/>
      <c r="H1490" s="242"/>
      <c r="I1490" s="242"/>
      <c r="J1490" s="243">
        <f>SUM(Biomasa[[#This Row],[B_PM (t)]:[B_Raíz (t)]])</f>
        <v>0</v>
      </c>
    </row>
    <row r="1491" spans="2:10" ht="16.8" thickTop="1" thickBot="1">
      <c r="B1491" s="254" t="str">
        <f>IF(Árboles!B1488="","",Árboles!B1488)</f>
        <v/>
      </c>
      <c r="C1491" s="240" t="str">
        <f>IF(Árboles!C1488="","",Árboles!C1488)</f>
        <v/>
      </c>
      <c r="D1491" s="255" t="str">
        <f>IF(Árboles!G1488="","",Árboles!G1488)</f>
        <v/>
      </c>
      <c r="E1491" s="242"/>
      <c r="F1491" s="242"/>
      <c r="G1491" s="242"/>
      <c r="H1491" s="242"/>
      <c r="I1491" s="242"/>
      <c r="J1491" s="243">
        <f>SUM(Biomasa[[#This Row],[B_PM (t)]:[B_Raíz (t)]])</f>
        <v>0</v>
      </c>
    </row>
    <row r="1492" spans="2:10" ht="16.8" thickTop="1" thickBot="1">
      <c r="B1492" s="254" t="str">
        <f>IF(Árboles!B1489="","",Árboles!B1489)</f>
        <v/>
      </c>
      <c r="C1492" s="240" t="str">
        <f>IF(Árboles!C1489="","",Árboles!C1489)</f>
        <v/>
      </c>
      <c r="D1492" s="255" t="str">
        <f>IF(Árboles!G1489="","",Árboles!G1489)</f>
        <v/>
      </c>
      <c r="E1492" s="242"/>
      <c r="F1492" s="242"/>
      <c r="G1492" s="242"/>
      <c r="H1492" s="242"/>
      <c r="I1492" s="242"/>
      <c r="J1492" s="243">
        <f>SUM(Biomasa[[#This Row],[B_PM (t)]:[B_Raíz (t)]])</f>
        <v>0</v>
      </c>
    </row>
    <row r="1493" spans="2:10" ht="16.8" thickTop="1" thickBot="1">
      <c r="B1493" s="254" t="str">
        <f>IF(Árboles!B1490="","",Árboles!B1490)</f>
        <v/>
      </c>
      <c r="C1493" s="240" t="str">
        <f>IF(Árboles!C1490="","",Árboles!C1490)</f>
        <v/>
      </c>
      <c r="D1493" s="255" t="str">
        <f>IF(Árboles!G1490="","",Árboles!G1490)</f>
        <v/>
      </c>
      <c r="E1493" s="242"/>
      <c r="F1493" s="242"/>
      <c r="G1493" s="242"/>
      <c r="H1493" s="242"/>
      <c r="I1493" s="242"/>
      <c r="J1493" s="243">
        <f>SUM(Biomasa[[#This Row],[B_PM (t)]:[B_Raíz (t)]])</f>
        <v>0</v>
      </c>
    </row>
    <row r="1494" spans="2:10" ht="16.8" thickTop="1" thickBot="1">
      <c r="B1494" s="254" t="str">
        <f>IF(Árboles!B1491="","",Árboles!B1491)</f>
        <v/>
      </c>
      <c r="C1494" s="240" t="str">
        <f>IF(Árboles!C1491="","",Árboles!C1491)</f>
        <v/>
      </c>
      <c r="D1494" s="255" t="str">
        <f>IF(Árboles!G1491="","",Árboles!G1491)</f>
        <v/>
      </c>
      <c r="E1494" s="242"/>
      <c r="F1494" s="242"/>
      <c r="G1494" s="242"/>
      <c r="H1494" s="242"/>
      <c r="I1494" s="242"/>
      <c r="J1494" s="243">
        <f>SUM(Biomasa[[#This Row],[B_PM (t)]:[B_Raíz (t)]])</f>
        <v>0</v>
      </c>
    </row>
    <row r="1495" spans="2:10" ht="16.8" thickTop="1" thickBot="1">
      <c r="B1495" s="254" t="str">
        <f>IF(Árboles!B1492="","",Árboles!B1492)</f>
        <v/>
      </c>
      <c r="C1495" s="240" t="str">
        <f>IF(Árboles!C1492="","",Árboles!C1492)</f>
        <v/>
      </c>
      <c r="D1495" s="255" t="str">
        <f>IF(Árboles!G1492="","",Árboles!G1492)</f>
        <v/>
      </c>
      <c r="E1495" s="242"/>
      <c r="F1495" s="242"/>
      <c r="G1495" s="242"/>
      <c r="H1495" s="242"/>
      <c r="I1495" s="242"/>
      <c r="J1495" s="243">
        <f>SUM(Biomasa[[#This Row],[B_PM (t)]:[B_Raíz (t)]])</f>
        <v>0</v>
      </c>
    </row>
    <row r="1496" spans="2:10" ht="16.8" thickTop="1" thickBot="1">
      <c r="B1496" s="254" t="str">
        <f>IF(Árboles!B1493="","",Árboles!B1493)</f>
        <v/>
      </c>
      <c r="C1496" s="240" t="str">
        <f>IF(Árboles!C1493="","",Árboles!C1493)</f>
        <v/>
      </c>
      <c r="D1496" s="255" t="str">
        <f>IF(Árboles!G1493="","",Árboles!G1493)</f>
        <v/>
      </c>
      <c r="E1496" s="242"/>
      <c r="F1496" s="242"/>
      <c r="G1496" s="242"/>
      <c r="H1496" s="242"/>
      <c r="I1496" s="242"/>
      <c r="J1496" s="243">
        <f>SUM(Biomasa[[#This Row],[B_PM (t)]:[B_Raíz (t)]])</f>
        <v>0</v>
      </c>
    </row>
    <row r="1497" spans="2:10" ht="16.8" thickTop="1" thickBot="1">
      <c r="B1497" s="254" t="str">
        <f>IF(Árboles!B1494="","",Árboles!B1494)</f>
        <v/>
      </c>
      <c r="C1497" s="240" t="str">
        <f>IF(Árboles!C1494="","",Árboles!C1494)</f>
        <v/>
      </c>
      <c r="D1497" s="255" t="str">
        <f>IF(Árboles!G1494="","",Árboles!G1494)</f>
        <v/>
      </c>
      <c r="E1497" s="242"/>
      <c r="F1497" s="242"/>
      <c r="G1497" s="242"/>
      <c r="H1497" s="242"/>
      <c r="I1497" s="242"/>
      <c r="J1497" s="243">
        <f>SUM(Biomasa[[#This Row],[B_PM (t)]:[B_Raíz (t)]])</f>
        <v>0</v>
      </c>
    </row>
    <row r="1498" spans="2:10" ht="16.8" thickTop="1" thickBot="1">
      <c r="B1498" s="254" t="str">
        <f>IF(Árboles!B1495="","",Árboles!B1495)</f>
        <v/>
      </c>
      <c r="C1498" s="240" t="str">
        <f>IF(Árboles!C1495="","",Árboles!C1495)</f>
        <v/>
      </c>
      <c r="D1498" s="255" t="str">
        <f>IF(Árboles!G1495="","",Árboles!G1495)</f>
        <v/>
      </c>
      <c r="E1498" s="242"/>
      <c r="F1498" s="242"/>
      <c r="G1498" s="242"/>
      <c r="H1498" s="242"/>
      <c r="I1498" s="242"/>
      <c r="J1498" s="243">
        <f>SUM(Biomasa[[#This Row],[B_PM (t)]:[B_Raíz (t)]])</f>
        <v>0</v>
      </c>
    </row>
    <row r="1499" spans="2:10" ht="16.8" thickTop="1" thickBot="1">
      <c r="B1499" s="254" t="str">
        <f>IF(Árboles!B1496="","",Árboles!B1496)</f>
        <v/>
      </c>
      <c r="C1499" s="240" t="str">
        <f>IF(Árboles!C1496="","",Árboles!C1496)</f>
        <v/>
      </c>
      <c r="D1499" s="255" t="str">
        <f>IF(Árboles!G1496="","",Árboles!G1496)</f>
        <v/>
      </c>
      <c r="E1499" s="242"/>
      <c r="F1499" s="242"/>
      <c r="G1499" s="242"/>
      <c r="H1499" s="242"/>
      <c r="I1499" s="242"/>
      <c r="J1499" s="243">
        <f>SUM(Biomasa[[#This Row],[B_PM (t)]:[B_Raíz (t)]])</f>
        <v>0</v>
      </c>
    </row>
    <row r="1500" spans="2:10" ht="16.8" thickTop="1" thickBot="1">
      <c r="B1500" s="254" t="str">
        <f>IF(Árboles!B1497="","",Árboles!B1497)</f>
        <v/>
      </c>
      <c r="C1500" s="240" t="str">
        <f>IF(Árboles!C1497="","",Árboles!C1497)</f>
        <v/>
      </c>
      <c r="D1500" s="255" t="str">
        <f>IF(Árboles!G1497="","",Árboles!G1497)</f>
        <v/>
      </c>
      <c r="E1500" s="242"/>
      <c r="F1500" s="242"/>
      <c r="G1500" s="242"/>
      <c r="H1500" s="242"/>
      <c r="I1500" s="242"/>
      <c r="J1500" s="243">
        <f>SUM(Biomasa[[#This Row],[B_PM (t)]:[B_Raíz (t)]])</f>
        <v>0</v>
      </c>
    </row>
    <row r="1501" spans="2:10" ht="16.8" thickTop="1" thickBot="1">
      <c r="B1501" s="254" t="str">
        <f>IF(Árboles!B1498="","",Árboles!B1498)</f>
        <v/>
      </c>
      <c r="C1501" s="240" t="str">
        <f>IF(Árboles!C1498="","",Árboles!C1498)</f>
        <v/>
      </c>
      <c r="D1501" s="255" t="str">
        <f>IF(Árboles!G1498="","",Árboles!G1498)</f>
        <v/>
      </c>
      <c r="E1501" s="242"/>
      <c r="F1501" s="242"/>
      <c r="G1501" s="242"/>
      <c r="H1501" s="242"/>
      <c r="I1501" s="242"/>
      <c r="J1501" s="243">
        <f>SUM(Biomasa[[#This Row],[B_PM (t)]:[B_Raíz (t)]])</f>
        <v>0</v>
      </c>
    </row>
    <row r="1502" spans="2:10" ht="16.8" thickTop="1" thickBot="1">
      <c r="B1502" s="254" t="str">
        <f>IF(Árboles!B1499="","",Árboles!B1499)</f>
        <v/>
      </c>
      <c r="C1502" s="240" t="str">
        <f>IF(Árboles!C1499="","",Árboles!C1499)</f>
        <v/>
      </c>
      <c r="D1502" s="255" t="str">
        <f>IF(Árboles!G1499="","",Árboles!G1499)</f>
        <v/>
      </c>
      <c r="E1502" s="242"/>
      <c r="F1502" s="242"/>
      <c r="G1502" s="242"/>
      <c r="H1502" s="242"/>
      <c r="I1502" s="242"/>
      <c r="J1502" s="243">
        <f>SUM(Biomasa[[#This Row],[B_PM (t)]:[B_Raíz (t)]])</f>
        <v>0</v>
      </c>
    </row>
    <row r="1503" spans="2:10" ht="16.2" thickTop="1">
      <c r="B1503" s="254" t="str">
        <f>IF(Árboles!B1500="","",Árboles!B1500)</f>
        <v/>
      </c>
      <c r="C1503" s="240" t="str">
        <f>IF(Árboles!C1500="","",Árboles!C1500)</f>
        <v/>
      </c>
      <c r="D1503" s="255" t="str">
        <f>IF(Árboles!G1500="","",Árboles!G1500)</f>
        <v/>
      </c>
      <c r="E1503" s="242"/>
      <c r="F1503" s="242"/>
      <c r="G1503" s="242"/>
      <c r="H1503" s="242"/>
      <c r="I1503" s="242"/>
      <c r="J1503" s="243">
        <f>SUM(Biomasa[[#This Row],[B_PM (t)]:[B_Raíz (t)]])</f>
        <v>0</v>
      </c>
    </row>
  </sheetData>
  <mergeCells count="5">
    <mergeCell ref="S19:W19"/>
    <mergeCell ref="B1:D1"/>
    <mergeCell ref="R1:S1"/>
    <mergeCell ref="E3:I3"/>
    <mergeCell ref="S4:X4"/>
  </mergeCells>
  <pageMargins left="0.7" right="0.7" top="0.75" bottom="0.75" header="0.3" footer="0.3"/>
  <pageSetup paperSize="9" orientation="portrait" horizontalDpi="0" verticalDpi="0"/>
  <drawing r:id="rId2"/>
  <legacyDrawing r:id="rId3"/>
  <tableParts count="1">
    <tablePart r:id="rId4"/>
  </tableParts>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AS1185"/>
  <sheetViews>
    <sheetView showGridLines="0" topLeftCell="N33" zoomScaleNormal="100" workbookViewId="0">
      <selection activeCell="R49" sqref="R49"/>
    </sheetView>
  </sheetViews>
  <sheetFormatPr baseColWidth="10" defaultColWidth="9.59765625" defaultRowHeight="15.6"/>
  <cols>
    <col min="1" max="1" width="2.3984375" style="178" customWidth="1"/>
    <col min="2" max="2" width="11.09765625" style="178" customWidth="1"/>
    <col min="3" max="3" width="7.5" style="178" customWidth="1"/>
    <col min="4" max="5" width="9" style="178" bestFit="1" customWidth="1"/>
    <col min="6" max="8" width="9.59765625" style="178"/>
    <col min="9" max="11" width="11.5" style="178" bestFit="1" customWidth="1"/>
    <col min="12" max="12" width="5.5" style="178" customWidth="1"/>
    <col min="13" max="13" width="15.09765625" style="178" customWidth="1"/>
    <col min="14" max="14" width="9" style="178" bestFit="1" customWidth="1"/>
    <col min="15" max="15" width="8" style="178" bestFit="1" customWidth="1"/>
    <col min="16" max="16" width="7.09765625" style="178" customWidth="1"/>
    <col min="17" max="18" width="10" style="178" customWidth="1"/>
    <col min="19" max="19" width="13.5" style="178" customWidth="1"/>
    <col min="20" max="21" width="10" style="178" customWidth="1"/>
    <col min="22" max="22" width="13.5" style="178" customWidth="1"/>
    <col min="23" max="23" width="3.59765625" style="178" customWidth="1"/>
    <col min="24" max="24" width="13.3984375" style="178" customWidth="1"/>
    <col min="25" max="29" width="10" style="178" customWidth="1"/>
    <col min="30" max="38" width="3.59765625" style="178" customWidth="1"/>
    <col min="39" max="39" width="12.5" style="178" customWidth="1"/>
    <col min="40" max="41" width="9.59765625" style="178"/>
    <col min="42" max="42" width="16.8984375" style="257" bestFit="1" customWidth="1"/>
    <col min="43" max="43" width="11" style="257" bestFit="1" customWidth="1"/>
    <col min="44" max="44" width="13.3984375" style="178" bestFit="1" customWidth="1"/>
    <col min="45" max="16384" width="9.59765625" style="178"/>
  </cols>
  <sheetData>
    <row r="1" spans="1:45" ht="54.9" customHeight="1">
      <c r="A1" s="177"/>
      <c r="B1" s="580" t="s">
        <v>197</v>
      </c>
      <c r="C1" s="580"/>
      <c r="D1" s="580"/>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256"/>
      <c r="AQ1" s="256"/>
      <c r="AR1" s="177"/>
      <c r="AS1" s="177"/>
    </row>
    <row r="2" spans="1:45" ht="15.9" customHeight="1" thickBot="1"/>
    <row r="3" spans="1:45" ht="48.75" customHeight="1" thickBot="1">
      <c r="B3" s="626" t="s">
        <v>262</v>
      </c>
      <c r="C3" s="627"/>
      <c r="D3" s="627"/>
      <c r="E3" s="627"/>
      <c r="F3" s="627"/>
      <c r="G3" s="627"/>
      <c r="H3" s="627"/>
      <c r="I3" s="627"/>
      <c r="J3" s="627"/>
      <c r="K3" s="627"/>
      <c r="L3" s="627"/>
      <c r="M3" s="627"/>
      <c r="N3" s="627"/>
      <c r="O3" s="627"/>
      <c r="P3" s="628"/>
      <c r="Q3" s="258" t="s">
        <v>198</v>
      </c>
      <c r="R3" s="629" t="s">
        <v>280</v>
      </c>
      <c r="S3" s="630"/>
      <c r="T3" s="630"/>
      <c r="U3" s="630"/>
      <c r="V3" s="631"/>
      <c r="X3" s="259" t="s">
        <v>199</v>
      </c>
    </row>
    <row r="4" spans="1:45" ht="16.2" thickBot="1">
      <c r="X4" s="260">
        <v>0.04</v>
      </c>
      <c r="AP4" s="640" t="s">
        <v>94</v>
      </c>
      <c r="AQ4" s="640" t="s">
        <v>95</v>
      </c>
    </row>
    <row r="5" spans="1:45">
      <c r="AP5" s="641" t="s">
        <v>281</v>
      </c>
      <c r="AQ5" s="641" t="s">
        <v>281</v>
      </c>
    </row>
    <row r="6" spans="1:45" ht="21.6" thickBot="1">
      <c r="B6" s="615" t="s">
        <v>200</v>
      </c>
      <c r="C6" s="615"/>
      <c r="D6" s="615"/>
      <c r="E6" s="615"/>
      <c r="F6" s="615"/>
      <c r="G6" s="615"/>
      <c r="H6" s="615"/>
      <c r="I6" s="615"/>
      <c r="J6" s="615"/>
      <c r="K6" s="615"/>
      <c r="M6" s="615" t="s">
        <v>201</v>
      </c>
      <c r="N6" s="615"/>
      <c r="O6" s="615"/>
      <c r="P6" s="615"/>
      <c r="Q6" s="615"/>
      <c r="R6" s="615"/>
      <c r="S6" s="615"/>
      <c r="T6" s="615"/>
      <c r="U6" s="615"/>
      <c r="V6" s="615"/>
      <c r="AP6"/>
      <c r="AQ6"/>
    </row>
    <row r="7" spans="1:45">
      <c r="AP7"/>
      <c r="AQ7"/>
    </row>
    <row r="8" spans="1:45">
      <c r="C8" s="616" t="s">
        <v>202</v>
      </c>
      <c r="D8" s="617"/>
      <c r="E8" s="618"/>
      <c r="F8" s="619" t="s">
        <v>270</v>
      </c>
      <c r="G8" s="619"/>
      <c r="H8" s="619"/>
      <c r="I8" s="619"/>
      <c r="J8" s="619"/>
      <c r="K8" s="619"/>
      <c r="M8" s="261" t="s">
        <v>203</v>
      </c>
      <c r="N8" s="179" t="s">
        <v>204</v>
      </c>
      <c r="O8" s="179" t="s">
        <v>205</v>
      </c>
      <c r="Q8" s="620" t="s">
        <v>206</v>
      </c>
      <c r="R8" s="620"/>
      <c r="S8" s="620"/>
      <c r="T8" s="620"/>
      <c r="U8" s="620"/>
      <c r="V8" s="620"/>
      <c r="AP8"/>
      <c r="AQ8"/>
    </row>
    <row r="9" spans="1:45">
      <c r="B9" s="424" t="s">
        <v>97</v>
      </c>
      <c r="C9" s="425" t="s">
        <v>207</v>
      </c>
      <c r="D9" s="425" t="s">
        <v>208</v>
      </c>
      <c r="E9" s="426" t="s">
        <v>209</v>
      </c>
      <c r="F9" s="262" t="s">
        <v>210</v>
      </c>
      <c r="G9" s="262" t="s">
        <v>211</v>
      </c>
      <c r="H9" s="262" t="s">
        <v>212</v>
      </c>
      <c r="I9" s="263"/>
      <c r="J9" s="263"/>
      <c r="K9" s="263"/>
      <c r="M9" s="257" t="s">
        <v>213</v>
      </c>
      <c r="N9" s="264"/>
      <c r="O9" s="265"/>
      <c r="AP9"/>
      <c r="AQ9"/>
    </row>
    <row r="10" spans="1:45">
      <c r="B10" s="301">
        <v>5</v>
      </c>
      <c r="C10" s="427" t="e" cm="1">
        <f t="array" aca="1" ref="C10" ca="1">SUM(1*(ClasseDiams=$B10))/Surface</f>
        <v>#REF!</v>
      </c>
      <c r="D10" s="427" t="e">
        <f t="array" aca="1" ref="D10" ca="1">SUM(Coupe*(ClasseDiams=$B10))/Surface</f>
        <v>#REF!</v>
      </c>
      <c r="E10" s="428" t="e">
        <f ca="1">C10-D10</f>
        <v>#REF!</v>
      </c>
      <c r="F10" s="178" t="e">
        <f t="array" aca="1" ref="F10" ca="1">SUM(Volumes*(ClasseDiams=$B11))/Surface</f>
        <v>#REF!</v>
      </c>
      <c r="G10" s="178" t="e">
        <f t="array" aca="1" ref="G10" ca="1">SUM(Volumes*Coupe*(ClasseDiams=$B11))/Surface</f>
        <v>#REF!</v>
      </c>
      <c r="H10" s="178" t="e">
        <f ca="1">F10-G10</f>
        <v>#REF!</v>
      </c>
      <c r="M10" s="178" t="s">
        <v>214</v>
      </c>
      <c r="N10" s="267"/>
      <c r="O10" s="264"/>
      <c r="AP10"/>
      <c r="AQ10"/>
    </row>
    <row r="11" spans="1:45">
      <c r="B11" s="422">
        <v>10</v>
      </c>
      <c r="C11" s="427" t="e">
        <f t="array" aca="1" ref="C11" ca="1">SUM(1*(ClasseDiams=$B11))/Surface</f>
        <v>#REF!</v>
      </c>
      <c r="D11" s="427" t="e">
        <f t="array" aca="1" ref="D11" ca="1">SUM(Coupe*(ClasseDiams=$B11))/Surface</f>
        <v>#REF!</v>
      </c>
      <c r="E11" s="428" t="e">
        <f t="shared" ref="E11:E33" ca="1" si="0">C11-D11</f>
        <v>#REF!</v>
      </c>
      <c r="F11" s="178" t="e">
        <f t="array" aca="1" ref="F11" ca="1">SUM(Volumes*(ClasseDiams=$B12))/Surface</f>
        <v>#REF!</v>
      </c>
      <c r="G11" s="178" t="e">
        <f t="array" aca="1" ref="G11" ca="1">SUM(Volumes*Coupe*(ClasseDiams=$B12))/Surface</f>
        <v>#REF!</v>
      </c>
      <c r="H11" s="178" t="e">
        <f t="shared" ref="H11:H30" ca="1" si="1">F11-G11</f>
        <v>#REF!</v>
      </c>
      <c r="Q11" s="268"/>
      <c r="AP11"/>
      <c r="AQ11"/>
    </row>
    <row r="12" spans="1:45">
      <c r="B12" s="422">
        <v>15</v>
      </c>
      <c r="C12" s="427" t="e">
        <f t="array" aca="1" ref="C12" ca="1">SUM(1*(ClasseDiams=$B12))/Surface</f>
        <v>#REF!</v>
      </c>
      <c r="D12" s="427" t="e">
        <f t="array" aca="1" ref="D12" ca="1">SUM(Coupe*(ClasseDiams=$B12))/Surface</f>
        <v>#REF!</v>
      </c>
      <c r="E12" s="428" t="e">
        <f t="shared" ca="1" si="0"/>
        <v>#REF!</v>
      </c>
      <c r="F12" s="178" t="e">
        <f t="array" aca="1" ref="F12" ca="1">SUM(Volumes*(ClasseDiams=$B13))/Surface</f>
        <v>#REF!</v>
      </c>
      <c r="G12" s="178" t="e">
        <f t="array" aca="1" ref="G12" ca="1">SUM(Volumes*Coupe*(ClasseDiams=$B13))/Surface</f>
        <v>#REF!</v>
      </c>
      <c r="H12" s="178" t="e">
        <f t="shared" ca="1" si="1"/>
        <v>#REF!</v>
      </c>
      <c r="M12" s="261" t="s">
        <v>215</v>
      </c>
      <c r="AP12"/>
      <c r="AQ12"/>
    </row>
    <row r="13" spans="1:45">
      <c r="B13" s="422">
        <v>20</v>
      </c>
      <c r="C13" s="427" t="e">
        <f t="array" aca="1" ref="C13" ca="1">SUM(1*(ClasseDiams=$B13))/Surface</f>
        <v>#REF!</v>
      </c>
      <c r="D13" s="427" t="e">
        <f t="array" aca="1" ref="D13" ca="1">SUM(Coupe*(ClasseDiams=$B13))/Surface</f>
        <v>#REF!</v>
      </c>
      <c r="E13" s="428" t="e">
        <f t="shared" ca="1" si="0"/>
        <v>#REF!</v>
      </c>
      <c r="F13" s="178" t="e">
        <f t="array" aca="1" ref="F13" ca="1">SUM(Volumes*(ClasseDiams=$B14))/Surface</f>
        <v>#REF!</v>
      </c>
      <c r="G13" s="178" t="e">
        <f t="array" aca="1" ref="G13" ca="1">SUM(Volumes*Coupe*(ClasseDiams=$B14))/Surface</f>
        <v>#REF!</v>
      </c>
      <c r="H13" s="178" t="e">
        <f t="shared" ca="1" si="1"/>
        <v>#REF!</v>
      </c>
      <c r="M13" s="269" t="s">
        <v>216</v>
      </c>
      <c r="N13" s="270" t="e">
        <f ca="1">D38</f>
        <v>#REF!</v>
      </c>
      <c r="O13" s="271" t="e">
        <f ca="1">D38/C38</f>
        <v>#REF!</v>
      </c>
      <c r="AP13"/>
      <c r="AQ13"/>
    </row>
    <row r="14" spans="1:45">
      <c r="B14" s="422">
        <v>25</v>
      </c>
      <c r="C14" s="427" t="e">
        <f t="array" aca="1" ref="C14" ca="1">SUM(1*(ClasseDiams=$B14))/Surface</f>
        <v>#REF!</v>
      </c>
      <c r="D14" s="427" t="e">
        <f t="array" aca="1" ref="D14" ca="1">SUM(Coupe*(ClasseDiams=$B14))/Surface</f>
        <v>#REF!</v>
      </c>
      <c r="E14" s="428" t="e">
        <f t="shared" ca="1" si="0"/>
        <v>#REF!</v>
      </c>
      <c r="F14" s="178" t="e">
        <f t="array" aca="1" ref="F14" ca="1">SUM(Volumes*(ClasseDiams=$B15))/Surface</f>
        <v>#REF!</v>
      </c>
      <c r="G14" s="178" t="e">
        <f t="array" aca="1" ref="G14" ca="1">SUM(Volumes*Coupe*(ClasseDiams=$B15))/Surface</f>
        <v>#REF!</v>
      </c>
      <c r="H14" s="178" t="e">
        <f t="shared" ca="1" si="1"/>
        <v>#REF!</v>
      </c>
      <c r="M14" s="272" t="s">
        <v>217</v>
      </c>
      <c r="N14" s="273" t="e">
        <f ca="1">D39</f>
        <v>#REF!</v>
      </c>
      <c r="O14" s="274" t="e">
        <f ca="1">D39/C39</f>
        <v>#REF!</v>
      </c>
      <c r="AP14"/>
      <c r="AQ14"/>
    </row>
    <row r="15" spans="1:45">
      <c r="B15" s="422">
        <v>30</v>
      </c>
      <c r="C15" s="427" t="e">
        <f t="array" aca="1" ref="C15" ca="1">SUM(1*(ClasseDiams=$B15))/Surface</f>
        <v>#REF!</v>
      </c>
      <c r="D15" s="427" t="e">
        <f t="array" aca="1" ref="D15" ca="1">SUM(Coupe*(ClasseDiams=$B15))/Surface</f>
        <v>#REF!</v>
      </c>
      <c r="E15" s="428" t="e">
        <f t="shared" ca="1" si="0"/>
        <v>#REF!</v>
      </c>
      <c r="F15" s="178" t="e">
        <f t="array" aca="1" ref="F15" ca="1">SUM(Volumes*(ClasseDiams=$B16))/Surface</f>
        <v>#REF!</v>
      </c>
      <c r="G15" s="178" t="e">
        <f t="array" aca="1" ref="G15" ca="1">SUM(Volumes*Coupe*(ClasseDiams=$B16))/Surface</f>
        <v>#REF!</v>
      </c>
      <c r="H15" s="178" t="e">
        <f t="shared" ca="1" si="1"/>
        <v>#REF!</v>
      </c>
      <c r="M15" s="275" t="s">
        <v>218</v>
      </c>
      <c r="N15" s="276" t="e">
        <f ca="1">IF(C40=0,0,D40/C40)</f>
        <v>#REF!</v>
      </c>
      <c r="AP15"/>
      <c r="AQ15"/>
    </row>
    <row r="16" spans="1:45">
      <c r="B16" s="422">
        <v>35</v>
      </c>
      <c r="C16" s="427" t="e">
        <f t="array" aca="1" ref="C16" ca="1">SUM(1*(ClasseDiams=$B16))/Surface</f>
        <v>#REF!</v>
      </c>
      <c r="D16" s="427" t="e">
        <f t="array" aca="1" ref="D16" ca="1">SUM(Coupe*(ClasseDiams=$B16))/Surface</f>
        <v>#REF!</v>
      </c>
      <c r="E16" s="428" t="e">
        <f t="shared" ca="1" si="0"/>
        <v>#REF!</v>
      </c>
      <c r="F16" s="178" t="e">
        <f t="array" aca="1" ref="F16" ca="1">SUM(Volumes*(ClasseDiams=$B17))/Surface</f>
        <v>#REF!</v>
      </c>
      <c r="G16" s="178" t="e">
        <f t="array" aca="1" ref="G16" ca="1">SUM(Volumes*Coupe*(ClasseDiams=$B17))/Surface</f>
        <v>#REF!</v>
      </c>
      <c r="H16" s="178" t="e">
        <f t="shared" ca="1" si="1"/>
        <v>#REF!</v>
      </c>
      <c r="M16" s="277" t="s">
        <v>219</v>
      </c>
      <c r="N16" s="278" t="e">
        <f ca="1">IF(C41=0,0,D41/C41)</f>
        <v>#REF!</v>
      </c>
      <c r="AP16"/>
      <c r="AQ16"/>
    </row>
    <row r="17" spans="2:43">
      <c r="B17" s="422">
        <v>40</v>
      </c>
      <c r="C17" s="427" t="e">
        <f t="array" aca="1" ref="C17" ca="1">SUM(1*(ClasseDiams=$B17))/Surface</f>
        <v>#REF!</v>
      </c>
      <c r="D17" s="427" t="e">
        <f t="array" aca="1" ref="D17" ca="1">SUM(Coupe*(ClasseDiams=$B17))/Surface</f>
        <v>#REF!</v>
      </c>
      <c r="E17" s="428" t="e">
        <f t="shared" ca="1" si="0"/>
        <v>#REF!</v>
      </c>
      <c r="F17" s="178" t="e">
        <f t="array" aca="1" ref="F17" ca="1">SUM(Volumes*(ClasseDiams=$B18))/Surface</f>
        <v>#REF!</v>
      </c>
      <c r="G17" s="178" t="e">
        <f t="array" aca="1" ref="G17" ca="1">SUM(Volumes*Coupe*(ClasseDiams=$B18))/Surface</f>
        <v>#REF!</v>
      </c>
      <c r="H17" s="178" t="e">
        <f t="shared" ca="1" si="1"/>
        <v>#REF!</v>
      </c>
      <c r="M17" s="279" t="s">
        <v>220</v>
      </c>
      <c r="N17" s="280" t="e">
        <f ca="1">IF(C42=0,0,D42/C42)</f>
        <v>#REF!</v>
      </c>
      <c r="AP17"/>
      <c r="AQ17"/>
    </row>
    <row r="18" spans="2:43">
      <c r="B18" s="422">
        <v>45</v>
      </c>
      <c r="C18" s="427" t="e">
        <f t="array" aca="1" ref="C18" ca="1">SUM(1*(ClasseDiams=$B18))/Surface</f>
        <v>#REF!</v>
      </c>
      <c r="D18" s="427" t="e">
        <f t="array" aca="1" ref="D18" ca="1">SUM(Coupe*(ClasseDiams=$B18))/Surface</f>
        <v>#REF!</v>
      </c>
      <c r="E18" s="428" t="e">
        <f t="shared" ca="1" si="0"/>
        <v>#REF!</v>
      </c>
      <c r="F18" s="178" t="e">
        <f t="array" aca="1" ref="F18" ca="1">SUM(Volumes*(ClasseDiams=$B19))/Surface</f>
        <v>#REF!</v>
      </c>
      <c r="G18" s="178" t="e">
        <f t="array" aca="1" ref="G18" ca="1">SUM(Volumes*Coupe*(ClasseDiams=$B19))/Surface</f>
        <v>#REF!</v>
      </c>
      <c r="H18" s="178" t="e">
        <f t="shared" ca="1" si="1"/>
        <v>#REF!</v>
      </c>
      <c r="M18" s="281" t="s">
        <v>221</v>
      </c>
      <c r="N18" s="282" t="e">
        <f ca="1">J37/I37</f>
        <v>#REF!</v>
      </c>
      <c r="AP18"/>
      <c r="AQ18"/>
    </row>
    <row r="19" spans="2:43">
      <c r="B19" s="422">
        <v>50</v>
      </c>
      <c r="C19" s="427" t="e">
        <f t="array" aca="1" ref="C19" ca="1">SUM(1*(ClasseDiams=$B19))/Surface</f>
        <v>#REF!</v>
      </c>
      <c r="D19" s="427" t="e">
        <f t="array" aca="1" ref="D19" ca="1">SUM(Coupe*(ClasseDiams=$B19))/Surface</f>
        <v>#REF!</v>
      </c>
      <c r="E19" s="428" t="e">
        <f t="shared" ca="1" si="0"/>
        <v>#REF!</v>
      </c>
      <c r="F19" s="178" t="e">
        <f t="array" aca="1" ref="F19" ca="1">SUM(Volumes*(ClasseDiams=$B20))/Surface</f>
        <v>#REF!</v>
      </c>
      <c r="G19" s="178" t="e">
        <f t="array" aca="1" ref="G19" ca="1">SUM(Volumes*Coupe*(ClasseDiams=$B20))/Surface</f>
        <v>#REF!</v>
      </c>
      <c r="H19" s="178" t="e">
        <f t="shared" ca="1" si="1"/>
        <v>#REF!</v>
      </c>
      <c r="M19" s="284" t="s">
        <v>101</v>
      </c>
      <c r="N19" s="285"/>
      <c r="AP19"/>
      <c r="AQ19"/>
    </row>
    <row r="20" spans="2:43">
      <c r="B20" s="422">
        <v>55</v>
      </c>
      <c r="C20" s="427" t="e">
        <f t="array" aca="1" ref="C20" ca="1">SUM(1*(ClasseDiams=$B20))/Surface</f>
        <v>#REF!</v>
      </c>
      <c r="D20" s="427" t="e">
        <f t="array" aca="1" ref="D20" ca="1">SUM(Coupe*(ClasseDiams=$B20))/Surface</f>
        <v>#REF!</v>
      </c>
      <c r="E20" s="428" t="e">
        <f t="shared" ca="1" si="0"/>
        <v>#REF!</v>
      </c>
      <c r="F20" s="178" t="e">
        <f t="array" aca="1" ref="F20" ca="1">SUM(Volumes*(ClasseDiams=$B21))/Surface</f>
        <v>#REF!</v>
      </c>
      <c r="G20" s="178" t="e">
        <f t="array" aca="1" ref="G20" ca="1">SUM(Volumes*Coupe*(ClasseDiams=$B21))/Surface</f>
        <v>#REF!</v>
      </c>
      <c r="H20" s="178" t="e">
        <f t="shared" ca="1" si="1"/>
        <v>#REF!</v>
      </c>
      <c r="M20" s="286" t="s">
        <v>102</v>
      </c>
      <c r="N20" s="287" t="e">
        <f ca="1">IF(D55=0,0,E55/D55)</f>
        <v>#REF!</v>
      </c>
      <c r="Q20" s="620" t="s">
        <v>222</v>
      </c>
      <c r="R20" s="620"/>
      <c r="S20" s="620"/>
      <c r="T20" s="620"/>
      <c r="U20" s="620"/>
      <c r="V20" s="620"/>
      <c r="AP20"/>
      <c r="AQ20"/>
    </row>
    <row r="21" spans="2:43">
      <c r="B21" s="422">
        <v>60</v>
      </c>
      <c r="C21" s="427" t="e">
        <f t="array" aca="1" ref="C21" ca="1">SUM(1*(ClasseDiams=$B21))/Surface</f>
        <v>#REF!</v>
      </c>
      <c r="D21" s="427" t="e">
        <f t="array" aca="1" ref="D21" ca="1">SUM(Coupe*(ClasseDiams=$B21))/Surface</f>
        <v>#REF!</v>
      </c>
      <c r="E21" s="428" t="e">
        <f t="shared" ca="1" si="0"/>
        <v>#REF!</v>
      </c>
      <c r="F21" s="178" t="e">
        <f t="array" aca="1" ref="F21" ca="1">SUM(Volumes*(ClasseDiams=$B22))/Surface</f>
        <v>#REF!</v>
      </c>
      <c r="G21" s="178" t="e">
        <f t="array" aca="1" ref="G21" ca="1">SUM(Volumes*Coupe*(ClasseDiams=$B22))/Surface</f>
        <v>#REF!</v>
      </c>
      <c r="H21" s="178" t="e">
        <f t="shared" ca="1" si="1"/>
        <v>#REF!</v>
      </c>
      <c r="L21"/>
      <c r="M21"/>
      <c r="N21"/>
      <c r="O21"/>
      <c r="P21"/>
      <c r="Q21"/>
      <c r="AP21"/>
      <c r="AQ21"/>
    </row>
    <row r="22" spans="2:43">
      <c r="B22" s="422">
        <v>65</v>
      </c>
      <c r="C22" s="427" t="e">
        <f t="array" aca="1" ref="C22" ca="1">SUM(1*(ClasseDiams=$B22))/Surface</f>
        <v>#REF!</v>
      </c>
      <c r="D22" s="427" t="e">
        <f t="array" aca="1" ref="D22" ca="1">SUM(Coupe*(ClasseDiams=$B22))/Surface</f>
        <v>#REF!</v>
      </c>
      <c r="E22" s="428" t="e">
        <f t="shared" ca="1" si="0"/>
        <v>#REF!</v>
      </c>
      <c r="F22" s="178" t="e">
        <f t="array" aca="1" ref="F22" ca="1">SUM(Volumes*(ClasseDiams=$B23))/Surface</f>
        <v>#REF!</v>
      </c>
      <c r="G22" s="178" t="e">
        <f t="array" aca="1" ref="G22" ca="1">SUM(Volumes*Coupe*(ClasseDiams=$B23))/Surface</f>
        <v>#REF!</v>
      </c>
      <c r="H22" s="178" t="e">
        <f t="shared" ca="1" si="1"/>
        <v>#REF!</v>
      </c>
      <c r="M22" s="621" t="s">
        <v>223</v>
      </c>
      <c r="N22" s="622"/>
      <c r="O22" s="267" t="e">
        <f ca="1">D47/C47</f>
        <v>#REF!</v>
      </c>
      <c r="AP22"/>
      <c r="AQ22"/>
    </row>
    <row r="23" spans="2:43">
      <c r="B23" s="422">
        <v>70</v>
      </c>
      <c r="C23" s="427" t="e">
        <f t="array" aca="1" ref="C23" ca="1">SUM(1*(ClasseDiams=$B23))/Surface</f>
        <v>#REF!</v>
      </c>
      <c r="D23" s="427" t="e">
        <f t="array" aca="1" ref="D23" ca="1">SUM(Coupe*(ClasseDiams=$B23))/Surface</f>
        <v>#REF!</v>
      </c>
      <c r="E23" s="428" t="e">
        <f t="shared" ca="1" si="0"/>
        <v>#REF!</v>
      </c>
      <c r="F23" s="178" t="e">
        <f t="array" aca="1" ref="F23" ca="1">SUM(Volumes*(ClasseDiams=$B24))/Surface</f>
        <v>#REF!</v>
      </c>
      <c r="G23" s="178" t="e">
        <f t="array" aca="1" ref="G23" ca="1">SUM(Volumes*Coupe*(ClasseDiams=$B24))/Surface</f>
        <v>#REF!</v>
      </c>
      <c r="H23" s="178" t="e">
        <f t="shared" ca="1" si="1"/>
        <v>#REF!</v>
      </c>
      <c r="M23" s="621" t="s">
        <v>224</v>
      </c>
      <c r="N23" s="622"/>
      <c r="O23" s="289" t="e">
        <f ca="1">K47/I47-1</f>
        <v>#REF!</v>
      </c>
      <c r="AP23"/>
      <c r="AQ23"/>
    </row>
    <row r="24" spans="2:43">
      <c r="B24" s="422">
        <v>75</v>
      </c>
      <c r="C24" s="427" t="e">
        <f t="array" aca="1" ref="C24" ca="1">SUM(1*(ClasseDiams=$B24))/Surface</f>
        <v>#REF!</v>
      </c>
      <c r="D24" s="427" t="e">
        <f t="array" aca="1" ref="D24" ca="1">SUM(Coupe*(ClasseDiams=$B24))/Surface</f>
        <v>#REF!</v>
      </c>
      <c r="E24" s="428" t="e">
        <f t="shared" ca="1" si="0"/>
        <v>#REF!</v>
      </c>
      <c r="F24" s="178" t="e">
        <f t="array" aca="1" ref="F24" ca="1">SUM(Volumes*(ClasseDiams=$B25))/Surface</f>
        <v>#REF!</v>
      </c>
      <c r="G24" s="178" t="e">
        <f t="array" aca="1" ref="G24" ca="1">SUM(Volumes*Coupe*(ClasseDiams=$B25))/Surface</f>
        <v>#REF!</v>
      </c>
      <c r="H24" s="178" t="e">
        <f t="shared" ca="1" si="1"/>
        <v>#REF!</v>
      </c>
      <c r="AP24"/>
      <c r="AQ24"/>
    </row>
    <row r="25" spans="2:43">
      <c r="B25" s="422">
        <v>80</v>
      </c>
      <c r="C25" s="427" t="e">
        <f t="array" aca="1" ref="C25" ca="1">SUM(1*(ClasseDiams=$B25))/Surface</f>
        <v>#REF!</v>
      </c>
      <c r="D25" s="427" t="e">
        <f t="array" aca="1" ref="D25" ca="1">SUM(Coupe*(ClasseDiams=$B25))/Surface</f>
        <v>#REF!</v>
      </c>
      <c r="E25" s="428" t="e">
        <f t="shared" ca="1" si="0"/>
        <v>#REF!</v>
      </c>
      <c r="F25" s="178" t="e">
        <f t="array" aca="1" ref="F25" ca="1">SUM(Volumes*(ClasseDiams=$B26))/Surface</f>
        <v>#REF!</v>
      </c>
      <c r="G25" s="178" t="e">
        <f t="array" aca="1" ref="G25" ca="1">SUM(Volumes*Coupe*(ClasseDiams=$B26))/Surface</f>
        <v>#REF!</v>
      </c>
      <c r="H25" s="178" t="e">
        <f t="shared" ca="1" si="1"/>
        <v>#REF!</v>
      </c>
      <c r="M25" s="261" t="s">
        <v>294</v>
      </c>
      <c r="AP25"/>
      <c r="AQ25"/>
    </row>
    <row r="26" spans="2:43">
      <c r="B26" s="422">
        <v>85</v>
      </c>
      <c r="C26" s="427" t="e">
        <f t="array" aca="1" ref="C26" ca="1">SUM(1*(ClasseDiams=$B26))/Surface</f>
        <v>#REF!</v>
      </c>
      <c r="D26" s="427" t="e">
        <f t="array" aca="1" ref="D26" ca="1">SUM(Coupe*(ClasseDiams=$B26))/Surface</f>
        <v>#REF!</v>
      </c>
      <c r="E26" s="428" t="e">
        <f t="shared" ca="1" si="0"/>
        <v>#REF!</v>
      </c>
      <c r="F26" s="178" t="e">
        <f t="array" aca="1" ref="F26" ca="1">SUM(Volumes*(ClasseDiams=$B27))/Surface</f>
        <v>#REF!</v>
      </c>
      <c r="G26" s="178" t="e">
        <f t="array" aca="1" ref="G26" ca="1">SUM(Volumes*Coupe*(ClasseDiams=$B27))/Surface</f>
        <v>#REF!</v>
      </c>
      <c r="H26" s="178" t="e">
        <f t="shared" ca="1" si="1"/>
        <v>#REF!</v>
      </c>
      <c r="L26" s="290" t="s">
        <v>150</v>
      </c>
      <c r="M26" s="482" t="s">
        <v>90</v>
      </c>
      <c r="N26" s="300" cm="1">
        <f t="array" aca="1" ref="N26" ca="1">COUNTIF(Raisons,M26)</f>
        <v>0</v>
      </c>
      <c r="O26" s="418" t="e">
        <f t="shared" ref="O26:O35" ca="1" si="2">N26/N$36</f>
        <v>#DIV/0!</v>
      </c>
      <c r="AP26"/>
      <c r="AQ26"/>
    </row>
    <row r="27" spans="2:43">
      <c r="B27" s="422">
        <v>90</v>
      </c>
      <c r="C27" s="427" t="e">
        <f t="array" aca="1" ref="C27" ca="1">SUM(1*(ClasseDiams=$B27))/Surface</f>
        <v>#REF!</v>
      </c>
      <c r="D27" s="427" t="e">
        <f t="array" aca="1" ref="D27" ca="1">SUM(Coupe*(ClasseDiams=$B27))/Surface</f>
        <v>#REF!</v>
      </c>
      <c r="E27" s="428" t="e">
        <f t="shared" ca="1" si="0"/>
        <v>#REF!</v>
      </c>
      <c r="F27" s="178" t="e">
        <f t="array" aca="1" ref="F27" ca="1">SUM(Volumes*(ClasseDiams=$B28))/Surface</f>
        <v>#REF!</v>
      </c>
      <c r="G27" s="178" t="e">
        <f t="array" aca="1" ref="G27" ca="1">SUM(Volumes*Coupe*(ClasseDiams=$B28))/Surface</f>
        <v>#REF!</v>
      </c>
      <c r="H27" s="178" t="e">
        <f t="shared" ca="1" si="1"/>
        <v>#REF!</v>
      </c>
      <c r="L27" s="290" t="s">
        <v>151</v>
      </c>
      <c r="M27" s="483" t="s">
        <v>157</v>
      </c>
      <c r="N27" s="415" cm="1">
        <f t="array" aca="1" ref="N27" ca="1">COUNTIF(Raisons,M27)</f>
        <v>0</v>
      </c>
      <c r="O27" s="419" t="e">
        <f t="shared" ca="1" si="2"/>
        <v>#DIV/0!</v>
      </c>
      <c r="AP27"/>
      <c r="AQ27"/>
    </row>
    <row r="28" spans="2:43">
      <c r="B28" s="422">
        <v>95</v>
      </c>
      <c r="C28" s="427" t="e">
        <f t="array" aca="1" ref="C28" ca="1">SUM(1*(ClasseDiams=$B28))/Surface</f>
        <v>#REF!</v>
      </c>
      <c r="D28" s="427" t="e">
        <f t="array" aca="1" ref="D28" ca="1">SUM(Coupe*(ClasseDiams=$B28))/Surface</f>
        <v>#REF!</v>
      </c>
      <c r="E28" s="428" t="e">
        <f t="shared" ca="1" si="0"/>
        <v>#REF!</v>
      </c>
      <c r="F28" s="178" t="e">
        <f t="array" aca="1" ref="F28" ca="1">SUM(Volumes*(ClasseDiams=$B29))/Surface</f>
        <v>#REF!</v>
      </c>
      <c r="G28" s="178" t="e">
        <f t="array" aca="1" ref="G28" ca="1">SUM(Volumes*Coupe*(ClasseDiams=$B29))/Surface</f>
        <v>#REF!</v>
      </c>
      <c r="H28" s="178" t="e">
        <f t="shared" ca="1" si="1"/>
        <v>#REF!</v>
      </c>
      <c r="L28" s="290" t="s">
        <v>153</v>
      </c>
      <c r="M28" s="483" t="s">
        <v>283</v>
      </c>
      <c r="N28" s="415" cm="1">
        <f t="array" aca="1" ref="N28" ca="1">COUNTIF(Raisons,M28)</f>
        <v>0</v>
      </c>
      <c r="O28" s="419" t="e">
        <f t="shared" ca="1" si="2"/>
        <v>#DIV/0!</v>
      </c>
      <c r="AP28"/>
      <c r="AQ28"/>
    </row>
    <row r="29" spans="2:43">
      <c r="B29" s="422">
        <v>100</v>
      </c>
      <c r="C29" s="427" t="e">
        <f t="array" aca="1" ref="C29" ca="1">SUM(1*(ClasseDiams=$B29))/Surface</f>
        <v>#REF!</v>
      </c>
      <c r="D29" s="427" t="e">
        <f t="array" aca="1" ref="D29" ca="1">SUM(Coupe*(ClasseDiams=$B29))/Surface</f>
        <v>#REF!</v>
      </c>
      <c r="E29" s="428" t="e">
        <f t="shared" ca="1" si="0"/>
        <v>#REF!</v>
      </c>
      <c r="F29" s="178" t="e">
        <f t="array" aca="1" ref="F29" ca="1">SUM(Volumes*(ClasseDiams=$B30))/Surface</f>
        <v>#REF!</v>
      </c>
      <c r="G29" s="178" t="e">
        <f t="array" aca="1" ref="G29" ca="1">SUM(Volumes*Coupe*(ClasseDiams=$B30))/Surface</f>
        <v>#REF!</v>
      </c>
      <c r="H29" s="178" t="e">
        <f t="shared" ca="1" si="1"/>
        <v>#REF!</v>
      </c>
      <c r="L29" s="290" t="s">
        <v>154</v>
      </c>
      <c r="M29" s="483" t="s">
        <v>300</v>
      </c>
      <c r="N29" s="415" cm="1">
        <f t="array" aca="1" ref="N29" ca="1">COUNTIF(Raisons,M29)</f>
        <v>0</v>
      </c>
      <c r="O29" s="419" t="e">
        <f t="shared" ca="1" si="2"/>
        <v>#DIV/0!</v>
      </c>
      <c r="AP29"/>
      <c r="AQ29"/>
    </row>
    <row r="30" spans="2:43">
      <c r="B30" s="422">
        <v>105</v>
      </c>
      <c r="C30" s="427" t="e">
        <f t="array" aca="1" ref="C30" ca="1">SUM(1*(ClasseDiams=$B30))/Surface</f>
        <v>#REF!</v>
      </c>
      <c r="D30" s="427" t="e">
        <f t="array" aca="1" ref="D30" ca="1">SUM(Coupe*(ClasseDiams=$B30))/Surface</f>
        <v>#REF!</v>
      </c>
      <c r="E30" s="428" t="e">
        <f t="shared" ca="1" si="0"/>
        <v>#REF!</v>
      </c>
      <c r="F30" s="178" t="e">
        <f t="array" aca="1" ref="F30" ca="1">SUM(Volumes*(ClasseDiams=$B31))/Surface</f>
        <v>#REF!</v>
      </c>
      <c r="G30" s="178" t="e">
        <f t="array" aca="1" ref="G30" ca="1">SUM(Volumes*Coupe*(ClasseDiams=$B31))/Surface</f>
        <v>#REF!</v>
      </c>
      <c r="H30" s="178" t="e">
        <f t="shared" ca="1" si="1"/>
        <v>#REF!</v>
      </c>
      <c r="L30" s="290" t="s">
        <v>155</v>
      </c>
      <c r="M30" s="483" t="s">
        <v>284</v>
      </c>
      <c r="N30" s="415" cm="1">
        <f t="array" aca="1" ref="N30" ca="1">COUNTIF(Raisons,M30)</f>
        <v>0</v>
      </c>
      <c r="O30" s="419" t="e">
        <f t="shared" ca="1" si="2"/>
        <v>#DIV/0!</v>
      </c>
      <c r="AP30"/>
      <c r="AQ30"/>
    </row>
    <row r="31" spans="2:43">
      <c r="B31" s="422">
        <v>110</v>
      </c>
      <c r="C31" s="427" t="e">
        <f t="array" aca="1" ref="C31" ca="1">SUM(1*(ClasseDiams=$B31))/Surface</f>
        <v>#REF!</v>
      </c>
      <c r="D31" s="427" t="e">
        <f t="array" aca="1" ref="D31" ca="1">SUM(Coupe*(ClasseDiams=$B31))/Surface</f>
        <v>#REF!</v>
      </c>
      <c r="E31" s="428" t="e">
        <f t="shared" ca="1" si="0"/>
        <v>#REF!</v>
      </c>
      <c r="F31" s="283"/>
      <c r="G31" s="283"/>
      <c r="H31" s="283"/>
      <c r="L31" s="290" t="s">
        <v>156</v>
      </c>
      <c r="M31" s="483" t="s">
        <v>298</v>
      </c>
      <c r="N31" s="415" cm="1">
        <f t="array" aca="1" ref="N31" ca="1">COUNTIF(Raisons,M31)</f>
        <v>0</v>
      </c>
      <c r="O31" s="419" t="e">
        <f t="shared" ca="1" si="2"/>
        <v>#DIV/0!</v>
      </c>
      <c r="AP31"/>
      <c r="AQ31"/>
    </row>
    <row r="32" spans="2:43">
      <c r="B32" s="422">
        <v>115</v>
      </c>
      <c r="C32" s="427" t="e">
        <f t="array" aca="1" ref="C32" ca="1">SUM(1*(ClasseDiams=$B32))/Surface</f>
        <v>#REF!</v>
      </c>
      <c r="D32" s="427" t="e">
        <f t="array" aca="1" ref="D32" ca="1">SUM(Coupe*(ClasseDiams=$B32))/Surface</f>
        <v>#REF!</v>
      </c>
      <c r="E32" s="428" t="e">
        <f t="shared" ca="1" si="0"/>
        <v>#REF!</v>
      </c>
      <c r="L32" s="290" t="s">
        <v>152</v>
      </c>
      <c r="M32" s="483" t="s">
        <v>285</v>
      </c>
      <c r="N32" s="415" cm="1">
        <f t="array" aca="1" ref="N32" ca="1">COUNTIF(Raisons,M32)</f>
        <v>0</v>
      </c>
      <c r="O32" s="419" t="e">
        <f t="shared" ca="1" si="2"/>
        <v>#DIV/0!</v>
      </c>
      <c r="AP32"/>
      <c r="AQ32"/>
    </row>
    <row r="33" spans="2:43">
      <c r="B33" s="423" t="s">
        <v>182</v>
      </c>
      <c r="C33" s="429" t="e">
        <f t="array" aca="1" ref="C33" ca="1">SUM(1*(Diams&gt;=Inicio!$L$28))/Surface</f>
        <v>#REF!</v>
      </c>
      <c r="D33" s="429" t="e">
        <f t="array" aca="1" ref="D33" ca="1">SUM(Coupe*(Diams&gt;= Inicio!L28))/Surface</f>
        <v>#REF!</v>
      </c>
      <c r="E33" s="430" t="e">
        <f t="shared" ca="1" si="0"/>
        <v>#REF!</v>
      </c>
      <c r="L33" s="290" t="s">
        <v>290</v>
      </c>
      <c r="M33" s="483" t="s">
        <v>299</v>
      </c>
      <c r="N33" s="415" cm="1">
        <f t="array" aca="1" ref="N33" ca="1">COUNTIF(Raisons,M33)</f>
        <v>0</v>
      </c>
      <c r="O33" s="419" t="e">
        <f t="shared" ca="1" si="2"/>
        <v>#DIV/0!</v>
      </c>
      <c r="AP33"/>
      <c r="AQ33"/>
    </row>
    <row r="34" spans="2:43">
      <c r="B34" s="295"/>
      <c r="L34" s="290" t="s">
        <v>291</v>
      </c>
      <c r="M34" s="483" t="s">
        <v>286</v>
      </c>
      <c r="N34" s="415" cm="1">
        <f t="array" aca="1" ref="N34" ca="1">COUNTIF(Raisons,M34)</f>
        <v>0</v>
      </c>
      <c r="O34" s="419" t="e">
        <f t="shared" ca="1" si="2"/>
        <v>#DIV/0!</v>
      </c>
      <c r="AP34"/>
      <c r="AQ34"/>
    </row>
    <row r="35" spans="2:43">
      <c r="L35" s="290" t="s">
        <v>292</v>
      </c>
      <c r="M35" s="484" t="s">
        <v>288</v>
      </c>
      <c r="N35" s="416" cm="1">
        <f t="array" aca="1" ref="N35" ca="1">COUNTIF(Raisons,M35)</f>
        <v>0</v>
      </c>
      <c r="O35" s="420" t="e">
        <f t="shared" ca="1" si="2"/>
        <v>#DIV/0!</v>
      </c>
      <c r="Q35" s="620" t="s">
        <v>225</v>
      </c>
      <c r="R35" s="620"/>
      <c r="S35" s="620"/>
      <c r="T35" s="620" t="s">
        <v>226</v>
      </c>
      <c r="U35" s="620"/>
      <c r="V35" s="620"/>
      <c r="AP35"/>
      <c r="AQ35"/>
    </row>
    <row r="36" spans="2:43">
      <c r="I36" s="300" t="s">
        <v>207</v>
      </c>
      <c r="J36" s="300" t="s">
        <v>208</v>
      </c>
      <c r="K36" s="300" t="s">
        <v>209</v>
      </c>
      <c r="M36" s="414" t="s">
        <v>182</v>
      </c>
      <c r="N36" s="417">
        <f ca="1">SUM(N26:N35)</f>
        <v>0</v>
      </c>
      <c r="O36" s="421" t="e">
        <f ca="1">SUM(O26:O35)</f>
        <v>#DIV/0!</v>
      </c>
      <c r="S36" s="296" t="s">
        <v>227</v>
      </c>
      <c r="T36" s="297" t="s">
        <v>211</v>
      </c>
      <c r="U36" s="297" t="s">
        <v>228</v>
      </c>
      <c r="AP36"/>
      <c r="AQ36"/>
    </row>
    <row r="37" spans="2:43">
      <c r="C37" s="303" t="s">
        <v>207</v>
      </c>
      <c r="D37" s="303" t="s">
        <v>208</v>
      </c>
      <c r="E37" s="303" t="s">
        <v>209</v>
      </c>
      <c r="F37" s="623" t="s">
        <v>229</v>
      </c>
      <c r="G37" s="624"/>
      <c r="H37" s="625"/>
      <c r="I37" s="304" t="e">
        <f t="array" aca="1" ref="I37" ca="1">SUM(Consommations*(Diams&gt;=Inicio!$L$28))/Surface</f>
        <v>#REF!</v>
      </c>
      <c r="J37" s="304" t="e">
        <f t="array" aca="1" ref="J37" ca="1">SUM(Consommations*Coupe*(Diams&gt;=Inicio!$L$28))/Surface</f>
        <v>#REF!</v>
      </c>
      <c r="K37" s="304" t="e">
        <f t="shared" ref="K37:K40" ca="1" si="3">I37-J37</f>
        <v>#REF!</v>
      </c>
      <c r="R37" s="269">
        <f>Inicio!F28</f>
        <v>0</v>
      </c>
      <c r="S37" s="298" t="e" cm="1">
        <f t="array" aca="1" ref="S37" ca="1">IF(SUM(Volumes*(Diams&gt;=Inicio!$L$28)*(Essences=R37))/Surface=0,1,SUM(Volumes*(Diams&gt;=Inicio!$L$28)*(Essences=R37))/Surface)</f>
        <v>#REF!</v>
      </c>
      <c r="T37" s="299" t="e">
        <f t="array" aca="1" ref="T37" ca="1">SUM(Volumes*(Diams&gt;=Inicio!$L$28)*(Essences=R37)*Coupe)/Surface</f>
        <v>#REF!</v>
      </c>
      <c r="U37" s="299" t="e">
        <f t="shared" ref="U37:U50" ca="1" si="4">S37-T37</f>
        <v>#REF!</v>
      </c>
      <c r="AP37"/>
      <c r="AQ37"/>
    </row>
    <row r="38" spans="2:43">
      <c r="B38" s="269" t="s">
        <v>230</v>
      </c>
      <c r="C38" s="305" t="e">
        <f t="array" aca="1" ref="C38" ca="1">PI()/40000*SUM(Diams^2*(Diams&gt;=Inicio!$L$28))/Surface</f>
        <v>#REF!</v>
      </c>
      <c r="D38" s="305" t="e">
        <f t="array" aca="1" ref="D38" ca="1">PI()/40000*SUM(Diams^2*(Diams&gt;=Inicio!$L$28)*Coupe)/Surface</f>
        <v>#REF!</v>
      </c>
      <c r="E38" s="305" t="e">
        <f t="shared" ref="E38:E46" ca="1" si="5">C38-D38</f>
        <v>#REF!</v>
      </c>
      <c r="H38" s="306" t="s">
        <v>218</v>
      </c>
      <c r="I38" s="304" t="e">
        <f t="array" aca="1" ref="I38" ca="1">SUM(Consommations*(Diams&gt;=Inicio!$L$28)*(Diams&lt;Inicio!$N$28))/Surface</f>
        <v>#REF!</v>
      </c>
      <c r="J38" s="304" t="e">
        <f t="array" aca="1" ref="J38" ca="1">SUM(Consommations*Coupe*(Diams&gt;=Inicio!$L$28)*(Diams&lt;Inicio!$N$28))/Surface</f>
        <v>#REF!</v>
      </c>
      <c r="K38" s="304" t="e">
        <f t="shared" ca="1" si="3"/>
        <v>#REF!</v>
      </c>
      <c r="R38" s="269">
        <f>Inicio!F29</f>
        <v>0</v>
      </c>
      <c r="S38" s="298" t="e" cm="1">
        <f t="array" aca="1" ref="S38" ca="1">IF(SUM(Volumes*(Diams&gt;=Inicio!$L$28)*(Essences=R38))/Surface=0,1,SUM(Volumes*(Diams&gt;=Inicio!$L$28)*(Essences=R38))/Surface)</f>
        <v>#REF!</v>
      </c>
      <c r="T38" s="299" t="e">
        <f t="array" aca="1" ref="T38" ca="1">SUM(Volumes*(Diams&gt;=Inicio!$L$28)*(Essences=R38)*Coupe)/Surface</f>
        <v>#REF!</v>
      </c>
      <c r="U38" s="302" t="e">
        <f t="shared" ca="1" si="4"/>
        <v>#REF!</v>
      </c>
      <c r="AP38"/>
      <c r="AQ38"/>
    </row>
    <row r="39" spans="2:43">
      <c r="B39" s="269" t="s">
        <v>231</v>
      </c>
      <c r="C39" s="307" t="e">
        <f t="array" aca="1" ref="C39" ca="1">SUM(Volumes*(Diams&gt;=Inicio!$L$28))/Surface</f>
        <v>#REF!</v>
      </c>
      <c r="D39" s="307" t="e">
        <f t="array" aca="1" ref="D39" ca="1">SUM(Volumes*(Diams&gt;=Inicio!$L$28)*Coupe)/Surface</f>
        <v>#REF!</v>
      </c>
      <c r="E39" s="307" t="e">
        <f t="shared" ca="1" si="5"/>
        <v>#REF!</v>
      </c>
      <c r="H39" s="308" t="s">
        <v>219</v>
      </c>
      <c r="I39" s="309" t="e">
        <f t="array" aca="1" ref="I39" ca="1">SUM(Consommations*(Diams&gt;=Inicio!$L$29)*(Diams&lt;Inicio!$N$29))/Surface</f>
        <v>#REF!</v>
      </c>
      <c r="J39" s="309" t="e">
        <f t="array" aca="1" ref="J39" ca="1">SUM(Consommations*Coupe*(Diams&gt;=Inicio!$L$29)*(Diams&lt;Inicio!$N$29))/Surface</f>
        <v>#REF!</v>
      </c>
      <c r="K39" s="309" t="e">
        <f t="shared" ca="1" si="3"/>
        <v>#REF!</v>
      </c>
      <c r="R39" s="269">
        <f>Inicio!F30</f>
        <v>0</v>
      </c>
      <c r="S39" s="298" t="e" cm="1">
        <f t="array" aca="1" ref="S39" ca="1">IF(SUM(Volumes*(Diams&gt;=Inicio!$L$28)*(Essences=R39))/Surface=0,1,SUM(Volumes*(Diams&gt;=Inicio!$L$28)*(Essences=R39))/Surface)</f>
        <v>#REF!</v>
      </c>
      <c r="T39" s="299" t="e">
        <f t="array" aca="1" ref="T39" ca="1">SUM(Volumes*(Diams&gt;=Inicio!$L$28)*(Essences=R39)*Coupe)/Surface</f>
        <v>#REF!</v>
      </c>
      <c r="U39" s="302" t="e">
        <f t="shared" ca="1" si="4"/>
        <v>#REF!</v>
      </c>
      <c r="AP39"/>
      <c r="AQ39"/>
    </row>
    <row r="40" spans="2:43">
      <c r="B40" s="310" t="s">
        <v>218</v>
      </c>
      <c r="C40" s="311" t="e">
        <f t="array" aca="1" ref="C40" ca="1">SUM(Volumes*(Diams&gt;=Inicio!$L$28)*(Diams&lt;Inicio!$N$28))/Surface</f>
        <v>#REF!</v>
      </c>
      <c r="D40" s="311" t="e">
        <f t="array" aca="1" ref="D40" ca="1">SUM(Volumes*Coupe*(Diams&gt;=Inicio!$L$28)*(Diams&lt;Inicio!$N$28))/Surface</f>
        <v>#REF!</v>
      </c>
      <c r="E40" s="311" t="e">
        <f t="shared" ca="1" si="5"/>
        <v>#REF!</v>
      </c>
      <c r="H40" s="312" t="s">
        <v>220</v>
      </c>
      <c r="I40" s="313" t="e">
        <f t="array" aca="1" ref="I40" ca="1">SUM(Consommations*(Diams&gt;=Inicio!$L$30))/Surface</f>
        <v>#REF!</v>
      </c>
      <c r="J40" s="313" t="e">
        <f t="array" aca="1" ref="J40" ca="1">SUM(Consommations*Coupe*(Diams&gt;=Inicio!$L$30))/Surface</f>
        <v>#REF!</v>
      </c>
      <c r="K40" s="313" t="e">
        <f t="shared" ca="1" si="3"/>
        <v>#REF!</v>
      </c>
      <c r="R40" s="269">
        <f>Inicio!F31</f>
        <v>0</v>
      </c>
      <c r="S40" s="298" t="e" cm="1">
        <f t="array" aca="1" ref="S40" ca="1">IF(SUM(Volumes*(Diams&gt;=Inicio!$L$28)*(Essences=R40))/Surface=0,1,SUM(Volumes*(Diams&gt;=Inicio!$L$28)*(Essences=R40))/Surface)</f>
        <v>#REF!</v>
      </c>
      <c r="T40" s="299" t="e">
        <f t="array" aca="1" ref="T40" ca="1">SUM(Volumes*(Diams&gt;=Inicio!$L$28)*(Essences=R40)*Coupe)/Surface</f>
        <v>#REF!</v>
      </c>
      <c r="U40" s="302" t="e">
        <f t="shared" ca="1" si="4"/>
        <v>#REF!</v>
      </c>
      <c r="AP40"/>
      <c r="AQ40"/>
    </row>
    <row r="41" spans="2:43">
      <c r="B41" s="314" t="s">
        <v>219</v>
      </c>
      <c r="C41" s="315" t="e">
        <f t="array" aca="1" ref="C41" ca="1">SUM(Volumes*(Diams&gt;=Inicio!$L$29)*(Diams&lt;Inicio!$N$29))/Surface</f>
        <v>#REF!</v>
      </c>
      <c r="D41" s="315" t="e">
        <f t="array" aca="1" ref="D41" ca="1">SUM(Volumes*Coupe*(Diams&gt;=Inicio!$L$29)*(Diams&lt;Inicio!$N$29))/Surface</f>
        <v>#REF!</v>
      </c>
      <c r="E41" s="315" t="e">
        <f t="shared" ca="1" si="5"/>
        <v>#REF!</v>
      </c>
      <c r="G41" s="624" t="s">
        <v>232</v>
      </c>
      <c r="H41" s="625"/>
      <c r="I41" s="309"/>
      <c r="J41" s="309"/>
      <c r="K41" s="309"/>
      <c r="R41" s="269">
        <f>Inicio!F32</f>
        <v>0</v>
      </c>
      <c r="S41" s="298" t="e" cm="1">
        <f t="array" aca="1" ref="S41" ca="1">IF(SUM(Volumes*(Diams&gt;=Inicio!$L$28)*(Essences=R41))/Surface=0,1,SUM(Volumes*(Diams&gt;=Inicio!$L$28)*(Essences=R41))/Surface)</f>
        <v>#REF!</v>
      </c>
      <c r="T41" s="299" t="e">
        <f t="array" aca="1" ref="T41" ca="1">SUM(Volumes*(Diams&gt;=Inicio!$L$28)*(Essences=R41)*Coupe)/Surface</f>
        <v>#REF!</v>
      </c>
      <c r="U41" s="302" t="e">
        <f t="shared" ca="1" si="4"/>
        <v>#REF!</v>
      </c>
      <c r="AP41"/>
      <c r="AQ41"/>
    </row>
    <row r="42" spans="2:43">
      <c r="B42" s="314" t="s">
        <v>220</v>
      </c>
      <c r="C42" s="315" t="e">
        <f t="array" aca="1" ref="C42" ca="1">SUM(Volumes*(Diams&gt;=Inicio!$L$30))/Surface</f>
        <v>#REF!</v>
      </c>
      <c r="D42" s="315" t="e">
        <f t="array" aca="1" ref="D42" ca="1">SUM(Volumes*Coupe*(Diams&gt;=47.5))/Surface</f>
        <v>#REF!</v>
      </c>
      <c r="E42" s="315" t="e">
        <f t="shared" ca="1" si="5"/>
        <v>#REF!</v>
      </c>
      <c r="H42" s="306" t="s">
        <v>218</v>
      </c>
      <c r="I42" s="304"/>
      <c r="J42" s="304"/>
      <c r="K42" s="304"/>
      <c r="R42" s="269">
        <f>Inicio!F33</f>
        <v>0</v>
      </c>
      <c r="S42" s="298" t="e" cm="1">
        <f t="array" aca="1" ref="S42" ca="1">IF(SUM(Volumes*(Diams&gt;=Inicio!$L$28)*(Essences=R42))/Surface=0,1,SUM(Volumes*(Diams&gt;=Inicio!$L$28)*(Essences=R42))/Surface)</f>
        <v>#REF!</v>
      </c>
      <c r="T42" s="299" t="e">
        <f t="array" aca="1" ref="T42" ca="1">SUM(Volumes*(Diams&gt;=Inicio!$L$28)*(Essences=R42)*Coupe)/Surface</f>
        <v>#REF!</v>
      </c>
      <c r="U42" s="302" t="e">
        <f t="shared" ca="1" si="4"/>
        <v>#REF!</v>
      </c>
      <c r="AP42"/>
      <c r="AQ42"/>
    </row>
    <row r="43" spans="2:43">
      <c r="B43" s="316" t="s">
        <v>6</v>
      </c>
      <c r="C43" s="311" t="e">
        <f t="array" aca="1" ref="C43" ca="1">SUM(Volumes*(Diams&gt;=Inicio!$L$28)*(Qual=$B43))/Surface</f>
        <v>#REF!</v>
      </c>
      <c r="D43" s="311" t="e">
        <f t="array" aca="1" ref="D43" ca="1">SUM(Volumes*Coupe*(Diams&gt;=Inicio!$L$28)*(Qual=$B43))/Surface</f>
        <v>#REF!</v>
      </c>
      <c r="E43" s="311" t="e">
        <f t="shared" ca="1" si="5"/>
        <v>#REF!</v>
      </c>
      <c r="H43" s="308" t="s">
        <v>219</v>
      </c>
      <c r="I43" s="309"/>
      <c r="J43" s="309"/>
      <c r="K43" s="309"/>
      <c r="R43" s="269">
        <f>Inicio!F34</f>
        <v>0</v>
      </c>
      <c r="S43" s="298" t="e" cm="1">
        <f t="array" aca="1" ref="S43" ca="1">IF(SUM(Volumes*(Diams&gt;=Inicio!$L$28)*(Essences=R43))/Surface=0,1,SUM(Volumes*(Diams&gt;=Inicio!$L$28)*(Essences=R43))/Surface)</f>
        <v>#REF!</v>
      </c>
      <c r="T43" s="299" t="e">
        <f t="array" aca="1" ref="T43" ca="1">SUM(Volumes*(Diams&gt;=Inicio!$L$28)*(Essences=R43)*Coupe)/Surface</f>
        <v>#REF!</v>
      </c>
      <c r="U43" s="302" t="e">
        <f t="shared" ca="1" si="4"/>
        <v>#REF!</v>
      </c>
      <c r="AP43"/>
      <c r="AQ43"/>
    </row>
    <row r="44" spans="2:43">
      <c r="B44" s="317" t="s">
        <v>86</v>
      </c>
      <c r="C44" s="315" t="e">
        <f t="array" aca="1" ref="C44" ca="1">SUM(Volumes*(Diams&gt;=Inicio!$L$28)*(Qual=$B44))/Surface</f>
        <v>#REF!</v>
      </c>
      <c r="D44" s="315" t="e">
        <f t="array" aca="1" ref="D44" ca="1">SUM(Volumes*Coupe*(Diams&gt;=Inicio!$L$28)*(Qual=$B44))/Surface</f>
        <v>#REF!</v>
      </c>
      <c r="E44" s="315" t="e">
        <f t="shared" ca="1" si="5"/>
        <v>#REF!</v>
      </c>
      <c r="H44" s="312" t="s">
        <v>220</v>
      </c>
      <c r="I44" s="313"/>
      <c r="J44" s="313"/>
      <c r="K44" s="313"/>
      <c r="R44" s="269">
        <f>Inicio!F35</f>
        <v>0</v>
      </c>
      <c r="S44" s="298" t="e" cm="1">
        <f t="array" aca="1" ref="S44" ca="1">IF(SUM(Volumes*(Diams&gt;=Inicio!$L$28)*(Essences=R44))/Surface=0,1,SUM(Volumes*(Diams&gt;=Inicio!$L$28)*(Essences=R44))/Surface)</f>
        <v>#REF!</v>
      </c>
      <c r="T44" s="299" t="e">
        <f t="array" aca="1" ref="T44" ca="1">SUM(Volumes*(Diams&gt;=Inicio!$L$28)*(Essences=R44)*Coupe)/Surface</f>
        <v>#REF!</v>
      </c>
      <c r="U44" s="302" t="e">
        <f t="shared" ca="1" si="4"/>
        <v>#REF!</v>
      </c>
      <c r="AP44"/>
      <c r="AQ44"/>
    </row>
    <row r="45" spans="2:43">
      <c r="B45" s="317" t="s">
        <v>120</v>
      </c>
      <c r="C45" s="315" t="e">
        <f t="array" aca="1" ref="C45" ca="1">SUM(Volumes*(Diams&gt;=Inicio!$L$28)*(Qual=$B45))/Surface</f>
        <v>#REF!</v>
      </c>
      <c r="D45" s="315" t="e">
        <f t="array" aca="1" ref="D45" ca="1">SUM(Volumes*Coupe*(Diams&gt;=Inicio!$L$28)*(Qual=$B45))/Surface</f>
        <v>#REF!</v>
      </c>
      <c r="E45" s="315" t="e">
        <f t="shared" ca="1" si="5"/>
        <v>#REF!</v>
      </c>
      <c r="F45" s="623" t="s">
        <v>233</v>
      </c>
      <c r="G45" s="624"/>
      <c r="H45" s="625"/>
      <c r="I45" s="309"/>
      <c r="J45" s="309"/>
      <c r="K45" s="309"/>
      <c r="R45" s="269">
        <f>Inicio!F36</f>
        <v>0</v>
      </c>
      <c r="S45" s="298" t="e" cm="1">
        <f t="array" aca="1" ref="S45" ca="1">IF(SUM(Volumes*(Diams&gt;=Inicio!$L$28)*(Essences=R45))/Surface=0,1,SUM(Volumes*(Diams&gt;=Inicio!$L$28)*(Essences=R45))/Surface)</f>
        <v>#REF!</v>
      </c>
      <c r="T45" s="299" t="e">
        <f t="array" aca="1" ref="T45" ca="1">SUM(Volumes*(Diams&gt;=Inicio!$L$28)*(Essences=R45)*Coupe)/Surface</f>
        <v>#REF!</v>
      </c>
      <c r="U45" s="302" t="e">
        <f t="shared" ca="1" si="4"/>
        <v>#REF!</v>
      </c>
      <c r="AP45"/>
      <c r="AQ45"/>
    </row>
    <row r="46" spans="2:43">
      <c r="B46" s="318" t="s">
        <v>121</v>
      </c>
      <c r="C46" s="319" t="e">
        <f t="array" aca="1" ref="C46" ca="1">SUM(Volumes*(Diams&gt;=Inicio!$L$28)*(Qual=$B46))/Surface</f>
        <v>#REF!</v>
      </c>
      <c r="D46" s="319" t="e">
        <f t="array" aca="1" ref="D46" ca="1">SUM(Volumes*Coupe*(Diams&gt;=Inicio!$L$28)*(Qual=$B46))/Surface</f>
        <v>#REF!</v>
      </c>
      <c r="E46" s="319" t="e">
        <f t="shared" ca="1" si="5"/>
        <v>#REF!</v>
      </c>
      <c r="H46" s="320" t="s">
        <v>234</v>
      </c>
      <c r="I46" s="321"/>
      <c r="J46" s="322"/>
      <c r="K46" s="321"/>
      <c r="R46" s="269">
        <f>Inicio!F37</f>
        <v>0</v>
      </c>
      <c r="S46" s="298" t="e" cm="1">
        <f t="array" aca="1" ref="S46" ca="1">IF(SUM(Volumes*(Diams&gt;=Inicio!$L$28)*(Essences=R46))/Surface=0,1,SUM(Volumes*(Diams&gt;=Inicio!$L$28)*(Essences=R46))/Surface)</f>
        <v>#REF!</v>
      </c>
      <c r="T46" s="299" t="e">
        <f t="array" aca="1" ref="T46" ca="1">SUM(Volumes*(Diams&gt;=Inicio!$L$28)*(Essences=R46)*Coupe)/Surface</f>
        <v>#REF!</v>
      </c>
      <c r="U46" s="302" t="e">
        <f t="shared" ca="1" si="4"/>
        <v>#REF!</v>
      </c>
      <c r="AP46"/>
      <c r="AQ46"/>
    </row>
    <row r="47" spans="2:43">
      <c r="B47" s="272" t="s">
        <v>235</v>
      </c>
      <c r="C47" s="323" t="e">
        <f ca="1">C39/C33</f>
        <v>#REF!</v>
      </c>
      <c r="D47" s="323" t="e">
        <f ca="1">D39/D33</f>
        <v>#REF!</v>
      </c>
      <c r="E47" s="323" t="e">
        <f ca="1">E39/E33</f>
        <v>#REF!</v>
      </c>
      <c r="F47" s="623" t="s">
        <v>236</v>
      </c>
      <c r="G47" s="624"/>
      <c r="H47" s="625"/>
      <c r="I47" s="324" t="e">
        <f ca="1">I37/C39</f>
        <v>#REF!</v>
      </c>
      <c r="J47" s="324" t="e">
        <f ca="1">J37/D39</f>
        <v>#REF!</v>
      </c>
      <c r="K47" s="324" t="e">
        <f ca="1">K37/E39</f>
        <v>#REF!</v>
      </c>
      <c r="R47" s="269">
        <f>Inicio!F38</f>
        <v>0</v>
      </c>
      <c r="S47" s="298" t="e" cm="1">
        <f t="array" aca="1" ref="S47" ca="1">IF(SUM(Volumes*(Diams&gt;=Inicio!$L$28)*(Essences=R47))/Surface=0,1,SUM(Volumes*(Diams&gt;=Inicio!$L$28)*(Essences=R47))/Surface)</f>
        <v>#REF!</v>
      </c>
      <c r="T47" s="299" t="e">
        <f t="array" aca="1" ref="T47" ca="1">SUM(Volumes*(Diams&gt;=Inicio!$L$28)*(Essences=R47)*Coupe)/Surface</f>
        <v>#REF!</v>
      </c>
      <c r="U47" s="302" t="e">
        <f t="shared" ca="1" si="4"/>
        <v>#REF!</v>
      </c>
      <c r="AP47"/>
      <c r="AQ47"/>
    </row>
    <row r="48" spans="2:43">
      <c r="R48" s="269">
        <f>Inicio!F39</f>
        <v>0</v>
      </c>
      <c r="S48" s="298" t="e" cm="1">
        <f t="array" aca="1" ref="S48" ca="1">IF(SUM(Volumes*(Diams&gt;=Inicio!$L$28)*(Essences=R48))/Surface=0,1,SUM(Volumes*(Diams&gt;=Inicio!$L$28)*(Essences=R48))/Surface)</f>
        <v>#REF!</v>
      </c>
      <c r="T48" s="299" t="e">
        <f t="array" aca="1" ref="T48" ca="1">SUM(Volumes*(Diams&gt;=Inicio!$L$28)*(Essences=R48)*Coupe)/Surface</f>
        <v>#REF!</v>
      </c>
      <c r="U48" s="302" t="e">
        <f t="shared" ca="1" si="4"/>
        <v>#REF!</v>
      </c>
      <c r="AP48"/>
      <c r="AQ48"/>
    </row>
    <row r="49" spans="2:43">
      <c r="R49" s="269">
        <f>Inicio!F40</f>
        <v>0</v>
      </c>
      <c r="S49" s="298" t="e" cm="1">
        <f t="array" aca="1" ref="S49" ca="1">IF(SUM(Volumes*(Diams&gt;=Inicio!$L$28)*(Essences=R49))/Surface=0,1,SUM(Volumes*(Diams&gt;=Inicio!$L$28)*(Essences=R49))/Surface)</f>
        <v>#REF!</v>
      </c>
      <c r="T49" s="299" t="e">
        <f t="array" aca="1" ref="T49" ca="1">SUM(Volumes*(Diams&gt;=Inicio!$L$28)*(Essences=R49)*Coupe)/Surface</f>
        <v>#REF!</v>
      </c>
      <c r="U49" s="302" t="e">
        <f t="shared" ca="1" si="4"/>
        <v>#REF!</v>
      </c>
      <c r="AP49"/>
      <c r="AQ49"/>
    </row>
    <row r="50" spans="2:43">
      <c r="R50" s="297">
        <f>Inicio!F41</f>
        <v>0</v>
      </c>
      <c r="S50" s="298" t="e" cm="1">
        <f t="array" aca="1" ref="S50" ca="1">IF(SUM(Volumes*(Diams&gt;=Inicio!$L$28)*(Essences=R50))/Surface=0,1,SUM(Volumes*(Diams&gt;=Inicio!$L$28)*(Essences=R50))/Surface)</f>
        <v>#REF!</v>
      </c>
      <c r="T50" s="299" t="e">
        <f t="array" aca="1" ref="T50" ca="1">SUM(Volumes*(Diams&gt;=Inicio!$L$28)*(Essences=R50)*Coupe)/Surface</f>
        <v>#REF!</v>
      </c>
      <c r="U50" s="325" t="e">
        <f t="shared" ca="1" si="4"/>
        <v>#REF!</v>
      </c>
      <c r="AP50"/>
      <c r="AQ50"/>
    </row>
    <row r="51" spans="2:43">
      <c r="AP51"/>
      <c r="AQ51"/>
    </row>
    <row r="52" spans="2:43" ht="21.6" thickBot="1">
      <c r="B52" s="614" t="s">
        <v>237</v>
      </c>
      <c r="C52" s="615"/>
      <c r="D52" s="615"/>
      <c r="E52" s="615"/>
      <c r="F52" s="615"/>
      <c r="G52" s="615"/>
      <c r="H52" s="615"/>
      <c r="I52" s="615"/>
      <c r="J52" s="615"/>
      <c r="K52" s="615"/>
      <c r="M52" s="614" t="s">
        <v>271</v>
      </c>
      <c r="N52" s="615"/>
      <c r="O52" s="615"/>
      <c r="P52" s="615"/>
      <c r="Q52" s="615"/>
      <c r="R52" s="615"/>
      <c r="S52" s="615"/>
      <c r="T52" s="615"/>
      <c r="U52" s="615"/>
      <c r="V52" s="615"/>
      <c r="AP52"/>
      <c r="AQ52"/>
    </row>
    <row r="53" spans="2:43">
      <c r="AP53"/>
      <c r="AQ53"/>
    </row>
    <row r="54" spans="2:43">
      <c r="D54" s="303" t="s">
        <v>207</v>
      </c>
      <c r="E54" s="303" t="s">
        <v>208</v>
      </c>
      <c r="F54" s="303" t="s">
        <v>209</v>
      </c>
      <c r="J54" s="326" t="s">
        <v>207</v>
      </c>
      <c r="K54" s="327" t="e">
        <f t="array" aca="1" ref="K54" ca="1">-SUM(PourcCompoAvant*LN(PourcCompoAvant))</f>
        <v>#REF!</v>
      </c>
      <c r="AP54"/>
      <c r="AQ54"/>
    </row>
    <row r="55" spans="2:43">
      <c r="B55" s="179" t="s">
        <v>102</v>
      </c>
      <c r="D55" s="264" t="e">
        <f t="array" aca="1" ref="D55" ca="1">SUM(NotesEcolo*(Diams&gt;=Inicio!$L$28))/Surface</f>
        <v>#REF!</v>
      </c>
      <c r="E55" s="264" t="e">
        <f t="array" aca="1" ref="E55" ca="1">SUM(NotesEcolo*Coupe*(Diams&gt;=Inicio!$L$28))/Surface</f>
        <v>#REF!</v>
      </c>
      <c r="F55" s="264" t="e">
        <f ca="1">D55-E55</f>
        <v>#REF!</v>
      </c>
      <c r="G55" s="611" t="s">
        <v>238</v>
      </c>
      <c r="H55" s="612"/>
      <c r="I55" s="613"/>
      <c r="J55" s="284" t="s">
        <v>209</v>
      </c>
      <c r="K55" s="328" t="e">
        <f t="array" aca="1" ref="K55" ca="1">-SUM(PourcCompoReste*LN(PourcCompoReste))</f>
        <v>#REF!</v>
      </c>
      <c r="AP55"/>
      <c r="AQ55"/>
    </row>
    <row r="56" spans="2:43">
      <c r="F56" s="283"/>
      <c r="AP56"/>
      <c r="AQ56"/>
    </row>
    <row r="57" spans="2:43">
      <c r="AP57"/>
      <c r="AQ57"/>
    </row>
    <row r="58" spans="2:43">
      <c r="AP58"/>
      <c r="AQ58"/>
    </row>
    <row r="59" spans="2:43">
      <c r="AP59"/>
      <c r="AQ59"/>
    </row>
    <row r="60" spans="2:43">
      <c r="AP60"/>
      <c r="AQ60"/>
    </row>
    <row r="61" spans="2:43">
      <c r="AP61"/>
      <c r="AQ61"/>
    </row>
    <row r="62" spans="2:43">
      <c r="AP62"/>
      <c r="AQ62"/>
    </row>
    <row r="63" spans="2:43">
      <c r="AP63"/>
      <c r="AQ63"/>
    </row>
    <row r="64" spans="2:43">
      <c r="AP64"/>
      <c r="AQ64"/>
    </row>
    <row r="65" spans="42:43">
      <c r="AP65"/>
      <c r="AQ65"/>
    </row>
    <row r="66" spans="42:43">
      <c r="AP66"/>
      <c r="AQ66"/>
    </row>
    <row r="67" spans="42:43">
      <c r="AP67"/>
      <c r="AQ67"/>
    </row>
    <row r="68" spans="42:43">
      <c r="AP68"/>
      <c r="AQ68"/>
    </row>
    <row r="69" spans="42:43">
      <c r="AP69"/>
      <c r="AQ69"/>
    </row>
    <row r="70" spans="42:43">
      <c r="AP70"/>
      <c r="AQ70"/>
    </row>
    <row r="71" spans="42:43">
      <c r="AP71"/>
      <c r="AQ71"/>
    </row>
    <row r="72" spans="42:43">
      <c r="AP72"/>
      <c r="AQ72"/>
    </row>
    <row r="73" spans="42:43">
      <c r="AP73"/>
      <c r="AQ73"/>
    </row>
    <row r="74" spans="42:43">
      <c r="AP74"/>
      <c r="AQ74"/>
    </row>
    <row r="75" spans="42:43">
      <c r="AP75"/>
      <c r="AQ75"/>
    </row>
    <row r="76" spans="42:43">
      <c r="AP76"/>
      <c r="AQ76"/>
    </row>
    <row r="77" spans="42:43">
      <c r="AP77"/>
      <c r="AQ77"/>
    </row>
    <row r="78" spans="42:43">
      <c r="AP78"/>
      <c r="AQ78"/>
    </row>
    <row r="79" spans="42:43">
      <c r="AP79"/>
      <c r="AQ79"/>
    </row>
    <row r="80" spans="42:43">
      <c r="AP80"/>
      <c r="AQ80"/>
    </row>
    <row r="81" spans="42:43">
      <c r="AP81"/>
      <c r="AQ81"/>
    </row>
    <row r="82" spans="42:43">
      <c r="AP82"/>
      <c r="AQ82"/>
    </row>
    <row r="83" spans="42:43">
      <c r="AP83"/>
      <c r="AQ83"/>
    </row>
    <row r="84" spans="42:43">
      <c r="AP84"/>
      <c r="AQ84"/>
    </row>
    <row r="85" spans="42:43">
      <c r="AP85"/>
      <c r="AQ85"/>
    </row>
    <row r="86" spans="42:43">
      <c r="AP86"/>
      <c r="AQ86"/>
    </row>
    <row r="87" spans="42:43">
      <c r="AP87"/>
      <c r="AQ87"/>
    </row>
    <row r="88" spans="42:43">
      <c r="AP88"/>
      <c r="AQ88"/>
    </row>
    <row r="89" spans="42:43">
      <c r="AP89"/>
      <c r="AQ89"/>
    </row>
    <row r="90" spans="42:43">
      <c r="AP90"/>
      <c r="AQ90"/>
    </row>
    <row r="91" spans="42:43">
      <c r="AP91"/>
      <c r="AQ91"/>
    </row>
    <row r="92" spans="42:43">
      <c r="AP92"/>
      <c r="AQ92"/>
    </row>
    <row r="93" spans="42:43">
      <c r="AP93"/>
      <c r="AQ93"/>
    </row>
    <row r="94" spans="42:43">
      <c r="AP94"/>
      <c r="AQ94"/>
    </row>
    <row r="95" spans="42:43">
      <c r="AP95"/>
      <c r="AQ95"/>
    </row>
    <row r="96" spans="42:43">
      <c r="AP96"/>
      <c r="AQ96"/>
    </row>
    <row r="97" spans="42:43">
      <c r="AP97"/>
      <c r="AQ97"/>
    </row>
    <row r="98" spans="42:43">
      <c r="AP98"/>
      <c r="AQ98"/>
    </row>
    <row r="99" spans="42:43">
      <c r="AP99"/>
      <c r="AQ99"/>
    </row>
    <row r="100" spans="42:43">
      <c r="AP100"/>
      <c r="AQ100"/>
    </row>
    <row r="101" spans="42:43">
      <c r="AP101"/>
      <c r="AQ101"/>
    </row>
    <row r="102" spans="42:43">
      <c r="AP102"/>
      <c r="AQ102"/>
    </row>
    <row r="103" spans="42:43">
      <c r="AP103"/>
      <c r="AQ103"/>
    </row>
    <row r="104" spans="42:43">
      <c r="AP104"/>
      <c r="AQ104"/>
    </row>
    <row r="105" spans="42:43">
      <c r="AP105"/>
      <c r="AQ105"/>
    </row>
    <row r="106" spans="42:43">
      <c r="AP106"/>
      <c r="AQ106"/>
    </row>
    <row r="107" spans="42:43">
      <c r="AP107"/>
      <c r="AQ107"/>
    </row>
    <row r="108" spans="42:43">
      <c r="AP108"/>
      <c r="AQ108"/>
    </row>
    <row r="109" spans="42:43">
      <c r="AP109"/>
      <c r="AQ109"/>
    </row>
    <row r="110" spans="42:43">
      <c r="AP110"/>
      <c r="AQ110"/>
    </row>
    <row r="111" spans="42:43">
      <c r="AP111"/>
      <c r="AQ111"/>
    </row>
    <row r="112" spans="42:43">
      <c r="AP112"/>
      <c r="AQ112"/>
    </row>
    <row r="113" spans="42:43">
      <c r="AP113"/>
      <c r="AQ113"/>
    </row>
    <row r="114" spans="42:43">
      <c r="AP114"/>
      <c r="AQ114"/>
    </row>
    <row r="115" spans="42:43">
      <c r="AP115"/>
      <c r="AQ115"/>
    </row>
    <row r="116" spans="42:43">
      <c r="AP116"/>
      <c r="AQ116"/>
    </row>
    <row r="117" spans="42:43">
      <c r="AP117"/>
      <c r="AQ117"/>
    </row>
    <row r="118" spans="42:43">
      <c r="AP118"/>
      <c r="AQ118"/>
    </row>
    <row r="119" spans="42:43">
      <c r="AP119"/>
      <c r="AQ119"/>
    </row>
    <row r="120" spans="42:43">
      <c r="AP120"/>
      <c r="AQ120"/>
    </row>
    <row r="121" spans="42:43">
      <c r="AP121"/>
      <c r="AQ121"/>
    </row>
    <row r="122" spans="42:43">
      <c r="AP122"/>
      <c r="AQ122"/>
    </row>
    <row r="123" spans="42:43">
      <c r="AP123"/>
      <c r="AQ123"/>
    </row>
    <row r="124" spans="42:43">
      <c r="AP124"/>
      <c r="AQ124"/>
    </row>
    <row r="125" spans="42:43">
      <c r="AP125"/>
      <c r="AQ125"/>
    </row>
    <row r="126" spans="42:43">
      <c r="AP126"/>
      <c r="AQ126"/>
    </row>
    <row r="127" spans="42:43">
      <c r="AP127"/>
      <c r="AQ127"/>
    </row>
    <row r="128" spans="42:43">
      <c r="AP128"/>
      <c r="AQ128"/>
    </row>
    <row r="129" spans="42:43">
      <c r="AP129"/>
      <c r="AQ129"/>
    </row>
    <row r="130" spans="42:43">
      <c r="AP130"/>
      <c r="AQ130"/>
    </row>
    <row r="131" spans="42:43">
      <c r="AP131"/>
      <c r="AQ131"/>
    </row>
    <row r="132" spans="42:43">
      <c r="AP132"/>
      <c r="AQ132"/>
    </row>
    <row r="133" spans="42:43">
      <c r="AP133"/>
      <c r="AQ133"/>
    </row>
    <row r="134" spans="42:43">
      <c r="AP134"/>
      <c r="AQ134"/>
    </row>
    <row r="135" spans="42:43">
      <c r="AP135"/>
      <c r="AQ135"/>
    </row>
    <row r="136" spans="42:43">
      <c r="AP136"/>
      <c r="AQ136"/>
    </row>
    <row r="137" spans="42:43">
      <c r="AP137"/>
      <c r="AQ137"/>
    </row>
    <row r="138" spans="42:43">
      <c r="AP138"/>
      <c r="AQ138"/>
    </row>
    <row r="139" spans="42:43">
      <c r="AP139"/>
      <c r="AQ139"/>
    </row>
    <row r="140" spans="42:43">
      <c r="AP140"/>
      <c r="AQ140"/>
    </row>
    <row r="141" spans="42:43">
      <c r="AP141"/>
      <c r="AQ141"/>
    </row>
    <row r="142" spans="42:43">
      <c r="AP142"/>
      <c r="AQ142"/>
    </row>
    <row r="143" spans="42:43">
      <c r="AP143"/>
      <c r="AQ143"/>
    </row>
    <row r="144" spans="42:43">
      <c r="AP144"/>
      <c r="AQ144"/>
    </row>
    <row r="145" spans="42:43">
      <c r="AP145"/>
      <c r="AQ145"/>
    </row>
    <row r="146" spans="42:43">
      <c r="AP146"/>
      <c r="AQ146"/>
    </row>
    <row r="147" spans="42:43">
      <c r="AP147"/>
      <c r="AQ147"/>
    </row>
    <row r="148" spans="42:43">
      <c r="AP148"/>
      <c r="AQ148"/>
    </row>
    <row r="149" spans="42:43">
      <c r="AP149"/>
      <c r="AQ149"/>
    </row>
    <row r="150" spans="42:43">
      <c r="AP150"/>
      <c r="AQ150"/>
    </row>
    <row r="151" spans="42:43">
      <c r="AP151"/>
      <c r="AQ151"/>
    </row>
    <row r="152" spans="42:43">
      <c r="AP152"/>
      <c r="AQ152"/>
    </row>
    <row r="153" spans="42:43">
      <c r="AP153"/>
      <c r="AQ153"/>
    </row>
    <row r="154" spans="42:43">
      <c r="AP154"/>
      <c r="AQ154"/>
    </row>
    <row r="155" spans="42:43">
      <c r="AP155"/>
      <c r="AQ155"/>
    </row>
    <row r="156" spans="42:43">
      <c r="AP156"/>
      <c r="AQ156"/>
    </row>
    <row r="157" spans="42:43">
      <c r="AP157"/>
      <c r="AQ157"/>
    </row>
    <row r="158" spans="42:43">
      <c r="AP158"/>
      <c r="AQ158"/>
    </row>
    <row r="159" spans="42:43">
      <c r="AP159"/>
      <c r="AQ159"/>
    </row>
    <row r="160" spans="42:43">
      <c r="AP160"/>
      <c r="AQ160"/>
    </row>
    <row r="161" spans="42:43">
      <c r="AP161"/>
      <c r="AQ161"/>
    </row>
    <row r="162" spans="42:43">
      <c r="AP162"/>
      <c r="AQ162"/>
    </row>
    <row r="163" spans="42:43">
      <c r="AP163"/>
      <c r="AQ163"/>
    </row>
    <row r="164" spans="42:43">
      <c r="AP164"/>
      <c r="AQ164"/>
    </row>
    <row r="165" spans="42:43">
      <c r="AP165"/>
      <c r="AQ165"/>
    </row>
    <row r="166" spans="42:43">
      <c r="AP166"/>
      <c r="AQ166"/>
    </row>
    <row r="167" spans="42:43">
      <c r="AP167"/>
      <c r="AQ167"/>
    </row>
    <row r="168" spans="42:43">
      <c r="AP168"/>
      <c r="AQ168"/>
    </row>
    <row r="169" spans="42:43">
      <c r="AP169"/>
      <c r="AQ169"/>
    </row>
    <row r="170" spans="42:43">
      <c r="AP170"/>
      <c r="AQ170"/>
    </row>
    <row r="171" spans="42:43">
      <c r="AP171"/>
      <c r="AQ171"/>
    </row>
    <row r="172" spans="42:43">
      <c r="AP172"/>
      <c r="AQ172"/>
    </row>
    <row r="173" spans="42:43">
      <c r="AP173"/>
      <c r="AQ173"/>
    </row>
    <row r="174" spans="42:43">
      <c r="AP174"/>
      <c r="AQ174"/>
    </row>
    <row r="175" spans="42:43">
      <c r="AP175"/>
      <c r="AQ175"/>
    </row>
    <row r="176" spans="42:43">
      <c r="AP176"/>
      <c r="AQ176"/>
    </row>
    <row r="177" spans="42:43">
      <c r="AP177"/>
      <c r="AQ177"/>
    </row>
    <row r="178" spans="42:43">
      <c r="AP178"/>
      <c r="AQ178"/>
    </row>
    <row r="179" spans="42:43">
      <c r="AP179"/>
      <c r="AQ179"/>
    </row>
    <row r="180" spans="42:43">
      <c r="AP180"/>
      <c r="AQ180"/>
    </row>
    <row r="181" spans="42:43">
      <c r="AP181"/>
      <c r="AQ181"/>
    </row>
    <row r="182" spans="42:43">
      <c r="AP182"/>
      <c r="AQ182"/>
    </row>
    <row r="183" spans="42:43">
      <c r="AP183"/>
      <c r="AQ183"/>
    </row>
    <row r="184" spans="42:43">
      <c r="AP184"/>
      <c r="AQ184"/>
    </row>
    <row r="185" spans="42:43">
      <c r="AP185"/>
      <c r="AQ185"/>
    </row>
    <row r="186" spans="42:43">
      <c r="AP186"/>
      <c r="AQ186"/>
    </row>
    <row r="187" spans="42:43">
      <c r="AP187"/>
      <c r="AQ187"/>
    </row>
    <row r="188" spans="42:43">
      <c r="AP188"/>
      <c r="AQ188"/>
    </row>
    <row r="189" spans="42:43">
      <c r="AP189"/>
      <c r="AQ189"/>
    </row>
    <row r="190" spans="42:43">
      <c r="AP190"/>
      <c r="AQ190"/>
    </row>
    <row r="191" spans="42:43">
      <c r="AP191"/>
      <c r="AQ191"/>
    </row>
    <row r="192" spans="42:43">
      <c r="AP192"/>
      <c r="AQ192"/>
    </row>
    <row r="193" spans="42:43">
      <c r="AP193"/>
      <c r="AQ193"/>
    </row>
    <row r="194" spans="42:43">
      <c r="AP194"/>
      <c r="AQ194"/>
    </row>
    <row r="195" spans="42:43">
      <c r="AP195"/>
      <c r="AQ195"/>
    </row>
    <row r="196" spans="42:43">
      <c r="AP196"/>
      <c r="AQ196"/>
    </row>
    <row r="197" spans="42:43">
      <c r="AP197"/>
      <c r="AQ197"/>
    </row>
    <row r="198" spans="42:43">
      <c r="AP198"/>
      <c r="AQ198"/>
    </row>
    <row r="199" spans="42:43">
      <c r="AP199"/>
      <c r="AQ199"/>
    </row>
    <row r="200" spans="42:43">
      <c r="AP200"/>
      <c r="AQ200"/>
    </row>
    <row r="201" spans="42:43">
      <c r="AP201"/>
      <c r="AQ201"/>
    </row>
    <row r="202" spans="42:43">
      <c r="AP202"/>
      <c r="AQ202"/>
    </row>
    <row r="203" spans="42:43">
      <c r="AP203"/>
      <c r="AQ203"/>
    </row>
    <row r="204" spans="42:43">
      <c r="AP204"/>
      <c r="AQ204"/>
    </row>
    <row r="205" spans="42:43">
      <c r="AP205"/>
      <c r="AQ205"/>
    </row>
    <row r="206" spans="42:43">
      <c r="AP206"/>
      <c r="AQ206"/>
    </row>
    <row r="207" spans="42:43">
      <c r="AP207"/>
      <c r="AQ207"/>
    </row>
    <row r="208" spans="42:43">
      <c r="AP208"/>
      <c r="AQ208"/>
    </row>
    <row r="209" spans="42:43">
      <c r="AP209"/>
      <c r="AQ209"/>
    </row>
    <row r="210" spans="42:43">
      <c r="AP210"/>
      <c r="AQ210"/>
    </row>
    <row r="211" spans="42:43">
      <c r="AP211"/>
      <c r="AQ211"/>
    </row>
    <row r="212" spans="42:43">
      <c r="AP212"/>
      <c r="AQ212"/>
    </row>
    <row r="213" spans="42:43">
      <c r="AP213"/>
      <c r="AQ213"/>
    </row>
    <row r="214" spans="42:43">
      <c r="AP214"/>
      <c r="AQ214"/>
    </row>
    <row r="215" spans="42:43">
      <c r="AP215"/>
      <c r="AQ215"/>
    </row>
    <row r="216" spans="42:43">
      <c r="AP216"/>
      <c r="AQ216"/>
    </row>
    <row r="217" spans="42:43">
      <c r="AP217"/>
      <c r="AQ217"/>
    </row>
    <row r="218" spans="42:43">
      <c r="AP218"/>
      <c r="AQ218"/>
    </row>
    <row r="219" spans="42:43">
      <c r="AP219"/>
      <c r="AQ219"/>
    </row>
    <row r="220" spans="42:43">
      <c r="AP220"/>
      <c r="AQ220"/>
    </row>
    <row r="221" spans="42:43">
      <c r="AP221"/>
      <c r="AQ221"/>
    </row>
    <row r="222" spans="42:43">
      <c r="AP222"/>
      <c r="AQ222"/>
    </row>
    <row r="223" spans="42:43">
      <c r="AP223"/>
      <c r="AQ223"/>
    </row>
    <row r="224" spans="42:43">
      <c r="AP224"/>
      <c r="AQ224"/>
    </row>
    <row r="225" spans="42:43">
      <c r="AP225"/>
      <c r="AQ225"/>
    </row>
    <row r="226" spans="42:43">
      <c r="AP226"/>
      <c r="AQ226"/>
    </row>
    <row r="227" spans="42:43">
      <c r="AP227"/>
      <c r="AQ227"/>
    </row>
    <row r="228" spans="42:43">
      <c r="AP228"/>
      <c r="AQ228"/>
    </row>
    <row r="229" spans="42:43">
      <c r="AP229"/>
      <c r="AQ229"/>
    </row>
    <row r="230" spans="42:43">
      <c r="AP230"/>
      <c r="AQ230"/>
    </row>
    <row r="231" spans="42:43">
      <c r="AP231"/>
      <c r="AQ231"/>
    </row>
    <row r="232" spans="42:43">
      <c r="AP232"/>
      <c r="AQ232"/>
    </row>
    <row r="233" spans="42:43">
      <c r="AP233"/>
      <c r="AQ233"/>
    </row>
    <row r="234" spans="42:43">
      <c r="AP234"/>
      <c r="AQ234"/>
    </row>
    <row r="235" spans="42:43">
      <c r="AP235"/>
      <c r="AQ235"/>
    </row>
    <row r="236" spans="42:43">
      <c r="AP236"/>
      <c r="AQ236"/>
    </row>
    <row r="237" spans="42:43">
      <c r="AP237"/>
      <c r="AQ237"/>
    </row>
    <row r="238" spans="42:43">
      <c r="AP238"/>
      <c r="AQ238"/>
    </row>
    <row r="239" spans="42:43">
      <c r="AP239"/>
      <c r="AQ239"/>
    </row>
    <row r="240" spans="42:43">
      <c r="AP240"/>
      <c r="AQ240"/>
    </row>
    <row r="241" spans="42:43">
      <c r="AP241"/>
      <c r="AQ241"/>
    </row>
    <row r="242" spans="42:43">
      <c r="AP242"/>
      <c r="AQ242"/>
    </row>
    <row r="243" spans="42:43">
      <c r="AP243"/>
      <c r="AQ243"/>
    </row>
    <row r="244" spans="42:43">
      <c r="AP244"/>
      <c r="AQ244"/>
    </row>
    <row r="245" spans="42:43">
      <c r="AP245"/>
      <c r="AQ245"/>
    </row>
    <row r="246" spans="42:43">
      <c r="AP246"/>
      <c r="AQ246"/>
    </row>
    <row r="247" spans="42:43">
      <c r="AP247"/>
      <c r="AQ247"/>
    </row>
    <row r="248" spans="42:43">
      <c r="AP248"/>
      <c r="AQ248"/>
    </row>
    <row r="249" spans="42:43">
      <c r="AP249"/>
      <c r="AQ249"/>
    </row>
    <row r="250" spans="42:43">
      <c r="AP250"/>
      <c r="AQ250"/>
    </row>
    <row r="251" spans="42:43">
      <c r="AP251"/>
      <c r="AQ251"/>
    </row>
    <row r="252" spans="42:43">
      <c r="AP252"/>
      <c r="AQ252"/>
    </row>
    <row r="253" spans="42:43">
      <c r="AP253"/>
      <c r="AQ253"/>
    </row>
    <row r="254" spans="42:43">
      <c r="AP254"/>
      <c r="AQ254"/>
    </row>
    <row r="255" spans="42:43">
      <c r="AP255"/>
      <c r="AQ255"/>
    </row>
    <row r="256" spans="42:43">
      <c r="AP256"/>
      <c r="AQ256"/>
    </row>
    <row r="257" spans="42:43">
      <c r="AP257"/>
      <c r="AQ257"/>
    </row>
    <row r="258" spans="42:43">
      <c r="AP258"/>
      <c r="AQ258"/>
    </row>
    <row r="259" spans="42:43">
      <c r="AP259"/>
      <c r="AQ259"/>
    </row>
    <row r="260" spans="42:43">
      <c r="AP260"/>
      <c r="AQ260"/>
    </row>
    <row r="261" spans="42:43">
      <c r="AP261"/>
      <c r="AQ261"/>
    </row>
    <row r="262" spans="42:43">
      <c r="AP262"/>
      <c r="AQ262"/>
    </row>
    <row r="263" spans="42:43">
      <c r="AP263"/>
      <c r="AQ263"/>
    </row>
    <row r="264" spans="42:43">
      <c r="AP264"/>
      <c r="AQ264"/>
    </row>
    <row r="265" spans="42:43">
      <c r="AP265"/>
      <c r="AQ265"/>
    </row>
    <row r="266" spans="42:43">
      <c r="AP266"/>
      <c r="AQ266"/>
    </row>
    <row r="267" spans="42:43">
      <c r="AP267"/>
      <c r="AQ267"/>
    </row>
    <row r="268" spans="42:43">
      <c r="AP268"/>
      <c r="AQ268"/>
    </row>
    <row r="269" spans="42:43">
      <c r="AP269"/>
      <c r="AQ269"/>
    </row>
    <row r="270" spans="42:43">
      <c r="AP270"/>
      <c r="AQ270"/>
    </row>
    <row r="271" spans="42:43">
      <c r="AP271"/>
      <c r="AQ271"/>
    </row>
    <row r="272" spans="42:43">
      <c r="AP272"/>
      <c r="AQ272"/>
    </row>
    <row r="273" spans="42:43">
      <c r="AP273"/>
      <c r="AQ273"/>
    </row>
    <row r="274" spans="42:43">
      <c r="AP274"/>
      <c r="AQ274"/>
    </row>
    <row r="275" spans="42:43">
      <c r="AP275"/>
      <c r="AQ275"/>
    </row>
    <row r="276" spans="42:43">
      <c r="AP276"/>
      <c r="AQ276"/>
    </row>
    <row r="277" spans="42:43">
      <c r="AP277"/>
      <c r="AQ277"/>
    </row>
    <row r="278" spans="42:43">
      <c r="AP278"/>
      <c r="AQ278"/>
    </row>
    <row r="279" spans="42:43">
      <c r="AP279"/>
      <c r="AQ279"/>
    </row>
    <row r="280" spans="42:43">
      <c r="AP280"/>
      <c r="AQ280"/>
    </row>
    <row r="281" spans="42:43">
      <c r="AP281"/>
      <c r="AQ281"/>
    </row>
    <row r="282" spans="42:43">
      <c r="AP282"/>
      <c r="AQ282"/>
    </row>
    <row r="283" spans="42:43">
      <c r="AP283"/>
      <c r="AQ283"/>
    </row>
    <row r="284" spans="42:43">
      <c r="AP284"/>
      <c r="AQ284"/>
    </row>
    <row r="285" spans="42:43">
      <c r="AP285"/>
      <c r="AQ285"/>
    </row>
    <row r="286" spans="42:43">
      <c r="AP286"/>
      <c r="AQ286"/>
    </row>
    <row r="287" spans="42:43">
      <c r="AP287"/>
      <c r="AQ287"/>
    </row>
    <row r="288" spans="42:43">
      <c r="AP288"/>
      <c r="AQ288"/>
    </row>
    <row r="289" spans="42:43">
      <c r="AP289"/>
      <c r="AQ289"/>
    </row>
    <row r="290" spans="42:43">
      <c r="AP290"/>
      <c r="AQ290"/>
    </row>
    <row r="291" spans="42:43">
      <c r="AP291"/>
      <c r="AQ291"/>
    </row>
    <row r="292" spans="42:43">
      <c r="AP292"/>
      <c r="AQ292"/>
    </row>
    <row r="293" spans="42:43">
      <c r="AP293"/>
      <c r="AQ293"/>
    </row>
    <row r="294" spans="42:43">
      <c r="AP294"/>
      <c r="AQ294"/>
    </row>
    <row r="295" spans="42:43">
      <c r="AP295"/>
      <c r="AQ295"/>
    </row>
    <row r="296" spans="42:43">
      <c r="AP296"/>
      <c r="AQ296"/>
    </row>
    <row r="297" spans="42:43">
      <c r="AP297"/>
      <c r="AQ297"/>
    </row>
    <row r="298" spans="42:43">
      <c r="AP298"/>
      <c r="AQ298"/>
    </row>
    <row r="299" spans="42:43">
      <c r="AP299"/>
      <c r="AQ299"/>
    </row>
    <row r="300" spans="42:43">
      <c r="AP300"/>
      <c r="AQ300"/>
    </row>
    <row r="301" spans="42:43">
      <c r="AP301"/>
      <c r="AQ301"/>
    </row>
    <row r="302" spans="42:43">
      <c r="AP302"/>
      <c r="AQ302"/>
    </row>
    <row r="303" spans="42:43">
      <c r="AP303"/>
      <c r="AQ303"/>
    </row>
    <row r="304" spans="42:43">
      <c r="AP304"/>
      <c r="AQ304"/>
    </row>
    <row r="305" spans="42:43">
      <c r="AP305"/>
      <c r="AQ305"/>
    </row>
    <row r="306" spans="42:43">
      <c r="AP306"/>
      <c r="AQ306"/>
    </row>
    <row r="307" spans="42:43">
      <c r="AP307"/>
      <c r="AQ307"/>
    </row>
    <row r="308" spans="42:43">
      <c r="AP308"/>
      <c r="AQ308"/>
    </row>
    <row r="309" spans="42:43">
      <c r="AP309"/>
      <c r="AQ309"/>
    </row>
    <row r="310" spans="42:43">
      <c r="AP310"/>
      <c r="AQ310"/>
    </row>
    <row r="311" spans="42:43">
      <c r="AP311"/>
      <c r="AQ311"/>
    </row>
    <row r="312" spans="42:43">
      <c r="AP312"/>
      <c r="AQ312"/>
    </row>
    <row r="313" spans="42:43">
      <c r="AP313"/>
      <c r="AQ313"/>
    </row>
    <row r="314" spans="42:43">
      <c r="AP314"/>
      <c r="AQ314"/>
    </row>
    <row r="315" spans="42:43">
      <c r="AP315"/>
      <c r="AQ315"/>
    </row>
    <row r="316" spans="42:43">
      <c r="AP316"/>
      <c r="AQ316"/>
    </row>
    <row r="317" spans="42:43">
      <c r="AP317"/>
      <c r="AQ317"/>
    </row>
    <row r="318" spans="42:43">
      <c r="AP318"/>
      <c r="AQ318"/>
    </row>
    <row r="319" spans="42:43">
      <c r="AP319"/>
      <c r="AQ319"/>
    </row>
    <row r="320" spans="42:43">
      <c r="AP320"/>
      <c r="AQ320"/>
    </row>
    <row r="321" spans="42:43">
      <c r="AP321"/>
      <c r="AQ321"/>
    </row>
    <row r="322" spans="42:43">
      <c r="AP322"/>
      <c r="AQ322"/>
    </row>
    <row r="323" spans="42:43">
      <c r="AP323"/>
      <c r="AQ323"/>
    </row>
    <row r="324" spans="42:43">
      <c r="AP324"/>
      <c r="AQ324"/>
    </row>
    <row r="325" spans="42:43">
      <c r="AP325"/>
      <c r="AQ325"/>
    </row>
    <row r="326" spans="42:43">
      <c r="AP326"/>
      <c r="AQ326"/>
    </row>
    <row r="327" spans="42:43">
      <c r="AP327"/>
      <c r="AQ327"/>
    </row>
    <row r="328" spans="42:43">
      <c r="AP328"/>
      <c r="AQ328"/>
    </row>
    <row r="329" spans="42:43">
      <c r="AP329"/>
      <c r="AQ329"/>
    </row>
    <row r="330" spans="42:43">
      <c r="AP330"/>
      <c r="AQ330"/>
    </row>
    <row r="331" spans="42:43">
      <c r="AP331"/>
      <c r="AQ331"/>
    </row>
    <row r="332" spans="42:43">
      <c r="AP332"/>
      <c r="AQ332"/>
    </row>
    <row r="333" spans="42:43">
      <c r="AP333"/>
      <c r="AQ333"/>
    </row>
    <row r="334" spans="42:43">
      <c r="AP334"/>
      <c r="AQ334"/>
    </row>
    <row r="335" spans="42:43">
      <c r="AP335"/>
      <c r="AQ335"/>
    </row>
    <row r="336" spans="42:43">
      <c r="AP336"/>
      <c r="AQ336"/>
    </row>
    <row r="337" spans="42:43">
      <c r="AP337"/>
      <c r="AQ337"/>
    </row>
    <row r="338" spans="42:43">
      <c r="AP338"/>
      <c r="AQ338"/>
    </row>
    <row r="339" spans="42:43">
      <c r="AP339"/>
      <c r="AQ339"/>
    </row>
    <row r="340" spans="42:43">
      <c r="AP340"/>
      <c r="AQ340"/>
    </row>
    <row r="341" spans="42:43">
      <c r="AP341"/>
      <c r="AQ341"/>
    </row>
    <row r="342" spans="42:43">
      <c r="AP342"/>
      <c r="AQ342"/>
    </row>
    <row r="343" spans="42:43">
      <c r="AP343"/>
      <c r="AQ343"/>
    </row>
    <row r="344" spans="42:43">
      <c r="AP344"/>
      <c r="AQ344"/>
    </row>
    <row r="345" spans="42:43">
      <c r="AP345"/>
      <c r="AQ345"/>
    </row>
    <row r="346" spans="42:43">
      <c r="AP346"/>
      <c r="AQ346"/>
    </row>
    <row r="347" spans="42:43">
      <c r="AP347"/>
      <c r="AQ347"/>
    </row>
    <row r="348" spans="42:43">
      <c r="AP348"/>
      <c r="AQ348"/>
    </row>
    <row r="349" spans="42:43">
      <c r="AP349"/>
      <c r="AQ349"/>
    </row>
    <row r="350" spans="42:43">
      <c r="AP350"/>
      <c r="AQ350"/>
    </row>
    <row r="351" spans="42:43">
      <c r="AP351"/>
      <c r="AQ351"/>
    </row>
    <row r="352" spans="42:43">
      <c r="AP352"/>
      <c r="AQ352"/>
    </row>
    <row r="353" spans="42:43">
      <c r="AP353"/>
      <c r="AQ353"/>
    </row>
    <row r="354" spans="42:43">
      <c r="AP354"/>
      <c r="AQ354"/>
    </row>
    <row r="355" spans="42:43">
      <c r="AP355"/>
      <c r="AQ355"/>
    </row>
    <row r="356" spans="42:43">
      <c r="AP356"/>
      <c r="AQ356"/>
    </row>
    <row r="357" spans="42:43">
      <c r="AP357"/>
      <c r="AQ357"/>
    </row>
    <row r="358" spans="42:43">
      <c r="AP358"/>
      <c r="AQ358"/>
    </row>
    <row r="359" spans="42:43">
      <c r="AP359"/>
      <c r="AQ359"/>
    </row>
    <row r="360" spans="42:43">
      <c r="AP360"/>
      <c r="AQ360"/>
    </row>
    <row r="361" spans="42:43">
      <c r="AP361"/>
      <c r="AQ361"/>
    </row>
    <row r="362" spans="42:43">
      <c r="AP362"/>
      <c r="AQ362"/>
    </row>
    <row r="363" spans="42:43">
      <c r="AP363"/>
      <c r="AQ363"/>
    </row>
    <row r="364" spans="42:43">
      <c r="AP364"/>
      <c r="AQ364"/>
    </row>
    <row r="365" spans="42:43">
      <c r="AP365"/>
      <c r="AQ365"/>
    </row>
    <row r="366" spans="42:43">
      <c r="AP366"/>
      <c r="AQ366"/>
    </row>
    <row r="367" spans="42:43">
      <c r="AP367"/>
      <c r="AQ367"/>
    </row>
    <row r="368" spans="42:43">
      <c r="AP368"/>
      <c r="AQ368"/>
    </row>
    <row r="369" spans="42:43">
      <c r="AP369"/>
      <c r="AQ369"/>
    </row>
    <row r="370" spans="42:43">
      <c r="AP370"/>
      <c r="AQ370"/>
    </row>
    <row r="371" spans="42:43">
      <c r="AP371"/>
      <c r="AQ371"/>
    </row>
    <row r="372" spans="42:43">
      <c r="AP372"/>
      <c r="AQ372"/>
    </row>
    <row r="373" spans="42:43">
      <c r="AP373"/>
      <c r="AQ373"/>
    </row>
    <row r="374" spans="42:43">
      <c r="AP374"/>
      <c r="AQ374"/>
    </row>
    <row r="375" spans="42:43">
      <c r="AP375"/>
      <c r="AQ375"/>
    </row>
    <row r="376" spans="42:43">
      <c r="AP376"/>
      <c r="AQ376"/>
    </row>
    <row r="377" spans="42:43">
      <c r="AP377"/>
      <c r="AQ377"/>
    </row>
    <row r="378" spans="42:43">
      <c r="AP378"/>
      <c r="AQ378"/>
    </row>
    <row r="379" spans="42:43">
      <c r="AP379"/>
      <c r="AQ379"/>
    </row>
    <row r="380" spans="42:43">
      <c r="AP380"/>
      <c r="AQ380"/>
    </row>
    <row r="381" spans="42:43">
      <c r="AP381"/>
      <c r="AQ381"/>
    </row>
    <row r="382" spans="42:43">
      <c r="AP382"/>
      <c r="AQ382"/>
    </row>
    <row r="383" spans="42:43">
      <c r="AP383"/>
      <c r="AQ383"/>
    </row>
    <row r="384" spans="42:43">
      <c r="AP384"/>
      <c r="AQ384"/>
    </row>
    <row r="385" spans="42:43">
      <c r="AP385"/>
      <c r="AQ385"/>
    </row>
    <row r="386" spans="42:43">
      <c r="AP386"/>
      <c r="AQ386"/>
    </row>
    <row r="387" spans="42:43">
      <c r="AP387"/>
      <c r="AQ387"/>
    </row>
    <row r="388" spans="42:43">
      <c r="AP388"/>
      <c r="AQ388"/>
    </row>
    <row r="389" spans="42:43">
      <c r="AP389"/>
      <c r="AQ389"/>
    </row>
    <row r="390" spans="42:43">
      <c r="AP390"/>
      <c r="AQ390"/>
    </row>
    <row r="391" spans="42:43">
      <c r="AP391"/>
      <c r="AQ391"/>
    </row>
    <row r="392" spans="42:43">
      <c r="AP392"/>
      <c r="AQ392"/>
    </row>
    <row r="393" spans="42:43">
      <c r="AP393"/>
      <c r="AQ393"/>
    </row>
    <row r="394" spans="42:43">
      <c r="AP394"/>
      <c r="AQ394"/>
    </row>
    <row r="395" spans="42:43">
      <c r="AP395"/>
      <c r="AQ395"/>
    </row>
    <row r="396" spans="42:43">
      <c r="AP396"/>
      <c r="AQ396"/>
    </row>
    <row r="397" spans="42:43">
      <c r="AP397"/>
      <c r="AQ397"/>
    </row>
    <row r="398" spans="42:43">
      <c r="AP398"/>
      <c r="AQ398"/>
    </row>
    <row r="399" spans="42:43">
      <c r="AP399"/>
      <c r="AQ399"/>
    </row>
    <row r="400" spans="42:43">
      <c r="AP400"/>
      <c r="AQ400"/>
    </row>
    <row r="401" spans="42:43">
      <c r="AP401"/>
      <c r="AQ401"/>
    </row>
    <row r="402" spans="42:43">
      <c r="AP402"/>
      <c r="AQ402"/>
    </row>
    <row r="403" spans="42:43">
      <c r="AP403"/>
      <c r="AQ403"/>
    </row>
    <row r="404" spans="42:43">
      <c r="AP404"/>
      <c r="AQ404"/>
    </row>
    <row r="405" spans="42:43">
      <c r="AP405"/>
      <c r="AQ405"/>
    </row>
    <row r="406" spans="42:43">
      <c r="AP406"/>
      <c r="AQ406"/>
    </row>
    <row r="407" spans="42:43">
      <c r="AP407"/>
      <c r="AQ407"/>
    </row>
    <row r="408" spans="42:43">
      <c r="AP408"/>
      <c r="AQ408"/>
    </row>
    <row r="409" spans="42:43">
      <c r="AP409"/>
      <c r="AQ409"/>
    </row>
    <row r="410" spans="42:43">
      <c r="AP410"/>
      <c r="AQ410"/>
    </row>
    <row r="411" spans="42:43">
      <c r="AP411"/>
      <c r="AQ411"/>
    </row>
    <row r="412" spans="42:43">
      <c r="AP412"/>
      <c r="AQ412"/>
    </row>
    <row r="413" spans="42:43">
      <c r="AP413"/>
      <c r="AQ413"/>
    </row>
    <row r="414" spans="42:43">
      <c r="AP414"/>
      <c r="AQ414"/>
    </row>
    <row r="415" spans="42:43">
      <c r="AP415"/>
      <c r="AQ415"/>
    </row>
    <row r="416" spans="42:43">
      <c r="AP416"/>
      <c r="AQ416"/>
    </row>
    <row r="417" spans="42:43">
      <c r="AP417"/>
      <c r="AQ417"/>
    </row>
    <row r="418" spans="42:43">
      <c r="AP418"/>
      <c r="AQ418"/>
    </row>
    <row r="419" spans="42:43">
      <c r="AP419"/>
      <c r="AQ419"/>
    </row>
    <row r="420" spans="42:43">
      <c r="AP420"/>
      <c r="AQ420"/>
    </row>
    <row r="421" spans="42:43">
      <c r="AP421"/>
      <c r="AQ421"/>
    </row>
    <row r="422" spans="42:43">
      <c r="AP422"/>
      <c r="AQ422"/>
    </row>
    <row r="423" spans="42:43">
      <c r="AP423"/>
      <c r="AQ423"/>
    </row>
    <row r="424" spans="42:43">
      <c r="AP424"/>
      <c r="AQ424"/>
    </row>
    <row r="425" spans="42:43">
      <c r="AP425"/>
      <c r="AQ425"/>
    </row>
    <row r="426" spans="42:43">
      <c r="AP426"/>
      <c r="AQ426"/>
    </row>
    <row r="427" spans="42:43">
      <c r="AP427"/>
      <c r="AQ427"/>
    </row>
    <row r="428" spans="42:43">
      <c r="AP428"/>
      <c r="AQ428"/>
    </row>
    <row r="429" spans="42:43">
      <c r="AP429"/>
      <c r="AQ429"/>
    </row>
    <row r="430" spans="42:43">
      <c r="AP430"/>
      <c r="AQ430"/>
    </row>
    <row r="431" spans="42:43">
      <c r="AP431"/>
      <c r="AQ431"/>
    </row>
    <row r="432" spans="42:43">
      <c r="AP432"/>
      <c r="AQ432"/>
    </row>
    <row r="433" spans="42:43">
      <c r="AP433"/>
      <c r="AQ433"/>
    </row>
    <row r="434" spans="42:43">
      <c r="AP434"/>
      <c r="AQ434"/>
    </row>
    <row r="435" spans="42:43">
      <c r="AP435"/>
      <c r="AQ435"/>
    </row>
    <row r="436" spans="42:43">
      <c r="AP436"/>
      <c r="AQ436"/>
    </row>
    <row r="437" spans="42:43">
      <c r="AP437"/>
      <c r="AQ437"/>
    </row>
    <row r="438" spans="42:43">
      <c r="AP438"/>
      <c r="AQ438"/>
    </row>
    <row r="439" spans="42:43">
      <c r="AP439"/>
      <c r="AQ439"/>
    </row>
    <row r="440" spans="42:43">
      <c r="AP440"/>
      <c r="AQ440"/>
    </row>
    <row r="441" spans="42:43">
      <c r="AP441"/>
      <c r="AQ441"/>
    </row>
    <row r="442" spans="42:43">
      <c r="AP442"/>
      <c r="AQ442"/>
    </row>
    <row r="443" spans="42:43">
      <c r="AP443"/>
      <c r="AQ443"/>
    </row>
    <row r="444" spans="42:43">
      <c r="AP444"/>
      <c r="AQ444"/>
    </row>
    <row r="445" spans="42:43">
      <c r="AP445"/>
      <c r="AQ445"/>
    </row>
    <row r="446" spans="42:43">
      <c r="AP446"/>
      <c r="AQ446"/>
    </row>
    <row r="447" spans="42:43">
      <c r="AP447"/>
      <c r="AQ447"/>
    </row>
    <row r="448" spans="42:43">
      <c r="AP448"/>
      <c r="AQ448"/>
    </row>
    <row r="449" spans="42:43">
      <c r="AP449"/>
      <c r="AQ449"/>
    </row>
    <row r="450" spans="42:43">
      <c r="AP450"/>
      <c r="AQ450"/>
    </row>
    <row r="451" spans="42:43">
      <c r="AP451"/>
      <c r="AQ451"/>
    </row>
    <row r="452" spans="42:43">
      <c r="AP452"/>
      <c r="AQ452"/>
    </row>
    <row r="453" spans="42:43">
      <c r="AP453"/>
      <c r="AQ453"/>
    </row>
    <row r="454" spans="42:43">
      <c r="AP454"/>
      <c r="AQ454"/>
    </row>
    <row r="455" spans="42:43">
      <c r="AP455"/>
      <c r="AQ455"/>
    </row>
    <row r="456" spans="42:43">
      <c r="AP456"/>
      <c r="AQ456"/>
    </row>
    <row r="457" spans="42:43">
      <c r="AP457"/>
      <c r="AQ457"/>
    </row>
    <row r="458" spans="42:43">
      <c r="AP458"/>
      <c r="AQ458"/>
    </row>
    <row r="459" spans="42:43">
      <c r="AP459"/>
      <c r="AQ459"/>
    </row>
    <row r="460" spans="42:43">
      <c r="AP460"/>
      <c r="AQ460"/>
    </row>
    <row r="461" spans="42:43">
      <c r="AP461"/>
      <c r="AQ461"/>
    </row>
    <row r="462" spans="42:43">
      <c r="AP462"/>
      <c r="AQ462"/>
    </row>
    <row r="463" spans="42:43">
      <c r="AP463"/>
      <c r="AQ463"/>
    </row>
    <row r="464" spans="42:43">
      <c r="AP464"/>
      <c r="AQ464"/>
    </row>
    <row r="465" spans="42:43">
      <c r="AP465"/>
      <c r="AQ465"/>
    </row>
    <row r="466" spans="42:43">
      <c r="AP466"/>
      <c r="AQ466"/>
    </row>
    <row r="467" spans="42:43">
      <c r="AP467"/>
      <c r="AQ467"/>
    </row>
    <row r="468" spans="42:43">
      <c r="AP468"/>
      <c r="AQ468"/>
    </row>
    <row r="469" spans="42:43">
      <c r="AP469"/>
      <c r="AQ469"/>
    </row>
    <row r="470" spans="42:43">
      <c r="AP470"/>
      <c r="AQ470"/>
    </row>
    <row r="471" spans="42:43">
      <c r="AP471"/>
      <c r="AQ471"/>
    </row>
    <row r="472" spans="42:43">
      <c r="AP472"/>
      <c r="AQ472"/>
    </row>
    <row r="473" spans="42:43">
      <c r="AP473"/>
      <c r="AQ473"/>
    </row>
    <row r="474" spans="42:43">
      <c r="AP474"/>
      <c r="AQ474"/>
    </row>
    <row r="475" spans="42:43">
      <c r="AP475"/>
      <c r="AQ475"/>
    </row>
    <row r="476" spans="42:43">
      <c r="AP476"/>
      <c r="AQ476"/>
    </row>
    <row r="477" spans="42:43">
      <c r="AP477"/>
      <c r="AQ477"/>
    </row>
    <row r="478" spans="42:43">
      <c r="AP478"/>
      <c r="AQ478"/>
    </row>
    <row r="479" spans="42:43">
      <c r="AP479"/>
      <c r="AQ479"/>
    </row>
    <row r="480" spans="42:43">
      <c r="AP480"/>
      <c r="AQ480"/>
    </row>
    <row r="481" spans="42:43">
      <c r="AP481"/>
      <c r="AQ481"/>
    </row>
    <row r="482" spans="42:43">
      <c r="AP482"/>
      <c r="AQ482"/>
    </row>
    <row r="483" spans="42:43">
      <c r="AP483"/>
      <c r="AQ483"/>
    </row>
    <row r="484" spans="42:43">
      <c r="AP484"/>
      <c r="AQ484"/>
    </row>
    <row r="485" spans="42:43">
      <c r="AP485"/>
      <c r="AQ485"/>
    </row>
    <row r="486" spans="42:43">
      <c r="AP486"/>
      <c r="AQ486"/>
    </row>
    <row r="487" spans="42:43">
      <c r="AP487"/>
      <c r="AQ487"/>
    </row>
    <row r="488" spans="42:43">
      <c r="AP488"/>
      <c r="AQ488"/>
    </row>
    <row r="489" spans="42:43">
      <c r="AP489"/>
      <c r="AQ489"/>
    </row>
    <row r="490" spans="42:43">
      <c r="AP490"/>
      <c r="AQ490"/>
    </row>
    <row r="491" spans="42:43">
      <c r="AP491"/>
      <c r="AQ491"/>
    </row>
    <row r="492" spans="42:43">
      <c r="AP492"/>
      <c r="AQ492"/>
    </row>
    <row r="493" spans="42:43">
      <c r="AP493"/>
      <c r="AQ493"/>
    </row>
    <row r="494" spans="42:43">
      <c r="AP494"/>
      <c r="AQ494"/>
    </row>
    <row r="495" spans="42:43">
      <c r="AP495"/>
      <c r="AQ495"/>
    </row>
    <row r="496" spans="42:43">
      <c r="AP496"/>
      <c r="AQ496"/>
    </row>
    <row r="497" spans="42:43">
      <c r="AP497"/>
      <c r="AQ497"/>
    </row>
    <row r="498" spans="42:43">
      <c r="AP498"/>
      <c r="AQ498"/>
    </row>
    <row r="499" spans="42:43">
      <c r="AP499"/>
      <c r="AQ499"/>
    </row>
    <row r="500" spans="42:43">
      <c r="AP500"/>
      <c r="AQ500"/>
    </row>
    <row r="501" spans="42:43">
      <c r="AP501"/>
      <c r="AQ501"/>
    </row>
    <row r="502" spans="42:43">
      <c r="AP502"/>
      <c r="AQ502"/>
    </row>
    <row r="503" spans="42:43">
      <c r="AP503"/>
      <c r="AQ503"/>
    </row>
    <row r="504" spans="42:43">
      <c r="AP504"/>
      <c r="AQ504"/>
    </row>
    <row r="505" spans="42:43">
      <c r="AP505"/>
      <c r="AQ505"/>
    </row>
    <row r="506" spans="42:43">
      <c r="AP506"/>
      <c r="AQ506"/>
    </row>
    <row r="507" spans="42:43">
      <c r="AP507"/>
      <c r="AQ507"/>
    </row>
    <row r="508" spans="42:43">
      <c r="AP508"/>
      <c r="AQ508"/>
    </row>
    <row r="509" spans="42:43">
      <c r="AP509"/>
      <c r="AQ509"/>
    </row>
    <row r="510" spans="42:43">
      <c r="AP510"/>
      <c r="AQ510"/>
    </row>
    <row r="511" spans="42:43">
      <c r="AP511"/>
      <c r="AQ511"/>
    </row>
    <row r="512" spans="42:43">
      <c r="AP512"/>
      <c r="AQ512"/>
    </row>
    <row r="513" spans="42:43">
      <c r="AP513"/>
      <c r="AQ513"/>
    </row>
    <row r="514" spans="42:43">
      <c r="AP514"/>
      <c r="AQ514"/>
    </row>
    <row r="515" spans="42:43">
      <c r="AP515"/>
      <c r="AQ515"/>
    </row>
    <row r="516" spans="42:43">
      <c r="AP516"/>
      <c r="AQ516"/>
    </row>
    <row r="517" spans="42:43">
      <c r="AP517"/>
      <c r="AQ517"/>
    </row>
    <row r="518" spans="42:43">
      <c r="AP518"/>
      <c r="AQ518"/>
    </row>
    <row r="519" spans="42:43">
      <c r="AP519"/>
      <c r="AQ519"/>
    </row>
    <row r="520" spans="42:43">
      <c r="AP520"/>
      <c r="AQ520"/>
    </row>
    <row r="521" spans="42:43">
      <c r="AP521"/>
      <c r="AQ521"/>
    </row>
    <row r="522" spans="42:43">
      <c r="AP522"/>
      <c r="AQ522"/>
    </row>
    <row r="523" spans="42:43">
      <c r="AP523"/>
      <c r="AQ523"/>
    </row>
    <row r="524" spans="42:43">
      <c r="AP524"/>
      <c r="AQ524"/>
    </row>
    <row r="525" spans="42:43">
      <c r="AP525"/>
      <c r="AQ525"/>
    </row>
    <row r="526" spans="42:43">
      <c r="AP526"/>
      <c r="AQ526"/>
    </row>
    <row r="527" spans="42:43">
      <c r="AP527"/>
      <c r="AQ527"/>
    </row>
    <row r="528" spans="42:43">
      <c r="AP528"/>
      <c r="AQ528"/>
    </row>
    <row r="529" spans="42:43">
      <c r="AP529"/>
      <c r="AQ529"/>
    </row>
    <row r="530" spans="42:43">
      <c r="AP530"/>
      <c r="AQ530"/>
    </row>
    <row r="531" spans="42:43">
      <c r="AP531"/>
      <c r="AQ531"/>
    </row>
    <row r="532" spans="42:43">
      <c r="AP532"/>
      <c r="AQ532"/>
    </row>
    <row r="533" spans="42:43">
      <c r="AP533"/>
      <c r="AQ533"/>
    </row>
    <row r="534" spans="42:43">
      <c r="AP534"/>
      <c r="AQ534"/>
    </row>
    <row r="535" spans="42:43">
      <c r="AP535"/>
      <c r="AQ535"/>
    </row>
    <row r="536" spans="42:43">
      <c r="AP536"/>
      <c r="AQ536"/>
    </row>
    <row r="537" spans="42:43">
      <c r="AP537"/>
      <c r="AQ537"/>
    </row>
    <row r="538" spans="42:43">
      <c r="AP538"/>
      <c r="AQ538"/>
    </row>
    <row r="539" spans="42:43">
      <c r="AP539"/>
      <c r="AQ539"/>
    </row>
    <row r="540" spans="42:43">
      <c r="AP540"/>
      <c r="AQ540"/>
    </row>
    <row r="541" spans="42:43">
      <c r="AP541"/>
      <c r="AQ541"/>
    </row>
    <row r="542" spans="42:43">
      <c r="AP542"/>
      <c r="AQ542"/>
    </row>
    <row r="543" spans="42:43">
      <c r="AP543"/>
      <c r="AQ543"/>
    </row>
    <row r="544" spans="42:43">
      <c r="AP544"/>
      <c r="AQ544"/>
    </row>
    <row r="545" spans="42:43">
      <c r="AP545"/>
      <c r="AQ545"/>
    </row>
    <row r="546" spans="42:43">
      <c r="AP546"/>
      <c r="AQ546"/>
    </row>
    <row r="547" spans="42:43">
      <c r="AP547"/>
      <c r="AQ547"/>
    </row>
    <row r="548" spans="42:43">
      <c r="AP548"/>
      <c r="AQ548"/>
    </row>
    <row r="549" spans="42:43">
      <c r="AP549"/>
      <c r="AQ549"/>
    </row>
    <row r="550" spans="42:43">
      <c r="AP550"/>
      <c r="AQ550"/>
    </row>
    <row r="551" spans="42:43">
      <c r="AP551"/>
      <c r="AQ551"/>
    </row>
    <row r="552" spans="42:43">
      <c r="AP552"/>
      <c r="AQ552"/>
    </row>
    <row r="553" spans="42:43">
      <c r="AP553"/>
      <c r="AQ553"/>
    </row>
    <row r="554" spans="42:43">
      <c r="AP554"/>
      <c r="AQ554"/>
    </row>
    <row r="555" spans="42:43">
      <c r="AP555"/>
      <c r="AQ555"/>
    </row>
    <row r="556" spans="42:43">
      <c r="AP556"/>
      <c r="AQ556"/>
    </row>
    <row r="557" spans="42:43">
      <c r="AP557"/>
      <c r="AQ557"/>
    </row>
    <row r="558" spans="42:43">
      <c r="AP558"/>
      <c r="AQ558"/>
    </row>
    <row r="559" spans="42:43">
      <c r="AP559"/>
      <c r="AQ559"/>
    </row>
    <row r="560" spans="42:43">
      <c r="AP560"/>
      <c r="AQ560"/>
    </row>
    <row r="561" spans="42:43">
      <c r="AP561"/>
      <c r="AQ561"/>
    </row>
    <row r="562" spans="42:43">
      <c r="AP562"/>
      <c r="AQ562"/>
    </row>
    <row r="563" spans="42:43">
      <c r="AP563"/>
      <c r="AQ563"/>
    </row>
    <row r="564" spans="42:43">
      <c r="AP564"/>
      <c r="AQ564"/>
    </row>
    <row r="565" spans="42:43">
      <c r="AP565"/>
      <c r="AQ565"/>
    </row>
    <row r="566" spans="42:43">
      <c r="AP566"/>
      <c r="AQ566"/>
    </row>
    <row r="567" spans="42:43">
      <c r="AP567"/>
      <c r="AQ567"/>
    </row>
    <row r="568" spans="42:43">
      <c r="AP568"/>
      <c r="AQ568"/>
    </row>
    <row r="569" spans="42:43">
      <c r="AP569"/>
      <c r="AQ569"/>
    </row>
    <row r="570" spans="42:43">
      <c r="AP570"/>
      <c r="AQ570"/>
    </row>
    <row r="571" spans="42:43">
      <c r="AP571"/>
      <c r="AQ571"/>
    </row>
    <row r="572" spans="42:43">
      <c r="AP572"/>
      <c r="AQ572"/>
    </row>
    <row r="573" spans="42:43">
      <c r="AP573"/>
      <c r="AQ573"/>
    </row>
    <row r="574" spans="42:43">
      <c r="AP574"/>
      <c r="AQ574"/>
    </row>
    <row r="575" spans="42:43">
      <c r="AP575"/>
      <c r="AQ575"/>
    </row>
    <row r="576" spans="42:43">
      <c r="AP576"/>
      <c r="AQ576"/>
    </row>
    <row r="577" spans="42:43">
      <c r="AP577"/>
      <c r="AQ577"/>
    </row>
    <row r="578" spans="42:43">
      <c r="AP578"/>
      <c r="AQ578"/>
    </row>
    <row r="579" spans="42:43">
      <c r="AP579"/>
      <c r="AQ579"/>
    </row>
    <row r="580" spans="42:43">
      <c r="AP580"/>
      <c r="AQ580"/>
    </row>
    <row r="581" spans="42:43">
      <c r="AP581"/>
      <c r="AQ581"/>
    </row>
    <row r="582" spans="42:43">
      <c r="AP582"/>
      <c r="AQ582"/>
    </row>
    <row r="583" spans="42:43">
      <c r="AP583"/>
      <c r="AQ583"/>
    </row>
    <row r="584" spans="42:43">
      <c r="AP584"/>
      <c r="AQ584"/>
    </row>
    <row r="585" spans="42:43">
      <c r="AP585"/>
      <c r="AQ585"/>
    </row>
    <row r="586" spans="42:43">
      <c r="AP586"/>
      <c r="AQ586"/>
    </row>
    <row r="587" spans="42:43">
      <c r="AP587"/>
      <c r="AQ587"/>
    </row>
    <row r="588" spans="42:43">
      <c r="AP588"/>
      <c r="AQ588"/>
    </row>
    <row r="589" spans="42:43">
      <c r="AP589"/>
      <c r="AQ589"/>
    </row>
    <row r="590" spans="42:43">
      <c r="AP590"/>
      <c r="AQ590"/>
    </row>
    <row r="591" spans="42:43">
      <c r="AP591"/>
      <c r="AQ591"/>
    </row>
    <row r="592" spans="42:43">
      <c r="AP592"/>
      <c r="AQ592"/>
    </row>
    <row r="593" spans="42:43">
      <c r="AP593"/>
      <c r="AQ593"/>
    </row>
    <row r="594" spans="42:43">
      <c r="AP594"/>
      <c r="AQ594"/>
    </row>
    <row r="595" spans="42:43">
      <c r="AP595"/>
      <c r="AQ595"/>
    </row>
    <row r="596" spans="42:43">
      <c r="AP596"/>
      <c r="AQ596"/>
    </row>
    <row r="597" spans="42:43">
      <c r="AP597"/>
      <c r="AQ597"/>
    </row>
    <row r="598" spans="42:43">
      <c r="AP598"/>
      <c r="AQ598"/>
    </row>
    <row r="599" spans="42:43">
      <c r="AP599"/>
      <c r="AQ599"/>
    </row>
    <row r="600" spans="42:43">
      <c r="AP600"/>
      <c r="AQ600"/>
    </row>
    <row r="601" spans="42:43">
      <c r="AP601"/>
      <c r="AQ601"/>
    </row>
    <row r="602" spans="42:43">
      <c r="AP602"/>
      <c r="AQ602"/>
    </row>
    <row r="603" spans="42:43">
      <c r="AP603"/>
      <c r="AQ603"/>
    </row>
    <row r="604" spans="42:43">
      <c r="AP604"/>
      <c r="AQ604"/>
    </row>
    <row r="605" spans="42:43">
      <c r="AP605"/>
      <c r="AQ605"/>
    </row>
    <row r="606" spans="42:43">
      <c r="AP606"/>
      <c r="AQ606"/>
    </row>
    <row r="607" spans="42:43">
      <c r="AP607"/>
      <c r="AQ607"/>
    </row>
    <row r="608" spans="42:43">
      <c r="AP608"/>
      <c r="AQ608"/>
    </row>
    <row r="609" spans="42:43">
      <c r="AP609"/>
      <c r="AQ609"/>
    </row>
    <row r="610" spans="42:43">
      <c r="AP610"/>
      <c r="AQ610"/>
    </row>
    <row r="611" spans="42:43">
      <c r="AP611"/>
      <c r="AQ611"/>
    </row>
    <row r="612" spans="42:43">
      <c r="AP612"/>
      <c r="AQ612"/>
    </row>
    <row r="613" spans="42:43">
      <c r="AP613"/>
      <c r="AQ613"/>
    </row>
    <row r="614" spans="42:43">
      <c r="AP614"/>
      <c r="AQ614"/>
    </row>
    <row r="615" spans="42:43">
      <c r="AP615"/>
      <c r="AQ615"/>
    </row>
    <row r="616" spans="42:43">
      <c r="AP616"/>
      <c r="AQ616"/>
    </row>
    <row r="617" spans="42:43">
      <c r="AP617"/>
      <c r="AQ617"/>
    </row>
    <row r="618" spans="42:43">
      <c r="AP618"/>
      <c r="AQ618"/>
    </row>
    <row r="619" spans="42:43">
      <c r="AP619"/>
      <c r="AQ619"/>
    </row>
    <row r="620" spans="42:43">
      <c r="AP620"/>
      <c r="AQ620"/>
    </row>
    <row r="621" spans="42:43">
      <c r="AP621"/>
      <c r="AQ621"/>
    </row>
    <row r="622" spans="42:43">
      <c r="AP622"/>
      <c r="AQ622"/>
    </row>
    <row r="623" spans="42:43">
      <c r="AP623"/>
      <c r="AQ623"/>
    </row>
    <row r="624" spans="42:43">
      <c r="AP624"/>
      <c r="AQ624"/>
    </row>
    <row r="625" spans="42:43">
      <c r="AP625"/>
      <c r="AQ625"/>
    </row>
    <row r="626" spans="42:43">
      <c r="AP626"/>
      <c r="AQ626"/>
    </row>
    <row r="627" spans="42:43">
      <c r="AP627"/>
      <c r="AQ627"/>
    </row>
    <row r="628" spans="42:43">
      <c r="AP628"/>
      <c r="AQ628"/>
    </row>
    <row r="629" spans="42:43">
      <c r="AP629"/>
      <c r="AQ629"/>
    </row>
    <row r="630" spans="42:43">
      <c r="AP630"/>
      <c r="AQ630"/>
    </row>
    <row r="631" spans="42:43">
      <c r="AP631"/>
      <c r="AQ631"/>
    </row>
    <row r="632" spans="42:43">
      <c r="AP632"/>
      <c r="AQ632"/>
    </row>
    <row r="633" spans="42:43">
      <c r="AP633"/>
      <c r="AQ633"/>
    </row>
    <row r="634" spans="42:43">
      <c r="AP634"/>
      <c r="AQ634"/>
    </row>
    <row r="635" spans="42:43">
      <c r="AP635"/>
      <c r="AQ635"/>
    </row>
    <row r="636" spans="42:43">
      <c r="AP636"/>
      <c r="AQ636"/>
    </row>
    <row r="637" spans="42:43">
      <c r="AP637"/>
      <c r="AQ637"/>
    </row>
    <row r="638" spans="42:43">
      <c r="AP638"/>
      <c r="AQ638"/>
    </row>
    <row r="639" spans="42:43">
      <c r="AP639"/>
      <c r="AQ639"/>
    </row>
    <row r="640" spans="42:43">
      <c r="AP640"/>
      <c r="AQ640"/>
    </row>
    <row r="641" spans="42:43">
      <c r="AP641"/>
      <c r="AQ641"/>
    </row>
    <row r="642" spans="42:43">
      <c r="AP642"/>
      <c r="AQ642"/>
    </row>
    <row r="643" spans="42:43">
      <c r="AP643"/>
      <c r="AQ643"/>
    </row>
    <row r="644" spans="42:43">
      <c r="AP644"/>
      <c r="AQ644"/>
    </row>
    <row r="645" spans="42:43">
      <c r="AP645"/>
      <c r="AQ645"/>
    </row>
    <row r="646" spans="42:43">
      <c r="AP646"/>
      <c r="AQ646"/>
    </row>
    <row r="647" spans="42:43">
      <c r="AP647"/>
      <c r="AQ647"/>
    </row>
    <row r="648" spans="42:43">
      <c r="AP648"/>
      <c r="AQ648"/>
    </row>
    <row r="649" spans="42:43">
      <c r="AP649"/>
      <c r="AQ649"/>
    </row>
    <row r="650" spans="42:43">
      <c r="AP650"/>
      <c r="AQ650"/>
    </row>
    <row r="651" spans="42:43">
      <c r="AP651"/>
      <c r="AQ651"/>
    </row>
    <row r="652" spans="42:43">
      <c r="AP652"/>
      <c r="AQ652"/>
    </row>
    <row r="653" spans="42:43">
      <c r="AP653"/>
      <c r="AQ653"/>
    </row>
    <row r="654" spans="42:43">
      <c r="AP654"/>
      <c r="AQ654"/>
    </row>
    <row r="655" spans="42:43">
      <c r="AP655"/>
      <c r="AQ655"/>
    </row>
    <row r="656" spans="42:43">
      <c r="AP656"/>
      <c r="AQ656"/>
    </row>
    <row r="657" spans="42:43">
      <c r="AP657"/>
      <c r="AQ657"/>
    </row>
    <row r="658" spans="42:43">
      <c r="AP658"/>
      <c r="AQ658"/>
    </row>
    <row r="659" spans="42:43">
      <c r="AP659"/>
      <c r="AQ659"/>
    </row>
    <row r="660" spans="42:43">
      <c r="AP660"/>
      <c r="AQ660"/>
    </row>
    <row r="661" spans="42:43">
      <c r="AP661"/>
      <c r="AQ661"/>
    </row>
    <row r="662" spans="42:43">
      <c r="AP662"/>
      <c r="AQ662"/>
    </row>
    <row r="663" spans="42:43">
      <c r="AP663"/>
      <c r="AQ663"/>
    </row>
    <row r="664" spans="42:43">
      <c r="AP664"/>
      <c r="AQ664"/>
    </row>
    <row r="665" spans="42:43">
      <c r="AP665"/>
      <c r="AQ665"/>
    </row>
    <row r="666" spans="42:43">
      <c r="AP666"/>
      <c r="AQ666"/>
    </row>
    <row r="667" spans="42:43">
      <c r="AP667"/>
      <c r="AQ667"/>
    </row>
    <row r="668" spans="42:43">
      <c r="AP668"/>
      <c r="AQ668"/>
    </row>
    <row r="669" spans="42:43">
      <c r="AP669"/>
      <c r="AQ669"/>
    </row>
    <row r="670" spans="42:43">
      <c r="AP670"/>
      <c r="AQ670"/>
    </row>
    <row r="671" spans="42:43">
      <c r="AP671"/>
      <c r="AQ671"/>
    </row>
    <row r="672" spans="42:43">
      <c r="AP672"/>
      <c r="AQ672"/>
    </row>
    <row r="673" spans="42:43">
      <c r="AP673"/>
      <c r="AQ673"/>
    </row>
    <row r="674" spans="42:43">
      <c r="AP674"/>
      <c r="AQ674"/>
    </row>
    <row r="675" spans="42:43">
      <c r="AP675"/>
      <c r="AQ675"/>
    </row>
    <row r="676" spans="42:43">
      <c r="AP676"/>
      <c r="AQ676"/>
    </row>
    <row r="677" spans="42:43">
      <c r="AP677"/>
      <c r="AQ677"/>
    </row>
    <row r="678" spans="42:43">
      <c r="AP678"/>
      <c r="AQ678"/>
    </row>
    <row r="679" spans="42:43">
      <c r="AP679"/>
      <c r="AQ679"/>
    </row>
    <row r="680" spans="42:43">
      <c r="AP680"/>
      <c r="AQ680"/>
    </row>
    <row r="681" spans="42:43">
      <c r="AP681"/>
      <c r="AQ681"/>
    </row>
    <row r="682" spans="42:43">
      <c r="AP682"/>
      <c r="AQ682"/>
    </row>
    <row r="683" spans="42:43">
      <c r="AP683"/>
      <c r="AQ683"/>
    </row>
    <row r="684" spans="42:43">
      <c r="AP684"/>
      <c r="AQ684"/>
    </row>
    <row r="685" spans="42:43">
      <c r="AP685"/>
      <c r="AQ685"/>
    </row>
    <row r="686" spans="42:43">
      <c r="AP686"/>
      <c r="AQ686"/>
    </row>
    <row r="687" spans="42:43">
      <c r="AP687"/>
      <c r="AQ687"/>
    </row>
    <row r="688" spans="42:43">
      <c r="AP688"/>
      <c r="AQ688"/>
    </row>
    <row r="689" spans="42:43">
      <c r="AP689"/>
      <c r="AQ689"/>
    </row>
    <row r="690" spans="42:43">
      <c r="AP690"/>
      <c r="AQ690"/>
    </row>
    <row r="691" spans="42:43">
      <c r="AP691"/>
      <c r="AQ691"/>
    </row>
    <row r="692" spans="42:43">
      <c r="AP692"/>
      <c r="AQ692"/>
    </row>
    <row r="693" spans="42:43">
      <c r="AP693"/>
      <c r="AQ693"/>
    </row>
    <row r="694" spans="42:43">
      <c r="AP694"/>
      <c r="AQ694"/>
    </row>
    <row r="695" spans="42:43">
      <c r="AP695"/>
      <c r="AQ695"/>
    </row>
    <row r="696" spans="42:43">
      <c r="AP696"/>
      <c r="AQ696"/>
    </row>
    <row r="697" spans="42:43">
      <c r="AP697"/>
      <c r="AQ697"/>
    </row>
    <row r="698" spans="42:43">
      <c r="AP698"/>
      <c r="AQ698"/>
    </row>
    <row r="699" spans="42:43">
      <c r="AP699"/>
      <c r="AQ699"/>
    </row>
    <row r="700" spans="42:43">
      <c r="AP700"/>
      <c r="AQ700"/>
    </row>
    <row r="701" spans="42:43">
      <c r="AP701"/>
      <c r="AQ701"/>
    </row>
    <row r="702" spans="42:43">
      <c r="AP702"/>
      <c r="AQ702"/>
    </row>
    <row r="703" spans="42:43">
      <c r="AP703"/>
      <c r="AQ703"/>
    </row>
    <row r="704" spans="42:43">
      <c r="AP704"/>
      <c r="AQ704"/>
    </row>
    <row r="705" spans="42:43">
      <c r="AP705"/>
      <c r="AQ705"/>
    </row>
    <row r="706" spans="42:43">
      <c r="AP706"/>
      <c r="AQ706"/>
    </row>
    <row r="707" spans="42:43">
      <c r="AP707"/>
      <c r="AQ707"/>
    </row>
    <row r="708" spans="42:43">
      <c r="AP708"/>
      <c r="AQ708"/>
    </row>
    <row r="709" spans="42:43">
      <c r="AP709"/>
      <c r="AQ709"/>
    </row>
    <row r="710" spans="42:43">
      <c r="AP710"/>
      <c r="AQ710"/>
    </row>
    <row r="711" spans="42:43">
      <c r="AP711"/>
      <c r="AQ711"/>
    </row>
    <row r="712" spans="42:43">
      <c r="AP712"/>
      <c r="AQ712"/>
    </row>
    <row r="713" spans="42:43">
      <c r="AP713"/>
      <c r="AQ713"/>
    </row>
    <row r="714" spans="42:43">
      <c r="AP714"/>
      <c r="AQ714"/>
    </row>
    <row r="715" spans="42:43">
      <c r="AP715"/>
      <c r="AQ715"/>
    </row>
    <row r="716" spans="42:43">
      <c r="AP716"/>
      <c r="AQ716"/>
    </row>
    <row r="717" spans="42:43">
      <c r="AP717"/>
      <c r="AQ717"/>
    </row>
    <row r="718" spans="42:43">
      <c r="AP718"/>
      <c r="AQ718"/>
    </row>
    <row r="719" spans="42:43">
      <c r="AP719"/>
      <c r="AQ719"/>
    </row>
    <row r="720" spans="42:43">
      <c r="AP720"/>
      <c r="AQ720"/>
    </row>
    <row r="721" spans="42:43">
      <c r="AP721"/>
      <c r="AQ721"/>
    </row>
    <row r="722" spans="42:43">
      <c r="AP722"/>
      <c r="AQ722"/>
    </row>
    <row r="723" spans="42:43">
      <c r="AP723"/>
      <c r="AQ723"/>
    </row>
    <row r="724" spans="42:43">
      <c r="AP724"/>
      <c r="AQ724"/>
    </row>
    <row r="725" spans="42:43">
      <c r="AP725"/>
      <c r="AQ725"/>
    </row>
    <row r="726" spans="42:43">
      <c r="AP726"/>
      <c r="AQ726"/>
    </row>
    <row r="727" spans="42:43">
      <c r="AP727"/>
      <c r="AQ727"/>
    </row>
    <row r="728" spans="42:43">
      <c r="AP728"/>
      <c r="AQ728"/>
    </row>
    <row r="729" spans="42:43">
      <c r="AP729"/>
      <c r="AQ729"/>
    </row>
    <row r="730" spans="42:43">
      <c r="AP730"/>
      <c r="AQ730"/>
    </row>
    <row r="731" spans="42:43">
      <c r="AP731"/>
      <c r="AQ731"/>
    </row>
    <row r="732" spans="42:43">
      <c r="AP732"/>
      <c r="AQ732"/>
    </row>
    <row r="733" spans="42:43">
      <c r="AP733"/>
      <c r="AQ733"/>
    </row>
    <row r="734" spans="42:43">
      <c r="AP734"/>
      <c r="AQ734"/>
    </row>
    <row r="735" spans="42:43">
      <c r="AP735"/>
      <c r="AQ735"/>
    </row>
    <row r="736" spans="42:43">
      <c r="AP736"/>
      <c r="AQ736"/>
    </row>
    <row r="737" spans="42:43">
      <c r="AP737"/>
      <c r="AQ737"/>
    </row>
    <row r="738" spans="42:43">
      <c r="AP738"/>
      <c r="AQ738"/>
    </row>
    <row r="739" spans="42:43">
      <c r="AP739"/>
      <c r="AQ739"/>
    </row>
    <row r="740" spans="42:43">
      <c r="AP740"/>
      <c r="AQ740"/>
    </row>
    <row r="741" spans="42:43">
      <c r="AP741"/>
      <c r="AQ741"/>
    </row>
    <row r="742" spans="42:43">
      <c r="AP742"/>
      <c r="AQ742"/>
    </row>
    <row r="743" spans="42:43">
      <c r="AP743"/>
      <c r="AQ743"/>
    </row>
    <row r="744" spans="42:43">
      <c r="AP744"/>
      <c r="AQ744"/>
    </row>
    <row r="745" spans="42:43">
      <c r="AP745"/>
      <c r="AQ745"/>
    </row>
    <row r="746" spans="42:43">
      <c r="AP746"/>
      <c r="AQ746"/>
    </row>
    <row r="747" spans="42:43">
      <c r="AP747"/>
      <c r="AQ747"/>
    </row>
    <row r="748" spans="42:43">
      <c r="AP748"/>
      <c r="AQ748"/>
    </row>
    <row r="749" spans="42:43">
      <c r="AP749"/>
      <c r="AQ749"/>
    </row>
    <row r="750" spans="42:43">
      <c r="AP750"/>
      <c r="AQ750"/>
    </row>
    <row r="751" spans="42:43">
      <c r="AP751"/>
      <c r="AQ751"/>
    </row>
    <row r="752" spans="42:43">
      <c r="AP752"/>
      <c r="AQ752"/>
    </row>
    <row r="753" spans="42:43">
      <c r="AP753"/>
      <c r="AQ753"/>
    </row>
    <row r="754" spans="42:43">
      <c r="AP754"/>
      <c r="AQ754"/>
    </row>
    <row r="755" spans="42:43">
      <c r="AP755"/>
      <c r="AQ755"/>
    </row>
    <row r="756" spans="42:43">
      <c r="AP756"/>
      <c r="AQ756"/>
    </row>
    <row r="757" spans="42:43">
      <c r="AP757"/>
      <c r="AQ757"/>
    </row>
    <row r="758" spans="42:43">
      <c r="AP758"/>
      <c r="AQ758"/>
    </row>
    <row r="759" spans="42:43">
      <c r="AP759"/>
      <c r="AQ759"/>
    </row>
    <row r="760" spans="42:43">
      <c r="AP760"/>
      <c r="AQ760"/>
    </row>
    <row r="761" spans="42:43">
      <c r="AP761"/>
      <c r="AQ761"/>
    </row>
    <row r="762" spans="42:43">
      <c r="AP762"/>
      <c r="AQ762"/>
    </row>
    <row r="763" spans="42:43">
      <c r="AP763"/>
      <c r="AQ763"/>
    </row>
    <row r="764" spans="42:43">
      <c r="AP764"/>
      <c r="AQ764"/>
    </row>
    <row r="765" spans="42:43">
      <c r="AP765"/>
      <c r="AQ765"/>
    </row>
    <row r="766" spans="42:43">
      <c r="AP766"/>
      <c r="AQ766"/>
    </row>
    <row r="767" spans="42:43">
      <c r="AP767"/>
      <c r="AQ767"/>
    </row>
    <row r="768" spans="42:43">
      <c r="AP768"/>
      <c r="AQ768"/>
    </row>
    <row r="769" spans="42:43">
      <c r="AP769"/>
      <c r="AQ769"/>
    </row>
    <row r="770" spans="42:43">
      <c r="AP770"/>
      <c r="AQ770"/>
    </row>
    <row r="771" spans="42:43">
      <c r="AP771"/>
      <c r="AQ771"/>
    </row>
    <row r="772" spans="42:43">
      <c r="AP772"/>
      <c r="AQ772"/>
    </row>
    <row r="773" spans="42:43">
      <c r="AP773"/>
      <c r="AQ773"/>
    </row>
    <row r="774" spans="42:43">
      <c r="AP774"/>
      <c r="AQ774"/>
    </row>
    <row r="775" spans="42:43">
      <c r="AP775"/>
      <c r="AQ775"/>
    </row>
    <row r="776" spans="42:43">
      <c r="AP776"/>
      <c r="AQ776"/>
    </row>
    <row r="777" spans="42:43">
      <c r="AP777"/>
      <c r="AQ777"/>
    </row>
    <row r="778" spans="42:43">
      <c r="AP778"/>
      <c r="AQ778"/>
    </row>
    <row r="779" spans="42:43">
      <c r="AP779"/>
      <c r="AQ779"/>
    </row>
    <row r="780" spans="42:43">
      <c r="AP780"/>
      <c r="AQ780"/>
    </row>
    <row r="781" spans="42:43">
      <c r="AP781"/>
      <c r="AQ781"/>
    </row>
    <row r="782" spans="42:43">
      <c r="AP782"/>
      <c r="AQ782"/>
    </row>
    <row r="783" spans="42:43">
      <c r="AP783"/>
      <c r="AQ783"/>
    </row>
    <row r="784" spans="42:43">
      <c r="AP784"/>
      <c r="AQ784"/>
    </row>
    <row r="785" spans="42:43">
      <c r="AP785"/>
      <c r="AQ785"/>
    </row>
    <row r="786" spans="42:43">
      <c r="AP786"/>
      <c r="AQ786"/>
    </row>
    <row r="787" spans="42:43">
      <c r="AP787"/>
      <c r="AQ787"/>
    </row>
    <row r="788" spans="42:43">
      <c r="AP788"/>
      <c r="AQ788"/>
    </row>
    <row r="789" spans="42:43">
      <c r="AP789"/>
      <c r="AQ789"/>
    </row>
    <row r="790" spans="42:43">
      <c r="AP790"/>
      <c r="AQ790"/>
    </row>
    <row r="791" spans="42:43">
      <c r="AP791"/>
      <c r="AQ791"/>
    </row>
    <row r="792" spans="42:43">
      <c r="AP792"/>
      <c r="AQ792"/>
    </row>
    <row r="793" spans="42:43">
      <c r="AP793"/>
      <c r="AQ793"/>
    </row>
    <row r="794" spans="42:43">
      <c r="AP794"/>
      <c r="AQ794"/>
    </row>
    <row r="795" spans="42:43">
      <c r="AP795"/>
      <c r="AQ795"/>
    </row>
    <row r="796" spans="42:43">
      <c r="AP796"/>
      <c r="AQ796"/>
    </row>
    <row r="797" spans="42:43">
      <c r="AP797"/>
      <c r="AQ797"/>
    </row>
    <row r="798" spans="42:43">
      <c r="AP798"/>
      <c r="AQ798"/>
    </row>
    <row r="799" spans="42:43">
      <c r="AP799"/>
      <c r="AQ799"/>
    </row>
    <row r="800" spans="42:43">
      <c r="AP800"/>
      <c r="AQ800"/>
    </row>
    <row r="801" spans="42:43">
      <c r="AP801"/>
      <c r="AQ801"/>
    </row>
    <row r="802" spans="42:43">
      <c r="AP802"/>
      <c r="AQ802"/>
    </row>
    <row r="803" spans="42:43">
      <c r="AP803"/>
      <c r="AQ803"/>
    </row>
    <row r="804" spans="42:43">
      <c r="AP804"/>
      <c r="AQ804"/>
    </row>
    <row r="805" spans="42:43">
      <c r="AP805"/>
      <c r="AQ805"/>
    </row>
    <row r="806" spans="42:43">
      <c r="AP806"/>
      <c r="AQ806"/>
    </row>
    <row r="807" spans="42:43">
      <c r="AP807"/>
      <c r="AQ807"/>
    </row>
    <row r="808" spans="42:43">
      <c r="AP808"/>
      <c r="AQ808"/>
    </row>
    <row r="809" spans="42:43">
      <c r="AP809"/>
      <c r="AQ809"/>
    </row>
    <row r="810" spans="42:43">
      <c r="AP810"/>
      <c r="AQ810"/>
    </row>
    <row r="811" spans="42:43">
      <c r="AP811"/>
      <c r="AQ811"/>
    </row>
    <row r="812" spans="42:43">
      <c r="AP812"/>
      <c r="AQ812"/>
    </row>
    <row r="813" spans="42:43">
      <c r="AP813"/>
      <c r="AQ813"/>
    </row>
    <row r="814" spans="42:43">
      <c r="AP814"/>
      <c r="AQ814"/>
    </row>
    <row r="815" spans="42:43">
      <c r="AP815"/>
      <c r="AQ815"/>
    </row>
    <row r="816" spans="42:43">
      <c r="AP816"/>
      <c r="AQ816"/>
    </row>
    <row r="817" spans="42:43">
      <c r="AP817"/>
      <c r="AQ817"/>
    </row>
    <row r="818" spans="42:43">
      <c r="AP818"/>
      <c r="AQ818"/>
    </row>
    <row r="819" spans="42:43">
      <c r="AP819"/>
      <c r="AQ819"/>
    </row>
    <row r="820" spans="42:43">
      <c r="AP820"/>
      <c r="AQ820"/>
    </row>
    <row r="821" spans="42:43">
      <c r="AP821"/>
      <c r="AQ821"/>
    </row>
    <row r="822" spans="42:43">
      <c r="AP822"/>
      <c r="AQ822"/>
    </row>
    <row r="823" spans="42:43">
      <c r="AP823"/>
      <c r="AQ823"/>
    </row>
    <row r="824" spans="42:43">
      <c r="AP824"/>
      <c r="AQ824"/>
    </row>
    <row r="825" spans="42:43">
      <c r="AP825"/>
      <c r="AQ825"/>
    </row>
    <row r="826" spans="42:43">
      <c r="AP826"/>
      <c r="AQ826"/>
    </row>
    <row r="827" spans="42:43">
      <c r="AP827"/>
      <c r="AQ827"/>
    </row>
    <row r="828" spans="42:43">
      <c r="AP828"/>
      <c r="AQ828"/>
    </row>
    <row r="829" spans="42:43">
      <c r="AP829"/>
      <c r="AQ829"/>
    </row>
    <row r="830" spans="42:43">
      <c r="AP830"/>
      <c r="AQ830"/>
    </row>
    <row r="831" spans="42:43">
      <c r="AP831"/>
      <c r="AQ831"/>
    </row>
    <row r="832" spans="42:43">
      <c r="AP832"/>
      <c r="AQ832"/>
    </row>
    <row r="833" spans="42:43">
      <c r="AP833"/>
      <c r="AQ833"/>
    </row>
    <row r="834" spans="42:43">
      <c r="AP834"/>
      <c r="AQ834"/>
    </row>
    <row r="835" spans="42:43">
      <c r="AP835"/>
      <c r="AQ835"/>
    </row>
    <row r="836" spans="42:43">
      <c r="AP836"/>
      <c r="AQ836"/>
    </row>
    <row r="837" spans="42:43">
      <c r="AP837"/>
      <c r="AQ837"/>
    </row>
    <row r="838" spans="42:43">
      <c r="AP838"/>
      <c r="AQ838"/>
    </row>
    <row r="839" spans="42:43">
      <c r="AP839"/>
      <c r="AQ839"/>
    </row>
    <row r="840" spans="42:43">
      <c r="AP840"/>
      <c r="AQ840"/>
    </row>
    <row r="841" spans="42:43">
      <c r="AP841"/>
      <c r="AQ841"/>
    </row>
    <row r="842" spans="42:43">
      <c r="AP842"/>
      <c r="AQ842"/>
    </row>
    <row r="843" spans="42:43">
      <c r="AP843"/>
      <c r="AQ843"/>
    </row>
    <row r="844" spans="42:43">
      <c r="AP844"/>
      <c r="AQ844"/>
    </row>
    <row r="845" spans="42:43">
      <c r="AP845"/>
      <c r="AQ845"/>
    </row>
    <row r="846" spans="42:43">
      <c r="AP846"/>
      <c r="AQ846"/>
    </row>
    <row r="847" spans="42:43">
      <c r="AP847"/>
      <c r="AQ847"/>
    </row>
    <row r="848" spans="42:43">
      <c r="AP848"/>
      <c r="AQ848"/>
    </row>
    <row r="849" spans="42:43">
      <c r="AP849"/>
      <c r="AQ849"/>
    </row>
    <row r="850" spans="42:43">
      <c r="AP850"/>
      <c r="AQ850"/>
    </row>
    <row r="851" spans="42:43">
      <c r="AP851"/>
      <c r="AQ851"/>
    </row>
    <row r="852" spans="42:43">
      <c r="AP852"/>
      <c r="AQ852"/>
    </row>
    <row r="853" spans="42:43">
      <c r="AP853"/>
      <c r="AQ853"/>
    </row>
    <row r="854" spans="42:43">
      <c r="AP854"/>
      <c r="AQ854"/>
    </row>
    <row r="855" spans="42:43">
      <c r="AP855"/>
      <c r="AQ855"/>
    </row>
    <row r="856" spans="42:43">
      <c r="AP856"/>
      <c r="AQ856"/>
    </row>
    <row r="857" spans="42:43">
      <c r="AP857"/>
      <c r="AQ857"/>
    </row>
    <row r="858" spans="42:43">
      <c r="AP858"/>
      <c r="AQ858"/>
    </row>
    <row r="859" spans="42:43">
      <c r="AP859"/>
      <c r="AQ859"/>
    </row>
    <row r="860" spans="42:43">
      <c r="AP860"/>
      <c r="AQ860"/>
    </row>
    <row r="861" spans="42:43">
      <c r="AP861"/>
      <c r="AQ861"/>
    </row>
    <row r="862" spans="42:43">
      <c r="AP862"/>
      <c r="AQ862"/>
    </row>
    <row r="863" spans="42:43">
      <c r="AP863"/>
      <c r="AQ863"/>
    </row>
    <row r="864" spans="42:43">
      <c r="AP864"/>
      <c r="AQ864"/>
    </row>
    <row r="865" spans="42:43">
      <c r="AP865"/>
      <c r="AQ865"/>
    </row>
    <row r="866" spans="42:43">
      <c r="AP866"/>
      <c r="AQ866"/>
    </row>
    <row r="867" spans="42:43">
      <c r="AP867"/>
      <c r="AQ867"/>
    </row>
    <row r="868" spans="42:43">
      <c r="AP868"/>
      <c r="AQ868"/>
    </row>
    <row r="869" spans="42:43">
      <c r="AP869"/>
      <c r="AQ869"/>
    </row>
    <row r="870" spans="42:43">
      <c r="AP870"/>
      <c r="AQ870"/>
    </row>
    <row r="871" spans="42:43">
      <c r="AP871"/>
      <c r="AQ871"/>
    </row>
    <row r="872" spans="42:43">
      <c r="AP872"/>
      <c r="AQ872"/>
    </row>
    <row r="873" spans="42:43">
      <c r="AP873"/>
      <c r="AQ873"/>
    </row>
    <row r="874" spans="42:43">
      <c r="AP874"/>
      <c r="AQ874"/>
    </row>
    <row r="875" spans="42:43">
      <c r="AP875"/>
      <c r="AQ875"/>
    </row>
    <row r="876" spans="42:43">
      <c r="AP876"/>
      <c r="AQ876"/>
    </row>
    <row r="877" spans="42:43">
      <c r="AP877"/>
      <c r="AQ877"/>
    </row>
    <row r="878" spans="42:43">
      <c r="AP878"/>
      <c r="AQ878"/>
    </row>
    <row r="879" spans="42:43">
      <c r="AP879"/>
      <c r="AQ879"/>
    </row>
    <row r="880" spans="42:43">
      <c r="AP880"/>
      <c r="AQ880"/>
    </row>
    <row r="881" spans="42:43">
      <c r="AP881"/>
      <c r="AQ881"/>
    </row>
    <row r="882" spans="42:43">
      <c r="AP882"/>
      <c r="AQ882"/>
    </row>
    <row r="883" spans="42:43">
      <c r="AP883"/>
      <c r="AQ883"/>
    </row>
    <row r="884" spans="42:43">
      <c r="AP884"/>
      <c r="AQ884"/>
    </row>
    <row r="885" spans="42:43">
      <c r="AP885"/>
      <c r="AQ885"/>
    </row>
    <row r="886" spans="42:43">
      <c r="AP886"/>
      <c r="AQ886"/>
    </row>
    <row r="887" spans="42:43">
      <c r="AP887"/>
      <c r="AQ887"/>
    </row>
    <row r="888" spans="42:43">
      <c r="AP888"/>
      <c r="AQ888"/>
    </row>
    <row r="889" spans="42:43">
      <c r="AP889"/>
      <c r="AQ889"/>
    </row>
    <row r="890" spans="42:43">
      <c r="AP890"/>
      <c r="AQ890"/>
    </row>
    <row r="891" spans="42:43">
      <c r="AP891"/>
      <c r="AQ891"/>
    </row>
    <row r="892" spans="42:43">
      <c r="AP892"/>
      <c r="AQ892"/>
    </row>
    <row r="893" spans="42:43">
      <c r="AP893"/>
      <c r="AQ893"/>
    </row>
    <row r="894" spans="42:43">
      <c r="AP894"/>
      <c r="AQ894"/>
    </row>
    <row r="895" spans="42:43">
      <c r="AP895"/>
      <c r="AQ895"/>
    </row>
    <row r="896" spans="42:43">
      <c r="AP896"/>
      <c r="AQ896"/>
    </row>
    <row r="897" spans="42:43">
      <c r="AP897"/>
      <c r="AQ897"/>
    </row>
    <row r="898" spans="42:43">
      <c r="AP898"/>
      <c r="AQ898"/>
    </row>
    <row r="899" spans="42:43">
      <c r="AP899"/>
      <c r="AQ899"/>
    </row>
    <row r="900" spans="42:43">
      <c r="AP900"/>
      <c r="AQ900"/>
    </row>
    <row r="901" spans="42:43">
      <c r="AP901"/>
      <c r="AQ901"/>
    </row>
    <row r="902" spans="42:43">
      <c r="AP902"/>
      <c r="AQ902"/>
    </row>
    <row r="903" spans="42:43">
      <c r="AP903"/>
      <c r="AQ903"/>
    </row>
    <row r="904" spans="42:43">
      <c r="AP904"/>
      <c r="AQ904"/>
    </row>
    <row r="905" spans="42:43">
      <c r="AP905"/>
      <c r="AQ905"/>
    </row>
    <row r="906" spans="42:43">
      <c r="AP906"/>
      <c r="AQ906"/>
    </row>
    <row r="907" spans="42:43">
      <c r="AP907"/>
      <c r="AQ907"/>
    </row>
    <row r="908" spans="42:43">
      <c r="AP908"/>
      <c r="AQ908"/>
    </row>
    <row r="909" spans="42:43">
      <c r="AP909"/>
      <c r="AQ909"/>
    </row>
    <row r="910" spans="42:43">
      <c r="AP910"/>
      <c r="AQ910"/>
    </row>
    <row r="911" spans="42:43">
      <c r="AP911"/>
      <c r="AQ911"/>
    </row>
    <row r="912" spans="42:43">
      <c r="AP912"/>
      <c r="AQ912"/>
    </row>
    <row r="913" spans="42:43">
      <c r="AP913"/>
      <c r="AQ913"/>
    </row>
    <row r="914" spans="42:43">
      <c r="AP914"/>
      <c r="AQ914"/>
    </row>
    <row r="915" spans="42:43">
      <c r="AP915"/>
      <c r="AQ915"/>
    </row>
    <row r="916" spans="42:43">
      <c r="AP916"/>
      <c r="AQ916"/>
    </row>
    <row r="917" spans="42:43">
      <c r="AP917"/>
      <c r="AQ917"/>
    </row>
    <row r="918" spans="42:43">
      <c r="AP918"/>
      <c r="AQ918"/>
    </row>
    <row r="919" spans="42:43">
      <c r="AP919"/>
      <c r="AQ919"/>
    </row>
    <row r="920" spans="42:43">
      <c r="AP920"/>
      <c r="AQ920"/>
    </row>
    <row r="921" spans="42:43">
      <c r="AP921"/>
      <c r="AQ921"/>
    </row>
    <row r="922" spans="42:43">
      <c r="AP922"/>
      <c r="AQ922"/>
    </row>
    <row r="923" spans="42:43">
      <c r="AP923"/>
      <c r="AQ923"/>
    </row>
    <row r="924" spans="42:43">
      <c r="AP924"/>
      <c r="AQ924"/>
    </row>
    <row r="925" spans="42:43">
      <c r="AP925"/>
      <c r="AQ925"/>
    </row>
    <row r="926" spans="42:43">
      <c r="AP926"/>
      <c r="AQ926"/>
    </row>
    <row r="927" spans="42:43">
      <c r="AP927"/>
      <c r="AQ927"/>
    </row>
    <row r="928" spans="42:43">
      <c r="AP928"/>
      <c r="AQ928"/>
    </row>
    <row r="929" spans="42:43">
      <c r="AP929"/>
      <c r="AQ929"/>
    </row>
    <row r="930" spans="42:43">
      <c r="AP930"/>
      <c r="AQ930"/>
    </row>
    <row r="931" spans="42:43">
      <c r="AP931"/>
      <c r="AQ931"/>
    </row>
    <row r="932" spans="42:43">
      <c r="AP932"/>
      <c r="AQ932"/>
    </row>
    <row r="933" spans="42:43">
      <c r="AP933"/>
      <c r="AQ933"/>
    </row>
    <row r="934" spans="42:43">
      <c r="AP934"/>
      <c r="AQ934"/>
    </row>
    <row r="935" spans="42:43">
      <c r="AP935"/>
      <c r="AQ935"/>
    </row>
    <row r="936" spans="42:43">
      <c r="AP936"/>
      <c r="AQ936"/>
    </row>
    <row r="937" spans="42:43">
      <c r="AP937"/>
      <c r="AQ937"/>
    </row>
    <row r="938" spans="42:43">
      <c r="AP938"/>
      <c r="AQ938"/>
    </row>
    <row r="939" spans="42:43">
      <c r="AP939"/>
      <c r="AQ939"/>
    </row>
    <row r="940" spans="42:43">
      <c r="AP940"/>
      <c r="AQ940"/>
    </row>
    <row r="941" spans="42:43">
      <c r="AP941"/>
      <c r="AQ941"/>
    </row>
    <row r="942" spans="42:43">
      <c r="AP942"/>
      <c r="AQ942"/>
    </row>
    <row r="943" spans="42:43">
      <c r="AP943"/>
      <c r="AQ943"/>
    </row>
    <row r="944" spans="42:43">
      <c r="AP944"/>
      <c r="AQ944"/>
    </row>
    <row r="945" spans="42:43">
      <c r="AP945"/>
      <c r="AQ945"/>
    </row>
    <row r="946" spans="42:43">
      <c r="AP946"/>
      <c r="AQ946"/>
    </row>
    <row r="947" spans="42:43">
      <c r="AP947"/>
      <c r="AQ947"/>
    </row>
    <row r="948" spans="42:43">
      <c r="AP948"/>
      <c r="AQ948"/>
    </row>
    <row r="949" spans="42:43">
      <c r="AP949"/>
      <c r="AQ949"/>
    </row>
    <row r="950" spans="42:43">
      <c r="AP950"/>
      <c r="AQ950"/>
    </row>
    <row r="951" spans="42:43">
      <c r="AP951"/>
      <c r="AQ951"/>
    </row>
    <row r="952" spans="42:43">
      <c r="AP952"/>
      <c r="AQ952"/>
    </row>
    <row r="953" spans="42:43">
      <c r="AP953"/>
      <c r="AQ953"/>
    </row>
    <row r="954" spans="42:43">
      <c r="AP954"/>
      <c r="AQ954"/>
    </row>
    <row r="955" spans="42:43">
      <c r="AP955"/>
      <c r="AQ955"/>
    </row>
    <row r="956" spans="42:43">
      <c r="AP956"/>
      <c r="AQ956"/>
    </row>
    <row r="957" spans="42:43">
      <c r="AP957"/>
      <c r="AQ957"/>
    </row>
    <row r="958" spans="42:43">
      <c r="AP958"/>
      <c r="AQ958"/>
    </row>
    <row r="959" spans="42:43">
      <c r="AP959"/>
      <c r="AQ959"/>
    </row>
    <row r="960" spans="42:43">
      <c r="AP960"/>
      <c r="AQ960"/>
    </row>
    <row r="961" spans="42:43">
      <c r="AP961"/>
      <c r="AQ961"/>
    </row>
    <row r="962" spans="42:43">
      <c r="AP962"/>
      <c r="AQ962"/>
    </row>
    <row r="963" spans="42:43">
      <c r="AP963"/>
      <c r="AQ963"/>
    </row>
    <row r="964" spans="42:43">
      <c r="AP964"/>
      <c r="AQ964"/>
    </row>
    <row r="965" spans="42:43">
      <c r="AP965"/>
      <c r="AQ965"/>
    </row>
    <row r="966" spans="42:43">
      <c r="AP966"/>
      <c r="AQ966"/>
    </row>
    <row r="967" spans="42:43">
      <c r="AP967"/>
      <c r="AQ967"/>
    </row>
    <row r="968" spans="42:43">
      <c r="AP968"/>
      <c r="AQ968"/>
    </row>
    <row r="969" spans="42:43">
      <c r="AP969"/>
      <c r="AQ969"/>
    </row>
    <row r="970" spans="42:43">
      <c r="AP970"/>
      <c r="AQ970"/>
    </row>
    <row r="971" spans="42:43">
      <c r="AP971"/>
      <c r="AQ971"/>
    </row>
    <row r="972" spans="42:43">
      <c r="AP972"/>
      <c r="AQ972"/>
    </row>
    <row r="973" spans="42:43">
      <c r="AP973"/>
      <c r="AQ973"/>
    </row>
    <row r="974" spans="42:43">
      <c r="AP974"/>
      <c r="AQ974"/>
    </row>
    <row r="975" spans="42:43">
      <c r="AP975"/>
      <c r="AQ975"/>
    </row>
    <row r="976" spans="42:43">
      <c r="AP976"/>
      <c r="AQ976"/>
    </row>
    <row r="977" spans="42:43">
      <c r="AP977"/>
      <c r="AQ977"/>
    </row>
    <row r="978" spans="42:43">
      <c r="AP978"/>
      <c r="AQ978"/>
    </row>
    <row r="979" spans="42:43">
      <c r="AP979"/>
      <c r="AQ979"/>
    </row>
    <row r="980" spans="42:43">
      <c r="AP980"/>
      <c r="AQ980"/>
    </row>
    <row r="981" spans="42:43">
      <c r="AP981"/>
      <c r="AQ981"/>
    </row>
    <row r="982" spans="42:43">
      <c r="AP982"/>
      <c r="AQ982"/>
    </row>
    <row r="983" spans="42:43">
      <c r="AP983"/>
      <c r="AQ983"/>
    </row>
    <row r="984" spans="42:43">
      <c r="AP984"/>
      <c r="AQ984"/>
    </row>
    <row r="985" spans="42:43">
      <c r="AP985"/>
      <c r="AQ985"/>
    </row>
    <row r="986" spans="42:43">
      <c r="AP986"/>
      <c r="AQ986"/>
    </row>
    <row r="987" spans="42:43">
      <c r="AP987"/>
      <c r="AQ987"/>
    </row>
    <row r="988" spans="42:43">
      <c r="AP988"/>
      <c r="AQ988"/>
    </row>
    <row r="989" spans="42:43">
      <c r="AP989"/>
      <c r="AQ989"/>
    </row>
    <row r="990" spans="42:43">
      <c r="AP990"/>
      <c r="AQ990"/>
    </row>
    <row r="991" spans="42:43">
      <c r="AP991"/>
      <c r="AQ991"/>
    </row>
    <row r="992" spans="42:43">
      <c r="AP992"/>
      <c r="AQ992"/>
    </row>
    <row r="993" spans="42:43">
      <c r="AP993"/>
      <c r="AQ993"/>
    </row>
    <row r="994" spans="42:43">
      <c r="AP994"/>
      <c r="AQ994"/>
    </row>
    <row r="995" spans="42:43">
      <c r="AP995"/>
      <c r="AQ995"/>
    </row>
    <row r="996" spans="42:43">
      <c r="AP996"/>
      <c r="AQ996"/>
    </row>
    <row r="997" spans="42:43">
      <c r="AP997"/>
      <c r="AQ997"/>
    </row>
    <row r="998" spans="42:43">
      <c r="AP998"/>
      <c r="AQ998"/>
    </row>
    <row r="999" spans="42:43">
      <c r="AP999"/>
      <c r="AQ999"/>
    </row>
    <row r="1000" spans="42:43">
      <c r="AP1000"/>
      <c r="AQ1000"/>
    </row>
    <row r="1001" spans="42:43">
      <c r="AP1001"/>
      <c r="AQ1001"/>
    </row>
    <row r="1002" spans="42:43">
      <c r="AP1002"/>
      <c r="AQ1002"/>
    </row>
    <row r="1003" spans="42:43">
      <c r="AP1003"/>
      <c r="AQ1003"/>
    </row>
    <row r="1004" spans="42:43">
      <c r="AP1004"/>
      <c r="AQ1004"/>
    </row>
    <row r="1005" spans="42:43">
      <c r="AP1005"/>
      <c r="AQ1005"/>
    </row>
    <row r="1006" spans="42:43">
      <c r="AP1006"/>
      <c r="AQ1006"/>
    </row>
    <row r="1007" spans="42:43">
      <c r="AP1007"/>
      <c r="AQ1007"/>
    </row>
    <row r="1008" spans="42:43">
      <c r="AP1008"/>
      <c r="AQ1008"/>
    </row>
    <row r="1009" spans="42:43">
      <c r="AP1009"/>
      <c r="AQ1009"/>
    </row>
    <row r="1010" spans="42:43">
      <c r="AP1010"/>
      <c r="AQ1010"/>
    </row>
    <row r="1011" spans="42:43">
      <c r="AP1011"/>
      <c r="AQ1011"/>
    </row>
    <row r="1012" spans="42:43">
      <c r="AP1012"/>
      <c r="AQ1012"/>
    </row>
    <row r="1013" spans="42:43">
      <c r="AP1013"/>
      <c r="AQ1013"/>
    </row>
    <row r="1014" spans="42:43">
      <c r="AP1014"/>
      <c r="AQ1014"/>
    </row>
    <row r="1015" spans="42:43">
      <c r="AP1015"/>
      <c r="AQ1015"/>
    </row>
    <row r="1016" spans="42:43">
      <c r="AP1016"/>
      <c r="AQ1016"/>
    </row>
    <row r="1017" spans="42:43">
      <c r="AP1017"/>
      <c r="AQ1017"/>
    </row>
    <row r="1018" spans="42:43">
      <c r="AP1018"/>
      <c r="AQ1018"/>
    </row>
    <row r="1019" spans="42:43">
      <c r="AP1019"/>
      <c r="AQ1019"/>
    </row>
    <row r="1020" spans="42:43">
      <c r="AP1020"/>
      <c r="AQ1020"/>
    </row>
    <row r="1021" spans="42:43">
      <c r="AP1021"/>
      <c r="AQ1021"/>
    </row>
    <row r="1022" spans="42:43">
      <c r="AP1022"/>
      <c r="AQ1022"/>
    </row>
    <row r="1023" spans="42:43">
      <c r="AP1023"/>
      <c r="AQ1023"/>
    </row>
    <row r="1024" spans="42:43">
      <c r="AP1024"/>
      <c r="AQ1024"/>
    </row>
    <row r="1025" spans="42:43">
      <c r="AP1025"/>
      <c r="AQ1025"/>
    </row>
    <row r="1026" spans="42:43">
      <c r="AP1026"/>
      <c r="AQ1026"/>
    </row>
    <row r="1027" spans="42:43">
      <c r="AP1027"/>
      <c r="AQ1027"/>
    </row>
    <row r="1028" spans="42:43">
      <c r="AP1028"/>
      <c r="AQ1028"/>
    </row>
    <row r="1029" spans="42:43">
      <c r="AP1029"/>
      <c r="AQ1029"/>
    </row>
    <row r="1030" spans="42:43">
      <c r="AP1030"/>
      <c r="AQ1030"/>
    </row>
    <row r="1031" spans="42:43">
      <c r="AP1031"/>
      <c r="AQ1031"/>
    </row>
    <row r="1032" spans="42:43">
      <c r="AP1032"/>
      <c r="AQ1032"/>
    </row>
    <row r="1033" spans="42:43">
      <c r="AP1033"/>
      <c r="AQ1033"/>
    </row>
    <row r="1034" spans="42:43">
      <c r="AP1034"/>
      <c r="AQ1034"/>
    </row>
    <row r="1035" spans="42:43">
      <c r="AP1035"/>
      <c r="AQ1035"/>
    </row>
    <row r="1036" spans="42:43">
      <c r="AP1036"/>
      <c r="AQ1036"/>
    </row>
    <row r="1037" spans="42:43">
      <c r="AP1037"/>
      <c r="AQ1037"/>
    </row>
    <row r="1038" spans="42:43">
      <c r="AP1038"/>
      <c r="AQ1038"/>
    </row>
    <row r="1039" spans="42:43">
      <c r="AP1039"/>
      <c r="AQ1039"/>
    </row>
    <row r="1040" spans="42:43">
      <c r="AP1040"/>
      <c r="AQ1040"/>
    </row>
    <row r="1041" spans="42:43">
      <c r="AP1041"/>
      <c r="AQ1041"/>
    </row>
    <row r="1042" spans="42:43">
      <c r="AP1042"/>
      <c r="AQ1042"/>
    </row>
    <row r="1043" spans="42:43">
      <c r="AP1043"/>
      <c r="AQ1043"/>
    </row>
    <row r="1044" spans="42:43">
      <c r="AP1044"/>
      <c r="AQ1044"/>
    </row>
    <row r="1045" spans="42:43">
      <c r="AP1045"/>
      <c r="AQ1045"/>
    </row>
    <row r="1046" spans="42:43">
      <c r="AP1046"/>
      <c r="AQ1046"/>
    </row>
    <row r="1047" spans="42:43">
      <c r="AP1047"/>
      <c r="AQ1047"/>
    </row>
    <row r="1048" spans="42:43">
      <c r="AP1048"/>
      <c r="AQ1048"/>
    </row>
    <row r="1049" spans="42:43">
      <c r="AP1049"/>
      <c r="AQ1049"/>
    </row>
    <row r="1050" spans="42:43">
      <c r="AP1050"/>
      <c r="AQ1050"/>
    </row>
    <row r="1051" spans="42:43">
      <c r="AP1051"/>
      <c r="AQ1051"/>
    </row>
    <row r="1052" spans="42:43">
      <c r="AP1052"/>
      <c r="AQ1052"/>
    </row>
    <row r="1053" spans="42:43">
      <c r="AP1053"/>
      <c r="AQ1053"/>
    </row>
    <row r="1054" spans="42:43">
      <c r="AP1054"/>
      <c r="AQ1054"/>
    </row>
    <row r="1055" spans="42:43">
      <c r="AP1055"/>
      <c r="AQ1055"/>
    </row>
    <row r="1056" spans="42:43">
      <c r="AP1056"/>
      <c r="AQ1056"/>
    </row>
    <row r="1057" spans="42:43">
      <c r="AP1057"/>
      <c r="AQ1057"/>
    </row>
    <row r="1058" spans="42:43">
      <c r="AP1058"/>
      <c r="AQ1058"/>
    </row>
    <row r="1059" spans="42:43">
      <c r="AP1059"/>
      <c r="AQ1059"/>
    </row>
    <row r="1060" spans="42:43">
      <c r="AP1060"/>
      <c r="AQ1060"/>
    </row>
    <row r="1061" spans="42:43">
      <c r="AP1061"/>
      <c r="AQ1061"/>
    </row>
    <row r="1062" spans="42:43">
      <c r="AP1062"/>
      <c r="AQ1062"/>
    </row>
    <row r="1063" spans="42:43">
      <c r="AP1063"/>
      <c r="AQ1063"/>
    </row>
    <row r="1064" spans="42:43">
      <c r="AP1064"/>
      <c r="AQ1064"/>
    </row>
    <row r="1065" spans="42:43">
      <c r="AP1065"/>
      <c r="AQ1065"/>
    </row>
    <row r="1066" spans="42:43">
      <c r="AP1066"/>
      <c r="AQ1066"/>
    </row>
    <row r="1067" spans="42:43">
      <c r="AP1067"/>
      <c r="AQ1067"/>
    </row>
    <row r="1068" spans="42:43">
      <c r="AP1068"/>
      <c r="AQ1068"/>
    </row>
    <row r="1069" spans="42:43">
      <c r="AP1069"/>
      <c r="AQ1069"/>
    </row>
    <row r="1070" spans="42:43">
      <c r="AP1070"/>
      <c r="AQ1070"/>
    </row>
    <row r="1071" spans="42:43">
      <c r="AP1071"/>
      <c r="AQ1071"/>
    </row>
    <row r="1072" spans="42:43">
      <c r="AP1072"/>
      <c r="AQ1072"/>
    </row>
    <row r="1073" spans="42:43">
      <c r="AP1073"/>
      <c r="AQ1073"/>
    </row>
    <row r="1074" spans="42:43">
      <c r="AP1074"/>
      <c r="AQ1074"/>
    </row>
    <row r="1075" spans="42:43">
      <c r="AP1075"/>
      <c r="AQ1075"/>
    </row>
    <row r="1076" spans="42:43">
      <c r="AP1076"/>
      <c r="AQ1076"/>
    </row>
    <row r="1077" spans="42:43">
      <c r="AP1077"/>
      <c r="AQ1077"/>
    </row>
    <row r="1078" spans="42:43">
      <c r="AP1078"/>
      <c r="AQ1078"/>
    </row>
    <row r="1079" spans="42:43">
      <c r="AP1079"/>
      <c r="AQ1079"/>
    </row>
    <row r="1080" spans="42:43">
      <c r="AP1080"/>
      <c r="AQ1080"/>
    </row>
    <row r="1081" spans="42:43">
      <c r="AP1081"/>
      <c r="AQ1081"/>
    </row>
    <row r="1082" spans="42:43">
      <c r="AP1082"/>
      <c r="AQ1082"/>
    </row>
    <row r="1083" spans="42:43">
      <c r="AP1083"/>
      <c r="AQ1083"/>
    </row>
    <row r="1084" spans="42:43">
      <c r="AP1084"/>
      <c r="AQ1084"/>
    </row>
    <row r="1085" spans="42:43">
      <c r="AP1085"/>
      <c r="AQ1085"/>
    </row>
    <row r="1086" spans="42:43">
      <c r="AP1086"/>
      <c r="AQ1086"/>
    </row>
    <row r="1087" spans="42:43">
      <c r="AP1087"/>
      <c r="AQ1087"/>
    </row>
    <row r="1088" spans="42:43">
      <c r="AP1088"/>
      <c r="AQ1088"/>
    </row>
    <row r="1089" spans="42:43">
      <c r="AP1089"/>
      <c r="AQ1089"/>
    </row>
    <row r="1090" spans="42:43">
      <c r="AP1090"/>
      <c r="AQ1090"/>
    </row>
    <row r="1091" spans="42:43">
      <c r="AP1091"/>
      <c r="AQ1091"/>
    </row>
    <row r="1092" spans="42:43">
      <c r="AP1092"/>
      <c r="AQ1092"/>
    </row>
    <row r="1093" spans="42:43">
      <c r="AP1093"/>
      <c r="AQ1093"/>
    </row>
    <row r="1094" spans="42:43">
      <c r="AP1094"/>
      <c r="AQ1094"/>
    </row>
    <row r="1095" spans="42:43">
      <c r="AP1095"/>
      <c r="AQ1095"/>
    </row>
    <row r="1096" spans="42:43">
      <c r="AP1096"/>
      <c r="AQ1096"/>
    </row>
    <row r="1097" spans="42:43">
      <c r="AP1097"/>
      <c r="AQ1097"/>
    </row>
    <row r="1098" spans="42:43">
      <c r="AP1098"/>
      <c r="AQ1098"/>
    </row>
    <row r="1099" spans="42:43">
      <c r="AP1099"/>
      <c r="AQ1099"/>
    </row>
    <row r="1100" spans="42:43">
      <c r="AP1100"/>
      <c r="AQ1100"/>
    </row>
    <row r="1101" spans="42:43">
      <c r="AP1101"/>
      <c r="AQ1101"/>
    </row>
    <row r="1102" spans="42:43">
      <c r="AP1102"/>
      <c r="AQ1102"/>
    </row>
    <row r="1103" spans="42:43">
      <c r="AP1103"/>
      <c r="AQ1103"/>
    </row>
    <row r="1104" spans="42:43">
      <c r="AP1104"/>
      <c r="AQ1104"/>
    </row>
    <row r="1105" spans="42:43">
      <c r="AP1105"/>
      <c r="AQ1105"/>
    </row>
    <row r="1106" spans="42:43">
      <c r="AP1106"/>
      <c r="AQ1106"/>
    </row>
    <row r="1107" spans="42:43">
      <c r="AP1107"/>
      <c r="AQ1107"/>
    </row>
    <row r="1108" spans="42:43">
      <c r="AP1108"/>
      <c r="AQ1108"/>
    </row>
    <row r="1109" spans="42:43">
      <c r="AP1109"/>
      <c r="AQ1109"/>
    </row>
    <row r="1110" spans="42:43">
      <c r="AP1110"/>
      <c r="AQ1110"/>
    </row>
    <row r="1111" spans="42:43">
      <c r="AP1111"/>
      <c r="AQ1111"/>
    </row>
    <row r="1112" spans="42:43">
      <c r="AP1112"/>
      <c r="AQ1112"/>
    </row>
    <row r="1113" spans="42:43">
      <c r="AP1113"/>
      <c r="AQ1113"/>
    </row>
    <row r="1114" spans="42:43">
      <c r="AP1114"/>
      <c r="AQ1114"/>
    </row>
    <row r="1115" spans="42:43">
      <c r="AP1115"/>
      <c r="AQ1115"/>
    </row>
    <row r="1116" spans="42:43">
      <c r="AP1116"/>
      <c r="AQ1116"/>
    </row>
    <row r="1117" spans="42:43">
      <c r="AP1117"/>
      <c r="AQ1117"/>
    </row>
    <row r="1118" spans="42:43">
      <c r="AP1118"/>
      <c r="AQ1118"/>
    </row>
    <row r="1119" spans="42:43">
      <c r="AP1119"/>
      <c r="AQ1119"/>
    </row>
    <row r="1120" spans="42:43">
      <c r="AP1120"/>
      <c r="AQ1120"/>
    </row>
    <row r="1121" spans="42:43">
      <c r="AP1121"/>
      <c r="AQ1121"/>
    </row>
    <row r="1122" spans="42:43">
      <c r="AP1122"/>
      <c r="AQ1122"/>
    </row>
    <row r="1123" spans="42:43">
      <c r="AP1123"/>
      <c r="AQ1123"/>
    </row>
    <row r="1124" spans="42:43">
      <c r="AP1124"/>
      <c r="AQ1124"/>
    </row>
    <row r="1125" spans="42:43">
      <c r="AP1125"/>
      <c r="AQ1125"/>
    </row>
    <row r="1126" spans="42:43">
      <c r="AP1126"/>
      <c r="AQ1126"/>
    </row>
    <row r="1127" spans="42:43">
      <c r="AP1127"/>
      <c r="AQ1127"/>
    </row>
    <row r="1128" spans="42:43">
      <c r="AP1128"/>
      <c r="AQ1128"/>
    </row>
    <row r="1129" spans="42:43">
      <c r="AP1129"/>
      <c r="AQ1129"/>
    </row>
    <row r="1130" spans="42:43">
      <c r="AP1130"/>
      <c r="AQ1130"/>
    </row>
    <row r="1131" spans="42:43">
      <c r="AP1131"/>
      <c r="AQ1131"/>
    </row>
    <row r="1132" spans="42:43">
      <c r="AP1132"/>
      <c r="AQ1132"/>
    </row>
    <row r="1133" spans="42:43">
      <c r="AP1133"/>
      <c r="AQ1133"/>
    </row>
    <row r="1134" spans="42:43">
      <c r="AP1134"/>
      <c r="AQ1134"/>
    </row>
    <row r="1135" spans="42:43">
      <c r="AP1135"/>
      <c r="AQ1135"/>
    </row>
    <row r="1136" spans="42:43">
      <c r="AP1136"/>
      <c r="AQ1136"/>
    </row>
    <row r="1137" spans="42:43">
      <c r="AP1137"/>
      <c r="AQ1137"/>
    </row>
    <row r="1138" spans="42:43">
      <c r="AP1138"/>
      <c r="AQ1138"/>
    </row>
    <row r="1139" spans="42:43">
      <c r="AP1139"/>
      <c r="AQ1139"/>
    </row>
    <row r="1140" spans="42:43">
      <c r="AP1140"/>
      <c r="AQ1140"/>
    </row>
    <row r="1141" spans="42:43">
      <c r="AP1141"/>
      <c r="AQ1141"/>
    </row>
    <row r="1142" spans="42:43">
      <c r="AP1142"/>
      <c r="AQ1142"/>
    </row>
    <row r="1143" spans="42:43">
      <c r="AP1143"/>
      <c r="AQ1143"/>
    </row>
    <row r="1144" spans="42:43">
      <c r="AP1144"/>
      <c r="AQ1144"/>
    </row>
    <row r="1145" spans="42:43">
      <c r="AP1145"/>
      <c r="AQ1145"/>
    </row>
    <row r="1146" spans="42:43">
      <c r="AP1146"/>
      <c r="AQ1146"/>
    </row>
    <row r="1147" spans="42:43">
      <c r="AP1147"/>
      <c r="AQ1147"/>
    </row>
    <row r="1148" spans="42:43">
      <c r="AP1148"/>
      <c r="AQ1148"/>
    </row>
    <row r="1149" spans="42:43">
      <c r="AP1149"/>
      <c r="AQ1149"/>
    </row>
    <row r="1150" spans="42:43">
      <c r="AP1150"/>
      <c r="AQ1150"/>
    </row>
    <row r="1151" spans="42:43">
      <c r="AP1151"/>
      <c r="AQ1151"/>
    </row>
    <row r="1152" spans="42:43">
      <c r="AP1152"/>
      <c r="AQ1152"/>
    </row>
    <row r="1153" spans="42:43">
      <c r="AP1153"/>
      <c r="AQ1153"/>
    </row>
    <row r="1154" spans="42:43">
      <c r="AP1154"/>
      <c r="AQ1154"/>
    </row>
    <row r="1155" spans="42:43">
      <c r="AP1155"/>
      <c r="AQ1155"/>
    </row>
    <row r="1156" spans="42:43">
      <c r="AP1156"/>
      <c r="AQ1156"/>
    </row>
    <row r="1157" spans="42:43">
      <c r="AP1157"/>
      <c r="AQ1157"/>
    </row>
    <row r="1158" spans="42:43">
      <c r="AP1158"/>
      <c r="AQ1158"/>
    </row>
    <row r="1159" spans="42:43">
      <c r="AP1159"/>
      <c r="AQ1159"/>
    </row>
    <row r="1160" spans="42:43">
      <c r="AP1160"/>
      <c r="AQ1160"/>
    </row>
    <row r="1161" spans="42:43">
      <c r="AP1161"/>
      <c r="AQ1161"/>
    </row>
    <row r="1162" spans="42:43">
      <c r="AP1162"/>
      <c r="AQ1162"/>
    </row>
    <row r="1163" spans="42:43">
      <c r="AP1163"/>
      <c r="AQ1163"/>
    </row>
    <row r="1164" spans="42:43">
      <c r="AP1164"/>
      <c r="AQ1164"/>
    </row>
    <row r="1165" spans="42:43">
      <c r="AP1165"/>
      <c r="AQ1165"/>
    </row>
    <row r="1166" spans="42:43">
      <c r="AP1166"/>
      <c r="AQ1166"/>
    </row>
    <row r="1167" spans="42:43">
      <c r="AP1167"/>
      <c r="AQ1167"/>
    </row>
    <row r="1168" spans="42:43">
      <c r="AP1168"/>
      <c r="AQ1168"/>
    </row>
    <row r="1169" spans="42:43">
      <c r="AP1169"/>
      <c r="AQ1169"/>
    </row>
    <row r="1170" spans="42:43">
      <c r="AP1170"/>
      <c r="AQ1170"/>
    </row>
    <row r="1171" spans="42:43">
      <c r="AP1171"/>
      <c r="AQ1171"/>
    </row>
    <row r="1172" spans="42:43">
      <c r="AP1172"/>
      <c r="AQ1172"/>
    </row>
    <row r="1173" spans="42:43">
      <c r="AP1173"/>
      <c r="AQ1173"/>
    </row>
    <row r="1174" spans="42:43">
      <c r="AP1174"/>
      <c r="AQ1174"/>
    </row>
    <row r="1175" spans="42:43">
      <c r="AP1175"/>
      <c r="AQ1175"/>
    </row>
    <row r="1176" spans="42:43">
      <c r="AP1176"/>
      <c r="AQ1176"/>
    </row>
    <row r="1177" spans="42:43">
      <c r="AP1177"/>
      <c r="AQ1177"/>
    </row>
    <row r="1178" spans="42:43">
      <c r="AP1178"/>
      <c r="AQ1178"/>
    </row>
    <row r="1179" spans="42:43">
      <c r="AP1179"/>
      <c r="AQ1179"/>
    </row>
    <row r="1180" spans="42:43">
      <c r="AP1180"/>
      <c r="AQ1180"/>
    </row>
    <row r="1181" spans="42:43">
      <c r="AP1181"/>
      <c r="AQ1181"/>
    </row>
    <row r="1182" spans="42:43">
      <c r="AP1182"/>
      <c r="AQ1182"/>
    </row>
    <row r="1183" spans="42:43">
      <c r="AP1183"/>
      <c r="AQ1183"/>
    </row>
    <row r="1184" spans="42:43">
      <c r="AP1184"/>
      <c r="AQ1184"/>
    </row>
    <row r="1185" spans="42:43">
      <c r="AP1185"/>
      <c r="AQ1185"/>
    </row>
  </sheetData>
  <mergeCells count="20">
    <mergeCell ref="B1:D1"/>
    <mergeCell ref="B3:P3"/>
    <mergeCell ref="R3:V3"/>
    <mergeCell ref="B6:K6"/>
    <mergeCell ref="M6:V6"/>
    <mergeCell ref="G55:I55"/>
    <mergeCell ref="M52:V52"/>
    <mergeCell ref="C8:E8"/>
    <mergeCell ref="F8:K8"/>
    <mergeCell ref="Q8:V8"/>
    <mergeCell ref="Q20:V20"/>
    <mergeCell ref="M22:N22"/>
    <mergeCell ref="M23:N23"/>
    <mergeCell ref="Q35:S35"/>
    <mergeCell ref="T35:V35"/>
    <mergeCell ref="F37:H37"/>
    <mergeCell ref="G41:H41"/>
    <mergeCell ref="F45:H45"/>
    <mergeCell ref="F47:H47"/>
    <mergeCell ref="B52:K52"/>
  </mergeCells>
  <phoneticPr fontId="47" type="noConversion"/>
  <dataValidations count="1">
    <dataValidation type="list" allowBlank="1" showInputMessage="1" showErrorMessage="1" sqref="R3:V3" xr:uid="{00000000-0002-0000-0D00-000000000000}">
      <formula1>ListeOperateurs</formula1>
    </dataValidation>
  </dataValidations>
  <pageMargins left="0.7" right="0.7" top="0.75" bottom="0.75" header="0.3" footer="0.3"/>
  <pageSetup paperSize="9" orientation="portrait" horizontalDpi="0" verticalDpi="0"/>
  <ignoredErrors>
    <ignoredError sqref="F10:G30 C38:D47 I37:J40 J47" emptyCellReference="1"/>
    <ignoredError sqref="L26:L3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rchiveOperateur">
                <anchor moveWithCells="1" sizeWithCells="1">
                  <from>
                    <xdr:col>22</xdr:col>
                    <xdr:colOff>198120</xdr:colOff>
                    <xdr:row>4</xdr:row>
                    <xdr:rowOff>121920</xdr:rowOff>
                  </from>
                  <to>
                    <xdr:col>24</xdr:col>
                    <xdr:colOff>190500</xdr:colOff>
                    <xdr:row>6</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S55"/>
  <sheetViews>
    <sheetView showGridLines="0" topLeftCell="B26" workbookViewId="0">
      <selection activeCell="A46" sqref="A46"/>
    </sheetView>
  </sheetViews>
  <sheetFormatPr baseColWidth="10" defaultColWidth="10.8984375" defaultRowHeight="15.6"/>
  <cols>
    <col min="1" max="1" width="11.59765625" style="183" hidden="1" customWidth="1"/>
    <col min="2" max="2" width="11.59765625" style="183" customWidth="1"/>
    <col min="3" max="3" width="10.8984375" style="183"/>
    <col min="4" max="4" width="20.59765625" style="183" bestFit="1" customWidth="1"/>
    <col min="5" max="19" width="13" style="183" customWidth="1"/>
    <col min="20" max="16384" width="10.8984375" style="183"/>
  </cols>
  <sheetData>
    <row r="1" spans="1:19" ht="54.9" customHeight="1">
      <c r="B1" s="182"/>
      <c r="C1" s="558" t="s">
        <v>239</v>
      </c>
      <c r="D1" s="558"/>
      <c r="E1" s="182"/>
      <c r="F1" s="182"/>
      <c r="G1" s="182"/>
      <c r="H1" s="182"/>
      <c r="I1" s="182"/>
      <c r="J1" s="182"/>
      <c r="K1" s="182"/>
      <c r="L1" s="182"/>
      <c r="M1" s="182"/>
      <c r="N1" s="182"/>
      <c r="O1" s="182"/>
      <c r="P1" s="182"/>
      <c r="Q1" s="182"/>
      <c r="R1" s="182"/>
      <c r="S1" s="182"/>
    </row>
    <row r="2" spans="1:19" ht="15" customHeight="1">
      <c r="C2" s="329"/>
      <c r="D2" s="329"/>
    </row>
    <row r="3" spans="1:19" ht="60" customHeight="1">
      <c r="A3" s="330" t="str">
        <f>Operateur</f>
        <v>Seleccione equipo…</v>
      </c>
      <c r="B3" s="553" t="s">
        <v>198</v>
      </c>
      <c r="C3" s="553"/>
      <c r="D3" s="566"/>
      <c r="E3" s="331"/>
      <c r="F3" s="331"/>
      <c r="G3" s="331"/>
      <c r="H3" s="331"/>
      <c r="I3" s="331"/>
      <c r="J3" s="331"/>
      <c r="K3" s="331"/>
      <c r="L3" s="331"/>
      <c r="M3" s="331"/>
      <c r="N3" s="331"/>
      <c r="O3" s="331"/>
      <c r="P3" s="331"/>
      <c r="Q3" s="331"/>
      <c r="R3" s="331"/>
      <c r="S3" s="332"/>
    </row>
    <row r="4" spans="1:19">
      <c r="A4" s="182"/>
      <c r="B4" s="333" t="s">
        <v>240</v>
      </c>
      <c r="C4" s="334"/>
      <c r="D4" s="334"/>
      <c r="E4" s="335"/>
      <c r="F4" s="335"/>
      <c r="G4" s="335"/>
      <c r="H4" s="335"/>
      <c r="I4" s="335"/>
      <c r="J4" s="335"/>
      <c r="K4" s="335"/>
      <c r="L4" s="335"/>
      <c r="M4" s="335"/>
      <c r="N4" s="335"/>
      <c r="O4" s="335"/>
      <c r="P4" s="335"/>
      <c r="Q4" s="335"/>
      <c r="R4" s="335"/>
      <c r="S4" s="335"/>
    </row>
    <row r="5" spans="1:19">
      <c r="A5" s="183" t="e">
        <f ca="1">Resultados!E33*Surface</f>
        <v>#REF!</v>
      </c>
      <c r="B5" s="336" t="s">
        <v>241</v>
      </c>
      <c r="C5" s="291" t="s">
        <v>242</v>
      </c>
      <c r="D5" s="337" t="s">
        <v>23</v>
      </c>
      <c r="E5" s="338"/>
      <c r="F5" s="339"/>
      <c r="G5" s="340"/>
      <c r="H5" s="340"/>
      <c r="I5" s="340"/>
      <c r="J5" s="340"/>
      <c r="K5" s="340"/>
      <c r="L5" s="340"/>
      <c r="M5" s="340"/>
      <c r="N5" s="340"/>
      <c r="O5" s="340"/>
      <c r="P5" s="340"/>
      <c r="Q5" s="340"/>
      <c r="R5" s="340"/>
      <c r="S5" s="340"/>
    </row>
    <row r="6" spans="1:19">
      <c r="A6" s="341" t="e">
        <f ca="1">A8*Surface</f>
        <v>#REF!</v>
      </c>
      <c r="B6" s="301"/>
      <c r="C6" s="266"/>
      <c r="D6" s="288" t="s">
        <v>243</v>
      </c>
      <c r="E6" s="342"/>
      <c r="F6" s="342"/>
      <c r="G6" s="343"/>
      <c r="H6" s="343"/>
      <c r="I6" s="343"/>
      <c r="J6" s="343"/>
      <c r="K6" s="343"/>
      <c r="L6" s="343"/>
      <c r="M6" s="343"/>
      <c r="N6" s="343"/>
      <c r="O6" s="343"/>
      <c r="P6" s="343"/>
      <c r="Q6" s="343"/>
      <c r="R6" s="343"/>
      <c r="S6" s="343"/>
    </row>
    <row r="7" spans="1:19">
      <c r="A7" s="201" t="e">
        <f ca="1">Resultados!E47</f>
        <v>#REF!</v>
      </c>
      <c r="B7" s="301"/>
      <c r="C7" s="292"/>
      <c r="D7" s="294" t="s">
        <v>235</v>
      </c>
      <c r="E7" s="344"/>
      <c r="F7" s="345"/>
      <c r="G7" s="345"/>
      <c r="H7" s="345"/>
      <c r="I7" s="345"/>
      <c r="J7" s="345"/>
      <c r="K7" s="345"/>
      <c r="L7" s="345"/>
      <c r="M7" s="345"/>
      <c r="N7" s="345"/>
      <c r="O7" s="345"/>
      <c r="P7" s="345"/>
      <c r="Q7" s="345"/>
      <c r="R7" s="345"/>
      <c r="S7" s="345"/>
    </row>
    <row r="8" spans="1:19">
      <c r="A8" s="341" t="e">
        <f ca="1">Resultados!E39</f>
        <v>#REF!</v>
      </c>
      <c r="B8" s="301"/>
      <c r="C8" s="291" t="s">
        <v>244</v>
      </c>
      <c r="D8" s="346" t="s">
        <v>231</v>
      </c>
      <c r="E8" s="347"/>
      <c r="F8" s="347"/>
      <c r="G8" s="348"/>
      <c r="H8" s="348"/>
      <c r="I8" s="348"/>
      <c r="J8" s="348"/>
      <c r="K8" s="348"/>
      <c r="L8" s="348"/>
      <c r="M8" s="348"/>
      <c r="N8" s="348"/>
      <c r="O8" s="348"/>
      <c r="P8" s="348"/>
      <c r="Q8" s="348"/>
      <c r="R8" s="348"/>
      <c r="S8" s="348"/>
    </row>
    <row r="9" spans="1:19">
      <c r="A9" s="349" t="e">
        <f ca="1">Resultados!E40/$A$8</f>
        <v>#REF!</v>
      </c>
      <c r="B9" s="301"/>
      <c r="C9" s="266"/>
      <c r="D9" s="310" t="s">
        <v>245</v>
      </c>
      <c r="E9" s="350"/>
      <c r="F9" s="351"/>
      <c r="G9" s="352"/>
      <c r="H9" s="352"/>
      <c r="I9" s="352"/>
      <c r="J9" s="352"/>
      <c r="K9" s="352"/>
      <c r="L9" s="352"/>
      <c r="M9" s="352"/>
      <c r="N9" s="352"/>
      <c r="O9" s="352"/>
      <c r="P9" s="352"/>
      <c r="Q9" s="352"/>
      <c r="R9" s="352"/>
      <c r="S9" s="352"/>
    </row>
    <row r="10" spans="1:19">
      <c r="A10" s="349" t="e">
        <f ca="1">Resultados!E41/$A$8</f>
        <v>#REF!</v>
      </c>
      <c r="B10" s="301"/>
      <c r="C10" s="266"/>
      <c r="D10" s="314" t="s">
        <v>246</v>
      </c>
      <c r="E10" s="353"/>
      <c r="F10" s="354"/>
      <c r="G10" s="353"/>
      <c r="H10" s="353"/>
      <c r="I10" s="353"/>
      <c r="J10" s="353"/>
      <c r="K10" s="353"/>
      <c r="L10" s="353"/>
      <c r="M10" s="353"/>
      <c r="N10" s="353"/>
      <c r="O10" s="353"/>
      <c r="P10" s="353"/>
      <c r="Q10" s="353"/>
      <c r="R10" s="353"/>
      <c r="S10" s="353"/>
    </row>
    <row r="11" spans="1:19">
      <c r="A11" s="349" t="e">
        <f ca="1">Resultados!E42/$A$8</f>
        <v>#REF!</v>
      </c>
      <c r="B11" s="301"/>
      <c r="C11" s="266"/>
      <c r="D11" s="314" t="s">
        <v>247</v>
      </c>
      <c r="E11" s="355"/>
      <c r="F11" s="356"/>
      <c r="G11" s="355"/>
      <c r="H11" s="355"/>
      <c r="I11" s="355"/>
      <c r="J11" s="355"/>
      <c r="K11" s="355"/>
      <c r="L11" s="355"/>
      <c r="M11" s="355"/>
      <c r="N11" s="355"/>
      <c r="O11" s="355"/>
      <c r="P11" s="355"/>
      <c r="Q11" s="355"/>
      <c r="R11" s="355"/>
      <c r="S11" s="355"/>
    </row>
    <row r="12" spans="1:19">
      <c r="A12" s="349" t="e">
        <f ca="1">Resultados!E43/$A$8</f>
        <v>#REF!</v>
      </c>
      <c r="B12" s="301"/>
      <c r="C12" s="266"/>
      <c r="D12" s="310" t="s">
        <v>248</v>
      </c>
      <c r="E12" s="352"/>
      <c r="F12" s="351"/>
      <c r="G12" s="352"/>
      <c r="H12" s="352"/>
      <c r="I12" s="352"/>
      <c r="J12" s="352"/>
      <c r="K12" s="352"/>
      <c r="L12" s="352"/>
      <c r="M12" s="352"/>
      <c r="N12" s="352"/>
      <c r="O12" s="352"/>
      <c r="P12" s="352"/>
      <c r="Q12" s="352"/>
      <c r="R12" s="352"/>
      <c r="S12" s="352"/>
    </row>
    <row r="13" spans="1:19">
      <c r="A13" s="349" t="e">
        <f ca="1">Resultados!E44/$A$8</f>
        <v>#REF!</v>
      </c>
      <c r="B13" s="301"/>
      <c r="C13" s="266"/>
      <c r="D13" s="314" t="s">
        <v>249</v>
      </c>
      <c r="E13" s="353"/>
      <c r="F13" s="354"/>
      <c r="G13" s="353"/>
      <c r="H13" s="353"/>
      <c r="I13" s="353"/>
      <c r="J13" s="353"/>
      <c r="K13" s="353"/>
      <c r="L13" s="353"/>
      <c r="M13" s="353"/>
      <c r="N13" s="353"/>
      <c r="O13" s="353"/>
      <c r="P13" s="353"/>
      <c r="Q13" s="353"/>
      <c r="R13" s="353"/>
      <c r="S13" s="353"/>
    </row>
    <row r="14" spans="1:19">
      <c r="A14" s="349" t="e">
        <f ca="1">Resultados!E45/$A$8</f>
        <v>#REF!</v>
      </c>
      <c r="B14" s="301"/>
      <c r="C14" s="266"/>
      <c r="D14" s="314" t="s">
        <v>250</v>
      </c>
      <c r="E14" s="353"/>
      <c r="F14" s="354"/>
      <c r="G14" s="353"/>
      <c r="H14" s="353"/>
      <c r="I14" s="353"/>
      <c r="J14" s="353"/>
      <c r="K14" s="353"/>
      <c r="L14" s="353"/>
      <c r="M14" s="353"/>
      <c r="N14" s="353"/>
      <c r="O14" s="353"/>
      <c r="P14" s="353"/>
      <c r="Q14" s="353"/>
      <c r="R14" s="353"/>
      <c r="S14" s="353"/>
    </row>
    <row r="15" spans="1:19">
      <c r="A15" s="349" t="e">
        <f ca="1">Resultados!E46/$A$8</f>
        <v>#REF!</v>
      </c>
      <c r="B15" s="301"/>
      <c r="C15" s="266"/>
      <c r="D15" s="357" t="s">
        <v>251</v>
      </c>
      <c r="E15" s="355"/>
      <c r="F15" s="356"/>
      <c r="G15" s="355"/>
      <c r="H15" s="355"/>
      <c r="I15" s="355"/>
      <c r="J15" s="355"/>
      <c r="K15" s="355"/>
      <c r="L15" s="355"/>
      <c r="M15" s="355"/>
      <c r="N15" s="355"/>
      <c r="O15" s="355"/>
      <c r="P15" s="355"/>
      <c r="Q15" s="355"/>
      <c r="R15" s="355"/>
      <c r="S15" s="355"/>
    </row>
    <row r="16" spans="1:19">
      <c r="A16" s="341" t="e">
        <f ca="1">Resultados!E38</f>
        <v>#REF!</v>
      </c>
      <c r="B16" s="301"/>
      <c r="C16" s="266"/>
      <c r="D16" s="288" t="s">
        <v>230</v>
      </c>
      <c r="E16" s="339"/>
      <c r="F16" s="339"/>
      <c r="G16" s="358"/>
      <c r="H16" s="358"/>
      <c r="I16" s="358"/>
      <c r="J16" s="358"/>
      <c r="K16" s="358"/>
      <c r="L16" s="358"/>
      <c r="M16" s="358"/>
      <c r="N16" s="358"/>
      <c r="O16" s="358"/>
      <c r="P16" s="358"/>
      <c r="Q16" s="358"/>
      <c r="R16" s="358"/>
      <c r="S16" s="358"/>
    </row>
    <row r="17" spans="1:19">
      <c r="A17" s="359" t="e">
        <f ca="1">Resultados!K37</f>
        <v>#REF!</v>
      </c>
      <c r="B17" s="301"/>
      <c r="C17" s="266"/>
      <c r="D17" s="288" t="s">
        <v>252</v>
      </c>
      <c r="E17" s="360"/>
      <c r="F17" s="361"/>
      <c r="G17" s="362"/>
      <c r="H17" s="362"/>
      <c r="I17" s="362"/>
      <c r="J17" s="362"/>
      <c r="K17" s="362"/>
      <c r="L17" s="362"/>
      <c r="M17" s="362"/>
      <c r="N17" s="362"/>
      <c r="O17" s="362"/>
      <c r="P17" s="362"/>
      <c r="Q17" s="362"/>
      <c r="R17" s="362"/>
      <c r="S17" s="362"/>
    </row>
    <row r="18" spans="1:19">
      <c r="A18" s="363">
        <f>Resultados!K41</f>
        <v>0</v>
      </c>
      <c r="B18" s="301"/>
      <c r="C18" s="266"/>
      <c r="D18" s="364" t="s">
        <v>253</v>
      </c>
      <c r="E18" s="365"/>
      <c r="F18" s="366"/>
      <c r="G18" s="367"/>
      <c r="H18" s="367"/>
      <c r="I18" s="367"/>
      <c r="J18" s="367"/>
      <c r="K18" s="367"/>
      <c r="L18" s="367"/>
      <c r="M18" s="367"/>
      <c r="N18" s="367"/>
      <c r="O18" s="367"/>
      <c r="P18" s="367"/>
      <c r="Q18" s="367"/>
      <c r="R18" s="367"/>
      <c r="S18" s="367"/>
    </row>
    <row r="19" spans="1:19">
      <c r="A19" s="349" t="e">
        <f>Resultados!K42/$A$18</f>
        <v>#DIV/0!</v>
      </c>
      <c r="B19" s="301"/>
      <c r="C19" s="266"/>
      <c r="D19" s="368" t="s">
        <v>254</v>
      </c>
      <c r="E19" s="352"/>
      <c r="F19" s="351"/>
      <c r="G19" s="352"/>
      <c r="H19" s="352"/>
      <c r="I19" s="352"/>
      <c r="J19" s="352"/>
      <c r="K19" s="352"/>
      <c r="L19" s="352"/>
      <c r="M19" s="352"/>
      <c r="N19" s="352"/>
      <c r="O19" s="352"/>
      <c r="P19" s="352"/>
      <c r="Q19" s="352"/>
      <c r="R19" s="352"/>
      <c r="S19" s="352"/>
    </row>
    <row r="20" spans="1:19">
      <c r="A20" s="349" t="e">
        <f>Resultados!K43/$A$18</f>
        <v>#DIV/0!</v>
      </c>
      <c r="B20" s="301"/>
      <c r="C20" s="266"/>
      <c r="D20" s="369" t="s">
        <v>255</v>
      </c>
      <c r="E20" s="353"/>
      <c r="F20" s="354"/>
      <c r="G20" s="353"/>
      <c r="H20" s="353"/>
      <c r="I20" s="353"/>
      <c r="J20" s="353"/>
      <c r="K20" s="353"/>
      <c r="L20" s="353"/>
      <c r="M20" s="353"/>
      <c r="N20" s="353"/>
      <c r="O20" s="353"/>
      <c r="P20" s="353"/>
      <c r="Q20" s="353"/>
      <c r="R20" s="353"/>
      <c r="S20" s="353"/>
    </row>
    <row r="21" spans="1:19">
      <c r="A21" s="349" t="e">
        <f>Resultados!K44/$A$18</f>
        <v>#DIV/0!</v>
      </c>
      <c r="B21" s="301"/>
      <c r="C21" s="266"/>
      <c r="D21" s="369" t="s">
        <v>256</v>
      </c>
      <c r="E21" s="355"/>
      <c r="F21" s="356"/>
      <c r="G21" s="355"/>
      <c r="H21" s="355"/>
      <c r="I21" s="355"/>
      <c r="J21" s="355"/>
      <c r="K21" s="355"/>
      <c r="L21" s="355"/>
      <c r="M21" s="355"/>
      <c r="N21" s="355"/>
      <c r="O21" s="355"/>
      <c r="P21" s="355"/>
      <c r="Q21" s="355"/>
      <c r="R21" s="355"/>
      <c r="S21" s="355"/>
    </row>
    <row r="22" spans="1:19">
      <c r="A22" s="363">
        <f>Resultados!K45</f>
        <v>0</v>
      </c>
      <c r="B22" s="272"/>
      <c r="C22" s="292"/>
      <c r="D22" s="370" t="s">
        <v>233</v>
      </c>
      <c r="E22" s="371"/>
      <c r="F22" s="372"/>
      <c r="G22" s="373"/>
      <c r="H22" s="373"/>
      <c r="I22" s="373"/>
      <c r="J22" s="373"/>
      <c r="K22" s="373"/>
      <c r="L22" s="373"/>
      <c r="M22" s="373"/>
      <c r="N22" s="373"/>
      <c r="O22" s="373"/>
      <c r="P22" s="373"/>
      <c r="Q22" s="373"/>
      <c r="R22" s="373"/>
      <c r="S22" s="373"/>
    </row>
    <row r="23" spans="1:19">
      <c r="A23" s="363"/>
      <c r="B23" s="178"/>
      <c r="C23" s="178"/>
      <c r="D23" s="178"/>
      <c r="E23" s="201"/>
      <c r="F23" s="201"/>
      <c r="G23" s="363"/>
      <c r="H23" s="363"/>
      <c r="I23" s="363"/>
      <c r="J23" s="363"/>
      <c r="K23" s="363"/>
      <c r="L23" s="363"/>
      <c r="M23" s="363"/>
      <c r="N23" s="363"/>
      <c r="O23" s="363"/>
      <c r="P23" s="363"/>
      <c r="Q23" s="363"/>
      <c r="R23" s="363"/>
      <c r="S23" s="363"/>
    </row>
    <row r="24" spans="1:19">
      <c r="A24" s="374"/>
      <c r="B24" s="333" t="s">
        <v>201</v>
      </c>
      <c r="C24" s="375"/>
      <c r="D24" s="375"/>
      <c r="E24" s="376"/>
      <c r="F24" s="376"/>
      <c r="G24" s="374"/>
      <c r="H24" s="374"/>
      <c r="I24" s="374"/>
      <c r="J24" s="374"/>
      <c r="K24" s="374"/>
      <c r="L24" s="374"/>
      <c r="M24" s="374"/>
      <c r="N24" s="374"/>
      <c r="O24" s="374"/>
      <c r="P24" s="374"/>
      <c r="Q24" s="374"/>
      <c r="R24" s="374"/>
      <c r="S24" s="374"/>
    </row>
    <row r="25" spans="1:19">
      <c r="A25" s="363">
        <f>Resultados!O9</f>
        <v>0</v>
      </c>
      <c r="B25" s="336" t="s">
        <v>203</v>
      </c>
      <c r="C25" s="377"/>
      <c r="D25" s="378" t="s">
        <v>257</v>
      </c>
      <c r="E25" s="339"/>
      <c r="F25" s="339"/>
      <c r="G25" s="358"/>
      <c r="H25" s="358"/>
      <c r="I25" s="358"/>
      <c r="J25" s="358"/>
      <c r="K25" s="358"/>
      <c r="L25" s="358"/>
      <c r="M25" s="358"/>
      <c r="N25" s="358"/>
      <c r="O25" s="358"/>
      <c r="P25" s="358"/>
      <c r="Q25" s="358"/>
      <c r="R25" s="358"/>
      <c r="S25" s="358"/>
    </row>
    <row r="26" spans="1:19">
      <c r="A26" s="341">
        <f>Resultados!O10</f>
        <v>0</v>
      </c>
      <c r="B26" s="272"/>
      <c r="C26" s="293"/>
      <c r="D26" s="379" t="s">
        <v>258</v>
      </c>
      <c r="E26" s="345"/>
      <c r="F26" s="345"/>
      <c r="G26" s="380"/>
      <c r="H26" s="380"/>
      <c r="I26" s="380"/>
      <c r="J26" s="380"/>
      <c r="K26" s="380"/>
      <c r="L26" s="380"/>
      <c r="M26" s="380"/>
      <c r="N26" s="380"/>
      <c r="O26" s="380"/>
      <c r="P26" s="380"/>
      <c r="Q26" s="380"/>
      <c r="R26" s="380"/>
      <c r="S26" s="380"/>
    </row>
    <row r="27" spans="1:19">
      <c r="A27" s="363"/>
      <c r="B27" s="178"/>
      <c r="C27" s="178"/>
      <c r="D27" s="178"/>
      <c r="E27" s="201"/>
      <c r="F27" s="201"/>
      <c r="G27" s="363"/>
      <c r="H27" s="363"/>
      <c r="I27" s="363"/>
      <c r="J27" s="363"/>
      <c r="K27" s="363"/>
      <c r="L27" s="363"/>
      <c r="M27" s="363"/>
      <c r="N27" s="363"/>
      <c r="O27" s="363"/>
      <c r="P27" s="363"/>
      <c r="Q27" s="363"/>
      <c r="R27" s="363"/>
      <c r="S27" s="363"/>
    </row>
    <row r="28" spans="1:19">
      <c r="A28" s="183">
        <v>23</v>
      </c>
      <c r="B28" s="336" t="s">
        <v>215</v>
      </c>
      <c r="C28" s="291" t="s">
        <v>242</v>
      </c>
      <c r="D28" s="337" t="s">
        <v>23</v>
      </c>
      <c r="E28" s="338"/>
      <c r="F28" s="339"/>
      <c r="G28" s="338"/>
      <c r="H28" s="338"/>
      <c r="I28" s="338"/>
      <c r="J28" s="338"/>
      <c r="K28" s="338"/>
      <c r="L28" s="338"/>
      <c r="M28" s="338"/>
      <c r="N28" s="338"/>
      <c r="O28" s="338"/>
      <c r="P28" s="338"/>
      <c r="Q28" s="338"/>
      <c r="R28" s="338"/>
      <c r="S28" s="338"/>
    </row>
    <row r="29" spans="1:19">
      <c r="A29" s="341">
        <v>17.288188919425018</v>
      </c>
      <c r="B29" s="301"/>
      <c r="C29" s="266"/>
      <c r="D29" s="288" t="s">
        <v>243</v>
      </c>
      <c r="E29" s="381"/>
      <c r="F29" s="342"/>
      <c r="G29" s="382"/>
      <c r="H29" s="382"/>
      <c r="I29" s="382"/>
      <c r="J29" s="382"/>
      <c r="K29" s="382"/>
      <c r="L29" s="382"/>
      <c r="M29" s="382"/>
      <c r="N29" s="382"/>
      <c r="O29" s="382"/>
      <c r="P29" s="382"/>
      <c r="Q29" s="382"/>
      <c r="R29" s="382"/>
      <c r="S29" s="382"/>
    </row>
    <row r="30" spans="1:19">
      <c r="A30" s="201" t="e">
        <f ca="1">Resultados!D47</f>
        <v>#REF!</v>
      </c>
      <c r="B30" s="301"/>
      <c r="C30" s="292"/>
      <c r="D30" s="294" t="s">
        <v>235</v>
      </c>
      <c r="E30" s="383"/>
      <c r="F30" s="345"/>
      <c r="G30" s="384"/>
      <c r="H30" s="384"/>
      <c r="I30" s="384"/>
      <c r="J30" s="384"/>
      <c r="K30" s="384"/>
      <c r="L30" s="384"/>
      <c r="M30" s="384"/>
      <c r="N30" s="384"/>
      <c r="O30" s="384"/>
      <c r="P30" s="384"/>
      <c r="Q30" s="384"/>
      <c r="R30" s="384"/>
      <c r="S30" s="384"/>
    </row>
    <row r="31" spans="1:19">
      <c r="A31" s="341" t="e">
        <f ca="1">Resultados!D39</f>
        <v>#REF!</v>
      </c>
      <c r="B31" s="301"/>
      <c r="C31" s="291" t="s">
        <v>244</v>
      </c>
      <c r="D31" s="337" t="s">
        <v>231</v>
      </c>
      <c r="E31" s="339"/>
      <c r="F31" s="339"/>
      <c r="G31" s="338"/>
      <c r="H31" s="338"/>
      <c r="I31" s="338"/>
      <c r="J31" s="338"/>
      <c r="K31" s="338"/>
      <c r="L31" s="338"/>
      <c r="M31" s="338"/>
      <c r="N31" s="338"/>
      <c r="O31" s="338"/>
      <c r="P31" s="338"/>
      <c r="Q31" s="338"/>
      <c r="R31" s="338"/>
      <c r="S31" s="338"/>
    </row>
    <row r="32" spans="1:19">
      <c r="A32" s="341" t="e">
        <f ca="1">Resultados!D38</f>
        <v>#REF!</v>
      </c>
      <c r="B32" s="301"/>
      <c r="C32" s="266"/>
      <c r="D32" s="288" t="s">
        <v>230</v>
      </c>
      <c r="E32" s="342"/>
      <c r="F32" s="342"/>
      <c r="G32" s="382"/>
      <c r="H32" s="382"/>
      <c r="I32" s="382"/>
      <c r="J32" s="382"/>
      <c r="K32" s="382"/>
      <c r="L32" s="382"/>
      <c r="M32" s="382"/>
      <c r="N32" s="382"/>
      <c r="O32" s="382"/>
      <c r="P32" s="382"/>
      <c r="Q32" s="382"/>
      <c r="R32" s="382"/>
      <c r="S32" s="382"/>
    </row>
    <row r="33" spans="1:19">
      <c r="A33" s="385" t="e">
        <f ca="1">Resultados!J37</f>
        <v>#REF!</v>
      </c>
      <c r="B33" s="301"/>
      <c r="C33" s="266"/>
      <c r="D33" s="288" t="s">
        <v>259</v>
      </c>
      <c r="E33" s="342"/>
      <c r="F33" s="342"/>
      <c r="G33" s="382"/>
      <c r="H33" s="382"/>
      <c r="I33" s="382"/>
      <c r="J33" s="382"/>
      <c r="K33" s="382"/>
      <c r="L33" s="382"/>
      <c r="M33" s="382"/>
      <c r="N33" s="382"/>
      <c r="O33" s="382"/>
      <c r="P33" s="382"/>
      <c r="Q33" s="382"/>
      <c r="R33" s="382"/>
      <c r="S33" s="382"/>
    </row>
    <row r="34" spans="1:19">
      <c r="A34" s="385">
        <f>Resultados!J41</f>
        <v>0</v>
      </c>
      <c r="B34" s="301"/>
      <c r="C34" s="292"/>
      <c r="D34" s="294" t="s">
        <v>260</v>
      </c>
      <c r="E34" s="345"/>
      <c r="F34" s="345"/>
      <c r="G34" s="384"/>
      <c r="H34" s="384"/>
      <c r="I34" s="384"/>
      <c r="J34" s="384"/>
      <c r="K34" s="384"/>
      <c r="L34" s="384"/>
      <c r="M34" s="384"/>
      <c r="N34" s="384"/>
      <c r="O34" s="384"/>
      <c r="P34" s="384"/>
      <c r="Q34" s="384"/>
      <c r="R34" s="384"/>
      <c r="S34" s="384"/>
    </row>
    <row r="35" spans="1:19">
      <c r="A35" s="201" t="e">
        <f ca="1">Resultados!O22</f>
        <v>#REF!</v>
      </c>
      <c r="B35" s="301"/>
      <c r="C35" s="291"/>
      <c r="D35" s="386" t="s">
        <v>223</v>
      </c>
      <c r="E35" s="339"/>
      <c r="F35" s="339"/>
      <c r="G35" s="339"/>
      <c r="H35" s="339"/>
      <c r="I35" s="339"/>
      <c r="J35" s="339"/>
      <c r="K35" s="339"/>
      <c r="L35" s="339"/>
      <c r="M35" s="339"/>
      <c r="N35" s="339"/>
      <c r="O35" s="339"/>
      <c r="P35" s="339"/>
      <c r="Q35" s="339"/>
      <c r="R35" s="339"/>
      <c r="S35" s="339"/>
    </row>
    <row r="36" spans="1:19">
      <c r="A36" s="387" t="e">
        <f ca="1">Resultados!O23</f>
        <v>#REF!</v>
      </c>
      <c r="B36" s="301"/>
      <c r="C36" s="266"/>
      <c r="D36" s="388" t="s">
        <v>224</v>
      </c>
      <c r="E36" s="356"/>
      <c r="F36" s="356"/>
      <c r="G36" s="355"/>
      <c r="H36" s="355"/>
      <c r="I36" s="355"/>
      <c r="J36" s="355"/>
      <c r="K36" s="355"/>
      <c r="L36" s="355"/>
      <c r="M36" s="355"/>
      <c r="N36" s="355"/>
      <c r="O36" s="355"/>
      <c r="P36" s="355"/>
      <c r="Q36" s="355"/>
      <c r="R36" s="355"/>
      <c r="S36" s="355"/>
    </row>
    <row r="37" spans="1:19">
      <c r="A37" s="349" t="e">
        <f ca="1">Resultados!O26</f>
        <v>#DIV/0!</v>
      </c>
      <c r="B37" s="266"/>
      <c r="C37" s="495" t="s">
        <v>146</v>
      </c>
      <c r="D37" s="494" t="s">
        <v>90</v>
      </c>
      <c r="E37" s="488"/>
      <c r="F37" s="492"/>
      <c r="G37" s="490"/>
      <c r="H37" s="352"/>
      <c r="I37" s="352"/>
      <c r="J37" s="352"/>
      <c r="K37" s="352"/>
      <c r="L37" s="352"/>
      <c r="M37" s="488"/>
      <c r="N37" s="490"/>
      <c r="O37" s="352"/>
      <c r="P37" s="352"/>
      <c r="Q37" s="352"/>
      <c r="R37" s="352"/>
      <c r="S37" s="352"/>
    </row>
    <row r="38" spans="1:19">
      <c r="A38" s="349" t="e">
        <f ca="1">Resultados!O27</f>
        <v>#DIV/0!</v>
      </c>
      <c r="B38" s="266"/>
      <c r="C38" s="301"/>
      <c r="D38" s="257" t="s">
        <v>157</v>
      </c>
      <c r="E38" s="353"/>
      <c r="F38" s="354"/>
      <c r="G38" s="491"/>
      <c r="H38" s="353"/>
      <c r="I38" s="353"/>
      <c r="J38" s="353"/>
      <c r="K38" s="353"/>
      <c r="L38" s="353"/>
      <c r="M38" s="353"/>
      <c r="N38" s="491"/>
      <c r="O38" s="353"/>
      <c r="P38" s="353"/>
      <c r="Q38" s="353"/>
      <c r="R38" s="353"/>
      <c r="S38" s="353"/>
    </row>
    <row r="39" spans="1:19">
      <c r="A39" s="349" t="e">
        <f ca="1">Resultados!O28</f>
        <v>#DIV/0!</v>
      </c>
      <c r="B39" s="266"/>
      <c r="C39" s="301"/>
      <c r="D39" s="257" t="s">
        <v>296</v>
      </c>
      <c r="E39" s="353"/>
      <c r="F39" s="354"/>
      <c r="G39" s="491"/>
      <c r="H39" s="353"/>
      <c r="I39" s="491"/>
      <c r="J39" s="353"/>
      <c r="K39" s="491"/>
      <c r="L39" s="491"/>
      <c r="M39" s="491"/>
      <c r="N39" s="491"/>
      <c r="O39" s="353"/>
      <c r="P39" s="353"/>
      <c r="Q39" s="353"/>
      <c r="R39" s="353"/>
      <c r="S39" s="353"/>
    </row>
    <row r="40" spans="1:19">
      <c r="A40" s="349" t="e">
        <f ca="1">Resultados!O29</f>
        <v>#DIV/0!</v>
      </c>
      <c r="B40" s="266"/>
      <c r="C40" s="301"/>
      <c r="D40" s="257" t="s">
        <v>297</v>
      </c>
      <c r="E40" s="353"/>
      <c r="F40" s="354"/>
      <c r="G40" s="491"/>
      <c r="H40" s="353"/>
      <c r="I40" s="491"/>
      <c r="J40" s="353"/>
      <c r="K40" s="491"/>
      <c r="L40" s="491"/>
      <c r="M40" s="491"/>
      <c r="N40" s="491"/>
      <c r="O40" s="353"/>
      <c r="P40" s="353"/>
      <c r="Q40" s="353"/>
      <c r="R40" s="491"/>
      <c r="S40" s="353"/>
    </row>
    <row r="41" spans="1:19">
      <c r="A41" s="349" t="e">
        <f ca="1">Resultados!O30</f>
        <v>#DIV/0!</v>
      </c>
      <c r="B41" s="266"/>
      <c r="C41" s="301"/>
      <c r="D41" s="257" t="s">
        <v>284</v>
      </c>
      <c r="E41" s="353"/>
      <c r="F41" s="354"/>
      <c r="G41" s="353"/>
      <c r="H41" s="491"/>
      <c r="I41" s="491"/>
      <c r="J41" s="491"/>
      <c r="K41" s="491"/>
      <c r="L41" s="491"/>
      <c r="M41" s="491"/>
      <c r="N41" s="491"/>
      <c r="O41" s="491"/>
      <c r="P41" s="353"/>
      <c r="Q41" s="353"/>
      <c r="R41" s="491"/>
      <c r="S41" s="353"/>
    </row>
    <row r="42" spans="1:19">
      <c r="A42" s="349" t="e">
        <f ca="1">Resultados!O31</f>
        <v>#DIV/0!</v>
      </c>
      <c r="B42" s="266"/>
      <c r="C42" s="301"/>
      <c r="D42" s="257" t="s">
        <v>298</v>
      </c>
      <c r="E42" s="353"/>
      <c r="F42" s="354"/>
      <c r="G42" s="353"/>
      <c r="H42" s="491"/>
      <c r="I42" s="491"/>
      <c r="J42" s="491"/>
      <c r="K42" s="491"/>
      <c r="L42" s="491"/>
      <c r="M42" s="491"/>
      <c r="N42" s="491"/>
      <c r="O42" s="491"/>
      <c r="P42" s="491"/>
      <c r="Q42" s="491"/>
      <c r="R42" s="491"/>
      <c r="S42" s="491"/>
    </row>
    <row r="43" spans="1:19">
      <c r="A43" s="349" t="e">
        <f ca="1">Resultados!O32</f>
        <v>#DIV/0!</v>
      </c>
      <c r="B43" s="178"/>
      <c r="C43" s="301"/>
      <c r="D43" s="257" t="s">
        <v>285</v>
      </c>
      <c r="E43" s="353"/>
      <c r="F43" s="354"/>
      <c r="G43" s="353"/>
      <c r="H43" s="491"/>
      <c r="I43" s="491"/>
      <c r="J43" s="491"/>
      <c r="K43" s="491"/>
      <c r="L43" s="491"/>
      <c r="M43" s="491"/>
      <c r="N43" s="491"/>
      <c r="O43" s="491"/>
      <c r="P43" s="491"/>
      <c r="Q43" s="491"/>
      <c r="R43" s="491"/>
      <c r="S43" s="491"/>
    </row>
    <row r="44" spans="1:19">
      <c r="A44" s="349" t="e">
        <f ca="1">Resultados!O33</f>
        <v>#DIV/0!</v>
      </c>
      <c r="B44" s="178"/>
      <c r="C44" s="301"/>
      <c r="D44" s="257" t="s">
        <v>299</v>
      </c>
      <c r="E44" s="353"/>
      <c r="F44" s="354"/>
      <c r="G44" s="353"/>
      <c r="H44" s="491"/>
      <c r="I44" s="491"/>
      <c r="J44" s="491"/>
      <c r="K44" s="491"/>
      <c r="L44" s="491"/>
      <c r="M44" s="491"/>
      <c r="N44" s="491"/>
      <c r="O44" s="491"/>
      <c r="P44" s="491"/>
      <c r="Q44" s="491"/>
      <c r="R44" s="491"/>
      <c r="S44" s="491"/>
    </row>
    <row r="45" spans="1:19">
      <c r="A45" s="349" t="e">
        <f ca="1">Resultados!O34</f>
        <v>#DIV/0!</v>
      </c>
      <c r="B45" s="178"/>
      <c r="C45" s="301"/>
      <c r="D45" s="257" t="s">
        <v>286</v>
      </c>
      <c r="E45" s="353"/>
      <c r="F45" s="354"/>
      <c r="G45" s="353"/>
      <c r="H45" s="491"/>
      <c r="I45" s="491"/>
      <c r="J45" s="491"/>
      <c r="K45" s="491"/>
      <c r="L45" s="491"/>
      <c r="M45" s="491"/>
      <c r="N45" s="491"/>
      <c r="O45" s="491"/>
      <c r="P45" s="491"/>
      <c r="Q45" s="491"/>
      <c r="R45" s="491"/>
      <c r="S45" s="491"/>
    </row>
    <row r="46" spans="1:19" s="487" customFormat="1">
      <c r="A46" s="485" t="e">
        <f ca="1">Resultados!O35</f>
        <v>#DIV/0!</v>
      </c>
      <c r="B46" s="293"/>
      <c r="C46" s="496"/>
      <c r="D46" s="486" t="s">
        <v>288</v>
      </c>
      <c r="E46" s="489"/>
      <c r="F46" s="493"/>
      <c r="G46" s="489"/>
      <c r="H46" s="497"/>
      <c r="I46" s="497"/>
      <c r="J46" s="497"/>
      <c r="K46" s="497"/>
      <c r="L46" s="497"/>
      <c r="M46" s="497"/>
      <c r="N46" s="497"/>
      <c r="O46" s="497"/>
      <c r="P46" s="497"/>
      <c r="Q46" s="497"/>
      <c r="R46" s="497"/>
      <c r="S46" s="497"/>
    </row>
    <row r="47" spans="1:19">
      <c r="B47" s="178"/>
      <c r="C47" s="178"/>
      <c r="D47" s="178"/>
      <c r="E47" s="201"/>
      <c r="F47" s="201"/>
    </row>
    <row r="48" spans="1:19">
      <c r="A48" s="335"/>
      <c r="B48" s="333" t="s">
        <v>237</v>
      </c>
      <c r="C48" s="334"/>
      <c r="D48" s="334"/>
      <c r="E48" s="389"/>
      <c r="F48" s="389"/>
      <c r="G48" s="335"/>
      <c r="H48" s="335"/>
      <c r="I48" s="335"/>
      <c r="J48" s="335"/>
      <c r="K48" s="335"/>
      <c r="L48" s="335"/>
      <c r="M48" s="335"/>
      <c r="N48" s="335"/>
      <c r="O48" s="335"/>
      <c r="P48" s="335"/>
      <c r="Q48" s="335"/>
      <c r="R48" s="335"/>
      <c r="S48" s="335"/>
    </row>
    <row r="49" spans="1:19">
      <c r="A49" s="363" t="e">
        <f ca="1">Resultados!D55</f>
        <v>#REF!</v>
      </c>
      <c r="B49" s="632" t="s">
        <v>102</v>
      </c>
      <c r="C49" s="633"/>
      <c r="D49" s="390" t="s">
        <v>207</v>
      </c>
      <c r="E49" s="339"/>
      <c r="F49" s="339"/>
      <c r="G49" s="358"/>
      <c r="H49" s="358"/>
      <c r="I49" s="358"/>
      <c r="J49" s="358"/>
      <c r="K49" s="358"/>
      <c r="L49" s="358"/>
      <c r="M49" s="358"/>
      <c r="N49" s="358"/>
      <c r="O49" s="358"/>
      <c r="P49" s="358"/>
      <c r="Q49" s="358"/>
      <c r="R49" s="358"/>
      <c r="S49" s="358"/>
    </row>
    <row r="50" spans="1:19">
      <c r="A50" s="363" t="e">
        <f ca="1">Resultados!F55</f>
        <v>#REF!</v>
      </c>
      <c r="B50" s="292"/>
      <c r="C50" s="294"/>
      <c r="D50" s="391" t="s">
        <v>209</v>
      </c>
      <c r="E50" s="345"/>
      <c r="F50" s="345"/>
      <c r="G50" s="380"/>
      <c r="H50" s="380"/>
      <c r="I50" s="380"/>
      <c r="J50" s="380"/>
      <c r="K50" s="380"/>
      <c r="L50" s="380"/>
      <c r="M50" s="380"/>
      <c r="N50" s="380"/>
      <c r="O50" s="380"/>
      <c r="P50" s="380"/>
      <c r="Q50" s="380"/>
      <c r="R50" s="380"/>
      <c r="S50" s="380"/>
    </row>
    <row r="51" spans="1:19">
      <c r="A51" s="201" t="e">
        <f ca="1">Resultados!K54</f>
        <v>#REF!</v>
      </c>
      <c r="B51" s="632" t="s">
        <v>238</v>
      </c>
      <c r="C51" s="633"/>
      <c r="D51" s="390" t="s">
        <v>207</v>
      </c>
      <c r="E51" s="339"/>
      <c r="F51" s="339"/>
      <c r="G51" s="339"/>
      <c r="H51" s="339"/>
      <c r="I51" s="339"/>
      <c r="J51" s="339"/>
      <c r="K51" s="339"/>
      <c r="L51" s="339"/>
      <c r="M51" s="339"/>
      <c r="N51" s="339"/>
      <c r="O51" s="339"/>
      <c r="P51" s="339"/>
      <c r="Q51" s="339"/>
      <c r="R51" s="339"/>
      <c r="S51" s="339"/>
    </row>
    <row r="52" spans="1:19">
      <c r="A52" s="201" t="e">
        <f ca="1">Resultados!K55</f>
        <v>#REF!</v>
      </c>
      <c r="B52" s="292"/>
      <c r="C52" s="294"/>
      <c r="D52" s="391" t="s">
        <v>209</v>
      </c>
      <c r="E52" s="345"/>
      <c r="F52" s="345"/>
      <c r="G52" s="345"/>
      <c r="H52" s="345"/>
      <c r="I52" s="345"/>
      <c r="J52" s="345"/>
      <c r="K52" s="345"/>
      <c r="L52" s="345"/>
      <c r="M52" s="345"/>
      <c r="N52" s="345"/>
      <c r="O52" s="345"/>
      <c r="P52" s="345"/>
      <c r="Q52" s="345"/>
      <c r="R52" s="345"/>
      <c r="S52" s="345"/>
    </row>
    <row r="53" spans="1:19">
      <c r="B53" s="178"/>
      <c r="C53" s="178"/>
      <c r="D53" s="178"/>
      <c r="E53" s="201"/>
      <c r="F53" s="201"/>
    </row>
    <row r="54" spans="1:19" s="194" customFormat="1" ht="39" customHeight="1">
      <c r="A54" s="392">
        <v>31228.35223999311</v>
      </c>
      <c r="B54" s="634" t="s">
        <v>261</v>
      </c>
      <c r="C54" s="635"/>
      <c r="D54" s="636"/>
      <c r="E54" s="393"/>
      <c r="F54" s="394"/>
      <c r="G54" s="395"/>
      <c r="H54" s="395"/>
      <c r="I54" s="395"/>
      <c r="J54" s="395"/>
      <c r="K54" s="395"/>
      <c r="L54" s="395"/>
      <c r="M54" s="395"/>
      <c r="N54" s="395"/>
      <c r="O54" s="395"/>
      <c r="P54" s="395"/>
      <c r="Q54" s="395"/>
      <c r="R54" s="395"/>
      <c r="S54" s="395"/>
    </row>
    <row r="55" spans="1:19" ht="15.9" customHeight="1"/>
  </sheetData>
  <mergeCells count="5">
    <mergeCell ref="C1:D1"/>
    <mergeCell ref="B3:D3"/>
    <mergeCell ref="B49:C49"/>
    <mergeCell ref="B51:C51"/>
    <mergeCell ref="B54:D54"/>
  </mergeCells>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AV1185"/>
  <sheetViews>
    <sheetView showGridLines="0" zoomScale="70" zoomScaleNormal="70" zoomScalePageLayoutView="80" workbookViewId="0">
      <selection activeCell="D5" sqref="D5"/>
    </sheetView>
  </sheetViews>
  <sheetFormatPr baseColWidth="10" defaultColWidth="10.8984375" defaultRowHeight="15.6"/>
  <cols>
    <col min="1" max="2" width="12.8984375" style="5" bestFit="1" customWidth="1"/>
    <col min="3" max="3" width="28.09765625" style="5" bestFit="1" customWidth="1"/>
    <col min="4" max="4" width="18.59765625" style="5" bestFit="1" customWidth="1"/>
    <col min="5" max="5" width="14" style="5" bestFit="1" customWidth="1"/>
    <col min="6" max="6" width="18.5" style="5" bestFit="1" customWidth="1"/>
    <col min="7" max="7" width="13.69921875" style="5" bestFit="1" customWidth="1"/>
    <col min="8" max="8" width="15.09765625" style="6" customWidth="1"/>
    <col min="9" max="9" width="15.09765625" style="6" bestFit="1" customWidth="1"/>
    <col min="10" max="10" width="20.69921875" style="6" bestFit="1" customWidth="1"/>
    <col min="11" max="11" width="2.3984375" style="6" customWidth="1"/>
    <col min="12" max="16384" width="10.8984375" style="6"/>
  </cols>
  <sheetData>
    <row r="1" spans="1:48" ht="54.9" customHeight="1">
      <c r="A1" s="88"/>
      <c r="B1" s="396"/>
      <c r="C1" s="397"/>
      <c r="D1" s="397"/>
      <c r="H1"/>
      <c r="I1"/>
      <c r="J1" s="398"/>
      <c r="K1" s="399"/>
      <c r="L1" s="558" t="s">
        <v>263</v>
      </c>
      <c r="M1" s="558"/>
      <c r="N1" s="558"/>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row>
    <row r="2" spans="1:48">
      <c r="A2" s="88"/>
      <c r="B2" s="396"/>
      <c r="C2" s="397"/>
      <c r="D2" s="397"/>
      <c r="H2"/>
      <c r="I2"/>
      <c r="J2" s="398"/>
    </row>
    <row r="3" spans="1:48">
      <c r="A3" s="88"/>
      <c r="B3" s="396"/>
      <c r="C3" s="397"/>
      <c r="D3" s="397"/>
      <c r="H3"/>
      <c r="I3"/>
      <c r="J3" s="398"/>
    </row>
    <row r="4" spans="1:48">
      <c r="A4" s="642" t="s">
        <v>94</v>
      </c>
      <c r="B4" s="642" t="s">
        <v>95</v>
      </c>
      <c r="C4" s="642" t="s">
        <v>98</v>
      </c>
      <c r="D4" s="642" t="s">
        <v>100</v>
      </c>
      <c r="E4" s="642" t="s">
        <v>102</v>
      </c>
      <c r="F4" s="642" t="s">
        <v>104</v>
      </c>
      <c r="G4" s="642" t="s">
        <v>103</v>
      </c>
      <c r="H4"/>
      <c r="I4"/>
      <c r="J4"/>
    </row>
    <row r="5" spans="1:48">
      <c r="A5" s="643" t="s">
        <v>281</v>
      </c>
      <c r="B5" s="643" t="s">
        <v>281</v>
      </c>
      <c r="C5" s="644">
        <v>0</v>
      </c>
      <c r="D5" s="645">
        <v>0</v>
      </c>
      <c r="E5" s="643">
        <v>0</v>
      </c>
      <c r="F5" s="643">
        <v>2</v>
      </c>
      <c r="G5" s="643">
        <v>0</v>
      </c>
      <c r="H5"/>
      <c r="I5"/>
      <c r="J5"/>
    </row>
    <row r="6" spans="1:48">
      <c r="A6"/>
      <c r="B6"/>
      <c r="C6"/>
      <c r="D6"/>
      <c r="E6"/>
      <c r="F6"/>
      <c r="G6"/>
      <c r="H6"/>
      <c r="I6"/>
      <c r="J6"/>
    </row>
    <row r="7" spans="1:48">
      <c r="A7"/>
      <c r="B7"/>
      <c r="C7"/>
      <c r="D7"/>
      <c r="E7"/>
      <c r="F7"/>
      <c r="G7"/>
      <c r="H7"/>
      <c r="I7"/>
      <c r="J7"/>
    </row>
    <row r="8" spans="1:48">
      <c r="A8"/>
      <c r="B8"/>
      <c r="C8"/>
      <c r="D8"/>
      <c r="E8"/>
      <c r="F8"/>
      <c r="G8"/>
      <c r="H8"/>
      <c r="I8"/>
      <c r="J8"/>
    </row>
    <row r="9" spans="1:48">
      <c r="A9"/>
      <c r="B9"/>
      <c r="C9"/>
      <c r="D9"/>
      <c r="E9"/>
      <c r="F9"/>
      <c r="G9"/>
      <c r="H9"/>
      <c r="I9"/>
      <c r="J9"/>
    </row>
    <row r="10" spans="1:48">
      <c r="A10"/>
      <c r="B10"/>
      <c r="C10"/>
      <c r="D10"/>
      <c r="E10"/>
      <c r="F10"/>
      <c r="G10"/>
      <c r="H10"/>
      <c r="I10"/>
      <c r="J10"/>
    </row>
    <row r="11" spans="1:48">
      <c r="A11"/>
      <c r="B11"/>
      <c r="C11"/>
      <c r="D11"/>
      <c r="E11"/>
      <c r="F11"/>
      <c r="G11"/>
      <c r="H11"/>
      <c r="I11"/>
      <c r="J11"/>
    </row>
    <row r="12" spans="1:48">
      <c r="A12"/>
      <c r="B12"/>
      <c r="C12"/>
      <c r="D12"/>
      <c r="E12"/>
      <c r="F12"/>
      <c r="G12"/>
      <c r="H12"/>
      <c r="I12"/>
      <c r="J12"/>
    </row>
    <row r="13" spans="1:48">
      <c r="A13"/>
      <c r="B13"/>
      <c r="C13"/>
      <c r="D13"/>
      <c r="E13"/>
      <c r="F13"/>
      <c r="G13"/>
      <c r="H13"/>
      <c r="I13"/>
      <c r="J13"/>
    </row>
    <row r="14" spans="1:48">
      <c r="A14"/>
      <c r="B14"/>
      <c r="C14"/>
      <c r="D14"/>
      <c r="E14"/>
      <c r="F14"/>
      <c r="G14"/>
      <c r="H14"/>
      <c r="I14"/>
      <c r="J14"/>
    </row>
    <row r="15" spans="1:48">
      <c r="A15"/>
      <c r="B15"/>
      <c r="C15"/>
      <c r="D15"/>
      <c r="E15"/>
      <c r="F15"/>
      <c r="G15"/>
      <c r="H15"/>
      <c r="I15"/>
      <c r="J15"/>
    </row>
    <row r="16" spans="1:48">
      <c r="A16"/>
      <c r="B16"/>
      <c r="C16"/>
      <c r="D16"/>
      <c r="E16"/>
      <c r="F16"/>
      <c r="G16"/>
      <c r="H16"/>
      <c r="I16"/>
      <c r="J16"/>
    </row>
    <row r="17" spans="1:10">
      <c r="A17"/>
      <c r="B17"/>
      <c r="C17"/>
      <c r="D17"/>
      <c r="E17"/>
      <c r="F17"/>
      <c r="G17"/>
      <c r="H17"/>
      <c r="I17"/>
      <c r="J17"/>
    </row>
    <row r="18" spans="1:10">
      <c r="A18"/>
      <c r="B18"/>
      <c r="C18"/>
      <c r="D18"/>
      <c r="E18"/>
      <c r="F18"/>
      <c r="G18"/>
      <c r="H18"/>
      <c r="I18"/>
      <c r="J18"/>
    </row>
    <row r="19" spans="1:10">
      <c r="A19"/>
      <c r="B19"/>
      <c r="C19"/>
      <c r="D19"/>
      <c r="E19"/>
      <c r="F19"/>
      <c r="G19"/>
      <c r="H19"/>
      <c r="I19"/>
      <c r="J19"/>
    </row>
    <row r="20" spans="1:10">
      <c r="A20"/>
      <c r="B20"/>
      <c r="C20"/>
      <c r="D20"/>
      <c r="E20"/>
      <c r="F20"/>
      <c r="G20"/>
      <c r="H20"/>
      <c r="I20"/>
      <c r="J20"/>
    </row>
    <row r="21" spans="1:10">
      <c r="A21"/>
      <c r="B21"/>
      <c r="C21"/>
      <c r="D21"/>
      <c r="E21"/>
      <c r="F21"/>
      <c r="G21"/>
      <c r="H21"/>
      <c r="I21"/>
      <c r="J21"/>
    </row>
    <row r="22" spans="1:10">
      <c r="A22"/>
      <c r="B22"/>
      <c r="C22"/>
      <c r="D22"/>
      <c r="E22"/>
      <c r="F22"/>
      <c r="G22"/>
      <c r="H22"/>
      <c r="I22"/>
      <c r="J22"/>
    </row>
    <row r="23" spans="1:10">
      <c r="A23"/>
      <c r="B23"/>
      <c r="C23"/>
      <c r="D23"/>
      <c r="E23"/>
      <c r="F23"/>
      <c r="G23"/>
      <c r="H23"/>
      <c r="I23"/>
      <c r="J23"/>
    </row>
    <row r="24" spans="1:10">
      <c r="A24"/>
      <c r="B24"/>
      <c r="C24"/>
      <c r="D24"/>
      <c r="E24"/>
      <c r="F24"/>
      <c r="G24"/>
      <c r="H24"/>
      <c r="I24"/>
      <c r="J24"/>
    </row>
    <row r="25" spans="1:10">
      <c r="A25"/>
      <c r="B25"/>
      <c r="C25"/>
      <c r="D25"/>
      <c r="E25"/>
      <c r="F25"/>
      <c r="G25"/>
      <c r="H25"/>
      <c r="I25"/>
      <c r="J25"/>
    </row>
    <row r="26" spans="1:10">
      <c r="A26"/>
      <c r="B26"/>
      <c r="C26"/>
      <c r="D26"/>
      <c r="E26"/>
      <c r="F26"/>
      <c r="G26"/>
      <c r="H26"/>
      <c r="I26"/>
      <c r="J26"/>
    </row>
    <row r="27" spans="1:10">
      <c r="A27"/>
      <c r="B27"/>
      <c r="C27"/>
      <c r="D27"/>
      <c r="E27"/>
      <c r="F27"/>
      <c r="G27"/>
      <c r="H27"/>
      <c r="I27"/>
      <c r="J27"/>
    </row>
    <row r="28" spans="1:10">
      <c r="A28"/>
      <c r="B28"/>
      <c r="C28"/>
      <c r="D28"/>
      <c r="E28"/>
      <c r="F28"/>
      <c r="G28"/>
      <c r="H28"/>
      <c r="I28"/>
      <c r="J28"/>
    </row>
    <row r="29" spans="1:10">
      <c r="A29"/>
      <c r="B29"/>
      <c r="C29"/>
      <c r="D29"/>
      <c r="E29"/>
      <c r="F29"/>
      <c r="G29"/>
      <c r="H29"/>
      <c r="I29"/>
      <c r="J29"/>
    </row>
    <row r="30" spans="1:10">
      <c r="A30"/>
      <c r="B30"/>
      <c r="C30"/>
      <c r="D30"/>
      <c r="E30"/>
      <c r="F30"/>
      <c r="G30"/>
      <c r="H30"/>
      <c r="I30"/>
      <c r="J30"/>
    </row>
    <row r="31" spans="1:10">
      <c r="A31"/>
      <c r="B31"/>
      <c r="C31"/>
      <c r="D31"/>
      <c r="E31"/>
      <c r="F31"/>
      <c r="G31"/>
      <c r="H31"/>
      <c r="I31"/>
      <c r="J31"/>
    </row>
    <row r="32" spans="1:10">
      <c r="A32"/>
      <c r="B32"/>
      <c r="C32"/>
      <c r="D32"/>
      <c r="E32"/>
      <c r="F32"/>
      <c r="G32"/>
      <c r="H32"/>
      <c r="I32"/>
      <c r="J32"/>
    </row>
    <row r="33" spans="1:10">
      <c r="A33"/>
      <c r="B33"/>
      <c r="C33"/>
      <c r="D33"/>
      <c r="E33"/>
      <c r="F33"/>
      <c r="G33"/>
      <c r="H33"/>
      <c r="I33"/>
      <c r="J33"/>
    </row>
    <row r="34" spans="1:10">
      <c r="A34"/>
      <c r="B34"/>
      <c r="C34"/>
      <c r="D34"/>
      <c r="E34"/>
      <c r="F34"/>
      <c r="G34"/>
      <c r="H34"/>
      <c r="I34"/>
      <c r="J34"/>
    </row>
    <row r="35" spans="1:10">
      <c r="A35"/>
      <c r="B35"/>
      <c r="C35"/>
      <c r="D35"/>
      <c r="E35"/>
      <c r="F35"/>
      <c r="G35"/>
      <c r="H35"/>
      <c r="I35"/>
      <c r="J35"/>
    </row>
    <row r="36" spans="1:10">
      <c r="A36"/>
      <c r="B36"/>
      <c r="C36"/>
      <c r="D36"/>
      <c r="E36"/>
      <c r="F36"/>
      <c r="G36"/>
      <c r="H36"/>
      <c r="I36"/>
      <c r="J36"/>
    </row>
    <row r="37" spans="1:10">
      <c r="A37"/>
      <c r="B37"/>
      <c r="C37"/>
      <c r="D37"/>
      <c r="E37"/>
      <c r="F37"/>
      <c r="G37"/>
      <c r="H37"/>
      <c r="I37"/>
      <c r="J37"/>
    </row>
    <row r="38" spans="1:10">
      <c r="A38"/>
      <c r="B38"/>
      <c r="C38"/>
      <c r="D38"/>
      <c r="E38"/>
      <c r="F38"/>
      <c r="G38"/>
      <c r="H38"/>
      <c r="I38"/>
      <c r="J38"/>
    </row>
    <row r="39" spans="1:10">
      <c r="A39"/>
      <c r="B39"/>
      <c r="C39"/>
      <c r="D39"/>
      <c r="E39"/>
      <c r="F39"/>
      <c r="G39"/>
      <c r="H39"/>
      <c r="I39"/>
      <c r="J39"/>
    </row>
    <row r="40" spans="1:10">
      <c r="A40"/>
      <c r="B40"/>
      <c r="C40"/>
      <c r="D40"/>
      <c r="E40"/>
      <c r="F40"/>
      <c r="G40"/>
      <c r="H40"/>
      <c r="I40"/>
      <c r="J40"/>
    </row>
    <row r="41" spans="1:10">
      <c r="A41"/>
      <c r="B41"/>
      <c r="C41"/>
      <c r="D41"/>
      <c r="E41"/>
      <c r="F41"/>
      <c r="G41"/>
      <c r="H41"/>
      <c r="I41"/>
      <c r="J41"/>
    </row>
    <row r="42" spans="1:10">
      <c r="A42"/>
      <c r="B42"/>
      <c r="C42"/>
      <c r="D42"/>
      <c r="E42"/>
      <c r="F42"/>
      <c r="G42"/>
      <c r="H42"/>
      <c r="I42"/>
      <c r="J42"/>
    </row>
    <row r="43" spans="1:10">
      <c r="A43"/>
      <c r="B43"/>
      <c r="C43"/>
      <c r="D43"/>
      <c r="E43"/>
      <c r="F43"/>
      <c r="G43"/>
      <c r="H43"/>
      <c r="I43"/>
      <c r="J43"/>
    </row>
    <row r="44" spans="1:10">
      <c r="A44"/>
      <c r="B44"/>
      <c r="C44"/>
      <c r="D44"/>
      <c r="E44"/>
      <c r="F44"/>
      <c r="G44"/>
      <c r="H44"/>
      <c r="I44"/>
      <c r="J44"/>
    </row>
    <row r="45" spans="1:10">
      <c r="A45"/>
      <c r="B45"/>
      <c r="C45"/>
      <c r="D45"/>
      <c r="E45"/>
      <c r="F45"/>
      <c r="G45"/>
      <c r="H45"/>
      <c r="I45"/>
      <c r="J45"/>
    </row>
    <row r="46" spans="1:10">
      <c r="A46"/>
      <c r="B46"/>
      <c r="C46"/>
      <c r="D46"/>
      <c r="E46"/>
      <c r="F46"/>
      <c r="G46"/>
      <c r="H46"/>
      <c r="I46"/>
      <c r="J46"/>
    </row>
    <row r="47" spans="1:10">
      <c r="A47"/>
      <c r="B47"/>
      <c r="C47"/>
      <c r="D47"/>
      <c r="E47"/>
      <c r="F47"/>
      <c r="G47"/>
      <c r="H47"/>
      <c r="I47"/>
      <c r="J47"/>
    </row>
    <row r="48" spans="1:10">
      <c r="A48"/>
      <c r="B48"/>
      <c r="C48"/>
      <c r="D48"/>
      <c r="E48"/>
      <c r="F48"/>
      <c r="G48"/>
      <c r="H48"/>
      <c r="I48"/>
      <c r="J48"/>
    </row>
    <row r="49" spans="1:10">
      <c r="A49"/>
      <c r="B49"/>
      <c r="C49"/>
      <c r="D49"/>
      <c r="E49"/>
      <c r="F49"/>
      <c r="G49"/>
      <c r="H49"/>
      <c r="I49"/>
      <c r="J49"/>
    </row>
    <row r="50" spans="1:10">
      <c r="A50"/>
      <c r="B50"/>
      <c r="C50"/>
      <c r="D50"/>
      <c r="E50"/>
      <c r="F50"/>
      <c r="G50"/>
      <c r="H50"/>
      <c r="I50"/>
      <c r="J50"/>
    </row>
    <row r="51" spans="1:10">
      <c r="A51"/>
      <c r="B51"/>
      <c r="C51"/>
      <c r="D51"/>
      <c r="E51"/>
      <c r="F51"/>
      <c r="G51"/>
      <c r="H51"/>
      <c r="I51"/>
      <c r="J51"/>
    </row>
    <row r="52" spans="1:10">
      <c r="A52"/>
      <c r="B52"/>
      <c r="C52"/>
      <c r="D52"/>
      <c r="E52"/>
      <c r="F52"/>
      <c r="G52"/>
      <c r="H52"/>
      <c r="I52"/>
      <c r="J52"/>
    </row>
    <row r="53" spans="1:10">
      <c r="A53"/>
      <c r="B53"/>
      <c r="C53"/>
      <c r="D53"/>
      <c r="E53"/>
      <c r="F53"/>
      <c r="G53"/>
      <c r="H53"/>
      <c r="I53"/>
      <c r="J53"/>
    </row>
    <row r="54" spans="1:10">
      <c r="A54"/>
      <c r="B54"/>
      <c r="C54"/>
      <c r="D54"/>
      <c r="E54"/>
      <c r="F54"/>
      <c r="G54"/>
      <c r="H54"/>
      <c r="I54"/>
      <c r="J54"/>
    </row>
    <row r="55" spans="1:10">
      <c r="A55"/>
      <c r="B55"/>
      <c r="C55"/>
      <c r="D55"/>
      <c r="E55"/>
      <c r="F55"/>
      <c r="G55"/>
      <c r="H55"/>
      <c r="I55"/>
      <c r="J55"/>
    </row>
    <row r="56" spans="1:10">
      <c r="A56"/>
      <c r="B56"/>
      <c r="C56"/>
      <c r="D56"/>
      <c r="E56"/>
      <c r="F56"/>
      <c r="G56"/>
      <c r="H56"/>
      <c r="I56"/>
      <c r="J56"/>
    </row>
    <row r="57" spans="1:10">
      <c r="A57"/>
      <c r="B57"/>
      <c r="C57"/>
      <c r="D57"/>
      <c r="E57"/>
      <c r="F57"/>
      <c r="G57"/>
      <c r="H57"/>
      <c r="I57"/>
      <c r="J57"/>
    </row>
    <row r="58" spans="1:10">
      <c r="A58"/>
      <c r="B58"/>
      <c r="C58"/>
      <c r="D58"/>
      <c r="E58"/>
      <c r="F58"/>
      <c r="G58"/>
      <c r="H58"/>
      <c r="I58"/>
      <c r="J58"/>
    </row>
    <row r="59" spans="1:10">
      <c r="A59"/>
      <c r="B59"/>
      <c r="C59"/>
      <c r="D59"/>
      <c r="E59"/>
      <c r="F59"/>
      <c r="G59"/>
      <c r="H59"/>
      <c r="I59"/>
      <c r="J59"/>
    </row>
    <row r="60" spans="1:10">
      <c r="A60"/>
      <c r="B60"/>
      <c r="C60"/>
      <c r="D60"/>
      <c r="E60"/>
      <c r="F60"/>
      <c r="G60"/>
      <c r="H60"/>
      <c r="I60"/>
      <c r="J60"/>
    </row>
    <row r="61" spans="1:10">
      <c r="A61"/>
      <c r="B61"/>
      <c r="C61"/>
      <c r="D61"/>
      <c r="E61"/>
      <c r="F61"/>
      <c r="G61"/>
      <c r="H61"/>
      <c r="I61"/>
      <c r="J61"/>
    </row>
    <row r="62" spans="1:10">
      <c r="A62"/>
      <c r="B62"/>
      <c r="C62"/>
      <c r="D62"/>
      <c r="E62"/>
      <c r="F62"/>
      <c r="G62"/>
      <c r="H62"/>
      <c r="I62"/>
      <c r="J62"/>
    </row>
    <row r="63" spans="1:10">
      <c r="A63"/>
      <c r="B63"/>
      <c r="C63"/>
      <c r="D63"/>
      <c r="E63"/>
      <c r="F63"/>
      <c r="G63"/>
      <c r="H63"/>
      <c r="I63"/>
      <c r="J63"/>
    </row>
    <row r="64" spans="1:10">
      <c r="A64"/>
      <c r="B64"/>
      <c r="C64"/>
      <c r="D64"/>
      <c r="E64"/>
      <c r="F64"/>
      <c r="G64"/>
      <c r="H64"/>
      <c r="I64"/>
      <c r="J64"/>
    </row>
    <row r="65" spans="1:10">
      <c r="A65"/>
      <c r="B65"/>
      <c r="C65"/>
      <c r="D65"/>
      <c r="E65"/>
      <c r="F65"/>
      <c r="G65"/>
      <c r="H65"/>
      <c r="I65"/>
      <c r="J65"/>
    </row>
    <row r="66" spans="1:10">
      <c r="A66"/>
      <c r="B66"/>
      <c r="C66"/>
      <c r="D66"/>
      <c r="E66"/>
      <c r="F66"/>
      <c r="G66"/>
      <c r="H66"/>
      <c r="I66"/>
      <c r="J66"/>
    </row>
    <row r="67" spans="1:10">
      <c r="A67"/>
      <c r="B67"/>
      <c r="C67"/>
      <c r="D67"/>
      <c r="E67"/>
      <c r="F67"/>
      <c r="G67"/>
      <c r="H67"/>
      <c r="I67"/>
      <c r="J67"/>
    </row>
    <row r="68" spans="1:10">
      <c r="A68"/>
      <c r="B68"/>
      <c r="C68"/>
      <c r="D68"/>
      <c r="E68"/>
      <c r="F68"/>
      <c r="G68"/>
      <c r="H68"/>
      <c r="I68"/>
      <c r="J68"/>
    </row>
    <row r="69" spans="1:10">
      <c r="A69"/>
      <c r="B69"/>
      <c r="C69"/>
      <c r="D69"/>
      <c r="E69"/>
      <c r="F69"/>
      <c r="G69"/>
      <c r="H69"/>
      <c r="I69"/>
      <c r="J69"/>
    </row>
    <row r="70" spans="1:10">
      <c r="A70"/>
      <c r="B70"/>
      <c r="C70"/>
      <c r="D70"/>
      <c r="E70"/>
      <c r="F70"/>
      <c r="G70"/>
      <c r="H70"/>
      <c r="I70"/>
      <c r="J70"/>
    </row>
    <row r="71" spans="1:10">
      <c r="A71"/>
      <c r="B71"/>
      <c r="C71"/>
      <c r="D71"/>
      <c r="E71"/>
      <c r="F71"/>
      <c r="G71"/>
      <c r="H71"/>
      <c r="I71"/>
      <c r="J71"/>
    </row>
    <row r="72" spans="1:10">
      <c r="A72"/>
      <c r="B72"/>
      <c r="C72"/>
      <c r="D72"/>
      <c r="E72"/>
      <c r="F72"/>
      <c r="G72"/>
      <c r="H72"/>
      <c r="I72"/>
      <c r="J72"/>
    </row>
    <row r="73" spans="1:10">
      <c r="A73"/>
      <c r="B73"/>
      <c r="C73"/>
      <c r="D73"/>
      <c r="E73"/>
      <c r="F73"/>
      <c r="G73"/>
      <c r="H73"/>
      <c r="I73"/>
      <c r="J73"/>
    </row>
    <row r="74" spans="1:10">
      <c r="A74"/>
      <c r="B74"/>
      <c r="C74"/>
      <c r="D74"/>
      <c r="E74"/>
      <c r="F74"/>
      <c r="G74"/>
      <c r="H74"/>
      <c r="I74"/>
      <c r="J74"/>
    </row>
    <row r="75" spans="1:10">
      <c r="A75"/>
      <c r="B75"/>
      <c r="C75"/>
      <c r="D75"/>
      <c r="E75"/>
      <c r="F75"/>
      <c r="G75"/>
      <c r="H75"/>
      <c r="I75"/>
      <c r="J75"/>
    </row>
    <row r="76" spans="1:10">
      <c r="A76"/>
      <c r="B76"/>
      <c r="C76"/>
      <c r="D76"/>
      <c r="E76"/>
      <c r="F76"/>
      <c r="G76"/>
      <c r="H76"/>
      <c r="I76"/>
      <c r="J76"/>
    </row>
    <row r="77" spans="1:10">
      <c r="A77"/>
      <c r="B77"/>
      <c r="C77"/>
      <c r="D77"/>
      <c r="E77"/>
      <c r="F77"/>
      <c r="G77"/>
      <c r="H77"/>
      <c r="I77"/>
      <c r="J77"/>
    </row>
    <row r="78" spans="1:10">
      <c r="A78"/>
      <c r="B78"/>
      <c r="C78"/>
      <c r="D78"/>
      <c r="E78"/>
      <c r="F78"/>
      <c r="G78"/>
      <c r="H78"/>
      <c r="I78"/>
      <c r="J78"/>
    </row>
    <row r="79" spans="1:10">
      <c r="A79"/>
      <c r="B79"/>
      <c r="C79"/>
      <c r="D79"/>
      <c r="E79"/>
      <c r="F79"/>
      <c r="G79"/>
      <c r="H79"/>
      <c r="I79"/>
      <c r="J79"/>
    </row>
    <row r="80" spans="1:10">
      <c r="A80"/>
      <c r="B80"/>
      <c r="C80"/>
      <c r="D80"/>
      <c r="E80"/>
      <c r="F80"/>
      <c r="G80"/>
      <c r="H80"/>
      <c r="I80"/>
      <c r="J80"/>
    </row>
    <row r="81" spans="1:10">
      <c r="A81"/>
      <c r="B81"/>
      <c r="C81"/>
      <c r="D81"/>
      <c r="E81"/>
      <c r="F81"/>
      <c r="G81"/>
      <c r="H81"/>
      <c r="I81"/>
      <c r="J81"/>
    </row>
    <row r="82" spans="1:10">
      <c r="A82"/>
      <c r="B82"/>
      <c r="C82"/>
      <c r="D82"/>
      <c r="E82"/>
      <c r="F82"/>
      <c r="G82"/>
      <c r="H82"/>
      <c r="I82"/>
      <c r="J82"/>
    </row>
    <row r="83" spans="1:10">
      <c r="A83"/>
      <c r="B83"/>
      <c r="C83"/>
      <c r="D83"/>
      <c r="E83"/>
      <c r="F83"/>
      <c r="G83"/>
      <c r="H83"/>
      <c r="I83"/>
      <c r="J83"/>
    </row>
    <row r="84" spans="1:10">
      <c r="A84"/>
      <c r="B84"/>
      <c r="C84"/>
      <c r="D84"/>
      <c r="E84"/>
      <c r="F84"/>
      <c r="G84"/>
      <c r="H84"/>
      <c r="I84"/>
      <c r="J84"/>
    </row>
    <row r="85" spans="1:10">
      <c r="A85"/>
      <c r="B85"/>
      <c r="C85"/>
      <c r="D85"/>
      <c r="E85"/>
      <c r="F85"/>
      <c r="G85"/>
      <c r="H85"/>
      <c r="I85"/>
      <c r="J85"/>
    </row>
    <row r="86" spans="1:10">
      <c r="A86"/>
      <c r="B86"/>
      <c r="C86"/>
      <c r="D86"/>
      <c r="E86"/>
      <c r="F86"/>
      <c r="G86"/>
      <c r="H86"/>
      <c r="I86"/>
      <c r="J86"/>
    </row>
    <row r="87" spans="1:10">
      <c r="A87"/>
      <c r="B87"/>
      <c r="C87"/>
      <c r="D87"/>
      <c r="E87"/>
      <c r="F87"/>
      <c r="G87"/>
      <c r="H87"/>
      <c r="I87"/>
      <c r="J87"/>
    </row>
    <row r="88" spans="1:10">
      <c r="A88"/>
      <c r="B88"/>
      <c r="C88"/>
      <c r="D88"/>
      <c r="E88"/>
      <c r="F88"/>
      <c r="G88"/>
      <c r="H88"/>
      <c r="I88"/>
      <c r="J88"/>
    </row>
    <row r="89" spans="1:10">
      <c r="A89"/>
      <c r="B89"/>
      <c r="C89"/>
      <c r="D89"/>
      <c r="E89"/>
      <c r="F89"/>
      <c r="G89"/>
      <c r="H89"/>
      <c r="I89"/>
      <c r="J89"/>
    </row>
    <row r="90" spans="1:10">
      <c r="A90"/>
      <c r="B90"/>
      <c r="C90"/>
      <c r="D90"/>
      <c r="E90"/>
      <c r="F90"/>
      <c r="G90"/>
      <c r="H90"/>
      <c r="I90"/>
      <c r="J90"/>
    </row>
    <row r="91" spans="1:10">
      <c r="A91"/>
      <c r="B91"/>
      <c r="C91"/>
      <c r="D91"/>
      <c r="E91"/>
      <c r="F91"/>
      <c r="G91"/>
      <c r="H91"/>
      <c r="I91"/>
      <c r="J91"/>
    </row>
    <row r="92" spans="1:10">
      <c r="A92"/>
      <c r="B92"/>
      <c r="C92"/>
      <c r="D92"/>
      <c r="E92"/>
      <c r="F92"/>
      <c r="G92"/>
      <c r="H92"/>
      <c r="I92"/>
      <c r="J92"/>
    </row>
    <row r="93" spans="1:10">
      <c r="A93"/>
      <c r="B93"/>
      <c r="C93"/>
      <c r="D93"/>
      <c r="E93"/>
      <c r="F93"/>
      <c r="G93"/>
      <c r="H93"/>
      <c r="I93"/>
      <c r="J93"/>
    </row>
    <row r="94" spans="1:10">
      <c r="A94"/>
      <c r="B94"/>
      <c r="C94"/>
      <c r="D94"/>
      <c r="E94"/>
      <c r="F94"/>
      <c r="G94"/>
      <c r="H94"/>
      <c r="I94"/>
      <c r="J94"/>
    </row>
    <row r="95" spans="1:10">
      <c r="A95"/>
      <c r="B95"/>
      <c r="C95"/>
      <c r="D95"/>
      <c r="E95"/>
      <c r="F95"/>
      <c r="G95"/>
      <c r="H95"/>
      <c r="I95"/>
      <c r="J95"/>
    </row>
    <row r="96" spans="1:10">
      <c r="A96"/>
      <c r="B96"/>
      <c r="C96"/>
      <c r="D96"/>
      <c r="E96"/>
      <c r="F96"/>
      <c r="G96"/>
      <c r="H96"/>
      <c r="I96"/>
      <c r="J96"/>
    </row>
    <row r="97" spans="1:10">
      <c r="A97"/>
      <c r="B97"/>
      <c r="C97"/>
      <c r="D97"/>
      <c r="E97"/>
      <c r="F97"/>
      <c r="G97"/>
      <c r="H97"/>
      <c r="I97"/>
      <c r="J97"/>
    </row>
    <row r="98" spans="1:10">
      <c r="A98"/>
      <c r="B98"/>
      <c r="C98"/>
      <c r="D98"/>
      <c r="E98"/>
      <c r="F98"/>
      <c r="G98"/>
      <c r="H98"/>
      <c r="I98"/>
      <c r="J98"/>
    </row>
    <row r="99" spans="1:10">
      <c r="A99"/>
      <c r="B99"/>
      <c r="C99"/>
      <c r="D99"/>
      <c r="E99"/>
      <c r="F99"/>
      <c r="G99"/>
      <c r="H99"/>
      <c r="I99"/>
      <c r="J99"/>
    </row>
    <row r="100" spans="1:10">
      <c r="A100"/>
      <c r="B100"/>
      <c r="C100"/>
      <c r="D100"/>
      <c r="E100"/>
      <c r="F100"/>
      <c r="G100"/>
      <c r="H100"/>
      <c r="I100"/>
      <c r="J100"/>
    </row>
    <row r="101" spans="1:10">
      <c r="A101"/>
      <c r="B101"/>
      <c r="C101"/>
      <c r="D101"/>
      <c r="E101"/>
      <c r="F101"/>
      <c r="G101"/>
      <c r="H101"/>
      <c r="I101"/>
      <c r="J101"/>
    </row>
    <row r="102" spans="1:10">
      <c r="A102"/>
      <c r="B102"/>
      <c r="C102"/>
      <c r="D102"/>
      <c r="E102"/>
      <c r="F102"/>
      <c r="G102"/>
      <c r="H102"/>
      <c r="I102"/>
      <c r="J102"/>
    </row>
    <row r="103" spans="1:10">
      <c r="A103"/>
      <c r="B103"/>
      <c r="C103"/>
      <c r="D103"/>
      <c r="E103"/>
      <c r="F103"/>
      <c r="G103"/>
      <c r="H103"/>
      <c r="I103"/>
      <c r="J103"/>
    </row>
    <row r="104" spans="1:10">
      <c r="A104"/>
      <c r="B104"/>
      <c r="C104"/>
      <c r="D104"/>
      <c r="E104"/>
      <c r="F104"/>
      <c r="G104"/>
      <c r="H104"/>
      <c r="I104"/>
      <c r="J104"/>
    </row>
    <row r="105" spans="1:10">
      <c r="A105"/>
      <c r="B105"/>
      <c r="C105"/>
      <c r="D105"/>
      <c r="E105"/>
      <c r="F105"/>
      <c r="G105"/>
      <c r="H105"/>
      <c r="I105"/>
      <c r="J105"/>
    </row>
    <row r="106" spans="1:10">
      <c r="A106"/>
      <c r="B106"/>
      <c r="C106"/>
      <c r="D106"/>
      <c r="E106"/>
      <c r="F106"/>
      <c r="G106"/>
      <c r="H106"/>
      <c r="I106"/>
      <c r="J106"/>
    </row>
    <row r="107" spans="1:10">
      <c r="A107"/>
      <c r="B107"/>
      <c r="C107"/>
      <c r="D107"/>
      <c r="E107"/>
      <c r="F107"/>
      <c r="G107"/>
      <c r="H107"/>
      <c r="I107"/>
      <c r="J107"/>
    </row>
    <row r="108" spans="1:10">
      <c r="A108"/>
      <c r="B108"/>
      <c r="C108"/>
      <c r="D108"/>
      <c r="E108"/>
      <c r="F108"/>
      <c r="G108"/>
      <c r="H108"/>
      <c r="I108"/>
      <c r="J108"/>
    </row>
    <row r="109" spans="1:10">
      <c r="A109"/>
      <c r="B109"/>
      <c r="C109"/>
      <c r="D109"/>
      <c r="E109"/>
      <c r="F109"/>
      <c r="G109"/>
      <c r="H109"/>
      <c r="I109"/>
      <c r="J109"/>
    </row>
    <row r="110" spans="1:10">
      <c r="A110"/>
      <c r="B110"/>
      <c r="C110"/>
      <c r="D110"/>
      <c r="E110"/>
      <c r="F110"/>
      <c r="G110"/>
      <c r="H110"/>
      <c r="I110"/>
      <c r="J110"/>
    </row>
    <row r="111" spans="1:10">
      <c r="A111"/>
      <c r="B111"/>
      <c r="C111"/>
      <c r="D111"/>
      <c r="E111"/>
      <c r="F111"/>
      <c r="G111"/>
      <c r="H111"/>
      <c r="I111"/>
      <c r="J111"/>
    </row>
    <row r="112" spans="1:10">
      <c r="A112"/>
      <c r="B112"/>
      <c r="C112"/>
      <c r="D112"/>
      <c r="E112"/>
      <c r="F112"/>
      <c r="G112"/>
      <c r="H112"/>
      <c r="I112"/>
      <c r="J112"/>
    </row>
    <row r="113" spans="1:10">
      <c r="A113"/>
      <c r="B113"/>
      <c r="C113"/>
      <c r="D113"/>
      <c r="E113"/>
      <c r="F113"/>
      <c r="G113"/>
      <c r="H113"/>
      <c r="I113"/>
      <c r="J113"/>
    </row>
    <row r="114" spans="1:10">
      <c r="A114"/>
      <c r="B114"/>
      <c r="C114"/>
      <c r="D114"/>
      <c r="E114"/>
      <c r="F114"/>
      <c r="G114"/>
      <c r="H114"/>
      <c r="I114"/>
      <c r="J114"/>
    </row>
    <row r="115" spans="1:10">
      <c r="A115"/>
      <c r="B115"/>
      <c r="C115"/>
      <c r="D115"/>
      <c r="E115"/>
      <c r="F115"/>
      <c r="G115"/>
      <c r="H115"/>
      <c r="I115"/>
      <c r="J115"/>
    </row>
    <row r="116" spans="1:10">
      <c r="A116"/>
      <c r="B116"/>
      <c r="C116"/>
      <c r="D116"/>
      <c r="E116"/>
      <c r="F116"/>
      <c r="G116"/>
      <c r="H116"/>
      <c r="I116"/>
      <c r="J116"/>
    </row>
    <row r="117" spans="1:10">
      <c r="A117"/>
      <c r="B117"/>
      <c r="C117"/>
      <c r="D117"/>
      <c r="E117"/>
      <c r="F117"/>
      <c r="G117"/>
      <c r="H117"/>
      <c r="I117"/>
      <c r="J117"/>
    </row>
    <row r="118" spans="1:10">
      <c r="A118"/>
      <c r="B118"/>
      <c r="C118"/>
      <c r="D118"/>
      <c r="E118"/>
      <c r="F118"/>
      <c r="G118"/>
      <c r="H118"/>
      <c r="I118"/>
      <c r="J118"/>
    </row>
    <row r="119" spans="1:10">
      <c r="A119"/>
      <c r="B119"/>
      <c r="C119"/>
      <c r="D119"/>
      <c r="E119"/>
      <c r="F119"/>
      <c r="G119"/>
      <c r="H119"/>
      <c r="I119"/>
      <c r="J119"/>
    </row>
    <row r="120" spans="1:10">
      <c r="A120"/>
      <c r="B120"/>
      <c r="C120"/>
      <c r="D120"/>
      <c r="E120"/>
      <c r="F120"/>
      <c r="G120"/>
      <c r="H120"/>
      <c r="I120"/>
      <c r="J120"/>
    </row>
    <row r="121" spans="1:10">
      <c r="A121"/>
      <c r="B121"/>
      <c r="C121"/>
      <c r="D121"/>
      <c r="E121"/>
      <c r="F121"/>
      <c r="G121"/>
      <c r="H121"/>
      <c r="I121"/>
      <c r="J121"/>
    </row>
    <row r="122" spans="1:10">
      <c r="A122"/>
      <c r="B122"/>
      <c r="C122"/>
      <c r="D122"/>
      <c r="E122"/>
      <c r="F122"/>
      <c r="G122"/>
      <c r="H122"/>
      <c r="I122"/>
      <c r="J122"/>
    </row>
    <row r="123" spans="1:10">
      <c r="A123"/>
      <c r="B123"/>
      <c r="C123"/>
      <c r="D123"/>
      <c r="E123"/>
      <c r="F123"/>
      <c r="G123"/>
      <c r="H123"/>
      <c r="I123"/>
      <c r="J123"/>
    </row>
    <row r="124" spans="1:10">
      <c r="A124"/>
      <c r="B124"/>
      <c r="C124"/>
      <c r="D124"/>
      <c r="E124"/>
      <c r="F124"/>
      <c r="G124"/>
      <c r="H124"/>
      <c r="I124"/>
      <c r="J124"/>
    </row>
    <row r="125" spans="1:10">
      <c r="A125"/>
      <c r="B125"/>
      <c r="C125"/>
      <c r="D125"/>
      <c r="E125"/>
      <c r="F125"/>
      <c r="G125"/>
      <c r="H125"/>
      <c r="I125"/>
      <c r="J125"/>
    </row>
    <row r="126" spans="1:10">
      <c r="A126"/>
      <c r="B126"/>
      <c r="C126"/>
      <c r="D126"/>
      <c r="E126"/>
      <c r="F126"/>
      <c r="G126"/>
      <c r="H126"/>
      <c r="I126"/>
      <c r="J126"/>
    </row>
    <row r="127" spans="1:10">
      <c r="A127"/>
      <c r="B127"/>
      <c r="C127"/>
      <c r="D127"/>
      <c r="E127"/>
      <c r="F127"/>
      <c r="G127"/>
      <c r="H127"/>
      <c r="I127"/>
      <c r="J127"/>
    </row>
    <row r="128" spans="1:10">
      <c r="A128"/>
      <c r="B128"/>
      <c r="C128"/>
      <c r="D128"/>
      <c r="E128"/>
      <c r="F128"/>
      <c r="G128"/>
      <c r="H128"/>
      <c r="I128"/>
      <c r="J128"/>
    </row>
    <row r="129" spans="1:10">
      <c r="A129"/>
      <c r="B129"/>
      <c r="C129"/>
      <c r="D129"/>
      <c r="E129"/>
      <c r="F129"/>
      <c r="G129"/>
      <c r="H129"/>
      <c r="I129"/>
      <c r="J129"/>
    </row>
    <row r="130" spans="1:10">
      <c r="A130"/>
      <c r="B130"/>
      <c r="C130"/>
      <c r="D130"/>
      <c r="E130"/>
      <c r="F130"/>
      <c r="G130"/>
      <c r="H130"/>
      <c r="I130"/>
      <c r="J130"/>
    </row>
    <row r="131" spans="1:10">
      <c r="A131"/>
      <c r="B131"/>
      <c r="C131"/>
      <c r="D131"/>
      <c r="E131"/>
      <c r="F131"/>
      <c r="G131"/>
      <c r="H131"/>
      <c r="I131"/>
      <c r="J131"/>
    </row>
    <row r="132" spans="1:10">
      <c r="A132"/>
      <c r="B132"/>
      <c r="C132"/>
      <c r="D132"/>
      <c r="E132"/>
      <c r="F132"/>
      <c r="G132"/>
      <c r="H132"/>
      <c r="I132"/>
      <c r="J132"/>
    </row>
    <row r="133" spans="1:10">
      <c r="A133"/>
      <c r="B133"/>
      <c r="C133"/>
      <c r="D133"/>
      <c r="E133"/>
      <c r="F133"/>
      <c r="G133"/>
      <c r="H133"/>
      <c r="I133"/>
      <c r="J133"/>
    </row>
    <row r="134" spans="1:10">
      <c r="A134"/>
      <c r="B134"/>
      <c r="C134"/>
      <c r="D134"/>
      <c r="E134"/>
      <c r="F134"/>
      <c r="G134"/>
      <c r="H134"/>
      <c r="I134"/>
      <c r="J134"/>
    </row>
    <row r="135" spans="1:10">
      <c r="A135"/>
      <c r="B135"/>
      <c r="C135"/>
      <c r="D135"/>
      <c r="E135"/>
      <c r="F135"/>
      <c r="G135"/>
      <c r="H135"/>
      <c r="I135"/>
      <c r="J135"/>
    </row>
    <row r="136" spans="1:10">
      <c r="A136"/>
      <c r="B136"/>
      <c r="C136"/>
      <c r="D136"/>
      <c r="E136"/>
      <c r="F136"/>
      <c r="G136"/>
      <c r="H136"/>
      <c r="I136"/>
      <c r="J136"/>
    </row>
    <row r="137" spans="1:10">
      <c r="A137"/>
      <c r="B137"/>
      <c r="C137"/>
      <c r="D137"/>
      <c r="E137"/>
      <c r="F137"/>
      <c r="G137"/>
      <c r="H137"/>
      <c r="I137"/>
      <c r="J137"/>
    </row>
    <row r="138" spans="1:10">
      <c r="A138"/>
      <c r="B138"/>
      <c r="C138"/>
      <c r="D138"/>
      <c r="E138"/>
      <c r="F138"/>
      <c r="G138"/>
      <c r="H138"/>
      <c r="I138"/>
      <c r="J138"/>
    </row>
    <row r="139" spans="1:10">
      <c r="A139"/>
      <c r="B139"/>
      <c r="C139"/>
      <c r="D139"/>
      <c r="E139"/>
      <c r="F139"/>
      <c r="G139"/>
      <c r="H139"/>
      <c r="I139"/>
      <c r="J139"/>
    </row>
    <row r="140" spans="1:10">
      <c r="A140"/>
      <c r="B140"/>
      <c r="C140"/>
      <c r="D140"/>
      <c r="E140"/>
      <c r="F140"/>
      <c r="G140"/>
      <c r="H140"/>
      <c r="I140"/>
      <c r="J140"/>
    </row>
    <row r="141" spans="1:10">
      <c r="A141"/>
      <c r="B141"/>
      <c r="C141"/>
      <c r="D141"/>
      <c r="E141"/>
      <c r="F141"/>
      <c r="G141"/>
      <c r="H141"/>
      <c r="I141"/>
      <c r="J141"/>
    </row>
    <row r="142" spans="1:10">
      <c r="A142"/>
      <c r="B142"/>
      <c r="C142"/>
      <c r="D142"/>
      <c r="E142"/>
      <c r="F142"/>
      <c r="G142"/>
      <c r="H142"/>
      <c r="I142"/>
      <c r="J142"/>
    </row>
    <row r="143" spans="1:10">
      <c r="A143"/>
      <c r="B143"/>
      <c r="C143"/>
      <c r="D143"/>
      <c r="E143"/>
      <c r="F143"/>
      <c r="G143"/>
      <c r="H143"/>
      <c r="I143"/>
      <c r="J143"/>
    </row>
    <row r="144" spans="1:10">
      <c r="A144"/>
      <c r="B144"/>
      <c r="C144"/>
      <c r="D144"/>
      <c r="E144"/>
      <c r="F144"/>
      <c r="G144"/>
      <c r="H144"/>
      <c r="I144"/>
      <c r="J144"/>
    </row>
    <row r="145" spans="1:10">
      <c r="A145"/>
      <c r="B145"/>
      <c r="C145"/>
      <c r="D145"/>
      <c r="E145"/>
      <c r="F145"/>
      <c r="G145"/>
      <c r="H145"/>
      <c r="I145"/>
      <c r="J145"/>
    </row>
    <row r="146" spans="1:10">
      <c r="A146"/>
      <c r="B146"/>
      <c r="C146"/>
      <c r="D146"/>
      <c r="E146"/>
      <c r="F146"/>
      <c r="G146"/>
      <c r="H146"/>
      <c r="I146"/>
      <c r="J146"/>
    </row>
    <row r="147" spans="1:10">
      <c r="A147"/>
      <c r="B147"/>
      <c r="C147"/>
      <c r="D147"/>
      <c r="E147"/>
      <c r="F147"/>
      <c r="G147"/>
      <c r="H147"/>
      <c r="I147"/>
      <c r="J147"/>
    </row>
    <row r="148" spans="1:10">
      <c r="A148"/>
      <c r="B148"/>
      <c r="C148"/>
      <c r="D148"/>
      <c r="E148"/>
      <c r="F148"/>
      <c r="G148"/>
      <c r="H148"/>
      <c r="I148"/>
      <c r="J148"/>
    </row>
    <row r="149" spans="1:10">
      <c r="A149"/>
      <c r="B149"/>
      <c r="C149"/>
      <c r="D149"/>
      <c r="E149"/>
      <c r="F149"/>
      <c r="G149"/>
      <c r="H149"/>
      <c r="I149"/>
      <c r="J149"/>
    </row>
    <row r="150" spans="1:10">
      <c r="A150"/>
      <c r="B150"/>
      <c r="C150"/>
      <c r="D150"/>
      <c r="E150"/>
      <c r="F150"/>
      <c r="G150"/>
      <c r="H150"/>
      <c r="I150"/>
      <c r="J150"/>
    </row>
    <row r="151" spans="1:10">
      <c r="A151"/>
      <c r="B151"/>
      <c r="C151"/>
      <c r="D151"/>
      <c r="E151"/>
      <c r="F151"/>
      <c r="G151"/>
      <c r="H151"/>
      <c r="I151"/>
      <c r="J151"/>
    </row>
    <row r="152" spans="1:10">
      <c r="A152"/>
      <c r="B152"/>
      <c r="C152"/>
      <c r="D152"/>
      <c r="E152"/>
      <c r="F152"/>
      <c r="G152"/>
      <c r="H152"/>
      <c r="I152"/>
      <c r="J152"/>
    </row>
    <row r="153" spans="1:10">
      <c r="A153"/>
      <c r="B153"/>
      <c r="C153"/>
      <c r="D153"/>
      <c r="E153"/>
      <c r="F153"/>
      <c r="G153"/>
      <c r="H153"/>
      <c r="I153"/>
      <c r="J153"/>
    </row>
    <row r="154" spans="1:10">
      <c r="A154"/>
      <c r="B154"/>
      <c r="C154"/>
      <c r="D154"/>
      <c r="E154"/>
      <c r="F154"/>
      <c r="G154"/>
      <c r="H154"/>
      <c r="I154"/>
      <c r="J154"/>
    </row>
    <row r="155" spans="1:10">
      <c r="A155"/>
      <c r="B155"/>
      <c r="C155"/>
      <c r="D155"/>
      <c r="E155"/>
      <c r="F155"/>
      <c r="G155"/>
      <c r="H155"/>
      <c r="I155"/>
      <c r="J155"/>
    </row>
    <row r="156" spans="1:10">
      <c r="A156"/>
      <c r="B156"/>
      <c r="C156"/>
      <c r="D156"/>
      <c r="E156"/>
      <c r="F156"/>
      <c r="G156"/>
      <c r="H156"/>
      <c r="I156"/>
      <c r="J156"/>
    </row>
    <row r="157" spans="1:10">
      <c r="A157"/>
      <c r="B157"/>
      <c r="C157"/>
      <c r="D157"/>
      <c r="E157"/>
      <c r="F157"/>
      <c r="G157"/>
      <c r="H157"/>
      <c r="I157"/>
      <c r="J157"/>
    </row>
    <row r="158" spans="1:10">
      <c r="A158"/>
      <c r="B158"/>
      <c r="C158"/>
      <c r="D158"/>
      <c r="E158"/>
      <c r="F158"/>
      <c r="G158"/>
      <c r="H158"/>
      <c r="I158"/>
      <c r="J158"/>
    </row>
    <row r="159" spans="1:10">
      <c r="A159"/>
      <c r="B159"/>
      <c r="C159"/>
      <c r="D159"/>
      <c r="E159"/>
      <c r="F159"/>
      <c r="G159"/>
      <c r="H159"/>
      <c r="I159"/>
      <c r="J159"/>
    </row>
    <row r="160" spans="1:10">
      <c r="A160"/>
      <c r="B160"/>
      <c r="C160"/>
      <c r="D160"/>
      <c r="E160"/>
      <c r="F160"/>
      <c r="G160"/>
      <c r="H160"/>
      <c r="I160"/>
      <c r="J160"/>
    </row>
    <row r="161" spans="1:10">
      <c r="A161"/>
      <c r="B161"/>
      <c r="C161"/>
      <c r="D161"/>
      <c r="E161"/>
      <c r="F161"/>
      <c r="G161"/>
      <c r="H161"/>
      <c r="I161"/>
      <c r="J161"/>
    </row>
    <row r="162" spans="1:10">
      <c r="A162"/>
      <c r="B162"/>
      <c r="C162"/>
      <c r="D162"/>
      <c r="E162"/>
      <c r="F162"/>
      <c r="G162"/>
      <c r="H162"/>
      <c r="I162"/>
      <c r="J162"/>
    </row>
    <row r="163" spans="1:10">
      <c r="A163"/>
      <c r="B163"/>
      <c r="C163"/>
      <c r="D163"/>
      <c r="E163"/>
      <c r="F163"/>
      <c r="G163"/>
      <c r="H163"/>
      <c r="I163"/>
      <c r="J163"/>
    </row>
    <row r="164" spans="1:10">
      <c r="A164"/>
      <c r="B164"/>
      <c r="C164"/>
      <c r="D164"/>
      <c r="E164"/>
      <c r="F164"/>
      <c r="G164"/>
      <c r="H164"/>
      <c r="I164"/>
      <c r="J164"/>
    </row>
    <row r="165" spans="1:10">
      <c r="A165"/>
      <c r="B165"/>
      <c r="C165"/>
      <c r="D165"/>
      <c r="E165"/>
      <c r="F165"/>
      <c r="G165"/>
      <c r="H165"/>
      <c r="I165"/>
      <c r="J165"/>
    </row>
    <row r="166" spans="1:10">
      <c r="A166"/>
      <c r="B166"/>
      <c r="C166"/>
      <c r="D166"/>
      <c r="E166"/>
      <c r="F166"/>
      <c r="G166"/>
      <c r="H166"/>
      <c r="I166"/>
      <c r="J166"/>
    </row>
    <row r="167" spans="1:10">
      <c r="A167"/>
      <c r="B167"/>
      <c r="C167"/>
      <c r="D167"/>
      <c r="E167"/>
      <c r="F167"/>
      <c r="G167"/>
      <c r="H167"/>
      <c r="I167"/>
      <c r="J167"/>
    </row>
    <row r="168" spans="1:10">
      <c r="A168"/>
      <c r="B168"/>
      <c r="C168"/>
      <c r="D168"/>
      <c r="E168"/>
      <c r="F168"/>
      <c r="G168"/>
      <c r="H168"/>
      <c r="I168"/>
      <c r="J168"/>
    </row>
    <row r="169" spans="1:10">
      <c r="A169"/>
      <c r="B169"/>
      <c r="C169"/>
      <c r="D169"/>
      <c r="E169"/>
      <c r="F169"/>
      <c r="G169"/>
      <c r="H169"/>
      <c r="I169"/>
      <c r="J169"/>
    </row>
    <row r="170" spans="1:10">
      <c r="A170"/>
      <c r="B170"/>
      <c r="C170"/>
      <c r="D170"/>
      <c r="E170"/>
      <c r="F170"/>
      <c r="G170"/>
      <c r="H170"/>
      <c r="I170"/>
      <c r="J170"/>
    </row>
    <row r="171" spans="1:10">
      <c r="A171"/>
      <c r="B171"/>
      <c r="C171"/>
      <c r="D171"/>
      <c r="E171"/>
      <c r="F171"/>
      <c r="G171"/>
      <c r="H171"/>
      <c r="I171"/>
      <c r="J171"/>
    </row>
    <row r="172" spans="1:10">
      <c r="A172"/>
      <c r="B172"/>
      <c r="C172"/>
      <c r="D172"/>
      <c r="E172"/>
      <c r="F172"/>
      <c r="G172"/>
      <c r="H172"/>
      <c r="I172"/>
      <c r="J172"/>
    </row>
    <row r="173" spans="1:10">
      <c r="A173"/>
      <c r="B173"/>
      <c r="C173"/>
      <c r="D173"/>
      <c r="E173"/>
      <c r="F173"/>
      <c r="G173"/>
      <c r="H173"/>
      <c r="I173"/>
      <c r="J173"/>
    </row>
    <row r="174" spans="1:10">
      <c r="A174"/>
      <c r="B174"/>
      <c r="C174"/>
      <c r="D174"/>
      <c r="E174"/>
      <c r="F174"/>
      <c r="G174"/>
      <c r="H174"/>
      <c r="I174"/>
      <c r="J174"/>
    </row>
    <row r="175" spans="1:10">
      <c r="A175"/>
      <c r="B175"/>
      <c r="C175"/>
      <c r="D175"/>
      <c r="E175"/>
      <c r="F175"/>
      <c r="G175"/>
      <c r="H175"/>
      <c r="I175"/>
      <c r="J175"/>
    </row>
    <row r="176" spans="1:10">
      <c r="A176"/>
      <c r="B176"/>
      <c r="C176"/>
      <c r="D176"/>
      <c r="E176"/>
      <c r="F176"/>
      <c r="G176"/>
      <c r="H176"/>
      <c r="I176"/>
      <c r="J176"/>
    </row>
    <row r="177" spans="1:10">
      <c r="A177"/>
      <c r="B177"/>
      <c r="C177"/>
      <c r="D177"/>
      <c r="E177"/>
      <c r="F177"/>
      <c r="G177"/>
      <c r="H177"/>
      <c r="I177"/>
      <c r="J177"/>
    </row>
    <row r="178" spans="1:10">
      <c r="A178"/>
      <c r="B178"/>
      <c r="C178"/>
      <c r="D178"/>
      <c r="E178"/>
      <c r="F178"/>
      <c r="G178"/>
      <c r="H178"/>
      <c r="I178"/>
      <c r="J178"/>
    </row>
    <row r="179" spans="1:10">
      <c r="A179"/>
      <c r="B179"/>
      <c r="C179"/>
      <c r="D179"/>
      <c r="E179"/>
      <c r="F179"/>
      <c r="G179"/>
      <c r="H179"/>
      <c r="I179"/>
      <c r="J179"/>
    </row>
    <row r="180" spans="1:10">
      <c r="A180"/>
      <c r="B180"/>
      <c r="C180"/>
      <c r="D180"/>
      <c r="E180"/>
      <c r="F180"/>
      <c r="G180"/>
      <c r="H180"/>
      <c r="I180"/>
      <c r="J180"/>
    </row>
    <row r="181" spans="1:10">
      <c r="A181"/>
      <c r="B181"/>
      <c r="C181"/>
      <c r="D181"/>
      <c r="E181"/>
      <c r="F181"/>
      <c r="G181"/>
      <c r="H181"/>
      <c r="I181"/>
      <c r="J181"/>
    </row>
    <row r="182" spans="1:10">
      <c r="A182"/>
      <c r="B182"/>
      <c r="C182"/>
      <c r="D182"/>
      <c r="E182"/>
      <c r="F182"/>
      <c r="G182"/>
      <c r="H182"/>
      <c r="I182"/>
      <c r="J182"/>
    </row>
    <row r="183" spans="1:10">
      <c r="A183"/>
      <c r="B183"/>
      <c r="C183"/>
      <c r="D183"/>
      <c r="E183"/>
      <c r="F183"/>
      <c r="G183"/>
      <c r="H183"/>
      <c r="I183"/>
      <c r="J183"/>
    </row>
    <row r="184" spans="1:10">
      <c r="A184"/>
      <c r="B184"/>
      <c r="C184"/>
      <c r="D184"/>
      <c r="E184"/>
      <c r="F184"/>
      <c r="G184"/>
      <c r="H184"/>
      <c r="I184"/>
      <c r="J184"/>
    </row>
    <row r="185" spans="1:10">
      <c r="A185"/>
      <c r="B185"/>
      <c r="C185"/>
      <c r="D185"/>
      <c r="E185"/>
      <c r="F185"/>
      <c r="G185"/>
      <c r="H185"/>
      <c r="I185"/>
      <c r="J185"/>
    </row>
    <row r="186" spans="1:10">
      <c r="A186"/>
      <c r="B186"/>
      <c r="C186"/>
      <c r="D186"/>
      <c r="E186"/>
      <c r="F186"/>
      <c r="G186"/>
      <c r="H186"/>
      <c r="I186"/>
      <c r="J186"/>
    </row>
    <row r="187" spans="1:10">
      <c r="A187"/>
      <c r="B187"/>
      <c r="C187"/>
      <c r="D187"/>
      <c r="E187"/>
      <c r="F187"/>
      <c r="G187"/>
      <c r="H187"/>
      <c r="I187"/>
      <c r="J187"/>
    </row>
    <row r="188" spans="1:10">
      <c r="A188"/>
      <c r="B188"/>
      <c r="C188"/>
      <c r="D188"/>
      <c r="E188"/>
      <c r="F188"/>
      <c r="G188"/>
      <c r="H188"/>
      <c r="I188"/>
      <c r="J188"/>
    </row>
    <row r="189" spans="1:10">
      <c r="A189"/>
      <c r="B189"/>
      <c r="C189"/>
      <c r="D189"/>
      <c r="E189"/>
      <c r="F189"/>
      <c r="G189"/>
      <c r="H189"/>
      <c r="I189"/>
      <c r="J189"/>
    </row>
    <row r="190" spans="1:10">
      <c r="A190"/>
      <c r="B190"/>
      <c r="C190"/>
      <c r="D190"/>
      <c r="E190"/>
      <c r="F190"/>
      <c r="G190"/>
      <c r="H190"/>
      <c r="I190"/>
      <c r="J190"/>
    </row>
    <row r="191" spans="1:10">
      <c r="A191"/>
      <c r="B191"/>
      <c r="C191"/>
      <c r="D191"/>
      <c r="E191"/>
      <c r="F191"/>
      <c r="G191"/>
      <c r="H191"/>
      <c r="I191"/>
      <c r="J191"/>
    </row>
    <row r="192" spans="1:10">
      <c r="A192"/>
      <c r="B192"/>
      <c r="C192"/>
      <c r="D192"/>
      <c r="E192"/>
      <c r="F192"/>
      <c r="G192"/>
      <c r="H192"/>
      <c r="I192"/>
      <c r="J192"/>
    </row>
    <row r="193" spans="1:10">
      <c r="A193"/>
      <c r="B193"/>
      <c r="C193"/>
      <c r="D193"/>
      <c r="E193"/>
      <c r="F193"/>
      <c r="G193"/>
      <c r="H193"/>
      <c r="I193"/>
      <c r="J193"/>
    </row>
    <row r="194" spans="1:10">
      <c r="A194"/>
      <c r="B194"/>
      <c r="C194"/>
      <c r="D194"/>
      <c r="E194"/>
      <c r="F194"/>
      <c r="G194"/>
      <c r="H194"/>
      <c r="I194"/>
      <c r="J194"/>
    </row>
    <row r="195" spans="1:10">
      <c r="A195"/>
      <c r="B195"/>
      <c r="C195"/>
      <c r="D195"/>
      <c r="E195"/>
      <c r="F195"/>
      <c r="G195"/>
      <c r="H195"/>
      <c r="I195"/>
      <c r="J195"/>
    </row>
    <row r="196" spans="1:10">
      <c r="A196"/>
      <c r="B196"/>
      <c r="C196"/>
      <c r="D196"/>
      <c r="E196"/>
      <c r="F196"/>
      <c r="G196"/>
      <c r="H196"/>
      <c r="I196"/>
      <c r="J196"/>
    </row>
    <row r="197" spans="1:10">
      <c r="A197"/>
      <c r="B197"/>
      <c r="C197"/>
      <c r="D197"/>
      <c r="E197"/>
      <c r="F197"/>
      <c r="G197"/>
      <c r="H197"/>
      <c r="I197"/>
      <c r="J197"/>
    </row>
    <row r="198" spans="1:10">
      <c r="A198"/>
      <c r="B198"/>
      <c r="C198"/>
      <c r="D198"/>
      <c r="E198"/>
      <c r="F198"/>
      <c r="G198"/>
      <c r="H198"/>
      <c r="I198"/>
      <c r="J198"/>
    </row>
    <row r="199" spans="1:10">
      <c r="A199"/>
      <c r="B199"/>
      <c r="C199"/>
      <c r="D199"/>
      <c r="E199"/>
      <c r="F199"/>
      <c r="G199"/>
      <c r="H199"/>
      <c r="I199"/>
      <c r="J199"/>
    </row>
    <row r="200" spans="1:10">
      <c r="A200"/>
      <c r="B200"/>
      <c r="C200"/>
      <c r="D200"/>
      <c r="E200"/>
      <c r="F200"/>
      <c r="G200"/>
      <c r="H200"/>
      <c r="I200"/>
      <c r="J200"/>
    </row>
    <row r="201" spans="1:10">
      <c r="A201"/>
      <c r="B201"/>
      <c r="C201"/>
      <c r="D201"/>
      <c r="E201"/>
      <c r="F201"/>
      <c r="G201"/>
      <c r="H201"/>
      <c r="I201"/>
      <c r="J201"/>
    </row>
    <row r="202" spans="1:10">
      <c r="A202"/>
      <c r="B202"/>
      <c r="C202"/>
      <c r="D202"/>
      <c r="E202"/>
      <c r="F202"/>
      <c r="G202"/>
      <c r="H202"/>
      <c r="I202"/>
      <c r="J202"/>
    </row>
    <row r="203" spans="1:10">
      <c r="A203"/>
      <c r="B203"/>
      <c r="C203"/>
      <c r="D203"/>
      <c r="E203"/>
      <c r="F203"/>
      <c r="G203"/>
      <c r="H203"/>
      <c r="I203"/>
      <c r="J203"/>
    </row>
    <row r="204" spans="1:10">
      <c r="A204"/>
      <c r="B204"/>
      <c r="C204"/>
      <c r="D204"/>
      <c r="E204"/>
      <c r="F204"/>
      <c r="G204"/>
      <c r="H204"/>
      <c r="I204"/>
      <c r="J204"/>
    </row>
    <row r="205" spans="1:10">
      <c r="A205"/>
      <c r="B205"/>
      <c r="C205"/>
      <c r="D205"/>
      <c r="E205"/>
      <c r="F205"/>
      <c r="G205"/>
      <c r="H205"/>
      <c r="I205"/>
      <c r="J205"/>
    </row>
    <row r="206" spans="1:10">
      <c r="A206"/>
      <c r="B206"/>
      <c r="C206"/>
      <c r="D206"/>
      <c r="E206"/>
      <c r="F206"/>
      <c r="G206"/>
      <c r="H206"/>
      <c r="I206"/>
      <c r="J206"/>
    </row>
    <row r="207" spans="1:10">
      <c r="A207"/>
      <c r="B207"/>
      <c r="C207"/>
      <c r="D207"/>
      <c r="E207"/>
      <c r="F207"/>
      <c r="G207"/>
      <c r="H207"/>
      <c r="I207"/>
      <c r="J207"/>
    </row>
    <row r="208" spans="1:10">
      <c r="A208"/>
      <c r="B208"/>
      <c r="C208"/>
      <c r="D208"/>
      <c r="E208"/>
      <c r="F208"/>
      <c r="G208"/>
      <c r="H208"/>
      <c r="I208"/>
      <c r="J208"/>
    </row>
    <row r="209" spans="1:10">
      <c r="A209"/>
      <c r="B209"/>
      <c r="C209"/>
      <c r="D209"/>
      <c r="E209"/>
      <c r="F209"/>
      <c r="G209"/>
      <c r="H209"/>
      <c r="I209"/>
      <c r="J209"/>
    </row>
    <row r="210" spans="1:10">
      <c r="A210"/>
      <c r="B210"/>
      <c r="C210"/>
      <c r="D210"/>
      <c r="E210"/>
      <c r="F210"/>
      <c r="G210"/>
      <c r="H210"/>
      <c r="I210"/>
      <c r="J210"/>
    </row>
    <row r="211" spans="1:10">
      <c r="A211"/>
      <c r="B211"/>
      <c r="C211"/>
      <c r="D211"/>
      <c r="E211"/>
      <c r="F211"/>
      <c r="G211"/>
      <c r="H211"/>
      <c r="I211"/>
      <c r="J211"/>
    </row>
    <row r="212" spans="1:10">
      <c r="A212"/>
      <c r="B212"/>
      <c r="C212"/>
      <c r="D212"/>
      <c r="E212"/>
      <c r="F212"/>
      <c r="G212"/>
      <c r="H212"/>
      <c r="I212"/>
      <c r="J212"/>
    </row>
    <row r="213" spans="1:10">
      <c r="A213"/>
      <c r="B213"/>
      <c r="C213"/>
      <c r="D213"/>
      <c r="E213"/>
      <c r="F213"/>
      <c r="G213"/>
      <c r="H213"/>
      <c r="I213"/>
      <c r="J213"/>
    </row>
    <row r="214" spans="1:10">
      <c r="A214"/>
      <c r="B214"/>
      <c r="C214"/>
      <c r="D214"/>
      <c r="E214"/>
      <c r="F214"/>
      <c r="G214"/>
      <c r="H214"/>
      <c r="I214"/>
      <c r="J214"/>
    </row>
    <row r="215" spans="1:10">
      <c r="A215"/>
      <c r="B215"/>
      <c r="C215"/>
      <c r="D215"/>
      <c r="E215"/>
      <c r="F215"/>
      <c r="G215"/>
      <c r="H215"/>
      <c r="I215"/>
      <c r="J215"/>
    </row>
    <row r="216" spans="1:10">
      <c r="A216"/>
      <c r="B216"/>
      <c r="C216"/>
      <c r="D216"/>
      <c r="E216"/>
      <c r="F216"/>
      <c r="G216"/>
      <c r="H216"/>
      <c r="I216"/>
      <c r="J216"/>
    </row>
    <row r="217" spans="1:10">
      <c r="A217"/>
      <c r="B217"/>
      <c r="C217"/>
      <c r="D217"/>
      <c r="E217"/>
      <c r="F217"/>
      <c r="G217"/>
      <c r="H217"/>
      <c r="I217"/>
      <c r="J217"/>
    </row>
    <row r="218" spans="1:10">
      <c r="A218"/>
      <c r="B218"/>
      <c r="C218"/>
      <c r="D218"/>
      <c r="E218"/>
      <c r="F218"/>
      <c r="G218"/>
      <c r="H218"/>
      <c r="I218"/>
      <c r="J218"/>
    </row>
    <row r="219" spans="1:10">
      <c r="A219"/>
      <c r="B219"/>
      <c r="C219"/>
      <c r="D219"/>
      <c r="E219"/>
      <c r="F219"/>
      <c r="G219"/>
      <c r="H219"/>
      <c r="I219"/>
      <c r="J219"/>
    </row>
    <row r="220" spans="1:10">
      <c r="A220"/>
      <c r="B220"/>
      <c r="C220"/>
      <c r="D220"/>
      <c r="E220"/>
      <c r="F220"/>
      <c r="G220"/>
      <c r="H220"/>
      <c r="I220"/>
      <c r="J220"/>
    </row>
    <row r="221" spans="1:10">
      <c r="A221"/>
      <c r="B221"/>
      <c r="C221"/>
      <c r="D221"/>
      <c r="E221"/>
      <c r="F221"/>
      <c r="G221"/>
      <c r="H221"/>
      <c r="I221"/>
      <c r="J221"/>
    </row>
    <row r="222" spans="1:10">
      <c r="A222"/>
      <c r="B222"/>
      <c r="C222"/>
      <c r="D222"/>
      <c r="E222"/>
      <c r="F222"/>
      <c r="G222"/>
      <c r="H222"/>
      <c r="I222"/>
      <c r="J222"/>
    </row>
    <row r="223" spans="1:10">
      <c r="A223"/>
      <c r="B223"/>
      <c r="C223"/>
      <c r="D223"/>
      <c r="E223"/>
      <c r="F223"/>
      <c r="G223"/>
      <c r="H223"/>
      <c r="I223"/>
      <c r="J223"/>
    </row>
    <row r="224" spans="1:10">
      <c r="A224"/>
      <c r="B224"/>
      <c r="C224"/>
      <c r="D224"/>
      <c r="E224"/>
      <c r="F224"/>
      <c r="G224"/>
      <c r="H224"/>
      <c r="I224"/>
      <c r="J224"/>
    </row>
    <row r="225" spans="1:10">
      <c r="A225"/>
      <c r="B225"/>
      <c r="C225"/>
      <c r="D225"/>
      <c r="E225"/>
      <c r="F225"/>
      <c r="G225"/>
      <c r="H225"/>
      <c r="I225"/>
      <c r="J225"/>
    </row>
    <row r="226" spans="1:10">
      <c r="A226"/>
      <c r="B226"/>
      <c r="C226"/>
      <c r="D226"/>
      <c r="E226"/>
      <c r="F226"/>
      <c r="G226"/>
      <c r="H226"/>
      <c r="I226"/>
      <c r="J226"/>
    </row>
    <row r="227" spans="1:10">
      <c r="A227"/>
      <c r="B227"/>
      <c r="C227"/>
      <c r="D227"/>
      <c r="E227"/>
      <c r="F227"/>
      <c r="G227"/>
      <c r="H227"/>
      <c r="I227"/>
      <c r="J227"/>
    </row>
    <row r="228" spans="1:10">
      <c r="A228"/>
      <c r="B228"/>
      <c r="C228"/>
      <c r="D228"/>
      <c r="E228"/>
      <c r="F228"/>
      <c r="G228"/>
      <c r="H228"/>
      <c r="I228"/>
      <c r="J228"/>
    </row>
    <row r="229" spans="1:10">
      <c r="A229"/>
      <c r="B229"/>
      <c r="C229"/>
      <c r="D229"/>
      <c r="E229"/>
      <c r="F229"/>
      <c r="G229"/>
      <c r="H229"/>
      <c r="I229"/>
      <c r="J229"/>
    </row>
    <row r="230" spans="1:10">
      <c r="A230"/>
      <c r="B230"/>
      <c r="C230"/>
      <c r="D230"/>
      <c r="E230"/>
      <c r="F230"/>
      <c r="G230"/>
      <c r="H230"/>
      <c r="I230"/>
      <c r="J230"/>
    </row>
    <row r="231" spans="1:10">
      <c r="A231"/>
      <c r="B231"/>
      <c r="C231"/>
      <c r="D231"/>
      <c r="E231"/>
      <c r="F231"/>
      <c r="G231"/>
      <c r="H231"/>
      <c r="I231"/>
      <c r="J231"/>
    </row>
    <row r="232" spans="1:10">
      <c r="A232"/>
      <c r="B232"/>
      <c r="C232"/>
      <c r="D232"/>
      <c r="E232"/>
      <c r="F232"/>
      <c r="G232"/>
      <c r="H232"/>
      <c r="I232"/>
      <c r="J232"/>
    </row>
    <row r="233" spans="1:10">
      <c r="A233"/>
      <c r="B233"/>
      <c r="C233"/>
      <c r="D233"/>
      <c r="E233"/>
      <c r="F233"/>
      <c r="G233"/>
      <c r="H233"/>
      <c r="I233"/>
      <c r="J233"/>
    </row>
    <row r="234" spans="1:10">
      <c r="A234"/>
      <c r="B234"/>
      <c r="C234"/>
      <c r="D234"/>
      <c r="E234"/>
      <c r="F234"/>
      <c r="G234"/>
      <c r="H234"/>
      <c r="I234"/>
      <c r="J234"/>
    </row>
    <row r="235" spans="1:10">
      <c r="A235"/>
      <c r="B235"/>
      <c r="C235"/>
      <c r="D235"/>
      <c r="E235"/>
      <c r="F235"/>
      <c r="G235"/>
      <c r="H235"/>
      <c r="I235"/>
      <c r="J235"/>
    </row>
    <row r="236" spans="1:10">
      <c r="A236"/>
      <c r="B236"/>
      <c r="C236"/>
      <c r="D236"/>
      <c r="E236"/>
      <c r="F236"/>
      <c r="G236"/>
      <c r="H236"/>
      <c r="I236"/>
      <c r="J236"/>
    </row>
    <row r="237" spans="1:10">
      <c r="A237"/>
      <c r="B237"/>
      <c r="C237"/>
      <c r="D237"/>
      <c r="E237"/>
      <c r="F237"/>
      <c r="G237"/>
      <c r="H237"/>
      <c r="I237"/>
      <c r="J237"/>
    </row>
    <row r="238" spans="1:10">
      <c r="A238"/>
      <c r="B238"/>
      <c r="C238"/>
      <c r="D238"/>
      <c r="E238"/>
      <c r="F238"/>
      <c r="G238"/>
      <c r="H238"/>
      <c r="I238"/>
      <c r="J238"/>
    </row>
    <row r="239" spans="1:10">
      <c r="A239"/>
      <c r="B239"/>
      <c r="C239"/>
      <c r="D239"/>
      <c r="E239"/>
      <c r="F239"/>
      <c r="G239"/>
      <c r="H239"/>
      <c r="I239"/>
      <c r="J239"/>
    </row>
    <row r="240" spans="1:10">
      <c r="A240"/>
      <c r="B240"/>
      <c r="C240"/>
      <c r="D240"/>
      <c r="E240"/>
      <c r="F240"/>
      <c r="G240"/>
      <c r="H240"/>
      <c r="I240"/>
      <c r="J240"/>
    </row>
    <row r="241" spans="1:10">
      <c r="A241"/>
      <c r="B241"/>
      <c r="C241"/>
      <c r="D241"/>
      <c r="E241"/>
      <c r="F241"/>
      <c r="G241"/>
      <c r="H241"/>
      <c r="I241"/>
      <c r="J241"/>
    </row>
    <row r="242" spans="1:10">
      <c r="A242"/>
      <c r="B242"/>
      <c r="C242"/>
      <c r="D242"/>
      <c r="E242"/>
      <c r="F242"/>
      <c r="G242"/>
      <c r="H242"/>
      <c r="I242"/>
      <c r="J242"/>
    </row>
    <row r="243" spans="1:10">
      <c r="A243"/>
      <c r="B243"/>
      <c r="C243"/>
      <c r="D243"/>
      <c r="E243"/>
      <c r="F243"/>
      <c r="G243"/>
      <c r="H243"/>
      <c r="I243"/>
      <c r="J243"/>
    </row>
    <row r="244" spans="1:10">
      <c r="A244"/>
      <c r="B244"/>
      <c r="C244"/>
      <c r="D244"/>
      <c r="E244"/>
      <c r="F244"/>
      <c r="G244"/>
      <c r="H244"/>
      <c r="I244"/>
      <c r="J244"/>
    </row>
    <row r="245" spans="1:10">
      <c r="A245"/>
      <c r="B245"/>
      <c r="C245"/>
      <c r="D245"/>
      <c r="E245"/>
      <c r="F245"/>
      <c r="G245"/>
      <c r="H245"/>
      <c r="I245"/>
      <c r="J245"/>
    </row>
    <row r="246" spans="1:10">
      <c r="A246"/>
      <c r="B246"/>
      <c r="C246"/>
      <c r="D246"/>
      <c r="E246"/>
      <c r="F246"/>
      <c r="G246"/>
      <c r="H246"/>
      <c r="I246"/>
      <c r="J246"/>
    </row>
    <row r="247" spans="1:10">
      <c r="A247"/>
      <c r="B247"/>
      <c r="C247"/>
      <c r="D247"/>
      <c r="E247"/>
      <c r="F247"/>
      <c r="G247"/>
      <c r="H247"/>
      <c r="I247"/>
      <c r="J247"/>
    </row>
    <row r="248" spans="1:10">
      <c r="A248"/>
      <c r="B248"/>
      <c r="C248"/>
      <c r="D248"/>
      <c r="E248"/>
      <c r="F248"/>
      <c r="G248"/>
      <c r="H248"/>
      <c r="I248"/>
      <c r="J248"/>
    </row>
    <row r="249" spans="1:10">
      <c r="A249"/>
      <c r="B249"/>
      <c r="C249"/>
      <c r="D249"/>
      <c r="E249"/>
      <c r="F249"/>
      <c r="G249"/>
      <c r="H249"/>
      <c r="I249"/>
      <c r="J249"/>
    </row>
    <row r="250" spans="1:10">
      <c r="A250"/>
      <c r="B250"/>
      <c r="C250"/>
      <c r="D250"/>
      <c r="E250"/>
      <c r="F250"/>
      <c r="G250"/>
      <c r="H250"/>
      <c r="I250"/>
      <c r="J250"/>
    </row>
    <row r="251" spans="1:10">
      <c r="A251"/>
      <c r="B251"/>
      <c r="C251"/>
      <c r="D251"/>
      <c r="E251"/>
      <c r="F251"/>
      <c r="G251"/>
      <c r="H251"/>
      <c r="I251"/>
      <c r="J251"/>
    </row>
    <row r="252" spans="1:10">
      <c r="A252"/>
      <c r="B252"/>
      <c r="C252"/>
      <c r="D252"/>
      <c r="E252"/>
      <c r="F252"/>
      <c r="G252"/>
      <c r="H252"/>
      <c r="I252"/>
      <c r="J252"/>
    </row>
    <row r="253" spans="1:10">
      <c r="A253"/>
      <c r="B253"/>
      <c r="C253"/>
      <c r="D253"/>
      <c r="E253"/>
      <c r="F253"/>
      <c r="G253"/>
      <c r="H253"/>
      <c r="I253"/>
      <c r="J253"/>
    </row>
    <row r="254" spans="1:10">
      <c r="A254"/>
      <c r="B254"/>
      <c r="C254"/>
      <c r="D254"/>
      <c r="E254"/>
      <c r="F254"/>
      <c r="G254"/>
      <c r="H254"/>
      <c r="I254"/>
      <c r="J254"/>
    </row>
    <row r="255" spans="1:10">
      <c r="A255"/>
      <c r="B255"/>
      <c r="C255"/>
      <c r="D255"/>
      <c r="E255"/>
      <c r="F255"/>
      <c r="G255"/>
      <c r="H255"/>
      <c r="I255"/>
      <c r="J255"/>
    </row>
    <row r="256" spans="1:10">
      <c r="A256"/>
      <c r="B256"/>
      <c r="C256"/>
      <c r="D256"/>
      <c r="E256"/>
      <c r="F256"/>
      <c r="G256"/>
      <c r="H256"/>
      <c r="I256"/>
      <c r="J256"/>
    </row>
    <row r="257" spans="1:10">
      <c r="A257"/>
      <c r="B257"/>
      <c r="C257"/>
      <c r="D257"/>
      <c r="E257"/>
      <c r="F257"/>
      <c r="G257"/>
      <c r="H257"/>
      <c r="I257"/>
      <c r="J257"/>
    </row>
    <row r="258" spans="1:10">
      <c r="A258"/>
      <c r="B258"/>
      <c r="C258"/>
      <c r="D258"/>
      <c r="E258"/>
      <c r="F258"/>
      <c r="G258"/>
      <c r="H258"/>
      <c r="I258"/>
      <c r="J258"/>
    </row>
    <row r="259" spans="1:10">
      <c r="A259"/>
      <c r="B259"/>
      <c r="C259"/>
      <c r="D259"/>
      <c r="E259"/>
      <c r="F259"/>
      <c r="G259"/>
      <c r="H259"/>
      <c r="I259"/>
      <c r="J259"/>
    </row>
    <row r="260" spans="1:10">
      <c r="A260"/>
      <c r="B260"/>
      <c r="C260"/>
      <c r="D260"/>
      <c r="E260"/>
      <c r="F260"/>
      <c r="G260"/>
      <c r="H260"/>
      <c r="I260"/>
      <c r="J260"/>
    </row>
    <row r="261" spans="1:10">
      <c r="A261"/>
      <c r="B261"/>
      <c r="C261"/>
      <c r="D261"/>
      <c r="E261"/>
      <c r="F261"/>
      <c r="G261"/>
      <c r="H261"/>
      <c r="I261"/>
      <c r="J261"/>
    </row>
    <row r="262" spans="1:10">
      <c r="A262"/>
      <c r="B262"/>
      <c r="C262"/>
      <c r="D262"/>
      <c r="E262"/>
      <c r="F262"/>
      <c r="G262"/>
      <c r="H262"/>
      <c r="I262"/>
      <c r="J262"/>
    </row>
    <row r="263" spans="1:10">
      <c r="A263"/>
      <c r="B263"/>
      <c r="C263"/>
      <c r="D263"/>
      <c r="E263"/>
      <c r="F263"/>
      <c r="G263"/>
      <c r="H263"/>
      <c r="I263"/>
      <c r="J263"/>
    </row>
    <row r="264" spans="1:10">
      <c r="A264"/>
      <c r="B264"/>
      <c r="C264"/>
      <c r="D264"/>
      <c r="E264"/>
      <c r="F264"/>
      <c r="G264"/>
      <c r="H264"/>
      <c r="I264"/>
      <c r="J264"/>
    </row>
    <row r="265" spans="1:10">
      <c r="A265"/>
      <c r="B265"/>
      <c r="C265"/>
      <c r="D265"/>
      <c r="E265"/>
      <c r="F265"/>
      <c r="G265"/>
      <c r="H265"/>
      <c r="I265"/>
      <c r="J265"/>
    </row>
    <row r="266" spans="1:10">
      <c r="A266"/>
      <c r="B266"/>
      <c r="C266"/>
      <c r="D266"/>
      <c r="E266"/>
      <c r="F266"/>
      <c r="G266"/>
      <c r="H266"/>
      <c r="I266"/>
      <c r="J266"/>
    </row>
    <row r="267" spans="1:10">
      <c r="A267"/>
      <c r="B267"/>
      <c r="C267"/>
      <c r="D267"/>
      <c r="E267"/>
      <c r="F267"/>
      <c r="G267"/>
      <c r="H267"/>
      <c r="I267"/>
      <c r="J267"/>
    </row>
    <row r="268" spans="1:10">
      <c r="A268"/>
      <c r="B268"/>
      <c r="C268"/>
      <c r="D268"/>
      <c r="E268"/>
      <c r="F268"/>
      <c r="G268"/>
      <c r="H268"/>
      <c r="I268"/>
      <c r="J268"/>
    </row>
    <row r="269" spans="1:10">
      <c r="A269"/>
      <c r="B269"/>
      <c r="C269"/>
      <c r="D269"/>
      <c r="E269"/>
      <c r="F269"/>
      <c r="G269"/>
      <c r="H269"/>
      <c r="I269"/>
      <c r="J269"/>
    </row>
    <row r="270" spans="1:10">
      <c r="A270"/>
      <c r="B270"/>
      <c r="C270"/>
      <c r="D270"/>
      <c r="E270"/>
      <c r="F270"/>
      <c r="G270"/>
      <c r="H270"/>
      <c r="I270"/>
      <c r="J270"/>
    </row>
    <row r="271" spans="1:10">
      <c r="A271"/>
      <c r="B271"/>
      <c r="C271"/>
      <c r="D271"/>
      <c r="E271"/>
      <c r="F271"/>
      <c r="G271"/>
      <c r="H271"/>
      <c r="I271"/>
      <c r="J271"/>
    </row>
    <row r="272" spans="1:10">
      <c r="A272"/>
      <c r="B272"/>
      <c r="C272"/>
      <c r="D272"/>
      <c r="E272"/>
      <c r="F272"/>
      <c r="G272"/>
      <c r="H272"/>
      <c r="I272"/>
      <c r="J272"/>
    </row>
    <row r="273" spans="1:10">
      <c r="A273"/>
      <c r="B273"/>
      <c r="C273"/>
      <c r="D273"/>
      <c r="E273"/>
      <c r="F273"/>
      <c r="G273"/>
      <c r="H273"/>
      <c r="I273"/>
      <c r="J273"/>
    </row>
    <row r="274" spans="1:10">
      <c r="A274"/>
      <c r="B274"/>
      <c r="C274"/>
      <c r="D274"/>
      <c r="E274"/>
      <c r="F274"/>
      <c r="G274"/>
      <c r="H274"/>
      <c r="I274"/>
      <c r="J274"/>
    </row>
    <row r="275" spans="1:10">
      <c r="A275"/>
      <c r="B275"/>
      <c r="C275"/>
      <c r="D275"/>
      <c r="E275"/>
      <c r="F275"/>
      <c r="G275"/>
      <c r="H275"/>
      <c r="I275"/>
      <c r="J275"/>
    </row>
    <row r="276" spans="1:10">
      <c r="A276"/>
      <c r="B276"/>
      <c r="C276"/>
      <c r="D276"/>
      <c r="E276"/>
      <c r="F276"/>
      <c r="G276"/>
      <c r="H276"/>
      <c r="I276"/>
      <c r="J276"/>
    </row>
    <row r="277" spans="1:10">
      <c r="A277"/>
      <c r="B277"/>
      <c r="C277"/>
      <c r="D277"/>
      <c r="E277"/>
      <c r="F277"/>
      <c r="G277"/>
      <c r="H277"/>
      <c r="I277"/>
      <c r="J277"/>
    </row>
    <row r="278" spans="1:10">
      <c r="A278"/>
      <c r="B278"/>
      <c r="C278"/>
      <c r="D278"/>
      <c r="E278"/>
      <c r="F278"/>
      <c r="G278"/>
      <c r="H278"/>
      <c r="I278"/>
      <c r="J278"/>
    </row>
    <row r="279" spans="1:10">
      <c r="A279"/>
      <c r="B279"/>
      <c r="C279"/>
      <c r="D279"/>
      <c r="E279"/>
      <c r="F279"/>
      <c r="G279"/>
      <c r="H279"/>
      <c r="I279"/>
      <c r="J279"/>
    </row>
    <row r="280" spans="1:10">
      <c r="A280"/>
      <c r="B280"/>
      <c r="C280"/>
      <c r="D280"/>
      <c r="E280"/>
      <c r="F280"/>
      <c r="G280"/>
      <c r="H280"/>
      <c r="I280"/>
      <c r="J280"/>
    </row>
    <row r="281" spans="1:10">
      <c r="A281"/>
      <c r="B281"/>
      <c r="C281"/>
      <c r="D281"/>
      <c r="E281"/>
      <c r="F281"/>
      <c r="G281"/>
      <c r="H281"/>
      <c r="I281"/>
      <c r="J281"/>
    </row>
    <row r="282" spans="1:10">
      <c r="A282"/>
      <c r="B282"/>
      <c r="C282"/>
      <c r="D282"/>
      <c r="E282"/>
      <c r="F282"/>
      <c r="G282"/>
      <c r="H282"/>
      <c r="I282"/>
      <c r="J282"/>
    </row>
    <row r="283" spans="1:10">
      <c r="A283"/>
      <c r="B283"/>
      <c r="C283"/>
      <c r="D283"/>
      <c r="E283"/>
      <c r="F283"/>
      <c r="G283"/>
      <c r="H283"/>
      <c r="I283"/>
      <c r="J283"/>
    </row>
    <row r="284" spans="1:10">
      <c r="A284"/>
      <c r="B284"/>
      <c r="C284"/>
      <c r="D284"/>
      <c r="E284"/>
      <c r="F284"/>
      <c r="G284"/>
      <c r="H284"/>
      <c r="I284"/>
      <c r="J284"/>
    </row>
    <row r="285" spans="1:10">
      <c r="A285"/>
      <c r="B285"/>
      <c r="C285"/>
      <c r="D285"/>
      <c r="E285"/>
      <c r="F285"/>
      <c r="G285"/>
      <c r="H285"/>
      <c r="I285"/>
      <c r="J285"/>
    </row>
    <row r="286" spans="1:10">
      <c r="A286"/>
      <c r="B286"/>
      <c r="C286"/>
      <c r="D286"/>
      <c r="E286"/>
      <c r="F286"/>
      <c r="G286"/>
      <c r="H286"/>
      <c r="I286"/>
      <c r="J286"/>
    </row>
    <row r="287" spans="1:10">
      <c r="A287"/>
      <c r="B287"/>
      <c r="C287"/>
      <c r="D287"/>
      <c r="E287"/>
      <c r="F287"/>
      <c r="G287"/>
      <c r="H287"/>
      <c r="I287"/>
      <c r="J287"/>
    </row>
    <row r="288" spans="1:10">
      <c r="A288"/>
      <c r="B288"/>
      <c r="C288"/>
      <c r="D288"/>
      <c r="E288"/>
      <c r="F288"/>
      <c r="G288"/>
      <c r="H288"/>
      <c r="I288"/>
      <c r="J288"/>
    </row>
    <row r="289" spans="1:10">
      <c r="A289"/>
      <c r="B289"/>
      <c r="C289"/>
      <c r="D289"/>
      <c r="E289"/>
      <c r="F289"/>
      <c r="G289"/>
      <c r="H289"/>
      <c r="I289"/>
      <c r="J289"/>
    </row>
    <row r="290" spans="1:10">
      <c r="A290"/>
      <c r="B290"/>
      <c r="C290"/>
      <c r="D290"/>
      <c r="E290"/>
      <c r="F290"/>
      <c r="G290"/>
      <c r="H290"/>
      <c r="I290"/>
      <c r="J290"/>
    </row>
    <row r="291" spans="1:10">
      <c r="A291"/>
      <c r="B291"/>
      <c r="C291"/>
      <c r="D291"/>
      <c r="E291"/>
      <c r="F291"/>
      <c r="G291"/>
      <c r="H291"/>
      <c r="I291"/>
      <c r="J291"/>
    </row>
    <row r="292" spans="1:10">
      <c r="A292"/>
      <c r="B292"/>
      <c r="C292"/>
      <c r="D292"/>
      <c r="E292"/>
      <c r="F292"/>
      <c r="G292"/>
      <c r="H292"/>
      <c r="I292"/>
      <c r="J292"/>
    </row>
    <row r="293" spans="1:10">
      <c r="A293"/>
      <c r="B293"/>
      <c r="C293"/>
      <c r="D293"/>
      <c r="E293"/>
      <c r="F293"/>
      <c r="G293"/>
      <c r="H293"/>
      <c r="I293"/>
      <c r="J293"/>
    </row>
    <row r="294" spans="1:10">
      <c r="A294"/>
      <c r="B294"/>
      <c r="C294"/>
      <c r="D294"/>
      <c r="E294"/>
      <c r="F294"/>
      <c r="G294"/>
      <c r="H294"/>
      <c r="I294"/>
      <c r="J294"/>
    </row>
    <row r="295" spans="1:10">
      <c r="A295"/>
      <c r="B295"/>
      <c r="C295"/>
      <c r="D295"/>
      <c r="E295"/>
      <c r="F295"/>
      <c r="G295"/>
      <c r="H295"/>
      <c r="I295"/>
      <c r="J295"/>
    </row>
    <row r="296" spans="1:10">
      <c r="A296"/>
      <c r="B296"/>
      <c r="C296"/>
      <c r="D296"/>
      <c r="E296"/>
      <c r="F296"/>
      <c r="G296"/>
      <c r="H296"/>
      <c r="I296"/>
      <c r="J296"/>
    </row>
    <row r="297" spans="1:10">
      <c r="A297"/>
      <c r="B297"/>
      <c r="C297"/>
      <c r="D297"/>
      <c r="E297"/>
      <c r="F297"/>
      <c r="G297"/>
      <c r="H297"/>
      <c r="I297"/>
      <c r="J297"/>
    </row>
    <row r="298" spans="1:10">
      <c r="A298"/>
      <c r="B298"/>
      <c r="C298"/>
      <c r="D298"/>
      <c r="E298"/>
      <c r="F298"/>
      <c r="G298"/>
      <c r="H298"/>
      <c r="I298"/>
      <c r="J298"/>
    </row>
    <row r="299" spans="1:10">
      <c r="A299"/>
      <c r="B299"/>
      <c r="C299"/>
      <c r="D299"/>
      <c r="E299"/>
      <c r="F299"/>
      <c r="G299"/>
      <c r="H299"/>
      <c r="I299"/>
      <c r="J299"/>
    </row>
    <row r="300" spans="1:10">
      <c r="A300"/>
      <c r="B300"/>
      <c r="C300"/>
      <c r="D300"/>
      <c r="E300"/>
      <c r="F300"/>
      <c r="G300"/>
      <c r="H300"/>
      <c r="I300"/>
      <c r="J300"/>
    </row>
    <row r="301" spans="1:10">
      <c r="A301"/>
      <c r="B301"/>
      <c r="C301"/>
      <c r="D301"/>
      <c r="E301"/>
      <c r="F301"/>
      <c r="G301"/>
      <c r="H301"/>
      <c r="I301"/>
      <c r="J301"/>
    </row>
    <row r="302" spans="1:10">
      <c r="A302"/>
      <c r="B302"/>
      <c r="C302"/>
      <c r="D302"/>
      <c r="E302"/>
      <c r="F302"/>
      <c r="G302"/>
      <c r="H302"/>
      <c r="I302"/>
      <c r="J302"/>
    </row>
    <row r="303" spans="1:10">
      <c r="A303"/>
      <c r="B303"/>
      <c r="C303"/>
      <c r="D303"/>
      <c r="E303"/>
      <c r="F303"/>
      <c r="G303"/>
      <c r="H303"/>
      <c r="I303"/>
      <c r="J303"/>
    </row>
    <row r="304" spans="1:10">
      <c r="A304"/>
      <c r="B304"/>
      <c r="C304"/>
      <c r="D304"/>
      <c r="E304"/>
      <c r="F304"/>
      <c r="G304"/>
      <c r="H304"/>
      <c r="I304"/>
      <c r="J304"/>
    </row>
    <row r="305" spans="1:10">
      <c r="A305"/>
      <c r="B305"/>
      <c r="C305"/>
      <c r="D305"/>
      <c r="E305"/>
      <c r="F305"/>
      <c r="G305"/>
      <c r="H305"/>
      <c r="I305"/>
      <c r="J305"/>
    </row>
    <row r="306" spans="1:10">
      <c r="A306"/>
      <c r="B306"/>
      <c r="C306"/>
      <c r="D306"/>
      <c r="E306"/>
      <c r="F306"/>
      <c r="G306"/>
      <c r="H306"/>
      <c r="I306"/>
      <c r="J306"/>
    </row>
    <row r="307" spans="1:10">
      <c r="A307"/>
      <c r="B307"/>
      <c r="C307"/>
      <c r="D307"/>
      <c r="E307"/>
      <c r="F307"/>
      <c r="G307"/>
      <c r="H307"/>
      <c r="I307"/>
      <c r="J307"/>
    </row>
    <row r="308" spans="1:10">
      <c r="A308"/>
      <c r="B308"/>
      <c r="C308"/>
      <c r="D308"/>
      <c r="E308"/>
      <c r="F308"/>
      <c r="G308"/>
      <c r="H308"/>
      <c r="I308"/>
      <c r="J308"/>
    </row>
    <row r="309" spans="1:10">
      <c r="A309"/>
      <c r="B309"/>
      <c r="C309"/>
      <c r="D309"/>
      <c r="E309"/>
      <c r="F309"/>
      <c r="G309"/>
      <c r="H309"/>
      <c r="I309"/>
      <c r="J309"/>
    </row>
    <row r="310" spans="1:10">
      <c r="A310"/>
      <c r="B310"/>
      <c r="C310"/>
      <c r="D310"/>
      <c r="E310"/>
      <c r="F310"/>
      <c r="G310"/>
      <c r="H310"/>
      <c r="I310"/>
      <c r="J310"/>
    </row>
    <row r="311" spans="1:10">
      <c r="A311"/>
      <c r="B311"/>
      <c r="C311"/>
      <c r="D311"/>
      <c r="E311"/>
      <c r="F311"/>
      <c r="G311"/>
      <c r="H311"/>
      <c r="I311"/>
      <c r="J311"/>
    </row>
    <row r="312" spans="1:10">
      <c r="A312"/>
      <c r="B312"/>
      <c r="C312"/>
      <c r="D312"/>
      <c r="E312"/>
      <c r="F312"/>
      <c r="G312"/>
      <c r="H312"/>
      <c r="I312"/>
      <c r="J312"/>
    </row>
    <row r="313" spans="1:10">
      <c r="A313"/>
      <c r="B313"/>
      <c r="C313"/>
      <c r="D313"/>
      <c r="E313"/>
      <c r="F313"/>
      <c r="G313"/>
      <c r="H313"/>
      <c r="I313"/>
      <c r="J313"/>
    </row>
    <row r="314" spans="1:10">
      <c r="A314"/>
      <c r="B314"/>
      <c r="C314"/>
      <c r="D314"/>
      <c r="E314"/>
      <c r="F314"/>
      <c r="G314"/>
      <c r="H314"/>
      <c r="I314"/>
      <c r="J314"/>
    </row>
    <row r="315" spans="1:10">
      <c r="A315"/>
      <c r="B315"/>
      <c r="C315"/>
      <c r="D315"/>
      <c r="E315"/>
      <c r="F315"/>
      <c r="G315"/>
      <c r="H315"/>
      <c r="I315"/>
      <c r="J315"/>
    </row>
    <row r="316" spans="1:10">
      <c r="A316"/>
      <c r="B316"/>
      <c r="C316"/>
      <c r="D316"/>
      <c r="E316"/>
      <c r="F316"/>
      <c r="G316"/>
      <c r="H316"/>
      <c r="I316"/>
      <c r="J316"/>
    </row>
    <row r="317" spans="1:10">
      <c r="A317"/>
      <c r="B317"/>
      <c r="C317"/>
      <c r="D317"/>
      <c r="E317"/>
      <c r="F317"/>
      <c r="G317"/>
      <c r="H317"/>
      <c r="I317"/>
      <c r="J317"/>
    </row>
    <row r="318" spans="1:10">
      <c r="A318"/>
      <c r="B318"/>
      <c r="C318"/>
      <c r="D318"/>
      <c r="E318"/>
      <c r="F318"/>
      <c r="G318"/>
      <c r="H318"/>
      <c r="I318"/>
      <c r="J318"/>
    </row>
    <row r="319" spans="1:10">
      <c r="A319"/>
      <c r="B319"/>
      <c r="C319"/>
      <c r="D319"/>
      <c r="E319"/>
      <c r="F319"/>
      <c r="G319"/>
      <c r="H319"/>
      <c r="I319"/>
      <c r="J319"/>
    </row>
    <row r="320" spans="1:10">
      <c r="A320"/>
      <c r="B320"/>
      <c r="C320"/>
      <c r="D320"/>
      <c r="E320"/>
      <c r="F320"/>
      <c r="G320"/>
      <c r="H320"/>
      <c r="I320"/>
      <c r="J320"/>
    </row>
    <row r="321" spans="1:10">
      <c r="A321"/>
      <c r="B321"/>
      <c r="C321"/>
      <c r="D321"/>
      <c r="E321"/>
      <c r="F321"/>
      <c r="G321"/>
      <c r="H321"/>
      <c r="I321"/>
      <c r="J321"/>
    </row>
    <row r="322" spans="1:10">
      <c r="A322"/>
      <c r="B322"/>
      <c r="C322"/>
      <c r="D322"/>
      <c r="E322"/>
      <c r="F322"/>
      <c r="G322"/>
      <c r="H322"/>
      <c r="I322"/>
      <c r="J322"/>
    </row>
    <row r="323" spans="1:10">
      <c r="A323"/>
      <c r="B323"/>
      <c r="C323"/>
      <c r="D323"/>
      <c r="E323"/>
      <c r="F323"/>
      <c r="G323"/>
      <c r="H323"/>
      <c r="I323"/>
      <c r="J323"/>
    </row>
    <row r="324" spans="1:10">
      <c r="A324"/>
      <c r="B324"/>
      <c r="C324"/>
      <c r="D324"/>
      <c r="E324"/>
      <c r="F324"/>
      <c r="G324"/>
      <c r="H324"/>
      <c r="I324"/>
      <c r="J324"/>
    </row>
    <row r="325" spans="1:10">
      <c r="A325"/>
      <c r="B325"/>
      <c r="C325"/>
      <c r="D325"/>
      <c r="E325"/>
      <c r="F325"/>
      <c r="G325"/>
      <c r="H325"/>
      <c r="I325"/>
      <c r="J325"/>
    </row>
    <row r="326" spans="1:10">
      <c r="A326"/>
      <c r="B326"/>
      <c r="C326"/>
      <c r="D326"/>
      <c r="E326"/>
      <c r="F326"/>
      <c r="G326"/>
      <c r="H326"/>
      <c r="I326"/>
      <c r="J326"/>
    </row>
    <row r="327" spans="1:10">
      <c r="A327"/>
      <c r="B327"/>
      <c r="C327"/>
      <c r="D327"/>
      <c r="E327"/>
      <c r="F327"/>
      <c r="G327"/>
      <c r="H327"/>
      <c r="I327"/>
      <c r="J327"/>
    </row>
    <row r="328" spans="1:10">
      <c r="A328"/>
      <c r="B328"/>
      <c r="C328"/>
      <c r="D328"/>
      <c r="E328"/>
      <c r="F328"/>
      <c r="G328"/>
      <c r="H328"/>
      <c r="I328"/>
      <c r="J328"/>
    </row>
    <row r="329" spans="1:10">
      <c r="A329"/>
      <c r="B329"/>
      <c r="C329"/>
      <c r="D329"/>
      <c r="E329"/>
      <c r="F329"/>
      <c r="G329"/>
      <c r="H329"/>
      <c r="I329"/>
      <c r="J329"/>
    </row>
    <row r="330" spans="1:10">
      <c r="A330"/>
      <c r="B330"/>
      <c r="C330"/>
      <c r="D330"/>
      <c r="E330"/>
      <c r="F330"/>
      <c r="G330"/>
      <c r="H330"/>
      <c r="I330"/>
      <c r="J330"/>
    </row>
    <row r="331" spans="1:10">
      <c r="A331"/>
      <c r="B331"/>
      <c r="C331"/>
      <c r="D331"/>
      <c r="E331"/>
      <c r="F331"/>
      <c r="G331"/>
      <c r="H331"/>
      <c r="I331"/>
      <c r="J331"/>
    </row>
    <row r="332" spans="1:10">
      <c r="A332"/>
      <c r="B332"/>
      <c r="C332"/>
      <c r="D332"/>
      <c r="E332"/>
      <c r="F332"/>
      <c r="G332"/>
      <c r="H332"/>
      <c r="I332"/>
      <c r="J332"/>
    </row>
    <row r="333" spans="1:10">
      <c r="A333"/>
      <c r="B333"/>
      <c r="C333"/>
      <c r="D333"/>
      <c r="E333"/>
      <c r="F333"/>
      <c r="G333"/>
      <c r="H333"/>
      <c r="I333"/>
      <c r="J333"/>
    </row>
    <row r="334" spans="1:10">
      <c r="A334"/>
      <c r="B334"/>
      <c r="C334"/>
      <c r="D334"/>
      <c r="E334"/>
      <c r="F334"/>
      <c r="G334"/>
      <c r="H334"/>
      <c r="I334"/>
      <c r="J334"/>
    </row>
    <row r="335" spans="1:10">
      <c r="A335"/>
      <c r="B335"/>
      <c r="C335"/>
      <c r="D335"/>
      <c r="E335"/>
      <c r="F335"/>
      <c r="G335"/>
      <c r="H335"/>
      <c r="I335"/>
      <c r="J335"/>
    </row>
    <row r="336" spans="1:10">
      <c r="A336"/>
      <c r="B336"/>
      <c r="C336"/>
      <c r="D336"/>
      <c r="E336"/>
      <c r="F336"/>
      <c r="G336"/>
      <c r="H336"/>
      <c r="I336"/>
      <c r="J336"/>
    </row>
    <row r="337" spans="1:10">
      <c r="A337"/>
      <c r="B337"/>
      <c r="C337"/>
      <c r="D337"/>
      <c r="E337"/>
      <c r="F337"/>
      <c r="G337"/>
      <c r="H337"/>
      <c r="I337"/>
      <c r="J337"/>
    </row>
    <row r="338" spans="1:10">
      <c r="A338"/>
      <c r="B338"/>
      <c r="C338"/>
      <c r="D338"/>
      <c r="E338"/>
      <c r="F338"/>
      <c r="G338"/>
      <c r="H338"/>
      <c r="I338"/>
      <c r="J338"/>
    </row>
    <row r="339" spans="1:10">
      <c r="A339"/>
      <c r="B339"/>
      <c r="C339"/>
      <c r="D339"/>
      <c r="E339"/>
      <c r="F339"/>
      <c r="G339"/>
      <c r="H339"/>
      <c r="I339"/>
      <c r="J339"/>
    </row>
    <row r="340" spans="1:10">
      <c r="A340"/>
      <c r="B340"/>
      <c r="C340"/>
      <c r="D340"/>
      <c r="E340"/>
      <c r="F340"/>
      <c r="G340"/>
      <c r="H340"/>
      <c r="I340"/>
      <c r="J340"/>
    </row>
    <row r="341" spans="1:10">
      <c r="A341"/>
      <c r="B341"/>
      <c r="C341"/>
      <c r="D341"/>
      <c r="E341"/>
      <c r="F341"/>
      <c r="G341"/>
      <c r="H341"/>
      <c r="I341"/>
      <c r="J341"/>
    </row>
    <row r="342" spans="1:10">
      <c r="A342"/>
      <c r="B342"/>
      <c r="C342"/>
      <c r="D342"/>
      <c r="E342"/>
      <c r="F342"/>
      <c r="G342"/>
      <c r="H342"/>
      <c r="I342"/>
      <c r="J342"/>
    </row>
    <row r="343" spans="1:10">
      <c r="A343"/>
      <c r="B343"/>
      <c r="C343"/>
      <c r="D343"/>
      <c r="E343"/>
      <c r="F343"/>
      <c r="G343"/>
      <c r="H343"/>
      <c r="I343"/>
      <c r="J343"/>
    </row>
    <row r="344" spans="1:10">
      <c r="A344"/>
      <c r="B344"/>
      <c r="C344"/>
      <c r="D344"/>
      <c r="E344"/>
      <c r="F344"/>
      <c r="G344"/>
      <c r="H344"/>
      <c r="I344"/>
      <c r="J344"/>
    </row>
    <row r="345" spans="1:10">
      <c r="A345"/>
      <c r="B345"/>
      <c r="C345"/>
      <c r="D345"/>
      <c r="E345"/>
      <c r="F345"/>
      <c r="G345"/>
      <c r="H345"/>
      <c r="I345"/>
      <c r="J345"/>
    </row>
    <row r="346" spans="1:10">
      <c r="A346"/>
      <c r="B346"/>
      <c r="C346"/>
      <c r="D346"/>
      <c r="E346"/>
      <c r="F346"/>
      <c r="G346"/>
      <c r="H346"/>
      <c r="I346"/>
      <c r="J346"/>
    </row>
    <row r="347" spans="1:10">
      <c r="A347"/>
      <c r="B347"/>
      <c r="C347"/>
      <c r="D347"/>
      <c r="E347"/>
      <c r="F347"/>
      <c r="G347"/>
      <c r="H347"/>
      <c r="I347"/>
      <c r="J347"/>
    </row>
    <row r="348" spans="1:10">
      <c r="A348"/>
      <c r="B348"/>
      <c r="C348"/>
      <c r="D348"/>
      <c r="E348"/>
      <c r="F348"/>
      <c r="G348"/>
      <c r="H348"/>
      <c r="I348"/>
      <c r="J348"/>
    </row>
    <row r="349" spans="1:10">
      <c r="A349"/>
      <c r="B349"/>
      <c r="C349"/>
      <c r="D349"/>
      <c r="E349"/>
      <c r="F349"/>
      <c r="G349"/>
      <c r="H349"/>
      <c r="I349"/>
      <c r="J349"/>
    </row>
    <row r="350" spans="1:10">
      <c r="A350"/>
      <c r="B350"/>
      <c r="C350"/>
      <c r="D350"/>
      <c r="E350"/>
      <c r="F350"/>
      <c r="G350"/>
      <c r="H350"/>
      <c r="I350"/>
      <c r="J350"/>
    </row>
    <row r="351" spans="1:10">
      <c r="A351"/>
      <c r="B351"/>
      <c r="C351"/>
      <c r="D351"/>
      <c r="E351"/>
      <c r="F351"/>
      <c r="G351"/>
      <c r="H351"/>
      <c r="I351"/>
      <c r="J351"/>
    </row>
    <row r="352" spans="1:10">
      <c r="A352"/>
      <c r="B352"/>
      <c r="C352"/>
      <c r="D352"/>
      <c r="E352"/>
      <c r="F352"/>
      <c r="G352"/>
      <c r="H352"/>
      <c r="I352"/>
      <c r="J352"/>
    </row>
    <row r="353" spans="1:10">
      <c r="A353"/>
      <c r="B353"/>
      <c r="C353"/>
      <c r="D353"/>
      <c r="E353"/>
      <c r="F353"/>
      <c r="G353"/>
      <c r="H353"/>
      <c r="I353"/>
      <c r="J353"/>
    </row>
    <row r="354" spans="1:10">
      <c r="A354"/>
      <c r="B354"/>
      <c r="C354"/>
      <c r="D354"/>
      <c r="E354"/>
      <c r="F354"/>
      <c r="G354"/>
      <c r="H354"/>
      <c r="I354"/>
      <c r="J354"/>
    </row>
    <row r="355" spans="1:10">
      <c r="A355"/>
      <c r="B355"/>
      <c r="C355"/>
      <c r="D355"/>
      <c r="E355"/>
      <c r="F355"/>
      <c r="G355"/>
      <c r="H355"/>
      <c r="I355"/>
      <c r="J355"/>
    </row>
    <row r="356" spans="1:10">
      <c r="A356"/>
      <c r="B356"/>
      <c r="C356"/>
      <c r="D356"/>
      <c r="E356"/>
      <c r="F356"/>
      <c r="G356"/>
      <c r="H356"/>
      <c r="I356"/>
      <c r="J356"/>
    </row>
    <row r="357" spans="1:10">
      <c r="A357"/>
      <c r="B357"/>
      <c r="C357"/>
      <c r="D357"/>
      <c r="E357"/>
      <c r="F357"/>
      <c r="G357"/>
      <c r="H357"/>
      <c r="I357"/>
      <c r="J357"/>
    </row>
    <row r="358" spans="1:10">
      <c r="A358"/>
      <c r="B358"/>
      <c r="C358"/>
      <c r="D358"/>
      <c r="E358"/>
      <c r="F358"/>
      <c r="G358"/>
      <c r="H358"/>
      <c r="I358"/>
      <c r="J358"/>
    </row>
    <row r="359" spans="1:10">
      <c r="A359"/>
      <c r="B359"/>
      <c r="C359"/>
      <c r="D359"/>
      <c r="E359"/>
      <c r="F359"/>
      <c r="G359"/>
      <c r="H359"/>
      <c r="I359"/>
      <c r="J359"/>
    </row>
    <row r="360" spans="1:10">
      <c r="A360"/>
      <c r="B360"/>
      <c r="C360"/>
      <c r="D360"/>
      <c r="E360"/>
      <c r="F360"/>
      <c r="G360"/>
      <c r="H360"/>
      <c r="I360"/>
      <c r="J360"/>
    </row>
    <row r="361" spans="1:10">
      <c r="A361"/>
      <c r="B361"/>
      <c r="C361"/>
      <c r="D361"/>
      <c r="E361"/>
      <c r="F361"/>
      <c r="G361"/>
      <c r="H361"/>
      <c r="I361"/>
      <c r="J361"/>
    </row>
    <row r="362" spans="1:10">
      <c r="A362"/>
      <c r="B362"/>
      <c r="C362"/>
      <c r="D362"/>
      <c r="E362"/>
      <c r="F362"/>
      <c r="G362"/>
      <c r="H362"/>
      <c r="I362"/>
      <c r="J362"/>
    </row>
    <row r="363" spans="1:10">
      <c r="A363"/>
      <c r="B363"/>
      <c r="C363"/>
      <c r="D363"/>
      <c r="E363"/>
      <c r="F363"/>
      <c r="G363"/>
      <c r="H363"/>
      <c r="I363"/>
      <c r="J363"/>
    </row>
    <row r="364" spans="1:10">
      <c r="A364"/>
      <c r="B364"/>
      <c r="C364"/>
      <c r="D364"/>
      <c r="E364"/>
      <c r="F364"/>
      <c r="G364"/>
      <c r="H364"/>
      <c r="I364"/>
      <c r="J364"/>
    </row>
    <row r="365" spans="1:10">
      <c r="A365"/>
      <c r="B365"/>
      <c r="C365"/>
      <c r="D365"/>
      <c r="E365"/>
      <c r="F365"/>
      <c r="G365"/>
      <c r="H365"/>
      <c r="I365"/>
      <c r="J365"/>
    </row>
    <row r="366" spans="1:10">
      <c r="A366"/>
      <c r="B366"/>
      <c r="C366"/>
      <c r="D366"/>
      <c r="E366"/>
      <c r="F366"/>
      <c r="G366"/>
      <c r="H366"/>
      <c r="I366"/>
      <c r="J366"/>
    </row>
    <row r="367" spans="1:10">
      <c r="A367"/>
      <c r="B367"/>
      <c r="C367"/>
      <c r="D367"/>
      <c r="E367"/>
      <c r="F367"/>
      <c r="G367"/>
      <c r="H367"/>
      <c r="I367"/>
      <c r="J367"/>
    </row>
    <row r="368" spans="1:10">
      <c r="A368"/>
      <c r="B368"/>
      <c r="C368"/>
      <c r="D368"/>
      <c r="E368"/>
      <c r="F368"/>
      <c r="G368"/>
      <c r="H368"/>
      <c r="I368"/>
      <c r="J368"/>
    </row>
    <row r="369" spans="1:10">
      <c r="A369"/>
      <c r="B369"/>
      <c r="C369"/>
      <c r="D369"/>
      <c r="E369"/>
      <c r="F369"/>
      <c r="G369"/>
      <c r="H369"/>
      <c r="I369"/>
      <c r="J369"/>
    </row>
    <row r="370" spans="1:10">
      <c r="A370"/>
      <c r="B370"/>
      <c r="C370"/>
      <c r="D370"/>
      <c r="E370"/>
      <c r="F370"/>
      <c r="G370"/>
      <c r="H370"/>
      <c r="I370"/>
      <c r="J370"/>
    </row>
    <row r="371" spans="1:10">
      <c r="A371"/>
      <c r="B371"/>
      <c r="C371"/>
      <c r="D371"/>
      <c r="E371"/>
      <c r="F371"/>
      <c r="G371"/>
      <c r="H371"/>
      <c r="I371"/>
      <c r="J371"/>
    </row>
    <row r="372" spans="1:10">
      <c r="A372"/>
      <c r="B372"/>
      <c r="C372"/>
      <c r="D372"/>
      <c r="E372"/>
      <c r="F372"/>
      <c r="G372"/>
      <c r="H372"/>
      <c r="I372"/>
      <c r="J372"/>
    </row>
    <row r="373" spans="1:10">
      <c r="A373"/>
      <c r="B373"/>
      <c r="C373"/>
      <c r="D373"/>
      <c r="E373"/>
      <c r="F373"/>
      <c r="G373"/>
      <c r="H373"/>
      <c r="I373"/>
      <c r="J373"/>
    </row>
    <row r="374" spans="1:10">
      <c r="A374"/>
      <c r="B374"/>
      <c r="C374"/>
      <c r="D374"/>
      <c r="E374"/>
      <c r="F374"/>
      <c r="G374"/>
      <c r="H374"/>
      <c r="I374"/>
      <c r="J374"/>
    </row>
    <row r="375" spans="1:10">
      <c r="A375"/>
      <c r="B375"/>
      <c r="C375"/>
      <c r="D375"/>
      <c r="E375"/>
      <c r="F375"/>
      <c r="G375"/>
      <c r="H375"/>
      <c r="I375"/>
      <c r="J375"/>
    </row>
    <row r="376" spans="1:10">
      <c r="A376"/>
      <c r="B376"/>
      <c r="C376"/>
      <c r="D376"/>
      <c r="E376"/>
      <c r="F376"/>
      <c r="G376"/>
      <c r="H376"/>
      <c r="I376"/>
      <c r="J376"/>
    </row>
    <row r="377" spans="1:10">
      <c r="A377"/>
      <c r="B377"/>
      <c r="C377"/>
      <c r="D377"/>
      <c r="E377"/>
      <c r="F377"/>
      <c r="G377"/>
      <c r="H377"/>
      <c r="I377"/>
      <c r="J377"/>
    </row>
    <row r="378" spans="1:10">
      <c r="A378"/>
      <c r="B378"/>
      <c r="C378"/>
      <c r="D378"/>
      <c r="E378"/>
      <c r="F378"/>
      <c r="G378"/>
      <c r="H378"/>
      <c r="I378"/>
      <c r="J378"/>
    </row>
    <row r="379" spans="1:10">
      <c r="A379"/>
      <c r="B379"/>
      <c r="C379"/>
      <c r="D379"/>
      <c r="E379"/>
      <c r="F379"/>
      <c r="G379"/>
      <c r="H379"/>
      <c r="I379"/>
      <c r="J379"/>
    </row>
    <row r="380" spans="1:10">
      <c r="A380"/>
      <c r="B380"/>
      <c r="C380"/>
      <c r="D380"/>
      <c r="E380"/>
      <c r="F380"/>
      <c r="G380"/>
      <c r="H380"/>
      <c r="I380"/>
      <c r="J380"/>
    </row>
    <row r="381" spans="1:10">
      <c r="A381"/>
      <c r="B381"/>
      <c r="C381"/>
      <c r="D381"/>
      <c r="E381"/>
      <c r="F381"/>
      <c r="G381"/>
      <c r="H381"/>
      <c r="I381"/>
      <c r="J381"/>
    </row>
    <row r="382" spans="1:10">
      <c r="A382"/>
      <c r="B382"/>
      <c r="C382"/>
      <c r="D382"/>
      <c r="E382"/>
      <c r="F382"/>
      <c r="G382"/>
      <c r="H382"/>
      <c r="I382"/>
      <c r="J382"/>
    </row>
    <row r="383" spans="1:10">
      <c r="A383"/>
      <c r="B383"/>
      <c r="C383"/>
      <c r="D383"/>
      <c r="E383"/>
      <c r="F383"/>
      <c r="G383"/>
      <c r="H383"/>
      <c r="I383"/>
      <c r="J383"/>
    </row>
    <row r="384" spans="1:10">
      <c r="A384"/>
      <c r="B384"/>
      <c r="C384"/>
      <c r="D384"/>
      <c r="E384"/>
      <c r="F384"/>
      <c r="G384"/>
      <c r="H384"/>
      <c r="I384"/>
      <c r="J384"/>
    </row>
    <row r="385" spans="1:10">
      <c r="A385"/>
      <c r="B385"/>
      <c r="C385"/>
      <c r="D385"/>
      <c r="E385"/>
      <c r="F385"/>
      <c r="G385"/>
      <c r="H385"/>
      <c r="I385"/>
      <c r="J385"/>
    </row>
    <row r="386" spans="1:10">
      <c r="A386"/>
      <c r="B386"/>
      <c r="C386"/>
      <c r="D386"/>
      <c r="E386"/>
      <c r="F386"/>
      <c r="G386"/>
      <c r="H386"/>
      <c r="I386"/>
      <c r="J386"/>
    </row>
    <row r="387" spans="1:10">
      <c r="A387"/>
      <c r="B387"/>
      <c r="C387"/>
      <c r="D387"/>
      <c r="E387"/>
      <c r="F387"/>
      <c r="G387"/>
      <c r="H387"/>
      <c r="I387"/>
      <c r="J387"/>
    </row>
    <row r="388" spans="1:10">
      <c r="A388"/>
      <c r="B388"/>
      <c r="C388"/>
      <c r="D388"/>
      <c r="E388"/>
      <c r="F388"/>
      <c r="G388"/>
      <c r="H388"/>
      <c r="I388"/>
      <c r="J388"/>
    </row>
    <row r="389" spans="1:10">
      <c r="A389"/>
      <c r="B389"/>
      <c r="C389"/>
      <c r="D389"/>
      <c r="E389"/>
      <c r="F389"/>
      <c r="G389"/>
      <c r="H389"/>
      <c r="I389"/>
      <c r="J389"/>
    </row>
    <row r="390" spans="1:10">
      <c r="A390"/>
      <c r="B390"/>
      <c r="C390"/>
      <c r="D390"/>
      <c r="E390"/>
      <c r="F390"/>
      <c r="G390"/>
      <c r="H390"/>
      <c r="I390"/>
      <c r="J390"/>
    </row>
    <row r="391" spans="1:10">
      <c r="A391"/>
      <c r="B391"/>
      <c r="C391"/>
      <c r="D391"/>
      <c r="E391"/>
      <c r="F391"/>
      <c r="G391"/>
      <c r="H391"/>
      <c r="I391"/>
      <c r="J391"/>
    </row>
    <row r="392" spans="1:10">
      <c r="A392"/>
      <c r="B392"/>
      <c r="C392"/>
      <c r="D392"/>
      <c r="E392"/>
      <c r="F392"/>
      <c r="G392"/>
      <c r="H392"/>
      <c r="I392"/>
      <c r="J392"/>
    </row>
    <row r="393" spans="1:10">
      <c r="A393"/>
      <c r="B393"/>
      <c r="C393"/>
      <c r="D393"/>
      <c r="E393"/>
      <c r="F393"/>
      <c r="G393"/>
      <c r="H393"/>
      <c r="I393"/>
      <c r="J393"/>
    </row>
    <row r="394" spans="1:10">
      <c r="A394"/>
      <c r="B394"/>
      <c r="C394"/>
      <c r="D394"/>
      <c r="E394"/>
      <c r="F394"/>
      <c r="G394"/>
      <c r="H394"/>
      <c r="I394"/>
      <c r="J394"/>
    </row>
    <row r="395" spans="1:10">
      <c r="A395"/>
      <c r="B395"/>
      <c r="C395"/>
      <c r="D395"/>
      <c r="E395"/>
      <c r="F395"/>
      <c r="G395"/>
      <c r="H395"/>
      <c r="I395"/>
      <c r="J395"/>
    </row>
    <row r="396" spans="1:10">
      <c r="A396"/>
      <c r="B396"/>
      <c r="C396"/>
      <c r="D396"/>
      <c r="E396"/>
      <c r="F396"/>
      <c r="G396"/>
      <c r="H396"/>
      <c r="I396"/>
      <c r="J396"/>
    </row>
    <row r="397" spans="1:10">
      <c r="A397"/>
      <c r="B397"/>
      <c r="C397"/>
      <c r="D397"/>
      <c r="E397"/>
      <c r="F397"/>
      <c r="G397"/>
      <c r="H397"/>
      <c r="I397"/>
      <c r="J397"/>
    </row>
    <row r="398" spans="1:10">
      <c r="A398"/>
      <c r="B398"/>
      <c r="C398"/>
      <c r="D398"/>
      <c r="E398"/>
      <c r="F398"/>
      <c r="G398"/>
      <c r="H398"/>
      <c r="I398"/>
      <c r="J398"/>
    </row>
    <row r="399" spans="1:10">
      <c r="A399"/>
      <c r="B399"/>
      <c r="C399"/>
      <c r="D399"/>
      <c r="E399"/>
      <c r="F399"/>
      <c r="G399"/>
      <c r="H399"/>
      <c r="I399"/>
      <c r="J399"/>
    </row>
    <row r="400" spans="1:10">
      <c r="A400"/>
      <c r="B400"/>
      <c r="C400"/>
      <c r="D400"/>
      <c r="E400"/>
      <c r="F400"/>
      <c r="G400"/>
      <c r="H400"/>
      <c r="I400"/>
      <c r="J400"/>
    </row>
    <row r="401" spans="1:10">
      <c r="A401"/>
      <c r="B401"/>
      <c r="C401"/>
      <c r="D401"/>
      <c r="E401"/>
      <c r="F401"/>
      <c r="G401"/>
      <c r="H401"/>
      <c r="I401"/>
      <c r="J401"/>
    </row>
    <row r="402" spans="1:10">
      <c r="A402"/>
      <c r="B402"/>
      <c r="C402"/>
      <c r="D402"/>
      <c r="E402"/>
      <c r="F402"/>
      <c r="G402"/>
      <c r="H402"/>
      <c r="I402"/>
      <c r="J402"/>
    </row>
    <row r="403" spans="1:10">
      <c r="A403"/>
      <c r="B403"/>
      <c r="C403"/>
      <c r="D403"/>
      <c r="E403"/>
      <c r="F403"/>
      <c r="G403"/>
      <c r="H403"/>
      <c r="I403"/>
      <c r="J403"/>
    </row>
    <row r="404" spans="1:10">
      <c r="A404"/>
      <c r="B404"/>
      <c r="C404"/>
      <c r="D404"/>
      <c r="E404"/>
      <c r="F404"/>
      <c r="G404"/>
      <c r="H404"/>
      <c r="I404"/>
      <c r="J404"/>
    </row>
    <row r="405" spans="1:10">
      <c r="A405"/>
      <c r="B405"/>
      <c r="C405"/>
      <c r="D405"/>
      <c r="E405"/>
      <c r="F405"/>
      <c r="G405"/>
      <c r="H405"/>
      <c r="I405"/>
      <c r="J405"/>
    </row>
    <row r="406" spans="1:10">
      <c r="A406"/>
      <c r="B406"/>
      <c r="C406"/>
      <c r="D406"/>
      <c r="E406"/>
      <c r="F406"/>
      <c r="G406"/>
      <c r="H406"/>
      <c r="I406"/>
      <c r="J406"/>
    </row>
    <row r="407" spans="1:10">
      <c r="A407"/>
      <c r="B407"/>
      <c r="C407"/>
      <c r="D407"/>
      <c r="E407"/>
      <c r="F407"/>
      <c r="G407"/>
      <c r="H407"/>
      <c r="I407"/>
      <c r="J407"/>
    </row>
    <row r="408" spans="1:10">
      <c r="A408"/>
      <c r="B408"/>
      <c r="C408"/>
      <c r="D408"/>
      <c r="E408"/>
      <c r="F408"/>
      <c r="G408"/>
      <c r="H408"/>
      <c r="I408"/>
      <c r="J408"/>
    </row>
    <row r="409" spans="1:10">
      <c r="A409"/>
      <c r="B409"/>
      <c r="C409"/>
      <c r="D409"/>
      <c r="E409"/>
      <c r="F409"/>
      <c r="G409"/>
      <c r="H409"/>
      <c r="I409"/>
      <c r="J409"/>
    </row>
    <row r="410" spans="1:10">
      <c r="A410"/>
      <c r="B410"/>
      <c r="C410"/>
      <c r="D410"/>
      <c r="E410"/>
      <c r="F410"/>
      <c r="G410"/>
      <c r="H410"/>
      <c r="I410"/>
      <c r="J410"/>
    </row>
    <row r="411" spans="1:10">
      <c r="A411"/>
      <c r="B411"/>
      <c r="C411"/>
      <c r="D411"/>
      <c r="E411"/>
      <c r="F411"/>
      <c r="G411"/>
      <c r="H411"/>
      <c r="I411"/>
      <c r="J411"/>
    </row>
    <row r="412" spans="1:10">
      <c r="A412"/>
      <c r="B412"/>
      <c r="C412"/>
      <c r="D412"/>
      <c r="E412"/>
      <c r="F412"/>
      <c r="G412"/>
      <c r="H412"/>
      <c r="I412"/>
      <c r="J412"/>
    </row>
    <row r="413" spans="1:10">
      <c r="A413"/>
      <c r="B413"/>
      <c r="C413"/>
      <c r="D413"/>
      <c r="E413"/>
      <c r="F413"/>
      <c r="G413"/>
      <c r="H413"/>
      <c r="I413"/>
      <c r="J413"/>
    </row>
    <row r="414" spans="1:10">
      <c r="A414"/>
      <c r="B414"/>
      <c r="C414"/>
      <c r="D414"/>
      <c r="E414"/>
      <c r="F414"/>
      <c r="G414"/>
      <c r="H414"/>
      <c r="I414"/>
      <c r="J414"/>
    </row>
    <row r="415" spans="1:10">
      <c r="A415"/>
      <c r="B415"/>
      <c r="C415"/>
      <c r="D415"/>
      <c r="E415"/>
      <c r="F415"/>
      <c r="G415"/>
      <c r="H415"/>
      <c r="I415"/>
      <c r="J415"/>
    </row>
    <row r="416" spans="1:10">
      <c r="A416"/>
      <c r="B416"/>
      <c r="C416"/>
      <c r="D416"/>
      <c r="E416"/>
      <c r="F416"/>
      <c r="G416"/>
      <c r="H416"/>
      <c r="I416"/>
      <c r="J416"/>
    </row>
    <row r="417" spans="1:10">
      <c r="A417"/>
      <c r="B417"/>
      <c r="C417"/>
      <c r="D417"/>
      <c r="E417"/>
      <c r="F417"/>
      <c r="G417"/>
      <c r="H417"/>
      <c r="I417"/>
      <c r="J417"/>
    </row>
    <row r="418" spans="1:10">
      <c r="A418"/>
      <c r="B418"/>
      <c r="C418"/>
      <c r="D418"/>
      <c r="E418"/>
      <c r="F418"/>
      <c r="G418"/>
      <c r="H418"/>
      <c r="I418"/>
      <c r="J418"/>
    </row>
    <row r="419" spans="1:10">
      <c r="A419"/>
      <c r="B419"/>
      <c r="C419"/>
      <c r="D419"/>
      <c r="E419"/>
      <c r="F419"/>
      <c r="G419"/>
      <c r="H419"/>
      <c r="I419"/>
      <c r="J419"/>
    </row>
    <row r="420" spans="1:10">
      <c r="A420"/>
      <c r="B420"/>
      <c r="C420"/>
      <c r="D420"/>
      <c r="E420"/>
      <c r="F420"/>
      <c r="G420"/>
      <c r="H420"/>
      <c r="I420"/>
      <c r="J420"/>
    </row>
    <row r="421" spans="1:10">
      <c r="A421"/>
      <c r="B421"/>
      <c r="C421"/>
      <c r="D421"/>
      <c r="E421"/>
      <c r="F421"/>
      <c r="G421"/>
      <c r="H421"/>
      <c r="I421"/>
      <c r="J421"/>
    </row>
    <row r="422" spans="1:10">
      <c r="A422"/>
      <c r="B422"/>
      <c r="C422"/>
      <c r="D422"/>
      <c r="E422"/>
      <c r="F422"/>
      <c r="G422"/>
      <c r="H422"/>
      <c r="I422"/>
      <c r="J422"/>
    </row>
    <row r="423" spans="1:10">
      <c r="A423"/>
      <c r="B423"/>
      <c r="C423"/>
      <c r="D423"/>
      <c r="E423"/>
      <c r="F423"/>
      <c r="G423"/>
      <c r="H423"/>
      <c r="I423"/>
      <c r="J423"/>
    </row>
    <row r="424" spans="1:10">
      <c r="A424"/>
      <c r="B424"/>
      <c r="C424"/>
      <c r="D424"/>
      <c r="E424"/>
      <c r="F424"/>
      <c r="G424"/>
      <c r="H424"/>
      <c r="I424"/>
      <c r="J424"/>
    </row>
    <row r="425" spans="1:10">
      <c r="A425"/>
      <c r="B425"/>
      <c r="C425"/>
      <c r="D425"/>
      <c r="E425"/>
      <c r="F425"/>
      <c r="G425"/>
      <c r="H425"/>
      <c r="I425"/>
      <c r="J425"/>
    </row>
    <row r="426" spans="1:10">
      <c r="A426"/>
      <c r="B426"/>
      <c r="C426"/>
      <c r="D426"/>
      <c r="E426"/>
      <c r="F426"/>
      <c r="G426"/>
      <c r="H426"/>
      <c r="I426"/>
      <c r="J426"/>
    </row>
    <row r="427" spans="1:10">
      <c r="A427"/>
      <c r="B427"/>
      <c r="C427"/>
      <c r="D427"/>
      <c r="E427"/>
      <c r="F427"/>
      <c r="G427"/>
      <c r="H427"/>
      <c r="I427"/>
      <c r="J427"/>
    </row>
    <row r="428" spans="1:10">
      <c r="A428"/>
      <c r="B428"/>
      <c r="C428"/>
      <c r="D428"/>
      <c r="E428"/>
      <c r="F428"/>
      <c r="G428"/>
      <c r="H428"/>
      <c r="I428"/>
      <c r="J428"/>
    </row>
    <row r="429" spans="1:10">
      <c r="A429"/>
      <c r="B429"/>
      <c r="C429"/>
      <c r="D429"/>
      <c r="E429"/>
      <c r="F429"/>
      <c r="G429"/>
      <c r="H429"/>
      <c r="I429"/>
      <c r="J429"/>
    </row>
    <row r="430" spans="1:10">
      <c r="A430"/>
      <c r="B430"/>
      <c r="C430"/>
      <c r="D430"/>
      <c r="E430"/>
      <c r="F430"/>
      <c r="G430"/>
      <c r="H430"/>
      <c r="I430"/>
      <c r="J430"/>
    </row>
    <row r="431" spans="1:10">
      <c r="A431"/>
      <c r="B431"/>
      <c r="C431"/>
      <c r="D431"/>
      <c r="E431"/>
      <c r="F431"/>
      <c r="G431"/>
      <c r="H431"/>
      <c r="I431"/>
      <c r="J431"/>
    </row>
    <row r="432" spans="1:10">
      <c r="A432"/>
      <c r="B432"/>
      <c r="C432"/>
      <c r="D432"/>
      <c r="E432"/>
      <c r="F432"/>
      <c r="G432"/>
      <c r="H432"/>
      <c r="I432"/>
      <c r="J432"/>
    </row>
    <row r="433" spans="1:10">
      <c r="A433"/>
      <c r="B433"/>
      <c r="C433"/>
      <c r="D433"/>
      <c r="E433"/>
      <c r="F433"/>
      <c r="G433"/>
      <c r="H433"/>
      <c r="I433"/>
      <c r="J433"/>
    </row>
    <row r="434" spans="1:10">
      <c r="A434"/>
      <c r="B434"/>
      <c r="C434"/>
      <c r="D434"/>
      <c r="E434"/>
      <c r="F434"/>
      <c r="G434"/>
      <c r="H434"/>
      <c r="I434"/>
      <c r="J434"/>
    </row>
    <row r="435" spans="1:10">
      <c r="A435"/>
      <c r="B435"/>
      <c r="C435"/>
      <c r="D435"/>
      <c r="E435"/>
      <c r="F435"/>
      <c r="G435"/>
      <c r="H435"/>
      <c r="I435"/>
      <c r="J435"/>
    </row>
    <row r="436" spans="1:10">
      <c r="A436"/>
      <c r="B436"/>
      <c r="C436"/>
      <c r="D436"/>
      <c r="E436"/>
      <c r="F436"/>
      <c r="G436"/>
      <c r="H436"/>
      <c r="I436"/>
      <c r="J436"/>
    </row>
    <row r="437" spans="1:10">
      <c r="A437"/>
      <c r="B437"/>
      <c r="C437"/>
      <c r="D437"/>
      <c r="E437"/>
      <c r="F437"/>
      <c r="G437"/>
      <c r="H437"/>
      <c r="I437"/>
      <c r="J437"/>
    </row>
    <row r="438" spans="1:10">
      <c r="A438"/>
      <c r="B438"/>
      <c r="C438"/>
      <c r="D438"/>
      <c r="E438"/>
      <c r="F438"/>
      <c r="G438"/>
      <c r="H438"/>
      <c r="I438"/>
      <c r="J438"/>
    </row>
    <row r="439" spans="1:10">
      <c r="A439"/>
      <c r="B439"/>
      <c r="C439"/>
      <c r="D439"/>
      <c r="E439"/>
      <c r="F439"/>
      <c r="G439"/>
      <c r="H439"/>
      <c r="I439"/>
      <c r="J439"/>
    </row>
    <row r="440" spans="1:10">
      <c r="A440"/>
      <c r="B440"/>
      <c r="C440"/>
      <c r="D440"/>
      <c r="E440"/>
      <c r="F440"/>
      <c r="G440"/>
      <c r="H440"/>
      <c r="I440"/>
      <c r="J440"/>
    </row>
    <row r="441" spans="1:10">
      <c r="A441"/>
      <c r="B441"/>
      <c r="C441"/>
      <c r="D441"/>
      <c r="E441"/>
      <c r="F441"/>
      <c r="G441"/>
      <c r="H441"/>
      <c r="I441"/>
      <c r="J441"/>
    </row>
    <row r="442" spans="1:10">
      <c r="A442"/>
      <c r="B442"/>
      <c r="C442"/>
      <c r="D442"/>
      <c r="E442"/>
      <c r="F442"/>
      <c r="G442"/>
      <c r="H442"/>
      <c r="I442"/>
      <c r="J442"/>
    </row>
    <row r="443" spans="1:10">
      <c r="A443"/>
      <c r="B443"/>
      <c r="C443"/>
      <c r="D443"/>
      <c r="E443"/>
      <c r="F443"/>
      <c r="G443"/>
      <c r="H443"/>
      <c r="I443"/>
      <c r="J443"/>
    </row>
    <row r="444" spans="1:10">
      <c r="A444"/>
      <c r="B444"/>
      <c r="C444"/>
      <c r="D444"/>
      <c r="E444"/>
      <c r="F444"/>
      <c r="G444"/>
      <c r="H444"/>
      <c r="I444"/>
      <c r="J444"/>
    </row>
    <row r="445" spans="1:10">
      <c r="A445"/>
      <c r="B445"/>
      <c r="C445"/>
      <c r="D445"/>
      <c r="E445"/>
      <c r="F445"/>
      <c r="G445"/>
      <c r="H445"/>
      <c r="I445"/>
      <c r="J445"/>
    </row>
    <row r="446" spans="1:10">
      <c r="A446"/>
      <c r="B446"/>
      <c r="C446"/>
      <c r="D446"/>
      <c r="E446"/>
      <c r="F446"/>
      <c r="G446"/>
      <c r="H446"/>
      <c r="I446"/>
      <c r="J446"/>
    </row>
    <row r="447" spans="1:10">
      <c r="A447"/>
      <c r="B447"/>
      <c r="C447"/>
      <c r="D447"/>
      <c r="E447"/>
      <c r="F447"/>
      <c r="G447"/>
      <c r="H447"/>
      <c r="I447"/>
      <c r="J447"/>
    </row>
    <row r="448" spans="1:10">
      <c r="A448"/>
      <c r="B448"/>
      <c r="C448"/>
      <c r="D448"/>
      <c r="E448"/>
      <c r="F448"/>
      <c r="G448"/>
      <c r="H448"/>
      <c r="I448"/>
      <c r="J448"/>
    </row>
    <row r="449" spans="1:10">
      <c r="A449"/>
      <c r="B449"/>
      <c r="C449"/>
      <c r="D449"/>
      <c r="E449"/>
      <c r="F449"/>
      <c r="G449"/>
      <c r="H449"/>
      <c r="I449"/>
      <c r="J449"/>
    </row>
    <row r="450" spans="1:10">
      <c r="A450"/>
      <c r="B450"/>
      <c r="C450"/>
      <c r="D450"/>
      <c r="E450"/>
      <c r="F450"/>
      <c r="G450"/>
      <c r="H450"/>
      <c r="I450"/>
      <c r="J450"/>
    </row>
    <row r="451" spans="1:10">
      <c r="A451"/>
      <c r="B451"/>
      <c r="C451"/>
      <c r="D451"/>
      <c r="E451"/>
      <c r="F451"/>
      <c r="G451"/>
      <c r="H451"/>
      <c r="I451"/>
      <c r="J451"/>
    </row>
    <row r="452" spans="1:10">
      <c r="A452"/>
      <c r="B452"/>
      <c r="C452"/>
      <c r="D452"/>
      <c r="E452"/>
      <c r="F452"/>
      <c r="G452"/>
      <c r="H452"/>
      <c r="I452"/>
      <c r="J452"/>
    </row>
    <row r="453" spans="1:10">
      <c r="A453"/>
      <c r="B453"/>
      <c r="C453"/>
      <c r="D453"/>
      <c r="E453"/>
      <c r="F453"/>
      <c r="G453"/>
      <c r="H453"/>
      <c r="I453"/>
      <c r="J453"/>
    </row>
    <row r="454" spans="1:10">
      <c r="A454"/>
      <c r="B454"/>
      <c r="C454"/>
      <c r="D454"/>
      <c r="E454"/>
      <c r="F454"/>
      <c r="G454"/>
      <c r="H454"/>
      <c r="I454"/>
      <c r="J454"/>
    </row>
    <row r="455" spans="1:10">
      <c r="A455"/>
      <c r="B455"/>
      <c r="C455"/>
      <c r="D455"/>
      <c r="E455"/>
      <c r="F455"/>
      <c r="G455"/>
      <c r="H455"/>
      <c r="I455"/>
      <c r="J455"/>
    </row>
    <row r="456" spans="1:10">
      <c r="A456"/>
      <c r="B456"/>
      <c r="C456"/>
      <c r="D456"/>
      <c r="E456"/>
      <c r="F456"/>
      <c r="G456"/>
      <c r="H456"/>
      <c r="I456"/>
      <c r="J456"/>
    </row>
    <row r="457" spans="1:10">
      <c r="A457"/>
      <c r="B457"/>
      <c r="C457"/>
      <c r="D457"/>
      <c r="E457"/>
      <c r="F457"/>
      <c r="G457"/>
      <c r="H457"/>
      <c r="I457"/>
      <c r="J457"/>
    </row>
    <row r="458" spans="1:10">
      <c r="A458"/>
      <c r="B458"/>
      <c r="C458"/>
      <c r="D458"/>
      <c r="E458"/>
      <c r="F458"/>
      <c r="G458"/>
      <c r="H458"/>
      <c r="I458"/>
      <c r="J458"/>
    </row>
    <row r="459" spans="1:10">
      <c r="A459"/>
      <c r="B459"/>
      <c r="C459"/>
      <c r="D459"/>
      <c r="E459"/>
      <c r="F459"/>
      <c r="G459"/>
      <c r="H459"/>
      <c r="I459"/>
      <c r="J459"/>
    </row>
    <row r="460" spans="1:10">
      <c r="A460"/>
      <c r="B460"/>
      <c r="C460"/>
      <c r="D460"/>
      <c r="E460"/>
      <c r="F460"/>
      <c r="G460"/>
      <c r="H460"/>
      <c r="I460"/>
      <c r="J460"/>
    </row>
    <row r="461" spans="1:10">
      <c r="A461"/>
      <c r="B461"/>
      <c r="C461"/>
      <c r="D461"/>
      <c r="E461"/>
      <c r="F461"/>
      <c r="G461"/>
      <c r="H461"/>
      <c r="I461"/>
      <c r="J461"/>
    </row>
    <row r="462" spans="1:10">
      <c r="A462"/>
      <c r="B462"/>
      <c r="C462"/>
      <c r="D462"/>
      <c r="E462"/>
      <c r="F462"/>
      <c r="G462"/>
      <c r="H462"/>
      <c r="I462"/>
      <c r="J462"/>
    </row>
    <row r="463" spans="1:10">
      <c r="A463"/>
      <c r="B463"/>
      <c r="C463"/>
      <c r="D463"/>
      <c r="E463"/>
      <c r="F463"/>
      <c r="G463"/>
      <c r="H463"/>
      <c r="I463"/>
      <c r="J463"/>
    </row>
    <row r="464" spans="1:10">
      <c r="A464"/>
      <c r="B464"/>
      <c r="C464"/>
      <c r="D464"/>
      <c r="E464"/>
      <c r="F464"/>
      <c r="G464"/>
      <c r="H464"/>
      <c r="I464"/>
      <c r="J464"/>
    </row>
    <row r="465" spans="1:10">
      <c r="A465"/>
      <c r="B465"/>
      <c r="C465"/>
      <c r="D465"/>
      <c r="E465"/>
      <c r="F465"/>
      <c r="G465"/>
      <c r="H465"/>
      <c r="I465"/>
      <c r="J465"/>
    </row>
    <row r="466" spans="1:10">
      <c r="A466"/>
      <c r="B466"/>
      <c r="C466"/>
      <c r="D466"/>
      <c r="E466"/>
      <c r="F466"/>
      <c r="G466"/>
      <c r="H466"/>
      <c r="I466"/>
      <c r="J466"/>
    </row>
    <row r="467" spans="1:10">
      <c r="A467"/>
      <c r="B467"/>
      <c r="C467"/>
      <c r="D467"/>
      <c r="E467"/>
      <c r="F467"/>
      <c r="G467"/>
      <c r="H467"/>
      <c r="I467"/>
      <c r="J467"/>
    </row>
    <row r="468" spans="1:10">
      <c r="A468"/>
      <c r="B468"/>
      <c r="C468"/>
      <c r="D468"/>
      <c r="E468"/>
      <c r="F468"/>
      <c r="G468"/>
      <c r="H468"/>
      <c r="I468"/>
      <c r="J468"/>
    </row>
    <row r="469" spans="1:10">
      <c r="A469"/>
      <c r="B469"/>
      <c r="C469"/>
      <c r="D469"/>
      <c r="E469"/>
      <c r="F469"/>
      <c r="G469"/>
      <c r="H469"/>
      <c r="I469"/>
      <c r="J469"/>
    </row>
    <row r="470" spans="1:10">
      <c r="A470"/>
      <c r="B470"/>
      <c r="C470"/>
      <c r="D470"/>
      <c r="E470"/>
      <c r="F470"/>
      <c r="G470"/>
      <c r="H470"/>
      <c r="I470"/>
      <c r="J470"/>
    </row>
    <row r="471" spans="1:10">
      <c r="A471"/>
      <c r="B471"/>
      <c r="C471"/>
      <c r="D471"/>
      <c r="E471"/>
      <c r="F471"/>
      <c r="G471"/>
      <c r="H471"/>
      <c r="I471"/>
      <c r="J471"/>
    </row>
    <row r="472" spans="1:10">
      <c r="A472"/>
      <c r="B472"/>
      <c r="C472"/>
      <c r="D472"/>
      <c r="E472"/>
      <c r="F472"/>
      <c r="G472"/>
      <c r="H472"/>
      <c r="I472"/>
      <c r="J472"/>
    </row>
    <row r="473" spans="1:10">
      <c r="A473"/>
      <c r="B473"/>
      <c r="C473"/>
      <c r="D473"/>
      <c r="E473"/>
      <c r="F473"/>
      <c r="G473"/>
      <c r="H473"/>
      <c r="I473"/>
      <c r="J473"/>
    </row>
    <row r="474" spans="1:10">
      <c r="A474"/>
      <c r="B474"/>
      <c r="C474"/>
      <c r="D474"/>
      <c r="E474"/>
      <c r="F474"/>
      <c r="G474"/>
      <c r="H474"/>
      <c r="I474"/>
      <c r="J474"/>
    </row>
    <row r="475" spans="1:10">
      <c r="A475"/>
      <c r="B475"/>
      <c r="C475"/>
      <c r="D475"/>
      <c r="E475"/>
      <c r="F475"/>
      <c r="G475"/>
      <c r="H475"/>
      <c r="I475"/>
      <c r="J475"/>
    </row>
    <row r="476" spans="1:10">
      <c r="A476"/>
      <c r="B476"/>
      <c r="C476"/>
      <c r="D476"/>
      <c r="E476"/>
      <c r="F476"/>
      <c r="G476"/>
      <c r="H476"/>
      <c r="I476"/>
      <c r="J476"/>
    </row>
    <row r="477" spans="1:10">
      <c r="A477"/>
      <c r="B477"/>
      <c r="C477"/>
      <c r="D477"/>
      <c r="E477"/>
      <c r="F477"/>
      <c r="G477"/>
      <c r="H477"/>
      <c r="I477"/>
      <c r="J477"/>
    </row>
    <row r="478" spans="1:10">
      <c r="A478"/>
      <c r="B478"/>
      <c r="C478"/>
      <c r="D478"/>
      <c r="E478"/>
      <c r="F478"/>
      <c r="G478"/>
      <c r="H478"/>
      <c r="I478"/>
      <c r="J478"/>
    </row>
    <row r="479" spans="1:10">
      <c r="A479"/>
      <c r="B479"/>
      <c r="C479"/>
      <c r="D479"/>
      <c r="E479"/>
      <c r="F479"/>
      <c r="G479"/>
      <c r="H479"/>
      <c r="I479"/>
      <c r="J479"/>
    </row>
    <row r="480" spans="1:10">
      <c r="A480"/>
      <c r="B480"/>
      <c r="C480"/>
      <c r="D480"/>
      <c r="E480"/>
      <c r="F480"/>
      <c r="G480"/>
      <c r="H480"/>
      <c r="I480"/>
      <c r="J480"/>
    </row>
    <row r="481" spans="1:10">
      <c r="A481"/>
      <c r="B481"/>
      <c r="C481"/>
      <c r="D481"/>
      <c r="E481"/>
      <c r="F481"/>
      <c r="G481"/>
      <c r="H481"/>
      <c r="I481"/>
      <c r="J481"/>
    </row>
    <row r="482" spans="1:10">
      <c r="A482"/>
      <c r="B482"/>
      <c r="C482"/>
      <c r="D482"/>
      <c r="E482"/>
      <c r="F482"/>
      <c r="G482"/>
      <c r="H482"/>
      <c r="I482"/>
      <c r="J482"/>
    </row>
    <row r="483" spans="1:10">
      <c r="A483"/>
      <c r="B483"/>
      <c r="C483"/>
      <c r="D483"/>
      <c r="E483"/>
      <c r="F483"/>
      <c r="G483"/>
      <c r="H483"/>
      <c r="I483"/>
      <c r="J483"/>
    </row>
    <row r="484" spans="1:10">
      <c r="A484"/>
      <c r="B484"/>
      <c r="C484"/>
      <c r="D484"/>
      <c r="E484"/>
      <c r="F484"/>
      <c r="G484"/>
      <c r="H484"/>
      <c r="I484"/>
      <c r="J484"/>
    </row>
    <row r="485" spans="1:10">
      <c r="A485"/>
      <c r="B485"/>
      <c r="C485"/>
      <c r="D485"/>
      <c r="E485"/>
      <c r="F485"/>
      <c r="G485"/>
      <c r="H485"/>
      <c r="I485"/>
      <c r="J485"/>
    </row>
    <row r="486" spans="1:10">
      <c r="A486"/>
      <c r="B486"/>
      <c r="C486"/>
      <c r="D486"/>
      <c r="E486"/>
      <c r="F486"/>
      <c r="G486"/>
      <c r="H486"/>
      <c r="I486"/>
      <c r="J486"/>
    </row>
    <row r="487" spans="1:10">
      <c r="A487"/>
      <c r="B487"/>
      <c r="C487"/>
      <c r="D487"/>
      <c r="E487"/>
      <c r="F487"/>
      <c r="G487"/>
      <c r="H487"/>
      <c r="I487"/>
      <c r="J487"/>
    </row>
    <row r="488" spans="1:10">
      <c r="A488"/>
      <c r="B488"/>
      <c r="C488"/>
      <c r="D488"/>
      <c r="E488"/>
      <c r="F488"/>
      <c r="G488"/>
      <c r="H488"/>
      <c r="I488"/>
      <c r="J488"/>
    </row>
    <row r="489" spans="1:10">
      <c r="A489"/>
      <c r="B489"/>
      <c r="C489"/>
      <c r="D489"/>
      <c r="E489"/>
      <c r="F489"/>
      <c r="G489"/>
      <c r="H489"/>
      <c r="I489"/>
      <c r="J489"/>
    </row>
    <row r="490" spans="1:10">
      <c r="A490"/>
      <c r="B490"/>
      <c r="C490"/>
      <c r="D490"/>
      <c r="E490"/>
      <c r="F490"/>
      <c r="G490"/>
      <c r="H490"/>
      <c r="I490"/>
      <c r="J490"/>
    </row>
    <row r="491" spans="1:10">
      <c r="A491"/>
      <c r="B491"/>
      <c r="C491"/>
      <c r="D491"/>
      <c r="E491"/>
      <c r="F491"/>
      <c r="G491"/>
      <c r="H491"/>
      <c r="I491"/>
      <c r="J491"/>
    </row>
    <row r="492" spans="1:10">
      <c r="A492"/>
      <c r="B492"/>
      <c r="C492"/>
      <c r="D492"/>
      <c r="E492"/>
      <c r="F492"/>
      <c r="G492"/>
      <c r="H492"/>
      <c r="I492"/>
      <c r="J492"/>
    </row>
    <row r="493" spans="1:10">
      <c r="A493"/>
      <c r="B493"/>
      <c r="C493"/>
      <c r="D493"/>
      <c r="E493"/>
      <c r="F493"/>
      <c r="G493"/>
      <c r="H493"/>
      <c r="I493"/>
      <c r="J493"/>
    </row>
    <row r="494" spans="1:10">
      <c r="A494"/>
      <c r="B494"/>
      <c r="C494"/>
      <c r="D494"/>
      <c r="E494"/>
      <c r="F494"/>
      <c r="G494"/>
      <c r="H494"/>
      <c r="I494"/>
      <c r="J494"/>
    </row>
    <row r="495" spans="1:10">
      <c r="A495"/>
      <c r="B495"/>
      <c r="C495"/>
      <c r="D495"/>
      <c r="E495"/>
      <c r="F495"/>
      <c r="G495"/>
      <c r="H495"/>
      <c r="I495"/>
      <c r="J495"/>
    </row>
    <row r="496" spans="1:10">
      <c r="A496"/>
      <c r="B496"/>
      <c r="C496"/>
      <c r="D496"/>
      <c r="E496"/>
      <c r="F496"/>
      <c r="G496"/>
      <c r="H496"/>
      <c r="I496"/>
      <c r="J496"/>
    </row>
    <row r="497" spans="1:10">
      <c r="A497"/>
      <c r="B497"/>
      <c r="C497"/>
      <c r="D497"/>
      <c r="E497"/>
      <c r="F497"/>
      <c r="G497"/>
      <c r="H497"/>
      <c r="I497"/>
      <c r="J497"/>
    </row>
    <row r="498" spans="1:10">
      <c r="A498"/>
      <c r="B498"/>
      <c r="C498"/>
      <c r="D498"/>
      <c r="E498"/>
      <c r="F498"/>
      <c r="G498"/>
      <c r="H498"/>
      <c r="I498"/>
      <c r="J498"/>
    </row>
    <row r="499" spans="1:10">
      <c r="A499"/>
      <c r="B499"/>
      <c r="C499"/>
      <c r="D499"/>
      <c r="E499"/>
      <c r="F499"/>
      <c r="G499"/>
      <c r="H499"/>
      <c r="I499"/>
      <c r="J499"/>
    </row>
    <row r="500" spans="1:10">
      <c r="A500"/>
      <c r="B500"/>
      <c r="C500"/>
      <c r="D500"/>
      <c r="E500"/>
      <c r="F500"/>
      <c r="G500"/>
      <c r="H500"/>
      <c r="I500"/>
      <c r="J500"/>
    </row>
    <row r="501" spans="1:10">
      <c r="A501"/>
      <c r="B501"/>
      <c r="C501"/>
      <c r="D501"/>
      <c r="E501"/>
      <c r="F501"/>
      <c r="G501"/>
      <c r="H501"/>
      <c r="I501"/>
      <c r="J501"/>
    </row>
    <row r="502" spans="1:10">
      <c r="A502"/>
      <c r="B502"/>
      <c r="C502"/>
      <c r="D502"/>
      <c r="E502"/>
      <c r="F502"/>
      <c r="G502"/>
      <c r="H502"/>
      <c r="I502"/>
      <c r="J502"/>
    </row>
    <row r="503" spans="1:10">
      <c r="A503"/>
      <c r="B503"/>
      <c r="C503"/>
      <c r="D503"/>
      <c r="E503"/>
      <c r="F503"/>
      <c r="G503"/>
      <c r="H503"/>
      <c r="I503"/>
      <c r="J503"/>
    </row>
    <row r="504" spans="1:10">
      <c r="A504"/>
      <c r="B504"/>
      <c r="C504"/>
      <c r="D504"/>
      <c r="E504"/>
      <c r="F504"/>
      <c r="G504"/>
      <c r="H504"/>
      <c r="I504"/>
      <c r="J504"/>
    </row>
    <row r="505" spans="1:10">
      <c r="A505"/>
      <c r="B505"/>
      <c r="C505"/>
      <c r="D505"/>
      <c r="E505"/>
      <c r="F505"/>
      <c r="G505"/>
      <c r="H505"/>
      <c r="I505"/>
      <c r="J505"/>
    </row>
    <row r="506" spans="1:10">
      <c r="A506"/>
      <c r="B506"/>
      <c r="C506"/>
      <c r="D506"/>
      <c r="E506"/>
      <c r="F506"/>
      <c r="G506"/>
      <c r="H506"/>
      <c r="I506"/>
      <c r="J506"/>
    </row>
    <row r="507" spans="1:10">
      <c r="A507"/>
      <c r="B507"/>
      <c r="C507"/>
      <c r="D507"/>
      <c r="E507"/>
      <c r="F507"/>
      <c r="G507"/>
      <c r="H507"/>
      <c r="I507"/>
      <c r="J507"/>
    </row>
    <row r="508" spans="1:10">
      <c r="A508"/>
      <c r="B508"/>
      <c r="C508"/>
      <c r="D508"/>
      <c r="E508"/>
      <c r="F508"/>
      <c r="G508"/>
      <c r="H508"/>
      <c r="I508"/>
      <c r="J508"/>
    </row>
    <row r="509" spans="1:10">
      <c r="A509"/>
      <c r="B509"/>
      <c r="C509"/>
      <c r="D509"/>
      <c r="E509"/>
      <c r="F509"/>
      <c r="G509"/>
      <c r="H509"/>
      <c r="I509"/>
      <c r="J509"/>
    </row>
    <row r="510" spans="1:10">
      <c r="A510"/>
      <c r="B510"/>
      <c r="C510"/>
      <c r="D510"/>
      <c r="E510"/>
      <c r="F510"/>
      <c r="G510"/>
      <c r="H510"/>
      <c r="I510"/>
      <c r="J510"/>
    </row>
    <row r="511" spans="1:10">
      <c r="A511"/>
      <c r="B511"/>
      <c r="C511"/>
      <c r="D511"/>
      <c r="E511"/>
      <c r="F511"/>
      <c r="G511"/>
      <c r="H511"/>
      <c r="I511"/>
      <c r="J511"/>
    </row>
    <row r="512" spans="1:10">
      <c r="A512"/>
      <c r="B512"/>
      <c r="C512"/>
      <c r="D512"/>
      <c r="E512"/>
      <c r="F512"/>
      <c r="G512"/>
      <c r="H512"/>
      <c r="I512"/>
      <c r="J512"/>
    </row>
    <row r="513" spans="1:10">
      <c r="A513"/>
      <c r="B513"/>
      <c r="C513"/>
      <c r="D513"/>
      <c r="E513"/>
      <c r="F513"/>
      <c r="G513"/>
      <c r="H513"/>
      <c r="I513"/>
      <c r="J513"/>
    </row>
    <row r="514" spans="1:10">
      <c r="A514"/>
      <c r="B514"/>
      <c r="C514"/>
      <c r="D514"/>
      <c r="E514"/>
      <c r="F514"/>
      <c r="G514"/>
      <c r="H514"/>
      <c r="I514"/>
      <c r="J514"/>
    </row>
    <row r="515" spans="1:10">
      <c r="A515"/>
      <c r="B515"/>
      <c r="C515"/>
      <c r="D515"/>
      <c r="E515"/>
      <c r="F515"/>
      <c r="G515"/>
      <c r="H515"/>
      <c r="I515"/>
      <c r="J515"/>
    </row>
    <row r="516" spans="1:10">
      <c r="A516"/>
      <c r="B516"/>
      <c r="C516"/>
      <c r="D516"/>
      <c r="E516"/>
      <c r="F516"/>
      <c r="G516"/>
      <c r="H516"/>
      <c r="I516"/>
      <c r="J516"/>
    </row>
    <row r="517" spans="1:10">
      <c r="A517"/>
      <c r="B517"/>
      <c r="C517"/>
      <c r="D517"/>
      <c r="E517"/>
      <c r="F517"/>
      <c r="G517"/>
      <c r="H517"/>
      <c r="I517"/>
      <c r="J517"/>
    </row>
    <row r="518" spans="1:10">
      <c r="A518"/>
      <c r="B518"/>
      <c r="C518"/>
      <c r="D518"/>
      <c r="E518"/>
      <c r="F518"/>
      <c r="G518"/>
      <c r="H518"/>
      <c r="I518"/>
      <c r="J518"/>
    </row>
    <row r="519" spans="1:10">
      <c r="A519"/>
      <c r="B519"/>
      <c r="C519"/>
      <c r="D519"/>
      <c r="E519"/>
      <c r="F519"/>
      <c r="G519"/>
      <c r="H519"/>
      <c r="I519"/>
      <c r="J519"/>
    </row>
    <row r="520" spans="1:10">
      <c r="A520"/>
      <c r="B520"/>
      <c r="C520"/>
      <c r="D520"/>
      <c r="E520"/>
      <c r="F520"/>
      <c r="G520"/>
      <c r="H520"/>
      <c r="I520"/>
      <c r="J520"/>
    </row>
    <row r="521" spans="1:10">
      <c r="A521"/>
      <c r="B521"/>
      <c r="C521"/>
      <c r="D521"/>
      <c r="E521"/>
      <c r="F521"/>
      <c r="G521"/>
      <c r="H521"/>
      <c r="I521"/>
      <c r="J521"/>
    </row>
    <row r="522" spans="1:10">
      <c r="A522"/>
      <c r="B522"/>
      <c r="C522"/>
      <c r="D522"/>
      <c r="E522"/>
      <c r="F522"/>
      <c r="G522"/>
      <c r="H522"/>
      <c r="I522"/>
      <c r="J522"/>
    </row>
    <row r="523" spans="1:10">
      <c r="A523"/>
      <c r="B523"/>
      <c r="C523"/>
      <c r="D523"/>
      <c r="E523"/>
      <c r="F523"/>
      <c r="G523"/>
      <c r="H523"/>
      <c r="I523"/>
      <c r="J523"/>
    </row>
    <row r="524" spans="1:10">
      <c r="A524"/>
      <c r="B524"/>
      <c r="C524"/>
      <c r="D524"/>
      <c r="E524"/>
      <c r="F524"/>
      <c r="G524"/>
      <c r="H524"/>
      <c r="I524"/>
      <c r="J524"/>
    </row>
    <row r="525" spans="1:10">
      <c r="A525"/>
      <c r="B525"/>
      <c r="C525"/>
      <c r="D525"/>
      <c r="E525"/>
      <c r="F525"/>
      <c r="G525"/>
      <c r="H525"/>
      <c r="I525"/>
      <c r="J525"/>
    </row>
    <row r="526" spans="1:10">
      <c r="A526"/>
      <c r="B526"/>
      <c r="C526"/>
      <c r="D526"/>
      <c r="E526"/>
      <c r="F526"/>
      <c r="G526"/>
      <c r="H526"/>
      <c r="I526"/>
      <c r="J526"/>
    </row>
    <row r="527" spans="1:10">
      <c r="A527"/>
      <c r="B527"/>
      <c r="C527"/>
      <c r="D527"/>
      <c r="E527"/>
      <c r="F527"/>
      <c r="G527"/>
      <c r="H527"/>
      <c r="I527"/>
      <c r="J527"/>
    </row>
    <row r="528" spans="1:10">
      <c r="A528"/>
      <c r="B528"/>
      <c r="C528"/>
      <c r="D528"/>
      <c r="E528"/>
      <c r="F528"/>
      <c r="G528"/>
      <c r="H528"/>
      <c r="I528"/>
      <c r="J528"/>
    </row>
    <row r="529" spans="1:10">
      <c r="A529"/>
      <c r="B529"/>
      <c r="C529"/>
      <c r="D529"/>
      <c r="E529"/>
      <c r="F529"/>
      <c r="G529"/>
      <c r="H529"/>
      <c r="I529"/>
      <c r="J529"/>
    </row>
    <row r="530" spans="1:10">
      <c r="A530"/>
      <c r="B530"/>
      <c r="C530"/>
      <c r="D530"/>
      <c r="E530"/>
      <c r="F530"/>
      <c r="G530"/>
      <c r="H530"/>
      <c r="I530"/>
      <c r="J530"/>
    </row>
    <row r="531" spans="1:10">
      <c r="A531"/>
      <c r="B531"/>
      <c r="C531"/>
      <c r="D531"/>
      <c r="E531"/>
      <c r="F531"/>
      <c r="G531"/>
      <c r="H531"/>
      <c r="I531"/>
      <c r="J531"/>
    </row>
    <row r="532" spans="1:10">
      <c r="A532"/>
      <c r="B532"/>
      <c r="C532"/>
      <c r="D532"/>
      <c r="E532"/>
      <c r="F532"/>
      <c r="G532"/>
      <c r="H532"/>
      <c r="I532"/>
      <c r="J532"/>
    </row>
    <row r="533" spans="1:10">
      <c r="A533"/>
      <c r="B533"/>
      <c r="C533"/>
      <c r="D533"/>
      <c r="E533"/>
      <c r="F533"/>
      <c r="G533"/>
      <c r="H533"/>
      <c r="I533"/>
      <c r="J533"/>
    </row>
    <row r="534" spans="1:10">
      <c r="A534"/>
      <c r="B534"/>
      <c r="C534"/>
      <c r="D534"/>
      <c r="E534"/>
      <c r="F534"/>
      <c r="G534"/>
      <c r="H534"/>
      <c r="I534"/>
      <c r="J534"/>
    </row>
    <row r="535" spans="1:10">
      <c r="A535"/>
      <c r="B535"/>
      <c r="C535"/>
      <c r="D535"/>
      <c r="E535"/>
      <c r="F535"/>
      <c r="G535"/>
      <c r="H535"/>
      <c r="I535"/>
      <c r="J535"/>
    </row>
    <row r="536" spans="1:10">
      <c r="A536"/>
      <c r="B536"/>
      <c r="C536"/>
      <c r="D536"/>
      <c r="E536"/>
      <c r="F536"/>
      <c r="G536"/>
      <c r="H536"/>
      <c r="I536"/>
      <c r="J536"/>
    </row>
    <row r="537" spans="1:10">
      <c r="A537"/>
      <c r="B537"/>
      <c r="C537"/>
      <c r="D537"/>
      <c r="E537"/>
      <c r="F537"/>
      <c r="G537"/>
      <c r="H537"/>
      <c r="I537"/>
      <c r="J537"/>
    </row>
    <row r="538" spans="1:10">
      <c r="A538"/>
      <c r="B538"/>
      <c r="C538"/>
      <c r="D538"/>
      <c r="E538"/>
      <c r="F538"/>
      <c r="G538"/>
      <c r="H538"/>
      <c r="I538"/>
      <c r="J538"/>
    </row>
    <row r="539" spans="1:10">
      <c r="A539"/>
      <c r="B539"/>
      <c r="C539"/>
      <c r="D539"/>
      <c r="E539"/>
      <c r="F539"/>
      <c r="G539"/>
      <c r="H539"/>
      <c r="I539"/>
      <c r="J539"/>
    </row>
    <row r="540" spans="1:10">
      <c r="A540"/>
      <c r="B540"/>
      <c r="C540"/>
      <c r="D540"/>
      <c r="E540"/>
      <c r="F540"/>
      <c r="G540"/>
      <c r="H540"/>
      <c r="I540"/>
      <c r="J540"/>
    </row>
    <row r="541" spans="1:10">
      <c r="A541"/>
      <c r="B541"/>
      <c r="C541"/>
      <c r="D541"/>
      <c r="E541"/>
      <c r="F541"/>
      <c r="G541"/>
      <c r="H541"/>
      <c r="I541"/>
      <c r="J541"/>
    </row>
    <row r="542" spans="1:10">
      <c r="A542"/>
      <c r="B542"/>
      <c r="C542"/>
      <c r="D542"/>
      <c r="E542"/>
      <c r="F542"/>
      <c r="G542"/>
      <c r="H542"/>
      <c r="I542"/>
      <c r="J542"/>
    </row>
    <row r="543" spans="1:10">
      <c r="A543"/>
      <c r="B543"/>
      <c r="C543"/>
      <c r="D543"/>
      <c r="E543"/>
      <c r="F543"/>
      <c r="G543"/>
      <c r="H543"/>
      <c r="I543"/>
      <c r="J543"/>
    </row>
    <row r="544" spans="1:10">
      <c r="A544"/>
      <c r="B544"/>
      <c r="C544"/>
      <c r="D544"/>
      <c r="E544"/>
      <c r="F544"/>
      <c r="G544"/>
      <c r="H544"/>
      <c r="I544"/>
      <c r="J544"/>
    </row>
    <row r="545" spans="1:10">
      <c r="A545"/>
      <c r="B545"/>
      <c r="C545"/>
      <c r="D545"/>
      <c r="E545"/>
      <c r="F545"/>
      <c r="G545"/>
      <c r="H545"/>
      <c r="I545"/>
      <c r="J545"/>
    </row>
    <row r="546" spans="1:10">
      <c r="A546"/>
      <c r="B546"/>
      <c r="C546"/>
      <c r="D546"/>
      <c r="E546"/>
      <c r="F546"/>
      <c r="G546"/>
      <c r="H546"/>
      <c r="I546"/>
      <c r="J546"/>
    </row>
    <row r="547" spans="1:10">
      <c r="A547"/>
      <c r="B547"/>
      <c r="C547"/>
      <c r="D547"/>
      <c r="E547"/>
      <c r="F547"/>
      <c r="G547"/>
      <c r="H547"/>
      <c r="I547"/>
      <c r="J547"/>
    </row>
    <row r="548" spans="1:10">
      <c r="A548"/>
      <c r="B548"/>
      <c r="C548"/>
      <c r="D548"/>
      <c r="E548"/>
      <c r="F548"/>
      <c r="G548"/>
      <c r="H548"/>
      <c r="I548"/>
      <c r="J548"/>
    </row>
    <row r="549" spans="1:10">
      <c r="A549"/>
      <c r="B549"/>
      <c r="C549"/>
      <c r="D549"/>
      <c r="E549"/>
      <c r="F549"/>
      <c r="G549"/>
      <c r="H549"/>
      <c r="I549"/>
      <c r="J549"/>
    </row>
    <row r="550" spans="1:10">
      <c r="A550"/>
      <c r="B550"/>
      <c r="C550"/>
      <c r="D550"/>
      <c r="E550"/>
      <c r="F550"/>
      <c r="G550"/>
      <c r="H550"/>
      <c r="I550"/>
      <c r="J550"/>
    </row>
    <row r="551" spans="1:10">
      <c r="A551"/>
      <c r="B551"/>
      <c r="C551"/>
      <c r="D551"/>
      <c r="E551"/>
      <c r="F551"/>
      <c r="G551"/>
      <c r="H551"/>
      <c r="I551"/>
      <c r="J551"/>
    </row>
    <row r="552" spans="1:10">
      <c r="A552"/>
      <c r="B552"/>
      <c r="C552"/>
      <c r="D552"/>
      <c r="E552"/>
      <c r="F552"/>
      <c r="G552"/>
      <c r="H552"/>
      <c r="I552"/>
      <c r="J552"/>
    </row>
    <row r="553" spans="1:10">
      <c r="A553"/>
      <c r="B553"/>
      <c r="C553"/>
      <c r="D553"/>
      <c r="E553"/>
      <c r="F553"/>
      <c r="G553"/>
      <c r="H553"/>
      <c r="I553"/>
      <c r="J553"/>
    </row>
    <row r="554" spans="1:10">
      <c r="A554"/>
      <c r="B554"/>
      <c r="C554"/>
      <c r="D554"/>
      <c r="E554"/>
      <c r="F554"/>
      <c r="G554"/>
      <c r="H554"/>
      <c r="I554"/>
      <c r="J554"/>
    </row>
    <row r="555" spans="1:10">
      <c r="A555"/>
      <c r="B555"/>
      <c r="C555"/>
      <c r="D555"/>
      <c r="E555"/>
      <c r="F555"/>
      <c r="G555"/>
      <c r="H555"/>
      <c r="I555"/>
      <c r="J555"/>
    </row>
    <row r="556" spans="1:10">
      <c r="A556"/>
      <c r="B556"/>
      <c r="C556"/>
      <c r="D556"/>
      <c r="E556"/>
      <c r="F556"/>
      <c r="G556"/>
      <c r="H556"/>
      <c r="I556"/>
      <c r="J556"/>
    </row>
    <row r="557" spans="1:10">
      <c r="A557"/>
      <c r="B557"/>
      <c r="C557"/>
      <c r="D557"/>
      <c r="E557"/>
      <c r="F557"/>
      <c r="G557"/>
      <c r="H557"/>
      <c r="I557"/>
      <c r="J557"/>
    </row>
    <row r="558" spans="1:10">
      <c r="A558"/>
      <c r="B558"/>
      <c r="C558"/>
      <c r="D558"/>
      <c r="E558"/>
      <c r="F558"/>
      <c r="G558"/>
      <c r="H558"/>
      <c r="I558"/>
      <c r="J558"/>
    </row>
    <row r="559" spans="1:10">
      <c r="A559"/>
      <c r="B559"/>
      <c r="C559"/>
      <c r="D559"/>
      <c r="E559"/>
      <c r="F559"/>
      <c r="G559"/>
      <c r="H559"/>
      <c r="I559"/>
      <c r="J559"/>
    </row>
    <row r="560" spans="1:10">
      <c r="A560"/>
      <c r="B560"/>
      <c r="C560"/>
      <c r="D560"/>
      <c r="E560"/>
      <c r="F560"/>
      <c r="G560"/>
      <c r="H560"/>
      <c r="I560"/>
      <c r="J560"/>
    </row>
    <row r="561" spans="1:10">
      <c r="A561"/>
      <c r="B561"/>
      <c r="C561"/>
      <c r="D561"/>
      <c r="E561"/>
      <c r="F561"/>
      <c r="G561"/>
      <c r="H561"/>
      <c r="I561"/>
      <c r="J561"/>
    </row>
    <row r="562" spans="1:10">
      <c r="A562"/>
      <c r="B562"/>
      <c r="C562"/>
      <c r="D562"/>
      <c r="E562"/>
      <c r="F562"/>
      <c r="G562"/>
      <c r="H562"/>
      <c r="I562"/>
      <c r="J562"/>
    </row>
    <row r="563" spans="1:10">
      <c r="A563"/>
      <c r="B563"/>
      <c r="C563"/>
      <c r="D563"/>
      <c r="E563"/>
      <c r="F563"/>
      <c r="G563"/>
      <c r="H563"/>
      <c r="I563"/>
      <c r="J563"/>
    </row>
    <row r="564" spans="1:10">
      <c r="A564"/>
      <c r="B564"/>
      <c r="C564"/>
      <c r="D564"/>
      <c r="E564"/>
      <c r="F564"/>
      <c r="G564"/>
      <c r="H564"/>
      <c r="I564"/>
      <c r="J564"/>
    </row>
    <row r="565" spans="1:10">
      <c r="A565"/>
      <c r="B565"/>
      <c r="C565"/>
      <c r="D565"/>
      <c r="E565"/>
      <c r="F565"/>
      <c r="G565"/>
      <c r="H565"/>
      <c r="I565"/>
      <c r="J565"/>
    </row>
    <row r="566" spans="1:10">
      <c r="A566"/>
      <c r="B566"/>
      <c r="C566"/>
      <c r="D566"/>
      <c r="E566"/>
      <c r="F566"/>
      <c r="G566"/>
      <c r="H566"/>
      <c r="I566"/>
      <c r="J566"/>
    </row>
    <row r="567" spans="1:10">
      <c r="A567"/>
      <c r="B567"/>
      <c r="C567"/>
      <c r="D567"/>
      <c r="E567"/>
      <c r="F567"/>
      <c r="G567"/>
      <c r="H567"/>
      <c r="I567"/>
      <c r="J567"/>
    </row>
    <row r="568" spans="1:10">
      <c r="A568"/>
      <c r="B568"/>
      <c r="C568"/>
      <c r="D568"/>
      <c r="E568"/>
      <c r="F568"/>
      <c r="G568"/>
      <c r="H568"/>
      <c r="I568"/>
      <c r="J568"/>
    </row>
    <row r="569" spans="1:10">
      <c r="A569"/>
      <c r="B569"/>
      <c r="C569"/>
      <c r="D569"/>
      <c r="E569"/>
      <c r="F569"/>
      <c r="G569"/>
      <c r="H569"/>
      <c r="I569"/>
      <c r="J569"/>
    </row>
    <row r="570" spans="1:10">
      <c r="A570"/>
      <c r="B570"/>
      <c r="C570"/>
      <c r="D570"/>
      <c r="E570"/>
      <c r="F570"/>
      <c r="G570"/>
      <c r="H570"/>
      <c r="I570"/>
      <c r="J570"/>
    </row>
    <row r="571" spans="1:10">
      <c r="A571"/>
      <c r="B571"/>
      <c r="C571"/>
      <c r="D571"/>
      <c r="E571"/>
      <c r="F571"/>
      <c r="G571"/>
      <c r="H571"/>
      <c r="I571"/>
      <c r="J571"/>
    </row>
    <row r="572" spans="1:10">
      <c r="A572"/>
      <c r="B572"/>
      <c r="C572"/>
      <c r="D572"/>
      <c r="E572"/>
      <c r="F572"/>
      <c r="G572"/>
      <c r="H572"/>
      <c r="I572"/>
      <c r="J572"/>
    </row>
    <row r="573" spans="1:10">
      <c r="A573"/>
      <c r="B573"/>
      <c r="C573"/>
      <c r="D573"/>
      <c r="E573"/>
      <c r="F573"/>
      <c r="G573"/>
      <c r="H573"/>
      <c r="I573"/>
      <c r="J573"/>
    </row>
    <row r="574" spans="1:10">
      <c r="A574"/>
      <c r="B574"/>
      <c r="C574"/>
      <c r="D574"/>
      <c r="E574"/>
      <c r="F574"/>
      <c r="G574"/>
      <c r="H574"/>
      <c r="I574"/>
      <c r="J574"/>
    </row>
    <row r="575" spans="1:10">
      <c r="A575"/>
      <c r="B575"/>
      <c r="C575"/>
      <c r="D575"/>
      <c r="E575"/>
      <c r="F575"/>
      <c r="G575"/>
      <c r="H575"/>
      <c r="I575"/>
      <c r="J575"/>
    </row>
    <row r="576" spans="1:10">
      <c r="A576"/>
      <c r="B576"/>
      <c r="C576"/>
      <c r="D576"/>
      <c r="E576"/>
      <c r="F576"/>
      <c r="G576"/>
      <c r="H576"/>
      <c r="I576"/>
      <c r="J576"/>
    </row>
    <row r="577" spans="1:10">
      <c r="A577"/>
      <c r="B577"/>
      <c r="C577"/>
      <c r="D577"/>
      <c r="E577"/>
      <c r="F577"/>
      <c r="G577"/>
      <c r="H577"/>
      <c r="I577"/>
      <c r="J577"/>
    </row>
    <row r="578" spans="1:10">
      <c r="A578"/>
      <c r="B578"/>
      <c r="C578"/>
      <c r="D578"/>
      <c r="E578"/>
      <c r="F578"/>
      <c r="G578"/>
      <c r="H578"/>
      <c r="I578"/>
      <c r="J578"/>
    </row>
    <row r="579" spans="1:10">
      <c r="A579"/>
      <c r="B579"/>
      <c r="C579"/>
      <c r="D579"/>
      <c r="E579"/>
      <c r="F579"/>
      <c r="G579"/>
      <c r="H579"/>
      <c r="I579"/>
      <c r="J579"/>
    </row>
    <row r="580" spans="1:10">
      <c r="A580"/>
      <c r="B580"/>
      <c r="C580"/>
      <c r="D580"/>
      <c r="E580"/>
      <c r="F580"/>
      <c r="G580"/>
      <c r="H580"/>
      <c r="I580"/>
      <c r="J580"/>
    </row>
    <row r="581" spans="1:10">
      <c r="A581"/>
      <c r="B581"/>
      <c r="C581"/>
      <c r="D581"/>
      <c r="E581"/>
      <c r="F581"/>
      <c r="G581"/>
      <c r="H581"/>
      <c r="I581"/>
      <c r="J581"/>
    </row>
    <row r="582" spans="1:10">
      <c r="A582"/>
      <c r="B582"/>
      <c r="C582"/>
      <c r="D582"/>
      <c r="E582"/>
      <c r="F582"/>
      <c r="G582"/>
      <c r="H582"/>
      <c r="I582"/>
      <c r="J582"/>
    </row>
    <row r="583" spans="1:10">
      <c r="A583"/>
      <c r="B583"/>
      <c r="C583"/>
      <c r="D583"/>
      <c r="E583"/>
      <c r="F583"/>
      <c r="G583"/>
      <c r="H583"/>
      <c r="I583"/>
      <c r="J583"/>
    </row>
    <row r="584" spans="1:10">
      <c r="A584"/>
      <c r="B584"/>
      <c r="C584"/>
      <c r="D584"/>
      <c r="E584"/>
      <c r="F584"/>
      <c r="G584"/>
      <c r="H584"/>
      <c r="I584"/>
      <c r="J584"/>
    </row>
    <row r="585" spans="1:10">
      <c r="A585"/>
      <c r="B585"/>
      <c r="C585"/>
      <c r="D585"/>
      <c r="E585"/>
      <c r="F585"/>
      <c r="G585"/>
      <c r="H585"/>
      <c r="I585"/>
      <c r="J585"/>
    </row>
    <row r="586" spans="1:10">
      <c r="A586"/>
      <c r="B586"/>
      <c r="C586"/>
      <c r="D586"/>
      <c r="E586"/>
      <c r="F586"/>
      <c r="G586"/>
      <c r="H586"/>
      <c r="I586"/>
      <c r="J586"/>
    </row>
    <row r="587" spans="1:10">
      <c r="A587"/>
      <c r="B587"/>
      <c r="C587"/>
      <c r="D587"/>
      <c r="E587"/>
      <c r="F587"/>
      <c r="G587"/>
      <c r="H587"/>
      <c r="I587"/>
      <c r="J587"/>
    </row>
    <row r="588" spans="1:10">
      <c r="A588"/>
      <c r="B588"/>
      <c r="C588"/>
      <c r="D588"/>
      <c r="E588"/>
      <c r="F588"/>
      <c r="G588"/>
      <c r="H588"/>
      <c r="I588"/>
      <c r="J588"/>
    </row>
    <row r="589" spans="1:10">
      <c r="A589"/>
      <c r="B589"/>
      <c r="C589"/>
      <c r="D589"/>
      <c r="E589"/>
      <c r="F589"/>
      <c r="G589"/>
      <c r="H589"/>
      <c r="I589"/>
      <c r="J589"/>
    </row>
    <row r="590" spans="1:10">
      <c r="A590"/>
      <c r="B590"/>
      <c r="C590"/>
      <c r="D590"/>
      <c r="E590"/>
      <c r="F590"/>
      <c r="G590"/>
      <c r="H590"/>
      <c r="I590"/>
      <c r="J590"/>
    </row>
    <row r="591" spans="1:10">
      <c r="A591"/>
      <c r="B591"/>
      <c r="C591"/>
      <c r="D591"/>
      <c r="E591"/>
      <c r="F591"/>
      <c r="G591"/>
      <c r="H591"/>
      <c r="I591"/>
      <c r="J591"/>
    </row>
    <row r="592" spans="1:10">
      <c r="A592"/>
      <c r="B592"/>
      <c r="C592"/>
      <c r="D592"/>
      <c r="E592"/>
      <c r="F592"/>
      <c r="G592"/>
      <c r="H592"/>
      <c r="I592"/>
      <c r="J592"/>
    </row>
    <row r="593" spans="1:10">
      <c r="A593"/>
      <c r="B593"/>
      <c r="C593"/>
      <c r="D593"/>
      <c r="E593"/>
      <c r="F593"/>
      <c r="G593"/>
      <c r="H593"/>
      <c r="I593"/>
      <c r="J593"/>
    </row>
    <row r="594" spans="1:10">
      <c r="A594"/>
      <c r="B594"/>
      <c r="C594"/>
      <c r="D594"/>
      <c r="E594"/>
      <c r="F594"/>
      <c r="G594"/>
      <c r="H594"/>
      <c r="I594"/>
      <c r="J594"/>
    </row>
    <row r="595" spans="1:10">
      <c r="A595"/>
      <c r="B595"/>
      <c r="C595"/>
      <c r="D595"/>
      <c r="E595"/>
      <c r="F595"/>
      <c r="G595"/>
      <c r="H595"/>
      <c r="I595"/>
      <c r="J595"/>
    </row>
    <row r="596" spans="1:10">
      <c r="A596"/>
      <c r="B596"/>
      <c r="C596"/>
      <c r="D596"/>
      <c r="E596"/>
      <c r="F596"/>
      <c r="G596"/>
      <c r="H596"/>
      <c r="I596"/>
      <c r="J596"/>
    </row>
    <row r="597" spans="1:10">
      <c r="A597"/>
      <c r="B597"/>
      <c r="C597"/>
      <c r="D597"/>
      <c r="E597"/>
      <c r="F597"/>
      <c r="G597"/>
      <c r="H597"/>
      <c r="I597"/>
      <c r="J597"/>
    </row>
    <row r="598" spans="1:10">
      <c r="A598"/>
      <c r="B598"/>
      <c r="C598"/>
      <c r="D598"/>
      <c r="E598"/>
      <c r="F598"/>
      <c r="G598"/>
      <c r="H598"/>
      <c r="I598"/>
      <c r="J598"/>
    </row>
    <row r="599" spans="1:10">
      <c r="A599"/>
      <c r="B599"/>
      <c r="C599"/>
      <c r="D599"/>
      <c r="E599"/>
      <c r="F599"/>
      <c r="G599"/>
      <c r="H599"/>
      <c r="I599"/>
      <c r="J599"/>
    </row>
    <row r="600" spans="1:10">
      <c r="A600"/>
      <c r="B600"/>
      <c r="C600"/>
      <c r="D600"/>
      <c r="E600"/>
      <c r="F600"/>
      <c r="G600"/>
      <c r="H600"/>
      <c r="I600"/>
      <c r="J600"/>
    </row>
    <row r="601" spans="1:10">
      <c r="A601"/>
      <c r="B601"/>
      <c r="C601"/>
      <c r="D601"/>
      <c r="E601"/>
      <c r="F601"/>
      <c r="G601"/>
      <c r="H601"/>
      <c r="I601"/>
      <c r="J601"/>
    </row>
    <row r="602" spans="1:10">
      <c r="A602"/>
      <c r="B602"/>
      <c r="C602"/>
      <c r="D602"/>
      <c r="E602"/>
      <c r="F602"/>
      <c r="G602"/>
      <c r="H602"/>
      <c r="I602"/>
      <c r="J602"/>
    </row>
    <row r="603" spans="1:10">
      <c r="A603"/>
      <c r="B603"/>
      <c r="C603"/>
      <c r="D603"/>
      <c r="E603"/>
      <c r="F603"/>
      <c r="G603"/>
      <c r="H603"/>
      <c r="I603"/>
      <c r="J603"/>
    </row>
    <row r="604" spans="1:10">
      <c r="A604"/>
      <c r="B604"/>
      <c r="C604"/>
      <c r="D604"/>
      <c r="E604"/>
      <c r="F604"/>
      <c r="G604"/>
      <c r="H604"/>
      <c r="I604"/>
      <c r="J604"/>
    </row>
    <row r="605" spans="1:10">
      <c r="A605"/>
      <c r="B605"/>
      <c r="C605"/>
      <c r="D605"/>
      <c r="E605"/>
      <c r="F605"/>
      <c r="G605"/>
      <c r="H605"/>
      <c r="I605"/>
      <c r="J605"/>
    </row>
    <row r="606" spans="1:10">
      <c r="A606"/>
      <c r="B606"/>
      <c r="C606"/>
      <c r="D606"/>
      <c r="E606"/>
      <c r="F606"/>
      <c r="G606"/>
      <c r="H606"/>
      <c r="I606"/>
      <c r="J606"/>
    </row>
    <row r="607" spans="1:10">
      <c r="A607"/>
      <c r="B607"/>
      <c r="C607"/>
      <c r="D607"/>
      <c r="E607"/>
      <c r="F607"/>
      <c r="G607"/>
      <c r="H607"/>
      <c r="I607"/>
      <c r="J607"/>
    </row>
    <row r="608" spans="1:10">
      <c r="A608"/>
      <c r="B608"/>
      <c r="C608"/>
      <c r="D608"/>
      <c r="E608"/>
      <c r="F608"/>
      <c r="G608"/>
      <c r="H608"/>
      <c r="I608"/>
      <c r="J608"/>
    </row>
    <row r="609" spans="1:10">
      <c r="A609"/>
      <c r="B609"/>
      <c r="C609"/>
      <c r="D609"/>
      <c r="E609"/>
      <c r="F609"/>
      <c r="G609"/>
      <c r="H609"/>
      <c r="I609"/>
      <c r="J609"/>
    </row>
    <row r="610" spans="1:10">
      <c r="A610"/>
      <c r="B610"/>
      <c r="C610"/>
      <c r="D610"/>
      <c r="E610"/>
      <c r="F610"/>
      <c r="G610"/>
      <c r="H610"/>
      <c r="I610"/>
      <c r="J610"/>
    </row>
    <row r="611" spans="1:10">
      <c r="A611"/>
      <c r="B611"/>
      <c r="C611"/>
      <c r="D611"/>
      <c r="E611"/>
      <c r="F611"/>
      <c r="G611"/>
      <c r="H611"/>
      <c r="I611"/>
      <c r="J611"/>
    </row>
    <row r="612" spans="1:10">
      <c r="A612"/>
      <c r="B612"/>
      <c r="C612"/>
      <c r="D612"/>
      <c r="E612"/>
      <c r="F612"/>
      <c r="G612"/>
      <c r="H612"/>
      <c r="I612"/>
      <c r="J612"/>
    </row>
    <row r="613" spans="1:10">
      <c r="A613"/>
      <c r="B613"/>
      <c r="C613"/>
      <c r="D613"/>
      <c r="E613"/>
      <c r="F613"/>
      <c r="G613"/>
      <c r="H613"/>
      <c r="I613"/>
      <c r="J613"/>
    </row>
    <row r="614" spans="1:10">
      <c r="A614"/>
      <c r="B614"/>
      <c r="C614"/>
      <c r="D614"/>
      <c r="E614"/>
      <c r="F614"/>
      <c r="G614"/>
      <c r="H614"/>
      <c r="I614"/>
      <c r="J614"/>
    </row>
    <row r="615" spans="1:10">
      <c r="A615"/>
      <c r="B615"/>
      <c r="C615"/>
      <c r="D615"/>
      <c r="E615"/>
      <c r="F615"/>
      <c r="G615"/>
      <c r="H615"/>
      <c r="I615"/>
      <c r="J615"/>
    </row>
    <row r="616" spans="1:10">
      <c r="A616"/>
      <c r="B616"/>
      <c r="C616"/>
      <c r="D616"/>
      <c r="E616"/>
      <c r="F616"/>
      <c r="G616"/>
      <c r="H616"/>
      <c r="I616"/>
      <c r="J616"/>
    </row>
    <row r="617" spans="1:10">
      <c r="A617"/>
      <c r="B617"/>
      <c r="C617"/>
      <c r="D617"/>
      <c r="E617"/>
      <c r="F617"/>
      <c r="G617"/>
      <c r="H617"/>
      <c r="I617"/>
      <c r="J617"/>
    </row>
    <row r="618" spans="1:10">
      <c r="A618"/>
      <c r="B618"/>
      <c r="C618"/>
      <c r="D618"/>
      <c r="E618"/>
      <c r="F618"/>
      <c r="G618"/>
      <c r="H618"/>
      <c r="I618"/>
      <c r="J618"/>
    </row>
    <row r="619" spans="1:10">
      <c r="A619"/>
      <c r="B619"/>
      <c r="C619"/>
      <c r="D619"/>
      <c r="E619"/>
      <c r="F619"/>
      <c r="G619"/>
      <c r="H619"/>
      <c r="I619"/>
      <c r="J619"/>
    </row>
    <row r="620" spans="1:10">
      <c r="A620"/>
      <c r="B620"/>
      <c r="C620"/>
      <c r="D620"/>
      <c r="E620"/>
      <c r="F620"/>
      <c r="G620"/>
      <c r="H620"/>
      <c r="I620"/>
      <c r="J620"/>
    </row>
    <row r="621" spans="1:10">
      <c r="A621"/>
      <c r="B621"/>
      <c r="C621"/>
      <c r="D621"/>
      <c r="E621"/>
      <c r="F621"/>
      <c r="G621"/>
      <c r="H621"/>
      <c r="I621"/>
      <c r="J621"/>
    </row>
    <row r="622" spans="1:10">
      <c r="A622"/>
      <c r="B622"/>
      <c r="C622"/>
      <c r="D622"/>
      <c r="E622"/>
      <c r="F622"/>
      <c r="G622"/>
      <c r="H622"/>
      <c r="I622"/>
      <c r="J622"/>
    </row>
    <row r="623" spans="1:10">
      <c r="A623"/>
      <c r="B623"/>
      <c r="C623"/>
      <c r="D623"/>
      <c r="E623"/>
      <c r="F623"/>
      <c r="G623"/>
      <c r="H623"/>
      <c r="I623"/>
      <c r="J623"/>
    </row>
    <row r="624" spans="1:10">
      <c r="A624"/>
      <c r="B624"/>
      <c r="C624"/>
      <c r="D624"/>
      <c r="E624"/>
      <c r="F624"/>
      <c r="G624"/>
      <c r="H624"/>
      <c r="I624"/>
      <c r="J624"/>
    </row>
    <row r="625" spans="1:10">
      <c r="A625"/>
      <c r="B625"/>
      <c r="C625"/>
      <c r="D625"/>
      <c r="E625"/>
      <c r="F625"/>
      <c r="G625"/>
      <c r="H625"/>
      <c r="I625"/>
      <c r="J625"/>
    </row>
    <row r="626" spans="1:10">
      <c r="A626"/>
      <c r="B626"/>
      <c r="C626"/>
      <c r="D626"/>
      <c r="E626"/>
      <c r="F626"/>
      <c r="G626"/>
      <c r="H626"/>
      <c r="I626"/>
      <c r="J626"/>
    </row>
    <row r="627" spans="1:10">
      <c r="A627"/>
      <c r="B627"/>
      <c r="C627"/>
      <c r="D627"/>
      <c r="E627"/>
      <c r="F627"/>
      <c r="G627"/>
      <c r="H627"/>
      <c r="I627"/>
      <c r="J627"/>
    </row>
    <row r="628" spans="1:10">
      <c r="A628"/>
      <c r="B628"/>
      <c r="C628"/>
      <c r="D628"/>
      <c r="E628"/>
      <c r="F628"/>
      <c r="G628"/>
      <c r="H628"/>
      <c r="I628"/>
      <c r="J628"/>
    </row>
    <row r="629" spans="1:10">
      <c r="A629"/>
      <c r="B629"/>
      <c r="C629"/>
      <c r="D629"/>
      <c r="E629"/>
      <c r="F629"/>
      <c r="G629"/>
      <c r="H629"/>
      <c r="I629"/>
      <c r="J629"/>
    </row>
    <row r="630" spans="1:10">
      <c r="A630"/>
      <c r="B630"/>
      <c r="C630"/>
      <c r="D630"/>
      <c r="E630"/>
      <c r="F630"/>
      <c r="G630"/>
      <c r="H630"/>
      <c r="I630"/>
      <c r="J630"/>
    </row>
    <row r="631" spans="1:10">
      <c r="A631"/>
      <c r="B631"/>
      <c r="C631"/>
      <c r="D631"/>
      <c r="E631"/>
      <c r="F631"/>
      <c r="G631"/>
      <c r="H631"/>
      <c r="I631"/>
      <c r="J631"/>
    </row>
    <row r="632" spans="1:10">
      <c r="A632"/>
      <c r="B632"/>
      <c r="C632"/>
      <c r="D632"/>
      <c r="E632"/>
      <c r="F632"/>
      <c r="G632"/>
      <c r="H632"/>
      <c r="I632"/>
      <c r="J632"/>
    </row>
    <row r="633" spans="1:10">
      <c r="A633"/>
      <c r="B633"/>
      <c r="C633"/>
      <c r="D633"/>
      <c r="E633"/>
      <c r="F633"/>
      <c r="G633"/>
      <c r="H633"/>
      <c r="I633"/>
      <c r="J633"/>
    </row>
    <row r="634" spans="1:10">
      <c r="A634"/>
      <c r="B634"/>
      <c r="C634"/>
      <c r="D634"/>
      <c r="E634"/>
      <c r="F634"/>
      <c r="G634"/>
      <c r="H634"/>
      <c r="I634"/>
      <c r="J634"/>
    </row>
    <row r="635" spans="1:10">
      <c r="A635"/>
      <c r="B635"/>
      <c r="C635"/>
      <c r="D635"/>
      <c r="E635"/>
      <c r="F635"/>
      <c r="G635"/>
      <c r="H635"/>
      <c r="I635"/>
      <c r="J635"/>
    </row>
    <row r="636" spans="1:10">
      <c r="A636"/>
      <c r="B636"/>
      <c r="C636"/>
      <c r="D636"/>
      <c r="E636"/>
      <c r="F636"/>
      <c r="G636"/>
      <c r="H636"/>
      <c r="I636"/>
      <c r="J636"/>
    </row>
    <row r="637" spans="1:10">
      <c r="A637"/>
      <c r="B637"/>
      <c r="C637"/>
      <c r="D637"/>
      <c r="E637"/>
      <c r="F637"/>
      <c r="G637"/>
      <c r="H637"/>
      <c r="I637"/>
      <c r="J637"/>
    </row>
    <row r="638" spans="1:10">
      <c r="A638"/>
      <c r="B638"/>
      <c r="C638"/>
      <c r="D638"/>
      <c r="E638"/>
      <c r="F638"/>
      <c r="G638"/>
      <c r="H638"/>
      <c r="I638"/>
      <c r="J638"/>
    </row>
    <row r="639" spans="1:10">
      <c r="A639"/>
      <c r="B639"/>
      <c r="C639"/>
      <c r="D639"/>
      <c r="E639"/>
      <c r="F639"/>
      <c r="G639"/>
      <c r="H639"/>
      <c r="I639"/>
      <c r="J639"/>
    </row>
    <row r="640" spans="1:10">
      <c r="A640"/>
      <c r="B640"/>
      <c r="C640"/>
      <c r="D640"/>
      <c r="E640"/>
      <c r="F640"/>
      <c r="G640"/>
      <c r="H640"/>
      <c r="I640"/>
      <c r="J640"/>
    </row>
    <row r="641" spans="1:10">
      <c r="A641"/>
      <c r="B641"/>
      <c r="C641"/>
      <c r="D641"/>
      <c r="E641"/>
      <c r="F641"/>
      <c r="G641"/>
      <c r="H641"/>
      <c r="I641"/>
      <c r="J641"/>
    </row>
    <row r="642" spans="1:10">
      <c r="A642"/>
      <c r="B642"/>
      <c r="C642"/>
      <c r="D642"/>
      <c r="E642"/>
      <c r="F642"/>
      <c r="G642"/>
      <c r="H642"/>
      <c r="I642"/>
      <c r="J642"/>
    </row>
    <row r="643" spans="1:10">
      <c r="A643"/>
      <c r="B643"/>
      <c r="C643"/>
      <c r="D643"/>
      <c r="E643"/>
      <c r="F643"/>
      <c r="G643"/>
      <c r="H643"/>
      <c r="I643"/>
      <c r="J643"/>
    </row>
    <row r="644" spans="1:10">
      <c r="A644"/>
      <c r="B644"/>
      <c r="C644"/>
      <c r="D644"/>
      <c r="E644"/>
      <c r="F644"/>
      <c r="G644"/>
      <c r="H644"/>
      <c r="I644"/>
      <c r="J644"/>
    </row>
    <row r="645" spans="1:10">
      <c r="A645"/>
      <c r="B645"/>
      <c r="C645"/>
      <c r="D645"/>
      <c r="E645"/>
      <c r="F645"/>
      <c r="G645"/>
      <c r="H645"/>
      <c r="I645"/>
      <c r="J645"/>
    </row>
    <row r="646" spans="1:10">
      <c r="A646"/>
      <c r="B646"/>
      <c r="C646"/>
      <c r="D646"/>
      <c r="E646"/>
      <c r="F646"/>
      <c r="G646"/>
      <c r="H646"/>
      <c r="I646"/>
      <c r="J646"/>
    </row>
    <row r="647" spans="1:10">
      <c r="A647"/>
      <c r="B647"/>
      <c r="C647"/>
      <c r="D647"/>
      <c r="E647"/>
      <c r="F647"/>
      <c r="G647"/>
      <c r="H647"/>
      <c r="I647"/>
      <c r="J647"/>
    </row>
    <row r="648" spans="1:10">
      <c r="A648"/>
      <c r="B648"/>
      <c r="C648"/>
      <c r="D648"/>
      <c r="E648"/>
      <c r="F648"/>
      <c r="G648"/>
      <c r="H648"/>
      <c r="I648"/>
      <c r="J648"/>
    </row>
    <row r="649" spans="1:10">
      <c r="A649"/>
      <c r="B649"/>
      <c r="C649"/>
      <c r="D649"/>
      <c r="E649"/>
      <c r="F649"/>
      <c r="G649"/>
      <c r="H649"/>
      <c r="I649"/>
      <c r="J649"/>
    </row>
    <row r="650" spans="1:10">
      <c r="A650"/>
      <c r="B650"/>
      <c r="C650"/>
      <c r="D650"/>
      <c r="E650"/>
      <c r="F650"/>
      <c r="G650"/>
      <c r="H650"/>
      <c r="I650"/>
      <c r="J650"/>
    </row>
    <row r="651" spans="1:10">
      <c r="A651"/>
      <c r="B651"/>
      <c r="C651"/>
      <c r="D651"/>
      <c r="E651"/>
      <c r="F651"/>
      <c r="G651"/>
      <c r="H651"/>
      <c r="I651"/>
      <c r="J651"/>
    </row>
    <row r="652" spans="1:10">
      <c r="A652"/>
      <c r="B652"/>
      <c r="C652"/>
      <c r="D652"/>
      <c r="E652"/>
      <c r="F652"/>
      <c r="G652"/>
      <c r="H652"/>
      <c r="I652"/>
      <c r="J652"/>
    </row>
    <row r="653" spans="1:10">
      <c r="A653"/>
      <c r="B653"/>
      <c r="C653"/>
      <c r="D653"/>
      <c r="E653"/>
      <c r="F653"/>
      <c r="G653"/>
      <c r="H653"/>
      <c r="I653"/>
      <c r="J653"/>
    </row>
    <row r="654" spans="1:10">
      <c r="A654"/>
      <c r="B654"/>
      <c r="C654"/>
      <c r="D654"/>
      <c r="E654"/>
      <c r="F654"/>
      <c r="G654"/>
      <c r="H654"/>
      <c r="I654"/>
      <c r="J654"/>
    </row>
    <row r="655" spans="1:10">
      <c r="A655"/>
      <c r="B655"/>
      <c r="C655"/>
      <c r="D655"/>
      <c r="E655"/>
      <c r="F655"/>
      <c r="G655"/>
      <c r="H655"/>
      <c r="I655"/>
      <c r="J655"/>
    </row>
    <row r="656" spans="1:10">
      <c r="A656"/>
      <c r="B656"/>
      <c r="C656"/>
      <c r="D656"/>
      <c r="E656"/>
      <c r="F656"/>
      <c r="G656"/>
      <c r="H656"/>
      <c r="I656"/>
      <c r="J656"/>
    </row>
    <row r="657" spans="1:10">
      <c r="A657"/>
      <c r="B657"/>
      <c r="C657"/>
      <c r="D657"/>
      <c r="E657"/>
      <c r="F657"/>
      <c r="G657"/>
      <c r="H657"/>
      <c r="I657"/>
      <c r="J657"/>
    </row>
    <row r="658" spans="1:10">
      <c r="A658"/>
      <c r="B658"/>
      <c r="C658"/>
      <c r="D658"/>
      <c r="E658"/>
      <c r="F658"/>
      <c r="G658"/>
      <c r="H658"/>
      <c r="I658"/>
      <c r="J658"/>
    </row>
    <row r="659" spans="1:10">
      <c r="A659"/>
      <c r="B659"/>
      <c r="C659"/>
      <c r="D659"/>
      <c r="E659"/>
      <c r="F659"/>
      <c r="G659"/>
      <c r="H659"/>
      <c r="I659"/>
      <c r="J659"/>
    </row>
    <row r="660" spans="1:10">
      <c r="A660"/>
      <c r="B660"/>
      <c r="C660"/>
      <c r="D660"/>
      <c r="E660"/>
      <c r="F660"/>
      <c r="G660"/>
      <c r="H660"/>
      <c r="I660"/>
      <c r="J660"/>
    </row>
    <row r="661" spans="1:10">
      <c r="A661"/>
      <c r="B661"/>
      <c r="C661"/>
      <c r="D661"/>
      <c r="E661"/>
      <c r="F661"/>
      <c r="G661"/>
      <c r="H661"/>
      <c r="I661"/>
      <c r="J661"/>
    </row>
    <row r="662" spans="1:10">
      <c r="A662"/>
      <c r="B662"/>
      <c r="C662"/>
      <c r="D662"/>
      <c r="E662"/>
      <c r="F662"/>
      <c r="G662"/>
      <c r="H662"/>
      <c r="I662"/>
      <c r="J662"/>
    </row>
    <row r="663" spans="1:10">
      <c r="A663"/>
      <c r="B663"/>
      <c r="C663"/>
      <c r="D663"/>
      <c r="E663"/>
      <c r="F663"/>
      <c r="G663"/>
      <c r="H663"/>
      <c r="I663"/>
      <c r="J663"/>
    </row>
    <row r="664" spans="1:10">
      <c r="A664"/>
      <c r="B664"/>
      <c r="C664"/>
      <c r="D664"/>
      <c r="E664"/>
      <c r="F664"/>
      <c r="G664"/>
      <c r="H664"/>
      <c r="I664"/>
      <c r="J664"/>
    </row>
    <row r="665" spans="1:10">
      <c r="A665"/>
      <c r="B665"/>
      <c r="C665"/>
      <c r="D665"/>
      <c r="E665"/>
      <c r="F665"/>
      <c r="G665"/>
      <c r="H665"/>
      <c r="I665"/>
      <c r="J665"/>
    </row>
    <row r="666" spans="1:10">
      <c r="A666"/>
      <c r="B666"/>
      <c r="C666"/>
      <c r="D666"/>
      <c r="E666"/>
      <c r="F666"/>
      <c r="G666"/>
      <c r="H666"/>
      <c r="I666"/>
      <c r="J666"/>
    </row>
    <row r="667" spans="1:10">
      <c r="A667"/>
      <c r="B667"/>
      <c r="C667"/>
      <c r="D667"/>
      <c r="E667"/>
      <c r="F667"/>
      <c r="G667"/>
      <c r="H667"/>
      <c r="I667"/>
      <c r="J667"/>
    </row>
    <row r="668" spans="1:10">
      <c r="A668"/>
      <c r="B668"/>
      <c r="C668"/>
      <c r="D668"/>
      <c r="E668"/>
      <c r="F668"/>
      <c r="G668"/>
      <c r="H668"/>
      <c r="I668"/>
      <c r="J668"/>
    </row>
    <row r="669" spans="1:10">
      <c r="A669"/>
      <c r="B669"/>
      <c r="C669"/>
      <c r="D669"/>
      <c r="E669"/>
      <c r="F669"/>
      <c r="G669"/>
      <c r="H669"/>
      <c r="I669"/>
      <c r="J669"/>
    </row>
    <row r="670" spans="1:10">
      <c r="A670"/>
      <c r="B670"/>
      <c r="C670"/>
      <c r="D670"/>
      <c r="E670"/>
      <c r="F670"/>
      <c r="G670"/>
      <c r="H670"/>
      <c r="I670"/>
      <c r="J670"/>
    </row>
    <row r="671" spans="1:10">
      <c r="A671"/>
      <c r="B671"/>
      <c r="C671"/>
      <c r="D671"/>
      <c r="E671"/>
      <c r="F671"/>
      <c r="G671"/>
      <c r="H671"/>
      <c r="I671"/>
      <c r="J671"/>
    </row>
    <row r="672" spans="1:10">
      <c r="A672"/>
      <c r="B672"/>
      <c r="C672"/>
      <c r="D672"/>
      <c r="E672"/>
      <c r="F672"/>
      <c r="G672"/>
      <c r="H672"/>
      <c r="I672"/>
      <c r="J672"/>
    </row>
    <row r="673" spans="1:10">
      <c r="A673"/>
      <c r="B673"/>
      <c r="C673"/>
      <c r="D673"/>
      <c r="E673"/>
      <c r="F673"/>
      <c r="G673"/>
      <c r="H673"/>
      <c r="I673"/>
      <c r="J673"/>
    </row>
    <row r="674" spans="1:10">
      <c r="A674"/>
      <c r="B674"/>
      <c r="C674"/>
      <c r="D674"/>
      <c r="E674"/>
      <c r="F674"/>
      <c r="G674"/>
      <c r="H674"/>
      <c r="I674"/>
      <c r="J674"/>
    </row>
    <row r="675" spans="1:10">
      <c r="A675"/>
      <c r="B675"/>
      <c r="C675"/>
      <c r="D675"/>
      <c r="E675"/>
      <c r="F675"/>
      <c r="G675"/>
      <c r="H675"/>
      <c r="I675"/>
      <c r="J675"/>
    </row>
    <row r="676" spans="1:10">
      <c r="A676"/>
      <c r="B676"/>
      <c r="C676"/>
      <c r="D676"/>
      <c r="E676"/>
      <c r="F676"/>
      <c r="G676"/>
      <c r="H676"/>
      <c r="I676"/>
      <c r="J676"/>
    </row>
    <row r="677" spans="1:10">
      <c r="A677"/>
      <c r="B677"/>
      <c r="C677"/>
      <c r="D677"/>
      <c r="E677"/>
      <c r="F677"/>
      <c r="G677"/>
      <c r="H677"/>
      <c r="I677"/>
      <c r="J677"/>
    </row>
    <row r="678" spans="1:10">
      <c r="A678"/>
      <c r="B678"/>
      <c r="C678"/>
      <c r="D678"/>
      <c r="E678"/>
      <c r="F678"/>
      <c r="G678"/>
      <c r="H678"/>
      <c r="I678"/>
      <c r="J678"/>
    </row>
    <row r="679" spans="1:10">
      <c r="A679"/>
      <c r="B679"/>
      <c r="C679"/>
      <c r="D679"/>
      <c r="E679"/>
      <c r="F679"/>
      <c r="G679"/>
      <c r="H679"/>
      <c r="I679"/>
      <c r="J679"/>
    </row>
    <row r="680" spans="1:10">
      <c r="A680"/>
      <c r="B680"/>
      <c r="C680"/>
      <c r="D680"/>
      <c r="E680"/>
      <c r="F680"/>
      <c r="G680"/>
      <c r="H680"/>
      <c r="I680"/>
      <c r="J680"/>
    </row>
    <row r="681" spans="1:10">
      <c r="A681"/>
      <c r="B681"/>
      <c r="C681"/>
      <c r="D681"/>
      <c r="E681"/>
      <c r="F681"/>
      <c r="G681"/>
      <c r="H681"/>
      <c r="I681"/>
      <c r="J681"/>
    </row>
    <row r="682" spans="1:10">
      <c r="A682"/>
      <c r="B682"/>
      <c r="C682"/>
      <c r="D682"/>
      <c r="E682"/>
      <c r="F682"/>
      <c r="G682"/>
      <c r="H682"/>
      <c r="I682"/>
      <c r="J682"/>
    </row>
    <row r="683" spans="1:10">
      <c r="A683"/>
      <c r="B683"/>
      <c r="C683"/>
      <c r="D683"/>
      <c r="E683"/>
      <c r="F683"/>
      <c r="G683"/>
      <c r="H683"/>
      <c r="I683"/>
      <c r="J683"/>
    </row>
    <row r="684" spans="1:10">
      <c r="A684"/>
      <c r="B684"/>
      <c r="C684"/>
      <c r="D684"/>
      <c r="E684"/>
      <c r="F684"/>
      <c r="G684"/>
      <c r="H684"/>
      <c r="I684"/>
      <c r="J684"/>
    </row>
    <row r="685" spans="1:10">
      <c r="A685"/>
      <c r="B685"/>
      <c r="C685"/>
      <c r="D685"/>
      <c r="E685"/>
      <c r="F685"/>
      <c r="G685"/>
      <c r="H685"/>
      <c r="I685"/>
      <c r="J685"/>
    </row>
    <row r="686" spans="1:10">
      <c r="A686"/>
      <c r="B686"/>
      <c r="C686"/>
      <c r="D686"/>
      <c r="E686"/>
      <c r="F686"/>
      <c r="G686"/>
      <c r="H686"/>
      <c r="I686"/>
      <c r="J686"/>
    </row>
    <row r="687" spans="1:10">
      <c r="A687"/>
      <c r="B687"/>
      <c r="C687"/>
      <c r="D687"/>
      <c r="E687"/>
      <c r="F687"/>
      <c r="G687"/>
      <c r="H687"/>
      <c r="I687"/>
      <c r="J687"/>
    </row>
    <row r="688" spans="1:10">
      <c r="A688"/>
      <c r="B688"/>
      <c r="C688"/>
      <c r="D688"/>
      <c r="E688"/>
      <c r="F688"/>
      <c r="G688"/>
      <c r="H688"/>
      <c r="I688"/>
      <c r="J688"/>
    </row>
    <row r="689" spans="1:10">
      <c r="A689"/>
      <c r="B689"/>
      <c r="C689"/>
      <c r="D689"/>
      <c r="E689"/>
      <c r="F689"/>
      <c r="G689"/>
      <c r="H689"/>
      <c r="I689"/>
      <c r="J689"/>
    </row>
    <row r="690" spans="1:10">
      <c r="A690"/>
      <c r="B690"/>
      <c r="C690"/>
      <c r="D690"/>
      <c r="E690"/>
      <c r="F690"/>
      <c r="G690"/>
      <c r="H690"/>
      <c r="I690"/>
      <c r="J690"/>
    </row>
    <row r="691" spans="1:10">
      <c r="A691"/>
      <c r="B691"/>
      <c r="C691"/>
      <c r="D691"/>
      <c r="E691"/>
      <c r="F691"/>
      <c r="G691"/>
      <c r="H691"/>
      <c r="I691"/>
      <c r="J691"/>
    </row>
    <row r="692" spans="1:10">
      <c r="A692"/>
      <c r="B692"/>
      <c r="C692"/>
      <c r="D692"/>
      <c r="E692"/>
      <c r="F692"/>
      <c r="G692"/>
      <c r="H692"/>
      <c r="I692"/>
      <c r="J692"/>
    </row>
    <row r="693" spans="1:10">
      <c r="A693"/>
      <c r="B693"/>
      <c r="C693"/>
      <c r="D693"/>
      <c r="E693"/>
      <c r="F693"/>
      <c r="G693"/>
      <c r="H693"/>
      <c r="I693"/>
      <c r="J693"/>
    </row>
    <row r="694" spans="1:10">
      <c r="A694"/>
      <c r="B694"/>
      <c r="C694"/>
      <c r="D694"/>
      <c r="E694"/>
      <c r="F694"/>
      <c r="G694"/>
      <c r="H694"/>
      <c r="I694"/>
      <c r="J694"/>
    </row>
    <row r="695" spans="1:10">
      <c r="A695"/>
      <c r="B695"/>
      <c r="C695"/>
      <c r="D695"/>
      <c r="E695"/>
      <c r="F695"/>
      <c r="G695"/>
      <c r="H695"/>
      <c r="I695"/>
      <c r="J695"/>
    </row>
    <row r="696" spans="1:10">
      <c r="A696"/>
      <c r="B696"/>
      <c r="C696"/>
      <c r="D696"/>
      <c r="E696"/>
      <c r="F696"/>
      <c r="G696"/>
      <c r="H696"/>
      <c r="I696"/>
      <c r="J696"/>
    </row>
    <row r="697" spans="1:10">
      <c r="A697"/>
      <c r="B697"/>
      <c r="C697"/>
      <c r="D697"/>
      <c r="E697"/>
      <c r="F697"/>
      <c r="G697"/>
      <c r="H697"/>
      <c r="I697"/>
      <c r="J697"/>
    </row>
    <row r="698" spans="1:10">
      <c r="A698"/>
      <c r="B698"/>
      <c r="C698"/>
      <c r="D698"/>
      <c r="E698"/>
      <c r="F698"/>
      <c r="G698"/>
      <c r="H698"/>
      <c r="I698"/>
      <c r="J698"/>
    </row>
    <row r="699" spans="1:10">
      <c r="A699"/>
      <c r="B699"/>
      <c r="C699"/>
      <c r="D699"/>
      <c r="E699"/>
      <c r="F699"/>
      <c r="G699"/>
      <c r="H699"/>
      <c r="I699"/>
      <c r="J699"/>
    </row>
    <row r="700" spans="1:10">
      <c r="A700"/>
      <c r="B700"/>
      <c r="C700"/>
      <c r="D700"/>
      <c r="E700"/>
      <c r="F700"/>
      <c r="G700"/>
      <c r="H700"/>
      <c r="I700"/>
      <c r="J700"/>
    </row>
    <row r="701" spans="1:10">
      <c r="A701"/>
      <c r="B701"/>
      <c r="C701"/>
      <c r="D701"/>
      <c r="E701"/>
      <c r="F701"/>
      <c r="G701"/>
      <c r="H701"/>
      <c r="I701"/>
      <c r="J701"/>
    </row>
    <row r="702" spans="1:10">
      <c r="A702"/>
      <c r="B702"/>
      <c r="C702"/>
      <c r="D702"/>
      <c r="E702"/>
      <c r="F702"/>
      <c r="G702"/>
      <c r="H702"/>
      <c r="I702"/>
      <c r="J702"/>
    </row>
    <row r="703" spans="1:10">
      <c r="A703"/>
      <c r="B703"/>
      <c r="C703"/>
      <c r="D703"/>
      <c r="E703"/>
      <c r="F703"/>
      <c r="G703"/>
      <c r="H703"/>
      <c r="I703"/>
      <c r="J703"/>
    </row>
    <row r="704" spans="1:10">
      <c r="A704"/>
      <c r="B704"/>
      <c r="C704"/>
      <c r="D704"/>
      <c r="E704"/>
      <c r="F704"/>
      <c r="G704"/>
      <c r="H704"/>
      <c r="I704"/>
      <c r="J704"/>
    </row>
    <row r="705" spans="1:10">
      <c r="A705"/>
      <c r="B705"/>
      <c r="C705"/>
      <c r="D705"/>
      <c r="E705"/>
      <c r="F705"/>
      <c r="G705"/>
      <c r="H705"/>
      <c r="I705"/>
      <c r="J705"/>
    </row>
    <row r="706" spans="1:10">
      <c r="A706"/>
      <c r="B706"/>
      <c r="C706"/>
      <c r="D706"/>
      <c r="E706"/>
      <c r="F706"/>
      <c r="G706"/>
      <c r="H706"/>
      <c r="I706"/>
      <c r="J706"/>
    </row>
    <row r="707" spans="1:10">
      <c r="A707"/>
      <c r="B707"/>
      <c r="C707"/>
      <c r="D707"/>
      <c r="E707"/>
      <c r="F707"/>
      <c r="G707"/>
      <c r="H707"/>
      <c r="I707"/>
      <c r="J707"/>
    </row>
    <row r="708" spans="1:10">
      <c r="A708"/>
      <c r="B708"/>
      <c r="C708"/>
      <c r="D708"/>
      <c r="E708"/>
      <c r="F708"/>
      <c r="G708"/>
      <c r="H708"/>
      <c r="I708"/>
      <c r="J708"/>
    </row>
    <row r="709" spans="1:10">
      <c r="A709"/>
      <c r="B709"/>
      <c r="C709"/>
      <c r="D709"/>
      <c r="E709"/>
      <c r="F709"/>
      <c r="G709"/>
      <c r="H709"/>
      <c r="I709"/>
      <c r="J709"/>
    </row>
    <row r="710" spans="1:10">
      <c r="A710"/>
      <c r="B710"/>
      <c r="C710"/>
      <c r="D710"/>
      <c r="E710"/>
      <c r="F710"/>
      <c r="G710"/>
      <c r="H710"/>
      <c r="I710"/>
      <c r="J710"/>
    </row>
    <row r="711" spans="1:10">
      <c r="A711"/>
      <c r="B711"/>
      <c r="C711"/>
      <c r="D711"/>
      <c r="E711"/>
      <c r="F711"/>
      <c r="G711"/>
      <c r="H711"/>
      <c r="I711"/>
      <c r="J711"/>
    </row>
    <row r="712" spans="1:10">
      <c r="A712"/>
      <c r="B712"/>
      <c r="C712"/>
      <c r="D712"/>
      <c r="E712"/>
      <c r="F712"/>
      <c r="G712"/>
      <c r="H712"/>
      <c r="I712"/>
      <c r="J712"/>
    </row>
    <row r="713" spans="1:10">
      <c r="A713"/>
      <c r="B713"/>
      <c r="C713"/>
      <c r="D713"/>
      <c r="E713"/>
      <c r="F713"/>
      <c r="G713"/>
      <c r="H713"/>
      <c r="I713"/>
      <c r="J713"/>
    </row>
    <row r="714" spans="1:10">
      <c r="A714"/>
      <c r="B714"/>
      <c r="C714"/>
      <c r="D714"/>
      <c r="E714"/>
      <c r="F714"/>
      <c r="G714"/>
      <c r="H714"/>
      <c r="I714"/>
      <c r="J714"/>
    </row>
    <row r="715" spans="1:10">
      <c r="A715"/>
      <c r="B715"/>
      <c r="C715"/>
      <c r="D715"/>
      <c r="E715"/>
      <c r="F715"/>
      <c r="G715"/>
      <c r="H715"/>
      <c r="I715"/>
      <c r="J715"/>
    </row>
    <row r="716" spans="1:10">
      <c r="A716"/>
      <c r="B716"/>
      <c r="C716"/>
      <c r="D716"/>
      <c r="E716"/>
      <c r="F716"/>
      <c r="G716"/>
      <c r="H716"/>
      <c r="I716"/>
      <c r="J716"/>
    </row>
    <row r="717" spans="1:10">
      <c r="A717"/>
      <c r="B717"/>
      <c r="C717"/>
      <c r="D717"/>
      <c r="E717"/>
      <c r="F717"/>
      <c r="G717"/>
      <c r="H717"/>
      <c r="I717"/>
      <c r="J717"/>
    </row>
    <row r="718" spans="1:10">
      <c r="A718"/>
      <c r="B718"/>
      <c r="C718"/>
      <c r="D718"/>
      <c r="E718"/>
      <c r="F718"/>
      <c r="G718"/>
      <c r="H718"/>
      <c r="I718"/>
      <c r="J718"/>
    </row>
    <row r="719" spans="1:10">
      <c r="A719"/>
      <c r="B719"/>
      <c r="C719"/>
      <c r="D719"/>
      <c r="E719"/>
      <c r="F719"/>
      <c r="G719"/>
      <c r="H719"/>
      <c r="I719"/>
      <c r="J719"/>
    </row>
    <row r="720" spans="1:10">
      <c r="A720"/>
      <c r="B720"/>
      <c r="C720"/>
      <c r="D720"/>
      <c r="E720"/>
      <c r="F720"/>
      <c r="G720"/>
      <c r="H720"/>
      <c r="I720"/>
      <c r="J720"/>
    </row>
    <row r="721" spans="1:10">
      <c r="A721"/>
      <c r="B721"/>
      <c r="C721"/>
      <c r="D721"/>
      <c r="E721"/>
      <c r="F721"/>
      <c r="G721"/>
      <c r="H721"/>
      <c r="I721"/>
      <c r="J721"/>
    </row>
    <row r="722" spans="1:10">
      <c r="A722"/>
      <c r="B722"/>
      <c r="C722"/>
      <c r="D722"/>
      <c r="E722"/>
      <c r="F722"/>
      <c r="G722"/>
      <c r="H722"/>
      <c r="I722"/>
      <c r="J722"/>
    </row>
    <row r="723" spans="1:10">
      <c r="A723"/>
      <c r="B723"/>
      <c r="C723"/>
      <c r="D723"/>
      <c r="E723"/>
      <c r="F723"/>
      <c r="G723"/>
      <c r="H723"/>
      <c r="I723"/>
      <c r="J723"/>
    </row>
    <row r="724" spans="1:10">
      <c r="A724"/>
      <c r="B724"/>
      <c r="C724"/>
      <c r="D724"/>
      <c r="E724"/>
      <c r="F724"/>
      <c r="G724"/>
      <c r="H724"/>
      <c r="I724"/>
      <c r="J724"/>
    </row>
    <row r="725" spans="1:10">
      <c r="A725"/>
      <c r="B725"/>
      <c r="C725"/>
      <c r="D725"/>
      <c r="E725"/>
      <c r="F725"/>
      <c r="G725"/>
      <c r="H725"/>
      <c r="I725"/>
      <c r="J725"/>
    </row>
    <row r="726" spans="1:10">
      <c r="A726"/>
      <c r="B726"/>
      <c r="C726"/>
      <c r="D726"/>
      <c r="E726"/>
      <c r="F726"/>
      <c r="G726"/>
      <c r="H726"/>
      <c r="I726"/>
      <c r="J726"/>
    </row>
    <row r="727" spans="1:10">
      <c r="A727"/>
      <c r="B727"/>
      <c r="C727"/>
      <c r="D727"/>
      <c r="E727"/>
      <c r="F727"/>
      <c r="G727"/>
      <c r="H727"/>
      <c r="I727"/>
      <c r="J727"/>
    </row>
    <row r="728" spans="1:10">
      <c r="A728"/>
      <c r="B728"/>
      <c r="C728"/>
      <c r="D728"/>
      <c r="E728"/>
      <c r="F728"/>
      <c r="G728"/>
      <c r="H728"/>
      <c r="I728"/>
      <c r="J728"/>
    </row>
    <row r="729" spans="1:10">
      <c r="A729"/>
      <c r="B729"/>
      <c r="C729"/>
      <c r="D729"/>
      <c r="E729"/>
      <c r="F729"/>
      <c r="G729"/>
      <c r="H729"/>
      <c r="I729"/>
      <c r="J729"/>
    </row>
    <row r="730" spans="1:10">
      <c r="A730"/>
      <c r="B730"/>
      <c r="C730"/>
      <c r="D730"/>
      <c r="E730"/>
      <c r="F730"/>
      <c r="G730"/>
      <c r="H730"/>
      <c r="I730"/>
      <c r="J730"/>
    </row>
    <row r="731" spans="1:10">
      <c r="A731"/>
      <c r="B731"/>
      <c r="C731"/>
      <c r="D731"/>
      <c r="E731"/>
      <c r="F731"/>
      <c r="G731"/>
      <c r="H731"/>
      <c r="I731"/>
      <c r="J731"/>
    </row>
    <row r="732" spans="1:10">
      <c r="A732"/>
      <c r="B732"/>
      <c r="C732"/>
      <c r="D732"/>
      <c r="E732"/>
      <c r="F732"/>
      <c r="G732"/>
      <c r="H732"/>
      <c r="I732"/>
      <c r="J732"/>
    </row>
    <row r="733" spans="1:10">
      <c r="A733"/>
      <c r="B733"/>
      <c r="C733"/>
      <c r="D733"/>
      <c r="E733"/>
      <c r="F733"/>
      <c r="G733"/>
      <c r="H733"/>
      <c r="I733"/>
      <c r="J733"/>
    </row>
    <row r="734" spans="1:10">
      <c r="A734"/>
      <c r="B734"/>
      <c r="C734"/>
      <c r="D734"/>
      <c r="E734"/>
      <c r="F734"/>
      <c r="G734"/>
      <c r="H734"/>
      <c r="I734"/>
      <c r="J734"/>
    </row>
    <row r="735" spans="1:10">
      <c r="A735"/>
      <c r="B735"/>
      <c r="C735"/>
      <c r="D735"/>
      <c r="E735"/>
      <c r="F735"/>
      <c r="G735"/>
      <c r="H735"/>
      <c r="I735"/>
      <c r="J735"/>
    </row>
    <row r="736" spans="1:10">
      <c r="A736"/>
      <c r="B736"/>
      <c r="C736"/>
      <c r="D736"/>
      <c r="E736"/>
      <c r="F736"/>
      <c r="G736"/>
      <c r="H736"/>
      <c r="I736"/>
      <c r="J736"/>
    </row>
    <row r="737" spans="1:10">
      <c r="A737"/>
      <c r="B737"/>
      <c r="C737"/>
      <c r="D737"/>
      <c r="E737"/>
      <c r="F737"/>
      <c r="G737"/>
      <c r="H737"/>
      <c r="I737"/>
      <c r="J737"/>
    </row>
    <row r="738" spans="1:10">
      <c r="A738"/>
      <c r="B738"/>
      <c r="C738"/>
      <c r="D738"/>
      <c r="E738"/>
      <c r="F738"/>
      <c r="G738"/>
      <c r="H738"/>
      <c r="I738"/>
      <c r="J738"/>
    </row>
    <row r="739" spans="1:10">
      <c r="A739"/>
      <c r="B739"/>
      <c r="C739"/>
      <c r="D739"/>
      <c r="E739"/>
      <c r="F739"/>
      <c r="G739"/>
      <c r="H739"/>
      <c r="I739"/>
      <c r="J739"/>
    </row>
    <row r="740" spans="1:10">
      <c r="A740"/>
      <c r="B740"/>
      <c r="C740"/>
      <c r="D740"/>
      <c r="E740"/>
      <c r="F740"/>
      <c r="G740"/>
      <c r="H740"/>
      <c r="I740"/>
      <c r="J740"/>
    </row>
    <row r="741" spans="1:10">
      <c r="A741"/>
      <c r="B741"/>
      <c r="C741"/>
      <c r="D741"/>
      <c r="E741"/>
      <c r="F741"/>
      <c r="G741"/>
      <c r="H741"/>
      <c r="I741"/>
      <c r="J741"/>
    </row>
    <row r="742" spans="1:10">
      <c r="A742"/>
      <c r="B742"/>
      <c r="C742"/>
      <c r="D742"/>
      <c r="E742"/>
      <c r="F742"/>
      <c r="G742"/>
      <c r="H742"/>
      <c r="I742"/>
      <c r="J742"/>
    </row>
    <row r="743" spans="1:10">
      <c r="A743"/>
      <c r="B743"/>
      <c r="C743"/>
      <c r="D743"/>
      <c r="E743"/>
      <c r="F743"/>
      <c r="G743"/>
      <c r="H743"/>
      <c r="I743"/>
      <c r="J743"/>
    </row>
    <row r="744" spans="1:10">
      <c r="A744"/>
      <c r="B744"/>
      <c r="C744"/>
      <c r="D744"/>
      <c r="E744"/>
      <c r="F744"/>
      <c r="G744"/>
      <c r="H744"/>
      <c r="I744"/>
      <c r="J744"/>
    </row>
    <row r="745" spans="1:10">
      <c r="A745"/>
      <c r="B745"/>
      <c r="C745"/>
      <c r="D745"/>
      <c r="E745"/>
      <c r="F745"/>
      <c r="G745"/>
      <c r="H745"/>
      <c r="I745"/>
      <c r="J745"/>
    </row>
    <row r="746" spans="1:10">
      <c r="A746"/>
      <c r="B746"/>
      <c r="C746"/>
      <c r="D746"/>
      <c r="E746"/>
      <c r="F746"/>
      <c r="G746"/>
      <c r="H746"/>
      <c r="I746"/>
      <c r="J746"/>
    </row>
    <row r="747" spans="1:10">
      <c r="A747"/>
      <c r="B747"/>
      <c r="C747"/>
      <c r="D747"/>
      <c r="E747"/>
      <c r="F747"/>
      <c r="G747"/>
      <c r="H747"/>
      <c r="I747"/>
      <c r="J747"/>
    </row>
    <row r="748" spans="1:10">
      <c r="A748"/>
      <c r="B748"/>
      <c r="C748"/>
      <c r="D748"/>
      <c r="E748"/>
      <c r="F748"/>
      <c r="G748"/>
      <c r="H748"/>
      <c r="I748"/>
      <c r="J748"/>
    </row>
    <row r="749" spans="1:10">
      <c r="A749"/>
      <c r="B749"/>
      <c r="C749"/>
      <c r="D749"/>
      <c r="E749"/>
      <c r="F749"/>
      <c r="G749"/>
      <c r="H749"/>
      <c r="I749"/>
      <c r="J749"/>
    </row>
    <row r="750" spans="1:10">
      <c r="A750"/>
      <c r="B750"/>
      <c r="C750"/>
      <c r="D750"/>
      <c r="E750"/>
      <c r="F750"/>
      <c r="G750"/>
      <c r="H750"/>
      <c r="I750"/>
      <c r="J750"/>
    </row>
    <row r="751" spans="1:10">
      <c r="A751"/>
      <c r="B751"/>
      <c r="C751"/>
      <c r="D751"/>
      <c r="E751"/>
      <c r="F751"/>
      <c r="G751"/>
      <c r="H751"/>
      <c r="I751"/>
      <c r="J751"/>
    </row>
    <row r="752" spans="1:10">
      <c r="A752"/>
      <c r="B752"/>
      <c r="C752"/>
      <c r="D752"/>
      <c r="E752"/>
      <c r="F752"/>
      <c r="G752"/>
      <c r="H752"/>
      <c r="I752"/>
      <c r="J752"/>
    </row>
    <row r="753" spans="1:10">
      <c r="A753"/>
      <c r="B753"/>
      <c r="C753"/>
      <c r="D753"/>
      <c r="E753"/>
      <c r="F753"/>
      <c r="G753"/>
      <c r="H753"/>
      <c r="I753"/>
      <c r="J753"/>
    </row>
    <row r="754" spans="1:10">
      <c r="A754"/>
      <c r="B754"/>
      <c r="C754"/>
      <c r="D754"/>
      <c r="E754"/>
      <c r="F754"/>
      <c r="G754"/>
      <c r="H754"/>
      <c r="I754"/>
      <c r="J754"/>
    </row>
    <row r="755" spans="1:10">
      <c r="A755"/>
      <c r="B755"/>
      <c r="C755"/>
      <c r="D755"/>
      <c r="E755"/>
      <c r="F755"/>
      <c r="G755"/>
      <c r="H755"/>
      <c r="I755"/>
      <c r="J755"/>
    </row>
    <row r="756" spans="1:10">
      <c r="A756"/>
      <c r="B756"/>
      <c r="C756"/>
      <c r="D756"/>
      <c r="E756"/>
      <c r="F756"/>
      <c r="G756"/>
      <c r="H756"/>
      <c r="I756"/>
      <c r="J756"/>
    </row>
    <row r="757" spans="1:10">
      <c r="A757"/>
      <c r="B757"/>
      <c r="C757"/>
      <c r="D757"/>
      <c r="E757"/>
      <c r="F757"/>
      <c r="G757"/>
      <c r="H757"/>
      <c r="I757"/>
      <c r="J757"/>
    </row>
    <row r="758" spans="1:10">
      <c r="A758"/>
      <c r="B758"/>
      <c r="C758"/>
      <c r="D758"/>
      <c r="E758"/>
      <c r="F758"/>
      <c r="G758"/>
      <c r="H758"/>
      <c r="I758"/>
      <c r="J758"/>
    </row>
    <row r="759" spans="1:10">
      <c r="A759"/>
      <c r="B759"/>
      <c r="C759"/>
      <c r="D759"/>
      <c r="E759"/>
      <c r="F759"/>
      <c r="G759"/>
      <c r="H759"/>
      <c r="I759"/>
      <c r="J759"/>
    </row>
    <row r="760" spans="1:10">
      <c r="A760"/>
      <c r="B760"/>
      <c r="C760"/>
      <c r="D760"/>
      <c r="E760"/>
      <c r="F760"/>
      <c r="G760"/>
      <c r="H760"/>
      <c r="I760"/>
      <c r="J760"/>
    </row>
    <row r="761" spans="1:10">
      <c r="A761"/>
      <c r="B761"/>
      <c r="C761"/>
      <c r="D761"/>
      <c r="E761"/>
      <c r="F761"/>
      <c r="G761"/>
      <c r="H761"/>
      <c r="I761"/>
      <c r="J761"/>
    </row>
    <row r="762" spans="1:10">
      <c r="A762"/>
      <c r="B762"/>
      <c r="C762"/>
      <c r="D762"/>
      <c r="E762"/>
      <c r="F762"/>
      <c r="G762"/>
      <c r="H762"/>
      <c r="I762"/>
      <c r="J762"/>
    </row>
    <row r="763" spans="1:10">
      <c r="A763"/>
      <c r="B763"/>
      <c r="C763"/>
      <c r="D763"/>
      <c r="E763"/>
      <c r="F763"/>
      <c r="G763"/>
      <c r="H763"/>
      <c r="I763"/>
      <c r="J763"/>
    </row>
    <row r="764" spans="1:10">
      <c r="A764"/>
      <c r="B764"/>
      <c r="C764"/>
      <c r="D764"/>
      <c r="E764"/>
      <c r="F764"/>
      <c r="G764"/>
      <c r="H764"/>
      <c r="I764"/>
      <c r="J764"/>
    </row>
    <row r="765" spans="1:10">
      <c r="A765"/>
      <c r="B765"/>
      <c r="C765"/>
      <c r="D765"/>
      <c r="E765"/>
      <c r="F765"/>
      <c r="G765"/>
      <c r="H765"/>
      <c r="I765"/>
      <c r="J765"/>
    </row>
    <row r="766" spans="1:10">
      <c r="A766"/>
      <c r="B766"/>
      <c r="C766"/>
      <c r="D766"/>
      <c r="E766"/>
      <c r="F766"/>
      <c r="G766"/>
      <c r="H766"/>
      <c r="I766"/>
      <c r="J766"/>
    </row>
    <row r="767" spans="1:10">
      <c r="A767"/>
      <c r="B767"/>
      <c r="C767"/>
      <c r="D767"/>
      <c r="E767"/>
      <c r="F767"/>
      <c r="G767"/>
      <c r="H767"/>
      <c r="I767"/>
      <c r="J767"/>
    </row>
    <row r="768" spans="1:10">
      <c r="A768"/>
      <c r="B768"/>
      <c r="C768"/>
      <c r="D768"/>
      <c r="E768"/>
      <c r="F768"/>
      <c r="G768"/>
      <c r="H768"/>
      <c r="I768"/>
      <c r="J768"/>
    </row>
    <row r="769" spans="1:10">
      <c r="A769"/>
      <c r="B769"/>
      <c r="C769"/>
      <c r="D769"/>
      <c r="E769"/>
      <c r="F769"/>
      <c r="G769"/>
      <c r="H769"/>
      <c r="I769"/>
      <c r="J769"/>
    </row>
    <row r="770" spans="1:10">
      <c r="A770"/>
      <c r="B770"/>
      <c r="C770"/>
      <c r="D770"/>
      <c r="E770"/>
      <c r="F770"/>
      <c r="G770"/>
      <c r="H770"/>
      <c r="I770"/>
      <c r="J770"/>
    </row>
    <row r="771" spans="1:10">
      <c r="A771"/>
      <c r="B771"/>
      <c r="C771"/>
      <c r="D771"/>
      <c r="E771"/>
      <c r="F771"/>
      <c r="G771"/>
      <c r="H771"/>
      <c r="I771"/>
      <c r="J771"/>
    </row>
    <row r="772" spans="1:10">
      <c r="A772"/>
      <c r="B772"/>
      <c r="C772"/>
      <c r="D772"/>
      <c r="E772"/>
      <c r="F772"/>
      <c r="G772"/>
      <c r="H772"/>
      <c r="I772"/>
      <c r="J772"/>
    </row>
    <row r="773" spans="1:10">
      <c r="A773"/>
      <c r="B773"/>
      <c r="C773"/>
      <c r="D773"/>
      <c r="E773"/>
      <c r="F773"/>
      <c r="G773"/>
      <c r="H773"/>
      <c r="I773"/>
      <c r="J773"/>
    </row>
    <row r="774" spans="1:10">
      <c r="A774"/>
      <c r="B774"/>
      <c r="C774"/>
      <c r="D774"/>
      <c r="E774"/>
      <c r="F774"/>
      <c r="G774"/>
      <c r="H774"/>
      <c r="I774"/>
      <c r="J774"/>
    </row>
    <row r="775" spans="1:10">
      <c r="A775"/>
      <c r="B775"/>
      <c r="C775"/>
      <c r="D775"/>
      <c r="E775"/>
      <c r="F775"/>
      <c r="G775"/>
      <c r="H775"/>
      <c r="I775"/>
      <c r="J775"/>
    </row>
    <row r="776" spans="1:10">
      <c r="A776"/>
      <c r="B776"/>
      <c r="C776"/>
      <c r="D776"/>
      <c r="E776"/>
      <c r="F776"/>
      <c r="G776"/>
      <c r="H776"/>
      <c r="I776"/>
      <c r="J776"/>
    </row>
    <row r="777" spans="1:10">
      <c r="A777"/>
      <c r="B777"/>
      <c r="C777"/>
      <c r="D777"/>
      <c r="E777"/>
      <c r="F777"/>
      <c r="G777"/>
      <c r="H777"/>
      <c r="I777"/>
      <c r="J777"/>
    </row>
    <row r="778" spans="1:10">
      <c r="A778"/>
      <c r="B778"/>
      <c r="C778"/>
      <c r="D778"/>
      <c r="E778"/>
      <c r="F778"/>
      <c r="G778"/>
      <c r="H778"/>
      <c r="I778"/>
      <c r="J778"/>
    </row>
    <row r="779" spans="1:10">
      <c r="A779"/>
      <c r="B779"/>
      <c r="C779"/>
      <c r="D779"/>
      <c r="E779"/>
      <c r="F779"/>
      <c r="G779"/>
      <c r="H779"/>
      <c r="I779"/>
      <c r="J779"/>
    </row>
    <row r="780" spans="1:10">
      <c r="A780"/>
      <c r="B780"/>
      <c r="C780"/>
      <c r="D780"/>
      <c r="E780"/>
      <c r="F780"/>
      <c r="G780"/>
      <c r="H780"/>
      <c r="I780"/>
      <c r="J780"/>
    </row>
    <row r="781" spans="1:10">
      <c r="A781"/>
      <c r="B781"/>
      <c r="C781"/>
      <c r="D781"/>
      <c r="E781"/>
      <c r="F781"/>
      <c r="G781"/>
      <c r="H781"/>
      <c r="I781"/>
      <c r="J781"/>
    </row>
    <row r="782" spans="1:10">
      <c r="A782"/>
      <c r="B782"/>
      <c r="C782"/>
      <c r="D782"/>
      <c r="E782"/>
      <c r="F782"/>
      <c r="G782"/>
      <c r="H782"/>
      <c r="I782"/>
      <c r="J782"/>
    </row>
    <row r="783" spans="1:10">
      <c r="A783"/>
      <c r="B783"/>
      <c r="C783"/>
      <c r="D783"/>
      <c r="E783"/>
      <c r="F783"/>
      <c r="G783"/>
      <c r="H783"/>
      <c r="I783"/>
      <c r="J783"/>
    </row>
    <row r="784" spans="1:10">
      <c r="A784"/>
      <c r="B784"/>
      <c r="C784"/>
      <c r="D784"/>
      <c r="E784"/>
      <c r="F784"/>
      <c r="G784"/>
      <c r="H784"/>
      <c r="I784"/>
      <c r="J784"/>
    </row>
    <row r="785" spans="1:10">
      <c r="A785"/>
      <c r="B785"/>
      <c r="C785"/>
      <c r="D785"/>
      <c r="E785"/>
      <c r="F785"/>
      <c r="G785"/>
      <c r="H785"/>
      <c r="I785"/>
      <c r="J785"/>
    </row>
    <row r="786" spans="1:10">
      <c r="A786"/>
      <c r="B786"/>
      <c r="C786"/>
      <c r="D786"/>
      <c r="E786"/>
      <c r="F786"/>
      <c r="G786"/>
      <c r="H786"/>
      <c r="I786"/>
      <c r="J786"/>
    </row>
    <row r="787" spans="1:10">
      <c r="A787"/>
      <c r="B787"/>
      <c r="C787"/>
      <c r="D787"/>
      <c r="E787"/>
      <c r="F787"/>
      <c r="G787"/>
      <c r="H787"/>
      <c r="I787"/>
      <c r="J787"/>
    </row>
    <row r="788" spans="1:10">
      <c r="A788"/>
      <c r="B788"/>
      <c r="C788"/>
      <c r="D788"/>
      <c r="E788"/>
      <c r="F788"/>
      <c r="G788"/>
      <c r="H788"/>
      <c r="I788"/>
      <c r="J788"/>
    </row>
    <row r="789" spans="1:10">
      <c r="A789"/>
      <c r="B789"/>
      <c r="C789"/>
      <c r="D789"/>
      <c r="E789"/>
      <c r="F789"/>
      <c r="G789"/>
      <c r="H789"/>
      <c r="I789"/>
      <c r="J789"/>
    </row>
    <row r="790" spans="1:10">
      <c r="A790"/>
      <c r="B790"/>
      <c r="C790"/>
      <c r="D790"/>
      <c r="E790"/>
      <c r="F790"/>
      <c r="G790"/>
      <c r="H790"/>
      <c r="I790"/>
      <c r="J790"/>
    </row>
    <row r="791" spans="1:10">
      <c r="A791"/>
      <c r="B791"/>
      <c r="C791"/>
      <c r="D791"/>
      <c r="E791"/>
      <c r="F791"/>
      <c r="G791"/>
      <c r="H791"/>
      <c r="I791"/>
      <c r="J791"/>
    </row>
    <row r="792" spans="1:10">
      <c r="A792"/>
      <c r="B792"/>
      <c r="C792"/>
      <c r="D792"/>
      <c r="E792"/>
      <c r="F792"/>
      <c r="G792"/>
      <c r="H792"/>
      <c r="I792"/>
      <c r="J792"/>
    </row>
    <row r="793" spans="1:10">
      <c r="A793"/>
      <c r="B793"/>
      <c r="C793"/>
      <c r="D793"/>
      <c r="E793"/>
      <c r="F793"/>
      <c r="G793"/>
      <c r="H793"/>
      <c r="I793"/>
      <c r="J793"/>
    </row>
    <row r="794" spans="1:10">
      <c r="A794"/>
      <c r="B794"/>
      <c r="C794"/>
      <c r="D794"/>
      <c r="E794"/>
      <c r="F794"/>
      <c r="G794"/>
      <c r="H794"/>
      <c r="I794"/>
      <c r="J794"/>
    </row>
    <row r="795" spans="1:10">
      <c r="A795"/>
      <c r="B795"/>
      <c r="C795"/>
      <c r="D795"/>
      <c r="E795"/>
      <c r="F795"/>
      <c r="G795"/>
      <c r="H795"/>
      <c r="I795"/>
      <c r="J795"/>
    </row>
    <row r="796" spans="1:10">
      <c r="A796"/>
      <c r="B796"/>
      <c r="C796"/>
      <c r="D796"/>
      <c r="E796"/>
      <c r="F796"/>
      <c r="G796"/>
      <c r="H796"/>
      <c r="I796"/>
      <c r="J796"/>
    </row>
    <row r="797" spans="1:10">
      <c r="A797"/>
      <c r="B797"/>
      <c r="C797"/>
      <c r="D797"/>
      <c r="E797"/>
      <c r="F797"/>
      <c r="G797"/>
      <c r="H797"/>
      <c r="I797"/>
      <c r="J797"/>
    </row>
    <row r="798" spans="1:10">
      <c r="A798"/>
      <c r="B798"/>
      <c r="C798"/>
      <c r="D798"/>
      <c r="E798"/>
      <c r="F798"/>
      <c r="G798"/>
      <c r="H798"/>
      <c r="I798"/>
      <c r="J798"/>
    </row>
    <row r="799" spans="1:10">
      <c r="A799"/>
      <c r="B799"/>
      <c r="C799"/>
      <c r="D799"/>
      <c r="E799"/>
      <c r="F799"/>
      <c r="G799"/>
      <c r="H799"/>
      <c r="I799"/>
      <c r="J799"/>
    </row>
    <row r="800" spans="1:10">
      <c r="A800"/>
      <c r="B800"/>
      <c r="C800"/>
      <c r="D800"/>
      <c r="E800"/>
      <c r="F800"/>
      <c r="G800"/>
      <c r="H800"/>
      <c r="I800"/>
      <c r="J800"/>
    </row>
    <row r="801" spans="1:10">
      <c r="A801"/>
      <c r="B801"/>
      <c r="C801"/>
      <c r="D801"/>
      <c r="E801"/>
      <c r="F801"/>
      <c r="G801"/>
      <c r="H801"/>
      <c r="I801"/>
      <c r="J801"/>
    </row>
    <row r="802" spans="1:10">
      <c r="A802"/>
      <c r="B802"/>
      <c r="C802"/>
      <c r="D802"/>
      <c r="E802"/>
      <c r="F802"/>
      <c r="G802"/>
      <c r="H802"/>
      <c r="I802"/>
      <c r="J802"/>
    </row>
    <row r="803" spans="1:10">
      <c r="A803"/>
      <c r="B803"/>
      <c r="C803"/>
      <c r="D803"/>
      <c r="E803"/>
      <c r="F803"/>
      <c r="G803"/>
      <c r="H803"/>
      <c r="I803"/>
      <c r="J803"/>
    </row>
    <row r="804" spans="1:10">
      <c r="A804"/>
      <c r="B804"/>
      <c r="C804"/>
      <c r="D804"/>
      <c r="E804"/>
      <c r="F804"/>
      <c r="G804"/>
      <c r="H804"/>
      <c r="I804"/>
      <c r="J804"/>
    </row>
    <row r="805" spans="1:10">
      <c r="A805"/>
      <c r="B805"/>
      <c r="C805"/>
      <c r="D805"/>
      <c r="E805"/>
      <c r="F805"/>
      <c r="G805"/>
      <c r="H805"/>
      <c r="I805"/>
      <c r="J805"/>
    </row>
    <row r="806" spans="1:10">
      <c r="A806"/>
      <c r="B806"/>
      <c r="C806"/>
      <c r="D806"/>
      <c r="E806"/>
      <c r="F806"/>
      <c r="G806"/>
      <c r="H806"/>
      <c r="I806"/>
      <c r="J806"/>
    </row>
    <row r="807" spans="1:10">
      <c r="A807"/>
      <c r="B807"/>
      <c r="C807"/>
      <c r="D807"/>
      <c r="E807"/>
      <c r="F807"/>
      <c r="G807"/>
      <c r="H807"/>
      <c r="I807"/>
      <c r="J807"/>
    </row>
    <row r="808" spans="1:10">
      <c r="A808"/>
      <c r="B808"/>
      <c r="C808"/>
      <c r="D808"/>
      <c r="E808"/>
      <c r="F808"/>
      <c r="G808"/>
      <c r="H808"/>
      <c r="I808"/>
      <c r="J808"/>
    </row>
    <row r="809" spans="1:10">
      <c r="A809"/>
      <c r="B809"/>
      <c r="C809"/>
      <c r="D809"/>
      <c r="E809"/>
      <c r="F809"/>
      <c r="G809"/>
      <c r="H809"/>
      <c r="I809"/>
      <c r="J809"/>
    </row>
    <row r="810" spans="1:10">
      <c r="A810"/>
      <c r="B810"/>
      <c r="C810"/>
      <c r="D810"/>
      <c r="E810"/>
      <c r="F810"/>
      <c r="G810"/>
      <c r="H810"/>
      <c r="I810"/>
      <c r="J810"/>
    </row>
    <row r="811" spans="1:10">
      <c r="A811"/>
      <c r="B811"/>
      <c r="C811"/>
      <c r="D811"/>
      <c r="E811"/>
      <c r="F811"/>
      <c r="G811"/>
      <c r="H811"/>
      <c r="I811"/>
      <c r="J811"/>
    </row>
    <row r="812" spans="1:10">
      <c r="A812"/>
      <c r="B812"/>
      <c r="C812"/>
      <c r="D812"/>
      <c r="E812"/>
      <c r="F812"/>
      <c r="G812"/>
      <c r="H812"/>
      <c r="I812"/>
      <c r="J812"/>
    </row>
    <row r="813" spans="1:10">
      <c r="A813"/>
      <c r="B813"/>
      <c r="C813"/>
      <c r="D813"/>
      <c r="E813"/>
      <c r="F813"/>
      <c r="G813"/>
      <c r="H813"/>
      <c r="I813"/>
      <c r="J813"/>
    </row>
    <row r="814" spans="1:10">
      <c r="A814"/>
      <c r="B814"/>
      <c r="C814"/>
      <c r="D814"/>
      <c r="E814"/>
      <c r="F814"/>
      <c r="G814"/>
      <c r="H814"/>
      <c r="I814"/>
      <c r="J814"/>
    </row>
    <row r="815" spans="1:10">
      <c r="A815"/>
      <c r="B815"/>
      <c r="C815"/>
      <c r="D815"/>
      <c r="E815"/>
      <c r="F815"/>
      <c r="G815"/>
      <c r="H815"/>
      <c r="I815"/>
      <c r="J815"/>
    </row>
    <row r="816" spans="1:10">
      <c r="A816"/>
      <c r="B816"/>
      <c r="C816"/>
      <c r="D816"/>
      <c r="E816"/>
      <c r="F816"/>
      <c r="G816"/>
      <c r="H816"/>
      <c r="I816"/>
      <c r="J816"/>
    </row>
    <row r="817" spans="1:10">
      <c r="A817"/>
      <c r="B817"/>
      <c r="C817"/>
      <c r="D817"/>
      <c r="E817"/>
      <c r="F817"/>
      <c r="G817"/>
      <c r="H817"/>
      <c r="I817"/>
      <c r="J817"/>
    </row>
    <row r="818" spans="1:10">
      <c r="A818"/>
      <c r="B818"/>
      <c r="C818"/>
      <c r="D818"/>
      <c r="E818"/>
      <c r="F818"/>
      <c r="G818"/>
      <c r="H818"/>
      <c r="I818"/>
      <c r="J818"/>
    </row>
    <row r="819" spans="1:10">
      <c r="A819"/>
      <c r="B819"/>
      <c r="C819"/>
      <c r="D819"/>
      <c r="E819"/>
      <c r="F819"/>
      <c r="G819"/>
      <c r="H819"/>
      <c r="I819"/>
      <c r="J819"/>
    </row>
    <row r="820" spans="1:10">
      <c r="A820"/>
      <c r="B820"/>
      <c r="C820"/>
      <c r="D820"/>
      <c r="E820"/>
      <c r="F820"/>
      <c r="G820"/>
      <c r="H820"/>
      <c r="I820"/>
      <c r="J820"/>
    </row>
    <row r="821" spans="1:10">
      <c r="A821"/>
      <c r="B821"/>
      <c r="C821"/>
      <c r="D821"/>
      <c r="E821"/>
      <c r="F821"/>
      <c r="G821"/>
      <c r="H821"/>
      <c r="I821"/>
      <c r="J821"/>
    </row>
    <row r="822" spans="1:10">
      <c r="A822"/>
      <c r="B822"/>
      <c r="C822"/>
      <c r="D822"/>
      <c r="E822"/>
      <c r="F822"/>
      <c r="G822"/>
      <c r="H822"/>
      <c r="I822"/>
      <c r="J822"/>
    </row>
    <row r="823" spans="1:10">
      <c r="A823"/>
      <c r="B823"/>
      <c r="C823"/>
      <c r="D823"/>
      <c r="E823"/>
      <c r="F823"/>
      <c r="G823"/>
      <c r="H823"/>
      <c r="I823"/>
      <c r="J823"/>
    </row>
    <row r="824" spans="1:10">
      <c r="A824"/>
      <c r="B824"/>
      <c r="C824"/>
      <c r="D824"/>
      <c r="E824"/>
      <c r="F824"/>
      <c r="G824"/>
      <c r="H824"/>
      <c r="I824"/>
      <c r="J824"/>
    </row>
    <row r="825" spans="1:10">
      <c r="A825"/>
      <c r="B825"/>
      <c r="C825"/>
      <c r="D825"/>
      <c r="E825"/>
      <c r="F825"/>
      <c r="G825"/>
      <c r="H825"/>
      <c r="I825"/>
      <c r="J825"/>
    </row>
    <row r="826" spans="1:10">
      <c r="A826"/>
      <c r="B826"/>
      <c r="C826"/>
      <c r="D826"/>
      <c r="E826"/>
      <c r="F826"/>
      <c r="G826"/>
      <c r="H826"/>
      <c r="I826"/>
      <c r="J826"/>
    </row>
    <row r="827" spans="1:10">
      <c r="A827"/>
      <c r="B827"/>
      <c r="C827"/>
      <c r="D827"/>
      <c r="E827"/>
      <c r="F827"/>
      <c r="G827"/>
      <c r="H827"/>
      <c r="I827"/>
      <c r="J827"/>
    </row>
    <row r="828" spans="1:10">
      <c r="A828"/>
      <c r="B828"/>
      <c r="C828"/>
      <c r="D828"/>
      <c r="E828"/>
      <c r="F828"/>
      <c r="G828"/>
      <c r="H828"/>
      <c r="I828"/>
      <c r="J828"/>
    </row>
    <row r="829" spans="1:10">
      <c r="A829"/>
      <c r="B829"/>
      <c r="C829"/>
      <c r="D829"/>
      <c r="E829"/>
      <c r="F829"/>
      <c r="G829"/>
      <c r="H829"/>
      <c r="I829"/>
      <c r="J829"/>
    </row>
    <row r="830" spans="1:10">
      <c r="A830"/>
      <c r="B830"/>
      <c r="C830"/>
      <c r="D830"/>
      <c r="E830"/>
      <c r="F830"/>
      <c r="G830"/>
      <c r="H830"/>
      <c r="I830"/>
      <c r="J830"/>
    </row>
    <row r="831" spans="1:10">
      <c r="A831"/>
      <c r="B831"/>
      <c r="C831"/>
      <c r="D831"/>
      <c r="E831"/>
      <c r="F831"/>
      <c r="G831"/>
      <c r="H831"/>
      <c r="I831"/>
      <c r="J831"/>
    </row>
    <row r="832" spans="1:10">
      <c r="A832"/>
      <c r="B832"/>
      <c r="C832"/>
      <c r="D832"/>
      <c r="E832"/>
      <c r="F832"/>
      <c r="G832"/>
      <c r="H832"/>
      <c r="I832"/>
      <c r="J832"/>
    </row>
    <row r="833" spans="1:10">
      <c r="A833"/>
      <c r="B833"/>
      <c r="C833"/>
      <c r="D833"/>
      <c r="E833"/>
      <c r="F833"/>
      <c r="G833"/>
      <c r="H833"/>
      <c r="I833"/>
      <c r="J833"/>
    </row>
    <row r="834" spans="1:10">
      <c r="A834"/>
      <c r="B834"/>
      <c r="C834"/>
      <c r="D834"/>
      <c r="E834"/>
      <c r="F834"/>
      <c r="G834"/>
      <c r="H834"/>
      <c r="I834"/>
      <c r="J834"/>
    </row>
    <row r="835" spans="1:10">
      <c r="A835"/>
      <c r="B835"/>
      <c r="C835"/>
      <c r="D835"/>
      <c r="E835"/>
      <c r="F835"/>
      <c r="G835"/>
      <c r="H835"/>
      <c r="I835"/>
      <c r="J835"/>
    </row>
    <row r="836" spans="1:10">
      <c r="A836"/>
      <c r="B836"/>
      <c r="C836"/>
      <c r="D836"/>
      <c r="E836"/>
      <c r="F836"/>
      <c r="G836"/>
      <c r="H836"/>
      <c r="I836"/>
      <c r="J836"/>
    </row>
    <row r="837" spans="1:10">
      <c r="A837"/>
      <c r="B837"/>
      <c r="C837"/>
      <c r="D837"/>
      <c r="E837"/>
      <c r="F837"/>
      <c r="G837"/>
      <c r="H837"/>
      <c r="I837"/>
      <c r="J837"/>
    </row>
    <row r="838" spans="1:10">
      <c r="A838"/>
      <c r="B838"/>
      <c r="C838"/>
      <c r="D838"/>
      <c r="E838"/>
      <c r="F838"/>
      <c r="G838"/>
      <c r="H838"/>
      <c r="I838"/>
      <c r="J838"/>
    </row>
    <row r="839" spans="1:10">
      <c r="A839"/>
      <c r="B839"/>
      <c r="C839"/>
      <c r="D839"/>
      <c r="E839"/>
      <c r="F839"/>
      <c r="G839"/>
      <c r="H839"/>
      <c r="I839"/>
      <c r="J839"/>
    </row>
    <row r="840" spans="1:10">
      <c r="A840"/>
      <c r="B840"/>
      <c r="C840"/>
      <c r="D840"/>
      <c r="E840"/>
      <c r="F840"/>
      <c r="G840"/>
      <c r="H840"/>
      <c r="I840"/>
      <c r="J840"/>
    </row>
    <row r="841" spans="1:10">
      <c r="A841"/>
      <c r="B841"/>
      <c r="C841"/>
      <c r="D841"/>
      <c r="E841"/>
      <c r="F841"/>
      <c r="G841"/>
      <c r="H841"/>
      <c r="I841"/>
      <c r="J841"/>
    </row>
    <row r="842" spans="1:10">
      <c r="A842"/>
      <c r="B842"/>
      <c r="C842"/>
      <c r="D842"/>
      <c r="E842"/>
      <c r="F842"/>
      <c r="G842"/>
      <c r="H842"/>
      <c r="I842"/>
      <c r="J842"/>
    </row>
    <row r="843" spans="1:10">
      <c r="A843"/>
      <c r="B843"/>
      <c r="C843"/>
      <c r="D843"/>
      <c r="E843"/>
      <c r="F843"/>
      <c r="G843"/>
      <c r="H843"/>
      <c r="I843"/>
      <c r="J843"/>
    </row>
    <row r="844" spans="1:10">
      <c r="A844"/>
      <c r="B844"/>
      <c r="C844"/>
      <c r="D844"/>
      <c r="E844"/>
      <c r="F844"/>
      <c r="G844"/>
      <c r="H844"/>
      <c r="I844"/>
      <c r="J844"/>
    </row>
    <row r="845" spans="1:10">
      <c r="A845"/>
      <c r="B845"/>
      <c r="C845"/>
      <c r="D845"/>
      <c r="E845"/>
      <c r="F845"/>
      <c r="G845"/>
      <c r="H845"/>
      <c r="I845"/>
      <c r="J845"/>
    </row>
    <row r="846" spans="1:10">
      <c r="A846"/>
      <c r="B846"/>
      <c r="C846"/>
      <c r="D846"/>
      <c r="E846"/>
      <c r="F846"/>
      <c r="G846"/>
      <c r="H846"/>
      <c r="I846"/>
      <c r="J846"/>
    </row>
    <row r="847" spans="1:10">
      <c r="A847"/>
      <c r="B847"/>
      <c r="C847"/>
      <c r="D847"/>
      <c r="E847"/>
      <c r="F847"/>
      <c r="G847"/>
      <c r="H847"/>
      <c r="I847"/>
      <c r="J847"/>
    </row>
    <row r="848" spans="1:10">
      <c r="A848"/>
      <c r="B848"/>
      <c r="C848"/>
      <c r="D848"/>
      <c r="E848"/>
      <c r="F848"/>
      <c r="G848"/>
      <c r="H848"/>
      <c r="I848"/>
      <c r="J848"/>
    </row>
    <row r="849" spans="1:10">
      <c r="A849"/>
      <c r="B849"/>
      <c r="C849"/>
      <c r="D849"/>
      <c r="E849"/>
      <c r="F849"/>
      <c r="G849"/>
      <c r="H849"/>
      <c r="I849"/>
      <c r="J849"/>
    </row>
    <row r="850" spans="1:10">
      <c r="A850"/>
      <c r="B850"/>
      <c r="C850"/>
      <c r="D850"/>
      <c r="E850"/>
      <c r="F850"/>
      <c r="G850"/>
      <c r="H850"/>
      <c r="I850"/>
      <c r="J850"/>
    </row>
    <row r="851" spans="1:10">
      <c r="A851"/>
      <c r="B851"/>
      <c r="C851"/>
      <c r="D851"/>
      <c r="E851"/>
      <c r="F851"/>
      <c r="G851"/>
      <c r="H851"/>
      <c r="I851"/>
      <c r="J851"/>
    </row>
    <row r="852" spans="1:10">
      <c r="A852"/>
      <c r="B852"/>
      <c r="C852"/>
      <c r="D852"/>
      <c r="E852"/>
      <c r="F852"/>
      <c r="G852"/>
      <c r="H852"/>
      <c r="I852"/>
      <c r="J852"/>
    </row>
    <row r="853" spans="1:10">
      <c r="A853"/>
      <c r="B853"/>
      <c r="C853"/>
      <c r="D853"/>
      <c r="E853"/>
      <c r="F853"/>
      <c r="G853"/>
      <c r="H853"/>
      <c r="I853"/>
      <c r="J853"/>
    </row>
    <row r="854" spans="1:10">
      <c r="A854"/>
      <c r="B854"/>
      <c r="C854"/>
      <c r="D854"/>
      <c r="E854"/>
      <c r="F854"/>
      <c r="G854"/>
      <c r="H854"/>
      <c r="I854"/>
      <c r="J854"/>
    </row>
    <row r="855" spans="1:10">
      <c r="A855"/>
      <c r="B855"/>
      <c r="C855"/>
      <c r="D855"/>
      <c r="E855"/>
      <c r="F855"/>
      <c r="G855"/>
      <c r="H855"/>
      <c r="I855"/>
      <c r="J855"/>
    </row>
    <row r="856" spans="1:10">
      <c r="A856"/>
      <c r="B856"/>
      <c r="C856"/>
      <c r="D856"/>
      <c r="E856"/>
      <c r="F856"/>
      <c r="G856"/>
      <c r="H856"/>
      <c r="I856"/>
      <c r="J856"/>
    </row>
    <row r="857" spans="1:10">
      <c r="A857"/>
      <c r="B857"/>
      <c r="C857"/>
      <c r="D857"/>
      <c r="E857"/>
      <c r="F857"/>
      <c r="G857"/>
      <c r="H857"/>
      <c r="I857"/>
      <c r="J857"/>
    </row>
    <row r="858" spans="1:10">
      <c r="A858"/>
      <c r="B858"/>
      <c r="C858"/>
      <c r="D858"/>
      <c r="E858"/>
      <c r="F858"/>
      <c r="G858"/>
      <c r="H858"/>
      <c r="I858"/>
      <c r="J858"/>
    </row>
    <row r="859" spans="1:10">
      <c r="A859"/>
      <c r="B859"/>
      <c r="C859"/>
      <c r="D859"/>
      <c r="E859"/>
      <c r="F859"/>
      <c r="G859"/>
      <c r="H859"/>
      <c r="I859"/>
      <c r="J859"/>
    </row>
    <row r="860" spans="1:10">
      <c r="A860"/>
      <c r="B860"/>
      <c r="C860"/>
      <c r="D860"/>
      <c r="E860"/>
      <c r="F860"/>
      <c r="G860"/>
      <c r="H860"/>
      <c r="I860"/>
      <c r="J860"/>
    </row>
    <row r="861" spans="1:10">
      <c r="A861"/>
      <c r="B861"/>
      <c r="C861"/>
      <c r="D861"/>
      <c r="E861"/>
      <c r="F861"/>
      <c r="G861"/>
      <c r="H861"/>
      <c r="I861"/>
      <c r="J861"/>
    </row>
    <row r="862" spans="1:10">
      <c r="A862"/>
      <c r="B862"/>
      <c r="C862"/>
      <c r="D862"/>
      <c r="E862"/>
      <c r="F862"/>
      <c r="G862"/>
      <c r="H862"/>
      <c r="I862"/>
      <c r="J862"/>
    </row>
    <row r="863" spans="1:10">
      <c r="A863"/>
      <c r="B863"/>
      <c r="C863"/>
      <c r="D863"/>
      <c r="E863"/>
      <c r="F863"/>
      <c r="G863"/>
      <c r="H863"/>
      <c r="I863"/>
      <c r="J863"/>
    </row>
    <row r="864" spans="1:10">
      <c r="A864"/>
      <c r="B864"/>
      <c r="C864"/>
      <c r="D864"/>
      <c r="E864"/>
      <c r="F864"/>
      <c r="G864"/>
      <c r="H864"/>
      <c r="I864"/>
      <c r="J864"/>
    </row>
    <row r="865" spans="1:10">
      <c r="A865"/>
      <c r="B865"/>
      <c r="C865"/>
      <c r="D865"/>
      <c r="E865"/>
      <c r="F865"/>
      <c r="G865"/>
      <c r="H865"/>
      <c r="I865"/>
      <c r="J865"/>
    </row>
    <row r="866" spans="1:10">
      <c r="A866"/>
      <c r="B866"/>
      <c r="C866"/>
      <c r="D866"/>
      <c r="E866"/>
      <c r="F866"/>
      <c r="G866"/>
      <c r="H866"/>
      <c r="I866"/>
      <c r="J866"/>
    </row>
    <row r="867" spans="1:10">
      <c r="A867"/>
      <c r="B867"/>
      <c r="C867"/>
      <c r="D867"/>
      <c r="E867"/>
      <c r="F867"/>
      <c r="G867"/>
      <c r="H867"/>
      <c r="I867"/>
      <c r="J867"/>
    </row>
    <row r="868" spans="1:10">
      <c r="A868"/>
      <c r="B868"/>
      <c r="C868"/>
      <c r="D868"/>
      <c r="E868"/>
      <c r="F868"/>
      <c r="G868"/>
      <c r="H868"/>
      <c r="I868"/>
      <c r="J868"/>
    </row>
    <row r="869" spans="1:10">
      <c r="A869"/>
      <c r="B869"/>
      <c r="C869"/>
      <c r="D869"/>
      <c r="E869"/>
      <c r="F869"/>
      <c r="G869"/>
      <c r="H869"/>
      <c r="I869"/>
      <c r="J869"/>
    </row>
    <row r="870" spans="1:10">
      <c r="A870"/>
      <c r="B870"/>
      <c r="C870"/>
      <c r="D870"/>
      <c r="E870"/>
      <c r="F870"/>
      <c r="G870"/>
      <c r="H870"/>
      <c r="I870"/>
      <c r="J870"/>
    </row>
    <row r="871" spans="1:10">
      <c r="A871"/>
      <c r="B871"/>
      <c r="C871"/>
      <c r="D871"/>
      <c r="E871"/>
      <c r="F871"/>
      <c r="G871"/>
      <c r="H871"/>
      <c r="I871"/>
      <c r="J871"/>
    </row>
    <row r="872" spans="1:10">
      <c r="A872"/>
      <c r="B872"/>
      <c r="C872"/>
      <c r="D872"/>
      <c r="E872"/>
      <c r="F872"/>
      <c r="G872"/>
      <c r="H872"/>
      <c r="I872"/>
      <c r="J872"/>
    </row>
    <row r="873" spans="1:10">
      <c r="A873"/>
      <c r="B873"/>
      <c r="C873"/>
      <c r="D873"/>
      <c r="E873"/>
      <c r="F873"/>
      <c r="G873"/>
      <c r="H873"/>
      <c r="I873"/>
      <c r="J873"/>
    </row>
    <row r="874" spans="1:10">
      <c r="A874"/>
      <c r="B874"/>
      <c r="C874"/>
      <c r="D874"/>
      <c r="E874"/>
      <c r="F874"/>
      <c r="G874"/>
      <c r="H874"/>
      <c r="I874"/>
      <c r="J874"/>
    </row>
    <row r="875" spans="1:10">
      <c r="A875"/>
      <c r="B875"/>
      <c r="C875"/>
      <c r="D875"/>
      <c r="E875"/>
      <c r="F875"/>
      <c r="G875"/>
      <c r="H875"/>
      <c r="I875"/>
      <c r="J875"/>
    </row>
    <row r="876" spans="1:10">
      <c r="A876"/>
      <c r="B876"/>
      <c r="C876"/>
      <c r="D876"/>
      <c r="E876"/>
      <c r="F876"/>
      <c r="G876"/>
      <c r="H876"/>
      <c r="I876"/>
      <c r="J876"/>
    </row>
    <row r="877" spans="1:10">
      <c r="A877"/>
      <c r="B877"/>
      <c r="C877"/>
      <c r="D877"/>
      <c r="E877"/>
      <c r="F877"/>
      <c r="G877"/>
      <c r="H877"/>
      <c r="I877"/>
      <c r="J877"/>
    </row>
    <row r="878" spans="1:10">
      <c r="A878"/>
      <c r="B878"/>
      <c r="C878"/>
      <c r="D878"/>
      <c r="E878"/>
      <c r="F878"/>
      <c r="G878"/>
      <c r="H878"/>
      <c r="I878"/>
      <c r="J878"/>
    </row>
    <row r="879" spans="1:10">
      <c r="A879"/>
      <c r="B879"/>
      <c r="C879"/>
      <c r="D879"/>
      <c r="E879"/>
      <c r="F879"/>
      <c r="G879"/>
      <c r="H879"/>
      <c r="I879"/>
      <c r="J879"/>
    </row>
    <row r="880" spans="1:10">
      <c r="A880"/>
      <c r="B880"/>
      <c r="C880"/>
      <c r="D880"/>
      <c r="E880"/>
      <c r="F880"/>
      <c r="G880"/>
      <c r="H880"/>
      <c r="I880"/>
      <c r="J880"/>
    </row>
    <row r="881" spans="1:10">
      <c r="A881"/>
      <c r="B881"/>
      <c r="C881"/>
      <c r="D881"/>
      <c r="E881"/>
      <c r="F881"/>
      <c r="G881"/>
      <c r="H881"/>
      <c r="I881"/>
      <c r="J881"/>
    </row>
    <row r="882" spans="1:10">
      <c r="A882"/>
      <c r="B882"/>
      <c r="C882"/>
      <c r="D882"/>
      <c r="E882"/>
      <c r="F882"/>
      <c r="G882"/>
      <c r="H882"/>
      <c r="I882"/>
      <c r="J882"/>
    </row>
    <row r="883" spans="1:10">
      <c r="A883"/>
      <c r="B883"/>
      <c r="C883"/>
      <c r="D883"/>
      <c r="E883"/>
      <c r="F883"/>
      <c r="G883"/>
      <c r="H883"/>
      <c r="I883"/>
      <c r="J883"/>
    </row>
    <row r="884" spans="1:10">
      <c r="A884"/>
      <c r="B884"/>
      <c r="C884"/>
      <c r="D884"/>
      <c r="E884"/>
      <c r="F884"/>
      <c r="G884"/>
      <c r="H884"/>
      <c r="I884"/>
      <c r="J884"/>
    </row>
    <row r="885" spans="1:10">
      <c r="A885"/>
      <c r="B885"/>
      <c r="C885"/>
      <c r="D885"/>
      <c r="E885"/>
      <c r="F885"/>
      <c r="G885"/>
      <c r="H885"/>
      <c r="I885"/>
      <c r="J885"/>
    </row>
    <row r="886" spans="1:10">
      <c r="A886"/>
      <c r="B886"/>
      <c r="C886"/>
      <c r="D886"/>
      <c r="E886"/>
      <c r="F886"/>
      <c r="G886"/>
      <c r="H886"/>
      <c r="I886"/>
      <c r="J886"/>
    </row>
    <row r="887" spans="1:10">
      <c r="A887"/>
      <c r="B887"/>
      <c r="C887"/>
      <c r="D887"/>
      <c r="E887"/>
      <c r="F887"/>
      <c r="G887"/>
      <c r="H887"/>
      <c r="I887"/>
      <c r="J887"/>
    </row>
    <row r="888" spans="1:10">
      <c r="A888"/>
      <c r="B888"/>
      <c r="C888"/>
      <c r="D888"/>
      <c r="E888"/>
      <c r="F888"/>
      <c r="G888"/>
      <c r="H888"/>
      <c r="I888"/>
      <c r="J888"/>
    </row>
    <row r="889" spans="1:10">
      <c r="A889"/>
      <c r="B889"/>
      <c r="C889"/>
      <c r="D889"/>
      <c r="E889"/>
      <c r="F889"/>
      <c r="G889"/>
      <c r="H889"/>
      <c r="I889"/>
      <c r="J889"/>
    </row>
    <row r="890" spans="1:10">
      <c r="A890"/>
      <c r="B890"/>
      <c r="C890"/>
      <c r="D890"/>
      <c r="E890"/>
      <c r="F890"/>
      <c r="G890"/>
      <c r="H890"/>
      <c r="I890"/>
      <c r="J890"/>
    </row>
    <row r="891" spans="1:10">
      <c r="A891"/>
      <c r="B891"/>
      <c r="C891"/>
      <c r="D891"/>
      <c r="E891"/>
      <c r="F891"/>
      <c r="G891"/>
      <c r="H891"/>
      <c r="I891"/>
      <c r="J891"/>
    </row>
    <row r="892" spans="1:10">
      <c r="A892"/>
      <c r="B892"/>
      <c r="C892"/>
      <c r="D892"/>
      <c r="E892"/>
      <c r="F892"/>
      <c r="G892"/>
      <c r="H892"/>
      <c r="I892"/>
      <c r="J892"/>
    </row>
    <row r="893" spans="1:10">
      <c r="A893"/>
      <c r="B893"/>
      <c r="C893"/>
      <c r="D893"/>
      <c r="E893"/>
      <c r="F893"/>
      <c r="G893"/>
      <c r="H893"/>
      <c r="I893"/>
      <c r="J893"/>
    </row>
    <row r="894" spans="1:10">
      <c r="A894"/>
      <c r="B894"/>
      <c r="C894"/>
      <c r="D894"/>
      <c r="E894"/>
      <c r="F894"/>
      <c r="G894"/>
      <c r="H894"/>
      <c r="I894"/>
      <c r="J894"/>
    </row>
    <row r="895" spans="1:10">
      <c r="A895"/>
      <c r="B895"/>
      <c r="C895"/>
      <c r="D895"/>
      <c r="E895"/>
      <c r="F895"/>
      <c r="G895"/>
      <c r="H895"/>
      <c r="I895"/>
      <c r="J895"/>
    </row>
    <row r="896" spans="1:10">
      <c r="A896"/>
      <c r="B896"/>
      <c r="C896"/>
      <c r="D896"/>
      <c r="E896"/>
      <c r="F896"/>
      <c r="G896"/>
      <c r="H896"/>
      <c r="I896"/>
      <c r="J896"/>
    </row>
    <row r="897" spans="1:10">
      <c r="A897"/>
      <c r="B897"/>
      <c r="C897"/>
      <c r="D897"/>
      <c r="E897"/>
      <c r="F897"/>
      <c r="G897"/>
      <c r="H897"/>
      <c r="I897"/>
      <c r="J897"/>
    </row>
    <row r="898" spans="1:10">
      <c r="A898"/>
      <c r="B898"/>
      <c r="C898"/>
      <c r="D898"/>
      <c r="E898"/>
      <c r="F898"/>
      <c r="G898"/>
      <c r="H898"/>
      <c r="I898"/>
      <c r="J898"/>
    </row>
    <row r="899" spans="1:10">
      <c r="A899"/>
      <c r="B899"/>
      <c r="C899"/>
      <c r="D899"/>
      <c r="E899"/>
      <c r="F899"/>
      <c r="G899"/>
      <c r="H899"/>
      <c r="I899"/>
      <c r="J899"/>
    </row>
    <row r="900" spans="1:10">
      <c r="A900"/>
      <c r="B900"/>
      <c r="C900"/>
      <c r="D900"/>
      <c r="E900"/>
      <c r="F900"/>
      <c r="G900"/>
      <c r="H900"/>
      <c r="I900"/>
      <c r="J900"/>
    </row>
    <row r="901" spans="1:10">
      <c r="A901"/>
      <c r="B901"/>
      <c r="C901"/>
      <c r="D901"/>
      <c r="E901"/>
      <c r="F901"/>
      <c r="G901"/>
      <c r="H901"/>
      <c r="I901"/>
      <c r="J901"/>
    </row>
    <row r="902" spans="1:10">
      <c r="A902"/>
      <c r="B902"/>
      <c r="C902"/>
      <c r="D902"/>
      <c r="E902"/>
      <c r="F902"/>
      <c r="G902"/>
      <c r="H902"/>
      <c r="I902"/>
      <c r="J902"/>
    </row>
    <row r="903" spans="1:10">
      <c r="A903"/>
      <c r="B903"/>
      <c r="C903"/>
      <c r="D903"/>
      <c r="E903"/>
      <c r="F903"/>
      <c r="G903"/>
      <c r="H903"/>
      <c r="I903"/>
      <c r="J903"/>
    </row>
    <row r="904" spans="1:10">
      <c r="A904"/>
      <c r="B904"/>
      <c r="C904"/>
      <c r="D904"/>
      <c r="E904"/>
      <c r="F904"/>
      <c r="G904"/>
      <c r="H904"/>
      <c r="I904"/>
      <c r="J904"/>
    </row>
    <row r="905" spans="1:10">
      <c r="A905"/>
      <c r="B905"/>
      <c r="C905"/>
      <c r="D905"/>
      <c r="E905"/>
      <c r="F905"/>
      <c r="G905"/>
      <c r="H905"/>
      <c r="I905"/>
      <c r="J905"/>
    </row>
    <row r="906" spans="1:10">
      <c r="A906"/>
      <c r="B906"/>
      <c r="C906"/>
      <c r="D906"/>
      <c r="E906"/>
      <c r="F906"/>
      <c r="G906"/>
      <c r="H906"/>
      <c r="I906"/>
      <c r="J906"/>
    </row>
    <row r="907" spans="1:10">
      <c r="A907"/>
      <c r="B907"/>
      <c r="C907"/>
      <c r="D907"/>
      <c r="E907"/>
      <c r="F907"/>
      <c r="G907"/>
      <c r="H907"/>
      <c r="I907"/>
      <c r="J907"/>
    </row>
    <row r="908" spans="1:10">
      <c r="A908"/>
      <c r="B908"/>
      <c r="C908"/>
      <c r="D908"/>
      <c r="E908"/>
      <c r="F908"/>
      <c r="G908"/>
      <c r="H908"/>
      <c r="I908"/>
      <c r="J908"/>
    </row>
    <row r="909" spans="1:10">
      <c r="A909"/>
      <c r="B909"/>
      <c r="C909"/>
      <c r="D909"/>
      <c r="E909"/>
      <c r="F909"/>
      <c r="G909"/>
      <c r="H909"/>
      <c r="I909"/>
      <c r="J909"/>
    </row>
    <row r="910" spans="1:10">
      <c r="A910"/>
      <c r="B910"/>
      <c r="C910"/>
      <c r="D910"/>
      <c r="E910"/>
      <c r="F910"/>
      <c r="G910"/>
      <c r="H910"/>
      <c r="I910"/>
      <c r="J910"/>
    </row>
    <row r="911" spans="1:10">
      <c r="A911"/>
      <c r="B911"/>
      <c r="C911"/>
      <c r="D911"/>
      <c r="E911"/>
      <c r="F911"/>
      <c r="G911"/>
      <c r="H911"/>
      <c r="I911"/>
      <c r="J911"/>
    </row>
    <row r="912" spans="1:10">
      <c r="A912"/>
      <c r="B912"/>
      <c r="C912"/>
      <c r="D912"/>
      <c r="E912"/>
      <c r="F912"/>
      <c r="G912"/>
      <c r="H912"/>
      <c r="I912"/>
      <c r="J912"/>
    </row>
    <row r="913" spans="1:10">
      <c r="A913"/>
      <c r="B913"/>
      <c r="C913"/>
      <c r="D913"/>
      <c r="E913"/>
      <c r="F913"/>
      <c r="G913"/>
      <c r="H913"/>
      <c r="I913"/>
      <c r="J913"/>
    </row>
    <row r="914" spans="1:10">
      <c r="A914"/>
      <c r="B914"/>
      <c r="C914"/>
      <c r="D914"/>
      <c r="E914"/>
      <c r="F914"/>
      <c r="G914"/>
      <c r="H914"/>
      <c r="I914"/>
      <c r="J914"/>
    </row>
    <row r="915" spans="1:10">
      <c r="A915"/>
      <c r="B915"/>
      <c r="C915"/>
      <c r="D915"/>
      <c r="E915"/>
      <c r="F915"/>
      <c r="G915"/>
      <c r="H915"/>
      <c r="I915"/>
      <c r="J915"/>
    </row>
    <row r="916" spans="1:10">
      <c r="A916"/>
      <c r="B916"/>
      <c r="C916"/>
      <c r="D916"/>
      <c r="E916"/>
      <c r="F916"/>
      <c r="G916"/>
      <c r="H916"/>
      <c r="I916"/>
      <c r="J916"/>
    </row>
    <row r="917" spans="1:10">
      <c r="A917"/>
      <c r="B917"/>
      <c r="C917"/>
      <c r="D917"/>
      <c r="E917"/>
      <c r="F917"/>
      <c r="G917"/>
      <c r="H917"/>
      <c r="I917"/>
      <c r="J917"/>
    </row>
    <row r="918" spans="1:10">
      <c r="A918"/>
      <c r="B918"/>
      <c r="C918"/>
      <c r="D918"/>
      <c r="E918"/>
      <c r="F918"/>
      <c r="G918"/>
      <c r="H918"/>
      <c r="I918"/>
      <c r="J918"/>
    </row>
    <row r="919" spans="1:10">
      <c r="A919"/>
      <c r="B919"/>
      <c r="C919"/>
      <c r="D919"/>
      <c r="E919"/>
      <c r="F919"/>
      <c r="G919"/>
      <c r="H919"/>
      <c r="I919"/>
      <c r="J919"/>
    </row>
    <row r="920" spans="1:10">
      <c r="A920"/>
      <c r="B920"/>
      <c r="C920"/>
      <c r="D920"/>
      <c r="E920"/>
      <c r="F920"/>
      <c r="G920"/>
      <c r="H920"/>
      <c r="I920"/>
      <c r="J920"/>
    </row>
    <row r="921" spans="1:10">
      <c r="A921"/>
      <c r="B921"/>
      <c r="C921"/>
      <c r="D921"/>
      <c r="E921"/>
      <c r="F921"/>
      <c r="G921"/>
      <c r="H921"/>
      <c r="I921"/>
      <c r="J921"/>
    </row>
    <row r="922" spans="1:10">
      <c r="A922"/>
      <c r="B922"/>
      <c r="C922"/>
      <c r="D922"/>
      <c r="E922"/>
      <c r="F922"/>
      <c r="G922"/>
      <c r="H922"/>
      <c r="I922"/>
      <c r="J922"/>
    </row>
    <row r="923" spans="1:10">
      <c r="A923"/>
      <c r="B923"/>
      <c r="C923"/>
      <c r="D923"/>
      <c r="E923"/>
      <c r="F923"/>
      <c r="G923"/>
      <c r="H923"/>
      <c r="I923"/>
      <c r="J923"/>
    </row>
    <row r="924" spans="1:10">
      <c r="A924"/>
      <c r="B924"/>
      <c r="C924"/>
      <c r="D924"/>
      <c r="E924"/>
      <c r="F924"/>
      <c r="G924"/>
      <c r="H924"/>
      <c r="I924"/>
      <c r="J924"/>
    </row>
    <row r="925" spans="1:10">
      <c r="A925"/>
      <c r="B925"/>
      <c r="C925"/>
      <c r="D925"/>
      <c r="E925"/>
      <c r="F925"/>
      <c r="G925"/>
      <c r="H925"/>
      <c r="I925"/>
      <c r="J925"/>
    </row>
    <row r="926" spans="1:10">
      <c r="A926"/>
      <c r="B926"/>
      <c r="C926"/>
      <c r="D926"/>
      <c r="E926"/>
      <c r="F926"/>
      <c r="G926"/>
      <c r="H926"/>
      <c r="I926"/>
      <c r="J926"/>
    </row>
    <row r="927" spans="1:10">
      <c r="A927"/>
      <c r="B927"/>
      <c r="C927"/>
      <c r="D927"/>
      <c r="E927"/>
      <c r="F927"/>
      <c r="G927"/>
      <c r="H927"/>
      <c r="I927"/>
      <c r="J927"/>
    </row>
    <row r="928" spans="1:10">
      <c r="A928"/>
      <c r="B928"/>
      <c r="C928"/>
      <c r="D928"/>
      <c r="E928"/>
      <c r="F928"/>
      <c r="G928"/>
      <c r="H928"/>
      <c r="I928"/>
      <c r="J928"/>
    </row>
    <row r="929" spans="1:10">
      <c r="A929"/>
      <c r="B929"/>
      <c r="C929"/>
      <c r="D929"/>
      <c r="E929"/>
      <c r="F929"/>
      <c r="G929"/>
      <c r="H929"/>
      <c r="I929"/>
      <c r="J929"/>
    </row>
    <row r="930" spans="1:10">
      <c r="A930"/>
      <c r="B930"/>
      <c r="C930"/>
      <c r="D930"/>
      <c r="E930"/>
      <c r="F930"/>
      <c r="G930"/>
      <c r="H930"/>
      <c r="I930"/>
      <c r="J930"/>
    </row>
    <row r="931" spans="1:10">
      <c r="A931"/>
      <c r="B931"/>
      <c r="C931"/>
      <c r="D931"/>
      <c r="E931"/>
      <c r="F931"/>
      <c r="G931"/>
      <c r="H931"/>
      <c r="I931"/>
      <c r="J931"/>
    </row>
    <row r="932" spans="1:10">
      <c r="A932"/>
      <c r="B932"/>
      <c r="C932"/>
      <c r="D932"/>
      <c r="E932"/>
      <c r="F932"/>
      <c r="G932"/>
      <c r="H932"/>
      <c r="I932"/>
      <c r="J932"/>
    </row>
    <row r="933" spans="1:10">
      <c r="A933"/>
      <c r="B933"/>
      <c r="C933"/>
      <c r="D933"/>
      <c r="E933"/>
      <c r="F933"/>
      <c r="G933"/>
      <c r="H933"/>
      <c r="I933"/>
      <c r="J933"/>
    </row>
    <row r="934" spans="1:10">
      <c r="A934"/>
      <c r="B934"/>
      <c r="C934"/>
      <c r="D934"/>
      <c r="E934"/>
      <c r="F934"/>
      <c r="G934"/>
      <c r="H934"/>
      <c r="I934"/>
      <c r="J934"/>
    </row>
    <row r="935" spans="1:10">
      <c r="A935"/>
      <c r="B935"/>
      <c r="C935"/>
      <c r="D935"/>
      <c r="E935"/>
      <c r="F935"/>
      <c r="G935"/>
      <c r="H935"/>
      <c r="I935"/>
      <c r="J935"/>
    </row>
    <row r="936" spans="1:10">
      <c r="A936"/>
      <c r="B936"/>
      <c r="C936"/>
      <c r="D936"/>
      <c r="E936"/>
      <c r="F936"/>
      <c r="G936"/>
      <c r="H936"/>
      <c r="I936"/>
      <c r="J936"/>
    </row>
    <row r="937" spans="1:10">
      <c r="A937"/>
      <c r="B937"/>
      <c r="C937"/>
      <c r="D937"/>
      <c r="E937"/>
      <c r="F937"/>
      <c r="G937"/>
      <c r="H937"/>
      <c r="I937"/>
      <c r="J937"/>
    </row>
    <row r="938" spans="1:10">
      <c r="A938"/>
      <c r="B938"/>
      <c r="C938"/>
      <c r="D938"/>
      <c r="E938"/>
      <c r="F938"/>
      <c r="G938"/>
      <c r="H938"/>
      <c r="I938"/>
      <c r="J938"/>
    </row>
    <row r="939" spans="1:10">
      <c r="A939"/>
      <c r="B939"/>
      <c r="C939"/>
      <c r="D939"/>
      <c r="E939"/>
      <c r="F939"/>
      <c r="G939"/>
      <c r="H939"/>
      <c r="I939"/>
      <c r="J939"/>
    </row>
    <row r="940" spans="1:10">
      <c r="A940"/>
      <c r="B940"/>
      <c r="C940"/>
      <c r="D940"/>
      <c r="E940"/>
      <c r="F940"/>
      <c r="G940"/>
      <c r="H940"/>
      <c r="I940"/>
      <c r="J940"/>
    </row>
    <row r="941" spans="1:10">
      <c r="A941"/>
      <c r="B941"/>
      <c r="C941"/>
      <c r="D941"/>
      <c r="E941"/>
      <c r="F941"/>
      <c r="G941"/>
      <c r="H941"/>
      <c r="I941"/>
      <c r="J941"/>
    </row>
    <row r="942" spans="1:10">
      <c r="A942"/>
      <c r="B942"/>
      <c r="C942"/>
      <c r="D942"/>
      <c r="E942"/>
      <c r="F942"/>
      <c r="G942"/>
      <c r="H942"/>
      <c r="I942"/>
      <c r="J942"/>
    </row>
    <row r="943" spans="1:10">
      <c r="A943"/>
      <c r="B943"/>
      <c r="C943"/>
      <c r="D943"/>
      <c r="E943"/>
      <c r="F943"/>
      <c r="G943"/>
      <c r="H943"/>
      <c r="I943"/>
      <c r="J943"/>
    </row>
    <row r="944" spans="1:10">
      <c r="A944"/>
      <c r="B944"/>
      <c r="C944"/>
      <c r="D944"/>
      <c r="E944"/>
      <c r="F944"/>
      <c r="G944"/>
      <c r="H944"/>
      <c r="I944"/>
      <c r="J944"/>
    </row>
    <row r="945" spans="1:10">
      <c r="A945"/>
      <c r="B945"/>
      <c r="C945"/>
      <c r="D945"/>
      <c r="E945"/>
      <c r="F945"/>
      <c r="G945"/>
      <c r="H945"/>
      <c r="I945"/>
      <c r="J945"/>
    </row>
    <row r="946" spans="1:10">
      <c r="A946"/>
      <c r="B946"/>
      <c r="C946"/>
      <c r="D946"/>
      <c r="E946"/>
      <c r="F946"/>
      <c r="G946"/>
      <c r="H946"/>
      <c r="I946"/>
      <c r="J946"/>
    </row>
    <row r="947" spans="1:10">
      <c r="A947"/>
      <c r="B947"/>
      <c r="C947"/>
      <c r="D947"/>
      <c r="E947"/>
      <c r="F947"/>
      <c r="G947"/>
      <c r="H947"/>
      <c r="I947"/>
      <c r="J947"/>
    </row>
    <row r="948" spans="1:10">
      <c r="A948"/>
      <c r="B948"/>
      <c r="C948"/>
      <c r="D948"/>
      <c r="E948"/>
      <c r="F948"/>
      <c r="G948"/>
      <c r="H948"/>
      <c r="I948"/>
      <c r="J948"/>
    </row>
    <row r="949" spans="1:10">
      <c r="A949"/>
      <c r="B949"/>
      <c r="C949"/>
      <c r="D949"/>
      <c r="E949"/>
      <c r="F949"/>
      <c r="G949"/>
      <c r="H949"/>
      <c r="I949"/>
      <c r="J949"/>
    </row>
    <row r="950" spans="1:10">
      <c r="A950"/>
      <c r="B950"/>
      <c r="C950"/>
      <c r="D950"/>
      <c r="E950"/>
      <c r="F950"/>
      <c r="G950"/>
      <c r="H950"/>
      <c r="I950"/>
      <c r="J950"/>
    </row>
    <row r="951" spans="1:10">
      <c r="A951"/>
      <c r="B951"/>
      <c r="C951"/>
      <c r="D951"/>
      <c r="E951"/>
      <c r="F951"/>
      <c r="G951"/>
      <c r="H951"/>
      <c r="I951"/>
      <c r="J951"/>
    </row>
    <row r="952" spans="1:10">
      <c r="A952"/>
      <c r="B952"/>
      <c r="C952"/>
      <c r="D952"/>
      <c r="E952"/>
      <c r="F952"/>
      <c r="G952"/>
      <c r="H952"/>
      <c r="I952"/>
      <c r="J952"/>
    </row>
    <row r="953" spans="1:10">
      <c r="A953"/>
      <c r="B953"/>
      <c r="C953"/>
      <c r="D953"/>
      <c r="E953"/>
      <c r="F953"/>
      <c r="G953"/>
      <c r="H953"/>
      <c r="I953"/>
      <c r="J953"/>
    </row>
    <row r="954" spans="1:10">
      <c r="A954"/>
      <c r="B954"/>
      <c r="C954"/>
      <c r="D954"/>
      <c r="E954"/>
      <c r="F954"/>
      <c r="G954"/>
      <c r="H954"/>
      <c r="I954"/>
      <c r="J954"/>
    </row>
    <row r="955" spans="1:10">
      <c r="A955"/>
      <c r="B955"/>
      <c r="C955"/>
      <c r="D955"/>
      <c r="E955"/>
      <c r="F955"/>
      <c r="G955"/>
      <c r="H955"/>
      <c r="I955"/>
      <c r="J955"/>
    </row>
    <row r="956" spans="1:10">
      <c r="A956"/>
      <c r="B956"/>
      <c r="C956"/>
      <c r="D956"/>
      <c r="E956"/>
      <c r="F956"/>
      <c r="G956"/>
      <c r="H956"/>
      <c r="I956"/>
      <c r="J956"/>
    </row>
    <row r="957" spans="1:10">
      <c r="A957"/>
      <c r="B957"/>
      <c r="C957"/>
      <c r="D957"/>
      <c r="E957"/>
      <c r="F957"/>
      <c r="G957"/>
      <c r="H957"/>
      <c r="I957"/>
      <c r="J957"/>
    </row>
    <row r="958" spans="1:10">
      <c r="A958"/>
      <c r="B958"/>
      <c r="C958"/>
      <c r="D958"/>
      <c r="E958"/>
      <c r="F958"/>
      <c r="G958"/>
      <c r="H958"/>
      <c r="I958"/>
      <c r="J958"/>
    </row>
    <row r="959" spans="1:10">
      <c r="A959"/>
      <c r="B959"/>
      <c r="C959"/>
      <c r="D959"/>
      <c r="E959"/>
      <c r="F959"/>
      <c r="G959"/>
      <c r="H959"/>
      <c r="I959"/>
      <c r="J959"/>
    </row>
    <row r="960" spans="1:10">
      <c r="A960"/>
      <c r="B960"/>
      <c r="C960"/>
      <c r="D960"/>
      <c r="E960"/>
      <c r="F960"/>
      <c r="G960"/>
      <c r="H960"/>
      <c r="I960"/>
      <c r="J960"/>
    </row>
    <row r="961" spans="1:10">
      <c r="A961"/>
      <c r="B961"/>
      <c r="C961"/>
      <c r="D961"/>
      <c r="E961"/>
      <c r="F961"/>
      <c r="G961"/>
      <c r="H961"/>
      <c r="I961"/>
      <c r="J961"/>
    </row>
    <row r="962" spans="1:10">
      <c r="A962"/>
      <c r="B962"/>
      <c r="C962"/>
      <c r="D962"/>
      <c r="E962"/>
      <c r="F962"/>
      <c r="G962"/>
      <c r="H962"/>
      <c r="I962"/>
      <c r="J962"/>
    </row>
    <row r="963" spans="1:10">
      <c r="A963"/>
      <c r="B963"/>
      <c r="C963"/>
      <c r="D963"/>
      <c r="E963"/>
      <c r="F963"/>
      <c r="G963"/>
      <c r="H963"/>
      <c r="I963"/>
      <c r="J963"/>
    </row>
    <row r="964" spans="1:10">
      <c r="A964"/>
      <c r="B964"/>
      <c r="C964"/>
      <c r="D964"/>
      <c r="E964"/>
      <c r="F964"/>
      <c r="G964"/>
      <c r="H964"/>
      <c r="I964"/>
      <c r="J964"/>
    </row>
    <row r="965" spans="1:10">
      <c r="A965"/>
      <c r="B965"/>
      <c r="C965"/>
      <c r="D965"/>
      <c r="E965"/>
      <c r="F965"/>
      <c r="G965"/>
      <c r="H965"/>
      <c r="I965"/>
      <c r="J965"/>
    </row>
    <row r="966" spans="1:10">
      <c r="A966"/>
      <c r="B966"/>
      <c r="C966"/>
      <c r="D966"/>
      <c r="E966"/>
      <c r="F966"/>
      <c r="G966"/>
      <c r="H966"/>
      <c r="I966"/>
      <c r="J966"/>
    </row>
    <row r="967" spans="1:10">
      <c r="A967"/>
      <c r="B967"/>
      <c r="C967"/>
      <c r="D967"/>
      <c r="E967"/>
      <c r="F967"/>
      <c r="G967"/>
      <c r="H967"/>
      <c r="I967"/>
      <c r="J967"/>
    </row>
    <row r="968" spans="1:10">
      <c r="A968"/>
      <c r="B968"/>
      <c r="C968"/>
      <c r="D968"/>
      <c r="E968"/>
      <c r="F968"/>
      <c r="G968"/>
      <c r="H968"/>
      <c r="I968"/>
      <c r="J968"/>
    </row>
    <row r="969" spans="1:10">
      <c r="A969"/>
      <c r="B969"/>
      <c r="C969"/>
      <c r="D969"/>
      <c r="E969"/>
      <c r="F969"/>
      <c r="G969"/>
      <c r="H969"/>
      <c r="I969"/>
      <c r="J969"/>
    </row>
    <row r="970" spans="1:10">
      <c r="A970"/>
      <c r="B970"/>
      <c r="C970"/>
      <c r="D970"/>
      <c r="E970"/>
      <c r="F970"/>
      <c r="G970"/>
      <c r="H970"/>
      <c r="I970"/>
      <c r="J970"/>
    </row>
    <row r="971" spans="1:10">
      <c r="A971"/>
      <c r="B971"/>
      <c r="C971"/>
      <c r="D971"/>
      <c r="E971"/>
      <c r="F971"/>
      <c r="G971"/>
      <c r="H971"/>
      <c r="I971"/>
      <c r="J971"/>
    </row>
    <row r="972" spans="1:10">
      <c r="A972"/>
      <c r="B972"/>
      <c r="C972"/>
      <c r="D972"/>
      <c r="E972"/>
      <c r="F972"/>
      <c r="G972"/>
      <c r="H972"/>
      <c r="I972"/>
      <c r="J972"/>
    </row>
    <row r="973" spans="1:10">
      <c r="A973"/>
      <c r="B973"/>
      <c r="C973"/>
      <c r="D973"/>
      <c r="E973"/>
      <c r="F973"/>
      <c r="G973"/>
      <c r="H973"/>
      <c r="I973"/>
      <c r="J973"/>
    </row>
    <row r="974" spans="1:10">
      <c r="A974"/>
      <c r="B974"/>
      <c r="C974"/>
      <c r="D974"/>
      <c r="E974"/>
      <c r="F974"/>
      <c r="G974"/>
      <c r="H974"/>
      <c r="I974"/>
      <c r="J974"/>
    </row>
    <row r="975" spans="1:10">
      <c r="A975"/>
      <c r="B975"/>
      <c r="C975"/>
      <c r="D975"/>
      <c r="E975"/>
      <c r="F975"/>
      <c r="G975"/>
      <c r="H975"/>
      <c r="I975"/>
      <c r="J975"/>
    </row>
    <row r="976" spans="1:10">
      <c r="A976"/>
      <c r="B976"/>
      <c r="C976"/>
      <c r="D976"/>
      <c r="E976"/>
      <c r="F976"/>
      <c r="G976"/>
      <c r="H976"/>
      <c r="I976"/>
      <c r="J976"/>
    </row>
    <row r="977" spans="1:10">
      <c r="A977"/>
      <c r="B977"/>
      <c r="C977"/>
      <c r="D977"/>
      <c r="E977"/>
      <c r="F977"/>
      <c r="G977"/>
      <c r="H977"/>
      <c r="I977"/>
      <c r="J977"/>
    </row>
    <row r="978" spans="1:10">
      <c r="A978"/>
      <c r="B978"/>
      <c r="C978"/>
      <c r="D978"/>
      <c r="E978"/>
      <c r="F978"/>
      <c r="G978"/>
      <c r="H978"/>
      <c r="I978"/>
      <c r="J978"/>
    </row>
    <row r="979" spans="1:10">
      <c r="A979"/>
      <c r="B979"/>
      <c r="C979"/>
      <c r="D979"/>
      <c r="E979"/>
      <c r="F979"/>
      <c r="G979"/>
      <c r="H979"/>
      <c r="I979"/>
      <c r="J979"/>
    </row>
    <row r="980" spans="1:10">
      <c r="A980"/>
      <c r="B980"/>
      <c r="C980"/>
      <c r="D980"/>
      <c r="E980"/>
      <c r="F980"/>
      <c r="G980"/>
      <c r="H980"/>
      <c r="I980"/>
      <c r="J980"/>
    </row>
    <row r="981" spans="1:10">
      <c r="A981"/>
      <c r="B981"/>
      <c r="C981"/>
      <c r="D981"/>
      <c r="E981"/>
      <c r="F981"/>
      <c r="G981"/>
      <c r="H981"/>
      <c r="I981"/>
      <c r="J981"/>
    </row>
    <row r="982" spans="1:10">
      <c r="A982"/>
      <c r="B982"/>
      <c r="C982"/>
      <c r="D982"/>
      <c r="E982"/>
      <c r="F982"/>
      <c r="G982"/>
      <c r="H982"/>
      <c r="I982"/>
      <c r="J982"/>
    </row>
    <row r="983" spans="1:10">
      <c r="A983"/>
      <c r="B983"/>
      <c r="C983"/>
      <c r="D983"/>
      <c r="E983"/>
      <c r="F983"/>
      <c r="G983"/>
      <c r="H983"/>
      <c r="I983"/>
      <c r="J983"/>
    </row>
    <row r="984" spans="1:10">
      <c r="A984"/>
      <c r="B984"/>
      <c r="C984"/>
      <c r="D984"/>
      <c r="E984"/>
      <c r="F984"/>
      <c r="G984"/>
      <c r="H984"/>
      <c r="I984"/>
      <c r="J984"/>
    </row>
    <row r="985" spans="1:10">
      <c r="A985"/>
      <c r="B985"/>
      <c r="C985"/>
      <c r="D985"/>
      <c r="E985"/>
      <c r="F985"/>
      <c r="G985"/>
      <c r="H985"/>
      <c r="I985"/>
      <c r="J985"/>
    </row>
    <row r="986" spans="1:10">
      <c r="A986"/>
      <c r="B986"/>
      <c r="C986"/>
      <c r="D986"/>
      <c r="E986"/>
      <c r="F986"/>
      <c r="G986"/>
      <c r="H986"/>
      <c r="I986"/>
      <c r="J986"/>
    </row>
    <row r="987" spans="1:10">
      <c r="A987"/>
      <c r="B987"/>
      <c r="C987"/>
      <c r="D987"/>
      <c r="E987"/>
      <c r="F987"/>
      <c r="G987"/>
      <c r="H987"/>
      <c r="I987"/>
      <c r="J987"/>
    </row>
    <row r="988" spans="1:10">
      <c r="A988"/>
      <c r="B988"/>
      <c r="C988"/>
      <c r="D988"/>
      <c r="E988"/>
      <c r="F988"/>
      <c r="G988"/>
      <c r="H988"/>
      <c r="I988"/>
      <c r="J988"/>
    </row>
    <row r="989" spans="1:10">
      <c r="A989"/>
      <c r="B989"/>
      <c r="C989"/>
      <c r="D989"/>
      <c r="E989"/>
      <c r="F989"/>
      <c r="G989"/>
      <c r="H989"/>
      <c r="I989"/>
      <c r="J989"/>
    </row>
    <row r="990" spans="1:10">
      <c r="A990"/>
      <c r="B990"/>
      <c r="C990"/>
      <c r="D990"/>
      <c r="E990"/>
      <c r="F990"/>
      <c r="G990"/>
      <c r="H990"/>
      <c r="I990"/>
      <c r="J990"/>
    </row>
    <row r="991" spans="1:10">
      <c r="A991"/>
      <c r="B991"/>
      <c r="C991"/>
      <c r="D991"/>
      <c r="E991"/>
      <c r="F991"/>
      <c r="G991"/>
      <c r="H991"/>
      <c r="I991"/>
      <c r="J991"/>
    </row>
    <row r="992" spans="1:10">
      <c r="A992"/>
      <c r="B992"/>
      <c r="C992"/>
      <c r="D992"/>
      <c r="E992"/>
      <c r="F992"/>
      <c r="G992"/>
      <c r="H992"/>
      <c r="I992"/>
      <c r="J992"/>
    </row>
    <row r="993" spans="1:10">
      <c r="A993"/>
      <c r="B993"/>
      <c r="C993"/>
      <c r="D993"/>
      <c r="E993"/>
      <c r="F993"/>
      <c r="G993"/>
      <c r="H993"/>
      <c r="I993"/>
      <c r="J993"/>
    </row>
    <row r="994" spans="1:10">
      <c r="A994"/>
      <c r="B994"/>
      <c r="C994"/>
      <c r="D994"/>
      <c r="E994"/>
      <c r="F994"/>
      <c r="G994"/>
      <c r="H994"/>
      <c r="I994"/>
      <c r="J994"/>
    </row>
    <row r="995" spans="1:10">
      <c r="A995"/>
      <c r="B995"/>
      <c r="C995"/>
      <c r="D995"/>
      <c r="E995"/>
      <c r="F995"/>
      <c r="G995"/>
      <c r="H995"/>
      <c r="I995"/>
      <c r="J995"/>
    </row>
    <row r="996" spans="1:10">
      <c r="A996"/>
      <c r="B996"/>
      <c r="C996"/>
      <c r="D996"/>
      <c r="E996"/>
      <c r="F996"/>
      <c r="G996"/>
      <c r="H996"/>
      <c r="I996"/>
      <c r="J996"/>
    </row>
    <row r="997" spans="1:10">
      <c r="A997"/>
      <c r="B997"/>
      <c r="C997"/>
      <c r="D997"/>
      <c r="E997"/>
      <c r="F997"/>
      <c r="G997"/>
      <c r="H997"/>
      <c r="I997"/>
      <c r="J997"/>
    </row>
    <row r="998" spans="1:10">
      <c r="A998"/>
      <c r="B998"/>
      <c r="C998"/>
      <c r="D998"/>
      <c r="E998"/>
      <c r="F998"/>
      <c r="G998"/>
      <c r="H998"/>
      <c r="I998"/>
      <c r="J998"/>
    </row>
    <row r="999" spans="1:10">
      <c r="A999"/>
      <c r="B999"/>
      <c r="C999"/>
      <c r="D999"/>
      <c r="E999"/>
      <c r="F999"/>
      <c r="G999"/>
      <c r="H999"/>
      <c r="I999"/>
      <c r="J999"/>
    </row>
    <row r="1000" spans="1:10">
      <c r="A1000"/>
      <c r="B1000"/>
      <c r="C1000"/>
      <c r="D1000"/>
      <c r="E1000"/>
      <c r="F1000"/>
      <c r="G1000"/>
      <c r="H1000"/>
      <c r="I1000"/>
      <c r="J1000"/>
    </row>
    <row r="1001" spans="1:10">
      <c r="A1001"/>
      <c r="B1001"/>
      <c r="C1001"/>
      <c r="D1001"/>
      <c r="E1001"/>
      <c r="F1001"/>
      <c r="G1001"/>
      <c r="H1001"/>
      <c r="I1001"/>
      <c r="J1001"/>
    </row>
    <row r="1002" spans="1:10">
      <c r="A1002"/>
      <c r="B1002"/>
      <c r="C1002"/>
      <c r="D1002"/>
      <c r="E1002"/>
      <c r="F1002"/>
      <c r="G1002"/>
      <c r="H1002"/>
      <c r="I1002"/>
      <c r="J1002"/>
    </row>
    <row r="1003" spans="1:10">
      <c r="A1003"/>
      <c r="B1003"/>
      <c r="C1003"/>
      <c r="D1003"/>
      <c r="E1003"/>
      <c r="F1003"/>
      <c r="G1003"/>
      <c r="H1003"/>
      <c r="I1003"/>
      <c r="J1003"/>
    </row>
    <row r="1004" spans="1:10">
      <c r="A1004"/>
      <c r="B1004"/>
      <c r="C1004"/>
      <c r="D1004"/>
      <c r="E1004"/>
      <c r="F1004"/>
      <c r="G1004"/>
      <c r="H1004"/>
      <c r="I1004"/>
      <c r="J1004"/>
    </row>
    <row r="1005" spans="1:10">
      <c r="A1005"/>
      <c r="B1005"/>
      <c r="C1005"/>
      <c r="D1005"/>
      <c r="E1005"/>
      <c r="F1005"/>
      <c r="G1005"/>
      <c r="H1005"/>
      <c r="I1005"/>
      <c r="J1005"/>
    </row>
    <row r="1006" spans="1:10">
      <c r="A1006"/>
      <c r="B1006"/>
      <c r="C1006"/>
      <c r="D1006"/>
      <c r="E1006"/>
      <c r="F1006"/>
      <c r="G1006"/>
      <c r="H1006"/>
      <c r="I1006"/>
      <c r="J1006"/>
    </row>
    <row r="1007" spans="1:10">
      <c r="A1007"/>
      <c r="B1007"/>
      <c r="C1007"/>
      <c r="D1007"/>
      <c r="E1007"/>
      <c r="F1007"/>
      <c r="G1007"/>
      <c r="H1007"/>
      <c r="I1007"/>
      <c r="J1007"/>
    </row>
    <row r="1008" spans="1:10">
      <c r="A1008"/>
      <c r="B1008"/>
      <c r="C1008"/>
      <c r="D1008"/>
      <c r="E1008"/>
      <c r="F1008"/>
      <c r="G1008"/>
      <c r="H1008"/>
      <c r="I1008"/>
      <c r="J1008"/>
    </row>
    <row r="1009" spans="1:10">
      <c r="A1009"/>
      <c r="B1009"/>
      <c r="C1009"/>
      <c r="D1009"/>
      <c r="E1009"/>
      <c r="F1009"/>
      <c r="G1009"/>
      <c r="H1009"/>
      <c r="I1009"/>
      <c r="J1009"/>
    </row>
    <row r="1010" spans="1:10">
      <c r="A1010"/>
      <c r="B1010"/>
      <c r="C1010"/>
      <c r="D1010"/>
      <c r="E1010"/>
      <c r="F1010"/>
      <c r="G1010"/>
      <c r="H1010"/>
      <c r="I1010"/>
      <c r="J1010"/>
    </row>
    <row r="1011" spans="1:10">
      <c r="A1011"/>
      <c r="B1011"/>
      <c r="C1011"/>
      <c r="D1011"/>
      <c r="E1011"/>
      <c r="F1011"/>
      <c r="G1011"/>
      <c r="H1011"/>
      <c r="I1011"/>
      <c r="J1011"/>
    </row>
    <row r="1012" spans="1:10">
      <c r="A1012"/>
      <c r="B1012"/>
      <c r="C1012"/>
      <c r="D1012"/>
      <c r="E1012"/>
      <c r="F1012"/>
      <c r="G1012"/>
      <c r="H1012"/>
      <c r="I1012"/>
      <c r="J1012"/>
    </row>
    <row r="1013" spans="1:10">
      <c r="A1013"/>
      <c r="B1013"/>
      <c r="C1013"/>
      <c r="D1013"/>
      <c r="E1013"/>
      <c r="F1013"/>
      <c r="G1013"/>
      <c r="H1013"/>
      <c r="I1013"/>
      <c r="J1013"/>
    </row>
    <row r="1014" spans="1:10">
      <c r="A1014"/>
      <c r="B1014"/>
      <c r="C1014"/>
      <c r="D1014"/>
      <c r="E1014"/>
      <c r="F1014"/>
      <c r="G1014"/>
      <c r="H1014"/>
      <c r="I1014"/>
      <c r="J1014"/>
    </row>
    <row r="1015" spans="1:10">
      <c r="A1015"/>
      <c r="B1015"/>
      <c r="C1015"/>
      <c r="D1015"/>
      <c r="E1015"/>
      <c r="F1015"/>
      <c r="G1015"/>
      <c r="H1015"/>
      <c r="I1015"/>
      <c r="J1015"/>
    </row>
    <row r="1016" spans="1:10">
      <c r="A1016"/>
      <c r="B1016"/>
      <c r="C1016"/>
      <c r="D1016"/>
      <c r="E1016"/>
      <c r="F1016"/>
      <c r="G1016"/>
      <c r="H1016"/>
      <c r="I1016"/>
      <c r="J1016"/>
    </row>
    <row r="1017" spans="1:10">
      <c r="A1017"/>
      <c r="B1017"/>
      <c r="C1017"/>
      <c r="D1017"/>
      <c r="E1017"/>
      <c r="F1017"/>
      <c r="G1017"/>
      <c r="H1017"/>
      <c r="I1017"/>
      <c r="J1017"/>
    </row>
    <row r="1018" spans="1:10">
      <c r="A1018"/>
      <c r="B1018"/>
      <c r="C1018"/>
      <c r="D1018"/>
      <c r="E1018"/>
      <c r="F1018"/>
      <c r="G1018"/>
      <c r="H1018"/>
      <c r="I1018"/>
      <c r="J1018"/>
    </row>
    <row r="1019" spans="1:10">
      <c r="A1019"/>
      <c r="B1019"/>
      <c r="C1019"/>
      <c r="D1019"/>
      <c r="E1019"/>
      <c r="F1019"/>
      <c r="G1019"/>
      <c r="H1019"/>
      <c r="I1019"/>
      <c r="J1019"/>
    </row>
    <row r="1020" spans="1:10">
      <c r="A1020"/>
      <c r="B1020"/>
      <c r="C1020"/>
      <c r="D1020"/>
      <c r="E1020"/>
      <c r="F1020"/>
      <c r="G1020"/>
      <c r="H1020"/>
      <c r="I1020"/>
      <c r="J1020"/>
    </row>
    <row r="1021" spans="1:10">
      <c r="A1021"/>
      <c r="B1021"/>
      <c r="C1021"/>
      <c r="D1021"/>
      <c r="E1021"/>
      <c r="F1021"/>
      <c r="G1021"/>
      <c r="H1021"/>
      <c r="I1021"/>
      <c r="J1021"/>
    </row>
    <row r="1022" spans="1:10">
      <c r="A1022"/>
      <c r="B1022"/>
      <c r="C1022"/>
      <c r="D1022"/>
      <c r="E1022"/>
      <c r="F1022"/>
      <c r="G1022"/>
      <c r="H1022"/>
      <c r="I1022"/>
      <c r="J1022"/>
    </row>
    <row r="1023" spans="1:10">
      <c r="A1023"/>
      <c r="B1023"/>
      <c r="C1023"/>
      <c r="D1023"/>
      <c r="E1023"/>
      <c r="F1023"/>
      <c r="G1023"/>
      <c r="H1023"/>
      <c r="I1023"/>
      <c r="J1023"/>
    </row>
    <row r="1024" spans="1:10">
      <c r="A1024"/>
      <c r="B1024"/>
      <c r="C1024"/>
      <c r="D1024"/>
      <c r="E1024"/>
      <c r="F1024"/>
      <c r="G1024"/>
      <c r="H1024"/>
      <c r="I1024"/>
      <c r="J1024"/>
    </row>
    <row r="1025" spans="1:10">
      <c r="A1025"/>
      <c r="B1025"/>
      <c r="C1025"/>
      <c r="D1025"/>
      <c r="E1025"/>
      <c r="F1025"/>
      <c r="G1025"/>
      <c r="H1025"/>
      <c r="I1025"/>
      <c r="J1025"/>
    </row>
    <row r="1026" spans="1:10">
      <c r="A1026"/>
      <c r="B1026"/>
      <c r="C1026"/>
      <c r="D1026"/>
      <c r="E1026"/>
      <c r="F1026"/>
      <c r="G1026"/>
      <c r="H1026"/>
      <c r="I1026"/>
      <c r="J1026"/>
    </row>
    <row r="1027" spans="1:10">
      <c r="A1027"/>
      <c r="B1027"/>
      <c r="C1027"/>
      <c r="D1027"/>
      <c r="E1027"/>
      <c r="F1027"/>
      <c r="G1027"/>
      <c r="H1027"/>
      <c r="I1027"/>
      <c r="J1027"/>
    </row>
    <row r="1028" spans="1:10">
      <c r="A1028"/>
      <c r="B1028"/>
      <c r="C1028"/>
      <c r="D1028"/>
      <c r="E1028"/>
      <c r="F1028"/>
      <c r="G1028"/>
      <c r="H1028"/>
      <c r="I1028"/>
      <c r="J1028"/>
    </row>
    <row r="1029" spans="1:10">
      <c r="A1029"/>
      <c r="B1029"/>
      <c r="C1029"/>
      <c r="D1029"/>
      <c r="E1029"/>
      <c r="F1029"/>
      <c r="G1029"/>
      <c r="H1029"/>
      <c r="I1029"/>
      <c r="J1029"/>
    </row>
    <row r="1030" spans="1:10">
      <c r="A1030"/>
      <c r="B1030"/>
      <c r="C1030"/>
      <c r="D1030"/>
      <c r="E1030"/>
      <c r="F1030"/>
      <c r="G1030"/>
      <c r="H1030"/>
      <c r="I1030"/>
      <c r="J1030"/>
    </row>
    <row r="1031" spans="1:10">
      <c r="A1031"/>
      <c r="B1031"/>
      <c r="C1031"/>
      <c r="D1031"/>
      <c r="E1031"/>
      <c r="F1031"/>
      <c r="G1031"/>
      <c r="H1031"/>
      <c r="I1031"/>
      <c r="J1031"/>
    </row>
    <row r="1032" spans="1:10">
      <c r="A1032"/>
      <c r="B1032"/>
      <c r="C1032"/>
      <c r="D1032"/>
      <c r="E1032"/>
      <c r="F1032"/>
      <c r="G1032"/>
      <c r="H1032"/>
      <c r="I1032"/>
      <c r="J1032"/>
    </row>
    <row r="1033" spans="1:10">
      <c r="A1033"/>
      <c r="B1033"/>
      <c r="C1033"/>
      <c r="D1033"/>
      <c r="E1033"/>
      <c r="F1033"/>
      <c r="G1033"/>
      <c r="H1033"/>
      <c r="I1033"/>
      <c r="J1033"/>
    </row>
    <row r="1034" spans="1:10">
      <c r="A1034"/>
      <c r="B1034"/>
      <c r="C1034"/>
      <c r="D1034"/>
      <c r="E1034"/>
      <c r="F1034"/>
      <c r="G1034"/>
      <c r="H1034"/>
      <c r="I1034"/>
      <c r="J1034"/>
    </row>
    <row r="1035" spans="1:10">
      <c r="A1035"/>
      <c r="B1035"/>
      <c r="C1035"/>
      <c r="D1035"/>
      <c r="E1035"/>
      <c r="F1035"/>
      <c r="G1035"/>
      <c r="H1035"/>
      <c r="I1035"/>
      <c r="J1035"/>
    </row>
    <row r="1036" spans="1:10">
      <c r="A1036"/>
      <c r="B1036"/>
      <c r="C1036"/>
      <c r="D1036"/>
      <c r="E1036"/>
      <c r="F1036"/>
      <c r="G1036"/>
      <c r="H1036"/>
      <c r="I1036"/>
      <c r="J1036"/>
    </row>
    <row r="1037" spans="1:10">
      <c r="A1037"/>
      <c r="B1037"/>
      <c r="C1037"/>
      <c r="D1037"/>
      <c r="E1037"/>
      <c r="F1037"/>
      <c r="G1037"/>
      <c r="H1037"/>
      <c r="I1037"/>
      <c r="J1037"/>
    </row>
    <row r="1038" spans="1:10">
      <c r="A1038"/>
      <c r="B1038"/>
      <c r="C1038"/>
      <c r="D1038"/>
      <c r="E1038"/>
      <c r="F1038"/>
      <c r="G1038"/>
      <c r="H1038"/>
      <c r="I1038"/>
      <c r="J1038"/>
    </row>
    <row r="1039" spans="1:10">
      <c r="A1039"/>
      <c r="B1039"/>
      <c r="C1039"/>
      <c r="D1039"/>
      <c r="E1039"/>
      <c r="F1039"/>
      <c r="G1039"/>
      <c r="H1039"/>
      <c r="I1039"/>
      <c r="J1039"/>
    </row>
    <row r="1040" spans="1:10">
      <c r="A1040"/>
      <c r="B1040"/>
      <c r="C1040"/>
      <c r="D1040"/>
      <c r="E1040"/>
      <c r="F1040"/>
      <c r="G1040"/>
      <c r="H1040"/>
      <c r="I1040"/>
      <c r="J1040"/>
    </row>
    <row r="1041" spans="1:10">
      <c r="A1041"/>
      <c r="B1041"/>
      <c r="C1041"/>
      <c r="D1041"/>
      <c r="E1041"/>
      <c r="F1041"/>
      <c r="G1041"/>
      <c r="H1041"/>
      <c r="I1041"/>
      <c r="J1041"/>
    </row>
    <row r="1042" spans="1:10">
      <c r="A1042"/>
      <c r="B1042"/>
      <c r="C1042"/>
      <c r="D1042"/>
      <c r="E1042"/>
      <c r="F1042"/>
      <c r="G1042"/>
      <c r="H1042"/>
      <c r="I1042"/>
      <c r="J1042"/>
    </row>
    <row r="1043" spans="1:10">
      <c r="A1043"/>
      <c r="B1043"/>
      <c r="C1043"/>
      <c r="D1043"/>
      <c r="E1043"/>
      <c r="F1043"/>
      <c r="G1043"/>
      <c r="H1043"/>
      <c r="I1043"/>
      <c r="J1043"/>
    </row>
    <row r="1044" spans="1:10">
      <c r="A1044"/>
      <c r="B1044"/>
      <c r="C1044"/>
      <c r="D1044"/>
      <c r="E1044"/>
      <c r="F1044"/>
      <c r="G1044"/>
      <c r="H1044"/>
      <c r="I1044"/>
      <c r="J1044"/>
    </row>
    <row r="1045" spans="1:10">
      <c r="A1045"/>
      <c r="B1045"/>
      <c r="C1045"/>
      <c r="D1045"/>
      <c r="E1045"/>
      <c r="F1045"/>
      <c r="G1045"/>
      <c r="H1045"/>
      <c r="I1045"/>
      <c r="J1045"/>
    </row>
    <row r="1046" spans="1:10">
      <c r="A1046"/>
      <c r="B1046"/>
      <c r="C1046"/>
      <c r="D1046"/>
      <c r="E1046"/>
      <c r="F1046"/>
      <c r="G1046"/>
      <c r="H1046"/>
      <c r="I1046"/>
      <c r="J1046"/>
    </row>
    <row r="1047" spans="1:10">
      <c r="A1047"/>
      <c r="B1047"/>
      <c r="C1047"/>
      <c r="D1047"/>
      <c r="E1047"/>
      <c r="F1047"/>
      <c r="G1047"/>
      <c r="H1047"/>
      <c r="I1047"/>
      <c r="J1047"/>
    </row>
    <row r="1048" spans="1:10">
      <c r="A1048"/>
      <c r="B1048"/>
      <c r="C1048"/>
      <c r="D1048"/>
      <c r="E1048"/>
      <c r="F1048"/>
      <c r="G1048"/>
      <c r="H1048"/>
      <c r="I1048"/>
      <c r="J1048"/>
    </row>
    <row r="1049" spans="1:10">
      <c r="A1049"/>
      <c r="B1049"/>
      <c r="C1049"/>
      <c r="D1049"/>
      <c r="E1049"/>
      <c r="F1049"/>
      <c r="G1049"/>
      <c r="H1049"/>
      <c r="I1049"/>
      <c r="J1049"/>
    </row>
    <row r="1050" spans="1:10">
      <c r="A1050"/>
      <c r="B1050"/>
      <c r="C1050"/>
      <c r="D1050"/>
      <c r="E1050"/>
      <c r="F1050"/>
      <c r="G1050"/>
      <c r="H1050"/>
      <c r="I1050"/>
      <c r="J1050"/>
    </row>
    <row r="1051" spans="1:10">
      <c r="A1051"/>
      <c r="B1051"/>
      <c r="C1051"/>
      <c r="D1051"/>
      <c r="E1051"/>
      <c r="F1051"/>
      <c r="G1051"/>
      <c r="H1051"/>
      <c r="I1051"/>
      <c r="J1051"/>
    </row>
    <row r="1052" spans="1:10">
      <c r="A1052"/>
      <c r="B1052"/>
      <c r="C1052"/>
      <c r="D1052"/>
      <c r="E1052"/>
      <c r="F1052"/>
      <c r="G1052"/>
      <c r="H1052"/>
      <c r="I1052"/>
      <c r="J1052"/>
    </row>
    <row r="1053" spans="1:10">
      <c r="A1053"/>
      <c r="B1053"/>
      <c r="C1053"/>
      <c r="D1053"/>
      <c r="E1053"/>
      <c r="F1053"/>
      <c r="G1053"/>
      <c r="H1053"/>
      <c r="I1053"/>
      <c r="J1053"/>
    </row>
    <row r="1054" spans="1:10">
      <c r="A1054"/>
      <c r="B1054"/>
      <c r="C1054"/>
      <c r="D1054"/>
      <c r="E1054"/>
      <c r="F1054"/>
      <c r="G1054"/>
      <c r="H1054"/>
      <c r="I1054"/>
      <c r="J1054"/>
    </row>
    <row r="1055" spans="1:10">
      <c r="A1055"/>
      <c r="B1055"/>
      <c r="C1055"/>
      <c r="D1055"/>
      <c r="E1055"/>
      <c r="F1055"/>
      <c r="G1055"/>
      <c r="H1055"/>
      <c r="I1055"/>
      <c r="J1055"/>
    </row>
    <row r="1056" spans="1:10">
      <c r="A1056"/>
      <c r="B1056"/>
      <c r="C1056"/>
      <c r="D1056"/>
      <c r="E1056"/>
      <c r="F1056"/>
      <c r="G1056"/>
      <c r="H1056"/>
      <c r="I1056"/>
      <c r="J1056"/>
    </row>
    <row r="1057" spans="1:10">
      <c r="A1057"/>
      <c r="B1057"/>
      <c r="C1057"/>
      <c r="D1057"/>
      <c r="E1057"/>
      <c r="F1057"/>
      <c r="G1057"/>
      <c r="H1057"/>
      <c r="I1057"/>
      <c r="J1057"/>
    </row>
    <row r="1058" spans="1:10">
      <c r="A1058"/>
      <c r="B1058"/>
      <c r="C1058"/>
      <c r="D1058"/>
      <c r="E1058"/>
      <c r="F1058"/>
      <c r="G1058"/>
      <c r="H1058"/>
      <c r="I1058"/>
      <c r="J1058"/>
    </row>
    <row r="1059" spans="1:10">
      <c r="A1059"/>
      <c r="B1059"/>
      <c r="C1059"/>
      <c r="D1059"/>
      <c r="E1059"/>
      <c r="F1059"/>
      <c r="G1059"/>
      <c r="H1059"/>
      <c r="I1059"/>
      <c r="J1059"/>
    </row>
    <row r="1060" spans="1:10">
      <c r="A1060"/>
      <c r="B1060"/>
      <c r="C1060"/>
      <c r="D1060"/>
      <c r="E1060"/>
      <c r="F1060"/>
      <c r="G1060"/>
      <c r="H1060"/>
      <c r="I1060"/>
      <c r="J1060"/>
    </row>
    <row r="1061" spans="1:10">
      <c r="A1061"/>
      <c r="B1061"/>
      <c r="C1061"/>
      <c r="D1061"/>
      <c r="E1061"/>
      <c r="F1061"/>
      <c r="G1061"/>
      <c r="H1061"/>
      <c r="I1061"/>
      <c r="J1061"/>
    </row>
    <row r="1062" spans="1:10">
      <c r="A1062"/>
      <c r="B1062"/>
      <c r="C1062"/>
      <c r="D1062"/>
      <c r="E1062"/>
      <c r="F1062"/>
      <c r="G1062"/>
      <c r="H1062"/>
      <c r="I1062"/>
      <c r="J1062"/>
    </row>
    <row r="1063" spans="1:10">
      <c r="A1063"/>
      <c r="B1063"/>
      <c r="C1063"/>
      <c r="D1063"/>
      <c r="E1063"/>
      <c r="F1063"/>
      <c r="G1063"/>
      <c r="H1063"/>
      <c r="I1063"/>
      <c r="J1063"/>
    </row>
    <row r="1064" spans="1:10">
      <c r="A1064"/>
      <c r="B1064"/>
      <c r="C1064"/>
      <c r="D1064"/>
      <c r="E1064"/>
      <c r="F1064"/>
      <c r="G1064"/>
      <c r="H1064"/>
      <c r="I1064"/>
      <c r="J1064"/>
    </row>
    <row r="1065" spans="1:10">
      <c r="A1065"/>
      <c r="B1065"/>
      <c r="C1065"/>
      <c r="D1065"/>
      <c r="E1065"/>
      <c r="F1065"/>
      <c r="G1065"/>
      <c r="H1065"/>
      <c r="I1065"/>
      <c r="J1065"/>
    </row>
    <row r="1066" spans="1:10">
      <c r="A1066"/>
      <c r="B1066"/>
      <c r="C1066"/>
      <c r="D1066"/>
      <c r="E1066"/>
      <c r="F1066"/>
      <c r="G1066"/>
      <c r="H1066"/>
      <c r="I1066"/>
      <c r="J1066"/>
    </row>
    <row r="1067" spans="1:10">
      <c r="A1067"/>
      <c r="B1067"/>
      <c r="C1067"/>
      <c r="D1067"/>
      <c r="E1067"/>
      <c r="F1067"/>
      <c r="G1067"/>
      <c r="H1067"/>
      <c r="I1067"/>
      <c r="J1067"/>
    </row>
    <row r="1068" spans="1:10">
      <c r="A1068"/>
      <c r="B1068"/>
      <c r="C1068"/>
      <c r="D1068"/>
      <c r="E1068"/>
      <c r="F1068"/>
      <c r="G1068"/>
      <c r="H1068"/>
      <c r="I1068"/>
      <c r="J1068"/>
    </row>
    <row r="1069" spans="1:10">
      <c r="A1069"/>
      <c r="B1069"/>
      <c r="C1069"/>
      <c r="D1069"/>
      <c r="E1069"/>
      <c r="F1069"/>
      <c r="G1069"/>
      <c r="H1069"/>
      <c r="I1069"/>
      <c r="J1069"/>
    </row>
    <row r="1070" spans="1:10">
      <c r="A1070"/>
      <c r="B1070"/>
      <c r="C1070"/>
      <c r="D1070"/>
      <c r="E1070"/>
      <c r="F1070"/>
      <c r="G1070"/>
      <c r="H1070"/>
      <c r="I1070"/>
      <c r="J1070"/>
    </row>
    <row r="1071" spans="1:10">
      <c r="A1071"/>
      <c r="B1071"/>
      <c r="C1071"/>
      <c r="D1071"/>
      <c r="E1071"/>
      <c r="F1071"/>
      <c r="G1071"/>
      <c r="H1071"/>
      <c r="I1071"/>
      <c r="J1071"/>
    </row>
    <row r="1072" spans="1:10">
      <c r="A1072"/>
      <c r="B1072"/>
      <c r="C1072"/>
      <c r="D1072"/>
      <c r="E1072"/>
      <c r="F1072"/>
      <c r="G1072"/>
      <c r="H1072"/>
      <c r="I1072"/>
      <c r="J1072"/>
    </row>
    <row r="1073" spans="1:10">
      <c r="A1073"/>
      <c r="B1073"/>
      <c r="C1073"/>
      <c r="D1073"/>
      <c r="E1073"/>
      <c r="F1073"/>
      <c r="G1073"/>
      <c r="H1073"/>
      <c r="I1073"/>
      <c r="J1073"/>
    </row>
    <row r="1074" spans="1:10">
      <c r="A1074"/>
      <c r="B1074"/>
      <c r="C1074"/>
      <c r="D1074"/>
      <c r="E1074"/>
      <c r="F1074"/>
      <c r="G1074"/>
      <c r="H1074"/>
      <c r="I1074"/>
      <c r="J1074"/>
    </row>
    <row r="1075" spans="1:10">
      <c r="A1075"/>
      <c r="B1075"/>
      <c r="C1075"/>
      <c r="D1075"/>
      <c r="E1075"/>
      <c r="F1075"/>
      <c r="G1075"/>
      <c r="H1075"/>
      <c r="I1075"/>
      <c r="J1075"/>
    </row>
    <row r="1076" spans="1:10">
      <c r="A1076"/>
      <c r="B1076"/>
      <c r="C1076"/>
      <c r="D1076"/>
      <c r="E1076"/>
      <c r="F1076"/>
      <c r="G1076"/>
      <c r="H1076"/>
      <c r="I1076"/>
      <c r="J1076"/>
    </row>
    <row r="1077" spans="1:10">
      <c r="A1077"/>
      <c r="B1077"/>
      <c r="C1077"/>
      <c r="D1077"/>
      <c r="E1077"/>
      <c r="F1077"/>
      <c r="G1077"/>
      <c r="H1077"/>
      <c r="I1077"/>
      <c r="J1077"/>
    </row>
    <row r="1078" spans="1:10">
      <c r="A1078"/>
      <c r="B1078"/>
      <c r="C1078"/>
      <c r="D1078"/>
      <c r="E1078"/>
      <c r="F1078"/>
      <c r="G1078"/>
      <c r="H1078"/>
      <c r="I1078"/>
      <c r="J1078"/>
    </row>
    <row r="1079" spans="1:10">
      <c r="A1079"/>
      <c r="B1079"/>
      <c r="C1079"/>
      <c r="D1079"/>
      <c r="E1079"/>
      <c r="F1079"/>
      <c r="G1079"/>
      <c r="H1079"/>
      <c r="I1079"/>
      <c r="J1079"/>
    </row>
    <row r="1080" spans="1:10">
      <c r="A1080"/>
      <c r="B1080"/>
      <c r="C1080"/>
      <c r="D1080"/>
      <c r="E1080"/>
      <c r="F1080"/>
      <c r="G1080"/>
      <c r="H1080"/>
      <c r="I1080"/>
      <c r="J1080"/>
    </row>
    <row r="1081" spans="1:10">
      <c r="A1081"/>
      <c r="B1081"/>
      <c r="C1081"/>
      <c r="D1081"/>
      <c r="E1081"/>
      <c r="F1081"/>
      <c r="G1081"/>
      <c r="H1081"/>
      <c r="I1081"/>
      <c r="J1081"/>
    </row>
    <row r="1082" spans="1:10">
      <c r="A1082"/>
      <c r="B1082"/>
      <c r="C1082"/>
      <c r="D1082"/>
      <c r="E1082"/>
      <c r="F1082"/>
      <c r="G1082"/>
      <c r="H1082"/>
      <c r="I1082"/>
      <c r="J1082"/>
    </row>
    <row r="1083" spans="1:10">
      <c r="A1083"/>
      <c r="B1083"/>
      <c r="C1083"/>
      <c r="D1083"/>
      <c r="E1083"/>
      <c r="F1083"/>
      <c r="G1083"/>
      <c r="H1083"/>
      <c r="I1083"/>
      <c r="J1083"/>
    </row>
    <row r="1084" spans="1:10">
      <c r="A1084"/>
      <c r="B1084"/>
      <c r="C1084"/>
      <c r="D1084"/>
      <c r="E1084"/>
      <c r="F1084"/>
      <c r="G1084"/>
      <c r="H1084"/>
      <c r="I1084"/>
      <c r="J1084"/>
    </row>
    <row r="1085" spans="1:10">
      <c r="A1085"/>
      <c r="B1085"/>
      <c r="C1085"/>
      <c r="D1085"/>
      <c r="E1085"/>
      <c r="F1085"/>
      <c r="G1085"/>
      <c r="H1085"/>
      <c r="I1085"/>
      <c r="J1085"/>
    </row>
    <row r="1086" spans="1:10">
      <c r="A1086"/>
      <c r="B1086"/>
      <c r="C1086"/>
      <c r="D1086"/>
      <c r="E1086"/>
      <c r="F1086"/>
      <c r="G1086"/>
      <c r="H1086"/>
      <c r="I1086"/>
      <c r="J1086"/>
    </row>
    <row r="1087" spans="1:10">
      <c r="A1087"/>
      <c r="B1087"/>
      <c r="C1087"/>
      <c r="D1087"/>
      <c r="E1087"/>
      <c r="F1087"/>
      <c r="G1087"/>
      <c r="H1087"/>
      <c r="I1087"/>
      <c r="J1087"/>
    </row>
    <row r="1088" spans="1:10">
      <c r="A1088"/>
      <c r="B1088"/>
      <c r="C1088"/>
      <c r="D1088"/>
      <c r="E1088"/>
      <c r="F1088"/>
      <c r="G1088"/>
      <c r="H1088"/>
      <c r="I1088"/>
      <c r="J1088"/>
    </row>
    <row r="1089" spans="1:10">
      <c r="A1089"/>
      <c r="B1089"/>
      <c r="C1089"/>
      <c r="D1089"/>
      <c r="E1089"/>
      <c r="F1089"/>
      <c r="G1089"/>
      <c r="H1089"/>
      <c r="I1089"/>
      <c r="J1089"/>
    </row>
    <row r="1090" spans="1:10">
      <c r="A1090"/>
      <c r="B1090"/>
      <c r="C1090"/>
      <c r="D1090"/>
      <c r="E1090"/>
      <c r="F1090"/>
      <c r="G1090"/>
      <c r="H1090"/>
      <c r="I1090"/>
      <c r="J1090"/>
    </row>
    <row r="1091" spans="1:10">
      <c r="A1091"/>
      <c r="B1091"/>
      <c r="C1091"/>
      <c r="D1091"/>
      <c r="E1091"/>
      <c r="F1091"/>
      <c r="G1091"/>
      <c r="H1091"/>
      <c r="I1091"/>
      <c r="J1091"/>
    </row>
    <row r="1092" spans="1:10">
      <c r="A1092"/>
      <c r="B1092"/>
      <c r="C1092"/>
      <c r="D1092"/>
      <c r="E1092"/>
      <c r="F1092"/>
      <c r="G1092"/>
      <c r="H1092"/>
      <c r="I1092"/>
      <c r="J1092"/>
    </row>
    <row r="1093" spans="1:10">
      <c r="A1093"/>
      <c r="B1093"/>
      <c r="C1093"/>
      <c r="D1093"/>
      <c r="E1093"/>
      <c r="F1093"/>
      <c r="G1093"/>
      <c r="H1093"/>
      <c r="I1093"/>
      <c r="J1093"/>
    </row>
    <row r="1094" spans="1:10">
      <c r="A1094"/>
      <c r="B1094"/>
      <c r="C1094"/>
      <c r="D1094"/>
      <c r="E1094"/>
      <c r="F1094"/>
      <c r="G1094"/>
      <c r="H1094"/>
      <c r="I1094"/>
      <c r="J1094"/>
    </row>
    <row r="1095" spans="1:10">
      <c r="A1095"/>
      <c r="B1095"/>
      <c r="C1095"/>
      <c r="D1095"/>
      <c r="E1095"/>
      <c r="F1095"/>
      <c r="G1095"/>
      <c r="H1095"/>
      <c r="I1095"/>
      <c r="J1095"/>
    </row>
    <row r="1096" spans="1:10">
      <c r="A1096"/>
      <c r="B1096"/>
      <c r="C1096"/>
      <c r="D1096"/>
      <c r="E1096"/>
      <c r="F1096"/>
      <c r="G1096"/>
      <c r="H1096"/>
      <c r="I1096"/>
      <c r="J1096"/>
    </row>
    <row r="1097" spans="1:10">
      <c r="A1097"/>
      <c r="B1097"/>
      <c r="C1097"/>
      <c r="D1097"/>
      <c r="E1097"/>
      <c r="F1097"/>
      <c r="G1097"/>
      <c r="H1097"/>
      <c r="I1097"/>
      <c r="J1097"/>
    </row>
    <row r="1098" spans="1:10">
      <c r="A1098"/>
      <c r="B1098"/>
      <c r="C1098"/>
      <c r="D1098"/>
      <c r="E1098"/>
      <c r="F1098"/>
      <c r="G1098"/>
      <c r="H1098"/>
      <c r="I1098"/>
      <c r="J1098"/>
    </row>
    <row r="1099" spans="1:10">
      <c r="A1099"/>
      <c r="B1099"/>
      <c r="C1099"/>
      <c r="D1099"/>
      <c r="E1099"/>
      <c r="F1099"/>
      <c r="G1099"/>
      <c r="H1099"/>
      <c r="I1099"/>
      <c r="J1099"/>
    </row>
    <row r="1100" spans="1:10">
      <c r="A1100"/>
      <c r="B1100"/>
      <c r="C1100"/>
      <c r="D1100"/>
      <c r="E1100"/>
      <c r="F1100"/>
      <c r="G1100"/>
      <c r="H1100"/>
      <c r="I1100"/>
      <c r="J1100"/>
    </row>
    <row r="1101" spans="1:10">
      <c r="A1101"/>
      <c r="B1101"/>
      <c r="C1101"/>
      <c r="D1101"/>
      <c r="E1101"/>
      <c r="F1101"/>
      <c r="G1101"/>
      <c r="H1101"/>
      <c r="I1101"/>
      <c r="J1101"/>
    </row>
    <row r="1102" spans="1:10">
      <c r="A1102"/>
      <c r="B1102"/>
      <c r="C1102"/>
      <c r="D1102"/>
      <c r="E1102"/>
      <c r="F1102"/>
      <c r="G1102"/>
      <c r="H1102"/>
      <c r="I1102"/>
      <c r="J1102"/>
    </row>
    <row r="1103" spans="1:10">
      <c r="A1103"/>
      <c r="B1103"/>
      <c r="C1103"/>
      <c r="D1103"/>
      <c r="E1103"/>
      <c r="F1103"/>
      <c r="G1103"/>
      <c r="H1103"/>
      <c r="I1103"/>
      <c r="J1103"/>
    </row>
    <row r="1104" spans="1:10">
      <c r="A1104"/>
      <c r="B1104"/>
      <c r="C1104"/>
      <c r="D1104"/>
      <c r="E1104"/>
      <c r="F1104"/>
      <c r="G1104"/>
      <c r="H1104"/>
      <c r="I1104"/>
      <c r="J1104"/>
    </row>
    <row r="1105" spans="1:10">
      <c r="A1105"/>
      <c r="B1105"/>
      <c r="C1105"/>
      <c r="D1105"/>
      <c r="E1105"/>
      <c r="F1105"/>
      <c r="G1105"/>
      <c r="H1105"/>
      <c r="I1105"/>
      <c r="J1105"/>
    </row>
    <row r="1106" spans="1:10">
      <c r="A1106"/>
      <c r="B1106"/>
      <c r="C1106"/>
      <c r="D1106"/>
      <c r="E1106"/>
      <c r="F1106"/>
      <c r="G1106"/>
      <c r="H1106"/>
      <c r="I1106"/>
      <c r="J1106"/>
    </row>
    <row r="1107" spans="1:10">
      <c r="A1107"/>
      <c r="B1107"/>
      <c r="C1107"/>
      <c r="D1107"/>
      <c r="E1107"/>
      <c r="F1107"/>
      <c r="G1107"/>
      <c r="H1107"/>
      <c r="I1107"/>
      <c r="J1107"/>
    </row>
    <row r="1108" spans="1:10">
      <c r="A1108"/>
      <c r="B1108"/>
      <c r="C1108"/>
      <c r="D1108"/>
      <c r="E1108"/>
      <c r="F1108"/>
      <c r="G1108"/>
      <c r="H1108"/>
      <c r="I1108"/>
      <c r="J1108"/>
    </row>
    <row r="1109" spans="1:10">
      <c r="A1109"/>
      <c r="B1109"/>
      <c r="C1109"/>
      <c r="D1109"/>
      <c r="E1109"/>
      <c r="F1109"/>
      <c r="G1109"/>
      <c r="H1109"/>
      <c r="I1109"/>
      <c r="J1109"/>
    </row>
    <row r="1110" spans="1:10">
      <c r="A1110"/>
      <c r="B1110"/>
      <c r="C1110"/>
      <c r="D1110"/>
      <c r="E1110"/>
      <c r="F1110"/>
      <c r="G1110"/>
      <c r="H1110"/>
      <c r="I1110"/>
      <c r="J1110"/>
    </row>
    <row r="1111" spans="1:10">
      <c r="A1111"/>
      <c r="B1111"/>
      <c r="C1111"/>
      <c r="D1111"/>
      <c r="E1111"/>
      <c r="F1111"/>
      <c r="G1111"/>
      <c r="H1111"/>
      <c r="I1111"/>
      <c r="J1111"/>
    </row>
    <row r="1112" spans="1:10">
      <c r="A1112"/>
      <c r="B1112"/>
      <c r="C1112"/>
      <c r="D1112"/>
      <c r="E1112"/>
      <c r="F1112"/>
      <c r="G1112"/>
      <c r="H1112"/>
      <c r="I1112"/>
      <c r="J1112"/>
    </row>
    <row r="1113" spans="1:10">
      <c r="A1113"/>
      <c r="B1113"/>
      <c r="C1113"/>
      <c r="D1113"/>
      <c r="E1113"/>
      <c r="F1113"/>
      <c r="G1113"/>
      <c r="H1113"/>
      <c r="I1113"/>
      <c r="J1113"/>
    </row>
    <row r="1114" spans="1:10">
      <c r="A1114"/>
      <c r="B1114"/>
      <c r="C1114"/>
      <c r="D1114"/>
      <c r="E1114"/>
      <c r="F1114"/>
      <c r="G1114"/>
      <c r="H1114"/>
      <c r="I1114"/>
      <c r="J1114"/>
    </row>
    <row r="1115" spans="1:10">
      <c r="A1115"/>
      <c r="B1115"/>
      <c r="C1115"/>
      <c r="D1115"/>
      <c r="E1115"/>
      <c r="F1115"/>
      <c r="G1115"/>
      <c r="H1115"/>
      <c r="I1115"/>
      <c r="J1115"/>
    </row>
    <row r="1116" spans="1:10">
      <c r="A1116"/>
      <c r="B1116"/>
      <c r="C1116"/>
      <c r="D1116"/>
      <c r="E1116"/>
      <c r="F1116"/>
      <c r="G1116"/>
      <c r="H1116"/>
      <c r="I1116"/>
      <c r="J1116"/>
    </row>
    <row r="1117" spans="1:10">
      <c r="A1117"/>
      <c r="B1117"/>
      <c r="C1117"/>
      <c r="D1117"/>
      <c r="E1117"/>
      <c r="F1117"/>
      <c r="G1117"/>
      <c r="H1117"/>
      <c r="I1117"/>
      <c r="J1117"/>
    </row>
    <row r="1118" spans="1:10">
      <c r="A1118"/>
      <c r="B1118"/>
      <c r="C1118"/>
      <c r="D1118"/>
      <c r="E1118"/>
      <c r="F1118"/>
      <c r="G1118"/>
      <c r="H1118"/>
      <c r="I1118"/>
      <c r="J1118"/>
    </row>
    <row r="1119" spans="1:10">
      <c r="A1119"/>
      <c r="B1119"/>
      <c r="C1119"/>
      <c r="D1119"/>
      <c r="E1119"/>
      <c r="F1119"/>
      <c r="G1119"/>
      <c r="H1119"/>
      <c r="I1119"/>
      <c r="J1119"/>
    </row>
    <row r="1120" spans="1:10">
      <c r="A1120"/>
      <c r="B1120"/>
      <c r="C1120"/>
      <c r="D1120"/>
      <c r="E1120"/>
      <c r="F1120"/>
      <c r="G1120"/>
      <c r="H1120"/>
      <c r="I1120"/>
      <c r="J1120"/>
    </row>
    <row r="1121" spans="1:10">
      <c r="A1121"/>
      <c r="B1121"/>
      <c r="C1121"/>
      <c r="D1121"/>
      <c r="E1121"/>
      <c r="F1121"/>
      <c r="G1121"/>
      <c r="H1121"/>
      <c r="I1121"/>
      <c r="J1121"/>
    </row>
    <row r="1122" spans="1:10">
      <c r="A1122"/>
      <c r="B1122"/>
      <c r="C1122"/>
      <c r="D1122"/>
      <c r="E1122"/>
      <c r="F1122"/>
      <c r="G1122"/>
      <c r="H1122"/>
      <c r="I1122"/>
      <c r="J1122"/>
    </row>
    <row r="1123" spans="1:10">
      <c r="A1123"/>
      <c r="B1123"/>
      <c r="C1123"/>
      <c r="D1123"/>
      <c r="E1123"/>
      <c r="F1123"/>
      <c r="G1123"/>
      <c r="H1123"/>
      <c r="I1123"/>
      <c r="J1123"/>
    </row>
    <row r="1124" spans="1:10">
      <c r="A1124"/>
      <c r="B1124"/>
      <c r="C1124"/>
      <c r="D1124"/>
      <c r="E1124"/>
      <c r="F1124"/>
      <c r="G1124"/>
      <c r="H1124"/>
      <c r="I1124"/>
      <c r="J1124"/>
    </row>
    <row r="1125" spans="1:10">
      <c r="A1125"/>
      <c r="B1125"/>
      <c r="C1125"/>
      <c r="D1125"/>
      <c r="E1125"/>
      <c r="F1125"/>
      <c r="G1125"/>
      <c r="H1125"/>
      <c r="I1125"/>
      <c r="J1125"/>
    </row>
    <row r="1126" spans="1:10">
      <c r="A1126"/>
      <c r="B1126"/>
      <c r="C1126"/>
      <c r="D1126"/>
      <c r="E1126"/>
      <c r="F1126"/>
      <c r="G1126"/>
      <c r="H1126"/>
      <c r="I1126"/>
      <c r="J1126"/>
    </row>
    <row r="1127" spans="1:10">
      <c r="A1127"/>
      <c r="B1127"/>
      <c r="C1127"/>
      <c r="D1127"/>
      <c r="E1127"/>
      <c r="F1127"/>
      <c r="G1127"/>
      <c r="H1127"/>
      <c r="I1127"/>
      <c r="J1127"/>
    </row>
    <row r="1128" spans="1:10">
      <c r="A1128"/>
      <c r="B1128"/>
      <c r="C1128"/>
      <c r="D1128"/>
      <c r="E1128"/>
      <c r="F1128"/>
      <c r="G1128"/>
      <c r="H1128"/>
      <c r="I1128"/>
      <c r="J1128"/>
    </row>
    <row r="1129" spans="1:10">
      <c r="A1129"/>
      <c r="B1129"/>
      <c r="C1129"/>
      <c r="D1129"/>
      <c r="E1129"/>
      <c r="F1129"/>
      <c r="G1129"/>
      <c r="H1129"/>
      <c r="I1129"/>
      <c r="J1129"/>
    </row>
    <row r="1130" spans="1:10">
      <c r="A1130"/>
      <c r="B1130"/>
      <c r="C1130"/>
      <c r="D1130"/>
      <c r="E1130"/>
      <c r="F1130"/>
      <c r="G1130"/>
      <c r="H1130"/>
      <c r="I1130"/>
      <c r="J1130"/>
    </row>
    <row r="1131" spans="1:10">
      <c r="A1131"/>
      <c r="B1131"/>
      <c r="C1131"/>
      <c r="D1131"/>
      <c r="E1131"/>
      <c r="F1131"/>
      <c r="G1131"/>
      <c r="H1131"/>
      <c r="I1131"/>
      <c r="J1131"/>
    </row>
    <row r="1132" spans="1:10">
      <c r="A1132"/>
      <c r="B1132"/>
      <c r="C1132"/>
      <c r="D1132"/>
      <c r="E1132"/>
      <c r="F1132"/>
      <c r="G1132"/>
      <c r="H1132"/>
      <c r="I1132"/>
      <c r="J1132"/>
    </row>
    <row r="1133" spans="1:10">
      <c r="A1133"/>
      <c r="B1133"/>
      <c r="C1133"/>
      <c r="D1133"/>
      <c r="E1133"/>
      <c r="F1133"/>
      <c r="G1133"/>
      <c r="H1133"/>
      <c r="I1133"/>
      <c r="J1133"/>
    </row>
    <row r="1134" spans="1:10">
      <c r="A1134"/>
      <c r="B1134"/>
      <c r="C1134"/>
      <c r="D1134"/>
      <c r="E1134"/>
      <c r="F1134"/>
      <c r="G1134"/>
      <c r="H1134"/>
      <c r="I1134"/>
      <c r="J1134"/>
    </row>
    <row r="1135" spans="1:10">
      <c r="A1135"/>
      <c r="B1135"/>
      <c r="C1135"/>
      <c r="D1135"/>
      <c r="E1135"/>
      <c r="F1135"/>
      <c r="G1135"/>
      <c r="H1135"/>
      <c r="I1135"/>
      <c r="J1135"/>
    </row>
    <row r="1136" spans="1:10">
      <c r="A1136"/>
      <c r="B1136"/>
      <c r="C1136"/>
      <c r="D1136"/>
      <c r="E1136"/>
      <c r="F1136"/>
      <c r="G1136"/>
      <c r="H1136"/>
      <c r="I1136"/>
      <c r="J1136"/>
    </row>
    <row r="1137" spans="1:10">
      <c r="A1137"/>
      <c r="B1137"/>
      <c r="C1137"/>
      <c r="D1137"/>
      <c r="E1137"/>
      <c r="F1137"/>
      <c r="G1137"/>
      <c r="H1137"/>
      <c r="I1137"/>
      <c r="J1137"/>
    </row>
    <row r="1138" spans="1:10">
      <c r="A1138"/>
      <c r="B1138"/>
      <c r="C1138"/>
      <c r="D1138"/>
      <c r="E1138"/>
      <c r="F1138"/>
      <c r="G1138"/>
      <c r="H1138"/>
      <c r="I1138"/>
      <c r="J1138"/>
    </row>
    <row r="1139" spans="1:10">
      <c r="A1139"/>
      <c r="B1139"/>
      <c r="C1139"/>
      <c r="D1139"/>
      <c r="E1139"/>
      <c r="F1139"/>
      <c r="G1139"/>
      <c r="H1139"/>
      <c r="I1139"/>
      <c r="J1139"/>
    </row>
    <row r="1140" spans="1:10">
      <c r="A1140"/>
      <c r="B1140"/>
      <c r="C1140"/>
      <c r="D1140"/>
      <c r="E1140"/>
      <c r="F1140"/>
      <c r="G1140"/>
      <c r="H1140"/>
      <c r="I1140"/>
      <c r="J1140"/>
    </row>
    <row r="1141" spans="1:10">
      <c r="A1141"/>
      <c r="B1141"/>
      <c r="C1141"/>
      <c r="D1141"/>
      <c r="E1141"/>
      <c r="F1141"/>
      <c r="G1141"/>
      <c r="H1141"/>
      <c r="I1141"/>
      <c r="J1141"/>
    </row>
    <row r="1142" spans="1:10">
      <c r="A1142"/>
      <c r="B1142"/>
      <c r="C1142"/>
      <c r="D1142"/>
      <c r="E1142"/>
      <c r="F1142"/>
      <c r="G1142"/>
      <c r="H1142"/>
      <c r="I1142"/>
      <c r="J1142"/>
    </row>
    <row r="1143" spans="1:10">
      <c r="A1143"/>
      <c r="B1143"/>
      <c r="C1143"/>
      <c r="D1143"/>
      <c r="E1143"/>
      <c r="F1143"/>
      <c r="G1143"/>
      <c r="H1143"/>
      <c r="I1143"/>
      <c r="J1143"/>
    </row>
    <row r="1144" spans="1:10">
      <c r="A1144"/>
      <c r="B1144"/>
      <c r="C1144"/>
      <c r="D1144"/>
      <c r="E1144"/>
      <c r="F1144"/>
      <c r="G1144"/>
      <c r="H1144"/>
      <c r="I1144"/>
      <c r="J1144"/>
    </row>
    <row r="1145" spans="1:10">
      <c r="A1145"/>
      <c r="B1145"/>
      <c r="C1145"/>
      <c r="D1145"/>
      <c r="E1145"/>
      <c r="F1145"/>
      <c r="G1145"/>
      <c r="H1145"/>
      <c r="I1145"/>
      <c r="J1145"/>
    </row>
    <row r="1146" spans="1:10">
      <c r="A1146"/>
      <c r="B1146"/>
      <c r="C1146"/>
      <c r="D1146"/>
      <c r="E1146"/>
      <c r="F1146"/>
      <c r="G1146"/>
      <c r="H1146"/>
      <c r="I1146"/>
      <c r="J1146"/>
    </row>
    <row r="1147" spans="1:10">
      <c r="A1147"/>
      <c r="B1147"/>
      <c r="C1147"/>
      <c r="D1147"/>
      <c r="E1147"/>
      <c r="F1147"/>
      <c r="G1147"/>
      <c r="H1147"/>
      <c r="I1147"/>
      <c r="J1147"/>
    </row>
    <row r="1148" spans="1:10">
      <c r="A1148"/>
      <c r="B1148"/>
      <c r="C1148"/>
      <c r="D1148"/>
      <c r="E1148"/>
      <c r="F1148"/>
      <c r="G1148"/>
      <c r="H1148"/>
      <c r="I1148"/>
      <c r="J1148"/>
    </row>
    <row r="1149" spans="1:10">
      <c r="A1149"/>
      <c r="B1149"/>
      <c r="C1149"/>
      <c r="D1149"/>
      <c r="E1149"/>
      <c r="F1149"/>
      <c r="G1149"/>
      <c r="H1149"/>
      <c r="I1149"/>
      <c r="J1149"/>
    </row>
    <row r="1150" spans="1:10">
      <c r="A1150"/>
      <c r="B1150"/>
      <c r="C1150"/>
      <c r="D1150"/>
      <c r="E1150"/>
      <c r="F1150"/>
      <c r="G1150"/>
      <c r="H1150"/>
      <c r="I1150"/>
      <c r="J1150"/>
    </row>
    <row r="1151" spans="1:10">
      <c r="A1151"/>
      <c r="B1151"/>
      <c r="C1151"/>
      <c r="D1151"/>
      <c r="E1151"/>
      <c r="F1151"/>
      <c r="G1151"/>
      <c r="H1151"/>
      <c r="I1151"/>
      <c r="J1151"/>
    </row>
    <row r="1152" spans="1:10">
      <c r="A1152"/>
      <c r="B1152"/>
      <c r="C1152"/>
      <c r="D1152"/>
      <c r="E1152"/>
      <c r="F1152"/>
      <c r="G1152"/>
      <c r="H1152"/>
      <c r="I1152"/>
      <c r="J1152"/>
    </row>
    <row r="1153" spans="1:10">
      <c r="A1153"/>
      <c r="B1153"/>
      <c r="C1153"/>
      <c r="D1153"/>
      <c r="E1153"/>
      <c r="F1153"/>
      <c r="G1153"/>
      <c r="H1153"/>
      <c r="I1153"/>
      <c r="J1153"/>
    </row>
    <row r="1154" spans="1:10">
      <c r="A1154"/>
      <c r="B1154"/>
      <c r="C1154"/>
      <c r="D1154"/>
      <c r="E1154"/>
      <c r="F1154"/>
      <c r="G1154"/>
      <c r="H1154"/>
      <c r="I1154"/>
      <c r="J1154"/>
    </row>
    <row r="1155" spans="1:10">
      <c r="A1155"/>
      <c r="B1155"/>
      <c r="C1155"/>
      <c r="D1155"/>
      <c r="E1155"/>
      <c r="F1155"/>
      <c r="G1155"/>
      <c r="H1155"/>
      <c r="I1155"/>
      <c r="J1155"/>
    </row>
    <row r="1156" spans="1:10">
      <c r="A1156"/>
      <c r="B1156"/>
      <c r="C1156"/>
      <c r="D1156"/>
      <c r="E1156"/>
      <c r="F1156"/>
      <c r="G1156"/>
      <c r="H1156"/>
      <c r="I1156"/>
      <c r="J1156"/>
    </row>
    <row r="1157" spans="1:10">
      <c r="A1157"/>
      <c r="B1157"/>
      <c r="C1157"/>
      <c r="D1157"/>
      <c r="E1157"/>
      <c r="F1157"/>
      <c r="G1157"/>
      <c r="H1157"/>
      <c r="I1157"/>
      <c r="J1157"/>
    </row>
    <row r="1158" spans="1:10">
      <c r="A1158"/>
      <c r="B1158"/>
      <c r="C1158"/>
      <c r="D1158"/>
      <c r="E1158"/>
      <c r="F1158"/>
      <c r="G1158"/>
      <c r="H1158"/>
      <c r="I1158"/>
      <c r="J1158"/>
    </row>
    <row r="1159" spans="1:10">
      <c r="A1159"/>
      <c r="B1159"/>
      <c r="C1159"/>
      <c r="D1159"/>
      <c r="E1159"/>
      <c r="F1159"/>
      <c r="G1159"/>
      <c r="H1159"/>
      <c r="I1159"/>
      <c r="J1159"/>
    </row>
    <row r="1160" spans="1:10">
      <c r="A1160"/>
      <c r="B1160"/>
      <c r="C1160"/>
      <c r="D1160"/>
      <c r="E1160"/>
      <c r="F1160"/>
      <c r="G1160"/>
      <c r="H1160"/>
      <c r="I1160"/>
      <c r="J1160"/>
    </row>
    <row r="1161" spans="1:10">
      <c r="A1161"/>
      <c r="B1161"/>
      <c r="C1161"/>
      <c r="D1161"/>
      <c r="E1161"/>
      <c r="F1161"/>
      <c r="G1161"/>
      <c r="H1161"/>
      <c r="I1161"/>
      <c r="J1161"/>
    </row>
    <row r="1162" spans="1:10">
      <c r="A1162"/>
      <c r="B1162"/>
      <c r="C1162"/>
      <c r="D1162"/>
      <c r="E1162"/>
      <c r="F1162"/>
      <c r="G1162"/>
      <c r="H1162"/>
      <c r="I1162"/>
      <c r="J1162"/>
    </row>
    <row r="1163" spans="1:10">
      <c r="A1163"/>
      <c r="B1163"/>
      <c r="C1163"/>
      <c r="D1163"/>
      <c r="E1163"/>
      <c r="F1163"/>
      <c r="G1163"/>
      <c r="H1163"/>
      <c r="I1163"/>
      <c r="J1163"/>
    </row>
    <row r="1164" spans="1:10">
      <c r="A1164"/>
      <c r="B1164"/>
      <c r="C1164"/>
      <c r="D1164"/>
      <c r="E1164"/>
      <c r="F1164"/>
      <c r="G1164"/>
      <c r="H1164"/>
      <c r="I1164"/>
      <c r="J1164"/>
    </row>
    <row r="1165" spans="1:10">
      <c r="A1165"/>
      <c r="B1165"/>
      <c r="C1165"/>
      <c r="D1165"/>
      <c r="E1165"/>
      <c r="F1165"/>
      <c r="G1165"/>
      <c r="H1165"/>
      <c r="I1165"/>
      <c r="J1165"/>
    </row>
    <row r="1166" spans="1:10">
      <c r="A1166"/>
      <c r="B1166"/>
      <c r="C1166"/>
      <c r="D1166"/>
      <c r="E1166"/>
      <c r="F1166"/>
      <c r="G1166"/>
      <c r="H1166"/>
      <c r="I1166"/>
      <c r="J1166"/>
    </row>
    <row r="1167" spans="1:10">
      <c r="A1167"/>
      <c r="B1167"/>
      <c r="C1167"/>
      <c r="D1167"/>
      <c r="E1167"/>
      <c r="F1167"/>
      <c r="G1167"/>
      <c r="H1167"/>
      <c r="I1167"/>
      <c r="J1167"/>
    </row>
    <row r="1168" spans="1:10">
      <c r="A1168"/>
      <c r="B1168"/>
      <c r="C1168"/>
      <c r="D1168"/>
      <c r="E1168"/>
      <c r="F1168"/>
      <c r="G1168"/>
      <c r="H1168"/>
      <c r="I1168"/>
      <c r="J1168"/>
    </row>
    <row r="1169" spans="1:10">
      <c r="A1169"/>
      <c r="B1169"/>
      <c r="C1169"/>
      <c r="D1169"/>
      <c r="E1169"/>
      <c r="F1169"/>
      <c r="G1169"/>
      <c r="H1169"/>
      <c r="I1169"/>
      <c r="J1169"/>
    </row>
    <row r="1170" spans="1:10">
      <c r="A1170"/>
      <c r="B1170"/>
      <c r="C1170"/>
      <c r="D1170"/>
      <c r="E1170"/>
      <c r="F1170"/>
      <c r="G1170"/>
      <c r="H1170"/>
      <c r="I1170"/>
      <c r="J1170"/>
    </row>
    <row r="1171" spans="1:10">
      <c r="A1171"/>
      <c r="B1171"/>
      <c r="C1171"/>
      <c r="D1171"/>
      <c r="E1171"/>
      <c r="F1171"/>
      <c r="G1171"/>
      <c r="H1171"/>
      <c r="I1171"/>
      <c r="J1171"/>
    </row>
    <row r="1172" spans="1:10">
      <c r="A1172"/>
      <c r="B1172"/>
      <c r="C1172"/>
      <c r="D1172"/>
      <c r="E1172"/>
      <c r="F1172"/>
      <c r="G1172"/>
      <c r="H1172"/>
      <c r="I1172"/>
      <c r="J1172"/>
    </row>
    <row r="1173" spans="1:10">
      <c r="A1173"/>
      <c r="B1173"/>
      <c r="C1173"/>
      <c r="D1173"/>
      <c r="E1173"/>
      <c r="F1173"/>
      <c r="G1173"/>
      <c r="H1173"/>
      <c r="I1173"/>
      <c r="J1173"/>
    </row>
    <row r="1174" spans="1:10">
      <c r="A1174"/>
      <c r="B1174"/>
      <c r="C1174"/>
      <c r="D1174"/>
      <c r="E1174"/>
      <c r="F1174"/>
      <c r="G1174"/>
      <c r="H1174"/>
      <c r="I1174"/>
      <c r="J1174"/>
    </row>
    <row r="1175" spans="1:10">
      <c r="A1175"/>
      <c r="B1175"/>
      <c r="C1175"/>
      <c r="D1175"/>
      <c r="E1175"/>
      <c r="F1175"/>
      <c r="G1175"/>
      <c r="H1175"/>
      <c r="I1175"/>
      <c r="J1175"/>
    </row>
    <row r="1176" spans="1:10">
      <c r="A1176"/>
      <c r="B1176"/>
      <c r="C1176"/>
      <c r="D1176"/>
      <c r="E1176"/>
      <c r="F1176"/>
      <c r="G1176"/>
      <c r="H1176"/>
      <c r="I1176"/>
      <c r="J1176"/>
    </row>
    <row r="1177" spans="1:10">
      <c r="A1177"/>
      <c r="B1177"/>
      <c r="C1177"/>
      <c r="D1177"/>
      <c r="E1177"/>
      <c r="F1177"/>
      <c r="G1177"/>
      <c r="H1177"/>
      <c r="I1177"/>
      <c r="J1177"/>
    </row>
    <row r="1178" spans="1:10">
      <c r="A1178"/>
      <c r="B1178"/>
      <c r="C1178"/>
      <c r="D1178"/>
      <c r="E1178"/>
      <c r="F1178"/>
      <c r="G1178"/>
      <c r="H1178"/>
      <c r="I1178"/>
      <c r="J1178"/>
    </row>
    <row r="1179" spans="1:10">
      <c r="A1179"/>
      <c r="B1179"/>
      <c r="C1179"/>
      <c r="D1179"/>
      <c r="E1179"/>
      <c r="F1179"/>
      <c r="G1179"/>
      <c r="H1179"/>
      <c r="I1179"/>
      <c r="J1179"/>
    </row>
    <row r="1180" spans="1:10">
      <c r="A1180"/>
      <c r="B1180"/>
      <c r="C1180"/>
      <c r="D1180"/>
      <c r="E1180"/>
      <c r="F1180"/>
      <c r="G1180"/>
      <c r="H1180"/>
      <c r="I1180"/>
      <c r="J1180"/>
    </row>
    <row r="1181" spans="1:10">
      <c r="A1181"/>
      <c r="B1181"/>
      <c r="C1181"/>
      <c r="D1181"/>
      <c r="E1181"/>
      <c r="F1181"/>
      <c r="G1181"/>
      <c r="H1181"/>
      <c r="I1181"/>
      <c r="J1181"/>
    </row>
    <row r="1182" spans="1:10">
      <c r="A1182"/>
      <c r="B1182"/>
      <c r="C1182"/>
      <c r="D1182"/>
      <c r="E1182"/>
      <c r="F1182"/>
      <c r="G1182"/>
      <c r="H1182"/>
      <c r="I1182"/>
      <c r="J1182"/>
    </row>
    <row r="1183" spans="1:10">
      <c r="A1183"/>
      <c r="B1183"/>
      <c r="C1183"/>
      <c r="D1183"/>
      <c r="E1183"/>
      <c r="F1183"/>
      <c r="G1183"/>
      <c r="H1183"/>
      <c r="I1183"/>
      <c r="J1183"/>
    </row>
    <row r="1184" spans="1:10">
      <c r="A1184"/>
      <c r="B1184"/>
      <c r="C1184"/>
      <c r="D1184"/>
      <c r="E1184"/>
      <c r="F1184"/>
      <c r="G1184"/>
      <c r="H1184"/>
      <c r="I1184"/>
      <c r="J1184"/>
    </row>
    <row r="1185" spans="1:10">
      <c r="A1185"/>
      <c r="B1185"/>
      <c r="C1185"/>
      <c r="D1185"/>
      <c r="E1185"/>
      <c r="F1185"/>
      <c r="G1185"/>
      <c r="H1185"/>
      <c r="I1185"/>
      <c r="J1185"/>
    </row>
  </sheetData>
  <mergeCells count="1">
    <mergeCell ref="L1:N1"/>
  </mergeCells>
  <pageMargins left="0.7" right="0.7" top="0.75" bottom="0.75" header="0.3" footer="0.3"/>
  <pageSetup paperSize="9" orientation="portrait" horizontalDpi="0" verticalDpi="0"/>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A3"/>
  <sheetViews>
    <sheetView workbookViewId="0">
      <selection activeCell="R31" sqref="R31"/>
    </sheetView>
  </sheetViews>
  <sheetFormatPr baseColWidth="10" defaultColWidth="10.8984375" defaultRowHeight="15.6"/>
  <cols>
    <col min="1" max="16384" width="10.8984375" style="183"/>
  </cols>
  <sheetData>
    <row r="1" spans="1:1">
      <c r="A1" t="s">
        <v>264</v>
      </c>
    </row>
    <row r="2" spans="1:1">
      <c r="A2" t="s">
        <v>7</v>
      </c>
    </row>
    <row r="3" spans="1:1">
      <c r="A3" t="s">
        <v>10</v>
      </c>
    </row>
  </sheetData>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
  <sheetViews>
    <sheetView workbookViewId="0">
      <selection activeCell="C8" sqref="C8"/>
    </sheetView>
  </sheetViews>
  <sheetFormatPr baseColWidth="10" defaultRowHeight="15.6"/>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
  <sheetViews>
    <sheetView workbookViewId="0"/>
  </sheetViews>
  <sheetFormatPr baseColWidth="10" defaultRowHeight="15.6"/>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
  <sheetViews>
    <sheetView workbookViewId="0"/>
  </sheetViews>
  <sheetFormatPr baseColWidth="10" defaultRowHeight="15.6"/>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
  <sheetViews>
    <sheetView workbookViewId="0"/>
  </sheetViews>
  <sheetFormatPr baseColWidth="10" defaultRowHeight="15.6"/>
  <sheetData/>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27</vt:i4>
      </vt:variant>
    </vt:vector>
  </HeadingPairs>
  <TitlesOfParts>
    <vt:vector size="47" baseType="lpstr">
      <vt:lpstr>Créditos</vt:lpstr>
      <vt:lpstr>Ayuda</vt:lpstr>
      <vt:lpstr>Inicio</vt:lpstr>
      <vt:lpstr>Tarifas</vt:lpstr>
      <vt:lpstr>Coordenadas</vt:lpstr>
      <vt:lpstr>Árboles</vt:lpstr>
      <vt:lpstr>Tipificación</vt:lpstr>
      <vt:lpstr>Precios</vt:lpstr>
      <vt:lpstr>Ecología</vt:lpstr>
      <vt:lpstr>Equipos</vt:lpstr>
      <vt:lpstr>Industrias</vt:lpstr>
      <vt:lpstr>Biomasa</vt:lpstr>
      <vt:lpstr>Resultados</vt:lpstr>
      <vt:lpstr>Resumen</vt:lpstr>
      <vt:lpstr>Gráficos</vt:lpstr>
      <vt:lpstr>Listes</vt:lpstr>
      <vt:lpstr>Hoja17</vt:lpstr>
      <vt:lpstr>Hoja18</vt:lpstr>
      <vt:lpstr>Hoja19</vt:lpstr>
      <vt:lpstr>Hoja20</vt:lpstr>
      <vt:lpstr>Inicio!Área_de_extracción</vt:lpstr>
      <vt:lpstr>Azimut</vt:lpstr>
      <vt:lpstr>BaseTarifs</vt:lpstr>
      <vt:lpstr>Bilan</vt:lpstr>
      <vt:lpstr>CompoAvant</vt:lpstr>
      <vt:lpstr>CompoCoupe</vt:lpstr>
      <vt:lpstr>CompoReste</vt:lpstr>
      <vt:lpstr>ConsoInd</vt:lpstr>
      <vt:lpstr>Cycle</vt:lpstr>
      <vt:lpstr>diam</vt:lpstr>
      <vt:lpstr>Essence</vt:lpstr>
      <vt:lpstr>ExtractEss</vt:lpstr>
      <vt:lpstr>ExtractOperateur</vt:lpstr>
      <vt:lpstr>Fonds</vt:lpstr>
      <vt:lpstr>Forest</vt:lpstr>
      <vt:lpstr>Forêt</vt:lpstr>
      <vt:lpstr>NbCoupe2</vt:lpstr>
      <vt:lpstr>Nº_veces_seleccionado</vt:lpstr>
      <vt:lpstr>Operateur</vt:lpstr>
      <vt:lpstr>PuBF</vt:lpstr>
      <vt:lpstr>Rot</vt:lpstr>
      <vt:lpstr>Rotation</vt:lpstr>
      <vt:lpstr>Surface</vt:lpstr>
      <vt:lpstr>Taux</vt:lpstr>
      <vt:lpstr>TitreArbres</vt:lpstr>
      <vt:lpstr>Títulos_a_imprimir</vt:lpstr>
      <vt:lpstr>Volumen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Microsoft Office</dc:creator>
  <cp:lastModifiedBy>Diego Villodas Zapata</cp:lastModifiedBy>
  <dcterms:created xsi:type="dcterms:W3CDTF">2015-11-14T23:07:28Z</dcterms:created>
  <dcterms:modified xsi:type="dcterms:W3CDTF">2023-03-02T10:00:32Z</dcterms:modified>
</cp:coreProperties>
</file>